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creener" sheetId="1" state="visible" r:id="rId1"/>
    <sheet xmlns:r="http://schemas.openxmlformats.org/officeDocument/2006/relationships" name="Settings" sheetId="2" state="visible" r:id="rId2"/>
    <sheet xmlns:r="http://schemas.openxmlformats.org/officeDocument/2006/relationships" name="Data Dictionar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dd\-mmm\-yyyy"/>
    <numFmt numFmtId="165" formatCode="0.0"/>
    <numFmt numFmtId="166" formatCode="#,##0.0"/>
    <numFmt numFmtId="167" formatCode="#,##0;\-#,##0;0"/>
    <numFmt numFmtId="168" formatCode="\+0.0;\-0.0;0.0"/>
    <numFmt numFmtId="169" formatCode="#,##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i val="1"/>
      <color rgb="FFC00000"/>
      <sz val="9"/>
    </font>
    <font>
      <name val="Arial"/>
      <charset val="1"/>
      <family val="0"/>
      <b val="1"/>
      <color rgb="FFFFFFFF"/>
      <sz val="11"/>
    </font>
    <font>
      <name val="Arial"/>
      <charset val="1"/>
      <family val="0"/>
      <b val="1"/>
      <color rgb="FF000000"/>
      <sz val="10"/>
    </font>
    <font>
      <name val="Arial"/>
      <charset val="1"/>
      <family val="0"/>
      <sz val="10"/>
    </font>
    <font>
      <name val="Arial"/>
      <charset val="1"/>
      <family val="0"/>
      <i val="1"/>
      <sz val="9"/>
    </font>
    <font>
      <name val="Arial"/>
      <charset val="1"/>
      <family val="0"/>
      <b val="1"/>
      <color rgb="FF0000FF"/>
      <sz val="10"/>
    </font>
    <font>
      <name val="Arial"/>
      <charset val="1"/>
      <family val="0"/>
      <b val="1"/>
      <color rgb="FFFFFFFF"/>
      <sz val="10"/>
    </font>
    <font>
      <name val="Arial"/>
      <charset val="1"/>
      <family val="0"/>
      <color rgb="FF0563C1"/>
      <sz val="10"/>
      <u val="single"/>
    </font>
  </fonts>
  <fills count="29">
    <fill>
      <patternFill/>
    </fill>
    <fill>
      <patternFill patternType="gray125"/>
    </fill>
    <fill>
      <patternFill patternType="solid">
        <fgColor rgb="FF404040"/>
        <bgColor rgb="FF375623"/>
      </patternFill>
    </fill>
    <fill>
      <patternFill patternType="solid">
        <fgColor rgb="FF1F4E79"/>
        <bgColor rgb="FF305496"/>
      </patternFill>
    </fill>
    <fill>
      <patternFill patternType="solid">
        <fgColor rgb="FFA50021"/>
        <bgColor rgb="FFC00000"/>
      </patternFill>
    </fill>
    <fill>
      <patternFill patternType="solid">
        <fgColor rgb="FF7030A0"/>
        <bgColor rgb="FF993366"/>
      </patternFill>
    </fill>
    <fill>
      <patternFill patternType="solid">
        <fgColor rgb="FFC65911"/>
        <bgColor rgb="FF806000"/>
      </patternFill>
    </fill>
    <fill>
      <patternFill patternType="solid">
        <fgColor rgb="FF375623"/>
        <bgColor rgb="FF404040"/>
      </patternFill>
    </fill>
    <fill>
      <patternFill patternType="solid">
        <fgColor rgb="FF806000"/>
        <bgColor rgb="FF7F6000"/>
      </patternFill>
    </fill>
    <fill>
      <patternFill patternType="solid">
        <fgColor rgb="FF203864"/>
        <bgColor rgb="FF1F4E79"/>
      </patternFill>
    </fill>
    <fill>
      <patternFill patternType="solid">
        <fgColor rgb="FF006666"/>
        <bgColor rgb="FF1F4E79"/>
      </patternFill>
    </fill>
    <fill>
      <patternFill patternType="solid">
        <fgColor rgb="FF7F6000"/>
        <bgColor rgb="FF806000"/>
      </patternFill>
    </fill>
    <fill>
      <patternFill patternType="solid">
        <fgColor rgb="FF305496"/>
        <bgColor rgb="FF1F4E79"/>
      </patternFill>
    </fill>
    <fill>
      <patternFill patternType="solid">
        <fgColor rgb="FFD9D9D9"/>
        <bgColor rgb="FFE4DFEC"/>
      </patternFill>
    </fill>
    <fill>
      <patternFill patternType="solid">
        <fgColor rgb="FFDDEBF7"/>
        <bgColor rgb="FFD9E1F2"/>
      </patternFill>
    </fill>
    <fill>
      <patternFill patternType="solid">
        <fgColor rgb="FFF2DCDB"/>
        <bgColor rgb="FFFCE4D6"/>
      </patternFill>
    </fill>
    <fill>
      <patternFill patternType="solid">
        <fgColor rgb="FFE4DFEC"/>
        <bgColor rgb="FFD9E1F2"/>
      </patternFill>
    </fill>
    <fill>
      <patternFill patternType="solid">
        <fgColor rgb="FFFCE4D6"/>
        <bgColor rgb="FFF2DCDB"/>
      </patternFill>
    </fill>
    <fill>
      <patternFill patternType="solid">
        <fgColor rgb="FFE2EFDA"/>
        <bgColor rgb="FFDDEBF7"/>
      </patternFill>
    </fill>
    <fill>
      <patternFill patternType="solid">
        <fgColor rgb="FFFFF2CC"/>
        <bgColor rgb="FFFCE4D6"/>
      </patternFill>
    </fill>
    <fill>
      <patternFill patternType="solid">
        <fgColor rgb="FFD9E1F2"/>
        <bgColor rgb="FFE4DFEC"/>
      </patternFill>
    </fill>
    <fill>
      <patternFill patternType="solid">
        <fgColor rgb="FFCCECEC"/>
        <bgColor rgb="FFDDEBF7"/>
      </patternFill>
    </fill>
    <fill>
      <patternFill patternType="solid">
        <fgColor rgb="FF843C0C"/>
      </patternFill>
    </fill>
    <fill>
      <patternFill patternType="solid">
        <fgColor rgb="FF7F7F7F"/>
      </patternFill>
    </fill>
    <fill>
      <patternFill patternType="solid">
        <fgColor rgb="FF5B5B5B"/>
      </patternFill>
    </fill>
    <fill>
      <patternFill patternType="solid">
        <fgColor rgb="FF9C2A70"/>
      </patternFill>
    </fill>
    <fill>
      <patternFill patternType="solid">
        <fgColor rgb="FFF8E1EE"/>
      </patternFill>
    </fill>
    <fill>
      <patternFill patternType="solid">
        <fgColor rgb="FF2F5597"/>
      </patternFill>
    </fill>
    <fill>
      <patternFill patternType="solid">
        <fgColor rgb="FFDAE3F3"/>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xf>
    <xf numFmtId="0" fontId="6" fillId="3" borderId="2" applyAlignment="1" pivotButton="0" quotePrefix="0" xfId="0">
      <alignment horizontal="center" vertical="center"/>
    </xf>
    <xf numFmtId="0" fontId="6" fillId="4" borderId="2" applyAlignment="1" pivotButton="0" quotePrefix="0" xfId="0">
      <alignment horizontal="center" vertical="center"/>
    </xf>
    <xf numFmtId="0" fontId="6" fillId="5" borderId="2" applyAlignment="1" pivotButton="0" quotePrefix="0" xfId="0">
      <alignment horizontal="center" vertical="center"/>
    </xf>
    <xf numFmtId="0" fontId="6" fillId="6" borderId="2" applyAlignment="1" pivotButton="0" quotePrefix="0" xfId="0">
      <alignment horizontal="center" vertical="center"/>
    </xf>
    <xf numFmtId="0" fontId="6" fillId="7" borderId="2" applyAlignment="1" pivotButton="0" quotePrefix="0" xfId="0">
      <alignment horizontal="center" vertical="center"/>
    </xf>
    <xf numFmtId="0" fontId="6" fillId="8" borderId="2" applyAlignment="1" pivotButton="0" quotePrefix="0" xfId="0">
      <alignment horizontal="center" vertical="center"/>
    </xf>
    <xf numFmtId="0" fontId="6" fillId="9" borderId="2" applyAlignment="1" pivotButton="0" quotePrefix="0" xfId="0">
      <alignment horizontal="center" vertical="center"/>
    </xf>
    <xf numFmtId="0" fontId="6" fillId="10" borderId="2" applyAlignment="1" pivotButton="0" quotePrefix="0" xfId="0">
      <alignment horizontal="center" vertical="center"/>
    </xf>
    <xf numFmtId="0" fontId="6" fillId="11" borderId="2" applyAlignment="1" pivotButton="0" quotePrefix="0" xfId="0">
      <alignment horizontal="center" vertical="center"/>
    </xf>
    <xf numFmtId="0" fontId="6" fillId="12" borderId="2" applyAlignment="1" pivotButton="0" quotePrefix="0" xfId="0">
      <alignment horizontal="center" vertical="center"/>
    </xf>
    <xf numFmtId="0" fontId="6" fillId="2" borderId="2" applyAlignment="1" pivotButton="0" quotePrefix="0" xfId="0">
      <alignment horizontal="center" vertical="center"/>
    </xf>
    <xf numFmtId="0" fontId="7" fillId="13" borderId="1" applyAlignment="1" pivotButton="0" quotePrefix="0" xfId="0">
      <alignment horizontal="center" vertical="center" wrapText="1"/>
    </xf>
    <xf numFmtId="0" fontId="7" fillId="14" borderId="2" applyAlignment="1" pivotButton="0" quotePrefix="0" xfId="0">
      <alignment horizontal="center" vertical="center" wrapText="1"/>
    </xf>
    <xf numFmtId="0" fontId="7" fillId="14" borderId="1" applyAlignment="1" pivotButton="0" quotePrefix="0" xfId="0">
      <alignment horizontal="center" vertical="center" wrapText="1"/>
    </xf>
    <xf numFmtId="0" fontId="7" fillId="15" borderId="2"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2" applyAlignment="1" pivotButton="0" quotePrefix="0" xfId="0">
      <alignment horizontal="center" vertical="center" wrapText="1"/>
    </xf>
    <xf numFmtId="0" fontId="7" fillId="16" borderId="1" applyAlignment="1" pivotButton="0" quotePrefix="0" xfId="0">
      <alignment horizontal="center" vertical="center" wrapText="1"/>
    </xf>
    <xf numFmtId="0" fontId="7" fillId="17" borderId="2" applyAlignment="1" pivotButton="0" quotePrefix="0" xfId="0">
      <alignment horizontal="center" vertical="center" wrapText="1"/>
    </xf>
    <xf numFmtId="0" fontId="7" fillId="17" borderId="1" applyAlignment="1" pivotButton="0" quotePrefix="0" xfId="0">
      <alignment horizontal="center" vertical="center" wrapText="1"/>
    </xf>
    <xf numFmtId="0" fontId="7" fillId="18" borderId="2" applyAlignment="1" pivotButton="0" quotePrefix="0" xfId="0">
      <alignment horizontal="center" vertical="center" wrapText="1"/>
    </xf>
    <xf numFmtId="0" fontId="7" fillId="18" borderId="1" applyAlignment="1" pivotButton="0" quotePrefix="0" xfId="0">
      <alignment horizontal="center" vertical="center" wrapText="1"/>
    </xf>
    <xf numFmtId="0" fontId="7" fillId="19" borderId="2" applyAlignment="1" pivotButton="0" quotePrefix="0" xfId="0">
      <alignment horizontal="center" vertical="center" wrapText="1"/>
    </xf>
    <xf numFmtId="0" fontId="7" fillId="19" borderId="1" applyAlignment="1" pivotButton="0" quotePrefix="0" xfId="0">
      <alignment horizontal="center" vertical="center" wrapText="1"/>
    </xf>
    <xf numFmtId="0" fontId="7" fillId="20" borderId="2" applyAlignment="1" pivotButton="0" quotePrefix="0" xfId="0">
      <alignment horizontal="center" vertical="center" wrapText="1"/>
    </xf>
    <xf numFmtId="0" fontId="7" fillId="20" borderId="1" applyAlignment="1" pivotButton="0" quotePrefix="0" xfId="0">
      <alignment horizontal="center" vertical="center" wrapText="1"/>
    </xf>
    <xf numFmtId="0" fontId="7" fillId="21" borderId="2" applyAlignment="1" pivotButton="0" quotePrefix="0" xfId="0">
      <alignment horizontal="center" vertical="center" wrapText="1"/>
    </xf>
    <xf numFmtId="0" fontId="7" fillId="21" borderId="1" applyAlignment="1" pivotButton="0" quotePrefix="0" xfId="0">
      <alignment horizontal="center" vertical="center" wrapText="1"/>
    </xf>
    <xf numFmtId="0" fontId="7" fillId="13" borderId="2" applyAlignment="1" pivotButton="0" quotePrefix="0" xfId="0">
      <alignment horizontal="center" vertical="center" wrapText="1"/>
    </xf>
    <xf numFmtId="164" fontId="8" fillId="0" borderId="1" applyAlignment="1" pivotButton="0" quotePrefix="0" xfId="0">
      <alignment horizontal="general" vertical="bottom"/>
    </xf>
    <xf numFmtId="0" fontId="8" fillId="0" borderId="1" applyAlignment="1" pivotButton="0" quotePrefix="0" xfId="0">
      <alignment horizontal="general" vertical="bottom"/>
    </xf>
    <xf numFmtId="0" fontId="8" fillId="0" borderId="2" applyAlignment="1" pivotButton="0" quotePrefix="0" xfId="0">
      <alignment horizontal="general" vertical="bottom"/>
    </xf>
    <xf numFmtId="3" fontId="8" fillId="0" borderId="1" applyAlignment="1" pivotButton="0" quotePrefix="0" xfId="0">
      <alignment horizontal="general" vertical="bottom"/>
    </xf>
    <xf numFmtId="0" fontId="8" fillId="0" borderId="1" applyAlignment="1" pivotButton="0" quotePrefix="0" xfId="0">
      <alignment horizontal="general" vertical="top" wrapText="1"/>
    </xf>
    <xf numFmtId="3" fontId="8" fillId="0" borderId="2" applyAlignment="1" pivotButton="0" quotePrefix="0" xfId="0">
      <alignment horizontal="general" vertical="bottom"/>
    </xf>
    <xf numFmtId="165" fontId="8" fillId="0" borderId="1" applyAlignment="1" pivotButton="0" quotePrefix="0" xfId="0">
      <alignment horizontal="general" vertical="bottom"/>
    </xf>
    <xf numFmtId="165" fontId="8" fillId="0" borderId="2" applyAlignment="1" pivotButton="0" quotePrefix="0" xfId="0">
      <alignment horizontal="general" vertical="bottom"/>
    </xf>
    <xf numFmtId="166" fontId="8" fillId="0" borderId="1" applyAlignment="1" pivotButton="0" quotePrefix="0" xfId="0">
      <alignment horizontal="general" vertical="bottom"/>
    </xf>
    <xf numFmtId="1" fontId="8" fillId="0" borderId="2" applyAlignment="1" pivotButton="0" quotePrefix="0" xfId="0">
      <alignment horizontal="general" vertical="bottom"/>
    </xf>
    <xf numFmtId="167" fontId="8" fillId="0" borderId="2" applyAlignment="1" pivotButton="0" quotePrefix="0" xfId="0">
      <alignment horizontal="general" vertical="bottom"/>
    </xf>
    <xf numFmtId="167" fontId="8" fillId="0" borderId="1" applyAlignment="1" pivotButton="0" quotePrefix="0" xfId="0">
      <alignment horizontal="general" vertical="bottom"/>
    </xf>
    <xf numFmtId="1" fontId="8" fillId="0" borderId="1" applyAlignment="1" pivotButton="0" quotePrefix="0" xfId="0">
      <alignment horizontal="general" vertical="bottom"/>
    </xf>
    <xf numFmtId="2" fontId="8" fillId="0" borderId="1" applyAlignment="1" pivotButton="0" quotePrefix="0" xfId="0">
      <alignment horizontal="general" vertical="bottom"/>
    </xf>
    <xf numFmtId="168" fontId="8" fillId="0" borderId="1" applyAlignment="1" pivotButton="0" quotePrefix="0" xfId="0">
      <alignment horizontal="general" vertical="bottom"/>
    </xf>
    <xf numFmtId="0" fontId="9" fillId="0" borderId="0" applyAlignment="1" pivotButton="0" quotePrefix="0" xfId="0">
      <alignment horizontal="general" vertical="bottom"/>
    </xf>
    <xf numFmtId="0" fontId="6" fillId="12" borderId="1" applyAlignment="1" pivotButton="0" quotePrefix="0" xfId="0">
      <alignment horizontal="general" vertical="bottom"/>
    </xf>
    <xf numFmtId="0" fontId="8" fillId="0" borderId="1" applyAlignment="1" pivotButton="0" quotePrefix="0" xfId="0">
      <alignment horizontal="general" vertical="bottom"/>
    </xf>
    <xf numFmtId="169" fontId="10" fillId="19" borderId="1" applyAlignment="1" pivotButton="0" quotePrefix="0" xfId="0">
      <alignment horizontal="general" vertical="bottom"/>
    </xf>
    <xf numFmtId="0" fontId="11" fillId="12" borderId="1" applyAlignment="1" pivotButton="0" quotePrefix="0" xfId="0">
      <alignment horizontal="center" vertical="center" wrapText="1"/>
    </xf>
    <xf numFmtId="0" fontId="12"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xf>
    <xf numFmtId="0" fontId="0" fillId="0" borderId="5" pivotButton="0" quotePrefix="0" xfId="0"/>
    <xf numFmtId="0" fontId="0" fillId="0" borderId="6" pivotButton="0" quotePrefix="0" xfId="0"/>
    <xf numFmtId="0" fontId="6" fillId="3" borderId="2" applyAlignment="1" pivotButton="0" quotePrefix="0" xfId="0">
      <alignment horizontal="center" vertical="center"/>
    </xf>
    <xf numFmtId="0" fontId="6" fillId="4" borderId="2" applyAlignment="1" pivotButton="0" quotePrefix="0" xfId="0">
      <alignment horizontal="center" vertical="center"/>
    </xf>
    <xf numFmtId="0" fontId="6" fillId="5" borderId="2" applyAlignment="1" pivotButton="0" quotePrefix="0" xfId="0">
      <alignment horizontal="center" vertical="center"/>
    </xf>
    <xf numFmtId="0" fontId="6" fillId="6" borderId="2" applyAlignment="1" pivotButton="0" quotePrefix="0" xfId="0">
      <alignment horizontal="center" vertical="center"/>
    </xf>
    <xf numFmtId="0" fontId="6" fillId="7" borderId="2" applyAlignment="1" pivotButton="0" quotePrefix="0" xfId="0">
      <alignment horizontal="center" vertical="center"/>
    </xf>
    <xf numFmtId="0" fontId="6" fillId="8" borderId="2" applyAlignment="1" pivotButton="0" quotePrefix="0" xfId="0">
      <alignment horizontal="center" vertical="center"/>
    </xf>
    <xf numFmtId="0" fontId="6" fillId="9" borderId="2" applyAlignment="1" pivotButton="0" quotePrefix="0" xfId="0">
      <alignment horizontal="center" vertical="center"/>
    </xf>
    <xf numFmtId="0" fontId="6" fillId="10" borderId="2" applyAlignment="1" pivotButton="0" quotePrefix="0" xfId="0">
      <alignment horizontal="center" vertical="center"/>
    </xf>
    <xf numFmtId="0" fontId="6" fillId="11" borderId="2" applyAlignment="1" pivotButton="0" quotePrefix="0" xfId="0">
      <alignment horizontal="center" vertical="center"/>
    </xf>
    <xf numFmtId="0" fontId="6" fillId="12" borderId="2" applyAlignment="1" pivotButton="0" quotePrefix="0" xfId="0">
      <alignment horizontal="center" vertical="center"/>
    </xf>
    <xf numFmtId="0" fontId="6" fillId="2" borderId="2" applyAlignment="1" pivotButton="0" quotePrefix="0" xfId="0">
      <alignment horizontal="center" vertical="center"/>
    </xf>
    <xf numFmtId="0" fontId="7" fillId="13" borderId="1" applyAlignment="1" pivotButton="0" quotePrefix="0" xfId="0">
      <alignment horizontal="center" vertical="center" wrapText="1"/>
    </xf>
    <xf numFmtId="0" fontId="7" fillId="14" borderId="2" applyAlignment="1" pivotButton="0" quotePrefix="0" xfId="0">
      <alignment horizontal="center" vertical="center" wrapText="1"/>
    </xf>
    <xf numFmtId="0" fontId="7" fillId="14" borderId="1" applyAlignment="1" pivotButton="0" quotePrefix="0" xfId="0">
      <alignment horizontal="center" vertical="center" wrapText="1"/>
    </xf>
    <xf numFmtId="0" fontId="7" fillId="15" borderId="2"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2" applyAlignment="1" pivotButton="0" quotePrefix="0" xfId="0">
      <alignment horizontal="center" vertical="center" wrapText="1"/>
    </xf>
    <xf numFmtId="0" fontId="7" fillId="16" borderId="1" applyAlignment="1" pivotButton="0" quotePrefix="0" xfId="0">
      <alignment horizontal="center" vertical="center" wrapText="1"/>
    </xf>
    <xf numFmtId="0" fontId="7" fillId="17" borderId="2" applyAlignment="1" pivotButton="0" quotePrefix="0" xfId="0">
      <alignment horizontal="center" vertical="center" wrapText="1"/>
    </xf>
    <xf numFmtId="0" fontId="7" fillId="17" borderId="1" applyAlignment="1" pivotButton="0" quotePrefix="0" xfId="0">
      <alignment horizontal="center" vertical="center" wrapText="1"/>
    </xf>
    <xf numFmtId="0" fontId="7" fillId="18" borderId="2" applyAlignment="1" pivotButton="0" quotePrefix="0" xfId="0">
      <alignment horizontal="center" vertical="center" wrapText="1"/>
    </xf>
    <xf numFmtId="0" fontId="7" fillId="18" borderId="1" applyAlignment="1" pivotButton="0" quotePrefix="0" xfId="0">
      <alignment horizontal="center" vertical="center" wrapText="1"/>
    </xf>
    <xf numFmtId="0" fontId="7" fillId="19" borderId="2" applyAlignment="1" pivotButton="0" quotePrefix="0" xfId="0">
      <alignment horizontal="center" vertical="center" wrapText="1"/>
    </xf>
    <xf numFmtId="0" fontId="7" fillId="19" borderId="1" applyAlignment="1" pivotButton="0" quotePrefix="0" xfId="0">
      <alignment horizontal="center" vertical="center" wrapText="1"/>
    </xf>
    <xf numFmtId="0" fontId="7" fillId="20" borderId="2" applyAlignment="1" pivotButton="0" quotePrefix="0" xfId="0">
      <alignment horizontal="center" vertical="center" wrapText="1"/>
    </xf>
    <xf numFmtId="0" fontId="7" fillId="20" borderId="1" applyAlignment="1" pivotButton="0" quotePrefix="0" xfId="0">
      <alignment horizontal="center" vertical="center" wrapText="1"/>
    </xf>
    <xf numFmtId="0" fontId="7" fillId="21" borderId="2" applyAlignment="1" pivotButton="0" quotePrefix="0" xfId="0">
      <alignment horizontal="center" vertical="center" wrapText="1"/>
    </xf>
    <xf numFmtId="0" fontId="7" fillId="21" borderId="1" applyAlignment="1" pivotButton="0" quotePrefix="0" xfId="0">
      <alignment horizontal="center" vertical="center" wrapText="1"/>
    </xf>
    <xf numFmtId="0" fontId="7" fillId="13" borderId="2" applyAlignment="1" pivotButton="0" quotePrefix="0" xfId="0">
      <alignment horizontal="center" vertical="center" wrapText="1"/>
    </xf>
    <xf numFmtId="164" fontId="8" fillId="0" borderId="1" applyAlignment="1" pivotButton="0" quotePrefix="0" xfId="0">
      <alignment horizontal="general" vertical="bottom"/>
    </xf>
    <xf numFmtId="0" fontId="8" fillId="0" borderId="1" applyAlignment="1" pivotButton="0" quotePrefix="0" xfId="0">
      <alignment horizontal="general" vertical="bottom"/>
    </xf>
    <xf numFmtId="0" fontId="8" fillId="0" borderId="2" applyAlignment="1" pivotButton="0" quotePrefix="0" xfId="0">
      <alignment horizontal="general" vertical="bottom"/>
    </xf>
    <xf numFmtId="3" fontId="8" fillId="0" borderId="1" applyAlignment="1" pivotButton="0" quotePrefix="0" xfId="0">
      <alignment horizontal="general" vertical="bottom"/>
    </xf>
    <xf numFmtId="0" fontId="8" fillId="0" borderId="1" applyAlignment="1" pivotButton="0" quotePrefix="0" xfId="0">
      <alignment horizontal="general" vertical="top" wrapText="1"/>
    </xf>
    <xf numFmtId="3" fontId="8" fillId="0" borderId="2" applyAlignment="1" pivotButton="0" quotePrefix="0" xfId="0">
      <alignment horizontal="general" vertical="bottom"/>
    </xf>
    <xf numFmtId="165" fontId="8" fillId="0" borderId="1" applyAlignment="1" pivotButton="0" quotePrefix="0" xfId="0">
      <alignment horizontal="general" vertical="bottom"/>
    </xf>
    <xf numFmtId="165" fontId="8" fillId="0" borderId="2" applyAlignment="1" pivotButton="0" quotePrefix="0" xfId="0">
      <alignment horizontal="general" vertical="bottom"/>
    </xf>
    <xf numFmtId="166" fontId="8" fillId="0" borderId="1" applyAlignment="1" pivotButton="0" quotePrefix="0" xfId="0">
      <alignment horizontal="general" vertical="bottom"/>
    </xf>
    <xf numFmtId="1" fontId="8" fillId="0" borderId="2" applyAlignment="1" pivotButton="0" quotePrefix="0" xfId="0">
      <alignment horizontal="general" vertical="bottom"/>
    </xf>
    <xf numFmtId="167" fontId="8" fillId="0" borderId="2" applyAlignment="1" pivotButton="0" quotePrefix="0" xfId="0">
      <alignment horizontal="general" vertical="bottom"/>
    </xf>
    <xf numFmtId="167" fontId="8" fillId="0" borderId="1" applyAlignment="1" pivotButton="0" quotePrefix="0" xfId="0">
      <alignment horizontal="general" vertical="bottom"/>
    </xf>
    <xf numFmtId="1" fontId="8" fillId="0" borderId="1" applyAlignment="1" pivotButton="0" quotePrefix="0" xfId="0">
      <alignment horizontal="general" vertical="bottom"/>
    </xf>
    <xf numFmtId="2" fontId="8" fillId="0" borderId="1" applyAlignment="1" pivotButton="0" quotePrefix="0" xfId="0">
      <alignment horizontal="general" vertical="bottom"/>
    </xf>
    <xf numFmtId="168" fontId="8" fillId="0" borderId="1" applyAlignment="1" pivotButton="0" quotePrefix="0" xfId="0">
      <alignment horizontal="general" vertical="bottom"/>
    </xf>
    <xf numFmtId="0" fontId="9" fillId="0" borderId="0" applyAlignment="1" pivotButton="0" quotePrefix="0" xfId="0">
      <alignment horizontal="general" vertical="bottom"/>
    </xf>
    <xf numFmtId="0" fontId="6" fillId="12" borderId="1" applyAlignment="1" pivotButton="0" quotePrefix="0" xfId="0">
      <alignment horizontal="general" vertical="bottom"/>
    </xf>
    <xf numFmtId="169" fontId="10" fillId="19" borderId="1" applyAlignment="1" pivotButton="0" quotePrefix="0" xfId="0">
      <alignment horizontal="general" vertical="bottom"/>
    </xf>
    <xf numFmtId="0" fontId="11" fillId="12" borderId="1" applyAlignment="1" pivotButton="0" quotePrefix="0" xfId="0">
      <alignment horizontal="center" vertical="center" wrapText="1"/>
    </xf>
    <xf numFmtId="0" fontId="12" fillId="0" borderId="1" applyAlignment="1" pivotButton="0" quotePrefix="0" xfId="0">
      <alignment horizontal="general" vertical="top" wrapText="1"/>
    </xf>
    <xf numFmtId="0" fontId="6" fillId="22" borderId="2" applyAlignment="1" pivotButton="0" quotePrefix="0" xfId="0">
      <alignment horizontal="center" vertical="center"/>
    </xf>
    <xf numFmtId="0" fontId="6" fillId="23" borderId="2" applyAlignment="1" pivotButton="0" quotePrefix="0" xfId="0">
      <alignment horizontal="center" vertical="center"/>
    </xf>
    <xf numFmtId="0" fontId="6" fillId="24" borderId="2" applyAlignment="1" pivotButton="0" quotePrefix="0" xfId="0">
      <alignment horizontal="center" vertical="center"/>
    </xf>
    <xf numFmtId="0" fontId="6" fillId="25" borderId="2" applyAlignment="1" pivotButton="0" quotePrefix="0" xfId="0">
      <alignment horizontal="center" vertical="center"/>
    </xf>
    <xf numFmtId="0" fontId="7" fillId="26" borderId="2" applyAlignment="1" pivotButton="0" quotePrefix="0" xfId="0">
      <alignment horizontal="center" vertical="center" wrapText="1"/>
    </xf>
    <xf numFmtId="0" fontId="7" fillId="26" borderId="1" applyAlignment="1" pivotButton="0" quotePrefix="0" xfId="0">
      <alignment horizontal="center" vertical="center" wrapText="1"/>
    </xf>
    <xf numFmtId="0" fontId="6" fillId="27" borderId="2" applyAlignment="1" pivotButton="0" quotePrefix="0" xfId="0">
      <alignment horizontal="center" vertical="center"/>
    </xf>
    <xf numFmtId="0" fontId="7" fillId="28"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CBAD"/>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A50021"/>
      <rgbColor rgb="FF008000"/>
      <rgbColor rgb="FF000080"/>
      <rgbColor rgb="FF806000"/>
      <rgbColor rgb="FF800080"/>
      <rgbColor rgb="FF006666"/>
      <rgbColor rgb="FFBFBFBF"/>
      <rgbColor rgb="FF808080"/>
      <rgbColor rgb="FF9999FF"/>
      <rgbColor rgb="FF7030A0"/>
      <rgbColor rgb="FFFFF2CC"/>
      <rgbColor rgb="FFCCECEC"/>
      <rgbColor rgb="FF660066"/>
      <rgbColor rgb="FFFF8080"/>
      <rgbColor rgb="FF0563C1"/>
      <rgbColor rgb="FFD9D9D9"/>
      <rgbColor rgb="FF000080"/>
      <rgbColor rgb="FFFF00FF"/>
      <rgbColor rgb="FFFFFF00"/>
      <rgbColor rgb="FF00FFFF"/>
      <rgbColor rgb="FF800080"/>
      <rgbColor rgb="FF800000"/>
      <rgbColor rgb="FF1F4E79"/>
      <rgbColor rgb="FF0000FF"/>
      <rgbColor rgb="FF00CCFF"/>
      <rgbColor rgb="FFDDEBF7"/>
      <rgbColor rgb="FFE2EFDA"/>
      <rgbColor rgb="FFFCE4D6"/>
      <rgbColor rgb="FFD9E1F2"/>
      <rgbColor rgb="FFF2DCDB"/>
      <rgbColor rgb="FFE4DFEC"/>
      <rgbColor rgb="FFF8CBAD"/>
      <rgbColor rgb="FF3366FF"/>
      <rgbColor rgb="FF33CCCC"/>
      <rgbColor rgb="FF99CC00"/>
      <rgbColor rgb="FFFFCC00"/>
      <rgbColor rgb="FFFF9900"/>
      <rgbColor rgb="FFC65911"/>
      <rgbColor rgb="FF666699"/>
      <rgbColor rgb="FF969696"/>
      <rgbColor rgb="FF203864"/>
      <rgbColor rgb="FF339966"/>
      <rgbColor rgb="FF003300"/>
      <rgbColor rgb="FF375623"/>
      <rgbColor rgb="FF7F6000"/>
      <rgbColor rgb="FF993366"/>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s://www.nseindia.com/all-reports/" TargetMode="External" Id="rId1"/><Relationship Type="http://schemas.openxmlformats.org/officeDocument/2006/relationships/hyperlink" Target="https://www.nseindia.com/all-reports/" TargetMode="External" Id="rId2"/><Relationship Type="http://schemas.openxmlformats.org/officeDocument/2006/relationships/hyperlink" Target="https://www.nseindia.com/all-reports/" TargetMode="External" Id="rId3"/><Relationship Type="http://schemas.openxmlformats.org/officeDocument/2006/relationships/hyperlink" Target="https://www.niftyindices.com/IndexConstituent/ind_nifty500list.csv" TargetMode="External" Id="rId4"/><Relationship Type="http://schemas.openxmlformats.org/officeDocument/2006/relationships/hyperlink" Target="https://www.niftyindices.com/IndexConstituent/ind_nifty500list.csv" TargetMode="External" Id="rId5"/><Relationship Type="http://schemas.openxmlformats.org/officeDocument/2006/relationships/hyperlink" Target="https://www.nseindia.com/all-reports/" TargetMode="External" Id="rId6"/><Relationship Type="http://schemas.openxmlformats.org/officeDocument/2006/relationships/hyperlink" Target="https://www.nseindia.com/all-reports/" TargetMode="External" Id="rId7"/><Relationship Type="http://schemas.openxmlformats.org/officeDocument/2006/relationships/hyperlink" Target="https://www.nseindia.com/all-reports/" TargetMode="External" Id="rId8"/><Relationship Type="http://schemas.openxmlformats.org/officeDocument/2006/relationships/hyperlink" Target="https://www.nseindia.com/all-reports/" TargetMode="External" Id="rId9"/><Relationship Type="http://schemas.openxmlformats.org/officeDocument/2006/relationships/hyperlink" Target="https://www.nseindia.com/all-reports/" TargetMode="External" Id="rId10"/><Relationship Type="http://schemas.openxmlformats.org/officeDocument/2006/relationships/hyperlink" Target="https://www.nseindia.com/all-reports/" TargetMode="External" Id="rId11"/><Relationship Type="http://schemas.openxmlformats.org/officeDocument/2006/relationships/hyperlink" Target="https://www.nseindia.com/all-reports/" TargetMode="External" Id="rId12"/><Relationship Type="http://schemas.openxmlformats.org/officeDocument/2006/relationships/hyperlink" Target="https://www.nseindia.com/market-data/top-gainers-losers" TargetMode="External" Id="rId13"/><Relationship Type="http://schemas.openxmlformats.org/officeDocument/2006/relationships/hyperlink" Target="https://www.nseindia.com/all-reports/" TargetMode="External" Id="rId14"/><Relationship Type="http://schemas.openxmlformats.org/officeDocument/2006/relationships/hyperlink" Target="https://www.nseindia.com/all-reports/" TargetMode="External" Id="rId15"/><Relationship Type="http://schemas.openxmlformats.org/officeDocument/2006/relationships/hyperlink" Target="https://www.nseindia.com/all-reports/" TargetMode="External" Id="rId16"/><Relationship Type="http://schemas.openxmlformats.org/officeDocument/2006/relationships/hyperlink" Target="https://www.nseindia.com/all-reports/" TargetMode="External" Id="rId17"/><Relationship Type="http://schemas.openxmlformats.org/officeDocument/2006/relationships/hyperlink" Target="https://www.nseindia.com/all-reports/" TargetMode="External" Id="rId18"/><Relationship Type="http://schemas.openxmlformats.org/officeDocument/2006/relationships/hyperlink" Target="https://www.nseindia.com/all-reports/" TargetMode="External" Id="rId19"/><Relationship Type="http://schemas.openxmlformats.org/officeDocument/2006/relationships/hyperlink" Target="https://www.nseindia.com/all-reports/" TargetMode="External" Id="rId20"/><Relationship Type="http://schemas.openxmlformats.org/officeDocument/2006/relationships/hyperlink" Target="https://www.nseindia.com/market-data/most-active-equities" TargetMode="External" Id="rId21"/><Relationship Type="http://schemas.openxmlformats.org/officeDocument/2006/relationships/hyperlink" Target="https://www.nseindia.com/all-reports/" TargetMode="External" Id="rId22"/><Relationship Type="http://schemas.openxmlformats.org/officeDocument/2006/relationships/hyperlink" Target="https://www.nseindia.com/all-reports/" TargetMode="External" Id="rId23"/><Relationship Type="http://schemas.openxmlformats.org/officeDocument/2006/relationships/hyperlink" Target="https://www.nseindia.com/all-reports/" TargetMode="External" Id="rId24"/><Relationship Type="http://schemas.openxmlformats.org/officeDocument/2006/relationships/hyperlink" Target="https://www.nseindia.com/all-reports/" TargetMode="External" Id="rId25"/><Relationship Type="http://schemas.openxmlformats.org/officeDocument/2006/relationships/hyperlink" Target="https://www.nseindia.com/all-reports/" TargetMode="External" Id="rId26"/><Relationship Type="http://schemas.openxmlformats.org/officeDocument/2006/relationships/hyperlink" Target="https://www.nseindia.com/report-detail/display-bulk-and-block-deals" TargetMode="External" Id="rId27"/><Relationship Type="http://schemas.openxmlformats.org/officeDocument/2006/relationships/hyperlink" Target="https://www.nseindia.com/report-detail/display-bulk-and-block-deals" TargetMode="External" Id="rId28"/><Relationship Type="http://schemas.openxmlformats.org/officeDocument/2006/relationships/hyperlink" Target="https://www.nseindia.com/all-reports-derivatives" TargetMode="External" Id="rId29"/><Relationship Type="http://schemas.openxmlformats.org/officeDocument/2006/relationships/hyperlink" Target="https://www.nseindia.com/all-reports-derivatives" TargetMode="External" Id="rId30"/><Relationship Type="http://schemas.openxmlformats.org/officeDocument/2006/relationships/hyperlink" Target="https://www.nseindia.com/all-reports-derivatives" TargetMode="External" Id="rId31"/><Relationship Type="http://schemas.openxmlformats.org/officeDocument/2006/relationships/hyperlink" Target="https://www.nseindia.com/all-reports-derivatives" TargetMode="External" Id="rId32"/><Relationship Type="http://schemas.openxmlformats.org/officeDocument/2006/relationships/hyperlink" Target="https://www.niftyindices.com/indices/equity/strategy-indices" TargetMode="External" Id="rId33"/><Relationship Type="http://schemas.openxmlformats.org/officeDocument/2006/relationships/hyperlink" Target="https://www.niftyindices.com/indices/equity/strategy-indices" TargetMode="External" Id="rId34"/><Relationship Type="http://schemas.openxmlformats.org/officeDocument/2006/relationships/hyperlink" Target="https://www.nseindia.com/all-reports/" TargetMode="External" Id="rId35"/><Relationship Type="http://schemas.openxmlformats.org/officeDocument/2006/relationships/hyperlink" Target="https://www.nseindia.com/all-reports/" TargetMode="External" Id="rId36"/><Relationship Type="http://schemas.openxmlformats.org/officeDocument/2006/relationships/hyperlink" Target="https://www.niftyindices.com/Factsheet/Factsheet_NiftyIndiaFPI150Index.pdf" TargetMode="External" Id="rId37"/><Relationship Type="http://schemas.openxmlformats.org/officeDocument/2006/relationships/hyperlink" Target="https://www.nseindia.com/all-reports/" TargetMode="External" Id="rId38"/></Relationships>
</file>

<file path=xl/worksheets/sheet1.xml><?xml version="1.0" encoding="utf-8"?>
<worksheet xmlns="http://schemas.openxmlformats.org/spreadsheetml/2006/main">
  <sheetPr>
    <outlinePr summaryBelow="1" summaryRight="1"/>
    <pageSetUpPr/>
  </sheetPr>
  <dimension ref="A1:BW2610"/>
  <sheetViews>
    <sheetView zoomScale="100" workbookViewId="0">
      <pane xSplit="2" ySplit="5" topLeftCell="C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style="55" min="1" max="1"/>
    <col width="9" customWidth="1" style="55" min="2" max="2"/>
    <col width="15" customWidth="1" style="55" min="3" max="3"/>
    <col width="20" customWidth="1" style="55" min="4" max="4"/>
    <col width="10" customWidth="1" style="55" min="5" max="5"/>
    <col width="11" customWidth="1" style="55" min="6" max="6"/>
    <col width="22" customWidth="1" style="55" min="8" max="8"/>
    <col width="11" customWidth="1" style="55" min="9" max="9"/>
    <col width="13" customWidth="1" style="55" min="10" max="10"/>
    <col width="34" customWidth="1" style="55" min="11" max="11"/>
    <col width="9" customWidth="1" style="55" min="22" max="22"/>
    <col width="9" customWidth="1" style="55" min="23" max="23"/>
    <col width="9" customWidth="1" style="55" min="24" max="24"/>
    <col width="9" customWidth="1" style="55" min="32" max="32"/>
    <col width="16" customWidth="1" style="55" min="33" max="33"/>
    <col width="11" customWidth="1" style="55" min="51" max="51"/>
    <col width="34" customWidth="1" style="55" min="52" max="52"/>
    <col width="48" customWidth="1" style="55" min="53" max="53"/>
    <col width="14" customWidth="1" style="55" min="54" max="54"/>
    <col width="12" customWidth="1" style="55" min="55" max="55"/>
    <col width="34" customWidth="1" style="55" min="56" max="56"/>
    <col width="26" customWidth="1" style="55" min="57" max="57"/>
    <col width="12" customWidth="1" style="55" min="60" max="60"/>
    <col width="9" customWidth="1" style="55" min="61" max="61"/>
    <col width="9" customWidth="1" style="55" min="62" max="62"/>
    <col width="9" customWidth="1" style="55" min="63" max="63"/>
    <col width="9" customWidth="1" style="55" min="64" max="64"/>
    <col width="9" customWidth="1" style="55" min="65" max="65"/>
    <col width="9" customWidth="1" style="55" min="66" max="66"/>
    <col width="9" customWidth="1" style="55" min="67" max="67"/>
    <col width="9" customWidth="1" style="55" min="68" max="68"/>
    <col width="9" customWidth="1" style="55" min="69" max="69"/>
    <col width="12" customWidth="1" style="55" min="70" max="70"/>
    <col width="12" customWidth="1" style="55" min="71" max="71"/>
    <col width="8" customWidth="1" style="55" min="72" max="72"/>
    <col width="10" customWidth="1" style="55" min="73" max="73"/>
    <col width="11" customWidth="1" style="55" min="74" max="74"/>
    <col width="11" customWidth="1" style="55" min="75" max="75"/>
  </cols>
  <sheetData>
    <row r="1" ht="15" customHeight="1" s="55">
      <c r="A1" s="56" t="inlineStr">
        <is>
          <t>Screener: one row per stock per trading day (join key ISIN + Date)</t>
        </is>
      </c>
    </row>
    <row r="2" ht="15" customHeight="1" s="55">
      <c r="A2" s="57" t="inlineStr">
        <is>
          <t>Real data. Trading date: 01-Oct-2026. Generated 06-Oct-2026.</t>
        </is>
      </c>
    </row>
    <row r="4" ht="21.75" customHeight="1" s="55">
      <c r="A4" s="61" t="inlineStr">
        <is>
          <t>Identity</t>
        </is>
      </c>
      <c r="B4" s="59" t="n"/>
      <c r="C4" s="59" t="n"/>
      <c r="D4" s="59" t="n"/>
      <c r="E4" s="59" t="n"/>
      <c r="F4" s="60" t="n"/>
      <c r="G4" s="62" t="inlineStr">
        <is>
          <t>Red flags</t>
        </is>
      </c>
      <c r="H4" s="59" t="n"/>
      <c r="I4" s="60" t="n"/>
      <c r="J4" s="110" t="inlineStr">
        <is>
          <t>Weakness</t>
        </is>
      </c>
      <c r="K4" s="60" t="n"/>
      <c r="L4" s="63" t="inlineStr">
        <is>
          <t>Price</t>
        </is>
      </c>
      <c r="M4" s="59" t="n"/>
      <c r="N4" s="59" t="n"/>
      <c r="O4" s="59" t="n"/>
      <c r="P4" s="60" t="n"/>
      <c r="Q4" s="64" t="inlineStr">
        <is>
          <t>Volume</t>
        </is>
      </c>
      <c r="R4" s="59" t="n"/>
      <c r="S4" s="59" t="n"/>
      <c r="T4" s="59" t="n"/>
      <c r="U4" s="59" t="n"/>
      <c r="V4" s="59" t="n"/>
      <c r="W4" s="59" t="n"/>
      <c r="X4" s="59" t="n"/>
      <c r="Y4" s="60" t="n"/>
      <c r="Z4" s="65" t="inlineStr">
        <is>
          <t>Delivery</t>
        </is>
      </c>
      <c r="AA4" s="59" t="n"/>
      <c r="AB4" s="59" t="n"/>
      <c r="AC4" s="59" t="n"/>
      <c r="AD4" s="59" t="n"/>
      <c r="AE4" s="59" t="n"/>
      <c r="AF4" s="60" t="n"/>
      <c r="AG4" s="116" t="inlineStr">
        <is>
          <t>Activity</t>
        </is>
      </c>
      <c r="AH4" s="66" t="inlineStr">
        <is>
          <t>Deals</t>
        </is>
      </c>
      <c r="AI4" s="60" t="n"/>
      <c r="AJ4" s="67" t="inlineStr">
        <is>
          <t>F&amp;O</t>
        </is>
      </c>
      <c r="AK4" s="59" t="n"/>
      <c r="AL4" s="59" t="n"/>
      <c r="AM4" s="60" t="n"/>
      <c r="AN4" s="68" t="inlineStr">
        <is>
          <t>Factors</t>
        </is>
      </c>
      <c r="AO4" s="59" t="n"/>
      <c r="AP4" s="59" t="n"/>
      <c r="AQ4" s="59" t="n"/>
      <c r="AR4" s="59" t="n"/>
      <c r="AS4" s="60" t="n"/>
      <c r="AT4" s="70" t="inlineStr">
        <is>
          <t>Scans</t>
        </is>
      </c>
      <c r="AU4" s="59" t="n"/>
      <c r="AV4" s="59" t="n"/>
      <c r="AW4" s="59" t="n"/>
      <c r="AX4" s="60" t="n"/>
      <c r="AY4" s="71" t="inlineStr">
        <is>
          <t>Output</t>
        </is>
      </c>
      <c r="AZ4" s="59" t="n"/>
      <c r="BA4" s="60" t="n"/>
      <c r="BB4" s="63" t="inlineStr">
        <is>
          <t>Price band</t>
        </is>
      </c>
      <c r="BC4" s="111" t="inlineStr">
        <is>
          <t>Surveillance watch</t>
        </is>
      </c>
      <c r="BD4" s="60" t="n"/>
      <c r="BE4" s="112" t="inlineStr">
        <is>
          <t>Corporate action</t>
        </is>
      </c>
      <c r="BF4" s="69" t="inlineStr">
        <is>
          <t>Buy checks</t>
        </is>
      </c>
      <c r="BG4" s="60" t="n"/>
      <c r="BH4" s="63" t="inlineStr">
        <is>
          <t>Returns</t>
        </is>
      </c>
      <c r="BI4" s="59" t="n"/>
      <c r="BJ4" s="59" t="n"/>
      <c r="BK4" s="59" t="n"/>
      <c r="BL4" s="59" t="n"/>
      <c r="BM4" s="60" t="n"/>
      <c r="BN4" s="113" t="inlineStr">
        <is>
          <t>Trend</t>
        </is>
      </c>
      <c r="BO4" s="59" t="n"/>
      <c r="BP4" s="59" t="n"/>
      <c r="BQ4" s="59" t="n"/>
      <c r="BR4" s="59" t="n"/>
      <c r="BS4" s="59" t="n"/>
      <c r="BT4" s="59" t="n"/>
      <c r="BU4" s="60" t="n"/>
      <c r="BV4" s="71" t="inlineStr">
        <is>
          <t>Selection</t>
        </is>
      </c>
      <c r="BW4" s="60" t="n"/>
    </row>
    <row r="5" ht="57.75" customHeight="1" s="55">
      <c r="A5" s="73" t="inlineStr">
        <is>
          <t>Date</t>
        </is>
      </c>
      <c r="B5" s="74" t="inlineStr">
        <is>
          <t>Symbol</t>
        </is>
      </c>
      <c r="C5" s="74" t="inlineStr">
        <is>
          <t>ISIN</t>
        </is>
      </c>
      <c r="D5" s="74" t="inlineStr">
        <is>
          <t>Industry</t>
        </is>
      </c>
      <c r="E5" s="74" t="inlineStr">
        <is>
          <t>NSE Index</t>
        </is>
      </c>
      <c r="F5" s="74" t="inlineStr">
        <is>
          <t>Market cap (cr)</t>
        </is>
      </c>
      <c r="G5" s="75" t="inlineStr">
        <is>
          <t>Red flag</t>
        </is>
      </c>
      <c r="H5" s="76" t="inlineStr">
        <is>
          <t>Red flag reason</t>
        </is>
      </c>
      <c r="I5" s="76" t="inlineStr">
        <is>
          <t>No intraday</t>
        </is>
      </c>
      <c r="J5" s="75" t="inlineStr">
        <is>
          <t>Weakness list</t>
        </is>
      </c>
      <c r="K5" s="76" t="inlineStr">
        <is>
          <t>Weakness reason</t>
        </is>
      </c>
      <c r="L5" s="77" t="inlineStr">
        <is>
          <t>Close</t>
        </is>
      </c>
      <c r="M5" s="78" t="inlineStr">
        <is>
          <t>Chg % (vs previous close)</t>
        </is>
      </c>
      <c r="N5" s="78" t="inlineStr">
        <is>
          <t>Rank Gainer/Loser (of universe)</t>
        </is>
      </c>
      <c r="O5" s="78" t="inlineStr">
        <is>
          <t>NSE Top 20 Gainers/Losers</t>
        </is>
      </c>
      <c r="P5" s="78" t="inlineStr">
        <is>
          <t>52-wk status</t>
        </is>
      </c>
      <c r="Q5" s="79" t="inlineStr">
        <is>
          <t>Volume (lakh)</t>
        </is>
      </c>
      <c r="R5" s="80" t="inlineStr">
        <is>
          <t>Avg volume, 20-day (lakh)</t>
        </is>
      </c>
      <c r="S5" s="80" t="inlineStr">
        <is>
          <t>Volume vs 20-day avg (x)</t>
        </is>
      </c>
      <c r="T5" s="80" t="inlineStr">
        <is>
          <t>Volume vs 50-day avg (x)</t>
        </is>
      </c>
      <c r="U5" s="80" t="inlineStr">
        <is>
          <t>Volume vs 100-day avg (x)</t>
        </is>
      </c>
      <c r="V5" s="80" t="inlineStr">
        <is>
          <t>Volume build-up (x)</t>
        </is>
      </c>
      <c r="W5" s="80" t="inlineStr">
        <is>
          <t>Volume active days (of 20)</t>
        </is>
      </c>
      <c r="X5" s="80" t="inlineStr">
        <is>
          <t>Rank volume spike</t>
        </is>
      </c>
      <c r="Y5" s="80" t="inlineStr">
        <is>
          <t>NSE Most Active (Top 20)</t>
        </is>
      </c>
      <c r="Z5" s="81" t="inlineStr">
        <is>
          <t>Delivery %</t>
        </is>
      </c>
      <c r="AA5" s="82" t="inlineStr">
        <is>
          <t>Delivery % vs 20-day avg (x)</t>
        </is>
      </c>
      <c r="AB5" s="82" t="inlineStr">
        <is>
          <t>Delivery % vs 50-day avg (x)</t>
        </is>
      </c>
      <c r="AC5" s="82" t="inlineStr">
        <is>
          <t>Delivered qty vs 20-day avg (x)</t>
        </is>
      </c>
      <c r="AD5" s="82" t="inlineStr">
        <is>
          <t>Delivered qty vs 50-day avg (x)</t>
        </is>
      </c>
      <c r="AE5" s="82" t="inlineStr">
        <is>
          <t>Delivered qty vs 100-day avg (x)</t>
        </is>
      </c>
      <c r="AF5" s="82" t="inlineStr">
        <is>
          <t>Delivery share trend (x)</t>
        </is>
      </c>
      <c r="AG5" s="117" t="inlineStr">
        <is>
          <t>Activity stage</t>
        </is>
      </c>
      <c r="AH5" s="83" t="inlineStr">
        <is>
          <t>Bulk deal net qty</t>
        </is>
      </c>
      <c r="AI5" s="84" t="inlineStr">
        <is>
          <t>Block deal buy qty</t>
        </is>
      </c>
      <c r="AJ5" s="85" t="inlineStr">
        <is>
          <t>Traded in F&amp;O</t>
        </is>
      </c>
      <c r="AK5" s="86" t="inlineStr">
        <is>
          <t>% chg in open interest</t>
        </is>
      </c>
      <c r="AL5" s="86" t="inlineStr">
        <is>
          <t>OI signal</t>
        </is>
      </c>
      <c r="AM5" s="86" t="inlineStr">
        <is>
          <t>Rank F&amp;O activity</t>
        </is>
      </c>
      <c r="AN5" s="87" t="inlineStr">
        <is>
          <t>Momentum indices</t>
        </is>
      </c>
      <c r="AO5" s="88" t="inlineStr">
        <is>
          <t>Momentum index count (of 7)</t>
        </is>
      </c>
      <c r="AP5" s="88" t="inlineStr">
        <is>
          <t>Own momentum score</t>
        </is>
      </c>
      <c r="AQ5" s="88" t="inlineStr">
        <is>
          <t>Own momentum percentile (of universe)</t>
        </is>
      </c>
      <c r="AR5" s="88" t="inlineStr">
        <is>
          <t>FPI 150 member</t>
        </is>
      </c>
      <c r="AS5" s="88" t="inlineStr">
        <is>
          <t>Industry strength vs Nifty, 20-day (%)</t>
        </is>
      </c>
      <c r="AT5" s="73" t="inlineStr">
        <is>
          <t>Breakout</t>
        </is>
      </c>
      <c r="AU5" s="74" t="inlineStr">
        <is>
          <t>Accumulation</t>
        </is>
      </c>
      <c r="AV5" s="74" t="inlineStr">
        <is>
          <t>Institutional buying</t>
        </is>
      </c>
      <c r="AW5" s="74" t="inlineStr">
        <is>
          <t>Long buildup</t>
        </is>
      </c>
      <c r="AX5" s="74" t="inlineStr">
        <is>
          <t>Momentum leader</t>
        </is>
      </c>
      <c r="AY5" s="89" t="inlineStr">
        <is>
          <t>Buy scans passed (count)</t>
        </is>
      </c>
      <c r="AZ5" s="72" t="inlineStr">
        <is>
          <t>Scans passed (buy-side)</t>
        </is>
      </c>
      <c r="BA5" s="72" t="inlineStr">
        <is>
          <t>Why ranked here</t>
        </is>
      </c>
      <c r="BB5" s="78" t="inlineStr">
        <is>
          <t>Price band hit today</t>
        </is>
      </c>
      <c r="BC5" s="75" t="inlineStr">
        <is>
          <t>Surveillance watch</t>
        </is>
      </c>
      <c r="BD5" s="76" t="inlineStr">
        <is>
          <t>Surveillance watch reason</t>
        </is>
      </c>
      <c r="BE5" s="76" t="inlineStr">
        <is>
          <t>Split/bonus (recent)</t>
        </is>
      </c>
      <c r="BF5" s="83" t="inlineStr">
        <is>
          <t>Liquidity (&gt;= 1 lakh)</t>
        </is>
      </c>
      <c r="BG5" s="84" t="inlineStr">
        <is>
          <t>Market cap (&gt; 500 cr)</t>
        </is>
      </c>
      <c r="BH5" s="77" t="inlineStr">
        <is>
          <t>% change from 52-week high/low</t>
        </is>
      </c>
      <c r="BI5" s="78" t="inlineStr">
        <is>
          <t>Return 1 week (%)</t>
        </is>
      </c>
      <c r="BJ5" s="78" t="inlineStr">
        <is>
          <t>Return 1 month (%)</t>
        </is>
      </c>
      <c r="BK5" s="78" t="inlineStr">
        <is>
          <t>Return 3 months (%)</t>
        </is>
      </c>
      <c r="BL5" s="78" t="inlineStr">
        <is>
          <t>Return 6 months (%)</t>
        </is>
      </c>
      <c r="BM5" s="78" t="inlineStr">
        <is>
          <t>Return 12 months (%)</t>
        </is>
      </c>
      <c r="BN5" s="114" t="inlineStr">
        <is>
          <t>Close vs EMA 20 (%)</t>
        </is>
      </c>
      <c r="BO5" s="115" t="inlineStr">
        <is>
          <t>Close vs EMA 50 (%)</t>
        </is>
      </c>
      <c r="BP5" s="115" t="inlineStr">
        <is>
          <t>Close vs EMA 100 (%)</t>
        </is>
      </c>
      <c r="BQ5" s="115" t="inlineStr">
        <is>
          <t>Close vs EMA 200 (%)</t>
        </is>
      </c>
      <c r="BR5" s="115" t="inlineStr">
        <is>
          <t>EMA trend</t>
        </is>
      </c>
      <c r="BS5" s="115" t="inlineStr">
        <is>
          <t>EMA 20/50 cross</t>
        </is>
      </c>
      <c r="BT5" s="115" t="inlineStr">
        <is>
          <t>RSI (9)</t>
        </is>
      </c>
      <c r="BU5" s="115" t="inlineStr">
        <is>
          <t>EMA pullback bounce</t>
        </is>
      </c>
      <c r="BV5" s="89" t="inlineStr">
        <is>
          <t>Selection score (of 10)</t>
        </is>
      </c>
      <c r="BW5" s="72" t="inlineStr">
        <is>
          <t>Rank buy scans</t>
        </is>
      </c>
    </row>
    <row r="6" ht="23.85" customHeight="1" s="55">
      <c r="A6" s="90" t="n">
        <v>46296</v>
      </c>
      <c r="B6" s="91" t="inlineStr">
        <is>
          <t>RELIANCE</t>
        </is>
      </c>
      <c r="C6" s="91" t="inlineStr">
        <is>
          <t>INE002A01018</t>
        </is>
      </c>
      <c r="D6" s="91" t="inlineStr">
        <is>
          <t>Oil Gas &amp; Consumable Fuels</t>
        </is>
      </c>
      <c r="E6" s="91" t="inlineStr">
        <is>
          <t>Nifty 50</t>
        </is>
      </c>
      <c r="F6" s="93" t="n">
        <v>1580195</v>
      </c>
      <c r="G6" s="92" t="inlineStr">
        <is>
          <t>N</t>
        </is>
      </c>
      <c r="H6" s="94" t="n"/>
      <c r="I6" s="91" t="inlineStr">
        <is>
          <t>N</t>
        </is>
      </c>
      <c r="J6" s="92">
        <f>IF(K6="","N","Y")</f>
        <v/>
      </c>
      <c r="K6" s="94">
        <f>_xlfn.TEXTJOIN("; ",TRUE,IF(P6="52-wk low","52-wk low",""),IF(AND(AD6&gt;=Settings!$B$12,M6&lt;0),"Distribution",""),IF(AND(AJ6="Y",M6&lt;0,AK6&lt;-Settings!$B$13),"Long unwinding",""),IF(AND(AJ6="Y",M6&lt;0,AK6&gt;Settings!$B$13),"Short buildup",""))</f>
        <v/>
      </c>
      <c r="L6" s="95" t="n">
        <v>1167.7</v>
      </c>
      <c r="M6" s="96" t="n">
        <v>-1.63</v>
      </c>
      <c r="N6" s="93" t="n">
        <v>1420</v>
      </c>
      <c r="O6" s="91" t="inlineStr">
        <is>
          <t>None</t>
        </is>
      </c>
      <c r="P6" s="91" t="inlineStr">
        <is>
          <t>52-wk low</t>
        </is>
      </c>
      <c r="Q6" s="97" t="n">
        <v>167.71</v>
      </c>
      <c r="R6" s="96" t="n">
        <v>123.35</v>
      </c>
      <c r="S6" s="96" t="n">
        <v>1.38</v>
      </c>
      <c r="T6" s="96" t="n">
        <v>1.47</v>
      </c>
      <c r="U6" s="96" t="n">
        <v>1.24</v>
      </c>
      <c r="V6" s="103" t="n">
        <v>0.91</v>
      </c>
      <c r="W6" s="102" t="n">
        <v>6</v>
      </c>
      <c r="X6" s="93" t="n">
        <v>220</v>
      </c>
      <c r="Y6" s="91" t="inlineStr">
        <is>
          <t>By value</t>
        </is>
      </c>
      <c r="Z6" s="99" t="n">
        <v>61.24</v>
      </c>
      <c r="AA6" s="96" t="n">
        <v>0.97</v>
      </c>
      <c r="AB6" s="96" t="n">
        <v>1</v>
      </c>
      <c r="AC6" s="96" t="n">
        <v>1.32</v>
      </c>
      <c r="AD6" s="96" t="n">
        <v>1.44</v>
      </c>
      <c r="AE6" s="96" t="n">
        <v>1.34</v>
      </c>
      <c r="AF6" s="103" t="n">
        <v>1.12</v>
      </c>
      <c r="AG6" s="91" t="inlineStr">
        <is>
          <t>Normal</t>
        </is>
      </c>
      <c r="AH6" s="100" t="n">
        <v>0</v>
      </c>
      <c r="AI6" s="101" t="n">
        <v>0</v>
      </c>
      <c r="AJ6" s="92" t="inlineStr">
        <is>
          <t>Y</t>
        </is>
      </c>
      <c r="AK6" s="96" t="n">
        <v>1.6</v>
      </c>
      <c r="AL6" s="91" t="inlineStr">
        <is>
          <t>Short buildup</t>
        </is>
      </c>
      <c r="AM6" s="93" t="n">
        <v>5</v>
      </c>
      <c r="AN6" s="92" t="inlineStr">
        <is>
          <t>None</t>
        </is>
      </c>
      <c r="AO6" s="102" t="n">
        <v>0</v>
      </c>
      <c r="AP6" s="103" t="n">
        <v>0.52</v>
      </c>
      <c r="AQ6" s="102" t="n">
        <v>8</v>
      </c>
      <c r="AR6" s="91" t="inlineStr">
        <is>
          <t>Y</t>
        </is>
      </c>
      <c r="AS6" s="104" t="n">
        <v>2.69</v>
      </c>
      <c r="AT6" s="92">
        <f>IF(AND(P6="52-wk high",T6&gt;=Settings!$B$7),"Y","N")</f>
        <v/>
      </c>
      <c r="AU6" s="91">
        <f>IF(AND(AD6&gt;=Settings!$B$8,M6&gt;0),"Y","N")</f>
        <v/>
      </c>
      <c r="AV6" s="91">
        <f>IF(OR(AH6&gt;Settings!$B$9,AI6&gt;Settings!$B$9),"Y","N")</f>
        <v/>
      </c>
      <c r="AW6" s="91">
        <f>IF(AJ6&lt;&gt;"Y","n/a",IF(AND(M6&gt;0,AK6&gt;Settings!$B$10),"Y","N"))</f>
        <v/>
      </c>
      <c r="AX6" s="91">
        <f>IF(AO6&gt;=Settings!$B$11,"Y","N")</f>
        <v/>
      </c>
      <c r="AY6" s="99">
        <f>(AT6="Y")+(AU6="Y")+(AV6="Y")+(AW6="Y")+(AX6="Y")</f>
        <v/>
      </c>
      <c r="AZ6" s="94">
        <f>IF(AY6=0,"None",_xlfn.TEXTJOIN(", ",TRUE(),IF(AT6="Y","Breakout",""),IF(AU6="Y","Accumulation",""),IF(AV6="Y","Institutional buying",""),IF(AW6="Y","Long buildup",""),IF(AX6="Y","Momentum leader","")))</f>
        <v/>
      </c>
      <c r="BA6" s="94">
        <f>IF(BW6="","","Passes "&amp;AY6&amp;" of 5 buy-side scans"&amp;IF(G6="Y","; RED FLAG: filter out using Red flag column",""))</f>
        <v/>
      </c>
      <c r="BB6" s="91" t="inlineStr">
        <is>
          <t>None</t>
        </is>
      </c>
      <c r="BC6" s="92" t="inlineStr">
        <is>
          <t>N</t>
        </is>
      </c>
      <c r="BD6" s="94" t="n"/>
      <c r="BE6" s="94" t="n"/>
      <c r="BF6" s="92">
        <f>IF(R6*100000&gt;=Settings!$B$5,"Y","N")</f>
        <v/>
      </c>
      <c r="BG6" s="91">
        <f>IF(F6&gt;Settings!$B$6,"Y","N")</f>
        <v/>
      </c>
      <c r="BH6" s="97" t="n">
        <v>-27.55</v>
      </c>
      <c r="BI6" s="96" t="n">
        <v>-4.22</v>
      </c>
      <c r="BJ6" s="96" t="n">
        <v>-10.79</v>
      </c>
      <c r="BK6" s="96" t="n">
        <v>-10.73</v>
      </c>
      <c r="BL6" s="96" t="n">
        <v>-14.72</v>
      </c>
      <c r="BM6" s="96" t="n">
        <v>-14.69</v>
      </c>
      <c r="BN6" s="97" t="n">
        <v>-5.4</v>
      </c>
      <c r="BO6" s="96" t="n">
        <v>-7.98</v>
      </c>
      <c r="BP6" s="96" t="n">
        <v>-10.13</v>
      </c>
      <c r="BQ6" s="96" t="n">
        <v>-12.67</v>
      </c>
      <c r="BR6" s="91" t="inlineStr">
        <is>
          <t>Stacked down</t>
        </is>
      </c>
      <c r="BS6" s="91" t="inlineStr">
        <is>
          <t>None</t>
        </is>
      </c>
      <c r="BT6" s="96" t="n">
        <v>23.8</v>
      </c>
      <c r="BU6" s="91" t="inlineStr">
        <is>
          <t>N</t>
        </is>
      </c>
      <c r="BV6" s="99">
        <f>IF(OR(BF6&lt;&gt;"Y",BG6&lt;&gt;"Y"),"",(AND(ISNUMBER(BQ6),BQ6&gt;0))+(BR6="Stacked up")+(AND(ISNUMBER(BH6),BH6&gt;=-Settings!$B$17))+(AND(ISNUMBER(BK6),ISNUMBER(BM6),BK6&gt;0,BM6&gt;0))+(AND(ISNUMBER(AQ6),AQ6&gt;=Settings!$B$18))+(AND(ISNUMBER(BT6),BT6&gt;=Settings!$B$19,BT6&lt;=Settings!$B$20))+(AND(ISNUMBER(AS6),AS6&gt;0))+(AND(ISNUMBER(T6),ISNUMBER(M6),T6&gt;=Settings!$B$21,M6&gt;0))+(AND(ISNUMBER(AD6),ISNUMBER(M6),AD6&gt;=Settings!$B$22,M6&gt;0))+(AY6&gt;=1))</f>
        <v/>
      </c>
      <c r="BW6" s="91">
        <f>IF(OR(AY6=0,BF6&lt;&gt;"Y",BG6&lt;&gt;"Y"),"",1+SUMPRODUCT(($A$6:$A$2604=A6)*($AY$6:$AY$2604&gt;0)*($BF$6:$BF$2604="Y")*($BG$6:$BG$2604="Y")*(($AY$6:$AY$2604&gt;AY6)+($AY$6:$AY$2604=AY6)*($AD$6:$AD$2604&gt;AD6))))</f>
        <v/>
      </c>
    </row>
    <row r="7" ht="23.85" customHeight="1" s="55">
      <c r="A7" s="90" t="n">
        <v>46296</v>
      </c>
      <c r="B7" s="91" t="inlineStr">
        <is>
          <t>HDFCBANK</t>
        </is>
      </c>
      <c r="C7" s="91" t="inlineStr">
        <is>
          <t>INE040A01034</t>
        </is>
      </c>
      <c r="D7" s="91" t="inlineStr">
        <is>
          <t>Financial Services</t>
        </is>
      </c>
      <c r="E7" s="91" t="inlineStr">
        <is>
          <t>Nifty 50</t>
        </is>
      </c>
      <c r="F7" s="93" t="n">
        <v>1111852</v>
      </c>
      <c r="G7" s="92" t="inlineStr">
        <is>
          <t>N</t>
        </is>
      </c>
      <c r="H7" s="94" t="n"/>
      <c r="I7" s="91" t="inlineStr">
        <is>
          <t>N</t>
        </is>
      </c>
      <c r="J7" s="92">
        <f>IF(K7="","N","Y")</f>
        <v/>
      </c>
      <c r="K7" s="94">
        <f>_xlfn.TEXTJOIN("; ",TRUE,IF(P7="52-wk low","52-wk low",""),IF(AND(AD7&gt;=Settings!$B$12,M7&lt;0),"Distribution",""),IF(AND(AJ7="Y",M7&lt;0,AK7&lt;-Settings!$B$13),"Long unwinding",""),IF(AND(AJ7="Y",M7&lt;0,AK7&gt;Settings!$B$13),"Short buildup",""))</f>
        <v/>
      </c>
      <c r="L7" s="95" t="n">
        <v>721.2</v>
      </c>
      <c r="M7" s="96" t="n">
        <v>1.76</v>
      </c>
      <c r="N7" s="93" t="n">
        <v>216</v>
      </c>
      <c r="O7" s="91" t="inlineStr">
        <is>
          <t>None</t>
        </is>
      </c>
      <c r="P7" s="91" t="inlineStr">
        <is>
          <t>None</t>
        </is>
      </c>
      <c r="Q7" s="97" t="n">
        <v>373.9</v>
      </c>
      <c r="R7" s="96" t="n">
        <v>297.8</v>
      </c>
      <c r="S7" s="96" t="n">
        <v>1.26</v>
      </c>
      <c r="T7" s="96" t="n">
        <v>1.29</v>
      </c>
      <c r="U7" s="96" t="n">
        <v>1.13</v>
      </c>
      <c r="V7" s="103" t="n">
        <v>0.9</v>
      </c>
      <c r="W7" s="102" t="n">
        <v>8</v>
      </c>
      <c r="X7" s="93" t="n">
        <v>258</v>
      </c>
      <c r="Y7" s="91" t="inlineStr">
        <is>
          <t>Both</t>
        </is>
      </c>
      <c r="Z7" s="99" t="n">
        <v>63.31</v>
      </c>
      <c r="AA7" s="96" t="n">
        <v>1.02</v>
      </c>
      <c r="AB7" s="96" t="n">
        <v>1.01</v>
      </c>
      <c r="AC7" s="96" t="n">
        <v>1.28</v>
      </c>
      <c r="AD7" s="96" t="n">
        <v>1.32</v>
      </c>
      <c r="AE7" s="96" t="n">
        <v>1.2</v>
      </c>
      <c r="AF7" s="103" t="n">
        <v>1.04</v>
      </c>
      <c r="AG7" s="91" t="inlineStr">
        <is>
          <t>Normal</t>
        </is>
      </c>
      <c r="AH7" s="100" t="n">
        <v>0</v>
      </c>
      <c r="AI7" s="101" t="n">
        <v>0</v>
      </c>
      <c r="AJ7" s="92" t="inlineStr">
        <is>
          <t>Y</t>
        </is>
      </c>
      <c r="AK7" s="96" t="n">
        <v>-1.28</v>
      </c>
      <c r="AL7" s="91" t="inlineStr">
        <is>
          <t>Short covering</t>
        </is>
      </c>
      <c r="AM7" s="93" t="n">
        <v>3</v>
      </c>
      <c r="AN7" s="92" t="inlineStr">
        <is>
          <t>None</t>
        </is>
      </c>
      <c r="AO7" s="102" t="n">
        <v>0</v>
      </c>
      <c r="AP7" s="103" t="n">
        <v>0.55</v>
      </c>
      <c r="AQ7" s="102" t="n">
        <v>11</v>
      </c>
      <c r="AR7" s="91" t="inlineStr">
        <is>
          <t>Y</t>
        </is>
      </c>
      <c r="AS7" s="104" t="n">
        <v>0.6</v>
      </c>
      <c r="AT7" s="92">
        <f>IF(AND(P7="52-wk high",T7&gt;=Settings!$B$7),"Y","N")</f>
        <v/>
      </c>
      <c r="AU7" s="91">
        <f>IF(AND(AD7&gt;=Settings!$B$8,M7&gt;0),"Y","N")</f>
        <v/>
      </c>
      <c r="AV7" s="91">
        <f>IF(OR(AH7&gt;Settings!$B$9,AI7&gt;Settings!$B$9),"Y","N")</f>
        <v/>
      </c>
      <c r="AW7" s="91">
        <f>IF(AJ7&lt;&gt;"Y","n/a",IF(AND(M7&gt;0,AK7&gt;Settings!$B$10),"Y","N"))</f>
        <v/>
      </c>
      <c r="AX7" s="91">
        <f>IF(AO7&gt;=Settings!$B$11,"Y","N")</f>
        <v/>
      </c>
      <c r="AY7" s="99">
        <f>(AT7="Y")+(AU7="Y")+(AV7="Y")+(AW7="Y")+(AX7="Y")</f>
        <v/>
      </c>
      <c r="AZ7" s="94">
        <f>IF(AY7=0,"None",_xlfn.TEXTJOIN(", ",TRUE(),IF(AT7="Y","Breakout",""),IF(AU7="Y","Accumulation",""),IF(AV7="Y","Institutional buying",""),IF(AW7="Y","Long buildup",""),IF(AX7="Y","Momentum leader","")))</f>
        <v/>
      </c>
      <c r="BA7" s="94">
        <f>IF(BW7="","","Passes "&amp;AY7&amp;" of 5 buy-side scans"&amp;IF(G7="Y","; RED FLAG: filter out using Red flag column",""))</f>
        <v/>
      </c>
      <c r="BB7" s="91" t="inlineStr">
        <is>
          <t>None</t>
        </is>
      </c>
      <c r="BC7" s="92" t="inlineStr">
        <is>
          <t>N</t>
        </is>
      </c>
      <c r="BD7" s="94" t="n"/>
      <c r="BE7" s="94" t="n"/>
      <c r="BF7" s="92">
        <f>IF(R7*100000&gt;=Settings!$B$5,"Y","N")</f>
        <v/>
      </c>
      <c r="BG7" s="91">
        <f>IF(F7&gt;Settings!$B$6,"Y","N")</f>
        <v/>
      </c>
      <c r="BH7" s="97" t="n">
        <v>-29.33</v>
      </c>
      <c r="BI7" s="96" t="n">
        <v>-1.06</v>
      </c>
      <c r="BJ7" s="96" t="n">
        <v>1.31</v>
      </c>
      <c r="BK7" s="96" t="n">
        <v>-9.41</v>
      </c>
      <c r="BL7" s="96" t="n">
        <v>-2.84</v>
      </c>
      <c r="BM7" s="96" t="n">
        <v>-25.28</v>
      </c>
      <c r="BN7" s="97" t="n">
        <v>-0.08</v>
      </c>
      <c r="BO7" s="96" t="n">
        <v>-1.41</v>
      </c>
      <c r="BP7" s="96" t="n">
        <v>-4.58</v>
      </c>
      <c r="BQ7" s="96" t="n">
        <v>-10.11</v>
      </c>
      <c r="BR7" s="91" t="inlineStr">
        <is>
          <t>Stacked down</t>
        </is>
      </c>
      <c r="BS7" s="91" t="inlineStr">
        <is>
          <t>None</t>
        </is>
      </c>
      <c r="BT7" s="96" t="n">
        <v>49.6</v>
      </c>
      <c r="BU7" s="91" t="inlineStr">
        <is>
          <t>N</t>
        </is>
      </c>
      <c r="BV7" s="99">
        <f>IF(OR(BF7&lt;&gt;"Y",BG7&lt;&gt;"Y"),"",(AND(ISNUMBER(BQ7),BQ7&gt;0))+(BR7="Stacked up")+(AND(ISNUMBER(BH7),BH7&gt;=-Settings!$B$17))+(AND(ISNUMBER(BK7),ISNUMBER(BM7),BK7&gt;0,BM7&gt;0))+(AND(ISNUMBER(AQ7),AQ7&gt;=Settings!$B$18))+(AND(ISNUMBER(BT7),BT7&gt;=Settings!$B$19,BT7&lt;=Settings!$B$20))+(AND(ISNUMBER(AS7),AS7&gt;0))+(AND(ISNUMBER(T7),ISNUMBER(M7),T7&gt;=Settings!$B$21,M7&gt;0))+(AND(ISNUMBER(AD7),ISNUMBER(M7),AD7&gt;=Settings!$B$22,M7&gt;0))+(AY7&gt;=1))</f>
        <v/>
      </c>
      <c r="BW7" s="91">
        <f>IF(OR(AY7=0,BF7&lt;&gt;"Y",BG7&lt;&gt;"Y"),"",1+SUMPRODUCT(($A$6:$A$2604=A7)*($AY$6:$AY$2604&gt;0)*($BF$6:$BF$2604="Y")*($BG$6:$BG$2604="Y")*(($AY$6:$AY$2604&gt;AY7)+($AY$6:$AY$2604=AY7)*($AD$6:$AD$2604&gt;AD7))))</f>
        <v/>
      </c>
    </row>
    <row r="8" ht="23.85" customHeight="1" s="55">
      <c r="A8" s="90" t="n">
        <v>46296</v>
      </c>
      <c r="B8" s="91" t="inlineStr">
        <is>
          <t>BHARTIARTL</t>
        </is>
      </c>
      <c r="C8" s="91" t="inlineStr">
        <is>
          <t>INE397D01024</t>
        </is>
      </c>
      <c r="D8" s="91" t="inlineStr">
        <is>
          <t>Telecommunication</t>
        </is>
      </c>
      <c r="E8" s="91" t="inlineStr">
        <is>
          <t>Nifty 50</t>
        </is>
      </c>
      <c r="F8" s="93" t="n">
        <v>1086534</v>
      </c>
      <c r="G8" s="92" t="inlineStr">
        <is>
          <t>N</t>
        </is>
      </c>
      <c r="H8" s="94" t="n"/>
      <c r="I8" s="91" t="inlineStr">
        <is>
          <t>N</t>
        </is>
      </c>
      <c r="J8" s="92">
        <f>IF(K8="","N","Y")</f>
        <v/>
      </c>
      <c r="K8" s="94">
        <f>_xlfn.TEXTJOIN("; ",TRUE,IF(P8="52-wk low","52-wk low",""),IF(AND(AD8&gt;=Settings!$B$12,M8&lt;0),"Distribution",""),IF(AND(AJ8="Y",M8&lt;0,AK8&lt;-Settings!$B$13),"Long unwinding",""),IF(AND(AJ8="Y",M8&lt;0,AK8&gt;Settings!$B$13),"Short buildup",""))</f>
        <v/>
      </c>
      <c r="L8" s="95" t="n">
        <v>1741.1</v>
      </c>
      <c r="M8" s="96" t="n">
        <v>-0.9</v>
      </c>
      <c r="N8" s="93" t="n">
        <v>987</v>
      </c>
      <c r="O8" s="91" t="inlineStr">
        <is>
          <t>None</t>
        </is>
      </c>
      <c r="P8" s="91" t="inlineStr">
        <is>
          <t>52-wk low</t>
        </is>
      </c>
      <c r="Q8" s="97" t="n">
        <v>56.1</v>
      </c>
      <c r="R8" s="96" t="n">
        <v>56.21</v>
      </c>
      <c r="S8" s="96" t="n">
        <v>1.01</v>
      </c>
      <c r="T8" s="96" t="n">
        <v>0.89</v>
      </c>
      <c r="U8" s="96" t="n">
        <v>0.75</v>
      </c>
      <c r="V8" s="103" t="n">
        <v>0.77</v>
      </c>
      <c r="W8" s="102" t="n">
        <v>4</v>
      </c>
      <c r="X8" s="93" t="n"/>
      <c r="Y8" s="91" t="inlineStr">
        <is>
          <t>By value</t>
        </is>
      </c>
      <c r="Z8" s="99" t="n">
        <v>63.89</v>
      </c>
      <c r="AA8" s="96" t="n">
        <v>0.91</v>
      </c>
      <c r="AB8" s="96" t="n">
        <v>0.93</v>
      </c>
      <c r="AC8" s="96" t="n">
        <v>0.9</v>
      </c>
      <c r="AD8" s="96" t="n">
        <v>0.83</v>
      </c>
      <c r="AE8" s="96" t="n">
        <v>0.73</v>
      </c>
      <c r="AF8" s="103" t="n">
        <v>1.08</v>
      </c>
      <c r="AG8" s="91" t="inlineStr">
        <is>
          <t>Normal</t>
        </is>
      </c>
      <c r="AH8" s="100" t="n">
        <v>0</v>
      </c>
      <c r="AI8" s="101" t="n">
        <v>0</v>
      </c>
      <c r="AJ8" s="92" t="inlineStr">
        <is>
          <t>Y</t>
        </is>
      </c>
      <c r="AK8" s="96" t="n">
        <v>-0.6899999999999999</v>
      </c>
      <c r="AL8" s="91" t="inlineStr">
        <is>
          <t>Long unwinding</t>
        </is>
      </c>
      <c r="AM8" s="93" t="n">
        <v>20</v>
      </c>
      <c r="AN8" s="92" t="inlineStr">
        <is>
          <t>None</t>
        </is>
      </c>
      <c r="AO8" s="102" t="n">
        <v>0</v>
      </c>
      <c r="AP8" s="103" t="n">
        <v>0.7</v>
      </c>
      <c r="AQ8" s="102" t="n">
        <v>38</v>
      </c>
      <c r="AR8" s="91" t="inlineStr">
        <is>
          <t>Y</t>
        </is>
      </c>
      <c r="AS8" s="104" t="n">
        <v>2.57</v>
      </c>
      <c r="AT8" s="92">
        <f>IF(AND(P8="52-wk high",T8&gt;=Settings!$B$7),"Y","N")</f>
        <v/>
      </c>
      <c r="AU8" s="91">
        <f>IF(AND(AD8&gt;=Settings!$B$8,M8&gt;0),"Y","N")</f>
        <v/>
      </c>
      <c r="AV8" s="91">
        <f>IF(OR(AH8&gt;Settings!$B$9,AI8&gt;Settings!$B$9),"Y","N")</f>
        <v/>
      </c>
      <c r="AW8" s="91">
        <f>IF(AJ8&lt;&gt;"Y","n/a",IF(AND(M8&gt;0,AK8&gt;Settings!$B$10),"Y","N"))</f>
        <v/>
      </c>
      <c r="AX8" s="91">
        <f>IF(AO8&gt;=Settings!$B$11,"Y","N")</f>
        <v/>
      </c>
      <c r="AY8" s="99">
        <f>(AT8="Y")+(AU8="Y")+(AV8="Y")+(AW8="Y")+(AX8="Y")</f>
        <v/>
      </c>
      <c r="AZ8" s="94">
        <f>IF(AY8=0,"None",_xlfn.TEXTJOIN(", ",TRUE(),IF(AT8="Y","Breakout",""),IF(AU8="Y","Accumulation",""),IF(AV8="Y","Institutional buying",""),IF(AW8="Y","Long buildup",""),IF(AX8="Y","Momentum leader","")))</f>
        <v/>
      </c>
      <c r="BA8" s="94">
        <f>IF(BW8="","","Passes "&amp;AY8&amp;" of 5 buy-side scans"&amp;IF(G8="Y","; RED FLAG: filter out using Red flag column",""))</f>
        <v/>
      </c>
      <c r="BB8" s="91" t="inlineStr">
        <is>
          <t>None</t>
        </is>
      </c>
      <c r="BC8" s="92" t="inlineStr">
        <is>
          <t>N</t>
        </is>
      </c>
      <c r="BD8" s="94" t="n"/>
      <c r="BE8" s="94" t="n"/>
      <c r="BF8" s="92">
        <f>IF(R8*100000&gt;=Settings!$B$5,"Y","N")</f>
        <v/>
      </c>
      <c r="BG8" s="91">
        <f>IF(F8&gt;Settings!$B$6,"Y","N")</f>
        <v/>
      </c>
      <c r="BH8" s="97" t="n">
        <v>-19.93</v>
      </c>
      <c r="BI8" s="96" t="n">
        <v>-3.05</v>
      </c>
      <c r="BJ8" s="96" t="n">
        <v>-7.25</v>
      </c>
      <c r="BK8" s="96" t="n">
        <v>-6.94</v>
      </c>
      <c r="BL8" s="96" t="n">
        <v>-2.29</v>
      </c>
      <c r="BM8" s="96" t="n">
        <v>-6.77</v>
      </c>
      <c r="BN8" s="97" t="n">
        <v>-4.13</v>
      </c>
      <c r="BO8" s="96" t="n">
        <v>-6.23</v>
      </c>
      <c r="BP8" s="96" t="n">
        <v>-7.22</v>
      </c>
      <c r="BQ8" s="96" t="n">
        <v>-8.34</v>
      </c>
      <c r="BR8" s="91" t="inlineStr">
        <is>
          <t>Stacked down</t>
        </is>
      </c>
      <c r="BS8" s="91" t="inlineStr">
        <is>
          <t>None</t>
        </is>
      </c>
      <c r="BT8" s="96" t="n">
        <v>27.4</v>
      </c>
      <c r="BU8" s="91" t="inlineStr">
        <is>
          <t>N</t>
        </is>
      </c>
      <c r="BV8" s="99">
        <f>IF(OR(BF8&lt;&gt;"Y",BG8&lt;&gt;"Y"),"",(AND(ISNUMBER(BQ8),BQ8&gt;0))+(BR8="Stacked up")+(AND(ISNUMBER(BH8),BH8&gt;=-Settings!$B$17))+(AND(ISNUMBER(BK8),ISNUMBER(BM8),BK8&gt;0,BM8&gt;0))+(AND(ISNUMBER(AQ8),AQ8&gt;=Settings!$B$18))+(AND(ISNUMBER(BT8),BT8&gt;=Settings!$B$19,BT8&lt;=Settings!$B$20))+(AND(ISNUMBER(AS8),AS8&gt;0))+(AND(ISNUMBER(T8),ISNUMBER(M8),T8&gt;=Settings!$B$21,M8&gt;0))+(AND(ISNUMBER(AD8),ISNUMBER(M8),AD8&gt;=Settings!$B$22,M8&gt;0))+(AY8&gt;=1))</f>
        <v/>
      </c>
      <c r="BW8" s="91">
        <f>IF(OR(AY8=0,BF8&lt;&gt;"Y",BG8&lt;&gt;"Y"),"",1+SUMPRODUCT(($A$6:$A$2604=A8)*($AY$6:$AY$2604&gt;0)*($BF$6:$BF$2604="Y")*($BG$6:$BG$2604="Y")*(($AY$6:$AY$2604&gt;AY8)+($AY$6:$AY$2604=AY8)*($AD$6:$AD$2604&gt;AD8))))</f>
        <v/>
      </c>
    </row>
    <row r="9" ht="23.85" customHeight="1" s="55">
      <c r="A9" s="90" t="n">
        <v>46296</v>
      </c>
      <c r="B9" s="91" t="inlineStr">
        <is>
          <t>ICICIBANK</t>
        </is>
      </c>
      <c r="C9" s="91" t="inlineStr">
        <is>
          <t>INE090A01021</t>
        </is>
      </c>
      <c r="D9" s="91" t="inlineStr">
        <is>
          <t>Financial Services</t>
        </is>
      </c>
      <c r="E9" s="91" t="inlineStr">
        <is>
          <t>Nifty 50</t>
        </is>
      </c>
      <c r="F9" s="93" t="n">
        <v>940809</v>
      </c>
      <c r="G9" s="92" t="inlineStr">
        <is>
          <t>N</t>
        </is>
      </c>
      <c r="H9" s="94" t="n"/>
      <c r="I9" s="91" t="inlineStr">
        <is>
          <t>N</t>
        </is>
      </c>
      <c r="J9" s="92">
        <f>IF(K9="","N","Y")</f>
        <v/>
      </c>
      <c r="K9" s="94">
        <f>_xlfn.TEXTJOIN("; ",TRUE,IF(P9="52-wk low","52-wk low",""),IF(AND(AD9&gt;=Settings!$B$12,M9&lt;0),"Distribution",""),IF(AND(AJ9="Y",M9&lt;0,AK9&lt;-Settings!$B$13),"Long unwinding",""),IF(AND(AJ9="Y",M9&lt;0,AK9&gt;Settings!$B$13),"Short buildup",""))</f>
        <v/>
      </c>
      <c r="L9" s="95" t="n">
        <v>1310.6</v>
      </c>
      <c r="M9" s="96" t="n">
        <v>-0.84</v>
      </c>
      <c r="N9" s="93" t="n">
        <v>951</v>
      </c>
      <c r="O9" s="91" t="inlineStr">
        <is>
          <t>None</t>
        </is>
      </c>
      <c r="P9" s="91" t="inlineStr">
        <is>
          <t>None</t>
        </is>
      </c>
      <c r="Q9" s="97" t="n">
        <v>131.63</v>
      </c>
      <c r="R9" s="96" t="n">
        <v>94.58</v>
      </c>
      <c r="S9" s="96" t="n">
        <v>1.43</v>
      </c>
      <c r="T9" s="96" t="n">
        <v>1.34</v>
      </c>
      <c r="U9" s="96" t="n">
        <v>1.03</v>
      </c>
      <c r="V9" s="103" t="n">
        <v>0.74</v>
      </c>
      <c r="W9" s="102" t="n">
        <v>4</v>
      </c>
      <c r="X9" s="93" t="n">
        <v>238</v>
      </c>
      <c r="Y9" s="91" t="inlineStr">
        <is>
          <t>By value</t>
        </is>
      </c>
      <c r="Z9" s="99" t="n">
        <v>57.07</v>
      </c>
      <c r="AA9" s="96" t="n">
        <v>0.88</v>
      </c>
      <c r="AB9" s="96" t="n">
        <v>0.92</v>
      </c>
      <c r="AC9" s="96" t="n">
        <v>1.25</v>
      </c>
      <c r="AD9" s="96" t="n">
        <v>1.23</v>
      </c>
      <c r="AE9" s="96" t="n">
        <v>0.97</v>
      </c>
      <c r="AF9" s="103" t="n">
        <v>1.07</v>
      </c>
      <c r="AG9" s="91" t="inlineStr">
        <is>
          <t>Normal</t>
        </is>
      </c>
      <c r="AH9" s="100" t="n">
        <v>0</v>
      </c>
      <c r="AI9" s="101" t="n">
        <v>0</v>
      </c>
      <c r="AJ9" s="92" t="inlineStr">
        <is>
          <t>Y</t>
        </is>
      </c>
      <c r="AK9" s="96" t="n">
        <v>0.06</v>
      </c>
      <c r="AL9" s="91" t="inlineStr">
        <is>
          <t>Short buildup</t>
        </is>
      </c>
      <c r="AM9" s="93" t="n">
        <v>6</v>
      </c>
      <c r="AN9" s="92" t="inlineStr">
        <is>
          <t>None</t>
        </is>
      </c>
      <c r="AO9" s="102" t="n">
        <v>0</v>
      </c>
      <c r="AP9" s="103" t="n">
        <v>0.91</v>
      </c>
      <c r="AQ9" s="102" t="n">
        <v>57</v>
      </c>
      <c r="AR9" s="91" t="inlineStr">
        <is>
          <t>Y</t>
        </is>
      </c>
      <c r="AS9" s="104" t="n">
        <v>0.6</v>
      </c>
      <c r="AT9" s="92">
        <f>IF(AND(P9="52-wk high",T9&gt;=Settings!$B$7),"Y","N")</f>
        <v/>
      </c>
      <c r="AU9" s="91">
        <f>IF(AND(AD9&gt;=Settings!$B$8,M9&gt;0),"Y","N")</f>
        <v/>
      </c>
      <c r="AV9" s="91">
        <f>IF(OR(AH9&gt;Settings!$B$9,AI9&gt;Settings!$B$9),"Y","N")</f>
        <v/>
      </c>
      <c r="AW9" s="91">
        <f>IF(AJ9&lt;&gt;"Y","n/a",IF(AND(M9&gt;0,AK9&gt;Settings!$B$10),"Y","N"))</f>
        <v/>
      </c>
      <c r="AX9" s="91">
        <f>IF(AO9&gt;=Settings!$B$11,"Y","N")</f>
        <v/>
      </c>
      <c r="AY9" s="99">
        <f>(AT9="Y")+(AU9="Y")+(AV9="Y")+(AW9="Y")+(AX9="Y")</f>
        <v/>
      </c>
      <c r="AZ9" s="94">
        <f>IF(AY9=0,"None",_xlfn.TEXTJOIN(", ",TRUE(),IF(AT9="Y","Breakout",""),IF(AU9="Y","Accumulation",""),IF(AV9="Y","Institutional buying",""),IF(AW9="Y","Long buildup",""),IF(AX9="Y","Momentum leader","")))</f>
        <v/>
      </c>
      <c r="BA9" s="94">
        <f>IF(BW9="","","Passes "&amp;AY9&amp;" of 5 buy-side scans"&amp;IF(G9="Y","; RED FLAG: filter out using Red flag column",""))</f>
        <v/>
      </c>
      <c r="BB9" s="91" t="inlineStr">
        <is>
          <t>None</t>
        </is>
      </c>
      <c r="BC9" s="92" t="inlineStr">
        <is>
          <t>N</t>
        </is>
      </c>
      <c r="BD9" s="94" t="n"/>
      <c r="BE9" s="94" t="n"/>
      <c r="BF9" s="92">
        <f>IF(R9*100000&gt;=Settings!$B$5,"Y","N")</f>
        <v/>
      </c>
      <c r="BG9" s="91">
        <f>IF(F9&gt;Settings!$B$6,"Y","N")</f>
        <v/>
      </c>
      <c r="BH9" s="97" t="n">
        <v>-11.45</v>
      </c>
      <c r="BI9" s="96" t="n">
        <v>-1.79</v>
      </c>
      <c r="BJ9" s="96" t="n">
        <v>-8.859999999999999</v>
      </c>
      <c r="BK9" s="96" t="n">
        <v>-5.02</v>
      </c>
      <c r="BL9" s="96" t="n">
        <v>8.07</v>
      </c>
      <c r="BM9" s="96" t="n">
        <v>-4.48</v>
      </c>
      <c r="BN9" s="97" t="n">
        <v>-2.89</v>
      </c>
      <c r="BO9" s="96" t="n">
        <v>-4.73</v>
      </c>
      <c r="BP9" s="96" t="n">
        <v>-4.51</v>
      </c>
      <c r="BQ9" s="96" t="n">
        <v>-4.01</v>
      </c>
      <c r="BR9" s="91" t="inlineStr">
        <is>
          <t>Mixed</t>
        </is>
      </c>
      <c r="BS9" s="91" t="inlineStr">
        <is>
          <t>None</t>
        </is>
      </c>
      <c r="BT9" s="96" t="n">
        <v>33.5</v>
      </c>
      <c r="BU9" s="91" t="inlineStr">
        <is>
          <t>N</t>
        </is>
      </c>
      <c r="BV9" s="99">
        <f>IF(OR(BF9&lt;&gt;"Y",BG9&lt;&gt;"Y"),"",(AND(ISNUMBER(BQ9),BQ9&gt;0))+(BR9="Stacked up")+(AND(ISNUMBER(BH9),BH9&gt;=-Settings!$B$17))+(AND(ISNUMBER(BK9),ISNUMBER(BM9),BK9&gt;0,BM9&gt;0))+(AND(ISNUMBER(AQ9),AQ9&gt;=Settings!$B$18))+(AND(ISNUMBER(BT9),BT9&gt;=Settings!$B$19,BT9&lt;=Settings!$B$20))+(AND(ISNUMBER(AS9),AS9&gt;0))+(AND(ISNUMBER(T9),ISNUMBER(M9),T9&gt;=Settings!$B$21,M9&gt;0))+(AND(ISNUMBER(AD9),ISNUMBER(M9),AD9&gt;=Settings!$B$22,M9&gt;0))+(AY9&gt;=1))</f>
        <v/>
      </c>
      <c r="BW9" s="91">
        <f>IF(OR(AY9=0,BF9&lt;&gt;"Y",BG9&lt;&gt;"Y"),"",1+SUMPRODUCT(($A$6:$A$2604=A9)*($AY$6:$AY$2604&gt;0)*($BF$6:$BF$2604="Y")*($BG$6:$BG$2604="Y")*(($AY$6:$AY$2604&gt;AY9)+($AY$6:$AY$2604=AY9)*($AD$6:$AD$2604&gt;AD9))))</f>
        <v/>
      </c>
    </row>
    <row r="10" ht="23.85" customHeight="1" s="55">
      <c r="A10" s="90" t="n">
        <v>46296</v>
      </c>
      <c r="B10" s="91" t="inlineStr">
        <is>
          <t>SBIN</t>
        </is>
      </c>
      <c r="C10" s="91" t="inlineStr">
        <is>
          <t>INE062A01020</t>
        </is>
      </c>
      <c r="D10" s="91" t="inlineStr">
        <is>
          <t>Financial Services</t>
        </is>
      </c>
      <c r="E10" s="91" t="inlineStr">
        <is>
          <t>Nifty 50</t>
        </is>
      </c>
      <c r="F10" s="93" t="n">
        <v>880707</v>
      </c>
      <c r="G10" s="92" t="inlineStr">
        <is>
          <t>N</t>
        </is>
      </c>
      <c r="H10" s="94" t="n"/>
      <c r="I10" s="91" t="inlineStr">
        <is>
          <t>N</t>
        </is>
      </c>
      <c r="J10" s="92">
        <f>IF(K10="","N","Y")</f>
        <v/>
      </c>
      <c r="K10" s="94">
        <f>_xlfn.TEXTJOIN("; ",TRUE,IF(P10="52-wk low","52-wk low",""),IF(AND(AD10&gt;=Settings!$B$12,M10&lt;0),"Distribution",""),IF(AND(AJ10="Y",M10&lt;0,AK10&lt;-Settings!$B$13),"Long unwinding",""),IF(AND(AJ10="Y",M10&lt;0,AK10&gt;Settings!$B$13),"Short buildup",""))</f>
        <v/>
      </c>
      <c r="L10" s="95" t="n">
        <v>954.1</v>
      </c>
      <c r="M10" s="96" t="n">
        <v>-0.5600000000000001</v>
      </c>
      <c r="N10" s="93" t="n">
        <v>816</v>
      </c>
      <c r="O10" s="91" t="inlineStr">
        <is>
          <t>None</t>
        </is>
      </c>
      <c r="P10" s="91" t="inlineStr">
        <is>
          <t>None</t>
        </is>
      </c>
      <c r="Q10" s="97" t="n">
        <v>73.90000000000001</v>
      </c>
      <c r="R10" s="96" t="n">
        <v>84.23</v>
      </c>
      <c r="S10" s="96" t="n">
        <v>0.85</v>
      </c>
      <c r="T10" s="96" t="n">
        <v>0.8100000000000001</v>
      </c>
      <c r="U10" s="96" t="n">
        <v>0.63</v>
      </c>
      <c r="V10" s="103" t="n">
        <v>0.75</v>
      </c>
      <c r="W10" s="102" t="n">
        <v>2</v>
      </c>
      <c r="X10" s="93" t="n"/>
      <c r="Y10" s="91" t="inlineStr">
        <is>
          <t>None</t>
        </is>
      </c>
      <c r="Z10" s="99" t="n">
        <v>50.73</v>
      </c>
      <c r="AA10" s="96" t="n">
        <v>0.88</v>
      </c>
      <c r="AB10" s="96" t="n">
        <v>0.93</v>
      </c>
      <c r="AC10" s="96" t="n">
        <v>0.7</v>
      </c>
      <c r="AD10" s="96" t="n">
        <v>0.75</v>
      </c>
      <c r="AE10" s="96" t="n">
        <v>0.6</v>
      </c>
      <c r="AF10" s="103" t="n">
        <v>1.12</v>
      </c>
      <c r="AG10" s="91" t="inlineStr">
        <is>
          <t>Normal</t>
        </is>
      </c>
      <c r="AH10" s="100" t="n">
        <v>0</v>
      </c>
      <c r="AI10" s="101" t="n">
        <v>0</v>
      </c>
      <c r="AJ10" s="92" t="inlineStr">
        <is>
          <t>Y</t>
        </is>
      </c>
      <c r="AK10" s="96" t="n">
        <v>-0.09</v>
      </c>
      <c r="AL10" s="91" t="inlineStr">
        <is>
          <t>Long unwinding</t>
        </is>
      </c>
      <c r="AM10" s="93" t="n">
        <v>19</v>
      </c>
      <c r="AN10" s="92" t="inlineStr">
        <is>
          <t>None</t>
        </is>
      </c>
      <c r="AO10" s="102" t="n">
        <v>0</v>
      </c>
      <c r="AP10" s="103" t="n">
        <v>0.86</v>
      </c>
      <c r="AQ10" s="102" t="n">
        <v>54</v>
      </c>
      <c r="AR10" s="91" t="inlineStr">
        <is>
          <t>Y</t>
        </is>
      </c>
      <c r="AS10" s="104" t="n">
        <v>0.6</v>
      </c>
      <c r="AT10" s="92">
        <f>IF(AND(P10="52-wk high",T10&gt;=Settings!$B$7),"Y","N")</f>
        <v/>
      </c>
      <c r="AU10" s="91">
        <f>IF(AND(AD10&gt;=Settings!$B$8,M10&gt;0),"Y","N")</f>
        <v/>
      </c>
      <c r="AV10" s="91">
        <f>IF(OR(AH10&gt;Settings!$B$9,AI10&gt;Settings!$B$9),"Y","N")</f>
        <v/>
      </c>
      <c r="AW10" s="91">
        <f>IF(AJ10&lt;&gt;"Y","n/a",IF(AND(M10&gt;0,AK10&gt;Settings!$B$10),"Y","N"))</f>
        <v/>
      </c>
      <c r="AX10" s="91">
        <f>IF(AO10&gt;=Settings!$B$11,"Y","N")</f>
        <v/>
      </c>
      <c r="AY10" s="99">
        <f>(AT10="Y")+(AU10="Y")+(AV10="Y")+(AW10="Y")+(AX10="Y")</f>
        <v/>
      </c>
      <c r="AZ10" s="94">
        <f>IF(AY10=0,"None",_xlfn.TEXTJOIN(", ",TRUE(),IF(AT10="Y","Breakout",""),IF(AU10="Y","Accumulation",""),IF(AV10="Y","Institutional buying",""),IF(AW10="Y","Long buildup",""),IF(AX10="Y","Momentum leader","")))</f>
        <v/>
      </c>
      <c r="BA10" s="94">
        <f>IF(BW10="","","Passes "&amp;AY10&amp;" of 5 buy-side scans"&amp;IF(G10="Y","; RED FLAG: filter out using Red flag column",""))</f>
        <v/>
      </c>
      <c r="BB10" s="91" t="inlineStr">
        <is>
          <t>None</t>
        </is>
      </c>
      <c r="BC10" s="92" t="inlineStr">
        <is>
          <t>N</t>
        </is>
      </c>
      <c r="BD10" s="94" t="n"/>
      <c r="BE10" s="94" t="n"/>
      <c r="BF10" s="92">
        <f>IF(R10*100000&gt;=Settings!$B$5,"Y","N")</f>
        <v/>
      </c>
      <c r="BG10" s="91">
        <f>IF(F10&gt;Settings!$B$6,"Y","N")</f>
        <v/>
      </c>
      <c r="BH10" s="97" t="n">
        <v>-22.73</v>
      </c>
      <c r="BI10" s="96" t="n">
        <v>-2.49</v>
      </c>
      <c r="BJ10" s="96" t="n">
        <v>-7.77</v>
      </c>
      <c r="BK10" s="96" t="n">
        <v>-8.91</v>
      </c>
      <c r="BL10" s="96" t="n">
        <v>-6.26</v>
      </c>
      <c r="BM10" s="96" t="n">
        <v>10.42</v>
      </c>
      <c r="BN10" s="97" t="n">
        <v>-3.52</v>
      </c>
      <c r="BO10" s="96" t="n">
        <v>-5.63</v>
      </c>
      <c r="BP10" s="96" t="n">
        <v>-6.55</v>
      </c>
      <c r="BQ10" s="96" t="n">
        <v>-5.81</v>
      </c>
      <c r="BR10" s="91" t="inlineStr">
        <is>
          <t>Mixed</t>
        </is>
      </c>
      <c r="BS10" s="91" t="inlineStr">
        <is>
          <t>None</t>
        </is>
      </c>
      <c r="BT10" s="96" t="n">
        <v>28.5</v>
      </c>
      <c r="BU10" s="91" t="inlineStr">
        <is>
          <t>N</t>
        </is>
      </c>
      <c r="BV10" s="99">
        <f>IF(OR(BF10&lt;&gt;"Y",BG10&lt;&gt;"Y"),"",(AND(ISNUMBER(BQ10),BQ10&gt;0))+(BR10="Stacked up")+(AND(ISNUMBER(BH10),BH10&gt;=-Settings!$B$17))+(AND(ISNUMBER(BK10),ISNUMBER(BM10),BK10&gt;0,BM10&gt;0))+(AND(ISNUMBER(AQ10),AQ10&gt;=Settings!$B$18))+(AND(ISNUMBER(BT10),BT10&gt;=Settings!$B$19,BT10&lt;=Settings!$B$20))+(AND(ISNUMBER(AS10),AS10&gt;0))+(AND(ISNUMBER(T10),ISNUMBER(M10),T10&gt;=Settings!$B$21,M10&gt;0))+(AND(ISNUMBER(AD10),ISNUMBER(M10),AD10&gt;=Settings!$B$22,M10&gt;0))+(AY10&gt;=1))</f>
        <v/>
      </c>
      <c r="BW10" s="91">
        <f>IF(OR(AY10=0,BF10&lt;&gt;"Y",BG10&lt;&gt;"Y"),"",1+SUMPRODUCT(($A$6:$A$2604=A10)*($AY$6:$AY$2604&gt;0)*($BF$6:$BF$2604="Y")*($BG$6:$BG$2604="Y")*(($AY$6:$AY$2604&gt;AY10)+($AY$6:$AY$2604=AY10)*($AD$6:$AD$2604&gt;AD10))))</f>
        <v/>
      </c>
    </row>
    <row r="11" ht="23.85" customHeight="1" s="55">
      <c r="A11" s="90" t="n">
        <v>46296</v>
      </c>
      <c r="B11" s="91" t="inlineStr">
        <is>
          <t>TCS</t>
        </is>
      </c>
      <c r="C11" s="91" t="inlineStr">
        <is>
          <t>INE467B01029</t>
        </is>
      </c>
      <c r="D11" s="91" t="inlineStr">
        <is>
          <t>Information Technology</t>
        </is>
      </c>
      <c r="E11" s="91" t="inlineStr">
        <is>
          <t>Nifty 50</t>
        </is>
      </c>
      <c r="F11" s="93" t="n">
        <v>750753</v>
      </c>
      <c r="G11" s="92" t="inlineStr">
        <is>
          <t>N</t>
        </is>
      </c>
      <c r="H11" s="94" t="n"/>
      <c r="I11" s="91" t="inlineStr">
        <is>
          <t>N</t>
        </is>
      </c>
      <c r="J11" s="92">
        <f>IF(K11="","N","Y")</f>
        <v/>
      </c>
      <c r="K11" s="94">
        <f>_xlfn.TEXTJOIN("; ",TRUE,IF(P11="52-wk low","52-wk low",""),IF(AND(AD11&gt;=Settings!$B$12,M11&lt;0),"Distribution",""),IF(AND(AJ11="Y",M11&lt;0,AK11&lt;-Settings!$B$13),"Long unwinding",""),IF(AND(AJ11="Y",M11&lt;0,AK11&gt;Settings!$B$13),"Short buildup",""))</f>
        <v/>
      </c>
      <c r="L11" s="95" t="n">
        <v>2075</v>
      </c>
      <c r="M11" s="96" t="n">
        <v>1.19</v>
      </c>
      <c r="N11" s="93" t="n">
        <v>300</v>
      </c>
      <c r="O11" s="91" t="inlineStr">
        <is>
          <t>None</t>
        </is>
      </c>
      <c r="P11" s="91" t="inlineStr">
        <is>
          <t>None</t>
        </is>
      </c>
      <c r="Q11" s="97" t="n">
        <v>34.29</v>
      </c>
      <c r="R11" s="96" t="n">
        <v>31.51</v>
      </c>
      <c r="S11" s="96" t="n">
        <v>1.1</v>
      </c>
      <c r="T11" s="96" t="n">
        <v>1.08</v>
      </c>
      <c r="U11" s="96" t="n">
        <v>0.8</v>
      </c>
      <c r="V11" s="103" t="n">
        <v>0.74</v>
      </c>
      <c r="W11" s="102" t="n">
        <v>3</v>
      </c>
      <c r="X11" s="93" t="n"/>
      <c r="Y11" s="91" t="inlineStr">
        <is>
          <t>None</t>
        </is>
      </c>
      <c r="Z11" s="99" t="n">
        <v>54.9</v>
      </c>
      <c r="AA11" s="96" t="n">
        <v>1.1</v>
      </c>
      <c r="AB11" s="96" t="n">
        <v>1.12</v>
      </c>
      <c r="AC11" s="96" t="n">
        <v>1.2</v>
      </c>
      <c r="AD11" s="96" t="n">
        <v>1.2</v>
      </c>
      <c r="AE11" s="96" t="n">
        <v>0.9</v>
      </c>
      <c r="AF11" s="103" t="n">
        <v>1.04</v>
      </c>
      <c r="AG11" s="91" t="inlineStr">
        <is>
          <t>Normal</t>
        </is>
      </c>
      <c r="AH11" s="100" t="n">
        <v>0</v>
      </c>
      <c r="AI11" s="101" t="n">
        <v>0</v>
      </c>
      <c r="AJ11" s="92" t="inlineStr">
        <is>
          <t>Y</t>
        </is>
      </c>
      <c r="AK11" s="96" t="n">
        <v>1.83</v>
      </c>
      <c r="AL11" s="91" t="inlineStr">
        <is>
          <t>Long buildup</t>
        </is>
      </c>
      <c r="AM11" s="93" t="n">
        <v>14</v>
      </c>
      <c r="AN11" s="92" t="inlineStr">
        <is>
          <t>None</t>
        </is>
      </c>
      <c r="AO11" s="102" t="n">
        <v>0</v>
      </c>
      <c r="AP11" s="103" t="n">
        <v>0.52</v>
      </c>
      <c r="AQ11" s="102" t="n">
        <v>7</v>
      </c>
      <c r="AR11" s="91" t="inlineStr">
        <is>
          <t>Y</t>
        </is>
      </c>
      <c r="AS11" s="104" t="n">
        <v>-0.75</v>
      </c>
      <c r="AT11" s="92">
        <f>IF(AND(P11="52-wk high",T11&gt;=Settings!$B$7),"Y","N")</f>
        <v/>
      </c>
      <c r="AU11" s="91">
        <f>IF(AND(AD11&gt;=Settings!$B$8,M11&gt;0),"Y","N")</f>
        <v/>
      </c>
      <c r="AV11" s="91">
        <f>IF(OR(AH11&gt;Settings!$B$9,AI11&gt;Settings!$B$9),"Y","N")</f>
        <v/>
      </c>
      <c r="AW11" s="91">
        <f>IF(AJ11&lt;&gt;"Y","n/a",IF(AND(M11&gt;0,AK11&gt;Settings!$B$10),"Y","N"))</f>
        <v/>
      </c>
      <c r="AX11" s="91">
        <f>IF(AO11&gt;=Settings!$B$11,"Y","N")</f>
        <v/>
      </c>
      <c r="AY11" s="99">
        <f>(AT11="Y")+(AU11="Y")+(AV11="Y")+(AW11="Y")+(AX11="Y")</f>
        <v/>
      </c>
      <c r="AZ11" s="94">
        <f>IF(AY11=0,"None",_xlfn.TEXTJOIN(", ",TRUE(),IF(AT11="Y","Breakout",""),IF(AU11="Y","Accumulation",""),IF(AV11="Y","Institutional buying",""),IF(AW11="Y","Long buildup",""),IF(AX11="Y","Momentum leader","")))</f>
        <v/>
      </c>
      <c r="BA11" s="94">
        <f>IF(BW11="","","Passes "&amp;AY11&amp;" of 5 buy-side scans"&amp;IF(G11="Y","; RED FLAG: filter out using Red flag column",""))</f>
        <v/>
      </c>
      <c r="BB11" s="91" t="inlineStr">
        <is>
          <t>None</t>
        </is>
      </c>
      <c r="BC11" s="92" t="inlineStr">
        <is>
          <t>N</t>
        </is>
      </c>
      <c r="BD11" s="94" t="n"/>
      <c r="BE11" s="94" t="n"/>
      <c r="BF11" s="92">
        <f>IF(R11*100000&gt;=Settings!$B$5,"Y","N")</f>
        <v/>
      </c>
      <c r="BG11" s="91">
        <f>IF(F11&gt;Settings!$B$6,"Y","N")</f>
        <v/>
      </c>
      <c r="BH11" s="97" t="n">
        <v>-38.06</v>
      </c>
      <c r="BI11" s="96" t="n">
        <v>-0.57</v>
      </c>
      <c r="BJ11" s="96" t="n">
        <v>-12.41</v>
      </c>
      <c r="BK11" s="96" t="n">
        <v>4.66</v>
      </c>
      <c r="BL11" s="96" t="n">
        <v>-13.84</v>
      </c>
      <c r="BM11" s="96" t="n">
        <v>-28.8</v>
      </c>
      <c r="BN11" s="97" t="n">
        <v>-3.31</v>
      </c>
      <c r="BO11" s="96" t="n">
        <v>-6.39</v>
      </c>
      <c r="BP11" s="96" t="n">
        <v>-9.44</v>
      </c>
      <c r="BQ11" s="96" t="n">
        <v>-15.48</v>
      </c>
      <c r="BR11" s="91" t="inlineStr">
        <is>
          <t>Stacked down</t>
        </is>
      </c>
      <c r="BS11" s="91" t="inlineStr">
        <is>
          <t>None</t>
        </is>
      </c>
      <c r="BT11" s="96" t="n">
        <v>35.4</v>
      </c>
      <c r="BU11" s="91" t="inlineStr">
        <is>
          <t>N</t>
        </is>
      </c>
      <c r="BV11" s="99">
        <f>IF(OR(BF11&lt;&gt;"Y",BG11&lt;&gt;"Y"),"",(AND(ISNUMBER(BQ11),BQ11&gt;0))+(BR11="Stacked up")+(AND(ISNUMBER(BH11),BH11&gt;=-Settings!$B$17))+(AND(ISNUMBER(BK11),ISNUMBER(BM11),BK11&gt;0,BM11&gt;0))+(AND(ISNUMBER(AQ11),AQ11&gt;=Settings!$B$18))+(AND(ISNUMBER(BT11),BT11&gt;=Settings!$B$19,BT11&lt;=Settings!$B$20))+(AND(ISNUMBER(AS11),AS11&gt;0))+(AND(ISNUMBER(T11),ISNUMBER(M11),T11&gt;=Settings!$B$21,M11&gt;0))+(AND(ISNUMBER(AD11),ISNUMBER(M11),AD11&gt;=Settings!$B$22,M11&gt;0))+(AY11&gt;=1))</f>
        <v/>
      </c>
      <c r="BW11" s="91">
        <f>IF(OR(AY11=0,BF11&lt;&gt;"Y",BG11&lt;&gt;"Y"),"",1+SUMPRODUCT(($A$6:$A$2604=A11)*($AY$6:$AY$2604&gt;0)*($BF$6:$BF$2604="Y")*($BG$6:$BG$2604="Y")*(($AY$6:$AY$2604&gt;AY11)+($AY$6:$AY$2604=AY11)*($AD$6:$AD$2604&gt;AD11))))</f>
        <v/>
      </c>
    </row>
    <row r="12" ht="23.85" customHeight="1" s="55">
      <c r="A12" s="90" t="n">
        <v>46296</v>
      </c>
      <c r="B12" s="91" t="inlineStr">
        <is>
          <t>BAJFINANCE</t>
        </is>
      </c>
      <c r="C12" s="91" t="inlineStr">
        <is>
          <t>INE296A01032</t>
        </is>
      </c>
      <c r="D12" s="91" t="inlineStr">
        <is>
          <t>Financial Services</t>
        </is>
      </c>
      <c r="E12" s="91" t="inlineStr">
        <is>
          <t>Nifty 50</t>
        </is>
      </c>
      <c r="F12" s="93" t="n">
        <v>590407</v>
      </c>
      <c r="G12" s="92" t="inlineStr">
        <is>
          <t>N</t>
        </is>
      </c>
      <c r="H12" s="94" t="n"/>
      <c r="I12" s="91" t="inlineStr">
        <is>
          <t>N</t>
        </is>
      </c>
      <c r="J12" s="92">
        <f>IF(K12="","N","Y")</f>
        <v/>
      </c>
      <c r="K12" s="94">
        <f>_xlfn.TEXTJOIN("; ",TRUE,IF(P12="52-wk low","52-wk low",""),IF(AND(AD12&gt;=Settings!$B$12,M12&lt;0),"Distribution",""),IF(AND(AJ12="Y",M12&lt;0,AK12&lt;-Settings!$B$13),"Long unwinding",""),IF(AND(AJ12="Y",M12&lt;0,AK12&gt;Settings!$B$13),"Short buildup",""))</f>
        <v/>
      </c>
      <c r="L12" s="95" t="n">
        <v>948.3</v>
      </c>
      <c r="M12" s="96" t="n">
        <v>-1.16</v>
      </c>
      <c r="N12" s="93" t="n">
        <v>1124</v>
      </c>
      <c r="O12" s="91" t="inlineStr">
        <is>
          <t>None</t>
        </is>
      </c>
      <c r="P12" s="91" t="inlineStr">
        <is>
          <t>None</t>
        </is>
      </c>
      <c r="Q12" s="97" t="n">
        <v>56.99</v>
      </c>
      <c r="R12" s="96" t="n">
        <v>63.1</v>
      </c>
      <c r="S12" s="96" t="n">
        <v>0.9</v>
      </c>
      <c r="T12" s="96" t="n">
        <v>0.8</v>
      </c>
      <c r="U12" s="96" t="n">
        <v>0.6899999999999999</v>
      </c>
      <c r="V12" s="103" t="n">
        <v>0.76</v>
      </c>
      <c r="W12" s="102" t="n">
        <v>4</v>
      </c>
      <c r="X12" s="93" t="n"/>
      <c r="Y12" s="91" t="inlineStr">
        <is>
          <t>None</t>
        </is>
      </c>
      <c r="Z12" s="99" t="n">
        <v>59.38</v>
      </c>
      <c r="AA12" s="96" t="n">
        <v>0.9</v>
      </c>
      <c r="AB12" s="96" t="n">
        <v>0.93</v>
      </c>
      <c r="AC12" s="96" t="n">
        <v>0.83</v>
      </c>
      <c r="AD12" s="96" t="n">
        <v>0.75</v>
      </c>
      <c r="AE12" s="96" t="n">
        <v>0.67</v>
      </c>
      <c r="AF12" s="103" t="n">
        <v>1.05</v>
      </c>
      <c r="AG12" s="91" t="inlineStr">
        <is>
          <t>Normal</t>
        </is>
      </c>
      <c r="AH12" s="100" t="n">
        <v>0</v>
      </c>
      <c r="AI12" s="101" t="n">
        <v>0</v>
      </c>
      <c r="AJ12" s="92" t="inlineStr">
        <is>
          <t>Y</t>
        </is>
      </c>
      <c r="AK12" s="96" t="n">
        <v>1.56</v>
      </c>
      <c r="AL12" s="91" t="inlineStr">
        <is>
          <t>Short buildup</t>
        </is>
      </c>
      <c r="AM12" s="93" t="n">
        <v>21</v>
      </c>
      <c r="AN12" s="92" t="inlineStr">
        <is>
          <t>None</t>
        </is>
      </c>
      <c r="AO12" s="102" t="n">
        <v>0</v>
      </c>
      <c r="AP12" s="103" t="n">
        <v>1</v>
      </c>
      <c r="AQ12" s="102" t="n">
        <v>62</v>
      </c>
      <c r="AR12" s="91" t="inlineStr">
        <is>
          <t>Y</t>
        </is>
      </c>
      <c r="AS12" s="104" t="n">
        <v>0.6</v>
      </c>
      <c r="AT12" s="92">
        <f>IF(AND(P12="52-wk high",T12&gt;=Settings!$B$7),"Y","N")</f>
        <v/>
      </c>
      <c r="AU12" s="91">
        <f>IF(AND(AD12&gt;=Settings!$B$8,M12&gt;0),"Y","N")</f>
        <v/>
      </c>
      <c r="AV12" s="91">
        <f>IF(OR(AH12&gt;Settings!$B$9,AI12&gt;Settings!$B$9),"Y","N")</f>
        <v/>
      </c>
      <c r="AW12" s="91">
        <f>IF(AJ12&lt;&gt;"Y","n/a",IF(AND(M12&gt;0,AK12&gt;Settings!$B$10),"Y","N"))</f>
        <v/>
      </c>
      <c r="AX12" s="91">
        <f>IF(AO12&gt;=Settings!$B$11,"Y","N")</f>
        <v/>
      </c>
      <c r="AY12" s="99">
        <f>(AT12="Y")+(AU12="Y")+(AV12="Y")+(AW12="Y")+(AX12="Y")</f>
        <v/>
      </c>
      <c r="AZ12" s="94">
        <f>IF(AY12=0,"None",_xlfn.TEXTJOIN(", ",TRUE(),IF(AT12="Y","Breakout",""),IF(AU12="Y","Accumulation",""),IF(AV12="Y","Institutional buying",""),IF(AW12="Y","Long buildup",""),IF(AX12="Y","Momentum leader","")))</f>
        <v/>
      </c>
      <c r="BA12" s="94">
        <f>IF(BW12="","","Passes "&amp;AY12&amp;" of 5 buy-side scans"&amp;IF(G12="Y","; RED FLAG: filter out using Red flag column",""))</f>
        <v/>
      </c>
      <c r="BB12" s="91" t="inlineStr">
        <is>
          <t>None</t>
        </is>
      </c>
      <c r="BC12" s="92" t="inlineStr">
        <is>
          <t>N</t>
        </is>
      </c>
      <c r="BD12" s="94" t="n"/>
      <c r="BE12" s="94" t="n"/>
      <c r="BF12" s="92">
        <f>IF(R12*100000&gt;=Settings!$B$5,"Y","N")</f>
        <v/>
      </c>
      <c r="BG12" s="91">
        <f>IF(F12&gt;Settings!$B$6,"Y","N")</f>
        <v/>
      </c>
      <c r="BH12" s="97" t="n">
        <v>-19.39</v>
      </c>
      <c r="BI12" s="96" t="n">
        <v>-3.43</v>
      </c>
      <c r="BJ12" s="96" t="n">
        <v>-10.02</v>
      </c>
      <c r="BK12" s="96" t="n">
        <v>-6.56</v>
      </c>
      <c r="BL12" s="96" t="n">
        <v>16.03</v>
      </c>
      <c r="BM12" s="96" t="n">
        <v>-3.99</v>
      </c>
      <c r="BN12" s="97" t="n">
        <v>-6.14</v>
      </c>
      <c r="BO12" s="96" t="n">
        <v>-7.88</v>
      </c>
      <c r="BP12" s="96" t="n">
        <v>-6.74</v>
      </c>
      <c r="BQ12" s="96" t="n">
        <v>-5.42</v>
      </c>
      <c r="BR12" s="91" t="inlineStr">
        <is>
          <t>Mixed</t>
        </is>
      </c>
      <c r="BS12" s="91" t="inlineStr">
        <is>
          <t>None</t>
        </is>
      </c>
      <c r="BT12" s="96" t="n">
        <v>28.7</v>
      </c>
      <c r="BU12" s="91" t="inlineStr">
        <is>
          <t>N</t>
        </is>
      </c>
      <c r="BV12" s="99">
        <f>IF(OR(BF12&lt;&gt;"Y",BG12&lt;&gt;"Y"),"",(AND(ISNUMBER(BQ12),BQ12&gt;0))+(BR12="Stacked up")+(AND(ISNUMBER(BH12),BH12&gt;=-Settings!$B$17))+(AND(ISNUMBER(BK12),ISNUMBER(BM12),BK12&gt;0,BM12&gt;0))+(AND(ISNUMBER(AQ12),AQ12&gt;=Settings!$B$18))+(AND(ISNUMBER(BT12),BT12&gt;=Settings!$B$19,BT12&lt;=Settings!$B$20))+(AND(ISNUMBER(AS12),AS12&gt;0))+(AND(ISNUMBER(T12),ISNUMBER(M12),T12&gt;=Settings!$B$21,M12&gt;0))+(AND(ISNUMBER(AD12),ISNUMBER(M12),AD12&gt;=Settings!$B$22,M12&gt;0))+(AY12&gt;=1))</f>
        <v/>
      </c>
      <c r="BW12" s="91">
        <f>IF(OR(AY12=0,BF12&lt;&gt;"Y",BG12&lt;&gt;"Y"),"",1+SUMPRODUCT(($A$6:$A$2604=A12)*($AY$6:$AY$2604&gt;0)*($BF$6:$BF$2604="Y")*($BG$6:$BG$2604="Y")*(($AY$6:$AY$2604&gt;AY12)+($AY$6:$AY$2604=AY12)*($AD$6:$AD$2604&gt;AD12))))</f>
        <v/>
      </c>
    </row>
    <row r="13" ht="23.85" customHeight="1" s="55">
      <c r="A13" s="90" t="n">
        <v>46296</v>
      </c>
      <c r="B13" s="91" t="inlineStr">
        <is>
          <t>LT</t>
        </is>
      </c>
      <c r="C13" s="91" t="inlineStr">
        <is>
          <t>INE018A01030</t>
        </is>
      </c>
      <c r="D13" s="91" t="inlineStr">
        <is>
          <t>Construction</t>
        </is>
      </c>
      <c r="E13" s="91" t="inlineStr">
        <is>
          <t>Nifty 50</t>
        </is>
      </c>
      <c r="F13" s="93" t="n">
        <v>508173</v>
      </c>
      <c r="G13" s="92" t="inlineStr">
        <is>
          <t>N</t>
        </is>
      </c>
      <c r="H13" s="94" t="n"/>
      <c r="I13" s="91" t="inlineStr">
        <is>
          <t>N</t>
        </is>
      </c>
      <c r="J13" s="92">
        <f>IF(K13="","N","Y")</f>
        <v/>
      </c>
      <c r="K13" s="94">
        <f>_xlfn.TEXTJOIN("; ",TRUE,IF(P13="52-wk low","52-wk low",""),IF(AND(AD13&gt;=Settings!$B$12,M13&lt;0),"Distribution",""),IF(AND(AJ13="Y",M13&lt;0,AK13&lt;-Settings!$B$13),"Long unwinding",""),IF(AND(AJ13="Y",M13&lt;0,AK13&gt;Settings!$B$13),"Short buildup",""))</f>
        <v/>
      </c>
      <c r="L13" s="95" t="n">
        <v>3693.4</v>
      </c>
      <c r="M13" s="96" t="n">
        <v>-1.77</v>
      </c>
      <c r="N13" s="93" t="n">
        <v>1511</v>
      </c>
      <c r="O13" s="91" t="inlineStr">
        <is>
          <t>None</t>
        </is>
      </c>
      <c r="P13" s="91" t="inlineStr">
        <is>
          <t>None</t>
        </is>
      </c>
      <c r="Q13" s="97" t="n">
        <v>22.21</v>
      </c>
      <c r="R13" s="96" t="n">
        <v>15.83</v>
      </c>
      <c r="S13" s="96" t="n">
        <v>1.45</v>
      </c>
      <c r="T13" s="96" t="n">
        <v>1.47</v>
      </c>
      <c r="U13" s="96" t="n">
        <v>1.23</v>
      </c>
      <c r="V13" s="103" t="n">
        <v>0.87</v>
      </c>
      <c r="W13" s="102" t="n">
        <v>5</v>
      </c>
      <c r="X13" s="93" t="n">
        <v>215</v>
      </c>
      <c r="Y13" s="91" t="inlineStr">
        <is>
          <t>By value</t>
        </is>
      </c>
      <c r="Z13" s="99" t="n">
        <v>59.8</v>
      </c>
      <c r="AA13" s="96" t="n">
        <v>0.99</v>
      </c>
      <c r="AB13" s="96" t="n">
        <v>1.04</v>
      </c>
      <c r="AC13" s="96" t="n">
        <v>1.4</v>
      </c>
      <c r="AD13" s="96" t="n">
        <v>1.52</v>
      </c>
      <c r="AE13" s="96" t="n">
        <v>1.31</v>
      </c>
      <c r="AF13" s="103" t="n">
        <v>1.09</v>
      </c>
      <c r="AG13" s="91" t="inlineStr">
        <is>
          <t>Normal</t>
        </is>
      </c>
      <c r="AH13" s="100" t="n">
        <v>0</v>
      </c>
      <c r="AI13" s="101" t="n">
        <v>0</v>
      </c>
      <c r="AJ13" s="92" t="inlineStr">
        <is>
          <t>Y</t>
        </is>
      </c>
      <c r="AK13" s="96" t="n">
        <v>2.29</v>
      </c>
      <c r="AL13" s="91" t="inlineStr">
        <is>
          <t>Short buildup</t>
        </is>
      </c>
      <c r="AM13" s="93" t="n">
        <v>42</v>
      </c>
      <c r="AN13" s="92" t="inlineStr">
        <is>
          <t>None</t>
        </is>
      </c>
      <c r="AO13" s="102" t="n">
        <v>0</v>
      </c>
      <c r="AP13" s="103" t="n">
        <v>0.86</v>
      </c>
      <c r="AQ13" s="102" t="n">
        <v>54</v>
      </c>
      <c r="AR13" s="91" t="inlineStr">
        <is>
          <t>Y</t>
        </is>
      </c>
      <c r="AS13" s="104" t="n">
        <v>0.78</v>
      </c>
      <c r="AT13" s="92">
        <f>IF(AND(P13="52-wk high",T13&gt;=Settings!$B$7),"Y","N")</f>
        <v/>
      </c>
      <c r="AU13" s="91">
        <f>IF(AND(AD13&gt;=Settings!$B$8,M13&gt;0),"Y","N")</f>
        <v/>
      </c>
      <c r="AV13" s="91">
        <f>IF(OR(AH13&gt;Settings!$B$9,AI13&gt;Settings!$B$9),"Y","N")</f>
        <v/>
      </c>
      <c r="AW13" s="91">
        <f>IF(AJ13&lt;&gt;"Y","n/a",IF(AND(M13&gt;0,AK13&gt;Settings!$B$10),"Y","N"))</f>
        <v/>
      </c>
      <c r="AX13" s="91">
        <f>IF(AO13&gt;=Settings!$B$11,"Y","N")</f>
        <v/>
      </c>
      <c r="AY13" s="99">
        <f>(AT13="Y")+(AU13="Y")+(AV13="Y")+(AW13="Y")+(AX13="Y")</f>
        <v/>
      </c>
      <c r="AZ13" s="94">
        <f>IF(AY13=0,"None",_xlfn.TEXTJOIN(", ",TRUE(),IF(AT13="Y","Breakout",""),IF(AU13="Y","Accumulation",""),IF(AV13="Y","Institutional buying",""),IF(AW13="Y","Long buildup",""),IF(AX13="Y","Momentum leader","")))</f>
        <v/>
      </c>
      <c r="BA13" s="94">
        <f>IF(BW13="","","Passes "&amp;AY13&amp;" of 5 buy-side scans"&amp;IF(G13="Y","; RED FLAG: filter out using Red flag column",""))</f>
        <v/>
      </c>
      <c r="BB13" s="91" t="inlineStr">
        <is>
          <t>None</t>
        </is>
      </c>
      <c r="BC13" s="92" t="inlineStr">
        <is>
          <t>N</t>
        </is>
      </c>
      <c r="BD13" s="94" t="n"/>
      <c r="BE13" s="94" t="n"/>
      <c r="BF13" s="92">
        <f>IF(R13*100000&gt;=Settings!$B$5,"Y","N")</f>
        <v/>
      </c>
      <c r="BG13" s="91">
        <f>IF(F13&gt;Settings!$B$6,"Y","N")</f>
        <v/>
      </c>
      <c r="BH13" s="97" t="n">
        <v>-16.82</v>
      </c>
      <c r="BI13" s="96" t="n">
        <v>-4.28</v>
      </c>
      <c r="BJ13" s="96" t="n">
        <v>-7.2</v>
      </c>
      <c r="BK13" s="96" t="n">
        <v>-9.75</v>
      </c>
      <c r="BL13" s="96" t="n">
        <v>2.38</v>
      </c>
      <c r="BM13" s="96" t="n">
        <v>0.63</v>
      </c>
      <c r="BN13" s="97" t="n">
        <v>-4.34</v>
      </c>
      <c r="BO13" s="96" t="n">
        <v>-5.89</v>
      </c>
      <c r="BP13" s="96" t="n">
        <v>-6.44</v>
      </c>
      <c r="BQ13" s="96" t="n">
        <v>-6.12</v>
      </c>
      <c r="BR13" s="91" t="inlineStr">
        <is>
          <t>Mixed</t>
        </is>
      </c>
      <c r="BS13" s="91" t="inlineStr">
        <is>
          <t>None</t>
        </is>
      </c>
      <c r="BT13" s="96" t="n">
        <v>27.4</v>
      </c>
      <c r="BU13" s="91" t="inlineStr">
        <is>
          <t>N</t>
        </is>
      </c>
      <c r="BV13" s="99">
        <f>IF(OR(BF13&lt;&gt;"Y",BG13&lt;&gt;"Y"),"",(AND(ISNUMBER(BQ13),BQ13&gt;0))+(BR13="Stacked up")+(AND(ISNUMBER(BH13),BH13&gt;=-Settings!$B$17))+(AND(ISNUMBER(BK13),ISNUMBER(BM13),BK13&gt;0,BM13&gt;0))+(AND(ISNUMBER(AQ13),AQ13&gt;=Settings!$B$18))+(AND(ISNUMBER(BT13),BT13&gt;=Settings!$B$19,BT13&lt;=Settings!$B$20))+(AND(ISNUMBER(AS13),AS13&gt;0))+(AND(ISNUMBER(T13),ISNUMBER(M13),T13&gt;=Settings!$B$21,M13&gt;0))+(AND(ISNUMBER(AD13),ISNUMBER(M13),AD13&gt;=Settings!$B$22,M13&gt;0))+(AY13&gt;=1))</f>
        <v/>
      </c>
      <c r="BW13" s="91">
        <f>IF(OR(AY13=0,BF13&lt;&gt;"Y",BG13&lt;&gt;"Y"),"",1+SUMPRODUCT(($A$6:$A$2604=A13)*($AY$6:$AY$2604&gt;0)*($BF$6:$BF$2604="Y")*($BG$6:$BG$2604="Y")*(($AY$6:$AY$2604&gt;AY13)+($AY$6:$AY$2604=AY13)*($AD$6:$AD$2604&gt;AD13))))</f>
        <v/>
      </c>
    </row>
    <row r="14" ht="23.85" customHeight="1" s="55">
      <c r="A14" s="90" t="n">
        <v>46296</v>
      </c>
      <c r="B14" s="91" t="inlineStr">
        <is>
          <t>SUNPHARMA</t>
        </is>
      </c>
      <c r="C14" s="91" t="inlineStr">
        <is>
          <t>INE044A01036</t>
        </is>
      </c>
      <c r="D14" s="91" t="inlineStr">
        <is>
          <t>Healthcare</t>
        </is>
      </c>
      <c r="E14" s="91" t="inlineStr">
        <is>
          <t>Nifty 50</t>
        </is>
      </c>
      <c r="F14" s="93" t="n">
        <v>432120</v>
      </c>
      <c r="G14" s="92" t="inlineStr">
        <is>
          <t>N</t>
        </is>
      </c>
      <c r="H14" s="94" t="n"/>
      <c r="I14" s="91" t="inlineStr">
        <is>
          <t>N</t>
        </is>
      </c>
      <c r="J14" s="92">
        <f>IF(K14="","N","Y")</f>
        <v/>
      </c>
      <c r="K14" s="94">
        <f>_xlfn.TEXTJOIN("; ",TRUE,IF(P14="52-wk low","52-wk low",""),IF(AND(AD14&gt;=Settings!$B$12,M14&lt;0),"Distribution",""),IF(AND(AJ14="Y",M14&lt;0,AK14&lt;-Settings!$B$13),"Long unwinding",""),IF(AND(AJ14="Y",M14&lt;0,AK14&gt;Settings!$B$13),"Short buildup",""))</f>
        <v/>
      </c>
      <c r="L14" s="95" t="n">
        <v>1801</v>
      </c>
      <c r="M14" s="96" t="n">
        <v>-0.86</v>
      </c>
      <c r="N14" s="93" t="n">
        <v>966</v>
      </c>
      <c r="O14" s="91" t="inlineStr">
        <is>
          <t>None</t>
        </is>
      </c>
      <c r="P14" s="91" t="inlineStr">
        <is>
          <t>None</t>
        </is>
      </c>
      <c r="Q14" s="97" t="n">
        <v>23.15</v>
      </c>
      <c r="R14" s="96" t="n">
        <v>15.87</v>
      </c>
      <c r="S14" s="96" t="n">
        <v>1.51</v>
      </c>
      <c r="T14" s="96" t="n">
        <v>1.21</v>
      </c>
      <c r="U14" s="96" t="n">
        <v>1.08</v>
      </c>
      <c r="V14" s="103" t="n">
        <v>0.74</v>
      </c>
      <c r="W14" s="102" t="n">
        <v>5</v>
      </c>
      <c r="X14" s="93" t="n">
        <v>238</v>
      </c>
      <c r="Y14" s="91" t="inlineStr">
        <is>
          <t>None</t>
        </is>
      </c>
      <c r="Z14" s="99" t="n">
        <v>63.96</v>
      </c>
      <c r="AA14" s="96" t="n">
        <v>0.98</v>
      </c>
      <c r="AB14" s="96" t="n">
        <v>0.98</v>
      </c>
      <c r="AC14" s="96" t="n">
        <v>1.5</v>
      </c>
      <c r="AD14" s="96" t="n">
        <v>1.19</v>
      </c>
      <c r="AE14" s="96" t="n">
        <v>1.09</v>
      </c>
      <c r="AF14" s="103" t="n">
        <v>1.02</v>
      </c>
      <c r="AG14" s="91" t="inlineStr">
        <is>
          <t>Normal</t>
        </is>
      </c>
      <c r="AH14" s="100" t="n">
        <v>0</v>
      </c>
      <c r="AI14" s="101" t="n">
        <v>0</v>
      </c>
      <c r="AJ14" s="92" t="inlineStr">
        <is>
          <t>Y</t>
        </is>
      </c>
      <c r="AK14" s="96" t="n">
        <v>2.46</v>
      </c>
      <c r="AL14" s="91" t="inlineStr">
        <is>
          <t>Short buildup</t>
        </is>
      </c>
      <c r="AM14" s="93" t="n">
        <v>93</v>
      </c>
      <c r="AN14" s="92" t="inlineStr">
        <is>
          <t>None</t>
        </is>
      </c>
      <c r="AO14" s="102" t="n">
        <v>0</v>
      </c>
      <c r="AP14" s="103" t="n">
        <v>1.13</v>
      </c>
      <c r="AQ14" s="102" t="n">
        <v>67</v>
      </c>
      <c r="AR14" s="91" t="inlineStr">
        <is>
          <t>Y</t>
        </is>
      </c>
      <c r="AS14" s="104" t="n">
        <v>3.79</v>
      </c>
      <c r="AT14" s="92">
        <f>IF(AND(P14="52-wk high",T14&gt;=Settings!$B$7),"Y","N")</f>
        <v/>
      </c>
      <c r="AU14" s="91">
        <f>IF(AND(AD14&gt;=Settings!$B$8,M14&gt;0),"Y","N")</f>
        <v/>
      </c>
      <c r="AV14" s="91">
        <f>IF(OR(AH14&gt;Settings!$B$9,AI14&gt;Settings!$B$9),"Y","N")</f>
        <v/>
      </c>
      <c r="AW14" s="91">
        <f>IF(AJ14&lt;&gt;"Y","n/a",IF(AND(M14&gt;0,AK14&gt;Settings!$B$10),"Y","N"))</f>
        <v/>
      </c>
      <c r="AX14" s="91">
        <f>IF(AO14&gt;=Settings!$B$11,"Y","N")</f>
        <v/>
      </c>
      <c r="AY14" s="99">
        <f>(AT14="Y")+(AU14="Y")+(AV14="Y")+(AW14="Y")+(AX14="Y")</f>
        <v/>
      </c>
      <c r="AZ14" s="94">
        <f>IF(AY14=0,"None",_xlfn.TEXTJOIN(", ",TRUE(),IF(AT14="Y","Breakout",""),IF(AU14="Y","Accumulation",""),IF(AV14="Y","Institutional buying",""),IF(AW14="Y","Long buildup",""),IF(AX14="Y","Momentum leader","")))</f>
        <v/>
      </c>
      <c r="BA14" s="94">
        <f>IF(BW14="","","Passes "&amp;AY14&amp;" of 5 buy-side scans"&amp;IF(G14="Y","; RED FLAG: filter out using Red flag column",""))</f>
        <v/>
      </c>
      <c r="BB14" s="91" t="inlineStr">
        <is>
          <t>None</t>
        </is>
      </c>
      <c r="BC14" s="92" t="inlineStr">
        <is>
          <t>N</t>
        </is>
      </c>
      <c r="BD14" s="94" t="n"/>
      <c r="BE14" s="94" t="n"/>
      <c r="BF14" s="92">
        <f>IF(R14*100000&gt;=Settings!$B$5,"Y","N")</f>
        <v/>
      </c>
      <c r="BG14" s="91">
        <f>IF(F14&gt;Settings!$B$6,"Y","N")</f>
        <v/>
      </c>
      <c r="BH14" s="97" t="n">
        <v>-12.01</v>
      </c>
      <c r="BI14" s="96" t="n">
        <v>-2.64</v>
      </c>
      <c r="BJ14" s="96" t="n">
        <v>-6.64</v>
      </c>
      <c r="BK14" s="96" t="n">
        <v>-3.49</v>
      </c>
      <c r="BL14" s="96" t="n">
        <v>4.19</v>
      </c>
      <c r="BM14" s="96" t="n">
        <v>10.07</v>
      </c>
      <c r="BN14" s="97" t="n">
        <v>-3.07</v>
      </c>
      <c r="BO14" s="96" t="n">
        <v>-4.21</v>
      </c>
      <c r="BP14" s="96" t="n">
        <v>-3.56</v>
      </c>
      <c r="BQ14" s="96" t="n">
        <v>-1.17</v>
      </c>
      <c r="BR14" s="91" t="inlineStr">
        <is>
          <t>Mixed</t>
        </is>
      </c>
      <c r="BS14" s="91" t="inlineStr">
        <is>
          <t>None</t>
        </is>
      </c>
      <c r="BT14" s="96" t="n">
        <v>34</v>
      </c>
      <c r="BU14" s="91" t="inlineStr">
        <is>
          <t>N</t>
        </is>
      </c>
      <c r="BV14" s="99">
        <f>IF(OR(BF14&lt;&gt;"Y",BG14&lt;&gt;"Y"),"",(AND(ISNUMBER(BQ14),BQ14&gt;0))+(BR14="Stacked up")+(AND(ISNUMBER(BH14),BH14&gt;=-Settings!$B$17))+(AND(ISNUMBER(BK14),ISNUMBER(BM14),BK14&gt;0,BM14&gt;0))+(AND(ISNUMBER(AQ14),AQ14&gt;=Settings!$B$18))+(AND(ISNUMBER(BT14),BT14&gt;=Settings!$B$19,BT14&lt;=Settings!$B$20))+(AND(ISNUMBER(AS14),AS14&gt;0))+(AND(ISNUMBER(T14),ISNUMBER(M14),T14&gt;=Settings!$B$21,M14&gt;0))+(AND(ISNUMBER(AD14),ISNUMBER(M14),AD14&gt;=Settings!$B$22,M14&gt;0))+(AY14&gt;=1))</f>
        <v/>
      </c>
      <c r="BW14" s="91">
        <f>IF(OR(AY14=0,BF14&lt;&gt;"Y",BG14&lt;&gt;"Y"),"",1+SUMPRODUCT(($A$6:$A$2604=A14)*($AY$6:$AY$2604&gt;0)*($BF$6:$BF$2604="Y")*($BG$6:$BG$2604="Y")*(($AY$6:$AY$2604&gt;AY14)+($AY$6:$AY$2604=AY14)*($AD$6:$AD$2604&gt;AD14))))</f>
        <v/>
      </c>
    </row>
    <row r="15" ht="23.85" customHeight="1" s="55">
      <c r="A15" s="90" t="n">
        <v>46296</v>
      </c>
      <c r="B15" s="91" t="inlineStr">
        <is>
          <t>HINDUNILVR</t>
        </is>
      </c>
      <c r="C15" s="91" t="inlineStr">
        <is>
          <t>INE030A01027</t>
        </is>
      </c>
      <c r="D15" s="91" t="inlineStr">
        <is>
          <t>Fast Moving Consumer Goods</t>
        </is>
      </c>
      <c r="E15" s="91" t="inlineStr">
        <is>
          <t>Nifty 50</t>
        </is>
      </c>
      <c r="F15" s="93" t="n">
        <v>431385</v>
      </c>
      <c r="G15" s="92" t="inlineStr">
        <is>
          <t>N</t>
        </is>
      </c>
      <c r="H15" s="94" t="n"/>
      <c r="I15" s="91" t="inlineStr">
        <is>
          <t>N</t>
        </is>
      </c>
      <c r="J15" s="92">
        <f>IF(K15="","N","Y")</f>
        <v/>
      </c>
      <c r="K15" s="94">
        <f>_xlfn.TEXTJOIN("; ",TRUE,IF(P15="52-wk low","52-wk low",""),IF(AND(AD15&gt;=Settings!$B$12,M15&lt;0),"Distribution",""),IF(AND(AJ15="Y",M15&lt;0,AK15&lt;-Settings!$B$13),"Long unwinding",""),IF(AND(AJ15="Y",M15&lt;0,AK15&gt;Settings!$B$13),"Short buildup",""))</f>
        <v/>
      </c>
      <c r="L15" s="95" t="n">
        <v>1836</v>
      </c>
      <c r="M15" s="96" t="n">
        <v>-2.29</v>
      </c>
      <c r="N15" s="93" t="n">
        <v>1783</v>
      </c>
      <c r="O15" s="91" t="inlineStr">
        <is>
          <t>None</t>
        </is>
      </c>
      <c r="P15" s="91" t="inlineStr">
        <is>
          <t>52-wk low</t>
        </is>
      </c>
      <c r="Q15" s="97" t="n">
        <v>13.32</v>
      </c>
      <c r="R15" s="96" t="n">
        <v>13.48</v>
      </c>
      <c r="S15" s="96" t="n">
        <v>0.98</v>
      </c>
      <c r="T15" s="96" t="n">
        <v>0.89</v>
      </c>
      <c r="U15" s="96" t="n">
        <v>0.79</v>
      </c>
      <c r="V15" s="103" t="n">
        <v>0.8</v>
      </c>
      <c r="W15" s="102" t="n">
        <v>4</v>
      </c>
      <c r="X15" s="93" t="n"/>
      <c r="Y15" s="91" t="inlineStr">
        <is>
          <t>None</t>
        </is>
      </c>
      <c r="Z15" s="99" t="n">
        <v>52.1</v>
      </c>
      <c r="AA15" s="96" t="n">
        <v>0.86</v>
      </c>
      <c r="AB15" s="96" t="n">
        <v>0.87</v>
      </c>
      <c r="AC15" s="96" t="n">
        <v>0.83</v>
      </c>
      <c r="AD15" s="96" t="n">
        <v>0.78</v>
      </c>
      <c r="AE15" s="96" t="n">
        <v>0.68</v>
      </c>
      <c r="AF15" s="103" t="n">
        <v>1.01</v>
      </c>
      <c r="AG15" s="91" t="inlineStr">
        <is>
          <t>Normal</t>
        </is>
      </c>
      <c r="AH15" s="100" t="n">
        <v>0</v>
      </c>
      <c r="AI15" s="101" t="n">
        <v>0</v>
      </c>
      <c r="AJ15" s="92" t="inlineStr">
        <is>
          <t>Y</t>
        </is>
      </c>
      <c r="AK15" s="96" t="n">
        <v>-0.36</v>
      </c>
      <c r="AL15" s="91" t="inlineStr">
        <is>
          <t>Long unwinding</t>
        </is>
      </c>
      <c r="AM15" s="93" t="n">
        <v>99</v>
      </c>
      <c r="AN15" s="92" t="inlineStr">
        <is>
          <t>None</t>
        </is>
      </c>
      <c r="AO15" s="102" t="n">
        <v>0</v>
      </c>
      <c r="AP15" s="103" t="n">
        <v>0.49</v>
      </c>
      <c r="AQ15" s="102" t="n">
        <v>4</v>
      </c>
      <c r="AR15" s="91" t="inlineStr">
        <is>
          <t>Y</t>
        </is>
      </c>
      <c r="AS15" s="104" t="n">
        <v>2.11</v>
      </c>
      <c r="AT15" s="92">
        <f>IF(AND(P15="52-wk high",T15&gt;=Settings!$B$7),"Y","N")</f>
        <v/>
      </c>
      <c r="AU15" s="91">
        <f>IF(AND(AD15&gt;=Settings!$B$8,M15&gt;0),"Y","N")</f>
        <v/>
      </c>
      <c r="AV15" s="91">
        <f>IF(OR(AH15&gt;Settings!$B$9,AI15&gt;Settings!$B$9),"Y","N")</f>
        <v/>
      </c>
      <c r="AW15" s="91">
        <f>IF(AJ15&lt;&gt;"Y","n/a",IF(AND(M15&gt;0,AK15&gt;Settings!$B$10),"Y","N"))</f>
        <v/>
      </c>
      <c r="AX15" s="91">
        <f>IF(AO15&gt;=Settings!$B$11,"Y","N")</f>
        <v/>
      </c>
      <c r="AY15" s="99">
        <f>(AT15="Y")+(AU15="Y")+(AV15="Y")+(AW15="Y")+(AX15="Y")</f>
        <v/>
      </c>
      <c r="AZ15" s="94">
        <f>IF(AY15=0,"None",_xlfn.TEXTJOIN(", ",TRUE(),IF(AT15="Y","Breakout",""),IF(AU15="Y","Accumulation",""),IF(AV15="Y","Institutional buying",""),IF(AW15="Y","Long buildup",""),IF(AX15="Y","Momentum leader","")))</f>
        <v/>
      </c>
      <c r="BA15" s="94">
        <f>IF(BW15="","","Passes "&amp;AY15&amp;" of 5 buy-side scans"&amp;IF(G15="Y","; RED FLAG: filter out using Red flag column",""))</f>
        <v/>
      </c>
      <c r="BB15" s="91" t="inlineStr">
        <is>
          <t>None</t>
        </is>
      </c>
      <c r="BC15" s="92" t="inlineStr">
        <is>
          <t>N</t>
        </is>
      </c>
      <c r="BD15" s="94" t="n"/>
      <c r="BE15" s="94" t="n"/>
      <c r="BF15" s="92">
        <f>IF(R15*100000&gt;=Settings!$B$5,"Y","N")</f>
        <v/>
      </c>
      <c r="BG15" s="91">
        <f>IF(F15&gt;Settings!$B$6,"Y","N")</f>
        <v/>
      </c>
      <c r="BH15" s="97" t="n">
        <v>-31.16</v>
      </c>
      <c r="BI15" s="96" t="n">
        <v>-5.04</v>
      </c>
      <c r="BJ15" s="96" t="n">
        <v>-7.96</v>
      </c>
      <c r="BK15" s="96" t="n">
        <v>-15.86</v>
      </c>
      <c r="BL15" s="96" t="n">
        <v>-11.08</v>
      </c>
      <c r="BM15" s="96" t="n">
        <v>-27.61</v>
      </c>
      <c r="BN15" s="97" t="n">
        <v>-4.91</v>
      </c>
      <c r="BO15" s="96" t="n">
        <v>-8.06</v>
      </c>
      <c r="BP15" s="96" t="n">
        <v>-11.32</v>
      </c>
      <c r="BQ15" s="96" t="n">
        <v>-15.47</v>
      </c>
      <c r="BR15" s="91" t="inlineStr">
        <is>
          <t>Stacked down</t>
        </is>
      </c>
      <c r="BS15" s="91" t="inlineStr">
        <is>
          <t>None</t>
        </is>
      </c>
      <c r="BT15" s="96" t="n">
        <v>25.8</v>
      </c>
      <c r="BU15" s="91" t="inlineStr">
        <is>
          <t>N</t>
        </is>
      </c>
      <c r="BV15" s="99">
        <f>IF(OR(BF15&lt;&gt;"Y",BG15&lt;&gt;"Y"),"",(AND(ISNUMBER(BQ15),BQ15&gt;0))+(BR15="Stacked up")+(AND(ISNUMBER(BH15),BH15&gt;=-Settings!$B$17))+(AND(ISNUMBER(BK15),ISNUMBER(BM15),BK15&gt;0,BM15&gt;0))+(AND(ISNUMBER(AQ15),AQ15&gt;=Settings!$B$18))+(AND(ISNUMBER(BT15),BT15&gt;=Settings!$B$19,BT15&lt;=Settings!$B$20))+(AND(ISNUMBER(AS15),AS15&gt;0))+(AND(ISNUMBER(T15),ISNUMBER(M15),T15&gt;=Settings!$B$21,M15&gt;0))+(AND(ISNUMBER(AD15),ISNUMBER(M15),AD15&gt;=Settings!$B$22,M15&gt;0))+(AY15&gt;=1))</f>
        <v/>
      </c>
      <c r="BW15" s="91">
        <f>IF(OR(AY15=0,BF15&lt;&gt;"Y",BG15&lt;&gt;"Y"),"",1+SUMPRODUCT(($A$6:$A$2604=A15)*($AY$6:$AY$2604&gt;0)*($BF$6:$BF$2604="Y")*($BG$6:$BG$2604="Y")*(($AY$6:$AY$2604&gt;AY15)+($AY$6:$AY$2604=AY15)*($AD$6:$AD$2604&gt;AD15))))</f>
        <v/>
      </c>
    </row>
    <row r="16" ht="23.85" customHeight="1" s="55">
      <c r="A16" s="90" t="n">
        <v>46296</v>
      </c>
      <c r="B16" s="91" t="inlineStr">
        <is>
          <t>INFY</t>
        </is>
      </c>
      <c r="C16" s="91" t="inlineStr">
        <is>
          <t>INE009A01021</t>
        </is>
      </c>
      <c r="D16" s="91" t="inlineStr">
        <is>
          <t>Information Technology</t>
        </is>
      </c>
      <c r="E16" s="91" t="inlineStr">
        <is>
          <t>Nifty 50</t>
        </is>
      </c>
      <c r="F16" s="93" t="n">
        <v>420027</v>
      </c>
      <c r="G16" s="92" t="inlineStr">
        <is>
          <t>N</t>
        </is>
      </c>
      <c r="H16" s="94" t="n"/>
      <c r="I16" s="91" t="inlineStr">
        <is>
          <t>N</t>
        </is>
      </c>
      <c r="J16" s="92">
        <f>IF(K16="","N","Y")</f>
        <v/>
      </c>
      <c r="K16" s="94">
        <f>_xlfn.TEXTJOIN("; ",TRUE,IF(P16="52-wk low","52-wk low",""),IF(AND(AD16&gt;=Settings!$B$12,M16&lt;0),"Distribution",""),IF(AND(AJ16="Y",M16&lt;0,AK16&lt;-Settings!$B$13),"Long unwinding",""),IF(AND(AJ16="Y",M16&lt;0,AK16&gt;Settings!$B$13),"Short buildup",""))</f>
        <v/>
      </c>
      <c r="L16" s="95" t="n">
        <v>1035</v>
      </c>
      <c r="M16" s="96" t="n">
        <v>4.11</v>
      </c>
      <c r="N16" s="93" t="n">
        <v>86</v>
      </c>
      <c r="O16" s="91" t="inlineStr">
        <is>
          <t>None</t>
        </is>
      </c>
      <c r="P16" s="91" t="inlineStr">
        <is>
          <t>None</t>
        </is>
      </c>
      <c r="Q16" s="97" t="n">
        <v>151.66</v>
      </c>
      <c r="R16" s="96" t="n">
        <v>95.42</v>
      </c>
      <c r="S16" s="96" t="n">
        <v>1.65</v>
      </c>
      <c r="T16" s="96" t="n">
        <v>1.42</v>
      </c>
      <c r="U16" s="96" t="n">
        <v>1.19</v>
      </c>
      <c r="V16" s="103" t="n">
        <v>0.75</v>
      </c>
      <c r="W16" s="102" t="n">
        <v>6</v>
      </c>
      <c r="X16" s="93" t="n">
        <v>210</v>
      </c>
      <c r="Y16" s="91" t="inlineStr">
        <is>
          <t>By value</t>
        </is>
      </c>
      <c r="Z16" s="99" t="n">
        <v>51.96</v>
      </c>
      <c r="AA16" s="96" t="n">
        <v>0.93</v>
      </c>
      <c r="AB16" s="96" t="n">
        <v>0.93</v>
      </c>
      <c r="AC16" s="96" t="n">
        <v>1.49</v>
      </c>
      <c r="AD16" s="96" t="n">
        <v>1.32</v>
      </c>
      <c r="AE16" s="96" t="n">
        <v>1.12</v>
      </c>
      <c r="AF16" s="103" t="n">
        <v>1.03</v>
      </c>
      <c r="AG16" s="91" t="inlineStr">
        <is>
          <t>Normal</t>
        </is>
      </c>
      <c r="AH16" s="100" t="n">
        <v>0</v>
      </c>
      <c r="AI16" s="101" t="n">
        <v>0</v>
      </c>
      <c r="AJ16" s="92" t="inlineStr">
        <is>
          <t>Y</t>
        </is>
      </c>
      <c r="AK16" s="96" t="n">
        <v>3.81</v>
      </c>
      <c r="AL16" s="91" t="inlineStr">
        <is>
          <t>Long buildup</t>
        </is>
      </c>
      <c r="AM16" s="93" t="n">
        <v>2</v>
      </c>
      <c r="AN16" s="92" t="inlineStr">
        <is>
          <t>None</t>
        </is>
      </c>
      <c r="AO16" s="102" t="n">
        <v>0</v>
      </c>
      <c r="AP16" s="103" t="n">
        <v>0.51</v>
      </c>
      <c r="AQ16" s="102" t="n">
        <v>6</v>
      </c>
      <c r="AR16" s="91" t="inlineStr">
        <is>
          <t>Y</t>
        </is>
      </c>
      <c r="AS16" s="104" t="n">
        <v>-0.75</v>
      </c>
      <c r="AT16" s="92">
        <f>IF(AND(P16="52-wk high",T16&gt;=Settings!$B$7),"Y","N")</f>
        <v/>
      </c>
      <c r="AU16" s="91">
        <f>IF(AND(AD16&gt;=Settings!$B$8,M16&gt;0),"Y","N")</f>
        <v/>
      </c>
      <c r="AV16" s="91">
        <f>IF(OR(AH16&gt;Settings!$B$9,AI16&gt;Settings!$B$9),"Y","N")</f>
        <v/>
      </c>
      <c r="AW16" s="91">
        <f>IF(AJ16&lt;&gt;"Y","n/a",IF(AND(M16&gt;0,AK16&gt;Settings!$B$10),"Y","N"))</f>
        <v/>
      </c>
      <c r="AX16" s="91">
        <f>IF(AO16&gt;=Settings!$B$11,"Y","N")</f>
        <v/>
      </c>
      <c r="AY16" s="99">
        <f>(AT16="Y")+(AU16="Y")+(AV16="Y")+(AW16="Y")+(AX16="Y")</f>
        <v/>
      </c>
      <c r="AZ16" s="94">
        <f>IF(AY16=0,"None",_xlfn.TEXTJOIN(", ",TRUE(),IF(AT16="Y","Breakout",""),IF(AU16="Y","Accumulation",""),IF(AV16="Y","Institutional buying",""),IF(AW16="Y","Long buildup",""),IF(AX16="Y","Momentum leader","")))</f>
        <v/>
      </c>
      <c r="BA16" s="94">
        <f>IF(BW16="","","Passes "&amp;AY16&amp;" of 5 buy-side scans"&amp;IF(G16="Y","; RED FLAG: filter out using Red flag column",""))</f>
        <v/>
      </c>
      <c r="BB16" s="91" t="inlineStr">
        <is>
          <t>None</t>
        </is>
      </c>
      <c r="BC16" s="92" t="inlineStr">
        <is>
          <t>N</t>
        </is>
      </c>
      <c r="BD16" s="94" t="n"/>
      <c r="BE16" s="94" t="n"/>
      <c r="BF16" s="92">
        <f>IF(R16*100000&gt;=Settings!$B$5,"Y","N")</f>
        <v/>
      </c>
      <c r="BG16" s="91">
        <f>IF(F16&gt;Settings!$B$6,"Y","N")</f>
        <v/>
      </c>
      <c r="BH16" s="97" t="n">
        <v>-40.1</v>
      </c>
      <c r="BI16" s="96" t="n">
        <v>2.02</v>
      </c>
      <c r="BJ16" s="96" t="n">
        <v>-10.47</v>
      </c>
      <c r="BK16" s="96" t="n">
        <v>5.04</v>
      </c>
      <c r="BL16" s="96" t="n">
        <v>-18.87</v>
      </c>
      <c r="BM16" s="96" t="n">
        <v>-28.41</v>
      </c>
      <c r="BN16" s="97" t="n">
        <v>-0.99</v>
      </c>
      <c r="BO16" s="96" t="n">
        <v>-4.35</v>
      </c>
      <c r="BP16" s="96" t="n">
        <v>-8.34</v>
      </c>
      <c r="BQ16" s="96" t="n">
        <v>-15.12</v>
      </c>
      <c r="BR16" s="91" t="inlineStr">
        <is>
          <t>Stacked down</t>
        </is>
      </c>
      <c r="BS16" s="91" t="inlineStr">
        <is>
          <t>None</t>
        </is>
      </c>
      <c r="BT16" s="96" t="n">
        <v>48.3</v>
      </c>
      <c r="BU16" s="91" t="inlineStr">
        <is>
          <t>N</t>
        </is>
      </c>
      <c r="BV16" s="99">
        <f>IF(OR(BF16&lt;&gt;"Y",BG16&lt;&gt;"Y"),"",(AND(ISNUMBER(BQ16),BQ16&gt;0))+(BR16="Stacked up")+(AND(ISNUMBER(BH16),BH16&gt;=-Settings!$B$17))+(AND(ISNUMBER(BK16),ISNUMBER(BM16),BK16&gt;0,BM16&gt;0))+(AND(ISNUMBER(AQ16),AQ16&gt;=Settings!$B$18))+(AND(ISNUMBER(BT16),BT16&gt;=Settings!$B$19,BT16&lt;=Settings!$B$20))+(AND(ISNUMBER(AS16),AS16&gt;0))+(AND(ISNUMBER(T16),ISNUMBER(M16),T16&gt;=Settings!$B$21,M16&gt;0))+(AND(ISNUMBER(AD16),ISNUMBER(M16),AD16&gt;=Settings!$B$22,M16&gt;0))+(AY16&gt;=1))</f>
        <v/>
      </c>
      <c r="BW16" s="91">
        <f>IF(OR(AY16=0,BF16&lt;&gt;"Y",BG16&lt;&gt;"Y"),"",1+SUMPRODUCT(($A$6:$A$2604=A16)*($AY$6:$AY$2604&gt;0)*($BF$6:$BF$2604="Y")*($BG$6:$BG$2604="Y")*(($AY$6:$AY$2604&gt;AY16)+($AY$6:$AY$2604=AY16)*($AD$6:$AD$2604&gt;AD16))))</f>
        <v/>
      </c>
    </row>
    <row r="17" ht="23.85" customHeight="1" s="55">
      <c r="A17" s="90" t="n">
        <v>46296</v>
      </c>
      <c r="B17" s="91" t="inlineStr">
        <is>
          <t>KOTAKBANK</t>
        </is>
      </c>
      <c r="C17" s="91" t="inlineStr">
        <is>
          <t>INE237A01036</t>
        </is>
      </c>
      <c r="D17" s="91" t="inlineStr">
        <is>
          <t>Financial Services</t>
        </is>
      </c>
      <c r="E17" s="91" t="inlineStr">
        <is>
          <t>Nifty 50</t>
        </is>
      </c>
      <c r="F17" s="93" t="n">
        <v>416160</v>
      </c>
      <c r="G17" s="92" t="inlineStr">
        <is>
          <t>N</t>
        </is>
      </c>
      <c r="H17" s="94" t="n"/>
      <c r="I17" s="91" t="inlineStr">
        <is>
          <t>N</t>
        </is>
      </c>
      <c r="J17" s="92">
        <f>IF(K17="","N","Y")</f>
        <v/>
      </c>
      <c r="K17" s="94">
        <f>_xlfn.TEXTJOIN("; ",TRUE,IF(P17="52-wk low","52-wk low",""),IF(AND(AD17&gt;=Settings!$B$12,M17&lt;0),"Distribution",""),IF(AND(AJ17="Y",M17&lt;0,AK17&lt;-Settings!$B$13),"Long unwinding",""),IF(AND(AJ17="Y",M17&lt;0,AK17&gt;Settings!$B$13),"Short buildup",""))</f>
        <v/>
      </c>
      <c r="L17" s="95" t="n">
        <v>418.35</v>
      </c>
      <c r="M17" s="96" t="n">
        <v>0.32</v>
      </c>
      <c r="N17" s="93" t="n">
        <v>491</v>
      </c>
      <c r="O17" s="91" t="inlineStr">
        <is>
          <t>None</t>
        </is>
      </c>
      <c r="P17" s="91" t="inlineStr">
        <is>
          <t>None</t>
        </is>
      </c>
      <c r="Q17" s="97" t="n">
        <v>766.37</v>
      </c>
      <c r="R17" s="96" t="n">
        <v>164.86</v>
      </c>
      <c r="S17" s="96" t="n">
        <v>5.83</v>
      </c>
      <c r="T17" s="96" t="n">
        <v>6.16</v>
      </c>
      <c r="U17" s="96" t="n">
        <v>5.24</v>
      </c>
      <c r="V17" s="103" t="n">
        <v>1.09</v>
      </c>
      <c r="W17" s="102" t="n">
        <v>5</v>
      </c>
      <c r="X17" s="93" t="n">
        <v>18</v>
      </c>
      <c r="Y17" s="91" t="inlineStr">
        <is>
          <t>Both</t>
        </is>
      </c>
      <c r="Z17" s="99" t="n">
        <v>58.17</v>
      </c>
      <c r="AA17" s="96" t="n">
        <v>0.85</v>
      </c>
      <c r="AB17" s="96" t="n">
        <v>0.86</v>
      </c>
      <c r="AC17" s="96" t="n">
        <v>4.82</v>
      </c>
      <c r="AD17" s="96" t="n">
        <v>5.21</v>
      </c>
      <c r="AE17" s="96" t="n">
        <v>4.62</v>
      </c>
      <c r="AF17" s="103" t="n">
        <v>1.03</v>
      </c>
      <c r="AG17" s="91" t="inlineStr">
        <is>
          <t>Normal</t>
        </is>
      </c>
      <c r="AH17" s="100" t="n">
        <v>0</v>
      </c>
      <c r="AI17" s="101" t="n">
        <v>0</v>
      </c>
      <c r="AJ17" s="92" t="inlineStr">
        <is>
          <t>Y</t>
        </is>
      </c>
      <c r="AK17" s="96" t="n">
        <v>-1.97</v>
      </c>
      <c r="AL17" s="91" t="inlineStr">
        <is>
          <t>Short covering</t>
        </is>
      </c>
      <c r="AM17" s="93" t="n">
        <v>1</v>
      </c>
      <c r="AN17" s="92" t="inlineStr">
        <is>
          <t>None</t>
        </is>
      </c>
      <c r="AO17" s="102" t="n">
        <v>0</v>
      </c>
      <c r="AP17" s="103" t="n"/>
      <c r="AQ17" s="102" t="n"/>
      <c r="AR17" s="91" t="inlineStr">
        <is>
          <t>Y</t>
        </is>
      </c>
      <c r="AS17" s="104" t="n">
        <v>0.6</v>
      </c>
      <c r="AT17" s="92">
        <f>IF(AND(P17="52-wk high",T17&gt;=Settings!$B$7),"Y","N")</f>
        <v/>
      </c>
      <c r="AU17" s="91">
        <f>IF(AND(AD17&gt;=Settings!$B$8,M17&gt;0),"Y","N")</f>
        <v/>
      </c>
      <c r="AV17" s="91">
        <f>IF(OR(AH17&gt;Settings!$B$9,AI17&gt;Settings!$B$9),"Y","N")</f>
        <v/>
      </c>
      <c r="AW17" s="91">
        <f>IF(AJ17&lt;&gt;"Y","n/a",IF(AND(M17&gt;0,AK17&gt;Settings!$B$10),"Y","N"))</f>
        <v/>
      </c>
      <c r="AX17" s="91">
        <f>IF(AO17&gt;=Settings!$B$11,"Y","N")</f>
        <v/>
      </c>
      <c r="AY17" s="99">
        <f>(AT17="Y")+(AU17="Y")+(AV17="Y")+(AW17="Y")+(AX17="Y")</f>
        <v/>
      </c>
      <c r="AZ17" s="94">
        <f>IF(AY17=0,"None",_xlfn.TEXTJOIN(", ",TRUE(),IF(AT17="Y","Breakout",""),IF(AU17="Y","Accumulation",""),IF(AV17="Y","Institutional buying",""),IF(AW17="Y","Long buildup",""),IF(AX17="Y","Momentum leader","")))</f>
        <v/>
      </c>
      <c r="BA17" s="94">
        <f>IF(BW17="","","Passes "&amp;AY17&amp;" of 5 buy-side scans"&amp;IF(G17="Y","; RED FLAG: filter out using Red flag column",""))</f>
        <v/>
      </c>
      <c r="BB17" s="91" t="inlineStr">
        <is>
          <t>Upper</t>
        </is>
      </c>
      <c r="BC17" s="92" t="inlineStr">
        <is>
          <t>N</t>
        </is>
      </c>
      <c r="BD17" s="94" t="n"/>
      <c r="BE17" s="94" t="n"/>
      <c r="BF17" s="92">
        <f>IF(R17*100000&gt;=Settings!$B$5,"Y","N")</f>
        <v/>
      </c>
      <c r="BG17" s="91">
        <f>IF(F17&gt;Settings!$B$6,"Y","N")</f>
        <v/>
      </c>
      <c r="BH17" s="97" t="n">
        <v>-7.69</v>
      </c>
      <c r="BI17" s="96" t="n">
        <v>3.3</v>
      </c>
      <c r="BJ17" s="96" t="n">
        <v>-1.56</v>
      </c>
      <c r="BK17" s="96" t="n">
        <v>4.47</v>
      </c>
      <c r="BL17" s="96" t="n">
        <v>17.5</v>
      </c>
      <c r="BM17" s="96" t="n"/>
      <c r="BN17" s="97" t="n">
        <v>1.64</v>
      </c>
      <c r="BO17" s="96" t="n">
        <v>2.96</v>
      </c>
      <c r="BP17" s="96" t="n">
        <v>4.3</v>
      </c>
      <c r="BQ17" s="96" t="n"/>
      <c r="BR17" s="91" t="n"/>
      <c r="BS17" s="91" t="inlineStr">
        <is>
          <t>None</t>
        </is>
      </c>
      <c r="BT17" s="96" t="n">
        <v>60.2</v>
      </c>
      <c r="BU17" s="91" t="n"/>
      <c r="BV17" s="99">
        <f>IF(OR(BF17&lt;&gt;"Y",BG17&lt;&gt;"Y"),"",(AND(ISNUMBER(BQ17),BQ17&gt;0))+(BR17="Stacked up")+(AND(ISNUMBER(BH17),BH17&gt;=-Settings!$B$17))+(AND(ISNUMBER(BK17),ISNUMBER(BM17),BK17&gt;0,BM17&gt;0))+(AND(ISNUMBER(AQ17),AQ17&gt;=Settings!$B$18))+(AND(ISNUMBER(BT17),BT17&gt;=Settings!$B$19,BT17&lt;=Settings!$B$20))+(AND(ISNUMBER(AS17),AS17&gt;0))+(AND(ISNUMBER(T17),ISNUMBER(M17),T17&gt;=Settings!$B$21,M17&gt;0))+(AND(ISNUMBER(AD17),ISNUMBER(M17),AD17&gt;=Settings!$B$22,M17&gt;0))+(AY17&gt;=1))</f>
        <v/>
      </c>
      <c r="BW17" s="91">
        <f>IF(OR(AY17=0,BF17&lt;&gt;"Y",BG17&lt;&gt;"Y"),"",1+SUMPRODUCT(($A$6:$A$2604=A17)*($AY$6:$AY$2604&gt;0)*($BF$6:$BF$2604="Y")*($BG$6:$BG$2604="Y")*(($AY$6:$AY$2604&gt;AY17)+($AY$6:$AY$2604=AY17)*($AD$6:$AD$2604&gt;AD17))))</f>
        <v/>
      </c>
    </row>
    <row r="18" ht="23.85" customHeight="1" s="55">
      <c r="A18" s="90" t="n">
        <v>46296</v>
      </c>
      <c r="B18" s="91" t="inlineStr">
        <is>
          <t>TITAN</t>
        </is>
      </c>
      <c r="C18" s="91" t="inlineStr">
        <is>
          <t>INE280A01028</t>
        </is>
      </c>
      <c r="D18" s="91" t="inlineStr">
        <is>
          <t>Consumer Durables</t>
        </is>
      </c>
      <c r="E18" s="91" t="inlineStr">
        <is>
          <t>Nifty 50</t>
        </is>
      </c>
      <c r="F18" s="93" t="n">
        <v>400898</v>
      </c>
      <c r="G18" s="92" t="inlineStr">
        <is>
          <t>N</t>
        </is>
      </c>
      <c r="H18" s="94" t="n"/>
      <c r="I18" s="91" t="inlineStr">
        <is>
          <t>N</t>
        </is>
      </c>
      <c r="J18" s="92">
        <f>IF(K18="","N","Y")</f>
        <v/>
      </c>
      <c r="K18" s="94">
        <f>_xlfn.TEXTJOIN("; ",TRUE,IF(P18="52-wk low","52-wk low",""),IF(AND(AD18&gt;=Settings!$B$12,M18&lt;0),"Distribution",""),IF(AND(AJ18="Y",M18&lt;0,AK18&lt;-Settings!$B$13),"Long unwinding",""),IF(AND(AJ18="Y",M18&lt;0,AK18&gt;Settings!$B$13),"Short buildup",""))</f>
        <v/>
      </c>
      <c r="L18" s="95" t="n">
        <v>4515.7</v>
      </c>
      <c r="M18" s="96" t="n">
        <v>-1.55</v>
      </c>
      <c r="N18" s="93" t="n">
        <v>1366</v>
      </c>
      <c r="O18" s="91" t="inlineStr">
        <is>
          <t>None</t>
        </is>
      </c>
      <c r="P18" s="91" t="inlineStr">
        <is>
          <t>None</t>
        </is>
      </c>
      <c r="Q18" s="97" t="n">
        <v>6.94</v>
      </c>
      <c r="R18" s="96" t="n">
        <v>6.23</v>
      </c>
      <c r="S18" s="96" t="n">
        <v>1.1</v>
      </c>
      <c r="T18" s="96" t="n">
        <v>0.93</v>
      </c>
      <c r="U18" s="96" t="n">
        <v>0.77</v>
      </c>
      <c r="V18" s="103" t="n">
        <v>0.73</v>
      </c>
      <c r="W18" s="102" t="n">
        <v>3</v>
      </c>
      <c r="X18" s="93" t="n"/>
      <c r="Y18" s="91" t="inlineStr">
        <is>
          <t>None</t>
        </is>
      </c>
      <c r="Z18" s="99" t="n">
        <v>57.67</v>
      </c>
      <c r="AA18" s="96" t="n">
        <v>0.99</v>
      </c>
      <c r="AB18" s="96" t="n">
        <v>1</v>
      </c>
      <c r="AC18" s="96" t="n">
        <v>1.08</v>
      </c>
      <c r="AD18" s="96" t="n">
        <v>0.96</v>
      </c>
      <c r="AE18" s="96" t="n">
        <v>0.83</v>
      </c>
      <c r="AF18" s="103" t="n">
        <v>1.09</v>
      </c>
      <c r="AG18" s="91" t="inlineStr">
        <is>
          <t>Normal</t>
        </is>
      </c>
      <c r="AH18" s="100" t="n">
        <v>0</v>
      </c>
      <c r="AI18" s="101" t="n">
        <v>0</v>
      </c>
      <c r="AJ18" s="92" t="inlineStr">
        <is>
          <t>Y</t>
        </is>
      </c>
      <c r="AK18" s="96" t="n">
        <v>2.29</v>
      </c>
      <c r="AL18" s="91" t="inlineStr">
        <is>
          <t>Short buildup</t>
        </is>
      </c>
      <c r="AM18" s="93" t="n">
        <v>48</v>
      </c>
      <c r="AN18" s="92" t="inlineStr">
        <is>
          <t>None</t>
        </is>
      </c>
      <c r="AO18" s="102" t="n">
        <v>0</v>
      </c>
      <c r="AP18" s="103" t="n">
        <v>1.65</v>
      </c>
      <c r="AQ18" s="102" t="n">
        <v>83</v>
      </c>
      <c r="AR18" s="91" t="inlineStr">
        <is>
          <t>Y</t>
        </is>
      </c>
      <c r="AS18" s="104" t="n">
        <v>0.75</v>
      </c>
      <c r="AT18" s="92">
        <f>IF(AND(P18="52-wk high",T18&gt;=Settings!$B$7),"Y","N")</f>
        <v/>
      </c>
      <c r="AU18" s="91">
        <f>IF(AND(AD18&gt;=Settings!$B$8,M18&gt;0),"Y","N")</f>
        <v/>
      </c>
      <c r="AV18" s="91">
        <f>IF(OR(AH18&gt;Settings!$B$9,AI18&gt;Settings!$B$9),"Y","N")</f>
        <v/>
      </c>
      <c r="AW18" s="91">
        <f>IF(AJ18&lt;&gt;"Y","n/a",IF(AND(M18&gt;0,AK18&gt;Settings!$B$10),"Y","N"))</f>
        <v/>
      </c>
      <c r="AX18" s="91">
        <f>IF(AO18&gt;=Settings!$B$11,"Y","N")</f>
        <v/>
      </c>
      <c r="AY18" s="99">
        <f>(AT18="Y")+(AU18="Y")+(AV18="Y")+(AW18="Y")+(AX18="Y")</f>
        <v/>
      </c>
      <c r="AZ18" s="94">
        <f>IF(AY18=0,"None",_xlfn.TEXTJOIN(", ",TRUE(),IF(AT18="Y","Breakout",""),IF(AU18="Y","Accumulation",""),IF(AV18="Y","Institutional buying",""),IF(AW18="Y","Long buildup",""),IF(AX18="Y","Momentum leader","")))</f>
        <v/>
      </c>
      <c r="BA18" s="94">
        <f>IF(BW18="","","Passes "&amp;AY18&amp;" of 5 buy-side scans"&amp;IF(G18="Y","; RED FLAG: filter out using Red flag column",""))</f>
        <v/>
      </c>
      <c r="BB18" s="91" t="inlineStr">
        <is>
          <t>None</t>
        </is>
      </c>
      <c r="BC18" s="92" t="inlineStr">
        <is>
          <t>Y</t>
        </is>
      </c>
      <c r="BD18" s="94" t="inlineStr">
        <is>
          <t>PE &gt; 50</t>
        </is>
      </c>
      <c r="BE18" s="94" t="n"/>
      <c r="BF18" s="92">
        <f>IF(R18*100000&gt;=Settings!$B$5,"Y","N")</f>
        <v/>
      </c>
      <c r="BG18" s="91">
        <f>IF(F18&gt;Settings!$B$6,"Y","N")</f>
        <v/>
      </c>
      <c r="BH18" s="97" t="n">
        <v>-12.94</v>
      </c>
      <c r="BI18" s="96" t="n">
        <v>-6.56</v>
      </c>
      <c r="BJ18" s="96" t="n">
        <v>-10.58</v>
      </c>
      <c r="BK18" s="96" t="n">
        <v>2.66</v>
      </c>
      <c r="BL18" s="96" t="n">
        <v>11.07</v>
      </c>
      <c r="BM18" s="96" t="n">
        <v>32.49</v>
      </c>
      <c r="BN18" s="97" t="n">
        <v>-6.6</v>
      </c>
      <c r="BO18" s="96" t="n">
        <v>-6.79</v>
      </c>
      <c r="BP18" s="96" t="n">
        <v>-3.9</v>
      </c>
      <c r="BQ18" s="96" t="n">
        <v>1.71</v>
      </c>
      <c r="BR18" s="91" t="inlineStr">
        <is>
          <t>Mixed</t>
        </is>
      </c>
      <c r="BS18" s="91" t="inlineStr">
        <is>
          <t>Bearish cross</t>
        </is>
      </c>
      <c r="BT18" s="96" t="n">
        <v>21</v>
      </c>
      <c r="BU18" s="91" t="inlineStr">
        <is>
          <t>N</t>
        </is>
      </c>
      <c r="BV18" s="99">
        <f>IF(OR(BF18&lt;&gt;"Y",BG18&lt;&gt;"Y"),"",(AND(ISNUMBER(BQ18),BQ18&gt;0))+(BR18="Stacked up")+(AND(ISNUMBER(BH18),BH18&gt;=-Settings!$B$17))+(AND(ISNUMBER(BK18),ISNUMBER(BM18),BK18&gt;0,BM18&gt;0))+(AND(ISNUMBER(AQ18),AQ18&gt;=Settings!$B$18))+(AND(ISNUMBER(BT18),BT18&gt;=Settings!$B$19,BT18&lt;=Settings!$B$20))+(AND(ISNUMBER(AS18),AS18&gt;0))+(AND(ISNUMBER(T18),ISNUMBER(M18),T18&gt;=Settings!$B$21,M18&gt;0))+(AND(ISNUMBER(AD18),ISNUMBER(M18),AD18&gt;=Settings!$B$22,M18&gt;0))+(AY18&gt;=1))</f>
        <v/>
      </c>
      <c r="BW18" s="91">
        <f>IF(OR(AY18=0,BF18&lt;&gt;"Y",BG18&lt;&gt;"Y"),"",1+SUMPRODUCT(($A$6:$A$2604=A18)*($AY$6:$AY$2604&gt;0)*($BF$6:$BF$2604="Y")*($BG$6:$BG$2604="Y")*(($AY$6:$AY$2604&gt;AY18)+($AY$6:$AY$2604=AY18)*($AD$6:$AD$2604&gt;AD18))))</f>
        <v/>
      </c>
    </row>
    <row r="19" ht="23.85" customHeight="1" s="55">
      <c r="A19" s="90" t="n">
        <v>46296</v>
      </c>
      <c r="B19" s="91" t="inlineStr">
        <is>
          <t>ADANIPORTS</t>
        </is>
      </c>
      <c r="C19" s="91" t="inlineStr">
        <is>
          <t>INE742F01042</t>
        </is>
      </c>
      <c r="D19" s="91" t="inlineStr">
        <is>
          <t>Services</t>
        </is>
      </c>
      <c r="E19" s="91" t="inlineStr">
        <is>
          <t>Nifty 50</t>
        </is>
      </c>
      <c r="F19" s="93" t="n">
        <v>400382</v>
      </c>
      <c r="G19" s="92" t="inlineStr">
        <is>
          <t>N</t>
        </is>
      </c>
      <c r="H19" s="94" t="n"/>
      <c r="I19" s="91" t="inlineStr">
        <is>
          <t>N</t>
        </is>
      </c>
      <c r="J19" s="92">
        <f>IF(K19="","N","Y")</f>
        <v/>
      </c>
      <c r="K19" s="94">
        <f>_xlfn.TEXTJOIN("; ",TRUE,IF(P19="52-wk low","52-wk low",""),IF(AND(AD19&gt;=Settings!$B$12,M19&lt;0),"Distribution",""),IF(AND(AJ19="Y",M19&lt;0,AK19&lt;-Settings!$B$13),"Long unwinding",""),IF(AND(AJ19="Y",M19&lt;0,AK19&gt;Settings!$B$13),"Short buildup",""))</f>
        <v/>
      </c>
      <c r="L19" s="95" t="n">
        <v>1737.8</v>
      </c>
      <c r="M19" s="96" t="n">
        <v>-3.36</v>
      </c>
      <c r="N19" s="93" t="n">
        <v>2185</v>
      </c>
      <c r="O19" s="91" t="inlineStr">
        <is>
          <t>None</t>
        </is>
      </c>
      <c r="P19" s="91" t="inlineStr">
        <is>
          <t>None</t>
        </is>
      </c>
      <c r="Q19" s="97" t="n">
        <v>21.58</v>
      </c>
      <c r="R19" s="96" t="n">
        <v>21.17</v>
      </c>
      <c r="S19" s="96" t="n">
        <v>1.02</v>
      </c>
      <c r="T19" s="96" t="n">
        <v>0.93</v>
      </c>
      <c r="U19" s="96" t="n">
        <v>0.96</v>
      </c>
      <c r="V19" s="103" t="n">
        <v>0.95</v>
      </c>
      <c r="W19" s="102" t="n">
        <v>6</v>
      </c>
      <c r="X19" s="93" t="n"/>
      <c r="Y19" s="91" t="inlineStr">
        <is>
          <t>None</t>
        </is>
      </c>
      <c r="Z19" s="99" t="n">
        <v>52.62</v>
      </c>
      <c r="AA19" s="96" t="n">
        <v>0.9</v>
      </c>
      <c r="AB19" s="96" t="n">
        <v>0.92</v>
      </c>
      <c r="AC19" s="96" t="n">
        <v>0.89</v>
      </c>
      <c r="AD19" s="96" t="n">
        <v>0.83</v>
      </c>
      <c r="AE19" s="96" t="n">
        <v>0.95</v>
      </c>
      <c r="AF19" s="103" t="n">
        <v>1.13</v>
      </c>
      <c r="AG19" s="91" t="inlineStr">
        <is>
          <t>Normal</t>
        </is>
      </c>
      <c r="AH19" s="100" t="n">
        <v>0</v>
      </c>
      <c r="AI19" s="101" t="n">
        <v>0</v>
      </c>
      <c r="AJ19" s="92" t="inlineStr">
        <is>
          <t>Y</t>
        </is>
      </c>
      <c r="AK19" s="96" t="n">
        <v>-2.41</v>
      </c>
      <c r="AL19" s="91" t="inlineStr">
        <is>
          <t>Long unwinding</t>
        </is>
      </c>
      <c r="AM19" s="93" t="n">
        <v>51</v>
      </c>
      <c r="AN19" s="92" t="inlineStr">
        <is>
          <t>None</t>
        </is>
      </c>
      <c r="AO19" s="102" t="n">
        <v>0</v>
      </c>
      <c r="AP19" s="103" t="n">
        <v>1.58</v>
      </c>
      <c r="AQ19" s="102" t="n">
        <v>81</v>
      </c>
      <c r="AR19" s="91" t="inlineStr">
        <is>
          <t>Y</t>
        </is>
      </c>
      <c r="AS19" s="104" t="n">
        <v>5.23</v>
      </c>
      <c r="AT19" s="92">
        <f>IF(AND(P19="52-wk high",T19&gt;=Settings!$B$7),"Y","N")</f>
        <v/>
      </c>
      <c r="AU19" s="91">
        <f>IF(AND(AD19&gt;=Settings!$B$8,M19&gt;0),"Y","N")</f>
        <v/>
      </c>
      <c r="AV19" s="91">
        <f>IF(OR(AH19&gt;Settings!$B$9,AI19&gt;Settings!$B$9),"Y","N")</f>
        <v/>
      </c>
      <c r="AW19" s="91">
        <f>IF(AJ19&lt;&gt;"Y","n/a",IF(AND(M19&gt;0,AK19&gt;Settings!$B$10),"Y","N"))</f>
        <v/>
      </c>
      <c r="AX19" s="91">
        <f>IF(AO19&gt;=Settings!$B$11,"Y","N")</f>
        <v/>
      </c>
      <c r="AY19" s="99">
        <f>(AT19="Y")+(AU19="Y")+(AV19="Y")+(AW19="Y")+(AX19="Y")</f>
        <v/>
      </c>
      <c r="AZ19" s="94">
        <f>IF(AY19=0,"None",_xlfn.TEXTJOIN(", ",TRUE(),IF(AT19="Y","Breakout",""),IF(AU19="Y","Accumulation",""),IF(AV19="Y","Institutional buying",""),IF(AW19="Y","Long buildup",""),IF(AX19="Y","Momentum leader","")))</f>
        <v/>
      </c>
      <c r="BA19" s="94">
        <f>IF(BW19="","","Passes "&amp;AY19&amp;" of 5 buy-side scans"&amp;IF(G19="Y","; RED FLAG: filter out using Red flag column",""))</f>
        <v/>
      </c>
      <c r="BB19" s="91" t="inlineStr">
        <is>
          <t>None</t>
        </is>
      </c>
      <c r="BC19" s="92" t="inlineStr">
        <is>
          <t>N</t>
        </is>
      </c>
      <c r="BD19" s="94" t="n"/>
      <c r="BE19" s="94" t="n"/>
      <c r="BF19" s="92">
        <f>IF(R19*100000&gt;=Settings!$B$5,"Y","N")</f>
        <v/>
      </c>
      <c r="BG19" s="91">
        <f>IF(F19&gt;Settings!$B$6,"Y","N")</f>
        <v/>
      </c>
      <c r="BH19" s="97" t="n">
        <v>-8.109999999999999</v>
      </c>
      <c r="BI19" s="96" t="n">
        <v>-2.66</v>
      </c>
      <c r="BJ19" s="96" t="n">
        <v>5.48</v>
      </c>
      <c r="BK19" s="96" t="n">
        <v>-5.97</v>
      </c>
      <c r="BL19" s="96" t="n">
        <v>25.44</v>
      </c>
      <c r="BM19" s="96" t="n">
        <v>22.15</v>
      </c>
      <c r="BN19" s="97" t="n">
        <v>-1.25</v>
      </c>
      <c r="BO19" s="96" t="n">
        <v>-0.33</v>
      </c>
      <c r="BP19" s="96" t="n">
        <v>1.08</v>
      </c>
      <c r="BQ19" s="96" t="n">
        <v>4.92</v>
      </c>
      <c r="BR19" s="91" t="inlineStr">
        <is>
          <t>Mixed</t>
        </is>
      </c>
      <c r="BS19" s="91" t="inlineStr">
        <is>
          <t>None</t>
        </is>
      </c>
      <c r="BT19" s="96" t="n">
        <v>45.2</v>
      </c>
      <c r="BU19" s="91" t="inlineStr">
        <is>
          <t>N</t>
        </is>
      </c>
      <c r="BV19" s="99">
        <f>IF(OR(BF19&lt;&gt;"Y",BG19&lt;&gt;"Y"),"",(AND(ISNUMBER(BQ19),BQ19&gt;0))+(BR19="Stacked up")+(AND(ISNUMBER(BH19),BH19&gt;=-Settings!$B$17))+(AND(ISNUMBER(BK19),ISNUMBER(BM19),BK19&gt;0,BM19&gt;0))+(AND(ISNUMBER(AQ19),AQ19&gt;=Settings!$B$18))+(AND(ISNUMBER(BT19),BT19&gt;=Settings!$B$19,BT19&lt;=Settings!$B$20))+(AND(ISNUMBER(AS19),AS19&gt;0))+(AND(ISNUMBER(T19),ISNUMBER(M19),T19&gt;=Settings!$B$21,M19&gt;0))+(AND(ISNUMBER(AD19),ISNUMBER(M19),AD19&gt;=Settings!$B$22,M19&gt;0))+(AY19&gt;=1))</f>
        <v/>
      </c>
      <c r="BW19" s="91">
        <f>IF(OR(AY19=0,BF19&lt;&gt;"Y",BG19&lt;&gt;"Y"),"",1+SUMPRODUCT(($A$6:$A$2604=A19)*($AY$6:$AY$2604&gt;0)*($BF$6:$BF$2604="Y")*($BG$6:$BG$2604="Y")*(($AY$6:$AY$2604&gt;AY19)+($AY$6:$AY$2604=AY19)*($AD$6:$AD$2604&gt;AD19))))</f>
        <v/>
      </c>
    </row>
    <row r="20" ht="23.85" customHeight="1" s="55">
      <c r="A20" s="90" t="n">
        <v>46296</v>
      </c>
      <c r="B20" s="91" t="inlineStr">
        <is>
          <t>ADANIENT</t>
        </is>
      </c>
      <c r="C20" s="91" t="inlineStr">
        <is>
          <t>INE423A01024</t>
        </is>
      </c>
      <c r="D20" s="91" t="inlineStr">
        <is>
          <t>Metals &amp; Mining</t>
        </is>
      </c>
      <c r="E20" s="91" t="inlineStr">
        <is>
          <t>Nifty 50</t>
        </is>
      </c>
      <c r="F20" s="93" t="n">
        <v>381234</v>
      </c>
      <c r="G20" s="92" t="inlineStr">
        <is>
          <t>N</t>
        </is>
      </c>
      <c r="H20" s="94" t="n"/>
      <c r="I20" s="91" t="inlineStr">
        <is>
          <t>N</t>
        </is>
      </c>
      <c r="J20" s="92">
        <f>IF(K20="","N","Y")</f>
        <v/>
      </c>
      <c r="K20" s="94">
        <f>_xlfn.TEXTJOIN("; ",TRUE,IF(P20="52-wk low","52-wk low",""),IF(AND(AD20&gt;=Settings!$B$12,M20&lt;0),"Distribution",""),IF(AND(AJ20="Y",M20&lt;0,AK20&lt;-Settings!$B$13),"Long unwinding",""),IF(AND(AJ20="Y",M20&lt;0,AK20&gt;Settings!$B$13),"Short buildup",""))</f>
        <v/>
      </c>
      <c r="L20" s="95" t="n">
        <v>2816.8</v>
      </c>
      <c r="M20" s="96" t="n">
        <v>-2.98</v>
      </c>
      <c r="N20" s="93" t="n">
        <v>2082</v>
      </c>
      <c r="O20" s="91" t="inlineStr">
        <is>
          <t>None</t>
        </is>
      </c>
      <c r="P20" s="91" t="inlineStr">
        <is>
          <t>None</t>
        </is>
      </c>
      <c r="Q20" s="97" t="n">
        <v>21</v>
      </c>
      <c r="R20" s="96" t="n">
        <v>15.31</v>
      </c>
      <c r="S20" s="96" t="n">
        <v>1.39</v>
      </c>
      <c r="T20" s="96" t="n">
        <v>1.34</v>
      </c>
      <c r="U20" s="96" t="n">
        <v>1.07</v>
      </c>
      <c r="V20" s="103" t="n">
        <v>0.77</v>
      </c>
      <c r="W20" s="102" t="n">
        <v>3</v>
      </c>
      <c r="X20" s="93" t="n">
        <v>238</v>
      </c>
      <c r="Y20" s="91" t="inlineStr">
        <is>
          <t>None</t>
        </is>
      </c>
      <c r="Z20" s="99" t="n">
        <v>42.05</v>
      </c>
      <c r="AA20" s="96" t="n">
        <v>1.03</v>
      </c>
      <c r="AB20" s="96" t="n">
        <v>1.03</v>
      </c>
      <c r="AC20" s="96" t="n">
        <v>1.33</v>
      </c>
      <c r="AD20" s="96" t="n">
        <v>1.19</v>
      </c>
      <c r="AE20" s="96" t="n">
        <v>1.18</v>
      </c>
      <c r="AF20" s="103" t="n">
        <v>1.16</v>
      </c>
      <c r="AG20" s="91" t="inlineStr">
        <is>
          <t>Normal</t>
        </is>
      </c>
      <c r="AH20" s="100" t="n">
        <v>0</v>
      </c>
      <c r="AI20" s="101" t="n">
        <v>0</v>
      </c>
      <c r="AJ20" s="92" t="inlineStr">
        <is>
          <t>Y</t>
        </is>
      </c>
      <c r="AK20" s="96" t="n">
        <v>0.71</v>
      </c>
      <c r="AL20" s="91" t="inlineStr">
        <is>
          <t>Short buildup</t>
        </is>
      </c>
      <c r="AM20" s="93" t="n">
        <v>33</v>
      </c>
      <c r="AN20" s="92" t="inlineStr">
        <is>
          <t>None</t>
        </is>
      </c>
      <c r="AO20" s="102" t="n">
        <v>0</v>
      </c>
      <c r="AP20" s="103" t="n">
        <v>1.66</v>
      </c>
      <c r="AQ20" s="102" t="n">
        <v>83</v>
      </c>
      <c r="AR20" s="91" t="inlineStr">
        <is>
          <t>Y</t>
        </is>
      </c>
      <c r="AS20" s="104" t="n">
        <v>-1.09</v>
      </c>
      <c r="AT20" s="92">
        <f>IF(AND(P20="52-wk high",T20&gt;=Settings!$B$7),"Y","N")</f>
        <v/>
      </c>
      <c r="AU20" s="91">
        <f>IF(AND(AD20&gt;=Settings!$B$8,M20&gt;0),"Y","N")</f>
        <v/>
      </c>
      <c r="AV20" s="91">
        <f>IF(OR(AH20&gt;Settings!$B$9,AI20&gt;Settings!$B$9),"Y","N")</f>
        <v/>
      </c>
      <c r="AW20" s="91">
        <f>IF(AJ20&lt;&gt;"Y","n/a",IF(AND(M20&gt;0,AK20&gt;Settings!$B$10),"Y","N"))</f>
        <v/>
      </c>
      <c r="AX20" s="91">
        <f>IF(AO20&gt;=Settings!$B$11,"Y","N")</f>
        <v/>
      </c>
      <c r="AY20" s="99">
        <f>(AT20="Y")+(AU20="Y")+(AV20="Y")+(AW20="Y")+(AX20="Y")</f>
        <v/>
      </c>
      <c r="AZ20" s="94">
        <f>IF(AY20=0,"None",_xlfn.TEXTJOIN(", ",TRUE(),IF(AT20="Y","Breakout",""),IF(AU20="Y","Accumulation",""),IF(AV20="Y","Institutional buying",""),IF(AW20="Y","Long buildup",""),IF(AX20="Y","Momentum leader","")))</f>
        <v/>
      </c>
      <c r="BA20" s="94">
        <f>IF(BW20="","","Passes "&amp;AY20&amp;" of 5 buy-side scans"&amp;IF(G20="Y","; RED FLAG: filter out using Red flag column",""))</f>
        <v/>
      </c>
      <c r="BB20" s="91" t="inlineStr">
        <is>
          <t>None</t>
        </is>
      </c>
      <c r="BC20" s="92" t="inlineStr">
        <is>
          <t>Y</t>
        </is>
      </c>
      <c r="BD20" s="94" t="inlineStr">
        <is>
          <t>PE &gt; 50</t>
        </is>
      </c>
      <c r="BE20" s="94" t="n"/>
      <c r="BF20" s="92">
        <f>IF(R20*100000&gt;=Settings!$B$5,"Y","N")</f>
        <v/>
      </c>
      <c r="BG20" s="91">
        <f>IF(F20&gt;Settings!$B$6,"Y","N")</f>
        <v/>
      </c>
      <c r="BH20" s="97" t="n">
        <v>-13.2</v>
      </c>
      <c r="BI20" s="96" t="n">
        <v>-2.87</v>
      </c>
      <c r="BJ20" s="96" t="n">
        <v>-1.64</v>
      </c>
      <c r="BK20" s="96" t="n">
        <v>-10.4</v>
      </c>
      <c r="BL20" s="96" t="n">
        <v>52.88</v>
      </c>
      <c r="BM20" s="96" t="n">
        <v>8.640000000000001</v>
      </c>
      <c r="BN20" s="97" t="n">
        <v>-4.32</v>
      </c>
      <c r="BO20" s="96" t="n">
        <v>-5.05</v>
      </c>
      <c r="BP20" s="96" t="n">
        <v>-2.39</v>
      </c>
      <c r="BQ20" s="96" t="n">
        <v>2.94</v>
      </c>
      <c r="BR20" s="91" t="inlineStr">
        <is>
          <t>Mixed</t>
        </is>
      </c>
      <c r="BS20" s="91" t="inlineStr">
        <is>
          <t>None</t>
        </is>
      </c>
      <c r="BT20" s="96" t="n">
        <v>38</v>
      </c>
      <c r="BU20" s="91" t="inlineStr">
        <is>
          <t>N</t>
        </is>
      </c>
      <c r="BV20" s="99">
        <f>IF(OR(BF20&lt;&gt;"Y",BG20&lt;&gt;"Y"),"",(AND(ISNUMBER(BQ20),BQ20&gt;0))+(BR20="Stacked up")+(AND(ISNUMBER(BH20),BH20&gt;=-Settings!$B$17))+(AND(ISNUMBER(BK20),ISNUMBER(BM20),BK20&gt;0,BM20&gt;0))+(AND(ISNUMBER(AQ20),AQ20&gt;=Settings!$B$18))+(AND(ISNUMBER(BT20),BT20&gt;=Settings!$B$19,BT20&lt;=Settings!$B$20))+(AND(ISNUMBER(AS20),AS20&gt;0))+(AND(ISNUMBER(T20),ISNUMBER(M20),T20&gt;=Settings!$B$21,M20&gt;0))+(AND(ISNUMBER(AD20),ISNUMBER(M20),AD20&gt;=Settings!$B$22,M20&gt;0))+(AY20&gt;=1))</f>
        <v/>
      </c>
      <c r="BW20" s="91">
        <f>IF(OR(AY20=0,BF20&lt;&gt;"Y",BG20&lt;&gt;"Y"),"",1+SUMPRODUCT(($A$6:$A$2604=A20)*($AY$6:$AY$2604&gt;0)*($BF$6:$BF$2604="Y")*($BG$6:$BG$2604="Y")*(($AY$6:$AY$2604&gt;AY20)+($AY$6:$AY$2604=AY20)*($AD$6:$AD$2604&gt;AD20))))</f>
        <v/>
      </c>
    </row>
    <row r="21" ht="23.85" customHeight="1" s="55">
      <c r="A21" s="90" t="n">
        <v>46296</v>
      </c>
      <c r="B21" s="91" t="inlineStr">
        <is>
          <t>AXISBANK</t>
        </is>
      </c>
      <c r="C21" s="91" t="inlineStr">
        <is>
          <t>INE238A01034</t>
        </is>
      </c>
      <c r="D21" s="91" t="inlineStr">
        <is>
          <t>Financial Services</t>
        </is>
      </c>
      <c r="E21" s="91" t="inlineStr">
        <is>
          <t>Nifty 50</t>
        </is>
      </c>
      <c r="F21" s="93" t="n">
        <v>378953</v>
      </c>
      <c r="G21" s="92" t="inlineStr">
        <is>
          <t>N</t>
        </is>
      </c>
      <c r="H21" s="94" t="n"/>
      <c r="I21" s="91" t="inlineStr">
        <is>
          <t>N</t>
        </is>
      </c>
      <c r="J21" s="92">
        <f>IF(K21="","N","Y")</f>
        <v/>
      </c>
      <c r="K21" s="94">
        <f>_xlfn.TEXTJOIN("; ",TRUE,IF(P21="52-wk low","52-wk low",""),IF(AND(AD21&gt;=Settings!$B$12,M21&lt;0),"Distribution",""),IF(AND(AJ21="Y",M21&lt;0,AK21&lt;-Settings!$B$13),"Long unwinding",""),IF(AND(AJ21="Y",M21&lt;0,AK21&gt;Settings!$B$13),"Short buildup",""))</f>
        <v/>
      </c>
      <c r="L21" s="95" t="n">
        <v>1217.1</v>
      </c>
      <c r="M21" s="96" t="n">
        <v>-0.73</v>
      </c>
      <c r="N21" s="93" t="n">
        <v>897</v>
      </c>
      <c r="O21" s="91" t="inlineStr">
        <is>
          <t>None</t>
        </is>
      </c>
      <c r="P21" s="91" t="inlineStr">
        <is>
          <t>None</t>
        </is>
      </c>
      <c r="Q21" s="97" t="n">
        <v>70.05</v>
      </c>
      <c r="R21" s="96" t="n">
        <v>50.51</v>
      </c>
      <c r="S21" s="96" t="n">
        <v>1.39</v>
      </c>
      <c r="T21" s="96" t="n">
        <v>1.3</v>
      </c>
      <c r="U21" s="96" t="n">
        <v>1.11</v>
      </c>
      <c r="V21" s="103" t="n">
        <v>0.8</v>
      </c>
      <c r="W21" s="102" t="n">
        <v>5</v>
      </c>
      <c r="X21" s="93" t="n">
        <v>238</v>
      </c>
      <c r="Y21" s="91" t="inlineStr">
        <is>
          <t>By value</t>
        </is>
      </c>
      <c r="Z21" s="99" t="n">
        <v>60.93</v>
      </c>
      <c r="AA21" s="96" t="n">
        <v>0.99</v>
      </c>
      <c r="AB21" s="96" t="n">
        <v>0.96</v>
      </c>
      <c r="AC21" s="96" t="n">
        <v>1.38</v>
      </c>
      <c r="AD21" s="96" t="n">
        <v>1.23</v>
      </c>
      <c r="AE21" s="96" t="n">
        <v>1.07</v>
      </c>
      <c r="AF21" s="103" t="n">
        <v>0.98</v>
      </c>
      <c r="AG21" s="91" t="inlineStr">
        <is>
          <t>Normal</t>
        </is>
      </c>
      <c r="AH21" s="100" t="n">
        <v>0</v>
      </c>
      <c r="AI21" s="101" t="n">
        <v>0</v>
      </c>
      <c r="AJ21" s="92" t="inlineStr">
        <is>
          <t>Y</t>
        </is>
      </c>
      <c r="AK21" s="96" t="n">
        <v>-0.27</v>
      </c>
      <c r="AL21" s="91" t="inlineStr">
        <is>
          <t>Long unwinding</t>
        </is>
      </c>
      <c r="AM21" s="93" t="n">
        <v>9</v>
      </c>
      <c r="AN21" s="92" t="inlineStr">
        <is>
          <t>None</t>
        </is>
      </c>
      <c r="AO21" s="102" t="n">
        <v>0</v>
      </c>
      <c r="AP21" s="103" t="n">
        <v>0.92</v>
      </c>
      <c r="AQ21" s="102" t="n">
        <v>58</v>
      </c>
      <c r="AR21" s="91" t="inlineStr">
        <is>
          <t>Y</t>
        </is>
      </c>
      <c r="AS21" s="104" t="n">
        <v>0.6</v>
      </c>
      <c r="AT21" s="92">
        <f>IF(AND(P21="52-wk high",T21&gt;=Settings!$B$7),"Y","N")</f>
        <v/>
      </c>
      <c r="AU21" s="91">
        <f>IF(AND(AD21&gt;=Settings!$B$8,M21&gt;0),"Y","N")</f>
        <v/>
      </c>
      <c r="AV21" s="91">
        <f>IF(OR(AH21&gt;Settings!$B$9,AI21&gt;Settings!$B$9),"Y","N")</f>
        <v/>
      </c>
      <c r="AW21" s="91">
        <f>IF(AJ21&lt;&gt;"Y","n/a",IF(AND(M21&gt;0,AK21&gt;Settings!$B$10),"Y","N"))</f>
        <v/>
      </c>
      <c r="AX21" s="91">
        <f>IF(AO21&gt;=Settings!$B$11,"Y","N")</f>
        <v/>
      </c>
      <c r="AY21" s="99">
        <f>(AT21="Y")+(AU21="Y")+(AV21="Y")+(AW21="Y")+(AX21="Y")</f>
        <v/>
      </c>
      <c r="AZ21" s="94">
        <f>IF(AY21=0,"None",_xlfn.TEXTJOIN(", ",TRUE(),IF(AT21="Y","Breakout",""),IF(AU21="Y","Accumulation",""),IF(AV21="Y","Institutional buying",""),IF(AW21="Y","Long buildup",""),IF(AX21="Y","Momentum leader","")))</f>
        <v/>
      </c>
      <c r="BA21" s="94">
        <f>IF(BW21="","","Passes "&amp;AY21&amp;" of 5 buy-side scans"&amp;IF(G21="Y","; RED FLAG: filter out using Red flag column",""))</f>
        <v/>
      </c>
      <c r="BB21" s="91" t="inlineStr">
        <is>
          <t>None</t>
        </is>
      </c>
      <c r="BC21" s="92" t="inlineStr">
        <is>
          <t>N</t>
        </is>
      </c>
      <c r="BD21" s="94" t="n"/>
      <c r="BE21" s="94" t="n"/>
      <c r="BF21" s="92">
        <f>IF(R21*100000&gt;=Settings!$B$5,"Y","N")</f>
        <v/>
      </c>
      <c r="BG21" s="91">
        <f>IF(F21&gt;Settings!$B$6,"Y","N")</f>
        <v/>
      </c>
      <c r="BH21" s="97" t="n">
        <v>-14.19</v>
      </c>
      <c r="BI21" s="96" t="n">
        <v>2.58</v>
      </c>
      <c r="BJ21" s="96" t="n">
        <v>-3.25</v>
      </c>
      <c r="BK21" s="96" t="n">
        <v>-11.08</v>
      </c>
      <c r="BL21" s="96" t="n">
        <v>2.01</v>
      </c>
      <c r="BM21" s="96" t="n">
        <v>4.97</v>
      </c>
      <c r="BN21" s="97" t="n">
        <v>-1.25</v>
      </c>
      <c r="BO21" s="96" t="n">
        <v>-2.49</v>
      </c>
      <c r="BP21" s="96" t="n">
        <v>-3.61</v>
      </c>
      <c r="BQ21" s="96" t="n">
        <v>-3.63</v>
      </c>
      <c r="BR21" s="91" t="inlineStr">
        <is>
          <t>Stacked down</t>
        </is>
      </c>
      <c r="BS21" s="91" t="inlineStr">
        <is>
          <t>None</t>
        </is>
      </c>
      <c r="BT21" s="96" t="n">
        <v>44.2</v>
      </c>
      <c r="BU21" s="91" t="inlineStr">
        <is>
          <t>N</t>
        </is>
      </c>
      <c r="BV21" s="99">
        <f>IF(OR(BF21&lt;&gt;"Y",BG21&lt;&gt;"Y"),"",(AND(ISNUMBER(BQ21),BQ21&gt;0))+(BR21="Stacked up")+(AND(ISNUMBER(BH21),BH21&gt;=-Settings!$B$17))+(AND(ISNUMBER(BK21),ISNUMBER(BM21),BK21&gt;0,BM21&gt;0))+(AND(ISNUMBER(AQ21),AQ21&gt;=Settings!$B$18))+(AND(ISNUMBER(BT21),BT21&gt;=Settings!$B$19,BT21&lt;=Settings!$B$20))+(AND(ISNUMBER(AS21),AS21&gt;0))+(AND(ISNUMBER(T21),ISNUMBER(M21),T21&gt;=Settings!$B$21,M21&gt;0))+(AND(ISNUMBER(AD21),ISNUMBER(M21),AD21&gt;=Settings!$B$22,M21&gt;0))+(AY21&gt;=1))</f>
        <v/>
      </c>
      <c r="BW21" s="91">
        <f>IF(OR(AY21=0,BF21&lt;&gt;"Y",BG21&lt;&gt;"Y"),"",1+SUMPRODUCT(($A$6:$A$2604=A21)*($AY$6:$AY$2604&gt;0)*($BF$6:$BF$2604="Y")*($BG$6:$BG$2604="Y")*(($AY$6:$AY$2604&gt;AY21)+($AY$6:$AY$2604=AY21)*($AD$6:$AD$2604&gt;AD21))))</f>
        <v/>
      </c>
    </row>
    <row r="22" ht="23.85" customHeight="1" s="55">
      <c r="A22" s="90" t="n">
        <v>46296</v>
      </c>
      <c r="B22" s="91" t="inlineStr">
        <is>
          <t>MARUTI</t>
        </is>
      </c>
      <c r="C22" s="91" t="inlineStr">
        <is>
          <t>INE585B01010</t>
        </is>
      </c>
      <c r="D22" s="91" t="inlineStr">
        <is>
          <t>Automobile and Auto Components</t>
        </is>
      </c>
      <c r="E22" s="91" t="inlineStr">
        <is>
          <t>Nifty 50</t>
        </is>
      </c>
      <c r="F22" s="93" t="n">
        <v>357979</v>
      </c>
      <c r="G22" s="92" t="inlineStr">
        <is>
          <t>N</t>
        </is>
      </c>
      <c r="H22" s="94" t="n"/>
      <c r="I22" s="91" t="inlineStr">
        <is>
          <t>N</t>
        </is>
      </c>
      <c r="J22" s="92">
        <f>IF(K22="","N","Y")</f>
        <v/>
      </c>
      <c r="K22" s="94">
        <f>_xlfn.TEXTJOIN("; ",TRUE,IF(P22="52-wk low","52-wk low",""),IF(AND(AD22&gt;=Settings!$B$12,M22&lt;0),"Distribution",""),IF(AND(AJ22="Y",M22&lt;0,AK22&lt;-Settings!$B$13),"Long unwinding",""),IF(AND(AJ22="Y",M22&lt;0,AK22&gt;Settings!$B$13),"Short buildup",""))</f>
        <v/>
      </c>
      <c r="L22" s="95" t="n">
        <v>11386</v>
      </c>
      <c r="M22" s="96" t="n">
        <v>-4.86</v>
      </c>
      <c r="N22" s="93" t="n">
        <v>2458</v>
      </c>
      <c r="O22" s="91" t="inlineStr">
        <is>
          <t>None</t>
        </is>
      </c>
      <c r="P22" s="91" t="inlineStr">
        <is>
          <t>52-wk low</t>
        </is>
      </c>
      <c r="Q22" s="97" t="n">
        <v>8.859999999999999</v>
      </c>
      <c r="R22" s="96" t="n">
        <v>3.99</v>
      </c>
      <c r="S22" s="96" t="n">
        <v>2.3</v>
      </c>
      <c r="T22" s="96" t="n">
        <v>2.36</v>
      </c>
      <c r="U22" s="96" t="n">
        <v>2.1</v>
      </c>
      <c r="V22" s="103" t="n">
        <v>0.9399999999999999</v>
      </c>
      <c r="W22" s="102" t="n">
        <v>6</v>
      </c>
      <c r="X22" s="93" t="n">
        <v>86</v>
      </c>
      <c r="Y22" s="91" t="inlineStr">
        <is>
          <t>By value</t>
        </is>
      </c>
      <c r="Z22" s="99" t="n">
        <v>45.98</v>
      </c>
      <c r="AA22" s="96" t="n">
        <v>0.84</v>
      </c>
      <c r="AB22" s="96" t="n">
        <v>0.85</v>
      </c>
      <c r="AC22" s="96" t="n">
        <v>1.91</v>
      </c>
      <c r="AD22" s="96" t="n">
        <v>1.99</v>
      </c>
      <c r="AE22" s="96" t="n">
        <v>1.8</v>
      </c>
      <c r="AF22" s="103" t="n">
        <v>1.01</v>
      </c>
      <c r="AG22" s="91" t="inlineStr">
        <is>
          <t>Normal</t>
        </is>
      </c>
      <c r="AH22" s="100" t="n">
        <v>0</v>
      </c>
      <c r="AI22" s="101" t="n">
        <v>0</v>
      </c>
      <c r="AJ22" s="92" t="inlineStr">
        <is>
          <t>Y</t>
        </is>
      </c>
      <c r="AK22" s="96" t="n">
        <v>2</v>
      </c>
      <c r="AL22" s="91" t="inlineStr">
        <is>
          <t>Short buildup</t>
        </is>
      </c>
      <c r="AM22" s="93" t="n">
        <v>17</v>
      </c>
      <c r="AN22" s="92" t="inlineStr">
        <is>
          <t>None</t>
        </is>
      </c>
      <c r="AO22" s="102" t="n">
        <v>0</v>
      </c>
      <c r="AP22" s="103" t="n">
        <v>0.51</v>
      </c>
      <c r="AQ22" s="102" t="n">
        <v>6</v>
      </c>
      <c r="AR22" s="91" t="inlineStr">
        <is>
          <t>Y</t>
        </is>
      </c>
      <c r="AS22" s="104" t="n">
        <v>0.5600000000000001</v>
      </c>
      <c r="AT22" s="92">
        <f>IF(AND(P22="52-wk high",T22&gt;=Settings!$B$7),"Y","N")</f>
        <v/>
      </c>
      <c r="AU22" s="91">
        <f>IF(AND(AD22&gt;=Settings!$B$8,M22&gt;0),"Y","N")</f>
        <v/>
      </c>
      <c r="AV22" s="91">
        <f>IF(OR(AH22&gt;Settings!$B$9,AI22&gt;Settings!$B$9),"Y","N")</f>
        <v/>
      </c>
      <c r="AW22" s="91">
        <f>IF(AJ22&lt;&gt;"Y","n/a",IF(AND(M22&gt;0,AK22&gt;Settings!$B$10),"Y","N"))</f>
        <v/>
      </c>
      <c r="AX22" s="91">
        <f>IF(AO22&gt;=Settings!$B$11,"Y","N")</f>
        <v/>
      </c>
      <c r="AY22" s="99">
        <f>(AT22="Y")+(AU22="Y")+(AV22="Y")+(AW22="Y")+(AX22="Y")</f>
        <v/>
      </c>
      <c r="AZ22" s="94">
        <f>IF(AY22=0,"None",_xlfn.TEXTJOIN(", ",TRUE(),IF(AT22="Y","Breakout",""),IF(AU22="Y","Accumulation",""),IF(AV22="Y","Institutional buying",""),IF(AW22="Y","Long buildup",""),IF(AX22="Y","Momentum leader","")))</f>
        <v/>
      </c>
      <c r="BA22" s="94">
        <f>IF(BW22="","","Passes "&amp;AY22&amp;" of 5 buy-side scans"&amp;IF(G22="Y","; RED FLAG: filter out using Red flag column",""))</f>
        <v/>
      </c>
      <c r="BB22" s="91" t="inlineStr">
        <is>
          <t>Upper</t>
        </is>
      </c>
      <c r="BC22" s="92" t="inlineStr">
        <is>
          <t>N</t>
        </is>
      </c>
      <c r="BD22" s="94" t="n"/>
      <c r="BE22" s="94" t="n"/>
      <c r="BF22" s="92">
        <f>IF(R22*100000&gt;=Settings!$B$5,"Y","N")</f>
        <v/>
      </c>
      <c r="BG22" s="91">
        <f>IF(F22&gt;Settings!$B$6,"Y","N")</f>
        <v/>
      </c>
      <c r="BH22" s="97" t="n">
        <v>-34.45</v>
      </c>
      <c r="BI22" s="96" t="n">
        <v>-5.04</v>
      </c>
      <c r="BJ22" s="96" t="n">
        <v>-12.08</v>
      </c>
      <c r="BK22" s="96" t="n">
        <v>-20.9</v>
      </c>
      <c r="BL22" s="96" t="n">
        <v>-8.98</v>
      </c>
      <c r="BM22" s="96" t="n">
        <v>-28.68</v>
      </c>
      <c r="BN22" s="97" t="n">
        <v>-7.31</v>
      </c>
      <c r="BO22" s="96" t="n">
        <v>-11.38</v>
      </c>
      <c r="BP22" s="96" t="n">
        <v>-14.13</v>
      </c>
      <c r="BQ22" s="96" t="n">
        <v>-17.89</v>
      </c>
      <c r="BR22" s="91" t="inlineStr">
        <is>
          <t>Stacked down</t>
        </is>
      </c>
      <c r="BS22" s="91" t="inlineStr">
        <is>
          <t>None</t>
        </is>
      </c>
      <c r="BT22" s="96" t="n">
        <v>18.8</v>
      </c>
      <c r="BU22" s="91" t="inlineStr">
        <is>
          <t>N</t>
        </is>
      </c>
      <c r="BV22" s="99">
        <f>IF(OR(BF22&lt;&gt;"Y",BG22&lt;&gt;"Y"),"",(AND(ISNUMBER(BQ22),BQ22&gt;0))+(BR22="Stacked up")+(AND(ISNUMBER(BH22),BH22&gt;=-Settings!$B$17))+(AND(ISNUMBER(BK22),ISNUMBER(BM22),BK22&gt;0,BM22&gt;0))+(AND(ISNUMBER(AQ22),AQ22&gt;=Settings!$B$18))+(AND(ISNUMBER(BT22),BT22&gt;=Settings!$B$19,BT22&lt;=Settings!$B$20))+(AND(ISNUMBER(AS22),AS22&gt;0))+(AND(ISNUMBER(T22),ISNUMBER(M22),T22&gt;=Settings!$B$21,M22&gt;0))+(AND(ISNUMBER(AD22),ISNUMBER(M22),AD22&gt;=Settings!$B$22,M22&gt;0))+(AY22&gt;=1))</f>
        <v/>
      </c>
      <c r="BW22" s="91">
        <f>IF(OR(AY22=0,BF22&lt;&gt;"Y",BG22&lt;&gt;"Y"),"",1+SUMPRODUCT(($A$6:$A$2604=A22)*($AY$6:$AY$2604&gt;0)*($BF$6:$BF$2604="Y")*($BG$6:$BG$2604="Y")*(($AY$6:$AY$2604&gt;AY22)+($AY$6:$AY$2604=AY22)*($AD$6:$AD$2604&gt;AD22))))</f>
        <v/>
      </c>
    </row>
    <row r="23" ht="23.85" customHeight="1" s="55">
      <c r="A23" s="90" t="n">
        <v>46296</v>
      </c>
      <c r="B23" s="91" t="inlineStr">
        <is>
          <t>M&amp;M</t>
        </is>
      </c>
      <c r="C23" s="91" t="inlineStr">
        <is>
          <t>INE101A01026</t>
        </is>
      </c>
      <c r="D23" s="91" t="inlineStr">
        <is>
          <t>Automobile and Auto Components</t>
        </is>
      </c>
      <c r="E23" s="91" t="inlineStr">
        <is>
          <t>Nifty 50</t>
        </is>
      </c>
      <c r="F23" s="93" t="n">
        <v>355649</v>
      </c>
      <c r="G23" s="92" t="inlineStr">
        <is>
          <t>N</t>
        </is>
      </c>
      <c r="H23" s="94" t="n"/>
      <c r="I23" s="91" t="inlineStr">
        <is>
          <t>N</t>
        </is>
      </c>
      <c r="J23" s="92">
        <f>IF(K23="","N","Y")</f>
        <v/>
      </c>
      <c r="K23" s="94">
        <f>_xlfn.TEXTJOIN("; ",TRUE,IF(P23="52-wk low","52-wk low",""),IF(AND(AD23&gt;=Settings!$B$12,M23&lt;0),"Distribution",""),IF(AND(AJ23="Y",M23&lt;0,AK23&lt;-Settings!$B$13),"Long unwinding",""),IF(AND(AJ23="Y",M23&lt;0,AK23&gt;Settings!$B$13),"Short buildup",""))</f>
        <v/>
      </c>
      <c r="L23" s="95" t="n">
        <v>2860</v>
      </c>
      <c r="M23" s="96" t="n">
        <v>-3.05</v>
      </c>
      <c r="N23" s="93" t="n">
        <v>2107</v>
      </c>
      <c r="O23" s="91" t="inlineStr">
        <is>
          <t>None</t>
        </is>
      </c>
      <c r="P23" s="91" t="inlineStr">
        <is>
          <t>52-wk low</t>
        </is>
      </c>
      <c r="Q23" s="97" t="n">
        <v>54.53</v>
      </c>
      <c r="R23" s="96" t="n">
        <v>21.61</v>
      </c>
      <c r="S23" s="96" t="n">
        <v>2.68</v>
      </c>
      <c r="T23" s="96" t="n">
        <v>2.53</v>
      </c>
      <c r="U23" s="96" t="n">
        <v>2.16</v>
      </c>
      <c r="V23" s="103" t="n">
        <v>0.85</v>
      </c>
      <c r="W23" s="102" t="n">
        <v>3</v>
      </c>
      <c r="X23" s="93" t="n">
        <v>62</v>
      </c>
      <c r="Y23" s="91" t="inlineStr">
        <is>
          <t>By value</t>
        </is>
      </c>
      <c r="Z23" s="99" t="n">
        <v>58.85</v>
      </c>
      <c r="AA23" s="96" t="n">
        <v>0.9399999999999999</v>
      </c>
      <c r="AB23" s="96" t="n">
        <v>0.97</v>
      </c>
      <c r="AC23" s="96" t="n">
        <v>2.52</v>
      </c>
      <c r="AD23" s="96" t="n">
        <v>2.46</v>
      </c>
      <c r="AE23" s="96" t="n">
        <v>2.17</v>
      </c>
      <c r="AF23" s="103" t="n">
        <v>1.06</v>
      </c>
      <c r="AG23" s="91" t="inlineStr">
        <is>
          <t>Normal</t>
        </is>
      </c>
      <c r="AH23" s="100" t="n">
        <v>0</v>
      </c>
      <c r="AI23" s="101" t="n">
        <v>0</v>
      </c>
      <c r="AJ23" s="92" t="inlineStr">
        <is>
          <t>Y</t>
        </is>
      </c>
      <c r="AK23" s="96" t="n">
        <v>-4.8</v>
      </c>
      <c r="AL23" s="91" t="inlineStr">
        <is>
          <t>Long unwinding</t>
        </is>
      </c>
      <c r="AM23" s="93" t="n">
        <v>8</v>
      </c>
      <c r="AN23" s="92" t="inlineStr">
        <is>
          <t>None</t>
        </is>
      </c>
      <c r="AO23" s="102" t="n">
        <v>0</v>
      </c>
      <c r="AP23" s="103" t="n">
        <v>0.62</v>
      </c>
      <c r="AQ23" s="102" t="n">
        <v>23</v>
      </c>
      <c r="AR23" s="91" t="inlineStr">
        <is>
          <t>Y</t>
        </is>
      </c>
      <c r="AS23" s="104" t="n">
        <v>0.5600000000000001</v>
      </c>
      <c r="AT23" s="92">
        <f>IF(AND(P23="52-wk high",T23&gt;=Settings!$B$7),"Y","N")</f>
        <v/>
      </c>
      <c r="AU23" s="91">
        <f>IF(AND(AD23&gt;=Settings!$B$8,M23&gt;0),"Y","N")</f>
        <v/>
      </c>
      <c r="AV23" s="91">
        <f>IF(OR(AH23&gt;Settings!$B$9,AI23&gt;Settings!$B$9),"Y","N")</f>
        <v/>
      </c>
      <c r="AW23" s="91">
        <f>IF(AJ23&lt;&gt;"Y","n/a",IF(AND(M23&gt;0,AK23&gt;Settings!$B$10),"Y","N"))</f>
        <v/>
      </c>
      <c r="AX23" s="91">
        <f>IF(AO23&gt;=Settings!$B$11,"Y","N")</f>
        <v/>
      </c>
      <c r="AY23" s="99">
        <f>(AT23="Y")+(AU23="Y")+(AV23="Y")+(AW23="Y")+(AX23="Y")</f>
        <v/>
      </c>
      <c r="AZ23" s="94">
        <f>IF(AY23=0,"None",_xlfn.TEXTJOIN(", ",TRUE(),IF(AT23="Y","Breakout",""),IF(AU23="Y","Accumulation",""),IF(AV23="Y","Institutional buying",""),IF(AW23="Y","Long buildup",""),IF(AX23="Y","Momentum leader","")))</f>
        <v/>
      </c>
      <c r="BA23" s="94">
        <f>IF(BW23="","","Passes "&amp;AY23&amp;" of 5 buy-side scans"&amp;IF(G23="Y","; RED FLAG: filter out using Red flag column",""))</f>
        <v/>
      </c>
      <c r="BB23" s="91" t="inlineStr">
        <is>
          <t>None</t>
        </is>
      </c>
      <c r="BC23" s="92" t="inlineStr">
        <is>
          <t>N</t>
        </is>
      </c>
      <c r="BD23" s="94" t="n"/>
      <c r="BE23" s="94" t="n"/>
      <c r="BF23" s="92">
        <f>IF(R23*100000&gt;=Settings!$B$5,"Y","N")</f>
        <v/>
      </c>
      <c r="BG23" s="91">
        <f>IF(F23&gt;Settings!$B$6,"Y","N")</f>
        <v/>
      </c>
      <c r="BH23" s="97" t="n">
        <v>-25.52</v>
      </c>
      <c r="BI23" s="96" t="n">
        <v>-4.11</v>
      </c>
      <c r="BJ23" s="96" t="n">
        <v>-12.24</v>
      </c>
      <c r="BK23" s="96" t="n">
        <v>-8.630000000000001</v>
      </c>
      <c r="BL23" s="96" t="n">
        <v>-5.66</v>
      </c>
      <c r="BM23" s="96" t="n">
        <v>-17.42</v>
      </c>
      <c r="BN23" s="97" t="n">
        <v>-6.51</v>
      </c>
      <c r="BO23" s="96" t="n">
        <v>-9.34</v>
      </c>
      <c r="BP23" s="96" t="n">
        <v>-10.52</v>
      </c>
      <c r="BQ23" s="96" t="n">
        <v>-12.53</v>
      </c>
      <c r="BR23" s="91" t="inlineStr">
        <is>
          <t>Stacked down</t>
        </is>
      </c>
      <c r="BS23" s="91" t="inlineStr">
        <is>
          <t>None</t>
        </is>
      </c>
      <c r="BT23" s="96" t="n">
        <v>18.4</v>
      </c>
      <c r="BU23" s="91" t="inlineStr">
        <is>
          <t>N</t>
        </is>
      </c>
      <c r="BV23" s="99">
        <f>IF(OR(BF23&lt;&gt;"Y",BG23&lt;&gt;"Y"),"",(AND(ISNUMBER(BQ23),BQ23&gt;0))+(BR23="Stacked up")+(AND(ISNUMBER(BH23),BH23&gt;=-Settings!$B$17))+(AND(ISNUMBER(BK23),ISNUMBER(BM23),BK23&gt;0,BM23&gt;0))+(AND(ISNUMBER(AQ23),AQ23&gt;=Settings!$B$18))+(AND(ISNUMBER(BT23),BT23&gt;=Settings!$B$19,BT23&lt;=Settings!$B$20))+(AND(ISNUMBER(AS23),AS23&gt;0))+(AND(ISNUMBER(T23),ISNUMBER(M23),T23&gt;=Settings!$B$21,M23&gt;0))+(AND(ISNUMBER(AD23),ISNUMBER(M23),AD23&gt;=Settings!$B$22,M23&gt;0))+(AY23&gt;=1))</f>
        <v/>
      </c>
      <c r="BW23" s="91">
        <f>IF(OR(AY23=0,BF23&lt;&gt;"Y",BG23&lt;&gt;"Y"),"",1+SUMPRODUCT(($A$6:$A$2604=A23)*($AY$6:$AY$2604&gt;0)*($BF$6:$BF$2604="Y")*($BG$6:$BG$2604="Y")*(($AY$6:$AY$2604&gt;AY23)+($AY$6:$AY$2604=AY23)*($AD$6:$AD$2604&gt;AD23))))</f>
        <v/>
      </c>
    </row>
    <row r="24" ht="23.85" customHeight="1" s="55">
      <c r="A24" s="90" t="n">
        <v>46296</v>
      </c>
      <c r="B24" s="91" t="inlineStr">
        <is>
          <t>HCLTECH</t>
        </is>
      </c>
      <c r="C24" s="91" t="inlineStr">
        <is>
          <t>INE860A01027</t>
        </is>
      </c>
      <c r="D24" s="91" t="inlineStr">
        <is>
          <t>Information Technology</t>
        </is>
      </c>
      <c r="E24" s="91" t="inlineStr">
        <is>
          <t>Nifty 50</t>
        </is>
      </c>
      <c r="F24" s="93" t="n">
        <v>337336</v>
      </c>
      <c r="G24" s="92" t="inlineStr">
        <is>
          <t>N</t>
        </is>
      </c>
      <c r="H24" s="94" t="n"/>
      <c r="I24" s="91" t="inlineStr">
        <is>
          <t>N</t>
        </is>
      </c>
      <c r="J24" s="92">
        <f>IF(K24="","N","Y")</f>
        <v/>
      </c>
      <c r="K24" s="94">
        <f>_xlfn.TEXTJOIN("; ",TRUE,IF(P24="52-wk low","52-wk low",""),IF(AND(AD24&gt;=Settings!$B$12,M24&lt;0),"Distribution",""),IF(AND(AJ24="Y",M24&lt;0,AK24&lt;-Settings!$B$13),"Long unwinding",""),IF(AND(AJ24="Y",M24&lt;0,AK24&gt;Settings!$B$13),"Short buildup",""))</f>
        <v/>
      </c>
      <c r="L24" s="95" t="n">
        <v>1243.1</v>
      </c>
      <c r="M24" s="96" t="n">
        <v>1.07</v>
      </c>
      <c r="N24" s="93" t="n">
        <v>319</v>
      </c>
      <c r="O24" s="91" t="inlineStr">
        <is>
          <t>None</t>
        </is>
      </c>
      <c r="P24" s="91" t="inlineStr">
        <is>
          <t>None</t>
        </is>
      </c>
      <c r="Q24" s="97" t="n">
        <v>34.3</v>
      </c>
      <c r="R24" s="96" t="n">
        <v>26.2</v>
      </c>
      <c r="S24" s="96" t="n">
        <v>1.33</v>
      </c>
      <c r="T24" s="96" t="n">
        <v>1.38</v>
      </c>
      <c r="U24" s="96" t="n">
        <v>1.03</v>
      </c>
      <c r="V24" s="103" t="n">
        <v>0.78</v>
      </c>
      <c r="W24" s="102" t="n">
        <v>4</v>
      </c>
      <c r="X24" s="93" t="n">
        <v>248</v>
      </c>
      <c r="Y24" s="91" t="inlineStr">
        <is>
          <t>None</t>
        </is>
      </c>
      <c r="Z24" s="99" t="n">
        <v>52.43</v>
      </c>
      <c r="AA24" s="96" t="n">
        <v>1.05</v>
      </c>
      <c r="AB24" s="96" t="n">
        <v>1.02</v>
      </c>
      <c r="AC24" s="96" t="n">
        <v>1.36</v>
      </c>
      <c r="AD24" s="96" t="n">
        <v>1.4</v>
      </c>
      <c r="AE24" s="96" t="n">
        <v>1.12</v>
      </c>
      <c r="AF24" s="103" t="n">
        <v>1.06</v>
      </c>
      <c r="AG24" s="91" t="inlineStr">
        <is>
          <t>Normal</t>
        </is>
      </c>
      <c r="AH24" s="100" t="n">
        <v>0</v>
      </c>
      <c r="AI24" s="101" t="n">
        <v>0</v>
      </c>
      <c r="AJ24" s="92" t="inlineStr">
        <is>
          <t>Y</t>
        </is>
      </c>
      <c r="AK24" s="96" t="n">
        <v>0.89</v>
      </c>
      <c r="AL24" s="91" t="inlineStr">
        <is>
          <t>Long buildup</t>
        </is>
      </c>
      <c r="AM24" s="93" t="n">
        <v>43</v>
      </c>
      <c r="AN24" s="92" t="inlineStr">
        <is>
          <t>None</t>
        </is>
      </c>
      <c r="AO24" s="102" t="n">
        <v>0</v>
      </c>
      <c r="AP24" s="103" t="n">
        <v>0.65</v>
      </c>
      <c r="AQ24" s="102" t="n">
        <v>29</v>
      </c>
      <c r="AR24" s="91" t="inlineStr">
        <is>
          <t>Y</t>
        </is>
      </c>
      <c r="AS24" s="104" t="n">
        <v>-0.75</v>
      </c>
      <c r="AT24" s="92">
        <f>IF(AND(P24="52-wk high",T24&gt;=Settings!$B$7),"Y","N")</f>
        <v/>
      </c>
      <c r="AU24" s="91">
        <f>IF(AND(AD24&gt;=Settings!$B$8,M24&gt;0),"Y","N")</f>
        <v/>
      </c>
      <c r="AV24" s="91">
        <f>IF(OR(AH24&gt;Settings!$B$9,AI24&gt;Settings!$B$9),"Y","N")</f>
        <v/>
      </c>
      <c r="AW24" s="91">
        <f>IF(AJ24&lt;&gt;"Y","n/a",IF(AND(M24&gt;0,AK24&gt;Settings!$B$10),"Y","N"))</f>
        <v/>
      </c>
      <c r="AX24" s="91">
        <f>IF(AO24&gt;=Settings!$B$11,"Y","N")</f>
        <v/>
      </c>
      <c r="AY24" s="99">
        <f>(AT24="Y")+(AU24="Y")+(AV24="Y")+(AW24="Y")+(AX24="Y")</f>
        <v/>
      </c>
      <c r="AZ24" s="94">
        <f>IF(AY24=0,"None",_xlfn.TEXTJOIN(", ",TRUE(),IF(AT24="Y","Breakout",""),IF(AU24="Y","Accumulation",""),IF(AV24="Y","Institutional buying",""),IF(AW24="Y","Long buildup",""),IF(AX24="Y","Momentum leader","")))</f>
        <v/>
      </c>
      <c r="BA24" s="94">
        <f>IF(BW24="","","Passes "&amp;AY24&amp;" of 5 buy-side scans"&amp;IF(G24="Y","; RED FLAG: filter out using Red flag column",""))</f>
        <v/>
      </c>
      <c r="BB24" s="91" t="inlineStr">
        <is>
          <t>None</t>
        </is>
      </c>
      <c r="BC24" s="92" t="inlineStr">
        <is>
          <t>N</t>
        </is>
      </c>
      <c r="BD24" s="94" t="n"/>
      <c r="BE24" s="94" t="n"/>
      <c r="BF24" s="92">
        <f>IF(R24*100000&gt;=Settings!$B$5,"Y","N")</f>
        <v/>
      </c>
      <c r="BG24" s="91">
        <f>IF(F24&gt;Settings!$B$6,"Y","N")</f>
        <v/>
      </c>
      <c r="BH24" s="97" t="n">
        <v>-30.17</v>
      </c>
      <c r="BI24" s="96" t="n">
        <v>-0.04</v>
      </c>
      <c r="BJ24" s="96" t="n">
        <v>-8.01</v>
      </c>
      <c r="BK24" s="96" t="n">
        <v>20.2</v>
      </c>
      <c r="BL24" s="96" t="n">
        <v>-8.220000000000001</v>
      </c>
      <c r="BM24" s="96" t="n">
        <v>-10.54</v>
      </c>
      <c r="BN24" s="97" t="n">
        <v>-1.2</v>
      </c>
      <c r="BO24" s="96" t="n">
        <v>-1.87</v>
      </c>
      <c r="BP24" s="96" t="n">
        <v>-2.56</v>
      </c>
      <c r="BQ24" s="96" t="n">
        <v>-5.93</v>
      </c>
      <c r="BR24" s="91" t="inlineStr">
        <is>
          <t>Stacked down</t>
        </is>
      </c>
      <c r="BS24" s="91" t="inlineStr">
        <is>
          <t>None</t>
        </is>
      </c>
      <c r="BT24" s="96" t="n">
        <v>45.2</v>
      </c>
      <c r="BU24" s="91" t="inlineStr">
        <is>
          <t>N</t>
        </is>
      </c>
      <c r="BV24" s="99">
        <f>IF(OR(BF24&lt;&gt;"Y",BG24&lt;&gt;"Y"),"",(AND(ISNUMBER(BQ24),BQ24&gt;0))+(BR24="Stacked up")+(AND(ISNUMBER(BH24),BH24&gt;=-Settings!$B$17))+(AND(ISNUMBER(BK24),ISNUMBER(BM24),BK24&gt;0,BM24&gt;0))+(AND(ISNUMBER(AQ24),AQ24&gt;=Settings!$B$18))+(AND(ISNUMBER(BT24),BT24&gt;=Settings!$B$19,BT24&lt;=Settings!$B$20))+(AND(ISNUMBER(AS24),AS24&gt;0))+(AND(ISNUMBER(T24),ISNUMBER(M24),T24&gt;=Settings!$B$21,M24&gt;0))+(AND(ISNUMBER(AD24),ISNUMBER(M24),AD24&gt;=Settings!$B$22,M24&gt;0))+(AY24&gt;=1))</f>
        <v/>
      </c>
      <c r="BW24" s="91">
        <f>IF(OR(AY24=0,BF24&lt;&gt;"Y",BG24&lt;&gt;"Y"),"",1+SUMPRODUCT(($A$6:$A$2604=A24)*($AY$6:$AY$2604&gt;0)*($BF$6:$BF$2604="Y")*($BG$6:$BG$2604="Y")*(($AY$6:$AY$2604&gt;AY24)+($AY$6:$AY$2604=AY24)*($AD$6:$AD$2604&gt;AD24))))</f>
        <v/>
      </c>
    </row>
    <row r="25" ht="23.85" customHeight="1" s="55">
      <c r="A25" s="90" t="n">
        <v>46296</v>
      </c>
      <c r="B25" s="91" t="inlineStr">
        <is>
          <t>ITC</t>
        </is>
      </c>
      <c r="C25" s="91" t="inlineStr">
        <is>
          <t>INE154A01025</t>
        </is>
      </c>
      <c r="D25" s="91" t="inlineStr">
        <is>
          <t>Fast Moving Consumer Goods</t>
        </is>
      </c>
      <c r="E25" s="91" t="inlineStr">
        <is>
          <t>Nifty 50</t>
        </is>
      </c>
      <c r="F25" s="93" t="n">
        <v>320656</v>
      </c>
      <c r="G25" s="92" t="inlineStr">
        <is>
          <t>N</t>
        </is>
      </c>
      <c r="H25" s="94" t="n"/>
      <c r="I25" s="91" t="inlineStr">
        <is>
          <t>N</t>
        </is>
      </c>
      <c r="J25" s="92">
        <f>IF(K25="","N","Y")</f>
        <v/>
      </c>
      <c r="K25" s="94">
        <f>_xlfn.TEXTJOIN("; ",TRUE,IF(P25="52-wk low","52-wk low",""),IF(AND(AD25&gt;=Settings!$B$12,M25&lt;0),"Distribution",""),IF(AND(AJ25="Y",M25&lt;0,AK25&lt;-Settings!$B$13),"Long unwinding",""),IF(AND(AJ25="Y",M25&lt;0,AK25&gt;Settings!$B$13),"Short buildup",""))</f>
        <v/>
      </c>
      <c r="L25" s="95" t="n">
        <v>255.9</v>
      </c>
      <c r="M25" s="96" t="n">
        <v>-2.61</v>
      </c>
      <c r="N25" s="93" t="n">
        <v>1945</v>
      </c>
      <c r="O25" s="91" t="inlineStr">
        <is>
          <t>None</t>
        </is>
      </c>
      <c r="P25" s="91" t="inlineStr">
        <is>
          <t>52-wk low</t>
        </is>
      </c>
      <c r="Q25" s="97" t="n">
        <v>164.47</v>
      </c>
      <c r="R25" s="96" t="n">
        <v>115.34</v>
      </c>
      <c r="S25" s="96" t="n">
        <v>1.44</v>
      </c>
      <c r="T25" s="96" t="n">
        <v>1.17</v>
      </c>
      <c r="U25" s="96" t="n">
        <v>1.11</v>
      </c>
      <c r="V25" s="103" t="n">
        <v>0.78</v>
      </c>
      <c r="W25" s="102" t="n">
        <v>3</v>
      </c>
      <c r="X25" s="93" t="n">
        <v>251</v>
      </c>
      <c r="Y25" s="91" t="inlineStr">
        <is>
          <t>None</t>
        </is>
      </c>
      <c r="Z25" s="99" t="n">
        <v>60.19</v>
      </c>
      <c r="AA25" s="96" t="n">
        <v>1.04</v>
      </c>
      <c r="AB25" s="96" t="n">
        <v>1.04</v>
      </c>
      <c r="AC25" s="96" t="n">
        <v>1.49</v>
      </c>
      <c r="AD25" s="96" t="n">
        <v>1.24</v>
      </c>
      <c r="AE25" s="96" t="n">
        <v>1.14</v>
      </c>
      <c r="AF25" s="103" t="n">
        <v>1</v>
      </c>
      <c r="AG25" s="91" t="inlineStr">
        <is>
          <t>Normal</t>
        </is>
      </c>
      <c r="AH25" s="100" t="n">
        <v>0</v>
      </c>
      <c r="AI25" s="101" t="n">
        <v>0</v>
      </c>
      <c r="AJ25" s="92" t="inlineStr">
        <is>
          <t>Y</t>
        </is>
      </c>
      <c r="AK25" s="96" t="n">
        <v>0.82</v>
      </c>
      <c r="AL25" s="91" t="inlineStr">
        <is>
          <t>Short buildup</t>
        </is>
      </c>
      <c r="AM25" s="93" t="n">
        <v>55</v>
      </c>
      <c r="AN25" s="92" t="inlineStr">
        <is>
          <t>None</t>
        </is>
      </c>
      <c r="AO25" s="102" t="n">
        <v>0</v>
      </c>
      <c r="AP25" s="103" t="n">
        <v>0.43</v>
      </c>
      <c r="AQ25" s="102" t="n">
        <v>1</v>
      </c>
      <c r="AR25" s="91" t="inlineStr">
        <is>
          <t>Y</t>
        </is>
      </c>
      <c r="AS25" s="104" t="n">
        <v>2.11</v>
      </c>
      <c r="AT25" s="92">
        <f>IF(AND(P25="52-wk high",T25&gt;=Settings!$B$7),"Y","N")</f>
        <v/>
      </c>
      <c r="AU25" s="91">
        <f>IF(AND(AD25&gt;=Settings!$B$8,M25&gt;0),"Y","N")</f>
        <v/>
      </c>
      <c r="AV25" s="91">
        <f>IF(OR(AH25&gt;Settings!$B$9,AI25&gt;Settings!$B$9),"Y","N")</f>
        <v/>
      </c>
      <c r="AW25" s="91">
        <f>IF(AJ25&lt;&gt;"Y","n/a",IF(AND(M25&gt;0,AK25&gt;Settings!$B$10),"Y","N"))</f>
        <v/>
      </c>
      <c r="AX25" s="91">
        <f>IF(AO25&gt;=Settings!$B$11,"Y","N")</f>
        <v/>
      </c>
      <c r="AY25" s="99">
        <f>(AT25="Y")+(AU25="Y")+(AV25="Y")+(AW25="Y")+(AX25="Y")</f>
        <v/>
      </c>
      <c r="AZ25" s="94">
        <f>IF(AY25=0,"None",_xlfn.TEXTJOIN(", ",TRUE(),IF(AT25="Y","Breakout",""),IF(AU25="Y","Accumulation",""),IF(AV25="Y","Institutional buying",""),IF(AW25="Y","Long buildup",""),IF(AX25="Y","Momentum leader","")))</f>
        <v/>
      </c>
      <c r="BA25" s="94">
        <f>IF(BW25="","","Passes "&amp;AY25&amp;" of 5 buy-side scans"&amp;IF(G25="Y","; RED FLAG: filter out using Red flag column",""))</f>
        <v/>
      </c>
      <c r="BB25" s="91" t="inlineStr">
        <is>
          <t>None</t>
        </is>
      </c>
      <c r="BC25" s="92" t="inlineStr">
        <is>
          <t>N</t>
        </is>
      </c>
      <c r="BD25" s="94" t="n"/>
      <c r="BE25" s="94" t="n"/>
      <c r="BF25" s="92">
        <f>IF(R25*100000&gt;=Settings!$B$5,"Y","N")</f>
        <v/>
      </c>
      <c r="BG25" s="91">
        <f>IF(F25&gt;Settings!$B$6,"Y","N")</f>
        <v/>
      </c>
      <c r="BH25" s="97" t="n">
        <v>-39.99</v>
      </c>
      <c r="BI25" s="96" t="n">
        <v>-4.51</v>
      </c>
      <c r="BJ25" s="96" t="n">
        <v>-4.01</v>
      </c>
      <c r="BK25" s="96" t="n">
        <v>-11.85</v>
      </c>
      <c r="BL25" s="96" t="n">
        <v>-12.27</v>
      </c>
      <c r="BM25" s="96" t="n">
        <v>-36.91</v>
      </c>
      <c r="BN25" s="97" t="n">
        <v>-3.4</v>
      </c>
      <c r="BO25" s="96" t="n">
        <v>-5.41</v>
      </c>
      <c r="BP25" s="96" t="n">
        <v>-9.07</v>
      </c>
      <c r="BQ25" s="96" t="n">
        <v>-15.92</v>
      </c>
      <c r="BR25" s="91" t="inlineStr">
        <is>
          <t>Stacked down</t>
        </is>
      </c>
      <c r="BS25" s="91" t="inlineStr">
        <is>
          <t>None</t>
        </is>
      </c>
      <c r="BT25" s="96" t="n">
        <v>31.9</v>
      </c>
      <c r="BU25" s="91" t="inlineStr">
        <is>
          <t>N</t>
        </is>
      </c>
      <c r="BV25" s="99">
        <f>IF(OR(BF25&lt;&gt;"Y",BG25&lt;&gt;"Y"),"",(AND(ISNUMBER(BQ25),BQ25&gt;0))+(BR25="Stacked up")+(AND(ISNUMBER(BH25),BH25&gt;=-Settings!$B$17))+(AND(ISNUMBER(BK25),ISNUMBER(BM25),BK25&gt;0,BM25&gt;0))+(AND(ISNUMBER(AQ25),AQ25&gt;=Settings!$B$18))+(AND(ISNUMBER(BT25),BT25&gt;=Settings!$B$19,BT25&lt;=Settings!$B$20))+(AND(ISNUMBER(AS25),AS25&gt;0))+(AND(ISNUMBER(T25),ISNUMBER(M25),T25&gt;=Settings!$B$21,M25&gt;0))+(AND(ISNUMBER(AD25),ISNUMBER(M25),AD25&gt;=Settings!$B$22,M25&gt;0))+(AY25&gt;=1))</f>
        <v/>
      </c>
      <c r="BW25" s="91">
        <f>IF(OR(AY25=0,BF25&lt;&gt;"Y",BG25&lt;&gt;"Y"),"",1+SUMPRODUCT(($A$6:$A$2604=A25)*($AY$6:$AY$2604&gt;0)*($BF$6:$BF$2604="Y")*($BG$6:$BG$2604="Y")*(($AY$6:$AY$2604&gt;AY25)+($AY$6:$AY$2604=AY25)*($AD$6:$AD$2604&gt;AD25))))</f>
        <v/>
      </c>
    </row>
    <row r="26" ht="23.85" customHeight="1" s="55">
      <c r="A26" s="90" t="n">
        <v>46296</v>
      </c>
      <c r="B26" s="91" t="inlineStr">
        <is>
          <t>ULTRACEMCO</t>
        </is>
      </c>
      <c r="C26" s="91" t="inlineStr">
        <is>
          <t>INE481G01011</t>
        </is>
      </c>
      <c r="D26" s="91" t="inlineStr">
        <is>
          <t>Construction Materials</t>
        </is>
      </c>
      <c r="E26" s="91" t="inlineStr">
        <is>
          <t>Nifty 50</t>
        </is>
      </c>
      <c r="F26" s="93" t="n">
        <v>315601</v>
      </c>
      <c r="G26" s="92" t="inlineStr">
        <is>
          <t>N</t>
        </is>
      </c>
      <c r="H26" s="94" t="n"/>
      <c r="I26" s="91" t="inlineStr">
        <is>
          <t>N</t>
        </is>
      </c>
      <c r="J26" s="92">
        <f>IF(K26="","N","Y")</f>
        <v/>
      </c>
      <c r="K26" s="94">
        <f>_xlfn.TEXTJOIN("; ",TRUE,IF(P26="52-wk low","52-wk low",""),IF(AND(AD26&gt;=Settings!$B$12,M26&lt;0),"Distribution",""),IF(AND(AJ26="Y",M26&lt;0,AK26&lt;-Settings!$B$13),"Long unwinding",""),IF(AND(AJ26="Y",M26&lt;0,AK26&gt;Settings!$B$13),"Short buildup",""))</f>
        <v/>
      </c>
      <c r="L26" s="95" t="n">
        <v>10710</v>
      </c>
      <c r="M26" s="96" t="n">
        <v>-2.25</v>
      </c>
      <c r="N26" s="93" t="n">
        <v>1767</v>
      </c>
      <c r="O26" s="91" t="inlineStr">
        <is>
          <t>None</t>
        </is>
      </c>
      <c r="P26" s="91" t="inlineStr">
        <is>
          <t>None</t>
        </is>
      </c>
      <c r="Q26" s="97" t="n">
        <v>5.71</v>
      </c>
      <c r="R26" s="96" t="n">
        <v>2.99</v>
      </c>
      <c r="S26" s="96" t="n">
        <v>2.03</v>
      </c>
      <c r="T26" s="96" t="n">
        <v>2.18</v>
      </c>
      <c r="U26" s="96" t="n">
        <v>1.95</v>
      </c>
      <c r="V26" s="103" t="n">
        <v>1.01</v>
      </c>
      <c r="W26" s="102" t="n">
        <v>9</v>
      </c>
      <c r="X26" s="93" t="n">
        <v>104</v>
      </c>
      <c r="Y26" s="91" t="inlineStr">
        <is>
          <t>None</t>
        </is>
      </c>
      <c r="Z26" s="99" t="n">
        <v>57.14</v>
      </c>
      <c r="AA26" s="96" t="n">
        <v>0.9399999999999999</v>
      </c>
      <c r="AB26" s="96" t="n">
        <v>0.97</v>
      </c>
      <c r="AC26" s="96" t="n">
        <v>1.92</v>
      </c>
      <c r="AD26" s="96" t="n">
        <v>2.1</v>
      </c>
      <c r="AE26" s="96" t="n">
        <v>1.83</v>
      </c>
      <c r="AF26" s="103" t="n">
        <v>0.99</v>
      </c>
      <c r="AG26" s="91" t="inlineStr">
        <is>
          <t>Normal</t>
        </is>
      </c>
      <c r="AH26" s="100" t="n">
        <v>0</v>
      </c>
      <c r="AI26" s="101" t="n">
        <v>0</v>
      </c>
      <c r="AJ26" s="92" t="inlineStr">
        <is>
          <t>Y</t>
        </is>
      </c>
      <c r="AK26" s="96" t="n">
        <v>3.56</v>
      </c>
      <c r="AL26" s="91" t="inlineStr">
        <is>
          <t>Short buildup</t>
        </is>
      </c>
      <c r="AM26" s="93" t="n">
        <v>68</v>
      </c>
      <c r="AN26" s="92" t="inlineStr">
        <is>
          <t>None</t>
        </is>
      </c>
      <c r="AO26" s="102" t="n">
        <v>0</v>
      </c>
      <c r="AP26" s="103" t="n">
        <v>0.6899999999999999</v>
      </c>
      <c r="AQ26" s="102" t="n">
        <v>36</v>
      </c>
      <c r="AR26" s="91" t="inlineStr">
        <is>
          <t>Y</t>
        </is>
      </c>
      <c r="AS26" s="104" t="n">
        <v>-0.71</v>
      </c>
      <c r="AT26" s="92">
        <f>IF(AND(P26="52-wk high",T26&gt;=Settings!$B$7),"Y","N")</f>
        <v/>
      </c>
      <c r="AU26" s="91">
        <f>IF(AND(AD26&gt;=Settings!$B$8,M26&gt;0),"Y","N")</f>
        <v/>
      </c>
      <c r="AV26" s="91">
        <f>IF(OR(AH26&gt;Settings!$B$9,AI26&gt;Settings!$B$9),"Y","N")</f>
        <v/>
      </c>
      <c r="AW26" s="91">
        <f>IF(AJ26&lt;&gt;"Y","n/a",IF(AND(M26&gt;0,AK26&gt;Settings!$B$10),"Y","N"))</f>
        <v/>
      </c>
      <c r="AX26" s="91">
        <f>IF(AO26&gt;=Settings!$B$11,"Y","N")</f>
        <v/>
      </c>
      <c r="AY26" s="99">
        <f>(AT26="Y")+(AU26="Y")+(AV26="Y")+(AW26="Y")+(AX26="Y")</f>
        <v/>
      </c>
      <c r="AZ26" s="94">
        <f>IF(AY26=0,"None",_xlfn.TEXTJOIN(", ",TRUE(),IF(AT26="Y","Breakout",""),IF(AU26="Y","Accumulation",""),IF(AV26="Y","Institutional buying",""),IF(AW26="Y","Long buildup",""),IF(AX26="Y","Momentum leader","")))</f>
        <v/>
      </c>
      <c r="BA26" s="94">
        <f>IF(BW26="","","Passes "&amp;AY26&amp;" of 5 buy-side scans"&amp;IF(G26="Y","; RED FLAG: filter out using Red flag column",""))</f>
        <v/>
      </c>
      <c r="BB26" s="91" t="inlineStr">
        <is>
          <t>None</t>
        </is>
      </c>
      <c r="BC26" s="92" t="inlineStr">
        <is>
          <t>N</t>
        </is>
      </c>
      <c r="BD26" s="94" t="n"/>
      <c r="BE26" s="94" t="n"/>
      <c r="BF26" s="92">
        <f>IF(R26*100000&gt;=Settings!$B$5,"Y","N")</f>
        <v/>
      </c>
      <c r="BG26" s="91">
        <f>IF(F26&gt;Settings!$B$6,"Y","N")</f>
        <v/>
      </c>
      <c r="BH26" s="97" t="n">
        <v>-18.31</v>
      </c>
      <c r="BI26" s="96" t="n">
        <v>-3.13</v>
      </c>
      <c r="BJ26" s="96" t="n">
        <v>-6.05</v>
      </c>
      <c r="BK26" s="96" t="n">
        <v>-6.51</v>
      </c>
      <c r="BL26" s="96" t="n">
        <v>-0.04</v>
      </c>
      <c r="BM26" s="96" t="n">
        <v>-11.45</v>
      </c>
      <c r="BN26" s="97" t="n">
        <v>-3.09</v>
      </c>
      <c r="BO26" s="96" t="n">
        <v>-5.1</v>
      </c>
      <c r="BP26" s="96" t="n">
        <v>-6.45</v>
      </c>
      <c r="BQ26" s="96" t="n">
        <v>-7.87</v>
      </c>
      <c r="BR26" s="91" t="inlineStr">
        <is>
          <t>Stacked down</t>
        </is>
      </c>
      <c r="BS26" s="91" t="inlineStr">
        <is>
          <t>None</t>
        </is>
      </c>
      <c r="BT26" s="96" t="n">
        <v>36.1</v>
      </c>
      <c r="BU26" s="91" t="inlineStr">
        <is>
          <t>N</t>
        </is>
      </c>
      <c r="BV26" s="99">
        <f>IF(OR(BF26&lt;&gt;"Y",BG26&lt;&gt;"Y"),"",(AND(ISNUMBER(BQ26),BQ26&gt;0))+(BR26="Stacked up")+(AND(ISNUMBER(BH26),BH26&gt;=-Settings!$B$17))+(AND(ISNUMBER(BK26),ISNUMBER(BM26),BK26&gt;0,BM26&gt;0))+(AND(ISNUMBER(AQ26),AQ26&gt;=Settings!$B$18))+(AND(ISNUMBER(BT26),BT26&gt;=Settings!$B$19,BT26&lt;=Settings!$B$20))+(AND(ISNUMBER(AS26),AS26&gt;0))+(AND(ISNUMBER(T26),ISNUMBER(M26),T26&gt;=Settings!$B$21,M26&gt;0))+(AND(ISNUMBER(AD26),ISNUMBER(M26),AD26&gt;=Settings!$B$22,M26&gt;0))+(AY26&gt;=1))</f>
        <v/>
      </c>
      <c r="BW26" s="91">
        <f>IF(OR(AY26=0,BF26&lt;&gt;"Y",BG26&lt;&gt;"Y"),"",1+SUMPRODUCT(($A$6:$A$2604=A26)*($AY$6:$AY$2604&gt;0)*($BF$6:$BF$2604="Y")*($BG$6:$BG$2604="Y")*(($AY$6:$AY$2604&gt;AY26)+($AY$6:$AY$2604=AY26)*($AD$6:$AD$2604&gt;AD26))))</f>
        <v/>
      </c>
    </row>
    <row r="27" ht="23.85" customHeight="1" s="55">
      <c r="A27" s="90" t="n">
        <v>46296</v>
      </c>
      <c r="B27" s="91" t="inlineStr">
        <is>
          <t>NTPC</t>
        </is>
      </c>
      <c r="C27" s="91" t="inlineStr">
        <is>
          <t>INE733E01010</t>
        </is>
      </c>
      <c r="D27" s="91" t="inlineStr">
        <is>
          <t>Power</t>
        </is>
      </c>
      <c r="E27" s="91" t="inlineStr">
        <is>
          <t>Nifty 50</t>
        </is>
      </c>
      <c r="F27" s="93" t="n">
        <v>305542</v>
      </c>
      <c r="G27" s="92" t="inlineStr">
        <is>
          <t>N</t>
        </is>
      </c>
      <c r="H27" s="94" t="n"/>
      <c r="I27" s="91" t="inlineStr">
        <is>
          <t>N</t>
        </is>
      </c>
      <c r="J27" s="92">
        <f>IF(K27="","N","Y")</f>
        <v/>
      </c>
      <c r="K27" s="94">
        <f>_xlfn.TEXTJOIN("; ",TRUE,IF(P27="52-wk low","52-wk low",""),IF(AND(AD27&gt;=Settings!$B$12,M27&lt;0),"Distribution",""),IF(AND(AJ27="Y",M27&lt;0,AK27&lt;-Settings!$B$13),"Long unwinding",""),IF(AND(AJ27="Y",M27&lt;0,AK27&gt;Settings!$B$13),"Short buildup",""))</f>
        <v/>
      </c>
      <c r="L27" s="95" t="n">
        <v>315.1</v>
      </c>
      <c r="M27" s="96" t="n">
        <v>-2.37</v>
      </c>
      <c r="N27" s="93" t="n">
        <v>1827</v>
      </c>
      <c r="O27" s="91" t="inlineStr">
        <is>
          <t>None</t>
        </is>
      </c>
      <c r="P27" s="91" t="inlineStr">
        <is>
          <t>52-wk low</t>
        </is>
      </c>
      <c r="Q27" s="97" t="n">
        <v>100.94</v>
      </c>
      <c r="R27" s="96" t="n">
        <v>75.98</v>
      </c>
      <c r="S27" s="96" t="n">
        <v>1.31</v>
      </c>
      <c r="T27" s="96" t="n">
        <v>1.21</v>
      </c>
      <c r="U27" s="96" t="n">
        <v>0.98</v>
      </c>
      <c r="V27" s="103" t="n">
        <v>0.74</v>
      </c>
      <c r="W27" s="102" t="n">
        <v>3</v>
      </c>
      <c r="X27" s="93" t="n"/>
      <c r="Y27" s="91" t="inlineStr">
        <is>
          <t>None</t>
        </is>
      </c>
      <c r="Z27" s="99" t="n">
        <v>61.51</v>
      </c>
      <c r="AA27" s="96" t="n">
        <v>0.97</v>
      </c>
      <c r="AB27" s="96" t="n">
        <v>1.01</v>
      </c>
      <c r="AC27" s="96" t="n">
        <v>1.28</v>
      </c>
      <c r="AD27" s="96" t="n">
        <v>1.22</v>
      </c>
      <c r="AE27" s="96" t="n">
        <v>0.97</v>
      </c>
      <c r="AF27" s="103" t="n">
        <v>1.02</v>
      </c>
      <c r="AG27" s="91" t="inlineStr">
        <is>
          <t>Normal</t>
        </is>
      </c>
      <c r="AH27" s="100" t="n">
        <v>0</v>
      </c>
      <c r="AI27" s="101" t="n">
        <v>0</v>
      </c>
      <c r="AJ27" s="92" t="inlineStr">
        <is>
          <t>Y</t>
        </is>
      </c>
      <c r="AK27" s="96" t="n">
        <v>-2.32</v>
      </c>
      <c r="AL27" s="91" t="inlineStr">
        <is>
          <t>Long unwinding</t>
        </is>
      </c>
      <c r="AM27" s="93" t="n">
        <v>104</v>
      </c>
      <c r="AN27" s="92" t="inlineStr">
        <is>
          <t>200 Mom 30</t>
        </is>
      </c>
      <c r="AO27" s="102" t="n">
        <v>1</v>
      </c>
      <c r="AP27" s="103" t="n">
        <v>0.5600000000000001</v>
      </c>
      <c r="AQ27" s="102" t="n">
        <v>13</v>
      </c>
      <c r="AR27" s="91" t="inlineStr">
        <is>
          <t>Y</t>
        </is>
      </c>
      <c r="AS27" s="104" t="n">
        <v>3.38</v>
      </c>
      <c r="AT27" s="92">
        <f>IF(AND(P27="52-wk high",T27&gt;=Settings!$B$7),"Y","N")</f>
        <v/>
      </c>
      <c r="AU27" s="91">
        <f>IF(AND(AD27&gt;=Settings!$B$8,M27&gt;0),"Y","N")</f>
        <v/>
      </c>
      <c r="AV27" s="91">
        <f>IF(OR(AH27&gt;Settings!$B$9,AI27&gt;Settings!$B$9),"Y","N")</f>
        <v/>
      </c>
      <c r="AW27" s="91">
        <f>IF(AJ27&lt;&gt;"Y","n/a",IF(AND(M27&gt;0,AK27&gt;Settings!$B$10),"Y","N"))</f>
        <v/>
      </c>
      <c r="AX27" s="91">
        <f>IF(AO27&gt;=Settings!$B$11,"Y","N")</f>
        <v/>
      </c>
      <c r="AY27" s="99">
        <f>(AT27="Y")+(AU27="Y")+(AV27="Y")+(AW27="Y")+(AX27="Y")</f>
        <v/>
      </c>
      <c r="AZ27" s="94">
        <f>IF(AY27=0,"None",_xlfn.TEXTJOIN(", ",TRUE(),IF(AT27="Y","Breakout",""),IF(AU27="Y","Accumulation",""),IF(AV27="Y","Institutional buying",""),IF(AW27="Y","Long buildup",""),IF(AX27="Y","Momentum leader","")))</f>
        <v/>
      </c>
      <c r="BA27" s="94">
        <f>IF(BW27="","","Passes "&amp;AY27&amp;" of 5 buy-side scans"&amp;IF(G27="Y","; RED FLAG: filter out using Red flag column",""))</f>
        <v/>
      </c>
      <c r="BB27" s="91" t="inlineStr">
        <is>
          <t>None</t>
        </is>
      </c>
      <c r="BC27" s="92" t="inlineStr">
        <is>
          <t>N</t>
        </is>
      </c>
      <c r="BD27" s="94" t="n"/>
      <c r="BE27" s="94" t="n"/>
      <c r="BF27" s="92">
        <f>IF(R27*100000&gt;=Settings!$B$5,"Y","N")</f>
        <v/>
      </c>
      <c r="BG27" s="91">
        <f>IF(F27&gt;Settings!$B$6,"Y","N")</f>
        <v/>
      </c>
      <c r="BH27" s="97" t="n">
        <v>-23.96</v>
      </c>
      <c r="BI27" s="96" t="n">
        <v>-3.52</v>
      </c>
      <c r="BJ27" s="96" t="n">
        <v>-3.79</v>
      </c>
      <c r="BK27" s="96" t="n">
        <v>-11.96</v>
      </c>
      <c r="BL27" s="96" t="n">
        <v>-13.59</v>
      </c>
      <c r="BM27" s="96" t="n">
        <v>-7.39</v>
      </c>
      <c r="BN27" s="97" t="n">
        <v>-3.59</v>
      </c>
      <c r="BO27" s="96" t="n">
        <v>-5.93</v>
      </c>
      <c r="BP27" s="96" t="n">
        <v>-8.58</v>
      </c>
      <c r="BQ27" s="96" t="n">
        <v>-10.12</v>
      </c>
      <c r="BR27" s="91" t="inlineStr">
        <is>
          <t>Stacked down</t>
        </is>
      </c>
      <c r="BS27" s="91" t="inlineStr">
        <is>
          <t>None</t>
        </is>
      </c>
      <c r="BT27" s="96" t="n">
        <v>25.6</v>
      </c>
      <c r="BU27" s="91" t="inlineStr">
        <is>
          <t>N</t>
        </is>
      </c>
      <c r="BV27" s="99">
        <f>IF(OR(BF27&lt;&gt;"Y",BG27&lt;&gt;"Y"),"",(AND(ISNUMBER(BQ27),BQ27&gt;0))+(BR27="Stacked up")+(AND(ISNUMBER(BH27),BH27&gt;=-Settings!$B$17))+(AND(ISNUMBER(BK27),ISNUMBER(BM27),BK27&gt;0,BM27&gt;0))+(AND(ISNUMBER(AQ27),AQ27&gt;=Settings!$B$18))+(AND(ISNUMBER(BT27),BT27&gt;=Settings!$B$19,BT27&lt;=Settings!$B$20))+(AND(ISNUMBER(AS27),AS27&gt;0))+(AND(ISNUMBER(T27),ISNUMBER(M27),T27&gt;=Settings!$B$21,M27&gt;0))+(AND(ISNUMBER(AD27),ISNUMBER(M27),AD27&gt;=Settings!$B$22,M27&gt;0))+(AY27&gt;=1))</f>
        <v/>
      </c>
      <c r="BW27" s="91">
        <f>IF(OR(AY27=0,BF27&lt;&gt;"Y",BG27&lt;&gt;"Y"),"",1+SUMPRODUCT(($A$6:$A$2604=A27)*($AY$6:$AY$2604&gt;0)*($BF$6:$BF$2604="Y")*($BG$6:$BG$2604="Y")*(($AY$6:$AY$2604&gt;AY27)+($AY$6:$AY$2604=AY27)*($AD$6:$AD$2604&gt;AD27))))</f>
        <v/>
      </c>
    </row>
    <row r="28" ht="23.85" customHeight="1" s="55">
      <c r="A28" s="90" t="n">
        <v>46296</v>
      </c>
      <c r="B28" s="91" t="inlineStr">
        <is>
          <t>ETERNAL</t>
        </is>
      </c>
      <c r="C28" s="91" t="inlineStr">
        <is>
          <t>INE758T01015</t>
        </is>
      </c>
      <c r="D28" s="91" t="inlineStr">
        <is>
          <t>Consumer Services</t>
        </is>
      </c>
      <c r="E28" s="91" t="inlineStr">
        <is>
          <t>Nifty 50</t>
        </is>
      </c>
      <c r="F28" s="93" t="n">
        <v>302925</v>
      </c>
      <c r="G28" s="92" t="inlineStr">
        <is>
          <t>N</t>
        </is>
      </c>
      <c r="H28" s="94" t="n"/>
      <c r="I28" s="91" t="inlineStr">
        <is>
          <t>N</t>
        </is>
      </c>
      <c r="J28" s="92">
        <f>IF(K28="","N","Y")</f>
        <v/>
      </c>
      <c r="K28" s="94">
        <f>_xlfn.TEXTJOIN("; ",TRUE,IF(P28="52-wk low","52-wk low",""),IF(AND(AD28&gt;=Settings!$B$12,M28&lt;0),"Distribution",""),IF(AND(AJ28="Y",M28&lt;0,AK28&lt;-Settings!$B$13),"Long unwinding",""),IF(AND(AJ28="Y",M28&lt;0,AK28&gt;Settings!$B$13),"Short buildup",""))</f>
        <v/>
      </c>
      <c r="L28" s="95" t="n">
        <v>313.9</v>
      </c>
      <c r="M28" s="96" t="n">
        <v>-1.91</v>
      </c>
      <c r="N28" s="93" t="n">
        <v>1583</v>
      </c>
      <c r="O28" s="91" t="inlineStr">
        <is>
          <t>None</t>
        </is>
      </c>
      <c r="P28" s="91" t="inlineStr">
        <is>
          <t>None</t>
        </is>
      </c>
      <c r="Q28" s="97" t="n">
        <v>297.17</v>
      </c>
      <c r="R28" s="96" t="n">
        <v>198.11</v>
      </c>
      <c r="S28" s="96" t="n">
        <v>1.54</v>
      </c>
      <c r="T28" s="96" t="n">
        <v>0.9399999999999999</v>
      </c>
      <c r="U28" s="96" t="n">
        <v>0.96</v>
      </c>
      <c r="V28" s="103" t="n">
        <v>0.64</v>
      </c>
      <c r="W28" s="102" t="n">
        <v>0</v>
      </c>
      <c r="X28" s="93" t="n"/>
      <c r="Y28" s="91" t="inlineStr">
        <is>
          <t>By value</t>
        </is>
      </c>
      <c r="Z28" s="99" t="n">
        <v>51.58</v>
      </c>
      <c r="AA28" s="96" t="n">
        <v>0.89</v>
      </c>
      <c r="AB28" s="96" t="n">
        <v>0.93</v>
      </c>
      <c r="AC28" s="96" t="n">
        <v>1.35</v>
      </c>
      <c r="AD28" s="96" t="n">
        <v>0.82</v>
      </c>
      <c r="AE28" s="96" t="n">
        <v>0.88</v>
      </c>
      <c r="AF28" s="103" t="n">
        <v>1.04</v>
      </c>
      <c r="AG28" s="91" t="inlineStr">
        <is>
          <t>Normal</t>
        </is>
      </c>
      <c r="AH28" s="100" t="n">
        <v>0</v>
      </c>
      <c r="AI28" s="101" t="n">
        <v>0</v>
      </c>
      <c r="AJ28" s="92" t="inlineStr">
        <is>
          <t>Y</t>
        </is>
      </c>
      <c r="AK28" s="96" t="n">
        <v>-1.52</v>
      </c>
      <c r="AL28" s="91" t="inlineStr">
        <is>
          <t>Long unwinding</t>
        </is>
      </c>
      <c r="AM28" s="93" t="n">
        <v>18</v>
      </c>
      <c r="AN28" s="92" t="inlineStr">
        <is>
          <t>None</t>
        </is>
      </c>
      <c r="AO28" s="102" t="n">
        <v>0</v>
      </c>
      <c r="AP28" s="103" t="n">
        <v>1.24</v>
      </c>
      <c r="AQ28" s="102" t="n">
        <v>71</v>
      </c>
      <c r="AR28" s="91" t="inlineStr">
        <is>
          <t>Y</t>
        </is>
      </c>
      <c r="AS28" s="104" t="n">
        <v>2.34</v>
      </c>
      <c r="AT28" s="92">
        <f>IF(AND(P28="52-wk high",T28&gt;=Settings!$B$7),"Y","N")</f>
        <v/>
      </c>
      <c r="AU28" s="91">
        <f>IF(AND(AD28&gt;=Settings!$B$8,M28&gt;0),"Y","N")</f>
        <v/>
      </c>
      <c r="AV28" s="91">
        <f>IF(OR(AH28&gt;Settings!$B$9,AI28&gt;Settings!$B$9),"Y","N")</f>
        <v/>
      </c>
      <c r="AW28" s="91">
        <f>IF(AJ28&lt;&gt;"Y","n/a",IF(AND(M28&gt;0,AK28&gt;Settings!$B$10),"Y","N"))</f>
        <v/>
      </c>
      <c r="AX28" s="91">
        <f>IF(AO28&gt;=Settings!$B$11,"Y","N")</f>
        <v/>
      </c>
      <c r="AY28" s="99">
        <f>(AT28="Y")+(AU28="Y")+(AV28="Y")+(AW28="Y")+(AX28="Y")</f>
        <v/>
      </c>
      <c r="AZ28" s="94">
        <f>IF(AY28=0,"None",_xlfn.TEXTJOIN(", ",TRUE(),IF(AT28="Y","Breakout",""),IF(AU28="Y","Accumulation",""),IF(AV28="Y","Institutional buying",""),IF(AW28="Y","Long buildup",""),IF(AX28="Y","Momentum leader","")))</f>
        <v/>
      </c>
      <c r="BA28" s="94">
        <f>IF(BW28="","","Passes "&amp;AY28&amp;" of 5 buy-side scans"&amp;IF(G28="Y","; RED FLAG: filter out using Red flag column",""))</f>
        <v/>
      </c>
      <c r="BB28" s="91" t="inlineStr">
        <is>
          <t>None</t>
        </is>
      </c>
      <c r="BC28" s="92" t="inlineStr">
        <is>
          <t>Y</t>
        </is>
      </c>
      <c r="BD28" s="94" t="inlineStr">
        <is>
          <t>PE &gt; 50</t>
        </is>
      </c>
      <c r="BE28" s="94" t="n"/>
      <c r="BF28" s="92">
        <f>IF(R28*100000&gt;=Settings!$B$5,"Y","N")</f>
        <v/>
      </c>
      <c r="BG28" s="91">
        <f>IF(F28&gt;Settings!$B$6,"Y","N")</f>
        <v/>
      </c>
      <c r="BH28" s="97" t="n">
        <v>-14.81</v>
      </c>
      <c r="BI28" s="96" t="n">
        <v>-6.44</v>
      </c>
      <c r="BJ28" s="96" t="n">
        <v>-4.23</v>
      </c>
      <c r="BK28" s="96" t="n">
        <v>12.23</v>
      </c>
      <c r="BL28" s="96" t="n">
        <v>32.72</v>
      </c>
      <c r="BM28" s="96" t="n">
        <v>-4.59</v>
      </c>
      <c r="BN28" s="97" t="n">
        <v>-3.75</v>
      </c>
      <c r="BO28" s="96" t="n">
        <v>-0.79</v>
      </c>
      <c r="BP28" s="96" t="n">
        <v>4.18</v>
      </c>
      <c r="BQ28" s="96" t="n">
        <v>6.84</v>
      </c>
      <c r="BR28" s="91" t="inlineStr">
        <is>
          <t>Mixed</t>
        </is>
      </c>
      <c r="BS28" s="91" t="inlineStr">
        <is>
          <t>None</t>
        </is>
      </c>
      <c r="BT28" s="96" t="n">
        <v>31.5</v>
      </c>
      <c r="BU28" s="91" t="inlineStr">
        <is>
          <t>N</t>
        </is>
      </c>
      <c r="BV28" s="99">
        <f>IF(OR(BF28&lt;&gt;"Y",BG28&lt;&gt;"Y"),"",(AND(ISNUMBER(BQ28),BQ28&gt;0))+(BR28="Stacked up")+(AND(ISNUMBER(BH28),BH28&gt;=-Settings!$B$17))+(AND(ISNUMBER(BK28),ISNUMBER(BM28),BK28&gt;0,BM28&gt;0))+(AND(ISNUMBER(AQ28),AQ28&gt;=Settings!$B$18))+(AND(ISNUMBER(BT28),BT28&gt;=Settings!$B$19,BT28&lt;=Settings!$B$20))+(AND(ISNUMBER(AS28),AS28&gt;0))+(AND(ISNUMBER(T28),ISNUMBER(M28),T28&gt;=Settings!$B$21,M28&gt;0))+(AND(ISNUMBER(AD28),ISNUMBER(M28),AD28&gt;=Settings!$B$22,M28&gt;0))+(AY28&gt;=1))</f>
        <v/>
      </c>
      <c r="BW28" s="91">
        <f>IF(OR(AY28=0,BF28&lt;&gt;"Y",BG28&lt;&gt;"Y"),"",1+SUMPRODUCT(($A$6:$A$2604=A28)*($AY$6:$AY$2604&gt;0)*($BF$6:$BF$2604="Y")*($BG$6:$BG$2604="Y")*(($AY$6:$AY$2604&gt;AY28)+($AY$6:$AY$2604=AY28)*($AD$6:$AD$2604&gt;AD28))))</f>
        <v/>
      </c>
    </row>
    <row r="29" ht="23.85" customHeight="1" s="55">
      <c r="A29" s="90" t="n">
        <v>46296</v>
      </c>
      <c r="B29" s="91" t="inlineStr">
        <is>
          <t>JSWSTEEL</t>
        </is>
      </c>
      <c r="C29" s="91" t="inlineStr">
        <is>
          <t>INE019A01038</t>
        </is>
      </c>
      <c r="D29" s="91" t="inlineStr">
        <is>
          <t>Metals &amp; Mining</t>
        </is>
      </c>
      <c r="E29" s="91" t="inlineStr">
        <is>
          <t>Nifty 50</t>
        </is>
      </c>
      <c r="F29" s="93" t="n">
        <v>301524</v>
      </c>
      <c r="G29" s="92" t="inlineStr">
        <is>
          <t>N</t>
        </is>
      </c>
      <c r="H29" s="94" t="n"/>
      <c r="I29" s="91" t="inlineStr">
        <is>
          <t>N</t>
        </is>
      </c>
      <c r="J29" s="92">
        <f>IF(K29="","N","Y")</f>
        <v/>
      </c>
      <c r="K29" s="94">
        <f>_xlfn.TEXTJOIN("; ",TRUE,IF(P29="52-wk low","52-wk low",""),IF(AND(AD29&gt;=Settings!$B$12,M29&lt;0),"Distribution",""),IF(AND(AJ29="Y",M29&lt;0,AK29&lt;-Settings!$B$13),"Long unwinding",""),IF(AND(AJ29="Y",M29&lt;0,AK29&gt;Settings!$B$13),"Short buildup",""))</f>
        <v/>
      </c>
      <c r="L29" s="95" t="n">
        <v>1233</v>
      </c>
      <c r="M29" s="96" t="n">
        <v>-1.63</v>
      </c>
      <c r="N29" s="93" t="n">
        <v>1420</v>
      </c>
      <c r="O29" s="91" t="inlineStr">
        <is>
          <t>None</t>
        </is>
      </c>
      <c r="P29" s="91" t="inlineStr">
        <is>
          <t>None</t>
        </is>
      </c>
      <c r="Q29" s="97" t="n">
        <v>31.58</v>
      </c>
      <c r="R29" s="96" t="n">
        <v>14.49</v>
      </c>
      <c r="S29" s="96" t="n">
        <v>2.31</v>
      </c>
      <c r="T29" s="96" t="n">
        <v>1.97</v>
      </c>
      <c r="U29" s="96" t="n">
        <v>1.92</v>
      </c>
      <c r="V29" s="103" t="n">
        <v>0.87</v>
      </c>
      <c r="W29" s="102" t="n">
        <v>4</v>
      </c>
      <c r="X29" s="93" t="n">
        <v>102</v>
      </c>
      <c r="Y29" s="91" t="inlineStr">
        <is>
          <t>None</t>
        </is>
      </c>
      <c r="Z29" s="99" t="n">
        <v>58.44</v>
      </c>
      <c r="AA29" s="96" t="n">
        <v>1.04</v>
      </c>
      <c r="AB29" s="96" t="n">
        <v>1.04</v>
      </c>
      <c r="AC29" s="96" t="n">
        <v>2.36</v>
      </c>
      <c r="AD29" s="96" t="n">
        <v>2</v>
      </c>
      <c r="AE29" s="96" t="n">
        <v>2.04</v>
      </c>
      <c r="AF29" s="103" t="n">
        <v>1.03</v>
      </c>
      <c r="AG29" s="91" t="inlineStr">
        <is>
          <t>Normal</t>
        </is>
      </c>
      <c r="AH29" s="100" t="n">
        <v>0</v>
      </c>
      <c r="AI29" s="101" t="n">
        <v>0</v>
      </c>
      <c r="AJ29" s="92" t="inlineStr">
        <is>
          <t>Y</t>
        </is>
      </c>
      <c r="AK29" s="96" t="n">
        <v>-1.07</v>
      </c>
      <c r="AL29" s="91" t="inlineStr">
        <is>
          <t>Long unwinding</t>
        </is>
      </c>
      <c r="AM29" s="93" t="n">
        <v>70</v>
      </c>
      <c r="AN29" s="92" t="inlineStr">
        <is>
          <t>None</t>
        </is>
      </c>
      <c r="AO29" s="102" t="n">
        <v>0</v>
      </c>
      <c r="AP29" s="103" t="n">
        <v>1.1</v>
      </c>
      <c r="AQ29" s="102" t="n">
        <v>66</v>
      </c>
      <c r="AR29" s="91" t="inlineStr">
        <is>
          <t>Y</t>
        </is>
      </c>
      <c r="AS29" s="104" t="n">
        <v>-1.09</v>
      </c>
      <c r="AT29" s="92">
        <f>IF(AND(P29="52-wk high",T29&gt;=Settings!$B$7),"Y","N")</f>
        <v/>
      </c>
      <c r="AU29" s="91">
        <f>IF(AND(AD29&gt;=Settings!$B$8,M29&gt;0),"Y","N")</f>
        <v/>
      </c>
      <c r="AV29" s="91">
        <f>IF(OR(AH29&gt;Settings!$B$9,AI29&gt;Settings!$B$9),"Y","N")</f>
        <v/>
      </c>
      <c r="AW29" s="91">
        <f>IF(AJ29&lt;&gt;"Y","n/a",IF(AND(M29&gt;0,AK29&gt;Settings!$B$10),"Y","N"))</f>
        <v/>
      </c>
      <c r="AX29" s="91">
        <f>IF(AO29&gt;=Settings!$B$11,"Y","N")</f>
        <v/>
      </c>
      <c r="AY29" s="99">
        <f>(AT29="Y")+(AU29="Y")+(AV29="Y")+(AW29="Y")+(AX29="Y")</f>
        <v/>
      </c>
      <c r="AZ29" s="94">
        <f>IF(AY29=0,"None",_xlfn.TEXTJOIN(", ",TRUE(),IF(AT29="Y","Breakout",""),IF(AU29="Y","Accumulation",""),IF(AV29="Y","Institutional buying",""),IF(AW29="Y","Long buildup",""),IF(AX29="Y","Momentum leader","")))</f>
        <v/>
      </c>
      <c r="BA29" s="94">
        <f>IF(BW29="","","Passes "&amp;AY29&amp;" of 5 buy-side scans"&amp;IF(G29="Y","; RED FLAG: filter out using Red flag column",""))</f>
        <v/>
      </c>
      <c r="BB29" s="91" t="inlineStr">
        <is>
          <t>None</t>
        </is>
      </c>
      <c r="BC29" s="92" t="inlineStr">
        <is>
          <t>N</t>
        </is>
      </c>
      <c r="BD29" s="94" t="n"/>
      <c r="BE29" s="94" t="n"/>
      <c r="BF29" s="92">
        <f>IF(R29*100000&gt;=Settings!$B$5,"Y","N")</f>
        <v/>
      </c>
      <c r="BG29" s="91">
        <f>IF(F29&gt;Settings!$B$6,"Y","N")</f>
        <v/>
      </c>
      <c r="BH29" s="97" t="n">
        <v>-8.73</v>
      </c>
      <c r="BI29" s="96" t="n">
        <v>-3.16</v>
      </c>
      <c r="BJ29" s="96" t="n">
        <v>-6.13</v>
      </c>
      <c r="BK29" s="96" t="n">
        <v>1.38</v>
      </c>
      <c r="BL29" s="96" t="n">
        <v>8.119999999999999</v>
      </c>
      <c r="BM29" s="96" t="n">
        <v>7.58</v>
      </c>
      <c r="BN29" s="97" t="n">
        <v>-3.14</v>
      </c>
      <c r="BO29" s="96" t="n">
        <v>-3.5</v>
      </c>
      <c r="BP29" s="96" t="n">
        <v>-2.75</v>
      </c>
      <c r="BQ29" s="96" t="n">
        <v>-0.8100000000000001</v>
      </c>
      <c r="BR29" s="91" t="inlineStr">
        <is>
          <t>Mixed</t>
        </is>
      </c>
      <c r="BS29" s="91" t="inlineStr">
        <is>
          <t>None</t>
        </is>
      </c>
      <c r="BT29" s="96" t="n">
        <v>34.7</v>
      </c>
      <c r="BU29" s="91" t="inlineStr">
        <is>
          <t>N</t>
        </is>
      </c>
      <c r="BV29" s="99">
        <f>IF(OR(BF29&lt;&gt;"Y",BG29&lt;&gt;"Y"),"",(AND(ISNUMBER(BQ29),BQ29&gt;0))+(BR29="Stacked up")+(AND(ISNUMBER(BH29),BH29&gt;=-Settings!$B$17))+(AND(ISNUMBER(BK29),ISNUMBER(BM29),BK29&gt;0,BM29&gt;0))+(AND(ISNUMBER(AQ29),AQ29&gt;=Settings!$B$18))+(AND(ISNUMBER(BT29),BT29&gt;=Settings!$B$19,BT29&lt;=Settings!$B$20))+(AND(ISNUMBER(AS29),AS29&gt;0))+(AND(ISNUMBER(T29),ISNUMBER(M29),T29&gt;=Settings!$B$21,M29&gt;0))+(AND(ISNUMBER(AD29),ISNUMBER(M29),AD29&gt;=Settings!$B$22,M29&gt;0))+(AY29&gt;=1))</f>
        <v/>
      </c>
      <c r="BW29" s="91">
        <f>IF(OR(AY29=0,BF29&lt;&gt;"Y",BG29&lt;&gt;"Y"),"",1+SUMPRODUCT(($A$6:$A$2604=A29)*($AY$6:$AY$2604&gt;0)*($BF$6:$BF$2604="Y")*($BG$6:$BG$2604="Y")*(($AY$6:$AY$2604&gt;AY29)+($AY$6:$AY$2604=AY29)*($AD$6:$AD$2604&gt;AD29))))</f>
        <v/>
      </c>
    </row>
    <row r="30" ht="23.85" customHeight="1" s="55">
      <c r="A30" s="90" t="n">
        <v>46296</v>
      </c>
      <c r="B30" s="91" t="inlineStr">
        <is>
          <t>BEL</t>
        </is>
      </c>
      <c r="C30" s="91" t="inlineStr">
        <is>
          <t>INE263A01024</t>
        </is>
      </c>
      <c r="D30" s="91" t="inlineStr">
        <is>
          <t>Capital Goods</t>
        </is>
      </c>
      <c r="E30" s="91" t="inlineStr">
        <is>
          <t>Nifty 50</t>
        </is>
      </c>
      <c r="F30" s="93" t="n">
        <v>280038</v>
      </c>
      <c r="G30" s="92" t="inlineStr">
        <is>
          <t>N</t>
        </is>
      </c>
      <c r="H30" s="94" t="n"/>
      <c r="I30" s="91" t="inlineStr">
        <is>
          <t>N</t>
        </is>
      </c>
      <c r="J30" s="92">
        <f>IF(K30="","N","Y")</f>
        <v/>
      </c>
      <c r="K30" s="94">
        <f>_xlfn.TEXTJOIN("; ",TRUE,IF(P30="52-wk low","52-wk low",""),IF(AND(AD30&gt;=Settings!$B$12,M30&lt;0),"Distribution",""),IF(AND(AJ30="Y",M30&lt;0,AK30&lt;-Settings!$B$13),"Long unwinding",""),IF(AND(AJ30="Y",M30&lt;0,AK30&gt;Settings!$B$13),"Short buildup",""))</f>
        <v/>
      </c>
      <c r="L30" s="95" t="n">
        <v>383.1</v>
      </c>
      <c r="M30" s="96" t="n">
        <v>-1.34</v>
      </c>
      <c r="N30" s="93" t="n">
        <v>1220</v>
      </c>
      <c r="O30" s="91" t="inlineStr">
        <is>
          <t>None</t>
        </is>
      </c>
      <c r="P30" s="91" t="inlineStr">
        <is>
          <t>52-wk low</t>
        </is>
      </c>
      <c r="Q30" s="97" t="n">
        <v>102.5</v>
      </c>
      <c r="R30" s="96" t="n">
        <v>100.67</v>
      </c>
      <c r="S30" s="96" t="n">
        <v>1.01</v>
      </c>
      <c r="T30" s="96" t="n">
        <v>0.92</v>
      </c>
      <c r="U30" s="96" t="n">
        <v>0.88</v>
      </c>
      <c r="V30" s="103" t="n">
        <v>0.86</v>
      </c>
      <c r="W30" s="102" t="n">
        <v>3</v>
      </c>
      <c r="X30" s="93" t="n"/>
      <c r="Y30" s="91" t="inlineStr">
        <is>
          <t>None</t>
        </is>
      </c>
      <c r="Z30" s="99" t="n">
        <v>55.07</v>
      </c>
      <c r="AA30" s="96" t="n">
        <v>0.97</v>
      </c>
      <c r="AB30" s="96" t="n">
        <v>0.95</v>
      </c>
      <c r="AC30" s="96" t="n">
        <v>0.99</v>
      </c>
      <c r="AD30" s="96" t="n">
        <v>0.88</v>
      </c>
      <c r="AE30" s="96" t="n">
        <v>0.88</v>
      </c>
      <c r="AF30" s="103" t="n">
        <v>1.02</v>
      </c>
      <c r="AG30" s="91" t="inlineStr">
        <is>
          <t>Normal</t>
        </is>
      </c>
      <c r="AH30" s="100" t="n">
        <v>0</v>
      </c>
      <c r="AI30" s="101" t="n">
        <v>0</v>
      </c>
      <c r="AJ30" s="92" t="inlineStr">
        <is>
          <t>Y</t>
        </is>
      </c>
      <c r="AK30" s="96" t="n">
        <v>-0.58</v>
      </c>
      <c r="AL30" s="91" t="inlineStr">
        <is>
          <t>Long unwinding</t>
        </is>
      </c>
      <c r="AM30" s="93" t="n">
        <v>71</v>
      </c>
      <c r="AN30" s="92" t="inlineStr">
        <is>
          <t>500 Multicap MQ 50; TotalMkt MQ 50</t>
        </is>
      </c>
      <c r="AO30" s="102" t="n">
        <v>2</v>
      </c>
      <c r="AP30" s="103" t="n">
        <v>0.66</v>
      </c>
      <c r="AQ30" s="102" t="n">
        <v>32</v>
      </c>
      <c r="AR30" s="91" t="inlineStr">
        <is>
          <t>Y</t>
        </is>
      </c>
      <c r="AS30" s="104" t="n">
        <v>5.9</v>
      </c>
      <c r="AT30" s="92">
        <f>IF(AND(P30="52-wk high",T30&gt;=Settings!$B$7),"Y","N")</f>
        <v/>
      </c>
      <c r="AU30" s="91">
        <f>IF(AND(AD30&gt;=Settings!$B$8,M30&gt;0),"Y","N")</f>
        <v/>
      </c>
      <c r="AV30" s="91">
        <f>IF(OR(AH30&gt;Settings!$B$9,AI30&gt;Settings!$B$9),"Y","N")</f>
        <v/>
      </c>
      <c r="AW30" s="91">
        <f>IF(AJ30&lt;&gt;"Y","n/a",IF(AND(M30&gt;0,AK30&gt;Settings!$B$10),"Y","N"))</f>
        <v/>
      </c>
      <c r="AX30" s="91">
        <f>IF(AO30&gt;=Settings!$B$11,"Y","N")</f>
        <v/>
      </c>
      <c r="AY30" s="99">
        <f>(AT30="Y")+(AU30="Y")+(AV30="Y")+(AW30="Y")+(AX30="Y")</f>
        <v/>
      </c>
      <c r="AZ30" s="94">
        <f>IF(AY30=0,"None",_xlfn.TEXTJOIN(", ",TRUE(),IF(AT30="Y","Breakout",""),IF(AU30="Y","Accumulation",""),IF(AV30="Y","Institutional buying",""),IF(AW30="Y","Long buildup",""),IF(AX30="Y","Momentum leader","")))</f>
        <v/>
      </c>
      <c r="BA30" s="94">
        <f>IF(BW30="","","Passes "&amp;AY30&amp;" of 5 buy-side scans"&amp;IF(G30="Y","; RED FLAG: filter out using Red flag column",""))</f>
        <v/>
      </c>
      <c r="BB30" s="91" t="inlineStr">
        <is>
          <t>None</t>
        </is>
      </c>
      <c r="BC30" s="92" t="inlineStr">
        <is>
          <t>N</t>
        </is>
      </c>
      <c r="BD30" s="94" t="n"/>
      <c r="BE30" s="94" t="n"/>
      <c r="BF30" s="92">
        <f>IF(R30*100000&gt;=Settings!$B$5,"Y","N")</f>
        <v/>
      </c>
      <c r="BG30" s="91">
        <f>IF(F30&gt;Settings!$B$6,"Y","N")</f>
        <v/>
      </c>
      <c r="BH30" s="97" t="n">
        <v>-19.08</v>
      </c>
      <c r="BI30" s="96" t="n">
        <v>-2.27</v>
      </c>
      <c r="BJ30" s="96" t="n">
        <v>-6.83</v>
      </c>
      <c r="BK30" s="96" t="n">
        <v>-7.96</v>
      </c>
      <c r="BL30" s="96" t="n">
        <v>-8.5</v>
      </c>
      <c r="BM30" s="96" t="n">
        <v>-5.76</v>
      </c>
      <c r="BN30" s="97" t="n">
        <v>-2.96</v>
      </c>
      <c r="BO30" s="96" t="n">
        <v>-4.5</v>
      </c>
      <c r="BP30" s="96" t="n">
        <v>-5.95</v>
      </c>
      <c r="BQ30" s="96" t="n">
        <v>-6.82</v>
      </c>
      <c r="BR30" s="91" t="inlineStr">
        <is>
          <t>Stacked down</t>
        </is>
      </c>
      <c r="BS30" s="91" t="inlineStr">
        <is>
          <t>None</t>
        </is>
      </c>
      <c r="BT30" s="96" t="n">
        <v>33</v>
      </c>
      <c r="BU30" s="91" t="inlineStr">
        <is>
          <t>N</t>
        </is>
      </c>
      <c r="BV30" s="99">
        <f>IF(OR(BF30&lt;&gt;"Y",BG30&lt;&gt;"Y"),"",(AND(ISNUMBER(BQ30),BQ30&gt;0))+(BR30="Stacked up")+(AND(ISNUMBER(BH30),BH30&gt;=-Settings!$B$17))+(AND(ISNUMBER(BK30),ISNUMBER(BM30),BK30&gt;0,BM30&gt;0))+(AND(ISNUMBER(AQ30),AQ30&gt;=Settings!$B$18))+(AND(ISNUMBER(BT30),BT30&gt;=Settings!$B$19,BT30&lt;=Settings!$B$20))+(AND(ISNUMBER(AS30),AS30&gt;0))+(AND(ISNUMBER(T30),ISNUMBER(M30),T30&gt;=Settings!$B$21,M30&gt;0))+(AND(ISNUMBER(AD30),ISNUMBER(M30),AD30&gt;=Settings!$B$22,M30&gt;0))+(AY30&gt;=1))</f>
        <v/>
      </c>
      <c r="BW30" s="91">
        <f>IF(OR(AY30=0,BF30&lt;&gt;"Y",BG30&lt;&gt;"Y"),"",1+SUMPRODUCT(($A$6:$A$2604=A30)*($AY$6:$AY$2604&gt;0)*($BF$6:$BF$2604="Y")*($BG$6:$BG$2604="Y")*(($AY$6:$AY$2604&gt;AY30)+($AY$6:$AY$2604=AY30)*($AD$6:$AD$2604&gt;AD30))))</f>
        <v/>
      </c>
    </row>
    <row r="31" ht="23.85" customHeight="1" s="55">
      <c r="A31" s="90" t="n">
        <v>46296</v>
      </c>
      <c r="B31" s="91" t="inlineStr">
        <is>
          <t>ONGC</t>
        </is>
      </c>
      <c r="C31" s="91" t="inlineStr">
        <is>
          <t>INE213A01029</t>
        </is>
      </c>
      <c r="D31" s="91" t="inlineStr">
        <is>
          <t>Oil Gas &amp; Consumable Fuels</t>
        </is>
      </c>
      <c r="E31" s="91" t="inlineStr">
        <is>
          <t>Nifty 50</t>
        </is>
      </c>
      <c r="F31" s="93" t="n">
        <v>279748</v>
      </c>
      <c r="G31" s="92" t="inlineStr">
        <is>
          <t>N</t>
        </is>
      </c>
      <c r="H31" s="94" t="n"/>
      <c r="I31" s="91" t="inlineStr">
        <is>
          <t>N</t>
        </is>
      </c>
      <c r="J31" s="92">
        <f>IF(K31="","N","Y")</f>
        <v/>
      </c>
      <c r="K31" s="94">
        <f>_xlfn.TEXTJOIN("; ",TRUE,IF(P31="52-wk low","52-wk low",""),IF(AND(AD31&gt;=Settings!$B$12,M31&lt;0),"Distribution",""),IF(AND(AJ31="Y",M31&lt;0,AK31&lt;-Settings!$B$13),"Long unwinding",""),IF(AND(AJ31="Y",M31&lt;0,AK31&gt;Settings!$B$13),"Short buildup",""))</f>
        <v/>
      </c>
      <c r="L31" s="95" t="n">
        <v>222.37</v>
      </c>
      <c r="M31" s="96" t="n">
        <v>-1.52</v>
      </c>
      <c r="N31" s="93" t="n">
        <v>1342</v>
      </c>
      <c r="O31" s="91" t="inlineStr">
        <is>
          <t>None</t>
        </is>
      </c>
      <c r="P31" s="91" t="inlineStr">
        <is>
          <t>52-wk low</t>
        </is>
      </c>
      <c r="Q31" s="97" t="n">
        <v>131</v>
      </c>
      <c r="R31" s="96" t="n">
        <v>103.09</v>
      </c>
      <c r="S31" s="96" t="n">
        <v>1.27</v>
      </c>
      <c r="T31" s="96" t="n">
        <v>1.15</v>
      </c>
      <c r="U31" s="96" t="n">
        <v>0.93</v>
      </c>
      <c r="V31" s="103" t="n">
        <v>0.73</v>
      </c>
      <c r="W31" s="102" t="n">
        <v>1</v>
      </c>
      <c r="X31" s="93" t="n"/>
      <c r="Y31" s="91" t="inlineStr">
        <is>
          <t>None</t>
        </is>
      </c>
      <c r="Z31" s="99" t="n">
        <v>62.87</v>
      </c>
      <c r="AA31" s="96" t="n">
        <v>1.09</v>
      </c>
      <c r="AB31" s="96" t="n">
        <v>1.09</v>
      </c>
      <c r="AC31" s="96" t="n">
        <v>1.44</v>
      </c>
      <c r="AD31" s="96" t="n">
        <v>1.28</v>
      </c>
      <c r="AE31" s="96" t="n">
        <v>1.06</v>
      </c>
      <c r="AF31" s="103" t="n">
        <v>1.02</v>
      </c>
      <c r="AG31" s="91" t="inlineStr">
        <is>
          <t>Normal</t>
        </is>
      </c>
      <c r="AH31" s="100" t="n">
        <v>0</v>
      </c>
      <c r="AI31" s="101" t="n">
        <v>0</v>
      </c>
      <c r="AJ31" s="92" t="inlineStr">
        <is>
          <t>Y</t>
        </is>
      </c>
      <c r="AK31" s="96" t="n">
        <v>1.42</v>
      </c>
      <c r="AL31" s="91" t="inlineStr">
        <is>
          <t>Short buildup</t>
        </is>
      </c>
      <c r="AM31" s="93" t="n">
        <v>141</v>
      </c>
      <c r="AN31" s="92" t="inlineStr">
        <is>
          <t>None</t>
        </is>
      </c>
      <c r="AO31" s="102" t="n">
        <v>0</v>
      </c>
      <c r="AP31" s="103" t="n">
        <v>0.53</v>
      </c>
      <c r="AQ31" s="102" t="n">
        <v>8</v>
      </c>
      <c r="AR31" s="91" t="inlineStr">
        <is>
          <t>Y</t>
        </is>
      </c>
      <c r="AS31" s="104" t="n">
        <v>2.69</v>
      </c>
      <c r="AT31" s="92">
        <f>IF(AND(P31="52-wk high",T31&gt;=Settings!$B$7),"Y","N")</f>
        <v/>
      </c>
      <c r="AU31" s="91">
        <f>IF(AND(AD31&gt;=Settings!$B$8,M31&gt;0),"Y","N")</f>
        <v/>
      </c>
      <c r="AV31" s="91">
        <f>IF(OR(AH31&gt;Settings!$B$9,AI31&gt;Settings!$B$9),"Y","N")</f>
        <v/>
      </c>
      <c r="AW31" s="91">
        <f>IF(AJ31&lt;&gt;"Y","n/a",IF(AND(M31&gt;0,AK31&gt;Settings!$B$10),"Y","N"))</f>
        <v/>
      </c>
      <c r="AX31" s="91">
        <f>IF(AO31&gt;=Settings!$B$11,"Y","N")</f>
        <v/>
      </c>
      <c r="AY31" s="99">
        <f>(AT31="Y")+(AU31="Y")+(AV31="Y")+(AW31="Y")+(AX31="Y")</f>
        <v/>
      </c>
      <c r="AZ31" s="94">
        <f>IF(AY31=0,"None",_xlfn.TEXTJOIN(", ",TRUE(),IF(AT31="Y","Breakout",""),IF(AU31="Y","Accumulation",""),IF(AV31="Y","Institutional buying",""),IF(AW31="Y","Long buildup",""),IF(AX31="Y","Momentum leader","")))</f>
        <v/>
      </c>
      <c r="BA31" s="94">
        <f>IF(BW31="","","Passes "&amp;AY31&amp;" of 5 buy-side scans"&amp;IF(G31="Y","; RED FLAG: filter out using Red flag column",""))</f>
        <v/>
      </c>
      <c r="BB31" s="91" t="inlineStr">
        <is>
          <t>None</t>
        </is>
      </c>
      <c r="BC31" s="92" t="inlineStr">
        <is>
          <t>N</t>
        </is>
      </c>
      <c r="BD31" s="94" t="n"/>
      <c r="BE31" s="94" t="n"/>
      <c r="BF31" s="92">
        <f>IF(R31*100000&gt;=Settings!$B$5,"Y","N")</f>
        <v/>
      </c>
      <c r="BG31" s="91">
        <f>IF(F31&gt;Settings!$B$6,"Y","N")</f>
        <v/>
      </c>
      <c r="BH31" s="97" t="n">
        <v>-27.68</v>
      </c>
      <c r="BI31" s="96" t="n">
        <v>-6.96</v>
      </c>
      <c r="BJ31" s="96" t="n">
        <v>-5.95</v>
      </c>
      <c r="BK31" s="96" t="n">
        <v>-5.37</v>
      </c>
      <c r="BL31" s="96" t="n">
        <v>-22.8</v>
      </c>
      <c r="BM31" s="96" t="n">
        <v>-8.5</v>
      </c>
      <c r="BN31" s="97" t="n">
        <v>-4.51</v>
      </c>
      <c r="BO31" s="96" t="n">
        <v>-6.38</v>
      </c>
      <c r="BP31" s="96" t="n">
        <v>-9.16</v>
      </c>
      <c r="BQ31" s="96" t="n">
        <v>-10.96</v>
      </c>
      <c r="BR31" s="91" t="inlineStr">
        <is>
          <t>Stacked down</t>
        </is>
      </c>
      <c r="BS31" s="91" t="inlineStr">
        <is>
          <t>None</t>
        </is>
      </c>
      <c r="BT31" s="96" t="n">
        <v>25.3</v>
      </c>
      <c r="BU31" s="91" t="inlineStr">
        <is>
          <t>N</t>
        </is>
      </c>
      <c r="BV31" s="99">
        <f>IF(OR(BF31&lt;&gt;"Y",BG31&lt;&gt;"Y"),"",(AND(ISNUMBER(BQ31),BQ31&gt;0))+(BR31="Stacked up")+(AND(ISNUMBER(BH31),BH31&gt;=-Settings!$B$17))+(AND(ISNUMBER(BK31),ISNUMBER(BM31),BK31&gt;0,BM31&gt;0))+(AND(ISNUMBER(AQ31),AQ31&gt;=Settings!$B$18))+(AND(ISNUMBER(BT31),BT31&gt;=Settings!$B$19,BT31&lt;=Settings!$B$20))+(AND(ISNUMBER(AS31),AS31&gt;0))+(AND(ISNUMBER(T31),ISNUMBER(M31),T31&gt;=Settings!$B$21,M31&gt;0))+(AND(ISNUMBER(AD31),ISNUMBER(M31),AD31&gt;=Settings!$B$22,M31&gt;0))+(AY31&gt;=1))</f>
        <v/>
      </c>
      <c r="BW31" s="91">
        <f>IF(OR(AY31=0,BF31&lt;&gt;"Y",BG31&lt;&gt;"Y"),"",1+SUMPRODUCT(($A$6:$A$2604=A31)*($AY$6:$AY$2604&gt;0)*($BF$6:$BF$2604="Y")*($BG$6:$BG$2604="Y")*(($AY$6:$AY$2604&gt;AY31)+($AY$6:$AY$2604=AY31)*($AD$6:$AD$2604&gt;AD31))))</f>
        <v/>
      </c>
    </row>
    <row r="32" ht="23.85" customHeight="1" s="55">
      <c r="A32" s="90" t="n">
        <v>46296</v>
      </c>
      <c r="B32" s="91" t="inlineStr">
        <is>
          <t>BAJAJFINSV</t>
        </is>
      </c>
      <c r="C32" s="91" t="inlineStr">
        <is>
          <t>INE918I01026</t>
        </is>
      </c>
      <c r="D32" s="91" t="inlineStr">
        <is>
          <t>Financial Services</t>
        </is>
      </c>
      <c r="E32" s="91" t="inlineStr">
        <is>
          <t>Nifty 50</t>
        </is>
      </c>
      <c r="F32" s="93" t="n">
        <v>277573</v>
      </c>
      <c r="G32" s="92" t="inlineStr">
        <is>
          <t>N</t>
        </is>
      </c>
      <c r="H32" s="94" t="n"/>
      <c r="I32" s="91" t="inlineStr">
        <is>
          <t>N</t>
        </is>
      </c>
      <c r="J32" s="92">
        <f>IF(K32="","N","Y")</f>
        <v/>
      </c>
      <c r="K32" s="94">
        <f>_xlfn.TEXTJOIN("; ",TRUE,IF(P32="52-wk low","52-wk low",""),IF(AND(AD32&gt;=Settings!$B$12,M32&lt;0),"Distribution",""),IF(AND(AJ32="Y",M32&lt;0,AK32&lt;-Settings!$B$13),"Long unwinding",""),IF(AND(AJ32="Y",M32&lt;0,AK32&gt;Settings!$B$13),"Short buildup",""))</f>
        <v/>
      </c>
      <c r="L32" s="95" t="n">
        <v>1732.6</v>
      </c>
      <c r="M32" s="96" t="n">
        <v>0.09</v>
      </c>
      <c r="N32" s="93" t="n">
        <v>553</v>
      </c>
      <c r="O32" s="91" t="inlineStr">
        <is>
          <t>None</t>
        </is>
      </c>
      <c r="P32" s="91" t="inlineStr">
        <is>
          <t>None</t>
        </is>
      </c>
      <c r="Q32" s="97" t="n">
        <v>22.92</v>
      </c>
      <c r="R32" s="96" t="n">
        <v>7.77</v>
      </c>
      <c r="S32" s="96" t="n">
        <v>3.28</v>
      </c>
      <c r="T32" s="96" t="n">
        <v>2.35</v>
      </c>
      <c r="U32" s="96" t="n">
        <v>2.18</v>
      </c>
      <c r="V32" s="103" t="n">
        <v>0.73</v>
      </c>
      <c r="W32" s="102" t="n">
        <v>4</v>
      </c>
      <c r="X32" s="93" t="n">
        <v>53</v>
      </c>
      <c r="Y32" s="91" t="inlineStr">
        <is>
          <t>None</t>
        </is>
      </c>
      <c r="Z32" s="99" t="n">
        <v>73.62</v>
      </c>
      <c r="AA32" s="96" t="n">
        <v>1.31</v>
      </c>
      <c r="AB32" s="96" t="n">
        <v>1.3</v>
      </c>
      <c r="AC32" s="96" t="n">
        <v>4.26</v>
      </c>
      <c r="AD32" s="96" t="n">
        <v>3.07</v>
      </c>
      <c r="AE32" s="96" t="n">
        <v>2.8</v>
      </c>
      <c r="AF32" s="103" t="n">
        <v>1.02</v>
      </c>
      <c r="AG32" s="91" t="inlineStr">
        <is>
          <t>Normal</t>
        </is>
      </c>
      <c r="AH32" s="100" t="n">
        <v>0</v>
      </c>
      <c r="AI32" s="101" t="n">
        <v>0</v>
      </c>
      <c r="AJ32" s="92" t="inlineStr">
        <is>
          <t>Y</t>
        </is>
      </c>
      <c r="AK32" s="96" t="n">
        <v>-0.15</v>
      </c>
      <c r="AL32" s="91" t="inlineStr">
        <is>
          <t>Short covering</t>
        </is>
      </c>
      <c r="AM32" s="93" t="n">
        <v>121</v>
      </c>
      <c r="AN32" s="92" t="inlineStr">
        <is>
          <t>None</t>
        </is>
      </c>
      <c r="AO32" s="102" t="n">
        <v>0</v>
      </c>
      <c r="AP32" s="103" t="n">
        <v>0.74</v>
      </c>
      <c r="AQ32" s="102" t="n">
        <v>42</v>
      </c>
      <c r="AR32" s="91" t="inlineStr">
        <is>
          <t>Y</t>
        </is>
      </c>
      <c r="AS32" s="104" t="n">
        <v>0.6</v>
      </c>
      <c r="AT32" s="92">
        <f>IF(AND(P32="52-wk high",T32&gt;=Settings!$B$7),"Y","N")</f>
        <v/>
      </c>
      <c r="AU32" s="91">
        <f>IF(AND(AD32&gt;=Settings!$B$8,M32&gt;0),"Y","N")</f>
        <v/>
      </c>
      <c r="AV32" s="91">
        <f>IF(OR(AH32&gt;Settings!$B$9,AI32&gt;Settings!$B$9),"Y","N")</f>
        <v/>
      </c>
      <c r="AW32" s="91">
        <f>IF(AJ32&lt;&gt;"Y","n/a",IF(AND(M32&gt;0,AK32&gt;Settings!$B$10),"Y","N"))</f>
        <v/>
      </c>
      <c r="AX32" s="91">
        <f>IF(AO32&gt;=Settings!$B$11,"Y","N")</f>
        <v/>
      </c>
      <c r="AY32" s="99">
        <f>(AT32="Y")+(AU32="Y")+(AV32="Y")+(AW32="Y")+(AX32="Y")</f>
        <v/>
      </c>
      <c r="AZ32" s="94">
        <f>IF(AY32=0,"None",_xlfn.TEXTJOIN(", ",TRUE(),IF(AT32="Y","Breakout",""),IF(AU32="Y","Accumulation",""),IF(AV32="Y","Institutional buying",""),IF(AW32="Y","Long buildup",""),IF(AX32="Y","Momentum leader","")))</f>
        <v/>
      </c>
      <c r="BA32" s="94">
        <f>IF(BW32="","","Passes "&amp;AY32&amp;" of 5 buy-side scans"&amp;IF(G32="Y","; RED FLAG: filter out using Red flag column",""))</f>
        <v/>
      </c>
      <c r="BB32" s="91" t="inlineStr">
        <is>
          <t>None</t>
        </is>
      </c>
      <c r="BC32" s="92" t="inlineStr">
        <is>
          <t>N</t>
        </is>
      </c>
      <c r="BD32" s="94" t="n"/>
      <c r="BE32" s="94" t="n"/>
      <c r="BF32" s="92">
        <f>IF(R32*100000&gt;=Settings!$B$5,"Y","N")</f>
        <v/>
      </c>
      <c r="BG32" s="91">
        <f>IF(F32&gt;Settings!$B$6,"Y","N")</f>
        <v/>
      </c>
      <c r="BH32" s="97" t="n">
        <v>-21.07</v>
      </c>
      <c r="BI32" s="96" t="n">
        <v>-1.69</v>
      </c>
      <c r="BJ32" s="96" t="n">
        <v>-12.14</v>
      </c>
      <c r="BK32" s="96" t="n">
        <v>-3.62</v>
      </c>
      <c r="BL32" s="96" t="n">
        <v>5.2</v>
      </c>
      <c r="BM32" s="96" t="n">
        <v>-13.67</v>
      </c>
      <c r="BN32" s="97" t="n">
        <v>-5.56</v>
      </c>
      <c r="BO32" s="96" t="n">
        <v>-8.109999999999999</v>
      </c>
      <c r="BP32" s="96" t="n">
        <v>-8.210000000000001</v>
      </c>
      <c r="BQ32" s="96" t="n">
        <v>-9.08</v>
      </c>
      <c r="BR32" s="91" t="inlineStr">
        <is>
          <t>Stacked down</t>
        </is>
      </c>
      <c r="BS32" s="91" t="inlineStr">
        <is>
          <t>None</t>
        </is>
      </c>
      <c r="BT32" s="96" t="n">
        <v>20.6</v>
      </c>
      <c r="BU32" s="91" t="inlineStr">
        <is>
          <t>N</t>
        </is>
      </c>
      <c r="BV32" s="99">
        <f>IF(OR(BF32&lt;&gt;"Y",BG32&lt;&gt;"Y"),"",(AND(ISNUMBER(BQ32),BQ32&gt;0))+(BR32="Stacked up")+(AND(ISNUMBER(BH32),BH32&gt;=-Settings!$B$17))+(AND(ISNUMBER(BK32),ISNUMBER(BM32),BK32&gt;0,BM32&gt;0))+(AND(ISNUMBER(AQ32),AQ32&gt;=Settings!$B$18))+(AND(ISNUMBER(BT32),BT32&gt;=Settings!$B$19,BT32&lt;=Settings!$B$20))+(AND(ISNUMBER(AS32),AS32&gt;0))+(AND(ISNUMBER(T32),ISNUMBER(M32),T32&gt;=Settings!$B$21,M32&gt;0))+(AND(ISNUMBER(AD32),ISNUMBER(M32),AD32&gt;=Settings!$B$22,M32&gt;0))+(AY32&gt;=1))</f>
        <v/>
      </c>
      <c r="BW32" s="91">
        <f>IF(OR(AY32=0,BF32&lt;&gt;"Y",BG32&lt;&gt;"Y"),"",1+SUMPRODUCT(($A$6:$A$2604=A32)*($AY$6:$AY$2604&gt;0)*($BF$6:$BF$2604="Y")*($BG$6:$BG$2604="Y")*(($AY$6:$AY$2604&gt;AY32)+($AY$6:$AY$2604=AY32)*($AD$6:$AD$2604&gt;AD32))))</f>
        <v/>
      </c>
    </row>
    <row r="33" ht="23.85" customHeight="1" s="55">
      <c r="A33" s="90" t="n">
        <v>46296</v>
      </c>
      <c r="B33" s="91" t="inlineStr">
        <is>
          <t>BAJAJ-AUTO</t>
        </is>
      </c>
      <c r="C33" s="91" t="inlineStr">
        <is>
          <t>INE917I01010</t>
        </is>
      </c>
      <c r="D33" s="91" t="inlineStr">
        <is>
          <t>Automobile and Auto Components</t>
        </is>
      </c>
      <c r="E33" s="91" t="inlineStr">
        <is>
          <t>Nifty 50</t>
        </is>
      </c>
      <c r="F33" s="93" t="n">
        <v>276040</v>
      </c>
      <c r="G33" s="92" t="inlineStr">
        <is>
          <t>N</t>
        </is>
      </c>
      <c r="H33" s="94" t="n"/>
      <c r="I33" s="91" t="inlineStr">
        <is>
          <t>N</t>
        </is>
      </c>
      <c r="J33" s="92">
        <f>IF(K33="","N","Y")</f>
        <v/>
      </c>
      <c r="K33" s="94">
        <f>_xlfn.TEXTJOIN("; ",TRUE,IF(P33="52-wk low","52-wk low",""),IF(AND(AD33&gt;=Settings!$B$12,M33&lt;0),"Distribution",""),IF(AND(AJ33="Y",M33&lt;0,AK33&lt;-Settings!$B$13),"Long unwinding",""),IF(AND(AJ33="Y",M33&lt;0,AK33&gt;Settings!$B$13),"Short buildup",""))</f>
        <v/>
      </c>
      <c r="L33" s="95" t="n">
        <v>10045</v>
      </c>
      <c r="M33" s="96" t="n">
        <v>-7.62</v>
      </c>
      <c r="N33" s="93" t="n">
        <v>2569</v>
      </c>
      <c r="O33" s="91" t="inlineStr">
        <is>
          <t>Top loser</t>
        </is>
      </c>
      <c r="P33" s="91" t="inlineStr">
        <is>
          <t>None</t>
        </is>
      </c>
      <c r="Q33" s="97" t="n">
        <v>14.91</v>
      </c>
      <c r="R33" s="96" t="n">
        <v>2.7</v>
      </c>
      <c r="S33" s="96" t="n">
        <v>7.05</v>
      </c>
      <c r="T33" s="96" t="n">
        <v>5.27</v>
      </c>
      <c r="U33" s="96" t="n">
        <v>4.4</v>
      </c>
      <c r="V33" s="103" t="n">
        <v>0.77</v>
      </c>
      <c r="W33" s="102" t="n">
        <v>2</v>
      </c>
      <c r="X33" s="93" t="n">
        <v>19</v>
      </c>
      <c r="Y33" s="91" t="inlineStr">
        <is>
          <t>By value</t>
        </is>
      </c>
      <c r="Z33" s="99" t="n">
        <v>26.54</v>
      </c>
      <c r="AA33" s="96" t="n">
        <v>0.47</v>
      </c>
      <c r="AB33" s="96" t="n">
        <v>0.48</v>
      </c>
      <c r="AC33" s="96" t="n">
        <v>3.25</v>
      </c>
      <c r="AD33" s="96" t="n">
        <v>2.63</v>
      </c>
      <c r="AE33" s="96" t="n">
        <v>2.17</v>
      </c>
      <c r="AF33" s="103" t="n">
        <v>0.93</v>
      </c>
      <c r="AG33" s="91" t="inlineStr">
        <is>
          <t>Normal</t>
        </is>
      </c>
      <c r="AH33" s="100" t="n">
        <v>0</v>
      </c>
      <c r="AI33" s="101" t="n">
        <v>0</v>
      </c>
      <c r="AJ33" s="92" t="inlineStr">
        <is>
          <t>Y</t>
        </is>
      </c>
      <c r="AK33" s="96" t="n">
        <v>-4.46</v>
      </c>
      <c r="AL33" s="91" t="inlineStr">
        <is>
          <t>Long unwinding</t>
        </is>
      </c>
      <c r="AM33" s="93" t="n">
        <v>4</v>
      </c>
      <c r="AN33" s="92" t="inlineStr">
        <is>
          <t>TotalMkt MQ 50</t>
        </is>
      </c>
      <c r="AO33" s="102" t="n">
        <v>1</v>
      </c>
      <c r="AP33" s="103" t="n">
        <v>1.37</v>
      </c>
      <c r="AQ33" s="102" t="n">
        <v>75</v>
      </c>
      <c r="AR33" s="91" t="inlineStr">
        <is>
          <t>Y</t>
        </is>
      </c>
      <c r="AS33" s="104" t="n">
        <v>0.5600000000000001</v>
      </c>
      <c r="AT33" s="92">
        <f>IF(AND(P33="52-wk high",T33&gt;=Settings!$B$7),"Y","N")</f>
        <v/>
      </c>
      <c r="AU33" s="91">
        <f>IF(AND(AD33&gt;=Settings!$B$8,M33&gt;0),"Y","N")</f>
        <v/>
      </c>
      <c r="AV33" s="91">
        <f>IF(OR(AH33&gt;Settings!$B$9,AI33&gt;Settings!$B$9),"Y","N")</f>
        <v/>
      </c>
      <c r="AW33" s="91">
        <f>IF(AJ33&lt;&gt;"Y","n/a",IF(AND(M33&gt;0,AK33&gt;Settings!$B$10),"Y","N"))</f>
        <v/>
      </c>
      <c r="AX33" s="91">
        <f>IF(AO33&gt;=Settings!$B$11,"Y","N")</f>
        <v/>
      </c>
      <c r="AY33" s="99">
        <f>(AT33="Y")+(AU33="Y")+(AV33="Y")+(AW33="Y")+(AX33="Y")</f>
        <v/>
      </c>
      <c r="AZ33" s="94">
        <f>IF(AY33=0,"None",_xlfn.TEXTJOIN(", ",TRUE(),IF(AT33="Y","Breakout",""),IF(AU33="Y","Accumulation",""),IF(AV33="Y","Institutional buying",""),IF(AW33="Y","Long buildup",""),IF(AX33="Y","Momentum leader","")))</f>
        <v/>
      </c>
      <c r="BA33" s="94">
        <f>IF(BW33="","","Passes "&amp;AY33&amp;" of 5 buy-side scans"&amp;IF(G33="Y","; RED FLAG: filter out using Red flag column",""))</f>
        <v/>
      </c>
      <c r="BB33" s="91" t="inlineStr">
        <is>
          <t>Upper</t>
        </is>
      </c>
      <c r="BC33" s="92" t="inlineStr">
        <is>
          <t>N</t>
        </is>
      </c>
      <c r="BD33" s="94" t="n"/>
      <c r="BE33" s="94" t="n"/>
      <c r="BF33" s="92">
        <f>IF(R33*100000&gt;=Settings!$B$5,"Y","N")</f>
        <v/>
      </c>
      <c r="BG33" s="91">
        <f>IF(F33&gt;Settings!$B$6,"Y","N")</f>
        <v/>
      </c>
      <c r="BH33" s="97" t="n">
        <v>-19.45</v>
      </c>
      <c r="BI33" s="96" t="n">
        <v>-10.38</v>
      </c>
      <c r="BJ33" s="96" t="n">
        <v>-18.74</v>
      </c>
      <c r="BK33" s="96" t="n">
        <v>2.06</v>
      </c>
      <c r="BL33" s="96" t="n">
        <v>12.92</v>
      </c>
      <c r="BM33" s="96" t="n">
        <v>16.44</v>
      </c>
      <c r="BN33" s="97" t="n">
        <v>-10.73</v>
      </c>
      <c r="BO33" s="96" t="n">
        <v>-11.05</v>
      </c>
      <c r="BP33" s="96" t="n">
        <v>-8.26</v>
      </c>
      <c r="BQ33" s="96" t="n">
        <v>-3.46</v>
      </c>
      <c r="BR33" s="91" t="inlineStr">
        <is>
          <t>Mixed</t>
        </is>
      </c>
      <c r="BS33" s="91" t="inlineStr">
        <is>
          <t>Bearish cross</t>
        </is>
      </c>
      <c r="BT33" s="96" t="n">
        <v>14.8</v>
      </c>
      <c r="BU33" s="91" t="inlineStr">
        <is>
          <t>N</t>
        </is>
      </c>
      <c r="BV33" s="99">
        <f>IF(OR(BF33&lt;&gt;"Y",BG33&lt;&gt;"Y"),"",(AND(ISNUMBER(BQ33),BQ33&gt;0))+(BR33="Stacked up")+(AND(ISNUMBER(BH33),BH33&gt;=-Settings!$B$17))+(AND(ISNUMBER(BK33),ISNUMBER(BM33),BK33&gt;0,BM33&gt;0))+(AND(ISNUMBER(AQ33),AQ33&gt;=Settings!$B$18))+(AND(ISNUMBER(BT33),BT33&gt;=Settings!$B$19,BT33&lt;=Settings!$B$20))+(AND(ISNUMBER(AS33),AS33&gt;0))+(AND(ISNUMBER(T33),ISNUMBER(M33),T33&gt;=Settings!$B$21,M33&gt;0))+(AND(ISNUMBER(AD33),ISNUMBER(M33),AD33&gt;=Settings!$B$22,M33&gt;0))+(AY33&gt;=1))</f>
        <v/>
      </c>
      <c r="BW33" s="91">
        <f>IF(OR(AY33=0,BF33&lt;&gt;"Y",BG33&lt;&gt;"Y"),"",1+SUMPRODUCT(($A$6:$A$2604=A33)*($AY$6:$AY$2604&gt;0)*($BF$6:$BF$2604="Y")*($BG$6:$BG$2604="Y")*(($AY$6:$AY$2604&gt;AY33)+($AY$6:$AY$2604=AY33)*($AD$6:$AD$2604&gt;AD33))))</f>
        <v/>
      </c>
    </row>
    <row r="34" ht="23.85" customHeight="1" s="55">
      <c r="A34" s="90" t="n">
        <v>46296</v>
      </c>
      <c r="B34" s="91" t="inlineStr">
        <is>
          <t>COALINDIA</t>
        </is>
      </c>
      <c r="C34" s="91" t="inlineStr">
        <is>
          <t>INE522F01014</t>
        </is>
      </c>
      <c r="D34" s="91" t="inlineStr">
        <is>
          <t>Oil Gas &amp; Consumable Fuels</t>
        </is>
      </c>
      <c r="E34" s="91" t="inlineStr">
        <is>
          <t>Nifty 50</t>
        </is>
      </c>
      <c r="F34" s="93" t="n">
        <v>259081</v>
      </c>
      <c r="G34" s="92" t="inlineStr">
        <is>
          <t>N</t>
        </is>
      </c>
      <c r="H34" s="94" t="n"/>
      <c r="I34" s="91" t="inlineStr">
        <is>
          <t>N</t>
        </is>
      </c>
      <c r="J34" s="92">
        <f>IF(K34="","N","Y")</f>
        <v/>
      </c>
      <c r="K34" s="94">
        <f>_xlfn.TEXTJOIN("; ",TRUE,IF(P34="52-wk low","52-wk low",""),IF(AND(AD34&gt;=Settings!$B$12,M34&lt;0),"Distribution",""),IF(AND(AJ34="Y",M34&lt;0,AK34&lt;-Settings!$B$13),"Long unwinding",""),IF(AND(AJ34="Y",M34&lt;0,AK34&gt;Settings!$B$13),"Short buildup",""))</f>
        <v/>
      </c>
      <c r="L34" s="95" t="n">
        <v>420.4</v>
      </c>
      <c r="M34" s="96" t="n">
        <v>-1.08</v>
      </c>
      <c r="N34" s="93" t="n">
        <v>1086</v>
      </c>
      <c r="O34" s="91" t="inlineStr">
        <is>
          <t>None</t>
        </is>
      </c>
      <c r="P34" s="91" t="inlineStr">
        <is>
          <t>None</t>
        </is>
      </c>
      <c r="Q34" s="97" t="n">
        <v>75.15000000000001</v>
      </c>
      <c r="R34" s="96" t="n">
        <v>82.15000000000001</v>
      </c>
      <c r="S34" s="96" t="n">
        <v>0.79</v>
      </c>
      <c r="T34" s="96" t="n">
        <v>0.87</v>
      </c>
      <c r="U34" s="96" t="n">
        <v>0.71</v>
      </c>
      <c r="V34" s="103" t="n">
        <v>0.77</v>
      </c>
      <c r="W34" s="102" t="n">
        <v>4</v>
      </c>
      <c r="X34" s="93" t="n"/>
      <c r="Y34" s="91" t="inlineStr">
        <is>
          <t>None</t>
        </is>
      </c>
      <c r="Z34" s="99" t="n">
        <v>52.92</v>
      </c>
      <c r="AA34" s="96" t="n">
        <v>0.9399999999999999</v>
      </c>
      <c r="AB34" s="96" t="n">
        <v>0.86</v>
      </c>
      <c r="AC34" s="96" t="n">
        <v>0.82</v>
      </c>
      <c r="AD34" s="96" t="n">
        <v>0.77</v>
      </c>
      <c r="AE34" s="96" t="n">
        <v>0.6899999999999999</v>
      </c>
      <c r="AF34" s="103" t="n">
        <v>1.02</v>
      </c>
      <c r="AG34" s="91" t="inlineStr">
        <is>
          <t>Normal</t>
        </is>
      </c>
      <c r="AH34" s="100" t="n">
        <v>0</v>
      </c>
      <c r="AI34" s="101" t="n">
        <v>0</v>
      </c>
      <c r="AJ34" s="92" t="inlineStr">
        <is>
          <t>Y</t>
        </is>
      </c>
      <c r="AK34" s="96" t="n">
        <v>-1.05</v>
      </c>
      <c r="AL34" s="91" t="inlineStr">
        <is>
          <t>Long unwinding</t>
        </is>
      </c>
      <c r="AM34" s="93" t="n">
        <v>45</v>
      </c>
      <c r="AN34" s="92" t="inlineStr">
        <is>
          <t>500 Multicap MQ 50; TotalMkt MQ 50</t>
        </is>
      </c>
      <c r="AO34" s="102" t="n">
        <v>2</v>
      </c>
      <c r="AP34" s="103" t="n">
        <v>0.83</v>
      </c>
      <c r="AQ34" s="102" t="n">
        <v>51</v>
      </c>
      <c r="AR34" s="91" t="inlineStr">
        <is>
          <t>Y</t>
        </is>
      </c>
      <c r="AS34" s="104" t="n">
        <v>2.69</v>
      </c>
      <c r="AT34" s="92">
        <f>IF(AND(P34="52-wk high",T34&gt;=Settings!$B$7),"Y","N")</f>
        <v/>
      </c>
      <c r="AU34" s="91">
        <f>IF(AND(AD34&gt;=Settings!$B$8,M34&gt;0),"Y","N")</f>
        <v/>
      </c>
      <c r="AV34" s="91">
        <f>IF(OR(AH34&gt;Settings!$B$9,AI34&gt;Settings!$B$9),"Y","N")</f>
        <v/>
      </c>
      <c r="AW34" s="91">
        <f>IF(AJ34&lt;&gt;"Y","n/a",IF(AND(M34&gt;0,AK34&gt;Settings!$B$10),"Y","N"))</f>
        <v/>
      </c>
      <c r="AX34" s="91">
        <f>IF(AO34&gt;=Settings!$B$11,"Y","N")</f>
        <v/>
      </c>
      <c r="AY34" s="99">
        <f>(AT34="Y")+(AU34="Y")+(AV34="Y")+(AW34="Y")+(AX34="Y")</f>
        <v/>
      </c>
      <c r="AZ34" s="94">
        <f>IF(AY34=0,"None",_xlfn.TEXTJOIN(", ",TRUE(),IF(AT34="Y","Breakout",""),IF(AU34="Y","Accumulation",""),IF(AV34="Y","Institutional buying",""),IF(AW34="Y","Long buildup",""),IF(AX34="Y","Momentum leader","")))</f>
        <v/>
      </c>
      <c r="BA34" s="94">
        <f>IF(BW34="","","Passes "&amp;AY34&amp;" of 5 buy-side scans"&amp;IF(G34="Y","; RED FLAG: filter out using Red flag column",""))</f>
        <v/>
      </c>
      <c r="BB34" s="91" t="inlineStr">
        <is>
          <t>None</t>
        </is>
      </c>
      <c r="BC34" s="92" t="inlineStr">
        <is>
          <t>N</t>
        </is>
      </c>
      <c r="BD34" s="94" t="n"/>
      <c r="BE34" s="94" t="n"/>
      <c r="BF34" s="92">
        <f>IF(R34*100000&gt;=Settings!$B$5,"Y","N")</f>
        <v/>
      </c>
      <c r="BG34" s="91">
        <f>IF(F34&gt;Settings!$B$6,"Y","N")</f>
        <v/>
      </c>
      <c r="BH34" s="97" t="n">
        <v>-14.42</v>
      </c>
      <c r="BI34" s="96" t="n">
        <v>-0.38</v>
      </c>
      <c r="BJ34" s="96" t="n">
        <v>4.68</v>
      </c>
      <c r="BK34" s="96" t="n">
        <v>-3.3</v>
      </c>
      <c r="BL34" s="96" t="n">
        <v>-6.45</v>
      </c>
      <c r="BM34" s="96" t="n">
        <v>8.210000000000001</v>
      </c>
      <c r="BN34" s="97" t="n">
        <v>-0.03</v>
      </c>
      <c r="BO34" s="96" t="n">
        <v>-0.08</v>
      </c>
      <c r="BP34" s="96" t="n">
        <v>-1.2</v>
      </c>
      <c r="BQ34" s="96" t="n">
        <v>-1.04</v>
      </c>
      <c r="BR34" s="91" t="inlineStr">
        <is>
          <t>Mixed</t>
        </is>
      </c>
      <c r="BS34" s="91" t="inlineStr">
        <is>
          <t>None</t>
        </is>
      </c>
      <c r="BT34" s="96" t="n">
        <v>49</v>
      </c>
      <c r="BU34" s="91" t="inlineStr">
        <is>
          <t>N</t>
        </is>
      </c>
      <c r="BV34" s="99">
        <f>IF(OR(BF34&lt;&gt;"Y",BG34&lt;&gt;"Y"),"",(AND(ISNUMBER(BQ34),BQ34&gt;0))+(BR34="Stacked up")+(AND(ISNUMBER(BH34),BH34&gt;=-Settings!$B$17))+(AND(ISNUMBER(BK34),ISNUMBER(BM34),BK34&gt;0,BM34&gt;0))+(AND(ISNUMBER(AQ34),AQ34&gt;=Settings!$B$18))+(AND(ISNUMBER(BT34),BT34&gt;=Settings!$B$19,BT34&lt;=Settings!$B$20))+(AND(ISNUMBER(AS34),AS34&gt;0))+(AND(ISNUMBER(T34),ISNUMBER(M34),T34&gt;=Settings!$B$21,M34&gt;0))+(AND(ISNUMBER(AD34),ISNUMBER(M34),AD34&gt;=Settings!$B$22,M34&gt;0))+(AY34&gt;=1))</f>
        <v/>
      </c>
      <c r="BW34" s="91">
        <f>IF(OR(AY34=0,BF34&lt;&gt;"Y",BG34&lt;&gt;"Y"),"",1+SUMPRODUCT(($A$6:$A$2604=A34)*($AY$6:$AY$2604&gt;0)*($BF$6:$BF$2604="Y")*($BG$6:$BG$2604="Y")*(($AY$6:$AY$2604&gt;AY34)+($AY$6:$AY$2604=AY34)*($AD$6:$AD$2604&gt;AD34))))</f>
        <v/>
      </c>
    </row>
    <row r="35" ht="23.85" customHeight="1" s="55">
      <c r="A35" s="90" t="n">
        <v>46296</v>
      </c>
      <c r="B35" s="91" t="inlineStr">
        <is>
          <t>NESTLEIND</t>
        </is>
      </c>
      <c r="C35" s="91" t="inlineStr">
        <is>
          <t>INE239A01024</t>
        </is>
      </c>
      <c r="D35" s="91" t="inlineStr">
        <is>
          <t>Fast Moving Consumer Goods</t>
        </is>
      </c>
      <c r="E35" s="91" t="inlineStr">
        <is>
          <t>Nifty 50</t>
        </is>
      </c>
      <c r="F35" s="93" t="n">
        <v>252166</v>
      </c>
      <c r="G35" s="92" t="inlineStr">
        <is>
          <t>N</t>
        </is>
      </c>
      <c r="H35" s="94" t="n"/>
      <c r="I35" s="91" t="inlineStr">
        <is>
          <t>N</t>
        </is>
      </c>
      <c r="J35" s="92">
        <f>IF(K35="","N","Y")</f>
        <v/>
      </c>
      <c r="K35" s="94">
        <f>_xlfn.TEXTJOIN("; ",TRUE,IF(P35="52-wk low","52-wk low",""),IF(AND(AD35&gt;=Settings!$B$12,M35&lt;0),"Distribution",""),IF(AND(AJ35="Y",M35&lt;0,AK35&lt;-Settings!$B$13),"Long unwinding",""),IF(AND(AJ35="Y",M35&lt;0,AK35&gt;Settings!$B$13),"Short buildup",""))</f>
        <v/>
      </c>
      <c r="L35" s="95" t="n">
        <v>1307.7</v>
      </c>
      <c r="M35" s="96" t="n">
        <v>-0.18</v>
      </c>
      <c r="N35" s="93" t="n">
        <v>670</v>
      </c>
      <c r="O35" s="91" t="inlineStr">
        <is>
          <t>None</t>
        </is>
      </c>
      <c r="P35" s="91" t="inlineStr">
        <is>
          <t>None</t>
        </is>
      </c>
      <c r="Q35" s="97" t="n">
        <v>16.27</v>
      </c>
      <c r="R35" s="96" t="n">
        <v>11.42</v>
      </c>
      <c r="S35" s="96" t="n">
        <v>1.47</v>
      </c>
      <c r="T35" s="96" t="n">
        <v>0.9</v>
      </c>
      <c r="U35" s="96" t="n">
        <v>0.87</v>
      </c>
      <c r="V35" s="103" t="n">
        <v>0.61</v>
      </c>
      <c r="W35" s="102" t="n">
        <v>1</v>
      </c>
      <c r="X35" s="93" t="n"/>
      <c r="Y35" s="91" t="inlineStr">
        <is>
          <t>None</t>
        </is>
      </c>
      <c r="Z35" s="99" t="n">
        <v>64.34</v>
      </c>
      <c r="AA35" s="96" t="n">
        <v>1.04</v>
      </c>
      <c r="AB35" s="96" t="n">
        <v>1.06</v>
      </c>
      <c r="AC35" s="96" t="n">
        <v>1.53</v>
      </c>
      <c r="AD35" s="96" t="n">
        <v>0.98</v>
      </c>
      <c r="AE35" s="96" t="n">
        <v>0.93</v>
      </c>
      <c r="AF35" s="103" t="n">
        <v>1.03</v>
      </c>
      <c r="AG35" s="91" t="inlineStr">
        <is>
          <t>Normal</t>
        </is>
      </c>
      <c r="AH35" s="100" t="n">
        <v>0</v>
      </c>
      <c r="AI35" s="101" t="n">
        <v>0</v>
      </c>
      <c r="AJ35" s="92" t="inlineStr">
        <is>
          <t>Y</t>
        </is>
      </c>
      <c r="AK35" s="96" t="n">
        <v>2.45</v>
      </c>
      <c r="AL35" s="91" t="inlineStr">
        <is>
          <t>Short buildup</t>
        </is>
      </c>
      <c r="AM35" s="93" t="n">
        <v>108</v>
      </c>
      <c r="AN35" s="92" t="inlineStr">
        <is>
          <t>None</t>
        </is>
      </c>
      <c r="AO35" s="102" t="n">
        <v>0</v>
      </c>
      <c r="AP35" s="103" t="n">
        <v>1.32</v>
      </c>
      <c r="AQ35" s="102" t="n">
        <v>74</v>
      </c>
      <c r="AR35" s="91" t="inlineStr">
        <is>
          <t>Y</t>
        </is>
      </c>
      <c r="AS35" s="104" t="n">
        <v>2.11</v>
      </c>
      <c r="AT35" s="92">
        <f>IF(AND(P35="52-wk high",T35&gt;=Settings!$B$7),"Y","N")</f>
        <v/>
      </c>
      <c r="AU35" s="91">
        <f>IF(AND(AD35&gt;=Settings!$B$8,M35&gt;0),"Y","N")</f>
        <v/>
      </c>
      <c r="AV35" s="91">
        <f>IF(OR(AH35&gt;Settings!$B$9,AI35&gt;Settings!$B$9),"Y","N")</f>
        <v/>
      </c>
      <c r="AW35" s="91">
        <f>IF(AJ35&lt;&gt;"Y","n/a",IF(AND(M35&gt;0,AK35&gt;Settings!$B$10),"Y","N"))</f>
        <v/>
      </c>
      <c r="AX35" s="91">
        <f>IF(AO35&gt;=Settings!$B$11,"Y","N")</f>
        <v/>
      </c>
      <c r="AY35" s="99">
        <f>(AT35="Y")+(AU35="Y")+(AV35="Y")+(AW35="Y")+(AX35="Y")</f>
        <v/>
      </c>
      <c r="AZ35" s="94">
        <f>IF(AY35=0,"None",_xlfn.TEXTJOIN(", ",TRUE(),IF(AT35="Y","Breakout",""),IF(AU35="Y","Accumulation",""),IF(AV35="Y","Institutional buying",""),IF(AW35="Y","Long buildup",""),IF(AX35="Y","Momentum leader","")))</f>
        <v/>
      </c>
      <c r="BA35" s="94">
        <f>IF(BW35="","","Passes "&amp;AY35&amp;" of 5 buy-side scans"&amp;IF(G35="Y","; RED FLAG: filter out using Red flag column",""))</f>
        <v/>
      </c>
      <c r="BB35" s="91" t="inlineStr">
        <is>
          <t>None</t>
        </is>
      </c>
      <c r="BC35" s="92" t="inlineStr">
        <is>
          <t>Y</t>
        </is>
      </c>
      <c r="BD35" s="94" t="inlineStr">
        <is>
          <t>PE &gt; 50</t>
        </is>
      </c>
      <c r="BE35" s="94" t="n"/>
      <c r="BF35" s="92">
        <f>IF(R35*100000&gt;=Settings!$B$5,"Y","N")</f>
        <v/>
      </c>
      <c r="BG35" s="91">
        <f>IF(F35&gt;Settings!$B$6,"Y","N")</f>
        <v/>
      </c>
      <c r="BH35" s="97" t="n">
        <v>-15.8</v>
      </c>
      <c r="BI35" s="96" t="n">
        <v>-3.21</v>
      </c>
      <c r="BJ35" s="96" t="n">
        <v>-9.07</v>
      </c>
      <c r="BK35" s="96" t="n">
        <v>-10.05</v>
      </c>
      <c r="BL35" s="96" t="n">
        <v>10.75</v>
      </c>
      <c r="BM35" s="96" t="n">
        <v>12.11</v>
      </c>
      <c r="BN35" s="97" t="n">
        <v>-4.7</v>
      </c>
      <c r="BO35" s="96" t="n">
        <v>-7.15</v>
      </c>
      <c r="BP35" s="96" t="n">
        <v>-7.05</v>
      </c>
      <c r="BQ35" s="96" t="n">
        <v>-4.43</v>
      </c>
      <c r="BR35" s="91" t="inlineStr">
        <is>
          <t>Mixed</t>
        </is>
      </c>
      <c r="BS35" s="91" t="inlineStr">
        <is>
          <t>None</t>
        </is>
      </c>
      <c r="BT35" s="96" t="n">
        <v>26.5</v>
      </c>
      <c r="BU35" s="91" t="inlineStr">
        <is>
          <t>N</t>
        </is>
      </c>
      <c r="BV35" s="99">
        <f>IF(OR(BF35&lt;&gt;"Y",BG35&lt;&gt;"Y"),"",(AND(ISNUMBER(BQ35),BQ35&gt;0))+(BR35="Stacked up")+(AND(ISNUMBER(BH35),BH35&gt;=-Settings!$B$17))+(AND(ISNUMBER(BK35),ISNUMBER(BM35),BK35&gt;0,BM35&gt;0))+(AND(ISNUMBER(AQ35),AQ35&gt;=Settings!$B$18))+(AND(ISNUMBER(BT35),BT35&gt;=Settings!$B$19,BT35&lt;=Settings!$B$20))+(AND(ISNUMBER(AS35),AS35&gt;0))+(AND(ISNUMBER(T35),ISNUMBER(M35),T35&gt;=Settings!$B$21,M35&gt;0))+(AND(ISNUMBER(AD35),ISNUMBER(M35),AD35&gt;=Settings!$B$22,M35&gt;0))+(AY35&gt;=1))</f>
        <v/>
      </c>
      <c r="BW35" s="91">
        <f>IF(OR(AY35=0,BF35&lt;&gt;"Y",BG35&lt;&gt;"Y"),"",1+SUMPRODUCT(($A$6:$A$2604=A35)*($AY$6:$AY$2604&gt;0)*($BF$6:$BF$2604="Y")*($BG$6:$BG$2604="Y")*(($AY$6:$AY$2604&gt;AY35)+($AY$6:$AY$2604=AY35)*($AD$6:$AD$2604&gt;AD35))))</f>
        <v/>
      </c>
    </row>
    <row r="36" ht="23.85" customHeight="1" s="55">
      <c r="A36" s="90" t="n">
        <v>46296</v>
      </c>
      <c r="B36" s="91" t="inlineStr">
        <is>
          <t>POWERGRID</t>
        </is>
      </c>
      <c r="C36" s="91" t="inlineStr">
        <is>
          <t>INE752E01010</t>
        </is>
      </c>
      <c r="D36" s="91" t="inlineStr">
        <is>
          <t>Power</t>
        </is>
      </c>
      <c r="E36" s="91" t="inlineStr">
        <is>
          <t>Nifty 50</t>
        </is>
      </c>
      <c r="F36" s="93" t="n">
        <v>236747</v>
      </c>
      <c r="G36" s="92" t="inlineStr">
        <is>
          <t>N</t>
        </is>
      </c>
      <c r="H36" s="94" t="n"/>
      <c r="I36" s="91" t="inlineStr">
        <is>
          <t>N</t>
        </is>
      </c>
      <c r="J36" s="92">
        <f>IF(K36="","N","Y")</f>
        <v/>
      </c>
      <c r="K36" s="94">
        <f>_xlfn.TEXTJOIN("; ",TRUE,IF(P36="52-wk low","52-wk low",""),IF(AND(AD36&gt;=Settings!$B$12,M36&lt;0),"Distribution",""),IF(AND(AJ36="Y",M36&lt;0,AK36&lt;-Settings!$B$13),"Long unwinding",""),IF(AND(AJ36="Y",M36&lt;0,AK36&gt;Settings!$B$13),"Short buildup",""))</f>
        <v/>
      </c>
      <c r="L36" s="95" t="n">
        <v>254.55</v>
      </c>
      <c r="M36" s="96" t="n">
        <v>-2.28</v>
      </c>
      <c r="N36" s="93" t="n">
        <v>1781</v>
      </c>
      <c r="O36" s="91" t="inlineStr">
        <is>
          <t>None</t>
        </is>
      </c>
      <c r="P36" s="91" t="inlineStr">
        <is>
          <t>None</t>
        </is>
      </c>
      <c r="Q36" s="97" t="n">
        <v>109.77</v>
      </c>
      <c r="R36" s="96" t="n">
        <v>100.7</v>
      </c>
      <c r="S36" s="96" t="n">
        <v>1.1</v>
      </c>
      <c r="T36" s="96" t="n">
        <v>1.21</v>
      </c>
      <c r="U36" s="96" t="n">
        <v>1.06</v>
      </c>
      <c r="V36" s="103" t="n">
        <v>0.97</v>
      </c>
      <c r="W36" s="102" t="n">
        <v>8</v>
      </c>
      <c r="X36" s="93" t="n">
        <v>280</v>
      </c>
      <c r="Y36" s="91" t="inlineStr">
        <is>
          <t>None</t>
        </is>
      </c>
      <c r="Z36" s="99" t="n">
        <v>66.25</v>
      </c>
      <c r="AA36" s="96" t="n">
        <v>1.05</v>
      </c>
      <c r="AB36" s="96" t="n">
        <v>1.08</v>
      </c>
      <c r="AC36" s="96" t="n">
        <v>1.15</v>
      </c>
      <c r="AD36" s="96" t="n">
        <v>1.31</v>
      </c>
      <c r="AE36" s="96" t="n">
        <v>1.13</v>
      </c>
      <c r="AF36" s="103" t="n">
        <v>1.03</v>
      </c>
      <c r="AG36" s="91" t="inlineStr">
        <is>
          <t>Normal</t>
        </is>
      </c>
      <c r="AH36" s="100" t="n">
        <v>0</v>
      </c>
      <c r="AI36" s="101" t="n">
        <v>0</v>
      </c>
      <c r="AJ36" s="92" t="inlineStr">
        <is>
          <t>Y</t>
        </is>
      </c>
      <c r="AK36" s="96" t="n">
        <v>0.84</v>
      </c>
      <c r="AL36" s="91" t="inlineStr">
        <is>
          <t>Short buildup</t>
        </is>
      </c>
      <c r="AM36" s="93" t="n">
        <v>118</v>
      </c>
      <c r="AN36" s="92" t="inlineStr">
        <is>
          <t>None</t>
        </is>
      </c>
      <c r="AO36" s="102" t="n">
        <v>0</v>
      </c>
      <c r="AP36" s="103" t="n">
        <v>0.57</v>
      </c>
      <c r="AQ36" s="102" t="n">
        <v>13</v>
      </c>
      <c r="AR36" s="91" t="inlineStr">
        <is>
          <t>Y</t>
        </is>
      </c>
      <c r="AS36" s="104" t="n">
        <v>3.38</v>
      </c>
      <c r="AT36" s="92">
        <f>IF(AND(P36="52-wk high",T36&gt;=Settings!$B$7),"Y","N")</f>
        <v/>
      </c>
      <c r="AU36" s="91">
        <f>IF(AND(AD36&gt;=Settings!$B$8,M36&gt;0),"Y","N")</f>
        <v/>
      </c>
      <c r="AV36" s="91">
        <f>IF(OR(AH36&gt;Settings!$B$9,AI36&gt;Settings!$B$9),"Y","N")</f>
        <v/>
      </c>
      <c r="AW36" s="91">
        <f>IF(AJ36&lt;&gt;"Y","n/a",IF(AND(M36&gt;0,AK36&gt;Settings!$B$10),"Y","N"))</f>
        <v/>
      </c>
      <c r="AX36" s="91">
        <f>IF(AO36&gt;=Settings!$B$11,"Y","N")</f>
        <v/>
      </c>
      <c r="AY36" s="99">
        <f>(AT36="Y")+(AU36="Y")+(AV36="Y")+(AW36="Y")+(AX36="Y")</f>
        <v/>
      </c>
      <c r="AZ36" s="94">
        <f>IF(AY36=0,"None",_xlfn.TEXTJOIN(", ",TRUE(),IF(AT36="Y","Breakout",""),IF(AU36="Y","Accumulation",""),IF(AV36="Y","Institutional buying",""),IF(AW36="Y","Long buildup",""),IF(AX36="Y","Momentum leader","")))</f>
        <v/>
      </c>
      <c r="BA36" s="94">
        <f>IF(BW36="","","Passes "&amp;AY36&amp;" of 5 buy-side scans"&amp;IF(G36="Y","; RED FLAG: filter out using Red flag column",""))</f>
        <v/>
      </c>
      <c r="BB36" s="91" t="inlineStr">
        <is>
          <t>None</t>
        </is>
      </c>
      <c r="BC36" s="92" t="inlineStr">
        <is>
          <t>N</t>
        </is>
      </c>
      <c r="BD36" s="94" t="n"/>
      <c r="BE36" s="94" t="n"/>
      <c r="BF36" s="92">
        <f>IF(R36*100000&gt;=Settings!$B$5,"Y","N")</f>
        <v/>
      </c>
      <c r="BG36" s="91">
        <f>IF(F36&gt;Settings!$B$6,"Y","N")</f>
        <v/>
      </c>
      <c r="BH36" s="97" t="n">
        <v>-21.66</v>
      </c>
      <c r="BI36" s="96" t="n">
        <v>-4.45</v>
      </c>
      <c r="BJ36" s="96" t="n">
        <v>-3.78</v>
      </c>
      <c r="BK36" s="96" t="n">
        <v>-11.48</v>
      </c>
      <c r="BL36" s="96" t="n">
        <v>-13.06</v>
      </c>
      <c r="BM36" s="96" t="n">
        <v>-9.300000000000001</v>
      </c>
      <c r="BN36" s="97" t="n">
        <v>-3.88</v>
      </c>
      <c r="BO36" s="96" t="n">
        <v>-5.79</v>
      </c>
      <c r="BP36" s="96" t="n">
        <v>-8.050000000000001</v>
      </c>
      <c r="BQ36" s="96" t="n">
        <v>-9.74</v>
      </c>
      <c r="BR36" s="91" t="inlineStr">
        <is>
          <t>Stacked down</t>
        </is>
      </c>
      <c r="BS36" s="91" t="inlineStr">
        <is>
          <t>None</t>
        </is>
      </c>
      <c r="BT36" s="96" t="n">
        <v>30.7</v>
      </c>
      <c r="BU36" s="91" t="inlineStr">
        <is>
          <t>N</t>
        </is>
      </c>
      <c r="BV36" s="99">
        <f>IF(OR(BF36&lt;&gt;"Y",BG36&lt;&gt;"Y"),"",(AND(ISNUMBER(BQ36),BQ36&gt;0))+(BR36="Stacked up")+(AND(ISNUMBER(BH36),BH36&gt;=-Settings!$B$17))+(AND(ISNUMBER(BK36),ISNUMBER(BM36),BK36&gt;0,BM36&gt;0))+(AND(ISNUMBER(AQ36),AQ36&gt;=Settings!$B$18))+(AND(ISNUMBER(BT36),BT36&gt;=Settings!$B$19,BT36&lt;=Settings!$B$20))+(AND(ISNUMBER(AS36),AS36&gt;0))+(AND(ISNUMBER(T36),ISNUMBER(M36),T36&gt;=Settings!$B$21,M36&gt;0))+(AND(ISNUMBER(AD36),ISNUMBER(M36),AD36&gt;=Settings!$B$22,M36&gt;0))+(AY36&gt;=1))</f>
        <v/>
      </c>
      <c r="BW36" s="91">
        <f>IF(OR(AY36=0,BF36&lt;&gt;"Y",BG36&lt;&gt;"Y"),"",1+SUMPRODUCT(($A$6:$A$2604=A36)*($AY$6:$AY$2604&gt;0)*($BF$6:$BF$2604="Y")*($BG$6:$BG$2604="Y")*(($AY$6:$AY$2604&gt;AY36)+($AY$6:$AY$2604=AY36)*($AD$6:$AD$2604&gt;AD36))))</f>
        <v/>
      </c>
    </row>
    <row r="37" ht="23.85" customHeight="1" s="55">
      <c r="A37" s="90" t="n">
        <v>46296</v>
      </c>
      <c r="B37" s="91" t="inlineStr">
        <is>
          <t>ASIANPAINT</t>
        </is>
      </c>
      <c r="C37" s="91" t="inlineStr">
        <is>
          <t>INE021A01026</t>
        </is>
      </c>
      <c r="D37" s="91" t="inlineStr">
        <is>
          <t>Consumer Durables</t>
        </is>
      </c>
      <c r="E37" s="91" t="inlineStr">
        <is>
          <t>Nifty 50</t>
        </is>
      </c>
      <c r="F37" s="93" t="n">
        <v>230879</v>
      </c>
      <c r="G37" s="92" t="inlineStr">
        <is>
          <t>N</t>
        </is>
      </c>
      <c r="H37" s="94" t="n"/>
      <c r="I37" s="91" t="inlineStr">
        <is>
          <t>N</t>
        </is>
      </c>
      <c r="J37" s="92">
        <f>IF(K37="","N","Y")</f>
        <v/>
      </c>
      <c r="K37" s="94">
        <f>_xlfn.TEXTJOIN("; ",TRUE,IF(P37="52-wk low","52-wk low",""),IF(AND(AD37&gt;=Settings!$B$12,M37&lt;0),"Distribution",""),IF(AND(AJ37="Y",M37&lt;0,AK37&lt;-Settings!$B$13),"Long unwinding",""),IF(AND(AJ37="Y",M37&lt;0,AK37&gt;Settings!$B$13),"Short buildup",""))</f>
        <v/>
      </c>
      <c r="L37" s="95" t="n">
        <v>2407</v>
      </c>
      <c r="M37" s="96" t="n">
        <v>0.18</v>
      </c>
      <c r="N37" s="93" t="n">
        <v>529</v>
      </c>
      <c r="O37" s="91" t="inlineStr">
        <is>
          <t>None</t>
        </is>
      </c>
      <c r="P37" s="91" t="inlineStr">
        <is>
          <t>None</t>
        </is>
      </c>
      <c r="Q37" s="97" t="n">
        <v>10.06</v>
      </c>
      <c r="R37" s="96" t="n">
        <v>5.6</v>
      </c>
      <c r="S37" s="96" t="n">
        <v>1.88</v>
      </c>
      <c r="T37" s="96" t="n">
        <v>1.35</v>
      </c>
      <c r="U37" s="96" t="n">
        <v>1</v>
      </c>
      <c r="V37" s="103" t="n">
        <v>0.5600000000000001</v>
      </c>
      <c r="W37" s="102" t="n">
        <v>1</v>
      </c>
      <c r="X37" s="93" t="n"/>
      <c r="Y37" s="91" t="inlineStr">
        <is>
          <t>None</t>
        </is>
      </c>
      <c r="Z37" s="99" t="n">
        <v>70.40000000000001</v>
      </c>
      <c r="AA37" s="96" t="n">
        <v>1.19</v>
      </c>
      <c r="AB37" s="96" t="n">
        <v>1.26</v>
      </c>
      <c r="AC37" s="96" t="n">
        <v>2.19</v>
      </c>
      <c r="AD37" s="96" t="n">
        <v>1.77</v>
      </c>
      <c r="AE37" s="96" t="n">
        <v>1.27</v>
      </c>
      <c r="AF37" s="103" t="n">
        <v>1.12</v>
      </c>
      <c r="AG37" s="91" t="inlineStr">
        <is>
          <t>Normal</t>
        </is>
      </c>
      <c r="AH37" s="100" t="n">
        <v>0</v>
      </c>
      <c r="AI37" s="101" t="n">
        <v>0</v>
      </c>
      <c r="AJ37" s="92" t="inlineStr">
        <is>
          <t>Y</t>
        </is>
      </c>
      <c r="AK37" s="96" t="n">
        <v>-0.33</v>
      </c>
      <c r="AL37" s="91" t="inlineStr">
        <is>
          <t>Short covering</t>
        </is>
      </c>
      <c r="AM37" s="93" t="n">
        <v>140</v>
      </c>
      <c r="AN37" s="92" t="inlineStr">
        <is>
          <t>500 Multicap MQ 50</t>
        </is>
      </c>
      <c r="AO37" s="102" t="n">
        <v>1</v>
      </c>
      <c r="AP37" s="103" t="n">
        <v>1.02</v>
      </c>
      <c r="AQ37" s="102" t="n">
        <v>63</v>
      </c>
      <c r="AR37" s="91" t="inlineStr">
        <is>
          <t>Y</t>
        </is>
      </c>
      <c r="AS37" s="104" t="n">
        <v>0.75</v>
      </c>
      <c r="AT37" s="92">
        <f>IF(AND(P37="52-wk high",T37&gt;=Settings!$B$7),"Y","N")</f>
        <v/>
      </c>
      <c r="AU37" s="91">
        <f>IF(AND(AD37&gt;=Settings!$B$8,M37&gt;0),"Y","N")</f>
        <v/>
      </c>
      <c r="AV37" s="91">
        <f>IF(OR(AH37&gt;Settings!$B$9,AI37&gt;Settings!$B$9),"Y","N")</f>
        <v/>
      </c>
      <c r="AW37" s="91">
        <f>IF(AJ37&lt;&gt;"Y","n/a",IF(AND(M37&gt;0,AK37&gt;Settings!$B$10),"Y","N"))</f>
        <v/>
      </c>
      <c r="AX37" s="91">
        <f>IF(AO37&gt;=Settings!$B$11,"Y","N")</f>
        <v/>
      </c>
      <c r="AY37" s="99">
        <f>(AT37="Y")+(AU37="Y")+(AV37="Y")+(AW37="Y")+(AX37="Y")</f>
        <v/>
      </c>
      <c r="AZ37" s="94">
        <f>IF(AY37=0,"None",_xlfn.TEXTJOIN(", ",TRUE(),IF(AT37="Y","Breakout",""),IF(AU37="Y","Accumulation",""),IF(AV37="Y","Institutional buying",""),IF(AW37="Y","Long buildup",""),IF(AX37="Y","Momentum leader","")))</f>
        <v/>
      </c>
      <c r="BA37" s="94">
        <f>IF(BW37="","","Passes "&amp;AY37&amp;" of 5 buy-side scans"&amp;IF(G37="Y","; RED FLAG: filter out using Red flag column",""))</f>
        <v/>
      </c>
      <c r="BB37" s="91" t="inlineStr">
        <is>
          <t>None</t>
        </is>
      </c>
      <c r="BC37" s="92" t="inlineStr">
        <is>
          <t>N</t>
        </is>
      </c>
      <c r="BD37" s="94" t="n"/>
      <c r="BE37" s="94" t="n"/>
      <c r="BF37" s="92">
        <f>IF(R37*100000&gt;=Settings!$B$5,"Y","N")</f>
        <v/>
      </c>
      <c r="BG37" s="91">
        <f>IF(F37&gt;Settings!$B$6,"Y","N")</f>
        <v/>
      </c>
      <c r="BH37" s="97" t="n">
        <v>-19.38</v>
      </c>
      <c r="BI37" s="96" t="n">
        <v>0.6</v>
      </c>
      <c r="BJ37" s="96" t="n">
        <v>-6.54</v>
      </c>
      <c r="BK37" s="96" t="n">
        <v>-11.39</v>
      </c>
      <c r="BL37" s="96" t="n">
        <v>8.140000000000001</v>
      </c>
      <c r="BM37" s="96" t="n">
        <v>3.05</v>
      </c>
      <c r="BN37" s="97" t="n">
        <v>-2.31</v>
      </c>
      <c r="BO37" s="96" t="n">
        <v>-5.36</v>
      </c>
      <c r="BP37" s="96" t="n">
        <v>-6.46</v>
      </c>
      <c r="BQ37" s="96" t="n">
        <v>-6.25</v>
      </c>
      <c r="BR37" s="91" t="inlineStr">
        <is>
          <t>Mixed</t>
        </is>
      </c>
      <c r="BS37" s="91" t="inlineStr">
        <is>
          <t>None</t>
        </is>
      </c>
      <c r="BT37" s="96" t="n">
        <v>36.5</v>
      </c>
      <c r="BU37" s="91" t="inlineStr">
        <is>
          <t>N</t>
        </is>
      </c>
      <c r="BV37" s="99">
        <f>IF(OR(BF37&lt;&gt;"Y",BG37&lt;&gt;"Y"),"",(AND(ISNUMBER(BQ37),BQ37&gt;0))+(BR37="Stacked up")+(AND(ISNUMBER(BH37),BH37&gt;=-Settings!$B$17))+(AND(ISNUMBER(BK37),ISNUMBER(BM37),BK37&gt;0,BM37&gt;0))+(AND(ISNUMBER(AQ37),AQ37&gt;=Settings!$B$18))+(AND(ISNUMBER(BT37),BT37&gt;=Settings!$B$19,BT37&lt;=Settings!$B$20))+(AND(ISNUMBER(AS37),AS37&gt;0))+(AND(ISNUMBER(T37),ISNUMBER(M37),T37&gt;=Settings!$B$21,M37&gt;0))+(AND(ISNUMBER(AD37),ISNUMBER(M37),AD37&gt;=Settings!$B$22,M37&gt;0))+(AY37&gt;=1))</f>
        <v/>
      </c>
      <c r="BW37" s="91">
        <f>IF(OR(AY37=0,BF37&lt;&gt;"Y",BG37&lt;&gt;"Y"),"",1+SUMPRODUCT(($A$6:$A$2604=A37)*($AY$6:$AY$2604&gt;0)*($BF$6:$BF$2604="Y")*($BG$6:$BG$2604="Y")*(($AY$6:$AY$2604&gt;AY37)+($AY$6:$AY$2604=AY37)*($AD$6:$AD$2604&gt;AD37))))</f>
        <v/>
      </c>
    </row>
    <row r="38" ht="23.85" customHeight="1" s="55">
      <c r="A38" s="90" t="n">
        <v>46296</v>
      </c>
      <c r="B38" s="91" t="inlineStr">
        <is>
          <t>SHRIRAMFIN</t>
        </is>
      </c>
      <c r="C38" s="91" t="inlineStr">
        <is>
          <t>INE721A01047</t>
        </is>
      </c>
      <c r="D38" s="91" t="inlineStr">
        <is>
          <t>Financial Services</t>
        </is>
      </c>
      <c r="E38" s="91" t="inlineStr">
        <is>
          <t>Nifty 50</t>
        </is>
      </c>
      <c r="F38" s="93" t="n">
        <v>222363</v>
      </c>
      <c r="G38" s="92" t="inlineStr">
        <is>
          <t>N</t>
        </is>
      </c>
      <c r="H38" s="94" t="n"/>
      <c r="I38" s="91" t="inlineStr">
        <is>
          <t>N</t>
        </is>
      </c>
      <c r="J38" s="92">
        <f>IF(K38="","N","Y")</f>
        <v/>
      </c>
      <c r="K38" s="94">
        <f>_xlfn.TEXTJOIN("; ",TRUE,IF(P38="52-wk low","52-wk low",""),IF(AND(AD38&gt;=Settings!$B$12,M38&lt;0),"Distribution",""),IF(AND(AJ38="Y",M38&lt;0,AK38&lt;-Settings!$B$13),"Long unwinding",""),IF(AND(AJ38="Y",M38&lt;0,AK38&gt;Settings!$B$13),"Short buildup",""))</f>
        <v/>
      </c>
      <c r="L38" s="95" t="n">
        <v>945</v>
      </c>
      <c r="M38" s="96" t="n">
        <v>-3.84</v>
      </c>
      <c r="N38" s="93" t="n">
        <v>2310</v>
      </c>
      <c r="O38" s="91" t="inlineStr">
        <is>
          <t>None</t>
        </is>
      </c>
      <c r="P38" s="91" t="inlineStr">
        <is>
          <t>None</t>
        </is>
      </c>
      <c r="Q38" s="97" t="n">
        <v>56</v>
      </c>
      <c r="R38" s="96" t="n">
        <v>42.3</v>
      </c>
      <c r="S38" s="96" t="n">
        <v>1.31</v>
      </c>
      <c r="T38" s="96" t="n">
        <v>1.22</v>
      </c>
      <c r="U38" s="96" t="n">
        <v>1.07</v>
      </c>
      <c r="V38" s="103" t="n">
        <v>0.8100000000000001</v>
      </c>
      <c r="W38" s="102" t="n">
        <v>6</v>
      </c>
      <c r="X38" s="93" t="n">
        <v>266</v>
      </c>
      <c r="Y38" s="91" t="inlineStr">
        <is>
          <t>None</t>
        </is>
      </c>
      <c r="Z38" s="99" t="n">
        <v>63.51</v>
      </c>
      <c r="AA38" s="96" t="n">
        <v>0.99</v>
      </c>
      <c r="AB38" s="96" t="n">
        <v>1.06</v>
      </c>
      <c r="AC38" s="96" t="n">
        <v>1.28</v>
      </c>
      <c r="AD38" s="96" t="n">
        <v>1.3</v>
      </c>
      <c r="AE38" s="96" t="n">
        <v>1.16</v>
      </c>
      <c r="AF38" s="103" t="n">
        <v>1.11</v>
      </c>
      <c r="AG38" s="91" t="inlineStr">
        <is>
          <t>Normal</t>
        </is>
      </c>
      <c r="AH38" s="100" t="n">
        <v>0</v>
      </c>
      <c r="AI38" s="101" t="n">
        <v>0</v>
      </c>
      <c r="AJ38" s="92" t="inlineStr">
        <is>
          <t>Y</t>
        </is>
      </c>
      <c r="AK38" s="96" t="n">
        <v>3.4</v>
      </c>
      <c r="AL38" s="91" t="inlineStr">
        <is>
          <t>Short buildup</t>
        </is>
      </c>
      <c r="AM38" s="93" t="n">
        <v>35</v>
      </c>
      <c r="AN38" s="92" t="inlineStr">
        <is>
          <t>200 Mom 30; 500 Mom 50</t>
        </is>
      </c>
      <c r="AO38" s="102" t="n">
        <v>2</v>
      </c>
      <c r="AP38" s="103" t="n">
        <v>1.43</v>
      </c>
      <c r="AQ38" s="102" t="n">
        <v>77</v>
      </c>
      <c r="AR38" s="91" t="inlineStr">
        <is>
          <t>Y</t>
        </is>
      </c>
      <c r="AS38" s="104" t="n">
        <v>0.6</v>
      </c>
      <c r="AT38" s="92">
        <f>IF(AND(P38="52-wk high",T38&gt;=Settings!$B$7),"Y","N")</f>
        <v/>
      </c>
      <c r="AU38" s="91">
        <f>IF(AND(AD38&gt;=Settings!$B$8,M38&gt;0),"Y","N")</f>
        <v/>
      </c>
      <c r="AV38" s="91">
        <f>IF(OR(AH38&gt;Settings!$B$9,AI38&gt;Settings!$B$9),"Y","N")</f>
        <v/>
      </c>
      <c r="AW38" s="91">
        <f>IF(AJ38&lt;&gt;"Y","n/a",IF(AND(M38&gt;0,AK38&gt;Settings!$B$10),"Y","N"))</f>
        <v/>
      </c>
      <c r="AX38" s="91">
        <f>IF(AO38&gt;=Settings!$B$11,"Y","N")</f>
        <v/>
      </c>
      <c r="AY38" s="99">
        <f>(AT38="Y")+(AU38="Y")+(AV38="Y")+(AW38="Y")+(AX38="Y")</f>
        <v/>
      </c>
      <c r="AZ38" s="94">
        <f>IF(AY38=0,"None",_xlfn.TEXTJOIN(", ",TRUE(),IF(AT38="Y","Breakout",""),IF(AU38="Y","Accumulation",""),IF(AV38="Y","Institutional buying",""),IF(AW38="Y","Long buildup",""),IF(AX38="Y","Momentum leader","")))</f>
        <v/>
      </c>
      <c r="BA38" s="94">
        <f>IF(BW38="","","Passes "&amp;AY38&amp;" of 5 buy-side scans"&amp;IF(G38="Y","; RED FLAG: filter out using Red flag column",""))</f>
        <v/>
      </c>
      <c r="BB38" s="91" t="inlineStr">
        <is>
          <t>Upper</t>
        </is>
      </c>
      <c r="BC38" s="92" t="inlineStr">
        <is>
          <t>N</t>
        </is>
      </c>
      <c r="BD38" s="94" t="n"/>
      <c r="BE38" s="94" t="n"/>
      <c r="BF38" s="92">
        <f>IF(R38*100000&gt;=Settings!$B$5,"Y","N")</f>
        <v/>
      </c>
      <c r="BG38" s="91">
        <f>IF(F38&gt;Settings!$B$6,"Y","N")</f>
        <v/>
      </c>
      <c r="BH38" s="97" t="n">
        <v>-18.09</v>
      </c>
      <c r="BI38" s="96" t="n">
        <v>-4.55</v>
      </c>
      <c r="BJ38" s="96" t="n">
        <v>-10.77</v>
      </c>
      <c r="BK38" s="96" t="n">
        <v>-9.84</v>
      </c>
      <c r="BL38" s="96" t="n">
        <v>4.94</v>
      </c>
      <c r="BM38" s="96" t="n">
        <v>45.68</v>
      </c>
      <c r="BN38" s="97" t="n">
        <v>-6.1</v>
      </c>
      <c r="BO38" s="96" t="n">
        <v>-8.390000000000001</v>
      </c>
      <c r="BP38" s="96" t="n">
        <v>-7.64</v>
      </c>
      <c r="BQ38" s="96" t="n">
        <v>-2.92</v>
      </c>
      <c r="BR38" s="91" t="inlineStr">
        <is>
          <t>Mixed</t>
        </is>
      </c>
      <c r="BS38" s="91" t="inlineStr">
        <is>
          <t>None</t>
        </is>
      </c>
      <c r="BT38" s="96" t="n">
        <v>25.6</v>
      </c>
      <c r="BU38" s="91" t="inlineStr">
        <is>
          <t>N</t>
        </is>
      </c>
      <c r="BV38" s="99">
        <f>IF(OR(BF38&lt;&gt;"Y",BG38&lt;&gt;"Y"),"",(AND(ISNUMBER(BQ38),BQ38&gt;0))+(BR38="Stacked up")+(AND(ISNUMBER(BH38),BH38&gt;=-Settings!$B$17))+(AND(ISNUMBER(BK38),ISNUMBER(BM38),BK38&gt;0,BM38&gt;0))+(AND(ISNUMBER(AQ38),AQ38&gt;=Settings!$B$18))+(AND(ISNUMBER(BT38),BT38&gt;=Settings!$B$19,BT38&lt;=Settings!$B$20))+(AND(ISNUMBER(AS38),AS38&gt;0))+(AND(ISNUMBER(T38),ISNUMBER(M38),T38&gt;=Settings!$B$21,M38&gt;0))+(AND(ISNUMBER(AD38),ISNUMBER(M38),AD38&gt;=Settings!$B$22,M38&gt;0))+(AY38&gt;=1))</f>
        <v/>
      </c>
      <c r="BW38" s="91">
        <f>IF(OR(AY38=0,BF38&lt;&gt;"Y",BG38&lt;&gt;"Y"),"",1+SUMPRODUCT(($A$6:$A$2604=A38)*($AY$6:$AY$2604&gt;0)*($BF$6:$BF$2604="Y")*($BG$6:$BG$2604="Y")*(($AY$6:$AY$2604&gt;AY38)+($AY$6:$AY$2604=AY38)*($AD$6:$AD$2604&gt;AD38))))</f>
        <v/>
      </c>
    </row>
    <row r="39" ht="23.85" customHeight="1" s="55">
      <c r="A39" s="90" t="n">
        <v>46296</v>
      </c>
      <c r="B39" s="91" t="inlineStr">
        <is>
          <t>TATASTEEL</t>
        </is>
      </c>
      <c r="C39" s="91" t="inlineStr">
        <is>
          <t>INE081A01020</t>
        </is>
      </c>
      <c r="D39" s="91" t="inlineStr">
        <is>
          <t>Metals &amp; Mining</t>
        </is>
      </c>
      <c r="E39" s="91" t="inlineStr">
        <is>
          <t>Nifty 50</t>
        </is>
      </c>
      <c r="F39" s="93" t="n">
        <v>222207</v>
      </c>
      <c r="G39" s="92" t="inlineStr">
        <is>
          <t>N</t>
        </is>
      </c>
      <c r="H39" s="94" t="n"/>
      <c r="I39" s="91" t="inlineStr">
        <is>
          <t>N</t>
        </is>
      </c>
      <c r="J39" s="92">
        <f>IF(K39="","N","Y")</f>
        <v/>
      </c>
      <c r="K39" s="94">
        <f>_xlfn.TEXTJOIN("; ",TRUE,IF(P39="52-wk low","52-wk low",""),IF(AND(AD39&gt;=Settings!$B$12,M39&lt;0),"Distribution",""),IF(AND(AJ39="Y",M39&lt;0,AK39&lt;-Settings!$B$13),"Long unwinding",""),IF(AND(AJ39="Y",M39&lt;0,AK39&gt;Settings!$B$13),"Short buildup",""))</f>
        <v/>
      </c>
      <c r="L39" s="95" t="n">
        <v>178</v>
      </c>
      <c r="M39" s="96" t="n">
        <v>-3.42</v>
      </c>
      <c r="N39" s="93" t="n">
        <v>2203</v>
      </c>
      <c r="O39" s="91" t="inlineStr">
        <is>
          <t>None</t>
        </is>
      </c>
      <c r="P39" s="91" t="inlineStr">
        <is>
          <t>None</t>
        </is>
      </c>
      <c r="Q39" s="97" t="n">
        <v>476.6</v>
      </c>
      <c r="R39" s="96" t="n">
        <v>273.84</v>
      </c>
      <c r="S39" s="96" t="n">
        <v>1.83</v>
      </c>
      <c r="T39" s="96" t="n">
        <v>1.9</v>
      </c>
      <c r="U39" s="96" t="n">
        <v>1.71</v>
      </c>
      <c r="V39" s="103" t="n">
        <v>0.97</v>
      </c>
      <c r="W39" s="102" t="n">
        <v>8</v>
      </c>
      <c r="X39" s="93" t="n">
        <v>129</v>
      </c>
      <c r="Y39" s="91" t="inlineStr">
        <is>
          <t>Both</t>
        </is>
      </c>
      <c r="Z39" s="99" t="n">
        <v>52.38</v>
      </c>
      <c r="AA39" s="96" t="n">
        <v>1.09</v>
      </c>
      <c r="AB39" s="96" t="n">
        <v>1.02</v>
      </c>
      <c r="AC39" s="96" t="n">
        <v>1.98</v>
      </c>
      <c r="AD39" s="96" t="n">
        <v>1.92</v>
      </c>
      <c r="AE39" s="96" t="n">
        <v>1.73</v>
      </c>
      <c r="AF39" s="103" t="n">
        <v>0.9399999999999999</v>
      </c>
      <c r="AG39" s="91" t="inlineStr">
        <is>
          <t>Normal</t>
        </is>
      </c>
      <c r="AH39" s="100" t="n">
        <v>0</v>
      </c>
      <c r="AI39" s="101" t="n">
        <v>0</v>
      </c>
      <c r="AJ39" s="92" t="inlineStr">
        <is>
          <t>Y</t>
        </is>
      </c>
      <c r="AK39" s="96" t="n">
        <v>-0.86</v>
      </c>
      <c r="AL39" s="91" t="inlineStr">
        <is>
          <t>Long unwinding</t>
        </is>
      </c>
      <c r="AM39" s="93" t="n">
        <v>13</v>
      </c>
      <c r="AN39" s="92" t="inlineStr">
        <is>
          <t>200 Mom 30</t>
        </is>
      </c>
      <c r="AO39" s="102" t="n">
        <v>1</v>
      </c>
      <c r="AP39" s="103" t="n">
        <v>0.78</v>
      </c>
      <c r="AQ39" s="102" t="n">
        <v>47</v>
      </c>
      <c r="AR39" s="91" t="inlineStr">
        <is>
          <t>Y</t>
        </is>
      </c>
      <c r="AS39" s="104" t="n">
        <v>-1.09</v>
      </c>
      <c r="AT39" s="92">
        <f>IF(AND(P39="52-wk high",T39&gt;=Settings!$B$7),"Y","N")</f>
        <v/>
      </c>
      <c r="AU39" s="91">
        <f>IF(AND(AD39&gt;=Settings!$B$8,M39&gt;0),"Y","N")</f>
        <v/>
      </c>
      <c r="AV39" s="91">
        <f>IF(OR(AH39&gt;Settings!$B$9,AI39&gt;Settings!$B$9),"Y","N")</f>
        <v/>
      </c>
      <c r="AW39" s="91">
        <f>IF(AJ39&lt;&gt;"Y","n/a",IF(AND(M39&gt;0,AK39&gt;Settings!$B$10),"Y","N"))</f>
        <v/>
      </c>
      <c r="AX39" s="91">
        <f>IF(AO39&gt;=Settings!$B$11,"Y","N")</f>
        <v/>
      </c>
      <c r="AY39" s="99">
        <f>(AT39="Y")+(AU39="Y")+(AV39="Y")+(AW39="Y")+(AX39="Y")</f>
        <v/>
      </c>
      <c r="AZ39" s="94">
        <f>IF(AY39=0,"None",_xlfn.TEXTJOIN(", ",TRUE(),IF(AT39="Y","Breakout",""),IF(AU39="Y","Accumulation",""),IF(AV39="Y","Institutional buying",""),IF(AW39="Y","Long buildup",""),IF(AX39="Y","Momentum leader","")))</f>
        <v/>
      </c>
      <c r="BA39" s="94">
        <f>IF(BW39="","","Passes "&amp;AY39&amp;" of 5 buy-side scans"&amp;IF(G39="Y","; RED FLAG: filter out using Red flag column",""))</f>
        <v/>
      </c>
      <c r="BB39" s="91" t="inlineStr">
        <is>
          <t>Upper</t>
        </is>
      </c>
      <c r="BC39" s="92" t="inlineStr">
        <is>
          <t>N</t>
        </is>
      </c>
      <c r="BD39" s="94" t="n"/>
      <c r="BE39" s="94" t="n"/>
      <c r="BF39" s="92">
        <f>IF(R39*100000&gt;=Settings!$B$5,"Y","N")</f>
        <v/>
      </c>
      <c r="BG39" s="91">
        <f>IF(F39&gt;Settings!$B$6,"Y","N")</f>
        <v/>
      </c>
      <c r="BH39" s="97" t="n">
        <v>-20.68</v>
      </c>
      <c r="BI39" s="96" t="n">
        <v>-5.33</v>
      </c>
      <c r="BJ39" s="96" t="n">
        <v>-3.3</v>
      </c>
      <c r="BK39" s="96" t="n">
        <v>-3.87</v>
      </c>
      <c r="BL39" s="96" t="n">
        <v>-8.529999999999999</v>
      </c>
      <c r="BM39" s="96" t="n">
        <v>6.26</v>
      </c>
      <c r="BN39" s="97" t="n">
        <v>-4.01</v>
      </c>
      <c r="BO39" s="96" t="n">
        <v>-4.83</v>
      </c>
      <c r="BP39" s="96" t="n">
        <v>-6.24</v>
      </c>
      <c r="BQ39" s="96" t="n">
        <v>-6.23</v>
      </c>
      <c r="BR39" s="91" t="inlineStr">
        <is>
          <t>Mixed</t>
        </is>
      </c>
      <c r="BS39" s="91" t="inlineStr">
        <is>
          <t>None</t>
        </is>
      </c>
      <c r="BT39" s="96" t="n">
        <v>33.2</v>
      </c>
      <c r="BU39" s="91" t="inlineStr">
        <is>
          <t>N</t>
        </is>
      </c>
      <c r="BV39" s="99">
        <f>IF(OR(BF39&lt;&gt;"Y",BG39&lt;&gt;"Y"),"",(AND(ISNUMBER(BQ39),BQ39&gt;0))+(BR39="Stacked up")+(AND(ISNUMBER(BH39),BH39&gt;=-Settings!$B$17))+(AND(ISNUMBER(BK39),ISNUMBER(BM39),BK39&gt;0,BM39&gt;0))+(AND(ISNUMBER(AQ39),AQ39&gt;=Settings!$B$18))+(AND(ISNUMBER(BT39),BT39&gt;=Settings!$B$19,BT39&lt;=Settings!$B$20))+(AND(ISNUMBER(AS39),AS39&gt;0))+(AND(ISNUMBER(T39),ISNUMBER(M39),T39&gt;=Settings!$B$21,M39&gt;0))+(AND(ISNUMBER(AD39),ISNUMBER(M39),AD39&gt;=Settings!$B$22,M39&gt;0))+(AY39&gt;=1))</f>
        <v/>
      </c>
      <c r="BW39" s="91">
        <f>IF(OR(AY39=0,BF39&lt;&gt;"Y",BG39&lt;&gt;"Y"),"",1+SUMPRODUCT(($A$6:$A$2604=A39)*($AY$6:$AY$2604&gt;0)*($BF$6:$BF$2604="Y")*($BG$6:$BG$2604="Y")*(($AY$6:$AY$2604&gt;AY39)+($AY$6:$AY$2604=AY39)*($AD$6:$AD$2604&gt;AD39))))</f>
        <v/>
      </c>
    </row>
    <row r="40" ht="23.85" customHeight="1" s="55">
      <c r="A40" s="90" t="n">
        <v>46296</v>
      </c>
      <c r="B40" s="91" t="inlineStr">
        <is>
          <t>HINDALCO</t>
        </is>
      </c>
      <c r="C40" s="91" t="inlineStr">
        <is>
          <t>INE038A01020</t>
        </is>
      </c>
      <c r="D40" s="91" t="inlineStr">
        <is>
          <t>Metals &amp; Mining</t>
        </is>
      </c>
      <c r="E40" s="91" t="inlineStr">
        <is>
          <t>Nifty 50</t>
        </is>
      </c>
      <c r="F40" s="93" t="n">
        <v>211655</v>
      </c>
      <c r="G40" s="92" t="inlineStr">
        <is>
          <t>N</t>
        </is>
      </c>
      <c r="H40" s="94" t="n"/>
      <c r="I40" s="91" t="inlineStr">
        <is>
          <t>N</t>
        </is>
      </c>
      <c r="J40" s="92">
        <f>IF(K40="","N","Y")</f>
        <v/>
      </c>
      <c r="K40" s="94">
        <f>_xlfn.TEXTJOIN("; ",TRUE,IF(P40="52-wk low","52-wk low",""),IF(AND(AD40&gt;=Settings!$B$12,M40&lt;0),"Distribution",""),IF(AND(AJ40="Y",M40&lt;0,AK40&lt;-Settings!$B$13),"Long unwinding",""),IF(AND(AJ40="Y",M40&lt;0,AK40&gt;Settings!$B$13),"Short buildup",""))</f>
        <v/>
      </c>
      <c r="L40" s="95" t="n">
        <v>941.85</v>
      </c>
      <c r="M40" s="96" t="n">
        <v>0.01</v>
      </c>
      <c r="N40" s="93" t="n">
        <v>575</v>
      </c>
      <c r="O40" s="91" t="inlineStr">
        <is>
          <t>None</t>
        </is>
      </c>
      <c r="P40" s="91" t="inlineStr">
        <is>
          <t>None</t>
        </is>
      </c>
      <c r="Q40" s="97" t="n">
        <v>58.78</v>
      </c>
      <c r="R40" s="96" t="n">
        <v>37.19</v>
      </c>
      <c r="S40" s="96" t="n">
        <v>1.67</v>
      </c>
      <c r="T40" s="96" t="n">
        <v>1.44</v>
      </c>
      <c r="U40" s="96" t="n">
        <v>1.14</v>
      </c>
      <c r="V40" s="103" t="n">
        <v>0.72</v>
      </c>
      <c r="W40" s="102" t="n">
        <v>3</v>
      </c>
      <c r="X40" s="93" t="n">
        <v>212</v>
      </c>
      <c r="Y40" s="91" t="inlineStr">
        <is>
          <t>None</t>
        </is>
      </c>
      <c r="Z40" s="99" t="n">
        <v>56.41</v>
      </c>
      <c r="AA40" s="96" t="n">
        <v>0.95</v>
      </c>
      <c r="AB40" s="96" t="n">
        <v>1.01</v>
      </c>
      <c r="AC40" s="96" t="n">
        <v>1.57</v>
      </c>
      <c r="AD40" s="96" t="n">
        <v>1.47</v>
      </c>
      <c r="AE40" s="96" t="n">
        <v>1.16</v>
      </c>
      <c r="AF40" s="103" t="n">
        <v>1.08</v>
      </c>
      <c r="AG40" s="91" t="inlineStr">
        <is>
          <t>Normal</t>
        </is>
      </c>
      <c r="AH40" s="100" t="n">
        <v>0</v>
      </c>
      <c r="AI40" s="101" t="n">
        <v>0</v>
      </c>
      <c r="AJ40" s="92" t="inlineStr">
        <is>
          <t>Y</t>
        </is>
      </c>
      <c r="AK40" s="96" t="n">
        <v>-0.74</v>
      </c>
      <c r="AL40" s="91" t="inlineStr">
        <is>
          <t>Short covering</t>
        </is>
      </c>
      <c r="AM40" s="93" t="n">
        <v>24</v>
      </c>
      <c r="AN40" s="92" t="inlineStr">
        <is>
          <t>200 Mom 30; 500 Mom 50</t>
        </is>
      </c>
      <c r="AO40" s="102" t="n">
        <v>2</v>
      </c>
      <c r="AP40" s="103" t="n">
        <v>1.21</v>
      </c>
      <c r="AQ40" s="102" t="n">
        <v>70</v>
      </c>
      <c r="AR40" s="91" t="inlineStr">
        <is>
          <t>Y</t>
        </is>
      </c>
      <c r="AS40" s="104" t="n">
        <v>-1.09</v>
      </c>
      <c r="AT40" s="92">
        <f>IF(AND(P40="52-wk high",T40&gt;=Settings!$B$7),"Y","N")</f>
        <v/>
      </c>
      <c r="AU40" s="91">
        <f>IF(AND(AD40&gt;=Settings!$B$8,M40&gt;0),"Y","N")</f>
        <v/>
      </c>
      <c r="AV40" s="91">
        <f>IF(OR(AH40&gt;Settings!$B$9,AI40&gt;Settings!$B$9),"Y","N")</f>
        <v/>
      </c>
      <c r="AW40" s="91">
        <f>IF(AJ40&lt;&gt;"Y","n/a",IF(AND(M40&gt;0,AK40&gt;Settings!$B$10),"Y","N"))</f>
        <v/>
      </c>
      <c r="AX40" s="91">
        <f>IF(AO40&gt;=Settings!$B$11,"Y","N")</f>
        <v/>
      </c>
      <c r="AY40" s="99">
        <f>(AT40="Y")+(AU40="Y")+(AV40="Y")+(AW40="Y")+(AX40="Y")</f>
        <v/>
      </c>
      <c r="AZ40" s="94">
        <f>IF(AY40=0,"None",_xlfn.TEXTJOIN(", ",TRUE(),IF(AT40="Y","Breakout",""),IF(AU40="Y","Accumulation",""),IF(AV40="Y","Institutional buying",""),IF(AW40="Y","Long buildup",""),IF(AX40="Y","Momentum leader","")))</f>
        <v/>
      </c>
      <c r="BA40" s="94">
        <f>IF(BW40="","","Passes "&amp;AY40&amp;" of 5 buy-side scans"&amp;IF(G40="Y","; RED FLAG: filter out using Red flag column",""))</f>
        <v/>
      </c>
      <c r="BB40" s="91" t="inlineStr">
        <is>
          <t>None</t>
        </is>
      </c>
      <c r="BC40" s="92" t="inlineStr">
        <is>
          <t>N</t>
        </is>
      </c>
      <c r="BD40" s="94" t="n"/>
      <c r="BE40" s="94" t="n"/>
      <c r="BF40" s="92">
        <f>IF(R40*100000&gt;=Settings!$B$5,"Y","N")</f>
        <v/>
      </c>
      <c r="BG40" s="91">
        <f>IF(F40&gt;Settings!$B$6,"Y","N")</f>
        <v/>
      </c>
      <c r="BH40" s="97" t="n">
        <v>-19.91</v>
      </c>
      <c r="BI40" s="96" t="n">
        <v>-4.09</v>
      </c>
      <c r="BJ40" s="96" t="n">
        <v>-7.15</v>
      </c>
      <c r="BK40" s="96" t="n">
        <v>0.23</v>
      </c>
      <c r="BL40" s="96" t="n">
        <v>4.12</v>
      </c>
      <c r="BM40" s="96" t="n">
        <v>22.96</v>
      </c>
      <c r="BN40" s="97" t="n">
        <v>-3.87</v>
      </c>
      <c r="BO40" s="96" t="n">
        <v>-5.38</v>
      </c>
      <c r="BP40" s="96" t="n">
        <v>-5.3</v>
      </c>
      <c r="BQ40" s="96" t="n">
        <v>-2.13</v>
      </c>
      <c r="BR40" s="91" t="inlineStr">
        <is>
          <t>Mixed</t>
        </is>
      </c>
      <c r="BS40" s="91" t="inlineStr">
        <is>
          <t>None</t>
        </is>
      </c>
      <c r="BT40" s="96" t="n">
        <v>31</v>
      </c>
      <c r="BU40" s="91" t="inlineStr">
        <is>
          <t>N</t>
        </is>
      </c>
      <c r="BV40" s="99">
        <f>IF(OR(BF40&lt;&gt;"Y",BG40&lt;&gt;"Y"),"",(AND(ISNUMBER(BQ40),BQ40&gt;0))+(BR40="Stacked up")+(AND(ISNUMBER(BH40),BH40&gt;=-Settings!$B$17))+(AND(ISNUMBER(BK40),ISNUMBER(BM40),BK40&gt;0,BM40&gt;0))+(AND(ISNUMBER(AQ40),AQ40&gt;=Settings!$B$18))+(AND(ISNUMBER(BT40),BT40&gt;=Settings!$B$19,BT40&lt;=Settings!$B$20))+(AND(ISNUMBER(AS40),AS40&gt;0))+(AND(ISNUMBER(T40),ISNUMBER(M40),T40&gt;=Settings!$B$21,M40&gt;0))+(AND(ISNUMBER(AD40),ISNUMBER(M40),AD40&gt;=Settings!$B$22,M40&gt;0))+(AY40&gt;=1))</f>
        <v/>
      </c>
      <c r="BW40" s="91">
        <f>IF(OR(AY40=0,BF40&lt;&gt;"Y",BG40&lt;&gt;"Y"),"",1+SUMPRODUCT(($A$6:$A$2604=A40)*($AY$6:$AY$2604&gt;0)*($BF$6:$BF$2604="Y")*($BG$6:$BG$2604="Y")*(($AY$6:$AY$2604&gt;AY40)+($AY$6:$AY$2604=AY40)*($AD$6:$AD$2604&gt;AD40))))</f>
        <v/>
      </c>
    </row>
    <row r="41" ht="23.85" customHeight="1" s="55">
      <c r="A41" s="90" t="n">
        <v>46296</v>
      </c>
      <c r="B41" s="91" t="inlineStr">
        <is>
          <t>GRASIM</t>
        </is>
      </c>
      <c r="C41" s="91" t="inlineStr">
        <is>
          <t>INE047A01021</t>
        </is>
      </c>
      <c r="D41" s="91" t="inlineStr">
        <is>
          <t>Construction Materials</t>
        </is>
      </c>
      <c r="E41" s="91" t="inlineStr">
        <is>
          <t>Nifty 50</t>
        </is>
      </c>
      <c r="F41" s="93" t="n">
        <v>201575</v>
      </c>
      <c r="G41" s="92" t="inlineStr">
        <is>
          <t>N</t>
        </is>
      </c>
      <c r="H41" s="94" t="n"/>
      <c r="I41" s="91" t="inlineStr">
        <is>
          <t>N</t>
        </is>
      </c>
      <c r="J41" s="92">
        <f>IF(K41="","N","Y")</f>
        <v/>
      </c>
      <c r="K41" s="94">
        <f>_xlfn.TEXTJOIN("; ",TRUE,IF(P41="52-wk low","52-wk low",""),IF(AND(AD41&gt;=Settings!$B$12,M41&lt;0),"Distribution",""),IF(AND(AJ41="Y",M41&lt;0,AK41&lt;-Settings!$B$13),"Long unwinding",""),IF(AND(AJ41="Y",M41&lt;0,AK41&gt;Settings!$B$13),"Short buildup",""))</f>
        <v/>
      </c>
      <c r="L41" s="95" t="n">
        <v>2962</v>
      </c>
      <c r="M41" s="96" t="n">
        <v>-3.26</v>
      </c>
      <c r="N41" s="93" t="n">
        <v>2171</v>
      </c>
      <c r="O41" s="91" t="inlineStr">
        <is>
          <t>None</t>
        </is>
      </c>
      <c r="P41" s="91" t="inlineStr">
        <is>
          <t>None</t>
        </is>
      </c>
      <c r="Q41" s="97" t="n">
        <v>13.86</v>
      </c>
      <c r="R41" s="96" t="n">
        <v>8.779999999999999</v>
      </c>
      <c r="S41" s="96" t="n">
        <v>1.61</v>
      </c>
      <c r="T41" s="96" t="n">
        <v>1.56</v>
      </c>
      <c r="U41" s="96" t="n">
        <v>1.63</v>
      </c>
      <c r="V41" s="103" t="n">
        <v>1.02</v>
      </c>
      <c r="W41" s="102" t="n">
        <v>4</v>
      </c>
      <c r="X41" s="93" t="n">
        <v>168</v>
      </c>
      <c r="Y41" s="91" t="inlineStr">
        <is>
          <t>None</t>
        </is>
      </c>
      <c r="Z41" s="99" t="n">
        <v>53.67</v>
      </c>
      <c r="AA41" s="96" t="n">
        <v>0.87</v>
      </c>
      <c r="AB41" s="96" t="n">
        <v>0.93</v>
      </c>
      <c r="AC41" s="96" t="n">
        <v>1.39</v>
      </c>
      <c r="AD41" s="96" t="n">
        <v>1.45</v>
      </c>
      <c r="AE41" s="96" t="n">
        <v>1.55</v>
      </c>
      <c r="AF41" s="103" t="n">
        <v>1.09</v>
      </c>
      <c r="AG41" s="91" t="inlineStr">
        <is>
          <t>Normal</t>
        </is>
      </c>
      <c r="AH41" s="100" t="n">
        <v>0</v>
      </c>
      <c r="AI41" s="101" t="n">
        <v>0</v>
      </c>
      <c r="AJ41" s="92" t="inlineStr">
        <is>
          <t>Y</t>
        </is>
      </c>
      <c r="AK41" s="96" t="n">
        <v>0.78</v>
      </c>
      <c r="AL41" s="91" t="inlineStr">
        <is>
          <t>Short buildup</t>
        </is>
      </c>
      <c r="AM41" s="93" t="n">
        <v>44</v>
      </c>
      <c r="AN41" s="92" t="inlineStr">
        <is>
          <t>None</t>
        </is>
      </c>
      <c r="AO41" s="102" t="n">
        <v>0</v>
      </c>
      <c r="AP41" s="103" t="n">
        <v>1.22</v>
      </c>
      <c r="AQ41" s="102" t="n">
        <v>70</v>
      </c>
      <c r="AR41" s="91" t="inlineStr">
        <is>
          <t>Y</t>
        </is>
      </c>
      <c r="AS41" s="104" t="n">
        <v>-0.71</v>
      </c>
      <c r="AT41" s="92">
        <f>IF(AND(P41="52-wk high",T41&gt;=Settings!$B$7),"Y","N")</f>
        <v/>
      </c>
      <c r="AU41" s="91">
        <f>IF(AND(AD41&gt;=Settings!$B$8,M41&gt;0),"Y","N")</f>
        <v/>
      </c>
      <c r="AV41" s="91">
        <f>IF(OR(AH41&gt;Settings!$B$9,AI41&gt;Settings!$B$9),"Y","N")</f>
        <v/>
      </c>
      <c r="AW41" s="91">
        <f>IF(AJ41&lt;&gt;"Y","n/a",IF(AND(M41&gt;0,AK41&gt;Settings!$B$10),"Y","N"))</f>
        <v/>
      </c>
      <c r="AX41" s="91">
        <f>IF(AO41&gt;=Settings!$B$11,"Y","N")</f>
        <v/>
      </c>
      <c r="AY41" s="99">
        <f>(AT41="Y")+(AU41="Y")+(AV41="Y")+(AW41="Y")+(AX41="Y")</f>
        <v/>
      </c>
      <c r="AZ41" s="94">
        <f>IF(AY41=0,"None",_xlfn.TEXTJOIN(", ",TRUE(),IF(AT41="Y","Breakout",""),IF(AU41="Y","Accumulation",""),IF(AV41="Y","Institutional buying",""),IF(AW41="Y","Long buildup",""),IF(AX41="Y","Momentum leader","")))</f>
        <v/>
      </c>
      <c r="BA41" s="94">
        <f>IF(BW41="","","Passes "&amp;AY41&amp;" of 5 buy-side scans"&amp;IF(G41="Y","; RED FLAG: filter out using Red flag column",""))</f>
        <v/>
      </c>
      <c r="BB41" s="91" t="inlineStr">
        <is>
          <t>None</t>
        </is>
      </c>
      <c r="BC41" s="92" t="inlineStr">
        <is>
          <t>N</t>
        </is>
      </c>
      <c r="BD41" s="94" t="n"/>
      <c r="BE41" s="94" t="n"/>
      <c r="BF41" s="92">
        <f>IF(R41*100000&gt;=Settings!$B$5,"Y","N")</f>
        <v/>
      </c>
      <c r="BG41" s="91">
        <f>IF(F41&gt;Settings!$B$6,"Y","N")</f>
        <v/>
      </c>
      <c r="BH41" s="97" t="n">
        <v>-13.17</v>
      </c>
      <c r="BI41" s="96" t="n">
        <v>-6.46</v>
      </c>
      <c r="BJ41" s="96" t="n">
        <v>-10.38</v>
      </c>
      <c r="BK41" s="96" t="n">
        <v>-5.68</v>
      </c>
      <c r="BL41" s="96" t="n">
        <v>14.24</v>
      </c>
      <c r="BM41" s="96" t="n">
        <v>6.18</v>
      </c>
      <c r="BN41" s="97" t="n">
        <v>-6.53</v>
      </c>
      <c r="BO41" s="96" t="n">
        <v>-7.22</v>
      </c>
      <c r="BP41" s="96" t="n">
        <v>-5.56</v>
      </c>
      <c r="BQ41" s="96" t="n">
        <v>-2.44</v>
      </c>
      <c r="BR41" s="91" t="inlineStr">
        <is>
          <t>Mixed</t>
        </is>
      </c>
      <c r="BS41" s="91" t="inlineStr">
        <is>
          <t>None</t>
        </is>
      </c>
      <c r="BT41" s="96" t="n">
        <v>21.7</v>
      </c>
      <c r="BU41" s="91" t="inlineStr">
        <is>
          <t>N</t>
        </is>
      </c>
      <c r="BV41" s="99">
        <f>IF(OR(BF41&lt;&gt;"Y",BG41&lt;&gt;"Y"),"",(AND(ISNUMBER(BQ41),BQ41&gt;0))+(BR41="Stacked up")+(AND(ISNUMBER(BH41),BH41&gt;=-Settings!$B$17))+(AND(ISNUMBER(BK41),ISNUMBER(BM41),BK41&gt;0,BM41&gt;0))+(AND(ISNUMBER(AQ41),AQ41&gt;=Settings!$B$18))+(AND(ISNUMBER(BT41),BT41&gt;=Settings!$B$19,BT41&lt;=Settings!$B$20))+(AND(ISNUMBER(AS41),AS41&gt;0))+(AND(ISNUMBER(T41),ISNUMBER(M41),T41&gt;=Settings!$B$21,M41&gt;0))+(AND(ISNUMBER(AD41),ISNUMBER(M41),AD41&gt;=Settings!$B$22,M41&gt;0))+(AY41&gt;=1))</f>
        <v/>
      </c>
      <c r="BW41" s="91">
        <f>IF(OR(AY41=0,BF41&lt;&gt;"Y",BG41&lt;&gt;"Y"),"",1+SUMPRODUCT(($A$6:$A$2604=A41)*($AY$6:$AY$2604&gt;0)*($BF$6:$BF$2604="Y")*($BG$6:$BG$2604="Y")*(($AY$6:$AY$2604&gt;AY41)+($AY$6:$AY$2604=AY41)*($AD$6:$AD$2604&gt;AD41))))</f>
        <v/>
      </c>
    </row>
    <row r="42" ht="23.85" customHeight="1" s="55">
      <c r="A42" s="90" t="n">
        <v>46296</v>
      </c>
      <c r="B42" s="91" t="inlineStr">
        <is>
          <t>INDIGO</t>
        </is>
      </c>
      <c r="C42" s="91" t="inlineStr">
        <is>
          <t>INE646L01027</t>
        </is>
      </c>
      <c r="D42" s="91" t="inlineStr">
        <is>
          <t>Services</t>
        </is>
      </c>
      <c r="E42" s="91" t="inlineStr">
        <is>
          <t>Nifty 50</t>
        </is>
      </c>
      <c r="F42" s="93" t="n">
        <v>190623</v>
      </c>
      <c r="G42" s="92" t="inlineStr">
        <is>
          <t>N</t>
        </is>
      </c>
      <c r="H42" s="94" t="n"/>
      <c r="I42" s="91" t="inlineStr">
        <is>
          <t>N</t>
        </is>
      </c>
      <c r="J42" s="92">
        <f>IF(K42="","N","Y")</f>
        <v/>
      </c>
      <c r="K42" s="94">
        <f>_xlfn.TEXTJOIN("; ",TRUE,IF(P42="52-wk low","52-wk low",""),IF(AND(AD42&gt;=Settings!$B$12,M42&lt;0),"Distribution",""),IF(AND(AJ42="Y",M42&lt;0,AK42&lt;-Settings!$B$13),"Long unwinding",""),IF(AND(AJ42="Y",M42&lt;0,AK42&gt;Settings!$B$13),"Short buildup",""))</f>
        <v/>
      </c>
      <c r="L42" s="95" t="n">
        <v>4929.9</v>
      </c>
      <c r="M42" s="96" t="n">
        <v>-1.09</v>
      </c>
      <c r="N42" s="93" t="n">
        <v>1094</v>
      </c>
      <c r="O42" s="91" t="inlineStr">
        <is>
          <t>None</t>
        </is>
      </c>
      <c r="P42" s="91" t="inlineStr">
        <is>
          <t>None</t>
        </is>
      </c>
      <c r="Q42" s="97" t="n">
        <v>5.93</v>
      </c>
      <c r="R42" s="96" t="n">
        <v>5.93</v>
      </c>
      <c r="S42" s="96" t="n">
        <v>0.93</v>
      </c>
      <c r="T42" s="96" t="n">
        <v>0.88</v>
      </c>
      <c r="U42" s="96" t="n">
        <v>0.65</v>
      </c>
      <c r="V42" s="103" t="n">
        <v>0.66</v>
      </c>
      <c r="W42" s="102" t="n">
        <v>0</v>
      </c>
      <c r="X42" s="93" t="n"/>
      <c r="Y42" s="91" t="inlineStr">
        <is>
          <t>None</t>
        </is>
      </c>
      <c r="Z42" s="99" t="n">
        <v>48.94</v>
      </c>
      <c r="AA42" s="96" t="n">
        <v>0.88</v>
      </c>
      <c r="AB42" s="96" t="n">
        <v>0.93</v>
      </c>
      <c r="AC42" s="96" t="n">
        <v>0.83</v>
      </c>
      <c r="AD42" s="96" t="n">
        <v>0.82</v>
      </c>
      <c r="AE42" s="96" t="n">
        <v>0.61</v>
      </c>
      <c r="AF42" s="103" t="n">
        <v>1.05</v>
      </c>
      <c r="AG42" s="91" t="inlineStr">
        <is>
          <t>Normal</t>
        </is>
      </c>
      <c r="AH42" s="100" t="n">
        <v>0</v>
      </c>
      <c r="AI42" s="101" t="n">
        <v>0</v>
      </c>
      <c r="AJ42" s="92" t="inlineStr">
        <is>
          <t>Y</t>
        </is>
      </c>
      <c r="AK42" s="96" t="n">
        <v>-0.13</v>
      </c>
      <c r="AL42" s="91" t="inlineStr">
        <is>
          <t>Long unwinding</t>
        </is>
      </c>
      <c r="AM42" s="93" t="n">
        <v>31</v>
      </c>
      <c r="AN42" s="92" t="inlineStr">
        <is>
          <t>None</t>
        </is>
      </c>
      <c r="AO42" s="102" t="n">
        <v>0</v>
      </c>
      <c r="AP42" s="103" t="n">
        <v>0.91</v>
      </c>
      <c r="AQ42" s="102" t="n">
        <v>57</v>
      </c>
      <c r="AR42" s="91" t="inlineStr">
        <is>
          <t>Y</t>
        </is>
      </c>
      <c r="AS42" s="104" t="n">
        <v>5.23</v>
      </c>
      <c r="AT42" s="92">
        <f>IF(AND(P42="52-wk high",T42&gt;=Settings!$B$7),"Y","N")</f>
        <v/>
      </c>
      <c r="AU42" s="91">
        <f>IF(AND(AD42&gt;=Settings!$B$8,M42&gt;0),"Y","N")</f>
        <v/>
      </c>
      <c r="AV42" s="91">
        <f>IF(OR(AH42&gt;Settings!$B$9,AI42&gt;Settings!$B$9),"Y","N")</f>
        <v/>
      </c>
      <c r="AW42" s="91">
        <f>IF(AJ42&lt;&gt;"Y","n/a",IF(AND(M42&gt;0,AK42&gt;Settings!$B$10),"Y","N"))</f>
        <v/>
      </c>
      <c r="AX42" s="91">
        <f>IF(AO42&gt;=Settings!$B$11,"Y","N")</f>
        <v/>
      </c>
      <c r="AY42" s="99">
        <f>(AT42="Y")+(AU42="Y")+(AV42="Y")+(AW42="Y")+(AX42="Y")</f>
        <v/>
      </c>
      <c r="AZ42" s="94">
        <f>IF(AY42=0,"None",_xlfn.TEXTJOIN(", ",TRUE(),IF(AT42="Y","Breakout",""),IF(AU42="Y","Accumulation",""),IF(AV42="Y","Institutional buying",""),IF(AW42="Y","Long buildup",""),IF(AX42="Y","Momentum leader","")))</f>
        <v/>
      </c>
      <c r="BA42" s="94">
        <f>IF(BW42="","","Passes "&amp;AY42&amp;" of 5 buy-side scans"&amp;IF(G42="Y","; RED FLAG: filter out using Red flag column",""))</f>
        <v/>
      </c>
      <c r="BB42" s="91" t="inlineStr">
        <is>
          <t>None</t>
        </is>
      </c>
      <c r="BC42" s="92" t="inlineStr">
        <is>
          <t>Y</t>
        </is>
      </c>
      <c r="BD42" s="94" t="inlineStr">
        <is>
          <t>EPS zero</t>
        </is>
      </c>
      <c r="BE42" s="94" t="n"/>
      <c r="BF42" s="92">
        <f>IF(R42*100000&gt;=Settings!$B$5,"Y","N")</f>
        <v/>
      </c>
      <c r="BG42" s="91">
        <f>IF(F42&gt;Settings!$B$6,"Y","N")</f>
        <v/>
      </c>
      <c r="BH42" s="97" t="n">
        <v>-17.42</v>
      </c>
      <c r="BI42" s="96" t="n">
        <v>0.82</v>
      </c>
      <c r="BJ42" s="96" t="n">
        <v>-2.42</v>
      </c>
      <c r="BK42" s="96" t="n">
        <v>-8.69</v>
      </c>
      <c r="BL42" s="96" t="n">
        <v>17.92</v>
      </c>
      <c r="BM42" s="96" t="n">
        <v>-12.06</v>
      </c>
      <c r="BN42" s="97" t="n">
        <v>-0.65</v>
      </c>
      <c r="BO42" s="96" t="n">
        <v>-1.86</v>
      </c>
      <c r="BP42" s="96" t="n">
        <v>-1.24</v>
      </c>
      <c r="BQ42" s="96" t="n">
        <v>-1.65</v>
      </c>
      <c r="BR42" s="91" t="inlineStr">
        <is>
          <t>Mixed</t>
        </is>
      </c>
      <c r="BS42" s="91" t="inlineStr">
        <is>
          <t>None</t>
        </is>
      </c>
      <c r="BT42" s="96" t="n">
        <v>47.9</v>
      </c>
      <c r="BU42" s="91" t="inlineStr">
        <is>
          <t>N</t>
        </is>
      </c>
      <c r="BV42" s="99">
        <f>IF(OR(BF42&lt;&gt;"Y",BG42&lt;&gt;"Y"),"",(AND(ISNUMBER(BQ42),BQ42&gt;0))+(BR42="Stacked up")+(AND(ISNUMBER(BH42),BH42&gt;=-Settings!$B$17))+(AND(ISNUMBER(BK42),ISNUMBER(BM42),BK42&gt;0,BM42&gt;0))+(AND(ISNUMBER(AQ42),AQ42&gt;=Settings!$B$18))+(AND(ISNUMBER(BT42),BT42&gt;=Settings!$B$19,BT42&lt;=Settings!$B$20))+(AND(ISNUMBER(AS42),AS42&gt;0))+(AND(ISNUMBER(T42),ISNUMBER(M42),T42&gt;=Settings!$B$21,M42&gt;0))+(AND(ISNUMBER(AD42),ISNUMBER(M42),AD42&gt;=Settings!$B$22,M42&gt;0))+(AY42&gt;=1))</f>
        <v/>
      </c>
      <c r="BW42" s="91">
        <f>IF(OR(AY42=0,BF42&lt;&gt;"Y",BG42&lt;&gt;"Y"),"",1+SUMPRODUCT(($A$6:$A$2604=A42)*($AY$6:$AY$2604&gt;0)*($BF$6:$BF$2604="Y")*($BG$6:$BG$2604="Y")*(($AY$6:$AY$2604&gt;AY42)+($AY$6:$AY$2604=AY42)*($AD$6:$AD$2604&gt;AD42))))</f>
        <v/>
      </c>
    </row>
    <row r="43" ht="23.85" customHeight="1" s="55">
      <c r="A43" s="90" t="n">
        <v>46296</v>
      </c>
      <c r="B43" s="91" t="inlineStr">
        <is>
          <t>EICHERMOT</t>
        </is>
      </c>
      <c r="C43" s="91" t="inlineStr">
        <is>
          <t>INE066A01021</t>
        </is>
      </c>
      <c r="D43" s="91" t="inlineStr">
        <is>
          <t>Automobile and Auto Components</t>
        </is>
      </c>
      <c r="E43" s="91" t="inlineStr">
        <is>
          <t>Nifty 50</t>
        </is>
      </c>
      <c r="F43" s="93" t="n">
        <v>189969</v>
      </c>
      <c r="G43" s="92" t="inlineStr">
        <is>
          <t>N</t>
        </is>
      </c>
      <c r="H43" s="94" t="n"/>
      <c r="I43" s="91" t="inlineStr">
        <is>
          <t>N</t>
        </is>
      </c>
      <c r="J43" s="92">
        <f>IF(K43="","N","Y")</f>
        <v/>
      </c>
      <c r="K43" s="94">
        <f>_xlfn.TEXTJOIN("; ",TRUE,IF(P43="52-wk low","52-wk low",""),IF(AND(AD43&gt;=Settings!$B$12,M43&lt;0),"Distribution",""),IF(AND(AJ43="Y",M43&lt;0,AK43&lt;-Settings!$B$13),"Long unwinding",""),IF(AND(AJ43="Y",M43&lt;0,AK43&gt;Settings!$B$13),"Short buildup",""))</f>
        <v/>
      </c>
      <c r="L43" s="95" t="n">
        <v>6920</v>
      </c>
      <c r="M43" s="96" t="n">
        <v>-3.22</v>
      </c>
      <c r="N43" s="93" t="n">
        <v>2157</v>
      </c>
      <c r="O43" s="91" t="inlineStr">
        <is>
          <t>None</t>
        </is>
      </c>
      <c r="P43" s="91" t="inlineStr">
        <is>
          <t>None</t>
        </is>
      </c>
      <c r="Q43" s="97" t="n">
        <v>8.17</v>
      </c>
      <c r="R43" s="96" t="n">
        <v>3.89</v>
      </c>
      <c r="S43" s="96" t="n">
        <v>2.03</v>
      </c>
      <c r="T43" s="96" t="n">
        <v>1.86</v>
      </c>
      <c r="U43" s="96" t="n">
        <v>1.57</v>
      </c>
      <c r="V43" s="103" t="n">
        <v>0.74</v>
      </c>
      <c r="W43" s="102" t="n">
        <v>2</v>
      </c>
      <c r="X43" s="93" t="n">
        <v>126</v>
      </c>
      <c r="Y43" s="91" t="inlineStr">
        <is>
          <t>None</t>
        </is>
      </c>
      <c r="Z43" s="99" t="n">
        <v>49.18</v>
      </c>
      <c r="AA43" s="96" t="n">
        <v>0.8100000000000001</v>
      </c>
      <c r="AB43" s="96" t="n">
        <v>0.83</v>
      </c>
      <c r="AC43" s="96" t="n">
        <v>1.67</v>
      </c>
      <c r="AD43" s="96" t="n">
        <v>1.59</v>
      </c>
      <c r="AE43" s="96" t="n">
        <v>1.41</v>
      </c>
      <c r="AF43" s="103" t="n">
        <v>1.11</v>
      </c>
      <c r="AG43" s="91" t="inlineStr">
        <is>
          <t>Normal</t>
        </is>
      </c>
      <c r="AH43" s="100" t="n">
        <v>0</v>
      </c>
      <c r="AI43" s="101" t="n">
        <v>0</v>
      </c>
      <c r="AJ43" s="92" t="inlineStr">
        <is>
          <t>Y</t>
        </is>
      </c>
      <c r="AK43" s="96" t="n">
        <v>6.23</v>
      </c>
      <c r="AL43" s="91" t="inlineStr">
        <is>
          <t>Short buildup</t>
        </is>
      </c>
      <c r="AM43" s="93" t="n">
        <v>28</v>
      </c>
      <c r="AN43" s="92" t="inlineStr">
        <is>
          <t>500 Multicap MQ 50; TotalMkt MQ 50</t>
        </is>
      </c>
      <c r="AO43" s="102" t="n">
        <v>2</v>
      </c>
      <c r="AP43" s="103" t="n">
        <v>0.82</v>
      </c>
      <c r="AQ43" s="102" t="n">
        <v>51</v>
      </c>
      <c r="AR43" s="91" t="inlineStr">
        <is>
          <t>Y</t>
        </is>
      </c>
      <c r="AS43" s="104" t="n">
        <v>0.5600000000000001</v>
      </c>
      <c r="AT43" s="92">
        <f>IF(AND(P43="52-wk high",T43&gt;=Settings!$B$7),"Y","N")</f>
        <v/>
      </c>
      <c r="AU43" s="91">
        <f>IF(AND(AD43&gt;=Settings!$B$8,M43&gt;0),"Y","N")</f>
        <v/>
      </c>
      <c r="AV43" s="91">
        <f>IF(OR(AH43&gt;Settings!$B$9,AI43&gt;Settings!$B$9),"Y","N")</f>
        <v/>
      </c>
      <c r="AW43" s="91">
        <f>IF(AJ43&lt;&gt;"Y","n/a",IF(AND(M43&gt;0,AK43&gt;Settings!$B$10),"Y","N"))</f>
        <v/>
      </c>
      <c r="AX43" s="91">
        <f>IF(AO43&gt;=Settings!$B$11,"Y","N")</f>
        <v/>
      </c>
      <c r="AY43" s="99">
        <f>(AT43="Y")+(AU43="Y")+(AV43="Y")+(AW43="Y")+(AX43="Y")</f>
        <v/>
      </c>
      <c r="AZ43" s="94">
        <f>IF(AY43=0,"None",_xlfn.TEXTJOIN(", ",TRUE(),IF(AT43="Y","Breakout",""),IF(AU43="Y","Accumulation",""),IF(AV43="Y","Institutional buying",""),IF(AW43="Y","Long buildup",""),IF(AX43="Y","Momentum leader","")))</f>
        <v/>
      </c>
      <c r="BA43" s="94">
        <f>IF(BW43="","","Passes "&amp;AY43&amp;" of 5 buy-side scans"&amp;IF(G43="Y","; RED FLAG: filter out using Red flag column",""))</f>
        <v/>
      </c>
      <c r="BB43" s="91" t="inlineStr">
        <is>
          <t>None</t>
        </is>
      </c>
      <c r="BC43" s="92" t="inlineStr">
        <is>
          <t>N</t>
        </is>
      </c>
      <c r="BD43" s="94" t="n"/>
      <c r="BE43" s="94" t="n"/>
      <c r="BF43" s="92">
        <f>IF(R43*100000&gt;=Settings!$B$5,"Y","N")</f>
        <v/>
      </c>
      <c r="BG43" s="91">
        <f>IF(F43&gt;Settings!$B$6,"Y","N")</f>
        <v/>
      </c>
      <c r="BH43" s="97" t="n">
        <v>-15.92</v>
      </c>
      <c r="BI43" s="96" t="n">
        <v>-5.7</v>
      </c>
      <c r="BJ43" s="96" t="n">
        <v>-13.17</v>
      </c>
      <c r="BK43" s="96" t="n">
        <v>-3.07</v>
      </c>
      <c r="BL43" s="96" t="n">
        <v>1.38</v>
      </c>
      <c r="BM43" s="96" t="n">
        <v>-1.45</v>
      </c>
      <c r="BN43" s="97" t="n">
        <v>-6.86</v>
      </c>
      <c r="BO43" s="96" t="n">
        <v>-8.74</v>
      </c>
      <c r="BP43" s="96" t="n">
        <v>-8.289999999999999</v>
      </c>
      <c r="BQ43" s="96" t="n">
        <v>-6.8</v>
      </c>
      <c r="BR43" s="91" t="inlineStr">
        <is>
          <t>Mixed</t>
        </is>
      </c>
      <c r="BS43" s="91" t="inlineStr">
        <is>
          <t>None</t>
        </is>
      </c>
      <c r="BT43" s="96" t="n">
        <v>12.6</v>
      </c>
      <c r="BU43" s="91" t="inlineStr">
        <is>
          <t>N</t>
        </is>
      </c>
      <c r="BV43" s="99">
        <f>IF(OR(BF43&lt;&gt;"Y",BG43&lt;&gt;"Y"),"",(AND(ISNUMBER(BQ43),BQ43&gt;0))+(BR43="Stacked up")+(AND(ISNUMBER(BH43),BH43&gt;=-Settings!$B$17))+(AND(ISNUMBER(BK43),ISNUMBER(BM43),BK43&gt;0,BM43&gt;0))+(AND(ISNUMBER(AQ43),AQ43&gt;=Settings!$B$18))+(AND(ISNUMBER(BT43),BT43&gt;=Settings!$B$19,BT43&lt;=Settings!$B$20))+(AND(ISNUMBER(AS43),AS43&gt;0))+(AND(ISNUMBER(T43),ISNUMBER(M43),T43&gt;=Settings!$B$21,M43&gt;0))+(AND(ISNUMBER(AD43),ISNUMBER(M43),AD43&gt;=Settings!$B$22,M43&gt;0))+(AY43&gt;=1))</f>
        <v/>
      </c>
      <c r="BW43" s="91">
        <f>IF(OR(AY43=0,BF43&lt;&gt;"Y",BG43&lt;&gt;"Y"),"",1+SUMPRODUCT(($A$6:$A$2604=A43)*($AY$6:$AY$2604&gt;0)*($BF$6:$BF$2604="Y")*($BG$6:$BG$2604="Y")*(($AY$6:$AY$2604&gt;AY43)+($AY$6:$AY$2604=AY43)*($AD$6:$AD$2604&gt;AD43))))</f>
        <v/>
      </c>
    </row>
    <row r="44" ht="23.85" customHeight="1" s="55">
      <c r="A44" s="90" t="n">
        <v>46296</v>
      </c>
      <c r="B44" s="91" t="inlineStr">
        <is>
          <t>SBILIFE</t>
        </is>
      </c>
      <c r="C44" s="91" t="inlineStr">
        <is>
          <t>INE123W01016</t>
        </is>
      </c>
      <c r="D44" s="91" t="inlineStr">
        <is>
          <t>Financial Services</t>
        </is>
      </c>
      <c r="E44" s="91" t="inlineStr">
        <is>
          <t>Nifty 50</t>
        </is>
      </c>
      <c r="F44" s="93" t="n">
        <v>172746</v>
      </c>
      <c r="G44" s="92" t="inlineStr">
        <is>
          <t>N</t>
        </is>
      </c>
      <c r="H44" s="94" t="n"/>
      <c r="I44" s="91" t="inlineStr">
        <is>
          <t>N</t>
        </is>
      </c>
      <c r="J44" s="92">
        <f>IF(K44="","N","Y")</f>
        <v/>
      </c>
      <c r="K44" s="94">
        <f>_xlfn.TEXTJOIN("; ",TRUE,IF(P44="52-wk low","52-wk low",""),IF(AND(AD44&gt;=Settings!$B$12,M44&lt;0),"Distribution",""),IF(AND(AJ44="Y",M44&lt;0,AK44&lt;-Settings!$B$13),"Long unwinding",""),IF(AND(AJ44="Y",M44&lt;0,AK44&gt;Settings!$B$13),"Short buildup",""))</f>
        <v/>
      </c>
      <c r="L44" s="95" t="n">
        <v>1721.6</v>
      </c>
      <c r="M44" s="96" t="n">
        <v>1.49</v>
      </c>
      <c r="N44" s="93" t="n">
        <v>254</v>
      </c>
      <c r="O44" s="91" t="inlineStr">
        <is>
          <t>None</t>
        </is>
      </c>
      <c r="P44" s="91" t="inlineStr">
        <is>
          <t>None</t>
        </is>
      </c>
      <c r="Q44" s="97" t="n">
        <v>33.3</v>
      </c>
      <c r="R44" s="96" t="n">
        <v>12.5</v>
      </c>
      <c r="S44" s="96" t="n">
        <v>2.98</v>
      </c>
      <c r="T44" s="96" t="n">
        <v>3.38</v>
      </c>
      <c r="U44" s="96" t="n">
        <v>3.4</v>
      </c>
      <c r="V44" s="103" t="n">
        <v>1.24</v>
      </c>
      <c r="W44" s="102" t="n">
        <v>10</v>
      </c>
      <c r="X44" s="93" t="n">
        <v>38</v>
      </c>
      <c r="Y44" s="91" t="inlineStr">
        <is>
          <t>None</t>
        </is>
      </c>
      <c r="Z44" s="99" t="n">
        <v>63.76</v>
      </c>
      <c r="AA44" s="96" t="n">
        <v>1.03</v>
      </c>
      <c r="AB44" s="96" t="n">
        <v>1.03</v>
      </c>
      <c r="AC44" s="96" t="n">
        <v>3.14</v>
      </c>
      <c r="AD44" s="96" t="n">
        <v>3.5</v>
      </c>
      <c r="AE44" s="96" t="n">
        <v>3.58</v>
      </c>
      <c r="AF44" s="103" t="n">
        <v>1</v>
      </c>
      <c r="AG44" s="91" t="inlineStr">
        <is>
          <t>Normal</t>
        </is>
      </c>
      <c r="AH44" s="100" t="n">
        <v>0</v>
      </c>
      <c r="AI44" s="101" t="n">
        <v>0</v>
      </c>
      <c r="AJ44" s="92" t="inlineStr">
        <is>
          <t>Y</t>
        </is>
      </c>
      <c r="AK44" s="96" t="n">
        <v>1.72</v>
      </c>
      <c r="AL44" s="91" t="inlineStr">
        <is>
          <t>Long buildup</t>
        </is>
      </c>
      <c r="AM44" s="93" t="n">
        <v>112</v>
      </c>
      <c r="AN44" s="92" t="inlineStr">
        <is>
          <t>None</t>
        </is>
      </c>
      <c r="AO44" s="102" t="n">
        <v>0</v>
      </c>
      <c r="AP44" s="103" t="n">
        <v>0.71</v>
      </c>
      <c r="AQ44" s="102" t="n">
        <v>38</v>
      </c>
      <c r="AR44" s="91" t="inlineStr">
        <is>
          <t>Y</t>
        </is>
      </c>
      <c r="AS44" s="104" t="n">
        <v>0.6</v>
      </c>
      <c r="AT44" s="92">
        <f>IF(AND(P44="52-wk high",T44&gt;=Settings!$B$7),"Y","N")</f>
        <v/>
      </c>
      <c r="AU44" s="91">
        <f>IF(AND(AD44&gt;=Settings!$B$8,M44&gt;0),"Y","N")</f>
        <v/>
      </c>
      <c r="AV44" s="91">
        <f>IF(OR(AH44&gt;Settings!$B$9,AI44&gt;Settings!$B$9),"Y","N")</f>
        <v/>
      </c>
      <c r="AW44" s="91">
        <f>IF(AJ44&lt;&gt;"Y","n/a",IF(AND(M44&gt;0,AK44&gt;Settings!$B$10),"Y","N"))</f>
        <v/>
      </c>
      <c r="AX44" s="91">
        <f>IF(AO44&gt;=Settings!$B$11,"Y","N")</f>
        <v/>
      </c>
      <c r="AY44" s="99">
        <f>(AT44="Y")+(AU44="Y")+(AV44="Y")+(AW44="Y")+(AX44="Y")</f>
        <v/>
      </c>
      <c r="AZ44" s="94">
        <f>IF(AY44=0,"None",_xlfn.TEXTJOIN(", ",TRUE(),IF(AT44="Y","Breakout",""),IF(AU44="Y","Accumulation",""),IF(AV44="Y","Institutional buying",""),IF(AW44="Y","Long buildup",""),IF(AX44="Y","Momentum leader","")))</f>
        <v/>
      </c>
      <c r="BA44" s="94">
        <f>IF(BW44="","","Passes "&amp;AY44&amp;" of 5 buy-side scans"&amp;IF(G44="Y","; RED FLAG: filter out using Red flag column",""))</f>
        <v/>
      </c>
      <c r="BB44" s="91" t="inlineStr">
        <is>
          <t>None</t>
        </is>
      </c>
      <c r="BC44" s="92" t="inlineStr">
        <is>
          <t>Y</t>
        </is>
      </c>
      <c r="BD44" s="94" t="inlineStr">
        <is>
          <t>PE &gt; 50</t>
        </is>
      </c>
      <c r="BE44" s="94" t="n"/>
      <c r="BF44" s="92">
        <f>IF(R44*100000&gt;=Settings!$B$5,"Y","N")</f>
        <v/>
      </c>
      <c r="BG44" s="91">
        <f>IF(F44&gt;Settings!$B$6,"Y","N")</f>
        <v/>
      </c>
      <c r="BH44" s="97" t="n">
        <v>-19.25</v>
      </c>
      <c r="BI44" s="96" t="n">
        <v>-1.9</v>
      </c>
      <c r="BJ44" s="96" t="n">
        <v>-1.02</v>
      </c>
      <c r="BK44" s="96" t="n">
        <v>-3.87</v>
      </c>
      <c r="BL44" s="96" t="n">
        <v>-3.85</v>
      </c>
      <c r="BM44" s="96" t="n">
        <v>-4.41</v>
      </c>
      <c r="BN44" s="97" t="n">
        <v>-0.76</v>
      </c>
      <c r="BO44" s="96" t="n">
        <v>-2.34</v>
      </c>
      <c r="BP44" s="96" t="n">
        <v>-4.24</v>
      </c>
      <c r="BQ44" s="96" t="n">
        <v>-6.2</v>
      </c>
      <c r="BR44" s="91" t="inlineStr">
        <is>
          <t>Stacked down</t>
        </is>
      </c>
      <c r="BS44" s="91" t="inlineStr">
        <is>
          <t>None</t>
        </is>
      </c>
      <c r="BT44" s="96" t="n">
        <v>46.8</v>
      </c>
      <c r="BU44" s="91" t="inlineStr">
        <is>
          <t>N</t>
        </is>
      </c>
      <c r="BV44" s="99">
        <f>IF(OR(BF44&lt;&gt;"Y",BG44&lt;&gt;"Y"),"",(AND(ISNUMBER(BQ44),BQ44&gt;0))+(BR44="Stacked up")+(AND(ISNUMBER(BH44),BH44&gt;=-Settings!$B$17))+(AND(ISNUMBER(BK44),ISNUMBER(BM44),BK44&gt;0,BM44&gt;0))+(AND(ISNUMBER(AQ44),AQ44&gt;=Settings!$B$18))+(AND(ISNUMBER(BT44),BT44&gt;=Settings!$B$19,BT44&lt;=Settings!$B$20))+(AND(ISNUMBER(AS44),AS44&gt;0))+(AND(ISNUMBER(T44),ISNUMBER(M44),T44&gt;=Settings!$B$21,M44&gt;0))+(AND(ISNUMBER(AD44),ISNUMBER(M44),AD44&gt;=Settings!$B$22,M44&gt;0))+(AY44&gt;=1))</f>
        <v/>
      </c>
      <c r="BW44" s="91">
        <f>IF(OR(AY44=0,BF44&lt;&gt;"Y",BG44&lt;&gt;"Y"),"",1+SUMPRODUCT(($A$6:$A$2604=A44)*($AY$6:$AY$2604&gt;0)*($BF$6:$BF$2604="Y")*($BG$6:$BG$2604="Y")*(($AY$6:$AY$2604&gt;AY44)+($AY$6:$AY$2604=AY44)*($AD$6:$AD$2604&gt;AD44))))</f>
        <v/>
      </c>
    </row>
    <row r="45" ht="23.85" customHeight="1" s="55">
      <c r="A45" s="90" t="n">
        <v>46296</v>
      </c>
      <c r="B45" s="91" t="inlineStr">
        <is>
          <t>TECHM</t>
        </is>
      </c>
      <c r="C45" s="91" t="inlineStr">
        <is>
          <t>INE669C01036</t>
        </is>
      </c>
      <c r="D45" s="91" t="inlineStr">
        <is>
          <t>Information Technology</t>
        </is>
      </c>
      <c r="E45" s="91" t="inlineStr">
        <is>
          <t>Nifty 50</t>
        </is>
      </c>
      <c r="F45" s="93" t="n">
        <v>150258</v>
      </c>
      <c r="G45" s="92" t="inlineStr">
        <is>
          <t>N</t>
        </is>
      </c>
      <c r="H45" s="94" t="n"/>
      <c r="I45" s="91" t="inlineStr">
        <is>
          <t>N</t>
        </is>
      </c>
      <c r="J45" s="92">
        <f>IF(K45="","N","Y")</f>
        <v/>
      </c>
      <c r="K45" s="94">
        <f>_xlfn.TEXTJOIN("; ",TRUE,IF(P45="52-wk low","52-wk low",""),IF(AND(AD45&gt;=Settings!$B$12,M45&lt;0),"Distribution",""),IF(AND(AJ45="Y",M45&lt;0,AK45&lt;-Settings!$B$13),"Long unwinding",""),IF(AND(AJ45="Y",M45&lt;0,AK45&gt;Settings!$B$13),"Short buildup",""))</f>
        <v/>
      </c>
      <c r="L45" s="95" t="n">
        <v>1533</v>
      </c>
      <c r="M45" s="96" t="n">
        <v>0.59</v>
      </c>
      <c r="N45" s="93" t="n">
        <v>423</v>
      </c>
      <c r="O45" s="91" t="inlineStr">
        <is>
          <t>None</t>
        </is>
      </c>
      <c r="P45" s="91" t="inlineStr">
        <is>
          <t>None</t>
        </is>
      </c>
      <c r="Q45" s="97" t="n">
        <v>26.63</v>
      </c>
      <c r="R45" s="96" t="n">
        <v>18.24</v>
      </c>
      <c r="S45" s="96" t="n">
        <v>1.51</v>
      </c>
      <c r="T45" s="96" t="n">
        <v>1.17</v>
      </c>
      <c r="U45" s="96" t="n">
        <v>1.06</v>
      </c>
      <c r="V45" s="103" t="n">
        <v>0.72</v>
      </c>
      <c r="W45" s="102" t="n">
        <v>5</v>
      </c>
      <c r="X45" s="93" t="n">
        <v>249</v>
      </c>
      <c r="Y45" s="91" t="inlineStr">
        <is>
          <t>None</t>
        </is>
      </c>
      <c r="Z45" s="99" t="n">
        <v>48.36</v>
      </c>
      <c r="AA45" s="96" t="n">
        <v>0.9</v>
      </c>
      <c r="AB45" s="96" t="n">
        <v>0.84</v>
      </c>
      <c r="AC45" s="96" t="n">
        <v>1.34</v>
      </c>
      <c r="AD45" s="96" t="n">
        <v>0.96</v>
      </c>
      <c r="AE45" s="96" t="n">
        <v>0.99</v>
      </c>
      <c r="AF45" s="103" t="n">
        <v>1.04</v>
      </c>
      <c r="AG45" s="91" t="inlineStr">
        <is>
          <t>Normal</t>
        </is>
      </c>
      <c r="AH45" s="100" t="n">
        <v>0</v>
      </c>
      <c r="AI45" s="101" t="n">
        <v>0</v>
      </c>
      <c r="AJ45" s="92" t="inlineStr">
        <is>
          <t>Y</t>
        </is>
      </c>
      <c r="AK45" s="96" t="n">
        <v>2.36</v>
      </c>
      <c r="AL45" s="91" t="inlineStr">
        <is>
          <t>Long buildup</t>
        </is>
      </c>
      <c r="AM45" s="93" t="n">
        <v>26</v>
      </c>
      <c r="AN45" s="92" t="inlineStr">
        <is>
          <t>None</t>
        </is>
      </c>
      <c r="AO45" s="102" t="n">
        <v>0</v>
      </c>
      <c r="AP45" s="103" t="n">
        <v>1.09</v>
      </c>
      <c r="AQ45" s="102" t="n">
        <v>66</v>
      </c>
      <c r="AR45" s="91" t="inlineStr">
        <is>
          <t>Y</t>
        </is>
      </c>
      <c r="AS45" s="104" t="n">
        <v>-0.75</v>
      </c>
      <c r="AT45" s="92">
        <f>IF(AND(P45="52-wk high",T45&gt;=Settings!$B$7),"Y","N")</f>
        <v/>
      </c>
      <c r="AU45" s="91">
        <f>IF(AND(AD45&gt;=Settings!$B$8,M45&gt;0),"Y","N")</f>
        <v/>
      </c>
      <c r="AV45" s="91">
        <f>IF(OR(AH45&gt;Settings!$B$9,AI45&gt;Settings!$B$9),"Y","N")</f>
        <v/>
      </c>
      <c r="AW45" s="91">
        <f>IF(AJ45&lt;&gt;"Y","n/a",IF(AND(M45&gt;0,AK45&gt;Settings!$B$10),"Y","N"))</f>
        <v/>
      </c>
      <c r="AX45" s="91">
        <f>IF(AO45&gt;=Settings!$B$11,"Y","N")</f>
        <v/>
      </c>
      <c r="AY45" s="99">
        <f>(AT45="Y")+(AU45="Y")+(AV45="Y")+(AW45="Y")+(AX45="Y")</f>
        <v/>
      </c>
      <c r="AZ45" s="94">
        <f>IF(AY45=0,"None",_xlfn.TEXTJOIN(", ",TRUE(),IF(AT45="Y","Breakout",""),IF(AU45="Y","Accumulation",""),IF(AV45="Y","Institutional buying",""),IF(AW45="Y","Long buildup",""),IF(AX45="Y","Momentum leader","")))</f>
        <v/>
      </c>
      <c r="BA45" s="94">
        <f>IF(BW45="","","Passes "&amp;AY45&amp;" of 5 buy-side scans"&amp;IF(G45="Y","; RED FLAG: filter out using Red flag column",""))</f>
        <v/>
      </c>
      <c r="BB45" s="91" t="inlineStr">
        <is>
          <t>None</t>
        </is>
      </c>
      <c r="BC45" s="92" t="inlineStr">
        <is>
          <t>N</t>
        </is>
      </c>
      <c r="BD45" s="94" t="n"/>
      <c r="BE45" s="94" t="n"/>
      <c r="BF45" s="92">
        <f>IF(R45*100000&gt;=Settings!$B$5,"Y","N")</f>
        <v/>
      </c>
      <c r="BG45" s="91">
        <f>IF(F45&gt;Settings!$B$6,"Y","N")</f>
        <v/>
      </c>
      <c r="BH45" s="97" t="n">
        <v>-17.31</v>
      </c>
      <c r="BI45" s="96" t="n">
        <v>-0.65</v>
      </c>
      <c r="BJ45" s="96" t="n">
        <v>-6.41</v>
      </c>
      <c r="BK45" s="96" t="n">
        <v>12.54</v>
      </c>
      <c r="BL45" s="96" t="n">
        <v>9.15</v>
      </c>
      <c r="BM45" s="96" t="n">
        <v>8.26</v>
      </c>
      <c r="BN45" s="97" t="n">
        <v>-1.2</v>
      </c>
      <c r="BO45" s="96" t="n">
        <v>-1.6</v>
      </c>
      <c r="BP45" s="96" t="n">
        <v>-0.39</v>
      </c>
      <c r="BQ45" s="96" t="n">
        <v>1.08</v>
      </c>
      <c r="BR45" s="91" t="inlineStr">
        <is>
          <t>Mixed</t>
        </is>
      </c>
      <c r="BS45" s="91" t="inlineStr">
        <is>
          <t>None</t>
        </is>
      </c>
      <c r="BT45" s="96" t="n">
        <v>43.6</v>
      </c>
      <c r="BU45" s="91" t="inlineStr">
        <is>
          <t>N</t>
        </is>
      </c>
      <c r="BV45" s="99">
        <f>IF(OR(BF45&lt;&gt;"Y",BG45&lt;&gt;"Y"),"",(AND(ISNUMBER(BQ45),BQ45&gt;0))+(BR45="Stacked up")+(AND(ISNUMBER(BH45),BH45&gt;=-Settings!$B$17))+(AND(ISNUMBER(BK45),ISNUMBER(BM45),BK45&gt;0,BM45&gt;0))+(AND(ISNUMBER(AQ45),AQ45&gt;=Settings!$B$18))+(AND(ISNUMBER(BT45),BT45&gt;=Settings!$B$19,BT45&lt;=Settings!$B$20))+(AND(ISNUMBER(AS45),AS45&gt;0))+(AND(ISNUMBER(T45),ISNUMBER(M45),T45&gt;=Settings!$B$21,M45&gt;0))+(AND(ISNUMBER(AD45),ISNUMBER(M45),AD45&gt;=Settings!$B$22,M45&gt;0))+(AY45&gt;=1))</f>
        <v/>
      </c>
      <c r="BW45" s="91">
        <f>IF(OR(AY45=0,BF45&lt;&gt;"Y",BG45&lt;&gt;"Y"),"",1+SUMPRODUCT(($A$6:$A$2604=A45)*($AY$6:$AY$2604&gt;0)*($BF$6:$BF$2604="Y")*($BG$6:$BG$2604="Y")*(($AY$6:$AY$2604&gt;AY45)+($AY$6:$AY$2604=AY45)*($AD$6:$AD$2604&gt;AD45))))</f>
        <v/>
      </c>
    </row>
    <row r="46" ht="23.85" customHeight="1" s="55">
      <c r="A46" s="90" t="n">
        <v>46296</v>
      </c>
      <c r="B46" s="91" t="inlineStr">
        <is>
          <t>JIOFIN</t>
        </is>
      </c>
      <c r="C46" s="91" t="inlineStr">
        <is>
          <t>INE758E01017</t>
        </is>
      </c>
      <c r="D46" s="91" t="inlineStr">
        <is>
          <t>Financial Services</t>
        </is>
      </c>
      <c r="E46" s="91" t="inlineStr">
        <is>
          <t>Nifty 50</t>
        </is>
      </c>
      <c r="F46" s="93" t="n">
        <v>140317</v>
      </c>
      <c r="G46" s="92" t="inlineStr">
        <is>
          <t>N</t>
        </is>
      </c>
      <c r="H46" s="94" t="n"/>
      <c r="I46" s="91" t="inlineStr">
        <is>
          <t>N</t>
        </is>
      </c>
      <c r="J46" s="92">
        <f>IF(K46="","N","Y")</f>
        <v/>
      </c>
      <c r="K46" s="94">
        <f>_xlfn.TEXTJOIN("; ",TRUE,IF(P46="52-wk low","52-wk low",""),IF(AND(AD46&gt;=Settings!$B$12,M46&lt;0),"Distribution",""),IF(AND(AJ46="Y",M46&lt;0,AK46&lt;-Settings!$B$13),"Long unwinding",""),IF(AND(AJ46="Y",M46&lt;0,AK46&gt;Settings!$B$13),"Short buildup",""))</f>
        <v/>
      </c>
      <c r="L46" s="95" t="n">
        <v>212.5</v>
      </c>
      <c r="M46" s="96" t="n">
        <v>-2.02</v>
      </c>
      <c r="N46" s="93" t="n">
        <v>1663</v>
      </c>
      <c r="O46" s="91" t="inlineStr">
        <is>
          <t>None</t>
        </is>
      </c>
      <c r="P46" s="91" t="inlineStr">
        <is>
          <t>52-wk low</t>
        </is>
      </c>
      <c r="Q46" s="97" t="n">
        <v>280.82</v>
      </c>
      <c r="R46" s="96" t="n">
        <v>124.73</v>
      </c>
      <c r="S46" s="96" t="n">
        <v>2.37</v>
      </c>
      <c r="T46" s="96" t="n">
        <v>1.96</v>
      </c>
      <c r="U46" s="96" t="n">
        <v>1.92</v>
      </c>
      <c r="V46" s="103" t="n">
        <v>0.85</v>
      </c>
      <c r="W46" s="102" t="n">
        <v>4</v>
      </c>
      <c r="X46" s="93" t="n">
        <v>100</v>
      </c>
      <c r="Y46" s="91" t="inlineStr">
        <is>
          <t>None</t>
        </is>
      </c>
      <c r="Z46" s="99" t="n">
        <v>41.21</v>
      </c>
      <c r="AA46" s="96" t="n">
        <v>0.8100000000000001</v>
      </c>
      <c r="AB46" s="96" t="n">
        <v>0.86</v>
      </c>
      <c r="AC46" s="96" t="n">
        <v>1.94</v>
      </c>
      <c r="AD46" s="96" t="n">
        <v>1.74</v>
      </c>
      <c r="AE46" s="96" t="n">
        <v>1.78</v>
      </c>
      <c r="AF46" s="103" t="n">
        <v>1.11</v>
      </c>
      <c r="AG46" s="91" t="inlineStr">
        <is>
          <t>Normal</t>
        </is>
      </c>
      <c r="AH46" s="100" t="n">
        <v>0</v>
      </c>
      <c r="AI46" s="101" t="n">
        <v>0</v>
      </c>
      <c r="AJ46" s="92" t="inlineStr">
        <is>
          <t>Y</t>
        </is>
      </c>
      <c r="AK46" s="96" t="n">
        <v>0.87</v>
      </c>
      <c r="AL46" s="91" t="inlineStr">
        <is>
          <t>Short buildup</t>
        </is>
      </c>
      <c r="AM46" s="93" t="n">
        <v>30</v>
      </c>
      <c r="AN46" s="92" t="inlineStr">
        <is>
          <t>None</t>
        </is>
      </c>
      <c r="AO46" s="102" t="n">
        <v>0</v>
      </c>
      <c r="AP46" s="103" t="n">
        <v>0.54</v>
      </c>
      <c r="AQ46" s="102" t="n">
        <v>9</v>
      </c>
      <c r="AR46" s="91" t="inlineStr">
        <is>
          <t>Y</t>
        </is>
      </c>
      <c r="AS46" s="104" t="n">
        <v>0.6</v>
      </c>
      <c r="AT46" s="92">
        <f>IF(AND(P46="52-wk high",T46&gt;=Settings!$B$7),"Y","N")</f>
        <v/>
      </c>
      <c r="AU46" s="91">
        <f>IF(AND(AD46&gt;=Settings!$B$8,M46&gt;0),"Y","N")</f>
        <v/>
      </c>
      <c r="AV46" s="91">
        <f>IF(OR(AH46&gt;Settings!$B$9,AI46&gt;Settings!$B$9),"Y","N")</f>
        <v/>
      </c>
      <c r="AW46" s="91">
        <f>IF(AJ46&lt;&gt;"Y","n/a",IF(AND(M46&gt;0,AK46&gt;Settings!$B$10),"Y","N"))</f>
        <v/>
      </c>
      <c r="AX46" s="91">
        <f>IF(AO46&gt;=Settings!$B$11,"Y","N")</f>
        <v/>
      </c>
      <c r="AY46" s="99">
        <f>(AT46="Y")+(AU46="Y")+(AV46="Y")+(AW46="Y")+(AX46="Y")</f>
        <v/>
      </c>
      <c r="AZ46" s="94">
        <f>IF(AY46=0,"None",_xlfn.TEXTJOIN(", ",TRUE(),IF(AT46="Y","Breakout",""),IF(AU46="Y","Accumulation",""),IF(AV46="Y","Institutional buying",""),IF(AW46="Y","Long buildup",""),IF(AX46="Y","Momentum leader","")))</f>
        <v/>
      </c>
      <c r="BA46" s="94">
        <f>IF(BW46="","","Passes "&amp;AY46&amp;" of 5 buy-side scans"&amp;IF(G46="Y","; RED FLAG: filter out using Red flag column",""))</f>
        <v/>
      </c>
      <c r="BB46" s="91" t="inlineStr">
        <is>
          <t>None</t>
        </is>
      </c>
      <c r="BC46" s="92" t="inlineStr">
        <is>
          <t>Y</t>
        </is>
      </c>
      <c r="BD46" s="94" t="inlineStr">
        <is>
          <t>PE &gt; 50</t>
        </is>
      </c>
      <c r="BE46" s="94" t="n"/>
      <c r="BF46" s="92">
        <f>IF(R46*100000&gt;=Settings!$B$5,"Y","N")</f>
        <v/>
      </c>
      <c r="BG46" s="91">
        <f>IF(F46&gt;Settings!$B$6,"Y","N")</f>
        <v/>
      </c>
      <c r="BH46" s="97" t="n">
        <v>-32.93</v>
      </c>
      <c r="BI46" s="96" t="n">
        <v>-6.47</v>
      </c>
      <c r="BJ46" s="96" t="n">
        <v>-9.9</v>
      </c>
      <c r="BK46" s="96" t="n">
        <v>-11.46</v>
      </c>
      <c r="BL46" s="96" t="n">
        <v>-8.380000000000001</v>
      </c>
      <c r="BM46" s="96" t="n">
        <v>-29.18</v>
      </c>
      <c r="BN46" s="97" t="n">
        <v>-6.5</v>
      </c>
      <c r="BO46" s="96" t="n">
        <v>-9.359999999999999</v>
      </c>
      <c r="BP46" s="96" t="n">
        <v>-11.39</v>
      </c>
      <c r="BQ46" s="96" t="n">
        <v>-15.4</v>
      </c>
      <c r="BR46" s="91" t="inlineStr">
        <is>
          <t>Stacked down</t>
        </is>
      </c>
      <c r="BS46" s="91" t="inlineStr">
        <is>
          <t>None</t>
        </is>
      </c>
      <c r="BT46" s="96" t="n">
        <v>16.4</v>
      </c>
      <c r="BU46" s="91" t="inlineStr">
        <is>
          <t>N</t>
        </is>
      </c>
      <c r="BV46" s="99">
        <f>IF(OR(BF46&lt;&gt;"Y",BG46&lt;&gt;"Y"),"",(AND(ISNUMBER(BQ46),BQ46&gt;0))+(BR46="Stacked up")+(AND(ISNUMBER(BH46),BH46&gt;=-Settings!$B$17))+(AND(ISNUMBER(BK46),ISNUMBER(BM46),BK46&gt;0,BM46&gt;0))+(AND(ISNUMBER(AQ46),AQ46&gt;=Settings!$B$18))+(AND(ISNUMBER(BT46),BT46&gt;=Settings!$B$19,BT46&lt;=Settings!$B$20))+(AND(ISNUMBER(AS46),AS46&gt;0))+(AND(ISNUMBER(T46),ISNUMBER(M46),T46&gt;=Settings!$B$21,M46&gt;0))+(AND(ISNUMBER(AD46),ISNUMBER(M46),AD46&gt;=Settings!$B$22,M46&gt;0))+(AY46&gt;=1))</f>
        <v/>
      </c>
      <c r="BW46" s="91">
        <f>IF(OR(AY46=0,BF46&lt;&gt;"Y",BG46&lt;&gt;"Y"),"",1+SUMPRODUCT(($A$6:$A$2604=A46)*($AY$6:$AY$2604&gt;0)*($BF$6:$BF$2604="Y")*($BG$6:$BG$2604="Y")*(($AY$6:$AY$2604&gt;AY46)+($AY$6:$AY$2604=AY46)*($AD$6:$AD$2604&gt;AD46))))</f>
        <v/>
      </c>
    </row>
    <row r="47" ht="23.85" customHeight="1" s="55">
      <c r="A47" s="90" t="n">
        <v>46296</v>
      </c>
      <c r="B47" s="91" t="inlineStr">
        <is>
          <t>TRENT</t>
        </is>
      </c>
      <c r="C47" s="91" t="inlineStr">
        <is>
          <t>INE849A01020</t>
        </is>
      </c>
      <c r="D47" s="91" t="inlineStr">
        <is>
          <t>Consumer Services</t>
        </is>
      </c>
      <c r="E47" s="91" t="inlineStr">
        <is>
          <t>Nifty 50</t>
        </is>
      </c>
      <c r="F47" s="93" t="n">
        <v>137579</v>
      </c>
      <c r="G47" s="92" t="inlineStr">
        <is>
          <t>N</t>
        </is>
      </c>
      <c r="H47" s="94" t="n"/>
      <c r="I47" s="91" t="inlineStr">
        <is>
          <t>N</t>
        </is>
      </c>
      <c r="J47" s="92">
        <f>IF(K47="","N","Y")</f>
        <v/>
      </c>
      <c r="K47" s="94">
        <f>_xlfn.TEXTJOIN("; ",TRUE,IF(P47="52-wk low","52-wk low",""),IF(AND(AD47&gt;=Settings!$B$12,M47&lt;0),"Distribution",""),IF(AND(AJ47="Y",M47&lt;0,AK47&lt;-Settings!$B$13),"Long unwinding",""),IF(AND(AJ47="Y",M47&lt;0,AK47&gt;Settings!$B$13),"Short buildup",""))</f>
        <v/>
      </c>
      <c r="L47" s="95" t="n">
        <v>2580</v>
      </c>
      <c r="M47" s="96" t="n">
        <v>-1.59</v>
      </c>
      <c r="N47" s="93" t="n">
        <v>1396</v>
      </c>
      <c r="O47" s="91" t="inlineStr">
        <is>
          <t>None</t>
        </is>
      </c>
      <c r="P47" s="91" t="inlineStr">
        <is>
          <t>None</t>
        </is>
      </c>
      <c r="Q47" s="97" t="n">
        <v>8.970000000000001</v>
      </c>
      <c r="R47" s="96" t="n">
        <v>7.33</v>
      </c>
      <c r="S47" s="96" t="n">
        <v>1.22</v>
      </c>
      <c r="T47" s="96" t="n">
        <v>1.06</v>
      </c>
      <c r="U47" s="96" t="n">
        <v>0.78</v>
      </c>
      <c r="V47" s="103" t="n">
        <v>0.64</v>
      </c>
      <c r="W47" s="102" t="n">
        <v>1</v>
      </c>
      <c r="X47" s="93" t="n"/>
      <c r="Y47" s="91" t="inlineStr">
        <is>
          <t>None</t>
        </is>
      </c>
      <c r="Z47" s="99" t="n">
        <v>56.42</v>
      </c>
      <c r="AA47" s="96" t="n">
        <v>1.05</v>
      </c>
      <c r="AB47" s="96" t="n">
        <v>1.12</v>
      </c>
      <c r="AC47" s="96" t="n">
        <v>1.26</v>
      </c>
      <c r="AD47" s="96" t="n">
        <v>1.25</v>
      </c>
      <c r="AE47" s="96" t="n">
        <v>1.03</v>
      </c>
      <c r="AF47" s="103" t="n">
        <v>1.27</v>
      </c>
      <c r="AG47" s="91" t="inlineStr">
        <is>
          <t>Normal</t>
        </is>
      </c>
      <c r="AH47" s="100" t="n">
        <v>0</v>
      </c>
      <c r="AI47" s="101" t="n">
        <v>0</v>
      </c>
      <c r="AJ47" s="92" t="inlineStr">
        <is>
          <t>Y</t>
        </is>
      </c>
      <c r="AK47" s="96" t="n">
        <v>0.29</v>
      </c>
      <c r="AL47" s="91" t="inlineStr">
        <is>
          <t>Short buildup</t>
        </is>
      </c>
      <c r="AM47" s="93" t="n">
        <v>113</v>
      </c>
      <c r="AN47" s="92" t="inlineStr">
        <is>
          <t>None</t>
        </is>
      </c>
      <c r="AO47" s="102" t="n">
        <v>0</v>
      </c>
      <c r="AP47" s="103" t="n">
        <v>0.53</v>
      </c>
      <c r="AQ47" s="102" t="n">
        <v>8</v>
      </c>
      <c r="AR47" s="91" t="inlineStr">
        <is>
          <t>Y</t>
        </is>
      </c>
      <c r="AS47" s="104" t="n">
        <v>2.34</v>
      </c>
      <c r="AT47" s="92">
        <f>IF(AND(P47="52-wk high",T47&gt;=Settings!$B$7),"Y","N")</f>
        <v/>
      </c>
      <c r="AU47" s="91">
        <f>IF(AND(AD47&gt;=Settings!$B$8,M47&gt;0),"Y","N")</f>
        <v/>
      </c>
      <c r="AV47" s="91">
        <f>IF(OR(AH47&gt;Settings!$B$9,AI47&gt;Settings!$B$9),"Y","N")</f>
        <v/>
      </c>
      <c r="AW47" s="91">
        <f>IF(AJ47&lt;&gt;"Y","n/a",IF(AND(M47&gt;0,AK47&gt;Settings!$B$10),"Y","N"))</f>
        <v/>
      </c>
      <c r="AX47" s="91">
        <f>IF(AO47&gt;=Settings!$B$11,"Y","N")</f>
        <v/>
      </c>
      <c r="AY47" s="99">
        <f>(AT47="Y")+(AU47="Y")+(AV47="Y")+(AW47="Y")+(AX47="Y")</f>
        <v/>
      </c>
      <c r="AZ47" s="94">
        <f>IF(AY47=0,"None",_xlfn.TEXTJOIN(", ",TRUE(),IF(AT47="Y","Breakout",""),IF(AU47="Y","Accumulation",""),IF(AV47="Y","Institutional buying",""),IF(AW47="Y","Long buildup",""),IF(AX47="Y","Momentum leader","")))</f>
        <v/>
      </c>
      <c r="BA47" s="94">
        <f>IF(BW47="","","Passes "&amp;AY47&amp;" of 5 buy-side scans"&amp;IF(G47="Y","; RED FLAG: filter out using Red flag column",""))</f>
        <v/>
      </c>
      <c r="BB47" s="91" t="inlineStr">
        <is>
          <t>None</t>
        </is>
      </c>
      <c r="BC47" s="92" t="inlineStr">
        <is>
          <t>Y</t>
        </is>
      </c>
      <c r="BD47" s="94" t="inlineStr">
        <is>
          <t>PE &gt; 50</t>
        </is>
      </c>
      <c r="BE47" s="94" t="inlineStr">
        <is>
          <t>BONUS 1:2, ex 04-Jun-2026</t>
        </is>
      </c>
      <c r="BF47" s="92">
        <f>IF(R47*100000&gt;=Settings!$B$5,"Y","N")</f>
        <v/>
      </c>
      <c r="BG47" s="91">
        <f>IF(F47&gt;Settings!$B$6,"Y","N")</f>
        <v/>
      </c>
      <c r="BH47" s="97" t="n">
        <v>-24.11</v>
      </c>
      <c r="BI47" s="96" t="n">
        <v>-4.44</v>
      </c>
      <c r="BJ47" s="96" t="n">
        <v>-9.630000000000001</v>
      </c>
      <c r="BK47" s="96" t="n">
        <v>-21.59</v>
      </c>
      <c r="BL47" s="96" t="n">
        <v>-26.84</v>
      </c>
      <c r="BM47" s="96" t="n">
        <v>-46.61</v>
      </c>
      <c r="BN47" s="97" t="n">
        <v>-5.84</v>
      </c>
      <c r="BO47" s="96" t="n">
        <v>-10.28</v>
      </c>
      <c r="BP47" s="96" t="n">
        <v>-16.92</v>
      </c>
      <c r="BQ47" s="96" t="n">
        <v>-25.87</v>
      </c>
      <c r="BR47" s="91" t="inlineStr">
        <is>
          <t>Stacked down</t>
        </is>
      </c>
      <c r="BS47" s="91" t="inlineStr">
        <is>
          <t>None</t>
        </is>
      </c>
      <c r="BT47" s="96" t="n">
        <v>19.3</v>
      </c>
      <c r="BU47" s="91" t="inlineStr">
        <is>
          <t>N</t>
        </is>
      </c>
      <c r="BV47" s="99">
        <f>IF(OR(BF47&lt;&gt;"Y",BG47&lt;&gt;"Y"),"",(AND(ISNUMBER(BQ47),BQ47&gt;0))+(BR47="Stacked up")+(AND(ISNUMBER(BH47),BH47&gt;=-Settings!$B$17))+(AND(ISNUMBER(BK47),ISNUMBER(BM47),BK47&gt;0,BM47&gt;0))+(AND(ISNUMBER(AQ47),AQ47&gt;=Settings!$B$18))+(AND(ISNUMBER(BT47),BT47&gt;=Settings!$B$19,BT47&lt;=Settings!$B$20))+(AND(ISNUMBER(AS47),AS47&gt;0))+(AND(ISNUMBER(T47),ISNUMBER(M47),T47&gt;=Settings!$B$21,M47&gt;0))+(AND(ISNUMBER(AD47),ISNUMBER(M47),AD47&gt;=Settings!$B$22,M47&gt;0))+(AY47&gt;=1))</f>
        <v/>
      </c>
      <c r="BW47" s="91">
        <f>IF(OR(AY47=0,BF47&lt;&gt;"Y",BG47&lt;&gt;"Y"),"",1+SUMPRODUCT(($A$6:$A$2604=A47)*($AY$6:$AY$2604&gt;0)*($BF$6:$BF$2604="Y")*($BG$6:$BG$2604="Y")*(($AY$6:$AY$2604&gt;AY47)+($AY$6:$AY$2604=AY47)*($AD$6:$AD$2604&gt;AD47))))</f>
        <v/>
      </c>
    </row>
    <row r="48" ht="23.85" customHeight="1" s="55">
      <c r="A48" s="90" t="n">
        <v>46296</v>
      </c>
      <c r="B48" s="91" t="inlineStr">
        <is>
          <t>BSE</t>
        </is>
      </c>
      <c r="C48" s="91" t="inlineStr">
        <is>
          <t>INE118H01025</t>
        </is>
      </c>
      <c r="D48" s="91" t="inlineStr">
        <is>
          <t>Financial Services</t>
        </is>
      </c>
      <c r="E48" s="91" t="inlineStr">
        <is>
          <t>Nifty 50</t>
        </is>
      </c>
      <c r="F48" s="93" t="n">
        <v>124241</v>
      </c>
      <c r="G48" s="92" t="inlineStr">
        <is>
          <t>N</t>
        </is>
      </c>
      <c r="H48" s="94" t="n"/>
      <c r="I48" s="91" t="inlineStr">
        <is>
          <t>N</t>
        </is>
      </c>
      <c r="J48" s="92">
        <f>IF(K48="","N","Y")</f>
        <v/>
      </c>
      <c r="K48" s="94">
        <f>_xlfn.TEXTJOIN("; ",TRUE,IF(P48="52-wk low","52-wk low",""),IF(AND(AD48&gt;=Settings!$B$12,M48&lt;0),"Distribution",""),IF(AND(AJ48="Y",M48&lt;0,AK48&lt;-Settings!$B$13),"Long unwinding",""),IF(AND(AJ48="Y",M48&lt;0,AK48&gt;Settings!$B$13),"Short buildup",""))</f>
        <v/>
      </c>
      <c r="L48" s="95" t="n">
        <v>3046</v>
      </c>
      <c r="M48" s="96" t="n">
        <v>-1.49</v>
      </c>
      <c r="N48" s="93" t="n">
        <v>1315</v>
      </c>
      <c r="O48" s="91" t="inlineStr">
        <is>
          <t>None</t>
        </is>
      </c>
      <c r="P48" s="91" t="inlineStr">
        <is>
          <t>None</t>
        </is>
      </c>
      <c r="Q48" s="97" t="n">
        <v>62.73</v>
      </c>
      <c r="R48" s="96" t="n">
        <v>56.48</v>
      </c>
      <c r="S48" s="96" t="n">
        <v>1.11</v>
      </c>
      <c r="T48" s="96" t="n">
        <v>1.36</v>
      </c>
      <c r="U48" s="96" t="n">
        <v>1.51</v>
      </c>
      <c r="V48" s="103" t="n">
        <v>1.35</v>
      </c>
      <c r="W48" s="102" t="n">
        <v>8</v>
      </c>
      <c r="X48" s="93" t="n">
        <v>231</v>
      </c>
      <c r="Y48" s="91" t="inlineStr">
        <is>
          <t>By value</t>
        </is>
      </c>
      <c r="Z48" s="99" t="n">
        <v>48.18</v>
      </c>
      <c r="AA48" s="96" t="n">
        <v>1.17</v>
      </c>
      <c r="AB48" s="96" t="n">
        <v>1.17</v>
      </c>
      <c r="AC48" s="96" t="n">
        <v>1.1</v>
      </c>
      <c r="AD48" s="96" t="n">
        <v>1.45</v>
      </c>
      <c r="AE48" s="96" t="n">
        <v>1.83</v>
      </c>
      <c r="AF48" s="103" t="n">
        <v>1.23</v>
      </c>
      <c r="AG48" s="91" t="inlineStr">
        <is>
          <t>Normal</t>
        </is>
      </c>
      <c r="AH48" s="100" t="n">
        <v>0</v>
      </c>
      <c r="AI48" s="101" t="n">
        <v>0</v>
      </c>
      <c r="AJ48" s="92" t="inlineStr">
        <is>
          <t>Y</t>
        </is>
      </c>
      <c r="AK48" s="96" t="n">
        <v>6.51</v>
      </c>
      <c r="AL48" s="91" t="inlineStr">
        <is>
          <t>Short buildup</t>
        </is>
      </c>
      <c r="AM48" s="93" t="n">
        <v>7</v>
      </c>
      <c r="AN48" s="92" t="inlineStr">
        <is>
          <t>200 Mom 30; 500 Mom 50; Mid150 Mom 50; MidSmall400 MQ 100; 500 Multicap MQ 50; TotalMkt MQ 50</t>
        </is>
      </c>
      <c r="AO48" s="102" t="n">
        <v>6</v>
      </c>
      <c r="AP48" s="103" t="n">
        <v>1.42</v>
      </c>
      <c r="AQ48" s="102" t="n">
        <v>77</v>
      </c>
      <c r="AR48" s="91" t="inlineStr">
        <is>
          <t>Y</t>
        </is>
      </c>
      <c r="AS48" s="104" t="n">
        <v>0.6</v>
      </c>
      <c r="AT48" s="92">
        <f>IF(AND(P48="52-wk high",T48&gt;=Settings!$B$7),"Y","N")</f>
        <v/>
      </c>
      <c r="AU48" s="91">
        <f>IF(AND(AD48&gt;=Settings!$B$8,M48&gt;0),"Y","N")</f>
        <v/>
      </c>
      <c r="AV48" s="91">
        <f>IF(OR(AH48&gt;Settings!$B$9,AI48&gt;Settings!$B$9),"Y","N")</f>
        <v/>
      </c>
      <c r="AW48" s="91">
        <f>IF(AJ48&lt;&gt;"Y","n/a",IF(AND(M48&gt;0,AK48&gt;Settings!$B$10),"Y","N"))</f>
        <v/>
      </c>
      <c r="AX48" s="91">
        <f>IF(AO48&gt;=Settings!$B$11,"Y","N")</f>
        <v/>
      </c>
      <c r="AY48" s="99">
        <f>(AT48="Y")+(AU48="Y")+(AV48="Y")+(AW48="Y")+(AX48="Y")</f>
        <v/>
      </c>
      <c r="AZ48" s="94">
        <f>IF(AY48=0,"None",_xlfn.TEXTJOIN(", ",TRUE(),IF(AT48="Y","Breakout",""),IF(AU48="Y","Accumulation",""),IF(AV48="Y","Institutional buying",""),IF(AW48="Y","Long buildup",""),IF(AX48="Y","Momentum leader","")))</f>
        <v/>
      </c>
      <c r="BA48" s="94">
        <f>IF(BW48="","","Passes "&amp;AY48&amp;" of 5 buy-side scans"&amp;IF(G48="Y","; RED FLAG: filter out using Red flag column",""))</f>
        <v/>
      </c>
      <c r="BB48" s="91" t="inlineStr">
        <is>
          <t>Upper</t>
        </is>
      </c>
      <c r="BC48" s="92" t="inlineStr">
        <is>
          <t>N</t>
        </is>
      </c>
      <c r="BD48" s="94" t="n"/>
      <c r="BE48" s="94" t="n"/>
      <c r="BF48" s="92">
        <f>IF(R48*100000&gt;=Settings!$B$5,"Y","N")</f>
        <v/>
      </c>
      <c r="BG48" s="91">
        <f>IF(F48&gt;Settings!$B$6,"Y","N")</f>
        <v/>
      </c>
      <c r="BH48" s="97" t="n">
        <v>-31.5</v>
      </c>
      <c r="BI48" s="96" t="n">
        <v>-4.33</v>
      </c>
      <c r="BJ48" s="96" t="n">
        <v>-6.05</v>
      </c>
      <c r="BK48" s="96" t="n">
        <v>-22.77</v>
      </c>
      <c r="BL48" s="96" t="n">
        <v>6.22</v>
      </c>
      <c r="BM48" s="96" t="n">
        <v>46.34</v>
      </c>
      <c r="BN48" s="97" t="n">
        <v>-5.54</v>
      </c>
      <c r="BO48" s="96" t="n">
        <v>-9.300000000000001</v>
      </c>
      <c r="BP48" s="96" t="n">
        <v>-10.94</v>
      </c>
      <c r="BQ48" s="96" t="n">
        <v>-6.76</v>
      </c>
      <c r="BR48" s="91" t="inlineStr">
        <is>
          <t>Mixed</t>
        </is>
      </c>
      <c r="BS48" s="91" t="inlineStr">
        <is>
          <t>None</t>
        </is>
      </c>
      <c r="BT48" s="96" t="n">
        <v>34.9</v>
      </c>
      <c r="BU48" s="91" t="inlineStr">
        <is>
          <t>N</t>
        </is>
      </c>
      <c r="BV48" s="99">
        <f>IF(OR(BF48&lt;&gt;"Y",BG48&lt;&gt;"Y"),"",(AND(ISNUMBER(BQ48),BQ48&gt;0))+(BR48="Stacked up")+(AND(ISNUMBER(BH48),BH48&gt;=-Settings!$B$17))+(AND(ISNUMBER(BK48),ISNUMBER(BM48),BK48&gt;0,BM48&gt;0))+(AND(ISNUMBER(AQ48),AQ48&gt;=Settings!$B$18))+(AND(ISNUMBER(BT48),BT48&gt;=Settings!$B$19,BT48&lt;=Settings!$B$20))+(AND(ISNUMBER(AS48),AS48&gt;0))+(AND(ISNUMBER(T48),ISNUMBER(M48),T48&gt;=Settings!$B$21,M48&gt;0))+(AND(ISNUMBER(AD48),ISNUMBER(M48),AD48&gt;=Settings!$B$22,M48&gt;0))+(AY48&gt;=1))</f>
        <v/>
      </c>
      <c r="BW48" s="91">
        <f>IF(OR(AY48=0,BF48&lt;&gt;"Y",BG48&lt;&gt;"Y"),"",1+SUMPRODUCT(($A$6:$A$2604=A48)*($AY$6:$AY$2604&gt;0)*($BF$6:$BF$2604="Y")*($BG$6:$BG$2604="Y")*(($AY$6:$AY$2604&gt;AY48)+($AY$6:$AY$2604=AY48)*($AD$6:$AD$2604&gt;AD48))))</f>
        <v/>
      </c>
    </row>
    <row r="49" ht="23.85" customHeight="1" s="55">
      <c r="A49" s="90" t="n">
        <v>46296</v>
      </c>
      <c r="B49" s="91" t="inlineStr">
        <is>
          <t>APOLLOHOSP</t>
        </is>
      </c>
      <c r="C49" s="91" t="inlineStr">
        <is>
          <t>INE437A01024</t>
        </is>
      </c>
      <c r="D49" s="91" t="inlineStr">
        <is>
          <t>Healthcare</t>
        </is>
      </c>
      <c r="E49" s="91" t="inlineStr">
        <is>
          <t>Nifty 50</t>
        </is>
      </c>
      <c r="F49" s="93" t="n">
        <v>116947</v>
      </c>
      <c r="G49" s="92" t="inlineStr">
        <is>
          <t>N</t>
        </is>
      </c>
      <c r="H49" s="94" t="n"/>
      <c r="I49" s="91" t="inlineStr">
        <is>
          <t>N</t>
        </is>
      </c>
      <c r="J49" s="92">
        <f>IF(K49="","N","Y")</f>
        <v/>
      </c>
      <c r="K49" s="94">
        <f>_xlfn.TEXTJOIN("; ",TRUE,IF(P49="52-wk low","52-wk low",""),IF(AND(AD49&gt;=Settings!$B$12,M49&lt;0),"Distribution",""),IF(AND(AJ49="Y",M49&lt;0,AK49&lt;-Settings!$B$13),"Long unwinding",""),IF(AND(AJ49="Y",M49&lt;0,AK49&gt;Settings!$B$13),"Short buildup",""))</f>
        <v/>
      </c>
      <c r="L49" s="95" t="n">
        <v>8133.5</v>
      </c>
      <c r="M49" s="96" t="n">
        <v>-0.39</v>
      </c>
      <c r="N49" s="93" t="n">
        <v>745</v>
      </c>
      <c r="O49" s="91" t="inlineStr">
        <is>
          <t>None</t>
        </is>
      </c>
      <c r="P49" s="91" t="inlineStr">
        <is>
          <t>None</t>
        </is>
      </c>
      <c r="Q49" s="97" t="n">
        <v>9.390000000000001</v>
      </c>
      <c r="R49" s="96" t="n">
        <v>4.49</v>
      </c>
      <c r="S49" s="96" t="n">
        <v>2.29</v>
      </c>
      <c r="T49" s="96" t="n">
        <v>2.53</v>
      </c>
      <c r="U49" s="96" t="n">
        <v>2.46</v>
      </c>
      <c r="V49" s="103" t="n">
        <v>1.16</v>
      </c>
      <c r="W49" s="102" t="n">
        <v>7</v>
      </c>
      <c r="X49" s="93" t="n">
        <v>66</v>
      </c>
      <c r="Y49" s="91" t="inlineStr">
        <is>
          <t>None</t>
        </is>
      </c>
      <c r="Z49" s="99" t="n">
        <v>55.48</v>
      </c>
      <c r="AA49" s="96" t="n">
        <v>0.87</v>
      </c>
      <c r="AB49" s="96" t="n">
        <v>0.92</v>
      </c>
      <c r="AC49" s="96" t="n">
        <v>2.03</v>
      </c>
      <c r="AD49" s="96" t="n">
        <v>2.37</v>
      </c>
      <c r="AE49" s="96" t="n">
        <v>2.34</v>
      </c>
      <c r="AF49" s="103" t="n">
        <v>1.06</v>
      </c>
      <c r="AG49" s="91" t="inlineStr">
        <is>
          <t>Normal</t>
        </is>
      </c>
      <c r="AH49" s="100" t="n">
        <v>0</v>
      </c>
      <c r="AI49" s="101" t="n">
        <v>0</v>
      </c>
      <c r="AJ49" s="92" t="inlineStr">
        <is>
          <t>Y</t>
        </is>
      </c>
      <c r="AK49" s="96" t="n">
        <v>-2.67</v>
      </c>
      <c r="AL49" s="91" t="inlineStr">
        <is>
          <t>Long unwinding</t>
        </is>
      </c>
      <c r="AM49" s="93" t="n">
        <v>39</v>
      </c>
      <c r="AN49" s="92" t="inlineStr">
        <is>
          <t>None</t>
        </is>
      </c>
      <c r="AO49" s="102" t="n">
        <v>0</v>
      </c>
      <c r="AP49" s="103" t="n">
        <v>1.3</v>
      </c>
      <c r="AQ49" s="102" t="n">
        <v>74</v>
      </c>
      <c r="AR49" s="91" t="inlineStr">
        <is>
          <t>Y</t>
        </is>
      </c>
      <c r="AS49" s="104" t="n">
        <v>3.79</v>
      </c>
      <c r="AT49" s="92">
        <f>IF(AND(P49="52-wk high",T49&gt;=Settings!$B$7),"Y","N")</f>
        <v/>
      </c>
      <c r="AU49" s="91">
        <f>IF(AND(AD49&gt;=Settings!$B$8,M49&gt;0),"Y","N")</f>
        <v/>
      </c>
      <c r="AV49" s="91">
        <f>IF(OR(AH49&gt;Settings!$B$9,AI49&gt;Settings!$B$9),"Y","N")</f>
        <v/>
      </c>
      <c r="AW49" s="91">
        <f>IF(AJ49&lt;&gt;"Y","n/a",IF(AND(M49&gt;0,AK49&gt;Settings!$B$10),"Y","N"))</f>
        <v/>
      </c>
      <c r="AX49" s="91">
        <f>IF(AO49&gt;=Settings!$B$11,"Y","N")</f>
        <v/>
      </c>
      <c r="AY49" s="99">
        <f>(AT49="Y")+(AU49="Y")+(AV49="Y")+(AW49="Y")+(AX49="Y")</f>
        <v/>
      </c>
      <c r="AZ49" s="94">
        <f>IF(AY49=0,"None",_xlfn.TEXTJOIN(", ",TRUE(),IF(AT49="Y","Breakout",""),IF(AU49="Y","Accumulation",""),IF(AV49="Y","Institutional buying",""),IF(AW49="Y","Long buildup",""),IF(AX49="Y","Momentum leader","")))</f>
        <v/>
      </c>
      <c r="BA49" s="94">
        <f>IF(BW49="","","Passes "&amp;AY49&amp;" of 5 buy-side scans"&amp;IF(G49="Y","; RED FLAG: filter out using Red flag column",""))</f>
        <v/>
      </c>
      <c r="BB49" s="91" t="inlineStr">
        <is>
          <t>None</t>
        </is>
      </c>
      <c r="BC49" s="92" t="inlineStr">
        <is>
          <t>Y</t>
        </is>
      </c>
      <c r="BD49" s="94" t="inlineStr">
        <is>
          <t>PE &gt; 50</t>
        </is>
      </c>
      <c r="BE49" s="94" t="n"/>
      <c r="BF49" s="92">
        <f>IF(R49*100000&gt;=Settings!$B$5,"Y","N")</f>
        <v/>
      </c>
      <c r="BG49" s="91">
        <f>IF(F49&gt;Settings!$B$6,"Y","N")</f>
        <v/>
      </c>
      <c r="BH49" s="97" t="n">
        <v>-10.33</v>
      </c>
      <c r="BI49" s="96" t="n">
        <v>-8.49</v>
      </c>
      <c r="BJ49" s="96" t="n">
        <v>-7.1</v>
      </c>
      <c r="BK49" s="96" t="n">
        <v>-5.63</v>
      </c>
      <c r="BL49" s="96" t="n">
        <v>11.33</v>
      </c>
      <c r="BM49" s="96" t="n">
        <v>9.31</v>
      </c>
      <c r="BN49" s="97" t="n">
        <v>-6.6</v>
      </c>
      <c r="BO49" s="96" t="n">
        <v>-6.84</v>
      </c>
      <c r="BP49" s="96" t="n">
        <v>-5.04</v>
      </c>
      <c r="BQ49" s="96" t="n">
        <v>-1.53</v>
      </c>
      <c r="BR49" s="91" t="inlineStr">
        <is>
          <t>Mixed</t>
        </is>
      </c>
      <c r="BS49" s="91" t="inlineStr">
        <is>
          <t>Bearish cross</t>
        </is>
      </c>
      <c r="BT49" s="96" t="n">
        <v>23.4</v>
      </c>
      <c r="BU49" s="91" t="inlineStr">
        <is>
          <t>N</t>
        </is>
      </c>
      <c r="BV49" s="99">
        <f>IF(OR(BF49&lt;&gt;"Y",BG49&lt;&gt;"Y"),"",(AND(ISNUMBER(BQ49),BQ49&gt;0))+(BR49="Stacked up")+(AND(ISNUMBER(BH49),BH49&gt;=-Settings!$B$17))+(AND(ISNUMBER(BK49),ISNUMBER(BM49),BK49&gt;0,BM49&gt;0))+(AND(ISNUMBER(AQ49),AQ49&gt;=Settings!$B$18))+(AND(ISNUMBER(BT49),BT49&gt;=Settings!$B$19,BT49&lt;=Settings!$B$20))+(AND(ISNUMBER(AS49),AS49&gt;0))+(AND(ISNUMBER(T49),ISNUMBER(M49),T49&gt;=Settings!$B$21,M49&gt;0))+(AND(ISNUMBER(AD49),ISNUMBER(M49),AD49&gt;=Settings!$B$22,M49&gt;0))+(AY49&gt;=1))</f>
        <v/>
      </c>
      <c r="BW49" s="91">
        <f>IF(OR(AY49=0,BF49&lt;&gt;"Y",BG49&lt;&gt;"Y"),"",1+SUMPRODUCT(($A$6:$A$2604=A49)*($AY$6:$AY$2604&gt;0)*($BF$6:$BF$2604="Y")*($BG$6:$BG$2604="Y")*(($AY$6:$AY$2604&gt;AY49)+($AY$6:$AY$2604=AY49)*($AD$6:$AD$2604&gt;AD49))))</f>
        <v/>
      </c>
    </row>
    <row r="50" ht="23.85" customHeight="1" s="55">
      <c r="A50" s="90" t="n">
        <v>46296</v>
      </c>
      <c r="B50" s="91" t="inlineStr">
        <is>
          <t>HDFCLIFE</t>
        </is>
      </c>
      <c r="C50" s="91" t="inlineStr">
        <is>
          <t>INE795G01014</t>
        </is>
      </c>
      <c r="D50" s="91" t="inlineStr">
        <is>
          <t>Financial Services</t>
        </is>
      </c>
      <c r="E50" s="91" t="inlineStr">
        <is>
          <t>Nifty 50</t>
        </is>
      </c>
      <c r="F50" s="93" t="n">
        <v>116060</v>
      </c>
      <c r="G50" s="92" t="inlineStr">
        <is>
          <t>N</t>
        </is>
      </c>
      <c r="H50" s="94" t="n"/>
      <c r="I50" s="91" t="inlineStr">
        <is>
          <t>N</t>
        </is>
      </c>
      <c r="J50" s="92">
        <f>IF(K50="","N","Y")</f>
        <v/>
      </c>
      <c r="K50" s="94">
        <f>_xlfn.TEXTJOIN("; ",TRUE,IF(P50="52-wk low","52-wk low",""),IF(AND(AD50&gt;=Settings!$B$12,M50&lt;0),"Distribution",""),IF(AND(AJ50="Y",M50&lt;0,AK50&lt;-Settings!$B$13),"Long unwinding",""),IF(AND(AJ50="Y",M50&lt;0,AK50&gt;Settings!$B$13),"Short buildup",""))</f>
        <v/>
      </c>
      <c r="L50" s="95" t="n">
        <v>534.2</v>
      </c>
      <c r="M50" s="96" t="n">
        <v>2.49</v>
      </c>
      <c r="N50" s="93" t="n">
        <v>153</v>
      </c>
      <c r="O50" s="91" t="inlineStr">
        <is>
          <t>None</t>
        </is>
      </c>
      <c r="P50" s="91" t="inlineStr">
        <is>
          <t>None</t>
        </is>
      </c>
      <c r="Q50" s="97" t="n">
        <v>40.09</v>
      </c>
      <c r="R50" s="96" t="n">
        <v>50.34</v>
      </c>
      <c r="S50" s="96" t="n">
        <v>0.82</v>
      </c>
      <c r="T50" s="96" t="n">
        <v>1.05</v>
      </c>
      <c r="U50" s="96" t="n">
        <v>1.1</v>
      </c>
      <c r="V50" s="103" t="n">
        <v>1.38</v>
      </c>
      <c r="W50" s="102" t="n">
        <v>10</v>
      </c>
      <c r="X50" s="93" t="n"/>
      <c r="Y50" s="91" t="inlineStr">
        <is>
          <t>None</t>
        </is>
      </c>
      <c r="Z50" s="99" t="n">
        <v>44.22</v>
      </c>
      <c r="AA50" s="96" t="n">
        <v>0.86</v>
      </c>
      <c r="AB50" s="96" t="n">
        <v>0.8</v>
      </c>
      <c r="AC50" s="96" t="n">
        <v>0.73</v>
      </c>
      <c r="AD50" s="96" t="n">
        <v>0.84</v>
      </c>
      <c r="AE50" s="96" t="n">
        <v>0.87</v>
      </c>
      <c r="AF50" s="103" t="n">
        <v>0.88</v>
      </c>
      <c r="AG50" s="91" t="inlineStr">
        <is>
          <t>Normal</t>
        </is>
      </c>
      <c r="AH50" s="100" t="n">
        <v>0</v>
      </c>
      <c r="AI50" s="101" t="n">
        <v>0</v>
      </c>
      <c r="AJ50" s="92" t="inlineStr">
        <is>
          <t>Y</t>
        </is>
      </c>
      <c r="AK50" s="96" t="n">
        <v>-0.48</v>
      </c>
      <c r="AL50" s="91" t="inlineStr">
        <is>
          <t>Short covering</t>
        </is>
      </c>
      <c r="AM50" s="93" t="n">
        <v>73</v>
      </c>
      <c r="AN50" s="92" t="inlineStr">
        <is>
          <t>None</t>
        </is>
      </c>
      <c r="AO50" s="102" t="n">
        <v>0</v>
      </c>
      <c r="AP50" s="103" t="n">
        <v>0.52</v>
      </c>
      <c r="AQ50" s="102" t="n">
        <v>7</v>
      </c>
      <c r="AR50" s="91" t="inlineStr">
        <is>
          <t>Y</t>
        </is>
      </c>
      <c r="AS50" s="104" t="n">
        <v>0.6</v>
      </c>
      <c r="AT50" s="92">
        <f>IF(AND(P50="52-wk high",T50&gt;=Settings!$B$7),"Y","N")</f>
        <v/>
      </c>
      <c r="AU50" s="91">
        <f>IF(AND(AD50&gt;=Settings!$B$8,M50&gt;0),"Y","N")</f>
        <v/>
      </c>
      <c r="AV50" s="91">
        <f>IF(OR(AH50&gt;Settings!$B$9,AI50&gt;Settings!$B$9),"Y","N")</f>
        <v/>
      </c>
      <c r="AW50" s="91">
        <f>IF(AJ50&lt;&gt;"Y","n/a",IF(AND(M50&gt;0,AK50&gt;Settings!$B$10),"Y","N"))</f>
        <v/>
      </c>
      <c r="AX50" s="91">
        <f>IF(AO50&gt;=Settings!$B$11,"Y","N")</f>
        <v/>
      </c>
      <c r="AY50" s="99">
        <f>(AT50="Y")+(AU50="Y")+(AV50="Y")+(AW50="Y")+(AX50="Y")</f>
        <v/>
      </c>
      <c r="AZ50" s="94">
        <f>IF(AY50=0,"None",_xlfn.TEXTJOIN(", ",TRUE(),IF(AT50="Y","Breakout",""),IF(AU50="Y","Accumulation",""),IF(AV50="Y","Institutional buying",""),IF(AW50="Y","Long buildup",""),IF(AX50="Y","Momentum leader","")))</f>
        <v/>
      </c>
      <c r="BA50" s="94">
        <f>IF(BW50="","","Passes "&amp;AY50&amp;" of 5 buy-side scans"&amp;IF(G50="Y","; RED FLAG: filter out using Red flag column",""))</f>
        <v/>
      </c>
      <c r="BB50" s="91" t="inlineStr">
        <is>
          <t>Lower</t>
        </is>
      </c>
      <c r="BC50" s="92" t="inlineStr">
        <is>
          <t>Y</t>
        </is>
      </c>
      <c r="BD50" s="94" t="inlineStr">
        <is>
          <t>PE &gt; 50</t>
        </is>
      </c>
      <c r="BE50" s="94" t="n"/>
      <c r="BF50" s="92">
        <f>IF(R50*100000&gt;=Settings!$B$5,"Y","N")</f>
        <v/>
      </c>
      <c r="BG50" s="91">
        <f>IF(F50&gt;Settings!$B$6,"Y","N")</f>
        <v/>
      </c>
      <c r="BH50" s="97" t="n">
        <v>-32.25</v>
      </c>
      <c r="BI50" s="96" t="n">
        <v>1.39</v>
      </c>
      <c r="BJ50" s="96" t="n">
        <v>-1.13</v>
      </c>
      <c r="BK50" s="96" t="n">
        <v>-6.27</v>
      </c>
      <c r="BL50" s="96" t="n">
        <v>-6.76</v>
      </c>
      <c r="BM50" s="96" t="n">
        <v>-30.08</v>
      </c>
      <c r="BN50" s="97" t="n">
        <v>-0.48</v>
      </c>
      <c r="BO50" s="96" t="n">
        <v>-1.94</v>
      </c>
      <c r="BP50" s="96" t="n">
        <v>-5.59</v>
      </c>
      <c r="BQ50" s="96" t="n">
        <v>-12.37</v>
      </c>
      <c r="BR50" s="91" t="inlineStr">
        <is>
          <t>Stacked down</t>
        </is>
      </c>
      <c r="BS50" s="91" t="inlineStr">
        <is>
          <t>None</t>
        </is>
      </c>
      <c r="BT50" s="96" t="n">
        <v>48.6</v>
      </c>
      <c r="BU50" s="91" t="inlineStr">
        <is>
          <t>N</t>
        </is>
      </c>
      <c r="BV50" s="99">
        <f>IF(OR(BF50&lt;&gt;"Y",BG50&lt;&gt;"Y"),"",(AND(ISNUMBER(BQ50),BQ50&gt;0))+(BR50="Stacked up")+(AND(ISNUMBER(BH50),BH50&gt;=-Settings!$B$17))+(AND(ISNUMBER(BK50),ISNUMBER(BM50),BK50&gt;0,BM50&gt;0))+(AND(ISNUMBER(AQ50),AQ50&gt;=Settings!$B$18))+(AND(ISNUMBER(BT50),BT50&gt;=Settings!$B$19,BT50&lt;=Settings!$B$20))+(AND(ISNUMBER(AS50),AS50&gt;0))+(AND(ISNUMBER(T50),ISNUMBER(M50),T50&gt;=Settings!$B$21,M50&gt;0))+(AND(ISNUMBER(AD50),ISNUMBER(M50),AD50&gt;=Settings!$B$22,M50&gt;0))+(AY50&gt;=1))</f>
        <v/>
      </c>
      <c r="BW50" s="91">
        <f>IF(OR(AY50=0,BF50&lt;&gt;"Y",BG50&lt;&gt;"Y"),"",1+SUMPRODUCT(($A$6:$A$2604=A50)*($AY$6:$AY$2604&gt;0)*($BF$6:$BF$2604="Y")*($BG$6:$BG$2604="Y")*(($AY$6:$AY$2604&gt;AY50)+($AY$6:$AY$2604=AY50)*($AD$6:$AD$2604&gt;AD50))))</f>
        <v/>
      </c>
    </row>
    <row r="51" ht="23.85" customHeight="1" s="55">
      <c r="A51" s="90" t="n">
        <v>46296</v>
      </c>
      <c r="B51" s="91" t="inlineStr">
        <is>
          <t>CIPLA</t>
        </is>
      </c>
      <c r="C51" s="91" t="inlineStr">
        <is>
          <t>INE059A01026</t>
        </is>
      </c>
      <c r="D51" s="91" t="inlineStr">
        <is>
          <t>Healthcare</t>
        </is>
      </c>
      <c r="E51" s="91" t="inlineStr">
        <is>
          <t>Nifty 50</t>
        </is>
      </c>
      <c r="F51" s="93" t="n">
        <v>108576</v>
      </c>
      <c r="G51" s="92" t="inlineStr">
        <is>
          <t>N</t>
        </is>
      </c>
      <c r="H51" s="94" t="n"/>
      <c r="I51" s="91" t="inlineStr">
        <is>
          <t>N</t>
        </is>
      </c>
      <c r="J51" s="92">
        <f>IF(K51="","N","Y")</f>
        <v/>
      </c>
      <c r="K51" s="94">
        <f>_xlfn.TEXTJOIN("; ",TRUE,IF(P51="52-wk low","52-wk low",""),IF(AND(AD51&gt;=Settings!$B$12,M51&lt;0),"Distribution",""),IF(AND(AJ51="Y",M51&lt;0,AK51&lt;-Settings!$B$13),"Long unwinding",""),IF(AND(AJ51="Y",M51&lt;0,AK51&gt;Settings!$B$13),"Short buildup",""))</f>
        <v/>
      </c>
      <c r="L51" s="95" t="n">
        <v>1344</v>
      </c>
      <c r="M51" s="96" t="n">
        <v>-0.15</v>
      </c>
      <c r="N51" s="93" t="n">
        <v>660</v>
      </c>
      <c r="O51" s="91" t="inlineStr">
        <is>
          <t>None</t>
        </is>
      </c>
      <c r="P51" s="91" t="inlineStr">
        <is>
          <t>None</t>
        </is>
      </c>
      <c r="Q51" s="97" t="n">
        <v>9.220000000000001</v>
      </c>
      <c r="R51" s="96" t="n">
        <v>10.01</v>
      </c>
      <c r="S51" s="96" t="n">
        <v>0.9399999999999999</v>
      </c>
      <c r="T51" s="96" t="n">
        <v>0.88</v>
      </c>
      <c r="U51" s="96" t="n">
        <v>0.65</v>
      </c>
      <c r="V51" s="103" t="n">
        <v>0.71</v>
      </c>
      <c r="W51" s="102" t="n">
        <v>3</v>
      </c>
      <c r="X51" s="93" t="n"/>
      <c r="Y51" s="91" t="inlineStr">
        <is>
          <t>None</t>
        </is>
      </c>
      <c r="Z51" s="99" t="n">
        <v>52.66</v>
      </c>
      <c r="AA51" s="96" t="n">
        <v>0.93</v>
      </c>
      <c r="AB51" s="96" t="n">
        <v>0.96</v>
      </c>
      <c r="AC51" s="96" t="n">
        <v>0.89</v>
      </c>
      <c r="AD51" s="96" t="n">
        <v>0.88</v>
      </c>
      <c r="AE51" s="96" t="n">
        <v>0.67</v>
      </c>
      <c r="AF51" s="103" t="n">
        <v>1.08</v>
      </c>
      <c r="AG51" s="91" t="inlineStr">
        <is>
          <t>Normal</t>
        </is>
      </c>
      <c r="AH51" s="100" t="n">
        <v>0</v>
      </c>
      <c r="AI51" s="101" t="n">
        <v>0</v>
      </c>
      <c r="AJ51" s="92" t="inlineStr">
        <is>
          <t>Y</t>
        </is>
      </c>
      <c r="AK51" s="96" t="n">
        <v>-0.24</v>
      </c>
      <c r="AL51" s="91" t="inlineStr">
        <is>
          <t>Long unwinding</t>
        </is>
      </c>
      <c r="AM51" s="93" t="n">
        <v>187</v>
      </c>
      <c r="AN51" s="92" t="inlineStr">
        <is>
          <t>None</t>
        </is>
      </c>
      <c r="AO51" s="102" t="n">
        <v>0</v>
      </c>
      <c r="AP51" s="103" t="n">
        <v>0.87</v>
      </c>
      <c r="AQ51" s="102" t="n">
        <v>55</v>
      </c>
      <c r="AR51" s="91" t="inlineStr">
        <is>
          <t>Y</t>
        </is>
      </c>
      <c r="AS51" s="104" t="n">
        <v>3.79</v>
      </c>
      <c r="AT51" s="92">
        <f>IF(AND(P51="52-wk high",T51&gt;=Settings!$B$7),"Y","N")</f>
        <v/>
      </c>
      <c r="AU51" s="91">
        <f>IF(AND(AD51&gt;=Settings!$B$8,M51&gt;0),"Y","N")</f>
        <v/>
      </c>
      <c r="AV51" s="91">
        <f>IF(OR(AH51&gt;Settings!$B$9,AI51&gt;Settings!$B$9),"Y","N")</f>
        <v/>
      </c>
      <c r="AW51" s="91">
        <f>IF(AJ51&lt;&gt;"Y","n/a",IF(AND(M51&gt;0,AK51&gt;Settings!$B$10),"Y","N"))</f>
        <v/>
      </c>
      <c r="AX51" s="91">
        <f>IF(AO51&gt;=Settings!$B$11,"Y","N")</f>
        <v/>
      </c>
      <c r="AY51" s="99">
        <f>(AT51="Y")+(AU51="Y")+(AV51="Y")+(AW51="Y")+(AX51="Y")</f>
        <v/>
      </c>
      <c r="AZ51" s="94">
        <f>IF(AY51=0,"None",_xlfn.TEXTJOIN(", ",TRUE(),IF(AT51="Y","Breakout",""),IF(AU51="Y","Accumulation",""),IF(AV51="Y","Institutional buying",""),IF(AW51="Y","Long buildup",""),IF(AX51="Y","Momentum leader","")))</f>
        <v/>
      </c>
      <c r="BA51" s="94">
        <f>IF(BW51="","","Passes "&amp;AY51&amp;" of 5 buy-side scans"&amp;IF(G51="Y","; RED FLAG: filter out using Red flag column",""))</f>
        <v/>
      </c>
      <c r="BB51" s="91" t="inlineStr">
        <is>
          <t>None</t>
        </is>
      </c>
      <c r="BC51" s="92" t="inlineStr">
        <is>
          <t>N</t>
        </is>
      </c>
      <c r="BD51" s="94" t="n"/>
      <c r="BE51" s="94" t="n"/>
      <c r="BF51" s="92">
        <f>IF(R51*100000&gt;=Settings!$B$5,"Y","N")</f>
        <v/>
      </c>
      <c r="BG51" s="91">
        <f>IF(F51&gt;Settings!$B$6,"Y","N")</f>
        <v/>
      </c>
      <c r="BH51" s="97" t="n">
        <v>-19.67</v>
      </c>
      <c r="BI51" s="96" t="n">
        <v>-3.93</v>
      </c>
      <c r="BJ51" s="96" t="n">
        <v>-5.55</v>
      </c>
      <c r="BK51" s="96" t="n">
        <v>-7.74</v>
      </c>
      <c r="BL51" s="96" t="n">
        <v>12.38</v>
      </c>
      <c r="BM51" s="96" t="n">
        <v>-11.17</v>
      </c>
      <c r="BN51" s="97" t="n">
        <v>-2.76</v>
      </c>
      <c r="BO51" s="96" t="n">
        <v>-3.94</v>
      </c>
      <c r="BP51" s="96" t="n">
        <v>-4.01</v>
      </c>
      <c r="BQ51" s="96" t="n">
        <v>-4.63</v>
      </c>
      <c r="BR51" s="91" t="inlineStr">
        <is>
          <t>Stacked down</t>
        </is>
      </c>
      <c r="BS51" s="91" t="inlineStr">
        <is>
          <t>None</t>
        </is>
      </c>
      <c r="BT51" s="96" t="n">
        <v>30.3</v>
      </c>
      <c r="BU51" s="91" t="inlineStr">
        <is>
          <t>N</t>
        </is>
      </c>
      <c r="BV51" s="99">
        <f>IF(OR(BF51&lt;&gt;"Y",BG51&lt;&gt;"Y"),"",(AND(ISNUMBER(BQ51),BQ51&gt;0))+(BR51="Stacked up")+(AND(ISNUMBER(BH51),BH51&gt;=-Settings!$B$17))+(AND(ISNUMBER(BK51),ISNUMBER(BM51),BK51&gt;0,BM51&gt;0))+(AND(ISNUMBER(AQ51),AQ51&gt;=Settings!$B$18))+(AND(ISNUMBER(BT51),BT51&gt;=Settings!$B$19,BT51&lt;=Settings!$B$20))+(AND(ISNUMBER(AS51),AS51&gt;0))+(AND(ISNUMBER(T51),ISNUMBER(M51),T51&gt;=Settings!$B$21,M51&gt;0))+(AND(ISNUMBER(AD51),ISNUMBER(M51),AD51&gt;=Settings!$B$22,M51&gt;0))+(AY51&gt;=1))</f>
        <v/>
      </c>
      <c r="BW51" s="91">
        <f>IF(OR(AY51=0,BF51&lt;&gt;"Y",BG51&lt;&gt;"Y"),"",1+SUMPRODUCT(($A$6:$A$2604=A51)*($AY$6:$AY$2604&gt;0)*($BF$6:$BF$2604="Y")*($BG$6:$BG$2604="Y")*(($AY$6:$AY$2604&gt;AY51)+($AY$6:$AY$2604=AY51)*($AD$6:$AD$2604&gt;AD51))))</f>
        <v/>
      </c>
    </row>
    <row r="52" ht="23.85" customHeight="1" s="55">
      <c r="A52" s="90" t="n">
        <v>46296</v>
      </c>
      <c r="B52" s="91" t="inlineStr">
        <is>
          <t>TMPV</t>
        </is>
      </c>
      <c r="C52" s="91" t="inlineStr">
        <is>
          <t>INE155A01022</t>
        </is>
      </c>
      <c r="D52" s="91" t="inlineStr">
        <is>
          <t>Automobile and Auto Components</t>
        </is>
      </c>
      <c r="E52" s="91" t="inlineStr">
        <is>
          <t>Nifty 50</t>
        </is>
      </c>
      <c r="F52" s="93" t="n">
        <v>102907</v>
      </c>
      <c r="G52" s="92" t="inlineStr">
        <is>
          <t>N</t>
        </is>
      </c>
      <c r="H52" s="94" t="n"/>
      <c r="I52" s="91" t="inlineStr">
        <is>
          <t>N</t>
        </is>
      </c>
      <c r="J52" s="92">
        <f>IF(K52="","N","Y")</f>
        <v/>
      </c>
      <c r="K52" s="94">
        <f>_xlfn.TEXTJOIN("; ",TRUE,IF(P52="52-wk low","52-wk low",""),IF(AND(AD52&gt;=Settings!$B$12,M52&lt;0),"Distribution",""),IF(AND(AJ52="Y",M52&lt;0,AK52&lt;-Settings!$B$13),"Long unwinding",""),IF(AND(AJ52="Y",M52&lt;0,AK52&gt;Settings!$B$13),"Short buildup",""))</f>
        <v/>
      </c>
      <c r="L52" s="95" t="n">
        <v>279.4</v>
      </c>
      <c r="M52" s="96" t="n">
        <v>-1.45</v>
      </c>
      <c r="N52" s="93" t="n">
        <v>1284</v>
      </c>
      <c r="O52" s="91" t="inlineStr">
        <is>
          <t>None</t>
        </is>
      </c>
      <c r="P52" s="91" t="inlineStr">
        <is>
          <t>None</t>
        </is>
      </c>
      <c r="Q52" s="97" t="n">
        <v>152.58</v>
      </c>
      <c r="R52" s="96" t="n">
        <v>108.82</v>
      </c>
      <c r="S52" s="96" t="n">
        <v>1.46</v>
      </c>
      <c r="T52" s="96" t="n">
        <v>1.6</v>
      </c>
      <c r="U52" s="96" t="n">
        <v>1.37</v>
      </c>
      <c r="V52" s="103" t="n">
        <v>0.97</v>
      </c>
      <c r="W52" s="102" t="n">
        <v>9</v>
      </c>
      <c r="X52" s="93" t="n">
        <v>192</v>
      </c>
      <c r="Y52" s="91" t="inlineStr">
        <is>
          <t>None</t>
        </is>
      </c>
      <c r="Z52" s="99" t="n">
        <v>50.67</v>
      </c>
      <c r="AA52" s="96" t="n">
        <v>1.06</v>
      </c>
      <c r="AB52" s="96" t="n">
        <v>1.04</v>
      </c>
      <c r="AC52" s="96" t="n">
        <v>1.54</v>
      </c>
      <c r="AD52" s="96" t="n">
        <v>1.66</v>
      </c>
      <c r="AE52" s="96" t="n">
        <v>1.52</v>
      </c>
      <c r="AF52" s="103" t="n">
        <v>1.05</v>
      </c>
      <c r="AG52" s="91" t="inlineStr">
        <is>
          <t>Normal</t>
        </is>
      </c>
      <c r="AH52" s="100" t="n">
        <v>0</v>
      </c>
      <c r="AI52" s="101" t="n">
        <v>0</v>
      </c>
      <c r="AJ52" s="92" t="inlineStr">
        <is>
          <t>Y</t>
        </is>
      </c>
      <c r="AK52" s="96" t="n">
        <v>-1.43</v>
      </c>
      <c r="AL52" s="91" t="inlineStr">
        <is>
          <t>Long unwinding</t>
        </is>
      </c>
      <c r="AM52" s="93" t="n">
        <v>63</v>
      </c>
      <c r="AN52" s="92" t="inlineStr">
        <is>
          <t>None</t>
        </is>
      </c>
      <c r="AO52" s="102" t="n">
        <v>0</v>
      </c>
      <c r="AP52" s="103" t="n">
        <v>0.57</v>
      </c>
      <c r="AQ52" s="102" t="n">
        <v>14</v>
      </c>
      <c r="AR52" s="91" t="inlineStr">
        <is>
          <t>Y</t>
        </is>
      </c>
      <c r="AS52" s="104" t="n">
        <v>0.5600000000000001</v>
      </c>
      <c r="AT52" s="92">
        <f>IF(AND(P52="52-wk high",T52&gt;=Settings!$B$7),"Y","N")</f>
        <v/>
      </c>
      <c r="AU52" s="91">
        <f>IF(AND(AD52&gt;=Settings!$B$8,M52&gt;0),"Y","N")</f>
        <v/>
      </c>
      <c r="AV52" s="91">
        <f>IF(OR(AH52&gt;Settings!$B$9,AI52&gt;Settings!$B$9),"Y","N")</f>
        <v/>
      </c>
      <c r="AW52" s="91">
        <f>IF(AJ52&lt;&gt;"Y","n/a",IF(AND(M52&gt;0,AK52&gt;Settings!$B$10),"Y","N"))</f>
        <v/>
      </c>
      <c r="AX52" s="91">
        <f>IF(AO52&gt;=Settings!$B$11,"Y","N")</f>
        <v/>
      </c>
      <c r="AY52" s="99">
        <f>(AT52="Y")+(AU52="Y")+(AV52="Y")+(AW52="Y")+(AX52="Y")</f>
        <v/>
      </c>
      <c r="AZ52" s="94">
        <f>IF(AY52=0,"None",_xlfn.TEXTJOIN(", ",TRUE(),IF(AT52="Y","Breakout",""),IF(AU52="Y","Accumulation",""),IF(AV52="Y","Institutional buying",""),IF(AW52="Y","Long buildup",""),IF(AX52="Y","Momentum leader","")))</f>
        <v/>
      </c>
      <c r="BA52" s="94">
        <f>IF(BW52="","","Passes "&amp;AY52&amp;" of 5 buy-side scans"&amp;IF(G52="Y","; RED FLAG: filter out using Red flag column",""))</f>
        <v/>
      </c>
      <c r="BB52" s="91" t="inlineStr">
        <is>
          <t>None</t>
        </is>
      </c>
      <c r="BC52" s="92" t="inlineStr">
        <is>
          <t>N</t>
        </is>
      </c>
      <c r="BD52" s="94" t="n"/>
      <c r="BE52" s="94" t="n"/>
      <c r="BF52" s="92">
        <f>IF(R52*100000&gt;=Settings!$B$5,"Y","N")</f>
        <v/>
      </c>
      <c r="BG52" s="91">
        <f>IF(F52&gt;Settings!$B$6,"Y","N")</f>
        <v/>
      </c>
      <c r="BH52" s="97" t="n">
        <v>-62.23</v>
      </c>
      <c r="BI52" s="96" t="n">
        <v>-5.29</v>
      </c>
      <c r="BJ52" s="96" t="n">
        <v>-9.869999999999999</v>
      </c>
      <c r="BK52" s="96" t="n">
        <v>-19.67</v>
      </c>
      <c r="BL52" s="96" t="n">
        <v>-7.77</v>
      </c>
      <c r="BM52" s="96" t="n">
        <v>-61.11</v>
      </c>
      <c r="BN52" s="97" t="n">
        <v>-6.11</v>
      </c>
      <c r="BO52" s="96" t="n">
        <v>-10.87</v>
      </c>
      <c r="BP52" s="96" t="n">
        <v>-15.44</v>
      </c>
      <c r="BQ52" s="96" t="n">
        <v>-24.49</v>
      </c>
      <c r="BR52" s="91" t="inlineStr">
        <is>
          <t>Stacked down</t>
        </is>
      </c>
      <c r="BS52" s="91" t="inlineStr">
        <is>
          <t>None</t>
        </is>
      </c>
      <c r="BT52" s="96" t="n">
        <v>24.2</v>
      </c>
      <c r="BU52" s="91" t="inlineStr">
        <is>
          <t>N</t>
        </is>
      </c>
      <c r="BV52" s="99">
        <f>IF(OR(BF52&lt;&gt;"Y",BG52&lt;&gt;"Y"),"",(AND(ISNUMBER(BQ52),BQ52&gt;0))+(BR52="Stacked up")+(AND(ISNUMBER(BH52),BH52&gt;=-Settings!$B$17))+(AND(ISNUMBER(BK52),ISNUMBER(BM52),BK52&gt;0,BM52&gt;0))+(AND(ISNUMBER(AQ52),AQ52&gt;=Settings!$B$18))+(AND(ISNUMBER(BT52),BT52&gt;=Settings!$B$19,BT52&lt;=Settings!$B$20))+(AND(ISNUMBER(AS52),AS52&gt;0))+(AND(ISNUMBER(T52),ISNUMBER(M52),T52&gt;=Settings!$B$21,M52&gt;0))+(AND(ISNUMBER(AD52),ISNUMBER(M52),AD52&gt;=Settings!$B$22,M52&gt;0))+(AY52&gt;=1))</f>
        <v/>
      </c>
      <c r="BW52" s="91">
        <f>IF(OR(AY52=0,BF52&lt;&gt;"Y",BG52&lt;&gt;"Y"),"",1+SUMPRODUCT(($A$6:$A$2604=A52)*($AY$6:$AY$2604&gt;0)*($BF$6:$BF$2604="Y")*($BG$6:$BG$2604="Y")*(($AY$6:$AY$2604&gt;AY52)+($AY$6:$AY$2604=AY52)*($AD$6:$AD$2604&gt;AD52))))</f>
        <v/>
      </c>
    </row>
    <row r="53" ht="23.85" customHeight="1" s="55">
      <c r="A53" s="90" t="n">
        <v>46296</v>
      </c>
      <c r="B53" s="91" t="inlineStr">
        <is>
          <t>DRREDDY</t>
        </is>
      </c>
      <c r="C53" s="91" t="inlineStr">
        <is>
          <t>INE089A01031</t>
        </is>
      </c>
      <c r="D53" s="91" t="inlineStr">
        <is>
          <t>Healthcare</t>
        </is>
      </c>
      <c r="E53" s="91" t="inlineStr">
        <is>
          <t>Nifty 50</t>
        </is>
      </c>
      <c r="F53" s="93" t="n">
        <v>100679</v>
      </c>
      <c r="G53" s="92" t="inlineStr">
        <is>
          <t>N</t>
        </is>
      </c>
      <c r="H53" s="94" t="n"/>
      <c r="I53" s="91" t="inlineStr">
        <is>
          <t>N</t>
        </is>
      </c>
      <c r="J53" s="92">
        <f>IF(K53="","N","Y")</f>
        <v/>
      </c>
      <c r="K53" s="94">
        <f>_xlfn.TEXTJOIN("; ",TRUE,IF(P53="52-wk low","52-wk low",""),IF(AND(AD53&gt;=Settings!$B$12,M53&lt;0),"Distribution",""),IF(AND(AJ53="Y",M53&lt;0,AK53&lt;-Settings!$B$13),"Long unwinding",""),IF(AND(AJ53="Y",M53&lt;0,AK53&gt;Settings!$B$13),"Short buildup",""))</f>
        <v/>
      </c>
      <c r="L53" s="95" t="n">
        <v>1206.2</v>
      </c>
      <c r="M53" s="96" t="n">
        <v>-2.17</v>
      </c>
      <c r="N53" s="93" t="n">
        <v>1732</v>
      </c>
      <c r="O53" s="91" t="inlineStr">
        <is>
          <t>None</t>
        </is>
      </c>
      <c r="P53" s="91" t="inlineStr">
        <is>
          <t>None</t>
        </is>
      </c>
      <c r="Q53" s="97" t="n">
        <v>26.08</v>
      </c>
      <c r="R53" s="96" t="n">
        <v>19.45</v>
      </c>
      <c r="S53" s="96" t="n">
        <v>1.42</v>
      </c>
      <c r="T53" s="96" t="n">
        <v>1.38</v>
      </c>
      <c r="U53" s="96" t="n">
        <v>1.23</v>
      </c>
      <c r="V53" s="103" t="n">
        <v>0.91</v>
      </c>
      <c r="W53" s="102" t="n">
        <v>8</v>
      </c>
      <c r="X53" s="93" t="n">
        <v>226</v>
      </c>
      <c r="Y53" s="91" t="inlineStr">
        <is>
          <t>None</t>
        </is>
      </c>
      <c r="Z53" s="99" t="n">
        <v>65.2</v>
      </c>
      <c r="AA53" s="96" t="n">
        <v>1.16</v>
      </c>
      <c r="AB53" s="96" t="n">
        <v>1.17</v>
      </c>
      <c r="AC53" s="96" t="n">
        <v>1.7</v>
      </c>
      <c r="AD53" s="96" t="n">
        <v>1.65</v>
      </c>
      <c r="AE53" s="96" t="n">
        <v>1.52</v>
      </c>
      <c r="AF53" s="103" t="n">
        <v>1.04</v>
      </c>
      <c r="AG53" s="91" t="inlineStr">
        <is>
          <t>Normal</t>
        </is>
      </c>
      <c r="AH53" s="100" t="n">
        <v>0</v>
      </c>
      <c r="AI53" s="101" t="n">
        <v>0</v>
      </c>
      <c r="AJ53" s="92" t="inlineStr">
        <is>
          <t>Y</t>
        </is>
      </c>
      <c r="AK53" s="96" t="n">
        <v>-1.99</v>
      </c>
      <c r="AL53" s="91" t="inlineStr">
        <is>
          <t>Long unwinding</t>
        </is>
      </c>
      <c r="AM53" s="93" t="n">
        <v>102</v>
      </c>
      <c r="AN53" s="92" t="inlineStr">
        <is>
          <t>None</t>
        </is>
      </c>
      <c r="AO53" s="102" t="n">
        <v>0</v>
      </c>
      <c r="AP53" s="103" t="n">
        <v>0.78</v>
      </c>
      <c r="AQ53" s="102" t="n">
        <v>47</v>
      </c>
      <c r="AR53" s="91" t="inlineStr">
        <is>
          <t>Y</t>
        </is>
      </c>
      <c r="AS53" s="104" t="n">
        <v>3.79</v>
      </c>
      <c r="AT53" s="92">
        <f>IF(AND(P53="52-wk high",T53&gt;=Settings!$B$7),"Y","N")</f>
        <v/>
      </c>
      <c r="AU53" s="91">
        <f>IF(AND(AD53&gt;=Settings!$B$8,M53&gt;0),"Y","N")</f>
        <v/>
      </c>
      <c r="AV53" s="91">
        <f>IF(OR(AH53&gt;Settings!$B$9,AI53&gt;Settings!$B$9),"Y","N")</f>
        <v/>
      </c>
      <c r="AW53" s="91">
        <f>IF(AJ53&lt;&gt;"Y","n/a",IF(AND(M53&gt;0,AK53&gt;Settings!$B$10),"Y","N"))</f>
        <v/>
      </c>
      <c r="AX53" s="91">
        <f>IF(AO53&gt;=Settings!$B$11,"Y","N")</f>
        <v/>
      </c>
      <c r="AY53" s="99">
        <f>(AT53="Y")+(AU53="Y")+(AV53="Y")+(AW53="Y")+(AX53="Y")</f>
        <v/>
      </c>
      <c r="AZ53" s="94">
        <f>IF(AY53=0,"None",_xlfn.TEXTJOIN(", ",TRUE(),IF(AT53="Y","Breakout",""),IF(AU53="Y","Accumulation",""),IF(AV53="Y","Institutional buying",""),IF(AW53="Y","Long buildup",""),IF(AX53="Y","Momentum leader","")))</f>
        <v/>
      </c>
      <c r="BA53" s="94">
        <f>IF(BW53="","","Passes "&amp;AY53&amp;" of 5 buy-side scans"&amp;IF(G53="Y","; RED FLAG: filter out using Red flag column",""))</f>
        <v/>
      </c>
      <c r="BB53" s="91" t="inlineStr">
        <is>
          <t>None</t>
        </is>
      </c>
      <c r="BC53" s="92" t="inlineStr">
        <is>
          <t>N</t>
        </is>
      </c>
      <c r="BD53" s="94" t="n"/>
      <c r="BE53" s="94" t="n"/>
      <c r="BF53" s="92">
        <f>IF(R53*100000&gt;=Settings!$B$5,"Y","N")</f>
        <v/>
      </c>
      <c r="BG53" s="91">
        <f>IF(F53&gt;Settings!$B$6,"Y","N")</f>
        <v/>
      </c>
      <c r="BH53" s="97" t="n">
        <v>-14.75</v>
      </c>
      <c r="BI53" s="96" t="n">
        <v>0.48</v>
      </c>
      <c r="BJ53" s="96" t="n">
        <v>3.01</v>
      </c>
      <c r="BK53" s="96" t="n">
        <v>-9.98</v>
      </c>
      <c r="BL53" s="96" t="n">
        <v>-0.28</v>
      </c>
      <c r="BM53" s="96" t="n">
        <v>-3.09</v>
      </c>
      <c r="BN53" s="97" t="n">
        <v>0.88</v>
      </c>
      <c r="BO53" s="96" t="n">
        <v>0.8100000000000001</v>
      </c>
      <c r="BP53" s="96" t="n">
        <v>-0.84</v>
      </c>
      <c r="BQ53" s="96" t="n">
        <v>-2.58</v>
      </c>
      <c r="BR53" s="91" t="inlineStr">
        <is>
          <t>Mixed</t>
        </is>
      </c>
      <c r="BS53" s="91" t="inlineStr">
        <is>
          <t>None</t>
        </is>
      </c>
      <c r="BT53" s="96" t="n">
        <v>53.1</v>
      </c>
      <c r="BU53" s="91" t="inlineStr">
        <is>
          <t>N</t>
        </is>
      </c>
      <c r="BV53" s="99">
        <f>IF(OR(BF53&lt;&gt;"Y",BG53&lt;&gt;"Y"),"",(AND(ISNUMBER(BQ53),BQ53&gt;0))+(BR53="Stacked up")+(AND(ISNUMBER(BH53),BH53&gt;=-Settings!$B$17))+(AND(ISNUMBER(BK53),ISNUMBER(BM53),BK53&gt;0,BM53&gt;0))+(AND(ISNUMBER(AQ53),AQ53&gt;=Settings!$B$18))+(AND(ISNUMBER(BT53),BT53&gt;=Settings!$B$19,BT53&lt;=Settings!$B$20))+(AND(ISNUMBER(AS53),AS53&gt;0))+(AND(ISNUMBER(T53),ISNUMBER(M53),T53&gt;=Settings!$B$21,M53&gt;0))+(AND(ISNUMBER(AD53),ISNUMBER(M53),AD53&gt;=Settings!$B$22,M53&gt;0))+(AY53&gt;=1))</f>
        <v/>
      </c>
      <c r="BW53" s="91">
        <f>IF(OR(AY53=0,BF53&lt;&gt;"Y",BG53&lt;&gt;"Y"),"",1+SUMPRODUCT(($A$6:$A$2604=A53)*($AY$6:$AY$2604&gt;0)*($BF$6:$BF$2604="Y")*($BG$6:$BG$2604="Y")*(($AY$6:$AY$2604&gt;AY53)+($AY$6:$AY$2604=AY53)*($AD$6:$AD$2604&gt;AD53))))</f>
        <v/>
      </c>
    </row>
    <row r="54" ht="23.85" customHeight="1" s="55">
      <c r="A54" s="90" t="n">
        <v>46296</v>
      </c>
      <c r="B54" s="91" t="inlineStr">
        <is>
          <t>TATACONSUM</t>
        </is>
      </c>
      <c r="C54" s="91" t="inlineStr">
        <is>
          <t>INE192A01025</t>
        </is>
      </c>
      <c r="D54" s="91" t="inlineStr">
        <is>
          <t>Fast Moving Consumer Goods</t>
        </is>
      </c>
      <c r="E54" s="91" t="inlineStr">
        <is>
          <t>Nifty 50</t>
        </is>
      </c>
      <c r="F54" s="93" t="n">
        <v>94714</v>
      </c>
      <c r="G54" s="92" t="inlineStr">
        <is>
          <t>N</t>
        </is>
      </c>
      <c r="H54" s="94" t="n"/>
      <c r="I54" s="91" t="inlineStr">
        <is>
          <t>N</t>
        </is>
      </c>
      <c r="J54" s="92">
        <f>IF(K54="","N","Y")</f>
        <v/>
      </c>
      <c r="K54" s="94">
        <f>_xlfn.TEXTJOIN("; ",TRUE,IF(P54="52-wk low","52-wk low",""),IF(AND(AD54&gt;=Settings!$B$12,M54&lt;0),"Distribution",""),IF(AND(AJ54="Y",M54&lt;0,AK54&lt;-Settings!$B$13),"Long unwinding",""),IF(AND(AJ54="Y",M54&lt;0,AK54&gt;Settings!$B$13),"Short buildup",""))</f>
        <v/>
      </c>
      <c r="L54" s="95" t="n">
        <v>957</v>
      </c>
      <c r="M54" s="96" t="n">
        <v>0.79</v>
      </c>
      <c r="N54" s="93" t="n">
        <v>381</v>
      </c>
      <c r="O54" s="91" t="inlineStr">
        <is>
          <t>None</t>
        </is>
      </c>
      <c r="P54" s="91" t="inlineStr">
        <is>
          <t>52-wk low</t>
        </is>
      </c>
      <c r="Q54" s="97" t="n">
        <v>18.29</v>
      </c>
      <c r="R54" s="96" t="n">
        <v>12.74</v>
      </c>
      <c r="S54" s="96" t="n">
        <v>1.48</v>
      </c>
      <c r="T54" s="96" t="n">
        <v>1.38</v>
      </c>
      <c r="U54" s="96" t="n">
        <v>1.04</v>
      </c>
      <c r="V54" s="103" t="n">
        <v>0.8</v>
      </c>
      <c r="W54" s="102" t="n">
        <v>4</v>
      </c>
      <c r="X54" s="93" t="n">
        <v>233</v>
      </c>
      <c r="Y54" s="91" t="inlineStr">
        <is>
          <t>None</t>
        </is>
      </c>
      <c r="Z54" s="99" t="n">
        <v>62.53</v>
      </c>
      <c r="AA54" s="96" t="n">
        <v>1.01</v>
      </c>
      <c r="AB54" s="96" t="n">
        <v>1.05</v>
      </c>
      <c r="AC54" s="96" t="n">
        <v>1.49</v>
      </c>
      <c r="AD54" s="96" t="n">
        <v>1.45</v>
      </c>
      <c r="AE54" s="96" t="n">
        <v>1.16</v>
      </c>
      <c r="AF54" s="103" t="n">
        <v>1.05</v>
      </c>
      <c r="AG54" s="91" t="inlineStr">
        <is>
          <t>Normal</t>
        </is>
      </c>
      <c r="AH54" s="100" t="n">
        <v>0</v>
      </c>
      <c r="AI54" s="101" t="n">
        <v>0</v>
      </c>
      <c r="AJ54" s="92" t="inlineStr">
        <is>
          <t>Y</t>
        </is>
      </c>
      <c r="AK54" s="96" t="n">
        <v>-0.73</v>
      </c>
      <c r="AL54" s="91" t="inlineStr">
        <is>
          <t>Short covering</t>
        </is>
      </c>
      <c r="AM54" s="93" t="n">
        <v>159</v>
      </c>
      <c r="AN54" s="92" t="inlineStr">
        <is>
          <t>None</t>
        </is>
      </c>
      <c r="AO54" s="102" t="n">
        <v>0</v>
      </c>
      <c r="AP54" s="103" t="n">
        <v>0.59</v>
      </c>
      <c r="AQ54" s="102" t="n">
        <v>18</v>
      </c>
      <c r="AR54" s="91" t="inlineStr">
        <is>
          <t>Y</t>
        </is>
      </c>
      <c r="AS54" s="104" t="n">
        <v>2.11</v>
      </c>
      <c r="AT54" s="92">
        <f>IF(AND(P54="52-wk high",T54&gt;=Settings!$B$7),"Y","N")</f>
        <v/>
      </c>
      <c r="AU54" s="91">
        <f>IF(AND(AD54&gt;=Settings!$B$8,M54&gt;0),"Y","N")</f>
        <v/>
      </c>
      <c r="AV54" s="91">
        <f>IF(OR(AH54&gt;Settings!$B$9,AI54&gt;Settings!$B$9),"Y","N")</f>
        <v/>
      </c>
      <c r="AW54" s="91">
        <f>IF(AJ54&lt;&gt;"Y","n/a",IF(AND(M54&gt;0,AK54&gt;Settings!$B$10),"Y","N"))</f>
        <v/>
      </c>
      <c r="AX54" s="91">
        <f>IF(AO54&gt;=Settings!$B$11,"Y","N")</f>
        <v/>
      </c>
      <c r="AY54" s="99">
        <f>(AT54="Y")+(AU54="Y")+(AV54="Y")+(AW54="Y")+(AX54="Y")</f>
        <v/>
      </c>
      <c r="AZ54" s="94">
        <f>IF(AY54=0,"None",_xlfn.TEXTJOIN(", ",TRUE(),IF(AT54="Y","Breakout",""),IF(AU54="Y","Accumulation",""),IF(AV54="Y","Institutional buying",""),IF(AW54="Y","Long buildup",""),IF(AX54="Y","Momentum leader","")))</f>
        <v/>
      </c>
      <c r="BA54" s="94">
        <f>IF(BW54="","","Passes "&amp;AY54&amp;" of 5 buy-side scans"&amp;IF(G54="Y","; RED FLAG: filter out using Red flag column",""))</f>
        <v/>
      </c>
      <c r="BB54" s="91" t="inlineStr">
        <is>
          <t>None</t>
        </is>
      </c>
      <c r="BC54" s="92" t="inlineStr">
        <is>
          <t>Y</t>
        </is>
      </c>
      <c r="BD54" s="94" t="inlineStr">
        <is>
          <t>PE &gt; 50</t>
        </is>
      </c>
      <c r="BE54" s="94" t="n"/>
      <c r="BF54" s="92">
        <f>IF(R54*100000&gt;=Settings!$B$5,"Y","N")</f>
        <v/>
      </c>
      <c r="BG54" s="91">
        <f>IF(F54&gt;Settings!$B$6,"Y","N")</f>
        <v/>
      </c>
      <c r="BH54" s="97" t="n">
        <v>-25.39</v>
      </c>
      <c r="BI54" s="96" t="n">
        <v>-2.97</v>
      </c>
      <c r="BJ54" s="96" t="n">
        <v>-7.13</v>
      </c>
      <c r="BK54" s="96" t="n">
        <v>-12.27</v>
      </c>
      <c r="BL54" s="96" t="n">
        <v>-6.52</v>
      </c>
      <c r="BM54" s="96" t="n">
        <v>-16.4</v>
      </c>
      <c r="BN54" s="97" t="n">
        <v>-3.49</v>
      </c>
      <c r="BO54" s="96" t="n">
        <v>-7.03</v>
      </c>
      <c r="BP54" s="96" t="n">
        <v>-10.09</v>
      </c>
      <c r="BQ54" s="96" t="n">
        <v>-12.63</v>
      </c>
      <c r="BR54" s="91" t="inlineStr">
        <is>
          <t>Stacked down</t>
        </is>
      </c>
      <c r="BS54" s="91" t="inlineStr">
        <is>
          <t>None</t>
        </is>
      </c>
      <c r="BT54" s="96" t="n">
        <v>32.8</v>
      </c>
      <c r="BU54" s="91" t="inlineStr">
        <is>
          <t>N</t>
        </is>
      </c>
      <c r="BV54" s="99">
        <f>IF(OR(BF54&lt;&gt;"Y",BG54&lt;&gt;"Y"),"",(AND(ISNUMBER(BQ54),BQ54&gt;0))+(BR54="Stacked up")+(AND(ISNUMBER(BH54),BH54&gt;=-Settings!$B$17))+(AND(ISNUMBER(BK54),ISNUMBER(BM54),BK54&gt;0,BM54&gt;0))+(AND(ISNUMBER(AQ54),AQ54&gt;=Settings!$B$18))+(AND(ISNUMBER(BT54),BT54&gt;=Settings!$B$19,BT54&lt;=Settings!$B$20))+(AND(ISNUMBER(AS54),AS54&gt;0))+(AND(ISNUMBER(T54),ISNUMBER(M54),T54&gt;=Settings!$B$21,M54&gt;0))+(AND(ISNUMBER(AD54),ISNUMBER(M54),AD54&gt;=Settings!$B$22,M54&gt;0))+(AY54&gt;=1))</f>
        <v/>
      </c>
      <c r="BW54" s="91">
        <f>IF(OR(AY54=0,BF54&lt;&gt;"Y",BG54&lt;&gt;"Y"),"",1+SUMPRODUCT(($A$6:$A$2604=A54)*($AY$6:$AY$2604&gt;0)*($BF$6:$BF$2604="Y")*($BG$6:$BG$2604="Y")*(($AY$6:$AY$2604&gt;AY54)+($AY$6:$AY$2604=AY54)*($AD$6:$AD$2604&gt;AD54))))</f>
        <v/>
      </c>
    </row>
    <row r="55" ht="23.85" customHeight="1" s="55">
      <c r="A55" s="90" t="n">
        <v>46296</v>
      </c>
      <c r="B55" s="91" t="inlineStr">
        <is>
          <t>MAXHEALTH</t>
        </is>
      </c>
      <c r="C55" s="91" t="inlineStr">
        <is>
          <t>INE027H01010</t>
        </is>
      </c>
      <c r="D55" s="91" t="inlineStr">
        <is>
          <t>Healthcare</t>
        </is>
      </c>
      <c r="E55" s="91" t="inlineStr">
        <is>
          <t>Nifty 50</t>
        </is>
      </c>
      <c r="F55" s="93" t="n">
        <v>91584</v>
      </c>
      <c r="G55" s="92" t="inlineStr">
        <is>
          <t>N</t>
        </is>
      </c>
      <c r="H55" s="94" t="n"/>
      <c r="I55" s="91" t="inlineStr">
        <is>
          <t>N</t>
        </is>
      </c>
      <c r="J55" s="92">
        <f>IF(K55="","N","Y")</f>
        <v/>
      </c>
      <c r="K55" s="94">
        <f>_xlfn.TEXTJOIN("; ",TRUE,IF(P55="52-wk low","52-wk low",""),IF(AND(AD55&gt;=Settings!$B$12,M55&lt;0),"Distribution",""),IF(AND(AJ55="Y",M55&lt;0,AK55&lt;-Settings!$B$13),"Long unwinding",""),IF(AND(AJ55="Y",M55&lt;0,AK55&gt;Settings!$B$13),"Short buildup",""))</f>
        <v/>
      </c>
      <c r="L55" s="95" t="n">
        <v>940.95</v>
      </c>
      <c r="M55" s="96" t="n">
        <v>1.2</v>
      </c>
      <c r="N55" s="93" t="n">
        <v>294</v>
      </c>
      <c r="O55" s="91" t="inlineStr">
        <is>
          <t>None</t>
        </is>
      </c>
      <c r="P55" s="91" t="inlineStr">
        <is>
          <t>52-wk low</t>
        </is>
      </c>
      <c r="Q55" s="97" t="n">
        <v>54.64</v>
      </c>
      <c r="R55" s="96" t="n">
        <v>27.56</v>
      </c>
      <c r="S55" s="96" t="n">
        <v>2.15</v>
      </c>
      <c r="T55" s="96" t="n">
        <v>2.58</v>
      </c>
      <c r="U55" s="96" t="n">
        <v>2.24</v>
      </c>
      <c r="V55" s="103" t="n">
        <v>1.12</v>
      </c>
      <c r="W55" s="102" t="n">
        <v>9</v>
      </c>
      <c r="X55" s="93" t="n">
        <v>75</v>
      </c>
      <c r="Y55" s="91" t="inlineStr">
        <is>
          <t>None</t>
        </is>
      </c>
      <c r="Z55" s="99" t="n">
        <v>52.55</v>
      </c>
      <c r="AA55" s="96" t="n">
        <v>0.9399999999999999</v>
      </c>
      <c r="AB55" s="96" t="n">
        <v>0.9399999999999999</v>
      </c>
      <c r="AC55" s="96" t="n">
        <v>2.04</v>
      </c>
      <c r="AD55" s="96" t="n">
        <v>2.45</v>
      </c>
      <c r="AE55" s="96" t="n">
        <v>2.15</v>
      </c>
      <c r="AF55" s="103" t="n">
        <v>1.01</v>
      </c>
      <c r="AG55" s="91" t="inlineStr">
        <is>
          <t>Normal</t>
        </is>
      </c>
      <c r="AH55" s="100" t="n">
        <v>0</v>
      </c>
      <c r="AI55" s="101" t="n">
        <v>0</v>
      </c>
      <c r="AJ55" s="92" t="inlineStr">
        <is>
          <t>Y</t>
        </is>
      </c>
      <c r="AK55" s="96" t="n">
        <v>-0.89</v>
      </c>
      <c r="AL55" s="91" t="inlineStr">
        <is>
          <t>Short covering</t>
        </is>
      </c>
      <c r="AM55" s="93" t="n">
        <v>72</v>
      </c>
      <c r="AN55" s="92" t="inlineStr">
        <is>
          <t>None</t>
        </is>
      </c>
      <c r="AO55" s="102" t="n">
        <v>0</v>
      </c>
      <c r="AP55" s="103" t="n">
        <v>0.66</v>
      </c>
      <c r="AQ55" s="102" t="n">
        <v>30</v>
      </c>
      <c r="AR55" s="91" t="inlineStr">
        <is>
          <t>Y</t>
        </is>
      </c>
      <c r="AS55" s="104" t="n">
        <v>3.79</v>
      </c>
      <c r="AT55" s="92">
        <f>IF(AND(P55="52-wk high",T55&gt;=Settings!$B$7),"Y","N")</f>
        <v/>
      </c>
      <c r="AU55" s="91">
        <f>IF(AND(AD55&gt;=Settings!$B$8,M55&gt;0),"Y","N")</f>
        <v/>
      </c>
      <c r="AV55" s="91">
        <f>IF(OR(AH55&gt;Settings!$B$9,AI55&gt;Settings!$B$9),"Y","N")</f>
        <v/>
      </c>
      <c r="AW55" s="91">
        <f>IF(AJ55&lt;&gt;"Y","n/a",IF(AND(M55&gt;0,AK55&gt;Settings!$B$10),"Y","N"))</f>
        <v/>
      </c>
      <c r="AX55" s="91">
        <f>IF(AO55&gt;=Settings!$B$11,"Y","N")</f>
        <v/>
      </c>
      <c r="AY55" s="99">
        <f>(AT55="Y")+(AU55="Y")+(AV55="Y")+(AW55="Y")+(AX55="Y")</f>
        <v/>
      </c>
      <c r="AZ55" s="94">
        <f>IF(AY55=0,"None",_xlfn.TEXTJOIN(", ",TRUE(),IF(AT55="Y","Breakout",""),IF(AU55="Y","Accumulation",""),IF(AV55="Y","Institutional buying",""),IF(AW55="Y","Long buildup",""),IF(AX55="Y","Momentum leader","")))</f>
        <v/>
      </c>
      <c r="BA55" s="94">
        <f>IF(BW55="","","Passes "&amp;AY55&amp;" of 5 buy-side scans"&amp;IF(G55="Y","; RED FLAG: filter out using Red flag column",""))</f>
        <v/>
      </c>
      <c r="BB55" s="91" t="inlineStr">
        <is>
          <t>Lower</t>
        </is>
      </c>
      <c r="BC55" s="92" t="inlineStr">
        <is>
          <t>Y</t>
        </is>
      </c>
      <c r="BD55" s="94" t="inlineStr">
        <is>
          <t>PE &gt; 50</t>
        </is>
      </c>
      <c r="BE55" s="94" t="n"/>
      <c r="BF55" s="92">
        <f>IF(R55*100000&gt;=Settings!$B$5,"Y","N")</f>
        <v/>
      </c>
      <c r="BG55" s="91">
        <f>IF(F55&gt;Settings!$B$6,"Y","N")</f>
        <v/>
      </c>
      <c r="BH55" s="97" t="n">
        <v>-22.99</v>
      </c>
      <c r="BI55" s="96" t="n">
        <v>-10.04</v>
      </c>
      <c r="BJ55" s="96" t="n">
        <v>-6.19</v>
      </c>
      <c r="BK55" s="96" t="n">
        <v>-17.45</v>
      </c>
      <c r="BL55" s="96" t="n">
        <v>-1.87</v>
      </c>
      <c r="BM55" s="96" t="n">
        <v>-15.47</v>
      </c>
      <c r="BN55" s="97" t="n">
        <v>-6.77</v>
      </c>
      <c r="BO55" s="96" t="n">
        <v>-8.369999999999999</v>
      </c>
      <c r="BP55" s="96" t="n">
        <v>-9.19</v>
      </c>
      <c r="BQ55" s="96" t="n">
        <v>-10.27</v>
      </c>
      <c r="BR55" s="91" t="inlineStr">
        <is>
          <t>Stacked down</t>
        </is>
      </c>
      <c r="BS55" s="91" t="inlineStr">
        <is>
          <t>None</t>
        </is>
      </c>
      <c r="BT55" s="96" t="n">
        <v>26.5</v>
      </c>
      <c r="BU55" s="91" t="inlineStr">
        <is>
          <t>N</t>
        </is>
      </c>
      <c r="BV55" s="99">
        <f>IF(OR(BF55&lt;&gt;"Y",BG55&lt;&gt;"Y"),"",(AND(ISNUMBER(BQ55),BQ55&gt;0))+(BR55="Stacked up")+(AND(ISNUMBER(BH55),BH55&gt;=-Settings!$B$17))+(AND(ISNUMBER(BK55),ISNUMBER(BM55),BK55&gt;0,BM55&gt;0))+(AND(ISNUMBER(AQ55),AQ55&gt;=Settings!$B$18))+(AND(ISNUMBER(BT55),BT55&gt;=Settings!$B$19,BT55&lt;=Settings!$B$20))+(AND(ISNUMBER(AS55),AS55&gt;0))+(AND(ISNUMBER(T55),ISNUMBER(M55),T55&gt;=Settings!$B$21,M55&gt;0))+(AND(ISNUMBER(AD55),ISNUMBER(M55),AD55&gt;=Settings!$B$22,M55&gt;0))+(AY55&gt;=1))</f>
        <v/>
      </c>
      <c r="BW55" s="91">
        <f>IF(OR(AY55=0,BF55&lt;&gt;"Y",BG55&lt;&gt;"Y"),"",1+SUMPRODUCT(($A$6:$A$2604=A55)*($AY$6:$AY$2604&gt;0)*($BF$6:$BF$2604="Y")*($BG$6:$BG$2604="Y")*(($AY$6:$AY$2604&gt;AY55)+($AY$6:$AY$2604=AY55)*($AD$6:$AD$2604&gt;AD55))))</f>
        <v/>
      </c>
    </row>
    <row r="56" ht="23.85" customHeight="1" s="55">
      <c r="A56" s="90" t="n">
        <v>46296</v>
      </c>
      <c r="B56" s="91" t="inlineStr">
        <is>
          <t>ADANIPOWER</t>
        </is>
      </c>
      <c r="C56" s="91" t="inlineStr">
        <is>
          <t>INE814H01029</t>
        </is>
      </c>
      <c r="D56" s="91" t="inlineStr">
        <is>
          <t>Power</t>
        </is>
      </c>
      <c r="E56" s="91" t="inlineStr">
        <is>
          <t>Nifty Next 50</t>
        </is>
      </c>
      <c r="F56" s="93" t="n">
        <v>378385</v>
      </c>
      <c r="G56" s="92" t="inlineStr">
        <is>
          <t>N</t>
        </is>
      </c>
      <c r="H56" s="94" t="n"/>
      <c r="I56" s="91" t="inlineStr">
        <is>
          <t>N</t>
        </is>
      </c>
      <c r="J56" s="92">
        <f>IF(K56="","N","Y")</f>
        <v/>
      </c>
      <c r="K56" s="94">
        <f>_xlfn.TEXTJOIN("; ",TRUE,IF(P56="52-wk low","52-wk low",""),IF(AND(AD56&gt;=Settings!$B$12,M56&lt;0),"Distribution",""),IF(AND(AJ56="Y",M56&lt;0,AK56&lt;-Settings!$B$13),"Long unwinding",""),IF(AND(AJ56="Y",M56&lt;0,AK56&gt;Settings!$B$13),"Short buildup",""))</f>
        <v/>
      </c>
      <c r="L56" s="95" t="n">
        <v>196.21</v>
      </c>
      <c r="M56" s="96" t="n">
        <v>-3.82</v>
      </c>
      <c r="N56" s="93" t="n">
        <v>2305</v>
      </c>
      <c r="O56" s="91" t="inlineStr">
        <is>
          <t>None</t>
        </is>
      </c>
      <c r="P56" s="91" t="inlineStr">
        <is>
          <t>None</t>
        </is>
      </c>
      <c r="Q56" s="97" t="n">
        <v>335.48</v>
      </c>
      <c r="R56" s="96" t="n">
        <v>180.51</v>
      </c>
      <c r="S56" s="96" t="n">
        <v>1.94</v>
      </c>
      <c r="T56" s="96" t="n">
        <v>1.74</v>
      </c>
      <c r="U56" s="96" t="n">
        <v>1.21</v>
      </c>
      <c r="V56" s="103" t="n">
        <v>0.65</v>
      </c>
      <c r="W56" s="102" t="n">
        <v>2</v>
      </c>
      <c r="X56" s="93" t="n">
        <v>161</v>
      </c>
      <c r="Y56" s="91" t="inlineStr">
        <is>
          <t>None</t>
        </is>
      </c>
      <c r="Z56" s="99" t="n">
        <v>41.4</v>
      </c>
      <c r="AA56" s="96" t="n">
        <v>1.02</v>
      </c>
      <c r="AB56" s="96" t="n">
        <v>1.05</v>
      </c>
      <c r="AC56" s="96" t="n">
        <v>1.93</v>
      </c>
      <c r="AD56" s="96" t="n">
        <v>1.8</v>
      </c>
      <c r="AE56" s="96" t="n">
        <v>1.4</v>
      </c>
      <c r="AF56" s="103" t="n">
        <v>1.18</v>
      </c>
      <c r="AG56" s="91" t="inlineStr">
        <is>
          <t>Normal</t>
        </is>
      </c>
      <c r="AH56" s="100" t="n">
        <v>0</v>
      </c>
      <c r="AI56" s="101" t="n">
        <v>0</v>
      </c>
      <c r="AJ56" s="92" t="inlineStr">
        <is>
          <t>Y</t>
        </is>
      </c>
      <c r="AK56" s="96" t="n">
        <v>0.59</v>
      </c>
      <c r="AL56" s="91" t="inlineStr">
        <is>
          <t>Short buildup</t>
        </is>
      </c>
      <c r="AM56" s="93" t="n">
        <v>47</v>
      </c>
      <c r="AN56" s="92" t="inlineStr">
        <is>
          <t>200 Mom 30; 500 Mom 50</t>
        </is>
      </c>
      <c r="AO56" s="102" t="n">
        <v>2</v>
      </c>
      <c r="AP56" s="103" t="n">
        <v>1.53</v>
      </c>
      <c r="AQ56" s="102" t="n">
        <v>80</v>
      </c>
      <c r="AR56" s="91" t="inlineStr">
        <is>
          <t>Y</t>
        </is>
      </c>
      <c r="AS56" s="104" t="n">
        <v>3.38</v>
      </c>
      <c r="AT56" s="92">
        <f>IF(AND(P56="52-wk high",T56&gt;=Settings!$B$7),"Y","N")</f>
        <v/>
      </c>
      <c r="AU56" s="91">
        <f>IF(AND(AD56&gt;=Settings!$B$8,M56&gt;0),"Y","N")</f>
        <v/>
      </c>
      <c r="AV56" s="91">
        <f>IF(OR(AH56&gt;Settings!$B$9,AI56&gt;Settings!$B$9),"Y","N")</f>
        <v/>
      </c>
      <c r="AW56" s="91">
        <f>IF(AJ56&lt;&gt;"Y","n/a",IF(AND(M56&gt;0,AK56&gt;Settings!$B$10),"Y","N"))</f>
        <v/>
      </c>
      <c r="AX56" s="91">
        <f>IF(AO56&gt;=Settings!$B$11,"Y","N")</f>
        <v/>
      </c>
      <c r="AY56" s="99">
        <f>(AT56="Y")+(AU56="Y")+(AV56="Y")+(AW56="Y")+(AX56="Y")</f>
        <v/>
      </c>
      <c r="AZ56" s="94">
        <f>IF(AY56=0,"None",_xlfn.TEXTJOIN(", ",TRUE(),IF(AT56="Y","Breakout",""),IF(AU56="Y","Accumulation",""),IF(AV56="Y","Institutional buying",""),IF(AW56="Y","Long buildup",""),IF(AX56="Y","Momentum leader","")))</f>
        <v/>
      </c>
      <c r="BA56" s="94">
        <f>IF(BW56="","","Passes "&amp;AY56&amp;" of 5 buy-side scans"&amp;IF(G56="Y","; RED FLAG: filter out using Red flag column",""))</f>
        <v/>
      </c>
      <c r="BB56" s="91" t="inlineStr">
        <is>
          <t>Upper</t>
        </is>
      </c>
      <c r="BC56" s="92" t="inlineStr">
        <is>
          <t>N</t>
        </is>
      </c>
      <c r="BD56" s="94" t="n"/>
      <c r="BE56" s="94" t="n"/>
      <c r="BF56" s="92">
        <f>IF(R56*100000&gt;=Settings!$B$5,"Y","N")</f>
        <v/>
      </c>
      <c r="BG56" s="91">
        <f>IF(F56&gt;Settings!$B$6,"Y","N")</f>
        <v/>
      </c>
      <c r="BH56" s="97" t="n">
        <v>-22.81</v>
      </c>
      <c r="BI56" s="96" t="n">
        <v>-1.64</v>
      </c>
      <c r="BJ56" s="96" t="n">
        <v>-3.99</v>
      </c>
      <c r="BK56" s="96" t="n">
        <v>-13.51</v>
      </c>
      <c r="BL56" s="96" t="n">
        <v>24.89</v>
      </c>
      <c r="BM56" s="96" t="n">
        <v>28.65</v>
      </c>
      <c r="BN56" s="97" t="n">
        <v>-3.53</v>
      </c>
      <c r="BO56" s="96" t="n">
        <v>-5.19</v>
      </c>
      <c r="BP56" s="96" t="n">
        <v>-4.37</v>
      </c>
      <c r="BQ56" s="96" t="n">
        <v>1.61</v>
      </c>
      <c r="BR56" s="91" t="inlineStr">
        <is>
          <t>Mixed</t>
        </is>
      </c>
      <c r="BS56" s="91" t="inlineStr">
        <is>
          <t>None</t>
        </is>
      </c>
      <c r="BT56" s="96" t="n">
        <v>39.5</v>
      </c>
      <c r="BU56" s="91" t="inlineStr">
        <is>
          <t>N</t>
        </is>
      </c>
      <c r="BV56" s="99">
        <f>IF(OR(BF56&lt;&gt;"Y",BG56&lt;&gt;"Y"),"",(AND(ISNUMBER(BQ56),BQ56&gt;0))+(BR56="Stacked up")+(AND(ISNUMBER(BH56),BH56&gt;=-Settings!$B$17))+(AND(ISNUMBER(BK56),ISNUMBER(BM56),BK56&gt;0,BM56&gt;0))+(AND(ISNUMBER(AQ56),AQ56&gt;=Settings!$B$18))+(AND(ISNUMBER(BT56),BT56&gt;=Settings!$B$19,BT56&lt;=Settings!$B$20))+(AND(ISNUMBER(AS56),AS56&gt;0))+(AND(ISNUMBER(T56),ISNUMBER(M56),T56&gt;=Settings!$B$21,M56&gt;0))+(AND(ISNUMBER(AD56),ISNUMBER(M56),AD56&gt;=Settings!$B$22,M56&gt;0))+(AY56&gt;=1))</f>
        <v/>
      </c>
      <c r="BW56" s="91">
        <f>IF(OR(AY56=0,BF56&lt;&gt;"Y",BG56&lt;&gt;"Y"),"",1+SUMPRODUCT(($A$6:$A$2604=A56)*($AY$6:$AY$2604&gt;0)*($BF$6:$BF$2604="Y")*($BG$6:$BG$2604="Y")*(($AY$6:$AY$2604&gt;AY56)+($AY$6:$AY$2604=AY56)*($AD$6:$AD$2604&gt;AD56))))</f>
        <v/>
      </c>
    </row>
    <row r="57" ht="23.85" customHeight="1" s="55">
      <c r="A57" s="90" t="n">
        <v>46296</v>
      </c>
      <c r="B57" s="91" t="inlineStr">
        <is>
          <t>HAL</t>
        </is>
      </c>
      <c r="C57" s="91" t="inlineStr">
        <is>
          <t>INE066F01020</t>
        </is>
      </c>
      <c r="D57" s="91" t="inlineStr">
        <is>
          <t>Capital Goods</t>
        </is>
      </c>
      <c r="E57" s="91" t="inlineStr">
        <is>
          <t>Nifty Next 50</t>
        </is>
      </c>
      <c r="F57" s="93" t="n">
        <v>307703</v>
      </c>
      <c r="G57" s="92" t="inlineStr">
        <is>
          <t>N</t>
        </is>
      </c>
      <c r="H57" s="94" t="n"/>
      <c r="I57" s="91" t="inlineStr">
        <is>
          <t>N</t>
        </is>
      </c>
      <c r="J57" s="92">
        <f>IF(K57="","N","Y")</f>
        <v/>
      </c>
      <c r="K57" s="94">
        <f>_xlfn.TEXTJOIN("; ",TRUE,IF(P57="52-wk low","52-wk low",""),IF(AND(AD57&gt;=Settings!$B$12,M57&lt;0),"Distribution",""),IF(AND(AJ57="Y",M57&lt;0,AK57&lt;-Settings!$B$13),"Long unwinding",""),IF(AND(AJ57="Y",M57&lt;0,AK57&gt;Settings!$B$13),"Short buildup",""))</f>
        <v/>
      </c>
      <c r="L57" s="95" t="n">
        <v>4601</v>
      </c>
      <c r="M57" s="96" t="n">
        <v>-1.44</v>
      </c>
      <c r="N57" s="93" t="n">
        <v>1279</v>
      </c>
      <c r="O57" s="91" t="inlineStr">
        <is>
          <t>None</t>
        </is>
      </c>
      <c r="P57" s="91" t="inlineStr">
        <is>
          <t>None</t>
        </is>
      </c>
      <c r="Q57" s="97" t="n">
        <v>7.4</v>
      </c>
      <c r="R57" s="96" t="n">
        <v>8.73</v>
      </c>
      <c r="S57" s="96" t="n">
        <v>0.86</v>
      </c>
      <c r="T57" s="96" t="n">
        <v>0.8</v>
      </c>
      <c r="U57" s="96" t="n">
        <v>0.77</v>
      </c>
      <c r="V57" s="103" t="n">
        <v>0.91</v>
      </c>
      <c r="W57" s="102" t="n">
        <v>5</v>
      </c>
      <c r="X57" s="93" t="n"/>
      <c r="Y57" s="91" t="inlineStr">
        <is>
          <t>None</t>
        </is>
      </c>
      <c r="Z57" s="99" t="n">
        <v>42.55</v>
      </c>
      <c r="AA57" s="96" t="n">
        <v>0.88</v>
      </c>
      <c r="AB57" s="96" t="n">
        <v>0.91</v>
      </c>
      <c r="AC57" s="96" t="n">
        <v>0.76</v>
      </c>
      <c r="AD57" s="96" t="n">
        <v>0.74</v>
      </c>
      <c r="AE57" s="96" t="n">
        <v>0.6899999999999999</v>
      </c>
      <c r="AF57" s="103" t="n">
        <v>1.01</v>
      </c>
      <c r="AG57" s="91" t="inlineStr">
        <is>
          <t>Normal</t>
        </is>
      </c>
      <c r="AH57" s="100" t="n">
        <v>0</v>
      </c>
      <c r="AI57" s="101" t="n">
        <v>0</v>
      </c>
      <c r="AJ57" s="92" t="inlineStr">
        <is>
          <t>Y</t>
        </is>
      </c>
      <c r="AK57" s="96" t="n">
        <v>-0.99</v>
      </c>
      <c r="AL57" s="91" t="inlineStr">
        <is>
          <t>Long unwinding</t>
        </is>
      </c>
      <c r="AM57" s="93" t="n">
        <v>94</v>
      </c>
      <c r="AN57" s="92" t="inlineStr">
        <is>
          <t>None</t>
        </is>
      </c>
      <c r="AO57" s="102" t="n">
        <v>0</v>
      </c>
      <c r="AP57" s="103" t="n">
        <v>1.19</v>
      </c>
      <c r="AQ57" s="102" t="n">
        <v>69</v>
      </c>
      <c r="AR57" s="91" t="inlineStr">
        <is>
          <t>Y</t>
        </is>
      </c>
      <c r="AS57" s="104" t="n">
        <v>5.9</v>
      </c>
      <c r="AT57" s="92">
        <f>IF(AND(P57="52-wk high",T57&gt;=Settings!$B$7),"Y","N")</f>
        <v/>
      </c>
      <c r="AU57" s="91">
        <f>IF(AND(AD57&gt;=Settings!$B$8,M57&gt;0),"Y","N")</f>
        <v/>
      </c>
      <c r="AV57" s="91">
        <f>IF(OR(AH57&gt;Settings!$B$9,AI57&gt;Settings!$B$9),"Y","N")</f>
        <v/>
      </c>
      <c r="AW57" s="91">
        <f>IF(AJ57&lt;&gt;"Y","n/a",IF(AND(M57&gt;0,AK57&gt;Settings!$B$10),"Y","N"))</f>
        <v/>
      </c>
      <c r="AX57" s="91">
        <f>IF(AO57&gt;=Settings!$B$11,"Y","N")</f>
        <v/>
      </c>
      <c r="AY57" s="99">
        <f>(AT57="Y")+(AU57="Y")+(AV57="Y")+(AW57="Y")+(AX57="Y")</f>
        <v/>
      </c>
      <c r="AZ57" s="94">
        <f>IF(AY57=0,"None",_xlfn.TEXTJOIN(", ",TRUE(),IF(AT57="Y","Breakout",""),IF(AU57="Y","Accumulation",""),IF(AV57="Y","Institutional buying",""),IF(AW57="Y","Long buildup",""),IF(AX57="Y","Momentum leader","")))</f>
        <v/>
      </c>
      <c r="BA57" s="94">
        <f>IF(BW57="","","Passes "&amp;AY57&amp;" of 5 buy-side scans"&amp;IF(G57="Y","; RED FLAG: filter out using Red flag column",""))</f>
        <v/>
      </c>
      <c r="BB57" s="91" t="inlineStr">
        <is>
          <t>None</t>
        </is>
      </c>
      <c r="BC57" s="92" t="inlineStr">
        <is>
          <t>N</t>
        </is>
      </c>
      <c r="BD57" s="94" t="n"/>
      <c r="BE57" s="94" t="n"/>
      <c r="BF57" s="92">
        <f>IF(R57*100000&gt;=Settings!$B$5,"Y","N")</f>
        <v/>
      </c>
      <c r="BG57" s="91">
        <f>IF(F57&gt;Settings!$B$6,"Y","N")</f>
        <v/>
      </c>
      <c r="BH57" s="97" t="n">
        <v>-10.66</v>
      </c>
      <c r="BI57" s="96" t="n">
        <v>-3.63</v>
      </c>
      <c r="BJ57" s="96" t="n">
        <v>-4.3</v>
      </c>
      <c r="BK57" s="96" t="n">
        <v>3.76</v>
      </c>
      <c r="BL57" s="96" t="n">
        <v>25.34</v>
      </c>
      <c r="BM57" s="96" t="n">
        <v>-4.21</v>
      </c>
      <c r="BN57" s="97" t="n">
        <v>-3.42</v>
      </c>
      <c r="BO57" s="96" t="n">
        <v>-3.14</v>
      </c>
      <c r="BP57" s="96" t="n">
        <v>-0.92</v>
      </c>
      <c r="BQ57" s="96" t="n">
        <v>0.97</v>
      </c>
      <c r="BR57" s="91" t="inlineStr">
        <is>
          <t>Mixed</t>
        </is>
      </c>
      <c r="BS57" s="91" t="inlineStr">
        <is>
          <t>None</t>
        </is>
      </c>
      <c r="BT57" s="96" t="n">
        <v>36.5</v>
      </c>
      <c r="BU57" s="91" t="inlineStr">
        <is>
          <t>N</t>
        </is>
      </c>
      <c r="BV57" s="99">
        <f>IF(OR(BF57&lt;&gt;"Y",BG57&lt;&gt;"Y"),"",(AND(ISNUMBER(BQ57),BQ57&gt;0))+(BR57="Stacked up")+(AND(ISNUMBER(BH57),BH57&gt;=-Settings!$B$17))+(AND(ISNUMBER(BK57),ISNUMBER(BM57),BK57&gt;0,BM57&gt;0))+(AND(ISNUMBER(AQ57),AQ57&gt;=Settings!$B$18))+(AND(ISNUMBER(BT57),BT57&gt;=Settings!$B$19,BT57&lt;=Settings!$B$20))+(AND(ISNUMBER(AS57),AS57&gt;0))+(AND(ISNUMBER(T57),ISNUMBER(M57),T57&gt;=Settings!$B$21,M57&gt;0))+(AND(ISNUMBER(AD57),ISNUMBER(M57),AD57&gt;=Settings!$B$22,M57&gt;0))+(AY57&gt;=1))</f>
        <v/>
      </c>
      <c r="BW57" s="91">
        <f>IF(OR(AY57=0,BF57&lt;&gt;"Y",BG57&lt;&gt;"Y"),"",1+SUMPRODUCT(($A$6:$A$2604=A57)*($AY$6:$AY$2604&gt;0)*($BF$6:$BF$2604="Y")*($BG$6:$BG$2604="Y")*(($AY$6:$AY$2604&gt;AY57)+($AY$6:$AY$2604=AY57)*($AD$6:$AD$2604&gt;AD57))))</f>
        <v/>
      </c>
    </row>
    <row r="58" ht="23.85" customHeight="1" s="55">
      <c r="A58" s="90" t="n">
        <v>46296</v>
      </c>
      <c r="B58" s="91" t="inlineStr">
        <is>
          <t>DMART</t>
        </is>
      </c>
      <c r="C58" s="91" t="inlineStr">
        <is>
          <t>INE192R01011</t>
        </is>
      </c>
      <c r="D58" s="91" t="inlineStr">
        <is>
          <t>Consumer Services</t>
        </is>
      </c>
      <c r="E58" s="91" t="inlineStr">
        <is>
          <t>Nifty Next 50</t>
        </is>
      </c>
      <c r="F58" s="93" t="n">
        <v>248701</v>
      </c>
      <c r="G58" s="92" t="inlineStr">
        <is>
          <t>N</t>
        </is>
      </c>
      <c r="H58" s="94" t="n"/>
      <c r="I58" s="91" t="inlineStr">
        <is>
          <t>N</t>
        </is>
      </c>
      <c r="J58" s="92">
        <f>IF(K58="","N","Y")</f>
        <v/>
      </c>
      <c r="K58" s="94">
        <f>_xlfn.TEXTJOIN("; ",TRUE,IF(P58="52-wk low","52-wk low",""),IF(AND(AD58&gt;=Settings!$B$12,M58&lt;0),"Distribution",""),IF(AND(AJ58="Y",M58&lt;0,AK58&lt;-Settings!$B$13),"Long unwinding",""),IF(AND(AJ58="Y",M58&lt;0,AK58&gt;Settings!$B$13),"Short buildup",""))</f>
        <v/>
      </c>
      <c r="L58" s="95" t="n">
        <v>3813</v>
      </c>
      <c r="M58" s="96" t="n">
        <v>0.31</v>
      </c>
      <c r="N58" s="93" t="n">
        <v>493</v>
      </c>
      <c r="O58" s="91" t="inlineStr">
        <is>
          <t>None</t>
        </is>
      </c>
      <c r="P58" s="91" t="inlineStr">
        <is>
          <t>None</t>
        </is>
      </c>
      <c r="Q58" s="97" t="n">
        <v>6.52</v>
      </c>
      <c r="R58" s="96" t="n">
        <v>4.61</v>
      </c>
      <c r="S58" s="96" t="n">
        <v>1.49</v>
      </c>
      <c r="T58" s="96" t="n">
        <v>1.29</v>
      </c>
      <c r="U58" s="96" t="n">
        <v>1.22</v>
      </c>
      <c r="V58" s="103" t="n">
        <v>0.86</v>
      </c>
      <c r="W58" s="102" t="n">
        <v>6</v>
      </c>
      <c r="X58" s="93" t="n">
        <v>228</v>
      </c>
      <c r="Y58" s="91" t="inlineStr">
        <is>
          <t>None</t>
        </is>
      </c>
      <c r="Z58" s="99" t="n">
        <v>49.44</v>
      </c>
      <c r="AA58" s="96" t="n">
        <v>0.8</v>
      </c>
      <c r="AB58" s="96" t="n">
        <v>0.9</v>
      </c>
      <c r="AC58" s="96" t="n">
        <v>1.17</v>
      </c>
      <c r="AD58" s="96" t="n">
        <v>1.21</v>
      </c>
      <c r="AE58" s="96" t="n">
        <v>1.13</v>
      </c>
      <c r="AF58" s="103" t="n">
        <v>1.16</v>
      </c>
      <c r="AG58" s="91" t="inlineStr">
        <is>
          <t>Normal</t>
        </is>
      </c>
      <c r="AH58" s="100" t="n">
        <v>0</v>
      </c>
      <c r="AI58" s="101" t="n">
        <v>0</v>
      </c>
      <c r="AJ58" s="92" t="inlineStr">
        <is>
          <t>Y</t>
        </is>
      </c>
      <c r="AK58" s="96" t="n">
        <v>-1.26</v>
      </c>
      <c r="AL58" s="91" t="inlineStr">
        <is>
          <t>Short covering</t>
        </is>
      </c>
      <c r="AM58" s="93" t="n">
        <v>83</v>
      </c>
      <c r="AN58" s="92" t="inlineStr">
        <is>
          <t>None</t>
        </is>
      </c>
      <c r="AO58" s="102" t="n">
        <v>0</v>
      </c>
      <c r="AP58" s="103" t="n">
        <v>0.58</v>
      </c>
      <c r="AQ58" s="102" t="n">
        <v>16</v>
      </c>
      <c r="AR58" s="91" t="inlineStr">
        <is>
          <t>Y</t>
        </is>
      </c>
      <c r="AS58" s="104" t="n">
        <v>2.34</v>
      </c>
      <c r="AT58" s="92">
        <f>IF(AND(P58="52-wk high",T58&gt;=Settings!$B$7),"Y","N")</f>
        <v/>
      </c>
      <c r="AU58" s="91">
        <f>IF(AND(AD58&gt;=Settings!$B$8,M58&gt;0),"Y","N")</f>
        <v/>
      </c>
      <c r="AV58" s="91">
        <f>IF(OR(AH58&gt;Settings!$B$9,AI58&gt;Settings!$B$9),"Y","N")</f>
        <v/>
      </c>
      <c r="AW58" s="91">
        <f>IF(AJ58&lt;&gt;"Y","n/a",IF(AND(M58&gt;0,AK58&gt;Settings!$B$10),"Y","N"))</f>
        <v/>
      </c>
      <c r="AX58" s="91">
        <f>IF(AO58&gt;=Settings!$B$11,"Y","N")</f>
        <v/>
      </c>
      <c r="AY58" s="99">
        <f>(AT58="Y")+(AU58="Y")+(AV58="Y")+(AW58="Y")+(AX58="Y")</f>
        <v/>
      </c>
      <c r="AZ58" s="94">
        <f>IF(AY58=0,"None",_xlfn.TEXTJOIN(", ",TRUE(),IF(AT58="Y","Breakout",""),IF(AU58="Y","Accumulation",""),IF(AV58="Y","Institutional buying",""),IF(AW58="Y","Long buildup",""),IF(AX58="Y","Momentum leader","")))</f>
        <v/>
      </c>
      <c r="BA58" s="94">
        <f>IF(BW58="","","Passes "&amp;AY58&amp;" of 5 buy-side scans"&amp;IF(G58="Y","; RED FLAG: filter out using Red flag column",""))</f>
        <v/>
      </c>
      <c r="BB58" s="91" t="inlineStr">
        <is>
          <t>None</t>
        </is>
      </c>
      <c r="BC58" s="92" t="inlineStr">
        <is>
          <t>Y</t>
        </is>
      </c>
      <c r="BD58" s="94" t="inlineStr">
        <is>
          <t>PE &gt; 50</t>
        </is>
      </c>
      <c r="BE58" s="94" t="n"/>
      <c r="BF58" s="92">
        <f>IF(R58*100000&gt;=Settings!$B$5,"Y","N")</f>
        <v/>
      </c>
      <c r="BG58" s="91">
        <f>IF(F58&gt;Settings!$B$6,"Y","N")</f>
        <v/>
      </c>
      <c r="BH58" s="97" t="n">
        <v>-17.89</v>
      </c>
      <c r="BI58" s="96" t="n">
        <v>0.67</v>
      </c>
      <c r="BJ58" s="96" t="n">
        <v>-0.29</v>
      </c>
      <c r="BK58" s="96" t="n">
        <v>-11.91</v>
      </c>
      <c r="BL58" s="96" t="n">
        <v>-10.73</v>
      </c>
      <c r="BM58" s="96" t="n">
        <v>-14.31</v>
      </c>
      <c r="BN58" s="97" t="n">
        <v>0.52</v>
      </c>
      <c r="BO58" s="96" t="n">
        <v>-1.36</v>
      </c>
      <c r="BP58" s="96" t="n">
        <v>-3.54</v>
      </c>
      <c r="BQ58" s="96" t="n">
        <v>-5.85</v>
      </c>
      <c r="BR58" s="91" t="inlineStr">
        <is>
          <t>Mixed</t>
        </is>
      </c>
      <c r="BS58" s="91" t="inlineStr">
        <is>
          <t>None</t>
        </is>
      </c>
      <c r="BT58" s="96" t="n">
        <v>54.1</v>
      </c>
      <c r="BU58" s="91" t="inlineStr">
        <is>
          <t>N</t>
        </is>
      </c>
      <c r="BV58" s="99">
        <f>IF(OR(BF58&lt;&gt;"Y",BG58&lt;&gt;"Y"),"",(AND(ISNUMBER(BQ58),BQ58&gt;0))+(BR58="Stacked up")+(AND(ISNUMBER(BH58),BH58&gt;=-Settings!$B$17))+(AND(ISNUMBER(BK58),ISNUMBER(BM58),BK58&gt;0,BM58&gt;0))+(AND(ISNUMBER(AQ58),AQ58&gt;=Settings!$B$18))+(AND(ISNUMBER(BT58),BT58&gt;=Settings!$B$19,BT58&lt;=Settings!$B$20))+(AND(ISNUMBER(AS58),AS58&gt;0))+(AND(ISNUMBER(T58),ISNUMBER(M58),T58&gt;=Settings!$B$21,M58&gt;0))+(AND(ISNUMBER(AD58),ISNUMBER(M58),AD58&gt;=Settings!$B$22,M58&gt;0))+(AY58&gt;=1))</f>
        <v/>
      </c>
      <c r="BW58" s="91">
        <f>IF(OR(AY58=0,BF58&lt;&gt;"Y",BG58&lt;&gt;"Y"),"",1+SUMPRODUCT(($A$6:$A$2604=A58)*($AY$6:$AY$2604&gt;0)*($BF$6:$BF$2604="Y")*($BG$6:$BG$2604="Y")*(($AY$6:$AY$2604&gt;AY58)+($AY$6:$AY$2604=AY58)*($AD$6:$AD$2604&gt;AD58))))</f>
        <v/>
      </c>
    </row>
    <row r="59" ht="23.85" customHeight="1" s="55">
      <c r="A59" s="90" t="n">
        <v>46296</v>
      </c>
      <c r="B59" s="91" t="inlineStr">
        <is>
          <t>DIVISLAB</t>
        </is>
      </c>
      <c r="C59" s="91" t="inlineStr">
        <is>
          <t>INE361B01024</t>
        </is>
      </c>
      <c r="D59" s="91" t="inlineStr">
        <is>
          <t>Healthcare</t>
        </is>
      </c>
      <c r="E59" s="91" t="inlineStr">
        <is>
          <t>Nifty Next 50</t>
        </is>
      </c>
      <c r="F59" s="93" t="n">
        <v>245532</v>
      </c>
      <c r="G59" s="92" t="inlineStr">
        <is>
          <t>N</t>
        </is>
      </c>
      <c r="H59" s="94" t="n"/>
      <c r="I59" s="91" t="inlineStr">
        <is>
          <t>N</t>
        </is>
      </c>
      <c r="J59" s="92">
        <f>IF(K59="","N","Y")</f>
        <v/>
      </c>
      <c r="K59" s="94">
        <f>_xlfn.TEXTJOIN("; ",TRUE,IF(P59="52-wk low","52-wk low",""),IF(AND(AD59&gt;=Settings!$B$12,M59&lt;0),"Distribution",""),IF(AND(AJ59="Y",M59&lt;0,AK59&lt;-Settings!$B$13),"Long unwinding",""),IF(AND(AJ59="Y",M59&lt;0,AK59&gt;Settings!$B$13),"Short buildup",""))</f>
        <v/>
      </c>
      <c r="L59" s="95" t="n">
        <v>9249</v>
      </c>
      <c r="M59" s="96" t="n">
        <v>-0.46</v>
      </c>
      <c r="N59" s="93" t="n">
        <v>776</v>
      </c>
      <c r="O59" s="91" t="inlineStr">
        <is>
          <t>None</t>
        </is>
      </c>
      <c r="P59" s="91" t="inlineStr">
        <is>
          <t>None</t>
        </is>
      </c>
      <c r="Q59" s="97" t="n">
        <v>5.67</v>
      </c>
      <c r="R59" s="96" t="n">
        <v>5.07</v>
      </c>
      <c r="S59" s="96" t="n">
        <v>1.14</v>
      </c>
      <c r="T59" s="96" t="n">
        <v>1.11</v>
      </c>
      <c r="U59" s="96" t="n">
        <v>1.25</v>
      </c>
      <c r="V59" s="103" t="n">
        <v>1.11</v>
      </c>
      <c r="W59" s="102" t="n">
        <v>10</v>
      </c>
      <c r="X59" s="93" t="n">
        <v>272</v>
      </c>
      <c r="Y59" s="91" t="inlineStr">
        <is>
          <t>None</t>
        </is>
      </c>
      <c r="Z59" s="99" t="n">
        <v>67.14</v>
      </c>
      <c r="AA59" s="96" t="n">
        <v>1.06</v>
      </c>
      <c r="AB59" s="96" t="n">
        <v>1.12</v>
      </c>
      <c r="AC59" s="96" t="n">
        <v>1.2</v>
      </c>
      <c r="AD59" s="96" t="n">
        <v>1.28</v>
      </c>
      <c r="AE59" s="96" t="n">
        <v>1.46</v>
      </c>
      <c r="AF59" s="103" t="n">
        <v>1.11</v>
      </c>
      <c r="AG59" s="91" t="inlineStr">
        <is>
          <t>Normal</t>
        </is>
      </c>
      <c r="AH59" s="100" t="n">
        <v>0</v>
      </c>
      <c r="AI59" s="101" t="n">
        <v>0</v>
      </c>
      <c r="AJ59" s="92" t="inlineStr">
        <is>
          <t>Y</t>
        </is>
      </c>
      <c r="AK59" s="96" t="n">
        <v>0.99</v>
      </c>
      <c r="AL59" s="91" t="inlineStr">
        <is>
          <t>Short buildup</t>
        </is>
      </c>
      <c r="AM59" s="93" t="n">
        <v>50</v>
      </c>
      <c r="AN59" s="92" t="inlineStr">
        <is>
          <t>None</t>
        </is>
      </c>
      <c r="AO59" s="102" t="n">
        <v>0</v>
      </c>
      <c r="AP59" s="103" t="n">
        <v>3.21</v>
      </c>
      <c r="AQ59" s="102" t="n">
        <v>97</v>
      </c>
      <c r="AR59" s="91" t="inlineStr">
        <is>
          <t>Y</t>
        </is>
      </c>
      <c r="AS59" s="104" t="n">
        <v>3.79</v>
      </c>
      <c r="AT59" s="92">
        <f>IF(AND(P59="52-wk high",T59&gt;=Settings!$B$7),"Y","N")</f>
        <v/>
      </c>
      <c r="AU59" s="91">
        <f>IF(AND(AD59&gt;=Settings!$B$8,M59&gt;0),"Y","N")</f>
        <v/>
      </c>
      <c r="AV59" s="91">
        <f>IF(OR(AH59&gt;Settings!$B$9,AI59&gt;Settings!$B$9),"Y","N")</f>
        <v/>
      </c>
      <c r="AW59" s="91">
        <f>IF(AJ59&lt;&gt;"Y","n/a",IF(AND(M59&gt;0,AK59&gt;Settings!$B$10),"Y","N"))</f>
        <v/>
      </c>
      <c r="AX59" s="91">
        <f>IF(AO59&gt;=Settings!$B$11,"Y","N")</f>
        <v/>
      </c>
      <c r="AY59" s="99">
        <f>(AT59="Y")+(AU59="Y")+(AV59="Y")+(AW59="Y")+(AX59="Y")</f>
        <v/>
      </c>
      <c r="AZ59" s="94">
        <f>IF(AY59=0,"None",_xlfn.TEXTJOIN(", ",TRUE(),IF(AT59="Y","Breakout",""),IF(AU59="Y","Accumulation",""),IF(AV59="Y","Institutional buying",""),IF(AW59="Y","Long buildup",""),IF(AX59="Y","Momentum leader","")))</f>
        <v/>
      </c>
      <c r="BA59" s="94">
        <f>IF(BW59="","","Passes "&amp;AY59&amp;" of 5 buy-side scans"&amp;IF(G59="Y","; RED FLAG: filter out using Red flag column",""))</f>
        <v/>
      </c>
      <c r="BB59" s="91" t="inlineStr">
        <is>
          <t>None</t>
        </is>
      </c>
      <c r="BC59" s="92" t="inlineStr">
        <is>
          <t>Y</t>
        </is>
      </c>
      <c r="BD59" s="94" t="inlineStr">
        <is>
          <t>PE &gt; 50</t>
        </is>
      </c>
      <c r="BE59" s="94" t="n"/>
      <c r="BF59" s="92">
        <f>IF(R59*100000&gt;=Settings!$B$5,"Y","N")</f>
        <v/>
      </c>
      <c r="BG59" s="91">
        <f>IF(F59&gt;Settings!$B$6,"Y","N")</f>
        <v/>
      </c>
      <c r="BH59" s="97" t="n">
        <v>-5.04</v>
      </c>
      <c r="BI59" s="96" t="n">
        <v>-3.68</v>
      </c>
      <c r="BJ59" s="96" t="n">
        <v>0.92</v>
      </c>
      <c r="BK59" s="96" t="n">
        <v>41.3</v>
      </c>
      <c r="BL59" s="96" t="n">
        <v>56.59</v>
      </c>
      <c r="BM59" s="96" t="n">
        <v>61.98</v>
      </c>
      <c r="BN59" s="97" t="n">
        <v>-0.67</v>
      </c>
      <c r="BO59" s="96" t="n">
        <v>5.17</v>
      </c>
      <c r="BP59" s="96" t="n">
        <v>14.03</v>
      </c>
      <c r="BQ59" s="96" t="n">
        <v>24.68</v>
      </c>
      <c r="BR59" s="91" t="inlineStr">
        <is>
          <t>Mixed</t>
        </is>
      </c>
      <c r="BS59" s="91" t="inlineStr">
        <is>
          <t>None</t>
        </is>
      </c>
      <c r="BT59" s="96" t="n">
        <v>43.6</v>
      </c>
      <c r="BU59" s="91" t="inlineStr">
        <is>
          <t>N</t>
        </is>
      </c>
      <c r="BV59" s="99">
        <f>IF(OR(BF59&lt;&gt;"Y",BG59&lt;&gt;"Y"),"",(AND(ISNUMBER(BQ59),BQ59&gt;0))+(BR59="Stacked up")+(AND(ISNUMBER(BH59),BH59&gt;=-Settings!$B$17))+(AND(ISNUMBER(BK59),ISNUMBER(BM59),BK59&gt;0,BM59&gt;0))+(AND(ISNUMBER(AQ59),AQ59&gt;=Settings!$B$18))+(AND(ISNUMBER(BT59),BT59&gt;=Settings!$B$19,BT59&lt;=Settings!$B$20))+(AND(ISNUMBER(AS59),AS59&gt;0))+(AND(ISNUMBER(T59),ISNUMBER(M59),T59&gt;=Settings!$B$21,M59&gt;0))+(AND(ISNUMBER(AD59),ISNUMBER(M59),AD59&gt;=Settings!$B$22,M59&gt;0))+(AY59&gt;=1))</f>
        <v/>
      </c>
      <c r="BW59" s="91">
        <f>IF(OR(AY59=0,BF59&lt;&gt;"Y",BG59&lt;&gt;"Y"),"",1+SUMPRODUCT(($A$6:$A$2604=A59)*($AY$6:$AY$2604&gt;0)*($BF$6:$BF$2604="Y")*($BG$6:$BG$2604="Y")*(($AY$6:$AY$2604&gt;AY59)+($AY$6:$AY$2604=AY59)*($AD$6:$AD$2604&gt;AD59))))</f>
        <v/>
      </c>
    </row>
    <row r="60" ht="23.85" customHeight="1" s="55">
      <c r="A60" s="90" t="n">
        <v>46296</v>
      </c>
      <c r="B60" s="91" t="inlineStr">
        <is>
          <t>HINDZINC</t>
        </is>
      </c>
      <c r="C60" s="91" t="inlineStr">
        <is>
          <t>INE267A01025</t>
        </is>
      </c>
      <c r="D60" s="91" t="inlineStr">
        <is>
          <t>Metals &amp; Mining</t>
        </is>
      </c>
      <c r="E60" s="91" t="inlineStr">
        <is>
          <t>Nifty Next 50</t>
        </is>
      </c>
      <c r="F60" s="93" t="n">
        <v>234526</v>
      </c>
      <c r="G60" s="92" t="inlineStr">
        <is>
          <t>Y</t>
        </is>
      </c>
      <c r="H60" s="94" t="inlineStr">
        <is>
          <t>Promoter pledge / encumbrance &gt; 50%</t>
        </is>
      </c>
      <c r="I60" s="91" t="inlineStr">
        <is>
          <t>N</t>
        </is>
      </c>
      <c r="J60" s="92">
        <f>IF(K60="","N","Y")</f>
        <v/>
      </c>
      <c r="K60" s="94">
        <f>_xlfn.TEXTJOIN("; ",TRUE,IF(P60="52-wk low","52-wk low",""),IF(AND(AD60&gt;=Settings!$B$12,M60&lt;0),"Distribution",""),IF(AND(AJ60="Y",M60&lt;0,AK60&lt;-Settings!$B$13),"Long unwinding",""),IF(AND(AJ60="Y",M60&lt;0,AK60&gt;Settings!$B$13),"Short buildup",""))</f>
        <v/>
      </c>
      <c r="L60" s="95" t="n">
        <v>555.05</v>
      </c>
      <c r="M60" s="96" t="n">
        <v>-1.93</v>
      </c>
      <c r="N60" s="93" t="n">
        <v>1597</v>
      </c>
      <c r="O60" s="91" t="inlineStr">
        <is>
          <t>None</t>
        </is>
      </c>
      <c r="P60" s="91" t="inlineStr">
        <is>
          <t>None</t>
        </is>
      </c>
      <c r="Q60" s="97" t="n">
        <v>31.65</v>
      </c>
      <c r="R60" s="96" t="n">
        <v>43.23</v>
      </c>
      <c r="S60" s="96" t="n">
        <v>0.73</v>
      </c>
      <c r="T60" s="96" t="n">
        <v>0.58</v>
      </c>
      <c r="U60" s="96" t="n">
        <v>0.64</v>
      </c>
      <c r="V60" s="103" t="n">
        <v>0.87</v>
      </c>
      <c r="W60" s="102" t="n">
        <v>3</v>
      </c>
      <c r="X60" s="93" t="n"/>
      <c r="Y60" s="91" t="inlineStr">
        <is>
          <t>None</t>
        </is>
      </c>
      <c r="Z60" s="99" t="n">
        <v>50.51</v>
      </c>
      <c r="AA60" s="96" t="n">
        <v>1.03</v>
      </c>
      <c r="AB60" s="96" t="n">
        <v>1.13</v>
      </c>
      <c r="AC60" s="96" t="n">
        <v>0.76</v>
      </c>
      <c r="AD60" s="96" t="n">
        <v>0.7</v>
      </c>
      <c r="AE60" s="96" t="n">
        <v>0.77</v>
      </c>
      <c r="AF60" s="103" t="n">
        <v>1.15</v>
      </c>
      <c r="AG60" s="91" t="inlineStr">
        <is>
          <t>Normal</t>
        </is>
      </c>
      <c r="AH60" s="100" t="n">
        <v>0</v>
      </c>
      <c r="AI60" s="101" t="n">
        <v>0</v>
      </c>
      <c r="AJ60" s="92" t="inlineStr">
        <is>
          <t>Y</t>
        </is>
      </c>
      <c r="AK60" s="96" t="n">
        <v>-2.62</v>
      </c>
      <c r="AL60" s="91" t="inlineStr">
        <is>
          <t>Long unwinding</t>
        </is>
      </c>
      <c r="AM60" s="93" t="n">
        <v>128</v>
      </c>
      <c r="AN60" s="92" t="inlineStr">
        <is>
          <t>None</t>
        </is>
      </c>
      <c r="AO60" s="102" t="n">
        <v>0</v>
      </c>
      <c r="AP60" s="103" t="n">
        <v>1.04</v>
      </c>
      <c r="AQ60" s="102" t="n">
        <v>64</v>
      </c>
      <c r="AR60" s="91" t="inlineStr">
        <is>
          <t>Y</t>
        </is>
      </c>
      <c r="AS60" s="104" t="n">
        <v>-1.09</v>
      </c>
      <c r="AT60" s="92">
        <f>IF(AND(P60="52-wk high",T60&gt;=Settings!$B$7),"Y","N")</f>
        <v/>
      </c>
      <c r="AU60" s="91">
        <f>IF(AND(AD60&gt;=Settings!$B$8,M60&gt;0),"Y","N")</f>
        <v/>
      </c>
      <c r="AV60" s="91">
        <f>IF(OR(AH60&gt;Settings!$B$9,AI60&gt;Settings!$B$9),"Y","N")</f>
        <v/>
      </c>
      <c r="AW60" s="91">
        <f>IF(AJ60&lt;&gt;"Y","n/a",IF(AND(M60&gt;0,AK60&gt;Settings!$B$10),"Y","N"))</f>
        <v/>
      </c>
      <c r="AX60" s="91">
        <f>IF(AO60&gt;=Settings!$B$11,"Y","N")</f>
        <v/>
      </c>
      <c r="AY60" s="99">
        <f>(AT60="Y")+(AU60="Y")+(AV60="Y")+(AW60="Y")+(AX60="Y")</f>
        <v/>
      </c>
      <c r="AZ60" s="94">
        <f>IF(AY60=0,"None",_xlfn.TEXTJOIN(", ",TRUE(),IF(AT60="Y","Breakout",""),IF(AU60="Y","Accumulation",""),IF(AV60="Y","Institutional buying",""),IF(AW60="Y","Long buildup",""),IF(AX60="Y","Momentum leader","")))</f>
        <v/>
      </c>
      <c r="BA60" s="94">
        <f>IF(BW60="","","Passes "&amp;AY60&amp;" of 5 buy-side scans"&amp;IF(G60="Y","; RED FLAG: filter out using Red flag column",""))</f>
        <v/>
      </c>
      <c r="BB60" s="91" t="inlineStr">
        <is>
          <t>None</t>
        </is>
      </c>
      <c r="BC60" s="92" t="inlineStr">
        <is>
          <t>N</t>
        </is>
      </c>
      <c r="BD60" s="94" t="n"/>
      <c r="BE60" s="94" t="n"/>
      <c r="BF60" s="92">
        <f>IF(R60*100000&gt;=Settings!$B$5,"Y","N")</f>
        <v/>
      </c>
      <c r="BG60" s="91">
        <f>IF(F60&gt;Settings!$B$6,"Y","N")</f>
        <v/>
      </c>
      <c r="BH60" s="97" t="n">
        <v>-24.28</v>
      </c>
      <c r="BI60" s="96" t="n">
        <v>-5.47</v>
      </c>
      <c r="BJ60" s="96" t="n">
        <v>-7.03</v>
      </c>
      <c r="BK60" s="96" t="n">
        <v>5.84</v>
      </c>
      <c r="BL60" s="96" t="n">
        <v>5.83</v>
      </c>
      <c r="BM60" s="96" t="n">
        <v>15.31</v>
      </c>
      <c r="BN60" s="97" t="n">
        <v>-4.21</v>
      </c>
      <c r="BO60" s="96" t="n">
        <v>-3.96</v>
      </c>
      <c r="BP60" s="96" t="n">
        <v>-3.5</v>
      </c>
      <c r="BQ60" s="96" t="n">
        <v>-1.66</v>
      </c>
      <c r="BR60" s="91" t="inlineStr">
        <is>
          <t>Mixed</t>
        </is>
      </c>
      <c r="BS60" s="91" t="inlineStr">
        <is>
          <t>None</t>
        </is>
      </c>
      <c r="BT60" s="96" t="n">
        <v>33.5</v>
      </c>
      <c r="BU60" s="91" t="inlineStr">
        <is>
          <t>N</t>
        </is>
      </c>
      <c r="BV60" s="99">
        <f>IF(OR(BF60&lt;&gt;"Y",BG60&lt;&gt;"Y"),"",(AND(ISNUMBER(BQ60),BQ60&gt;0))+(BR60="Stacked up")+(AND(ISNUMBER(BH60),BH60&gt;=-Settings!$B$17))+(AND(ISNUMBER(BK60),ISNUMBER(BM60),BK60&gt;0,BM60&gt;0))+(AND(ISNUMBER(AQ60),AQ60&gt;=Settings!$B$18))+(AND(ISNUMBER(BT60),BT60&gt;=Settings!$B$19,BT60&lt;=Settings!$B$20))+(AND(ISNUMBER(AS60),AS60&gt;0))+(AND(ISNUMBER(T60),ISNUMBER(M60),T60&gt;=Settings!$B$21,M60&gt;0))+(AND(ISNUMBER(AD60),ISNUMBER(M60),AD60&gt;=Settings!$B$22,M60&gt;0))+(AY60&gt;=1))</f>
        <v/>
      </c>
      <c r="BW60" s="91">
        <f>IF(OR(AY60=0,BF60&lt;&gt;"Y",BG60&lt;&gt;"Y"),"",1+SUMPRODUCT(($A$6:$A$2604=A60)*($AY$6:$AY$2604&gt;0)*($BF$6:$BF$2604="Y")*($BG$6:$BG$2604="Y")*(($AY$6:$AY$2604&gt;AY60)+($AY$6:$AY$2604=AY60)*($AD$6:$AD$2604&gt;AD60))))</f>
        <v/>
      </c>
    </row>
    <row r="61" ht="23.85" customHeight="1" s="55">
      <c r="A61" s="90" t="n">
        <v>46296</v>
      </c>
      <c r="B61" s="91" t="inlineStr">
        <is>
          <t>ADANIGREEN</t>
        </is>
      </c>
      <c r="C61" s="91" t="inlineStr">
        <is>
          <t>INE364U01010</t>
        </is>
      </c>
      <c r="D61" s="91" t="inlineStr">
        <is>
          <t>Power</t>
        </is>
      </c>
      <c r="E61" s="91" t="inlineStr">
        <is>
          <t>Nifty Next 50</t>
        </is>
      </c>
      <c r="F61" s="93" t="n">
        <v>210196</v>
      </c>
      <c r="G61" s="92" t="inlineStr">
        <is>
          <t>N</t>
        </is>
      </c>
      <c r="H61" s="94" t="n"/>
      <c r="I61" s="91" t="inlineStr">
        <is>
          <t>N</t>
        </is>
      </c>
      <c r="J61" s="92">
        <f>IF(K61="","N","Y")</f>
        <v/>
      </c>
      <c r="K61" s="94">
        <f>_xlfn.TEXTJOIN("; ",TRUE,IF(P61="52-wk low","52-wk low",""),IF(AND(AD61&gt;=Settings!$B$12,M61&lt;0),"Distribution",""),IF(AND(AJ61="Y",M61&lt;0,AK61&lt;-Settings!$B$13),"Long unwinding",""),IF(AND(AJ61="Y",M61&lt;0,AK61&gt;Settings!$B$13),"Short buildup",""))</f>
        <v/>
      </c>
      <c r="L61" s="95" t="n">
        <v>1276.1</v>
      </c>
      <c r="M61" s="96" t="n">
        <v>-0.15</v>
      </c>
      <c r="N61" s="93" t="n">
        <v>660</v>
      </c>
      <c r="O61" s="91" t="inlineStr">
        <is>
          <t>None</t>
        </is>
      </c>
      <c r="P61" s="91" t="inlineStr">
        <is>
          <t>None</t>
        </is>
      </c>
      <c r="Q61" s="97" t="n">
        <v>63.55</v>
      </c>
      <c r="R61" s="96" t="n">
        <v>14.58</v>
      </c>
      <c r="S61" s="96" t="n">
        <v>5</v>
      </c>
      <c r="T61" s="96" t="n">
        <v>3.67</v>
      </c>
      <c r="U61" s="96" t="n">
        <v>2.43</v>
      </c>
      <c r="V61" s="103" t="n">
        <v>0.55</v>
      </c>
      <c r="W61" s="102" t="n">
        <v>1</v>
      </c>
      <c r="X61" s="93" t="n">
        <v>36</v>
      </c>
      <c r="Y61" s="91" t="inlineStr">
        <is>
          <t>By value</t>
        </is>
      </c>
      <c r="Z61" s="99" t="n">
        <v>66.77</v>
      </c>
      <c r="AA61" s="96" t="n">
        <v>1.76</v>
      </c>
      <c r="AB61" s="96" t="n">
        <v>1.86</v>
      </c>
      <c r="AC61" s="96" t="n">
        <v>8.58</v>
      </c>
      <c r="AD61" s="96" t="n">
        <v>6.89</v>
      </c>
      <c r="AE61" s="96" t="n">
        <v>5.36</v>
      </c>
      <c r="AF61" s="103" t="n">
        <v>1.48</v>
      </c>
      <c r="AG61" s="91" t="inlineStr">
        <is>
          <t>Normal</t>
        </is>
      </c>
      <c r="AH61" s="100" t="n">
        <v>0</v>
      </c>
      <c r="AI61" s="101" t="n">
        <v>0</v>
      </c>
      <c r="AJ61" s="92" t="inlineStr">
        <is>
          <t>Y</t>
        </is>
      </c>
      <c r="AK61" s="96" t="n">
        <v>-5.24</v>
      </c>
      <c r="AL61" s="91" t="inlineStr">
        <is>
          <t>Long unwinding</t>
        </is>
      </c>
      <c r="AM61" s="93" t="n">
        <v>32</v>
      </c>
      <c r="AN61" s="92" t="inlineStr">
        <is>
          <t>200 Mom 30</t>
        </is>
      </c>
      <c r="AO61" s="102" t="n">
        <v>1</v>
      </c>
      <c r="AP61" s="103" t="n">
        <v>1.62</v>
      </c>
      <c r="AQ61" s="102" t="n">
        <v>82</v>
      </c>
      <c r="AR61" s="91" t="inlineStr">
        <is>
          <t>Y</t>
        </is>
      </c>
      <c r="AS61" s="104" t="n">
        <v>3.38</v>
      </c>
      <c r="AT61" s="92">
        <f>IF(AND(P61="52-wk high",T61&gt;=Settings!$B$7),"Y","N")</f>
        <v/>
      </c>
      <c r="AU61" s="91">
        <f>IF(AND(AD61&gt;=Settings!$B$8,M61&gt;0),"Y","N")</f>
        <v/>
      </c>
      <c r="AV61" s="91">
        <f>IF(OR(AH61&gt;Settings!$B$9,AI61&gt;Settings!$B$9),"Y","N")</f>
        <v/>
      </c>
      <c r="AW61" s="91">
        <f>IF(AJ61&lt;&gt;"Y","n/a",IF(AND(M61&gt;0,AK61&gt;Settings!$B$10),"Y","N"))</f>
        <v/>
      </c>
      <c r="AX61" s="91">
        <f>IF(AO61&gt;=Settings!$B$11,"Y","N")</f>
        <v/>
      </c>
      <c r="AY61" s="99">
        <f>(AT61="Y")+(AU61="Y")+(AV61="Y")+(AW61="Y")+(AX61="Y")</f>
        <v/>
      </c>
      <c r="AZ61" s="94">
        <f>IF(AY61=0,"None",_xlfn.TEXTJOIN(", ",TRUE(),IF(AT61="Y","Breakout",""),IF(AU61="Y","Accumulation",""),IF(AV61="Y","Institutional buying",""),IF(AW61="Y","Long buildup",""),IF(AX61="Y","Momentum leader","")))</f>
        <v/>
      </c>
      <c r="BA61" s="94">
        <f>IF(BW61="","","Passes "&amp;AY61&amp;" of 5 buy-side scans"&amp;IF(G61="Y","; RED FLAG: filter out using Red flag column",""))</f>
        <v/>
      </c>
      <c r="BB61" s="91" t="inlineStr">
        <is>
          <t>None</t>
        </is>
      </c>
      <c r="BC61" s="92" t="inlineStr">
        <is>
          <t>Y</t>
        </is>
      </c>
      <c r="BD61" s="94" t="inlineStr">
        <is>
          <t>PE &gt; 50; High-low range &gt;100% in 6 months</t>
        </is>
      </c>
      <c r="BE61" s="94" t="n"/>
      <c r="BF61" s="92">
        <f>IF(R61*100000&gt;=Settings!$B$5,"Y","N")</f>
        <v/>
      </c>
      <c r="BG61" s="91">
        <f>IF(F61&gt;Settings!$B$6,"Y","N")</f>
        <v/>
      </c>
      <c r="BH61" s="97" t="n">
        <v>-21.78</v>
      </c>
      <c r="BI61" s="96" t="n">
        <v>-0.31</v>
      </c>
      <c r="BJ61" s="96" t="n">
        <v>0.88</v>
      </c>
      <c r="BK61" s="96" t="n">
        <v>-16.87</v>
      </c>
      <c r="BL61" s="96" t="n">
        <v>49.79</v>
      </c>
      <c r="BM61" s="96" t="n">
        <v>19.86</v>
      </c>
      <c r="BN61" s="97" t="n">
        <v>-0.88</v>
      </c>
      <c r="BO61" s="96" t="n">
        <v>-3.37</v>
      </c>
      <c r="BP61" s="96" t="n">
        <v>-3.03</v>
      </c>
      <c r="BQ61" s="96" t="n">
        <v>1.8</v>
      </c>
      <c r="BR61" s="91" t="inlineStr">
        <is>
          <t>Mixed</t>
        </is>
      </c>
      <c r="BS61" s="91" t="inlineStr">
        <is>
          <t>None</t>
        </is>
      </c>
      <c r="BT61" s="96" t="n">
        <v>47.5</v>
      </c>
      <c r="BU61" s="91" t="inlineStr">
        <is>
          <t>N</t>
        </is>
      </c>
      <c r="BV61" s="99">
        <f>IF(OR(BF61&lt;&gt;"Y",BG61&lt;&gt;"Y"),"",(AND(ISNUMBER(BQ61),BQ61&gt;0))+(BR61="Stacked up")+(AND(ISNUMBER(BH61),BH61&gt;=-Settings!$B$17))+(AND(ISNUMBER(BK61),ISNUMBER(BM61),BK61&gt;0,BM61&gt;0))+(AND(ISNUMBER(AQ61),AQ61&gt;=Settings!$B$18))+(AND(ISNUMBER(BT61),BT61&gt;=Settings!$B$19,BT61&lt;=Settings!$B$20))+(AND(ISNUMBER(AS61),AS61&gt;0))+(AND(ISNUMBER(T61),ISNUMBER(M61),T61&gt;=Settings!$B$21,M61&gt;0))+(AND(ISNUMBER(AD61),ISNUMBER(M61),AD61&gt;=Settings!$B$22,M61&gt;0))+(AY61&gt;=1))</f>
        <v/>
      </c>
      <c r="BW61" s="91">
        <f>IF(OR(AY61=0,BF61&lt;&gt;"Y",BG61&lt;&gt;"Y"),"",1+SUMPRODUCT(($A$6:$A$2604=A61)*($AY$6:$AY$2604&gt;0)*($BF$6:$BF$2604="Y")*($BG$6:$BG$2604="Y")*(($AY$6:$AY$2604&gt;AY61)+($AY$6:$AY$2604=AY61)*($AD$6:$AD$2604&gt;AD61))))</f>
        <v/>
      </c>
    </row>
    <row r="62" ht="23.85" customHeight="1" s="55">
      <c r="A62" s="90" t="n">
        <v>46296</v>
      </c>
      <c r="B62" s="91" t="inlineStr">
        <is>
          <t>TVSMOTOR</t>
        </is>
      </c>
      <c r="C62" s="91" t="inlineStr">
        <is>
          <t>INE494B01023</t>
        </is>
      </c>
      <c r="D62" s="91" t="inlineStr">
        <is>
          <t>Automobile and Auto Components</t>
        </is>
      </c>
      <c r="E62" s="91" t="inlineStr">
        <is>
          <t>Nifty Next 50</t>
        </is>
      </c>
      <c r="F62" s="93" t="n">
        <v>191033</v>
      </c>
      <c r="G62" s="92" t="inlineStr">
        <is>
          <t>N</t>
        </is>
      </c>
      <c r="H62" s="94" t="n"/>
      <c r="I62" s="91" t="inlineStr">
        <is>
          <t>N</t>
        </is>
      </c>
      <c r="J62" s="92">
        <f>IF(K62="","N","Y")</f>
        <v/>
      </c>
      <c r="K62" s="94">
        <f>_xlfn.TEXTJOIN("; ",TRUE,IF(P62="52-wk low","52-wk low",""),IF(AND(AD62&gt;=Settings!$B$12,M62&lt;0),"Distribution",""),IF(AND(AJ62="Y",M62&lt;0,AK62&lt;-Settings!$B$13),"Long unwinding",""),IF(AND(AJ62="Y",M62&lt;0,AK62&gt;Settings!$B$13),"Short buildup",""))</f>
        <v/>
      </c>
      <c r="L62" s="95" t="n">
        <v>4021</v>
      </c>
      <c r="M62" s="96" t="n">
        <v>-2.07</v>
      </c>
      <c r="N62" s="93" t="n">
        <v>1685</v>
      </c>
      <c r="O62" s="91" t="inlineStr">
        <is>
          <t>None</t>
        </is>
      </c>
      <c r="P62" s="91" t="inlineStr">
        <is>
          <t>None</t>
        </is>
      </c>
      <c r="Q62" s="97" t="n">
        <v>12.35</v>
      </c>
      <c r="R62" s="96" t="n">
        <v>6.78</v>
      </c>
      <c r="S62" s="96" t="n">
        <v>1.77</v>
      </c>
      <c r="T62" s="96" t="n">
        <v>1.18</v>
      </c>
      <c r="U62" s="96" t="n">
        <v>1.11</v>
      </c>
      <c r="V62" s="103" t="n">
        <v>0.61</v>
      </c>
      <c r="W62" s="102" t="n">
        <v>2</v>
      </c>
      <c r="X62" s="93" t="n">
        <v>223</v>
      </c>
      <c r="Y62" s="91" t="inlineStr">
        <is>
          <t>None</t>
        </is>
      </c>
      <c r="Z62" s="99" t="n">
        <v>48.98</v>
      </c>
      <c r="AA62" s="96" t="n">
        <v>0.84</v>
      </c>
      <c r="AB62" s="96" t="n">
        <v>0.83</v>
      </c>
      <c r="AC62" s="96" t="n">
        <v>1.47</v>
      </c>
      <c r="AD62" s="96" t="n">
        <v>1</v>
      </c>
      <c r="AE62" s="96" t="n">
        <v>0.95</v>
      </c>
      <c r="AF62" s="103" t="n">
        <v>1.03</v>
      </c>
      <c r="AG62" s="91" t="inlineStr">
        <is>
          <t>Normal</t>
        </is>
      </c>
      <c r="AH62" s="100" t="n">
        <v>0</v>
      </c>
      <c r="AI62" s="101" t="n">
        <v>0</v>
      </c>
      <c r="AJ62" s="92" t="inlineStr">
        <is>
          <t>Y</t>
        </is>
      </c>
      <c r="AK62" s="96" t="n">
        <v>-0.83</v>
      </c>
      <c r="AL62" s="91" t="inlineStr">
        <is>
          <t>Long unwinding</t>
        </is>
      </c>
      <c r="AM62" s="93" t="n">
        <v>11</v>
      </c>
      <c r="AN62" s="92" t="inlineStr">
        <is>
          <t>None</t>
        </is>
      </c>
      <c r="AO62" s="102" t="n">
        <v>0</v>
      </c>
      <c r="AP62" s="103" t="n">
        <v>1.38</v>
      </c>
      <c r="AQ62" s="102" t="n">
        <v>76</v>
      </c>
      <c r="AR62" s="91" t="inlineStr">
        <is>
          <t>Y</t>
        </is>
      </c>
      <c r="AS62" s="104" t="n">
        <v>0.5600000000000001</v>
      </c>
      <c r="AT62" s="92">
        <f>IF(AND(P62="52-wk high",T62&gt;=Settings!$B$7),"Y","N")</f>
        <v/>
      </c>
      <c r="AU62" s="91">
        <f>IF(AND(AD62&gt;=Settings!$B$8,M62&gt;0),"Y","N")</f>
        <v/>
      </c>
      <c r="AV62" s="91">
        <f>IF(OR(AH62&gt;Settings!$B$9,AI62&gt;Settings!$B$9),"Y","N")</f>
        <v/>
      </c>
      <c r="AW62" s="91">
        <f>IF(AJ62&lt;&gt;"Y","n/a",IF(AND(M62&gt;0,AK62&gt;Settings!$B$10),"Y","N"))</f>
        <v/>
      </c>
      <c r="AX62" s="91">
        <f>IF(AO62&gt;=Settings!$B$11,"Y","N")</f>
        <v/>
      </c>
      <c r="AY62" s="99">
        <f>(AT62="Y")+(AU62="Y")+(AV62="Y")+(AW62="Y")+(AX62="Y")</f>
        <v/>
      </c>
      <c r="AZ62" s="94">
        <f>IF(AY62=0,"None",_xlfn.TEXTJOIN(", ",TRUE(),IF(AT62="Y","Breakout",""),IF(AU62="Y","Accumulation",""),IF(AV62="Y","Institutional buying",""),IF(AW62="Y","Long buildup",""),IF(AX62="Y","Momentum leader","")))</f>
        <v/>
      </c>
      <c r="BA62" s="94">
        <f>IF(BW62="","","Passes "&amp;AY62&amp;" of 5 buy-side scans"&amp;IF(G62="Y","; RED FLAG: filter out using Red flag column",""))</f>
        <v/>
      </c>
      <c r="BB62" s="91" t="inlineStr">
        <is>
          <t>None</t>
        </is>
      </c>
      <c r="BC62" s="92" t="inlineStr">
        <is>
          <t>Y</t>
        </is>
      </c>
      <c r="BD62" s="94" t="inlineStr">
        <is>
          <t>PE &gt; 50</t>
        </is>
      </c>
      <c r="BE62" s="94" t="n"/>
      <c r="BF62" s="92">
        <f>IF(R62*100000&gt;=Settings!$B$5,"Y","N")</f>
        <v/>
      </c>
      <c r="BG62" s="91">
        <f>IF(F62&gt;Settings!$B$6,"Y","N")</f>
        <v/>
      </c>
      <c r="BH62" s="97" t="n">
        <v>-10.34</v>
      </c>
      <c r="BI62" s="96" t="n">
        <v>-1.71</v>
      </c>
      <c r="BJ62" s="96" t="n">
        <v>-4.33</v>
      </c>
      <c r="BK62" s="96" t="n">
        <v>15.08</v>
      </c>
      <c r="BL62" s="96" t="n">
        <v>17.37</v>
      </c>
      <c r="BM62" s="96" t="n">
        <v>16.29</v>
      </c>
      <c r="BN62" s="97" t="n">
        <v>-2.69</v>
      </c>
      <c r="BO62" s="96" t="n">
        <v>-1.97</v>
      </c>
      <c r="BP62" s="96" t="n">
        <v>1.35</v>
      </c>
      <c r="BQ62" s="96" t="n">
        <v>5.39</v>
      </c>
      <c r="BR62" s="91" t="inlineStr">
        <is>
          <t>Mixed</t>
        </is>
      </c>
      <c r="BS62" s="91" t="inlineStr">
        <is>
          <t>None</t>
        </is>
      </c>
      <c r="BT62" s="96" t="n">
        <v>33.8</v>
      </c>
      <c r="BU62" s="91" t="inlineStr">
        <is>
          <t>N</t>
        </is>
      </c>
      <c r="BV62" s="99">
        <f>IF(OR(BF62&lt;&gt;"Y",BG62&lt;&gt;"Y"),"",(AND(ISNUMBER(BQ62),BQ62&gt;0))+(BR62="Stacked up")+(AND(ISNUMBER(BH62),BH62&gt;=-Settings!$B$17))+(AND(ISNUMBER(BK62),ISNUMBER(BM62),BK62&gt;0,BM62&gt;0))+(AND(ISNUMBER(AQ62),AQ62&gt;=Settings!$B$18))+(AND(ISNUMBER(BT62),BT62&gt;=Settings!$B$19,BT62&lt;=Settings!$B$20))+(AND(ISNUMBER(AS62),AS62&gt;0))+(AND(ISNUMBER(T62),ISNUMBER(M62),T62&gt;=Settings!$B$21,M62&gt;0))+(AND(ISNUMBER(AD62),ISNUMBER(M62),AD62&gt;=Settings!$B$22,M62&gt;0))+(AY62&gt;=1))</f>
        <v/>
      </c>
      <c r="BW62" s="91">
        <f>IF(OR(AY62=0,BF62&lt;&gt;"Y",BG62&lt;&gt;"Y"),"",1+SUMPRODUCT(($A$6:$A$2604=A62)*($AY$6:$AY$2604&gt;0)*($BF$6:$BF$2604="Y")*($BG$6:$BG$2604="Y")*(($AY$6:$AY$2604&gt;AY62)+($AY$6:$AY$2604=AY62)*($AD$6:$AD$2604&gt;AD62))))</f>
        <v/>
      </c>
    </row>
    <row r="63" ht="23.85" customHeight="1" s="55">
      <c r="A63" s="90" t="n">
        <v>46296</v>
      </c>
      <c r="B63" s="91" t="inlineStr">
        <is>
          <t>IOC</t>
        </is>
      </c>
      <c r="C63" s="91" t="inlineStr">
        <is>
          <t>INE242A01010</t>
        </is>
      </c>
      <c r="D63" s="91" t="inlineStr">
        <is>
          <t>Oil Gas &amp; Consumable Fuels</t>
        </is>
      </c>
      <c r="E63" s="91" t="inlineStr">
        <is>
          <t>Nifty Next 50</t>
        </is>
      </c>
      <c r="F63" s="93" t="n">
        <v>185468</v>
      </c>
      <c r="G63" s="92" t="inlineStr">
        <is>
          <t>N</t>
        </is>
      </c>
      <c r="H63" s="94" t="n"/>
      <c r="I63" s="91" t="inlineStr">
        <is>
          <t>N</t>
        </is>
      </c>
      <c r="J63" s="92">
        <f>IF(K63="","N","Y")</f>
        <v/>
      </c>
      <c r="K63" s="94">
        <f>_xlfn.TEXTJOIN("; ",TRUE,IF(P63="52-wk low","52-wk low",""),IF(AND(AD63&gt;=Settings!$B$12,M63&lt;0),"Distribution",""),IF(AND(AJ63="Y",M63&lt;0,AK63&lt;-Settings!$B$13),"Long unwinding",""),IF(AND(AJ63="Y",M63&lt;0,AK63&gt;Settings!$B$13),"Short buildup",""))</f>
        <v/>
      </c>
      <c r="L63" s="95" t="n">
        <v>131.34</v>
      </c>
      <c r="M63" s="96" t="n">
        <v>-2.66</v>
      </c>
      <c r="N63" s="93" t="n">
        <v>1965</v>
      </c>
      <c r="O63" s="91" t="inlineStr">
        <is>
          <t>None</t>
        </is>
      </c>
      <c r="P63" s="91" t="inlineStr">
        <is>
          <t>None</t>
        </is>
      </c>
      <c r="Q63" s="97" t="n">
        <v>122.4</v>
      </c>
      <c r="R63" s="96" t="n">
        <v>79.09</v>
      </c>
      <c r="S63" s="96" t="n">
        <v>1.59</v>
      </c>
      <c r="T63" s="96" t="n">
        <v>1.49</v>
      </c>
      <c r="U63" s="96" t="n">
        <v>1.03</v>
      </c>
      <c r="V63" s="103" t="n">
        <v>0.66</v>
      </c>
      <c r="W63" s="102" t="n">
        <v>1</v>
      </c>
      <c r="X63" s="93" t="n">
        <v>217</v>
      </c>
      <c r="Y63" s="91" t="inlineStr">
        <is>
          <t>None</t>
        </is>
      </c>
      <c r="Z63" s="99" t="n">
        <v>51.62</v>
      </c>
      <c r="AA63" s="96" t="n">
        <v>0.92</v>
      </c>
      <c r="AB63" s="96" t="n">
        <v>0.9399999999999999</v>
      </c>
      <c r="AC63" s="96" t="n">
        <v>1.46</v>
      </c>
      <c r="AD63" s="96" t="n">
        <v>1.4</v>
      </c>
      <c r="AE63" s="96" t="n">
        <v>1.01</v>
      </c>
      <c r="AF63" s="103" t="n">
        <v>1.06</v>
      </c>
      <c r="AG63" s="91" t="inlineStr">
        <is>
          <t>Normal</t>
        </is>
      </c>
      <c r="AH63" s="100" t="n">
        <v>0</v>
      </c>
      <c r="AI63" s="101" t="n">
        <v>0</v>
      </c>
      <c r="AJ63" s="92" t="inlineStr">
        <is>
          <t>Y</t>
        </is>
      </c>
      <c r="AK63" s="96" t="n">
        <v>1.15</v>
      </c>
      <c r="AL63" s="91" t="inlineStr">
        <is>
          <t>Short buildup</t>
        </is>
      </c>
      <c r="AM63" s="93" t="n">
        <v>167</v>
      </c>
      <c r="AN63" s="92" t="inlineStr">
        <is>
          <t>None</t>
        </is>
      </c>
      <c r="AO63" s="102" t="n">
        <v>0</v>
      </c>
      <c r="AP63" s="103" t="n">
        <v>0.67</v>
      </c>
      <c r="AQ63" s="102" t="n">
        <v>33</v>
      </c>
      <c r="AR63" s="91" t="inlineStr">
        <is>
          <t>Y</t>
        </is>
      </c>
      <c r="AS63" s="104" t="n">
        <v>2.69</v>
      </c>
      <c r="AT63" s="92">
        <f>IF(AND(P63="52-wk high",T63&gt;=Settings!$B$7),"Y","N")</f>
        <v/>
      </c>
      <c r="AU63" s="91">
        <f>IF(AND(AD63&gt;=Settings!$B$8,M63&gt;0),"Y","N")</f>
        <v/>
      </c>
      <c r="AV63" s="91">
        <f>IF(OR(AH63&gt;Settings!$B$9,AI63&gt;Settings!$B$9),"Y","N")</f>
        <v/>
      </c>
      <c r="AW63" s="91">
        <f>IF(AJ63&lt;&gt;"Y","n/a",IF(AND(M63&gt;0,AK63&gt;Settings!$B$10),"Y","N"))</f>
        <v/>
      </c>
      <c r="AX63" s="91">
        <f>IF(AO63&gt;=Settings!$B$11,"Y","N")</f>
        <v/>
      </c>
      <c r="AY63" s="99">
        <f>(AT63="Y")+(AU63="Y")+(AV63="Y")+(AW63="Y")+(AX63="Y")</f>
        <v/>
      </c>
      <c r="AZ63" s="94">
        <f>IF(AY63=0,"None",_xlfn.TEXTJOIN(", ",TRUE(),IF(AT63="Y","Breakout",""),IF(AU63="Y","Accumulation",""),IF(AV63="Y","Institutional buying",""),IF(AW63="Y","Long buildup",""),IF(AX63="Y","Momentum leader","")))</f>
        <v/>
      </c>
      <c r="BA63" s="94">
        <f>IF(BW63="","","Passes "&amp;AY63&amp;" of 5 buy-side scans"&amp;IF(G63="Y","; RED FLAG: filter out using Red flag column",""))</f>
        <v/>
      </c>
      <c r="BB63" s="91" t="inlineStr">
        <is>
          <t>None</t>
        </is>
      </c>
      <c r="BC63" s="92" t="inlineStr">
        <is>
          <t>N</t>
        </is>
      </c>
      <c r="BD63" s="94" t="n"/>
      <c r="BE63" s="94" t="n"/>
      <c r="BF63" s="92">
        <f>IF(R63*100000&gt;=Settings!$B$5,"Y","N")</f>
        <v/>
      </c>
      <c r="BG63" s="91">
        <f>IF(F63&gt;Settings!$B$6,"Y","N")</f>
        <v/>
      </c>
      <c r="BH63" s="97" t="n">
        <v>-30.49</v>
      </c>
      <c r="BI63" s="96" t="n">
        <v>-3.62</v>
      </c>
      <c r="BJ63" s="96" t="n">
        <v>-3.8</v>
      </c>
      <c r="BK63" s="96" t="n">
        <v>-6.07</v>
      </c>
      <c r="BL63" s="96" t="n">
        <v>-3.23</v>
      </c>
      <c r="BM63" s="96" t="n">
        <v>-12.26</v>
      </c>
      <c r="BN63" s="97" t="n">
        <v>-2.89</v>
      </c>
      <c r="BO63" s="96" t="n">
        <v>-4.31</v>
      </c>
      <c r="BP63" s="96" t="n">
        <v>-6.33</v>
      </c>
      <c r="BQ63" s="96" t="n">
        <v>-9.119999999999999</v>
      </c>
      <c r="BR63" s="91" t="inlineStr">
        <is>
          <t>Stacked down</t>
        </is>
      </c>
      <c r="BS63" s="91" t="inlineStr">
        <is>
          <t>None</t>
        </is>
      </c>
      <c r="BT63" s="96" t="n">
        <v>37.9</v>
      </c>
      <c r="BU63" s="91" t="inlineStr">
        <is>
          <t>N</t>
        </is>
      </c>
      <c r="BV63" s="99">
        <f>IF(OR(BF63&lt;&gt;"Y",BG63&lt;&gt;"Y"),"",(AND(ISNUMBER(BQ63),BQ63&gt;0))+(BR63="Stacked up")+(AND(ISNUMBER(BH63),BH63&gt;=-Settings!$B$17))+(AND(ISNUMBER(BK63),ISNUMBER(BM63),BK63&gt;0,BM63&gt;0))+(AND(ISNUMBER(AQ63),AQ63&gt;=Settings!$B$18))+(AND(ISNUMBER(BT63),BT63&gt;=Settings!$B$19,BT63&lt;=Settings!$B$20))+(AND(ISNUMBER(AS63),AS63&gt;0))+(AND(ISNUMBER(T63),ISNUMBER(M63),T63&gt;=Settings!$B$21,M63&gt;0))+(AND(ISNUMBER(AD63),ISNUMBER(M63),AD63&gt;=Settings!$B$22,M63&gt;0))+(AY63&gt;=1))</f>
        <v/>
      </c>
      <c r="BW63" s="91">
        <f>IF(OR(AY63=0,BF63&lt;&gt;"Y",BG63&lt;&gt;"Y"),"",1+SUMPRODUCT(($A$6:$A$2604=A63)*($AY$6:$AY$2604&gt;0)*($BF$6:$BF$2604="Y")*($BG$6:$BG$2604="Y")*(($AY$6:$AY$2604&gt;AY63)+($AY$6:$AY$2604=AY63)*($AD$6:$AD$2604&gt;AD63))))</f>
        <v/>
      </c>
    </row>
    <row r="64" ht="23.85" customHeight="1" s="55">
      <c r="A64" s="90" t="n">
        <v>46296</v>
      </c>
      <c r="B64" s="91" t="inlineStr">
        <is>
          <t>TORNTPHARM</t>
        </is>
      </c>
      <c r="C64" s="91" t="inlineStr">
        <is>
          <t>INE685A01028</t>
        </is>
      </c>
      <c r="D64" s="91" t="inlineStr">
        <is>
          <t>Healthcare</t>
        </is>
      </c>
      <c r="E64" s="91" t="inlineStr">
        <is>
          <t>Nifty Next 50</t>
        </is>
      </c>
      <c r="F64" s="93" t="n">
        <v>181333</v>
      </c>
      <c r="G64" s="92" t="inlineStr">
        <is>
          <t>N</t>
        </is>
      </c>
      <c r="H64" s="94" t="n"/>
      <c r="I64" s="91" t="inlineStr">
        <is>
          <t>N</t>
        </is>
      </c>
      <c r="J64" s="92">
        <f>IF(K64="","N","Y")</f>
        <v/>
      </c>
      <c r="K64" s="94">
        <f>_xlfn.TEXTJOIN("; ",TRUE,IF(P64="52-wk low","52-wk low",""),IF(AND(AD64&gt;=Settings!$B$12,M64&lt;0),"Distribution",""),IF(AND(AJ64="Y",M64&lt;0,AK64&lt;-Settings!$B$13),"Long unwinding",""),IF(AND(AJ64="Y",M64&lt;0,AK64&gt;Settings!$B$13),"Short buildup",""))</f>
        <v/>
      </c>
      <c r="L64" s="95" t="n">
        <v>4767.3</v>
      </c>
      <c r="M64" s="96" t="n">
        <v>-0.68</v>
      </c>
      <c r="N64" s="93" t="n">
        <v>872</v>
      </c>
      <c r="O64" s="91" t="inlineStr">
        <is>
          <t>None</t>
        </is>
      </c>
      <c r="P64" s="91" t="inlineStr">
        <is>
          <t>None</t>
        </is>
      </c>
      <c r="Q64" s="97" t="n">
        <v>3.58</v>
      </c>
      <c r="R64" s="96" t="n">
        <v>3.57</v>
      </c>
      <c r="S64" s="96" t="n">
        <v>1.01</v>
      </c>
      <c r="T64" s="96" t="n">
        <v>0.88</v>
      </c>
      <c r="U64" s="96" t="n">
        <v>0.67</v>
      </c>
      <c r="V64" s="103" t="n">
        <v>0.67</v>
      </c>
      <c r="W64" s="102" t="n">
        <v>2</v>
      </c>
      <c r="X64" s="93" t="n"/>
      <c r="Y64" s="91" t="inlineStr">
        <is>
          <t>None</t>
        </is>
      </c>
      <c r="Z64" s="99" t="n">
        <v>57.18</v>
      </c>
      <c r="AA64" s="96" t="n">
        <v>0.92</v>
      </c>
      <c r="AB64" s="96" t="n">
        <v>0.93</v>
      </c>
      <c r="AC64" s="96" t="n">
        <v>0.93</v>
      </c>
      <c r="AD64" s="96" t="n">
        <v>0.8100000000000001</v>
      </c>
      <c r="AE64" s="96" t="n">
        <v>0.65</v>
      </c>
      <c r="AF64" s="103" t="n">
        <v>1.05</v>
      </c>
      <c r="AG64" s="91" t="inlineStr">
        <is>
          <t>Normal</t>
        </is>
      </c>
      <c r="AH64" s="100" t="n">
        <v>0</v>
      </c>
      <c r="AI64" s="101" t="n">
        <v>0</v>
      </c>
      <c r="AJ64" s="92" t="inlineStr">
        <is>
          <t>Y</t>
        </is>
      </c>
      <c r="AK64" s="96" t="n">
        <v>0.27</v>
      </c>
      <c r="AL64" s="91" t="inlineStr">
        <is>
          <t>Short buildup</t>
        </is>
      </c>
      <c r="AM64" s="93" t="n">
        <v>184</v>
      </c>
      <c r="AN64" s="92" t="inlineStr">
        <is>
          <t>200 Mom 30; 500 Mom 50; TotalMkt MQ 50</t>
        </is>
      </c>
      <c r="AO64" s="102" t="n">
        <v>3</v>
      </c>
      <c r="AP64" s="103" t="n">
        <v>1.84</v>
      </c>
      <c r="AQ64" s="102" t="n">
        <v>87</v>
      </c>
      <c r="AR64" s="91" t="inlineStr">
        <is>
          <t>Y</t>
        </is>
      </c>
      <c r="AS64" s="104" t="n">
        <v>3.79</v>
      </c>
      <c r="AT64" s="92">
        <f>IF(AND(P64="52-wk high",T64&gt;=Settings!$B$7),"Y","N")</f>
        <v/>
      </c>
      <c r="AU64" s="91">
        <f>IF(AND(AD64&gt;=Settings!$B$8,M64&gt;0),"Y","N")</f>
        <v/>
      </c>
      <c r="AV64" s="91">
        <f>IF(OR(AH64&gt;Settings!$B$9,AI64&gt;Settings!$B$9),"Y","N")</f>
        <v/>
      </c>
      <c r="AW64" s="91">
        <f>IF(AJ64&lt;&gt;"Y","n/a",IF(AND(M64&gt;0,AK64&gt;Settings!$B$10),"Y","N"))</f>
        <v/>
      </c>
      <c r="AX64" s="91">
        <f>IF(AO64&gt;=Settings!$B$11,"Y","N")</f>
        <v/>
      </c>
      <c r="AY64" s="99">
        <f>(AT64="Y")+(AU64="Y")+(AV64="Y")+(AW64="Y")+(AX64="Y")</f>
        <v/>
      </c>
      <c r="AZ64" s="94">
        <f>IF(AY64=0,"None",_xlfn.TEXTJOIN(", ",TRUE(),IF(AT64="Y","Breakout",""),IF(AU64="Y","Accumulation",""),IF(AV64="Y","Institutional buying",""),IF(AW64="Y","Long buildup",""),IF(AX64="Y","Momentum leader","")))</f>
        <v/>
      </c>
      <c r="BA64" s="94">
        <f>IF(BW64="","","Passes "&amp;AY64&amp;" of 5 buy-side scans"&amp;IF(G64="Y","; RED FLAG: filter out using Red flag column",""))</f>
        <v/>
      </c>
      <c r="BB64" s="91" t="inlineStr">
        <is>
          <t>None</t>
        </is>
      </c>
      <c r="BC64" s="92" t="inlineStr">
        <is>
          <t>Y</t>
        </is>
      </c>
      <c r="BD64" s="94" t="inlineStr">
        <is>
          <t>PE &gt; 50</t>
        </is>
      </c>
      <c r="BE64" s="94" t="n"/>
      <c r="BF64" s="92">
        <f>IF(R64*100000&gt;=Settings!$B$5,"Y","N")</f>
        <v/>
      </c>
      <c r="BG64" s="91">
        <f>IF(F64&gt;Settings!$B$6,"Y","N")</f>
        <v/>
      </c>
      <c r="BH64" s="97" t="n">
        <v>-9.19</v>
      </c>
      <c r="BI64" s="96" t="n">
        <v>-3.27</v>
      </c>
      <c r="BJ64" s="96" t="n">
        <v>-3.99</v>
      </c>
      <c r="BK64" s="96" t="n">
        <v>2.73</v>
      </c>
      <c r="BL64" s="96" t="n">
        <v>15.96</v>
      </c>
      <c r="BM64" s="96" t="n">
        <v>33.65</v>
      </c>
      <c r="BN64" s="97" t="n">
        <v>-2.65</v>
      </c>
      <c r="BO64" s="96" t="n">
        <v>-2.34</v>
      </c>
      <c r="BP64" s="96" t="n">
        <v>0.32</v>
      </c>
      <c r="BQ64" s="96" t="n">
        <v>5.95</v>
      </c>
      <c r="BR64" s="91" t="inlineStr">
        <is>
          <t>Mixed</t>
        </is>
      </c>
      <c r="BS64" s="91" t="inlineStr">
        <is>
          <t>None</t>
        </is>
      </c>
      <c r="BT64" s="96" t="n">
        <v>37</v>
      </c>
      <c r="BU64" s="91" t="inlineStr">
        <is>
          <t>N</t>
        </is>
      </c>
      <c r="BV64" s="99">
        <f>IF(OR(BF64&lt;&gt;"Y",BG64&lt;&gt;"Y"),"",(AND(ISNUMBER(BQ64),BQ64&gt;0))+(BR64="Stacked up")+(AND(ISNUMBER(BH64),BH64&gt;=-Settings!$B$17))+(AND(ISNUMBER(BK64),ISNUMBER(BM64),BK64&gt;0,BM64&gt;0))+(AND(ISNUMBER(AQ64),AQ64&gt;=Settings!$B$18))+(AND(ISNUMBER(BT64),BT64&gt;=Settings!$B$19,BT64&lt;=Settings!$B$20))+(AND(ISNUMBER(AS64),AS64&gt;0))+(AND(ISNUMBER(T64),ISNUMBER(M64),T64&gt;=Settings!$B$21,M64&gt;0))+(AND(ISNUMBER(AD64),ISNUMBER(M64),AD64&gt;=Settings!$B$22,M64&gt;0))+(AY64&gt;=1))</f>
        <v/>
      </c>
      <c r="BW64" s="91">
        <f>IF(OR(AY64=0,BF64&lt;&gt;"Y",BG64&lt;&gt;"Y"),"",1+SUMPRODUCT(($A$6:$A$2604=A64)*($AY$6:$AY$2604&gt;0)*($BF$6:$BF$2604="Y")*($BG$6:$BG$2604="Y")*(($AY$6:$AY$2604&gt;AY64)+($AY$6:$AY$2604=AY64)*($AD$6:$AD$2604&gt;AD64))))</f>
        <v/>
      </c>
    </row>
    <row r="65" ht="23.85" customHeight="1" s="55">
      <c r="A65" s="90" t="n">
        <v>46296</v>
      </c>
      <c r="B65" s="91" t="inlineStr">
        <is>
          <t>SOLARINDS</t>
        </is>
      </c>
      <c r="C65" s="91" t="inlineStr">
        <is>
          <t>INE343H01029</t>
        </is>
      </c>
      <c r="D65" s="91" t="inlineStr">
        <is>
          <t>Chemicals</t>
        </is>
      </c>
      <c r="E65" s="91" t="inlineStr">
        <is>
          <t>Nifty Next 50</t>
        </is>
      </c>
      <c r="F65" s="93" t="n">
        <v>175551</v>
      </c>
      <c r="G65" s="92" t="inlineStr">
        <is>
          <t>N</t>
        </is>
      </c>
      <c r="H65" s="94" t="n"/>
      <c r="I65" s="91" t="inlineStr">
        <is>
          <t>N</t>
        </is>
      </c>
      <c r="J65" s="92">
        <f>IF(K65="","N","Y")</f>
        <v/>
      </c>
      <c r="K65" s="94">
        <f>_xlfn.TEXTJOIN("; ",TRUE,IF(P65="52-wk low","52-wk low",""),IF(AND(AD65&gt;=Settings!$B$12,M65&lt;0),"Distribution",""),IF(AND(AJ65="Y",M65&lt;0,AK65&lt;-Settings!$B$13),"Long unwinding",""),IF(AND(AJ65="Y",M65&lt;0,AK65&gt;Settings!$B$13),"Short buildup",""))</f>
        <v/>
      </c>
      <c r="L65" s="95" t="n">
        <v>19400</v>
      </c>
      <c r="M65" s="96" t="n">
        <v>-1.52</v>
      </c>
      <c r="N65" s="93" t="n">
        <v>1342</v>
      </c>
      <c r="O65" s="91" t="inlineStr">
        <is>
          <t>None</t>
        </is>
      </c>
      <c r="P65" s="91" t="inlineStr">
        <is>
          <t>None</t>
        </is>
      </c>
      <c r="Q65" s="97" t="n">
        <v>2.05</v>
      </c>
      <c r="R65" s="96" t="n">
        <v>2.83</v>
      </c>
      <c r="S65" s="96" t="n">
        <v>0.73</v>
      </c>
      <c r="T65" s="96" t="n">
        <v>1.09</v>
      </c>
      <c r="U65" s="96" t="n">
        <v>1.11</v>
      </c>
      <c r="V65" s="103" t="n">
        <v>1.54</v>
      </c>
      <c r="W65" s="102" t="n">
        <v>8</v>
      </c>
      <c r="X65" s="93" t="n"/>
      <c r="Y65" s="91" t="inlineStr">
        <is>
          <t>None</t>
        </is>
      </c>
      <c r="Z65" s="99" t="n">
        <v>35.8</v>
      </c>
      <c r="AA65" s="96" t="n">
        <v>0.91</v>
      </c>
      <c r="AB65" s="96" t="n">
        <v>0.95</v>
      </c>
      <c r="AC65" s="96" t="n">
        <v>0.71</v>
      </c>
      <c r="AD65" s="96" t="n">
        <v>1.12</v>
      </c>
      <c r="AE65" s="96" t="n">
        <v>1.08</v>
      </c>
      <c r="AF65" s="103" t="n">
        <v>0.99</v>
      </c>
      <c r="AG65" s="91" t="inlineStr">
        <is>
          <t>Normal</t>
        </is>
      </c>
      <c r="AH65" s="100" t="n">
        <v>0</v>
      </c>
      <c r="AI65" s="101" t="n">
        <v>0</v>
      </c>
      <c r="AJ65" s="92" t="inlineStr">
        <is>
          <t>Y</t>
        </is>
      </c>
      <c r="AK65" s="96" t="n">
        <v>0.15</v>
      </c>
      <c r="AL65" s="91" t="inlineStr">
        <is>
          <t>Short buildup</t>
        </is>
      </c>
      <c r="AM65" s="93" t="n">
        <v>64</v>
      </c>
      <c r="AN65" s="92" t="inlineStr">
        <is>
          <t>200 Mom 30; 500 Multicap MQ 50; TotalMkt MQ 50</t>
        </is>
      </c>
      <c r="AO65" s="102" t="n">
        <v>3</v>
      </c>
      <c r="AP65" s="103" t="n">
        <v>2.09</v>
      </c>
      <c r="AQ65" s="102" t="n">
        <v>90</v>
      </c>
      <c r="AR65" s="91" t="inlineStr">
        <is>
          <t>Y</t>
        </is>
      </c>
      <c r="AS65" s="104" t="n">
        <v>1.93</v>
      </c>
      <c r="AT65" s="92">
        <f>IF(AND(P65="52-wk high",T65&gt;=Settings!$B$7),"Y","N")</f>
        <v/>
      </c>
      <c r="AU65" s="91">
        <f>IF(AND(AD65&gt;=Settings!$B$8,M65&gt;0),"Y","N")</f>
        <v/>
      </c>
      <c r="AV65" s="91">
        <f>IF(OR(AH65&gt;Settings!$B$9,AI65&gt;Settings!$B$9),"Y","N")</f>
        <v/>
      </c>
      <c r="AW65" s="91">
        <f>IF(AJ65&lt;&gt;"Y","n/a",IF(AND(M65&gt;0,AK65&gt;Settings!$B$10),"Y","N"))</f>
        <v/>
      </c>
      <c r="AX65" s="91">
        <f>IF(AO65&gt;=Settings!$B$11,"Y","N")</f>
        <v/>
      </c>
      <c r="AY65" s="99">
        <f>(AT65="Y")+(AU65="Y")+(AV65="Y")+(AW65="Y")+(AX65="Y")</f>
        <v/>
      </c>
      <c r="AZ65" s="94">
        <f>IF(AY65=0,"None",_xlfn.TEXTJOIN(", ",TRUE(),IF(AT65="Y","Breakout",""),IF(AU65="Y","Accumulation",""),IF(AV65="Y","Institutional buying",""),IF(AW65="Y","Long buildup",""),IF(AX65="Y","Momentum leader","")))</f>
        <v/>
      </c>
      <c r="BA65" s="94">
        <f>IF(BW65="","","Passes "&amp;AY65&amp;" of 5 buy-side scans"&amp;IF(G65="Y","; RED FLAG: filter out using Red flag column",""))</f>
        <v/>
      </c>
      <c r="BB65" s="91" t="inlineStr">
        <is>
          <t>Lower</t>
        </is>
      </c>
      <c r="BC65" s="92" t="inlineStr">
        <is>
          <t>Y</t>
        </is>
      </c>
      <c r="BD65" s="94" t="inlineStr">
        <is>
          <t>PE &gt; 50</t>
        </is>
      </c>
      <c r="BE65" s="94" t="n"/>
      <c r="BF65" s="92">
        <f>IF(R65*100000&gt;=Settings!$B$5,"Y","N")</f>
        <v/>
      </c>
      <c r="BG65" s="91">
        <f>IF(F65&gt;Settings!$B$6,"Y","N")</f>
        <v/>
      </c>
      <c r="BH65" s="97" t="n">
        <v>-14.54</v>
      </c>
      <c r="BI65" s="96" t="n">
        <v>-0.41</v>
      </c>
      <c r="BJ65" s="96" t="n">
        <v>-3.29</v>
      </c>
      <c r="BK65" s="96" t="n">
        <v>4.25</v>
      </c>
      <c r="BL65" s="96" t="n">
        <v>51.48</v>
      </c>
      <c r="BM65" s="96" t="n">
        <v>45.06</v>
      </c>
      <c r="BN65" s="97" t="n">
        <v>-1.84</v>
      </c>
      <c r="BO65" s="96" t="n">
        <v>-0.83</v>
      </c>
      <c r="BP65" s="96" t="n">
        <v>4.15</v>
      </c>
      <c r="BQ65" s="96" t="n">
        <v>12.95</v>
      </c>
      <c r="BR65" s="91" t="inlineStr">
        <is>
          <t>Mixed</t>
        </is>
      </c>
      <c r="BS65" s="91" t="inlineStr">
        <is>
          <t>None</t>
        </is>
      </c>
      <c r="BT65" s="96" t="n">
        <v>46</v>
      </c>
      <c r="BU65" s="91" t="inlineStr">
        <is>
          <t>N</t>
        </is>
      </c>
      <c r="BV65" s="99">
        <f>IF(OR(BF65&lt;&gt;"Y",BG65&lt;&gt;"Y"),"",(AND(ISNUMBER(BQ65),BQ65&gt;0))+(BR65="Stacked up")+(AND(ISNUMBER(BH65),BH65&gt;=-Settings!$B$17))+(AND(ISNUMBER(BK65),ISNUMBER(BM65),BK65&gt;0,BM65&gt;0))+(AND(ISNUMBER(AQ65),AQ65&gt;=Settings!$B$18))+(AND(ISNUMBER(BT65),BT65&gt;=Settings!$B$19,BT65&lt;=Settings!$B$20))+(AND(ISNUMBER(AS65),AS65&gt;0))+(AND(ISNUMBER(T65),ISNUMBER(M65),T65&gt;=Settings!$B$21,M65&gt;0))+(AND(ISNUMBER(AD65),ISNUMBER(M65),AD65&gt;=Settings!$B$22,M65&gt;0))+(AY65&gt;=1))</f>
        <v/>
      </c>
      <c r="BW65" s="91">
        <f>IF(OR(AY65=0,BF65&lt;&gt;"Y",BG65&lt;&gt;"Y"),"",1+SUMPRODUCT(($A$6:$A$2604=A65)*($AY$6:$AY$2604&gt;0)*($BF$6:$BF$2604="Y")*($BG$6:$BG$2604="Y")*(($AY$6:$AY$2604&gt;AY65)+($AY$6:$AY$2604=AY65)*($AD$6:$AD$2604&gt;AD65))))</f>
        <v/>
      </c>
    </row>
    <row r="66" ht="23.85" customHeight="1" s="55">
      <c r="A66" s="90" t="n">
        <v>46296</v>
      </c>
      <c r="B66" s="91" t="inlineStr">
        <is>
          <t>MOTHERSON</t>
        </is>
      </c>
      <c r="C66" s="91" t="inlineStr">
        <is>
          <t>INE775A01035</t>
        </is>
      </c>
      <c r="D66" s="91" t="inlineStr">
        <is>
          <t>Automobile and Auto Components</t>
        </is>
      </c>
      <c r="E66" s="91" t="inlineStr">
        <is>
          <t>Nifty Next 50</t>
        </is>
      </c>
      <c r="F66" s="93" t="n">
        <v>165736</v>
      </c>
      <c r="G66" s="92" t="inlineStr">
        <is>
          <t>N</t>
        </is>
      </c>
      <c r="H66" s="94" t="n"/>
      <c r="I66" s="91" t="inlineStr">
        <is>
          <t>N</t>
        </is>
      </c>
      <c r="J66" s="92">
        <f>IF(K66="","N","Y")</f>
        <v/>
      </c>
      <c r="K66" s="94">
        <f>_xlfn.TEXTJOIN("; ",TRUE,IF(P66="52-wk low","52-wk low",""),IF(AND(AD66&gt;=Settings!$B$12,M66&lt;0),"Distribution",""),IF(AND(AJ66="Y",M66&lt;0,AK66&lt;-Settings!$B$13),"Long unwinding",""),IF(AND(AJ66="Y",M66&lt;0,AK66&gt;Settings!$B$13),"Short buildup",""))</f>
        <v/>
      </c>
      <c r="L66" s="95" t="n">
        <v>157.03</v>
      </c>
      <c r="M66" s="96" t="n">
        <v>-3.82</v>
      </c>
      <c r="N66" s="93" t="n">
        <v>2305</v>
      </c>
      <c r="O66" s="91" t="inlineStr">
        <is>
          <t>None</t>
        </is>
      </c>
      <c r="P66" s="91" t="inlineStr">
        <is>
          <t>None</t>
        </is>
      </c>
      <c r="Q66" s="97" t="n">
        <v>230.39</v>
      </c>
      <c r="R66" s="96" t="n">
        <v>118.28</v>
      </c>
      <c r="S66" s="96" t="n">
        <v>1.98</v>
      </c>
      <c r="T66" s="96" t="n">
        <v>1.46</v>
      </c>
      <c r="U66" s="96" t="n">
        <v>1.17</v>
      </c>
      <c r="V66" s="103" t="n">
        <v>0.6</v>
      </c>
      <c r="W66" s="102" t="n">
        <v>2</v>
      </c>
      <c r="X66" s="93" t="n">
        <v>181</v>
      </c>
      <c r="Y66" s="91" t="inlineStr">
        <is>
          <t>None</t>
        </is>
      </c>
      <c r="Z66" s="99" t="n">
        <v>45.97</v>
      </c>
      <c r="AA66" s="96" t="n">
        <v>0.83</v>
      </c>
      <c r="AB66" s="96" t="n">
        <v>0.89</v>
      </c>
      <c r="AC66" s="96" t="n">
        <v>1.61</v>
      </c>
      <c r="AD66" s="96" t="n">
        <v>1.42</v>
      </c>
      <c r="AE66" s="96" t="n">
        <v>1.14</v>
      </c>
      <c r="AF66" s="103" t="n">
        <v>1.19</v>
      </c>
      <c r="AG66" s="91" t="inlineStr">
        <is>
          <t>Normal</t>
        </is>
      </c>
      <c r="AH66" s="100" t="n">
        <v>0</v>
      </c>
      <c r="AI66" s="101" t="n">
        <v>0</v>
      </c>
      <c r="AJ66" s="92" t="inlineStr">
        <is>
          <t>Y</t>
        </is>
      </c>
      <c r="AK66" s="96" t="n">
        <v>1.41</v>
      </c>
      <c r="AL66" s="91" t="inlineStr">
        <is>
          <t>Short buildup</t>
        </is>
      </c>
      <c r="AM66" s="93" t="n">
        <v>49</v>
      </c>
      <c r="AN66" s="92" t="inlineStr">
        <is>
          <t>200 Mom 30</t>
        </is>
      </c>
      <c r="AO66" s="102" t="n">
        <v>1</v>
      </c>
      <c r="AP66" s="103" t="n">
        <v>2.13</v>
      </c>
      <c r="AQ66" s="102" t="n">
        <v>91</v>
      </c>
      <c r="AR66" s="91" t="inlineStr">
        <is>
          <t>Y</t>
        </is>
      </c>
      <c r="AS66" s="104" t="n">
        <v>0.5600000000000001</v>
      </c>
      <c r="AT66" s="92">
        <f>IF(AND(P66="52-wk high",T66&gt;=Settings!$B$7),"Y","N")</f>
        <v/>
      </c>
      <c r="AU66" s="91">
        <f>IF(AND(AD66&gt;=Settings!$B$8,M66&gt;0),"Y","N")</f>
        <v/>
      </c>
      <c r="AV66" s="91">
        <f>IF(OR(AH66&gt;Settings!$B$9,AI66&gt;Settings!$B$9),"Y","N")</f>
        <v/>
      </c>
      <c r="AW66" s="91">
        <f>IF(AJ66&lt;&gt;"Y","n/a",IF(AND(M66&gt;0,AK66&gt;Settings!$B$10),"Y","N"))</f>
        <v/>
      </c>
      <c r="AX66" s="91">
        <f>IF(AO66&gt;=Settings!$B$11,"Y","N")</f>
        <v/>
      </c>
      <c r="AY66" s="99">
        <f>(AT66="Y")+(AU66="Y")+(AV66="Y")+(AW66="Y")+(AX66="Y")</f>
        <v/>
      </c>
      <c r="AZ66" s="94">
        <f>IF(AY66=0,"None",_xlfn.TEXTJOIN(", ",TRUE(),IF(AT66="Y","Breakout",""),IF(AU66="Y","Accumulation",""),IF(AV66="Y","Institutional buying",""),IF(AW66="Y","Long buildup",""),IF(AX66="Y","Momentum leader","")))</f>
        <v/>
      </c>
      <c r="BA66" s="94">
        <f>IF(BW66="","","Passes "&amp;AY66&amp;" of 5 buy-side scans"&amp;IF(G66="Y","; RED FLAG: filter out using Red flag column",""))</f>
        <v/>
      </c>
      <c r="BB66" s="91" t="inlineStr">
        <is>
          <t>Upper</t>
        </is>
      </c>
      <c r="BC66" s="92" t="inlineStr">
        <is>
          <t>N</t>
        </is>
      </c>
      <c r="BD66" s="94" t="n"/>
      <c r="BE66" s="94" t="n"/>
      <c r="BF66" s="92">
        <f>IF(R66*100000&gt;=Settings!$B$5,"Y","N")</f>
        <v/>
      </c>
      <c r="BG66" s="91">
        <f>IF(F66&gt;Settings!$B$6,"Y","N")</f>
        <v/>
      </c>
      <c r="BH66" s="97" t="n">
        <v>-9.369999999999999</v>
      </c>
      <c r="BI66" s="96" t="n">
        <v>-3.37</v>
      </c>
      <c r="BJ66" s="96" t="n">
        <v>-5.18</v>
      </c>
      <c r="BK66" s="96" t="n">
        <v>6.45</v>
      </c>
      <c r="BL66" s="96" t="n">
        <v>45.91</v>
      </c>
      <c r="BM66" s="96" t="n">
        <v>48.14</v>
      </c>
      <c r="BN66" s="97" t="n">
        <v>-3.11</v>
      </c>
      <c r="BO66" s="96" t="n">
        <v>-1.54</v>
      </c>
      <c r="BP66" s="96" t="n">
        <v>3.4</v>
      </c>
      <c r="BQ66" s="96" t="n">
        <v>11.86</v>
      </c>
      <c r="BR66" s="91" t="inlineStr">
        <is>
          <t>Mixed</t>
        </is>
      </c>
      <c r="BS66" s="91" t="inlineStr">
        <is>
          <t>None</t>
        </is>
      </c>
      <c r="BT66" s="96" t="n">
        <v>39.6</v>
      </c>
      <c r="BU66" s="91" t="inlineStr">
        <is>
          <t>N</t>
        </is>
      </c>
      <c r="BV66" s="99">
        <f>IF(OR(BF66&lt;&gt;"Y",BG66&lt;&gt;"Y"),"",(AND(ISNUMBER(BQ66),BQ66&gt;0))+(BR66="Stacked up")+(AND(ISNUMBER(BH66),BH66&gt;=-Settings!$B$17))+(AND(ISNUMBER(BK66),ISNUMBER(BM66),BK66&gt;0,BM66&gt;0))+(AND(ISNUMBER(AQ66),AQ66&gt;=Settings!$B$18))+(AND(ISNUMBER(BT66),BT66&gt;=Settings!$B$19,BT66&lt;=Settings!$B$20))+(AND(ISNUMBER(AS66),AS66&gt;0))+(AND(ISNUMBER(T66),ISNUMBER(M66),T66&gt;=Settings!$B$21,M66&gt;0))+(AND(ISNUMBER(AD66),ISNUMBER(M66),AD66&gt;=Settings!$B$22,M66&gt;0))+(AY66&gt;=1))</f>
        <v/>
      </c>
      <c r="BW66" s="91">
        <f>IF(OR(AY66=0,BF66&lt;&gt;"Y",BG66&lt;&gt;"Y"),"",1+SUMPRODUCT(($A$6:$A$2604=A66)*($AY$6:$AY$2604&gt;0)*($BF$6:$BF$2604="Y")*($BG$6:$BG$2604="Y")*(($AY$6:$AY$2604&gt;AY66)+($AY$6:$AY$2604=AY66)*($AD$6:$AD$2604&gt;AD66))))</f>
        <v/>
      </c>
    </row>
    <row r="67" ht="23.85" customHeight="1" s="55">
      <c r="A67" s="90" t="n">
        <v>46296</v>
      </c>
      <c r="B67" s="91" t="inlineStr">
        <is>
          <t>HYUNDAI</t>
        </is>
      </c>
      <c r="C67" s="91" t="inlineStr">
        <is>
          <t>INE0V6F01027</t>
        </is>
      </c>
      <c r="D67" s="91" t="inlineStr">
        <is>
          <t>Automobile and Auto Components</t>
        </is>
      </c>
      <c r="E67" s="91" t="inlineStr">
        <is>
          <t>Nifty Next 50</t>
        </is>
      </c>
      <c r="F67" s="93" t="n">
        <v>164458</v>
      </c>
      <c r="G67" s="92" t="inlineStr">
        <is>
          <t>N</t>
        </is>
      </c>
      <c r="H67" s="94" t="n"/>
      <c r="I67" s="91" t="inlineStr">
        <is>
          <t>N</t>
        </is>
      </c>
      <c r="J67" s="92">
        <f>IF(K67="","N","Y")</f>
        <v/>
      </c>
      <c r="K67" s="94">
        <f>_xlfn.TEXTJOIN("; ",TRUE,IF(P67="52-wk low","52-wk low",""),IF(AND(AD67&gt;=Settings!$B$12,M67&lt;0),"Distribution",""),IF(AND(AJ67="Y",M67&lt;0,AK67&lt;-Settings!$B$13),"Long unwinding",""),IF(AND(AJ67="Y",M67&lt;0,AK67&gt;Settings!$B$13),"Short buildup",""))</f>
        <v/>
      </c>
      <c r="L67" s="95" t="n">
        <v>2024</v>
      </c>
      <c r="M67" s="96" t="n">
        <v>-0.34</v>
      </c>
      <c r="N67" s="93" t="n">
        <v>729</v>
      </c>
      <c r="O67" s="91" t="inlineStr">
        <is>
          <t>None</t>
        </is>
      </c>
      <c r="P67" s="91" t="inlineStr">
        <is>
          <t>None</t>
        </is>
      </c>
      <c r="Q67" s="97" t="n">
        <v>17.96</v>
      </c>
      <c r="R67" s="96" t="n">
        <v>6.9</v>
      </c>
      <c r="S67" s="96" t="n">
        <v>2.76</v>
      </c>
      <c r="T67" s="96" t="n">
        <v>2.37</v>
      </c>
      <c r="U67" s="96" t="n">
        <v>1.67</v>
      </c>
      <c r="V67" s="103" t="n">
        <v>0.65</v>
      </c>
      <c r="W67" s="102" t="n">
        <v>2</v>
      </c>
      <c r="X67" s="93" t="n">
        <v>85</v>
      </c>
      <c r="Y67" s="91" t="inlineStr">
        <is>
          <t>None</t>
        </is>
      </c>
      <c r="Z67" s="99" t="n">
        <v>52.25</v>
      </c>
      <c r="AA67" s="96" t="n">
        <v>1.04</v>
      </c>
      <c r="AB67" s="96" t="n">
        <v>1.04</v>
      </c>
      <c r="AC67" s="96" t="n">
        <v>2.93</v>
      </c>
      <c r="AD67" s="96" t="n">
        <v>2.66</v>
      </c>
      <c r="AE67" s="96" t="n">
        <v>1.71</v>
      </c>
      <c r="AF67" s="103" t="n">
        <v>0.97</v>
      </c>
      <c r="AG67" s="91" t="inlineStr">
        <is>
          <t>Normal</t>
        </is>
      </c>
      <c r="AH67" s="100" t="n">
        <v>0</v>
      </c>
      <c r="AI67" s="101" t="n">
        <v>0</v>
      </c>
      <c r="AJ67" s="92" t="inlineStr">
        <is>
          <t>Y</t>
        </is>
      </c>
      <c r="AK67" s="96" t="n">
        <v>11.8</v>
      </c>
      <c r="AL67" s="91" t="inlineStr">
        <is>
          <t>Short buildup</t>
        </is>
      </c>
      <c r="AM67" s="93" t="n">
        <v>57</v>
      </c>
      <c r="AN67" s="92" t="inlineStr">
        <is>
          <t>None</t>
        </is>
      </c>
      <c r="AO67" s="102" t="n">
        <v>0</v>
      </c>
      <c r="AP67" s="103" t="n">
        <v>0.83</v>
      </c>
      <c r="AQ67" s="102" t="n">
        <v>52</v>
      </c>
      <c r="AR67" s="91" t="inlineStr">
        <is>
          <t>N</t>
        </is>
      </c>
      <c r="AS67" s="104" t="n">
        <v>0.5600000000000001</v>
      </c>
      <c r="AT67" s="92">
        <f>IF(AND(P67="52-wk high",T67&gt;=Settings!$B$7),"Y","N")</f>
        <v/>
      </c>
      <c r="AU67" s="91">
        <f>IF(AND(AD67&gt;=Settings!$B$8,M67&gt;0),"Y","N")</f>
        <v/>
      </c>
      <c r="AV67" s="91">
        <f>IF(OR(AH67&gt;Settings!$B$9,AI67&gt;Settings!$B$9),"Y","N")</f>
        <v/>
      </c>
      <c r="AW67" s="91">
        <f>IF(AJ67&lt;&gt;"Y","n/a",IF(AND(M67&gt;0,AK67&gt;Settings!$B$10),"Y","N"))</f>
        <v/>
      </c>
      <c r="AX67" s="91">
        <f>IF(AO67&gt;=Settings!$B$11,"Y","N")</f>
        <v/>
      </c>
      <c r="AY67" s="99">
        <f>(AT67="Y")+(AU67="Y")+(AV67="Y")+(AW67="Y")+(AX67="Y")</f>
        <v/>
      </c>
      <c r="AZ67" s="94">
        <f>IF(AY67=0,"None",_xlfn.TEXTJOIN(", ",TRUE(),IF(AT67="Y","Breakout",""),IF(AU67="Y","Accumulation",""),IF(AV67="Y","Institutional buying",""),IF(AW67="Y","Long buildup",""),IF(AX67="Y","Momentum leader","")))</f>
        <v/>
      </c>
      <c r="BA67" s="94">
        <f>IF(BW67="","","Passes "&amp;AY67&amp;" of 5 buy-side scans"&amp;IF(G67="Y","; RED FLAG: filter out using Red flag column",""))</f>
        <v/>
      </c>
      <c r="BB67" s="91" t="inlineStr">
        <is>
          <t>None</t>
        </is>
      </c>
      <c r="BC67" s="92" t="inlineStr">
        <is>
          <t>N</t>
        </is>
      </c>
      <c r="BD67" s="94" t="n"/>
      <c r="BE67" s="94" t="n"/>
      <c r="BF67" s="92">
        <f>IF(R67*100000&gt;=Settings!$B$5,"Y","N")</f>
        <v/>
      </c>
      <c r="BG67" s="91">
        <f>IF(F67&gt;Settings!$B$6,"Y","N")</f>
        <v/>
      </c>
      <c r="BH67" s="97" t="n">
        <v>-24.69</v>
      </c>
      <c r="BI67" s="96" t="n">
        <v>-1.78</v>
      </c>
      <c r="BJ67" s="96" t="n">
        <v>-7.15</v>
      </c>
      <c r="BK67" s="96" t="n">
        <v>5.51</v>
      </c>
      <c r="BL67" s="96" t="n">
        <v>17.93</v>
      </c>
      <c r="BM67" s="96" t="n">
        <v>-20.23</v>
      </c>
      <c r="BN67" s="97" t="n">
        <v>-4.43</v>
      </c>
      <c r="BO67" s="96" t="n">
        <v>-4.5</v>
      </c>
      <c r="BP67" s="96" t="n">
        <v>-3.14</v>
      </c>
      <c r="BQ67" s="96" t="n">
        <v>-5.2</v>
      </c>
      <c r="BR67" s="91" t="inlineStr">
        <is>
          <t>Mixed</t>
        </is>
      </c>
      <c r="BS67" s="91" t="inlineStr">
        <is>
          <t>Bearish cross</t>
        </is>
      </c>
      <c r="BT67" s="96" t="n">
        <v>35.2</v>
      </c>
      <c r="BU67" s="91" t="inlineStr">
        <is>
          <t>N</t>
        </is>
      </c>
      <c r="BV67" s="99">
        <f>IF(OR(BF67&lt;&gt;"Y",BG67&lt;&gt;"Y"),"",(AND(ISNUMBER(BQ67),BQ67&gt;0))+(BR67="Stacked up")+(AND(ISNUMBER(BH67),BH67&gt;=-Settings!$B$17))+(AND(ISNUMBER(BK67),ISNUMBER(BM67),BK67&gt;0,BM67&gt;0))+(AND(ISNUMBER(AQ67),AQ67&gt;=Settings!$B$18))+(AND(ISNUMBER(BT67),BT67&gt;=Settings!$B$19,BT67&lt;=Settings!$B$20))+(AND(ISNUMBER(AS67),AS67&gt;0))+(AND(ISNUMBER(T67),ISNUMBER(M67),T67&gt;=Settings!$B$21,M67&gt;0))+(AND(ISNUMBER(AD67),ISNUMBER(M67),AD67&gt;=Settings!$B$22,M67&gt;0))+(AY67&gt;=1))</f>
        <v/>
      </c>
      <c r="BW67" s="91">
        <f>IF(OR(AY67=0,BF67&lt;&gt;"Y",BG67&lt;&gt;"Y"),"",1+SUMPRODUCT(($A$6:$A$2604=A67)*($AY$6:$AY$2604&gt;0)*($BF$6:$BF$2604="Y")*($BG$6:$BG$2604="Y")*(($AY$6:$AY$2604&gt;AY67)+($AY$6:$AY$2604=AY67)*($AD$6:$AD$2604&gt;AD67))))</f>
        <v/>
      </c>
    </row>
    <row r="68" ht="23.85" customHeight="1" s="55">
      <c r="A68" s="90" t="n">
        <v>46296</v>
      </c>
      <c r="B68" s="91" t="inlineStr">
        <is>
          <t>DLF</t>
        </is>
      </c>
      <c r="C68" s="91" t="inlineStr">
        <is>
          <t>INE271C01023</t>
        </is>
      </c>
      <c r="D68" s="91" t="inlineStr">
        <is>
          <t>Realty</t>
        </is>
      </c>
      <c r="E68" s="91" t="inlineStr">
        <is>
          <t>Nifty Next 50</t>
        </is>
      </c>
      <c r="F68" s="93" t="n">
        <v>162975</v>
      </c>
      <c r="G68" s="92" t="inlineStr">
        <is>
          <t>N</t>
        </is>
      </c>
      <c r="H68" s="94" t="n"/>
      <c r="I68" s="91" t="inlineStr">
        <is>
          <t>N</t>
        </is>
      </c>
      <c r="J68" s="92">
        <f>IF(K68="","N","Y")</f>
        <v/>
      </c>
      <c r="K68" s="94">
        <f>_xlfn.TEXTJOIN("; ",TRUE,IF(P68="52-wk low","52-wk low",""),IF(AND(AD68&gt;=Settings!$B$12,M68&lt;0),"Distribution",""),IF(AND(AJ68="Y",M68&lt;0,AK68&lt;-Settings!$B$13),"Long unwinding",""),IF(AND(AJ68="Y",M68&lt;0,AK68&gt;Settings!$B$13),"Short buildup",""))</f>
        <v/>
      </c>
      <c r="L68" s="95" t="n">
        <v>658.4</v>
      </c>
      <c r="M68" s="96" t="n">
        <v>-2.31</v>
      </c>
      <c r="N68" s="93" t="n">
        <v>1793</v>
      </c>
      <c r="O68" s="91" t="inlineStr">
        <is>
          <t>None</t>
        </is>
      </c>
      <c r="P68" s="91" t="inlineStr">
        <is>
          <t>None</t>
        </is>
      </c>
      <c r="Q68" s="97" t="n">
        <v>62.64</v>
      </c>
      <c r="R68" s="96" t="n">
        <v>41.63</v>
      </c>
      <c r="S68" s="96" t="n">
        <v>1.55</v>
      </c>
      <c r="T68" s="96" t="n">
        <v>1.8</v>
      </c>
      <c r="U68" s="96" t="n">
        <v>1.54</v>
      </c>
      <c r="V68" s="103" t="n">
        <v>1.01</v>
      </c>
      <c r="W68" s="102" t="n">
        <v>7</v>
      </c>
      <c r="X68" s="93" t="n">
        <v>160</v>
      </c>
      <c r="Y68" s="91" t="inlineStr">
        <is>
          <t>None</t>
        </is>
      </c>
      <c r="Z68" s="99" t="n">
        <v>56.31</v>
      </c>
      <c r="AA68" s="96" t="n">
        <v>1.06</v>
      </c>
      <c r="AB68" s="96" t="n">
        <v>1.18</v>
      </c>
      <c r="AC68" s="96" t="n">
        <v>1.55</v>
      </c>
      <c r="AD68" s="96" t="n">
        <v>2</v>
      </c>
      <c r="AE68" s="96" t="n">
        <v>1.75</v>
      </c>
      <c r="AF68" s="103" t="n">
        <v>1.15</v>
      </c>
      <c r="AG68" s="91" t="inlineStr">
        <is>
          <t>Normal</t>
        </is>
      </c>
      <c r="AH68" s="100" t="n">
        <v>0</v>
      </c>
      <c r="AI68" s="101" t="n">
        <v>0</v>
      </c>
      <c r="AJ68" s="92" t="inlineStr">
        <is>
          <t>Y</t>
        </is>
      </c>
      <c r="AK68" s="96" t="n">
        <v>2.81</v>
      </c>
      <c r="AL68" s="91" t="inlineStr">
        <is>
          <t>Short buildup</t>
        </is>
      </c>
      <c r="AM68" s="93" t="n">
        <v>34</v>
      </c>
      <c r="AN68" s="92" t="inlineStr">
        <is>
          <t>None</t>
        </is>
      </c>
      <c r="AO68" s="102" t="n">
        <v>0</v>
      </c>
      <c r="AP68" s="103" t="n">
        <v>1.16</v>
      </c>
      <c r="AQ68" s="102" t="n">
        <v>68</v>
      </c>
      <c r="AR68" s="91" t="inlineStr">
        <is>
          <t>Y</t>
        </is>
      </c>
      <c r="AS68" s="104" t="n">
        <v>2.36</v>
      </c>
      <c r="AT68" s="92">
        <f>IF(AND(P68="52-wk high",T68&gt;=Settings!$B$7),"Y","N")</f>
        <v/>
      </c>
      <c r="AU68" s="91">
        <f>IF(AND(AD68&gt;=Settings!$B$8,M68&gt;0),"Y","N")</f>
        <v/>
      </c>
      <c r="AV68" s="91">
        <f>IF(OR(AH68&gt;Settings!$B$9,AI68&gt;Settings!$B$9),"Y","N")</f>
        <v/>
      </c>
      <c r="AW68" s="91">
        <f>IF(AJ68&lt;&gt;"Y","n/a",IF(AND(M68&gt;0,AK68&gt;Settings!$B$10),"Y","N"))</f>
        <v/>
      </c>
      <c r="AX68" s="91">
        <f>IF(AO68&gt;=Settings!$B$11,"Y","N")</f>
        <v/>
      </c>
      <c r="AY68" s="99">
        <f>(AT68="Y")+(AU68="Y")+(AV68="Y")+(AW68="Y")+(AX68="Y")</f>
        <v/>
      </c>
      <c r="AZ68" s="94">
        <f>IF(AY68=0,"None",_xlfn.TEXTJOIN(", ",TRUE(),IF(AT68="Y","Breakout",""),IF(AU68="Y","Accumulation",""),IF(AV68="Y","Institutional buying",""),IF(AW68="Y","Long buildup",""),IF(AX68="Y","Momentum leader","")))</f>
        <v/>
      </c>
      <c r="BA68" s="94">
        <f>IF(BW68="","","Passes "&amp;AY68&amp;" of 5 buy-side scans"&amp;IF(G68="Y","; RED FLAG: filter out using Red flag column",""))</f>
        <v/>
      </c>
      <c r="BB68" s="91" t="inlineStr">
        <is>
          <t>None</t>
        </is>
      </c>
      <c r="BC68" s="92" t="inlineStr">
        <is>
          <t>N</t>
        </is>
      </c>
      <c r="BD68" s="94" t="n"/>
      <c r="BE68" s="94" t="n"/>
      <c r="BF68" s="92">
        <f>IF(R68*100000&gt;=Settings!$B$5,"Y","N")</f>
        <v/>
      </c>
      <c r="BG68" s="91">
        <f>IF(F68&gt;Settings!$B$6,"Y","N")</f>
        <v/>
      </c>
      <c r="BH68" s="97" t="n">
        <v>-16.29</v>
      </c>
      <c r="BI68" s="96" t="n">
        <v>-1.79</v>
      </c>
      <c r="BJ68" s="96" t="n">
        <v>-2.48</v>
      </c>
      <c r="BK68" s="96" t="n">
        <v>1.5</v>
      </c>
      <c r="BL68" s="96" t="n">
        <v>29.16</v>
      </c>
      <c r="BM68" s="96" t="n">
        <v>-8.85</v>
      </c>
      <c r="BN68" s="97" t="n">
        <v>-0.63</v>
      </c>
      <c r="BO68" s="96" t="n">
        <v>-0.01</v>
      </c>
      <c r="BP68" s="96" t="n">
        <v>1.6</v>
      </c>
      <c r="BQ68" s="96" t="n">
        <v>1.33</v>
      </c>
      <c r="BR68" s="91" t="inlineStr">
        <is>
          <t>Mixed</t>
        </is>
      </c>
      <c r="BS68" s="91" t="inlineStr">
        <is>
          <t>None</t>
        </is>
      </c>
      <c r="BT68" s="96" t="n">
        <v>47.8</v>
      </c>
      <c r="BU68" s="91" t="inlineStr">
        <is>
          <t>N</t>
        </is>
      </c>
      <c r="BV68" s="99">
        <f>IF(OR(BF68&lt;&gt;"Y",BG68&lt;&gt;"Y"),"",(AND(ISNUMBER(BQ68),BQ68&gt;0))+(BR68="Stacked up")+(AND(ISNUMBER(BH68),BH68&gt;=-Settings!$B$17))+(AND(ISNUMBER(BK68),ISNUMBER(BM68),BK68&gt;0,BM68&gt;0))+(AND(ISNUMBER(AQ68),AQ68&gt;=Settings!$B$18))+(AND(ISNUMBER(BT68),BT68&gt;=Settings!$B$19,BT68&lt;=Settings!$B$20))+(AND(ISNUMBER(AS68),AS68&gt;0))+(AND(ISNUMBER(T68),ISNUMBER(M68),T68&gt;=Settings!$B$21,M68&gt;0))+(AND(ISNUMBER(AD68),ISNUMBER(M68),AD68&gt;=Settings!$B$22,M68&gt;0))+(AY68&gt;=1))</f>
        <v/>
      </c>
      <c r="BW68" s="91">
        <f>IF(OR(AY68=0,BF68&lt;&gt;"Y",BG68&lt;&gt;"Y"),"",1+SUMPRODUCT(($A$6:$A$2604=A68)*($AY$6:$AY$2604&gt;0)*($BF$6:$BF$2604="Y")*($BG$6:$BG$2604="Y")*(($AY$6:$AY$2604&gt;AY68)+($AY$6:$AY$2604=AY68)*($AD$6:$AD$2604&gt;AD68))))</f>
        <v/>
      </c>
    </row>
    <row r="69" ht="23.85" customHeight="1" s="55">
      <c r="A69" s="90" t="n">
        <v>46296</v>
      </c>
      <c r="B69" s="91" t="inlineStr">
        <is>
          <t>ADANIENSOL</t>
        </is>
      </c>
      <c r="C69" s="91" t="inlineStr">
        <is>
          <t>INE931S01010</t>
        </is>
      </c>
      <c r="D69" s="91" t="inlineStr">
        <is>
          <t>Power</t>
        </is>
      </c>
      <c r="E69" s="91" t="inlineStr">
        <is>
          <t>Nifty Next 50</t>
        </is>
      </c>
      <c r="F69" s="93" t="n">
        <v>162213</v>
      </c>
      <c r="G69" s="92" t="inlineStr">
        <is>
          <t>N</t>
        </is>
      </c>
      <c r="H69" s="94" t="n"/>
      <c r="I69" s="91" t="inlineStr">
        <is>
          <t>N</t>
        </is>
      </c>
      <c r="J69" s="92">
        <f>IF(K69="","N","Y")</f>
        <v/>
      </c>
      <c r="K69" s="94">
        <f>_xlfn.TEXTJOIN("; ",TRUE,IF(P69="52-wk low","52-wk low",""),IF(AND(AD69&gt;=Settings!$B$12,M69&lt;0),"Distribution",""),IF(AND(AJ69="Y",M69&lt;0,AK69&lt;-Settings!$B$13),"Long unwinding",""),IF(AND(AJ69="Y",M69&lt;0,AK69&gt;Settings!$B$13),"Short buildup",""))</f>
        <v/>
      </c>
      <c r="L69" s="95" t="n">
        <v>1326.4</v>
      </c>
      <c r="M69" s="96" t="n">
        <v>0.9</v>
      </c>
      <c r="N69" s="93" t="n">
        <v>365</v>
      </c>
      <c r="O69" s="91" t="inlineStr">
        <is>
          <t>None</t>
        </is>
      </c>
      <c r="P69" s="91" t="inlineStr">
        <is>
          <t>None</t>
        </is>
      </c>
      <c r="Q69" s="97" t="n">
        <v>72.67</v>
      </c>
      <c r="R69" s="96" t="n">
        <v>17.92</v>
      </c>
      <c r="S69" s="96" t="n">
        <v>4.43</v>
      </c>
      <c r="T69" s="96" t="n">
        <v>2.56</v>
      </c>
      <c r="U69" s="96" t="n">
        <v>2.42</v>
      </c>
      <c r="V69" s="103" t="n">
        <v>0.59</v>
      </c>
      <c r="W69" s="102" t="n">
        <v>1</v>
      </c>
      <c r="X69" s="93" t="n">
        <v>40</v>
      </c>
      <c r="Y69" s="91" t="inlineStr">
        <is>
          <t>By value</t>
        </is>
      </c>
      <c r="Z69" s="99" t="n">
        <v>33.53</v>
      </c>
      <c r="AA69" s="96" t="n">
        <v>0.7</v>
      </c>
      <c r="AB69" s="96" t="n">
        <v>0.7</v>
      </c>
      <c r="AC69" s="96" t="n">
        <v>3.06</v>
      </c>
      <c r="AD69" s="96" t="n">
        <v>1.5</v>
      </c>
      <c r="AE69" s="96" t="n">
        <v>1.75</v>
      </c>
      <c r="AF69" s="103" t="n">
        <v>0.99</v>
      </c>
      <c r="AG69" s="91" t="inlineStr">
        <is>
          <t>Normal</t>
        </is>
      </c>
      <c r="AH69" s="100" t="n">
        <v>0</v>
      </c>
      <c r="AI69" s="101" t="n">
        <v>0</v>
      </c>
      <c r="AJ69" s="92" t="inlineStr">
        <is>
          <t>Y</t>
        </is>
      </c>
      <c r="AK69" s="96" t="n">
        <v>0.74</v>
      </c>
      <c r="AL69" s="91" t="inlineStr">
        <is>
          <t>Long buildup</t>
        </is>
      </c>
      <c r="AM69" s="93" t="n">
        <v>29</v>
      </c>
      <c r="AN69" s="92" t="inlineStr">
        <is>
          <t>200 Mom 30; 500 Mom 50</t>
        </is>
      </c>
      <c r="AO69" s="102" t="n">
        <v>2</v>
      </c>
      <c r="AP69" s="103" t="n">
        <v>1.84</v>
      </c>
      <c r="AQ69" s="102" t="n">
        <v>87</v>
      </c>
      <c r="AR69" s="91" t="inlineStr">
        <is>
          <t>Y</t>
        </is>
      </c>
      <c r="AS69" s="104" t="n">
        <v>3.38</v>
      </c>
      <c r="AT69" s="92">
        <f>IF(AND(P69="52-wk high",T69&gt;=Settings!$B$7),"Y","N")</f>
        <v/>
      </c>
      <c r="AU69" s="91">
        <f>IF(AND(AD69&gt;=Settings!$B$8,M69&gt;0),"Y","N")</f>
        <v/>
      </c>
      <c r="AV69" s="91">
        <f>IF(OR(AH69&gt;Settings!$B$9,AI69&gt;Settings!$B$9),"Y","N")</f>
        <v/>
      </c>
      <c r="AW69" s="91">
        <f>IF(AJ69&lt;&gt;"Y","n/a",IF(AND(M69&gt;0,AK69&gt;Settings!$B$10),"Y","N"))</f>
        <v/>
      </c>
      <c r="AX69" s="91">
        <f>IF(AO69&gt;=Settings!$B$11,"Y","N")</f>
        <v/>
      </c>
      <c r="AY69" s="99">
        <f>(AT69="Y")+(AU69="Y")+(AV69="Y")+(AW69="Y")+(AX69="Y")</f>
        <v/>
      </c>
      <c r="AZ69" s="94">
        <f>IF(AY69=0,"None",_xlfn.TEXTJOIN(", ",TRUE(),IF(AT69="Y","Breakout",""),IF(AU69="Y","Accumulation",""),IF(AV69="Y","Institutional buying",""),IF(AW69="Y","Long buildup",""),IF(AX69="Y","Momentum leader","")))</f>
        <v/>
      </c>
      <c r="BA69" s="94">
        <f>IF(BW69="","","Passes "&amp;AY69&amp;" of 5 buy-side scans"&amp;IF(G69="Y","; RED FLAG: filter out using Red flag column",""))</f>
        <v/>
      </c>
      <c r="BB69" s="91" t="inlineStr">
        <is>
          <t>Upper</t>
        </is>
      </c>
      <c r="BC69" s="92" t="inlineStr">
        <is>
          <t>Y</t>
        </is>
      </c>
      <c r="BD69" s="94" t="inlineStr">
        <is>
          <t>PE &gt; 50</t>
        </is>
      </c>
      <c r="BE69" s="94" t="n"/>
      <c r="BF69" s="92">
        <f>IF(R69*100000&gt;=Settings!$B$5,"Y","N")</f>
        <v/>
      </c>
      <c r="BG69" s="91">
        <f>IF(F69&gt;Settings!$B$6,"Y","N")</f>
        <v/>
      </c>
      <c r="BH69" s="97" t="n">
        <v>-25.86</v>
      </c>
      <c r="BI69" s="96" t="n">
        <v>-1.05</v>
      </c>
      <c r="BJ69" s="96" t="n">
        <v>-4.02</v>
      </c>
      <c r="BK69" s="96" t="n">
        <v>-12.82</v>
      </c>
      <c r="BL69" s="96" t="n">
        <v>38.66</v>
      </c>
      <c r="BM69" s="96" t="n">
        <v>47.98</v>
      </c>
      <c r="BN69" s="97" t="n">
        <v>-3.74</v>
      </c>
      <c r="BO69" s="96" t="n">
        <v>-8.57</v>
      </c>
      <c r="BP69" s="96" t="n">
        <v>-7.82</v>
      </c>
      <c r="BQ69" s="96" t="n">
        <v>-0.19</v>
      </c>
      <c r="BR69" s="91" t="inlineStr">
        <is>
          <t>Mixed</t>
        </is>
      </c>
      <c r="BS69" s="91" t="inlineStr">
        <is>
          <t>None</t>
        </is>
      </c>
      <c r="BT69" s="96" t="n">
        <v>38.9</v>
      </c>
      <c r="BU69" s="91" t="inlineStr">
        <is>
          <t>N</t>
        </is>
      </c>
      <c r="BV69" s="99">
        <f>IF(OR(BF69&lt;&gt;"Y",BG69&lt;&gt;"Y"),"",(AND(ISNUMBER(BQ69),BQ69&gt;0))+(BR69="Stacked up")+(AND(ISNUMBER(BH69),BH69&gt;=-Settings!$B$17))+(AND(ISNUMBER(BK69),ISNUMBER(BM69),BK69&gt;0,BM69&gt;0))+(AND(ISNUMBER(AQ69),AQ69&gt;=Settings!$B$18))+(AND(ISNUMBER(BT69),BT69&gt;=Settings!$B$19,BT69&lt;=Settings!$B$20))+(AND(ISNUMBER(AS69),AS69&gt;0))+(AND(ISNUMBER(T69),ISNUMBER(M69),T69&gt;=Settings!$B$21,M69&gt;0))+(AND(ISNUMBER(AD69),ISNUMBER(M69),AD69&gt;=Settings!$B$22,M69&gt;0))+(AY69&gt;=1))</f>
        <v/>
      </c>
      <c r="BW69" s="91">
        <f>IF(OR(AY69=0,BF69&lt;&gt;"Y",BG69&lt;&gt;"Y"),"",1+SUMPRODUCT(($A$6:$A$2604=A69)*($AY$6:$AY$2604&gt;0)*($BF$6:$BF$2604="Y")*($BG$6:$BG$2604="Y")*(($AY$6:$AY$2604&gt;AY69)+($AY$6:$AY$2604=AY69)*($AD$6:$AD$2604&gt;AD69))))</f>
        <v/>
      </c>
    </row>
    <row r="70" ht="23.85" customHeight="1" s="55">
      <c r="A70" s="90" t="n">
        <v>46296</v>
      </c>
      <c r="B70" s="91" t="inlineStr">
        <is>
          <t>WIPRO</t>
        </is>
      </c>
      <c r="C70" s="91" t="inlineStr">
        <is>
          <t>INE075A01022</t>
        </is>
      </c>
      <c r="D70" s="91" t="inlineStr">
        <is>
          <t>Information Technology</t>
        </is>
      </c>
      <c r="E70" s="91" t="inlineStr">
        <is>
          <t>Nifty Next 50</t>
        </is>
      </c>
      <c r="F70" s="93" t="n">
        <v>157840</v>
      </c>
      <c r="G70" s="92" t="inlineStr">
        <is>
          <t>N</t>
        </is>
      </c>
      <c r="H70" s="94" t="n"/>
      <c r="I70" s="91" t="inlineStr">
        <is>
          <t>N</t>
        </is>
      </c>
      <c r="J70" s="92">
        <f>IF(K70="","N","Y")</f>
        <v/>
      </c>
      <c r="K70" s="94">
        <f>_xlfn.TEXTJOIN("; ",TRUE,IF(P70="52-wk low","52-wk low",""),IF(AND(AD70&gt;=Settings!$B$12,M70&lt;0),"Distribution",""),IF(AND(AJ70="Y",M70&lt;0,AK70&lt;-Settings!$B$13),"Long unwinding",""),IF(AND(AJ70="Y",M70&lt;0,AK70&gt;Settings!$B$13),"Short buildup",""))</f>
        <v/>
      </c>
      <c r="L70" s="95" t="n">
        <v>159.35</v>
      </c>
      <c r="M70" s="96" t="n">
        <v>0.54</v>
      </c>
      <c r="N70" s="93" t="n">
        <v>438</v>
      </c>
      <c r="O70" s="91" t="inlineStr">
        <is>
          <t>None</t>
        </is>
      </c>
      <c r="P70" s="91" t="inlineStr">
        <is>
          <t>None</t>
        </is>
      </c>
      <c r="Q70" s="97" t="n">
        <v>185.22</v>
      </c>
      <c r="R70" s="96" t="n">
        <v>188.73</v>
      </c>
      <c r="S70" s="96" t="n">
        <v>1</v>
      </c>
      <c r="T70" s="96" t="n">
        <v>1.28</v>
      </c>
      <c r="U70" s="96" t="n">
        <v>0.89</v>
      </c>
      <c r="V70" s="103" t="n">
        <v>0.91</v>
      </c>
      <c r="W70" s="102" t="n">
        <v>2</v>
      </c>
      <c r="X70" s="93" t="n"/>
      <c r="Y70" s="91" t="inlineStr">
        <is>
          <t>None</t>
        </is>
      </c>
      <c r="Z70" s="99" t="n">
        <v>58.02</v>
      </c>
      <c r="AA70" s="96" t="n">
        <v>1.19</v>
      </c>
      <c r="AB70" s="96" t="n">
        <v>1.21</v>
      </c>
      <c r="AC70" s="96" t="n">
        <v>0.89</v>
      </c>
      <c r="AD70" s="96" t="n">
        <v>1.31</v>
      </c>
      <c r="AE70" s="96" t="n">
        <v>1.02</v>
      </c>
      <c r="AF70" s="103" t="n">
        <v>1.29</v>
      </c>
      <c r="AG70" s="91" t="inlineStr">
        <is>
          <t>Normal</t>
        </is>
      </c>
      <c r="AH70" s="100" t="n">
        <v>0</v>
      </c>
      <c r="AI70" s="101" t="n">
        <v>0</v>
      </c>
      <c r="AJ70" s="92" t="inlineStr">
        <is>
          <t>Y</t>
        </is>
      </c>
      <c r="AK70" s="96" t="n">
        <v>-3.38</v>
      </c>
      <c r="AL70" s="91" t="inlineStr">
        <is>
          <t>Short covering</t>
        </is>
      </c>
      <c r="AM70" s="93" t="n">
        <v>67</v>
      </c>
      <c r="AN70" s="92" t="inlineStr">
        <is>
          <t>None</t>
        </is>
      </c>
      <c r="AO70" s="102" t="n">
        <v>0</v>
      </c>
      <c r="AP70" s="103" t="n">
        <v>0.46</v>
      </c>
      <c r="AQ70" s="102" t="n">
        <v>2</v>
      </c>
      <c r="AR70" s="91" t="inlineStr">
        <is>
          <t>Y</t>
        </is>
      </c>
      <c r="AS70" s="104" t="n">
        <v>-0.75</v>
      </c>
      <c r="AT70" s="92">
        <f>IF(AND(P70="52-wk high",T70&gt;=Settings!$B$7),"Y","N")</f>
        <v/>
      </c>
      <c r="AU70" s="91">
        <f>IF(AND(AD70&gt;=Settings!$B$8,M70&gt;0),"Y","N")</f>
        <v/>
      </c>
      <c r="AV70" s="91">
        <f>IF(OR(AH70&gt;Settings!$B$9,AI70&gt;Settings!$B$9),"Y","N")</f>
        <v/>
      </c>
      <c r="AW70" s="91">
        <f>IF(AJ70&lt;&gt;"Y","n/a",IF(AND(M70&gt;0,AK70&gt;Settings!$B$10),"Y","N"))</f>
        <v/>
      </c>
      <c r="AX70" s="91">
        <f>IF(AO70&gt;=Settings!$B$11,"Y","N")</f>
        <v/>
      </c>
      <c r="AY70" s="99">
        <f>(AT70="Y")+(AU70="Y")+(AV70="Y")+(AW70="Y")+(AX70="Y")</f>
        <v/>
      </c>
      <c r="AZ70" s="94">
        <f>IF(AY70=0,"None",_xlfn.TEXTJOIN(", ",TRUE(),IF(AT70="Y","Breakout",""),IF(AU70="Y","Accumulation",""),IF(AV70="Y","Institutional buying",""),IF(AW70="Y","Long buildup",""),IF(AX70="Y","Momentum leader","")))</f>
        <v/>
      </c>
      <c r="BA70" s="94">
        <f>IF(BW70="","","Passes "&amp;AY70&amp;" of 5 buy-side scans"&amp;IF(G70="Y","; RED FLAG: filter out using Red flag column",""))</f>
        <v/>
      </c>
      <c r="BB70" s="91" t="inlineStr">
        <is>
          <t>None</t>
        </is>
      </c>
      <c r="BC70" s="92" t="inlineStr">
        <is>
          <t>N</t>
        </is>
      </c>
      <c r="BD70" s="94" t="n"/>
      <c r="BE70" s="94" t="n"/>
      <c r="BF70" s="92">
        <f>IF(R70*100000&gt;=Settings!$B$5,"Y","N")</f>
        <v/>
      </c>
      <c r="BG70" s="91">
        <f>IF(F70&gt;Settings!$B$6,"Y","N")</f>
        <v/>
      </c>
      <c r="BH70" s="97" t="n">
        <v>-41.65</v>
      </c>
      <c r="BI70" s="96" t="n">
        <v>-2.62</v>
      </c>
      <c r="BJ70" s="96" t="n">
        <v>-12.3</v>
      </c>
      <c r="BK70" s="96" t="n">
        <v>-6.34</v>
      </c>
      <c r="BL70" s="96" t="n">
        <v>-16.65</v>
      </c>
      <c r="BM70" s="96" t="n">
        <v>-33.9</v>
      </c>
      <c r="BN70" s="97" t="n">
        <v>-4.06</v>
      </c>
      <c r="BO70" s="96" t="n">
        <v>-7.83</v>
      </c>
      <c r="BP70" s="96" t="n">
        <v>-12.09</v>
      </c>
      <c r="BQ70" s="96" t="n">
        <v>-18.72</v>
      </c>
      <c r="BR70" s="91" t="inlineStr">
        <is>
          <t>Stacked down</t>
        </is>
      </c>
      <c r="BS70" s="91" t="inlineStr">
        <is>
          <t>None</t>
        </is>
      </c>
      <c r="BT70" s="96" t="n">
        <v>30.9</v>
      </c>
      <c r="BU70" s="91" t="inlineStr">
        <is>
          <t>N</t>
        </is>
      </c>
      <c r="BV70" s="99">
        <f>IF(OR(BF70&lt;&gt;"Y",BG70&lt;&gt;"Y"),"",(AND(ISNUMBER(BQ70),BQ70&gt;0))+(BR70="Stacked up")+(AND(ISNUMBER(BH70),BH70&gt;=-Settings!$B$17))+(AND(ISNUMBER(BK70),ISNUMBER(BM70),BK70&gt;0,BM70&gt;0))+(AND(ISNUMBER(AQ70),AQ70&gt;=Settings!$B$18))+(AND(ISNUMBER(BT70),BT70&gt;=Settings!$B$19,BT70&lt;=Settings!$B$20))+(AND(ISNUMBER(AS70),AS70&gt;0))+(AND(ISNUMBER(T70),ISNUMBER(M70),T70&gt;=Settings!$B$21,M70&gt;0))+(AND(ISNUMBER(AD70),ISNUMBER(M70),AD70&gt;=Settings!$B$22,M70&gt;0))+(AY70&gt;=1))</f>
        <v/>
      </c>
      <c r="BW70" s="91">
        <f>IF(OR(AY70=0,BF70&lt;&gt;"Y",BG70&lt;&gt;"Y"),"",1+SUMPRODUCT(($A$6:$A$2604=A70)*($AY$6:$AY$2604&gt;0)*($BF$6:$BF$2604="Y")*($BG$6:$BG$2604="Y")*(($AY$6:$AY$2604&gt;AY70)+($AY$6:$AY$2604=AY70)*($AD$6:$AD$2604&gt;AD70))))</f>
        <v/>
      </c>
    </row>
    <row r="71" ht="23.85" customHeight="1" s="55">
      <c r="A71" s="90" t="n">
        <v>46296</v>
      </c>
      <c r="B71" s="91" t="inlineStr">
        <is>
          <t>VAML</t>
        </is>
      </c>
      <c r="C71" s="91" t="inlineStr">
        <is>
          <t>INE1CDF01017</t>
        </is>
      </c>
      <c r="D71" s="91" t="inlineStr">
        <is>
          <t>Metals &amp; Mining</t>
        </is>
      </c>
      <c r="E71" s="91" t="inlineStr">
        <is>
          <t>Nifty Next 50</t>
        </is>
      </c>
      <c r="F71" s="93" t="n">
        <v>157491</v>
      </c>
      <c r="G71" s="92" t="inlineStr">
        <is>
          <t>Y</t>
        </is>
      </c>
      <c r="H71" s="94" t="inlineStr">
        <is>
          <t>Promoter pledge / encumbrance &gt; 50%</t>
        </is>
      </c>
      <c r="I71" s="91" t="inlineStr">
        <is>
          <t>N</t>
        </is>
      </c>
      <c r="J71" s="92">
        <f>IF(K71="","N","Y")</f>
        <v/>
      </c>
      <c r="K71" s="94">
        <f>_xlfn.TEXTJOIN("; ",TRUE,IF(P71="52-wk low","52-wk low",""),IF(AND(AD71&gt;=Settings!$B$12,M71&lt;0),"Distribution",""),IF(AND(AJ71="Y",M71&lt;0,AK71&lt;-Settings!$B$13),"Long unwinding",""),IF(AND(AJ71="Y",M71&lt;0,AK71&gt;Settings!$B$13),"Short buildup",""))</f>
        <v/>
      </c>
      <c r="L71" s="95" t="n">
        <v>402.75</v>
      </c>
      <c r="M71" s="96" t="n">
        <v>-2.46</v>
      </c>
      <c r="N71" s="93" t="n">
        <v>1872</v>
      </c>
      <c r="O71" s="91" t="inlineStr">
        <is>
          <t>None</t>
        </is>
      </c>
      <c r="P71" s="91" t="inlineStr">
        <is>
          <t>52-wk low</t>
        </is>
      </c>
      <c r="Q71" s="97" t="n">
        <v>69.86</v>
      </c>
      <c r="R71" s="96" t="n">
        <v>95.34999999999999</v>
      </c>
      <c r="S71" s="96" t="n">
        <v>0.74</v>
      </c>
      <c r="T71" s="96" t="n">
        <v>0.78</v>
      </c>
      <c r="U71" s="96" t="n"/>
      <c r="V71" s="103" t="n"/>
      <c r="W71" s="102" t="n"/>
      <c r="X71" s="93" t="n"/>
      <c r="Y71" s="91" t="inlineStr">
        <is>
          <t>None</t>
        </is>
      </c>
      <c r="Z71" s="99" t="n">
        <v>48.3</v>
      </c>
      <c r="AA71" s="96" t="n">
        <v>0.79</v>
      </c>
      <c r="AB71" s="96" t="n">
        <v>0.8</v>
      </c>
      <c r="AC71" s="96" t="n">
        <v>0.5600000000000001</v>
      </c>
      <c r="AD71" s="96" t="n">
        <v>0.62</v>
      </c>
      <c r="AE71" s="96" t="n"/>
      <c r="AF71" s="103" t="n"/>
      <c r="AG71" s="91" t="n"/>
      <c r="AH71" s="100" t="n">
        <v>0</v>
      </c>
      <c r="AI71" s="101" t="n">
        <v>0</v>
      </c>
      <c r="AJ71" s="92" t="inlineStr">
        <is>
          <t>N</t>
        </is>
      </c>
      <c r="AK71" s="96" t="n"/>
      <c r="AL71" s="91" t="inlineStr">
        <is>
          <t>n/a</t>
        </is>
      </c>
      <c r="AM71" s="93" t="n"/>
      <c r="AN71" s="92" t="inlineStr">
        <is>
          <t>None</t>
        </is>
      </c>
      <c r="AO71" s="102" t="n">
        <v>0</v>
      </c>
      <c r="AP71" s="103" t="n"/>
      <c r="AQ71" s="102" t="n"/>
      <c r="AR71" s="91" t="inlineStr">
        <is>
          <t>Y</t>
        </is>
      </c>
      <c r="AS71" s="104" t="n">
        <v>-1.09</v>
      </c>
      <c r="AT71" s="92">
        <f>IF(AND(P71="52-wk high",T71&gt;=Settings!$B$7),"Y","N")</f>
        <v/>
      </c>
      <c r="AU71" s="91">
        <f>IF(AND(AD71&gt;=Settings!$B$8,M71&gt;0),"Y","N")</f>
        <v/>
      </c>
      <c r="AV71" s="91">
        <f>IF(OR(AH71&gt;Settings!$B$9,AI71&gt;Settings!$B$9),"Y","N")</f>
        <v/>
      </c>
      <c r="AW71" s="91">
        <f>IF(AJ71&lt;&gt;"Y","n/a",IF(AND(M71&gt;0,AK71&gt;Settings!$B$10),"Y","N"))</f>
        <v/>
      </c>
      <c r="AX71" s="91">
        <f>IF(AO71&gt;=Settings!$B$11,"Y","N")</f>
        <v/>
      </c>
      <c r="AY71" s="99">
        <f>(AT71="Y")+(AU71="Y")+(AV71="Y")+(AW71="Y")+(AX71="Y")</f>
        <v/>
      </c>
      <c r="AZ71" s="94">
        <f>IF(AY71=0,"None",_xlfn.TEXTJOIN(", ",TRUE(),IF(AT71="Y","Breakout",""),IF(AU71="Y","Accumulation",""),IF(AV71="Y","Institutional buying",""),IF(AW71="Y","Long buildup",""),IF(AX71="Y","Momentum leader","")))</f>
        <v/>
      </c>
      <c r="BA71" s="94">
        <f>IF(BW71="","","Passes "&amp;AY71&amp;" of 5 buy-side scans"&amp;IF(G71="Y","; RED FLAG: filter out using Red flag column",""))</f>
        <v/>
      </c>
      <c r="BB71" s="91" t="inlineStr">
        <is>
          <t>None</t>
        </is>
      </c>
      <c r="BC71" s="92" t="inlineStr">
        <is>
          <t>Y</t>
        </is>
      </c>
      <c r="BD71" s="94" t="inlineStr">
        <is>
          <t>EPS zero</t>
        </is>
      </c>
      <c r="BE71" s="94" t="n"/>
      <c r="BF71" s="92">
        <f>IF(R71*100000&gt;=Settings!$B$5,"Y","N")</f>
        <v/>
      </c>
      <c r="BG71" s="91">
        <f>IF(F71&gt;Settings!$B$6,"Y","N")</f>
        <v/>
      </c>
      <c r="BH71" s="97" t="n">
        <v>-25</v>
      </c>
      <c r="BI71" s="96" t="n">
        <v>-6.21</v>
      </c>
      <c r="BJ71" s="96" t="n">
        <v>-7.34</v>
      </c>
      <c r="BK71" s="96" t="n">
        <v>-10.89</v>
      </c>
      <c r="BL71" s="96" t="n"/>
      <c r="BM71" s="96" t="n"/>
      <c r="BN71" s="97" t="n">
        <v>-5.25</v>
      </c>
      <c r="BO71" s="96" t="n">
        <v>-7.9</v>
      </c>
      <c r="BP71" s="96" t="n"/>
      <c r="BQ71" s="96" t="n"/>
      <c r="BR71" s="91" t="n"/>
      <c r="BS71" s="91" t="inlineStr">
        <is>
          <t>None</t>
        </is>
      </c>
      <c r="BT71" s="96" t="n">
        <v>36.4</v>
      </c>
      <c r="BU71" s="91" t="n"/>
      <c r="BV71" s="99">
        <f>IF(OR(BF71&lt;&gt;"Y",BG71&lt;&gt;"Y"),"",(AND(ISNUMBER(BQ71),BQ71&gt;0))+(BR71="Stacked up")+(AND(ISNUMBER(BH71),BH71&gt;=-Settings!$B$17))+(AND(ISNUMBER(BK71),ISNUMBER(BM71),BK71&gt;0,BM71&gt;0))+(AND(ISNUMBER(AQ71),AQ71&gt;=Settings!$B$18))+(AND(ISNUMBER(BT71),BT71&gt;=Settings!$B$19,BT71&lt;=Settings!$B$20))+(AND(ISNUMBER(AS71),AS71&gt;0))+(AND(ISNUMBER(T71),ISNUMBER(M71),T71&gt;=Settings!$B$21,M71&gt;0))+(AND(ISNUMBER(AD71),ISNUMBER(M71),AD71&gt;=Settings!$B$22,M71&gt;0))+(AY71&gt;=1))</f>
        <v/>
      </c>
      <c r="BW71" s="91">
        <f>IF(OR(AY71=0,BF71&lt;&gt;"Y",BG71&lt;&gt;"Y"),"",1+SUMPRODUCT(($A$6:$A$2604=A71)*($AY$6:$AY$2604&gt;0)*($BF$6:$BF$2604="Y")*($BG$6:$BG$2604="Y")*(($AY$6:$AY$2604&gt;AY71)+($AY$6:$AY$2604=AY71)*($AD$6:$AD$2604&gt;AD71))))</f>
        <v/>
      </c>
    </row>
    <row r="72" ht="23.85" customHeight="1" s="55">
      <c r="A72" s="90" t="n">
        <v>46296</v>
      </c>
      <c r="B72" s="91" t="inlineStr">
        <is>
          <t>TMCV</t>
        </is>
      </c>
      <c r="C72" s="91" t="inlineStr">
        <is>
          <t>INE1TAE01010</t>
        </is>
      </c>
      <c r="D72" s="91" t="inlineStr">
        <is>
          <t>Capital Goods</t>
        </is>
      </c>
      <c r="E72" s="91" t="inlineStr">
        <is>
          <t>Nifty Next 50</t>
        </is>
      </c>
      <c r="F72" s="93" t="n">
        <v>153020</v>
      </c>
      <c r="G72" s="92" t="inlineStr">
        <is>
          <t>N</t>
        </is>
      </c>
      <c r="H72" s="94" t="n"/>
      <c r="I72" s="91" t="inlineStr">
        <is>
          <t>N</t>
        </is>
      </c>
      <c r="J72" s="92">
        <f>IF(K72="","N","Y")</f>
        <v/>
      </c>
      <c r="K72" s="94">
        <f>_xlfn.TEXTJOIN("; ",TRUE,IF(P72="52-wk low","52-wk low",""),IF(AND(AD72&gt;=Settings!$B$12,M72&lt;0),"Distribution",""),IF(AND(AJ72="Y",M72&lt;0,AK72&lt;-Settings!$B$13),"Long unwinding",""),IF(AND(AJ72="Y",M72&lt;0,AK72&gt;Settings!$B$13),"Short buildup",""))</f>
        <v/>
      </c>
      <c r="L72" s="95" t="n">
        <v>415.5</v>
      </c>
      <c r="M72" s="96" t="n">
        <v>-1.46</v>
      </c>
      <c r="N72" s="93" t="n">
        <v>1296</v>
      </c>
      <c r="O72" s="91" t="inlineStr">
        <is>
          <t>None</t>
        </is>
      </c>
      <c r="P72" s="91" t="inlineStr">
        <is>
          <t>None</t>
        </is>
      </c>
      <c r="Q72" s="97" t="n">
        <v>74.09</v>
      </c>
      <c r="R72" s="96" t="n">
        <v>63.62</v>
      </c>
      <c r="S72" s="96" t="n">
        <v>1.13</v>
      </c>
      <c r="T72" s="96" t="n">
        <v>0.97</v>
      </c>
      <c r="U72" s="96" t="n">
        <v>0.86</v>
      </c>
      <c r="V72" s="103" t="n">
        <v>0.74</v>
      </c>
      <c r="W72" s="102" t="n">
        <v>3</v>
      </c>
      <c r="X72" s="93" t="n"/>
      <c r="Y72" s="91" t="inlineStr">
        <is>
          <t>None</t>
        </is>
      </c>
      <c r="Z72" s="99" t="n">
        <v>44.51</v>
      </c>
      <c r="AA72" s="96" t="n">
        <v>0.83</v>
      </c>
      <c r="AB72" s="96" t="n">
        <v>0.86</v>
      </c>
      <c r="AC72" s="96" t="n">
        <v>0.91</v>
      </c>
      <c r="AD72" s="96" t="n">
        <v>0.83</v>
      </c>
      <c r="AE72" s="96" t="n">
        <v>0.77</v>
      </c>
      <c r="AF72" s="103" t="n">
        <v>1.1</v>
      </c>
      <c r="AG72" s="91" t="inlineStr">
        <is>
          <t>Normal</t>
        </is>
      </c>
      <c r="AH72" s="100" t="n">
        <v>0</v>
      </c>
      <c r="AI72" s="101" t="n">
        <v>0</v>
      </c>
      <c r="AJ72" s="92" t="inlineStr">
        <is>
          <t>N</t>
        </is>
      </c>
      <c r="AK72" s="96" t="n"/>
      <c r="AL72" s="91" t="inlineStr">
        <is>
          <t>n/a</t>
        </is>
      </c>
      <c r="AM72" s="93" t="n"/>
      <c r="AN72" s="92" t="inlineStr">
        <is>
          <t>None</t>
        </is>
      </c>
      <c r="AO72" s="102" t="n">
        <v>0</v>
      </c>
      <c r="AP72" s="103" t="n"/>
      <c r="AQ72" s="102" t="n"/>
      <c r="AR72" s="91" t="inlineStr">
        <is>
          <t>N</t>
        </is>
      </c>
      <c r="AS72" s="104" t="n">
        <v>5.9</v>
      </c>
      <c r="AT72" s="92">
        <f>IF(AND(P72="52-wk high",T72&gt;=Settings!$B$7),"Y","N")</f>
        <v/>
      </c>
      <c r="AU72" s="91">
        <f>IF(AND(AD72&gt;=Settings!$B$8,M72&gt;0),"Y","N")</f>
        <v/>
      </c>
      <c r="AV72" s="91">
        <f>IF(OR(AH72&gt;Settings!$B$9,AI72&gt;Settings!$B$9),"Y","N")</f>
        <v/>
      </c>
      <c r="AW72" s="91">
        <f>IF(AJ72&lt;&gt;"Y","n/a",IF(AND(M72&gt;0,AK72&gt;Settings!$B$10),"Y","N"))</f>
        <v/>
      </c>
      <c r="AX72" s="91">
        <f>IF(AO72&gt;=Settings!$B$11,"Y","N")</f>
        <v/>
      </c>
      <c r="AY72" s="99">
        <f>(AT72="Y")+(AU72="Y")+(AV72="Y")+(AW72="Y")+(AX72="Y")</f>
        <v/>
      </c>
      <c r="AZ72" s="94">
        <f>IF(AY72=0,"None",_xlfn.TEXTJOIN(", ",TRUE(),IF(AT72="Y","Breakout",""),IF(AU72="Y","Accumulation",""),IF(AV72="Y","Institutional buying",""),IF(AW72="Y","Long buildup",""),IF(AX72="Y","Momentum leader","")))</f>
        <v/>
      </c>
      <c r="BA72" s="94">
        <f>IF(BW72="","","Passes "&amp;AY72&amp;" of 5 buy-side scans"&amp;IF(G72="Y","; RED FLAG: filter out using Red flag column",""))</f>
        <v/>
      </c>
      <c r="BB72" s="91" t="inlineStr">
        <is>
          <t>None</t>
        </is>
      </c>
      <c r="BC72" s="92" t="inlineStr">
        <is>
          <t>N</t>
        </is>
      </c>
      <c r="BD72" s="94" t="n"/>
      <c r="BE72" s="94" t="n"/>
      <c r="BF72" s="92">
        <f>IF(R72*100000&gt;=Settings!$B$5,"Y","N")</f>
        <v/>
      </c>
      <c r="BG72" s="91">
        <f>IF(F72&gt;Settings!$B$6,"Y","N")</f>
        <v/>
      </c>
      <c r="BH72" s="97" t="n">
        <v>-18.37</v>
      </c>
      <c r="BI72" s="96" t="n">
        <v>-4.95</v>
      </c>
      <c r="BJ72" s="96" t="n">
        <v>-10.52</v>
      </c>
      <c r="BK72" s="96" t="n">
        <v>-3.7</v>
      </c>
      <c r="BL72" s="96" t="n">
        <v>4.91</v>
      </c>
      <c r="BM72" s="96" t="n"/>
      <c r="BN72" s="97" t="n">
        <v>-5.3</v>
      </c>
      <c r="BO72" s="96" t="n">
        <v>-5.76</v>
      </c>
      <c r="BP72" s="96" t="n">
        <v>-4.17</v>
      </c>
      <c r="BQ72" s="96" t="n">
        <v>-0.66</v>
      </c>
      <c r="BR72" s="91" t="inlineStr">
        <is>
          <t>Mixed</t>
        </is>
      </c>
      <c r="BS72" s="91" t="inlineStr">
        <is>
          <t>None</t>
        </is>
      </c>
      <c r="BT72" s="96" t="n">
        <v>29.8</v>
      </c>
      <c r="BU72" s="91" t="inlineStr">
        <is>
          <t>N</t>
        </is>
      </c>
      <c r="BV72" s="99">
        <f>IF(OR(BF72&lt;&gt;"Y",BG72&lt;&gt;"Y"),"",(AND(ISNUMBER(BQ72),BQ72&gt;0))+(BR72="Stacked up")+(AND(ISNUMBER(BH72),BH72&gt;=-Settings!$B$17))+(AND(ISNUMBER(BK72),ISNUMBER(BM72),BK72&gt;0,BM72&gt;0))+(AND(ISNUMBER(AQ72),AQ72&gt;=Settings!$B$18))+(AND(ISNUMBER(BT72),BT72&gt;=Settings!$B$19,BT72&lt;=Settings!$B$20))+(AND(ISNUMBER(AS72),AS72&gt;0))+(AND(ISNUMBER(T72),ISNUMBER(M72),T72&gt;=Settings!$B$21,M72&gt;0))+(AND(ISNUMBER(AD72),ISNUMBER(M72),AD72&gt;=Settings!$B$22,M72&gt;0))+(AY72&gt;=1))</f>
        <v/>
      </c>
      <c r="BW72" s="91">
        <f>IF(OR(AY72=0,BF72&lt;&gt;"Y",BG72&lt;&gt;"Y"),"",1+SUMPRODUCT(($A$6:$A$2604=A72)*($AY$6:$AY$2604&gt;0)*($BF$6:$BF$2604="Y")*($BG$6:$BG$2604="Y")*(($AY$6:$AY$2604&gt;AY72)+($AY$6:$AY$2604=AY72)*($AD$6:$AD$2604&gt;AD72))))</f>
        <v/>
      </c>
    </row>
    <row r="73" ht="23.85" customHeight="1" s="55">
      <c r="A73" s="90" t="n">
        <v>46296</v>
      </c>
      <c r="B73" s="91" t="inlineStr">
        <is>
          <t>PIDILITIND</t>
        </is>
      </c>
      <c r="C73" s="91" t="inlineStr">
        <is>
          <t>INE318A01026</t>
        </is>
      </c>
      <c r="D73" s="91" t="inlineStr">
        <is>
          <t>Chemicals</t>
        </is>
      </c>
      <c r="E73" s="91" t="inlineStr">
        <is>
          <t>Nifty Next 50</t>
        </is>
      </c>
      <c r="F73" s="93" t="n">
        <v>149018</v>
      </c>
      <c r="G73" s="92" t="inlineStr">
        <is>
          <t>N</t>
        </is>
      </c>
      <c r="H73" s="94" t="n"/>
      <c r="I73" s="91" t="inlineStr">
        <is>
          <t>N</t>
        </is>
      </c>
      <c r="J73" s="92">
        <f>IF(K73="","N","Y")</f>
        <v/>
      </c>
      <c r="K73" s="94">
        <f>_xlfn.TEXTJOIN("; ",TRUE,IF(P73="52-wk low","52-wk low",""),IF(AND(AD73&gt;=Settings!$B$12,M73&lt;0),"Distribution",""),IF(AND(AJ73="Y",M73&lt;0,AK73&lt;-Settings!$B$13),"Long unwinding",""),IF(AND(AJ73="Y",M73&lt;0,AK73&gt;Settings!$B$13),"Short buildup",""))</f>
        <v/>
      </c>
      <c r="L73" s="95" t="n">
        <v>1464</v>
      </c>
      <c r="M73" s="96" t="n">
        <v>-0.08</v>
      </c>
      <c r="N73" s="93" t="n">
        <v>636</v>
      </c>
      <c r="O73" s="91" t="inlineStr">
        <is>
          <t>None</t>
        </is>
      </c>
      <c r="P73" s="91" t="inlineStr">
        <is>
          <t>None</t>
        </is>
      </c>
      <c r="Q73" s="97" t="n">
        <v>8.67</v>
      </c>
      <c r="R73" s="96" t="n">
        <v>6.34</v>
      </c>
      <c r="S73" s="96" t="n">
        <v>1.39</v>
      </c>
      <c r="T73" s="96" t="n">
        <v>0.96</v>
      </c>
      <c r="U73" s="96" t="n">
        <v>0.96</v>
      </c>
      <c r="V73" s="103" t="n">
        <v>0.7</v>
      </c>
      <c r="W73" s="102" t="n">
        <v>3</v>
      </c>
      <c r="X73" s="93" t="n"/>
      <c r="Y73" s="91" t="inlineStr">
        <is>
          <t>None</t>
        </is>
      </c>
      <c r="Z73" s="99" t="n">
        <v>60.78</v>
      </c>
      <c r="AA73" s="96" t="n">
        <v>1.01</v>
      </c>
      <c r="AB73" s="96" t="n">
        <v>1</v>
      </c>
      <c r="AC73" s="96" t="n">
        <v>1.42</v>
      </c>
      <c r="AD73" s="96" t="n">
        <v>0.98</v>
      </c>
      <c r="AE73" s="96" t="n">
        <v>0.97</v>
      </c>
      <c r="AF73" s="103" t="n">
        <v>0.99</v>
      </c>
      <c r="AG73" s="91" t="inlineStr">
        <is>
          <t>Normal</t>
        </is>
      </c>
      <c r="AH73" s="100" t="n">
        <v>0</v>
      </c>
      <c r="AI73" s="101" t="n">
        <v>0</v>
      </c>
      <c r="AJ73" s="92" t="inlineStr">
        <is>
          <t>Y</t>
        </is>
      </c>
      <c r="AK73" s="96" t="n">
        <v>-1.63</v>
      </c>
      <c r="AL73" s="91" t="inlineStr">
        <is>
          <t>Long unwinding</t>
        </is>
      </c>
      <c r="AM73" s="93" t="n">
        <v>197</v>
      </c>
      <c r="AN73" s="92" t="inlineStr">
        <is>
          <t>None</t>
        </is>
      </c>
      <c r="AO73" s="102" t="n">
        <v>0</v>
      </c>
      <c r="AP73" s="103" t="n">
        <v>1.05</v>
      </c>
      <c r="AQ73" s="102" t="n">
        <v>64</v>
      </c>
      <c r="AR73" s="91" t="inlineStr">
        <is>
          <t>Y</t>
        </is>
      </c>
      <c r="AS73" s="104" t="n">
        <v>1.93</v>
      </c>
      <c r="AT73" s="92">
        <f>IF(AND(P73="52-wk high",T73&gt;=Settings!$B$7),"Y","N")</f>
        <v/>
      </c>
      <c r="AU73" s="91">
        <f>IF(AND(AD73&gt;=Settings!$B$8,M73&gt;0),"Y","N")</f>
        <v/>
      </c>
      <c r="AV73" s="91">
        <f>IF(OR(AH73&gt;Settings!$B$9,AI73&gt;Settings!$B$9),"Y","N")</f>
        <v/>
      </c>
      <c r="AW73" s="91">
        <f>IF(AJ73&lt;&gt;"Y","n/a",IF(AND(M73&gt;0,AK73&gt;Settings!$B$10),"Y","N"))</f>
        <v/>
      </c>
      <c r="AX73" s="91">
        <f>IF(AO73&gt;=Settings!$B$11,"Y","N")</f>
        <v/>
      </c>
      <c r="AY73" s="99">
        <f>(AT73="Y")+(AU73="Y")+(AV73="Y")+(AW73="Y")+(AX73="Y")</f>
        <v/>
      </c>
      <c r="AZ73" s="94">
        <f>IF(AY73=0,"None",_xlfn.TEXTJOIN(", ",TRUE(),IF(AT73="Y","Breakout",""),IF(AU73="Y","Accumulation",""),IF(AV73="Y","Institutional buying",""),IF(AW73="Y","Long buildup",""),IF(AX73="Y","Momentum leader","")))</f>
        <v/>
      </c>
      <c r="BA73" s="94">
        <f>IF(BW73="","","Passes "&amp;AY73&amp;" of 5 buy-side scans"&amp;IF(G73="Y","; RED FLAG: filter out using Red flag column",""))</f>
        <v/>
      </c>
      <c r="BB73" s="91" t="inlineStr">
        <is>
          <t>None</t>
        </is>
      </c>
      <c r="BC73" s="92" t="inlineStr">
        <is>
          <t>Y</t>
        </is>
      </c>
      <c r="BD73" s="94" t="inlineStr">
        <is>
          <t>PE &gt; 50</t>
        </is>
      </c>
      <c r="BE73" s="94" t="n"/>
      <c r="BF73" s="92">
        <f>IF(R73*100000&gt;=Settings!$B$5,"Y","N")</f>
        <v/>
      </c>
      <c r="BG73" s="91">
        <f>IF(F73&gt;Settings!$B$6,"Y","N")</f>
        <v/>
      </c>
      <c r="BH73" s="97" t="n">
        <v>-14.26</v>
      </c>
      <c r="BI73" s="96" t="n">
        <v>-3.81</v>
      </c>
      <c r="BJ73" s="96" t="n">
        <v>-10.92</v>
      </c>
      <c r="BK73" s="96" t="n">
        <v>-7.45</v>
      </c>
      <c r="BL73" s="96" t="n">
        <v>12.01</v>
      </c>
      <c r="BM73" s="96" t="n">
        <v>-0.77</v>
      </c>
      <c r="BN73" s="97" t="n">
        <v>-5.14</v>
      </c>
      <c r="BO73" s="96" t="n">
        <v>-7.07</v>
      </c>
      <c r="BP73" s="96" t="n">
        <v>-6.2</v>
      </c>
      <c r="BQ73" s="96" t="n">
        <v>-4.39</v>
      </c>
      <c r="BR73" s="91" t="inlineStr">
        <is>
          <t>Mixed</t>
        </is>
      </c>
      <c r="BS73" s="91" t="inlineStr">
        <is>
          <t>None</t>
        </is>
      </c>
      <c r="BT73" s="96" t="n">
        <v>24.3</v>
      </c>
      <c r="BU73" s="91" t="inlineStr">
        <is>
          <t>N</t>
        </is>
      </c>
      <c r="BV73" s="99">
        <f>IF(OR(BF73&lt;&gt;"Y",BG73&lt;&gt;"Y"),"",(AND(ISNUMBER(BQ73),BQ73&gt;0))+(BR73="Stacked up")+(AND(ISNUMBER(BH73),BH73&gt;=-Settings!$B$17))+(AND(ISNUMBER(BK73),ISNUMBER(BM73),BK73&gt;0,BM73&gt;0))+(AND(ISNUMBER(AQ73),AQ73&gt;=Settings!$B$18))+(AND(ISNUMBER(BT73),BT73&gt;=Settings!$B$19,BT73&lt;=Settings!$B$20))+(AND(ISNUMBER(AS73),AS73&gt;0))+(AND(ISNUMBER(T73),ISNUMBER(M73),T73&gt;=Settings!$B$21,M73&gt;0))+(AND(ISNUMBER(AD73),ISNUMBER(M73),AD73&gt;=Settings!$B$22,M73&gt;0))+(AY73&gt;=1))</f>
        <v/>
      </c>
      <c r="BW73" s="91">
        <f>IF(OR(AY73=0,BF73&lt;&gt;"Y",BG73&lt;&gt;"Y"),"",1+SUMPRODUCT(($A$6:$A$2604=A73)*($AY$6:$AY$2604&gt;0)*($BF$6:$BF$2604="Y")*($BG$6:$BG$2604="Y")*(($AY$6:$AY$2604&gt;AY73)+($AY$6:$AY$2604=AY73)*($AD$6:$AD$2604&gt;AD73))))</f>
        <v/>
      </c>
    </row>
    <row r="74" ht="23.85" customHeight="1" s="55">
      <c r="A74" s="90" t="n">
        <v>46296</v>
      </c>
      <c r="B74" s="91" t="inlineStr">
        <is>
          <t>ABB</t>
        </is>
      </c>
      <c r="C74" s="91" t="inlineStr">
        <is>
          <t>INE117A01022</t>
        </is>
      </c>
      <c r="D74" s="91" t="inlineStr">
        <is>
          <t>Capital Goods</t>
        </is>
      </c>
      <c r="E74" s="91" t="inlineStr">
        <is>
          <t>Nifty Next 50</t>
        </is>
      </c>
      <c r="F74" s="93" t="n">
        <v>146217</v>
      </c>
      <c r="G74" s="92" t="inlineStr">
        <is>
          <t>N</t>
        </is>
      </c>
      <c r="H74" s="94" t="n"/>
      <c r="I74" s="91" t="inlineStr">
        <is>
          <t>N</t>
        </is>
      </c>
      <c r="J74" s="92">
        <f>IF(K74="","N","Y")</f>
        <v/>
      </c>
      <c r="K74" s="94">
        <f>_xlfn.TEXTJOIN("; ",TRUE,IF(P74="52-wk low","52-wk low",""),IF(AND(AD74&gt;=Settings!$B$12,M74&lt;0),"Distribution",""),IF(AND(AJ74="Y",M74&lt;0,AK74&lt;-Settings!$B$13),"Long unwinding",""),IF(AND(AJ74="Y",M74&lt;0,AK74&gt;Settings!$B$13),"Short buildup",""))</f>
        <v/>
      </c>
      <c r="L74" s="95" t="n">
        <v>6900</v>
      </c>
      <c r="M74" s="96" t="n">
        <v>1.83</v>
      </c>
      <c r="N74" s="93" t="n">
        <v>207</v>
      </c>
      <c r="O74" s="91" t="inlineStr">
        <is>
          <t>None</t>
        </is>
      </c>
      <c r="P74" s="91" t="inlineStr">
        <is>
          <t>None</t>
        </is>
      </c>
      <c r="Q74" s="97" t="n">
        <v>2.41</v>
      </c>
      <c r="R74" s="96" t="n">
        <v>1.82</v>
      </c>
      <c r="S74" s="96" t="n">
        <v>1.35</v>
      </c>
      <c r="T74" s="96" t="n">
        <v>1.04</v>
      </c>
      <c r="U74" s="96" t="n">
        <v>0.72</v>
      </c>
      <c r="V74" s="103" t="n">
        <v>0.58</v>
      </c>
      <c r="W74" s="102" t="n">
        <v>1</v>
      </c>
      <c r="X74" s="93" t="n"/>
      <c r="Y74" s="91" t="inlineStr">
        <is>
          <t>None</t>
        </is>
      </c>
      <c r="Z74" s="99" t="n">
        <v>39.09</v>
      </c>
      <c r="AA74" s="96" t="n">
        <v>0.8100000000000001</v>
      </c>
      <c r="AB74" s="96" t="n">
        <v>0.91</v>
      </c>
      <c r="AC74" s="96" t="n">
        <v>1.07</v>
      </c>
      <c r="AD74" s="96" t="n">
        <v>0.97</v>
      </c>
      <c r="AE74" s="96" t="n">
        <v>0.6899999999999999</v>
      </c>
      <c r="AF74" s="103" t="n">
        <v>1.19</v>
      </c>
      <c r="AG74" s="91" t="inlineStr">
        <is>
          <t>Normal</t>
        </is>
      </c>
      <c r="AH74" s="100" t="n">
        <v>0</v>
      </c>
      <c r="AI74" s="101" t="n">
        <v>0</v>
      </c>
      <c r="AJ74" s="92" t="inlineStr">
        <is>
          <t>Y</t>
        </is>
      </c>
      <c r="AK74" s="96" t="n">
        <v>-0.74</v>
      </c>
      <c r="AL74" s="91" t="inlineStr">
        <is>
          <t>Short covering</t>
        </is>
      </c>
      <c r="AM74" s="93" t="n">
        <v>119</v>
      </c>
      <c r="AN74" s="92" t="inlineStr">
        <is>
          <t>200 Mom 30; 500 Mom 50; 500 Multicap MQ 50; TotalMkt MQ 50</t>
        </is>
      </c>
      <c r="AO74" s="102" t="n">
        <v>4</v>
      </c>
      <c r="AP74" s="103" t="n">
        <v>1.5</v>
      </c>
      <c r="AQ74" s="102" t="n">
        <v>79</v>
      </c>
      <c r="AR74" s="91" t="inlineStr">
        <is>
          <t>N</t>
        </is>
      </c>
      <c r="AS74" s="104" t="n">
        <v>5.9</v>
      </c>
      <c r="AT74" s="92">
        <f>IF(AND(P74="52-wk high",T74&gt;=Settings!$B$7),"Y","N")</f>
        <v/>
      </c>
      <c r="AU74" s="91">
        <f>IF(AND(AD74&gt;=Settings!$B$8,M74&gt;0),"Y","N")</f>
        <v/>
      </c>
      <c r="AV74" s="91">
        <f>IF(OR(AH74&gt;Settings!$B$9,AI74&gt;Settings!$B$9),"Y","N")</f>
        <v/>
      </c>
      <c r="AW74" s="91">
        <f>IF(AJ74&lt;&gt;"Y","n/a",IF(AND(M74&gt;0,AK74&gt;Settings!$B$10),"Y","N"))</f>
        <v/>
      </c>
      <c r="AX74" s="91">
        <f>IF(AO74&gt;=Settings!$B$11,"Y","N")</f>
        <v/>
      </c>
      <c r="AY74" s="99">
        <f>(AT74="Y")+(AU74="Y")+(AV74="Y")+(AW74="Y")+(AX74="Y")</f>
        <v/>
      </c>
      <c r="AZ74" s="94">
        <f>IF(AY74=0,"None",_xlfn.TEXTJOIN(", ",TRUE(),IF(AT74="Y","Breakout",""),IF(AU74="Y","Accumulation",""),IF(AV74="Y","Institutional buying",""),IF(AW74="Y","Long buildup",""),IF(AX74="Y","Momentum leader","")))</f>
        <v/>
      </c>
      <c r="BA74" s="94">
        <f>IF(BW74="","","Passes "&amp;AY74&amp;" of 5 buy-side scans"&amp;IF(G74="Y","; RED FLAG: filter out using Red flag column",""))</f>
        <v/>
      </c>
      <c r="BB74" s="91" t="inlineStr">
        <is>
          <t>None</t>
        </is>
      </c>
      <c r="BC74" s="92" t="inlineStr">
        <is>
          <t>N</t>
        </is>
      </c>
      <c r="BD74" s="94" t="n"/>
      <c r="BE74" s="94" t="n"/>
      <c r="BF74" s="92">
        <f>IF(R74*100000&gt;=Settings!$B$5,"Y","N")</f>
        <v/>
      </c>
      <c r="BG74" s="91">
        <f>IF(F74&gt;Settings!$B$6,"Y","N")</f>
        <v/>
      </c>
      <c r="BH74" s="97" t="n">
        <v>-12.93</v>
      </c>
      <c r="BI74" s="96" t="n">
        <v>-3.21</v>
      </c>
      <c r="BJ74" s="96" t="n">
        <v>-6.71</v>
      </c>
      <c r="BK74" s="96" t="n">
        <v>-0.53</v>
      </c>
      <c r="BL74" s="96" t="n">
        <v>13.81</v>
      </c>
      <c r="BM74" s="96" t="n">
        <v>32.72</v>
      </c>
      <c r="BN74" s="97" t="n">
        <v>-2.98</v>
      </c>
      <c r="BO74" s="96" t="n">
        <v>-4.55</v>
      </c>
      <c r="BP74" s="96" t="n">
        <v>-2.77</v>
      </c>
      <c r="BQ74" s="96" t="n">
        <v>3.11</v>
      </c>
      <c r="BR74" s="91" t="inlineStr">
        <is>
          <t>Mixed</t>
        </is>
      </c>
      <c r="BS74" s="91" t="inlineStr">
        <is>
          <t>None</t>
        </is>
      </c>
      <c r="BT74" s="96" t="n">
        <v>39.2</v>
      </c>
      <c r="BU74" s="91" t="inlineStr">
        <is>
          <t>N</t>
        </is>
      </c>
      <c r="BV74" s="99">
        <f>IF(OR(BF74&lt;&gt;"Y",BG74&lt;&gt;"Y"),"",(AND(ISNUMBER(BQ74),BQ74&gt;0))+(BR74="Stacked up")+(AND(ISNUMBER(BH74),BH74&gt;=-Settings!$B$17))+(AND(ISNUMBER(BK74),ISNUMBER(BM74),BK74&gt;0,BM74&gt;0))+(AND(ISNUMBER(AQ74),AQ74&gt;=Settings!$B$18))+(AND(ISNUMBER(BT74),BT74&gt;=Settings!$B$19,BT74&lt;=Settings!$B$20))+(AND(ISNUMBER(AS74),AS74&gt;0))+(AND(ISNUMBER(T74),ISNUMBER(M74),T74&gt;=Settings!$B$21,M74&gt;0))+(AND(ISNUMBER(AD74),ISNUMBER(M74),AD74&gt;=Settings!$B$22,M74&gt;0))+(AY74&gt;=1))</f>
        <v/>
      </c>
      <c r="BW74" s="91">
        <f>IF(OR(AY74=0,BF74&lt;&gt;"Y",BG74&lt;&gt;"Y"),"",1+SUMPRODUCT(($A$6:$A$2604=A74)*($AY$6:$AY$2604&gt;0)*($BF$6:$BF$2604="Y")*($BG$6:$BG$2604="Y")*(($AY$6:$AY$2604&gt;AY74)+($AY$6:$AY$2604=AY74)*($AD$6:$AD$2604&gt;AD74))))</f>
        <v/>
      </c>
    </row>
    <row r="75" ht="23.85" customHeight="1" s="55">
      <c r="A75" s="90" t="n">
        <v>46296</v>
      </c>
      <c r="B75" s="91" t="inlineStr">
        <is>
          <t>VBL</t>
        </is>
      </c>
      <c r="C75" s="91" t="inlineStr">
        <is>
          <t>INE200M01039</t>
        </is>
      </c>
      <c r="D75" s="91" t="inlineStr">
        <is>
          <t>Fast Moving Consumer Goods</t>
        </is>
      </c>
      <c r="E75" s="91" t="inlineStr">
        <is>
          <t>Nifty Next 50</t>
        </is>
      </c>
      <c r="F75" s="93" t="n">
        <v>143857</v>
      </c>
      <c r="G75" s="92" t="inlineStr">
        <is>
          <t>N</t>
        </is>
      </c>
      <c r="H75" s="94" t="n"/>
      <c r="I75" s="91" t="inlineStr">
        <is>
          <t>N</t>
        </is>
      </c>
      <c r="J75" s="92">
        <f>IF(K75="","N","Y")</f>
        <v/>
      </c>
      <c r="K75" s="94">
        <f>_xlfn.TEXTJOIN("; ",TRUE,IF(P75="52-wk low","52-wk low",""),IF(AND(AD75&gt;=Settings!$B$12,M75&lt;0),"Distribution",""),IF(AND(AJ75="Y",M75&lt;0,AK75&lt;-Settings!$B$13),"Long unwinding",""),IF(AND(AJ75="Y",M75&lt;0,AK75&gt;Settings!$B$13),"Short buildup",""))</f>
        <v/>
      </c>
      <c r="L75" s="95" t="n">
        <v>425.3</v>
      </c>
      <c r="M75" s="96" t="n">
        <v>-1.55</v>
      </c>
      <c r="N75" s="93" t="n">
        <v>1366</v>
      </c>
      <c r="O75" s="91" t="inlineStr">
        <is>
          <t>None</t>
        </is>
      </c>
      <c r="P75" s="91" t="inlineStr">
        <is>
          <t>None</t>
        </is>
      </c>
      <c r="Q75" s="97" t="n">
        <v>85.16</v>
      </c>
      <c r="R75" s="96" t="n">
        <v>59.32</v>
      </c>
      <c r="S75" s="96" t="n">
        <v>1.44</v>
      </c>
      <c r="T75" s="96" t="n">
        <v>1.27</v>
      </c>
      <c r="U75" s="96" t="n">
        <v>1.36</v>
      </c>
      <c r="V75" s="103" t="n">
        <v>0.9399999999999999</v>
      </c>
      <c r="W75" s="102" t="n">
        <v>7</v>
      </c>
      <c r="X75" s="93" t="n">
        <v>222</v>
      </c>
      <c r="Y75" s="91" t="inlineStr">
        <is>
          <t>None</t>
        </is>
      </c>
      <c r="Z75" s="99" t="n">
        <v>55.87</v>
      </c>
      <c r="AA75" s="96" t="n">
        <v>0.95</v>
      </c>
      <c r="AB75" s="96" t="n">
        <v>0.98</v>
      </c>
      <c r="AC75" s="96" t="n">
        <v>1.38</v>
      </c>
      <c r="AD75" s="96" t="n">
        <v>1.3</v>
      </c>
      <c r="AE75" s="96" t="n">
        <v>1.39</v>
      </c>
      <c r="AF75" s="103" t="n">
        <v>1.08</v>
      </c>
      <c r="AG75" s="91" t="inlineStr">
        <is>
          <t>Normal</t>
        </is>
      </c>
      <c r="AH75" s="100" t="n">
        <v>0</v>
      </c>
      <c r="AI75" s="101" t="n">
        <v>0</v>
      </c>
      <c r="AJ75" s="92" t="inlineStr">
        <is>
          <t>Y</t>
        </is>
      </c>
      <c r="AK75" s="96" t="n">
        <v>-1.97</v>
      </c>
      <c r="AL75" s="91" t="inlineStr">
        <is>
          <t>Long unwinding</t>
        </is>
      </c>
      <c r="AM75" s="93" t="n">
        <v>53</v>
      </c>
      <c r="AN75" s="92" t="inlineStr">
        <is>
          <t>None</t>
        </is>
      </c>
      <c r="AO75" s="102" t="n">
        <v>0</v>
      </c>
      <c r="AP75" s="103" t="n">
        <v>0.85</v>
      </c>
      <c r="AQ75" s="102" t="n">
        <v>53</v>
      </c>
      <c r="AR75" s="91" t="inlineStr">
        <is>
          <t>Y</t>
        </is>
      </c>
      <c r="AS75" s="104" t="n">
        <v>2.11</v>
      </c>
      <c r="AT75" s="92">
        <f>IF(AND(P75="52-wk high",T75&gt;=Settings!$B$7),"Y","N")</f>
        <v/>
      </c>
      <c r="AU75" s="91">
        <f>IF(AND(AD75&gt;=Settings!$B$8,M75&gt;0),"Y","N")</f>
        <v/>
      </c>
      <c r="AV75" s="91">
        <f>IF(OR(AH75&gt;Settings!$B$9,AI75&gt;Settings!$B$9),"Y","N")</f>
        <v/>
      </c>
      <c r="AW75" s="91">
        <f>IF(AJ75&lt;&gt;"Y","n/a",IF(AND(M75&gt;0,AK75&gt;Settings!$B$10),"Y","N"))</f>
        <v/>
      </c>
      <c r="AX75" s="91">
        <f>IF(AO75&gt;=Settings!$B$11,"Y","N")</f>
        <v/>
      </c>
      <c r="AY75" s="99">
        <f>(AT75="Y")+(AU75="Y")+(AV75="Y")+(AW75="Y")+(AX75="Y")</f>
        <v/>
      </c>
      <c r="AZ75" s="94">
        <f>IF(AY75=0,"None",_xlfn.TEXTJOIN(", ",TRUE(),IF(AT75="Y","Breakout",""),IF(AU75="Y","Accumulation",""),IF(AV75="Y","Institutional buying",""),IF(AW75="Y","Long buildup",""),IF(AX75="Y","Momentum leader","")))</f>
        <v/>
      </c>
      <c r="BA75" s="94">
        <f>IF(BW75="","","Passes "&amp;AY75&amp;" of 5 buy-side scans"&amp;IF(G75="Y","; RED FLAG: filter out using Red flag column",""))</f>
        <v/>
      </c>
      <c r="BB75" s="91" t="inlineStr">
        <is>
          <t>None</t>
        </is>
      </c>
      <c r="BC75" s="92" t="inlineStr">
        <is>
          <t>N</t>
        </is>
      </c>
      <c r="BD75" s="94" t="n"/>
      <c r="BE75" s="94" t="n"/>
      <c r="BF75" s="92">
        <f>IF(R75*100000&gt;=Settings!$B$5,"Y","N")</f>
        <v/>
      </c>
      <c r="BG75" s="91">
        <f>IF(F75&gt;Settings!$B$6,"Y","N")</f>
        <v/>
      </c>
      <c r="BH75" s="97" t="n">
        <v>-23.48</v>
      </c>
      <c r="BI75" s="96" t="n">
        <v>-1.38</v>
      </c>
      <c r="BJ75" s="96" t="n">
        <v>4.79</v>
      </c>
      <c r="BK75" s="96" t="n">
        <v>-17.53</v>
      </c>
      <c r="BL75" s="96" t="n">
        <v>5.85</v>
      </c>
      <c r="BM75" s="96" t="n">
        <v>-3.98</v>
      </c>
      <c r="BN75" s="97" t="n">
        <v>0.05</v>
      </c>
      <c r="BO75" s="96" t="n">
        <v>-2.09</v>
      </c>
      <c r="BP75" s="96" t="n">
        <v>-5.27</v>
      </c>
      <c r="BQ75" s="96" t="n">
        <v>-7.07</v>
      </c>
      <c r="BR75" s="91" t="inlineStr">
        <is>
          <t>Mixed</t>
        </is>
      </c>
      <c r="BS75" s="91" t="inlineStr">
        <is>
          <t>None</t>
        </is>
      </c>
      <c r="BT75" s="96" t="n">
        <v>50</v>
      </c>
      <c r="BU75" s="91" t="inlineStr">
        <is>
          <t>N</t>
        </is>
      </c>
      <c r="BV75" s="99">
        <f>IF(OR(BF75&lt;&gt;"Y",BG75&lt;&gt;"Y"),"",(AND(ISNUMBER(BQ75),BQ75&gt;0))+(BR75="Stacked up")+(AND(ISNUMBER(BH75),BH75&gt;=-Settings!$B$17))+(AND(ISNUMBER(BK75),ISNUMBER(BM75),BK75&gt;0,BM75&gt;0))+(AND(ISNUMBER(AQ75),AQ75&gt;=Settings!$B$18))+(AND(ISNUMBER(BT75),BT75&gt;=Settings!$B$19,BT75&lt;=Settings!$B$20))+(AND(ISNUMBER(AS75),AS75&gt;0))+(AND(ISNUMBER(T75),ISNUMBER(M75),T75&gt;=Settings!$B$21,M75&gt;0))+(AND(ISNUMBER(AD75),ISNUMBER(M75),AD75&gt;=Settings!$B$22,M75&gt;0))+(AY75&gt;=1))</f>
        <v/>
      </c>
      <c r="BW75" s="91">
        <f>IF(OR(AY75=0,BF75&lt;&gt;"Y",BG75&lt;&gt;"Y"),"",1+SUMPRODUCT(($A$6:$A$2604=A75)*($AY$6:$AY$2604&gt;0)*($BF$6:$BF$2604="Y")*($BG$6:$BG$2604="Y")*(($AY$6:$AY$2604&gt;AY75)+($AY$6:$AY$2604=AY75)*($AD$6:$AD$2604&gt;AD75))))</f>
        <v/>
      </c>
    </row>
    <row r="76" ht="23.85" customHeight="1" s="55">
      <c r="A76" s="90" t="n">
        <v>46296</v>
      </c>
      <c r="B76" s="91" t="inlineStr">
        <is>
          <t>POWERINDIA</t>
        </is>
      </c>
      <c r="C76" s="91" t="inlineStr">
        <is>
          <t>INE07Y701011</t>
        </is>
      </c>
      <c r="D76" s="91" t="inlineStr">
        <is>
          <t>Capital Goods</t>
        </is>
      </c>
      <c r="E76" s="91" t="inlineStr">
        <is>
          <t>Nifty Next 50</t>
        </is>
      </c>
      <c r="F76" s="93" t="n">
        <v>139467</v>
      </c>
      <c r="G76" s="92" t="inlineStr">
        <is>
          <t>N</t>
        </is>
      </c>
      <c r="H76" s="94" t="n"/>
      <c r="I76" s="91" t="inlineStr">
        <is>
          <t>N</t>
        </is>
      </c>
      <c r="J76" s="92">
        <f>IF(K76="","N","Y")</f>
        <v/>
      </c>
      <c r="K76" s="94">
        <f>_xlfn.TEXTJOIN("; ",TRUE,IF(P76="52-wk low","52-wk low",""),IF(AND(AD76&gt;=Settings!$B$12,M76&lt;0),"Distribution",""),IF(AND(AJ76="Y",M76&lt;0,AK76&lt;-Settings!$B$13),"Long unwinding",""),IF(AND(AJ76="Y",M76&lt;0,AK76&gt;Settings!$B$13),"Short buildup",""))</f>
        <v/>
      </c>
      <c r="L76" s="95" t="n">
        <v>31290</v>
      </c>
      <c r="M76" s="96" t="n">
        <v>2.15</v>
      </c>
      <c r="N76" s="93" t="n">
        <v>175</v>
      </c>
      <c r="O76" s="91" t="inlineStr">
        <is>
          <t>None</t>
        </is>
      </c>
      <c r="P76" s="91" t="inlineStr">
        <is>
          <t>None</t>
        </is>
      </c>
      <c r="Q76" s="97" t="n">
        <v>1.45</v>
      </c>
      <c r="R76" s="96" t="n">
        <v>1.1</v>
      </c>
      <c r="S76" s="96" t="n">
        <v>1.36</v>
      </c>
      <c r="T76" s="96" t="n">
        <v>1.26</v>
      </c>
      <c r="U76" s="96" t="n">
        <v>0.99</v>
      </c>
      <c r="V76" s="103" t="n">
        <v>0.75</v>
      </c>
      <c r="W76" s="102" t="n">
        <v>2</v>
      </c>
      <c r="X76" s="93" t="n"/>
      <c r="Y76" s="91" t="inlineStr">
        <is>
          <t>None</t>
        </is>
      </c>
      <c r="Z76" s="99" t="n">
        <v>36.88</v>
      </c>
      <c r="AA76" s="96" t="n">
        <v>0.83</v>
      </c>
      <c r="AB76" s="96" t="n">
        <v>0.95</v>
      </c>
      <c r="AC76" s="96" t="n">
        <v>1.07</v>
      </c>
      <c r="AD76" s="96" t="n">
        <v>1.23</v>
      </c>
      <c r="AE76" s="96" t="n">
        <v>1.03</v>
      </c>
      <c r="AF76" s="103" t="n">
        <v>1.31</v>
      </c>
      <c r="AG76" s="91" t="inlineStr">
        <is>
          <t>Normal</t>
        </is>
      </c>
      <c r="AH76" s="100" t="n">
        <v>0</v>
      </c>
      <c r="AI76" s="101" t="n">
        <v>0</v>
      </c>
      <c r="AJ76" s="92" t="inlineStr">
        <is>
          <t>Y</t>
        </is>
      </c>
      <c r="AK76" s="96" t="n">
        <v>-1.39</v>
      </c>
      <c r="AL76" s="91" t="inlineStr">
        <is>
          <t>Short covering</t>
        </is>
      </c>
      <c r="AM76" s="93" t="n">
        <v>59</v>
      </c>
      <c r="AN76" s="92" t="inlineStr">
        <is>
          <t>200 Mom 30; 500 Mom 50; Mid150 Mom 50; MidSmall400 MQ 100; 500 Multicap MQ 50; TotalMkt MQ 50</t>
        </is>
      </c>
      <c r="AO76" s="102" t="n">
        <v>6</v>
      </c>
      <c r="AP76" s="103" t="n">
        <v>1.82</v>
      </c>
      <c r="AQ76" s="102" t="n">
        <v>87</v>
      </c>
      <c r="AR76" s="91" t="inlineStr">
        <is>
          <t>Y</t>
        </is>
      </c>
      <c r="AS76" s="104" t="n">
        <v>5.9</v>
      </c>
      <c r="AT76" s="92">
        <f>IF(AND(P76="52-wk high",T76&gt;=Settings!$B$7),"Y","N")</f>
        <v/>
      </c>
      <c r="AU76" s="91">
        <f>IF(AND(AD76&gt;=Settings!$B$8,M76&gt;0),"Y","N")</f>
        <v/>
      </c>
      <c r="AV76" s="91">
        <f>IF(OR(AH76&gt;Settings!$B$9,AI76&gt;Settings!$B$9),"Y","N")</f>
        <v/>
      </c>
      <c r="AW76" s="91">
        <f>IF(AJ76&lt;&gt;"Y","n/a",IF(AND(M76&gt;0,AK76&gt;Settings!$B$10),"Y","N"))</f>
        <v/>
      </c>
      <c r="AX76" s="91">
        <f>IF(AO76&gt;=Settings!$B$11,"Y","N")</f>
        <v/>
      </c>
      <c r="AY76" s="99">
        <f>(AT76="Y")+(AU76="Y")+(AV76="Y")+(AW76="Y")+(AX76="Y")</f>
        <v/>
      </c>
      <c r="AZ76" s="94">
        <f>IF(AY76=0,"None",_xlfn.TEXTJOIN(", ",TRUE(),IF(AT76="Y","Breakout",""),IF(AU76="Y","Accumulation",""),IF(AV76="Y","Institutional buying",""),IF(AW76="Y","Long buildup",""),IF(AX76="Y","Momentum leader","")))</f>
        <v/>
      </c>
      <c r="BA76" s="94">
        <f>IF(BW76="","","Passes "&amp;AY76&amp;" of 5 buy-side scans"&amp;IF(G76="Y","; RED FLAG: filter out using Red flag column",""))</f>
        <v/>
      </c>
      <c r="BB76" s="91" t="inlineStr">
        <is>
          <t>None</t>
        </is>
      </c>
      <c r="BC76" s="92" t="inlineStr">
        <is>
          <t>Y</t>
        </is>
      </c>
      <c r="BD76" s="94" t="inlineStr">
        <is>
          <t>PE &gt; 50</t>
        </is>
      </c>
      <c r="BE76" s="94" t="n"/>
      <c r="BF76" s="92">
        <f>IF(R76*100000&gt;=Settings!$B$5,"Y","N")</f>
        <v/>
      </c>
      <c r="BG76" s="91">
        <f>IF(F76&gt;Settings!$B$6,"Y","N")</f>
        <v/>
      </c>
      <c r="BH76" s="97" t="n">
        <v>-19.32</v>
      </c>
      <c r="BI76" s="96" t="n">
        <v>1.87</v>
      </c>
      <c r="BJ76" s="96" t="n">
        <v>-4.14</v>
      </c>
      <c r="BK76" s="96" t="n">
        <v>-8.640000000000001</v>
      </c>
      <c r="BL76" s="96" t="n">
        <v>24.84</v>
      </c>
      <c r="BM76" s="96" t="n">
        <v>72.55</v>
      </c>
      <c r="BN76" s="97" t="n">
        <v>-0.42</v>
      </c>
      <c r="BO76" s="96" t="n">
        <v>-2.63</v>
      </c>
      <c r="BP76" s="96" t="n">
        <v>-1.31</v>
      </c>
      <c r="BQ76" s="96" t="n">
        <v>6.95</v>
      </c>
      <c r="BR76" s="91" t="inlineStr">
        <is>
          <t>Mixed</t>
        </is>
      </c>
      <c r="BS76" s="91" t="inlineStr">
        <is>
          <t>None</t>
        </is>
      </c>
      <c r="BT76" s="96" t="n">
        <v>49.8</v>
      </c>
      <c r="BU76" s="91" t="inlineStr">
        <is>
          <t>N</t>
        </is>
      </c>
      <c r="BV76" s="99">
        <f>IF(OR(BF76&lt;&gt;"Y",BG76&lt;&gt;"Y"),"",(AND(ISNUMBER(BQ76),BQ76&gt;0))+(BR76="Stacked up")+(AND(ISNUMBER(BH76),BH76&gt;=-Settings!$B$17))+(AND(ISNUMBER(BK76),ISNUMBER(BM76),BK76&gt;0,BM76&gt;0))+(AND(ISNUMBER(AQ76),AQ76&gt;=Settings!$B$18))+(AND(ISNUMBER(BT76),BT76&gt;=Settings!$B$19,BT76&lt;=Settings!$B$20))+(AND(ISNUMBER(AS76),AS76&gt;0))+(AND(ISNUMBER(T76),ISNUMBER(M76),T76&gt;=Settings!$B$21,M76&gt;0))+(AND(ISNUMBER(AD76),ISNUMBER(M76),AD76&gt;=Settings!$B$22,M76&gt;0))+(AY76&gt;=1))</f>
        <v/>
      </c>
      <c r="BW76" s="91">
        <f>IF(OR(AY76=0,BF76&lt;&gt;"Y",BG76&lt;&gt;"Y"),"",1+SUMPRODUCT(($A$6:$A$2604=A76)*($AY$6:$AY$2604&gt;0)*($BF$6:$BF$2604="Y")*($BG$6:$BG$2604="Y")*(($AY$6:$AY$2604&gt;AY76)+($AY$6:$AY$2604=AY76)*($AD$6:$AD$2604&gt;AD76))))</f>
        <v/>
      </c>
    </row>
    <row r="77" ht="23.85" customHeight="1" s="55">
      <c r="A77" s="90" t="n">
        <v>46296</v>
      </c>
      <c r="B77" s="91" t="inlineStr">
        <is>
          <t>CGPOWER</t>
        </is>
      </c>
      <c r="C77" s="91" t="inlineStr">
        <is>
          <t>INE067A01029</t>
        </is>
      </c>
      <c r="D77" s="91" t="inlineStr">
        <is>
          <t>Capital Goods</t>
        </is>
      </c>
      <c r="E77" s="91" t="inlineStr">
        <is>
          <t>Nifty Next 50</t>
        </is>
      </c>
      <c r="F77" s="93" t="n">
        <v>138482</v>
      </c>
      <c r="G77" s="92" t="inlineStr">
        <is>
          <t>N</t>
        </is>
      </c>
      <c r="H77" s="94" t="n"/>
      <c r="I77" s="91" t="inlineStr">
        <is>
          <t>N</t>
        </is>
      </c>
      <c r="J77" s="92">
        <f>IF(K77="","N","Y")</f>
        <v/>
      </c>
      <c r="K77" s="94">
        <f>_xlfn.TEXTJOIN("; ",TRUE,IF(P77="52-wk low","52-wk low",""),IF(AND(AD77&gt;=Settings!$B$12,M77&lt;0),"Distribution",""),IF(AND(AJ77="Y",M77&lt;0,AK77&lt;-Settings!$B$13),"Long unwinding",""),IF(AND(AJ77="Y",M77&lt;0,AK77&gt;Settings!$B$13),"Short buildup",""))</f>
        <v/>
      </c>
      <c r="L77" s="95" t="n">
        <v>879</v>
      </c>
      <c r="M77" s="96" t="n">
        <v>2.9</v>
      </c>
      <c r="N77" s="93" t="n">
        <v>125</v>
      </c>
      <c r="O77" s="91" t="inlineStr">
        <is>
          <t>None</t>
        </is>
      </c>
      <c r="P77" s="91" t="inlineStr">
        <is>
          <t>None</t>
        </is>
      </c>
      <c r="Q77" s="97" t="n">
        <v>46.33</v>
      </c>
      <c r="R77" s="96" t="n">
        <v>24.74</v>
      </c>
      <c r="S77" s="96" t="n">
        <v>1.98</v>
      </c>
      <c r="T77" s="96" t="n">
        <v>1.59</v>
      </c>
      <c r="U77" s="96" t="n">
        <v>1.27</v>
      </c>
      <c r="V77" s="103" t="n">
        <v>0.68</v>
      </c>
      <c r="W77" s="102" t="n">
        <v>1</v>
      </c>
      <c r="X77" s="93" t="n">
        <v>166</v>
      </c>
      <c r="Y77" s="91" t="inlineStr">
        <is>
          <t>None</t>
        </is>
      </c>
      <c r="Z77" s="99" t="n">
        <v>26.29</v>
      </c>
      <c r="AA77" s="96" t="n">
        <v>0.57</v>
      </c>
      <c r="AB77" s="96" t="n">
        <v>0.5600000000000001</v>
      </c>
      <c r="AC77" s="96" t="n">
        <v>1.15</v>
      </c>
      <c r="AD77" s="96" t="n">
        <v>0.9399999999999999</v>
      </c>
      <c r="AE77" s="96" t="n">
        <v>0.74</v>
      </c>
      <c r="AF77" s="103" t="n">
        <v>0.95</v>
      </c>
      <c r="AG77" s="91" t="inlineStr">
        <is>
          <t>Normal</t>
        </is>
      </c>
      <c r="AH77" s="100" t="n">
        <v>0</v>
      </c>
      <c r="AI77" s="101" t="n">
        <v>0</v>
      </c>
      <c r="AJ77" s="92" t="inlineStr">
        <is>
          <t>Y</t>
        </is>
      </c>
      <c r="AK77" s="96" t="n">
        <v>-1.03</v>
      </c>
      <c r="AL77" s="91" t="inlineStr">
        <is>
          <t>Short covering</t>
        </is>
      </c>
      <c r="AM77" s="93" t="n">
        <v>62</v>
      </c>
      <c r="AN77" s="92" t="inlineStr">
        <is>
          <t>200 Mom 30; 500 Mom 50; 500 Multicap MQ 50; TotalMkt MQ 50</t>
        </is>
      </c>
      <c r="AO77" s="102" t="n">
        <v>4</v>
      </c>
      <c r="AP77" s="103" t="n">
        <v>1.47</v>
      </c>
      <c r="AQ77" s="102" t="n">
        <v>79</v>
      </c>
      <c r="AR77" s="91" t="inlineStr">
        <is>
          <t>Y</t>
        </is>
      </c>
      <c r="AS77" s="104" t="n">
        <v>5.9</v>
      </c>
      <c r="AT77" s="92">
        <f>IF(AND(P77="52-wk high",T77&gt;=Settings!$B$7),"Y","N")</f>
        <v/>
      </c>
      <c r="AU77" s="91">
        <f>IF(AND(AD77&gt;=Settings!$B$8,M77&gt;0),"Y","N")</f>
        <v/>
      </c>
      <c r="AV77" s="91">
        <f>IF(OR(AH77&gt;Settings!$B$9,AI77&gt;Settings!$B$9),"Y","N")</f>
        <v/>
      </c>
      <c r="AW77" s="91">
        <f>IF(AJ77&lt;&gt;"Y","n/a",IF(AND(M77&gt;0,AK77&gt;Settings!$B$10),"Y","N"))</f>
        <v/>
      </c>
      <c r="AX77" s="91">
        <f>IF(AO77&gt;=Settings!$B$11,"Y","N")</f>
        <v/>
      </c>
      <c r="AY77" s="99">
        <f>(AT77="Y")+(AU77="Y")+(AV77="Y")+(AW77="Y")+(AX77="Y")</f>
        <v/>
      </c>
      <c r="AZ77" s="94">
        <f>IF(AY77=0,"None",_xlfn.TEXTJOIN(", ",TRUE(),IF(AT77="Y","Breakout",""),IF(AU77="Y","Accumulation",""),IF(AV77="Y","Institutional buying",""),IF(AW77="Y","Long buildup",""),IF(AX77="Y","Momentum leader","")))</f>
        <v/>
      </c>
      <c r="BA77" s="94">
        <f>IF(BW77="","","Passes "&amp;AY77&amp;" of 5 buy-side scans"&amp;IF(G77="Y","; RED FLAG: filter out using Red flag column",""))</f>
        <v/>
      </c>
      <c r="BB77" s="91" t="inlineStr">
        <is>
          <t>None</t>
        </is>
      </c>
      <c r="BC77" s="92" t="inlineStr">
        <is>
          <t>Y</t>
        </is>
      </c>
      <c r="BD77" s="94" t="inlineStr">
        <is>
          <t>PE &gt; 50</t>
        </is>
      </c>
      <c r="BE77" s="94" t="n"/>
      <c r="BF77" s="92">
        <f>IF(R77*100000&gt;=Settings!$B$5,"Y","N")</f>
        <v/>
      </c>
      <c r="BG77" s="91">
        <f>IF(F77&gt;Settings!$B$6,"Y","N")</f>
        <v/>
      </c>
      <c r="BH77" s="97" t="n">
        <v>-10.39</v>
      </c>
      <c r="BI77" s="96" t="n">
        <v>-0.87</v>
      </c>
      <c r="BJ77" s="96" t="n">
        <v>-0.73</v>
      </c>
      <c r="BK77" s="96" t="n">
        <v>-9.98</v>
      </c>
      <c r="BL77" s="96" t="n">
        <v>29.21</v>
      </c>
      <c r="BM77" s="96" t="n">
        <v>18.82</v>
      </c>
      <c r="BN77" s="97" t="n">
        <v>-0.32</v>
      </c>
      <c r="BO77" s="96" t="n">
        <v>-0.64</v>
      </c>
      <c r="BP77" s="96" t="n">
        <v>1.18</v>
      </c>
      <c r="BQ77" s="96" t="n">
        <v>5.78</v>
      </c>
      <c r="BR77" s="91" t="inlineStr">
        <is>
          <t>Mixed</t>
        </is>
      </c>
      <c r="BS77" s="91" t="inlineStr">
        <is>
          <t>None</t>
        </is>
      </c>
      <c r="BT77" s="96" t="n">
        <v>49.2</v>
      </c>
      <c r="BU77" s="91" t="inlineStr">
        <is>
          <t>N</t>
        </is>
      </c>
      <c r="BV77" s="99">
        <f>IF(OR(BF77&lt;&gt;"Y",BG77&lt;&gt;"Y"),"",(AND(ISNUMBER(BQ77),BQ77&gt;0))+(BR77="Stacked up")+(AND(ISNUMBER(BH77),BH77&gt;=-Settings!$B$17))+(AND(ISNUMBER(BK77),ISNUMBER(BM77),BK77&gt;0,BM77&gt;0))+(AND(ISNUMBER(AQ77),AQ77&gt;=Settings!$B$18))+(AND(ISNUMBER(BT77),BT77&gt;=Settings!$B$19,BT77&lt;=Settings!$B$20))+(AND(ISNUMBER(AS77),AS77&gt;0))+(AND(ISNUMBER(T77),ISNUMBER(M77),T77&gt;=Settings!$B$21,M77&gt;0))+(AND(ISNUMBER(AD77),ISNUMBER(M77),AD77&gt;=Settings!$B$22,M77&gt;0))+(AY77&gt;=1))</f>
        <v/>
      </c>
      <c r="BW77" s="91">
        <f>IF(OR(AY77=0,BF77&lt;&gt;"Y",BG77&lt;&gt;"Y"),"",1+SUMPRODUCT(($A$6:$A$2604=A77)*($AY$6:$AY$2604&gt;0)*($BF$6:$BF$2604="Y")*($BG$6:$BG$2604="Y")*(($AY$6:$AY$2604&gt;AY77)+($AY$6:$AY$2604=AY77)*($AD$6:$AD$2604&gt;AD77))))</f>
        <v/>
      </c>
    </row>
    <row r="78" ht="23.85" customHeight="1" s="55">
      <c r="A78" s="90" t="n">
        <v>46296</v>
      </c>
      <c r="B78" s="91" t="inlineStr">
        <is>
          <t>IDEA</t>
        </is>
      </c>
      <c r="C78" s="91" t="inlineStr">
        <is>
          <t>INE669E01016</t>
        </is>
      </c>
      <c r="D78" s="91" t="inlineStr">
        <is>
          <t>Telecommunication</t>
        </is>
      </c>
      <c r="E78" s="91" t="inlineStr">
        <is>
          <t>Nifty Next 50</t>
        </is>
      </c>
      <c r="F78" s="93" t="n">
        <v>136946</v>
      </c>
      <c r="G78" s="92" t="inlineStr">
        <is>
          <t>N</t>
        </is>
      </c>
      <c r="H78" s="94" t="n"/>
      <c r="I78" s="91" t="inlineStr">
        <is>
          <t>N</t>
        </is>
      </c>
      <c r="J78" s="92">
        <f>IF(K78="","N","Y")</f>
        <v/>
      </c>
      <c r="K78" s="94">
        <f>_xlfn.TEXTJOIN("; ",TRUE,IF(P78="52-wk low","52-wk low",""),IF(AND(AD78&gt;=Settings!$B$12,M78&lt;0),"Distribution",""),IF(AND(AJ78="Y",M78&lt;0,AK78&lt;-Settings!$B$13),"Long unwinding",""),IF(AND(AJ78="Y",M78&lt;0,AK78&gt;Settings!$B$13),"Short buildup",""))</f>
        <v/>
      </c>
      <c r="L78" s="95" t="n">
        <v>12.64</v>
      </c>
      <c r="M78" s="96" t="n">
        <v>-2.39</v>
      </c>
      <c r="N78" s="93" t="n">
        <v>1838</v>
      </c>
      <c r="O78" s="91" t="inlineStr">
        <is>
          <t>None</t>
        </is>
      </c>
      <c r="P78" s="91" t="inlineStr">
        <is>
          <t>None</t>
        </is>
      </c>
      <c r="Q78" s="97" t="n">
        <v>6124.9</v>
      </c>
      <c r="R78" s="96" t="n">
        <v>4851.56</v>
      </c>
      <c r="S78" s="96" t="n">
        <v>1.27</v>
      </c>
      <c r="T78" s="96" t="n">
        <v>1.38</v>
      </c>
      <c r="U78" s="96" t="n">
        <v>1.12</v>
      </c>
      <c r="V78" s="103" t="n">
        <v>0.91</v>
      </c>
      <c r="W78" s="102" t="n">
        <v>5</v>
      </c>
      <c r="X78" s="93" t="n">
        <v>246</v>
      </c>
      <c r="Y78" s="91" t="inlineStr">
        <is>
          <t>By volume</t>
        </is>
      </c>
      <c r="Z78" s="99" t="n">
        <v>33.78</v>
      </c>
      <c r="AA78" s="96" t="n">
        <v>1.03</v>
      </c>
      <c r="AB78" s="96" t="n">
        <v>1.16</v>
      </c>
      <c r="AC78" s="96" t="n">
        <v>1.23</v>
      </c>
      <c r="AD78" s="96" t="n">
        <v>1.56</v>
      </c>
      <c r="AE78" s="96" t="n">
        <v>1.36</v>
      </c>
      <c r="AF78" s="103" t="n">
        <v>1.26</v>
      </c>
      <c r="AG78" s="91" t="inlineStr">
        <is>
          <t>Normal</t>
        </is>
      </c>
      <c r="AH78" s="100" t="n">
        <v>0</v>
      </c>
      <c r="AI78" s="101" t="n">
        <v>0</v>
      </c>
      <c r="AJ78" s="92" t="inlineStr">
        <is>
          <t>Y</t>
        </is>
      </c>
      <c r="AK78" s="96" t="n">
        <v>-0.19</v>
      </c>
      <c r="AL78" s="91" t="inlineStr">
        <is>
          <t>Long unwinding</t>
        </is>
      </c>
      <c r="AM78" s="93" t="n">
        <v>12</v>
      </c>
      <c r="AN78" s="92" t="inlineStr">
        <is>
          <t>200 Mom 30; 500 Mom 50; Mid150 Mom 50</t>
        </is>
      </c>
      <c r="AO78" s="102" t="n">
        <v>3</v>
      </c>
      <c r="AP78" s="103" t="n">
        <v>1.8</v>
      </c>
      <c r="AQ78" s="102" t="n">
        <v>86</v>
      </c>
      <c r="AR78" s="91" t="inlineStr">
        <is>
          <t>Y</t>
        </is>
      </c>
      <c r="AS78" s="104" t="n">
        <v>2.57</v>
      </c>
      <c r="AT78" s="92">
        <f>IF(AND(P78="52-wk high",T78&gt;=Settings!$B$7),"Y","N")</f>
        <v/>
      </c>
      <c r="AU78" s="91">
        <f>IF(AND(AD78&gt;=Settings!$B$8,M78&gt;0),"Y","N")</f>
        <v/>
      </c>
      <c r="AV78" s="91">
        <f>IF(OR(AH78&gt;Settings!$B$9,AI78&gt;Settings!$B$9),"Y","N")</f>
        <v/>
      </c>
      <c r="AW78" s="91">
        <f>IF(AJ78&lt;&gt;"Y","n/a",IF(AND(M78&gt;0,AK78&gt;Settings!$B$10),"Y","N"))</f>
        <v/>
      </c>
      <c r="AX78" s="91">
        <f>IF(AO78&gt;=Settings!$B$11,"Y","N")</f>
        <v/>
      </c>
      <c r="AY78" s="99">
        <f>(AT78="Y")+(AU78="Y")+(AV78="Y")+(AW78="Y")+(AX78="Y")</f>
        <v/>
      </c>
      <c r="AZ78" s="94">
        <f>IF(AY78=0,"None",_xlfn.TEXTJOIN(", ",TRUE(),IF(AT78="Y","Breakout",""),IF(AU78="Y","Accumulation",""),IF(AV78="Y","Institutional buying",""),IF(AW78="Y","Long buildup",""),IF(AX78="Y","Momentum leader","")))</f>
        <v/>
      </c>
      <c r="BA78" s="94">
        <f>IF(BW78="","","Passes "&amp;AY78&amp;" of 5 buy-side scans"&amp;IF(G78="Y","; RED FLAG: filter out using Red flag column",""))</f>
        <v/>
      </c>
      <c r="BB78" s="91" t="inlineStr">
        <is>
          <t>Upper</t>
        </is>
      </c>
      <c r="BC78" s="92" t="inlineStr">
        <is>
          <t>N</t>
        </is>
      </c>
      <c r="BD78" s="94" t="n"/>
      <c r="BE78" s="94" t="n"/>
      <c r="BF78" s="92">
        <f>IF(R78*100000&gt;=Settings!$B$5,"Y","N")</f>
        <v/>
      </c>
      <c r="BG78" s="91">
        <f>IF(F78&gt;Settings!$B$6,"Y","N")</f>
        <v/>
      </c>
      <c r="BH78" s="97" t="n">
        <v>-19.95</v>
      </c>
      <c r="BI78" s="96" t="n">
        <v>-10.48</v>
      </c>
      <c r="BJ78" s="96" t="n">
        <v>-10.1</v>
      </c>
      <c r="BK78" s="96" t="n">
        <v>-13.66</v>
      </c>
      <c r="BL78" s="96" t="n">
        <v>46.3</v>
      </c>
      <c r="BM78" s="96" t="n">
        <v>48.36</v>
      </c>
      <c r="BN78" s="97" t="n">
        <v>-9.48</v>
      </c>
      <c r="BO78" s="96" t="n">
        <v>-9.59</v>
      </c>
      <c r="BP78" s="96" t="n">
        <v>-6.3</v>
      </c>
      <c r="BQ78" s="96" t="n">
        <v>1.36</v>
      </c>
      <c r="BR78" s="91" t="inlineStr">
        <is>
          <t>Mixed</t>
        </is>
      </c>
      <c r="BS78" s="91" t="inlineStr">
        <is>
          <t>Bearish cross</t>
        </is>
      </c>
      <c r="BT78" s="96" t="n">
        <v>26.3</v>
      </c>
      <c r="BU78" s="91" t="inlineStr">
        <is>
          <t>N</t>
        </is>
      </c>
      <c r="BV78" s="99">
        <f>IF(OR(BF78&lt;&gt;"Y",BG78&lt;&gt;"Y"),"",(AND(ISNUMBER(BQ78),BQ78&gt;0))+(BR78="Stacked up")+(AND(ISNUMBER(BH78),BH78&gt;=-Settings!$B$17))+(AND(ISNUMBER(BK78),ISNUMBER(BM78),BK78&gt;0,BM78&gt;0))+(AND(ISNUMBER(AQ78),AQ78&gt;=Settings!$B$18))+(AND(ISNUMBER(BT78),BT78&gt;=Settings!$B$19,BT78&lt;=Settings!$B$20))+(AND(ISNUMBER(AS78),AS78&gt;0))+(AND(ISNUMBER(T78),ISNUMBER(M78),T78&gt;=Settings!$B$21,M78&gt;0))+(AND(ISNUMBER(AD78),ISNUMBER(M78),AD78&gt;=Settings!$B$22,M78&gt;0))+(AY78&gt;=1))</f>
        <v/>
      </c>
      <c r="BW78" s="91">
        <f>IF(OR(AY78=0,BF78&lt;&gt;"Y",BG78&lt;&gt;"Y"),"",1+SUMPRODUCT(($A$6:$A$2604=A78)*($AY$6:$AY$2604&gt;0)*($BF$6:$BF$2604="Y")*($BG$6:$BG$2604="Y")*(($AY$6:$AY$2604&gt;AY78)+($AY$6:$AY$2604=AY78)*($AD$6:$AD$2604&gt;AD78))))</f>
        <v/>
      </c>
    </row>
    <row r="79" ht="23.85" customHeight="1" s="55">
      <c r="A79" s="90" t="n">
        <v>46296</v>
      </c>
      <c r="B79" s="91" t="inlineStr">
        <is>
          <t>TATACAP</t>
        </is>
      </c>
      <c r="C79" s="91" t="inlineStr">
        <is>
          <t>INE976I01016</t>
        </is>
      </c>
      <c r="D79" s="91" t="inlineStr">
        <is>
          <t>Financial Services</t>
        </is>
      </c>
      <c r="E79" s="91" t="inlineStr">
        <is>
          <t>Nifty Next 50</t>
        </is>
      </c>
      <c r="F79" s="93" t="n">
        <v>135539</v>
      </c>
      <c r="G79" s="92" t="inlineStr">
        <is>
          <t>N</t>
        </is>
      </c>
      <c r="H79" s="94" t="n"/>
      <c r="I79" s="91" t="inlineStr">
        <is>
          <t>N</t>
        </is>
      </c>
      <c r="J79" s="92">
        <f>IF(K79="","N","Y")</f>
        <v/>
      </c>
      <c r="K79" s="94">
        <f>_xlfn.TEXTJOIN("; ",TRUE,IF(P79="52-wk low","52-wk low",""),IF(AND(AD79&gt;=Settings!$B$12,M79&lt;0),"Distribution",""),IF(AND(AJ79="Y",M79&lt;0,AK79&lt;-Settings!$B$13),"Long unwinding",""),IF(AND(AJ79="Y",M79&lt;0,AK79&gt;Settings!$B$13),"Short buildup",""))</f>
        <v/>
      </c>
      <c r="L79" s="95" t="n">
        <v>319.3</v>
      </c>
      <c r="M79" s="96" t="n">
        <v>-2.64</v>
      </c>
      <c r="N79" s="93" t="n">
        <v>1953</v>
      </c>
      <c r="O79" s="91" t="inlineStr">
        <is>
          <t>None</t>
        </is>
      </c>
      <c r="P79" s="91" t="inlineStr">
        <is>
          <t>None</t>
        </is>
      </c>
      <c r="Q79" s="97" t="n">
        <v>24.68</v>
      </c>
      <c r="R79" s="96" t="n">
        <v>15.24</v>
      </c>
      <c r="S79" s="96" t="n">
        <v>1.72</v>
      </c>
      <c r="T79" s="96" t="n">
        <v>1.47</v>
      </c>
      <c r="U79" s="96" t="n">
        <v>1</v>
      </c>
      <c r="V79" s="103" t="n">
        <v>0.61</v>
      </c>
      <c r="W79" s="102" t="n">
        <v>2</v>
      </c>
      <c r="X79" s="93" t="n"/>
      <c r="Y79" s="91" t="inlineStr">
        <is>
          <t>None</t>
        </is>
      </c>
      <c r="Z79" s="99" t="n">
        <v>60.59</v>
      </c>
      <c r="AA79" s="96" t="n">
        <v>1.07</v>
      </c>
      <c r="AB79" s="96" t="n">
        <v>1.12</v>
      </c>
      <c r="AC79" s="96" t="n">
        <v>1.89</v>
      </c>
      <c r="AD79" s="96" t="n">
        <v>1.83</v>
      </c>
      <c r="AE79" s="96" t="n">
        <v>1.15</v>
      </c>
      <c r="AF79" s="103" t="n">
        <v>1.06</v>
      </c>
      <c r="AG79" s="91" t="inlineStr">
        <is>
          <t>Normal</t>
        </is>
      </c>
      <c r="AH79" s="100" t="n">
        <v>0</v>
      </c>
      <c r="AI79" s="101" t="n">
        <v>0</v>
      </c>
      <c r="AJ79" s="92" t="inlineStr">
        <is>
          <t>N</t>
        </is>
      </c>
      <c r="AK79" s="96" t="n"/>
      <c r="AL79" s="91" t="inlineStr">
        <is>
          <t>n/a</t>
        </is>
      </c>
      <c r="AM79" s="93" t="n"/>
      <c r="AN79" s="92" t="inlineStr">
        <is>
          <t>None</t>
        </is>
      </c>
      <c r="AO79" s="102" t="n">
        <v>0</v>
      </c>
      <c r="AP79" s="103" t="n"/>
      <c r="AQ79" s="102" t="n"/>
      <c r="AR79" s="91" t="inlineStr">
        <is>
          <t>N</t>
        </is>
      </c>
      <c r="AS79" s="104" t="n">
        <v>0.6</v>
      </c>
      <c r="AT79" s="92">
        <f>IF(AND(P79="52-wk high",T79&gt;=Settings!$B$7),"Y","N")</f>
        <v/>
      </c>
      <c r="AU79" s="91">
        <f>IF(AND(AD79&gt;=Settings!$B$8,M79&gt;0),"Y","N")</f>
        <v/>
      </c>
      <c r="AV79" s="91">
        <f>IF(OR(AH79&gt;Settings!$B$9,AI79&gt;Settings!$B$9),"Y","N")</f>
        <v/>
      </c>
      <c r="AW79" s="91">
        <f>IF(AJ79&lt;&gt;"Y","n/a",IF(AND(M79&gt;0,AK79&gt;Settings!$B$10),"Y","N"))</f>
        <v/>
      </c>
      <c r="AX79" s="91">
        <f>IF(AO79&gt;=Settings!$B$11,"Y","N")</f>
        <v/>
      </c>
      <c r="AY79" s="99">
        <f>(AT79="Y")+(AU79="Y")+(AV79="Y")+(AW79="Y")+(AX79="Y")</f>
        <v/>
      </c>
      <c r="AZ79" s="94">
        <f>IF(AY79=0,"None",_xlfn.TEXTJOIN(", ",TRUE(),IF(AT79="Y","Breakout",""),IF(AU79="Y","Accumulation",""),IF(AV79="Y","Institutional buying",""),IF(AW79="Y","Long buildup",""),IF(AX79="Y","Momentum leader","")))</f>
        <v/>
      </c>
      <c r="BA79" s="94">
        <f>IF(BW79="","","Passes "&amp;AY79&amp;" of 5 buy-side scans"&amp;IF(G79="Y","; RED FLAG: filter out using Red flag column",""))</f>
        <v/>
      </c>
      <c r="BB79" s="91" t="inlineStr">
        <is>
          <t>None</t>
        </is>
      </c>
      <c r="BC79" s="92" t="inlineStr">
        <is>
          <t>N</t>
        </is>
      </c>
      <c r="BD79" s="94" t="n"/>
      <c r="BE79" s="94" t="n"/>
      <c r="BF79" s="92">
        <f>IF(R79*100000&gt;=Settings!$B$5,"Y","N")</f>
        <v/>
      </c>
      <c r="BG79" s="91">
        <f>IF(F79&gt;Settings!$B$6,"Y","N")</f>
        <v/>
      </c>
      <c r="BH79" s="97" t="n">
        <v>-18.17</v>
      </c>
      <c r="BI79" s="96" t="n">
        <v>-5.04</v>
      </c>
      <c r="BJ79" s="96" t="n">
        <v>-13.2</v>
      </c>
      <c r="BK79" s="96" t="n">
        <v>-11.69</v>
      </c>
      <c r="BL79" s="96" t="n">
        <v>4.38</v>
      </c>
      <c r="BM79" s="96" t="n"/>
      <c r="BN79" s="97" t="n">
        <v>-7.24</v>
      </c>
      <c r="BO79" s="96" t="n">
        <v>-9.130000000000001</v>
      </c>
      <c r="BP79" s="96" t="n">
        <v>-8.369999999999999</v>
      </c>
      <c r="BQ79" s="96" t="n">
        <v>-6.8</v>
      </c>
      <c r="BR79" s="91" t="inlineStr">
        <is>
          <t>Mixed</t>
        </is>
      </c>
      <c r="BS79" s="91" t="inlineStr">
        <is>
          <t>None</t>
        </is>
      </c>
      <c r="BT79" s="96" t="n">
        <v>26</v>
      </c>
      <c r="BU79" s="91" t="inlineStr">
        <is>
          <t>N</t>
        </is>
      </c>
      <c r="BV79" s="99">
        <f>IF(OR(BF79&lt;&gt;"Y",BG79&lt;&gt;"Y"),"",(AND(ISNUMBER(BQ79),BQ79&gt;0))+(BR79="Stacked up")+(AND(ISNUMBER(BH79),BH79&gt;=-Settings!$B$17))+(AND(ISNUMBER(BK79),ISNUMBER(BM79),BK79&gt;0,BM79&gt;0))+(AND(ISNUMBER(AQ79),AQ79&gt;=Settings!$B$18))+(AND(ISNUMBER(BT79),BT79&gt;=Settings!$B$19,BT79&lt;=Settings!$B$20))+(AND(ISNUMBER(AS79),AS79&gt;0))+(AND(ISNUMBER(T79),ISNUMBER(M79),T79&gt;=Settings!$B$21,M79&gt;0))+(AND(ISNUMBER(AD79),ISNUMBER(M79),AD79&gt;=Settings!$B$22,M79&gt;0))+(AY79&gt;=1))</f>
        <v/>
      </c>
      <c r="BW79" s="91">
        <f>IF(OR(AY79=0,BF79&lt;&gt;"Y",BG79&lt;&gt;"Y"),"",1+SUMPRODUCT(($A$6:$A$2604=A79)*($AY$6:$AY$2604&gt;0)*($BF$6:$BF$2604="Y")*($BG$6:$BG$2604="Y")*(($AY$6:$AY$2604&gt;AY79)+($AY$6:$AY$2604=AY79)*($AD$6:$AD$2604&gt;AD79))))</f>
        <v/>
      </c>
    </row>
    <row r="80" ht="23.85" customHeight="1" s="55">
      <c r="A80" s="90" t="n">
        <v>46296</v>
      </c>
      <c r="B80" s="91" t="inlineStr">
        <is>
          <t>SIEMENS</t>
        </is>
      </c>
      <c r="C80" s="91" t="inlineStr">
        <is>
          <t>INE003A01024</t>
        </is>
      </c>
      <c r="D80" s="91" t="inlineStr">
        <is>
          <t>Capital Goods</t>
        </is>
      </c>
      <c r="E80" s="91" t="inlineStr">
        <is>
          <t>Nifty Next 50</t>
        </is>
      </c>
      <c r="F80" s="93" t="n">
        <v>135468</v>
      </c>
      <c r="G80" s="92" t="inlineStr">
        <is>
          <t>N</t>
        </is>
      </c>
      <c r="H80" s="94" t="n"/>
      <c r="I80" s="91" t="inlineStr">
        <is>
          <t>N</t>
        </is>
      </c>
      <c r="J80" s="92">
        <f>IF(K80="","N","Y")</f>
        <v/>
      </c>
      <c r="K80" s="94">
        <f>_xlfn.TEXTJOIN("; ",TRUE,IF(P80="52-wk low","52-wk low",""),IF(AND(AD80&gt;=Settings!$B$12,M80&lt;0),"Distribution",""),IF(AND(AJ80="Y",M80&lt;0,AK80&lt;-Settings!$B$13),"Long unwinding",""),IF(AND(AJ80="Y",M80&lt;0,AK80&gt;Settings!$B$13),"Short buildup",""))</f>
        <v/>
      </c>
      <c r="L80" s="95" t="n">
        <v>3804</v>
      </c>
      <c r="M80" s="96" t="n">
        <v>2.1</v>
      </c>
      <c r="N80" s="93" t="n">
        <v>177</v>
      </c>
      <c r="O80" s="91" t="inlineStr">
        <is>
          <t>None</t>
        </is>
      </c>
      <c r="P80" s="91" t="inlineStr">
        <is>
          <t>None</t>
        </is>
      </c>
      <c r="Q80" s="97" t="n">
        <v>2.44</v>
      </c>
      <c r="R80" s="96" t="n">
        <v>2.62</v>
      </c>
      <c r="S80" s="96" t="n">
        <v>0.93</v>
      </c>
      <c r="T80" s="96" t="n">
        <v>0.6899999999999999</v>
      </c>
      <c r="U80" s="96" t="n">
        <v>0.6</v>
      </c>
      <c r="V80" s="103" t="n">
        <v>0.65</v>
      </c>
      <c r="W80" s="102" t="n">
        <v>1</v>
      </c>
      <c r="X80" s="93" t="n"/>
      <c r="Y80" s="91" t="inlineStr">
        <is>
          <t>None</t>
        </is>
      </c>
      <c r="Z80" s="99" t="n">
        <v>42.26</v>
      </c>
      <c r="AA80" s="96" t="n">
        <v>0.96</v>
      </c>
      <c r="AB80" s="96" t="n">
        <v>1.03</v>
      </c>
      <c r="AC80" s="96" t="n">
        <v>0.85</v>
      </c>
      <c r="AD80" s="96" t="n">
        <v>0.76</v>
      </c>
      <c r="AE80" s="96" t="n">
        <v>0.67</v>
      </c>
      <c r="AF80" s="103" t="n">
        <v>1.22</v>
      </c>
      <c r="AG80" s="91" t="inlineStr">
        <is>
          <t>Normal</t>
        </is>
      </c>
      <c r="AH80" s="100" t="n">
        <v>0</v>
      </c>
      <c r="AI80" s="101" t="n">
        <v>0</v>
      </c>
      <c r="AJ80" s="92" t="inlineStr">
        <is>
          <t>Y</t>
        </is>
      </c>
      <c r="AK80" s="96" t="n">
        <v>-2.37</v>
      </c>
      <c r="AL80" s="91" t="inlineStr">
        <is>
          <t>Short covering</t>
        </is>
      </c>
      <c r="AM80" s="93" t="n">
        <v>153</v>
      </c>
      <c r="AN80" s="92" t="inlineStr">
        <is>
          <t>None</t>
        </is>
      </c>
      <c r="AO80" s="102" t="n">
        <v>0</v>
      </c>
      <c r="AP80" s="103" t="n">
        <v>1.56</v>
      </c>
      <c r="AQ80" s="102" t="n">
        <v>81</v>
      </c>
      <c r="AR80" s="91" t="inlineStr">
        <is>
          <t>N</t>
        </is>
      </c>
      <c r="AS80" s="104" t="n">
        <v>5.9</v>
      </c>
      <c r="AT80" s="92">
        <f>IF(AND(P80="52-wk high",T80&gt;=Settings!$B$7),"Y","N")</f>
        <v/>
      </c>
      <c r="AU80" s="91">
        <f>IF(AND(AD80&gt;=Settings!$B$8,M80&gt;0),"Y","N")</f>
        <v/>
      </c>
      <c r="AV80" s="91">
        <f>IF(OR(AH80&gt;Settings!$B$9,AI80&gt;Settings!$B$9),"Y","N")</f>
        <v/>
      </c>
      <c r="AW80" s="91">
        <f>IF(AJ80&lt;&gt;"Y","n/a",IF(AND(M80&gt;0,AK80&gt;Settings!$B$10),"Y","N"))</f>
        <v/>
      </c>
      <c r="AX80" s="91">
        <f>IF(AO80&gt;=Settings!$B$11,"Y","N")</f>
        <v/>
      </c>
      <c r="AY80" s="99">
        <f>(AT80="Y")+(AU80="Y")+(AV80="Y")+(AW80="Y")+(AX80="Y")</f>
        <v/>
      </c>
      <c r="AZ80" s="94">
        <f>IF(AY80=0,"None",_xlfn.TEXTJOIN(", ",TRUE(),IF(AT80="Y","Breakout",""),IF(AU80="Y","Accumulation",""),IF(AV80="Y","Institutional buying",""),IF(AW80="Y","Long buildup",""),IF(AX80="Y","Momentum leader","")))</f>
        <v/>
      </c>
      <c r="BA80" s="94">
        <f>IF(BW80="","","Passes "&amp;AY80&amp;" of 5 buy-side scans"&amp;IF(G80="Y","; RED FLAG: filter out using Red flag column",""))</f>
        <v/>
      </c>
      <c r="BB80" s="91" t="inlineStr">
        <is>
          <t>None</t>
        </is>
      </c>
      <c r="BC80" s="92" t="inlineStr">
        <is>
          <t>N</t>
        </is>
      </c>
      <c r="BD80" s="94" t="n"/>
      <c r="BE80" s="94" t="n"/>
      <c r="BF80" s="92">
        <f>IF(R80*100000&gt;=Settings!$B$5,"Y","N")</f>
        <v/>
      </c>
      <c r="BG80" s="91">
        <f>IF(F80&gt;Settings!$B$6,"Y","N")</f>
        <v/>
      </c>
      <c r="BH80" s="97" t="n">
        <v>-8.32</v>
      </c>
      <c r="BI80" s="96" t="n">
        <v>-0.98</v>
      </c>
      <c r="BJ80" s="96" t="n">
        <v>-5.61</v>
      </c>
      <c r="BK80" s="96" t="n">
        <v>6.83</v>
      </c>
      <c r="BL80" s="96" t="n">
        <v>26.09</v>
      </c>
      <c r="BM80" s="96" t="n">
        <v>21.86</v>
      </c>
      <c r="BN80" s="97" t="n">
        <v>-1.21</v>
      </c>
      <c r="BO80" s="96" t="n">
        <v>-1.17</v>
      </c>
      <c r="BP80" s="96" t="n">
        <v>1.23</v>
      </c>
      <c r="BQ80" s="96" t="n">
        <v>5.68</v>
      </c>
      <c r="BR80" s="91" t="inlineStr">
        <is>
          <t>Mixed</t>
        </is>
      </c>
      <c r="BS80" s="91" t="inlineStr">
        <is>
          <t>None</t>
        </is>
      </c>
      <c r="BT80" s="96" t="n">
        <v>45.5</v>
      </c>
      <c r="BU80" s="91" t="inlineStr">
        <is>
          <t>N</t>
        </is>
      </c>
      <c r="BV80" s="99">
        <f>IF(OR(BF80&lt;&gt;"Y",BG80&lt;&gt;"Y"),"",(AND(ISNUMBER(BQ80),BQ80&gt;0))+(BR80="Stacked up")+(AND(ISNUMBER(BH80),BH80&gt;=-Settings!$B$17))+(AND(ISNUMBER(BK80),ISNUMBER(BM80),BK80&gt;0,BM80&gt;0))+(AND(ISNUMBER(AQ80),AQ80&gt;=Settings!$B$18))+(AND(ISNUMBER(BT80),BT80&gt;=Settings!$B$19,BT80&lt;=Settings!$B$20))+(AND(ISNUMBER(AS80),AS80&gt;0))+(AND(ISNUMBER(T80),ISNUMBER(M80),T80&gt;=Settings!$B$21,M80&gt;0))+(AND(ISNUMBER(AD80),ISNUMBER(M80),AD80&gt;=Settings!$B$22,M80&gt;0))+(AY80&gt;=1))</f>
        <v/>
      </c>
      <c r="BW80" s="91">
        <f>IF(OR(AY80=0,BF80&lt;&gt;"Y",BG80&lt;&gt;"Y"),"",1+SUMPRODUCT(($A$6:$A$2604=A80)*($AY$6:$AY$2604&gt;0)*($BF$6:$BF$2604="Y")*($BG$6:$BG$2604="Y")*(($AY$6:$AY$2604&gt;AY80)+($AY$6:$AY$2604=AY80)*($AD$6:$AD$2604&gt;AD80))))</f>
        <v/>
      </c>
    </row>
    <row r="81" ht="23.85" customHeight="1" s="55">
      <c r="A81" s="90" t="n">
        <v>46296</v>
      </c>
      <c r="B81" s="91" t="inlineStr">
        <is>
          <t>CHOLAFIN</t>
        </is>
      </c>
      <c r="C81" s="91" t="inlineStr">
        <is>
          <t>INE121A01024</t>
        </is>
      </c>
      <c r="D81" s="91" t="inlineStr">
        <is>
          <t>Financial Services</t>
        </is>
      </c>
      <c r="E81" s="91" t="inlineStr">
        <is>
          <t>Nifty Next 50</t>
        </is>
      </c>
      <c r="F81" s="93" t="n">
        <v>134981</v>
      </c>
      <c r="G81" s="92" t="inlineStr">
        <is>
          <t>N</t>
        </is>
      </c>
      <c r="H81" s="94" t="n"/>
      <c r="I81" s="91" t="inlineStr">
        <is>
          <t>N</t>
        </is>
      </c>
      <c r="J81" s="92">
        <f>IF(K81="","N","Y")</f>
        <v/>
      </c>
      <c r="K81" s="94">
        <f>_xlfn.TEXTJOIN("; ",TRUE,IF(P81="52-wk low","52-wk low",""),IF(AND(AD81&gt;=Settings!$B$12,M81&lt;0),"Distribution",""),IF(AND(AJ81="Y",M81&lt;0,AK81&lt;-Settings!$B$13),"Long unwinding",""),IF(AND(AJ81="Y",M81&lt;0,AK81&gt;Settings!$B$13),"Short buildup",""))</f>
        <v/>
      </c>
      <c r="L81" s="95" t="n">
        <v>1580</v>
      </c>
      <c r="M81" s="96" t="n">
        <v>-2.47</v>
      </c>
      <c r="N81" s="93" t="n">
        <v>1877</v>
      </c>
      <c r="O81" s="91" t="inlineStr">
        <is>
          <t>None</t>
        </is>
      </c>
      <c r="P81" s="91" t="inlineStr">
        <is>
          <t>None</t>
        </is>
      </c>
      <c r="Q81" s="97" t="n">
        <v>17</v>
      </c>
      <c r="R81" s="96" t="n">
        <v>15.67</v>
      </c>
      <c r="S81" s="96" t="n">
        <v>1.12</v>
      </c>
      <c r="T81" s="96" t="n">
        <v>1.18</v>
      </c>
      <c r="U81" s="96" t="n">
        <v>1.13</v>
      </c>
      <c r="V81" s="103" t="n">
        <v>1.04</v>
      </c>
      <c r="W81" s="102" t="n">
        <v>7</v>
      </c>
      <c r="X81" s="93" t="n">
        <v>275</v>
      </c>
      <c r="Y81" s="91" t="inlineStr">
        <is>
          <t>None</t>
        </is>
      </c>
      <c r="Z81" s="99" t="n">
        <v>59.26</v>
      </c>
      <c r="AA81" s="96" t="n">
        <v>0.97</v>
      </c>
      <c r="AB81" s="96" t="n">
        <v>1</v>
      </c>
      <c r="AC81" s="96" t="n">
        <v>1.11</v>
      </c>
      <c r="AD81" s="96" t="n">
        <v>1.23</v>
      </c>
      <c r="AE81" s="96" t="n">
        <v>1.17</v>
      </c>
      <c r="AF81" s="103" t="n">
        <v>1.04</v>
      </c>
      <c r="AG81" s="91" t="inlineStr">
        <is>
          <t>Normal</t>
        </is>
      </c>
      <c r="AH81" s="100" t="n">
        <v>0</v>
      </c>
      <c r="AI81" s="101" t="n">
        <v>0</v>
      </c>
      <c r="AJ81" s="92" t="inlineStr">
        <is>
          <t>Y</t>
        </is>
      </c>
      <c r="AK81" s="96" t="n">
        <v>-1.08</v>
      </c>
      <c r="AL81" s="91" t="inlineStr">
        <is>
          <t>Long unwinding</t>
        </is>
      </c>
      <c r="AM81" s="93" t="n">
        <v>54</v>
      </c>
      <c r="AN81" s="92" t="inlineStr">
        <is>
          <t>None</t>
        </is>
      </c>
      <c r="AO81" s="102" t="n">
        <v>0</v>
      </c>
      <c r="AP81" s="103" t="n">
        <v>1</v>
      </c>
      <c r="AQ81" s="102" t="n">
        <v>62</v>
      </c>
      <c r="AR81" s="91" t="inlineStr">
        <is>
          <t>Y</t>
        </is>
      </c>
      <c r="AS81" s="104" t="n">
        <v>0.6</v>
      </c>
      <c r="AT81" s="92">
        <f>IF(AND(P81="52-wk high",T81&gt;=Settings!$B$7),"Y","N")</f>
        <v/>
      </c>
      <c r="AU81" s="91">
        <f>IF(AND(AD81&gt;=Settings!$B$8,M81&gt;0),"Y","N")</f>
        <v/>
      </c>
      <c r="AV81" s="91">
        <f>IF(OR(AH81&gt;Settings!$B$9,AI81&gt;Settings!$B$9),"Y","N")</f>
        <v/>
      </c>
      <c r="AW81" s="91">
        <f>IF(AJ81&lt;&gt;"Y","n/a",IF(AND(M81&gt;0,AK81&gt;Settings!$B$10),"Y","N"))</f>
        <v/>
      </c>
      <c r="AX81" s="91">
        <f>IF(AO81&gt;=Settings!$B$11,"Y","N")</f>
        <v/>
      </c>
      <c r="AY81" s="99">
        <f>(AT81="Y")+(AU81="Y")+(AV81="Y")+(AW81="Y")+(AX81="Y")</f>
        <v/>
      </c>
      <c r="AZ81" s="94">
        <f>IF(AY81=0,"None",_xlfn.TEXTJOIN(", ",TRUE(),IF(AT81="Y","Breakout",""),IF(AU81="Y","Accumulation",""),IF(AV81="Y","Institutional buying",""),IF(AW81="Y","Long buildup",""),IF(AX81="Y","Momentum leader","")))</f>
        <v/>
      </c>
      <c r="BA81" s="94">
        <f>IF(BW81="","","Passes "&amp;AY81&amp;" of 5 buy-side scans"&amp;IF(G81="Y","; RED FLAG: filter out using Red flag column",""))</f>
        <v/>
      </c>
      <c r="BB81" s="91" t="inlineStr">
        <is>
          <t>None</t>
        </is>
      </c>
      <c r="BC81" s="92" t="inlineStr">
        <is>
          <t>N</t>
        </is>
      </c>
      <c r="BD81" s="94" t="n"/>
      <c r="BE81" s="94" t="n"/>
      <c r="BF81" s="92">
        <f>IF(R81*100000&gt;=Settings!$B$5,"Y","N")</f>
        <v/>
      </c>
      <c r="BG81" s="91">
        <f>IF(F81&gt;Settings!$B$6,"Y","N")</f>
        <v/>
      </c>
      <c r="BH81" s="97" t="n">
        <v>-19.08</v>
      </c>
      <c r="BI81" s="96" t="n">
        <v>-6.05</v>
      </c>
      <c r="BJ81" s="96" t="n">
        <v>-12.93</v>
      </c>
      <c r="BK81" s="96" t="n">
        <v>-12.38</v>
      </c>
      <c r="BL81" s="96" t="n">
        <v>15.03</v>
      </c>
      <c r="BM81" s="96" t="n">
        <v>-1.58</v>
      </c>
      <c r="BN81" s="97" t="n">
        <v>-8.6</v>
      </c>
      <c r="BO81" s="96" t="n">
        <v>-10.74</v>
      </c>
      <c r="BP81" s="96" t="n">
        <v>-9.57</v>
      </c>
      <c r="BQ81" s="96" t="n">
        <v>-7.53</v>
      </c>
      <c r="BR81" s="91" t="inlineStr">
        <is>
          <t>Mixed</t>
        </is>
      </c>
      <c r="BS81" s="91" t="inlineStr">
        <is>
          <t>None</t>
        </is>
      </c>
      <c r="BT81" s="96" t="n">
        <v>16.2</v>
      </c>
      <c r="BU81" s="91" t="inlineStr">
        <is>
          <t>N</t>
        </is>
      </c>
      <c r="BV81" s="99">
        <f>IF(OR(BF81&lt;&gt;"Y",BG81&lt;&gt;"Y"),"",(AND(ISNUMBER(BQ81),BQ81&gt;0))+(BR81="Stacked up")+(AND(ISNUMBER(BH81),BH81&gt;=-Settings!$B$17))+(AND(ISNUMBER(BK81),ISNUMBER(BM81),BK81&gt;0,BM81&gt;0))+(AND(ISNUMBER(AQ81),AQ81&gt;=Settings!$B$18))+(AND(ISNUMBER(BT81),BT81&gt;=Settings!$B$19,BT81&lt;=Settings!$B$20))+(AND(ISNUMBER(AS81),AS81&gt;0))+(AND(ISNUMBER(T81),ISNUMBER(M81),T81&gt;=Settings!$B$21,M81&gt;0))+(AND(ISNUMBER(AD81),ISNUMBER(M81),AD81&gt;=Settings!$B$22,M81&gt;0))+(AY81&gt;=1))</f>
        <v/>
      </c>
      <c r="BW81" s="91">
        <f>IF(OR(AY81=0,BF81&lt;&gt;"Y",BG81&lt;&gt;"Y"),"",1+SUMPRODUCT(($A$6:$A$2604=A81)*($AY$6:$AY$2604&gt;0)*($BF$6:$BF$2604="Y")*($BG$6:$BG$2604="Y")*(($AY$6:$AY$2604&gt;AY81)+($AY$6:$AY$2604=AY81)*($AD$6:$AD$2604&gt;AD81))))</f>
        <v/>
      </c>
    </row>
    <row r="82" ht="23.85" customHeight="1" s="55">
      <c r="A82" s="90" t="n">
        <v>46296</v>
      </c>
      <c r="B82" s="91" t="inlineStr">
        <is>
          <t>CUMMINSIND</t>
        </is>
      </c>
      <c r="C82" s="91" t="inlineStr">
        <is>
          <t>INE298A01020</t>
        </is>
      </c>
      <c r="D82" s="91" t="inlineStr">
        <is>
          <t>Capital Goods</t>
        </is>
      </c>
      <c r="E82" s="91" t="inlineStr">
        <is>
          <t>Nifty Next 50</t>
        </is>
      </c>
      <c r="F82" s="93" t="n">
        <v>134719</v>
      </c>
      <c r="G82" s="92" t="inlineStr">
        <is>
          <t>N</t>
        </is>
      </c>
      <c r="H82" s="94" t="n"/>
      <c r="I82" s="91" t="inlineStr">
        <is>
          <t>N</t>
        </is>
      </c>
      <c r="J82" s="92">
        <f>IF(K82="","N","Y")</f>
        <v/>
      </c>
      <c r="K82" s="94">
        <f>_xlfn.TEXTJOIN("; ",TRUE,IF(P82="52-wk low","52-wk low",""),IF(AND(AD82&gt;=Settings!$B$12,M82&lt;0),"Distribution",""),IF(AND(AJ82="Y",M82&lt;0,AK82&lt;-Settings!$B$13),"Long unwinding",""),IF(AND(AJ82="Y",M82&lt;0,AK82&gt;Settings!$B$13),"Short buildup",""))</f>
        <v/>
      </c>
      <c r="L82" s="95" t="n">
        <v>4860</v>
      </c>
      <c r="M82" s="96" t="n">
        <v>2.1</v>
      </c>
      <c r="N82" s="93" t="n">
        <v>177</v>
      </c>
      <c r="O82" s="91" t="inlineStr">
        <is>
          <t>None</t>
        </is>
      </c>
      <c r="P82" s="91" t="inlineStr">
        <is>
          <t>None</t>
        </is>
      </c>
      <c r="Q82" s="97" t="n">
        <v>3.94</v>
      </c>
      <c r="R82" s="96" t="n">
        <v>3.94</v>
      </c>
      <c r="S82" s="96" t="n">
        <v>1</v>
      </c>
      <c r="T82" s="96" t="n">
        <v>0.9</v>
      </c>
      <c r="U82" s="96" t="n">
        <v>0.84</v>
      </c>
      <c r="V82" s="103" t="n">
        <v>0.84</v>
      </c>
      <c r="W82" s="102" t="n">
        <v>5</v>
      </c>
      <c r="X82" s="93" t="n"/>
      <c r="Y82" s="91" t="inlineStr">
        <is>
          <t>None</t>
        </is>
      </c>
      <c r="Z82" s="99" t="n">
        <v>48.69</v>
      </c>
      <c r="AA82" s="96" t="n">
        <v>0.78</v>
      </c>
      <c r="AB82" s="96" t="n">
        <v>0.8100000000000001</v>
      </c>
      <c r="AC82" s="96" t="n">
        <v>0.77</v>
      </c>
      <c r="AD82" s="96" t="n">
        <v>0.73</v>
      </c>
      <c r="AE82" s="96" t="n">
        <v>0.73</v>
      </c>
      <c r="AF82" s="103" t="n">
        <v>1.11</v>
      </c>
      <c r="AG82" s="91" t="inlineStr">
        <is>
          <t>Normal</t>
        </is>
      </c>
      <c r="AH82" s="100" t="n">
        <v>0</v>
      </c>
      <c r="AI82" s="101" t="n">
        <v>0</v>
      </c>
      <c r="AJ82" s="92" t="inlineStr">
        <is>
          <t>Y</t>
        </is>
      </c>
      <c r="AK82" s="96" t="n">
        <v>0.96</v>
      </c>
      <c r="AL82" s="91" t="inlineStr">
        <is>
          <t>Long buildup</t>
        </is>
      </c>
      <c r="AM82" s="93" t="n">
        <v>91</v>
      </c>
      <c r="AN82" s="92" t="inlineStr">
        <is>
          <t>200 Mom 30; 500 Mom 50; 500 Multicap MQ 50; TotalMkt MQ 50</t>
        </is>
      </c>
      <c r="AO82" s="102" t="n">
        <v>4</v>
      </c>
      <c r="AP82" s="103" t="n">
        <v>1.3</v>
      </c>
      <c r="AQ82" s="102" t="n">
        <v>73</v>
      </c>
      <c r="AR82" s="91" t="inlineStr">
        <is>
          <t>Y</t>
        </is>
      </c>
      <c r="AS82" s="104" t="n">
        <v>5.9</v>
      </c>
      <c r="AT82" s="92">
        <f>IF(AND(P82="52-wk high",T82&gt;=Settings!$B$7),"Y","N")</f>
        <v/>
      </c>
      <c r="AU82" s="91">
        <f>IF(AND(AD82&gt;=Settings!$B$8,M82&gt;0),"Y","N")</f>
        <v/>
      </c>
      <c r="AV82" s="91">
        <f>IF(OR(AH82&gt;Settings!$B$9,AI82&gt;Settings!$B$9),"Y","N")</f>
        <v/>
      </c>
      <c r="AW82" s="91">
        <f>IF(AJ82&lt;&gt;"Y","n/a",IF(AND(M82&gt;0,AK82&gt;Settings!$B$10),"Y","N"))</f>
        <v/>
      </c>
      <c r="AX82" s="91">
        <f>IF(AO82&gt;=Settings!$B$11,"Y","N")</f>
        <v/>
      </c>
      <c r="AY82" s="99">
        <f>(AT82="Y")+(AU82="Y")+(AV82="Y")+(AW82="Y")+(AX82="Y")</f>
        <v/>
      </c>
      <c r="AZ82" s="94">
        <f>IF(AY82=0,"None",_xlfn.TEXTJOIN(", ",TRUE(),IF(AT82="Y","Breakout",""),IF(AU82="Y","Accumulation",""),IF(AV82="Y","Institutional buying",""),IF(AW82="Y","Long buildup",""),IF(AX82="Y","Momentum leader","")))</f>
        <v/>
      </c>
      <c r="BA82" s="94">
        <f>IF(BW82="","","Passes "&amp;AY82&amp;" of 5 buy-side scans"&amp;IF(G82="Y","; RED FLAG: filter out using Red flag column",""))</f>
        <v/>
      </c>
      <c r="BB82" s="91" t="inlineStr">
        <is>
          <t>None</t>
        </is>
      </c>
      <c r="BC82" s="92" t="inlineStr">
        <is>
          <t>Y</t>
        </is>
      </c>
      <c r="BD82" s="94" t="inlineStr">
        <is>
          <t>PE &gt; 50</t>
        </is>
      </c>
      <c r="BE82" s="94" t="n"/>
      <c r="BF82" s="92">
        <f>IF(R82*100000&gt;=Settings!$B$5,"Y","N")</f>
        <v/>
      </c>
      <c r="BG82" s="91">
        <f>IF(F82&gt;Settings!$B$6,"Y","N")</f>
        <v/>
      </c>
      <c r="BH82" s="97" t="n">
        <v>-20.33</v>
      </c>
      <c r="BI82" s="96" t="n">
        <v>-2.27</v>
      </c>
      <c r="BJ82" s="96" t="n">
        <v>-4.8</v>
      </c>
      <c r="BK82" s="96" t="n">
        <v>-14.18</v>
      </c>
      <c r="BL82" s="96" t="n">
        <v>5.44</v>
      </c>
      <c r="BM82" s="96" t="n">
        <v>26.27</v>
      </c>
      <c r="BN82" s="97" t="n">
        <v>-2.45</v>
      </c>
      <c r="BO82" s="96" t="n">
        <v>-5.53</v>
      </c>
      <c r="BP82" s="96" t="n">
        <v>-6.32</v>
      </c>
      <c r="BQ82" s="96" t="n">
        <v>-3.1</v>
      </c>
      <c r="BR82" s="91" t="inlineStr">
        <is>
          <t>Mixed</t>
        </is>
      </c>
      <c r="BS82" s="91" t="inlineStr">
        <is>
          <t>None</t>
        </is>
      </c>
      <c r="BT82" s="96" t="n">
        <v>40.1</v>
      </c>
      <c r="BU82" s="91" t="inlineStr">
        <is>
          <t>N</t>
        </is>
      </c>
      <c r="BV82" s="99">
        <f>IF(OR(BF82&lt;&gt;"Y",BG82&lt;&gt;"Y"),"",(AND(ISNUMBER(BQ82),BQ82&gt;0))+(BR82="Stacked up")+(AND(ISNUMBER(BH82),BH82&gt;=-Settings!$B$17))+(AND(ISNUMBER(BK82),ISNUMBER(BM82),BK82&gt;0,BM82&gt;0))+(AND(ISNUMBER(AQ82),AQ82&gt;=Settings!$B$18))+(AND(ISNUMBER(BT82),BT82&gt;=Settings!$B$19,BT82&lt;=Settings!$B$20))+(AND(ISNUMBER(AS82),AS82&gt;0))+(AND(ISNUMBER(T82),ISNUMBER(M82),T82&gt;=Settings!$B$21,M82&gt;0))+(AND(ISNUMBER(AD82),ISNUMBER(M82),AD82&gt;=Settings!$B$22,M82&gt;0))+(AY82&gt;=1))</f>
        <v/>
      </c>
      <c r="BW82" s="91">
        <f>IF(OR(AY82=0,BF82&lt;&gt;"Y",BG82&lt;&gt;"Y"),"",1+SUMPRODUCT(($A$6:$A$2604=A82)*($AY$6:$AY$2604&gt;0)*($BF$6:$BF$2604="Y")*($BG$6:$BG$2604="Y")*(($AY$6:$AY$2604&gt;AY82)+($AY$6:$AY$2604=AY82)*($AD$6:$AD$2604&gt;AD82))))</f>
        <v/>
      </c>
    </row>
    <row r="83" ht="23.85" customHeight="1" s="55">
      <c r="A83" s="90" t="n">
        <v>46296</v>
      </c>
      <c r="B83" s="91" t="inlineStr">
        <is>
          <t>BOSCHLTD</t>
        </is>
      </c>
      <c r="C83" s="91" t="inlineStr">
        <is>
          <t>INE323A01026</t>
        </is>
      </c>
      <c r="D83" s="91" t="inlineStr">
        <is>
          <t>Automobile and Auto Components</t>
        </is>
      </c>
      <c r="E83" s="91" t="inlineStr">
        <is>
          <t>Nifty Next 50</t>
        </is>
      </c>
      <c r="F83" s="93" t="n">
        <v>134148</v>
      </c>
      <c r="G83" s="92" t="inlineStr">
        <is>
          <t>N</t>
        </is>
      </c>
      <c r="H83" s="94" t="n"/>
      <c r="I83" s="91" t="inlineStr">
        <is>
          <t>N</t>
        </is>
      </c>
      <c r="J83" s="92">
        <f>IF(K83="","N","Y")</f>
        <v/>
      </c>
      <c r="K83" s="94">
        <f>_xlfn.TEXTJOIN("; ",TRUE,IF(P83="52-wk low","52-wk low",""),IF(AND(AD83&gt;=Settings!$B$12,M83&lt;0),"Distribution",""),IF(AND(AJ83="Y",M83&lt;0,AK83&lt;-Settings!$B$13),"Long unwinding",""),IF(AND(AJ83="Y",M83&lt;0,AK83&gt;Settings!$B$13),"Short buildup",""))</f>
        <v/>
      </c>
      <c r="L83" s="95" t="n">
        <v>45480</v>
      </c>
      <c r="M83" s="96" t="n">
        <v>-3.44</v>
      </c>
      <c r="N83" s="93" t="n">
        <v>2212</v>
      </c>
      <c r="O83" s="91" t="inlineStr">
        <is>
          <t>None</t>
        </is>
      </c>
      <c r="P83" s="91" t="inlineStr">
        <is>
          <t>None</t>
        </is>
      </c>
      <c r="Q83" s="97" t="n">
        <v>0.49</v>
      </c>
      <c r="R83" s="96" t="n">
        <v>0.25</v>
      </c>
      <c r="S83" s="96" t="n">
        <v>1.93</v>
      </c>
      <c r="T83" s="96" t="n">
        <v>1.35</v>
      </c>
      <c r="U83" s="96" t="n">
        <v>1.26</v>
      </c>
      <c r="V83" s="103" t="n">
        <v>0.65</v>
      </c>
      <c r="W83" s="102" t="n">
        <v>2</v>
      </c>
      <c r="X83" s="93" t="n"/>
      <c r="Y83" s="91" t="inlineStr">
        <is>
          <t>None</t>
        </is>
      </c>
      <c r="Z83" s="99" t="n">
        <v>48.41</v>
      </c>
      <c r="AA83" s="96" t="n">
        <v>1.03</v>
      </c>
      <c r="AB83" s="96" t="n">
        <v>1.1</v>
      </c>
      <c r="AC83" s="96" t="n">
        <v>1.97</v>
      </c>
      <c r="AD83" s="96" t="n">
        <v>1.59</v>
      </c>
      <c r="AE83" s="96" t="n">
        <v>1.43</v>
      </c>
      <c r="AF83" s="103" t="n">
        <v>1.12</v>
      </c>
      <c r="AG83" s="91" t="inlineStr">
        <is>
          <t>Normal</t>
        </is>
      </c>
      <c r="AH83" s="100" t="n">
        <v>0</v>
      </c>
      <c r="AI83" s="101" t="n">
        <v>0</v>
      </c>
      <c r="AJ83" s="92" t="inlineStr">
        <is>
          <t>Y</t>
        </is>
      </c>
      <c r="AK83" s="96" t="n">
        <v>3.98</v>
      </c>
      <c r="AL83" s="91" t="inlineStr">
        <is>
          <t>Short buildup</t>
        </is>
      </c>
      <c r="AM83" s="93" t="n">
        <v>74</v>
      </c>
      <c r="AN83" s="92" t="inlineStr">
        <is>
          <t>TotalMkt MQ 50</t>
        </is>
      </c>
      <c r="AO83" s="102" t="n">
        <v>1</v>
      </c>
      <c r="AP83" s="103" t="n">
        <v>1.95</v>
      </c>
      <c r="AQ83" s="102" t="n">
        <v>88</v>
      </c>
      <c r="AR83" s="91" t="inlineStr">
        <is>
          <t>N</t>
        </is>
      </c>
      <c r="AS83" s="104" t="n">
        <v>0.5600000000000001</v>
      </c>
      <c r="AT83" s="92">
        <f>IF(AND(P83="52-wk high",T83&gt;=Settings!$B$7),"Y","N")</f>
        <v/>
      </c>
      <c r="AU83" s="91">
        <f>IF(AND(AD83&gt;=Settings!$B$8,M83&gt;0),"Y","N")</f>
        <v/>
      </c>
      <c r="AV83" s="91">
        <f>IF(OR(AH83&gt;Settings!$B$9,AI83&gt;Settings!$B$9),"Y","N")</f>
        <v/>
      </c>
      <c r="AW83" s="91">
        <f>IF(AJ83&lt;&gt;"Y","n/a",IF(AND(M83&gt;0,AK83&gt;Settings!$B$10),"Y","N"))</f>
        <v/>
      </c>
      <c r="AX83" s="91">
        <f>IF(AO83&gt;=Settings!$B$11,"Y","N")</f>
        <v/>
      </c>
      <c r="AY83" s="99">
        <f>(AT83="Y")+(AU83="Y")+(AV83="Y")+(AW83="Y")+(AX83="Y")</f>
        <v/>
      </c>
      <c r="AZ83" s="94">
        <f>IF(AY83=0,"None",_xlfn.TEXTJOIN(", ",TRUE(),IF(AT83="Y","Breakout",""),IF(AU83="Y","Accumulation",""),IF(AV83="Y","Institutional buying",""),IF(AW83="Y","Long buildup",""),IF(AX83="Y","Momentum leader","")))</f>
        <v/>
      </c>
      <c r="BA83" s="94">
        <f>IF(BW83="","","Passes "&amp;AY83&amp;" of 5 buy-side scans"&amp;IF(G83="Y","; RED FLAG: filter out using Red flag column",""))</f>
        <v/>
      </c>
      <c r="BB83" s="91" t="inlineStr">
        <is>
          <t>Upper</t>
        </is>
      </c>
      <c r="BC83" s="92" t="inlineStr">
        <is>
          <t>Y</t>
        </is>
      </c>
      <c r="BD83" s="94" t="inlineStr">
        <is>
          <t>PE &gt; 50</t>
        </is>
      </c>
      <c r="BE83" s="94" t="n"/>
      <c r="BF83" s="92">
        <f>IF(R83*100000&gt;=Settings!$B$5,"Y","N")</f>
        <v/>
      </c>
      <c r="BG83" s="91">
        <f>IF(F83&gt;Settings!$B$6,"Y","N")</f>
        <v/>
      </c>
      <c r="BH83" s="97" t="n">
        <v>-9.039999999999999</v>
      </c>
      <c r="BI83" s="96" t="n">
        <v>-4.75</v>
      </c>
      <c r="BJ83" s="96" t="n">
        <v>-6.32</v>
      </c>
      <c r="BK83" s="96" t="n">
        <v>11.51</v>
      </c>
      <c r="BL83" s="96" t="n">
        <v>48.46</v>
      </c>
      <c r="BM83" s="96" t="n">
        <v>18.68</v>
      </c>
      <c r="BN83" s="97" t="n">
        <v>-3.75</v>
      </c>
      <c r="BO83" s="96" t="n">
        <v>-1.16</v>
      </c>
      <c r="BP83" s="96" t="n">
        <v>4.43</v>
      </c>
      <c r="BQ83" s="96" t="n">
        <v>10.78</v>
      </c>
      <c r="BR83" s="91" t="inlineStr">
        <is>
          <t>Mixed</t>
        </is>
      </c>
      <c r="BS83" s="91" t="inlineStr">
        <is>
          <t>None</t>
        </is>
      </c>
      <c r="BT83" s="96" t="n">
        <v>37.3</v>
      </c>
      <c r="BU83" s="91" t="inlineStr">
        <is>
          <t>N</t>
        </is>
      </c>
      <c r="BV83" s="99">
        <f>IF(OR(BF83&lt;&gt;"Y",BG83&lt;&gt;"Y"),"",(AND(ISNUMBER(BQ83),BQ83&gt;0))+(BR83="Stacked up")+(AND(ISNUMBER(BH83),BH83&gt;=-Settings!$B$17))+(AND(ISNUMBER(BK83),ISNUMBER(BM83),BK83&gt;0,BM83&gt;0))+(AND(ISNUMBER(AQ83),AQ83&gt;=Settings!$B$18))+(AND(ISNUMBER(BT83),BT83&gt;=Settings!$B$19,BT83&lt;=Settings!$B$20))+(AND(ISNUMBER(AS83),AS83&gt;0))+(AND(ISNUMBER(T83),ISNUMBER(M83),T83&gt;=Settings!$B$21,M83&gt;0))+(AND(ISNUMBER(AD83),ISNUMBER(M83),AD83&gt;=Settings!$B$22,M83&gt;0))+(AY83&gt;=1))</f>
        <v/>
      </c>
      <c r="BW83" s="91">
        <f>IF(OR(AY83=0,BF83&lt;&gt;"Y",BG83&lt;&gt;"Y"),"",1+SUMPRODUCT(($A$6:$A$2604=A83)*($AY$6:$AY$2604&gt;0)*($BF$6:$BF$2604="Y")*($BG$6:$BG$2604="Y")*(($AY$6:$AY$2604&gt;AY83)+($AY$6:$AY$2604=AY83)*($AD$6:$AD$2604&gt;AD83))))</f>
        <v/>
      </c>
    </row>
    <row r="84" ht="23.85" customHeight="1" s="55">
      <c r="A84" s="90" t="n">
        <v>46296</v>
      </c>
      <c r="B84" s="91" t="inlineStr">
        <is>
          <t>BPCL</t>
        </is>
      </c>
      <c r="C84" s="91" t="inlineStr">
        <is>
          <t>INE029A01011</t>
        </is>
      </c>
      <c r="D84" s="91" t="inlineStr">
        <is>
          <t>Oil Gas &amp; Consumable Fuels</t>
        </is>
      </c>
      <c r="E84" s="91" t="inlineStr">
        <is>
          <t>Nifty Next 50</t>
        </is>
      </c>
      <c r="F84" s="93" t="n">
        <v>130415</v>
      </c>
      <c r="G84" s="92" t="inlineStr">
        <is>
          <t>N</t>
        </is>
      </c>
      <c r="H84" s="94" t="n"/>
      <c r="I84" s="91" t="inlineStr">
        <is>
          <t>N</t>
        </is>
      </c>
      <c r="J84" s="92">
        <f>IF(K84="","N","Y")</f>
        <v/>
      </c>
      <c r="K84" s="94">
        <f>_xlfn.TEXTJOIN("; ",TRUE,IF(P84="52-wk low","52-wk low",""),IF(AND(AD84&gt;=Settings!$B$12,M84&lt;0),"Distribution",""),IF(AND(AJ84="Y",M84&lt;0,AK84&lt;-Settings!$B$13),"Long unwinding",""),IF(AND(AJ84="Y",M84&lt;0,AK84&gt;Settings!$B$13),"Short buildup",""))</f>
        <v/>
      </c>
      <c r="L84" s="95" t="n">
        <v>300.6</v>
      </c>
      <c r="M84" s="96" t="n">
        <v>-0.86</v>
      </c>
      <c r="N84" s="93" t="n">
        <v>966</v>
      </c>
      <c r="O84" s="91" t="inlineStr">
        <is>
          <t>None</t>
        </is>
      </c>
      <c r="P84" s="91" t="inlineStr">
        <is>
          <t>None</t>
        </is>
      </c>
      <c r="Q84" s="97" t="n">
        <v>56.19</v>
      </c>
      <c r="R84" s="96" t="n">
        <v>42.79</v>
      </c>
      <c r="S84" s="96" t="n">
        <v>1.27</v>
      </c>
      <c r="T84" s="96" t="n">
        <v>1.1</v>
      </c>
      <c r="U84" s="96" t="n">
        <v>0.8</v>
      </c>
      <c r="V84" s="103" t="n">
        <v>0.62</v>
      </c>
      <c r="W84" s="102" t="n">
        <v>2</v>
      </c>
      <c r="X84" s="93" t="n"/>
      <c r="Y84" s="91" t="inlineStr">
        <is>
          <t>None</t>
        </is>
      </c>
      <c r="Z84" s="99" t="n">
        <v>48.85</v>
      </c>
      <c r="AA84" s="96" t="n">
        <v>0.88</v>
      </c>
      <c r="AB84" s="96" t="n">
        <v>0.89</v>
      </c>
      <c r="AC84" s="96" t="n">
        <v>1.1</v>
      </c>
      <c r="AD84" s="96" t="n">
        <v>0.98</v>
      </c>
      <c r="AE84" s="96" t="n">
        <v>0.73</v>
      </c>
      <c r="AF84" s="103" t="n">
        <v>1.05</v>
      </c>
      <c r="AG84" s="91" t="inlineStr">
        <is>
          <t>Normal</t>
        </is>
      </c>
      <c r="AH84" s="100" t="n">
        <v>0</v>
      </c>
      <c r="AI84" s="101" t="n">
        <v>0</v>
      </c>
      <c r="AJ84" s="92" t="inlineStr">
        <is>
          <t>Y</t>
        </is>
      </c>
      <c r="AK84" s="96" t="n">
        <v>1.8</v>
      </c>
      <c r="AL84" s="91" t="inlineStr">
        <is>
          <t>Short buildup</t>
        </is>
      </c>
      <c r="AM84" s="93" t="n">
        <v>143</v>
      </c>
      <c r="AN84" s="92" t="inlineStr">
        <is>
          <t>None</t>
        </is>
      </c>
      <c r="AO84" s="102" t="n">
        <v>0</v>
      </c>
      <c r="AP84" s="103" t="n">
        <v>0.79</v>
      </c>
      <c r="AQ84" s="102" t="n">
        <v>48</v>
      </c>
      <c r="AR84" s="91" t="inlineStr">
        <is>
          <t>Y</t>
        </is>
      </c>
      <c r="AS84" s="104" t="n">
        <v>2.69</v>
      </c>
      <c r="AT84" s="92">
        <f>IF(AND(P84="52-wk high",T84&gt;=Settings!$B$7),"Y","N")</f>
        <v/>
      </c>
      <c r="AU84" s="91">
        <f>IF(AND(AD84&gt;=Settings!$B$8,M84&gt;0),"Y","N")</f>
        <v/>
      </c>
      <c r="AV84" s="91">
        <f>IF(OR(AH84&gt;Settings!$B$9,AI84&gt;Settings!$B$9),"Y","N")</f>
        <v/>
      </c>
      <c r="AW84" s="91">
        <f>IF(AJ84&lt;&gt;"Y","n/a",IF(AND(M84&gt;0,AK84&gt;Settings!$B$10),"Y","N"))</f>
        <v/>
      </c>
      <c r="AX84" s="91">
        <f>IF(AO84&gt;=Settings!$B$11,"Y","N")</f>
        <v/>
      </c>
      <c r="AY84" s="99">
        <f>(AT84="Y")+(AU84="Y")+(AV84="Y")+(AW84="Y")+(AX84="Y")</f>
        <v/>
      </c>
      <c r="AZ84" s="94">
        <f>IF(AY84=0,"None",_xlfn.TEXTJOIN(", ",TRUE(),IF(AT84="Y","Breakout",""),IF(AU84="Y","Accumulation",""),IF(AV84="Y","Institutional buying",""),IF(AW84="Y","Long buildup",""),IF(AX84="Y","Momentum leader","")))</f>
        <v/>
      </c>
      <c r="BA84" s="94">
        <f>IF(BW84="","","Passes "&amp;AY84&amp;" of 5 buy-side scans"&amp;IF(G84="Y","; RED FLAG: filter out using Red flag column",""))</f>
        <v/>
      </c>
      <c r="BB84" s="91" t="inlineStr">
        <is>
          <t>None</t>
        </is>
      </c>
      <c r="BC84" s="92" t="inlineStr">
        <is>
          <t>N</t>
        </is>
      </c>
      <c r="BD84" s="94" t="n"/>
      <c r="BE84" s="94" t="n"/>
      <c r="BF84" s="92">
        <f>IF(R84*100000&gt;=Settings!$B$5,"Y","N")</f>
        <v/>
      </c>
      <c r="BG84" s="91">
        <f>IF(F84&gt;Settings!$B$6,"Y","N")</f>
        <v/>
      </c>
      <c r="BH84" s="97" t="n">
        <v>-23.25</v>
      </c>
      <c r="BI84" s="96" t="n">
        <v>-2.12</v>
      </c>
      <c r="BJ84" s="96" t="n">
        <v>-5.37</v>
      </c>
      <c r="BK84" s="96" t="n">
        <v>-1.18</v>
      </c>
      <c r="BL84" s="96" t="n">
        <v>6.88</v>
      </c>
      <c r="BM84" s="96" t="n">
        <v>-11.51</v>
      </c>
      <c r="BN84" s="97" t="n">
        <v>-2.29</v>
      </c>
      <c r="BO84" s="96" t="n">
        <v>-3.13</v>
      </c>
      <c r="BP84" s="96" t="n">
        <v>-3.84</v>
      </c>
      <c r="BQ84" s="96" t="n">
        <v>-5.78</v>
      </c>
      <c r="BR84" s="91" t="inlineStr">
        <is>
          <t>Stacked down</t>
        </is>
      </c>
      <c r="BS84" s="91" t="inlineStr">
        <is>
          <t>None</t>
        </is>
      </c>
      <c r="BT84" s="96" t="n">
        <v>38.7</v>
      </c>
      <c r="BU84" s="91" t="inlineStr">
        <is>
          <t>N</t>
        </is>
      </c>
      <c r="BV84" s="99">
        <f>IF(OR(BF84&lt;&gt;"Y",BG84&lt;&gt;"Y"),"",(AND(ISNUMBER(BQ84),BQ84&gt;0))+(BR84="Stacked up")+(AND(ISNUMBER(BH84),BH84&gt;=-Settings!$B$17))+(AND(ISNUMBER(BK84),ISNUMBER(BM84),BK84&gt;0,BM84&gt;0))+(AND(ISNUMBER(AQ84),AQ84&gt;=Settings!$B$18))+(AND(ISNUMBER(BT84),BT84&gt;=Settings!$B$19,BT84&lt;=Settings!$B$20))+(AND(ISNUMBER(AS84),AS84&gt;0))+(AND(ISNUMBER(T84),ISNUMBER(M84),T84&gt;=Settings!$B$21,M84&gt;0))+(AND(ISNUMBER(AD84),ISNUMBER(M84),AD84&gt;=Settings!$B$22,M84&gt;0))+(AY84&gt;=1))</f>
        <v/>
      </c>
      <c r="BW84" s="91">
        <f>IF(OR(AY84=0,BF84&lt;&gt;"Y",BG84&lt;&gt;"Y"),"",1+SUMPRODUCT(($A$6:$A$2604=A84)*($AY$6:$AY$2604&gt;0)*($BF$6:$BF$2604="Y")*($BG$6:$BG$2604="Y")*(($AY$6:$AY$2604&gt;AY84)+($AY$6:$AY$2604=AY84)*($AD$6:$AD$2604&gt;AD84))))</f>
        <v/>
      </c>
    </row>
    <row r="85" ht="23.85" customHeight="1" s="55">
      <c r="A85" s="90" t="n">
        <v>46296</v>
      </c>
      <c r="B85" s="91" t="inlineStr">
        <is>
          <t>UNIONBANK</t>
        </is>
      </c>
      <c r="C85" s="91" t="inlineStr">
        <is>
          <t>INE692A01016</t>
        </is>
      </c>
      <c r="D85" s="91" t="inlineStr">
        <is>
          <t>Financial Services</t>
        </is>
      </c>
      <c r="E85" s="91" t="inlineStr">
        <is>
          <t>Nifty Next 50</t>
        </is>
      </c>
      <c r="F85" s="93" t="n">
        <v>127932</v>
      </c>
      <c r="G85" s="92" t="inlineStr">
        <is>
          <t>N</t>
        </is>
      </c>
      <c r="H85" s="94" t="n"/>
      <c r="I85" s="91" t="inlineStr">
        <is>
          <t>N</t>
        </is>
      </c>
      <c r="J85" s="92">
        <f>IF(K85="","N","Y")</f>
        <v/>
      </c>
      <c r="K85" s="94">
        <f>_xlfn.TEXTJOIN("; ",TRUE,IF(P85="52-wk low","52-wk low",""),IF(AND(AD85&gt;=Settings!$B$12,M85&lt;0),"Distribution",""),IF(AND(AJ85="Y",M85&lt;0,AK85&lt;-Settings!$B$13),"Long unwinding",""),IF(AND(AJ85="Y",M85&lt;0,AK85&gt;Settings!$B$13),"Short buildup",""))</f>
        <v/>
      </c>
      <c r="L85" s="95" t="n">
        <v>167.59</v>
      </c>
      <c r="M85" s="96" t="n">
        <v>-1.99</v>
      </c>
      <c r="N85" s="93" t="n">
        <v>1635</v>
      </c>
      <c r="O85" s="91" t="inlineStr">
        <is>
          <t>None</t>
        </is>
      </c>
      <c r="P85" s="91" t="inlineStr">
        <is>
          <t>None</t>
        </is>
      </c>
      <c r="Q85" s="97" t="n">
        <v>78.76000000000001</v>
      </c>
      <c r="R85" s="96" t="n">
        <v>83.44</v>
      </c>
      <c r="S85" s="96" t="n">
        <v>0.9399999999999999</v>
      </c>
      <c r="T85" s="96" t="n">
        <v>0.8</v>
      </c>
      <c r="U85" s="96" t="n">
        <v>0.61</v>
      </c>
      <c r="V85" s="103" t="n">
        <v>0.64</v>
      </c>
      <c r="W85" s="102" t="n">
        <v>2</v>
      </c>
      <c r="X85" s="93" t="n"/>
      <c r="Y85" s="91" t="inlineStr">
        <is>
          <t>None</t>
        </is>
      </c>
      <c r="Z85" s="99" t="n">
        <v>45.17</v>
      </c>
      <c r="AA85" s="96" t="n">
        <v>0.91</v>
      </c>
      <c r="AB85" s="96" t="n">
        <v>0.9399999999999999</v>
      </c>
      <c r="AC85" s="96" t="n">
        <v>0.84</v>
      </c>
      <c r="AD85" s="96" t="n">
        <v>0.74</v>
      </c>
      <c r="AE85" s="96" t="n">
        <v>0.6</v>
      </c>
      <c r="AF85" s="103" t="n">
        <v>1.09</v>
      </c>
      <c r="AG85" s="91" t="inlineStr">
        <is>
          <t>Normal</t>
        </is>
      </c>
      <c r="AH85" s="100" t="n">
        <v>0</v>
      </c>
      <c r="AI85" s="101" t="n">
        <v>0</v>
      </c>
      <c r="AJ85" s="92" t="inlineStr">
        <is>
          <t>Y</t>
        </is>
      </c>
      <c r="AK85" s="96" t="n">
        <v>0.31</v>
      </c>
      <c r="AL85" s="91" t="inlineStr">
        <is>
          <t>Short buildup</t>
        </is>
      </c>
      <c r="AM85" s="93" t="n">
        <v>106</v>
      </c>
      <c r="AN85" s="92" t="inlineStr">
        <is>
          <t>None</t>
        </is>
      </c>
      <c r="AO85" s="102" t="n">
        <v>0</v>
      </c>
      <c r="AP85" s="103" t="n">
        <v>1.02</v>
      </c>
      <c r="AQ85" s="102" t="n">
        <v>63</v>
      </c>
      <c r="AR85" s="91" t="inlineStr">
        <is>
          <t>Y</t>
        </is>
      </c>
      <c r="AS85" s="104" t="n">
        <v>0.6</v>
      </c>
      <c r="AT85" s="92">
        <f>IF(AND(P85="52-wk high",T85&gt;=Settings!$B$7),"Y","N")</f>
        <v/>
      </c>
      <c r="AU85" s="91">
        <f>IF(AND(AD85&gt;=Settings!$B$8,M85&gt;0),"Y","N")</f>
        <v/>
      </c>
      <c r="AV85" s="91">
        <f>IF(OR(AH85&gt;Settings!$B$9,AI85&gt;Settings!$B$9),"Y","N")</f>
        <v/>
      </c>
      <c r="AW85" s="91">
        <f>IF(AJ85&lt;&gt;"Y","n/a",IF(AND(M85&gt;0,AK85&gt;Settings!$B$10),"Y","N"))</f>
        <v/>
      </c>
      <c r="AX85" s="91">
        <f>IF(AO85&gt;=Settings!$B$11,"Y","N")</f>
        <v/>
      </c>
      <c r="AY85" s="99">
        <f>(AT85="Y")+(AU85="Y")+(AV85="Y")+(AW85="Y")+(AX85="Y")</f>
        <v/>
      </c>
      <c r="AZ85" s="94">
        <f>IF(AY85=0,"None",_xlfn.TEXTJOIN(", ",TRUE(),IF(AT85="Y","Breakout",""),IF(AU85="Y","Accumulation",""),IF(AV85="Y","Institutional buying",""),IF(AW85="Y","Long buildup",""),IF(AX85="Y","Momentum leader","")))</f>
        <v/>
      </c>
      <c r="BA85" s="94">
        <f>IF(BW85="","","Passes "&amp;AY85&amp;" of 5 buy-side scans"&amp;IF(G85="Y","; RED FLAG: filter out using Red flag column",""))</f>
        <v/>
      </c>
      <c r="BB85" s="91" t="inlineStr">
        <is>
          <t>Upper</t>
        </is>
      </c>
      <c r="BC85" s="92" t="inlineStr">
        <is>
          <t>N</t>
        </is>
      </c>
      <c r="BD85" s="94" t="n"/>
      <c r="BE85" s="94" t="n"/>
      <c r="BF85" s="92">
        <f>IF(R85*100000&gt;=Settings!$B$5,"Y","N")</f>
        <v/>
      </c>
      <c r="BG85" s="91">
        <f>IF(F85&gt;Settings!$B$6,"Y","N")</f>
        <v/>
      </c>
      <c r="BH85" s="97" t="n">
        <v>-18.44</v>
      </c>
      <c r="BI85" s="96" t="n">
        <v>-6.61</v>
      </c>
      <c r="BJ85" s="96" t="n">
        <v>-9.359999999999999</v>
      </c>
      <c r="BK85" s="96" t="n">
        <v>-4.17</v>
      </c>
      <c r="BL85" s="96" t="n">
        <v>-2.36</v>
      </c>
      <c r="BM85" s="96" t="n">
        <v>20.79</v>
      </c>
      <c r="BN85" s="97" t="n">
        <v>-5.17</v>
      </c>
      <c r="BO85" s="96" t="n">
        <v>-5.8</v>
      </c>
      <c r="BP85" s="96" t="n">
        <v>-4.81</v>
      </c>
      <c r="BQ85" s="96" t="n">
        <v>-2</v>
      </c>
      <c r="BR85" s="91" t="inlineStr">
        <is>
          <t>Mixed</t>
        </is>
      </c>
      <c r="BS85" s="91" t="inlineStr">
        <is>
          <t>None</t>
        </is>
      </c>
      <c r="BT85" s="96" t="n">
        <v>32.4</v>
      </c>
      <c r="BU85" s="91" t="inlineStr">
        <is>
          <t>N</t>
        </is>
      </c>
      <c r="BV85" s="99">
        <f>IF(OR(BF85&lt;&gt;"Y",BG85&lt;&gt;"Y"),"",(AND(ISNUMBER(BQ85),BQ85&gt;0))+(BR85="Stacked up")+(AND(ISNUMBER(BH85),BH85&gt;=-Settings!$B$17))+(AND(ISNUMBER(BK85),ISNUMBER(BM85),BK85&gt;0,BM85&gt;0))+(AND(ISNUMBER(AQ85),AQ85&gt;=Settings!$B$18))+(AND(ISNUMBER(BT85),BT85&gt;=Settings!$B$19,BT85&lt;=Settings!$B$20))+(AND(ISNUMBER(AS85),AS85&gt;0))+(AND(ISNUMBER(T85),ISNUMBER(M85),T85&gt;=Settings!$B$21,M85&gt;0))+(AND(ISNUMBER(AD85),ISNUMBER(M85),AD85&gt;=Settings!$B$22,M85&gt;0))+(AY85&gt;=1))</f>
        <v/>
      </c>
      <c r="BW85" s="91">
        <f>IF(OR(AY85=0,BF85&lt;&gt;"Y",BG85&lt;&gt;"Y"),"",1+SUMPRODUCT(($A$6:$A$2604=A85)*($AY$6:$AY$2604&gt;0)*($BF$6:$BF$2604="Y")*($BG$6:$BG$2604="Y")*(($AY$6:$AY$2604&gt;AY85)+($AY$6:$AY$2604=AY85)*($AD$6:$AD$2604&gt;AD85))))</f>
        <v/>
      </c>
    </row>
    <row r="86" ht="23.85" customHeight="1" s="55">
      <c r="A86" s="90" t="n">
        <v>46296</v>
      </c>
      <c r="B86" s="91" t="inlineStr">
        <is>
          <t>PNB</t>
        </is>
      </c>
      <c r="C86" s="91" t="inlineStr">
        <is>
          <t>INE160A01022</t>
        </is>
      </c>
      <c r="D86" s="91" t="inlineStr">
        <is>
          <t>Financial Services</t>
        </is>
      </c>
      <c r="E86" s="91" t="inlineStr">
        <is>
          <t>Nifty Next 50</t>
        </is>
      </c>
      <c r="F86" s="93" t="n">
        <v>125928</v>
      </c>
      <c r="G86" s="92" t="inlineStr">
        <is>
          <t>N</t>
        </is>
      </c>
      <c r="H86" s="94" t="n"/>
      <c r="I86" s="91" t="inlineStr">
        <is>
          <t>N</t>
        </is>
      </c>
      <c r="J86" s="92">
        <f>IF(K86="","N","Y")</f>
        <v/>
      </c>
      <c r="K86" s="94">
        <f>_xlfn.TEXTJOIN("; ",TRUE,IF(P86="52-wk low","52-wk low",""),IF(AND(AD86&gt;=Settings!$B$12,M86&lt;0),"Distribution",""),IF(AND(AJ86="Y",M86&lt;0,AK86&lt;-Settings!$B$13),"Long unwinding",""),IF(AND(AJ86="Y",M86&lt;0,AK86&gt;Settings!$B$13),"Short buildup",""))</f>
        <v/>
      </c>
      <c r="L86" s="95" t="n">
        <v>109.57</v>
      </c>
      <c r="M86" s="96" t="n">
        <v>-3.09</v>
      </c>
      <c r="N86" s="93" t="n">
        <v>2120</v>
      </c>
      <c r="O86" s="91" t="inlineStr">
        <is>
          <t>None</t>
        </is>
      </c>
      <c r="P86" s="91" t="inlineStr">
        <is>
          <t>None</t>
        </is>
      </c>
      <c r="Q86" s="97" t="n">
        <v>113.66</v>
      </c>
      <c r="R86" s="96" t="n">
        <v>132.98</v>
      </c>
      <c r="S86" s="96" t="n">
        <v>0.82</v>
      </c>
      <c r="T86" s="96" t="n">
        <v>0.86</v>
      </c>
      <c r="U86" s="96" t="n">
        <v>0.65</v>
      </c>
      <c r="V86" s="103" t="n">
        <v>0.77</v>
      </c>
      <c r="W86" s="102" t="n">
        <v>1</v>
      </c>
      <c r="X86" s="93" t="n"/>
      <c r="Y86" s="91" t="inlineStr">
        <is>
          <t>None</t>
        </is>
      </c>
      <c r="Z86" s="99" t="n">
        <v>42.94</v>
      </c>
      <c r="AA86" s="96" t="n">
        <v>0.88</v>
      </c>
      <c r="AB86" s="96" t="n">
        <v>0.9</v>
      </c>
      <c r="AC86" s="96" t="n">
        <v>0.73</v>
      </c>
      <c r="AD86" s="96" t="n">
        <v>0.78</v>
      </c>
      <c r="AE86" s="96" t="n">
        <v>0.63</v>
      </c>
      <c r="AF86" s="103" t="n">
        <v>1.09</v>
      </c>
      <c r="AG86" s="91" t="inlineStr">
        <is>
          <t>Normal</t>
        </is>
      </c>
      <c r="AH86" s="100" t="n">
        <v>0</v>
      </c>
      <c r="AI86" s="101" t="n">
        <v>0</v>
      </c>
      <c r="AJ86" s="92" t="inlineStr">
        <is>
          <t>Y</t>
        </is>
      </c>
      <c r="AK86" s="96" t="n">
        <v>-0.01</v>
      </c>
      <c r="AL86" s="91" t="inlineStr">
        <is>
          <t>Long unwinding</t>
        </is>
      </c>
      <c r="AM86" s="93" t="n">
        <v>96</v>
      </c>
      <c r="AN86" s="92" t="inlineStr">
        <is>
          <t>None</t>
        </is>
      </c>
      <c r="AO86" s="102" t="n">
        <v>0</v>
      </c>
      <c r="AP86" s="103" t="n">
        <v>0.86</v>
      </c>
      <c r="AQ86" s="102" t="n">
        <v>54</v>
      </c>
      <c r="AR86" s="91" t="inlineStr">
        <is>
          <t>Y</t>
        </is>
      </c>
      <c r="AS86" s="104" t="n">
        <v>0.6</v>
      </c>
      <c r="AT86" s="92">
        <f>IF(AND(P86="52-wk high",T86&gt;=Settings!$B$7),"Y","N")</f>
        <v/>
      </c>
      <c r="AU86" s="91">
        <f>IF(AND(AD86&gt;=Settings!$B$8,M86&gt;0),"Y","N")</f>
        <v/>
      </c>
      <c r="AV86" s="91">
        <f>IF(OR(AH86&gt;Settings!$B$9,AI86&gt;Settings!$B$9),"Y","N")</f>
        <v/>
      </c>
      <c r="AW86" s="91">
        <f>IF(AJ86&lt;&gt;"Y","n/a",IF(AND(M86&gt;0,AK86&gt;Settings!$B$10),"Y","N"))</f>
        <v/>
      </c>
      <c r="AX86" s="91">
        <f>IF(AO86&gt;=Settings!$B$11,"Y","N")</f>
        <v/>
      </c>
      <c r="AY86" s="99">
        <f>(AT86="Y")+(AU86="Y")+(AV86="Y")+(AW86="Y")+(AX86="Y")</f>
        <v/>
      </c>
      <c r="AZ86" s="94">
        <f>IF(AY86=0,"None",_xlfn.TEXTJOIN(", ",TRUE(),IF(AT86="Y","Breakout",""),IF(AU86="Y","Accumulation",""),IF(AV86="Y","Institutional buying",""),IF(AW86="Y","Long buildup",""),IF(AX86="Y","Momentum leader","")))</f>
        <v/>
      </c>
      <c r="BA86" s="94">
        <f>IF(BW86="","","Passes "&amp;AY86&amp;" of 5 buy-side scans"&amp;IF(G86="Y","; RED FLAG: filter out using Red flag column",""))</f>
        <v/>
      </c>
      <c r="BB86" s="91" t="inlineStr">
        <is>
          <t>Upper</t>
        </is>
      </c>
      <c r="BC86" s="92" t="inlineStr">
        <is>
          <t>N</t>
        </is>
      </c>
      <c r="BD86" s="94" t="n"/>
      <c r="BE86" s="94" t="n"/>
      <c r="BF86" s="92">
        <f>IF(R86*100000&gt;=Settings!$B$5,"Y","N")</f>
        <v/>
      </c>
      <c r="BG86" s="91">
        <f>IF(F86&gt;Settings!$B$6,"Y","N")</f>
        <v/>
      </c>
      <c r="BH86" s="97" t="n">
        <v>-18.93</v>
      </c>
      <c r="BI86" s="96" t="n">
        <v>-6.45</v>
      </c>
      <c r="BJ86" s="96" t="n">
        <v>-4.9</v>
      </c>
      <c r="BK86" s="96" t="n">
        <v>1.89</v>
      </c>
      <c r="BL86" s="96" t="n">
        <v>5.36</v>
      </c>
      <c r="BM86" s="96" t="n">
        <v>-2.65</v>
      </c>
      <c r="BN86" s="97" t="n">
        <v>-4.66</v>
      </c>
      <c r="BO86" s="96" t="n">
        <v>-4.12</v>
      </c>
      <c r="BP86" s="96" t="n">
        <v>-3.22</v>
      </c>
      <c r="BQ86" s="96" t="n">
        <v>-3.28</v>
      </c>
      <c r="BR86" s="91" t="inlineStr">
        <is>
          <t>Mixed</t>
        </is>
      </c>
      <c r="BS86" s="91" t="inlineStr">
        <is>
          <t>None</t>
        </is>
      </c>
      <c r="BT86" s="96" t="n">
        <v>28.3</v>
      </c>
      <c r="BU86" s="91" t="inlineStr">
        <is>
          <t>N</t>
        </is>
      </c>
      <c r="BV86" s="99">
        <f>IF(OR(BF86&lt;&gt;"Y",BG86&lt;&gt;"Y"),"",(AND(ISNUMBER(BQ86),BQ86&gt;0))+(BR86="Stacked up")+(AND(ISNUMBER(BH86),BH86&gt;=-Settings!$B$17))+(AND(ISNUMBER(BK86),ISNUMBER(BM86),BK86&gt;0,BM86&gt;0))+(AND(ISNUMBER(AQ86),AQ86&gt;=Settings!$B$18))+(AND(ISNUMBER(BT86),BT86&gt;=Settings!$B$19,BT86&lt;=Settings!$B$20))+(AND(ISNUMBER(AS86),AS86&gt;0))+(AND(ISNUMBER(T86),ISNUMBER(M86),T86&gt;=Settings!$B$21,M86&gt;0))+(AND(ISNUMBER(AD86),ISNUMBER(M86),AD86&gt;=Settings!$B$22,M86&gt;0))+(AY86&gt;=1))</f>
        <v/>
      </c>
      <c r="BW86" s="91">
        <f>IF(OR(AY86=0,BF86&lt;&gt;"Y",BG86&lt;&gt;"Y"),"",1+SUMPRODUCT(($A$6:$A$2604=A86)*($AY$6:$AY$2604&gt;0)*($BF$6:$BF$2604="Y")*($BG$6:$BG$2604="Y")*(($AY$6:$AY$2604&gt;AY86)+($AY$6:$AY$2604=AY86)*($AD$6:$AD$2604&gt;AD86))))</f>
        <v/>
      </c>
    </row>
    <row r="87" ht="23.85" customHeight="1" s="55">
      <c r="A87" s="90" t="n">
        <v>46296</v>
      </c>
      <c r="B87" s="91" t="inlineStr">
        <is>
          <t>POLYCAB</t>
        </is>
      </c>
      <c r="C87" s="91" t="inlineStr">
        <is>
          <t>INE455K01017</t>
        </is>
      </c>
      <c r="D87" s="91" t="inlineStr">
        <is>
          <t>Capital Goods</t>
        </is>
      </c>
      <c r="E87" s="91" t="inlineStr">
        <is>
          <t>Nifty Next 50</t>
        </is>
      </c>
      <c r="F87" s="93" t="n">
        <v>120403</v>
      </c>
      <c r="G87" s="92" t="inlineStr">
        <is>
          <t>N</t>
        </is>
      </c>
      <c r="H87" s="94" t="n"/>
      <c r="I87" s="91" t="inlineStr">
        <is>
          <t>N</t>
        </is>
      </c>
      <c r="J87" s="92">
        <f>IF(K87="","N","Y")</f>
        <v/>
      </c>
      <c r="K87" s="94">
        <f>_xlfn.TEXTJOIN("; ",TRUE,IF(P87="52-wk low","52-wk low",""),IF(AND(AD87&gt;=Settings!$B$12,M87&lt;0),"Distribution",""),IF(AND(AJ87="Y",M87&lt;0,AK87&lt;-Settings!$B$13),"Long unwinding",""),IF(AND(AJ87="Y",M87&lt;0,AK87&gt;Settings!$B$13),"Short buildup",""))</f>
        <v/>
      </c>
      <c r="L87" s="95" t="n">
        <v>7990</v>
      </c>
      <c r="M87" s="96" t="n">
        <v>-0.45</v>
      </c>
      <c r="N87" s="93" t="n">
        <v>773</v>
      </c>
      <c r="O87" s="91" t="inlineStr">
        <is>
          <t>None</t>
        </is>
      </c>
      <c r="P87" s="91" t="inlineStr">
        <is>
          <t>None</t>
        </is>
      </c>
      <c r="Q87" s="97" t="n">
        <v>4.64</v>
      </c>
      <c r="R87" s="96" t="n">
        <v>4.55</v>
      </c>
      <c r="S87" s="96" t="n">
        <v>1.02</v>
      </c>
      <c r="T87" s="96" t="n">
        <v>1.29</v>
      </c>
      <c r="U87" s="96" t="n">
        <v>1.31</v>
      </c>
      <c r="V87" s="103" t="n">
        <v>1.28</v>
      </c>
      <c r="W87" s="102" t="n">
        <v>8</v>
      </c>
      <c r="X87" s="93" t="n">
        <v>261</v>
      </c>
      <c r="Y87" s="91" t="inlineStr">
        <is>
          <t>None</t>
        </is>
      </c>
      <c r="Z87" s="99" t="n">
        <v>57.1</v>
      </c>
      <c r="AA87" s="96" t="n">
        <v>1.08</v>
      </c>
      <c r="AB87" s="96" t="n">
        <v>1.1</v>
      </c>
      <c r="AC87" s="96" t="n">
        <v>1.07</v>
      </c>
      <c r="AD87" s="96" t="n">
        <v>1.39</v>
      </c>
      <c r="AE87" s="96" t="n">
        <v>1.51</v>
      </c>
      <c r="AF87" s="103" t="n">
        <v>1.11</v>
      </c>
      <c r="AG87" s="91" t="inlineStr">
        <is>
          <t>Normal</t>
        </is>
      </c>
      <c r="AH87" s="100" t="n">
        <v>0</v>
      </c>
      <c r="AI87" s="101" t="n">
        <v>0</v>
      </c>
      <c r="AJ87" s="92" t="inlineStr">
        <is>
          <t>Y</t>
        </is>
      </c>
      <c r="AK87" s="96" t="n">
        <v>1.75</v>
      </c>
      <c r="AL87" s="91" t="inlineStr">
        <is>
          <t>Short buildup</t>
        </is>
      </c>
      <c r="AM87" s="93" t="n">
        <v>75</v>
      </c>
      <c r="AN87" s="92" t="inlineStr">
        <is>
          <t>200 Mom 30; 500 Mom 50; Mid150 Mom 50; MidSmall400 MQ 100; 500 Multicap MQ 50; TotalMkt MQ 50</t>
        </is>
      </c>
      <c r="AO87" s="102" t="n">
        <v>6</v>
      </c>
      <c r="AP87" s="103" t="n">
        <v>1.17</v>
      </c>
      <c r="AQ87" s="102" t="n">
        <v>69</v>
      </c>
      <c r="AR87" s="91" t="inlineStr">
        <is>
          <t>Y</t>
        </is>
      </c>
      <c r="AS87" s="104" t="n">
        <v>5.9</v>
      </c>
      <c r="AT87" s="92">
        <f>IF(AND(P87="52-wk high",T87&gt;=Settings!$B$7),"Y","N")</f>
        <v/>
      </c>
      <c r="AU87" s="91">
        <f>IF(AND(AD87&gt;=Settings!$B$8,M87&gt;0),"Y","N")</f>
        <v/>
      </c>
      <c r="AV87" s="91">
        <f>IF(OR(AH87&gt;Settings!$B$9,AI87&gt;Settings!$B$9),"Y","N")</f>
        <v/>
      </c>
      <c r="AW87" s="91">
        <f>IF(AJ87&lt;&gt;"Y","n/a",IF(AND(M87&gt;0,AK87&gt;Settings!$B$10),"Y","N"))</f>
        <v/>
      </c>
      <c r="AX87" s="91">
        <f>IF(AO87&gt;=Settings!$B$11,"Y","N")</f>
        <v/>
      </c>
      <c r="AY87" s="99">
        <f>(AT87="Y")+(AU87="Y")+(AV87="Y")+(AW87="Y")+(AX87="Y")</f>
        <v/>
      </c>
      <c r="AZ87" s="94">
        <f>IF(AY87=0,"None",_xlfn.TEXTJOIN(", ",TRUE(),IF(AT87="Y","Breakout",""),IF(AU87="Y","Accumulation",""),IF(AV87="Y","Institutional buying",""),IF(AW87="Y","Long buildup",""),IF(AX87="Y","Momentum leader","")))</f>
        <v/>
      </c>
      <c r="BA87" s="94">
        <f>IF(BW87="","","Passes "&amp;AY87&amp;" of 5 buy-side scans"&amp;IF(G87="Y","; RED FLAG: filter out using Red flag column",""))</f>
        <v/>
      </c>
      <c r="BB87" s="91" t="inlineStr">
        <is>
          <t>None</t>
        </is>
      </c>
      <c r="BC87" s="92" t="inlineStr">
        <is>
          <t>N</t>
        </is>
      </c>
      <c r="BD87" s="94" t="n"/>
      <c r="BE87" s="94" t="n"/>
      <c r="BF87" s="92">
        <f>IF(R87*100000&gt;=Settings!$B$5,"Y","N")</f>
        <v/>
      </c>
      <c r="BG87" s="91">
        <f>IF(F87&gt;Settings!$B$6,"Y","N")</f>
        <v/>
      </c>
      <c r="BH87" s="97" t="n">
        <v>-21.09</v>
      </c>
      <c r="BI87" s="96" t="n">
        <v>-4.5</v>
      </c>
      <c r="BJ87" s="96" t="n">
        <v>-10.18</v>
      </c>
      <c r="BK87" s="96" t="n">
        <v>-17.74</v>
      </c>
      <c r="BL87" s="96" t="n">
        <v>15.38</v>
      </c>
      <c r="BM87" s="96" t="n">
        <v>8.69</v>
      </c>
      <c r="BN87" s="97" t="n">
        <v>-4.36</v>
      </c>
      <c r="BO87" s="96" t="n">
        <v>-7.75</v>
      </c>
      <c r="BP87" s="96" t="n">
        <v>-8.48</v>
      </c>
      <c r="BQ87" s="96" t="n">
        <v>-6.04</v>
      </c>
      <c r="BR87" s="91" t="inlineStr">
        <is>
          <t>Mixed</t>
        </is>
      </c>
      <c r="BS87" s="91" t="inlineStr">
        <is>
          <t>None</t>
        </is>
      </c>
      <c r="BT87" s="96" t="n">
        <v>27.4</v>
      </c>
      <c r="BU87" s="91" t="inlineStr">
        <is>
          <t>N</t>
        </is>
      </c>
      <c r="BV87" s="99">
        <f>IF(OR(BF87&lt;&gt;"Y",BG87&lt;&gt;"Y"),"",(AND(ISNUMBER(BQ87),BQ87&gt;0))+(BR87="Stacked up")+(AND(ISNUMBER(BH87),BH87&gt;=-Settings!$B$17))+(AND(ISNUMBER(BK87),ISNUMBER(BM87),BK87&gt;0,BM87&gt;0))+(AND(ISNUMBER(AQ87),AQ87&gt;=Settings!$B$18))+(AND(ISNUMBER(BT87),BT87&gt;=Settings!$B$19,BT87&lt;=Settings!$B$20))+(AND(ISNUMBER(AS87),AS87&gt;0))+(AND(ISNUMBER(T87),ISNUMBER(M87),T87&gt;=Settings!$B$21,M87&gt;0))+(AND(ISNUMBER(AD87),ISNUMBER(M87),AD87&gt;=Settings!$B$22,M87&gt;0))+(AY87&gt;=1))</f>
        <v/>
      </c>
      <c r="BW87" s="91">
        <f>IF(OR(AY87=0,BF87&lt;&gt;"Y",BG87&lt;&gt;"Y"),"",1+SUMPRODUCT(($A$6:$A$2604=A87)*($AY$6:$AY$2604&gt;0)*($BF$6:$BF$2604="Y")*($BG$6:$BG$2604="Y")*(($AY$6:$AY$2604&gt;AY87)+($AY$6:$AY$2604=AY87)*($AD$6:$AD$2604&gt;AD87))))</f>
        <v/>
      </c>
    </row>
    <row r="88" ht="23.85" customHeight="1" s="55">
      <c r="A88" s="90" t="n">
        <v>46296</v>
      </c>
      <c r="B88" s="91" t="inlineStr">
        <is>
          <t>BANKBARODA</t>
        </is>
      </c>
      <c r="C88" s="91" t="inlineStr">
        <is>
          <t>INE028A01039</t>
        </is>
      </c>
      <c r="D88" s="91" t="inlineStr">
        <is>
          <t>Financial Services</t>
        </is>
      </c>
      <c r="E88" s="91" t="inlineStr">
        <is>
          <t>Nifty Next 50</t>
        </is>
      </c>
      <c r="F88" s="93" t="n">
        <v>119365</v>
      </c>
      <c r="G88" s="92" t="inlineStr">
        <is>
          <t>N</t>
        </is>
      </c>
      <c r="H88" s="94" t="n"/>
      <c r="I88" s="91" t="inlineStr">
        <is>
          <t>N</t>
        </is>
      </c>
      <c r="J88" s="92">
        <f>IF(K88="","N","Y")</f>
        <v/>
      </c>
      <c r="K88" s="94">
        <f>_xlfn.TEXTJOIN("; ",TRUE,IF(P88="52-wk low","52-wk low",""),IF(AND(AD88&gt;=Settings!$B$12,M88&lt;0),"Distribution",""),IF(AND(AJ88="Y",M88&lt;0,AK88&lt;-Settings!$B$13),"Long unwinding",""),IF(AND(AJ88="Y",M88&lt;0,AK88&gt;Settings!$B$13),"Short buildup",""))</f>
        <v/>
      </c>
      <c r="L88" s="95" t="n">
        <v>230.82</v>
      </c>
      <c r="M88" s="96" t="n">
        <v>0.12</v>
      </c>
      <c r="N88" s="93" t="n">
        <v>546</v>
      </c>
      <c r="O88" s="91" t="inlineStr">
        <is>
          <t>None</t>
        </is>
      </c>
      <c r="P88" s="91" t="inlineStr">
        <is>
          <t>None</t>
        </is>
      </c>
      <c r="Q88" s="97" t="n">
        <v>90.34</v>
      </c>
      <c r="R88" s="96" t="n">
        <v>68.70999999999999</v>
      </c>
      <c r="S88" s="96" t="n">
        <v>1.31</v>
      </c>
      <c r="T88" s="96" t="n">
        <v>1.18</v>
      </c>
      <c r="U88" s="96" t="n">
        <v>0.84</v>
      </c>
      <c r="V88" s="103" t="n">
        <v>0.65</v>
      </c>
      <c r="W88" s="102" t="n">
        <v>2</v>
      </c>
      <c r="X88" s="93" t="n"/>
      <c r="Y88" s="91" t="inlineStr">
        <is>
          <t>None</t>
        </is>
      </c>
      <c r="Z88" s="99" t="n">
        <v>51.59</v>
      </c>
      <c r="AA88" s="96" t="n">
        <v>0.96</v>
      </c>
      <c r="AB88" s="96" t="n">
        <v>0.99</v>
      </c>
      <c r="AC88" s="96" t="n">
        <v>1.24</v>
      </c>
      <c r="AD88" s="96" t="n">
        <v>1.17</v>
      </c>
      <c r="AE88" s="96" t="n">
        <v>0.85</v>
      </c>
      <c r="AF88" s="103" t="n">
        <v>1.05</v>
      </c>
      <c r="AG88" s="91" t="inlineStr">
        <is>
          <t>Normal</t>
        </is>
      </c>
      <c r="AH88" s="100" t="n">
        <v>0</v>
      </c>
      <c r="AI88" s="101" t="n">
        <v>0</v>
      </c>
      <c r="AJ88" s="92" t="inlineStr">
        <is>
          <t>Y</t>
        </is>
      </c>
      <c r="AK88" s="96" t="n">
        <v>-1.18</v>
      </c>
      <c r="AL88" s="91" t="inlineStr">
        <is>
          <t>Short covering</t>
        </is>
      </c>
      <c r="AM88" s="93" t="n">
        <v>69</v>
      </c>
      <c r="AN88" s="92" t="inlineStr">
        <is>
          <t>None</t>
        </is>
      </c>
      <c r="AO88" s="102" t="n">
        <v>0</v>
      </c>
      <c r="AP88" s="103" t="n">
        <v>0.64</v>
      </c>
      <c r="AQ88" s="102" t="n">
        <v>27</v>
      </c>
      <c r="AR88" s="91" t="inlineStr">
        <is>
          <t>N</t>
        </is>
      </c>
      <c r="AS88" s="104" t="n">
        <v>0.6</v>
      </c>
      <c r="AT88" s="92">
        <f>IF(AND(P88="52-wk high",T88&gt;=Settings!$B$7),"Y","N")</f>
        <v/>
      </c>
      <c r="AU88" s="91">
        <f>IF(AND(AD88&gt;=Settings!$B$8,M88&gt;0),"Y","N")</f>
        <v/>
      </c>
      <c r="AV88" s="91">
        <f>IF(OR(AH88&gt;Settings!$B$9,AI88&gt;Settings!$B$9),"Y","N")</f>
        <v/>
      </c>
      <c r="AW88" s="91">
        <f>IF(AJ88&lt;&gt;"Y","n/a",IF(AND(M88&gt;0,AK88&gt;Settings!$B$10),"Y","N"))</f>
        <v/>
      </c>
      <c r="AX88" s="91">
        <f>IF(AO88&gt;=Settings!$B$11,"Y","N")</f>
        <v/>
      </c>
      <c r="AY88" s="99">
        <f>(AT88="Y")+(AU88="Y")+(AV88="Y")+(AW88="Y")+(AX88="Y")</f>
        <v/>
      </c>
      <c r="AZ88" s="94">
        <f>IF(AY88=0,"None",_xlfn.TEXTJOIN(", ",TRUE(),IF(AT88="Y","Breakout",""),IF(AU88="Y","Accumulation",""),IF(AV88="Y","Institutional buying",""),IF(AW88="Y","Long buildup",""),IF(AX88="Y","Momentum leader","")))</f>
        <v/>
      </c>
      <c r="BA88" s="94">
        <f>IF(BW88="","","Passes "&amp;AY88&amp;" of 5 buy-side scans"&amp;IF(G88="Y","; RED FLAG: filter out using Red flag column",""))</f>
        <v/>
      </c>
      <c r="BB88" s="91" t="inlineStr">
        <is>
          <t>None</t>
        </is>
      </c>
      <c r="BC88" s="92" t="inlineStr">
        <is>
          <t>N</t>
        </is>
      </c>
      <c r="BD88" s="94" t="n"/>
      <c r="BE88" s="94" t="n"/>
      <c r="BF88" s="92">
        <f>IF(R88*100000&gt;=Settings!$B$5,"Y","N")</f>
        <v/>
      </c>
      <c r="BG88" s="91">
        <f>IF(F88&gt;Settings!$B$6,"Y","N")</f>
        <v/>
      </c>
      <c r="BH88" s="97" t="n">
        <v>-29.09</v>
      </c>
      <c r="BI88" s="96" t="n">
        <v>-1.49</v>
      </c>
      <c r="BJ88" s="96" t="n">
        <v>-2.89</v>
      </c>
      <c r="BK88" s="96" t="n">
        <v>-15.03</v>
      </c>
      <c r="BL88" s="96" t="n">
        <v>-8.42</v>
      </c>
      <c r="BM88" s="96" t="n">
        <v>-11.09</v>
      </c>
      <c r="BN88" s="97" t="n">
        <v>-1.54</v>
      </c>
      <c r="BO88" s="96" t="n">
        <v>-4.17</v>
      </c>
      <c r="BP88" s="96" t="n">
        <v>-7.66</v>
      </c>
      <c r="BQ88" s="96" t="n">
        <v>-10.92</v>
      </c>
      <c r="BR88" s="91" t="inlineStr">
        <is>
          <t>Stacked down</t>
        </is>
      </c>
      <c r="BS88" s="91" t="inlineStr">
        <is>
          <t>None</t>
        </is>
      </c>
      <c r="BT88" s="96" t="n">
        <v>41.7</v>
      </c>
      <c r="BU88" s="91" t="inlineStr">
        <is>
          <t>N</t>
        </is>
      </c>
      <c r="BV88" s="99">
        <f>IF(OR(BF88&lt;&gt;"Y",BG88&lt;&gt;"Y"),"",(AND(ISNUMBER(BQ88),BQ88&gt;0))+(BR88="Stacked up")+(AND(ISNUMBER(BH88),BH88&gt;=-Settings!$B$17))+(AND(ISNUMBER(BK88),ISNUMBER(BM88),BK88&gt;0,BM88&gt;0))+(AND(ISNUMBER(AQ88),AQ88&gt;=Settings!$B$18))+(AND(ISNUMBER(BT88),BT88&gt;=Settings!$B$19,BT88&lt;=Settings!$B$20))+(AND(ISNUMBER(AS88),AS88&gt;0))+(AND(ISNUMBER(T88),ISNUMBER(M88),T88&gt;=Settings!$B$21,M88&gt;0))+(AND(ISNUMBER(AD88),ISNUMBER(M88),AD88&gt;=Settings!$B$22,M88&gt;0))+(AY88&gt;=1))</f>
        <v/>
      </c>
      <c r="BW88" s="91">
        <f>IF(OR(AY88=0,BF88&lt;&gt;"Y",BG88&lt;&gt;"Y"),"",1+SUMPRODUCT(($A$6:$A$2604=A88)*($AY$6:$AY$2604&gt;0)*($BF$6:$BF$2604="Y")*($BG$6:$BG$2604="Y")*(($AY$6:$AY$2604&gt;AY88)+($AY$6:$AY$2604=AY88)*($AD$6:$AD$2604&gt;AD88))))</f>
        <v/>
      </c>
    </row>
    <row r="89" ht="23.85" customHeight="1" s="55">
      <c r="A89" s="90" t="n">
        <v>46296</v>
      </c>
      <c r="B89" s="91" t="inlineStr">
        <is>
          <t>LTM</t>
        </is>
      </c>
      <c r="C89" s="91" t="inlineStr">
        <is>
          <t>INE214T01019</t>
        </is>
      </c>
      <c r="D89" s="91" t="inlineStr">
        <is>
          <t>Information Technology</t>
        </is>
      </c>
      <c r="E89" s="91" t="inlineStr">
        <is>
          <t>Nifty Next 50</t>
        </is>
      </c>
      <c r="F89" s="93" t="n">
        <v>118856</v>
      </c>
      <c r="G89" s="92" t="inlineStr">
        <is>
          <t>N</t>
        </is>
      </c>
      <c r="H89" s="94" t="n"/>
      <c r="I89" s="91" t="inlineStr">
        <is>
          <t>N</t>
        </is>
      </c>
      <c r="J89" s="92">
        <f>IF(K89="","N","Y")</f>
        <v/>
      </c>
      <c r="K89" s="94">
        <f>_xlfn.TEXTJOIN("; ",TRUE,IF(P89="52-wk low","52-wk low",""),IF(AND(AD89&gt;=Settings!$B$12,M89&lt;0),"Distribution",""),IF(AND(AJ89="Y",M89&lt;0,AK89&lt;-Settings!$B$13),"Long unwinding",""),IF(AND(AJ89="Y",M89&lt;0,AK89&gt;Settings!$B$13),"Short buildup",""))</f>
        <v/>
      </c>
      <c r="L89" s="95" t="n">
        <v>4007</v>
      </c>
      <c r="M89" s="96" t="n">
        <v>-0.9399999999999999</v>
      </c>
      <c r="N89" s="93" t="n">
        <v>1013</v>
      </c>
      <c r="O89" s="91" t="inlineStr">
        <is>
          <t>None</t>
        </is>
      </c>
      <c r="P89" s="91" t="inlineStr">
        <is>
          <t>None</t>
        </is>
      </c>
      <c r="Q89" s="97" t="n">
        <v>4.79</v>
      </c>
      <c r="R89" s="96" t="n">
        <v>4.5</v>
      </c>
      <c r="S89" s="96" t="n">
        <v>1.1</v>
      </c>
      <c r="T89" s="96" t="n">
        <v>1.08</v>
      </c>
      <c r="U89" s="96" t="n">
        <v>1</v>
      </c>
      <c r="V89" s="103" t="n">
        <v>0.93</v>
      </c>
      <c r="W89" s="102" t="n">
        <v>5</v>
      </c>
      <c r="X89" s="93" t="n"/>
      <c r="Y89" s="91" t="inlineStr">
        <is>
          <t>None</t>
        </is>
      </c>
      <c r="Z89" s="99" t="n">
        <v>38.92</v>
      </c>
      <c r="AA89" s="96" t="n">
        <v>1.01</v>
      </c>
      <c r="AB89" s="96" t="n">
        <v>1.02</v>
      </c>
      <c r="AC89" s="96" t="n">
        <v>1.1</v>
      </c>
      <c r="AD89" s="96" t="n">
        <v>1.11</v>
      </c>
      <c r="AE89" s="96" t="n">
        <v>0.99</v>
      </c>
      <c r="AF89" s="103" t="n">
        <v>0.99</v>
      </c>
      <c r="AG89" s="91" t="inlineStr">
        <is>
          <t>Normal</t>
        </is>
      </c>
      <c r="AH89" s="100" t="n">
        <v>0</v>
      </c>
      <c r="AI89" s="101" t="n">
        <v>0</v>
      </c>
      <c r="AJ89" s="92" t="inlineStr">
        <is>
          <t>Y</t>
        </is>
      </c>
      <c r="AK89" s="96" t="n">
        <v>-1.82</v>
      </c>
      <c r="AL89" s="91" t="inlineStr">
        <is>
          <t>Long unwinding</t>
        </is>
      </c>
      <c r="AM89" s="93" t="n">
        <v>105</v>
      </c>
      <c r="AN89" s="92" t="inlineStr">
        <is>
          <t>None</t>
        </is>
      </c>
      <c r="AO89" s="102" t="n">
        <v>0</v>
      </c>
      <c r="AP89" s="103" t="n">
        <v>0.64</v>
      </c>
      <c r="AQ89" s="102" t="n">
        <v>27</v>
      </c>
      <c r="AR89" s="91" t="inlineStr">
        <is>
          <t>Y</t>
        </is>
      </c>
      <c r="AS89" s="104" t="n">
        <v>-0.75</v>
      </c>
      <c r="AT89" s="92">
        <f>IF(AND(P89="52-wk high",T89&gt;=Settings!$B$7),"Y","N")</f>
        <v/>
      </c>
      <c r="AU89" s="91">
        <f>IF(AND(AD89&gt;=Settings!$B$8,M89&gt;0),"Y","N")</f>
        <v/>
      </c>
      <c r="AV89" s="91">
        <f>IF(OR(AH89&gt;Settings!$B$9,AI89&gt;Settings!$B$9),"Y","N")</f>
        <v/>
      </c>
      <c r="AW89" s="91">
        <f>IF(AJ89&lt;&gt;"Y","n/a",IF(AND(M89&gt;0,AK89&gt;Settings!$B$10),"Y","N"))</f>
        <v/>
      </c>
      <c r="AX89" s="91">
        <f>IF(AO89&gt;=Settings!$B$11,"Y","N")</f>
        <v/>
      </c>
      <c r="AY89" s="99">
        <f>(AT89="Y")+(AU89="Y")+(AV89="Y")+(AW89="Y")+(AX89="Y")</f>
        <v/>
      </c>
      <c r="AZ89" s="94">
        <f>IF(AY89=0,"None",_xlfn.TEXTJOIN(", ",TRUE(),IF(AT89="Y","Breakout",""),IF(AU89="Y","Accumulation",""),IF(AV89="Y","Institutional buying",""),IF(AW89="Y","Long buildup",""),IF(AX89="Y","Momentum leader","")))</f>
        <v/>
      </c>
      <c r="BA89" s="94">
        <f>IF(BW89="","","Passes "&amp;AY89&amp;" of 5 buy-side scans"&amp;IF(G89="Y","; RED FLAG: filter out using Red flag column",""))</f>
        <v/>
      </c>
      <c r="BB89" s="91" t="inlineStr">
        <is>
          <t>None</t>
        </is>
      </c>
      <c r="BC89" s="92" t="inlineStr">
        <is>
          <t>N</t>
        </is>
      </c>
      <c r="BD89" s="94" t="n"/>
      <c r="BE89" s="94" t="n"/>
      <c r="BF89" s="92">
        <f>IF(R89*100000&gt;=Settings!$B$5,"Y","N")</f>
        <v/>
      </c>
      <c r="BG89" s="91">
        <f>IF(F89&gt;Settings!$B$6,"Y","N")</f>
        <v/>
      </c>
      <c r="BH89" s="97" t="n">
        <v>-37.68</v>
      </c>
      <c r="BI89" s="96" t="n">
        <v>-0.77</v>
      </c>
      <c r="BJ89" s="96" t="n">
        <v>-13.36</v>
      </c>
      <c r="BK89" s="96" t="n">
        <v>12.98</v>
      </c>
      <c r="BL89" s="96" t="n">
        <v>-2.43</v>
      </c>
      <c r="BM89" s="96" t="n">
        <v>-21.78</v>
      </c>
      <c r="BN89" s="97" t="n">
        <v>-4.71</v>
      </c>
      <c r="BO89" s="96" t="n">
        <v>-6.61</v>
      </c>
      <c r="BP89" s="96" t="n">
        <v>-7.75</v>
      </c>
      <c r="BQ89" s="96" t="n">
        <v>-12.01</v>
      </c>
      <c r="BR89" s="91" t="inlineStr">
        <is>
          <t>Stacked down</t>
        </is>
      </c>
      <c r="BS89" s="91" t="inlineStr">
        <is>
          <t>None</t>
        </is>
      </c>
      <c r="BT89" s="96" t="n">
        <v>33.5</v>
      </c>
      <c r="BU89" s="91" t="inlineStr">
        <is>
          <t>N</t>
        </is>
      </c>
      <c r="BV89" s="99">
        <f>IF(OR(BF89&lt;&gt;"Y",BG89&lt;&gt;"Y"),"",(AND(ISNUMBER(BQ89),BQ89&gt;0))+(BR89="Stacked up")+(AND(ISNUMBER(BH89),BH89&gt;=-Settings!$B$17))+(AND(ISNUMBER(BK89),ISNUMBER(BM89),BK89&gt;0,BM89&gt;0))+(AND(ISNUMBER(AQ89),AQ89&gt;=Settings!$B$18))+(AND(ISNUMBER(BT89),BT89&gt;=Settings!$B$19,BT89&lt;=Settings!$B$20))+(AND(ISNUMBER(AS89),AS89&gt;0))+(AND(ISNUMBER(T89),ISNUMBER(M89),T89&gt;=Settings!$B$21,M89&gt;0))+(AND(ISNUMBER(AD89),ISNUMBER(M89),AD89&gt;=Settings!$B$22,M89&gt;0))+(AY89&gt;=1))</f>
        <v/>
      </c>
      <c r="BW89" s="91">
        <f>IF(OR(AY89=0,BF89&lt;&gt;"Y",BG89&lt;&gt;"Y"),"",1+SUMPRODUCT(($A$6:$A$2604=A89)*($AY$6:$AY$2604&gt;0)*($BF$6:$BF$2604="Y")*($BG$6:$BG$2604="Y")*(($AY$6:$AY$2604&gt;AY89)+($AY$6:$AY$2604=AY89)*($AD$6:$AD$2604&gt;AD89))))</f>
        <v/>
      </c>
    </row>
    <row r="90" ht="23.85" customHeight="1" s="55">
      <c r="A90" s="90" t="n">
        <v>46296</v>
      </c>
      <c r="B90" s="91" t="inlineStr">
        <is>
          <t>ENRIN</t>
        </is>
      </c>
      <c r="C90" s="91" t="inlineStr">
        <is>
          <t>INE1NPP01017</t>
        </is>
      </c>
      <c r="D90" s="91" t="inlineStr">
        <is>
          <t>Capital Goods</t>
        </is>
      </c>
      <c r="E90" s="91" t="inlineStr">
        <is>
          <t>Nifty Next 50</t>
        </is>
      </c>
      <c r="F90" s="93" t="n">
        <v>118731</v>
      </c>
      <c r="G90" s="92" t="inlineStr">
        <is>
          <t>N</t>
        </is>
      </c>
      <c r="H90" s="94" t="n"/>
      <c r="I90" s="91" t="inlineStr">
        <is>
          <t>N</t>
        </is>
      </c>
      <c r="J90" s="92">
        <f>IF(K90="","N","Y")</f>
        <v/>
      </c>
      <c r="K90" s="94">
        <f>_xlfn.TEXTJOIN("; ",TRUE,IF(P90="52-wk low","52-wk low",""),IF(AND(AD90&gt;=Settings!$B$12,M90&lt;0),"Distribution",""),IF(AND(AJ90="Y",M90&lt;0,AK90&lt;-Settings!$B$13),"Long unwinding",""),IF(AND(AJ90="Y",M90&lt;0,AK90&gt;Settings!$B$13),"Short buildup",""))</f>
        <v/>
      </c>
      <c r="L90" s="95" t="n">
        <v>3334</v>
      </c>
      <c r="M90" s="96" t="n">
        <v>4.19</v>
      </c>
      <c r="N90" s="93" t="n">
        <v>82</v>
      </c>
      <c r="O90" s="91" t="inlineStr">
        <is>
          <t>None</t>
        </is>
      </c>
      <c r="P90" s="91" t="inlineStr">
        <is>
          <t>None</t>
        </is>
      </c>
      <c r="Q90" s="97" t="n">
        <v>16.5</v>
      </c>
      <c r="R90" s="96" t="n">
        <v>4.56</v>
      </c>
      <c r="S90" s="96" t="n">
        <v>4.28</v>
      </c>
      <c r="T90" s="96" t="n">
        <v>2.95</v>
      </c>
      <c r="U90" s="96" t="n">
        <v>2.75</v>
      </c>
      <c r="V90" s="103" t="n">
        <v>0.74</v>
      </c>
      <c r="W90" s="102" t="n">
        <v>4</v>
      </c>
      <c r="X90" s="93" t="n">
        <v>37</v>
      </c>
      <c r="Y90" s="91" t="inlineStr">
        <is>
          <t>None</t>
        </is>
      </c>
      <c r="Z90" s="99" t="n">
        <v>31.07</v>
      </c>
      <c r="AA90" s="96" t="n">
        <v>0.62</v>
      </c>
      <c r="AB90" s="96" t="n">
        <v>0.65</v>
      </c>
      <c r="AC90" s="96" t="n">
        <v>2.63</v>
      </c>
      <c r="AD90" s="96" t="n">
        <v>2.39</v>
      </c>
      <c r="AE90" s="96" t="n">
        <v>2.16</v>
      </c>
      <c r="AF90" s="103" t="n">
        <v>1.19</v>
      </c>
      <c r="AG90" s="91" t="inlineStr">
        <is>
          <t>Normal</t>
        </is>
      </c>
      <c r="AH90" s="100" t="n">
        <v>0</v>
      </c>
      <c r="AI90" s="101" t="n">
        <v>0</v>
      </c>
      <c r="AJ90" s="92" t="inlineStr">
        <is>
          <t>Y</t>
        </is>
      </c>
      <c r="AK90" s="96" t="n">
        <v>74.72</v>
      </c>
      <c r="AL90" s="91" t="inlineStr">
        <is>
          <t>Long buildup</t>
        </is>
      </c>
      <c r="AM90" s="93" t="n">
        <v>171</v>
      </c>
      <c r="AN90" s="92" t="inlineStr">
        <is>
          <t>None</t>
        </is>
      </c>
      <c r="AO90" s="102" t="n">
        <v>0</v>
      </c>
      <c r="AP90" s="103" t="n">
        <v>1.13</v>
      </c>
      <c r="AQ90" s="102" t="n">
        <v>67</v>
      </c>
      <c r="AR90" s="91" t="inlineStr">
        <is>
          <t>N</t>
        </is>
      </c>
      <c r="AS90" s="104" t="n">
        <v>5.9</v>
      </c>
      <c r="AT90" s="92">
        <f>IF(AND(P90="52-wk high",T90&gt;=Settings!$B$7),"Y","N")</f>
        <v/>
      </c>
      <c r="AU90" s="91">
        <f>IF(AND(AD90&gt;=Settings!$B$8,M90&gt;0),"Y","N")</f>
        <v/>
      </c>
      <c r="AV90" s="91">
        <f>IF(OR(AH90&gt;Settings!$B$9,AI90&gt;Settings!$B$9),"Y","N")</f>
        <v/>
      </c>
      <c r="AW90" s="91">
        <f>IF(AJ90&lt;&gt;"Y","n/a",IF(AND(M90&gt;0,AK90&gt;Settings!$B$10),"Y","N"))</f>
        <v/>
      </c>
      <c r="AX90" s="91">
        <f>IF(AO90&gt;=Settings!$B$11,"Y","N")</f>
        <v/>
      </c>
      <c r="AY90" s="99">
        <f>(AT90="Y")+(AU90="Y")+(AV90="Y")+(AW90="Y")+(AX90="Y")</f>
        <v/>
      </c>
      <c r="AZ90" s="94">
        <f>IF(AY90=0,"None",_xlfn.TEXTJOIN(", ",TRUE(),IF(AT90="Y","Breakout",""),IF(AU90="Y","Accumulation",""),IF(AV90="Y","Institutional buying",""),IF(AW90="Y","Long buildup",""),IF(AX90="Y","Momentum leader","")))</f>
        <v/>
      </c>
      <c r="BA90" s="94">
        <f>IF(BW90="","","Passes "&amp;AY90&amp;" of 5 buy-side scans"&amp;IF(G90="Y","; RED FLAG: filter out using Red flag column",""))</f>
        <v/>
      </c>
      <c r="BB90" s="91" t="inlineStr">
        <is>
          <t>Lower</t>
        </is>
      </c>
      <c r="BC90" s="92" t="inlineStr">
        <is>
          <t>Y</t>
        </is>
      </c>
      <c r="BD90" s="94" t="inlineStr">
        <is>
          <t>PE &gt; 50</t>
        </is>
      </c>
      <c r="BE90" s="94" t="n"/>
      <c r="BF90" s="92">
        <f>IF(R90*100000&gt;=Settings!$B$5,"Y","N")</f>
        <v/>
      </c>
      <c r="BG90" s="91">
        <f>IF(F90&gt;Settings!$B$6,"Y","N")</f>
        <v/>
      </c>
      <c r="BH90" s="97" t="n">
        <v>-15.98</v>
      </c>
      <c r="BI90" s="96" t="n">
        <v>3.69</v>
      </c>
      <c r="BJ90" s="96" t="n">
        <v>5.09</v>
      </c>
      <c r="BK90" s="96" t="n">
        <v>-8.4</v>
      </c>
      <c r="BL90" s="96" t="n">
        <v>27.55</v>
      </c>
      <c r="BM90" s="96" t="n">
        <v>-1.92</v>
      </c>
      <c r="BN90" s="97" t="n">
        <v>3.38</v>
      </c>
      <c r="BO90" s="96" t="n">
        <v>1.73</v>
      </c>
      <c r="BP90" s="96" t="n">
        <v>1.63</v>
      </c>
      <c r="BQ90" s="96" t="n">
        <v>2.82</v>
      </c>
      <c r="BR90" s="91" t="inlineStr">
        <is>
          <t>Mixed</t>
        </is>
      </c>
      <c r="BS90" s="91" t="inlineStr">
        <is>
          <t>None</t>
        </is>
      </c>
      <c r="BT90" s="96" t="n">
        <v>62.7</v>
      </c>
      <c r="BU90" s="91" t="inlineStr">
        <is>
          <t>N</t>
        </is>
      </c>
      <c r="BV90" s="99">
        <f>IF(OR(BF90&lt;&gt;"Y",BG90&lt;&gt;"Y"),"",(AND(ISNUMBER(BQ90),BQ90&gt;0))+(BR90="Stacked up")+(AND(ISNUMBER(BH90),BH90&gt;=-Settings!$B$17))+(AND(ISNUMBER(BK90),ISNUMBER(BM90),BK90&gt;0,BM90&gt;0))+(AND(ISNUMBER(AQ90),AQ90&gt;=Settings!$B$18))+(AND(ISNUMBER(BT90),BT90&gt;=Settings!$B$19,BT90&lt;=Settings!$B$20))+(AND(ISNUMBER(AS90),AS90&gt;0))+(AND(ISNUMBER(T90),ISNUMBER(M90),T90&gt;=Settings!$B$21,M90&gt;0))+(AND(ISNUMBER(AD90),ISNUMBER(M90),AD90&gt;=Settings!$B$22,M90&gt;0))+(AY90&gt;=1))</f>
        <v/>
      </c>
      <c r="BW90" s="91">
        <f>IF(OR(AY90=0,BF90&lt;&gt;"Y",BG90&lt;&gt;"Y"),"",1+SUMPRODUCT(($A$6:$A$2604=A90)*($AY$6:$AY$2604&gt;0)*($BF$6:$BF$2604="Y")*($BG$6:$BG$2604="Y")*(($AY$6:$AY$2604&gt;AY90)+($AY$6:$AY$2604=AY90)*($AD$6:$AD$2604&gt;AD90))))</f>
        <v/>
      </c>
    </row>
    <row r="91" ht="23.85" customHeight="1" s="55">
      <c r="A91" s="90" t="n">
        <v>46296</v>
      </c>
      <c r="B91" s="91" t="inlineStr">
        <is>
          <t>BAJAJHLDNG</t>
        </is>
      </c>
      <c r="C91" s="91" t="inlineStr">
        <is>
          <t>INE118A01012</t>
        </is>
      </c>
      <c r="D91" s="91" t="inlineStr">
        <is>
          <t>Financial Services</t>
        </is>
      </c>
      <c r="E91" s="91" t="inlineStr">
        <is>
          <t>Nifty Next 50</t>
        </is>
      </c>
      <c r="F91" s="93" t="n">
        <v>118706</v>
      </c>
      <c r="G91" s="92" t="inlineStr">
        <is>
          <t>Y</t>
        </is>
      </c>
      <c r="H91" s="94" t="inlineStr">
        <is>
          <t>F&amp;O contracts moving out</t>
        </is>
      </c>
      <c r="I91" s="91" t="inlineStr">
        <is>
          <t>N</t>
        </is>
      </c>
      <c r="J91" s="92">
        <f>IF(K91="","N","Y")</f>
        <v/>
      </c>
      <c r="K91" s="94">
        <f>_xlfn.TEXTJOIN("; ",TRUE,IF(P91="52-wk low","52-wk low",""),IF(AND(AD91&gt;=Settings!$B$12,M91&lt;0),"Distribution",""),IF(AND(AJ91="Y",M91&lt;0,AK91&lt;-Settings!$B$13),"Long unwinding",""),IF(AND(AJ91="Y",M91&lt;0,AK91&gt;Settings!$B$13),"Short buildup",""))</f>
        <v/>
      </c>
      <c r="L91" s="95" t="n">
        <v>10666</v>
      </c>
      <c r="M91" s="96" t="n">
        <v>-1.13</v>
      </c>
      <c r="N91" s="93" t="n">
        <v>1115</v>
      </c>
      <c r="O91" s="91" t="inlineStr">
        <is>
          <t>None</t>
        </is>
      </c>
      <c r="P91" s="91" t="inlineStr">
        <is>
          <t>None</t>
        </is>
      </c>
      <c r="Q91" s="97" t="n">
        <v>0.4</v>
      </c>
      <c r="R91" s="96" t="n">
        <v>0.44</v>
      </c>
      <c r="S91" s="96" t="n">
        <v>0.91</v>
      </c>
      <c r="T91" s="96" t="n">
        <v>0.87</v>
      </c>
      <c r="U91" s="96" t="n">
        <v>0.82</v>
      </c>
      <c r="V91" s="103" t="n">
        <v>0.91</v>
      </c>
      <c r="W91" s="102" t="n">
        <v>7</v>
      </c>
      <c r="X91" s="93" t="n"/>
      <c r="Y91" s="91" t="inlineStr">
        <is>
          <t>None</t>
        </is>
      </c>
      <c r="Z91" s="99" t="n">
        <v>48.92</v>
      </c>
      <c r="AA91" s="96" t="n">
        <v>0.86</v>
      </c>
      <c r="AB91" s="96" t="n">
        <v>0.89</v>
      </c>
      <c r="AC91" s="96" t="n">
        <v>0.76</v>
      </c>
      <c r="AD91" s="96" t="n">
        <v>0.75</v>
      </c>
      <c r="AE91" s="96" t="n">
        <v>0.76</v>
      </c>
      <c r="AF91" s="103" t="n">
        <v>1.09</v>
      </c>
      <c r="AG91" s="91" t="inlineStr">
        <is>
          <t>Normal</t>
        </is>
      </c>
      <c r="AH91" s="100" t="n">
        <v>0</v>
      </c>
      <c r="AI91" s="101" t="n">
        <v>0</v>
      </c>
      <c r="AJ91" s="92" t="inlineStr">
        <is>
          <t>Y</t>
        </is>
      </c>
      <c r="AK91" s="96" t="n">
        <v>-0.75</v>
      </c>
      <c r="AL91" s="91" t="inlineStr">
        <is>
          <t>Long unwinding</t>
        </is>
      </c>
      <c r="AM91" s="93" t="n">
        <v>209</v>
      </c>
      <c r="AN91" s="92" t="inlineStr">
        <is>
          <t>None</t>
        </is>
      </c>
      <c r="AO91" s="102" t="n">
        <v>0</v>
      </c>
      <c r="AP91" s="103" t="n">
        <v>0.97</v>
      </c>
      <c r="AQ91" s="102" t="n">
        <v>60</v>
      </c>
      <c r="AR91" s="91" t="inlineStr">
        <is>
          <t>N</t>
        </is>
      </c>
      <c r="AS91" s="104" t="n">
        <v>0.6</v>
      </c>
      <c r="AT91" s="92">
        <f>IF(AND(P91="52-wk high",T91&gt;=Settings!$B$7),"Y","N")</f>
        <v/>
      </c>
      <c r="AU91" s="91">
        <f>IF(AND(AD91&gt;=Settings!$B$8,M91&gt;0),"Y","N")</f>
        <v/>
      </c>
      <c r="AV91" s="91">
        <f>IF(OR(AH91&gt;Settings!$B$9,AI91&gt;Settings!$B$9),"Y","N")</f>
        <v/>
      </c>
      <c r="AW91" s="91">
        <f>IF(AJ91&lt;&gt;"Y","n/a",IF(AND(M91&gt;0,AK91&gt;Settings!$B$10),"Y","N"))</f>
        <v/>
      </c>
      <c r="AX91" s="91">
        <f>IF(AO91&gt;=Settings!$B$11,"Y","N")</f>
        <v/>
      </c>
      <c r="AY91" s="99">
        <f>(AT91="Y")+(AU91="Y")+(AV91="Y")+(AW91="Y")+(AX91="Y")</f>
        <v/>
      </c>
      <c r="AZ91" s="94">
        <f>IF(AY91=0,"None",_xlfn.TEXTJOIN(", ",TRUE(),IF(AT91="Y","Breakout",""),IF(AU91="Y","Accumulation",""),IF(AV91="Y","Institutional buying",""),IF(AW91="Y","Long buildup",""),IF(AX91="Y","Momentum leader","")))</f>
        <v/>
      </c>
      <c r="BA91" s="94">
        <f>IF(BW91="","","Passes "&amp;AY91&amp;" of 5 buy-side scans"&amp;IF(G91="Y","; RED FLAG: filter out using Red flag column",""))</f>
        <v/>
      </c>
      <c r="BB91" s="91" t="inlineStr">
        <is>
          <t>None</t>
        </is>
      </c>
      <c r="BC91" s="92" t="inlineStr">
        <is>
          <t>N</t>
        </is>
      </c>
      <c r="BD91" s="94" t="n"/>
      <c r="BE91" s="94" t="n"/>
      <c r="BF91" s="92">
        <f>IF(R91*100000&gt;=Settings!$B$5,"Y","N")</f>
        <v/>
      </c>
      <c r="BG91" s="91">
        <f>IF(F91&gt;Settings!$B$6,"Y","N")</f>
        <v/>
      </c>
      <c r="BH91" s="97" t="n">
        <v>-19.5</v>
      </c>
      <c r="BI91" s="96" t="n">
        <v>-2.3</v>
      </c>
      <c r="BJ91" s="96" t="n">
        <v>-5.69</v>
      </c>
      <c r="BK91" s="96" t="n">
        <v>-0.49</v>
      </c>
      <c r="BL91" s="96" t="n">
        <v>19.75</v>
      </c>
      <c r="BM91" s="96" t="n">
        <v>-11.09</v>
      </c>
      <c r="BN91" s="97" t="n">
        <v>-3.11</v>
      </c>
      <c r="BO91" s="96" t="n">
        <v>-3.32</v>
      </c>
      <c r="BP91" s="96" t="n">
        <v>-2.37</v>
      </c>
      <c r="BQ91" s="96" t="n">
        <v>-3.41</v>
      </c>
      <c r="BR91" s="91" t="inlineStr">
        <is>
          <t>Mixed</t>
        </is>
      </c>
      <c r="BS91" s="91" t="inlineStr">
        <is>
          <t>None</t>
        </is>
      </c>
      <c r="BT91" s="96" t="n">
        <v>38.5</v>
      </c>
      <c r="BU91" s="91" t="inlineStr">
        <is>
          <t>N</t>
        </is>
      </c>
      <c r="BV91" s="99">
        <f>IF(OR(BF91&lt;&gt;"Y",BG91&lt;&gt;"Y"),"",(AND(ISNUMBER(BQ91),BQ91&gt;0))+(BR91="Stacked up")+(AND(ISNUMBER(BH91),BH91&gt;=-Settings!$B$17))+(AND(ISNUMBER(BK91),ISNUMBER(BM91),BK91&gt;0,BM91&gt;0))+(AND(ISNUMBER(AQ91),AQ91&gt;=Settings!$B$18))+(AND(ISNUMBER(BT91),BT91&gt;=Settings!$B$19,BT91&lt;=Settings!$B$20))+(AND(ISNUMBER(AS91),AS91&gt;0))+(AND(ISNUMBER(T91),ISNUMBER(M91),T91&gt;=Settings!$B$21,M91&gt;0))+(AND(ISNUMBER(AD91),ISNUMBER(M91),AD91&gt;=Settings!$B$22,M91&gt;0))+(AY91&gt;=1))</f>
        <v/>
      </c>
      <c r="BW91" s="91">
        <f>IF(OR(AY91=0,BF91&lt;&gt;"Y",BG91&lt;&gt;"Y"),"",1+SUMPRODUCT(($A$6:$A$2604=A91)*($AY$6:$AY$2604&gt;0)*($BF$6:$BF$2604="Y")*($BG$6:$BG$2604="Y")*(($AY$6:$AY$2604&gt;AY91)+($AY$6:$AY$2604=AY91)*($AD$6:$AD$2604&gt;AD91))))</f>
        <v/>
      </c>
    </row>
    <row r="92" ht="23.85" customHeight="1" s="55">
      <c r="A92" s="90" t="n">
        <v>46296</v>
      </c>
      <c r="B92" s="91" t="inlineStr">
        <is>
          <t>BRITANNIA</t>
        </is>
      </c>
      <c r="C92" s="91" t="inlineStr">
        <is>
          <t>INE216A01030</t>
        </is>
      </c>
      <c r="D92" s="91" t="inlineStr">
        <is>
          <t>Fast Moving Consumer Goods</t>
        </is>
      </c>
      <c r="E92" s="91" t="inlineStr">
        <is>
          <t>Nifty Next 50</t>
        </is>
      </c>
      <c r="F92" s="93" t="n">
        <v>115087</v>
      </c>
      <c r="G92" s="92" t="inlineStr">
        <is>
          <t>N</t>
        </is>
      </c>
      <c r="H92" s="94" t="n"/>
      <c r="I92" s="91" t="inlineStr">
        <is>
          <t>N</t>
        </is>
      </c>
      <c r="J92" s="92">
        <f>IF(K92="","N","Y")</f>
        <v/>
      </c>
      <c r="K92" s="94">
        <f>_xlfn.TEXTJOIN("; ",TRUE,IF(P92="52-wk low","52-wk low",""),IF(AND(AD92&gt;=Settings!$B$12,M92&lt;0),"Distribution",""),IF(AND(AJ92="Y",M92&lt;0,AK92&lt;-Settings!$B$13),"Long unwinding",""),IF(AND(AJ92="Y",M92&lt;0,AK92&gt;Settings!$B$13),"Short buildup",""))</f>
        <v/>
      </c>
      <c r="L92" s="95" t="n">
        <v>4778</v>
      </c>
      <c r="M92" s="96" t="n">
        <v>-1.08</v>
      </c>
      <c r="N92" s="93" t="n">
        <v>1086</v>
      </c>
      <c r="O92" s="91" t="inlineStr">
        <is>
          <t>None</t>
        </is>
      </c>
      <c r="P92" s="91" t="inlineStr">
        <is>
          <t>52-wk low</t>
        </is>
      </c>
      <c r="Q92" s="97" t="n">
        <v>3.63</v>
      </c>
      <c r="R92" s="96" t="n">
        <v>2.69</v>
      </c>
      <c r="S92" s="96" t="n">
        <v>1.36</v>
      </c>
      <c r="T92" s="96" t="n">
        <v>1.21</v>
      </c>
      <c r="U92" s="96" t="n">
        <v>1.16</v>
      </c>
      <c r="V92" s="103" t="n">
        <v>0.87</v>
      </c>
      <c r="W92" s="102" t="n">
        <v>3</v>
      </c>
      <c r="X92" s="93" t="n">
        <v>250</v>
      </c>
      <c r="Y92" s="91" t="inlineStr">
        <is>
          <t>None</t>
        </is>
      </c>
      <c r="Z92" s="99" t="n">
        <v>60.59</v>
      </c>
      <c r="AA92" s="96" t="n">
        <v>1.04</v>
      </c>
      <c r="AB92" s="96" t="n">
        <v>1.08</v>
      </c>
      <c r="AC92" s="96" t="n">
        <v>1.4</v>
      </c>
      <c r="AD92" s="96" t="n">
        <v>1.34</v>
      </c>
      <c r="AE92" s="96" t="n">
        <v>1.2</v>
      </c>
      <c r="AF92" s="103" t="n">
        <v>1</v>
      </c>
      <c r="AG92" s="91" t="inlineStr">
        <is>
          <t>Normal</t>
        </is>
      </c>
      <c r="AH92" s="100" t="n">
        <v>0</v>
      </c>
      <c r="AI92" s="101" t="n">
        <v>0</v>
      </c>
      <c r="AJ92" s="92" t="inlineStr">
        <is>
          <t>Y</t>
        </is>
      </c>
      <c r="AK92" s="96" t="n">
        <v>-1.45</v>
      </c>
      <c r="AL92" s="91" t="inlineStr">
        <is>
          <t>Long unwinding</t>
        </is>
      </c>
      <c r="AM92" s="93" t="n">
        <v>163</v>
      </c>
      <c r="AN92" s="92" t="inlineStr">
        <is>
          <t>None</t>
        </is>
      </c>
      <c r="AO92" s="102" t="n">
        <v>0</v>
      </c>
      <c r="AP92" s="103" t="n">
        <v>0.49</v>
      </c>
      <c r="AQ92" s="102" t="n">
        <v>4</v>
      </c>
      <c r="AR92" s="91" t="inlineStr">
        <is>
          <t>Y</t>
        </is>
      </c>
      <c r="AS92" s="104" t="n">
        <v>2.11</v>
      </c>
      <c r="AT92" s="92">
        <f>IF(AND(P92="52-wk high",T92&gt;=Settings!$B$7),"Y","N")</f>
        <v/>
      </c>
      <c r="AU92" s="91">
        <f>IF(AND(AD92&gt;=Settings!$B$8,M92&gt;0),"Y","N")</f>
        <v/>
      </c>
      <c r="AV92" s="91">
        <f>IF(OR(AH92&gt;Settings!$B$9,AI92&gt;Settings!$B$9),"Y","N")</f>
        <v/>
      </c>
      <c r="AW92" s="91">
        <f>IF(AJ92&lt;&gt;"Y","n/a",IF(AND(M92&gt;0,AK92&gt;Settings!$B$10),"Y","N"))</f>
        <v/>
      </c>
      <c r="AX92" s="91">
        <f>IF(AO92&gt;=Settings!$B$11,"Y","N")</f>
        <v/>
      </c>
      <c r="AY92" s="99">
        <f>(AT92="Y")+(AU92="Y")+(AV92="Y")+(AW92="Y")+(AX92="Y")</f>
        <v/>
      </c>
      <c r="AZ92" s="94">
        <f>IF(AY92=0,"None",_xlfn.TEXTJOIN(", ",TRUE(),IF(AT92="Y","Breakout",""),IF(AU92="Y","Accumulation",""),IF(AV92="Y","Institutional buying",""),IF(AW92="Y","Long buildup",""),IF(AX92="Y","Momentum leader","")))</f>
        <v/>
      </c>
      <c r="BA92" s="94">
        <f>IF(BW92="","","Passes "&amp;AY92&amp;" of 5 buy-side scans"&amp;IF(G92="Y","; RED FLAG: filter out using Red flag column",""))</f>
        <v/>
      </c>
      <c r="BB92" s="91" t="inlineStr">
        <is>
          <t>None</t>
        </is>
      </c>
      <c r="BC92" s="92" t="inlineStr">
        <is>
          <t>N</t>
        </is>
      </c>
      <c r="BD92" s="94" t="n"/>
      <c r="BE92" s="94" t="n"/>
      <c r="BF92" s="92">
        <f>IF(R92*100000&gt;=Settings!$B$5,"Y","N")</f>
        <v/>
      </c>
      <c r="BG92" s="91">
        <f>IF(F92&gt;Settings!$B$6,"Y","N")</f>
        <v/>
      </c>
      <c r="BH92" s="97" t="n">
        <v>-23.81</v>
      </c>
      <c r="BI92" s="96" t="n">
        <v>-2.39</v>
      </c>
      <c r="BJ92" s="96" t="n">
        <v>-7.89</v>
      </c>
      <c r="BK92" s="96" t="n">
        <v>-9.199999999999999</v>
      </c>
      <c r="BL92" s="96" t="n">
        <v>-12.71</v>
      </c>
      <c r="BM92" s="96" t="n">
        <v>-19.92</v>
      </c>
      <c r="BN92" s="97" t="n">
        <v>-4.1</v>
      </c>
      <c r="BO92" s="96" t="n">
        <v>-7.23</v>
      </c>
      <c r="BP92" s="96" t="n">
        <v>-9.699999999999999</v>
      </c>
      <c r="BQ92" s="96" t="n">
        <v>-12.67</v>
      </c>
      <c r="BR92" s="91" t="inlineStr">
        <is>
          <t>Stacked down</t>
        </is>
      </c>
      <c r="BS92" s="91" t="inlineStr">
        <is>
          <t>None</t>
        </is>
      </c>
      <c r="BT92" s="96" t="n">
        <v>22.5</v>
      </c>
      <c r="BU92" s="91" t="inlineStr">
        <is>
          <t>N</t>
        </is>
      </c>
      <c r="BV92" s="99">
        <f>IF(OR(BF92&lt;&gt;"Y",BG92&lt;&gt;"Y"),"",(AND(ISNUMBER(BQ92),BQ92&gt;0))+(BR92="Stacked up")+(AND(ISNUMBER(BH92),BH92&gt;=-Settings!$B$17))+(AND(ISNUMBER(BK92),ISNUMBER(BM92),BK92&gt;0,BM92&gt;0))+(AND(ISNUMBER(AQ92),AQ92&gt;=Settings!$B$18))+(AND(ISNUMBER(BT92),BT92&gt;=Settings!$B$19,BT92&lt;=Settings!$B$20))+(AND(ISNUMBER(AS92),AS92&gt;0))+(AND(ISNUMBER(T92),ISNUMBER(M92),T92&gt;=Settings!$B$21,M92&gt;0))+(AND(ISNUMBER(AD92),ISNUMBER(M92),AD92&gt;=Settings!$B$22,M92&gt;0))+(AY92&gt;=1))</f>
        <v/>
      </c>
      <c r="BW92" s="91">
        <f>IF(OR(AY92=0,BF92&lt;&gt;"Y",BG92&lt;&gt;"Y"),"",1+SUMPRODUCT(($A$6:$A$2604=A92)*($AY$6:$AY$2604&gt;0)*($BF$6:$BF$2604="Y")*($BG$6:$BG$2604="Y")*(($AY$6:$AY$2604&gt;AY92)+($AY$6:$AY$2604=AY92)*($AD$6:$AD$2604&gt;AD92))))</f>
        <v/>
      </c>
    </row>
    <row r="93" ht="23.85" customHeight="1" s="55">
      <c r="A93" s="90" t="n">
        <v>46296</v>
      </c>
      <c r="B93" s="91" t="inlineStr">
        <is>
          <t>ZYDUSLIFE</t>
        </is>
      </c>
      <c r="C93" s="91" t="inlineStr">
        <is>
          <t>INE010B01027</t>
        </is>
      </c>
      <c r="D93" s="91" t="inlineStr">
        <is>
          <t>Healthcare</t>
        </is>
      </c>
      <c r="E93" s="91" t="inlineStr">
        <is>
          <t>Nifty Next 50</t>
        </is>
      </c>
      <c r="F93" s="93" t="n">
        <v>114284</v>
      </c>
      <c r="G93" s="92" t="inlineStr">
        <is>
          <t>N</t>
        </is>
      </c>
      <c r="H93" s="94" t="n"/>
      <c r="I93" s="91" t="inlineStr">
        <is>
          <t>N</t>
        </is>
      </c>
      <c r="J93" s="92">
        <f>IF(K93="","N","Y")</f>
        <v/>
      </c>
      <c r="K93" s="94">
        <f>_xlfn.TEXTJOIN("; ",TRUE,IF(P93="52-wk low","52-wk low",""),IF(AND(AD93&gt;=Settings!$B$12,M93&lt;0),"Distribution",""),IF(AND(AJ93="Y",M93&lt;0,AK93&lt;-Settings!$B$13),"Long unwinding",""),IF(AND(AJ93="Y",M93&lt;0,AK93&gt;Settings!$B$13),"Short buildup",""))</f>
        <v/>
      </c>
      <c r="L93" s="95" t="n">
        <v>1145.7</v>
      </c>
      <c r="M93" s="96" t="n">
        <v>-1.4</v>
      </c>
      <c r="N93" s="93" t="n">
        <v>1260</v>
      </c>
      <c r="O93" s="91" t="inlineStr">
        <is>
          <t>None</t>
        </is>
      </c>
      <c r="P93" s="91" t="inlineStr">
        <is>
          <t>None</t>
        </is>
      </c>
      <c r="Q93" s="97" t="n">
        <v>25.47</v>
      </c>
      <c r="R93" s="96" t="n">
        <v>15.76</v>
      </c>
      <c r="S93" s="96" t="n">
        <v>1.68</v>
      </c>
      <c r="T93" s="96" t="n">
        <v>1.7</v>
      </c>
      <c r="U93" s="96" t="n">
        <v>1.52</v>
      </c>
      <c r="V93" s="103" t="n">
        <v>0.93</v>
      </c>
      <c r="W93" s="102" t="n">
        <v>8</v>
      </c>
      <c r="X93" s="93" t="n">
        <v>158</v>
      </c>
      <c r="Y93" s="91" t="inlineStr">
        <is>
          <t>None</t>
        </is>
      </c>
      <c r="Z93" s="99" t="n">
        <v>58.46</v>
      </c>
      <c r="AA93" s="96" t="n">
        <v>1.11</v>
      </c>
      <c r="AB93" s="96" t="n">
        <v>1.12</v>
      </c>
      <c r="AC93" s="96" t="n">
        <v>1.96</v>
      </c>
      <c r="AD93" s="96" t="n">
        <v>2.05</v>
      </c>
      <c r="AE93" s="96" t="n">
        <v>1.91</v>
      </c>
      <c r="AF93" s="103" t="n">
        <v>1.08</v>
      </c>
      <c r="AG93" s="91" t="inlineStr">
        <is>
          <t>Normal</t>
        </is>
      </c>
      <c r="AH93" s="100" t="n">
        <v>0</v>
      </c>
      <c r="AI93" s="101" t="n">
        <v>0</v>
      </c>
      <c r="AJ93" s="92" t="inlineStr">
        <is>
          <t>Y</t>
        </is>
      </c>
      <c r="AK93" s="96" t="n">
        <v>-2.96</v>
      </c>
      <c r="AL93" s="91" t="inlineStr">
        <is>
          <t>Long unwinding</t>
        </is>
      </c>
      <c r="AM93" s="93" t="n">
        <v>84</v>
      </c>
      <c r="AN93" s="92" t="inlineStr">
        <is>
          <t>None</t>
        </is>
      </c>
      <c r="AO93" s="102" t="n">
        <v>0</v>
      </c>
      <c r="AP93" s="103" t="n">
        <v>1.82</v>
      </c>
      <c r="AQ93" s="102" t="n">
        <v>87</v>
      </c>
      <c r="AR93" s="91" t="inlineStr">
        <is>
          <t>Y</t>
        </is>
      </c>
      <c r="AS93" s="104" t="n">
        <v>3.79</v>
      </c>
      <c r="AT93" s="92">
        <f>IF(AND(P93="52-wk high",T93&gt;=Settings!$B$7),"Y","N")</f>
        <v/>
      </c>
      <c r="AU93" s="91">
        <f>IF(AND(AD93&gt;=Settings!$B$8,M93&gt;0),"Y","N")</f>
        <v/>
      </c>
      <c r="AV93" s="91">
        <f>IF(OR(AH93&gt;Settings!$B$9,AI93&gt;Settings!$B$9),"Y","N")</f>
        <v/>
      </c>
      <c r="AW93" s="91">
        <f>IF(AJ93&lt;&gt;"Y","n/a",IF(AND(M93&gt;0,AK93&gt;Settings!$B$10),"Y","N"))</f>
        <v/>
      </c>
      <c r="AX93" s="91">
        <f>IF(AO93&gt;=Settings!$B$11,"Y","N")</f>
        <v/>
      </c>
      <c r="AY93" s="99">
        <f>(AT93="Y")+(AU93="Y")+(AV93="Y")+(AW93="Y")+(AX93="Y")</f>
        <v/>
      </c>
      <c r="AZ93" s="94">
        <f>IF(AY93=0,"None",_xlfn.TEXTJOIN(", ",TRUE(),IF(AT93="Y","Breakout",""),IF(AU93="Y","Accumulation",""),IF(AV93="Y","Institutional buying",""),IF(AW93="Y","Long buildup",""),IF(AX93="Y","Momentum leader","")))</f>
        <v/>
      </c>
      <c r="BA93" s="94">
        <f>IF(BW93="","","Passes "&amp;AY93&amp;" of 5 buy-side scans"&amp;IF(G93="Y","; RED FLAG: filter out using Red flag column",""))</f>
        <v/>
      </c>
      <c r="BB93" s="91" t="inlineStr">
        <is>
          <t>None</t>
        </is>
      </c>
      <c r="BC93" s="92" t="inlineStr">
        <is>
          <t>N</t>
        </is>
      </c>
      <c r="BD93" s="94" t="n"/>
      <c r="BE93" s="94" t="n"/>
      <c r="BF93" s="92">
        <f>IF(R93*100000&gt;=Settings!$B$5,"Y","N")</f>
        <v/>
      </c>
      <c r="BG93" s="91">
        <f>IF(F93&gt;Settings!$B$6,"Y","N")</f>
        <v/>
      </c>
      <c r="BH93" s="97" t="n">
        <v>-7.01</v>
      </c>
      <c r="BI93" s="96" t="n">
        <v>-2.93</v>
      </c>
      <c r="BJ93" s="96" t="n">
        <v>-1.89</v>
      </c>
      <c r="BK93" s="96" t="n">
        <v>3.29</v>
      </c>
      <c r="BL93" s="96" t="n">
        <v>32.73</v>
      </c>
      <c r="BM93" s="96" t="n">
        <v>15.59</v>
      </c>
      <c r="BN93" s="97" t="n">
        <v>-1.26</v>
      </c>
      <c r="BO93" s="96" t="n">
        <v>0.38</v>
      </c>
      <c r="BP93" s="96" t="n">
        <v>3.68</v>
      </c>
      <c r="BQ93" s="96" t="n">
        <v>8.19</v>
      </c>
      <c r="BR93" s="91" t="inlineStr">
        <is>
          <t>Mixed</t>
        </is>
      </c>
      <c r="BS93" s="91" t="inlineStr">
        <is>
          <t>None</t>
        </is>
      </c>
      <c r="BT93" s="96" t="n">
        <v>43.6</v>
      </c>
      <c r="BU93" s="91" t="inlineStr">
        <is>
          <t>N</t>
        </is>
      </c>
      <c r="BV93" s="99">
        <f>IF(OR(BF93&lt;&gt;"Y",BG93&lt;&gt;"Y"),"",(AND(ISNUMBER(BQ93),BQ93&gt;0))+(BR93="Stacked up")+(AND(ISNUMBER(BH93),BH93&gt;=-Settings!$B$17))+(AND(ISNUMBER(BK93),ISNUMBER(BM93),BK93&gt;0,BM93&gt;0))+(AND(ISNUMBER(AQ93),AQ93&gt;=Settings!$B$18))+(AND(ISNUMBER(BT93),BT93&gt;=Settings!$B$19,BT93&lt;=Settings!$B$20))+(AND(ISNUMBER(AS93),AS93&gt;0))+(AND(ISNUMBER(T93),ISNUMBER(M93),T93&gt;=Settings!$B$21,M93&gt;0))+(AND(ISNUMBER(AD93),ISNUMBER(M93),AD93&gt;=Settings!$B$22,M93&gt;0))+(AY93&gt;=1))</f>
        <v/>
      </c>
      <c r="BW93" s="91">
        <f>IF(OR(AY93=0,BF93&lt;&gt;"Y",BG93&lt;&gt;"Y"),"",1+SUMPRODUCT(($A$6:$A$2604=A93)*($AY$6:$AY$2604&gt;0)*($BF$6:$BF$2604="Y")*($BG$6:$BG$2604="Y")*(($AY$6:$AY$2604&gt;AY93)+($AY$6:$AY$2604=AY93)*($AD$6:$AD$2604&gt;AD93))))</f>
        <v/>
      </c>
    </row>
    <row r="94" ht="23.85" customHeight="1" s="55">
      <c r="A94" s="90" t="n">
        <v>46296</v>
      </c>
      <c r="B94" s="91" t="inlineStr">
        <is>
          <t>GAIL</t>
        </is>
      </c>
      <c r="C94" s="91" t="inlineStr">
        <is>
          <t>INE129A01019</t>
        </is>
      </c>
      <c r="D94" s="91" t="inlineStr">
        <is>
          <t>Oil Gas &amp; Consumable Fuels</t>
        </is>
      </c>
      <c r="E94" s="91" t="inlineStr">
        <is>
          <t>Nifty Next 50</t>
        </is>
      </c>
      <c r="F94" s="93" t="n">
        <v>112579</v>
      </c>
      <c r="G94" s="92" t="inlineStr">
        <is>
          <t>N</t>
        </is>
      </c>
      <c r="H94" s="94" t="n"/>
      <c r="I94" s="91" t="inlineStr">
        <is>
          <t>N</t>
        </is>
      </c>
      <c r="J94" s="92">
        <f>IF(K94="","N","Y")</f>
        <v/>
      </c>
      <c r="K94" s="94">
        <f>_xlfn.TEXTJOIN("; ",TRUE,IF(P94="52-wk low","52-wk low",""),IF(AND(AD94&gt;=Settings!$B$12,M94&lt;0),"Distribution",""),IF(AND(AJ94="Y",M94&lt;0,AK94&lt;-Settings!$B$13),"Long unwinding",""),IF(AND(AJ94="Y",M94&lt;0,AK94&gt;Settings!$B$13),"Short buildup",""))</f>
        <v/>
      </c>
      <c r="L94" s="95" t="n">
        <v>171.22</v>
      </c>
      <c r="M94" s="96" t="n">
        <v>0.39</v>
      </c>
      <c r="N94" s="93" t="n">
        <v>469</v>
      </c>
      <c r="O94" s="91" t="inlineStr">
        <is>
          <t>None</t>
        </is>
      </c>
      <c r="P94" s="91" t="inlineStr">
        <is>
          <t>None</t>
        </is>
      </c>
      <c r="Q94" s="97" t="n">
        <v>68.81999999999999</v>
      </c>
      <c r="R94" s="96" t="n">
        <v>65.42</v>
      </c>
      <c r="S94" s="96" t="n">
        <v>1.06</v>
      </c>
      <c r="T94" s="96" t="n">
        <v>0.76</v>
      </c>
      <c r="U94" s="96" t="n">
        <v>0.75</v>
      </c>
      <c r="V94" s="103" t="n">
        <v>0.71</v>
      </c>
      <c r="W94" s="102" t="n">
        <v>4</v>
      </c>
      <c r="X94" s="93" t="n"/>
      <c r="Y94" s="91" t="inlineStr">
        <is>
          <t>None</t>
        </is>
      </c>
      <c r="Z94" s="99" t="n">
        <v>58.38</v>
      </c>
      <c r="AA94" s="96" t="n">
        <v>0.9399999999999999</v>
      </c>
      <c r="AB94" s="96" t="n">
        <v>0.95</v>
      </c>
      <c r="AC94" s="96" t="n">
        <v>0.99</v>
      </c>
      <c r="AD94" s="96" t="n">
        <v>0.76</v>
      </c>
      <c r="AE94" s="96" t="n">
        <v>0.79</v>
      </c>
      <c r="AF94" s="103" t="n">
        <v>1.12</v>
      </c>
      <c r="AG94" s="91" t="inlineStr">
        <is>
          <t>Normal</t>
        </is>
      </c>
      <c r="AH94" s="100" t="n">
        <v>0</v>
      </c>
      <c r="AI94" s="101" t="n">
        <v>0</v>
      </c>
      <c r="AJ94" s="92" t="inlineStr">
        <is>
          <t>Y</t>
        </is>
      </c>
      <c r="AK94" s="96" t="n">
        <v>1.23</v>
      </c>
      <c r="AL94" s="91" t="inlineStr">
        <is>
          <t>Long buildup</t>
        </is>
      </c>
      <c r="AM94" s="93" t="n">
        <v>170</v>
      </c>
      <c r="AN94" s="92" t="inlineStr">
        <is>
          <t>None</t>
        </is>
      </c>
      <c r="AO94" s="102" t="n">
        <v>0</v>
      </c>
      <c r="AP94" s="103" t="n">
        <v>1.2</v>
      </c>
      <c r="AQ94" s="102" t="n">
        <v>69</v>
      </c>
      <c r="AR94" s="91" t="inlineStr">
        <is>
          <t>Y</t>
        </is>
      </c>
      <c r="AS94" s="104" t="n">
        <v>2.69</v>
      </c>
      <c r="AT94" s="92">
        <f>IF(AND(P94="52-wk high",T94&gt;=Settings!$B$7),"Y","N")</f>
        <v/>
      </c>
      <c r="AU94" s="91">
        <f>IF(AND(AD94&gt;=Settings!$B$8,M94&gt;0),"Y","N")</f>
        <v/>
      </c>
      <c r="AV94" s="91">
        <f>IF(OR(AH94&gt;Settings!$B$9,AI94&gt;Settings!$B$9),"Y","N")</f>
        <v/>
      </c>
      <c r="AW94" s="91">
        <f>IF(AJ94&lt;&gt;"Y","n/a",IF(AND(M94&gt;0,AK94&gt;Settings!$B$10),"Y","N"))</f>
        <v/>
      </c>
      <c r="AX94" s="91">
        <f>IF(AO94&gt;=Settings!$B$11,"Y","N")</f>
        <v/>
      </c>
      <c r="AY94" s="99">
        <f>(AT94="Y")+(AU94="Y")+(AV94="Y")+(AW94="Y")+(AX94="Y")</f>
        <v/>
      </c>
      <c r="AZ94" s="94">
        <f>IF(AY94=0,"None",_xlfn.TEXTJOIN(", ",TRUE(),IF(AT94="Y","Breakout",""),IF(AU94="Y","Accumulation",""),IF(AV94="Y","Institutional buying",""),IF(AW94="Y","Long buildup",""),IF(AX94="Y","Momentum leader","")))</f>
        <v/>
      </c>
      <c r="BA94" s="94">
        <f>IF(BW94="","","Passes "&amp;AY94&amp;" of 5 buy-side scans"&amp;IF(G94="Y","; RED FLAG: filter out using Red flag column",""))</f>
        <v/>
      </c>
      <c r="BB94" s="91" t="inlineStr">
        <is>
          <t>None</t>
        </is>
      </c>
      <c r="BC94" s="92" t="inlineStr">
        <is>
          <t>N</t>
        </is>
      </c>
      <c r="BD94" s="94" t="n"/>
      <c r="BE94" s="94" t="n"/>
      <c r="BF94" s="92">
        <f>IF(R94*100000&gt;=Settings!$B$5,"Y","N")</f>
        <v/>
      </c>
      <c r="BG94" s="91">
        <f>IF(F94&gt;Settings!$B$6,"Y","N")</f>
        <v/>
      </c>
      <c r="BH94" s="97" t="n">
        <v>-8.369999999999999</v>
      </c>
      <c r="BI94" s="96" t="n">
        <v>-1.51</v>
      </c>
      <c r="BJ94" s="96" t="n">
        <v>-0.85</v>
      </c>
      <c r="BK94" s="96" t="n">
        <v>-1.88</v>
      </c>
      <c r="BL94" s="96" t="n">
        <v>21.72</v>
      </c>
      <c r="BM94" s="96" t="n">
        <v>-1.91</v>
      </c>
      <c r="BN94" s="97" t="n">
        <v>-0.74</v>
      </c>
      <c r="BO94" s="96" t="n">
        <v>-0.85</v>
      </c>
      <c r="BP94" s="96" t="n">
        <v>0.06</v>
      </c>
      <c r="BQ94" s="96" t="n">
        <v>0.75</v>
      </c>
      <c r="BR94" s="91" t="inlineStr">
        <is>
          <t>Mixed</t>
        </is>
      </c>
      <c r="BS94" s="91" t="inlineStr">
        <is>
          <t>None</t>
        </is>
      </c>
      <c r="BT94" s="96" t="n">
        <v>44</v>
      </c>
      <c r="BU94" s="91" t="inlineStr">
        <is>
          <t>N</t>
        </is>
      </c>
      <c r="BV94" s="99">
        <f>IF(OR(BF94&lt;&gt;"Y",BG94&lt;&gt;"Y"),"",(AND(ISNUMBER(BQ94),BQ94&gt;0))+(BR94="Stacked up")+(AND(ISNUMBER(BH94),BH94&gt;=-Settings!$B$17))+(AND(ISNUMBER(BK94),ISNUMBER(BM94),BK94&gt;0,BM94&gt;0))+(AND(ISNUMBER(AQ94),AQ94&gt;=Settings!$B$18))+(AND(ISNUMBER(BT94),BT94&gt;=Settings!$B$19,BT94&lt;=Settings!$B$20))+(AND(ISNUMBER(AS94),AS94&gt;0))+(AND(ISNUMBER(T94),ISNUMBER(M94),T94&gt;=Settings!$B$21,M94&gt;0))+(AND(ISNUMBER(AD94),ISNUMBER(M94),AD94&gt;=Settings!$B$22,M94&gt;0))+(AY94&gt;=1))</f>
        <v/>
      </c>
      <c r="BW94" s="91">
        <f>IF(OR(AY94=0,BF94&lt;&gt;"Y",BG94&lt;&gt;"Y"),"",1+SUMPRODUCT(($A$6:$A$2604=A94)*($AY$6:$AY$2604&gt;0)*($BF$6:$BF$2604="Y")*($BG$6:$BG$2604="Y")*(($AY$6:$AY$2604&gt;AY94)+($AY$6:$AY$2604=AY94)*($AD$6:$AD$2604&gt;AD94))))</f>
        <v/>
      </c>
    </row>
    <row r="95" ht="23.85" customHeight="1" s="55">
      <c r="A95" s="90" t="n">
        <v>46296</v>
      </c>
      <c r="B95" s="91" t="inlineStr">
        <is>
          <t>JINDALSTEL</t>
        </is>
      </c>
      <c r="C95" s="91" t="inlineStr">
        <is>
          <t>INE749A01030</t>
        </is>
      </c>
      <c r="D95" s="91" t="inlineStr">
        <is>
          <t>Metals &amp; Mining</t>
        </is>
      </c>
      <c r="E95" s="91" t="inlineStr">
        <is>
          <t>Nifty Next 50</t>
        </is>
      </c>
      <c r="F95" s="93" t="n">
        <v>112261</v>
      </c>
      <c r="G95" s="92" t="inlineStr">
        <is>
          <t>N</t>
        </is>
      </c>
      <c r="H95" s="94" t="n"/>
      <c r="I95" s="91" t="inlineStr">
        <is>
          <t>N</t>
        </is>
      </c>
      <c r="J95" s="92">
        <f>IF(K95="","N","Y")</f>
        <v/>
      </c>
      <c r="K95" s="94">
        <f>_xlfn.TEXTJOIN("; ",TRUE,IF(P95="52-wk low","52-wk low",""),IF(AND(AD95&gt;=Settings!$B$12,M95&lt;0),"Distribution",""),IF(AND(AJ95="Y",M95&lt;0,AK95&lt;-Settings!$B$13),"Long unwinding",""),IF(AND(AJ95="Y",M95&lt;0,AK95&gt;Settings!$B$13),"Short buildup",""))</f>
        <v/>
      </c>
      <c r="L95" s="95" t="n">
        <v>1100.5</v>
      </c>
      <c r="M95" s="96" t="n">
        <v>-3.03</v>
      </c>
      <c r="N95" s="93" t="n">
        <v>2100</v>
      </c>
      <c r="O95" s="91" t="inlineStr">
        <is>
          <t>None</t>
        </is>
      </c>
      <c r="P95" s="91" t="inlineStr">
        <is>
          <t>None</t>
        </is>
      </c>
      <c r="Q95" s="97" t="n">
        <v>8.630000000000001</v>
      </c>
      <c r="R95" s="96" t="n">
        <v>7.64</v>
      </c>
      <c r="S95" s="96" t="n">
        <v>1.14</v>
      </c>
      <c r="T95" s="96" t="n">
        <v>1.02</v>
      </c>
      <c r="U95" s="96" t="n">
        <v>0.82</v>
      </c>
      <c r="V95" s="103" t="n">
        <v>0.73</v>
      </c>
      <c r="W95" s="102" t="n">
        <v>1</v>
      </c>
      <c r="X95" s="93" t="n"/>
      <c r="Y95" s="91" t="inlineStr">
        <is>
          <t>None</t>
        </is>
      </c>
      <c r="Z95" s="99" t="n">
        <v>42.8</v>
      </c>
      <c r="AA95" s="96" t="n">
        <v>0.97</v>
      </c>
      <c r="AB95" s="96" t="n">
        <v>0.99</v>
      </c>
      <c r="AC95" s="96" t="n">
        <v>1.07</v>
      </c>
      <c r="AD95" s="96" t="n">
        <v>0.97</v>
      </c>
      <c r="AE95" s="96" t="n">
        <v>0.73</v>
      </c>
      <c r="AF95" s="103" t="n">
        <v>0.93</v>
      </c>
      <c r="AG95" s="91" t="inlineStr">
        <is>
          <t>Normal</t>
        </is>
      </c>
      <c r="AH95" s="100" t="n">
        <v>0</v>
      </c>
      <c r="AI95" s="101" t="n">
        <v>0</v>
      </c>
      <c r="AJ95" s="92" t="inlineStr">
        <is>
          <t>Y</t>
        </is>
      </c>
      <c r="AK95" s="96" t="n">
        <v>0.74</v>
      </c>
      <c r="AL95" s="91" t="inlineStr">
        <is>
          <t>Short buildup</t>
        </is>
      </c>
      <c r="AM95" s="93" t="n">
        <v>124</v>
      </c>
      <c r="AN95" s="92" t="inlineStr">
        <is>
          <t>None</t>
        </is>
      </c>
      <c r="AO95" s="102" t="n">
        <v>0</v>
      </c>
      <c r="AP95" s="103" t="n">
        <v>0.8100000000000001</v>
      </c>
      <c r="AQ95" s="102" t="n">
        <v>50</v>
      </c>
      <c r="AR95" s="91" t="inlineStr">
        <is>
          <t>Y</t>
        </is>
      </c>
      <c r="AS95" s="104" t="n">
        <v>-1.09</v>
      </c>
      <c r="AT95" s="92">
        <f>IF(AND(P95="52-wk high",T95&gt;=Settings!$B$7),"Y","N")</f>
        <v/>
      </c>
      <c r="AU95" s="91">
        <f>IF(AND(AD95&gt;=Settings!$B$8,M95&gt;0),"Y","N")</f>
        <v/>
      </c>
      <c r="AV95" s="91">
        <f>IF(OR(AH95&gt;Settings!$B$9,AI95&gt;Settings!$B$9),"Y","N")</f>
        <v/>
      </c>
      <c r="AW95" s="91">
        <f>IF(AJ95&lt;&gt;"Y","n/a",IF(AND(M95&gt;0,AK95&gt;Settings!$B$10),"Y","N"))</f>
        <v/>
      </c>
      <c r="AX95" s="91">
        <f>IF(AO95&gt;=Settings!$B$11,"Y","N")</f>
        <v/>
      </c>
      <c r="AY95" s="99">
        <f>(AT95="Y")+(AU95="Y")+(AV95="Y")+(AW95="Y")+(AX95="Y")</f>
        <v/>
      </c>
      <c r="AZ95" s="94">
        <f>IF(AY95=0,"None",_xlfn.TEXTJOIN(", ",TRUE(),IF(AT95="Y","Breakout",""),IF(AU95="Y","Accumulation",""),IF(AV95="Y","Institutional buying",""),IF(AW95="Y","Long buildup",""),IF(AX95="Y","Momentum leader","")))</f>
        <v/>
      </c>
      <c r="BA95" s="94">
        <f>IF(BW95="","","Passes "&amp;AY95&amp;" of 5 buy-side scans"&amp;IF(G95="Y","; RED FLAG: filter out using Red flag column",""))</f>
        <v/>
      </c>
      <c r="BB95" s="91" t="inlineStr">
        <is>
          <t>Upper</t>
        </is>
      </c>
      <c r="BC95" s="92" t="inlineStr">
        <is>
          <t>N</t>
        </is>
      </c>
      <c r="BD95" s="94" t="n"/>
      <c r="BE95" s="94" t="n"/>
      <c r="BF95" s="92">
        <f>IF(R95*100000&gt;=Settings!$B$5,"Y","N")</f>
        <v/>
      </c>
      <c r="BG95" s="91">
        <f>IF(F95&gt;Settings!$B$6,"Y","N")</f>
        <v/>
      </c>
      <c r="BH95" s="97" t="n">
        <v>-15.75</v>
      </c>
      <c r="BI95" s="96" t="n">
        <v>-4.95</v>
      </c>
      <c r="BJ95" s="96" t="n">
        <v>-5.13</v>
      </c>
      <c r="BK95" s="96" t="n">
        <v>6.97</v>
      </c>
      <c r="BL95" s="96" t="n">
        <v>-3.24</v>
      </c>
      <c r="BM95" s="96" t="n">
        <v>3.33</v>
      </c>
      <c r="BN95" s="97" t="n">
        <v>-3.06</v>
      </c>
      <c r="BO95" s="96" t="n">
        <v>-2.5</v>
      </c>
      <c r="BP95" s="96" t="n">
        <v>-2.51</v>
      </c>
      <c r="BQ95" s="96" t="n">
        <v>-2.02</v>
      </c>
      <c r="BR95" s="91" t="inlineStr">
        <is>
          <t>Mixed</t>
        </is>
      </c>
      <c r="BS95" s="91" t="inlineStr">
        <is>
          <t>None</t>
        </is>
      </c>
      <c r="BT95" s="96" t="n">
        <v>36.9</v>
      </c>
      <c r="BU95" s="91" t="inlineStr">
        <is>
          <t>N</t>
        </is>
      </c>
      <c r="BV95" s="99">
        <f>IF(OR(BF95&lt;&gt;"Y",BG95&lt;&gt;"Y"),"",(AND(ISNUMBER(BQ95),BQ95&gt;0))+(BR95="Stacked up")+(AND(ISNUMBER(BH95),BH95&gt;=-Settings!$B$17))+(AND(ISNUMBER(BK95),ISNUMBER(BM95),BK95&gt;0,BM95&gt;0))+(AND(ISNUMBER(AQ95),AQ95&gt;=Settings!$B$18))+(AND(ISNUMBER(BT95),BT95&gt;=Settings!$B$19,BT95&lt;=Settings!$B$20))+(AND(ISNUMBER(AS95),AS95&gt;0))+(AND(ISNUMBER(T95),ISNUMBER(M95),T95&gt;=Settings!$B$21,M95&gt;0))+(AND(ISNUMBER(AD95),ISNUMBER(M95),AD95&gt;=Settings!$B$22,M95&gt;0))+(AY95&gt;=1))</f>
        <v/>
      </c>
      <c r="BW95" s="91">
        <f>IF(OR(AY95=0,BF95&lt;&gt;"Y",BG95&lt;&gt;"Y"),"",1+SUMPRODUCT(($A$6:$A$2604=A95)*($AY$6:$AY$2604&gt;0)*($BF$6:$BF$2604="Y")*($BG$6:$BG$2604="Y")*(($AY$6:$AY$2604&gt;AY95)+($AY$6:$AY$2604=AY95)*($AD$6:$AD$2604&gt;AD95))))</f>
        <v/>
      </c>
    </row>
    <row r="96" ht="23.85" customHeight="1" s="55">
      <c r="A96" s="90" t="n">
        <v>46296</v>
      </c>
      <c r="B96" s="91" t="inlineStr">
        <is>
          <t>TATAPOWER</t>
        </is>
      </c>
      <c r="C96" s="91" t="inlineStr">
        <is>
          <t>INE245A01021</t>
        </is>
      </c>
      <c r="D96" s="91" t="inlineStr">
        <is>
          <t>Power</t>
        </is>
      </c>
      <c r="E96" s="91" t="inlineStr">
        <is>
          <t>Nifty Next 50</t>
        </is>
      </c>
      <c r="F96" s="93" t="n">
        <v>111885</v>
      </c>
      <c r="G96" s="92" t="inlineStr">
        <is>
          <t>N</t>
        </is>
      </c>
      <c r="H96" s="94" t="n"/>
      <c r="I96" s="91" t="inlineStr">
        <is>
          <t>N</t>
        </is>
      </c>
      <c r="J96" s="92">
        <f>IF(K96="","N","Y")</f>
        <v/>
      </c>
      <c r="K96" s="94">
        <f>_xlfn.TEXTJOIN("; ",TRUE,IF(P96="52-wk low","52-wk low",""),IF(AND(AD96&gt;=Settings!$B$12,M96&lt;0),"Distribution",""),IF(AND(AJ96="Y",M96&lt;0,AK96&lt;-Settings!$B$13),"Long unwinding",""),IF(AND(AJ96="Y",M96&lt;0,AK96&gt;Settings!$B$13),"Short buildup",""))</f>
        <v/>
      </c>
      <c r="L96" s="95" t="n">
        <v>350.15</v>
      </c>
      <c r="M96" s="96" t="n">
        <v>-2.47</v>
      </c>
      <c r="N96" s="93" t="n">
        <v>1877</v>
      </c>
      <c r="O96" s="91" t="inlineStr">
        <is>
          <t>None</t>
        </is>
      </c>
      <c r="P96" s="91" t="inlineStr">
        <is>
          <t>None</t>
        </is>
      </c>
      <c r="Q96" s="97" t="n">
        <v>42.23</v>
      </c>
      <c r="R96" s="96" t="n">
        <v>38.74</v>
      </c>
      <c r="S96" s="96" t="n">
        <v>0.99</v>
      </c>
      <c r="T96" s="96" t="n">
        <v>0.99</v>
      </c>
      <c r="U96" s="96" t="n">
        <v>0.86</v>
      </c>
      <c r="V96" s="103" t="n">
        <v>0.79</v>
      </c>
      <c r="W96" s="102" t="n">
        <v>3</v>
      </c>
      <c r="X96" s="93" t="n"/>
      <c r="Y96" s="91" t="inlineStr">
        <is>
          <t>None</t>
        </is>
      </c>
      <c r="Z96" s="99" t="n">
        <v>45.26</v>
      </c>
      <c r="AA96" s="96" t="n">
        <v>0.9399999999999999</v>
      </c>
      <c r="AB96" s="96" t="n">
        <v>0.9399999999999999</v>
      </c>
      <c r="AC96" s="96" t="n">
        <v>0.93</v>
      </c>
      <c r="AD96" s="96" t="n">
        <v>0.93</v>
      </c>
      <c r="AE96" s="96" t="n">
        <v>0.84</v>
      </c>
      <c r="AF96" s="103" t="n">
        <v>1.07</v>
      </c>
      <c r="AG96" s="91" t="inlineStr">
        <is>
          <t>Normal</t>
        </is>
      </c>
      <c r="AH96" s="100" t="n">
        <v>0</v>
      </c>
      <c r="AI96" s="101" t="n">
        <v>0</v>
      </c>
      <c r="AJ96" s="92" t="inlineStr">
        <is>
          <t>Y</t>
        </is>
      </c>
      <c r="AK96" s="96" t="n">
        <v>0.85</v>
      </c>
      <c r="AL96" s="91" t="inlineStr">
        <is>
          <t>Short buildup</t>
        </is>
      </c>
      <c r="AM96" s="93" t="n">
        <v>169</v>
      </c>
      <c r="AN96" s="92" t="inlineStr">
        <is>
          <t>None</t>
        </is>
      </c>
      <c r="AO96" s="102" t="n">
        <v>0</v>
      </c>
      <c r="AP96" s="103" t="n">
        <v>0.61</v>
      </c>
      <c r="AQ96" s="102" t="n">
        <v>22</v>
      </c>
      <c r="AR96" s="91" t="inlineStr">
        <is>
          <t>Y</t>
        </is>
      </c>
      <c r="AS96" s="104" t="n">
        <v>3.38</v>
      </c>
      <c r="AT96" s="92">
        <f>IF(AND(P96="52-wk high",T96&gt;=Settings!$B$7),"Y","N")</f>
        <v/>
      </c>
      <c r="AU96" s="91">
        <f>IF(AND(AD96&gt;=Settings!$B$8,M96&gt;0),"Y","N")</f>
        <v/>
      </c>
      <c r="AV96" s="91">
        <f>IF(OR(AH96&gt;Settings!$B$9,AI96&gt;Settings!$B$9),"Y","N")</f>
        <v/>
      </c>
      <c r="AW96" s="91">
        <f>IF(AJ96&lt;&gt;"Y","n/a",IF(AND(M96&gt;0,AK96&gt;Settings!$B$10),"Y","N"))</f>
        <v/>
      </c>
      <c r="AX96" s="91">
        <f>IF(AO96&gt;=Settings!$B$11,"Y","N")</f>
        <v/>
      </c>
      <c r="AY96" s="99">
        <f>(AT96="Y")+(AU96="Y")+(AV96="Y")+(AW96="Y")+(AX96="Y")</f>
        <v/>
      </c>
      <c r="AZ96" s="94">
        <f>IF(AY96=0,"None",_xlfn.TEXTJOIN(", ",TRUE(),IF(AT96="Y","Breakout",""),IF(AU96="Y","Accumulation",""),IF(AV96="Y","Institutional buying",""),IF(AW96="Y","Long buildup",""),IF(AX96="Y","Momentum leader","")))</f>
        <v/>
      </c>
      <c r="BA96" s="94">
        <f>IF(BW96="","","Passes "&amp;AY96&amp;" of 5 buy-side scans"&amp;IF(G96="Y","; RED FLAG: filter out using Red flag column",""))</f>
        <v/>
      </c>
      <c r="BB96" s="91" t="inlineStr">
        <is>
          <t>None</t>
        </is>
      </c>
      <c r="BC96" s="92" t="inlineStr">
        <is>
          <t>N</t>
        </is>
      </c>
      <c r="BD96" s="94" t="n"/>
      <c r="BE96" s="94" t="n"/>
      <c r="BF96" s="92">
        <f>IF(R96*100000&gt;=Settings!$B$5,"Y","N")</f>
        <v/>
      </c>
      <c r="BG96" s="91">
        <f>IF(F96&gt;Settings!$B$6,"Y","N")</f>
        <v/>
      </c>
      <c r="BH96" s="97" t="n">
        <v>-24.68</v>
      </c>
      <c r="BI96" s="96" t="n">
        <v>-3.66</v>
      </c>
      <c r="BJ96" s="96" t="n">
        <v>-0.11</v>
      </c>
      <c r="BK96" s="96" t="n">
        <v>-6.74</v>
      </c>
      <c r="BL96" s="96" t="n">
        <v>-7.9</v>
      </c>
      <c r="BM96" s="96" t="n">
        <v>-10.48</v>
      </c>
      <c r="BN96" s="97" t="n">
        <v>-3.74</v>
      </c>
      <c r="BO96" s="96" t="n">
        <v>-5.42</v>
      </c>
      <c r="BP96" s="96" t="n">
        <v>-7.44</v>
      </c>
      <c r="BQ96" s="96" t="n">
        <v>-8.859999999999999</v>
      </c>
      <c r="BR96" s="91" t="inlineStr">
        <is>
          <t>Stacked down</t>
        </is>
      </c>
      <c r="BS96" s="91" t="inlineStr">
        <is>
          <t>None</t>
        </is>
      </c>
      <c r="BT96" s="96" t="n">
        <v>30.3</v>
      </c>
      <c r="BU96" s="91" t="inlineStr">
        <is>
          <t>N</t>
        </is>
      </c>
      <c r="BV96" s="99">
        <f>IF(OR(BF96&lt;&gt;"Y",BG96&lt;&gt;"Y"),"",(AND(ISNUMBER(BQ96),BQ96&gt;0))+(BR96="Stacked up")+(AND(ISNUMBER(BH96),BH96&gt;=-Settings!$B$17))+(AND(ISNUMBER(BK96),ISNUMBER(BM96),BK96&gt;0,BM96&gt;0))+(AND(ISNUMBER(AQ96),AQ96&gt;=Settings!$B$18))+(AND(ISNUMBER(BT96),BT96&gt;=Settings!$B$19,BT96&lt;=Settings!$B$20))+(AND(ISNUMBER(AS96),AS96&gt;0))+(AND(ISNUMBER(T96),ISNUMBER(M96),T96&gt;=Settings!$B$21,M96&gt;0))+(AND(ISNUMBER(AD96),ISNUMBER(M96),AD96&gt;=Settings!$B$22,M96&gt;0))+(AY96&gt;=1))</f>
        <v/>
      </c>
      <c r="BW96" s="91">
        <f>IF(OR(AY96=0,BF96&lt;&gt;"Y",BG96&lt;&gt;"Y"),"",1+SUMPRODUCT(($A$6:$A$2604=A96)*($AY$6:$AY$2604&gt;0)*($BF$6:$BF$2604="Y")*($BG$6:$BG$2604="Y")*(($AY$6:$AY$2604&gt;AY96)+($AY$6:$AY$2604=AY96)*($AD$6:$AD$2604&gt;AD96))))</f>
        <v/>
      </c>
    </row>
    <row r="97" ht="23.85" customHeight="1" s="55">
      <c r="A97" s="90" t="n">
        <v>46296</v>
      </c>
      <c r="B97" s="91" t="inlineStr">
        <is>
          <t>MUTHOOTFIN</t>
        </is>
      </c>
      <c r="C97" s="91" t="inlineStr">
        <is>
          <t>INE414G01012</t>
        </is>
      </c>
      <c r="D97" s="91" t="inlineStr">
        <is>
          <t>Financial Services</t>
        </is>
      </c>
      <c r="E97" s="91" t="inlineStr">
        <is>
          <t>Nifty Next 50</t>
        </is>
      </c>
      <c r="F97" s="93" t="n">
        <v>108280</v>
      </c>
      <c r="G97" s="92" t="inlineStr">
        <is>
          <t>N</t>
        </is>
      </c>
      <c r="H97" s="94" t="n"/>
      <c r="I97" s="91" t="inlineStr">
        <is>
          <t>N</t>
        </is>
      </c>
      <c r="J97" s="92">
        <f>IF(K97="","N","Y")</f>
        <v/>
      </c>
      <c r="K97" s="94">
        <f>_xlfn.TEXTJOIN("; ",TRUE,IF(P97="52-wk low","52-wk low",""),IF(AND(AD97&gt;=Settings!$B$12,M97&lt;0),"Distribution",""),IF(AND(AJ97="Y",M97&lt;0,AK97&lt;-Settings!$B$13),"Long unwinding",""),IF(AND(AJ97="Y",M97&lt;0,AK97&gt;Settings!$B$13),"Short buildup",""))</f>
        <v/>
      </c>
      <c r="L97" s="95" t="n">
        <v>2697.1</v>
      </c>
      <c r="M97" s="96" t="n">
        <v>-1.46</v>
      </c>
      <c r="N97" s="93" t="n">
        <v>1296</v>
      </c>
      <c r="O97" s="91" t="inlineStr">
        <is>
          <t>None</t>
        </is>
      </c>
      <c r="P97" s="91" t="inlineStr">
        <is>
          <t>None</t>
        </is>
      </c>
      <c r="Q97" s="97" t="n">
        <v>5.54</v>
      </c>
      <c r="R97" s="96" t="n">
        <v>6.26</v>
      </c>
      <c r="S97" s="96" t="n">
        <v>0.86</v>
      </c>
      <c r="T97" s="96" t="n">
        <v>0.5600000000000001</v>
      </c>
      <c r="U97" s="96" t="n">
        <v>0.5600000000000001</v>
      </c>
      <c r="V97" s="103" t="n">
        <v>0.63</v>
      </c>
      <c r="W97" s="102" t="n">
        <v>1</v>
      </c>
      <c r="X97" s="93" t="n"/>
      <c r="Y97" s="91" t="inlineStr">
        <is>
          <t>None</t>
        </is>
      </c>
      <c r="Z97" s="99" t="n">
        <v>51.49</v>
      </c>
      <c r="AA97" s="96" t="n">
        <v>1.02</v>
      </c>
      <c r="AB97" s="96" t="n">
        <v>1.05</v>
      </c>
      <c r="AC97" s="96" t="n">
        <v>0.88</v>
      </c>
      <c r="AD97" s="96" t="n">
        <v>0.63</v>
      </c>
      <c r="AE97" s="96" t="n">
        <v>0.61</v>
      </c>
      <c r="AF97" s="103" t="n">
        <v>1.06</v>
      </c>
      <c r="AG97" s="91" t="inlineStr">
        <is>
          <t>Normal</t>
        </is>
      </c>
      <c r="AH97" s="100" t="n">
        <v>0</v>
      </c>
      <c r="AI97" s="101" t="n">
        <v>0</v>
      </c>
      <c r="AJ97" s="92" t="inlineStr">
        <is>
          <t>Y</t>
        </is>
      </c>
      <c r="AK97" s="96" t="n">
        <v>-1.49</v>
      </c>
      <c r="AL97" s="91" t="inlineStr">
        <is>
          <t>Long unwinding</t>
        </is>
      </c>
      <c r="AM97" s="93" t="n">
        <v>123</v>
      </c>
      <c r="AN97" s="92" t="inlineStr">
        <is>
          <t>500 Multicap MQ 50</t>
        </is>
      </c>
      <c r="AO97" s="102" t="n">
        <v>1</v>
      </c>
      <c r="AP97" s="103" t="n">
        <v>0.61</v>
      </c>
      <c r="AQ97" s="102" t="n">
        <v>22</v>
      </c>
      <c r="AR97" s="91" t="inlineStr">
        <is>
          <t>Y</t>
        </is>
      </c>
      <c r="AS97" s="104" t="n">
        <v>0.6</v>
      </c>
      <c r="AT97" s="92">
        <f>IF(AND(P97="52-wk high",T97&gt;=Settings!$B$7),"Y","N")</f>
        <v/>
      </c>
      <c r="AU97" s="91">
        <f>IF(AND(AD97&gt;=Settings!$B$8,M97&gt;0),"Y","N")</f>
        <v/>
      </c>
      <c r="AV97" s="91">
        <f>IF(OR(AH97&gt;Settings!$B$9,AI97&gt;Settings!$B$9),"Y","N")</f>
        <v/>
      </c>
      <c r="AW97" s="91">
        <f>IF(AJ97&lt;&gt;"Y","n/a",IF(AND(M97&gt;0,AK97&gt;Settings!$B$10),"Y","N"))</f>
        <v/>
      </c>
      <c r="AX97" s="91">
        <f>IF(AO97&gt;=Settings!$B$11,"Y","N")</f>
        <v/>
      </c>
      <c r="AY97" s="99">
        <f>(AT97="Y")+(AU97="Y")+(AV97="Y")+(AW97="Y")+(AX97="Y")</f>
        <v/>
      </c>
      <c r="AZ97" s="94">
        <f>IF(AY97=0,"None",_xlfn.TEXTJOIN(", ",TRUE(),IF(AT97="Y","Breakout",""),IF(AU97="Y","Accumulation",""),IF(AV97="Y","Institutional buying",""),IF(AW97="Y","Long buildup",""),IF(AX97="Y","Momentum leader","")))</f>
        <v/>
      </c>
      <c r="BA97" s="94">
        <f>IF(BW97="","","Passes "&amp;AY97&amp;" of 5 buy-side scans"&amp;IF(G97="Y","; RED FLAG: filter out using Red flag column",""))</f>
        <v/>
      </c>
      <c r="BB97" s="91" t="inlineStr">
        <is>
          <t>None</t>
        </is>
      </c>
      <c r="BC97" s="92" t="inlineStr">
        <is>
          <t>N</t>
        </is>
      </c>
      <c r="BD97" s="94" t="n"/>
      <c r="BE97" s="94" t="n"/>
      <c r="BF97" s="92">
        <f>IF(R97*100000&gt;=Settings!$B$5,"Y","N")</f>
        <v/>
      </c>
      <c r="BG97" s="91">
        <f>IF(F97&gt;Settings!$B$6,"Y","N")</f>
        <v/>
      </c>
      <c r="BH97" s="97" t="n">
        <v>-35</v>
      </c>
      <c r="BI97" s="96" t="n">
        <v>-4.54</v>
      </c>
      <c r="BJ97" s="96" t="n">
        <v>-7.16</v>
      </c>
      <c r="BK97" s="96" t="n">
        <v>-7.47</v>
      </c>
      <c r="BL97" s="96" t="n">
        <v>-17.17</v>
      </c>
      <c r="BM97" s="96" t="n">
        <v>-14.23</v>
      </c>
      <c r="BN97" s="97" t="n">
        <v>-4.36</v>
      </c>
      <c r="BO97" s="96" t="n">
        <v>-7.24</v>
      </c>
      <c r="BP97" s="96" t="n">
        <v>-10.84</v>
      </c>
      <c r="BQ97" s="96" t="n">
        <v>-14.42</v>
      </c>
      <c r="BR97" s="91" t="inlineStr">
        <is>
          <t>Stacked down</t>
        </is>
      </c>
      <c r="BS97" s="91" t="inlineStr">
        <is>
          <t>None</t>
        </is>
      </c>
      <c r="BT97" s="96" t="n">
        <v>29.5</v>
      </c>
      <c r="BU97" s="91" t="inlineStr">
        <is>
          <t>N</t>
        </is>
      </c>
      <c r="BV97" s="99">
        <f>IF(OR(BF97&lt;&gt;"Y",BG97&lt;&gt;"Y"),"",(AND(ISNUMBER(BQ97),BQ97&gt;0))+(BR97="Stacked up")+(AND(ISNUMBER(BH97),BH97&gt;=-Settings!$B$17))+(AND(ISNUMBER(BK97),ISNUMBER(BM97),BK97&gt;0,BM97&gt;0))+(AND(ISNUMBER(AQ97),AQ97&gt;=Settings!$B$18))+(AND(ISNUMBER(BT97),BT97&gt;=Settings!$B$19,BT97&lt;=Settings!$B$20))+(AND(ISNUMBER(AS97),AS97&gt;0))+(AND(ISNUMBER(T97),ISNUMBER(M97),T97&gt;=Settings!$B$21,M97&gt;0))+(AND(ISNUMBER(AD97),ISNUMBER(M97),AD97&gt;=Settings!$B$22,M97&gt;0))+(AY97&gt;=1))</f>
        <v/>
      </c>
      <c r="BW97" s="91">
        <f>IF(OR(AY97=0,BF97&lt;&gt;"Y",BG97&lt;&gt;"Y"),"",1+SUMPRODUCT(($A$6:$A$2604=A97)*($AY$6:$AY$2604&gt;0)*($BF$6:$BF$2604="Y")*($BG$6:$BG$2604="Y")*(($AY$6:$AY$2604&gt;AY97)+($AY$6:$AY$2604=AY97)*($AD$6:$AD$2604&gt;AD97))))</f>
        <v/>
      </c>
    </row>
    <row r="98" ht="23.85" customHeight="1" s="55">
      <c r="A98" s="90" t="n">
        <v>46296</v>
      </c>
      <c r="B98" s="91" t="inlineStr">
        <is>
          <t>CANBK</t>
        </is>
      </c>
      <c r="C98" s="91" t="inlineStr">
        <is>
          <t>INE476A01022</t>
        </is>
      </c>
      <c r="D98" s="91" t="inlineStr">
        <is>
          <t>Financial Services</t>
        </is>
      </c>
      <c r="E98" s="91" t="inlineStr">
        <is>
          <t>Nifty Next 50</t>
        </is>
      </c>
      <c r="F98" s="93" t="n">
        <v>107360</v>
      </c>
      <c r="G98" s="92" t="inlineStr">
        <is>
          <t>N</t>
        </is>
      </c>
      <c r="H98" s="94" t="n"/>
      <c r="I98" s="91" t="inlineStr">
        <is>
          <t>N</t>
        </is>
      </c>
      <c r="J98" s="92">
        <f>IF(K98="","N","Y")</f>
        <v/>
      </c>
      <c r="K98" s="94">
        <f>_xlfn.TEXTJOIN("; ",TRUE,IF(P98="52-wk low","52-wk low",""),IF(AND(AD98&gt;=Settings!$B$12,M98&lt;0),"Distribution",""),IF(AND(AJ98="Y",M98&lt;0,AK98&lt;-Settings!$B$13),"Long unwinding",""),IF(AND(AJ98="Y",M98&lt;0,AK98&gt;Settings!$B$13),"Short buildup",""))</f>
        <v/>
      </c>
      <c r="L98" s="95" t="n">
        <v>118.36</v>
      </c>
      <c r="M98" s="96" t="n">
        <v>-0.9</v>
      </c>
      <c r="N98" s="93" t="n">
        <v>987</v>
      </c>
      <c r="O98" s="91" t="inlineStr">
        <is>
          <t>None</t>
        </is>
      </c>
      <c r="P98" s="91" t="inlineStr">
        <is>
          <t>52-wk low</t>
        </is>
      </c>
      <c r="Q98" s="97" t="n">
        <v>139.53</v>
      </c>
      <c r="R98" s="96" t="n">
        <v>122.08</v>
      </c>
      <c r="S98" s="96" t="n">
        <v>1.15</v>
      </c>
      <c r="T98" s="96" t="n">
        <v>0.92</v>
      </c>
      <c r="U98" s="96" t="n">
        <v>0.6</v>
      </c>
      <c r="V98" s="103" t="n">
        <v>0.54</v>
      </c>
      <c r="W98" s="102" t="n">
        <v>0</v>
      </c>
      <c r="X98" s="93" t="n"/>
      <c r="Y98" s="91" t="inlineStr">
        <is>
          <t>None</t>
        </is>
      </c>
      <c r="Z98" s="99" t="n">
        <v>45.85</v>
      </c>
      <c r="AA98" s="96" t="n">
        <v>0.95</v>
      </c>
      <c r="AB98" s="96" t="n">
        <v>0.98</v>
      </c>
      <c r="AC98" s="96" t="n">
        <v>1.1</v>
      </c>
      <c r="AD98" s="96" t="n">
        <v>0.92</v>
      </c>
      <c r="AE98" s="96" t="n">
        <v>0.58</v>
      </c>
      <c r="AF98" s="103" t="n">
        <v>0.99</v>
      </c>
      <c r="AG98" s="91" t="inlineStr">
        <is>
          <t>Normal</t>
        </is>
      </c>
      <c r="AH98" s="100" t="n">
        <v>0</v>
      </c>
      <c r="AI98" s="101" t="n">
        <v>0</v>
      </c>
      <c r="AJ98" s="92" t="inlineStr">
        <is>
          <t>Y</t>
        </is>
      </c>
      <c r="AK98" s="96" t="n">
        <v>-0.09</v>
      </c>
      <c r="AL98" s="91" t="inlineStr">
        <is>
          <t>Long unwinding</t>
        </is>
      </c>
      <c r="AM98" s="93" t="n">
        <v>125</v>
      </c>
      <c r="AN98" s="92" t="inlineStr">
        <is>
          <t>None</t>
        </is>
      </c>
      <c r="AO98" s="102" t="n">
        <v>0</v>
      </c>
      <c r="AP98" s="103" t="n">
        <v>0.7</v>
      </c>
      <c r="AQ98" s="102" t="n">
        <v>38</v>
      </c>
      <c r="AR98" s="91" t="inlineStr">
        <is>
          <t>N</t>
        </is>
      </c>
      <c r="AS98" s="104" t="n">
        <v>0.6</v>
      </c>
      <c r="AT98" s="92">
        <f>IF(AND(P98="52-wk high",T98&gt;=Settings!$B$7),"Y","N")</f>
        <v/>
      </c>
      <c r="AU98" s="91">
        <f>IF(AND(AD98&gt;=Settings!$B$8,M98&gt;0),"Y","N")</f>
        <v/>
      </c>
      <c r="AV98" s="91">
        <f>IF(OR(AH98&gt;Settings!$B$9,AI98&gt;Settings!$B$9),"Y","N")</f>
        <v/>
      </c>
      <c r="AW98" s="91">
        <f>IF(AJ98&lt;&gt;"Y","n/a",IF(AND(M98&gt;0,AK98&gt;Settings!$B$10),"Y","N"))</f>
        <v/>
      </c>
      <c r="AX98" s="91">
        <f>IF(AO98&gt;=Settings!$B$11,"Y","N")</f>
        <v/>
      </c>
      <c r="AY98" s="99">
        <f>(AT98="Y")+(AU98="Y")+(AV98="Y")+(AW98="Y")+(AX98="Y")</f>
        <v/>
      </c>
      <c r="AZ98" s="94">
        <f>IF(AY98=0,"None",_xlfn.TEXTJOIN(", ",TRUE(),IF(AT98="Y","Breakout",""),IF(AU98="Y","Accumulation",""),IF(AV98="Y","Institutional buying",""),IF(AW98="Y","Long buildup",""),IF(AX98="Y","Momentum leader","")))</f>
        <v/>
      </c>
      <c r="BA98" s="94">
        <f>IF(BW98="","","Passes "&amp;AY98&amp;" of 5 buy-side scans"&amp;IF(G98="Y","; RED FLAG: filter out using Red flag column",""))</f>
        <v/>
      </c>
      <c r="BB98" s="91" t="inlineStr">
        <is>
          <t>None</t>
        </is>
      </c>
      <c r="BC98" s="92" t="inlineStr">
        <is>
          <t>N</t>
        </is>
      </c>
      <c r="BD98" s="94" t="n"/>
      <c r="BE98" s="94" t="n"/>
      <c r="BF98" s="92">
        <f>IF(R98*100000&gt;=Settings!$B$5,"Y","N")</f>
        <v/>
      </c>
      <c r="BG98" s="91">
        <f>IF(F98&gt;Settings!$B$6,"Y","N")</f>
        <v/>
      </c>
      <c r="BH98" s="97" t="n">
        <v>-27.34</v>
      </c>
      <c r="BI98" s="96" t="n">
        <v>-5.99</v>
      </c>
      <c r="BJ98" s="96" t="n">
        <v>-5.76</v>
      </c>
      <c r="BK98" s="96" t="n">
        <v>-6.27</v>
      </c>
      <c r="BL98" s="96" t="n">
        <v>-7.02</v>
      </c>
      <c r="BM98" s="96" t="n">
        <v>-4.36</v>
      </c>
      <c r="BN98" s="97" t="n">
        <v>-3.98</v>
      </c>
      <c r="BO98" s="96" t="n">
        <v>-5.81</v>
      </c>
      <c r="BP98" s="96" t="n">
        <v>-7.87</v>
      </c>
      <c r="BQ98" s="96" t="n">
        <v>-9.779999999999999</v>
      </c>
      <c r="BR98" s="91" t="inlineStr">
        <is>
          <t>Stacked down</t>
        </is>
      </c>
      <c r="BS98" s="91" t="inlineStr">
        <is>
          <t>None</t>
        </is>
      </c>
      <c r="BT98" s="96" t="n">
        <v>25</v>
      </c>
      <c r="BU98" s="91" t="inlineStr">
        <is>
          <t>N</t>
        </is>
      </c>
      <c r="BV98" s="99">
        <f>IF(OR(BF98&lt;&gt;"Y",BG98&lt;&gt;"Y"),"",(AND(ISNUMBER(BQ98),BQ98&gt;0))+(BR98="Stacked up")+(AND(ISNUMBER(BH98),BH98&gt;=-Settings!$B$17))+(AND(ISNUMBER(BK98),ISNUMBER(BM98),BK98&gt;0,BM98&gt;0))+(AND(ISNUMBER(AQ98),AQ98&gt;=Settings!$B$18))+(AND(ISNUMBER(BT98),BT98&gt;=Settings!$B$19,BT98&lt;=Settings!$B$20))+(AND(ISNUMBER(AS98),AS98&gt;0))+(AND(ISNUMBER(T98),ISNUMBER(M98),T98&gt;=Settings!$B$21,M98&gt;0))+(AND(ISNUMBER(AD98),ISNUMBER(M98),AD98&gt;=Settings!$B$22,M98&gt;0))+(AY98&gt;=1))</f>
        <v/>
      </c>
      <c r="BW98" s="91">
        <f>IF(OR(AY98=0,BF98&lt;&gt;"Y",BG98&lt;&gt;"Y"),"",1+SUMPRODUCT(($A$6:$A$2604=A98)*($AY$6:$AY$2604&gt;0)*($BF$6:$BF$2604="Y")*($BG$6:$BG$2604="Y")*(($AY$6:$AY$2604&gt;AY98)+($AY$6:$AY$2604=AY98)*($AD$6:$AD$2604&gt;AD98))))</f>
        <v/>
      </c>
    </row>
    <row r="99" ht="23.85" customHeight="1" s="55">
      <c r="A99" s="90" t="n">
        <v>46296</v>
      </c>
      <c r="B99" s="91" t="inlineStr">
        <is>
          <t>PFC</t>
        </is>
      </c>
      <c r="C99" s="91" t="inlineStr">
        <is>
          <t>INE134E01011</t>
        </is>
      </c>
      <c r="D99" s="91" t="inlineStr">
        <is>
          <t>Financial Services</t>
        </is>
      </c>
      <c r="E99" s="91" t="inlineStr">
        <is>
          <t>Nifty Next 50</t>
        </is>
      </c>
      <c r="F99" s="93" t="n">
        <v>104943</v>
      </c>
      <c r="G99" s="92" t="inlineStr">
        <is>
          <t>N</t>
        </is>
      </c>
      <c r="H99" s="94" t="n"/>
      <c r="I99" s="91" t="inlineStr">
        <is>
          <t>N</t>
        </is>
      </c>
      <c r="J99" s="92">
        <f>IF(K99="","N","Y")</f>
        <v/>
      </c>
      <c r="K99" s="94">
        <f>_xlfn.TEXTJOIN("; ",TRUE,IF(P99="52-wk low","52-wk low",""),IF(AND(AD99&gt;=Settings!$B$12,M99&lt;0),"Distribution",""),IF(AND(AJ99="Y",M99&lt;0,AK99&lt;-Settings!$B$13),"Long unwinding",""),IF(AND(AJ99="Y",M99&lt;0,AK99&gt;Settings!$B$13),"Short buildup",""))</f>
        <v/>
      </c>
      <c r="L99" s="95" t="n">
        <v>318</v>
      </c>
      <c r="M99" s="96" t="n">
        <v>-2.3</v>
      </c>
      <c r="N99" s="93" t="n">
        <v>1787</v>
      </c>
      <c r="O99" s="91" t="inlineStr">
        <is>
          <t>None</t>
        </is>
      </c>
      <c r="P99" s="91" t="inlineStr">
        <is>
          <t>52-wk low</t>
        </is>
      </c>
      <c r="Q99" s="97" t="n">
        <v>97.78</v>
      </c>
      <c r="R99" s="96" t="n">
        <v>89.39</v>
      </c>
      <c r="S99" s="96" t="n">
        <v>1.08</v>
      </c>
      <c r="T99" s="96" t="n">
        <v>1.15</v>
      </c>
      <c r="U99" s="96" t="n">
        <v>1.35</v>
      </c>
      <c r="V99" s="103" t="n">
        <v>1.22</v>
      </c>
      <c r="W99" s="102" t="n">
        <v>8</v>
      </c>
      <c r="X99" s="93" t="n">
        <v>269</v>
      </c>
      <c r="Y99" s="91" t="inlineStr">
        <is>
          <t>None</t>
        </is>
      </c>
      <c r="Z99" s="99" t="n">
        <v>57.67</v>
      </c>
      <c r="AA99" s="96" t="n">
        <v>0.87</v>
      </c>
      <c r="AB99" s="96" t="n">
        <v>0.92</v>
      </c>
      <c r="AC99" s="96" t="n">
        <v>0.9399999999999999</v>
      </c>
      <c r="AD99" s="96" t="n">
        <v>1.05</v>
      </c>
      <c r="AE99" s="96" t="n">
        <v>1.31</v>
      </c>
      <c r="AF99" s="103" t="n">
        <v>1.1</v>
      </c>
      <c r="AG99" s="91" t="inlineStr">
        <is>
          <t>Normal</t>
        </is>
      </c>
      <c r="AH99" s="100" t="n">
        <v>0</v>
      </c>
      <c r="AI99" s="101" t="n">
        <v>0</v>
      </c>
      <c r="AJ99" s="92" t="inlineStr">
        <is>
          <t>Y</t>
        </is>
      </c>
      <c r="AK99" s="96" t="n">
        <v>0.05</v>
      </c>
      <c r="AL99" s="91" t="inlineStr">
        <is>
          <t>Short buildup</t>
        </is>
      </c>
      <c r="AM99" s="93" t="n">
        <v>101</v>
      </c>
      <c r="AN99" s="92" t="inlineStr">
        <is>
          <t>None</t>
        </is>
      </c>
      <c r="AO99" s="102" t="n">
        <v>0</v>
      </c>
      <c r="AP99" s="103" t="n">
        <v>0.51</v>
      </c>
      <c r="AQ99" s="102" t="n">
        <v>6</v>
      </c>
      <c r="AR99" s="91" t="inlineStr">
        <is>
          <t>Y</t>
        </is>
      </c>
      <c r="AS99" s="104" t="n">
        <v>0.6</v>
      </c>
      <c r="AT99" s="92">
        <f>IF(AND(P99="52-wk high",T99&gt;=Settings!$B$7),"Y","N")</f>
        <v/>
      </c>
      <c r="AU99" s="91">
        <f>IF(AND(AD99&gt;=Settings!$B$8,M99&gt;0),"Y","N")</f>
        <v/>
      </c>
      <c r="AV99" s="91">
        <f>IF(OR(AH99&gt;Settings!$B$9,AI99&gt;Settings!$B$9),"Y","N")</f>
        <v/>
      </c>
      <c r="AW99" s="91">
        <f>IF(AJ99&lt;&gt;"Y","n/a",IF(AND(M99&gt;0,AK99&gt;Settings!$B$10),"Y","N"))</f>
        <v/>
      </c>
      <c r="AX99" s="91">
        <f>IF(AO99&gt;=Settings!$B$11,"Y","N")</f>
        <v/>
      </c>
      <c r="AY99" s="99">
        <f>(AT99="Y")+(AU99="Y")+(AV99="Y")+(AW99="Y")+(AX99="Y")</f>
        <v/>
      </c>
      <c r="AZ99" s="94">
        <f>IF(AY99=0,"None",_xlfn.TEXTJOIN(", ",TRUE(),IF(AT99="Y","Breakout",""),IF(AU99="Y","Accumulation",""),IF(AV99="Y","Institutional buying",""),IF(AW99="Y","Long buildup",""),IF(AX99="Y","Momentum leader","")))</f>
        <v/>
      </c>
      <c r="BA99" s="94">
        <f>IF(BW99="","","Passes "&amp;AY99&amp;" of 5 buy-side scans"&amp;IF(G99="Y","; RED FLAG: filter out using Red flag column",""))</f>
        <v/>
      </c>
      <c r="BB99" s="91" t="inlineStr">
        <is>
          <t>Upper</t>
        </is>
      </c>
      <c r="BC99" s="92" t="inlineStr">
        <is>
          <t>N</t>
        </is>
      </c>
      <c r="BD99" s="94" t="n"/>
      <c r="BE99" s="94" t="n"/>
      <c r="BF99" s="92">
        <f>IF(R99*100000&gt;=Settings!$B$5,"Y","N")</f>
        <v/>
      </c>
      <c r="BG99" s="91">
        <f>IF(F99&gt;Settings!$B$6,"Y","N")</f>
        <v/>
      </c>
      <c r="BH99" s="97" t="n">
        <v>-34.64</v>
      </c>
      <c r="BI99" s="96" t="n">
        <v>-6.29</v>
      </c>
      <c r="BJ99" s="96" t="n">
        <v>-8.039999999999999</v>
      </c>
      <c r="BK99" s="96" t="n">
        <v>-26.18</v>
      </c>
      <c r="BL99" s="96" t="n">
        <v>-20.04</v>
      </c>
      <c r="BM99" s="96" t="n">
        <v>-22.66</v>
      </c>
      <c r="BN99" s="97" t="n">
        <v>-6.9</v>
      </c>
      <c r="BO99" s="96" t="n">
        <v>-12.49</v>
      </c>
      <c r="BP99" s="96" t="n">
        <v>-16.97</v>
      </c>
      <c r="BQ99" s="96" t="n">
        <v>-19.42</v>
      </c>
      <c r="BR99" s="91" t="inlineStr">
        <is>
          <t>Stacked down</t>
        </is>
      </c>
      <c r="BS99" s="91" t="inlineStr">
        <is>
          <t>None</t>
        </is>
      </c>
      <c r="BT99" s="96" t="n">
        <v>17.7</v>
      </c>
      <c r="BU99" s="91" t="inlineStr">
        <is>
          <t>N</t>
        </is>
      </c>
      <c r="BV99" s="99">
        <f>IF(OR(BF99&lt;&gt;"Y",BG99&lt;&gt;"Y"),"",(AND(ISNUMBER(BQ99),BQ99&gt;0))+(BR99="Stacked up")+(AND(ISNUMBER(BH99),BH99&gt;=-Settings!$B$17))+(AND(ISNUMBER(BK99),ISNUMBER(BM99),BK99&gt;0,BM99&gt;0))+(AND(ISNUMBER(AQ99),AQ99&gt;=Settings!$B$18))+(AND(ISNUMBER(BT99),BT99&gt;=Settings!$B$19,BT99&lt;=Settings!$B$20))+(AND(ISNUMBER(AS99),AS99&gt;0))+(AND(ISNUMBER(T99),ISNUMBER(M99),T99&gt;=Settings!$B$21,M99&gt;0))+(AND(ISNUMBER(AD99),ISNUMBER(M99),AD99&gt;=Settings!$B$22,M99&gt;0))+(AY99&gt;=1))</f>
        <v/>
      </c>
      <c r="BW99" s="91">
        <f>IF(OR(AY99=0,BF99&lt;&gt;"Y",BG99&lt;&gt;"Y"),"",1+SUMPRODUCT(($A$6:$A$2604=A99)*($AY$6:$AY$2604&gt;0)*($BF$6:$BF$2604="Y")*($BG$6:$BG$2604="Y")*(($AY$6:$AY$2604&gt;AY99)+($AY$6:$AY$2604=AY99)*($AD$6:$AD$2604&gt;AD99))))</f>
        <v/>
      </c>
    </row>
    <row r="100" ht="23.85" customHeight="1" s="55">
      <c r="A100" s="90" t="n">
        <v>46296</v>
      </c>
      <c r="B100" s="91" t="inlineStr">
        <is>
          <t>IRFC</t>
        </is>
      </c>
      <c r="C100" s="91" t="inlineStr">
        <is>
          <t>INE053F01010</t>
        </is>
      </c>
      <c r="D100" s="91" t="inlineStr">
        <is>
          <t>Financial Services</t>
        </is>
      </c>
      <c r="E100" s="91" t="inlineStr">
        <is>
          <t>Nifty Next 50</t>
        </is>
      </c>
      <c r="F100" s="93" t="n">
        <v>100706</v>
      </c>
      <c r="G100" s="92" t="inlineStr">
        <is>
          <t>N</t>
        </is>
      </c>
      <c r="H100" s="94" t="n"/>
      <c r="I100" s="91" t="inlineStr">
        <is>
          <t>N</t>
        </is>
      </c>
      <c r="J100" s="92">
        <f>IF(K100="","N","Y")</f>
        <v/>
      </c>
      <c r="K100" s="94">
        <f>_xlfn.TEXTJOIN("; ",TRUE,IF(P100="52-wk low","52-wk low",""),IF(AND(AD100&gt;=Settings!$B$12,M100&lt;0),"Distribution",""),IF(AND(AJ100="Y",M100&lt;0,AK100&lt;-Settings!$B$13),"Long unwinding",""),IF(AND(AJ100="Y",M100&lt;0,AK100&gt;Settings!$B$13),"Short buildup",""))</f>
        <v/>
      </c>
      <c r="L100" s="95" t="n">
        <v>77.06</v>
      </c>
      <c r="M100" s="96" t="n">
        <v>-2.8</v>
      </c>
      <c r="N100" s="93" t="n">
        <v>2010</v>
      </c>
      <c r="O100" s="91" t="inlineStr">
        <is>
          <t>None</t>
        </is>
      </c>
      <c r="P100" s="91" t="inlineStr">
        <is>
          <t>52-wk low</t>
        </is>
      </c>
      <c r="Q100" s="97" t="n">
        <v>127.65</v>
      </c>
      <c r="R100" s="96" t="n">
        <v>94.62</v>
      </c>
      <c r="S100" s="96" t="n">
        <v>1.38</v>
      </c>
      <c r="T100" s="96" t="n">
        <v>1.56</v>
      </c>
      <c r="U100" s="96" t="n">
        <v>1.26</v>
      </c>
      <c r="V100" s="103" t="n">
        <v>0.93</v>
      </c>
      <c r="W100" s="102" t="n">
        <v>4</v>
      </c>
      <c r="X100" s="93" t="n">
        <v>214</v>
      </c>
      <c r="Y100" s="91" t="inlineStr">
        <is>
          <t>None</t>
        </is>
      </c>
      <c r="Z100" s="99" t="n">
        <v>36.45</v>
      </c>
      <c r="AA100" s="96" t="n">
        <v>0.89</v>
      </c>
      <c r="AB100" s="96" t="n">
        <v>0.91</v>
      </c>
      <c r="AC100" s="96" t="n">
        <v>1.35</v>
      </c>
      <c r="AD100" s="96" t="n">
        <v>1.51</v>
      </c>
      <c r="AE100" s="96" t="n">
        <v>1.23</v>
      </c>
      <c r="AF100" s="103" t="n">
        <v>1</v>
      </c>
      <c r="AG100" s="91" t="inlineStr">
        <is>
          <t>Normal</t>
        </is>
      </c>
      <c r="AH100" s="100" t="n">
        <v>0</v>
      </c>
      <c r="AI100" s="101" t="n">
        <v>0</v>
      </c>
      <c r="AJ100" s="92" t="inlineStr">
        <is>
          <t>Y</t>
        </is>
      </c>
      <c r="AK100" s="96" t="n">
        <v>3.23</v>
      </c>
      <c r="AL100" s="91" t="inlineStr">
        <is>
          <t>Short buildup</t>
        </is>
      </c>
      <c r="AM100" s="93" t="n">
        <v>172</v>
      </c>
      <c r="AN100" s="92" t="inlineStr">
        <is>
          <t>None</t>
        </is>
      </c>
      <c r="AO100" s="102" t="n">
        <v>0</v>
      </c>
      <c r="AP100" s="103" t="n">
        <v>0.47</v>
      </c>
      <c r="AQ100" s="102" t="n">
        <v>3</v>
      </c>
      <c r="AR100" s="91" t="inlineStr">
        <is>
          <t>Y</t>
        </is>
      </c>
      <c r="AS100" s="104" t="n">
        <v>0.6</v>
      </c>
      <c r="AT100" s="92">
        <f>IF(AND(P100="52-wk high",T100&gt;=Settings!$B$7),"Y","N")</f>
        <v/>
      </c>
      <c r="AU100" s="91">
        <f>IF(AND(AD100&gt;=Settings!$B$8,M100&gt;0),"Y","N")</f>
        <v/>
      </c>
      <c r="AV100" s="91">
        <f>IF(OR(AH100&gt;Settings!$B$9,AI100&gt;Settings!$B$9),"Y","N")</f>
        <v/>
      </c>
      <c r="AW100" s="91">
        <f>IF(AJ100&lt;&gt;"Y","n/a",IF(AND(M100&gt;0,AK100&gt;Settings!$B$10),"Y","N"))</f>
        <v/>
      </c>
      <c r="AX100" s="91">
        <f>IF(AO100&gt;=Settings!$B$11,"Y","N")</f>
        <v/>
      </c>
      <c r="AY100" s="99">
        <f>(AT100="Y")+(AU100="Y")+(AV100="Y")+(AW100="Y")+(AX100="Y")</f>
        <v/>
      </c>
      <c r="AZ100" s="94">
        <f>IF(AY100=0,"None",_xlfn.TEXTJOIN(", ",TRUE(),IF(AT100="Y","Breakout",""),IF(AU100="Y","Accumulation",""),IF(AV100="Y","Institutional buying",""),IF(AW100="Y","Long buildup",""),IF(AX100="Y","Momentum leader","")))</f>
        <v/>
      </c>
      <c r="BA100" s="94">
        <f>IF(BW100="","","Passes "&amp;AY100&amp;" of 5 buy-side scans"&amp;IF(G100="Y","; RED FLAG: filter out using Red flag column",""))</f>
        <v/>
      </c>
      <c r="BB100" s="91" t="inlineStr">
        <is>
          <t>None</t>
        </is>
      </c>
      <c r="BC100" s="92" t="inlineStr">
        <is>
          <t>N</t>
        </is>
      </c>
      <c r="BD100" s="94" t="n"/>
      <c r="BE100" s="94" t="n"/>
      <c r="BF100" s="92">
        <f>IF(R100*100000&gt;=Settings!$B$5,"Y","N")</f>
        <v/>
      </c>
      <c r="BG100" s="91">
        <f>IF(F100&gt;Settings!$B$6,"Y","N")</f>
        <v/>
      </c>
      <c r="BH100" s="97" t="n">
        <v>-43.82</v>
      </c>
      <c r="BI100" s="96" t="n">
        <v>-3.51</v>
      </c>
      <c r="BJ100" s="96" t="n">
        <v>-6.59</v>
      </c>
      <c r="BK100" s="96" t="n">
        <v>-15.49</v>
      </c>
      <c r="BL100" s="96" t="n">
        <v>-16.23</v>
      </c>
      <c r="BM100" s="96" t="n">
        <v>-38.62</v>
      </c>
      <c r="BN100" s="97" t="n">
        <v>-4.43</v>
      </c>
      <c r="BO100" s="96" t="n">
        <v>-8.26</v>
      </c>
      <c r="BP100" s="96" t="n">
        <v>-13.42</v>
      </c>
      <c r="BQ100" s="96" t="n">
        <v>-20.62</v>
      </c>
      <c r="BR100" s="91" t="inlineStr">
        <is>
          <t>Stacked down</t>
        </is>
      </c>
      <c r="BS100" s="91" t="inlineStr">
        <is>
          <t>None</t>
        </is>
      </c>
      <c r="BT100" s="96" t="n">
        <v>31.1</v>
      </c>
      <c r="BU100" s="91" t="inlineStr">
        <is>
          <t>N</t>
        </is>
      </c>
      <c r="BV100" s="99">
        <f>IF(OR(BF100&lt;&gt;"Y",BG100&lt;&gt;"Y"),"",(AND(ISNUMBER(BQ100),BQ100&gt;0))+(BR100="Stacked up")+(AND(ISNUMBER(BH100),BH100&gt;=-Settings!$B$17))+(AND(ISNUMBER(BK100),ISNUMBER(BM100),BK100&gt;0,BM100&gt;0))+(AND(ISNUMBER(AQ100),AQ100&gt;=Settings!$B$18))+(AND(ISNUMBER(BT100),BT100&gt;=Settings!$B$19,BT100&lt;=Settings!$B$20))+(AND(ISNUMBER(AS100),AS100&gt;0))+(AND(ISNUMBER(T100),ISNUMBER(M100),T100&gt;=Settings!$B$21,M100&gt;0))+(AND(ISNUMBER(AD100),ISNUMBER(M100),AD100&gt;=Settings!$B$22,M100&gt;0))+(AY100&gt;=1))</f>
        <v/>
      </c>
      <c r="BW100" s="91">
        <f>IF(OR(AY100=0,BF100&lt;&gt;"Y",BG100&lt;&gt;"Y"),"",1+SUMPRODUCT(($A$6:$A$2604=A100)*($AY$6:$AY$2604&gt;0)*($BF$6:$BF$2604="Y")*($BG$6:$BG$2604="Y")*(($AY$6:$AY$2604&gt;AY100)+($AY$6:$AY$2604=AY100)*($AD$6:$AD$2604&gt;AD100))))</f>
        <v/>
      </c>
    </row>
    <row r="101" ht="23.85" customHeight="1" s="55">
      <c r="A101" s="90" t="n">
        <v>46296</v>
      </c>
      <c r="B101" s="91" t="inlineStr">
        <is>
          <t>HDFCAMC</t>
        </is>
      </c>
      <c r="C101" s="91" t="inlineStr">
        <is>
          <t>INE127D01025</t>
        </is>
      </c>
      <c r="D101" s="91" t="inlineStr">
        <is>
          <t>Financial Services</t>
        </is>
      </c>
      <c r="E101" s="91" t="inlineStr">
        <is>
          <t>Nifty Next 50</t>
        </is>
      </c>
      <c r="F101" s="93" t="n">
        <v>99034</v>
      </c>
      <c r="G101" s="92" t="inlineStr">
        <is>
          <t>N</t>
        </is>
      </c>
      <c r="H101" s="94" t="n"/>
      <c r="I101" s="91" t="inlineStr">
        <is>
          <t>N</t>
        </is>
      </c>
      <c r="J101" s="92">
        <f>IF(K101="","N","Y")</f>
        <v/>
      </c>
      <c r="K101" s="94">
        <f>_xlfn.TEXTJOIN("; ",TRUE,IF(P101="52-wk low","52-wk low",""),IF(AND(AD101&gt;=Settings!$B$12,M101&lt;0),"Distribution",""),IF(AND(AJ101="Y",M101&lt;0,AK101&lt;-Settings!$B$13),"Long unwinding",""),IF(AND(AJ101="Y",M101&lt;0,AK101&gt;Settings!$B$13),"Short buildup",""))</f>
        <v/>
      </c>
      <c r="L101" s="95" t="n">
        <v>2308.1</v>
      </c>
      <c r="M101" s="96" t="n">
        <v>1.2</v>
      </c>
      <c r="N101" s="93" t="n">
        <v>294</v>
      </c>
      <c r="O101" s="91" t="inlineStr">
        <is>
          <t>None</t>
        </is>
      </c>
      <c r="P101" s="91" t="inlineStr">
        <is>
          <t>None</t>
        </is>
      </c>
      <c r="Q101" s="97" t="n">
        <v>11.34</v>
      </c>
      <c r="R101" s="96" t="n">
        <v>6.57</v>
      </c>
      <c r="S101" s="96" t="n">
        <v>1.75</v>
      </c>
      <c r="T101" s="96" t="n">
        <v>1.56</v>
      </c>
      <c r="U101" s="96" t="n">
        <v>1.35</v>
      </c>
      <c r="V101" s="103" t="n">
        <v>0.78</v>
      </c>
      <c r="W101" s="102" t="n">
        <v>5</v>
      </c>
      <c r="X101" s="93" t="n">
        <v>176</v>
      </c>
      <c r="Y101" s="91" t="inlineStr">
        <is>
          <t>None</t>
        </is>
      </c>
      <c r="Z101" s="99" t="n">
        <v>61.38</v>
      </c>
      <c r="AA101" s="96" t="n">
        <v>1.01</v>
      </c>
      <c r="AB101" s="96" t="n">
        <v>1.02</v>
      </c>
      <c r="AC101" s="96" t="n">
        <v>1.75</v>
      </c>
      <c r="AD101" s="96" t="n">
        <v>1.56</v>
      </c>
      <c r="AE101" s="96" t="n">
        <v>1.41</v>
      </c>
      <c r="AF101" s="103" t="n">
        <v>1.05</v>
      </c>
      <c r="AG101" s="91" t="inlineStr">
        <is>
          <t>Normal</t>
        </is>
      </c>
      <c r="AH101" s="100" t="n">
        <v>0</v>
      </c>
      <c r="AI101" s="101" t="n">
        <v>0</v>
      </c>
      <c r="AJ101" s="92" t="inlineStr">
        <is>
          <t>Y</t>
        </is>
      </c>
      <c r="AK101" s="96" t="n">
        <v>-2.68</v>
      </c>
      <c r="AL101" s="91" t="inlineStr">
        <is>
          <t>Short covering</t>
        </is>
      </c>
      <c r="AM101" s="93" t="n">
        <v>98</v>
      </c>
      <c r="AN101" s="92" t="inlineStr">
        <is>
          <t>500 Multicap MQ 50; TotalMkt MQ 50</t>
        </is>
      </c>
      <c r="AO101" s="102" t="n">
        <v>2</v>
      </c>
      <c r="AP101" s="103" t="n">
        <v>0.64</v>
      </c>
      <c r="AQ101" s="102" t="n">
        <v>26</v>
      </c>
      <c r="AR101" s="91" t="inlineStr">
        <is>
          <t>Y</t>
        </is>
      </c>
      <c r="AS101" s="104" t="n">
        <v>0.6</v>
      </c>
      <c r="AT101" s="92">
        <f>IF(AND(P101="52-wk high",T101&gt;=Settings!$B$7),"Y","N")</f>
        <v/>
      </c>
      <c r="AU101" s="91">
        <f>IF(AND(AD101&gt;=Settings!$B$8,M101&gt;0),"Y","N")</f>
        <v/>
      </c>
      <c r="AV101" s="91">
        <f>IF(OR(AH101&gt;Settings!$B$9,AI101&gt;Settings!$B$9),"Y","N")</f>
        <v/>
      </c>
      <c r="AW101" s="91">
        <f>IF(AJ101&lt;&gt;"Y","n/a",IF(AND(M101&gt;0,AK101&gt;Settings!$B$10),"Y","N"))</f>
        <v/>
      </c>
      <c r="AX101" s="91">
        <f>IF(AO101&gt;=Settings!$B$11,"Y","N")</f>
        <v/>
      </c>
      <c r="AY101" s="99">
        <f>(AT101="Y")+(AU101="Y")+(AV101="Y")+(AW101="Y")+(AX101="Y")</f>
        <v/>
      </c>
      <c r="AZ101" s="94">
        <f>IF(AY101=0,"None",_xlfn.TEXTJOIN(", ",TRUE(),IF(AT101="Y","Breakout",""),IF(AU101="Y","Accumulation",""),IF(AV101="Y","Institutional buying",""),IF(AW101="Y","Long buildup",""),IF(AX101="Y","Momentum leader","")))</f>
        <v/>
      </c>
      <c r="BA101" s="94">
        <f>IF(BW101="","","Passes "&amp;AY101&amp;" of 5 buy-side scans"&amp;IF(G101="Y","; RED FLAG: filter out using Red flag column",""))</f>
        <v/>
      </c>
      <c r="BB101" s="91" t="inlineStr">
        <is>
          <t>None</t>
        </is>
      </c>
      <c r="BC101" s="92" t="inlineStr">
        <is>
          <t>N</t>
        </is>
      </c>
      <c r="BD101" s="94" t="n"/>
      <c r="BE101" s="94" t="inlineStr">
        <is>
          <t>BONUS 1:1, ex 26-Nov-2025</t>
        </is>
      </c>
      <c r="BF101" s="92">
        <f>IF(R101*100000&gt;=Settings!$B$5,"Y","N")</f>
        <v/>
      </c>
      <c r="BG101" s="91">
        <f>IF(F101&gt;Settings!$B$6,"Y","N")</f>
        <v/>
      </c>
      <c r="BH101" s="97" t="n">
        <v>-22.21</v>
      </c>
      <c r="BI101" s="96" t="n">
        <v>-3.03</v>
      </c>
      <c r="BJ101" s="96" t="n">
        <v>-9.300000000000001</v>
      </c>
      <c r="BK101" s="96" t="n">
        <v>-15.94</v>
      </c>
      <c r="BL101" s="96" t="n">
        <v>-1.38</v>
      </c>
      <c r="BM101" s="96" t="n">
        <v>-58.45</v>
      </c>
      <c r="BN101" s="97" t="n">
        <v>-3.56</v>
      </c>
      <c r="BO101" s="96" t="n">
        <v>-6.87</v>
      </c>
      <c r="BP101" s="96" t="n">
        <v>-10.54</v>
      </c>
      <c r="BQ101" s="96" t="n">
        <v>-21.74</v>
      </c>
      <c r="BR101" s="91" t="inlineStr">
        <is>
          <t>Stacked down</t>
        </is>
      </c>
      <c r="BS101" s="91" t="inlineStr">
        <is>
          <t>None</t>
        </is>
      </c>
      <c r="BT101" s="96" t="n">
        <v>38</v>
      </c>
      <c r="BU101" s="91" t="inlineStr">
        <is>
          <t>N</t>
        </is>
      </c>
      <c r="BV101" s="99">
        <f>IF(OR(BF101&lt;&gt;"Y",BG101&lt;&gt;"Y"),"",(AND(ISNUMBER(BQ101),BQ101&gt;0))+(BR101="Stacked up")+(AND(ISNUMBER(BH101),BH101&gt;=-Settings!$B$17))+(AND(ISNUMBER(BK101),ISNUMBER(BM101),BK101&gt;0,BM101&gt;0))+(AND(ISNUMBER(AQ101),AQ101&gt;=Settings!$B$18))+(AND(ISNUMBER(BT101),BT101&gt;=Settings!$B$19,BT101&lt;=Settings!$B$20))+(AND(ISNUMBER(AS101),AS101&gt;0))+(AND(ISNUMBER(T101),ISNUMBER(M101),T101&gt;=Settings!$B$21,M101&gt;0))+(AND(ISNUMBER(AD101),ISNUMBER(M101),AD101&gt;=Settings!$B$22,M101&gt;0))+(AY101&gt;=1))</f>
        <v/>
      </c>
      <c r="BW101" s="91">
        <f>IF(OR(AY101=0,BF101&lt;&gt;"Y",BG101&lt;&gt;"Y"),"",1+SUMPRODUCT(($A$6:$A$2604=A101)*($AY$6:$AY$2604&gt;0)*($BF$6:$BF$2604="Y")*($BG$6:$BG$2604="Y")*(($AY$6:$AY$2604&gt;AY101)+($AY$6:$AY$2604=AY101)*($AD$6:$AD$2604&gt;AD101))))</f>
        <v/>
      </c>
    </row>
    <row r="102" ht="23.85" customHeight="1" s="55">
      <c r="A102" s="90" t="n">
        <v>46296</v>
      </c>
      <c r="B102" s="91" t="inlineStr">
        <is>
          <t>VEDL</t>
        </is>
      </c>
      <c r="C102" s="91" t="inlineStr">
        <is>
          <t>INE205A01025</t>
        </is>
      </c>
      <c r="D102" s="91" t="inlineStr">
        <is>
          <t>Metals &amp; Mining</t>
        </is>
      </c>
      <c r="E102" s="91" t="inlineStr">
        <is>
          <t>Nifty Next 50</t>
        </is>
      </c>
      <c r="F102" s="93" t="n">
        <v>98561</v>
      </c>
      <c r="G102" s="92" t="inlineStr">
        <is>
          <t>Y</t>
        </is>
      </c>
      <c r="H102" s="94" t="inlineStr">
        <is>
          <t>Promoter pledge / encumbrance &gt; 50%</t>
        </is>
      </c>
      <c r="I102" s="91" t="inlineStr">
        <is>
          <t>N</t>
        </is>
      </c>
      <c r="J102" s="92">
        <f>IF(K102="","N","Y")</f>
        <v/>
      </c>
      <c r="K102" s="94">
        <f>_xlfn.TEXTJOIN("; ",TRUE,IF(P102="52-wk low","52-wk low",""),IF(AND(AD102&gt;=Settings!$B$12,M102&lt;0),"Distribution",""),IF(AND(AJ102="Y",M102&lt;0,AK102&lt;-Settings!$B$13),"Long unwinding",""),IF(AND(AJ102="Y",M102&lt;0,AK102&gt;Settings!$B$13),"Short buildup",""))</f>
        <v/>
      </c>
      <c r="L102" s="95" t="n">
        <v>252.05</v>
      </c>
      <c r="M102" s="96" t="n">
        <v>-2.68</v>
      </c>
      <c r="N102" s="93" t="n">
        <v>1976</v>
      </c>
      <c r="O102" s="91" t="inlineStr">
        <is>
          <t>None</t>
        </is>
      </c>
      <c r="P102" s="91" t="inlineStr">
        <is>
          <t>52-wk low</t>
        </is>
      </c>
      <c r="Q102" s="97" t="n">
        <v>101.32</v>
      </c>
      <c r="R102" s="96" t="n">
        <v>71.84999999999999</v>
      </c>
      <c r="S102" s="96" t="n">
        <v>1.44</v>
      </c>
      <c r="T102" s="96" t="n">
        <v>1</v>
      </c>
      <c r="U102" s="96" t="n">
        <v>0.5600000000000001</v>
      </c>
      <c r="V102" s="103" t="n">
        <v>0.4</v>
      </c>
      <c r="W102" s="102" t="n">
        <v>0</v>
      </c>
      <c r="X102" s="93" t="n"/>
      <c r="Y102" s="91" t="inlineStr">
        <is>
          <t>None</t>
        </is>
      </c>
      <c r="Z102" s="99" t="n">
        <v>51.7</v>
      </c>
      <c r="AA102" s="96" t="n">
        <v>0.98</v>
      </c>
      <c r="AB102" s="96" t="n">
        <v>1.05</v>
      </c>
      <c r="AC102" s="96" t="n">
        <v>1.4</v>
      </c>
      <c r="AD102" s="96" t="n">
        <v>1.05</v>
      </c>
      <c r="AE102" s="96" t="n">
        <v>0.65</v>
      </c>
      <c r="AF102" s="103" t="n">
        <v>1.21</v>
      </c>
      <c r="AG102" s="91" t="inlineStr">
        <is>
          <t>Normal</t>
        </is>
      </c>
      <c r="AH102" s="100" t="n">
        <v>0</v>
      </c>
      <c r="AI102" s="101" t="n">
        <v>0</v>
      </c>
      <c r="AJ102" s="92" t="inlineStr">
        <is>
          <t>Y</t>
        </is>
      </c>
      <c r="AK102" s="96" t="n">
        <v>-1.96</v>
      </c>
      <c r="AL102" s="91" t="inlineStr">
        <is>
          <t>Long unwinding</t>
        </is>
      </c>
      <c r="AM102" s="93" t="n">
        <v>135</v>
      </c>
      <c r="AN102" s="92" t="inlineStr">
        <is>
          <t>200 Mom 30</t>
        </is>
      </c>
      <c r="AO102" s="102" t="n">
        <v>1</v>
      </c>
      <c r="AP102" s="103" t="n">
        <v>0.59</v>
      </c>
      <c r="AQ102" s="102" t="n">
        <v>17</v>
      </c>
      <c r="AR102" s="91" t="inlineStr">
        <is>
          <t>Y</t>
        </is>
      </c>
      <c r="AS102" s="104" t="n">
        <v>-1.09</v>
      </c>
      <c r="AT102" s="92">
        <f>IF(AND(P102="52-wk high",T102&gt;=Settings!$B$7),"Y","N")</f>
        <v/>
      </c>
      <c r="AU102" s="91">
        <f>IF(AND(AD102&gt;=Settings!$B$8,M102&gt;0),"Y","N")</f>
        <v/>
      </c>
      <c r="AV102" s="91">
        <f>IF(OR(AH102&gt;Settings!$B$9,AI102&gt;Settings!$B$9),"Y","N")</f>
        <v/>
      </c>
      <c r="AW102" s="91">
        <f>IF(AJ102&lt;&gt;"Y","n/a",IF(AND(M102&gt;0,AK102&gt;Settings!$B$10),"Y","N"))</f>
        <v/>
      </c>
      <c r="AX102" s="91">
        <f>IF(AO102&gt;=Settings!$B$11,"Y","N")</f>
        <v/>
      </c>
      <c r="AY102" s="99">
        <f>(AT102="Y")+(AU102="Y")+(AV102="Y")+(AW102="Y")+(AX102="Y")</f>
        <v/>
      </c>
      <c r="AZ102" s="94">
        <f>IF(AY102=0,"None",_xlfn.TEXTJOIN(", ",TRUE(),IF(AT102="Y","Breakout",""),IF(AU102="Y","Accumulation",""),IF(AV102="Y","Institutional buying",""),IF(AW102="Y","Long buildup",""),IF(AX102="Y","Momentum leader","")))</f>
        <v/>
      </c>
      <c r="BA102" s="94">
        <f>IF(BW102="","","Passes "&amp;AY102&amp;" of 5 buy-side scans"&amp;IF(G102="Y","; RED FLAG: filter out using Red flag column",""))</f>
        <v/>
      </c>
      <c r="BB102" s="91" t="inlineStr">
        <is>
          <t>None</t>
        </is>
      </c>
      <c r="BC102" s="92" t="inlineStr">
        <is>
          <t>N</t>
        </is>
      </c>
      <c r="BD102" s="94" t="n"/>
      <c r="BE102" s="94" t="n"/>
      <c r="BF102" s="92">
        <f>IF(R102*100000&gt;=Settings!$B$5,"Y","N")</f>
        <v/>
      </c>
      <c r="BG102" s="91">
        <f>IF(F102&gt;Settings!$B$6,"Y","N")</f>
        <v/>
      </c>
      <c r="BH102" s="97" t="n">
        <v>-68.3</v>
      </c>
      <c r="BI102" s="96" t="n">
        <v>-5.78</v>
      </c>
      <c r="BJ102" s="96" t="n">
        <v>-8.01</v>
      </c>
      <c r="BK102" s="96" t="n">
        <v>-8.529999999999999</v>
      </c>
      <c r="BL102" s="96" t="n">
        <v>-62.78</v>
      </c>
      <c r="BM102" s="96" t="n">
        <v>-45.78</v>
      </c>
      <c r="BN102" s="97" t="n">
        <v>-4.51</v>
      </c>
      <c r="BO102" s="96" t="n">
        <v>-8.539999999999999</v>
      </c>
      <c r="BP102" s="96" t="n">
        <v>-21.52</v>
      </c>
      <c r="BQ102" s="96" t="n">
        <v>-35.4</v>
      </c>
      <c r="BR102" s="91" t="inlineStr">
        <is>
          <t>Stacked down</t>
        </is>
      </c>
      <c r="BS102" s="91" t="inlineStr">
        <is>
          <t>None</t>
        </is>
      </c>
      <c r="BT102" s="96" t="n">
        <v>33.5</v>
      </c>
      <c r="BU102" s="91" t="inlineStr">
        <is>
          <t>N</t>
        </is>
      </c>
      <c r="BV102" s="99">
        <f>IF(OR(BF102&lt;&gt;"Y",BG102&lt;&gt;"Y"),"",(AND(ISNUMBER(BQ102),BQ102&gt;0))+(BR102="Stacked up")+(AND(ISNUMBER(BH102),BH102&gt;=-Settings!$B$17))+(AND(ISNUMBER(BK102),ISNUMBER(BM102),BK102&gt;0,BM102&gt;0))+(AND(ISNUMBER(AQ102),AQ102&gt;=Settings!$B$18))+(AND(ISNUMBER(BT102),BT102&gt;=Settings!$B$19,BT102&lt;=Settings!$B$20))+(AND(ISNUMBER(AS102),AS102&gt;0))+(AND(ISNUMBER(T102),ISNUMBER(M102),T102&gt;=Settings!$B$21,M102&gt;0))+(AND(ISNUMBER(AD102),ISNUMBER(M102),AD102&gt;=Settings!$B$22,M102&gt;0))+(AY102&gt;=1))</f>
        <v/>
      </c>
      <c r="BW102" s="91">
        <f>IF(OR(AY102=0,BF102&lt;&gt;"Y",BG102&lt;&gt;"Y"),"",1+SUMPRODUCT(($A$6:$A$2604=A102)*($AY$6:$AY$2604&gt;0)*($BF$6:$BF$2604="Y")*($BG$6:$BG$2604="Y")*(($AY$6:$AY$2604&gt;AY102)+($AY$6:$AY$2604=AY102)*($AD$6:$AD$2604&gt;AD102))))</f>
        <v/>
      </c>
    </row>
    <row r="103" ht="23.85" customHeight="1" s="55">
      <c r="A103" s="90" t="n">
        <v>46296</v>
      </c>
      <c r="B103" s="91" t="inlineStr">
        <is>
          <t>AMBUJACEM</t>
        </is>
      </c>
      <c r="C103" s="91" t="inlineStr">
        <is>
          <t>INE079A01024</t>
        </is>
      </c>
      <c r="D103" s="91" t="inlineStr">
        <is>
          <t>Construction Materials</t>
        </is>
      </c>
      <c r="E103" s="91" t="inlineStr">
        <is>
          <t>Nifty Next 50</t>
        </is>
      </c>
      <c r="F103" s="93" t="n">
        <v>90013</v>
      </c>
      <c r="G103" s="92" t="inlineStr">
        <is>
          <t>N</t>
        </is>
      </c>
      <c r="H103" s="94" t="n"/>
      <c r="I103" s="91" t="inlineStr">
        <is>
          <t>N</t>
        </is>
      </c>
      <c r="J103" s="92">
        <f>IF(K103="","N","Y")</f>
        <v/>
      </c>
      <c r="K103" s="94">
        <f>_xlfn.TEXTJOIN("; ",TRUE,IF(P103="52-wk low","52-wk low",""),IF(AND(AD103&gt;=Settings!$B$12,M103&lt;0),"Distribution",""),IF(AND(AJ103="Y",M103&lt;0,AK103&lt;-Settings!$B$13),"Long unwinding",""),IF(AND(AJ103="Y",M103&lt;0,AK103&gt;Settings!$B$13),"Short buildup",""))</f>
        <v/>
      </c>
      <c r="L103" s="95" t="n">
        <v>362.25</v>
      </c>
      <c r="M103" s="96" t="n">
        <v>-3.14</v>
      </c>
      <c r="N103" s="93" t="n">
        <v>2132</v>
      </c>
      <c r="O103" s="91" t="inlineStr">
        <is>
          <t>None</t>
        </is>
      </c>
      <c r="P103" s="91" t="inlineStr">
        <is>
          <t>52-wk low</t>
        </is>
      </c>
      <c r="Q103" s="97" t="n">
        <v>38.93</v>
      </c>
      <c r="R103" s="96" t="n">
        <v>14.47</v>
      </c>
      <c r="S103" s="96" t="n">
        <v>2.95</v>
      </c>
      <c r="T103" s="96" t="n">
        <v>1.82</v>
      </c>
      <c r="U103" s="96" t="n">
        <v>1.49</v>
      </c>
      <c r="V103" s="103" t="n">
        <v>0.55</v>
      </c>
      <c r="W103" s="102" t="n">
        <v>2</v>
      </c>
      <c r="X103" s="93" t="n">
        <v>99</v>
      </c>
      <c r="Y103" s="91" t="inlineStr">
        <is>
          <t>None</t>
        </is>
      </c>
      <c r="Z103" s="99" t="n">
        <v>33.67</v>
      </c>
      <c r="AA103" s="96" t="n">
        <v>0.72</v>
      </c>
      <c r="AB103" s="96" t="n">
        <v>0.6899999999999999</v>
      </c>
      <c r="AC103" s="96" t="n">
        <v>2.09</v>
      </c>
      <c r="AD103" s="96" t="n">
        <v>1.23</v>
      </c>
      <c r="AE103" s="96" t="n">
        <v>1.02</v>
      </c>
      <c r="AF103" s="103" t="n">
        <v>0.9399999999999999</v>
      </c>
      <c r="AG103" s="91" t="inlineStr">
        <is>
          <t>Normal</t>
        </is>
      </c>
      <c r="AH103" s="100" t="n">
        <v>0</v>
      </c>
      <c r="AI103" s="101" t="n">
        <v>0</v>
      </c>
      <c r="AJ103" s="92" t="inlineStr">
        <is>
          <t>Y</t>
        </is>
      </c>
      <c r="AK103" s="96" t="n">
        <v>0.67</v>
      </c>
      <c r="AL103" s="91" t="inlineStr">
        <is>
          <t>Short buildup</t>
        </is>
      </c>
      <c r="AM103" s="93" t="n">
        <v>61</v>
      </c>
      <c r="AN103" s="92" t="inlineStr">
        <is>
          <t>None</t>
        </is>
      </c>
      <c r="AO103" s="102" t="n">
        <v>0</v>
      </c>
      <c r="AP103" s="103" t="n">
        <v>0.48</v>
      </c>
      <c r="AQ103" s="102" t="n">
        <v>3</v>
      </c>
      <c r="AR103" s="91" t="inlineStr">
        <is>
          <t>N</t>
        </is>
      </c>
      <c r="AS103" s="104" t="n">
        <v>-0.71</v>
      </c>
      <c r="AT103" s="92">
        <f>IF(AND(P103="52-wk high",T103&gt;=Settings!$B$7),"Y","N")</f>
        <v/>
      </c>
      <c r="AU103" s="91">
        <f>IF(AND(AD103&gt;=Settings!$B$8,M103&gt;0),"Y","N")</f>
        <v/>
      </c>
      <c r="AV103" s="91">
        <f>IF(OR(AH103&gt;Settings!$B$9,AI103&gt;Settings!$B$9),"Y","N")</f>
        <v/>
      </c>
      <c r="AW103" s="91">
        <f>IF(AJ103&lt;&gt;"Y","n/a",IF(AND(M103&gt;0,AK103&gt;Settings!$B$10),"Y","N"))</f>
        <v/>
      </c>
      <c r="AX103" s="91">
        <f>IF(AO103&gt;=Settings!$B$11,"Y","N")</f>
        <v/>
      </c>
      <c r="AY103" s="99">
        <f>(AT103="Y")+(AU103="Y")+(AV103="Y")+(AW103="Y")+(AX103="Y")</f>
        <v/>
      </c>
      <c r="AZ103" s="94">
        <f>IF(AY103=0,"None",_xlfn.TEXTJOIN(", ",TRUE(),IF(AT103="Y","Breakout",""),IF(AU103="Y","Accumulation",""),IF(AV103="Y","Institutional buying",""),IF(AW103="Y","Long buildup",""),IF(AX103="Y","Momentum leader","")))</f>
        <v/>
      </c>
      <c r="BA103" s="94">
        <f>IF(BW103="","","Passes "&amp;AY103&amp;" of 5 buy-side scans"&amp;IF(G103="Y","; RED FLAG: filter out using Red flag column",""))</f>
        <v/>
      </c>
      <c r="BB103" s="91" t="inlineStr">
        <is>
          <t>None</t>
        </is>
      </c>
      <c r="BC103" s="92" t="inlineStr">
        <is>
          <t>N</t>
        </is>
      </c>
      <c r="BD103" s="94" t="n"/>
      <c r="BE103" s="94" t="n"/>
      <c r="BF103" s="92">
        <f>IF(R103*100000&gt;=Settings!$B$5,"Y","N")</f>
        <v/>
      </c>
      <c r="BG103" s="91">
        <f>IF(F103&gt;Settings!$B$6,"Y","N")</f>
        <v/>
      </c>
      <c r="BH103" s="97" t="n">
        <v>-38.47</v>
      </c>
      <c r="BI103" s="96" t="n">
        <v>-5.69</v>
      </c>
      <c r="BJ103" s="96" t="n">
        <v>-9.93</v>
      </c>
      <c r="BK103" s="96" t="n">
        <v>-13.51</v>
      </c>
      <c r="BL103" s="96" t="n">
        <v>-13.82</v>
      </c>
      <c r="BM103" s="96" t="n">
        <v>-36.57</v>
      </c>
      <c r="BN103" s="97" t="n">
        <v>-6.11</v>
      </c>
      <c r="BO103" s="96" t="n">
        <v>-9.869999999999999</v>
      </c>
      <c r="BP103" s="96" t="n">
        <v>-13.7</v>
      </c>
      <c r="BQ103" s="96" t="n">
        <v>-19.79</v>
      </c>
      <c r="BR103" s="91" t="inlineStr">
        <is>
          <t>Stacked down</t>
        </is>
      </c>
      <c r="BS103" s="91" t="inlineStr">
        <is>
          <t>None</t>
        </is>
      </c>
      <c r="BT103" s="96" t="n">
        <v>27.9</v>
      </c>
      <c r="BU103" s="91" t="inlineStr">
        <is>
          <t>N</t>
        </is>
      </c>
      <c r="BV103" s="99">
        <f>IF(OR(BF103&lt;&gt;"Y",BG103&lt;&gt;"Y"),"",(AND(ISNUMBER(BQ103),BQ103&gt;0))+(BR103="Stacked up")+(AND(ISNUMBER(BH103),BH103&gt;=-Settings!$B$17))+(AND(ISNUMBER(BK103),ISNUMBER(BM103),BK103&gt;0,BM103&gt;0))+(AND(ISNUMBER(AQ103),AQ103&gt;=Settings!$B$18))+(AND(ISNUMBER(BT103),BT103&gt;=Settings!$B$19,BT103&lt;=Settings!$B$20))+(AND(ISNUMBER(AS103),AS103&gt;0))+(AND(ISNUMBER(T103),ISNUMBER(M103),T103&gt;=Settings!$B$21,M103&gt;0))+(AND(ISNUMBER(AD103),ISNUMBER(M103),AD103&gt;=Settings!$B$22,M103&gt;0))+(AY103&gt;=1))</f>
        <v/>
      </c>
      <c r="BW103" s="91">
        <f>IF(OR(AY103=0,BF103&lt;&gt;"Y",BG103&lt;&gt;"Y"),"",1+SUMPRODUCT(($A$6:$A$2604=A103)*($AY$6:$AY$2604&gt;0)*($BF$6:$BF$2604="Y")*($BG$6:$BG$2604="Y")*(($AY$6:$AY$2604&gt;AY103)+($AY$6:$AY$2604=AY103)*($AD$6:$AD$2604&gt;AD103))))</f>
        <v/>
      </c>
    </row>
    <row r="104" ht="23.85" customHeight="1" s="55">
      <c r="A104" s="90" t="n">
        <v>46296</v>
      </c>
      <c r="B104" s="91" t="inlineStr">
        <is>
          <t>GODREJCP</t>
        </is>
      </c>
      <c r="C104" s="91" t="inlineStr">
        <is>
          <t>INE102D01028</t>
        </is>
      </c>
      <c r="D104" s="91" t="inlineStr">
        <is>
          <t>Fast Moving Consumer Goods</t>
        </is>
      </c>
      <c r="E104" s="91" t="inlineStr">
        <is>
          <t>Nifty Next 50</t>
        </is>
      </c>
      <c r="F104" s="93" t="n">
        <v>85958</v>
      </c>
      <c r="G104" s="92" t="inlineStr">
        <is>
          <t>N</t>
        </is>
      </c>
      <c r="H104" s="94" t="n"/>
      <c r="I104" s="91" t="inlineStr">
        <is>
          <t>N</t>
        </is>
      </c>
      <c r="J104" s="92">
        <f>IF(K104="","N","Y")</f>
        <v/>
      </c>
      <c r="K104" s="94">
        <f>_xlfn.TEXTJOIN("; ",TRUE,IF(P104="52-wk low","52-wk low",""),IF(AND(AD104&gt;=Settings!$B$12,M104&lt;0),"Distribution",""),IF(AND(AJ104="Y",M104&lt;0,AK104&lt;-Settings!$B$13),"Long unwinding",""),IF(AND(AJ104="Y",M104&lt;0,AK104&gt;Settings!$B$13),"Short buildup",""))</f>
        <v/>
      </c>
      <c r="L104" s="95" t="n">
        <v>840</v>
      </c>
      <c r="M104" s="96" t="n">
        <v>-1.18</v>
      </c>
      <c r="N104" s="93" t="n">
        <v>1134</v>
      </c>
      <c r="O104" s="91" t="inlineStr">
        <is>
          <t>None</t>
        </is>
      </c>
      <c r="P104" s="91" t="inlineStr">
        <is>
          <t>52-wk low</t>
        </is>
      </c>
      <c r="Q104" s="97" t="n">
        <v>8.380000000000001</v>
      </c>
      <c r="R104" s="96" t="n">
        <v>14.23</v>
      </c>
      <c r="S104" s="96" t="n">
        <v>0.58</v>
      </c>
      <c r="T104" s="96" t="n">
        <v>0.48</v>
      </c>
      <c r="U104" s="96" t="n">
        <v>0.55</v>
      </c>
      <c r="V104" s="103" t="n">
        <v>0.9399999999999999</v>
      </c>
      <c r="W104" s="102" t="n">
        <v>1</v>
      </c>
      <c r="X104" s="93" t="n"/>
      <c r="Y104" s="91" t="inlineStr">
        <is>
          <t>None</t>
        </is>
      </c>
      <c r="Z104" s="99" t="n">
        <v>53.84</v>
      </c>
      <c r="AA104" s="96" t="n">
        <v>0.95</v>
      </c>
      <c r="AB104" s="96" t="n">
        <v>0.98</v>
      </c>
      <c r="AC104" s="96" t="n">
        <v>0.5600000000000001</v>
      </c>
      <c r="AD104" s="96" t="n">
        <v>0.48</v>
      </c>
      <c r="AE104" s="96" t="n">
        <v>0.53</v>
      </c>
      <c r="AF104" s="103" t="n">
        <v>1.01</v>
      </c>
      <c r="AG104" s="91" t="inlineStr">
        <is>
          <t>Normal</t>
        </is>
      </c>
      <c r="AH104" s="100" t="n">
        <v>0</v>
      </c>
      <c r="AI104" s="101" t="n">
        <v>0</v>
      </c>
      <c r="AJ104" s="92" t="inlineStr">
        <is>
          <t>Y</t>
        </is>
      </c>
      <c r="AK104" s="96" t="n">
        <v>-1.81</v>
      </c>
      <c r="AL104" s="91" t="inlineStr">
        <is>
          <t>Long unwinding</t>
        </is>
      </c>
      <c r="AM104" s="93" t="n">
        <v>193</v>
      </c>
      <c r="AN104" s="92" t="inlineStr">
        <is>
          <t>None</t>
        </is>
      </c>
      <c r="AO104" s="102" t="n">
        <v>0</v>
      </c>
      <c r="AP104" s="103" t="n">
        <v>0.5</v>
      </c>
      <c r="AQ104" s="102" t="n">
        <v>5</v>
      </c>
      <c r="AR104" s="91" t="inlineStr">
        <is>
          <t>Y</t>
        </is>
      </c>
      <c r="AS104" s="104" t="n">
        <v>2.11</v>
      </c>
      <c r="AT104" s="92">
        <f>IF(AND(P104="52-wk high",T104&gt;=Settings!$B$7),"Y","N")</f>
        <v/>
      </c>
      <c r="AU104" s="91">
        <f>IF(AND(AD104&gt;=Settings!$B$8,M104&gt;0),"Y","N")</f>
        <v/>
      </c>
      <c r="AV104" s="91">
        <f>IF(OR(AH104&gt;Settings!$B$9,AI104&gt;Settings!$B$9),"Y","N")</f>
        <v/>
      </c>
      <c r="AW104" s="91">
        <f>IF(AJ104&lt;&gt;"Y","n/a",IF(AND(M104&gt;0,AK104&gt;Settings!$B$10),"Y","N"))</f>
        <v/>
      </c>
      <c r="AX104" s="91">
        <f>IF(AO104&gt;=Settings!$B$11,"Y","N")</f>
        <v/>
      </c>
      <c r="AY104" s="99">
        <f>(AT104="Y")+(AU104="Y")+(AV104="Y")+(AW104="Y")+(AX104="Y")</f>
        <v/>
      </c>
      <c r="AZ104" s="94">
        <f>IF(AY104=0,"None",_xlfn.TEXTJOIN(", ",TRUE(),IF(AT104="Y","Breakout",""),IF(AU104="Y","Accumulation",""),IF(AV104="Y","Institutional buying",""),IF(AW104="Y","Long buildup",""),IF(AX104="Y","Momentum leader","")))</f>
        <v/>
      </c>
      <c r="BA104" s="94">
        <f>IF(BW104="","","Passes "&amp;AY104&amp;" of 5 buy-side scans"&amp;IF(G104="Y","; RED FLAG: filter out using Red flag column",""))</f>
        <v/>
      </c>
      <c r="BB104" s="91" t="inlineStr">
        <is>
          <t>None</t>
        </is>
      </c>
      <c r="BC104" s="92" t="inlineStr">
        <is>
          <t>N</t>
        </is>
      </c>
      <c r="BD104" s="94" t="n"/>
      <c r="BE104" s="94" t="n"/>
      <c r="BF104" s="92">
        <f>IF(R104*100000&gt;=Settings!$B$5,"Y","N")</f>
        <v/>
      </c>
      <c r="BG104" s="91">
        <f>IF(F104&gt;Settings!$B$6,"Y","N")</f>
        <v/>
      </c>
      <c r="BH104" s="97" t="n">
        <v>-34.06</v>
      </c>
      <c r="BI104" s="96" t="n">
        <v>-4</v>
      </c>
      <c r="BJ104" s="96" t="n">
        <v>-7.18</v>
      </c>
      <c r="BK104" s="96" t="n">
        <v>-19.51</v>
      </c>
      <c r="BL104" s="96" t="n">
        <v>-15.79</v>
      </c>
      <c r="BM104" s="96" t="n">
        <v>-26.87</v>
      </c>
      <c r="BN104" s="97" t="n">
        <v>-4.09</v>
      </c>
      <c r="BO104" s="96" t="n">
        <v>-9.02</v>
      </c>
      <c r="BP104" s="96" t="n">
        <v>-13.83</v>
      </c>
      <c r="BQ104" s="96" t="n">
        <v>-18.71</v>
      </c>
      <c r="BR104" s="91" t="inlineStr">
        <is>
          <t>Stacked down</t>
        </is>
      </c>
      <c r="BS104" s="91" t="inlineStr">
        <is>
          <t>None</t>
        </is>
      </c>
      <c r="BT104" s="96" t="n">
        <v>26.4</v>
      </c>
      <c r="BU104" s="91" t="inlineStr">
        <is>
          <t>N</t>
        </is>
      </c>
      <c r="BV104" s="99">
        <f>IF(OR(BF104&lt;&gt;"Y",BG104&lt;&gt;"Y"),"",(AND(ISNUMBER(BQ104),BQ104&gt;0))+(BR104="Stacked up")+(AND(ISNUMBER(BH104),BH104&gt;=-Settings!$B$17))+(AND(ISNUMBER(BK104),ISNUMBER(BM104),BK104&gt;0,BM104&gt;0))+(AND(ISNUMBER(AQ104),AQ104&gt;=Settings!$B$18))+(AND(ISNUMBER(BT104),BT104&gt;=Settings!$B$19,BT104&lt;=Settings!$B$20))+(AND(ISNUMBER(AS104),AS104&gt;0))+(AND(ISNUMBER(T104),ISNUMBER(M104),T104&gt;=Settings!$B$21,M104&gt;0))+(AND(ISNUMBER(AD104),ISNUMBER(M104),AD104&gt;=Settings!$B$22,M104&gt;0))+(AY104&gt;=1))</f>
        <v/>
      </c>
      <c r="BW104" s="91">
        <f>IF(OR(AY104=0,BF104&lt;&gt;"Y",BG104&lt;&gt;"Y"),"",1+SUMPRODUCT(($A$6:$A$2604=A104)*($AY$6:$AY$2604&gt;0)*($BF$6:$BF$2604="Y")*($BG$6:$BG$2604="Y")*(($AY$6:$AY$2604&gt;AY104)+($AY$6:$AY$2604=AY104)*($AD$6:$AD$2604&gt;AD104))))</f>
        <v/>
      </c>
    </row>
    <row r="105" ht="23.85" customHeight="1" s="55">
      <c r="A105" s="90" t="n">
        <v>46296</v>
      </c>
      <c r="B105" s="91" t="inlineStr">
        <is>
          <t>MAZDOCK</t>
        </is>
      </c>
      <c r="C105" s="91" t="inlineStr">
        <is>
          <t>INE249Z01020</t>
        </is>
      </c>
      <c r="D105" s="91" t="inlineStr">
        <is>
          <t>Capital Goods</t>
        </is>
      </c>
      <c r="E105" s="91" t="inlineStr">
        <is>
          <t>Nifty Next 50</t>
        </is>
      </c>
      <c r="F105" s="93" t="n">
        <v>83258</v>
      </c>
      <c r="G105" s="92" t="inlineStr">
        <is>
          <t>N</t>
        </is>
      </c>
      <c r="H105" s="94" t="n"/>
      <c r="I105" s="91" t="inlineStr">
        <is>
          <t>N</t>
        </is>
      </c>
      <c r="J105" s="92">
        <f>IF(K105="","N","Y")</f>
        <v/>
      </c>
      <c r="K105" s="94">
        <f>_xlfn.TEXTJOIN("; ",TRUE,IF(P105="52-wk low","52-wk low",""),IF(AND(AD105&gt;=Settings!$B$12,M105&lt;0),"Distribution",""),IF(AND(AJ105="Y",M105&lt;0,AK105&lt;-Settings!$B$13),"Long unwinding",""),IF(AND(AJ105="Y",M105&lt;0,AK105&gt;Settings!$B$13),"Short buildup",""))</f>
        <v/>
      </c>
      <c r="L105" s="95" t="n">
        <v>2064</v>
      </c>
      <c r="M105" s="96" t="n">
        <v>-2.32</v>
      </c>
      <c r="N105" s="93" t="n">
        <v>1800</v>
      </c>
      <c r="O105" s="91" t="inlineStr">
        <is>
          <t>None</t>
        </is>
      </c>
      <c r="P105" s="91" t="inlineStr">
        <is>
          <t>52-wk low</t>
        </is>
      </c>
      <c r="Q105" s="97" t="n">
        <v>6.48</v>
      </c>
      <c r="R105" s="96" t="n">
        <v>6.22</v>
      </c>
      <c r="S105" s="96" t="n">
        <v>1.06</v>
      </c>
      <c r="T105" s="96" t="n">
        <v>0.85</v>
      </c>
      <c r="U105" s="96" t="n">
        <v>0.8100000000000001</v>
      </c>
      <c r="V105" s="103" t="n">
        <v>0.79</v>
      </c>
      <c r="W105" s="102" t="n">
        <v>1</v>
      </c>
      <c r="X105" s="93" t="n"/>
      <c r="Y105" s="91" t="inlineStr">
        <is>
          <t>None</t>
        </is>
      </c>
      <c r="Z105" s="99" t="n">
        <v>39.98</v>
      </c>
      <c r="AA105" s="96" t="n">
        <v>1.15</v>
      </c>
      <c r="AB105" s="96" t="n">
        <v>1.21</v>
      </c>
      <c r="AC105" s="96" t="n">
        <v>1.23</v>
      </c>
      <c r="AD105" s="96" t="n">
        <v>1.06</v>
      </c>
      <c r="AE105" s="96" t="n">
        <v>1.07</v>
      </c>
      <c r="AF105" s="103" t="n">
        <v>1.15</v>
      </c>
      <c r="AG105" s="91" t="inlineStr">
        <is>
          <t>Normal</t>
        </is>
      </c>
      <c r="AH105" s="100" t="n">
        <v>0</v>
      </c>
      <c r="AI105" s="101" t="n">
        <v>0</v>
      </c>
      <c r="AJ105" s="92" t="inlineStr">
        <is>
          <t>Y</t>
        </is>
      </c>
      <c r="AK105" s="96" t="n">
        <v>1.61</v>
      </c>
      <c r="AL105" s="91" t="inlineStr">
        <is>
          <t>Short buildup</t>
        </is>
      </c>
      <c r="AM105" s="93" t="n">
        <v>150</v>
      </c>
      <c r="AN105" s="92" t="inlineStr">
        <is>
          <t>None</t>
        </is>
      </c>
      <c r="AO105" s="102" t="n">
        <v>0</v>
      </c>
      <c r="AP105" s="103" t="n">
        <v>0.57</v>
      </c>
      <c r="AQ105" s="102" t="n">
        <v>13</v>
      </c>
      <c r="AR105" s="91" t="inlineStr">
        <is>
          <t>N</t>
        </is>
      </c>
      <c r="AS105" s="104" t="n">
        <v>5.9</v>
      </c>
      <c r="AT105" s="92">
        <f>IF(AND(P105="52-wk high",T105&gt;=Settings!$B$7),"Y","N")</f>
        <v/>
      </c>
      <c r="AU105" s="91">
        <f>IF(AND(AD105&gt;=Settings!$B$8,M105&gt;0),"Y","N")</f>
        <v/>
      </c>
      <c r="AV105" s="91">
        <f>IF(OR(AH105&gt;Settings!$B$9,AI105&gt;Settings!$B$9),"Y","N")</f>
        <v/>
      </c>
      <c r="AW105" s="91">
        <f>IF(AJ105&lt;&gt;"Y","n/a",IF(AND(M105&gt;0,AK105&gt;Settings!$B$10),"Y","N"))</f>
        <v/>
      </c>
      <c r="AX105" s="91">
        <f>IF(AO105&gt;=Settings!$B$11,"Y","N")</f>
        <v/>
      </c>
      <c r="AY105" s="99">
        <f>(AT105="Y")+(AU105="Y")+(AV105="Y")+(AW105="Y")+(AX105="Y")</f>
        <v/>
      </c>
      <c r="AZ105" s="94">
        <f>IF(AY105=0,"None",_xlfn.TEXTJOIN(", ",TRUE(),IF(AT105="Y","Breakout",""),IF(AU105="Y","Accumulation",""),IF(AV105="Y","Institutional buying",""),IF(AW105="Y","Long buildup",""),IF(AX105="Y","Momentum leader","")))</f>
        <v/>
      </c>
      <c r="BA105" s="94">
        <f>IF(BW105="","","Passes "&amp;AY105&amp;" of 5 buy-side scans"&amp;IF(G105="Y","; RED FLAG: filter out using Red flag column",""))</f>
        <v/>
      </c>
      <c r="BB105" s="91" t="inlineStr">
        <is>
          <t>None</t>
        </is>
      </c>
      <c r="BC105" s="92" t="inlineStr">
        <is>
          <t>N</t>
        </is>
      </c>
      <c r="BD105" s="94" t="n"/>
      <c r="BE105" s="94" t="n"/>
      <c r="BF105" s="92">
        <f>IF(R105*100000&gt;=Settings!$B$5,"Y","N")</f>
        <v/>
      </c>
      <c r="BG105" s="91">
        <f>IF(F105&gt;Settings!$B$6,"Y","N")</f>
        <v/>
      </c>
      <c r="BH105" s="97" t="n">
        <v>-29.55</v>
      </c>
      <c r="BI105" s="96" t="n">
        <v>-6.27</v>
      </c>
      <c r="BJ105" s="96" t="n">
        <v>-16.94</v>
      </c>
      <c r="BK105" s="96" t="n">
        <v>-18.6</v>
      </c>
      <c r="BL105" s="96" t="n">
        <v>-10.97</v>
      </c>
      <c r="BM105" s="96" t="n">
        <v>-27.36</v>
      </c>
      <c r="BN105" s="97" t="n">
        <v>-8.16</v>
      </c>
      <c r="BO105" s="96" t="n">
        <v>-12.27</v>
      </c>
      <c r="BP105" s="96" t="n">
        <v>-14.25</v>
      </c>
      <c r="BQ105" s="96" t="n">
        <v>-16.78</v>
      </c>
      <c r="BR105" s="91" t="inlineStr">
        <is>
          <t>Stacked down</t>
        </is>
      </c>
      <c r="BS105" s="91" t="inlineStr">
        <is>
          <t>None</t>
        </is>
      </c>
      <c r="BT105" s="96" t="n">
        <v>20.5</v>
      </c>
      <c r="BU105" s="91" t="inlineStr">
        <is>
          <t>N</t>
        </is>
      </c>
      <c r="BV105" s="99">
        <f>IF(OR(BF105&lt;&gt;"Y",BG105&lt;&gt;"Y"),"",(AND(ISNUMBER(BQ105),BQ105&gt;0))+(BR105="Stacked up")+(AND(ISNUMBER(BH105),BH105&gt;=-Settings!$B$17))+(AND(ISNUMBER(BK105),ISNUMBER(BM105),BK105&gt;0,BM105&gt;0))+(AND(ISNUMBER(AQ105),AQ105&gt;=Settings!$B$18))+(AND(ISNUMBER(BT105),BT105&gt;=Settings!$B$19,BT105&lt;=Settings!$B$20))+(AND(ISNUMBER(AS105),AS105&gt;0))+(AND(ISNUMBER(T105),ISNUMBER(M105),T105&gt;=Settings!$B$21,M105&gt;0))+(AND(ISNUMBER(AD105),ISNUMBER(M105),AD105&gt;=Settings!$B$22,M105&gt;0))+(AY105&gt;=1))</f>
        <v/>
      </c>
      <c r="BW105" s="91">
        <f>IF(OR(AY105=0,BF105&lt;&gt;"Y",BG105&lt;&gt;"Y"),"",1+SUMPRODUCT(($A$6:$A$2604=A105)*($AY$6:$AY$2604&gt;0)*($BF$6:$BF$2604="Y")*($BG$6:$BG$2604="Y")*(($AY$6:$AY$2604&gt;AY105)+($AY$6:$AY$2604=AY105)*($AD$6:$AD$2604&gt;AD105))))</f>
        <v/>
      </c>
    </row>
    <row r="106" ht="23.85" customHeight="1" s="55">
      <c r="A106" s="90" t="n">
        <v>46296</v>
      </c>
      <c r="B106" s="91" t="inlineStr">
        <is>
          <t>LICI</t>
        </is>
      </c>
      <c r="C106" s="91" t="inlineStr">
        <is>
          <t>INE0J1Y01017</t>
        </is>
      </c>
      <c r="D106" s="91" t="inlineStr">
        <is>
          <t>Financial Services</t>
        </is>
      </c>
      <c r="E106" s="91" t="inlineStr">
        <is>
          <t>Midcap 150 (in Nifty 200)</t>
        </is>
      </c>
      <c r="F106" s="93" t="n">
        <v>495690</v>
      </c>
      <c r="G106" s="92" t="inlineStr">
        <is>
          <t>N</t>
        </is>
      </c>
      <c r="H106" s="94" t="n"/>
      <c r="I106" s="91" t="inlineStr">
        <is>
          <t>N</t>
        </is>
      </c>
      <c r="J106" s="92">
        <f>IF(K106="","N","Y")</f>
        <v/>
      </c>
      <c r="K106" s="94">
        <f>_xlfn.TEXTJOIN("; ",TRUE,IF(P106="52-wk low","52-wk low",""),IF(AND(AD106&gt;=Settings!$B$12,M106&lt;0),"Distribution",""),IF(AND(AJ106="Y",M106&lt;0,AK106&lt;-Settings!$B$13),"Long unwinding",""),IF(AND(AJ106="Y",M106&lt;0,AK106&gt;Settings!$B$13),"Short buildup",""))</f>
        <v/>
      </c>
      <c r="L106" s="95" t="n">
        <v>391.85</v>
      </c>
      <c r="M106" s="96" t="n">
        <v>-0.85</v>
      </c>
      <c r="N106" s="93" t="n">
        <v>959</v>
      </c>
      <c r="O106" s="91" t="inlineStr">
        <is>
          <t>None</t>
        </is>
      </c>
      <c r="P106" s="91" t="inlineStr">
        <is>
          <t>None</t>
        </is>
      </c>
      <c r="Q106" s="97" t="n">
        <v>58.63</v>
      </c>
      <c r="R106" s="96" t="n">
        <v>72.5</v>
      </c>
      <c r="S106" s="96" t="n">
        <v>0.83</v>
      </c>
      <c r="T106" s="96" t="n">
        <v>0.5</v>
      </c>
      <c r="U106" s="96" t="n">
        <v>0.75</v>
      </c>
      <c r="V106" s="103" t="n">
        <v>0.92</v>
      </c>
      <c r="W106" s="102" t="n">
        <v>3</v>
      </c>
      <c r="X106" s="93" t="n"/>
      <c r="Y106" s="91" t="inlineStr">
        <is>
          <t>None</t>
        </is>
      </c>
      <c r="Z106" s="99" t="n">
        <v>52.54</v>
      </c>
      <c r="AA106" s="96" t="n">
        <v>0.88</v>
      </c>
      <c r="AB106" s="96" t="n">
        <v>0.91</v>
      </c>
      <c r="AC106" s="96" t="n">
        <v>0.72</v>
      </c>
      <c r="AD106" s="96" t="n">
        <v>0.44</v>
      </c>
      <c r="AE106" s="96" t="n">
        <v>0.7</v>
      </c>
      <c r="AF106" s="103" t="n">
        <v>1.07</v>
      </c>
      <c r="AG106" s="91" t="inlineStr">
        <is>
          <t>Normal</t>
        </is>
      </c>
      <c r="AH106" s="100" t="n">
        <v>0</v>
      </c>
      <c r="AI106" s="101" t="n">
        <v>0</v>
      </c>
      <c r="AJ106" s="92" t="inlineStr">
        <is>
          <t>Y</t>
        </is>
      </c>
      <c r="AK106" s="96" t="n">
        <v>0.46</v>
      </c>
      <c r="AL106" s="91" t="inlineStr">
        <is>
          <t>Short buildup</t>
        </is>
      </c>
      <c r="AM106" s="93" t="n">
        <v>127</v>
      </c>
      <c r="AN106" s="92" t="inlineStr">
        <is>
          <t>None</t>
        </is>
      </c>
      <c r="AO106" s="102" t="n">
        <v>0</v>
      </c>
      <c r="AP106" s="103" t="n">
        <v>0.53</v>
      </c>
      <c r="AQ106" s="102" t="n">
        <v>8</v>
      </c>
      <c r="AR106" s="91" t="inlineStr">
        <is>
          <t>N</t>
        </is>
      </c>
      <c r="AS106" s="104" t="n">
        <v>0.6</v>
      </c>
      <c r="AT106" s="92">
        <f>IF(AND(P106="52-wk high",T106&gt;=Settings!$B$7),"Y","N")</f>
        <v/>
      </c>
      <c r="AU106" s="91">
        <f>IF(AND(AD106&gt;=Settings!$B$8,M106&gt;0),"Y","N")</f>
        <v/>
      </c>
      <c r="AV106" s="91">
        <f>IF(OR(AH106&gt;Settings!$B$9,AI106&gt;Settings!$B$9),"Y","N")</f>
        <v/>
      </c>
      <c r="AW106" s="91">
        <f>IF(AJ106&lt;&gt;"Y","n/a",IF(AND(M106&gt;0,AK106&gt;Settings!$B$10),"Y","N"))</f>
        <v/>
      </c>
      <c r="AX106" s="91">
        <f>IF(AO106&gt;=Settings!$B$11,"Y","N")</f>
        <v/>
      </c>
      <c r="AY106" s="99">
        <f>(AT106="Y")+(AU106="Y")+(AV106="Y")+(AW106="Y")+(AX106="Y")</f>
        <v/>
      </c>
      <c r="AZ106" s="94">
        <f>IF(AY106=0,"None",_xlfn.TEXTJOIN(", ",TRUE(),IF(AT106="Y","Breakout",""),IF(AU106="Y","Accumulation",""),IF(AV106="Y","Institutional buying",""),IF(AW106="Y","Long buildup",""),IF(AX106="Y","Momentum leader","")))</f>
        <v/>
      </c>
      <c r="BA106" s="94">
        <f>IF(BW106="","","Passes "&amp;AY106&amp;" of 5 buy-side scans"&amp;IF(G106="Y","; RED FLAG: filter out using Red flag column",""))</f>
        <v/>
      </c>
      <c r="BB106" s="91" t="inlineStr">
        <is>
          <t>None</t>
        </is>
      </c>
      <c r="BC106" s="92" t="inlineStr">
        <is>
          <t>N</t>
        </is>
      </c>
      <c r="BD106" s="94" t="n"/>
      <c r="BE106" s="94" t="inlineStr">
        <is>
          <t>BONUS 1:1, ex 29-May-2026</t>
        </is>
      </c>
      <c r="BF106" s="92">
        <f>IF(R106*100000&gt;=Settings!$B$5,"Y","N")</f>
        <v/>
      </c>
      <c r="BG106" s="91">
        <f>IF(F106&gt;Settings!$B$6,"Y","N")</f>
        <v/>
      </c>
      <c r="BH106" s="97" t="n">
        <v>-16.36</v>
      </c>
      <c r="BI106" s="96" t="n">
        <v>-3.49</v>
      </c>
      <c r="BJ106" s="96" t="n">
        <v>-4.93</v>
      </c>
      <c r="BK106" s="96" t="n">
        <v>-9.859999999999999</v>
      </c>
      <c r="BL106" s="96" t="n">
        <v>-47.47</v>
      </c>
      <c r="BM106" s="96" t="n">
        <v>-56.66</v>
      </c>
      <c r="BN106" s="97" t="n">
        <v>-2.75</v>
      </c>
      <c r="BO106" s="96" t="n">
        <v>-6.86</v>
      </c>
      <c r="BP106" s="96" t="n">
        <v>-18.82</v>
      </c>
      <c r="BQ106" s="96" t="n">
        <v>-33.8</v>
      </c>
      <c r="BR106" s="91" t="inlineStr">
        <is>
          <t>Stacked down</t>
        </is>
      </c>
      <c r="BS106" s="91" t="inlineStr">
        <is>
          <t>None</t>
        </is>
      </c>
      <c r="BT106" s="96" t="n">
        <v>37.9</v>
      </c>
      <c r="BU106" s="91" t="inlineStr">
        <is>
          <t>N</t>
        </is>
      </c>
      <c r="BV106" s="99">
        <f>IF(OR(BF106&lt;&gt;"Y",BG106&lt;&gt;"Y"),"",(AND(ISNUMBER(BQ106),BQ106&gt;0))+(BR106="Stacked up")+(AND(ISNUMBER(BH106),BH106&gt;=-Settings!$B$17))+(AND(ISNUMBER(BK106),ISNUMBER(BM106),BK106&gt;0,BM106&gt;0))+(AND(ISNUMBER(AQ106),AQ106&gt;=Settings!$B$18))+(AND(ISNUMBER(BT106),BT106&gt;=Settings!$B$19,BT106&lt;=Settings!$B$20))+(AND(ISNUMBER(AS106),AS106&gt;0))+(AND(ISNUMBER(T106),ISNUMBER(M106),T106&gt;=Settings!$B$21,M106&gt;0))+(AND(ISNUMBER(AD106),ISNUMBER(M106),AD106&gt;=Settings!$B$22,M106&gt;0))+(AY106&gt;=1))</f>
        <v/>
      </c>
      <c r="BW106" s="91">
        <f>IF(OR(AY106=0,BF106&lt;&gt;"Y",BG106&lt;&gt;"Y"),"",1+SUMPRODUCT(($A$6:$A$2604=A106)*($AY$6:$AY$2604&gt;0)*($BF$6:$BF$2604="Y")*($BG$6:$BG$2604="Y")*(($AY$6:$AY$2604&gt;AY106)+($AY$6:$AY$2604=AY106)*($AD$6:$AD$2604&gt;AD106))))</f>
        <v/>
      </c>
    </row>
    <row r="107" ht="23.85" customHeight="1" s="55">
      <c r="A107" s="90" t="n">
        <v>46296</v>
      </c>
      <c r="B107" s="91" t="inlineStr">
        <is>
          <t>ICICIAMC</t>
        </is>
      </c>
      <c r="C107" s="91" t="inlineStr">
        <is>
          <t>INE346A01027</t>
        </is>
      </c>
      <c r="D107" s="91" t="inlineStr">
        <is>
          <t>Financial Services</t>
        </is>
      </c>
      <c r="E107" s="91" t="inlineStr">
        <is>
          <t>Midcap 150 (in Nifty 200)</t>
        </is>
      </c>
      <c r="F107" s="93" t="n">
        <v>152449</v>
      </c>
      <c r="G107" s="92" t="inlineStr">
        <is>
          <t>N</t>
        </is>
      </c>
      <c r="H107" s="94" t="n"/>
      <c r="I107" s="91" t="inlineStr">
        <is>
          <t>N</t>
        </is>
      </c>
      <c r="J107" s="92">
        <f>IF(K107="","N","Y")</f>
        <v/>
      </c>
      <c r="K107" s="94">
        <f>_xlfn.TEXTJOIN("; ",TRUE,IF(P107="52-wk low","52-wk low",""),IF(AND(AD107&gt;=Settings!$B$12,M107&lt;0),"Distribution",""),IF(AND(AJ107="Y",M107&lt;0,AK107&lt;-Settings!$B$13),"Long unwinding",""),IF(AND(AJ107="Y",M107&lt;0,AK107&gt;Settings!$B$13),"Short buildup",""))</f>
        <v/>
      </c>
      <c r="L107" s="95" t="n">
        <v>3084.4</v>
      </c>
      <c r="M107" s="96" t="n">
        <v>-1.67</v>
      </c>
      <c r="N107" s="93" t="n">
        <v>1446</v>
      </c>
      <c r="O107" s="91" t="inlineStr">
        <is>
          <t>None</t>
        </is>
      </c>
      <c r="P107" s="91" t="inlineStr">
        <is>
          <t>None</t>
        </is>
      </c>
      <c r="Q107" s="97" t="n">
        <v>5.24</v>
      </c>
      <c r="R107" s="96" t="n">
        <v>4.11</v>
      </c>
      <c r="S107" s="96" t="n">
        <v>1.22</v>
      </c>
      <c r="T107" s="96" t="n">
        <v>1.16</v>
      </c>
      <c r="U107" s="96" t="n">
        <v>1.06</v>
      </c>
      <c r="V107" s="103" t="n">
        <v>0.83</v>
      </c>
      <c r="W107" s="102" t="n">
        <v>4</v>
      </c>
      <c r="X107" s="93" t="n">
        <v>273</v>
      </c>
      <c r="Y107" s="91" t="inlineStr">
        <is>
          <t>None</t>
        </is>
      </c>
      <c r="Z107" s="99" t="n">
        <v>67.34</v>
      </c>
      <c r="AA107" s="96" t="n">
        <v>1.14</v>
      </c>
      <c r="AB107" s="96" t="n">
        <v>1.11</v>
      </c>
      <c r="AC107" s="96" t="n">
        <v>1.33</v>
      </c>
      <c r="AD107" s="96" t="n">
        <v>1.33</v>
      </c>
      <c r="AE107" s="96" t="n">
        <v>1.16</v>
      </c>
      <c r="AF107" s="103" t="n">
        <v>1.01</v>
      </c>
      <c r="AG107" s="91" t="inlineStr">
        <is>
          <t>Normal</t>
        </is>
      </c>
      <c r="AH107" s="100" t="n">
        <v>0</v>
      </c>
      <c r="AI107" s="101" t="n">
        <v>0</v>
      </c>
      <c r="AJ107" s="92" t="inlineStr">
        <is>
          <t>N</t>
        </is>
      </c>
      <c r="AK107" s="96" t="n"/>
      <c r="AL107" s="91" t="inlineStr">
        <is>
          <t>n/a</t>
        </is>
      </c>
      <c r="AM107" s="93" t="n"/>
      <c r="AN107" s="92" t="inlineStr">
        <is>
          <t>None</t>
        </is>
      </c>
      <c r="AO107" s="102" t="n">
        <v>0</v>
      </c>
      <c r="AP107" s="103" t="n"/>
      <c r="AQ107" s="102" t="n"/>
      <c r="AR107" s="91" t="inlineStr">
        <is>
          <t>N</t>
        </is>
      </c>
      <c r="AS107" s="104" t="n">
        <v>0.6</v>
      </c>
      <c r="AT107" s="92">
        <f>IF(AND(P107="52-wk high",T107&gt;=Settings!$B$7),"Y","N")</f>
        <v/>
      </c>
      <c r="AU107" s="91">
        <f>IF(AND(AD107&gt;=Settings!$B$8,M107&gt;0),"Y","N")</f>
        <v/>
      </c>
      <c r="AV107" s="91">
        <f>IF(OR(AH107&gt;Settings!$B$9,AI107&gt;Settings!$B$9),"Y","N")</f>
        <v/>
      </c>
      <c r="AW107" s="91">
        <f>IF(AJ107&lt;&gt;"Y","n/a",IF(AND(M107&gt;0,AK107&gt;Settings!$B$10),"Y","N"))</f>
        <v/>
      </c>
      <c r="AX107" s="91">
        <f>IF(AO107&gt;=Settings!$B$11,"Y","N")</f>
        <v/>
      </c>
      <c r="AY107" s="99">
        <f>(AT107="Y")+(AU107="Y")+(AV107="Y")+(AW107="Y")+(AX107="Y")</f>
        <v/>
      </c>
      <c r="AZ107" s="94">
        <f>IF(AY107=0,"None",_xlfn.TEXTJOIN(", ",TRUE(),IF(AT107="Y","Breakout",""),IF(AU107="Y","Accumulation",""),IF(AV107="Y","Institutional buying",""),IF(AW107="Y","Long buildup",""),IF(AX107="Y","Momentum leader","")))</f>
        <v/>
      </c>
      <c r="BA107" s="94">
        <f>IF(BW107="","","Passes "&amp;AY107&amp;" of 5 buy-side scans"&amp;IF(G107="Y","; RED FLAG: filter out using Red flag column",""))</f>
        <v/>
      </c>
      <c r="BB107" s="91" t="inlineStr">
        <is>
          <t>None</t>
        </is>
      </c>
      <c r="BC107" s="92" t="inlineStr">
        <is>
          <t>Y</t>
        </is>
      </c>
      <c r="BD107" s="94" t="inlineStr">
        <is>
          <t>PE &gt; 50</t>
        </is>
      </c>
      <c r="BE107" s="94" t="n"/>
      <c r="BF107" s="92">
        <f>IF(R107*100000&gt;=Settings!$B$5,"Y","N")</f>
        <v/>
      </c>
      <c r="BG107" s="91">
        <f>IF(F107&gt;Settings!$B$6,"Y","N")</f>
        <v/>
      </c>
      <c r="BH107" s="97" t="n">
        <v>-14.58</v>
      </c>
      <c r="BI107" s="96" t="n">
        <v>-2.68</v>
      </c>
      <c r="BJ107" s="96" t="n">
        <v>1.52</v>
      </c>
      <c r="BK107" s="96" t="n">
        <v>-9.44</v>
      </c>
      <c r="BL107" s="96" t="n">
        <v>7.96</v>
      </c>
      <c r="BM107" s="96" t="n"/>
      <c r="BN107" s="97" t="n">
        <v>-1.61</v>
      </c>
      <c r="BO107" s="96" t="n">
        <v>-1.62</v>
      </c>
      <c r="BP107" s="96" t="n">
        <v>-1.55</v>
      </c>
      <c r="BQ107" s="96" t="n"/>
      <c r="BR107" s="91" t="n"/>
      <c r="BS107" s="91" t="inlineStr">
        <is>
          <t>Bearish cross</t>
        </is>
      </c>
      <c r="BT107" s="96" t="n">
        <v>41.2</v>
      </c>
      <c r="BU107" s="91" t="n"/>
      <c r="BV107" s="99">
        <f>IF(OR(BF107&lt;&gt;"Y",BG107&lt;&gt;"Y"),"",(AND(ISNUMBER(BQ107),BQ107&gt;0))+(BR107="Stacked up")+(AND(ISNUMBER(BH107),BH107&gt;=-Settings!$B$17))+(AND(ISNUMBER(BK107),ISNUMBER(BM107),BK107&gt;0,BM107&gt;0))+(AND(ISNUMBER(AQ107),AQ107&gt;=Settings!$B$18))+(AND(ISNUMBER(BT107),BT107&gt;=Settings!$B$19,BT107&lt;=Settings!$B$20))+(AND(ISNUMBER(AS107),AS107&gt;0))+(AND(ISNUMBER(T107),ISNUMBER(M107),T107&gt;=Settings!$B$21,M107&gt;0))+(AND(ISNUMBER(AD107),ISNUMBER(M107),AD107&gt;=Settings!$B$22,M107&gt;0))+(AY107&gt;=1))</f>
        <v/>
      </c>
      <c r="BW107" s="91">
        <f>IF(OR(AY107=0,BF107&lt;&gt;"Y",BG107&lt;&gt;"Y"),"",1+SUMPRODUCT(($A$6:$A$2604=A107)*($AY$6:$AY$2604&gt;0)*($BF$6:$BF$2604="Y")*($BG$6:$BG$2604="Y")*(($AY$6:$AY$2604&gt;AY107)+($AY$6:$AY$2604=AY107)*($AD$6:$AD$2604&gt;AD107))))</f>
        <v/>
      </c>
    </row>
    <row r="108" ht="23.85" customHeight="1" s="55">
      <c r="A108" s="90" t="n">
        <v>46296</v>
      </c>
      <c r="B108" s="91" t="inlineStr">
        <is>
          <t>BHEL</t>
        </is>
      </c>
      <c r="C108" s="91" t="inlineStr">
        <is>
          <t>INE257A01026</t>
        </is>
      </c>
      <c r="D108" s="91" t="inlineStr">
        <is>
          <t>Capital Goods</t>
        </is>
      </c>
      <c r="E108" s="91" t="inlineStr">
        <is>
          <t>Midcap 150 (in Nifty 200)</t>
        </is>
      </c>
      <c r="F108" s="93" t="n">
        <v>146595</v>
      </c>
      <c r="G108" s="92" t="inlineStr">
        <is>
          <t>N</t>
        </is>
      </c>
      <c r="H108" s="94" t="n"/>
      <c r="I108" s="91" t="inlineStr">
        <is>
          <t>N</t>
        </is>
      </c>
      <c r="J108" s="92">
        <f>IF(K108="","N","Y")</f>
        <v/>
      </c>
      <c r="K108" s="94">
        <f>_xlfn.TEXTJOIN("; ",TRUE,IF(P108="52-wk low","52-wk low",""),IF(AND(AD108&gt;=Settings!$B$12,M108&lt;0),"Distribution",""),IF(AND(AJ108="Y",M108&lt;0,AK108&lt;-Settings!$B$13),"Long unwinding",""),IF(AND(AJ108="Y",M108&lt;0,AK108&gt;Settings!$B$13),"Short buildup",""))</f>
        <v/>
      </c>
      <c r="L108" s="95" t="n">
        <v>421</v>
      </c>
      <c r="M108" s="96" t="n">
        <v>1.32</v>
      </c>
      <c r="N108" s="93" t="n">
        <v>280</v>
      </c>
      <c r="O108" s="91" t="inlineStr">
        <is>
          <t>None</t>
        </is>
      </c>
      <c r="P108" s="91" t="inlineStr">
        <is>
          <t>None</t>
        </is>
      </c>
      <c r="Q108" s="97" t="n">
        <v>126.69</v>
      </c>
      <c r="R108" s="96" t="n">
        <v>66.26000000000001</v>
      </c>
      <c r="S108" s="96" t="n">
        <v>2.02</v>
      </c>
      <c r="T108" s="96" t="n">
        <v>1.73</v>
      </c>
      <c r="U108" s="96" t="n">
        <v>1.12</v>
      </c>
      <c r="V108" s="103" t="n">
        <v>0.59</v>
      </c>
      <c r="W108" s="102" t="n">
        <v>1</v>
      </c>
      <c r="X108" s="93" t="n">
        <v>162</v>
      </c>
      <c r="Y108" s="91" t="inlineStr">
        <is>
          <t>None</t>
        </is>
      </c>
      <c r="Z108" s="99" t="n">
        <v>36.04</v>
      </c>
      <c r="AA108" s="96" t="n">
        <v>0.82</v>
      </c>
      <c r="AB108" s="96" t="n">
        <v>0.86</v>
      </c>
      <c r="AC108" s="96" t="n">
        <v>1.65</v>
      </c>
      <c r="AD108" s="96" t="n">
        <v>1.51</v>
      </c>
      <c r="AE108" s="96" t="n">
        <v>0.98</v>
      </c>
      <c r="AF108" s="103" t="n">
        <v>1.05</v>
      </c>
      <c r="AG108" s="91" t="inlineStr">
        <is>
          <t>Normal</t>
        </is>
      </c>
      <c r="AH108" s="100" t="n">
        <v>0</v>
      </c>
      <c r="AI108" s="101" t="n">
        <v>0</v>
      </c>
      <c r="AJ108" s="92" t="inlineStr">
        <is>
          <t>Y</t>
        </is>
      </c>
      <c r="AK108" s="96" t="n">
        <v>-2.86</v>
      </c>
      <c r="AL108" s="91" t="inlineStr">
        <is>
          <t>Short covering</t>
        </is>
      </c>
      <c r="AM108" s="93" t="n">
        <v>15</v>
      </c>
      <c r="AN108" s="92" t="inlineStr">
        <is>
          <t>200 Mom 30; 500 Mom 50; Mid150 Mom 50</t>
        </is>
      </c>
      <c r="AO108" s="102" t="n">
        <v>3</v>
      </c>
      <c r="AP108" s="103" t="n">
        <v>2.67</v>
      </c>
      <c r="AQ108" s="102" t="n">
        <v>95</v>
      </c>
      <c r="AR108" s="91" t="inlineStr">
        <is>
          <t>Y</t>
        </is>
      </c>
      <c r="AS108" s="104" t="n">
        <v>5.9</v>
      </c>
      <c r="AT108" s="92">
        <f>IF(AND(P108="52-wk high",T108&gt;=Settings!$B$7),"Y","N")</f>
        <v/>
      </c>
      <c r="AU108" s="91">
        <f>IF(AND(AD108&gt;=Settings!$B$8,M108&gt;0),"Y","N")</f>
        <v/>
      </c>
      <c r="AV108" s="91">
        <f>IF(OR(AH108&gt;Settings!$B$9,AI108&gt;Settings!$B$9),"Y","N")</f>
        <v/>
      </c>
      <c r="AW108" s="91">
        <f>IF(AJ108&lt;&gt;"Y","n/a",IF(AND(M108&gt;0,AK108&gt;Settings!$B$10),"Y","N"))</f>
        <v/>
      </c>
      <c r="AX108" s="91">
        <f>IF(AO108&gt;=Settings!$B$11,"Y","N")</f>
        <v/>
      </c>
      <c r="AY108" s="99">
        <f>(AT108="Y")+(AU108="Y")+(AV108="Y")+(AW108="Y")+(AX108="Y")</f>
        <v/>
      </c>
      <c r="AZ108" s="94">
        <f>IF(AY108=0,"None",_xlfn.TEXTJOIN(", ",TRUE(),IF(AT108="Y","Breakout",""),IF(AU108="Y","Accumulation",""),IF(AV108="Y","Institutional buying",""),IF(AW108="Y","Long buildup",""),IF(AX108="Y","Momentum leader","")))</f>
        <v/>
      </c>
      <c r="BA108" s="94">
        <f>IF(BW108="","","Passes "&amp;AY108&amp;" of 5 buy-side scans"&amp;IF(G108="Y","; RED FLAG: filter out using Red flag column",""))</f>
        <v/>
      </c>
      <c r="BB108" s="91" t="inlineStr">
        <is>
          <t>None</t>
        </is>
      </c>
      <c r="BC108" s="92" t="inlineStr">
        <is>
          <t>Y</t>
        </is>
      </c>
      <c r="BD108" s="94" t="inlineStr">
        <is>
          <t>PE &gt; 50</t>
        </is>
      </c>
      <c r="BE108" s="94" t="n"/>
      <c r="BF108" s="92">
        <f>IF(R108*100000&gt;=Settings!$B$5,"Y","N")</f>
        <v/>
      </c>
      <c r="BG108" s="91">
        <f>IF(F108&gt;Settings!$B$6,"Y","N")</f>
        <v/>
      </c>
      <c r="BH108" s="97" t="n">
        <v>-5.71</v>
      </c>
      <c r="BI108" s="96" t="n">
        <v>1.36</v>
      </c>
      <c r="BJ108" s="96" t="n">
        <v>-1.3</v>
      </c>
      <c r="BK108" s="96" t="n">
        <v>1.7</v>
      </c>
      <c r="BL108" s="96" t="n">
        <v>67.17</v>
      </c>
      <c r="BM108" s="96" t="n">
        <v>75.29000000000001</v>
      </c>
      <c r="BN108" s="97" t="n">
        <v>-0.07000000000000001</v>
      </c>
      <c r="BO108" s="96" t="n">
        <v>0.91</v>
      </c>
      <c r="BP108" s="96" t="n">
        <v>5.6</v>
      </c>
      <c r="BQ108" s="96" t="n">
        <v>16.43</v>
      </c>
      <c r="BR108" s="91" t="inlineStr">
        <is>
          <t>Mixed</t>
        </is>
      </c>
      <c r="BS108" s="91" t="inlineStr">
        <is>
          <t>None</t>
        </is>
      </c>
      <c r="BT108" s="96" t="n">
        <v>49.9</v>
      </c>
      <c r="BU108" s="91" t="inlineStr">
        <is>
          <t>N</t>
        </is>
      </c>
      <c r="BV108" s="99">
        <f>IF(OR(BF108&lt;&gt;"Y",BG108&lt;&gt;"Y"),"",(AND(ISNUMBER(BQ108),BQ108&gt;0))+(BR108="Stacked up")+(AND(ISNUMBER(BH108),BH108&gt;=-Settings!$B$17))+(AND(ISNUMBER(BK108),ISNUMBER(BM108),BK108&gt;0,BM108&gt;0))+(AND(ISNUMBER(AQ108),AQ108&gt;=Settings!$B$18))+(AND(ISNUMBER(BT108),BT108&gt;=Settings!$B$19,BT108&lt;=Settings!$B$20))+(AND(ISNUMBER(AS108),AS108&gt;0))+(AND(ISNUMBER(T108),ISNUMBER(M108),T108&gt;=Settings!$B$21,M108&gt;0))+(AND(ISNUMBER(AD108),ISNUMBER(M108),AD108&gt;=Settings!$B$22,M108&gt;0))+(AY108&gt;=1))</f>
        <v/>
      </c>
      <c r="BW108" s="91">
        <f>IF(OR(AY108=0,BF108&lt;&gt;"Y",BG108&lt;&gt;"Y"),"",1+SUMPRODUCT(($A$6:$A$2604=A108)*($AY$6:$AY$2604&gt;0)*($BF$6:$BF$2604="Y")*($BG$6:$BG$2604="Y")*(($AY$6:$AY$2604&gt;AY108)+($AY$6:$AY$2604=AY108)*($AD$6:$AD$2604&gt;AD108))))</f>
        <v/>
      </c>
    </row>
    <row r="109" ht="23.85" customHeight="1" s="55">
      <c r="A109" s="90" t="n">
        <v>46296</v>
      </c>
      <c r="B109" s="91" t="inlineStr">
        <is>
          <t>LENSKART</t>
        </is>
      </c>
      <c r="C109" s="91" t="inlineStr">
        <is>
          <t>INE956O01016</t>
        </is>
      </c>
      <c r="D109" s="91" t="inlineStr">
        <is>
          <t>Consumer Services</t>
        </is>
      </c>
      <c r="E109" s="91" t="inlineStr">
        <is>
          <t>Midcap 150 (in Nifty 200)</t>
        </is>
      </c>
      <c r="F109" s="93" t="n">
        <v>120212</v>
      </c>
      <c r="G109" s="92" t="inlineStr">
        <is>
          <t>N</t>
        </is>
      </c>
      <c r="H109" s="94" t="n"/>
      <c r="I109" s="91" t="inlineStr">
        <is>
          <t>N</t>
        </is>
      </c>
      <c r="J109" s="92">
        <f>IF(K109="","N","Y")</f>
        <v/>
      </c>
      <c r="K109" s="94">
        <f>_xlfn.TEXTJOIN("; ",TRUE,IF(P109="52-wk low","52-wk low",""),IF(AND(AD109&gt;=Settings!$B$12,M109&lt;0),"Distribution",""),IF(AND(AJ109="Y",M109&lt;0,AK109&lt;-Settings!$B$13),"Long unwinding",""),IF(AND(AJ109="Y",M109&lt;0,AK109&gt;Settings!$B$13),"Short buildup",""))</f>
        <v/>
      </c>
      <c r="L109" s="95" t="n">
        <v>691.15</v>
      </c>
      <c r="M109" s="96" t="n">
        <v>0.89</v>
      </c>
      <c r="N109" s="93" t="n">
        <v>367</v>
      </c>
      <c r="O109" s="91" t="inlineStr">
        <is>
          <t>None</t>
        </is>
      </c>
      <c r="P109" s="91" t="inlineStr">
        <is>
          <t>None</t>
        </is>
      </c>
      <c r="Q109" s="97" t="n">
        <v>50.44</v>
      </c>
      <c r="R109" s="96" t="n">
        <v>84.43000000000001</v>
      </c>
      <c r="S109" s="96" t="n">
        <v>0.58</v>
      </c>
      <c r="T109" s="96" t="n">
        <v>0.52</v>
      </c>
      <c r="U109" s="96" t="n">
        <v>0.6</v>
      </c>
      <c r="V109" s="103" t="n">
        <v>1</v>
      </c>
      <c r="W109" s="102" t="n">
        <v>2</v>
      </c>
      <c r="X109" s="93" t="n"/>
      <c r="Y109" s="91" t="inlineStr">
        <is>
          <t>None</t>
        </is>
      </c>
      <c r="Z109" s="99" t="n">
        <v>58.06</v>
      </c>
      <c r="AA109" s="96" t="n">
        <v>0.95</v>
      </c>
      <c r="AB109" s="96" t="n">
        <v>0.99</v>
      </c>
      <c r="AC109" s="96" t="n">
        <v>0.51</v>
      </c>
      <c r="AD109" s="96" t="n">
        <v>0.5</v>
      </c>
      <c r="AE109" s="96" t="n">
        <v>0.59</v>
      </c>
      <c r="AF109" s="103" t="n">
        <v>1.13</v>
      </c>
      <c r="AG109" s="91" t="inlineStr">
        <is>
          <t>Normal</t>
        </is>
      </c>
      <c r="AH109" s="100" t="n">
        <v>0</v>
      </c>
      <c r="AI109" s="101" t="n">
        <v>0</v>
      </c>
      <c r="AJ109" s="92" t="inlineStr">
        <is>
          <t>N</t>
        </is>
      </c>
      <c r="AK109" s="96" t="n"/>
      <c r="AL109" s="91" t="inlineStr">
        <is>
          <t>n/a</t>
        </is>
      </c>
      <c r="AM109" s="93" t="n"/>
      <c r="AN109" s="92" t="inlineStr">
        <is>
          <t>None</t>
        </is>
      </c>
      <c r="AO109" s="102" t="n">
        <v>0</v>
      </c>
      <c r="AP109" s="103" t="n"/>
      <c r="AQ109" s="102" t="n"/>
      <c r="AR109" s="91" t="inlineStr">
        <is>
          <t>Y</t>
        </is>
      </c>
      <c r="AS109" s="104" t="n">
        <v>2.34</v>
      </c>
      <c r="AT109" s="92">
        <f>IF(AND(P109="52-wk high",T109&gt;=Settings!$B$7),"Y","N")</f>
        <v/>
      </c>
      <c r="AU109" s="91">
        <f>IF(AND(AD109&gt;=Settings!$B$8,M109&gt;0),"Y","N")</f>
        <v/>
      </c>
      <c r="AV109" s="91">
        <f>IF(OR(AH109&gt;Settings!$B$9,AI109&gt;Settings!$B$9),"Y","N")</f>
        <v/>
      </c>
      <c r="AW109" s="91">
        <f>IF(AJ109&lt;&gt;"Y","n/a",IF(AND(M109&gt;0,AK109&gt;Settings!$B$10),"Y","N"))</f>
        <v/>
      </c>
      <c r="AX109" s="91">
        <f>IF(AO109&gt;=Settings!$B$11,"Y","N")</f>
        <v/>
      </c>
      <c r="AY109" s="99">
        <f>(AT109="Y")+(AU109="Y")+(AV109="Y")+(AW109="Y")+(AX109="Y")</f>
        <v/>
      </c>
      <c r="AZ109" s="94">
        <f>IF(AY109=0,"None",_xlfn.TEXTJOIN(", ",TRUE(),IF(AT109="Y","Breakout",""),IF(AU109="Y","Accumulation",""),IF(AV109="Y","Institutional buying",""),IF(AW109="Y","Long buildup",""),IF(AX109="Y","Momentum leader","")))</f>
        <v/>
      </c>
      <c r="BA109" s="94">
        <f>IF(BW109="","","Passes "&amp;AY109&amp;" of 5 buy-side scans"&amp;IF(G109="Y","; RED FLAG: filter out using Red flag column",""))</f>
        <v/>
      </c>
      <c r="BB109" s="91" t="inlineStr">
        <is>
          <t>None</t>
        </is>
      </c>
      <c r="BC109" s="92" t="inlineStr">
        <is>
          <t>Y</t>
        </is>
      </c>
      <c r="BD109" s="94" t="inlineStr">
        <is>
          <t>PE &gt; 50</t>
        </is>
      </c>
      <c r="BE109" s="94" t="n"/>
      <c r="BF109" s="92">
        <f>IF(R109*100000&gt;=Settings!$B$5,"Y","N")</f>
        <v/>
      </c>
      <c r="BG109" s="91">
        <f>IF(F109&gt;Settings!$B$6,"Y","N")</f>
        <v/>
      </c>
      <c r="BH109" s="97" t="n">
        <v>-4.67</v>
      </c>
      <c r="BI109" s="96" t="n">
        <v>2.24</v>
      </c>
      <c r="BJ109" s="96" t="n">
        <v>4.13</v>
      </c>
      <c r="BK109" s="96" t="n">
        <v>30.27</v>
      </c>
      <c r="BL109" s="96" t="n">
        <v>37.72</v>
      </c>
      <c r="BM109" s="96" t="n"/>
      <c r="BN109" s="97" t="n">
        <v>2.31</v>
      </c>
      <c r="BO109" s="96" t="n">
        <v>7.76</v>
      </c>
      <c r="BP109" s="96" t="n">
        <v>15.71</v>
      </c>
      <c r="BQ109" s="96" t="n">
        <v>26.64</v>
      </c>
      <c r="BR109" s="91" t="inlineStr">
        <is>
          <t>Stacked up</t>
        </is>
      </c>
      <c r="BS109" s="91" t="inlineStr">
        <is>
          <t>None</t>
        </is>
      </c>
      <c r="BT109" s="96" t="n">
        <v>57.4</v>
      </c>
      <c r="BU109" s="91" t="inlineStr">
        <is>
          <t>N</t>
        </is>
      </c>
      <c r="BV109" s="99">
        <f>IF(OR(BF109&lt;&gt;"Y",BG109&lt;&gt;"Y"),"",(AND(ISNUMBER(BQ109),BQ109&gt;0))+(BR109="Stacked up")+(AND(ISNUMBER(BH109),BH109&gt;=-Settings!$B$17))+(AND(ISNUMBER(BK109),ISNUMBER(BM109),BK109&gt;0,BM109&gt;0))+(AND(ISNUMBER(AQ109),AQ109&gt;=Settings!$B$18))+(AND(ISNUMBER(BT109),BT109&gt;=Settings!$B$19,BT109&lt;=Settings!$B$20))+(AND(ISNUMBER(AS109),AS109&gt;0))+(AND(ISNUMBER(T109),ISNUMBER(M109),T109&gt;=Settings!$B$21,M109&gt;0))+(AND(ISNUMBER(AD109),ISNUMBER(M109),AD109&gt;=Settings!$B$22,M109&gt;0))+(AY109&gt;=1))</f>
        <v/>
      </c>
      <c r="BW109" s="91">
        <f>IF(OR(AY109=0,BF109&lt;&gt;"Y",BG109&lt;&gt;"Y"),"",1+SUMPRODUCT(($A$6:$A$2604=A109)*($AY$6:$AY$2604&gt;0)*($BF$6:$BF$2604="Y")*($BG$6:$BG$2604="Y")*(($AY$6:$AY$2604&gt;AY109)+($AY$6:$AY$2604=AY109)*($AD$6:$AD$2604&gt;AD109))))</f>
        <v/>
      </c>
    </row>
    <row r="110" ht="23.85" customHeight="1" s="55">
      <c r="A110" s="90" t="n">
        <v>46296</v>
      </c>
      <c r="B110" s="91" t="inlineStr">
        <is>
          <t>LGEINDIA</t>
        </is>
      </c>
      <c r="C110" s="91" t="inlineStr">
        <is>
          <t>INE324D01010</t>
        </is>
      </c>
      <c r="D110" s="91" t="inlineStr">
        <is>
          <t>Consumer Durables</t>
        </is>
      </c>
      <c r="E110" s="91" t="inlineStr">
        <is>
          <t>Midcap 150 (in Nifty 200)</t>
        </is>
      </c>
      <c r="F110" s="93" t="n">
        <v>116871</v>
      </c>
      <c r="G110" s="92" t="inlineStr">
        <is>
          <t>N</t>
        </is>
      </c>
      <c r="H110" s="94" t="n"/>
      <c r="I110" s="91" t="inlineStr">
        <is>
          <t>N</t>
        </is>
      </c>
      <c r="J110" s="92">
        <f>IF(K110="","N","Y")</f>
        <v/>
      </c>
      <c r="K110" s="94">
        <f>_xlfn.TEXTJOIN("; ",TRUE,IF(P110="52-wk low","52-wk low",""),IF(AND(AD110&gt;=Settings!$B$12,M110&lt;0),"Distribution",""),IF(AND(AJ110="Y",M110&lt;0,AK110&lt;-Settings!$B$13),"Long unwinding",""),IF(AND(AJ110="Y",M110&lt;0,AK110&gt;Settings!$B$13),"Short buildup",""))</f>
        <v/>
      </c>
      <c r="L110" s="95" t="n">
        <v>1721.8</v>
      </c>
      <c r="M110" s="96" t="n">
        <v>-0.1</v>
      </c>
      <c r="N110" s="93" t="n">
        <v>642</v>
      </c>
      <c r="O110" s="91" t="inlineStr">
        <is>
          <t>None</t>
        </is>
      </c>
      <c r="P110" s="91" t="inlineStr">
        <is>
          <t>None</t>
        </is>
      </c>
      <c r="Q110" s="97" t="n">
        <v>5.6</v>
      </c>
      <c r="R110" s="96" t="n">
        <v>5.54</v>
      </c>
      <c r="S110" s="96" t="n">
        <v>1.05</v>
      </c>
      <c r="T110" s="96" t="n">
        <v>0.8</v>
      </c>
      <c r="U110" s="96" t="n">
        <v>0.83</v>
      </c>
      <c r="V110" s="103" t="n">
        <v>0.83</v>
      </c>
      <c r="W110" s="102" t="n">
        <v>3</v>
      </c>
      <c r="X110" s="93" t="n"/>
      <c r="Y110" s="91" t="inlineStr">
        <is>
          <t>None</t>
        </is>
      </c>
      <c r="Z110" s="99" t="n">
        <v>54.55</v>
      </c>
      <c r="AA110" s="96" t="n">
        <v>0.9</v>
      </c>
      <c r="AB110" s="96" t="n">
        <v>0.93</v>
      </c>
      <c r="AC110" s="96" t="n">
        <v>0.92</v>
      </c>
      <c r="AD110" s="96" t="n">
        <v>0.8100000000000001</v>
      </c>
      <c r="AE110" s="96" t="n">
        <v>0.8</v>
      </c>
      <c r="AF110" s="103" t="n">
        <v>1.1</v>
      </c>
      <c r="AG110" s="91" t="inlineStr">
        <is>
          <t>Normal</t>
        </is>
      </c>
      <c r="AH110" s="100" t="n">
        <v>0</v>
      </c>
      <c r="AI110" s="101" t="n">
        <v>0</v>
      </c>
      <c r="AJ110" s="92" t="inlineStr">
        <is>
          <t>N</t>
        </is>
      </c>
      <c r="AK110" s="96" t="n"/>
      <c r="AL110" s="91" t="inlineStr">
        <is>
          <t>n/a</t>
        </is>
      </c>
      <c r="AM110" s="93" t="n"/>
      <c r="AN110" s="92" t="inlineStr">
        <is>
          <t>None</t>
        </is>
      </c>
      <c r="AO110" s="102" t="n">
        <v>0</v>
      </c>
      <c r="AP110" s="103" t="n"/>
      <c r="AQ110" s="102" t="n"/>
      <c r="AR110" s="91" t="inlineStr">
        <is>
          <t>N</t>
        </is>
      </c>
      <c r="AS110" s="104" t="n">
        <v>0.75</v>
      </c>
      <c r="AT110" s="92">
        <f>IF(AND(P110="52-wk high",T110&gt;=Settings!$B$7),"Y","N")</f>
        <v/>
      </c>
      <c r="AU110" s="91">
        <f>IF(AND(AD110&gt;=Settings!$B$8,M110&gt;0),"Y","N")</f>
        <v/>
      </c>
      <c r="AV110" s="91">
        <f>IF(OR(AH110&gt;Settings!$B$9,AI110&gt;Settings!$B$9),"Y","N")</f>
        <v/>
      </c>
      <c r="AW110" s="91">
        <f>IF(AJ110&lt;&gt;"Y","n/a",IF(AND(M110&gt;0,AK110&gt;Settings!$B$10),"Y","N"))</f>
        <v/>
      </c>
      <c r="AX110" s="91">
        <f>IF(AO110&gt;=Settings!$B$11,"Y","N")</f>
        <v/>
      </c>
      <c r="AY110" s="99">
        <f>(AT110="Y")+(AU110="Y")+(AV110="Y")+(AW110="Y")+(AX110="Y")</f>
        <v/>
      </c>
      <c r="AZ110" s="94">
        <f>IF(AY110=0,"None",_xlfn.TEXTJOIN(", ",TRUE(),IF(AT110="Y","Breakout",""),IF(AU110="Y","Accumulation",""),IF(AV110="Y","Institutional buying",""),IF(AW110="Y","Long buildup",""),IF(AX110="Y","Momentum leader","")))</f>
        <v/>
      </c>
      <c r="BA110" s="94">
        <f>IF(BW110="","","Passes "&amp;AY110&amp;" of 5 buy-side scans"&amp;IF(G110="Y","; RED FLAG: filter out using Red flag column",""))</f>
        <v/>
      </c>
      <c r="BB110" s="91" t="inlineStr">
        <is>
          <t>None</t>
        </is>
      </c>
      <c r="BC110" s="92" t="inlineStr">
        <is>
          <t>Y</t>
        </is>
      </c>
      <c r="BD110" s="94" t="inlineStr">
        <is>
          <t>PE &gt; 50</t>
        </is>
      </c>
      <c r="BE110" s="94" t="n"/>
      <c r="BF110" s="92">
        <f>IF(R110*100000&gt;=Settings!$B$5,"Y","N")</f>
        <v/>
      </c>
      <c r="BG110" s="91">
        <f>IF(F110&gt;Settings!$B$6,"Y","N")</f>
        <v/>
      </c>
      <c r="BH110" s="97" t="n">
        <v>-1.89</v>
      </c>
      <c r="BI110" s="96" t="n">
        <v>1.42</v>
      </c>
      <c r="BJ110" s="96" t="n">
        <v>3.37</v>
      </c>
      <c r="BK110" s="96" t="n">
        <v>10.62</v>
      </c>
      <c r="BL110" s="96" t="n">
        <v>24.16</v>
      </c>
      <c r="BM110" s="96" t="n"/>
      <c r="BN110" s="97" t="n">
        <v>2.1</v>
      </c>
      <c r="BO110" s="96" t="n">
        <v>4.55</v>
      </c>
      <c r="BP110" s="96" t="n">
        <v>6.84</v>
      </c>
      <c r="BQ110" s="96" t="n">
        <v>7.95</v>
      </c>
      <c r="BR110" s="91" t="inlineStr">
        <is>
          <t>Stacked up</t>
        </is>
      </c>
      <c r="BS110" s="91" t="inlineStr">
        <is>
          <t>None</t>
        </is>
      </c>
      <c r="BT110" s="96" t="n">
        <v>62.2</v>
      </c>
      <c r="BU110" s="91" t="inlineStr">
        <is>
          <t>N</t>
        </is>
      </c>
      <c r="BV110" s="99">
        <f>IF(OR(BF110&lt;&gt;"Y",BG110&lt;&gt;"Y"),"",(AND(ISNUMBER(BQ110),BQ110&gt;0))+(BR110="Stacked up")+(AND(ISNUMBER(BH110),BH110&gt;=-Settings!$B$17))+(AND(ISNUMBER(BK110),ISNUMBER(BM110),BK110&gt;0,BM110&gt;0))+(AND(ISNUMBER(AQ110),AQ110&gt;=Settings!$B$18))+(AND(ISNUMBER(BT110),BT110&gt;=Settings!$B$19,BT110&lt;=Settings!$B$20))+(AND(ISNUMBER(AS110),AS110&gt;0))+(AND(ISNUMBER(T110),ISNUMBER(M110),T110&gt;=Settings!$B$21,M110&gt;0))+(AND(ISNUMBER(AD110),ISNUMBER(M110),AD110&gt;=Settings!$B$22,M110&gt;0))+(AY110&gt;=1))</f>
        <v/>
      </c>
      <c r="BW110" s="91">
        <f>IF(OR(AY110=0,BF110&lt;&gt;"Y",BG110&lt;&gt;"Y"),"",1+SUMPRODUCT(($A$6:$A$2604=A110)*($AY$6:$AY$2604&gt;0)*($BF$6:$BF$2604="Y")*($BG$6:$BG$2604="Y")*(($AY$6:$AY$2604&gt;AY110)+($AY$6:$AY$2604=AY110)*($AD$6:$AD$2604&gt;AD110))))</f>
        <v/>
      </c>
    </row>
    <row r="111" ht="23.85" customHeight="1" s="55">
      <c r="A111" s="90" t="n">
        <v>46296</v>
      </c>
      <c r="B111" s="91" t="inlineStr">
        <is>
          <t>GROWW</t>
        </is>
      </c>
      <c r="C111" s="91" t="inlineStr">
        <is>
          <t>INE0HOQ01053</t>
        </is>
      </c>
      <c r="D111" s="91" t="inlineStr">
        <is>
          <t>Financial Services</t>
        </is>
      </c>
      <c r="E111" s="91" t="inlineStr">
        <is>
          <t>Midcap 150 (in Nifty 200)</t>
        </is>
      </c>
      <c r="F111" s="93" t="n">
        <v>112994</v>
      </c>
      <c r="G111" s="92" t="inlineStr">
        <is>
          <t>N</t>
        </is>
      </c>
      <c r="H111" s="94" t="n"/>
      <c r="I111" s="91" t="inlineStr">
        <is>
          <t>N</t>
        </is>
      </c>
      <c r="J111" s="92">
        <f>IF(K111="","N","Y")</f>
        <v/>
      </c>
      <c r="K111" s="94">
        <f>_xlfn.TEXTJOIN("; ",TRUE,IF(P111="52-wk low","52-wk low",""),IF(AND(AD111&gt;=Settings!$B$12,M111&lt;0),"Distribution",""),IF(AND(AJ111="Y",M111&lt;0,AK111&lt;-Settings!$B$13),"Long unwinding",""),IF(AND(AJ111="Y",M111&lt;0,AK111&gt;Settings!$B$13),"Short buildup",""))</f>
        <v/>
      </c>
      <c r="L111" s="95" t="n">
        <v>180.11</v>
      </c>
      <c r="M111" s="96" t="n">
        <v>-2.07</v>
      </c>
      <c r="N111" s="93" t="n">
        <v>1685</v>
      </c>
      <c r="O111" s="91" t="inlineStr">
        <is>
          <t>None</t>
        </is>
      </c>
      <c r="P111" s="91" t="inlineStr">
        <is>
          <t>None</t>
        </is>
      </c>
      <c r="Q111" s="97" t="n">
        <v>180.77</v>
      </c>
      <c r="R111" s="96" t="n">
        <v>304.65</v>
      </c>
      <c r="S111" s="96" t="n">
        <v>0.59</v>
      </c>
      <c r="T111" s="96" t="n">
        <v>0.51</v>
      </c>
      <c r="U111" s="96" t="n">
        <v>0.43</v>
      </c>
      <c r="V111" s="103" t="n">
        <v>0.73</v>
      </c>
      <c r="W111" s="102" t="n">
        <v>2</v>
      </c>
      <c r="X111" s="93" t="n"/>
      <c r="Y111" s="91" t="inlineStr">
        <is>
          <t>None</t>
        </is>
      </c>
      <c r="Z111" s="99" t="n">
        <v>52.11</v>
      </c>
      <c r="AA111" s="96" t="n">
        <v>0.96</v>
      </c>
      <c r="AB111" s="96" t="n">
        <v>1</v>
      </c>
      <c r="AC111" s="96" t="n">
        <v>0.52</v>
      </c>
      <c r="AD111" s="96" t="n">
        <v>0.46</v>
      </c>
      <c r="AE111" s="96" t="n">
        <v>0.44</v>
      </c>
      <c r="AF111" s="103" t="n">
        <v>1.15</v>
      </c>
      <c r="AG111" s="91" t="inlineStr">
        <is>
          <t>Normal</t>
        </is>
      </c>
      <c r="AH111" s="100" t="n">
        <v>0</v>
      </c>
      <c r="AI111" s="101" t="n">
        <v>0</v>
      </c>
      <c r="AJ111" s="92" t="inlineStr">
        <is>
          <t>N</t>
        </is>
      </c>
      <c r="AK111" s="96" t="n"/>
      <c r="AL111" s="91" t="inlineStr">
        <is>
          <t>n/a</t>
        </is>
      </c>
      <c r="AM111" s="93" t="n"/>
      <c r="AN111" s="92" t="inlineStr">
        <is>
          <t>None</t>
        </is>
      </c>
      <c r="AO111" s="102" t="n">
        <v>0</v>
      </c>
      <c r="AP111" s="103" t="n"/>
      <c r="AQ111" s="102" t="n"/>
      <c r="AR111" s="91" t="inlineStr">
        <is>
          <t>N</t>
        </is>
      </c>
      <c r="AS111" s="104" t="n">
        <v>0.6</v>
      </c>
      <c r="AT111" s="92">
        <f>IF(AND(P111="52-wk high",T111&gt;=Settings!$B$7),"Y","N")</f>
        <v/>
      </c>
      <c r="AU111" s="91">
        <f>IF(AND(AD111&gt;=Settings!$B$8,M111&gt;0),"Y","N")</f>
        <v/>
      </c>
      <c r="AV111" s="91">
        <f>IF(OR(AH111&gt;Settings!$B$9,AI111&gt;Settings!$B$9),"Y","N")</f>
        <v/>
      </c>
      <c r="AW111" s="91">
        <f>IF(AJ111&lt;&gt;"Y","n/a",IF(AND(M111&gt;0,AK111&gt;Settings!$B$10),"Y","N"))</f>
        <v/>
      </c>
      <c r="AX111" s="91">
        <f>IF(AO111&gt;=Settings!$B$11,"Y","N")</f>
        <v/>
      </c>
      <c r="AY111" s="99">
        <f>(AT111="Y")+(AU111="Y")+(AV111="Y")+(AW111="Y")+(AX111="Y")</f>
        <v/>
      </c>
      <c r="AZ111" s="94">
        <f>IF(AY111=0,"None",_xlfn.TEXTJOIN(", ",TRUE(),IF(AT111="Y","Breakout",""),IF(AU111="Y","Accumulation",""),IF(AV111="Y","Institutional buying",""),IF(AW111="Y","Long buildup",""),IF(AX111="Y","Momentum leader","")))</f>
        <v/>
      </c>
      <c r="BA111" s="94">
        <f>IF(BW111="","","Passes "&amp;AY111&amp;" of 5 buy-side scans"&amp;IF(G111="Y","; RED FLAG: filter out using Red flag column",""))</f>
        <v/>
      </c>
      <c r="BB111" s="91" t="inlineStr">
        <is>
          <t>None</t>
        </is>
      </c>
      <c r="BC111" s="92" t="inlineStr">
        <is>
          <t>N</t>
        </is>
      </c>
      <c r="BD111" s="94" t="n"/>
      <c r="BE111" s="94" t="n"/>
      <c r="BF111" s="92">
        <f>IF(R111*100000&gt;=Settings!$B$5,"Y","N")</f>
        <v/>
      </c>
      <c r="BG111" s="91">
        <f>IF(F111&gt;Settings!$B$6,"Y","N")</f>
        <v/>
      </c>
      <c r="BH111" s="97" t="n">
        <v>-20.73</v>
      </c>
      <c r="BI111" s="96" t="n">
        <v>-3.45</v>
      </c>
      <c r="BJ111" s="96" t="n">
        <v>-4.91</v>
      </c>
      <c r="BK111" s="96" t="n">
        <v>-12.27</v>
      </c>
      <c r="BL111" s="96" t="n">
        <v>11.49</v>
      </c>
      <c r="BM111" s="96" t="n"/>
      <c r="BN111" s="97" t="n">
        <v>-4.55</v>
      </c>
      <c r="BO111" s="96" t="n">
        <v>-6.31</v>
      </c>
      <c r="BP111" s="96" t="n">
        <v>-5.88</v>
      </c>
      <c r="BQ111" s="96" t="n">
        <v>-1.2</v>
      </c>
      <c r="BR111" s="91" t="inlineStr">
        <is>
          <t>Mixed</t>
        </is>
      </c>
      <c r="BS111" s="91" t="inlineStr">
        <is>
          <t>None</t>
        </is>
      </c>
      <c r="BT111" s="96" t="n">
        <v>26.6</v>
      </c>
      <c r="BU111" s="91" t="inlineStr">
        <is>
          <t>N</t>
        </is>
      </c>
      <c r="BV111" s="99">
        <f>IF(OR(BF111&lt;&gt;"Y",BG111&lt;&gt;"Y"),"",(AND(ISNUMBER(BQ111),BQ111&gt;0))+(BR111="Stacked up")+(AND(ISNUMBER(BH111),BH111&gt;=-Settings!$B$17))+(AND(ISNUMBER(BK111),ISNUMBER(BM111),BK111&gt;0,BM111&gt;0))+(AND(ISNUMBER(AQ111),AQ111&gt;=Settings!$B$18))+(AND(ISNUMBER(BT111),BT111&gt;=Settings!$B$19,BT111&lt;=Settings!$B$20))+(AND(ISNUMBER(AS111),AS111&gt;0))+(AND(ISNUMBER(T111),ISNUMBER(M111),T111&gt;=Settings!$B$21,M111&gt;0))+(AND(ISNUMBER(AD111),ISNUMBER(M111),AD111&gt;=Settings!$B$22,M111&gt;0))+(AY111&gt;=1))</f>
        <v/>
      </c>
      <c r="BW111" s="91">
        <f>IF(OR(AY111=0,BF111&lt;&gt;"Y",BG111&lt;&gt;"Y"),"",1+SUMPRODUCT(($A$6:$A$2604=A111)*($AY$6:$AY$2604&gt;0)*($BF$6:$BF$2604="Y")*($BG$6:$BG$2604="Y")*(($AY$6:$AY$2604&gt;AY111)+($AY$6:$AY$2604=AY111)*($AD$6:$AD$2604&gt;AD111))))</f>
        <v/>
      </c>
    </row>
    <row r="112" ht="23.85" customHeight="1" s="55">
      <c r="A112" s="90" t="n">
        <v>46296</v>
      </c>
      <c r="B112" s="91" t="inlineStr">
        <is>
          <t>LODHA</t>
        </is>
      </c>
      <c r="C112" s="91" t="inlineStr">
        <is>
          <t>INE670K01029</t>
        </is>
      </c>
      <c r="D112" s="91" t="inlineStr">
        <is>
          <t>Realty</t>
        </is>
      </c>
      <c r="E112" s="91" t="inlineStr">
        <is>
          <t>Midcap 150 (in Nifty 200)</t>
        </is>
      </c>
      <c r="F112" s="93" t="n">
        <v>110486</v>
      </c>
      <c r="G112" s="92" t="inlineStr">
        <is>
          <t>N</t>
        </is>
      </c>
      <c r="H112" s="94" t="n"/>
      <c r="I112" s="91" t="inlineStr">
        <is>
          <t>N</t>
        </is>
      </c>
      <c r="J112" s="92">
        <f>IF(K112="","N","Y")</f>
        <v/>
      </c>
      <c r="K112" s="94">
        <f>_xlfn.TEXTJOIN("; ",TRUE,IF(P112="52-wk low","52-wk low",""),IF(AND(AD112&gt;=Settings!$B$12,M112&lt;0),"Distribution",""),IF(AND(AJ112="Y",M112&lt;0,AK112&lt;-Settings!$B$13),"Long unwinding",""),IF(AND(AJ112="Y",M112&lt;0,AK112&gt;Settings!$B$13),"Short buildup",""))</f>
        <v/>
      </c>
      <c r="L112" s="95" t="n">
        <v>1105.6</v>
      </c>
      <c r="M112" s="96" t="n">
        <v>-2.59</v>
      </c>
      <c r="N112" s="93" t="n">
        <v>1934</v>
      </c>
      <c r="O112" s="91" t="inlineStr">
        <is>
          <t>None</t>
        </is>
      </c>
      <c r="P112" s="91" t="inlineStr">
        <is>
          <t>None</t>
        </is>
      </c>
      <c r="Q112" s="97" t="n">
        <v>22.49</v>
      </c>
      <c r="R112" s="96" t="n">
        <v>19.7</v>
      </c>
      <c r="S112" s="96" t="n">
        <v>1.16</v>
      </c>
      <c r="T112" s="96" t="n">
        <v>1.09</v>
      </c>
      <c r="U112" s="96" t="n">
        <v>0.93</v>
      </c>
      <c r="V112" s="103" t="n">
        <v>0.8100000000000001</v>
      </c>
      <c r="W112" s="102" t="n">
        <v>3</v>
      </c>
      <c r="X112" s="93" t="n"/>
      <c r="Y112" s="91" t="inlineStr">
        <is>
          <t>None</t>
        </is>
      </c>
      <c r="Z112" s="99" t="n">
        <v>54.2</v>
      </c>
      <c r="AA112" s="96" t="n">
        <v>1.11</v>
      </c>
      <c r="AB112" s="96" t="n">
        <v>1.2</v>
      </c>
      <c r="AC112" s="96" t="n">
        <v>1.14</v>
      </c>
      <c r="AD112" s="96" t="n">
        <v>1.29</v>
      </c>
      <c r="AE112" s="96" t="n">
        <v>1.13</v>
      </c>
      <c r="AF112" s="103" t="n">
        <v>1.24</v>
      </c>
      <c r="AG112" s="91" t="inlineStr">
        <is>
          <t>Normal</t>
        </is>
      </c>
      <c r="AH112" s="100" t="n">
        <v>0</v>
      </c>
      <c r="AI112" s="101" t="n">
        <v>0</v>
      </c>
      <c r="AJ112" s="92" t="inlineStr">
        <is>
          <t>Y</t>
        </is>
      </c>
      <c r="AK112" s="96" t="n">
        <v>-1.66</v>
      </c>
      <c r="AL112" s="91" t="inlineStr">
        <is>
          <t>Long unwinding</t>
        </is>
      </c>
      <c r="AM112" s="93" t="n">
        <v>120</v>
      </c>
      <c r="AN112" s="92" t="inlineStr">
        <is>
          <t>None</t>
        </is>
      </c>
      <c r="AO112" s="102" t="n">
        <v>0</v>
      </c>
      <c r="AP112" s="103" t="n">
        <v>1.6</v>
      </c>
      <c r="AQ112" s="102" t="n">
        <v>82</v>
      </c>
      <c r="AR112" s="91" t="inlineStr">
        <is>
          <t>Y</t>
        </is>
      </c>
      <c r="AS112" s="104" t="n">
        <v>2.36</v>
      </c>
      <c r="AT112" s="92">
        <f>IF(AND(P112="52-wk high",T112&gt;=Settings!$B$7),"Y","N")</f>
        <v/>
      </c>
      <c r="AU112" s="91">
        <f>IF(AND(AD112&gt;=Settings!$B$8,M112&gt;0),"Y","N")</f>
        <v/>
      </c>
      <c r="AV112" s="91">
        <f>IF(OR(AH112&gt;Settings!$B$9,AI112&gt;Settings!$B$9),"Y","N")</f>
        <v/>
      </c>
      <c r="AW112" s="91">
        <f>IF(AJ112&lt;&gt;"Y","n/a",IF(AND(M112&gt;0,AK112&gt;Settings!$B$10),"Y","N"))</f>
        <v/>
      </c>
      <c r="AX112" s="91">
        <f>IF(AO112&gt;=Settings!$B$11,"Y","N")</f>
        <v/>
      </c>
      <c r="AY112" s="99">
        <f>(AT112="Y")+(AU112="Y")+(AV112="Y")+(AW112="Y")+(AX112="Y")</f>
        <v/>
      </c>
      <c r="AZ112" s="94">
        <f>IF(AY112=0,"None",_xlfn.TEXTJOIN(", ",TRUE(),IF(AT112="Y","Breakout",""),IF(AU112="Y","Accumulation",""),IF(AV112="Y","Institutional buying",""),IF(AW112="Y","Long buildup",""),IF(AX112="Y","Momentum leader","")))</f>
        <v/>
      </c>
      <c r="BA112" s="94">
        <f>IF(BW112="","","Passes "&amp;AY112&amp;" of 5 buy-side scans"&amp;IF(G112="Y","; RED FLAG: filter out using Red flag column",""))</f>
        <v/>
      </c>
      <c r="BB112" s="91" t="inlineStr">
        <is>
          <t>None</t>
        </is>
      </c>
      <c r="BC112" s="92" t="inlineStr">
        <is>
          <t>Y</t>
        </is>
      </c>
      <c r="BD112" s="94" t="inlineStr">
        <is>
          <t>High-low range &gt;100% in 6 months</t>
        </is>
      </c>
      <c r="BE112" s="94" t="n"/>
      <c r="BF112" s="92">
        <f>IF(R112*100000&gt;=Settings!$B$5,"Y","N")</f>
        <v/>
      </c>
      <c r="BG112" s="91">
        <f>IF(F112&gt;Settings!$B$6,"Y","N")</f>
        <v/>
      </c>
      <c r="BH112" s="97" t="n">
        <v>-17.8</v>
      </c>
      <c r="BI112" s="96" t="n">
        <v>-4.53</v>
      </c>
      <c r="BJ112" s="96" t="n">
        <v>-7.4</v>
      </c>
      <c r="BK112" s="96" t="n">
        <v>11.42</v>
      </c>
      <c r="BL112" s="96" t="n">
        <v>61.32</v>
      </c>
      <c r="BM112" s="96" t="n">
        <v>-3</v>
      </c>
      <c r="BN112" s="97" t="n">
        <v>-3.72</v>
      </c>
      <c r="BO112" s="96" t="n">
        <v>-4.21</v>
      </c>
      <c r="BP112" s="96" t="n">
        <v>-0.65</v>
      </c>
      <c r="BQ112" s="96" t="n">
        <v>2.18</v>
      </c>
      <c r="BR112" s="91" t="inlineStr">
        <is>
          <t>Mixed</t>
        </is>
      </c>
      <c r="BS112" s="91" t="inlineStr">
        <is>
          <t>None</t>
        </is>
      </c>
      <c r="BT112" s="96" t="n">
        <v>39.4</v>
      </c>
      <c r="BU112" s="91" t="inlineStr">
        <is>
          <t>N</t>
        </is>
      </c>
      <c r="BV112" s="99">
        <f>IF(OR(BF112&lt;&gt;"Y",BG112&lt;&gt;"Y"),"",(AND(ISNUMBER(BQ112),BQ112&gt;0))+(BR112="Stacked up")+(AND(ISNUMBER(BH112),BH112&gt;=-Settings!$B$17))+(AND(ISNUMBER(BK112),ISNUMBER(BM112),BK112&gt;0,BM112&gt;0))+(AND(ISNUMBER(AQ112),AQ112&gt;=Settings!$B$18))+(AND(ISNUMBER(BT112),BT112&gt;=Settings!$B$19,BT112&lt;=Settings!$B$20))+(AND(ISNUMBER(AS112),AS112&gt;0))+(AND(ISNUMBER(T112),ISNUMBER(M112),T112&gt;=Settings!$B$21,M112&gt;0))+(AND(ISNUMBER(AD112),ISNUMBER(M112),AD112&gt;=Settings!$B$22,M112&gt;0))+(AY112&gt;=1))</f>
        <v/>
      </c>
      <c r="BW112" s="91">
        <f>IF(OR(AY112=0,BF112&lt;&gt;"Y",BG112&lt;&gt;"Y"),"",1+SUMPRODUCT(($A$6:$A$2604=A112)*($AY$6:$AY$2604&gt;0)*($BF$6:$BF$2604="Y")*($BG$6:$BG$2604="Y")*(($AY$6:$AY$2604&gt;AY112)+($AY$6:$AY$2604=AY112)*($AD$6:$AD$2604&gt;AD112))))</f>
        <v/>
      </c>
    </row>
    <row r="113" ht="23.85" customHeight="1" s="55">
      <c r="A113" s="90" t="n">
        <v>46296</v>
      </c>
      <c r="B113" s="91" t="inlineStr">
        <is>
          <t>GVT&amp;D</t>
        </is>
      </c>
      <c r="C113" s="91" t="inlineStr">
        <is>
          <t>INE200A01026</t>
        </is>
      </c>
      <c r="D113" s="91" t="inlineStr">
        <is>
          <t>Capital Goods</t>
        </is>
      </c>
      <c r="E113" s="91" t="inlineStr">
        <is>
          <t>Midcap 150 (in Nifty 200)</t>
        </is>
      </c>
      <c r="F113" s="93" t="n">
        <v>108902</v>
      </c>
      <c r="G113" s="92" t="inlineStr">
        <is>
          <t>N</t>
        </is>
      </c>
      <c r="H113" s="94" t="n"/>
      <c r="I113" s="91" t="inlineStr">
        <is>
          <t>N</t>
        </is>
      </c>
      <c r="J113" s="92">
        <f>IF(K113="","N","Y")</f>
        <v/>
      </c>
      <c r="K113" s="94">
        <f>_xlfn.TEXTJOIN("; ",TRUE,IF(P113="52-wk low","52-wk low",""),IF(AND(AD113&gt;=Settings!$B$12,M113&lt;0),"Distribution",""),IF(AND(AJ113="Y",M113&lt;0,AK113&lt;-Settings!$B$13),"Long unwinding",""),IF(AND(AJ113="Y",M113&lt;0,AK113&gt;Settings!$B$13),"Short buildup",""))</f>
        <v/>
      </c>
      <c r="L113" s="95" t="n">
        <v>4253.2</v>
      </c>
      <c r="M113" s="96" t="n">
        <v>1.24</v>
      </c>
      <c r="N113" s="93" t="n">
        <v>288</v>
      </c>
      <c r="O113" s="91" t="inlineStr">
        <is>
          <t>None</t>
        </is>
      </c>
      <c r="P113" s="91" t="inlineStr">
        <is>
          <t>None</t>
        </is>
      </c>
      <c r="Q113" s="97" t="n">
        <v>7.85</v>
      </c>
      <c r="R113" s="96" t="n">
        <v>7.96</v>
      </c>
      <c r="S113" s="96" t="n">
        <v>0.98</v>
      </c>
      <c r="T113" s="96" t="n">
        <v>0.83</v>
      </c>
      <c r="U113" s="96" t="n">
        <v>0.8100000000000001</v>
      </c>
      <c r="V113" s="103" t="n">
        <v>0.82</v>
      </c>
      <c r="W113" s="102" t="n">
        <v>3</v>
      </c>
      <c r="X113" s="93" t="n"/>
      <c r="Y113" s="91" t="inlineStr">
        <is>
          <t>None</t>
        </is>
      </c>
      <c r="Z113" s="99" t="n">
        <v>33.76</v>
      </c>
      <c r="AA113" s="96" t="n">
        <v>0.7</v>
      </c>
      <c r="AB113" s="96" t="n">
        <v>0.67</v>
      </c>
      <c r="AC113" s="96" t="n">
        <v>0.78</v>
      </c>
      <c r="AD113" s="96" t="n">
        <v>0.58</v>
      </c>
      <c r="AE113" s="96" t="n">
        <v>0.55</v>
      </c>
      <c r="AF113" s="103" t="n">
        <v>0.84</v>
      </c>
      <c r="AG113" s="91" t="inlineStr">
        <is>
          <t>Normal</t>
        </is>
      </c>
      <c r="AH113" s="100" t="n">
        <v>0</v>
      </c>
      <c r="AI113" s="101" t="n">
        <v>0</v>
      </c>
      <c r="AJ113" s="92" t="inlineStr">
        <is>
          <t>Y</t>
        </is>
      </c>
      <c r="AK113" s="96" t="n">
        <v>-1.53</v>
      </c>
      <c r="AL113" s="91" t="inlineStr">
        <is>
          <t>Short covering</t>
        </is>
      </c>
      <c r="AM113" s="93" t="n">
        <v>111</v>
      </c>
      <c r="AN113" s="92" t="inlineStr">
        <is>
          <t>200 Mom 30; 500 Mom 50; Mid150 Mom 50; MidSmall400 MQ 100; TotalMkt MQ 50</t>
        </is>
      </c>
      <c r="AO113" s="102" t="n">
        <v>5</v>
      </c>
      <c r="AP113" s="103" t="n">
        <v>1.31</v>
      </c>
      <c r="AQ113" s="102" t="n">
        <v>74</v>
      </c>
      <c r="AR113" s="91" t="inlineStr">
        <is>
          <t>Y</t>
        </is>
      </c>
      <c r="AS113" s="104" t="n">
        <v>5.9</v>
      </c>
      <c r="AT113" s="92">
        <f>IF(AND(P113="52-wk high",T113&gt;=Settings!$B$7),"Y","N")</f>
        <v/>
      </c>
      <c r="AU113" s="91">
        <f>IF(AND(AD113&gt;=Settings!$B$8,M113&gt;0),"Y","N")</f>
        <v/>
      </c>
      <c r="AV113" s="91">
        <f>IF(OR(AH113&gt;Settings!$B$9,AI113&gt;Settings!$B$9),"Y","N")</f>
        <v/>
      </c>
      <c r="AW113" s="91">
        <f>IF(AJ113&lt;&gt;"Y","n/a",IF(AND(M113&gt;0,AK113&gt;Settings!$B$10),"Y","N"))</f>
        <v/>
      </c>
      <c r="AX113" s="91">
        <f>IF(AO113&gt;=Settings!$B$11,"Y","N")</f>
        <v/>
      </c>
      <c r="AY113" s="99">
        <f>(AT113="Y")+(AU113="Y")+(AV113="Y")+(AW113="Y")+(AX113="Y")</f>
        <v/>
      </c>
      <c r="AZ113" s="94">
        <f>IF(AY113=0,"None",_xlfn.TEXTJOIN(", ",TRUE(),IF(AT113="Y","Breakout",""),IF(AU113="Y","Accumulation",""),IF(AV113="Y","Institutional buying",""),IF(AW113="Y","Long buildup",""),IF(AX113="Y","Momentum leader","")))</f>
        <v/>
      </c>
      <c r="BA113" s="94">
        <f>IF(BW113="","","Passes "&amp;AY113&amp;" of 5 buy-side scans"&amp;IF(G113="Y","; RED FLAG: filter out using Red flag column",""))</f>
        <v/>
      </c>
      <c r="BB113" s="91" t="inlineStr">
        <is>
          <t>None</t>
        </is>
      </c>
      <c r="BC113" s="92" t="inlineStr">
        <is>
          <t>Y</t>
        </is>
      </c>
      <c r="BD113" s="94" t="inlineStr">
        <is>
          <t>PE &gt; 50</t>
        </is>
      </c>
      <c r="BE113" s="94" t="n"/>
      <c r="BF113" s="92">
        <f>IF(R113*100000&gt;=Settings!$B$5,"Y","N")</f>
        <v/>
      </c>
      <c r="BG113" s="91">
        <f>IF(F113&gt;Settings!$B$6,"Y","N")</f>
        <v/>
      </c>
      <c r="BH113" s="97" t="n">
        <v>-24.72</v>
      </c>
      <c r="BI113" s="96" t="n">
        <v>-0.77</v>
      </c>
      <c r="BJ113" s="96" t="n">
        <v>-1.64</v>
      </c>
      <c r="BK113" s="96" t="n">
        <v>-13.12</v>
      </c>
      <c r="BL113" s="96" t="n">
        <v>11.96</v>
      </c>
      <c r="BM113" s="96" t="n">
        <v>38.41</v>
      </c>
      <c r="BN113" s="97" t="n">
        <v>-1.3</v>
      </c>
      <c r="BO113" s="96" t="n">
        <v>-2.52</v>
      </c>
      <c r="BP113" s="96" t="n">
        <v>-2.02</v>
      </c>
      <c r="BQ113" s="96" t="n">
        <v>3.6</v>
      </c>
      <c r="BR113" s="91" t="inlineStr">
        <is>
          <t>Mixed</t>
        </is>
      </c>
      <c r="BS113" s="91" t="inlineStr">
        <is>
          <t>None</t>
        </is>
      </c>
      <c r="BT113" s="96" t="n">
        <v>45.9</v>
      </c>
      <c r="BU113" s="91" t="inlineStr">
        <is>
          <t>N</t>
        </is>
      </c>
      <c r="BV113" s="99">
        <f>IF(OR(BF113&lt;&gt;"Y",BG113&lt;&gt;"Y"),"",(AND(ISNUMBER(BQ113),BQ113&gt;0))+(BR113="Stacked up")+(AND(ISNUMBER(BH113),BH113&gt;=-Settings!$B$17))+(AND(ISNUMBER(BK113),ISNUMBER(BM113),BK113&gt;0,BM113&gt;0))+(AND(ISNUMBER(AQ113),AQ113&gt;=Settings!$B$18))+(AND(ISNUMBER(BT113),BT113&gt;=Settings!$B$19,BT113&lt;=Settings!$B$20))+(AND(ISNUMBER(AS113),AS113&gt;0))+(AND(ISNUMBER(T113),ISNUMBER(M113),T113&gt;=Settings!$B$21,M113&gt;0))+(AND(ISNUMBER(AD113),ISNUMBER(M113),AD113&gt;=Settings!$B$22,M113&gt;0))+(AY113&gt;=1))</f>
        <v/>
      </c>
      <c r="BW113" s="91">
        <f>IF(OR(AY113=0,BF113&lt;&gt;"Y",BG113&lt;&gt;"Y"),"",1+SUMPRODUCT(($A$6:$A$2604=A113)*($AY$6:$AY$2604&gt;0)*($BF$6:$BF$2604="Y")*($BG$6:$BG$2604="Y")*(($AY$6:$AY$2604&gt;AY113)+($AY$6:$AY$2604=AY113)*($AD$6:$AD$2604&gt;AD113))))</f>
        <v/>
      </c>
    </row>
    <row r="114" ht="23.85" customHeight="1" s="55">
      <c r="A114" s="90" t="n">
        <v>46296</v>
      </c>
      <c r="B114" s="91" t="inlineStr">
        <is>
          <t>LAURUSLABS</t>
        </is>
      </c>
      <c r="C114" s="91" t="inlineStr">
        <is>
          <t>INE947Q01028</t>
        </is>
      </c>
      <c r="D114" s="91" t="inlineStr">
        <is>
          <t>Healthcare</t>
        </is>
      </c>
      <c r="E114" s="91" t="inlineStr">
        <is>
          <t>Midcap 150 (in Nifty 200)</t>
        </is>
      </c>
      <c r="F114" s="93" t="n">
        <v>107198</v>
      </c>
      <c r="G114" s="92" t="inlineStr">
        <is>
          <t>N</t>
        </is>
      </c>
      <c r="H114" s="94" t="n"/>
      <c r="I114" s="91" t="inlineStr">
        <is>
          <t>N</t>
        </is>
      </c>
      <c r="J114" s="92">
        <f>IF(K114="","N","Y")</f>
        <v/>
      </c>
      <c r="K114" s="94">
        <f>_xlfn.TEXTJOIN("; ",TRUE,IF(P114="52-wk low","52-wk low",""),IF(AND(AD114&gt;=Settings!$B$12,M114&lt;0),"Distribution",""),IF(AND(AJ114="Y",M114&lt;0,AK114&lt;-Settings!$B$13),"Long unwinding",""),IF(AND(AJ114="Y",M114&lt;0,AK114&gt;Settings!$B$13),"Short buildup",""))</f>
        <v/>
      </c>
      <c r="L114" s="95" t="n">
        <v>1984</v>
      </c>
      <c r="M114" s="96" t="n">
        <v>0.2</v>
      </c>
      <c r="N114" s="93" t="n">
        <v>523</v>
      </c>
      <c r="O114" s="91" t="inlineStr">
        <is>
          <t>None</t>
        </is>
      </c>
      <c r="P114" s="91" t="inlineStr">
        <is>
          <t>None</t>
        </is>
      </c>
      <c r="Q114" s="97" t="n">
        <v>14.6</v>
      </c>
      <c r="R114" s="96" t="n">
        <v>16.91</v>
      </c>
      <c r="S114" s="96" t="n">
        <v>0.84</v>
      </c>
      <c r="T114" s="96" t="n">
        <v>0.55</v>
      </c>
      <c r="U114" s="96" t="n">
        <v>0.6</v>
      </c>
      <c r="V114" s="103" t="n">
        <v>0.7</v>
      </c>
      <c r="W114" s="102" t="n">
        <v>0</v>
      </c>
      <c r="X114" s="93" t="n"/>
      <c r="Y114" s="91" t="inlineStr">
        <is>
          <t>None</t>
        </is>
      </c>
      <c r="Z114" s="99" t="n">
        <v>46.24</v>
      </c>
      <c r="AA114" s="96" t="n">
        <v>0.88</v>
      </c>
      <c r="AB114" s="96" t="n">
        <v>0.86</v>
      </c>
      <c r="AC114" s="96" t="n">
        <v>0.74</v>
      </c>
      <c r="AD114" s="96" t="n">
        <v>0.44</v>
      </c>
      <c r="AE114" s="96" t="n">
        <v>0.49</v>
      </c>
      <c r="AF114" s="103" t="n">
        <v>0.93</v>
      </c>
      <c r="AG114" s="91" t="inlineStr">
        <is>
          <t>Normal</t>
        </is>
      </c>
      <c r="AH114" s="100" t="n">
        <v>0</v>
      </c>
      <c r="AI114" s="101" t="n">
        <v>0</v>
      </c>
      <c r="AJ114" s="92" t="inlineStr">
        <is>
          <t>Y</t>
        </is>
      </c>
      <c r="AK114" s="96" t="n">
        <v>0.71</v>
      </c>
      <c r="AL114" s="91" t="inlineStr">
        <is>
          <t>Long buildup</t>
        </is>
      </c>
      <c r="AM114" s="93" t="n">
        <v>27</v>
      </c>
      <c r="AN114" s="92" t="inlineStr">
        <is>
          <t>200 Mom 30; 500 Mom 50; Mid150 Mom 50; MidSmall400 MQ 100</t>
        </is>
      </c>
      <c r="AO114" s="102" t="n">
        <v>4</v>
      </c>
      <c r="AP114" s="103" t="n">
        <v>4.49</v>
      </c>
      <c r="AQ114" s="102" t="n">
        <v>99</v>
      </c>
      <c r="AR114" s="91" t="inlineStr">
        <is>
          <t>Y</t>
        </is>
      </c>
      <c r="AS114" s="104" t="n">
        <v>3.79</v>
      </c>
      <c r="AT114" s="92">
        <f>IF(AND(P114="52-wk high",T114&gt;=Settings!$B$7),"Y","N")</f>
        <v/>
      </c>
      <c r="AU114" s="91">
        <f>IF(AND(AD114&gt;=Settings!$B$8,M114&gt;0),"Y","N")</f>
        <v/>
      </c>
      <c r="AV114" s="91">
        <f>IF(OR(AH114&gt;Settings!$B$9,AI114&gt;Settings!$B$9),"Y","N")</f>
        <v/>
      </c>
      <c r="AW114" s="91">
        <f>IF(AJ114&lt;&gt;"Y","n/a",IF(AND(M114&gt;0,AK114&gt;Settings!$B$10),"Y","N"))</f>
        <v/>
      </c>
      <c r="AX114" s="91">
        <f>IF(AO114&gt;=Settings!$B$11,"Y","N")</f>
        <v/>
      </c>
      <c r="AY114" s="99">
        <f>(AT114="Y")+(AU114="Y")+(AV114="Y")+(AW114="Y")+(AX114="Y")</f>
        <v/>
      </c>
      <c r="AZ114" s="94">
        <f>IF(AY114=0,"None",_xlfn.TEXTJOIN(", ",TRUE(),IF(AT114="Y","Breakout",""),IF(AU114="Y","Accumulation",""),IF(AV114="Y","Institutional buying",""),IF(AW114="Y","Long buildup",""),IF(AX114="Y","Momentum leader","")))</f>
        <v/>
      </c>
      <c r="BA114" s="94">
        <f>IF(BW114="","","Passes "&amp;AY114&amp;" of 5 buy-side scans"&amp;IF(G114="Y","; RED FLAG: filter out using Red flag column",""))</f>
        <v/>
      </c>
      <c r="BB114" s="91" t="inlineStr">
        <is>
          <t>None</t>
        </is>
      </c>
      <c r="BC114" s="92" t="inlineStr">
        <is>
          <t>Y</t>
        </is>
      </c>
      <c r="BD114" s="94" t="inlineStr">
        <is>
          <t>PE &gt; 50; &gt;75% move in 6 months; &gt;100% move in 365 days; High-low range &gt;100% in 6 months</t>
        </is>
      </c>
      <c r="BE114" s="94" t="n"/>
      <c r="BF114" s="92">
        <f>IF(R114*100000&gt;=Settings!$B$5,"Y","N")</f>
        <v/>
      </c>
      <c r="BG114" s="91">
        <f>IF(F114&gt;Settings!$B$6,"Y","N")</f>
        <v/>
      </c>
      <c r="BH114" s="97" t="n">
        <v>-3.47</v>
      </c>
      <c r="BI114" s="96" t="n">
        <v>-2.08</v>
      </c>
      <c r="BJ114" s="96" t="n">
        <v>6.57</v>
      </c>
      <c r="BK114" s="96" t="n">
        <v>32.86</v>
      </c>
      <c r="BL114" s="96" t="n">
        <v>90.98999999999999</v>
      </c>
      <c r="BM114" s="96" t="n">
        <v>127.52</v>
      </c>
      <c r="BN114" s="97" t="n">
        <v>1.27</v>
      </c>
      <c r="BO114" s="96" t="n">
        <v>7.1</v>
      </c>
      <c r="BP114" s="96" t="n">
        <v>18.02</v>
      </c>
      <c r="BQ114" s="96" t="n">
        <v>35.94</v>
      </c>
      <c r="BR114" s="91" t="inlineStr">
        <is>
          <t>Stacked up</t>
        </is>
      </c>
      <c r="BS114" s="91" t="inlineStr">
        <is>
          <t>None</t>
        </is>
      </c>
      <c r="BT114" s="96" t="n">
        <v>55.2</v>
      </c>
      <c r="BU114" s="91" t="inlineStr">
        <is>
          <t>N</t>
        </is>
      </c>
      <c r="BV114" s="99">
        <f>IF(OR(BF114&lt;&gt;"Y",BG114&lt;&gt;"Y"),"",(AND(ISNUMBER(BQ114),BQ114&gt;0))+(BR114="Stacked up")+(AND(ISNUMBER(BH114),BH114&gt;=-Settings!$B$17))+(AND(ISNUMBER(BK114),ISNUMBER(BM114),BK114&gt;0,BM114&gt;0))+(AND(ISNUMBER(AQ114),AQ114&gt;=Settings!$B$18))+(AND(ISNUMBER(BT114),BT114&gt;=Settings!$B$19,BT114&lt;=Settings!$B$20))+(AND(ISNUMBER(AS114),AS114&gt;0))+(AND(ISNUMBER(T114),ISNUMBER(M114),T114&gt;=Settings!$B$21,M114&gt;0))+(AND(ISNUMBER(AD114),ISNUMBER(M114),AD114&gt;=Settings!$B$22,M114&gt;0))+(AY114&gt;=1))</f>
        <v/>
      </c>
      <c r="BW114" s="91">
        <f>IF(OR(AY114=0,BF114&lt;&gt;"Y",BG114&lt;&gt;"Y"),"",1+SUMPRODUCT(($A$6:$A$2604=A114)*($AY$6:$AY$2604&gt;0)*($BF$6:$BF$2604="Y")*($BG$6:$BG$2604="Y")*(($AY$6:$AY$2604&gt;AY114)+($AY$6:$AY$2604=AY114)*($AD$6:$AD$2604&gt;AD114))))</f>
        <v/>
      </c>
    </row>
    <row r="115" ht="23.85" customHeight="1" s="55">
      <c r="A115" s="90" t="n">
        <v>46296</v>
      </c>
      <c r="B115" s="91" t="inlineStr">
        <is>
          <t>INDIANB</t>
        </is>
      </c>
      <c r="C115" s="91" t="inlineStr">
        <is>
          <t>INE562A01011</t>
        </is>
      </c>
      <c r="D115" s="91" t="inlineStr">
        <is>
          <t>Financial Services</t>
        </is>
      </c>
      <c r="E115" s="91" t="inlineStr">
        <is>
          <t>Midcap 150 (in Nifty 200)</t>
        </is>
      </c>
      <c r="F115" s="93" t="n">
        <v>106834</v>
      </c>
      <c r="G115" s="92" t="inlineStr">
        <is>
          <t>N</t>
        </is>
      </c>
      <c r="H115" s="94" t="n"/>
      <c r="I115" s="91" t="inlineStr">
        <is>
          <t>N</t>
        </is>
      </c>
      <c r="J115" s="92">
        <f>IF(K115="","N","Y")</f>
        <v/>
      </c>
      <c r="K115" s="94">
        <f>_xlfn.TEXTJOIN("; ",TRUE,IF(P115="52-wk low","52-wk low",""),IF(AND(AD115&gt;=Settings!$B$12,M115&lt;0),"Distribution",""),IF(AND(AJ115="Y",M115&lt;0,AK115&lt;-Settings!$B$13),"Long unwinding",""),IF(AND(AJ115="Y",M115&lt;0,AK115&gt;Settings!$B$13),"Short buildup",""))</f>
        <v/>
      </c>
      <c r="L115" s="95" t="n">
        <v>793.15</v>
      </c>
      <c r="M115" s="96" t="n">
        <v>-1.58</v>
      </c>
      <c r="N115" s="93" t="n">
        <v>1390</v>
      </c>
      <c r="O115" s="91" t="inlineStr">
        <is>
          <t>None</t>
        </is>
      </c>
      <c r="P115" s="91" t="inlineStr">
        <is>
          <t>None</t>
        </is>
      </c>
      <c r="Q115" s="97" t="n">
        <v>6.71</v>
      </c>
      <c r="R115" s="96" t="n">
        <v>9.880000000000001</v>
      </c>
      <c r="S115" s="96" t="n">
        <v>0.67</v>
      </c>
      <c r="T115" s="96" t="n">
        <v>0.57</v>
      </c>
      <c r="U115" s="96" t="n">
        <v>0.28</v>
      </c>
      <c r="V115" s="103" t="n">
        <v>0.42</v>
      </c>
      <c r="W115" s="102" t="n">
        <v>0</v>
      </c>
      <c r="X115" s="93" t="n"/>
      <c r="Y115" s="91" t="inlineStr">
        <is>
          <t>None</t>
        </is>
      </c>
      <c r="Z115" s="99" t="n">
        <v>41.36</v>
      </c>
      <c r="AA115" s="96" t="n">
        <v>0.83</v>
      </c>
      <c r="AB115" s="96" t="n">
        <v>0.86</v>
      </c>
      <c r="AC115" s="96" t="n">
        <v>0.5600000000000001</v>
      </c>
      <c r="AD115" s="96" t="n">
        <v>0.49</v>
      </c>
      <c r="AE115" s="96" t="n">
        <v>0.23</v>
      </c>
      <c r="AF115" s="103" t="n">
        <v>0.97</v>
      </c>
      <c r="AG115" s="91" t="inlineStr">
        <is>
          <t>Normal</t>
        </is>
      </c>
      <c r="AH115" s="100" t="n">
        <v>0</v>
      </c>
      <c r="AI115" s="101" t="n">
        <v>0</v>
      </c>
      <c r="AJ115" s="92" t="inlineStr">
        <is>
          <t>Y</t>
        </is>
      </c>
      <c r="AK115" s="96" t="n">
        <v>-0.54</v>
      </c>
      <c r="AL115" s="91" t="inlineStr">
        <is>
          <t>Long unwinding</t>
        </is>
      </c>
      <c r="AM115" s="93" t="n">
        <v>182</v>
      </c>
      <c r="AN115" s="92" t="inlineStr">
        <is>
          <t>Mid150 Mom 50; MidSmall400 MQ 100</t>
        </is>
      </c>
      <c r="AO115" s="102" t="n">
        <v>2</v>
      </c>
      <c r="AP115" s="103" t="n">
        <v>0.78</v>
      </c>
      <c r="AQ115" s="102" t="n">
        <v>47</v>
      </c>
      <c r="AR115" s="91" t="inlineStr">
        <is>
          <t>N</t>
        </is>
      </c>
      <c r="AS115" s="104" t="n">
        <v>0.6</v>
      </c>
      <c r="AT115" s="92">
        <f>IF(AND(P115="52-wk high",T115&gt;=Settings!$B$7),"Y","N")</f>
        <v/>
      </c>
      <c r="AU115" s="91">
        <f>IF(AND(AD115&gt;=Settings!$B$8,M115&gt;0),"Y","N")</f>
        <v/>
      </c>
      <c r="AV115" s="91">
        <f>IF(OR(AH115&gt;Settings!$B$9,AI115&gt;Settings!$B$9),"Y","N")</f>
        <v/>
      </c>
      <c r="AW115" s="91">
        <f>IF(AJ115&lt;&gt;"Y","n/a",IF(AND(M115&gt;0,AK115&gt;Settings!$B$10),"Y","N"))</f>
        <v/>
      </c>
      <c r="AX115" s="91">
        <f>IF(AO115&gt;=Settings!$B$11,"Y","N")</f>
        <v/>
      </c>
      <c r="AY115" s="99">
        <f>(AT115="Y")+(AU115="Y")+(AV115="Y")+(AW115="Y")+(AX115="Y")</f>
        <v/>
      </c>
      <c r="AZ115" s="94">
        <f>IF(AY115=0,"None",_xlfn.TEXTJOIN(", ",TRUE(),IF(AT115="Y","Breakout",""),IF(AU115="Y","Accumulation",""),IF(AV115="Y","Institutional buying",""),IF(AW115="Y","Long buildup",""),IF(AX115="Y","Momentum leader","")))</f>
        <v/>
      </c>
      <c r="BA115" s="94">
        <f>IF(BW115="","","Passes "&amp;AY115&amp;" of 5 buy-side scans"&amp;IF(G115="Y","; RED FLAG: filter out using Red flag column",""))</f>
        <v/>
      </c>
      <c r="BB115" s="91" t="inlineStr">
        <is>
          <t>None</t>
        </is>
      </c>
      <c r="BC115" s="92" t="inlineStr">
        <is>
          <t>N</t>
        </is>
      </c>
      <c r="BD115" s="94" t="n"/>
      <c r="BE115" s="94" t="n"/>
      <c r="BF115" s="92">
        <f>IF(R115*100000&gt;=Settings!$B$5,"Y","N")</f>
        <v/>
      </c>
      <c r="BG115" s="91">
        <f>IF(F115&gt;Settings!$B$6,"Y","N")</f>
        <v/>
      </c>
      <c r="BH115" s="97" t="n">
        <v>-20.76</v>
      </c>
      <c r="BI115" s="96" t="n">
        <v>-4.44</v>
      </c>
      <c r="BJ115" s="96" t="n">
        <v>-10.05</v>
      </c>
      <c r="BK115" s="96" t="n">
        <v>-3.39</v>
      </c>
      <c r="BL115" s="96" t="n">
        <v>-10.68</v>
      </c>
      <c r="BM115" s="96" t="n">
        <v>7.61</v>
      </c>
      <c r="BN115" s="97" t="n">
        <v>-4.86</v>
      </c>
      <c r="BO115" s="96" t="n">
        <v>-6.4</v>
      </c>
      <c r="BP115" s="96" t="n">
        <v>-6.84</v>
      </c>
      <c r="BQ115" s="96" t="n">
        <v>-5.94</v>
      </c>
      <c r="BR115" s="91" t="inlineStr">
        <is>
          <t>Mixed</t>
        </is>
      </c>
      <c r="BS115" s="91" t="inlineStr">
        <is>
          <t>None</t>
        </is>
      </c>
      <c r="BT115" s="96" t="n">
        <v>22.8</v>
      </c>
      <c r="BU115" s="91" t="inlineStr">
        <is>
          <t>N</t>
        </is>
      </c>
      <c r="BV115" s="99">
        <f>IF(OR(BF115&lt;&gt;"Y",BG115&lt;&gt;"Y"),"",(AND(ISNUMBER(BQ115),BQ115&gt;0))+(BR115="Stacked up")+(AND(ISNUMBER(BH115),BH115&gt;=-Settings!$B$17))+(AND(ISNUMBER(BK115),ISNUMBER(BM115),BK115&gt;0,BM115&gt;0))+(AND(ISNUMBER(AQ115),AQ115&gt;=Settings!$B$18))+(AND(ISNUMBER(BT115),BT115&gt;=Settings!$B$19,BT115&lt;=Settings!$B$20))+(AND(ISNUMBER(AS115),AS115&gt;0))+(AND(ISNUMBER(T115),ISNUMBER(M115),T115&gt;=Settings!$B$21,M115&gt;0))+(AND(ISNUMBER(AD115),ISNUMBER(M115),AD115&gt;=Settings!$B$22,M115&gt;0))+(AY115&gt;=1))</f>
        <v/>
      </c>
      <c r="BW115" s="91">
        <f>IF(OR(AY115=0,BF115&lt;&gt;"Y",BG115&lt;&gt;"Y"),"",1+SUMPRODUCT(($A$6:$A$2604=A115)*($AY$6:$AY$2604&gt;0)*($BF$6:$BF$2604="Y")*($BG$6:$BG$2604="Y")*(($AY$6:$AY$2604&gt;AY115)+($AY$6:$AY$2604=AY115)*($AD$6:$AD$2604&gt;AD115))))</f>
        <v/>
      </c>
    </row>
    <row r="116" ht="23.85" customHeight="1" s="55">
      <c r="A116" s="90" t="n">
        <v>46296</v>
      </c>
      <c r="B116" s="91" t="inlineStr">
        <is>
          <t>PAYTM</t>
        </is>
      </c>
      <c r="C116" s="91" t="inlineStr">
        <is>
          <t>INE982J01020</t>
        </is>
      </c>
      <c r="D116" s="91" t="inlineStr">
        <is>
          <t>Financial Services</t>
        </is>
      </c>
      <c r="E116" s="91" t="inlineStr">
        <is>
          <t>Midcap 150 (in Nifty 200)</t>
        </is>
      </c>
      <c r="F116" s="93" t="n">
        <v>106250</v>
      </c>
      <c r="G116" s="92" t="inlineStr">
        <is>
          <t>N</t>
        </is>
      </c>
      <c r="H116" s="94" t="n"/>
      <c r="I116" s="91" t="inlineStr">
        <is>
          <t>N</t>
        </is>
      </c>
      <c r="J116" s="92">
        <f>IF(K116="","N","Y")</f>
        <v/>
      </c>
      <c r="K116" s="94">
        <f>_xlfn.TEXTJOIN("; ",TRUE,IF(P116="52-wk low","52-wk low",""),IF(AND(AD116&gt;=Settings!$B$12,M116&lt;0),"Distribution",""),IF(AND(AJ116="Y",M116&lt;0,AK116&lt;-Settings!$B$13),"Long unwinding",""),IF(AND(AJ116="Y",M116&lt;0,AK116&gt;Settings!$B$13),"Short buildup",""))</f>
        <v/>
      </c>
      <c r="L116" s="95" t="n">
        <v>1656</v>
      </c>
      <c r="M116" s="96" t="n">
        <v>-1.31</v>
      </c>
      <c r="N116" s="93" t="n">
        <v>1211</v>
      </c>
      <c r="O116" s="91" t="inlineStr">
        <is>
          <t>None</t>
        </is>
      </c>
      <c r="P116" s="91" t="inlineStr">
        <is>
          <t>None</t>
        </is>
      </c>
      <c r="Q116" s="97" t="n">
        <v>19.37</v>
      </c>
      <c r="R116" s="96" t="n">
        <v>43.59</v>
      </c>
      <c r="S116" s="96" t="n">
        <v>0.44</v>
      </c>
      <c r="T116" s="96" t="n">
        <v>0.43</v>
      </c>
      <c r="U116" s="96" t="n">
        <v>0.54</v>
      </c>
      <c r="V116" s="103" t="n">
        <v>1.22</v>
      </c>
      <c r="W116" s="102" t="n">
        <v>6</v>
      </c>
      <c r="X116" s="93" t="n"/>
      <c r="Y116" s="91" t="inlineStr">
        <is>
          <t>None</t>
        </is>
      </c>
      <c r="Z116" s="99" t="n">
        <v>42.24</v>
      </c>
      <c r="AA116" s="96" t="n">
        <v>0.95</v>
      </c>
      <c r="AB116" s="96" t="n">
        <v>0.99</v>
      </c>
      <c r="AC116" s="96" t="n">
        <v>0.44</v>
      </c>
      <c r="AD116" s="96" t="n">
        <v>0.45</v>
      </c>
      <c r="AE116" s="96" t="n">
        <v>0.57</v>
      </c>
      <c r="AF116" s="103" t="n">
        <v>1.04</v>
      </c>
      <c r="AG116" s="91" t="inlineStr">
        <is>
          <t>Normal</t>
        </is>
      </c>
      <c r="AH116" s="100" t="n">
        <v>0</v>
      </c>
      <c r="AI116" s="101" t="n">
        <v>0</v>
      </c>
      <c r="AJ116" s="92" t="inlineStr">
        <is>
          <t>Y</t>
        </is>
      </c>
      <c r="AK116" s="96" t="n">
        <v>-0.91</v>
      </c>
      <c r="AL116" s="91" t="inlineStr">
        <is>
          <t>Long unwinding</t>
        </is>
      </c>
      <c r="AM116" s="93" t="n">
        <v>41</v>
      </c>
      <c r="AN116" s="92" t="inlineStr">
        <is>
          <t>Mid150 Mom 50</t>
        </is>
      </c>
      <c r="AO116" s="102" t="n">
        <v>1</v>
      </c>
      <c r="AP116" s="103" t="n">
        <v>2.17</v>
      </c>
      <c r="AQ116" s="102" t="n">
        <v>91</v>
      </c>
      <c r="AR116" s="91" t="inlineStr">
        <is>
          <t>Y</t>
        </is>
      </c>
      <c r="AS116" s="104" t="n">
        <v>0.6</v>
      </c>
      <c r="AT116" s="92">
        <f>IF(AND(P116="52-wk high",T116&gt;=Settings!$B$7),"Y","N")</f>
        <v/>
      </c>
      <c r="AU116" s="91">
        <f>IF(AND(AD116&gt;=Settings!$B$8,M116&gt;0),"Y","N")</f>
        <v/>
      </c>
      <c r="AV116" s="91">
        <f>IF(OR(AH116&gt;Settings!$B$9,AI116&gt;Settings!$B$9),"Y","N")</f>
        <v/>
      </c>
      <c r="AW116" s="91">
        <f>IF(AJ116&lt;&gt;"Y","n/a",IF(AND(M116&gt;0,AK116&gt;Settings!$B$10),"Y","N"))</f>
        <v/>
      </c>
      <c r="AX116" s="91">
        <f>IF(AO116&gt;=Settings!$B$11,"Y","N")</f>
        <v/>
      </c>
      <c r="AY116" s="99">
        <f>(AT116="Y")+(AU116="Y")+(AV116="Y")+(AW116="Y")+(AX116="Y")</f>
        <v/>
      </c>
      <c r="AZ116" s="94">
        <f>IF(AY116=0,"None",_xlfn.TEXTJOIN(", ",TRUE(),IF(AT116="Y","Breakout",""),IF(AU116="Y","Accumulation",""),IF(AV116="Y","Institutional buying",""),IF(AW116="Y","Long buildup",""),IF(AX116="Y","Momentum leader","")))</f>
        <v/>
      </c>
      <c r="BA116" s="94">
        <f>IF(BW116="","","Passes "&amp;AY116&amp;" of 5 buy-side scans"&amp;IF(G116="Y","; RED FLAG: filter out using Red flag column",""))</f>
        <v/>
      </c>
      <c r="BB116" s="91" t="inlineStr">
        <is>
          <t>None</t>
        </is>
      </c>
      <c r="BC116" s="92" t="inlineStr">
        <is>
          <t>Y</t>
        </is>
      </c>
      <c r="BD116" s="94" t="inlineStr">
        <is>
          <t>PE &gt; 50</t>
        </is>
      </c>
      <c r="BE116" s="94" t="n"/>
      <c r="BF116" s="92">
        <f>IF(R116*100000&gt;=Settings!$B$5,"Y","N")</f>
        <v/>
      </c>
      <c r="BG116" s="91">
        <f>IF(F116&gt;Settings!$B$6,"Y","N")</f>
        <v/>
      </c>
      <c r="BH116" s="97" t="n">
        <v>-10.75</v>
      </c>
      <c r="BI116" s="96" t="n">
        <v>-4.58</v>
      </c>
      <c r="BJ116" s="96" t="n">
        <v>1.38</v>
      </c>
      <c r="BK116" s="96" t="n">
        <v>37.58</v>
      </c>
      <c r="BL116" s="96" t="n">
        <v>66.08</v>
      </c>
      <c r="BM116" s="96" t="n">
        <v>44.18</v>
      </c>
      <c r="BN116" s="97" t="n">
        <v>-2.7</v>
      </c>
      <c r="BO116" s="96" t="n">
        <v>3.31</v>
      </c>
      <c r="BP116" s="96" t="n">
        <v>12.91</v>
      </c>
      <c r="BQ116" s="96" t="n">
        <v>22.79</v>
      </c>
      <c r="BR116" s="91" t="inlineStr">
        <is>
          <t>Mixed</t>
        </is>
      </c>
      <c r="BS116" s="91" t="inlineStr">
        <is>
          <t>None</t>
        </is>
      </c>
      <c r="BT116" s="96" t="n">
        <v>41.5</v>
      </c>
      <c r="BU116" s="91" t="inlineStr">
        <is>
          <t>N</t>
        </is>
      </c>
      <c r="BV116" s="99">
        <f>IF(OR(BF116&lt;&gt;"Y",BG116&lt;&gt;"Y"),"",(AND(ISNUMBER(BQ116),BQ116&gt;0))+(BR116="Stacked up")+(AND(ISNUMBER(BH116),BH116&gt;=-Settings!$B$17))+(AND(ISNUMBER(BK116),ISNUMBER(BM116),BK116&gt;0,BM116&gt;0))+(AND(ISNUMBER(AQ116),AQ116&gt;=Settings!$B$18))+(AND(ISNUMBER(BT116),BT116&gt;=Settings!$B$19,BT116&lt;=Settings!$B$20))+(AND(ISNUMBER(AS116),AS116&gt;0))+(AND(ISNUMBER(T116),ISNUMBER(M116),T116&gt;=Settings!$B$21,M116&gt;0))+(AND(ISNUMBER(AD116),ISNUMBER(M116),AD116&gt;=Settings!$B$22,M116&gt;0))+(AY116&gt;=1))</f>
        <v/>
      </c>
      <c r="BW116" s="91">
        <f>IF(OR(AY116=0,BF116&lt;&gt;"Y",BG116&lt;&gt;"Y"),"",1+SUMPRODUCT(($A$6:$A$2604=A116)*($AY$6:$AY$2604&gt;0)*($BF$6:$BF$2604="Y")*($BG$6:$BG$2604="Y")*(($AY$6:$AY$2604&gt;AY116)+($AY$6:$AY$2604=AY116)*($AD$6:$AD$2604&gt;AD116))))</f>
        <v/>
      </c>
    </row>
    <row r="117" ht="23.85" customHeight="1" s="55">
      <c r="A117" s="90" t="n">
        <v>46296</v>
      </c>
      <c r="B117" s="91" t="inlineStr">
        <is>
          <t>MANKIND</t>
        </is>
      </c>
      <c r="C117" s="91" t="inlineStr">
        <is>
          <t>INE634S01028</t>
        </is>
      </c>
      <c r="D117" s="91" t="inlineStr">
        <is>
          <t>Healthcare</t>
        </is>
      </c>
      <c r="E117" s="91" t="inlineStr">
        <is>
          <t>Midcap 150 (in Nifty 200)</t>
        </is>
      </c>
      <c r="F117" s="93" t="n">
        <v>104707</v>
      </c>
      <c r="G117" s="92" t="inlineStr">
        <is>
          <t>N</t>
        </is>
      </c>
      <c r="H117" s="94" t="n"/>
      <c r="I117" s="91" t="inlineStr">
        <is>
          <t>N</t>
        </is>
      </c>
      <c r="J117" s="92">
        <f>IF(K117="","N","Y")</f>
        <v/>
      </c>
      <c r="K117" s="94">
        <f>_xlfn.TEXTJOIN("; ",TRUE,IF(P117="52-wk low","52-wk low",""),IF(AND(AD117&gt;=Settings!$B$12,M117&lt;0),"Distribution",""),IF(AND(AJ117="Y",M117&lt;0,AK117&lt;-Settings!$B$13),"Long unwinding",""),IF(AND(AJ117="Y",M117&lt;0,AK117&gt;Settings!$B$13),"Short buildup",""))</f>
        <v/>
      </c>
      <c r="L117" s="95" t="n">
        <v>2535</v>
      </c>
      <c r="M117" s="96" t="n">
        <v>1.25</v>
      </c>
      <c r="N117" s="93" t="n">
        <v>285</v>
      </c>
      <c r="O117" s="91" t="inlineStr">
        <is>
          <t>None</t>
        </is>
      </c>
      <c r="P117" s="91" t="inlineStr">
        <is>
          <t>None</t>
        </is>
      </c>
      <c r="Q117" s="97" t="n">
        <v>4.28</v>
      </c>
      <c r="R117" s="96" t="n">
        <v>5.43</v>
      </c>
      <c r="S117" s="96" t="n">
        <v>0.8</v>
      </c>
      <c r="T117" s="96" t="n">
        <v>0.93</v>
      </c>
      <c r="U117" s="96" t="n">
        <v>0.8</v>
      </c>
      <c r="V117" s="103" t="n">
        <v>1.01</v>
      </c>
      <c r="W117" s="102" t="n">
        <v>6</v>
      </c>
      <c r="X117" s="93" t="n"/>
      <c r="Y117" s="91" t="inlineStr">
        <is>
          <t>None</t>
        </is>
      </c>
      <c r="Z117" s="99" t="n">
        <v>53.59</v>
      </c>
      <c r="AA117" s="96" t="n">
        <v>0.98</v>
      </c>
      <c r="AB117" s="96" t="n">
        <v>0.96</v>
      </c>
      <c r="AC117" s="96" t="n">
        <v>0.85</v>
      </c>
      <c r="AD117" s="96" t="n">
        <v>0.93</v>
      </c>
      <c r="AE117" s="96" t="n">
        <v>0.84</v>
      </c>
      <c r="AF117" s="103" t="n">
        <v>1</v>
      </c>
      <c r="AG117" s="91" t="inlineStr">
        <is>
          <t>Normal</t>
        </is>
      </c>
      <c r="AH117" s="100" t="n">
        <v>0</v>
      </c>
      <c r="AI117" s="101" t="n">
        <v>0</v>
      </c>
      <c r="AJ117" s="92" t="inlineStr">
        <is>
          <t>Y</t>
        </is>
      </c>
      <c r="AK117" s="96" t="n">
        <v>5.44</v>
      </c>
      <c r="AL117" s="91" t="inlineStr">
        <is>
          <t>Long buildup</t>
        </is>
      </c>
      <c r="AM117" s="93" t="n">
        <v>151</v>
      </c>
      <c r="AN117" s="92" t="inlineStr">
        <is>
          <t>None</t>
        </is>
      </c>
      <c r="AO117" s="102" t="n">
        <v>0</v>
      </c>
      <c r="AP117" s="103" t="n">
        <v>1.38</v>
      </c>
      <c r="AQ117" s="102" t="n">
        <v>76</v>
      </c>
      <c r="AR117" s="91" t="inlineStr">
        <is>
          <t>Y</t>
        </is>
      </c>
      <c r="AS117" s="104" t="n">
        <v>3.79</v>
      </c>
      <c r="AT117" s="92">
        <f>IF(AND(P117="52-wk high",T117&gt;=Settings!$B$7),"Y","N")</f>
        <v/>
      </c>
      <c r="AU117" s="91">
        <f>IF(AND(AD117&gt;=Settings!$B$8,M117&gt;0),"Y","N")</f>
        <v/>
      </c>
      <c r="AV117" s="91">
        <f>IF(OR(AH117&gt;Settings!$B$9,AI117&gt;Settings!$B$9),"Y","N")</f>
        <v/>
      </c>
      <c r="AW117" s="91">
        <f>IF(AJ117&lt;&gt;"Y","n/a",IF(AND(M117&gt;0,AK117&gt;Settings!$B$10),"Y","N"))</f>
        <v/>
      </c>
      <c r="AX117" s="91">
        <f>IF(AO117&gt;=Settings!$B$11,"Y","N")</f>
        <v/>
      </c>
      <c r="AY117" s="99">
        <f>(AT117="Y")+(AU117="Y")+(AV117="Y")+(AW117="Y")+(AX117="Y")</f>
        <v/>
      </c>
      <c r="AZ117" s="94">
        <f>IF(AY117=0,"None",_xlfn.TEXTJOIN(", ",TRUE(),IF(AT117="Y","Breakout",""),IF(AU117="Y","Accumulation",""),IF(AV117="Y","Institutional buying",""),IF(AW117="Y","Long buildup",""),IF(AX117="Y","Momentum leader","")))</f>
        <v/>
      </c>
      <c r="BA117" s="94">
        <f>IF(BW117="","","Passes "&amp;AY117&amp;" of 5 buy-side scans"&amp;IF(G117="Y","; RED FLAG: filter out using Red flag column",""))</f>
        <v/>
      </c>
      <c r="BB117" s="91" t="inlineStr">
        <is>
          <t>None</t>
        </is>
      </c>
      <c r="BC117" s="92" t="inlineStr">
        <is>
          <t>Y</t>
        </is>
      </c>
      <c r="BD117" s="94" t="inlineStr">
        <is>
          <t>PE &gt; 50</t>
        </is>
      </c>
      <c r="BE117" s="94" t="n"/>
      <c r="BF117" s="92">
        <f>IF(R117*100000&gt;=Settings!$B$5,"Y","N")</f>
        <v/>
      </c>
      <c r="BG117" s="91">
        <f>IF(F117&gt;Settings!$B$6,"Y","N")</f>
        <v/>
      </c>
      <c r="BH117" s="97" t="n">
        <v>-4.05</v>
      </c>
      <c r="BI117" s="96" t="n">
        <v>1.4</v>
      </c>
      <c r="BJ117" s="96" t="n">
        <v>7.57</v>
      </c>
      <c r="BK117" s="96" t="n">
        <v>1.79</v>
      </c>
      <c r="BL117" s="96" t="n">
        <v>26.67</v>
      </c>
      <c r="BM117" s="96" t="n">
        <v>3.91</v>
      </c>
      <c r="BN117" s="97" t="n">
        <v>4.49</v>
      </c>
      <c r="BO117" s="96" t="n">
        <v>5.04</v>
      </c>
      <c r="BP117" s="96" t="n">
        <v>5.83</v>
      </c>
      <c r="BQ117" s="96" t="n">
        <v>6.93</v>
      </c>
      <c r="BR117" s="91" t="inlineStr">
        <is>
          <t>Stacked up</t>
        </is>
      </c>
      <c r="BS117" s="91" t="inlineStr">
        <is>
          <t>None</t>
        </is>
      </c>
      <c r="BT117" s="96" t="n">
        <v>65.09999999999999</v>
      </c>
      <c r="BU117" s="91" t="inlineStr">
        <is>
          <t>N</t>
        </is>
      </c>
      <c r="BV117" s="99">
        <f>IF(OR(BF117&lt;&gt;"Y",BG117&lt;&gt;"Y"),"",(AND(ISNUMBER(BQ117),BQ117&gt;0))+(BR117="Stacked up")+(AND(ISNUMBER(BH117),BH117&gt;=-Settings!$B$17))+(AND(ISNUMBER(BK117),ISNUMBER(BM117),BK117&gt;0,BM117&gt;0))+(AND(ISNUMBER(AQ117),AQ117&gt;=Settings!$B$18))+(AND(ISNUMBER(BT117),BT117&gt;=Settings!$B$19,BT117&lt;=Settings!$B$20))+(AND(ISNUMBER(AS117),AS117&gt;0))+(AND(ISNUMBER(T117),ISNUMBER(M117),T117&gt;=Settings!$B$21,M117&gt;0))+(AND(ISNUMBER(AD117),ISNUMBER(M117),AD117&gt;=Settings!$B$22,M117&gt;0))+(AY117&gt;=1))</f>
        <v/>
      </c>
      <c r="BW117" s="91">
        <f>IF(OR(AY117=0,BF117&lt;&gt;"Y",BG117&lt;&gt;"Y"),"",1+SUMPRODUCT(($A$6:$A$2604=A117)*($AY$6:$AY$2604&gt;0)*($BF$6:$BF$2604="Y")*($BG$6:$BG$2604="Y")*(($AY$6:$AY$2604&gt;AY117)+($AY$6:$AY$2604=AY117)*($AD$6:$AD$2604&gt;AD117))))</f>
        <v/>
      </c>
    </row>
    <row r="118" ht="23.85" customHeight="1" s="55">
      <c r="A118" s="90" t="n">
        <v>46296</v>
      </c>
      <c r="B118" s="91" t="inlineStr">
        <is>
          <t>HEROMOTOCO</t>
        </is>
      </c>
      <c r="C118" s="91" t="inlineStr">
        <is>
          <t>INE158A01026</t>
        </is>
      </c>
      <c r="D118" s="91" t="inlineStr">
        <is>
          <t>Automobile and Auto Components</t>
        </is>
      </c>
      <c r="E118" s="91" t="inlineStr">
        <is>
          <t>Midcap 150 (in Nifty 200)</t>
        </is>
      </c>
      <c r="F118" s="93" t="n">
        <v>103433</v>
      </c>
      <c r="G118" s="92" t="inlineStr">
        <is>
          <t>N</t>
        </is>
      </c>
      <c r="H118" s="94" t="n"/>
      <c r="I118" s="91" t="inlineStr">
        <is>
          <t>N</t>
        </is>
      </c>
      <c r="J118" s="92">
        <f>IF(K118="","N","Y")</f>
        <v/>
      </c>
      <c r="K118" s="94">
        <f>_xlfn.TEXTJOIN("; ",TRUE,IF(P118="52-wk low","52-wk low",""),IF(AND(AD118&gt;=Settings!$B$12,M118&lt;0),"Distribution",""),IF(AND(AJ118="Y",M118&lt;0,AK118&lt;-Settings!$B$13),"Long unwinding",""),IF(AND(AJ118="Y",M118&lt;0,AK118&gt;Settings!$B$13),"Short buildup",""))</f>
        <v/>
      </c>
      <c r="L118" s="95" t="n">
        <v>5168</v>
      </c>
      <c r="M118" s="96" t="n">
        <v>-1.39</v>
      </c>
      <c r="N118" s="93" t="n">
        <v>1252</v>
      </c>
      <c r="O118" s="91" t="inlineStr">
        <is>
          <t>None</t>
        </is>
      </c>
      <c r="P118" s="91" t="inlineStr">
        <is>
          <t>None</t>
        </is>
      </c>
      <c r="Q118" s="97" t="n">
        <v>8.630000000000001</v>
      </c>
      <c r="R118" s="96" t="n">
        <v>4.95</v>
      </c>
      <c r="S118" s="96" t="n">
        <v>1.6</v>
      </c>
      <c r="T118" s="96" t="n">
        <v>1.32</v>
      </c>
      <c r="U118" s="96" t="n">
        <v>1.35</v>
      </c>
      <c r="V118" s="103" t="n">
        <v>0.77</v>
      </c>
      <c r="W118" s="102" t="n">
        <v>3</v>
      </c>
      <c r="X118" s="93" t="n">
        <v>208</v>
      </c>
      <c r="Y118" s="91" t="inlineStr">
        <is>
          <t>None</t>
        </is>
      </c>
      <c r="Z118" s="99" t="n">
        <v>46.48</v>
      </c>
      <c r="AA118" s="96" t="n">
        <v>0.82</v>
      </c>
      <c r="AB118" s="96" t="n">
        <v>0.85</v>
      </c>
      <c r="AC118" s="96" t="n">
        <v>1.35</v>
      </c>
      <c r="AD118" s="96" t="n">
        <v>1.18</v>
      </c>
      <c r="AE118" s="96" t="n">
        <v>1.18</v>
      </c>
      <c r="AF118" s="103" t="n">
        <v>1.08</v>
      </c>
      <c r="AG118" s="91" t="inlineStr">
        <is>
          <t>Normal</t>
        </is>
      </c>
      <c r="AH118" s="100" t="n">
        <v>0</v>
      </c>
      <c r="AI118" s="101" t="n">
        <v>0</v>
      </c>
      <c r="AJ118" s="92" t="inlineStr">
        <is>
          <t>Y</t>
        </is>
      </c>
      <c r="AK118" s="96" t="n">
        <v>8.630000000000001</v>
      </c>
      <c r="AL118" s="91" t="inlineStr">
        <is>
          <t>Short buildup</t>
        </is>
      </c>
      <c r="AM118" s="93" t="n">
        <v>10</v>
      </c>
      <c r="AN118" s="92" t="inlineStr">
        <is>
          <t>MidSmall400 MQ 100</t>
        </is>
      </c>
      <c r="AO118" s="102" t="n">
        <v>1</v>
      </c>
      <c r="AP118" s="103" t="n">
        <v>0.78</v>
      </c>
      <c r="AQ118" s="102" t="n">
        <v>47</v>
      </c>
      <c r="AR118" s="91" t="inlineStr">
        <is>
          <t>Y</t>
        </is>
      </c>
      <c r="AS118" s="104" t="n">
        <v>0.5600000000000001</v>
      </c>
      <c r="AT118" s="92">
        <f>IF(AND(P118="52-wk high",T118&gt;=Settings!$B$7),"Y","N")</f>
        <v/>
      </c>
      <c r="AU118" s="91">
        <f>IF(AND(AD118&gt;=Settings!$B$8,M118&gt;0),"Y","N")</f>
        <v/>
      </c>
      <c r="AV118" s="91">
        <f>IF(OR(AH118&gt;Settings!$B$9,AI118&gt;Settings!$B$9),"Y","N")</f>
        <v/>
      </c>
      <c r="AW118" s="91">
        <f>IF(AJ118&lt;&gt;"Y","n/a",IF(AND(M118&gt;0,AK118&gt;Settings!$B$10),"Y","N"))</f>
        <v/>
      </c>
      <c r="AX118" s="91">
        <f>IF(AO118&gt;=Settings!$B$11,"Y","N")</f>
        <v/>
      </c>
      <c r="AY118" s="99">
        <f>(AT118="Y")+(AU118="Y")+(AV118="Y")+(AW118="Y")+(AX118="Y")</f>
        <v/>
      </c>
      <c r="AZ118" s="94">
        <f>IF(AY118=0,"None",_xlfn.TEXTJOIN(", ",TRUE(),IF(AT118="Y","Breakout",""),IF(AU118="Y","Accumulation",""),IF(AV118="Y","Institutional buying",""),IF(AW118="Y","Long buildup",""),IF(AX118="Y","Momentum leader","")))</f>
        <v/>
      </c>
      <c r="BA118" s="94">
        <f>IF(BW118="","","Passes "&amp;AY118&amp;" of 5 buy-side scans"&amp;IF(G118="Y","; RED FLAG: filter out using Red flag column",""))</f>
        <v/>
      </c>
      <c r="BB118" s="91" t="inlineStr">
        <is>
          <t>None</t>
        </is>
      </c>
      <c r="BC118" s="92" t="inlineStr">
        <is>
          <t>N</t>
        </is>
      </c>
      <c r="BD118" s="94" t="n"/>
      <c r="BE118" s="94" t="n"/>
      <c r="BF118" s="92">
        <f>IF(R118*100000&gt;=Settings!$B$5,"Y","N")</f>
        <v/>
      </c>
      <c r="BG118" s="91">
        <f>IF(F118&gt;Settings!$B$6,"Y","N")</f>
        <v/>
      </c>
      <c r="BH118" s="97" t="n">
        <v>-19.1</v>
      </c>
      <c r="BI118" s="96" t="n">
        <v>-2.42</v>
      </c>
      <c r="BJ118" s="96" t="n">
        <v>-6.97</v>
      </c>
      <c r="BK118" s="96" t="n">
        <v>6.89</v>
      </c>
      <c r="BL118" s="96" t="n">
        <v>0.9</v>
      </c>
      <c r="BM118" s="96" t="n">
        <v>-4.87</v>
      </c>
      <c r="BN118" s="97" t="n">
        <v>-2.92</v>
      </c>
      <c r="BO118" s="96" t="n">
        <v>-3.21</v>
      </c>
      <c r="BP118" s="96" t="n">
        <v>-2.6</v>
      </c>
      <c r="BQ118" s="96" t="n">
        <v>-2.83</v>
      </c>
      <c r="BR118" s="91" t="inlineStr">
        <is>
          <t>Mixed</t>
        </is>
      </c>
      <c r="BS118" s="91" t="inlineStr">
        <is>
          <t>None</t>
        </is>
      </c>
      <c r="BT118" s="96" t="n">
        <v>37.6</v>
      </c>
      <c r="BU118" s="91" t="inlineStr">
        <is>
          <t>N</t>
        </is>
      </c>
      <c r="BV118" s="99">
        <f>IF(OR(BF118&lt;&gt;"Y",BG118&lt;&gt;"Y"),"",(AND(ISNUMBER(BQ118),BQ118&gt;0))+(BR118="Stacked up")+(AND(ISNUMBER(BH118),BH118&gt;=-Settings!$B$17))+(AND(ISNUMBER(BK118),ISNUMBER(BM118),BK118&gt;0,BM118&gt;0))+(AND(ISNUMBER(AQ118),AQ118&gt;=Settings!$B$18))+(AND(ISNUMBER(BT118),BT118&gt;=Settings!$B$19,BT118&lt;=Settings!$B$20))+(AND(ISNUMBER(AS118),AS118&gt;0))+(AND(ISNUMBER(T118),ISNUMBER(M118),T118&gt;=Settings!$B$21,M118&gt;0))+(AND(ISNUMBER(AD118),ISNUMBER(M118),AD118&gt;=Settings!$B$22,M118&gt;0))+(AY118&gt;=1))</f>
        <v/>
      </c>
      <c r="BW118" s="91">
        <f>IF(OR(AY118=0,BF118&lt;&gt;"Y",BG118&lt;&gt;"Y"),"",1+SUMPRODUCT(($A$6:$A$2604=A118)*($AY$6:$AY$2604&gt;0)*($BF$6:$BF$2604="Y")*($BG$6:$BG$2604="Y")*(($AY$6:$AY$2604&gt;AY118)+($AY$6:$AY$2604=AY118)*($AD$6:$AD$2604&gt;AD118))))</f>
        <v/>
      </c>
    </row>
    <row r="119" ht="23.85" customHeight="1" s="55">
      <c r="A119" s="90" t="n">
        <v>46296</v>
      </c>
      <c r="B119" s="91" t="inlineStr">
        <is>
          <t>ABCAPITAL</t>
        </is>
      </c>
      <c r="C119" s="91" t="inlineStr">
        <is>
          <t>INE674K01013</t>
        </is>
      </c>
      <c r="D119" s="91" t="inlineStr">
        <is>
          <t>Financial Services</t>
        </is>
      </c>
      <c r="E119" s="91" t="inlineStr">
        <is>
          <t>Midcap 150 (in Nifty 200)</t>
        </is>
      </c>
      <c r="F119" s="93" t="n">
        <v>102678</v>
      </c>
      <c r="G119" s="92" t="inlineStr">
        <is>
          <t>N</t>
        </is>
      </c>
      <c r="H119" s="94" t="n"/>
      <c r="I119" s="91" t="inlineStr">
        <is>
          <t>N</t>
        </is>
      </c>
      <c r="J119" s="92">
        <f>IF(K119="","N","Y")</f>
        <v/>
      </c>
      <c r="K119" s="94">
        <f>_xlfn.TEXTJOIN("; ",TRUE,IF(P119="52-wk low","52-wk low",""),IF(AND(AD119&gt;=Settings!$B$12,M119&lt;0),"Distribution",""),IF(AND(AJ119="Y",M119&lt;0,AK119&lt;-Settings!$B$13),"Long unwinding",""),IF(AND(AJ119="Y",M119&lt;0,AK119&gt;Settings!$B$13),"Short buildup",""))</f>
        <v/>
      </c>
      <c r="L119" s="95" t="n">
        <v>375.05</v>
      </c>
      <c r="M119" s="96" t="n">
        <v>-1.46</v>
      </c>
      <c r="N119" s="93" t="n">
        <v>1296</v>
      </c>
      <c r="O119" s="91" t="inlineStr">
        <is>
          <t>None</t>
        </is>
      </c>
      <c r="P119" s="91" t="inlineStr">
        <is>
          <t>None</t>
        </is>
      </c>
      <c r="Q119" s="97" t="n">
        <v>50.01</v>
      </c>
      <c r="R119" s="96" t="n">
        <v>27.16</v>
      </c>
      <c r="S119" s="96" t="n">
        <v>1.85</v>
      </c>
      <c r="T119" s="96" t="n">
        <v>1.52</v>
      </c>
      <c r="U119" s="96" t="n">
        <v>1.37</v>
      </c>
      <c r="V119" s="103" t="n">
        <v>0.74</v>
      </c>
      <c r="W119" s="102" t="n">
        <v>4</v>
      </c>
      <c r="X119" s="93" t="n">
        <v>173</v>
      </c>
      <c r="Y119" s="91" t="inlineStr">
        <is>
          <t>None</t>
        </is>
      </c>
      <c r="Z119" s="99" t="n">
        <v>66.05</v>
      </c>
      <c r="AA119" s="96" t="n">
        <v>1.23</v>
      </c>
      <c r="AB119" s="96" t="n">
        <v>1.31</v>
      </c>
      <c r="AC119" s="96" t="n">
        <v>2.22</v>
      </c>
      <c r="AD119" s="96" t="n">
        <v>2.05</v>
      </c>
      <c r="AE119" s="96" t="n">
        <v>1.82</v>
      </c>
      <c r="AF119" s="103" t="n">
        <v>1.12</v>
      </c>
      <c r="AG119" s="91" t="inlineStr">
        <is>
          <t>Normal</t>
        </is>
      </c>
      <c r="AH119" s="100" t="n">
        <v>0</v>
      </c>
      <c r="AI119" s="101" t="n">
        <v>0</v>
      </c>
      <c r="AJ119" s="92" t="inlineStr">
        <is>
          <t>Y</t>
        </is>
      </c>
      <c r="AK119" s="96" t="n">
        <v>-0.02</v>
      </c>
      <c r="AL119" s="91" t="inlineStr">
        <is>
          <t>Long unwinding</t>
        </is>
      </c>
      <c r="AM119" s="93" t="n">
        <v>97</v>
      </c>
      <c r="AN119" s="92" t="inlineStr">
        <is>
          <t>200 Mom 30; 500 Mom 50; Mid150 Mom 50</t>
        </is>
      </c>
      <c r="AO119" s="102" t="n">
        <v>3</v>
      </c>
      <c r="AP119" s="103" t="n">
        <v>1.52</v>
      </c>
      <c r="AQ119" s="102" t="n">
        <v>80</v>
      </c>
      <c r="AR119" s="91" t="inlineStr">
        <is>
          <t>Y</t>
        </is>
      </c>
      <c r="AS119" s="104" t="n">
        <v>0.6</v>
      </c>
      <c r="AT119" s="92">
        <f>IF(AND(P119="52-wk high",T119&gt;=Settings!$B$7),"Y","N")</f>
        <v/>
      </c>
      <c r="AU119" s="91">
        <f>IF(AND(AD119&gt;=Settings!$B$8,M119&gt;0),"Y","N")</f>
        <v/>
      </c>
      <c r="AV119" s="91">
        <f>IF(OR(AH119&gt;Settings!$B$9,AI119&gt;Settings!$B$9),"Y","N")</f>
        <v/>
      </c>
      <c r="AW119" s="91">
        <f>IF(AJ119&lt;&gt;"Y","n/a",IF(AND(M119&gt;0,AK119&gt;Settings!$B$10),"Y","N"))</f>
        <v/>
      </c>
      <c r="AX119" s="91">
        <f>IF(AO119&gt;=Settings!$B$11,"Y","N")</f>
        <v/>
      </c>
      <c r="AY119" s="99">
        <f>(AT119="Y")+(AU119="Y")+(AV119="Y")+(AW119="Y")+(AX119="Y")</f>
        <v/>
      </c>
      <c r="AZ119" s="94">
        <f>IF(AY119=0,"None",_xlfn.TEXTJOIN(", ",TRUE(),IF(AT119="Y","Breakout",""),IF(AU119="Y","Accumulation",""),IF(AV119="Y","Institutional buying",""),IF(AW119="Y","Long buildup",""),IF(AX119="Y","Momentum leader","")))</f>
        <v/>
      </c>
      <c r="BA119" s="94">
        <f>IF(BW119="","","Passes "&amp;AY119&amp;" of 5 buy-side scans"&amp;IF(G119="Y","; RED FLAG: filter out using Red flag column",""))</f>
        <v/>
      </c>
      <c r="BB119" s="91" t="inlineStr">
        <is>
          <t>None</t>
        </is>
      </c>
      <c r="BC119" s="92" t="inlineStr">
        <is>
          <t>N</t>
        </is>
      </c>
      <c r="BD119" s="94" t="n"/>
      <c r="BE119" s="94" t="n"/>
      <c r="BF119" s="92">
        <f>IF(R119*100000&gt;=Settings!$B$5,"Y","N")</f>
        <v/>
      </c>
      <c r="BG119" s="91">
        <f>IF(F119&gt;Settings!$B$6,"Y","N")</f>
        <v/>
      </c>
      <c r="BH119" s="97" t="n">
        <v>-12.92</v>
      </c>
      <c r="BI119" s="96" t="n">
        <v>-3.86</v>
      </c>
      <c r="BJ119" s="96" t="n">
        <v>-4.92</v>
      </c>
      <c r="BK119" s="96" t="n">
        <v>-4.6</v>
      </c>
      <c r="BL119" s="96" t="n">
        <v>23.82</v>
      </c>
      <c r="BM119" s="96" t="n">
        <v>25.08</v>
      </c>
      <c r="BN119" s="97" t="n">
        <v>-4.19</v>
      </c>
      <c r="BO119" s="96" t="n">
        <v>-4.93</v>
      </c>
      <c r="BP119" s="96" t="n">
        <v>-2.84</v>
      </c>
      <c r="BQ119" s="96" t="n">
        <v>1.99</v>
      </c>
      <c r="BR119" s="91" t="inlineStr">
        <is>
          <t>Mixed</t>
        </is>
      </c>
      <c r="BS119" s="91" t="inlineStr">
        <is>
          <t>None</t>
        </is>
      </c>
      <c r="BT119" s="96" t="n">
        <v>34.1</v>
      </c>
      <c r="BU119" s="91" t="inlineStr">
        <is>
          <t>N</t>
        </is>
      </c>
      <c r="BV119" s="99">
        <f>IF(OR(BF119&lt;&gt;"Y",BG119&lt;&gt;"Y"),"",(AND(ISNUMBER(BQ119),BQ119&gt;0))+(BR119="Stacked up")+(AND(ISNUMBER(BH119),BH119&gt;=-Settings!$B$17))+(AND(ISNUMBER(BK119),ISNUMBER(BM119),BK119&gt;0,BM119&gt;0))+(AND(ISNUMBER(AQ119),AQ119&gt;=Settings!$B$18))+(AND(ISNUMBER(BT119),BT119&gt;=Settings!$B$19,BT119&lt;=Settings!$B$20))+(AND(ISNUMBER(AS119),AS119&gt;0))+(AND(ISNUMBER(T119),ISNUMBER(M119),T119&gt;=Settings!$B$21,M119&gt;0))+(AND(ISNUMBER(AD119),ISNUMBER(M119),AD119&gt;=Settings!$B$22,M119&gt;0))+(AY119&gt;=1))</f>
        <v/>
      </c>
      <c r="BW119" s="91">
        <f>IF(OR(AY119=0,BF119&lt;&gt;"Y",BG119&lt;&gt;"Y"),"",1+SUMPRODUCT(($A$6:$A$2604=A119)*($AY$6:$AY$2604&gt;0)*($BF$6:$BF$2604="Y")*($BG$6:$BG$2604="Y")*(($AY$6:$AY$2604&gt;AY119)+($AY$6:$AY$2604=AY119)*($AD$6:$AD$2604&gt;AD119))))</f>
        <v/>
      </c>
    </row>
    <row r="120" ht="23.85" customHeight="1" s="55">
      <c r="A120" s="90" t="n">
        <v>46296</v>
      </c>
      <c r="B120" s="91" t="inlineStr">
        <is>
          <t>INDHOTEL</t>
        </is>
      </c>
      <c r="C120" s="91" t="inlineStr">
        <is>
          <t>INE053A01029</t>
        </is>
      </c>
      <c r="D120" s="91" t="inlineStr">
        <is>
          <t>Consumer Services</t>
        </is>
      </c>
      <c r="E120" s="91" t="inlineStr">
        <is>
          <t>Midcap 150 (in Nifty 200)</t>
        </is>
      </c>
      <c r="F120" s="93" t="n">
        <v>102202</v>
      </c>
      <c r="G120" s="92" t="inlineStr">
        <is>
          <t>N</t>
        </is>
      </c>
      <c r="H120" s="94" t="n"/>
      <c r="I120" s="91" t="inlineStr">
        <is>
          <t>N</t>
        </is>
      </c>
      <c r="J120" s="92">
        <f>IF(K120="","N","Y")</f>
        <v/>
      </c>
      <c r="K120" s="94">
        <f>_xlfn.TEXTJOIN("; ",TRUE,IF(P120="52-wk low","52-wk low",""),IF(AND(AD120&gt;=Settings!$B$12,M120&lt;0),"Distribution",""),IF(AND(AJ120="Y",M120&lt;0,AK120&lt;-Settings!$B$13),"Long unwinding",""),IF(AND(AJ120="Y",M120&lt;0,AK120&gt;Settings!$B$13),"Short buildup",""))</f>
        <v/>
      </c>
      <c r="L120" s="95" t="n">
        <v>718</v>
      </c>
      <c r="M120" s="96" t="n">
        <v>-1.46</v>
      </c>
      <c r="N120" s="93" t="n">
        <v>1296</v>
      </c>
      <c r="O120" s="91" t="inlineStr">
        <is>
          <t>None</t>
        </is>
      </c>
      <c r="P120" s="91" t="inlineStr">
        <is>
          <t>None</t>
        </is>
      </c>
      <c r="Q120" s="97" t="n">
        <v>40.24</v>
      </c>
      <c r="R120" s="96" t="n">
        <v>31.47</v>
      </c>
      <c r="S120" s="96" t="n">
        <v>1.33</v>
      </c>
      <c r="T120" s="96" t="n">
        <v>1.78</v>
      </c>
      <c r="U120" s="96" t="n">
        <v>1.62</v>
      </c>
      <c r="V120" s="103" t="n">
        <v>1.26</v>
      </c>
      <c r="W120" s="102" t="n">
        <v>7</v>
      </c>
      <c r="X120" s="93" t="n">
        <v>175</v>
      </c>
      <c r="Y120" s="91" t="inlineStr">
        <is>
          <t>None</t>
        </is>
      </c>
      <c r="Z120" s="99" t="n">
        <v>61.62</v>
      </c>
      <c r="AA120" s="96" t="n">
        <v>1.04</v>
      </c>
      <c r="AB120" s="96" t="n">
        <v>1.05</v>
      </c>
      <c r="AC120" s="96" t="n">
        <v>1.24</v>
      </c>
      <c r="AD120" s="96" t="n">
        <v>1.76</v>
      </c>
      <c r="AE120" s="96" t="n">
        <v>1.7</v>
      </c>
      <c r="AF120" s="103" t="n">
        <v>1.12</v>
      </c>
      <c r="AG120" s="91" t="inlineStr">
        <is>
          <t>Normal</t>
        </is>
      </c>
      <c r="AH120" s="100" t="n">
        <v>0</v>
      </c>
      <c r="AI120" s="101" t="n">
        <v>0</v>
      </c>
      <c r="AJ120" s="92" t="inlineStr">
        <is>
          <t>Y</t>
        </is>
      </c>
      <c r="AK120" s="96" t="n">
        <v>1.27</v>
      </c>
      <c r="AL120" s="91" t="inlineStr">
        <is>
          <t>Short buildup</t>
        </is>
      </c>
      <c r="AM120" s="93" t="n">
        <v>78</v>
      </c>
      <c r="AN120" s="92" t="inlineStr">
        <is>
          <t>None</t>
        </is>
      </c>
      <c r="AO120" s="102" t="n">
        <v>0</v>
      </c>
      <c r="AP120" s="103" t="n">
        <v>1.25</v>
      </c>
      <c r="AQ120" s="102" t="n">
        <v>72</v>
      </c>
      <c r="AR120" s="91" t="inlineStr">
        <is>
          <t>Y</t>
        </is>
      </c>
      <c r="AS120" s="104" t="n">
        <v>2.34</v>
      </c>
      <c r="AT120" s="92">
        <f>IF(AND(P120="52-wk high",T120&gt;=Settings!$B$7),"Y","N")</f>
        <v/>
      </c>
      <c r="AU120" s="91">
        <f>IF(AND(AD120&gt;=Settings!$B$8,M120&gt;0),"Y","N")</f>
        <v/>
      </c>
      <c r="AV120" s="91">
        <f>IF(OR(AH120&gt;Settings!$B$9,AI120&gt;Settings!$B$9),"Y","N")</f>
        <v/>
      </c>
      <c r="AW120" s="91">
        <f>IF(AJ120&lt;&gt;"Y","n/a",IF(AND(M120&gt;0,AK120&gt;Settings!$B$10),"Y","N"))</f>
        <v/>
      </c>
      <c r="AX120" s="91">
        <f>IF(AO120&gt;=Settings!$B$11,"Y","N")</f>
        <v/>
      </c>
      <c r="AY120" s="99">
        <f>(AT120="Y")+(AU120="Y")+(AV120="Y")+(AW120="Y")+(AX120="Y")</f>
        <v/>
      </c>
      <c r="AZ120" s="94">
        <f>IF(AY120=0,"None",_xlfn.TEXTJOIN(", ",TRUE(),IF(AT120="Y","Breakout",""),IF(AU120="Y","Accumulation",""),IF(AV120="Y","Institutional buying",""),IF(AW120="Y","Long buildup",""),IF(AX120="Y","Momentum leader","")))</f>
        <v/>
      </c>
      <c r="BA120" s="94">
        <f>IF(BW120="","","Passes "&amp;AY120&amp;" of 5 buy-side scans"&amp;IF(G120="Y","; RED FLAG: filter out using Red flag column",""))</f>
        <v/>
      </c>
      <c r="BB120" s="91" t="inlineStr">
        <is>
          <t>None</t>
        </is>
      </c>
      <c r="BC120" s="92" t="inlineStr">
        <is>
          <t>N</t>
        </is>
      </c>
      <c r="BD120" s="94" t="n"/>
      <c r="BE120" s="94" t="n"/>
      <c r="BF120" s="92">
        <f>IF(R120*100000&gt;=Settings!$B$5,"Y","N")</f>
        <v/>
      </c>
      <c r="BG120" s="91">
        <f>IF(F120&gt;Settings!$B$6,"Y","N")</f>
        <v/>
      </c>
      <c r="BH120" s="97" t="n">
        <v>-5.2</v>
      </c>
      <c r="BI120" s="96" t="n">
        <v>-1.48</v>
      </c>
      <c r="BJ120" s="96" t="n">
        <v>0</v>
      </c>
      <c r="BK120" s="96" t="n">
        <v>-0.1</v>
      </c>
      <c r="BL120" s="96" t="n">
        <v>22.69</v>
      </c>
      <c r="BM120" s="96" t="n">
        <v>-0.73</v>
      </c>
      <c r="BN120" s="97" t="n">
        <v>-0.92</v>
      </c>
      <c r="BO120" s="96" t="n">
        <v>-0.63</v>
      </c>
      <c r="BP120" s="96" t="n">
        <v>0.78</v>
      </c>
      <c r="BQ120" s="96" t="n">
        <v>1.71</v>
      </c>
      <c r="BR120" s="91" t="inlineStr">
        <is>
          <t>Mixed</t>
        </is>
      </c>
      <c r="BS120" s="91" t="inlineStr">
        <is>
          <t>None</t>
        </is>
      </c>
      <c r="BT120" s="96" t="n">
        <v>45.4</v>
      </c>
      <c r="BU120" s="91" t="inlineStr">
        <is>
          <t>N</t>
        </is>
      </c>
      <c r="BV120" s="99">
        <f>IF(OR(BF120&lt;&gt;"Y",BG120&lt;&gt;"Y"),"",(AND(ISNUMBER(BQ120),BQ120&gt;0))+(BR120="Stacked up")+(AND(ISNUMBER(BH120),BH120&gt;=-Settings!$B$17))+(AND(ISNUMBER(BK120),ISNUMBER(BM120),BK120&gt;0,BM120&gt;0))+(AND(ISNUMBER(AQ120),AQ120&gt;=Settings!$B$18))+(AND(ISNUMBER(BT120),BT120&gt;=Settings!$B$19,BT120&lt;=Settings!$B$20))+(AND(ISNUMBER(AS120),AS120&gt;0))+(AND(ISNUMBER(T120),ISNUMBER(M120),T120&gt;=Settings!$B$21,M120&gt;0))+(AND(ISNUMBER(AD120),ISNUMBER(M120),AD120&gt;=Settings!$B$22,M120&gt;0))+(AY120&gt;=1))</f>
        <v/>
      </c>
      <c r="BW120" s="91">
        <f>IF(OR(AY120=0,BF120&lt;&gt;"Y",BG120&lt;&gt;"Y"),"",1+SUMPRODUCT(($A$6:$A$2604=A120)*($AY$6:$AY$2604&gt;0)*($BF$6:$BF$2604="Y")*($BG$6:$BG$2604="Y")*(($AY$6:$AY$2604&gt;AY120)+($AY$6:$AY$2604=AY120)*($AD$6:$AD$2604&gt;AD120))))</f>
        <v/>
      </c>
    </row>
    <row r="121" ht="23.85" customHeight="1" s="55">
      <c r="A121" s="90" t="n">
        <v>46296</v>
      </c>
      <c r="B121" s="91" t="inlineStr">
        <is>
          <t>MARICO</t>
        </is>
      </c>
      <c r="C121" s="91" t="inlineStr">
        <is>
          <t>INE196A01026</t>
        </is>
      </c>
      <c r="D121" s="91" t="inlineStr">
        <is>
          <t>Fast Moving Consumer Goods</t>
        </is>
      </c>
      <c r="E121" s="91" t="inlineStr">
        <is>
          <t>Midcap 150 (in Nifty 200)</t>
        </is>
      </c>
      <c r="F121" s="93" t="n">
        <v>101590</v>
      </c>
      <c r="G121" s="92" t="inlineStr">
        <is>
          <t>N</t>
        </is>
      </c>
      <c r="H121" s="94" t="n"/>
      <c r="I121" s="91" t="inlineStr">
        <is>
          <t>N</t>
        </is>
      </c>
      <c r="J121" s="92">
        <f>IF(K121="","N","Y")</f>
        <v/>
      </c>
      <c r="K121" s="94">
        <f>_xlfn.TEXTJOIN("; ",TRUE,IF(P121="52-wk low","52-wk low",""),IF(AND(AD121&gt;=Settings!$B$12,M121&lt;0),"Distribution",""),IF(AND(AJ121="Y",M121&lt;0,AK121&lt;-Settings!$B$13),"Long unwinding",""),IF(AND(AJ121="Y",M121&lt;0,AK121&gt;Settings!$B$13),"Short buildup",""))</f>
        <v/>
      </c>
      <c r="L121" s="95" t="n">
        <v>781.35</v>
      </c>
      <c r="M121" s="96" t="n">
        <v>-0.59</v>
      </c>
      <c r="N121" s="93" t="n">
        <v>827</v>
      </c>
      <c r="O121" s="91" t="inlineStr">
        <is>
          <t>None</t>
        </is>
      </c>
      <c r="P121" s="91" t="inlineStr">
        <is>
          <t>None</t>
        </is>
      </c>
      <c r="Q121" s="97" t="n">
        <v>17.78</v>
      </c>
      <c r="R121" s="96" t="n">
        <v>16.12</v>
      </c>
      <c r="S121" s="96" t="n">
        <v>1.11</v>
      </c>
      <c r="T121" s="96" t="n">
        <v>1.03</v>
      </c>
      <c r="U121" s="96" t="n">
        <v>0.95</v>
      </c>
      <c r="V121" s="103" t="n">
        <v>0.87</v>
      </c>
      <c r="W121" s="102" t="n">
        <v>5</v>
      </c>
      <c r="X121" s="93" t="n"/>
      <c r="Y121" s="91" t="inlineStr">
        <is>
          <t>None</t>
        </is>
      </c>
      <c r="Z121" s="99" t="n">
        <v>57.74</v>
      </c>
      <c r="AA121" s="96" t="n">
        <v>0.91</v>
      </c>
      <c r="AB121" s="96" t="n">
        <v>0.95</v>
      </c>
      <c r="AC121" s="96" t="n">
        <v>1.01</v>
      </c>
      <c r="AD121" s="96" t="n">
        <v>0.98</v>
      </c>
      <c r="AE121" s="96" t="n">
        <v>0.91</v>
      </c>
      <c r="AF121" s="103" t="n">
        <v>1.04</v>
      </c>
      <c r="AG121" s="91" t="inlineStr">
        <is>
          <t>Normal</t>
        </is>
      </c>
      <c r="AH121" s="100" t="n">
        <v>0</v>
      </c>
      <c r="AI121" s="101" t="n">
        <v>0</v>
      </c>
      <c r="AJ121" s="92" t="inlineStr">
        <is>
          <t>Y</t>
        </is>
      </c>
      <c r="AK121" s="96" t="n">
        <v>0.03</v>
      </c>
      <c r="AL121" s="91" t="inlineStr">
        <is>
          <t>Short buildup</t>
        </is>
      </c>
      <c r="AM121" s="93" t="n">
        <v>56</v>
      </c>
      <c r="AN121" s="92" t="inlineStr">
        <is>
          <t>Mid150 Mom 50; MidSmall400 MQ 100; 500 Multicap MQ 50; TotalMkt MQ 50</t>
        </is>
      </c>
      <c r="AO121" s="102" t="n">
        <v>4</v>
      </c>
      <c r="AP121" s="103" t="n">
        <v>1.2</v>
      </c>
      <c r="AQ121" s="102" t="n">
        <v>69</v>
      </c>
      <c r="AR121" s="91" t="inlineStr">
        <is>
          <t>Y</t>
        </is>
      </c>
      <c r="AS121" s="104" t="n">
        <v>2.11</v>
      </c>
      <c r="AT121" s="92">
        <f>IF(AND(P121="52-wk high",T121&gt;=Settings!$B$7),"Y","N")</f>
        <v/>
      </c>
      <c r="AU121" s="91">
        <f>IF(AND(AD121&gt;=Settings!$B$8,M121&gt;0),"Y","N")</f>
        <v/>
      </c>
      <c r="AV121" s="91">
        <f>IF(OR(AH121&gt;Settings!$B$9,AI121&gt;Settings!$B$9),"Y","N")</f>
        <v/>
      </c>
      <c r="AW121" s="91">
        <f>IF(AJ121&lt;&gt;"Y","n/a",IF(AND(M121&gt;0,AK121&gt;Settings!$B$10),"Y","N"))</f>
        <v/>
      </c>
      <c r="AX121" s="91">
        <f>IF(AO121&gt;=Settings!$B$11,"Y","N")</f>
        <v/>
      </c>
      <c r="AY121" s="99">
        <f>(AT121="Y")+(AU121="Y")+(AV121="Y")+(AW121="Y")+(AX121="Y")</f>
        <v/>
      </c>
      <c r="AZ121" s="94">
        <f>IF(AY121=0,"None",_xlfn.TEXTJOIN(", ",TRUE(),IF(AT121="Y","Breakout",""),IF(AU121="Y","Accumulation",""),IF(AV121="Y","Institutional buying",""),IF(AW121="Y","Long buildup",""),IF(AX121="Y","Momentum leader","")))</f>
        <v/>
      </c>
      <c r="BA121" s="94">
        <f>IF(BW121="","","Passes "&amp;AY121&amp;" of 5 buy-side scans"&amp;IF(G121="Y","; RED FLAG: filter out using Red flag column",""))</f>
        <v/>
      </c>
      <c r="BB121" s="91" t="inlineStr">
        <is>
          <t>None</t>
        </is>
      </c>
      <c r="BC121" s="92" t="inlineStr">
        <is>
          <t>Y</t>
        </is>
      </c>
      <c r="BD121" s="94" t="inlineStr">
        <is>
          <t>PE &gt; 50</t>
        </is>
      </c>
      <c r="BE121" s="94" t="n"/>
      <c r="BF121" s="92">
        <f>IF(R121*100000&gt;=Settings!$B$5,"Y","N")</f>
        <v/>
      </c>
      <c r="BG121" s="91">
        <f>IF(F121&gt;Settings!$B$6,"Y","N")</f>
        <v/>
      </c>
      <c r="BH121" s="97" t="n">
        <v>-12.12</v>
      </c>
      <c r="BI121" s="96" t="n">
        <v>-5.24</v>
      </c>
      <c r="BJ121" s="96" t="n">
        <v>-6.77</v>
      </c>
      <c r="BK121" s="96" t="n">
        <v>-8.18</v>
      </c>
      <c r="BL121" s="96" t="n">
        <v>4.95</v>
      </c>
      <c r="BM121" s="96" t="n">
        <v>11.34</v>
      </c>
      <c r="BN121" s="97" t="n">
        <v>-3.78</v>
      </c>
      <c r="BO121" s="96" t="n">
        <v>-5.26</v>
      </c>
      <c r="BP121" s="96" t="n">
        <v>-4.92</v>
      </c>
      <c r="BQ121" s="96" t="n">
        <v>-2.46</v>
      </c>
      <c r="BR121" s="91" t="inlineStr">
        <is>
          <t>Mixed</t>
        </is>
      </c>
      <c r="BS121" s="91" t="inlineStr">
        <is>
          <t>None</t>
        </is>
      </c>
      <c r="BT121" s="96" t="n">
        <v>30.2</v>
      </c>
      <c r="BU121" s="91" t="inlineStr">
        <is>
          <t>N</t>
        </is>
      </c>
      <c r="BV121" s="99">
        <f>IF(OR(BF121&lt;&gt;"Y",BG121&lt;&gt;"Y"),"",(AND(ISNUMBER(BQ121),BQ121&gt;0))+(BR121="Stacked up")+(AND(ISNUMBER(BH121),BH121&gt;=-Settings!$B$17))+(AND(ISNUMBER(BK121),ISNUMBER(BM121),BK121&gt;0,BM121&gt;0))+(AND(ISNUMBER(AQ121),AQ121&gt;=Settings!$B$18))+(AND(ISNUMBER(BT121),BT121&gt;=Settings!$B$19,BT121&lt;=Settings!$B$20))+(AND(ISNUMBER(AS121),AS121&gt;0))+(AND(ISNUMBER(T121),ISNUMBER(M121),T121&gt;=Settings!$B$21,M121&gt;0))+(AND(ISNUMBER(AD121),ISNUMBER(M121),AD121&gt;=Settings!$B$22,M121&gt;0))+(AY121&gt;=1))</f>
        <v/>
      </c>
      <c r="BW121" s="91">
        <f>IF(OR(AY121=0,BF121&lt;&gt;"Y",BG121&lt;&gt;"Y"),"",1+SUMPRODUCT(($A$6:$A$2604=A121)*($AY$6:$AY$2604&gt;0)*($BF$6:$BF$2604="Y")*($BG$6:$BG$2604="Y")*(($AY$6:$AY$2604&gt;AY121)+($AY$6:$AY$2604=AY121)*($AD$6:$AD$2604&gt;AD121))))</f>
        <v/>
      </c>
    </row>
    <row r="122" ht="23.85" customHeight="1" s="55">
      <c r="A122" s="90" t="n">
        <v>46296</v>
      </c>
      <c r="B122" s="91" t="inlineStr">
        <is>
          <t>MEESHO</t>
        </is>
      </c>
      <c r="C122" s="91" t="inlineStr">
        <is>
          <t>INE0VDM01015</t>
        </is>
      </c>
      <c r="D122" s="91" t="inlineStr">
        <is>
          <t>Consumer Services</t>
        </is>
      </c>
      <c r="E122" s="91" t="inlineStr">
        <is>
          <t>Midcap 150 (in Nifty 200)</t>
        </is>
      </c>
      <c r="F122" s="93" t="n">
        <v>101171</v>
      </c>
      <c r="G122" s="92" t="inlineStr">
        <is>
          <t>N</t>
        </is>
      </c>
      <c r="H122" s="94" t="n"/>
      <c r="I122" s="91" t="inlineStr">
        <is>
          <t>N</t>
        </is>
      </c>
      <c r="J122" s="92">
        <f>IF(K122="","N","Y")</f>
        <v/>
      </c>
      <c r="K122" s="94">
        <f>_xlfn.TEXTJOIN("; ",TRUE,IF(P122="52-wk low","52-wk low",""),IF(AND(AD122&gt;=Settings!$B$12,M122&lt;0),"Distribution",""),IF(AND(AJ122="Y",M122&lt;0,AK122&lt;-Settings!$B$13),"Long unwinding",""),IF(AND(AJ122="Y",M122&lt;0,AK122&gt;Settings!$B$13),"Short buildup",""))</f>
        <v/>
      </c>
      <c r="L122" s="95" t="n">
        <v>218.69</v>
      </c>
      <c r="M122" s="96" t="n">
        <v>-3.98</v>
      </c>
      <c r="N122" s="93" t="n">
        <v>2341</v>
      </c>
      <c r="O122" s="91" t="inlineStr">
        <is>
          <t>None</t>
        </is>
      </c>
      <c r="P122" s="91" t="inlineStr">
        <is>
          <t>None</t>
        </is>
      </c>
      <c r="Q122" s="97" t="n">
        <v>62.19</v>
      </c>
      <c r="R122" s="96" t="n">
        <v>258.5</v>
      </c>
      <c r="S122" s="96" t="n">
        <v>0.23</v>
      </c>
      <c r="T122" s="96" t="n">
        <v>0.34</v>
      </c>
      <c r="U122" s="96" t="n">
        <v>0.3</v>
      </c>
      <c r="V122" s="103" t="n">
        <v>1.25</v>
      </c>
      <c r="W122" s="102" t="n">
        <v>6</v>
      </c>
      <c r="X122" s="93" t="n"/>
      <c r="Y122" s="91" t="inlineStr">
        <is>
          <t>None</t>
        </is>
      </c>
      <c r="Z122" s="99" t="n">
        <v>42.72</v>
      </c>
      <c r="AA122" s="96" t="n">
        <v>0.98</v>
      </c>
      <c r="AB122" s="96" t="n">
        <v>0.96</v>
      </c>
      <c r="AC122" s="96" t="n">
        <v>0.25</v>
      </c>
      <c r="AD122" s="96" t="n">
        <v>0.35</v>
      </c>
      <c r="AE122" s="96" t="n">
        <v>0.31</v>
      </c>
      <c r="AF122" s="103" t="n">
        <v>0.98</v>
      </c>
      <c r="AG122" s="91" t="inlineStr">
        <is>
          <t>Normal</t>
        </is>
      </c>
      <c r="AH122" s="100" t="n">
        <v>0</v>
      </c>
      <c r="AI122" s="101" t="n">
        <v>0</v>
      </c>
      <c r="AJ122" s="92" t="inlineStr">
        <is>
          <t>N</t>
        </is>
      </c>
      <c r="AK122" s="96" t="n"/>
      <c r="AL122" s="91" t="inlineStr">
        <is>
          <t>n/a</t>
        </is>
      </c>
      <c r="AM122" s="93" t="n"/>
      <c r="AN122" s="92" t="inlineStr">
        <is>
          <t>None</t>
        </is>
      </c>
      <c r="AO122" s="102" t="n">
        <v>0</v>
      </c>
      <c r="AP122" s="103" t="n"/>
      <c r="AQ122" s="102" t="n"/>
      <c r="AR122" s="91" t="inlineStr">
        <is>
          <t>N</t>
        </is>
      </c>
      <c r="AS122" s="104" t="n">
        <v>2.34</v>
      </c>
      <c r="AT122" s="92">
        <f>IF(AND(P122="52-wk high",T122&gt;=Settings!$B$7),"Y","N")</f>
        <v/>
      </c>
      <c r="AU122" s="91">
        <f>IF(AND(AD122&gt;=Settings!$B$8,M122&gt;0),"Y","N")</f>
        <v/>
      </c>
      <c r="AV122" s="91">
        <f>IF(OR(AH122&gt;Settings!$B$9,AI122&gt;Settings!$B$9),"Y","N")</f>
        <v/>
      </c>
      <c r="AW122" s="91">
        <f>IF(AJ122&lt;&gt;"Y","n/a",IF(AND(M122&gt;0,AK122&gt;Settings!$B$10),"Y","N"))</f>
        <v/>
      </c>
      <c r="AX122" s="91">
        <f>IF(AO122&gt;=Settings!$B$11,"Y","N")</f>
        <v/>
      </c>
      <c r="AY122" s="99">
        <f>(AT122="Y")+(AU122="Y")+(AV122="Y")+(AW122="Y")+(AX122="Y")</f>
        <v/>
      </c>
      <c r="AZ122" s="94">
        <f>IF(AY122=0,"None",_xlfn.TEXTJOIN(", ",TRUE(),IF(AT122="Y","Breakout",""),IF(AU122="Y","Accumulation",""),IF(AV122="Y","Institutional buying",""),IF(AW122="Y","Long buildup",""),IF(AX122="Y","Momentum leader","")))</f>
        <v/>
      </c>
      <c r="BA122" s="94">
        <f>IF(BW122="","","Passes "&amp;AY122&amp;" of 5 buy-side scans"&amp;IF(G122="Y","; RED FLAG: filter out using Red flag column",""))</f>
        <v/>
      </c>
      <c r="BB122" s="91" t="inlineStr">
        <is>
          <t>None</t>
        </is>
      </c>
      <c r="BC122" s="92" t="inlineStr">
        <is>
          <t>Y</t>
        </is>
      </c>
      <c r="BD122" s="94" t="inlineStr">
        <is>
          <t>EPS zero</t>
        </is>
      </c>
      <c r="BE122" s="94" t="n"/>
      <c r="BF122" s="92">
        <f>IF(R122*100000&gt;=Settings!$B$5,"Y","N")</f>
        <v/>
      </c>
      <c r="BG122" s="91">
        <f>IF(F122&gt;Settings!$B$6,"Y","N")</f>
        <v/>
      </c>
      <c r="BH122" s="97" t="n">
        <v>-14.04</v>
      </c>
      <c r="BI122" s="96" t="n">
        <v>-6.08</v>
      </c>
      <c r="BJ122" s="96" t="n">
        <v>6.6</v>
      </c>
      <c r="BK122" s="96" t="n">
        <v>15.78</v>
      </c>
      <c r="BL122" s="96" t="n">
        <v>48.4</v>
      </c>
      <c r="BM122" s="96" t="n"/>
      <c r="BN122" s="97" t="n">
        <v>0.13</v>
      </c>
      <c r="BO122" s="96" t="n">
        <v>5.18</v>
      </c>
      <c r="BP122" s="96" t="n">
        <v>10.94</v>
      </c>
      <c r="BQ122" s="96" t="n">
        <v>17.1</v>
      </c>
      <c r="BR122" s="91" t="inlineStr">
        <is>
          <t>Stacked up</t>
        </is>
      </c>
      <c r="BS122" s="91" t="inlineStr">
        <is>
          <t>None</t>
        </is>
      </c>
      <c r="BT122" s="96" t="n">
        <v>49</v>
      </c>
      <c r="BU122" s="91" t="inlineStr">
        <is>
          <t>N</t>
        </is>
      </c>
      <c r="BV122" s="99">
        <f>IF(OR(BF122&lt;&gt;"Y",BG122&lt;&gt;"Y"),"",(AND(ISNUMBER(BQ122),BQ122&gt;0))+(BR122="Stacked up")+(AND(ISNUMBER(BH122),BH122&gt;=-Settings!$B$17))+(AND(ISNUMBER(BK122),ISNUMBER(BM122),BK122&gt;0,BM122&gt;0))+(AND(ISNUMBER(AQ122),AQ122&gt;=Settings!$B$18))+(AND(ISNUMBER(BT122),BT122&gt;=Settings!$B$19,BT122&lt;=Settings!$B$20))+(AND(ISNUMBER(AS122),AS122&gt;0))+(AND(ISNUMBER(T122),ISNUMBER(M122),T122&gt;=Settings!$B$21,M122&gt;0))+(AND(ISNUMBER(AD122),ISNUMBER(M122),AD122&gt;=Settings!$B$22,M122&gt;0))+(AY122&gt;=1))</f>
        <v/>
      </c>
      <c r="BW122" s="91">
        <f>IF(OR(AY122=0,BF122&lt;&gt;"Y",BG122&lt;&gt;"Y"),"",1+SUMPRODUCT(($A$6:$A$2604=A122)*($AY$6:$AY$2604&gt;0)*($BF$6:$BF$2604="Y")*($BG$6:$BG$2604="Y")*(($AY$6:$AY$2604&gt;AY122)+($AY$6:$AY$2604=AY122)*($AD$6:$AD$2604&gt;AD122))))</f>
        <v/>
      </c>
    </row>
    <row r="123" ht="23.85" customHeight="1" s="55">
      <c r="A123" s="90" t="n">
        <v>46296</v>
      </c>
      <c r="B123" s="91" t="inlineStr">
        <is>
          <t>INDUSTOWER</t>
        </is>
      </c>
      <c r="C123" s="91" t="inlineStr">
        <is>
          <t>INE121J01017</t>
        </is>
      </c>
      <c r="D123" s="91" t="inlineStr">
        <is>
          <t>Telecommunication</t>
        </is>
      </c>
      <c r="E123" s="91" t="inlineStr">
        <is>
          <t>Midcap 150 (in Nifty 200)</t>
        </is>
      </c>
      <c r="F123" s="93" t="n">
        <v>99261</v>
      </c>
      <c r="G123" s="92" t="inlineStr">
        <is>
          <t>N</t>
        </is>
      </c>
      <c r="H123" s="94" t="n"/>
      <c r="I123" s="91" t="inlineStr">
        <is>
          <t>N</t>
        </is>
      </c>
      <c r="J123" s="92">
        <f>IF(K123="","N","Y")</f>
        <v/>
      </c>
      <c r="K123" s="94">
        <f>_xlfn.TEXTJOIN("; ",TRUE,IF(P123="52-wk low","52-wk low",""),IF(AND(AD123&gt;=Settings!$B$12,M123&lt;0),"Distribution",""),IF(AND(AJ123="Y",M123&lt;0,AK123&lt;-Settings!$B$13),"Long unwinding",""),IF(AND(AJ123="Y",M123&lt;0,AK123&gt;Settings!$B$13),"Short buildup",""))</f>
        <v/>
      </c>
      <c r="L123" s="95" t="n">
        <v>376.25</v>
      </c>
      <c r="M123" s="96" t="n">
        <v>0.82</v>
      </c>
      <c r="N123" s="93" t="n">
        <v>377</v>
      </c>
      <c r="O123" s="91" t="inlineStr">
        <is>
          <t>None</t>
        </is>
      </c>
      <c r="P123" s="91" t="inlineStr">
        <is>
          <t>None</t>
        </is>
      </c>
      <c r="Q123" s="97" t="n">
        <v>94.98</v>
      </c>
      <c r="R123" s="96" t="n">
        <v>49.69</v>
      </c>
      <c r="S123" s="96" t="n">
        <v>2.05</v>
      </c>
      <c r="T123" s="96" t="n">
        <v>1.98</v>
      </c>
      <c r="U123" s="96" t="n">
        <v>1.61</v>
      </c>
      <c r="V123" s="103" t="n">
        <v>0.84</v>
      </c>
      <c r="W123" s="102" t="n">
        <v>5</v>
      </c>
      <c r="X123" s="93" t="n">
        <v>116</v>
      </c>
      <c r="Y123" s="91" t="inlineStr">
        <is>
          <t>None</t>
        </is>
      </c>
      <c r="Z123" s="99" t="n">
        <v>55.45</v>
      </c>
      <c r="AA123" s="96" t="n">
        <v>0.98</v>
      </c>
      <c r="AB123" s="96" t="n">
        <v>1</v>
      </c>
      <c r="AC123" s="96" t="n">
        <v>2.1</v>
      </c>
      <c r="AD123" s="96" t="n">
        <v>1.99</v>
      </c>
      <c r="AE123" s="96" t="n">
        <v>1.56</v>
      </c>
      <c r="AF123" s="103" t="n">
        <v>0.9399999999999999</v>
      </c>
      <c r="AG123" s="91" t="inlineStr">
        <is>
          <t>Normal</t>
        </is>
      </c>
      <c r="AH123" s="100" t="n">
        <v>0</v>
      </c>
      <c r="AI123" s="101" t="n">
        <v>0</v>
      </c>
      <c r="AJ123" s="92" t="inlineStr">
        <is>
          <t>Y</t>
        </is>
      </c>
      <c r="AK123" s="96" t="n">
        <v>-4.33</v>
      </c>
      <c r="AL123" s="91" t="inlineStr">
        <is>
          <t>Short covering</t>
        </is>
      </c>
      <c r="AM123" s="93" t="n">
        <v>40</v>
      </c>
      <c r="AN123" s="92" t="inlineStr">
        <is>
          <t>Mid150 Mom 50; MidSmall400 MQ 100</t>
        </is>
      </c>
      <c r="AO123" s="102" t="n">
        <v>2</v>
      </c>
      <c r="AP123" s="103" t="n">
        <v>0.75</v>
      </c>
      <c r="AQ123" s="102" t="n">
        <v>44</v>
      </c>
      <c r="AR123" s="91" t="inlineStr">
        <is>
          <t>Y</t>
        </is>
      </c>
      <c r="AS123" s="104" t="n">
        <v>2.57</v>
      </c>
      <c r="AT123" s="92">
        <f>IF(AND(P123="52-wk high",T123&gt;=Settings!$B$7),"Y","N")</f>
        <v/>
      </c>
      <c r="AU123" s="91">
        <f>IF(AND(AD123&gt;=Settings!$B$8,M123&gt;0),"Y","N")</f>
        <v/>
      </c>
      <c r="AV123" s="91">
        <f>IF(OR(AH123&gt;Settings!$B$9,AI123&gt;Settings!$B$9),"Y","N")</f>
        <v/>
      </c>
      <c r="AW123" s="91">
        <f>IF(AJ123&lt;&gt;"Y","n/a",IF(AND(M123&gt;0,AK123&gt;Settings!$B$10),"Y","N"))</f>
        <v/>
      </c>
      <c r="AX123" s="91">
        <f>IF(AO123&gt;=Settings!$B$11,"Y","N")</f>
        <v/>
      </c>
      <c r="AY123" s="99">
        <f>(AT123="Y")+(AU123="Y")+(AV123="Y")+(AW123="Y")+(AX123="Y")</f>
        <v/>
      </c>
      <c r="AZ123" s="94">
        <f>IF(AY123=0,"None",_xlfn.TEXTJOIN(", ",TRUE(),IF(AT123="Y","Breakout",""),IF(AU123="Y","Accumulation",""),IF(AV123="Y","Institutional buying",""),IF(AW123="Y","Long buildup",""),IF(AX123="Y","Momentum leader","")))</f>
        <v/>
      </c>
      <c r="BA123" s="94">
        <f>IF(BW123="","","Passes "&amp;AY123&amp;" of 5 buy-side scans"&amp;IF(G123="Y","; RED FLAG: filter out using Red flag column",""))</f>
        <v/>
      </c>
      <c r="BB123" s="91" t="inlineStr">
        <is>
          <t>None</t>
        </is>
      </c>
      <c r="BC123" s="92" t="inlineStr">
        <is>
          <t>N</t>
        </is>
      </c>
      <c r="BD123" s="94" t="n"/>
      <c r="BE123" s="94" t="n"/>
      <c r="BF123" s="92">
        <f>IF(R123*100000&gt;=Settings!$B$5,"Y","N")</f>
        <v/>
      </c>
      <c r="BG123" s="91">
        <f>IF(F123&gt;Settings!$B$6,"Y","N")</f>
        <v/>
      </c>
      <c r="BH123" s="97" t="n">
        <v>-21.86</v>
      </c>
      <c r="BI123" s="96" t="n">
        <v>-0.95</v>
      </c>
      <c r="BJ123" s="96" t="n">
        <v>0.33</v>
      </c>
      <c r="BK123" s="96" t="n">
        <v>-3.24</v>
      </c>
      <c r="BL123" s="96" t="n">
        <v>-11.1</v>
      </c>
      <c r="BM123" s="96" t="n">
        <v>6.87</v>
      </c>
      <c r="BN123" s="97" t="n">
        <v>0.07000000000000001</v>
      </c>
      <c r="BO123" s="96" t="n">
        <v>-1.45</v>
      </c>
      <c r="BP123" s="96" t="n">
        <v>-3.86</v>
      </c>
      <c r="BQ123" s="96" t="n">
        <v>-5.2</v>
      </c>
      <c r="BR123" s="91" t="inlineStr">
        <is>
          <t>Mixed</t>
        </is>
      </c>
      <c r="BS123" s="91" t="inlineStr">
        <is>
          <t>None</t>
        </is>
      </c>
      <c r="BT123" s="96" t="n">
        <v>50.8</v>
      </c>
      <c r="BU123" s="91" t="inlineStr">
        <is>
          <t>N</t>
        </is>
      </c>
      <c r="BV123" s="99">
        <f>IF(OR(BF123&lt;&gt;"Y",BG123&lt;&gt;"Y"),"",(AND(ISNUMBER(BQ123),BQ123&gt;0))+(BR123="Stacked up")+(AND(ISNUMBER(BH123),BH123&gt;=-Settings!$B$17))+(AND(ISNUMBER(BK123),ISNUMBER(BM123),BK123&gt;0,BM123&gt;0))+(AND(ISNUMBER(AQ123),AQ123&gt;=Settings!$B$18))+(AND(ISNUMBER(BT123),BT123&gt;=Settings!$B$19,BT123&lt;=Settings!$B$20))+(AND(ISNUMBER(AS123),AS123&gt;0))+(AND(ISNUMBER(T123),ISNUMBER(M123),T123&gt;=Settings!$B$21,M123&gt;0))+(AND(ISNUMBER(AD123),ISNUMBER(M123),AD123&gt;=Settings!$B$22,M123&gt;0))+(AY123&gt;=1))</f>
        <v/>
      </c>
      <c r="BW123" s="91">
        <f>IF(OR(AY123=0,BF123&lt;&gt;"Y",BG123&lt;&gt;"Y"),"",1+SUMPRODUCT(($A$6:$A$2604=A123)*($AY$6:$AY$2604&gt;0)*($BF$6:$BF$2604="Y")*($BG$6:$BG$2604="Y")*(($AY$6:$AY$2604&gt;AY123)+($AY$6:$AY$2604=AY123)*($AD$6:$AD$2604&gt;AD123))))</f>
        <v/>
      </c>
    </row>
    <row r="124" ht="23.85" customHeight="1" s="55">
      <c r="A124" s="90" t="n">
        <v>46296</v>
      </c>
      <c r="B124" s="91" t="inlineStr">
        <is>
          <t>GMRAIRPORT</t>
        </is>
      </c>
      <c r="C124" s="91" t="inlineStr">
        <is>
          <t>INE776C01039</t>
        </is>
      </c>
      <c r="D124" s="91" t="inlineStr">
        <is>
          <t>Services</t>
        </is>
      </c>
      <c r="E124" s="91" t="inlineStr">
        <is>
          <t>Midcap 150 (in Nifty 200)</t>
        </is>
      </c>
      <c r="F124" s="93" t="n">
        <v>98367</v>
      </c>
      <c r="G124" s="92" t="inlineStr">
        <is>
          <t>N</t>
        </is>
      </c>
      <c r="H124" s="94" t="n"/>
      <c r="I124" s="91" t="inlineStr">
        <is>
          <t>N</t>
        </is>
      </c>
      <c r="J124" s="92">
        <f>IF(K124="","N","Y")</f>
        <v/>
      </c>
      <c r="K124" s="94">
        <f>_xlfn.TEXTJOIN("; ",TRUE,IF(P124="52-wk low","52-wk low",""),IF(AND(AD124&gt;=Settings!$B$12,M124&lt;0),"Distribution",""),IF(AND(AJ124="Y",M124&lt;0,AK124&lt;-Settings!$B$13),"Long unwinding",""),IF(AND(AJ124="Y",M124&lt;0,AK124&gt;Settings!$B$13),"Short buildup",""))</f>
        <v/>
      </c>
      <c r="L124" s="95" t="n">
        <v>93.16</v>
      </c>
      <c r="M124" s="96" t="n">
        <v>-2.09</v>
      </c>
      <c r="N124" s="93" t="n">
        <v>1700</v>
      </c>
      <c r="O124" s="91" t="inlineStr">
        <is>
          <t>None</t>
        </is>
      </c>
      <c r="P124" s="91" t="inlineStr">
        <is>
          <t>None</t>
        </is>
      </c>
      <c r="Q124" s="97" t="n">
        <v>156.84</v>
      </c>
      <c r="R124" s="96" t="n">
        <v>116.52</v>
      </c>
      <c r="S124" s="96" t="n">
        <v>1.4</v>
      </c>
      <c r="T124" s="96" t="n">
        <v>1.3</v>
      </c>
      <c r="U124" s="96" t="n">
        <v>0.89</v>
      </c>
      <c r="V124" s="103" t="n">
        <v>0.66</v>
      </c>
      <c r="W124" s="102" t="n">
        <v>2</v>
      </c>
      <c r="X124" s="93" t="n"/>
      <c r="Y124" s="91" t="inlineStr">
        <is>
          <t>None</t>
        </is>
      </c>
      <c r="Z124" s="99" t="n">
        <v>54.56</v>
      </c>
      <c r="AA124" s="96" t="n">
        <v>0.9399999999999999</v>
      </c>
      <c r="AB124" s="96" t="n">
        <v>0.95</v>
      </c>
      <c r="AC124" s="96" t="n">
        <v>1.36</v>
      </c>
      <c r="AD124" s="96" t="n">
        <v>1.19</v>
      </c>
      <c r="AE124" s="96" t="n">
        <v>0.84</v>
      </c>
      <c r="AF124" s="103" t="n">
        <v>0.97</v>
      </c>
      <c r="AG124" s="91" t="inlineStr">
        <is>
          <t>Normal</t>
        </is>
      </c>
      <c r="AH124" s="100" t="n">
        <v>0</v>
      </c>
      <c r="AI124" s="101" t="n">
        <v>0</v>
      </c>
      <c r="AJ124" s="92" t="inlineStr">
        <is>
          <t>Y</t>
        </is>
      </c>
      <c r="AK124" s="96" t="n">
        <v>1.83</v>
      </c>
      <c r="AL124" s="91" t="inlineStr">
        <is>
          <t>Short buildup</t>
        </is>
      </c>
      <c r="AM124" s="93" t="n">
        <v>152</v>
      </c>
      <c r="AN124" s="92" t="inlineStr">
        <is>
          <t>Mid150 Mom 50</t>
        </is>
      </c>
      <c r="AO124" s="102" t="n">
        <v>1</v>
      </c>
      <c r="AP124" s="103" t="n">
        <v>0.92</v>
      </c>
      <c r="AQ124" s="102" t="n">
        <v>58</v>
      </c>
      <c r="AR124" s="91" t="inlineStr">
        <is>
          <t>Y</t>
        </is>
      </c>
      <c r="AS124" s="104" t="n">
        <v>5.23</v>
      </c>
      <c r="AT124" s="92">
        <f>IF(AND(P124="52-wk high",T124&gt;=Settings!$B$7),"Y","N")</f>
        <v/>
      </c>
      <c r="AU124" s="91">
        <f>IF(AND(AD124&gt;=Settings!$B$8,M124&gt;0),"Y","N")</f>
        <v/>
      </c>
      <c r="AV124" s="91">
        <f>IF(OR(AH124&gt;Settings!$B$9,AI124&gt;Settings!$B$9),"Y","N")</f>
        <v/>
      </c>
      <c r="AW124" s="91">
        <f>IF(AJ124&lt;&gt;"Y","n/a",IF(AND(M124&gt;0,AK124&gt;Settings!$B$10),"Y","N"))</f>
        <v/>
      </c>
      <c r="AX124" s="91">
        <f>IF(AO124&gt;=Settings!$B$11,"Y","N")</f>
        <v/>
      </c>
      <c r="AY124" s="99">
        <f>(AT124="Y")+(AU124="Y")+(AV124="Y")+(AW124="Y")+(AX124="Y")</f>
        <v/>
      </c>
      <c r="AZ124" s="94">
        <f>IF(AY124=0,"None",_xlfn.TEXTJOIN(", ",TRUE(),IF(AT124="Y","Breakout",""),IF(AU124="Y","Accumulation",""),IF(AV124="Y","Institutional buying",""),IF(AW124="Y","Long buildup",""),IF(AX124="Y","Momentum leader","")))</f>
        <v/>
      </c>
      <c r="BA124" s="94">
        <f>IF(BW124="","","Passes "&amp;AY124&amp;" of 5 buy-side scans"&amp;IF(G124="Y","; RED FLAG: filter out using Red flag column",""))</f>
        <v/>
      </c>
      <c r="BB124" s="91" t="inlineStr">
        <is>
          <t>None</t>
        </is>
      </c>
      <c r="BC124" s="92" t="inlineStr">
        <is>
          <t>Y</t>
        </is>
      </c>
      <c r="BD124" s="94" t="inlineStr">
        <is>
          <t>PE &gt; 50</t>
        </is>
      </c>
      <c r="BE124" s="94" t="n"/>
      <c r="BF124" s="92">
        <f>IF(R124*100000&gt;=Settings!$B$5,"Y","N")</f>
        <v/>
      </c>
      <c r="BG124" s="91">
        <f>IF(F124&gt;Settings!$B$6,"Y","N")</f>
        <v/>
      </c>
      <c r="BH124" s="97" t="n">
        <v>-19.44</v>
      </c>
      <c r="BI124" s="96" t="n">
        <v>-4.3</v>
      </c>
      <c r="BJ124" s="96" t="n">
        <v>-1.02</v>
      </c>
      <c r="BK124" s="96" t="n">
        <v>-17.94</v>
      </c>
      <c r="BL124" s="96" t="n">
        <v>4.33</v>
      </c>
      <c r="BM124" s="96" t="n">
        <v>4.28</v>
      </c>
      <c r="BN124" s="97" t="n">
        <v>-3.57</v>
      </c>
      <c r="BO124" s="96" t="n">
        <v>-6.18</v>
      </c>
      <c r="BP124" s="96" t="n">
        <v>-7.27</v>
      </c>
      <c r="BQ124" s="96" t="n">
        <v>-6.29</v>
      </c>
      <c r="BR124" s="91" t="inlineStr">
        <is>
          <t>Mixed</t>
        </is>
      </c>
      <c r="BS124" s="91" t="inlineStr">
        <is>
          <t>None</t>
        </is>
      </c>
      <c r="BT124" s="96" t="n">
        <v>37.6</v>
      </c>
      <c r="BU124" s="91" t="inlineStr">
        <is>
          <t>N</t>
        </is>
      </c>
      <c r="BV124" s="99">
        <f>IF(OR(BF124&lt;&gt;"Y",BG124&lt;&gt;"Y"),"",(AND(ISNUMBER(BQ124),BQ124&gt;0))+(BR124="Stacked up")+(AND(ISNUMBER(BH124),BH124&gt;=-Settings!$B$17))+(AND(ISNUMBER(BK124),ISNUMBER(BM124),BK124&gt;0,BM124&gt;0))+(AND(ISNUMBER(AQ124),AQ124&gt;=Settings!$B$18))+(AND(ISNUMBER(BT124),BT124&gt;=Settings!$B$19,BT124&lt;=Settings!$B$20))+(AND(ISNUMBER(AS124),AS124&gt;0))+(AND(ISNUMBER(T124),ISNUMBER(M124),T124&gt;=Settings!$B$21,M124&gt;0))+(AND(ISNUMBER(AD124),ISNUMBER(M124),AD124&gt;=Settings!$B$22,M124&gt;0))+(AY124&gt;=1))</f>
        <v/>
      </c>
      <c r="BW124" s="91">
        <f>IF(OR(AY124=0,BF124&lt;&gt;"Y",BG124&lt;&gt;"Y"),"",1+SUMPRODUCT(($A$6:$A$2604=A124)*($AY$6:$AY$2604&gt;0)*($BF$6:$BF$2604="Y")*($BG$6:$BG$2604="Y")*(($AY$6:$AY$2604&gt;AY124)+($AY$6:$AY$2604=AY124)*($AD$6:$AD$2604&gt;AD124))))</f>
        <v/>
      </c>
    </row>
    <row r="125" ht="23.85" customHeight="1" s="55">
      <c r="A125" s="90" t="n">
        <v>46296</v>
      </c>
      <c r="B125" s="91" t="inlineStr">
        <is>
          <t>UNITDSPR</t>
        </is>
      </c>
      <c r="C125" s="91" t="inlineStr">
        <is>
          <t>INE854D01024</t>
        </is>
      </c>
      <c r="D125" s="91" t="inlineStr">
        <is>
          <t>Fast Moving Consumer Goods</t>
        </is>
      </c>
      <c r="E125" s="91" t="inlineStr">
        <is>
          <t>Midcap 150 (in Nifty 200)</t>
        </is>
      </c>
      <c r="F125" s="93" t="n">
        <v>97109</v>
      </c>
      <c r="G125" s="92" t="inlineStr">
        <is>
          <t>N</t>
        </is>
      </c>
      <c r="H125" s="94" t="n"/>
      <c r="I125" s="91" t="inlineStr">
        <is>
          <t>N</t>
        </is>
      </c>
      <c r="J125" s="92">
        <f>IF(K125="","N","Y")</f>
        <v/>
      </c>
      <c r="K125" s="94">
        <f>_xlfn.TEXTJOIN("; ",TRUE,IF(P125="52-wk low","52-wk low",""),IF(AND(AD125&gt;=Settings!$B$12,M125&lt;0),"Distribution",""),IF(AND(AJ125="Y",M125&lt;0,AK125&lt;-Settings!$B$13),"Long unwinding",""),IF(AND(AJ125="Y",M125&lt;0,AK125&gt;Settings!$B$13),"Short buildup",""))</f>
        <v/>
      </c>
      <c r="L125" s="95" t="n">
        <v>1335.1</v>
      </c>
      <c r="M125" s="96" t="n">
        <v>-1.4</v>
      </c>
      <c r="N125" s="93" t="n">
        <v>1260</v>
      </c>
      <c r="O125" s="91" t="inlineStr">
        <is>
          <t>None</t>
        </is>
      </c>
      <c r="P125" s="91" t="inlineStr">
        <is>
          <t>None</t>
        </is>
      </c>
      <c r="Q125" s="97" t="n">
        <v>10.04</v>
      </c>
      <c r="R125" s="96" t="n">
        <v>9.34</v>
      </c>
      <c r="S125" s="96" t="n">
        <v>1.08</v>
      </c>
      <c r="T125" s="96" t="n">
        <v>1.17</v>
      </c>
      <c r="U125" s="96" t="n">
        <v>1.14</v>
      </c>
      <c r="V125" s="103" t="n">
        <v>1.05</v>
      </c>
      <c r="W125" s="102" t="n">
        <v>3</v>
      </c>
      <c r="X125" s="93" t="n">
        <v>279</v>
      </c>
      <c r="Y125" s="91" t="inlineStr">
        <is>
          <t>None</t>
        </is>
      </c>
      <c r="Z125" s="99" t="n">
        <v>59.91</v>
      </c>
      <c r="AA125" s="96" t="n">
        <v>0.99</v>
      </c>
      <c r="AB125" s="96" t="n">
        <v>1.02</v>
      </c>
      <c r="AC125" s="96" t="n">
        <v>0.9399999999999999</v>
      </c>
      <c r="AD125" s="96" t="n">
        <v>1.16</v>
      </c>
      <c r="AE125" s="96" t="n">
        <v>1.19</v>
      </c>
      <c r="AF125" s="103" t="n">
        <v>1.19</v>
      </c>
      <c r="AG125" s="91" t="inlineStr">
        <is>
          <t>Normal</t>
        </is>
      </c>
      <c r="AH125" s="100" t="n">
        <v>0</v>
      </c>
      <c r="AI125" s="101" t="n">
        <v>0</v>
      </c>
      <c r="AJ125" s="92" t="inlineStr">
        <is>
          <t>Y</t>
        </is>
      </c>
      <c r="AK125" s="96" t="n">
        <v>0.41</v>
      </c>
      <c r="AL125" s="91" t="inlineStr">
        <is>
          <t>Short buildup</t>
        </is>
      </c>
      <c r="AM125" s="93" t="n">
        <v>157</v>
      </c>
      <c r="AN125" s="92" t="inlineStr">
        <is>
          <t>None</t>
        </is>
      </c>
      <c r="AO125" s="102" t="n">
        <v>0</v>
      </c>
      <c r="AP125" s="103" t="n">
        <v>0.92</v>
      </c>
      <c r="AQ125" s="102" t="n">
        <v>58</v>
      </c>
      <c r="AR125" s="91" t="inlineStr">
        <is>
          <t>Y</t>
        </is>
      </c>
      <c r="AS125" s="104" t="n">
        <v>2.11</v>
      </c>
      <c r="AT125" s="92">
        <f>IF(AND(P125="52-wk high",T125&gt;=Settings!$B$7),"Y","N")</f>
        <v/>
      </c>
      <c r="AU125" s="91">
        <f>IF(AND(AD125&gt;=Settings!$B$8,M125&gt;0),"Y","N")</f>
        <v/>
      </c>
      <c r="AV125" s="91">
        <f>IF(OR(AH125&gt;Settings!$B$9,AI125&gt;Settings!$B$9),"Y","N")</f>
        <v/>
      </c>
      <c r="AW125" s="91">
        <f>IF(AJ125&lt;&gt;"Y","n/a",IF(AND(M125&gt;0,AK125&gt;Settings!$B$10),"Y","N"))</f>
        <v/>
      </c>
      <c r="AX125" s="91">
        <f>IF(AO125&gt;=Settings!$B$11,"Y","N")</f>
        <v/>
      </c>
      <c r="AY125" s="99">
        <f>(AT125="Y")+(AU125="Y")+(AV125="Y")+(AW125="Y")+(AX125="Y")</f>
        <v/>
      </c>
      <c r="AZ125" s="94">
        <f>IF(AY125=0,"None",_xlfn.TEXTJOIN(", ",TRUE(),IF(AT125="Y","Breakout",""),IF(AU125="Y","Accumulation",""),IF(AV125="Y","Institutional buying",""),IF(AW125="Y","Long buildup",""),IF(AX125="Y","Momentum leader","")))</f>
        <v/>
      </c>
      <c r="BA125" s="94">
        <f>IF(BW125="","","Passes "&amp;AY125&amp;" of 5 buy-side scans"&amp;IF(G125="Y","; RED FLAG: filter out using Red flag column",""))</f>
        <v/>
      </c>
      <c r="BB125" s="91" t="inlineStr">
        <is>
          <t>None</t>
        </is>
      </c>
      <c r="BC125" s="92" t="inlineStr">
        <is>
          <t>Y</t>
        </is>
      </c>
      <c r="BD125" s="94" t="inlineStr">
        <is>
          <t>PE &gt; 50</t>
        </is>
      </c>
      <c r="BE125" s="94" t="n"/>
      <c r="BF125" s="92">
        <f>IF(R125*100000&gt;=Settings!$B$5,"Y","N")</f>
        <v/>
      </c>
      <c r="BG125" s="91">
        <f>IF(F125&gt;Settings!$B$6,"Y","N")</f>
        <v/>
      </c>
      <c r="BH125" s="97" t="n">
        <v>-14.6</v>
      </c>
      <c r="BI125" s="96" t="n">
        <v>-6.2</v>
      </c>
      <c r="BJ125" s="96" t="n">
        <v>-9.18</v>
      </c>
      <c r="BK125" s="96" t="n">
        <v>-1.28</v>
      </c>
      <c r="BL125" s="96" t="n">
        <v>6.87</v>
      </c>
      <c r="BM125" s="96" t="n">
        <v>-0.86</v>
      </c>
      <c r="BN125" s="97" t="n">
        <v>-5.22</v>
      </c>
      <c r="BO125" s="96" t="n">
        <v>-6.63</v>
      </c>
      <c r="BP125" s="96" t="n">
        <v>-5.56</v>
      </c>
      <c r="BQ125" s="96" t="n">
        <v>-4.04</v>
      </c>
      <c r="BR125" s="91" t="inlineStr">
        <is>
          <t>Mixed</t>
        </is>
      </c>
      <c r="BS125" s="91" t="inlineStr">
        <is>
          <t>None</t>
        </is>
      </c>
      <c r="BT125" s="96" t="n">
        <v>26.5</v>
      </c>
      <c r="BU125" s="91" t="inlineStr">
        <is>
          <t>N</t>
        </is>
      </c>
      <c r="BV125" s="99">
        <f>IF(OR(BF125&lt;&gt;"Y",BG125&lt;&gt;"Y"),"",(AND(ISNUMBER(BQ125),BQ125&gt;0))+(BR125="Stacked up")+(AND(ISNUMBER(BH125),BH125&gt;=-Settings!$B$17))+(AND(ISNUMBER(BK125),ISNUMBER(BM125),BK125&gt;0,BM125&gt;0))+(AND(ISNUMBER(AQ125),AQ125&gt;=Settings!$B$18))+(AND(ISNUMBER(BT125),BT125&gt;=Settings!$B$19,BT125&lt;=Settings!$B$20))+(AND(ISNUMBER(AS125),AS125&gt;0))+(AND(ISNUMBER(T125),ISNUMBER(M125),T125&gt;=Settings!$B$21,M125&gt;0))+(AND(ISNUMBER(AD125),ISNUMBER(M125),AD125&gt;=Settings!$B$22,M125&gt;0))+(AY125&gt;=1))</f>
        <v/>
      </c>
      <c r="BW125" s="91">
        <f>IF(OR(AY125=0,BF125&lt;&gt;"Y",BG125&lt;&gt;"Y"),"",1+SUMPRODUCT(($A$6:$A$2604=A125)*($AY$6:$AY$2604&gt;0)*($BF$6:$BF$2604="Y")*($BG$6:$BG$2604="Y")*(($AY$6:$AY$2604&gt;AY125)+($AY$6:$AY$2604=AY125)*($AD$6:$AD$2604&gt;AD125))))</f>
        <v/>
      </c>
    </row>
    <row r="126" ht="23.85" customHeight="1" s="55">
      <c r="A126" s="90" t="n">
        <v>46296</v>
      </c>
      <c r="B126" s="91" t="inlineStr">
        <is>
          <t>AUROPHARMA</t>
        </is>
      </c>
      <c r="C126" s="91" t="inlineStr">
        <is>
          <t>INE406A01037</t>
        </is>
      </c>
      <c r="D126" s="91" t="inlineStr">
        <is>
          <t>Healthcare</t>
        </is>
      </c>
      <c r="E126" s="91" t="inlineStr">
        <is>
          <t>Midcap 150 (in Nifty 200)</t>
        </is>
      </c>
      <c r="F126" s="93" t="n">
        <v>96479</v>
      </c>
      <c r="G126" s="92" t="inlineStr">
        <is>
          <t>N</t>
        </is>
      </c>
      <c r="H126" s="94" t="n"/>
      <c r="I126" s="91" t="inlineStr">
        <is>
          <t>N</t>
        </is>
      </c>
      <c r="J126" s="92">
        <f>IF(K126="","N","Y")</f>
        <v/>
      </c>
      <c r="K126" s="94">
        <f>_xlfn.TEXTJOIN("; ",TRUE,IF(P126="52-wk low","52-wk low",""),IF(AND(AD126&gt;=Settings!$B$12,M126&lt;0),"Distribution",""),IF(AND(AJ126="Y",M126&lt;0,AK126&lt;-Settings!$B$13),"Long unwinding",""),IF(AND(AJ126="Y",M126&lt;0,AK126&gt;Settings!$B$13),"Short buildup",""))</f>
        <v/>
      </c>
      <c r="L126" s="95" t="n">
        <v>1676.8</v>
      </c>
      <c r="M126" s="96" t="n">
        <v>0.29</v>
      </c>
      <c r="N126" s="93" t="n">
        <v>500</v>
      </c>
      <c r="O126" s="91" t="inlineStr">
        <is>
          <t>None</t>
        </is>
      </c>
      <c r="P126" s="91" t="inlineStr">
        <is>
          <t>None</t>
        </is>
      </c>
      <c r="Q126" s="97" t="n">
        <v>10.74</v>
      </c>
      <c r="R126" s="96" t="n">
        <v>8.050000000000001</v>
      </c>
      <c r="S126" s="96" t="n">
        <v>1.36</v>
      </c>
      <c r="T126" s="96" t="n">
        <v>1.18</v>
      </c>
      <c r="U126" s="96" t="n">
        <v>0.96</v>
      </c>
      <c r="V126" s="103" t="n">
        <v>0.72</v>
      </c>
      <c r="W126" s="102" t="n">
        <v>3</v>
      </c>
      <c r="X126" s="93" t="n"/>
      <c r="Y126" s="91" t="inlineStr">
        <is>
          <t>None</t>
        </is>
      </c>
      <c r="Z126" s="99" t="n">
        <v>50.41</v>
      </c>
      <c r="AA126" s="96" t="n">
        <v>1.01</v>
      </c>
      <c r="AB126" s="96" t="n">
        <v>1.01</v>
      </c>
      <c r="AC126" s="96" t="n">
        <v>1.35</v>
      </c>
      <c r="AD126" s="96" t="n">
        <v>1.18</v>
      </c>
      <c r="AE126" s="96" t="n">
        <v>0.97</v>
      </c>
      <c r="AF126" s="103" t="n">
        <v>1.02</v>
      </c>
      <c r="AG126" s="91" t="inlineStr">
        <is>
          <t>Normal</t>
        </is>
      </c>
      <c r="AH126" s="100" t="n">
        <v>0</v>
      </c>
      <c r="AI126" s="101" t="n">
        <v>0</v>
      </c>
      <c r="AJ126" s="92" t="inlineStr">
        <is>
          <t>Y</t>
        </is>
      </c>
      <c r="AK126" s="96" t="n">
        <v>-0.47</v>
      </c>
      <c r="AL126" s="91" t="inlineStr">
        <is>
          <t>Short covering</t>
        </is>
      </c>
      <c r="AM126" s="93" t="n">
        <v>103</v>
      </c>
      <c r="AN126" s="92" t="inlineStr">
        <is>
          <t>Mid150 Mom 50; MidSmall400 MQ 100</t>
        </is>
      </c>
      <c r="AO126" s="102" t="n">
        <v>2</v>
      </c>
      <c r="AP126" s="103" t="n">
        <v>2.23</v>
      </c>
      <c r="AQ126" s="102" t="n">
        <v>92</v>
      </c>
      <c r="AR126" s="91" t="inlineStr">
        <is>
          <t>Y</t>
        </is>
      </c>
      <c r="AS126" s="104" t="n">
        <v>3.79</v>
      </c>
      <c r="AT126" s="92">
        <f>IF(AND(P126="52-wk high",T126&gt;=Settings!$B$7),"Y","N")</f>
        <v/>
      </c>
      <c r="AU126" s="91">
        <f>IF(AND(AD126&gt;=Settings!$B$8,M126&gt;0),"Y","N")</f>
        <v/>
      </c>
      <c r="AV126" s="91">
        <f>IF(OR(AH126&gt;Settings!$B$9,AI126&gt;Settings!$B$9),"Y","N")</f>
        <v/>
      </c>
      <c r="AW126" s="91">
        <f>IF(AJ126&lt;&gt;"Y","n/a",IF(AND(M126&gt;0,AK126&gt;Settings!$B$10),"Y","N"))</f>
        <v/>
      </c>
      <c r="AX126" s="91">
        <f>IF(AO126&gt;=Settings!$B$11,"Y","N")</f>
        <v/>
      </c>
      <c r="AY126" s="99">
        <f>(AT126="Y")+(AU126="Y")+(AV126="Y")+(AW126="Y")+(AX126="Y")</f>
        <v/>
      </c>
      <c r="AZ126" s="94">
        <f>IF(AY126=0,"None",_xlfn.TEXTJOIN(", ",TRUE(),IF(AT126="Y","Breakout",""),IF(AU126="Y","Accumulation",""),IF(AV126="Y","Institutional buying",""),IF(AW126="Y","Long buildup",""),IF(AX126="Y","Momentum leader","")))</f>
        <v/>
      </c>
      <c r="BA126" s="94">
        <f>IF(BW126="","","Passes "&amp;AY126&amp;" of 5 buy-side scans"&amp;IF(G126="Y","; RED FLAG: filter out using Red flag column",""))</f>
        <v/>
      </c>
      <c r="BB126" s="91" t="inlineStr">
        <is>
          <t>None</t>
        </is>
      </c>
      <c r="BC126" s="92" t="inlineStr">
        <is>
          <t>N</t>
        </is>
      </c>
      <c r="BD126" s="94" t="n"/>
      <c r="BE126" s="94" t="n"/>
      <c r="BF126" s="92">
        <f>IF(R126*100000&gt;=Settings!$B$5,"Y","N")</f>
        <v/>
      </c>
      <c r="BG126" s="91">
        <f>IF(F126&gt;Settings!$B$6,"Y","N")</f>
        <v/>
      </c>
      <c r="BH126" s="97" t="n">
        <v>-3.63</v>
      </c>
      <c r="BI126" s="96" t="n">
        <v>-2.28</v>
      </c>
      <c r="BJ126" s="96" t="n">
        <v>-0.39</v>
      </c>
      <c r="BK126" s="96" t="n">
        <v>8</v>
      </c>
      <c r="BL126" s="96" t="n">
        <v>24.94</v>
      </c>
      <c r="BM126" s="96" t="n">
        <v>54.4</v>
      </c>
      <c r="BN126" s="97" t="n">
        <v>-0.42</v>
      </c>
      <c r="BO126" s="96" t="n">
        <v>2</v>
      </c>
      <c r="BP126" s="96" t="n">
        <v>6.62</v>
      </c>
      <c r="BQ126" s="96" t="n">
        <v>14.97</v>
      </c>
      <c r="BR126" s="91" t="inlineStr">
        <is>
          <t>Mixed</t>
        </is>
      </c>
      <c r="BS126" s="91" t="inlineStr">
        <is>
          <t>None</t>
        </is>
      </c>
      <c r="BT126" s="96" t="n">
        <v>46.1</v>
      </c>
      <c r="BU126" s="91" t="inlineStr">
        <is>
          <t>N</t>
        </is>
      </c>
      <c r="BV126" s="99">
        <f>IF(OR(BF126&lt;&gt;"Y",BG126&lt;&gt;"Y"),"",(AND(ISNUMBER(BQ126),BQ126&gt;0))+(BR126="Stacked up")+(AND(ISNUMBER(BH126),BH126&gt;=-Settings!$B$17))+(AND(ISNUMBER(BK126),ISNUMBER(BM126),BK126&gt;0,BM126&gt;0))+(AND(ISNUMBER(AQ126),AQ126&gt;=Settings!$B$18))+(AND(ISNUMBER(BT126),BT126&gt;=Settings!$B$19,BT126&lt;=Settings!$B$20))+(AND(ISNUMBER(AS126),AS126&gt;0))+(AND(ISNUMBER(T126),ISNUMBER(M126),T126&gt;=Settings!$B$21,M126&gt;0))+(AND(ISNUMBER(AD126),ISNUMBER(M126),AD126&gt;=Settings!$B$22,M126&gt;0))+(AY126&gt;=1))</f>
        <v/>
      </c>
      <c r="BW126" s="91">
        <f>IF(OR(AY126=0,BF126&lt;&gt;"Y",BG126&lt;&gt;"Y"),"",1+SUMPRODUCT(($A$6:$A$2604=A126)*($AY$6:$AY$2604&gt;0)*($BF$6:$BF$2604="Y")*($BG$6:$BG$2604="Y")*(($AY$6:$AY$2604&gt;AY126)+($AY$6:$AY$2604=AY126)*($AD$6:$AD$2604&gt;AD126))))</f>
        <v/>
      </c>
    </row>
    <row r="127" ht="23.85" customHeight="1" s="55">
      <c r="A127" s="90" t="n">
        <v>46296</v>
      </c>
      <c r="B127" s="91" t="inlineStr">
        <is>
          <t>NYKAA</t>
        </is>
      </c>
      <c r="C127" s="91" t="inlineStr">
        <is>
          <t>INE388Y01029</t>
        </is>
      </c>
      <c r="D127" s="91" t="inlineStr">
        <is>
          <t>Consumer Services</t>
        </is>
      </c>
      <c r="E127" s="91" t="inlineStr">
        <is>
          <t>Midcap 150 (in Nifty 200)</t>
        </is>
      </c>
      <c r="F127" s="93" t="n">
        <v>93075</v>
      </c>
      <c r="G127" s="92" t="inlineStr">
        <is>
          <t>N</t>
        </is>
      </c>
      <c r="H127" s="94" t="n"/>
      <c r="I127" s="91" t="inlineStr">
        <is>
          <t>N</t>
        </is>
      </c>
      <c r="J127" s="92">
        <f>IF(K127="","N","Y")</f>
        <v/>
      </c>
      <c r="K127" s="94">
        <f>_xlfn.TEXTJOIN("; ",TRUE,IF(P127="52-wk low","52-wk low",""),IF(AND(AD127&gt;=Settings!$B$12,M127&lt;0),"Distribution",""),IF(AND(AJ127="Y",M127&lt;0,AK127&lt;-Settings!$B$13),"Long unwinding",""),IF(AND(AJ127="Y",M127&lt;0,AK127&gt;Settings!$B$13),"Short buildup",""))</f>
        <v/>
      </c>
      <c r="L127" s="95" t="n">
        <v>324.95</v>
      </c>
      <c r="M127" s="96" t="n">
        <v>1.55</v>
      </c>
      <c r="N127" s="93" t="n">
        <v>246</v>
      </c>
      <c r="O127" s="91" t="inlineStr">
        <is>
          <t>None</t>
        </is>
      </c>
      <c r="P127" s="91" t="inlineStr">
        <is>
          <t>None</t>
        </is>
      </c>
      <c r="Q127" s="97" t="n">
        <v>79.06999999999999</v>
      </c>
      <c r="R127" s="96" t="n">
        <v>39.24</v>
      </c>
      <c r="S127" s="96" t="n">
        <v>2.14</v>
      </c>
      <c r="T127" s="96" t="n">
        <v>1.55</v>
      </c>
      <c r="U127" s="96" t="n">
        <v>1.21</v>
      </c>
      <c r="V127" s="103" t="n">
        <v>0.59</v>
      </c>
      <c r="W127" s="102" t="n">
        <v>1</v>
      </c>
      <c r="X127" s="93" t="n">
        <v>158</v>
      </c>
      <c r="Y127" s="91" t="inlineStr">
        <is>
          <t>None</t>
        </is>
      </c>
      <c r="Z127" s="99" t="n">
        <v>61.61</v>
      </c>
      <c r="AA127" s="96" t="n">
        <v>1.09</v>
      </c>
      <c r="AB127" s="96" t="n">
        <v>1.07</v>
      </c>
      <c r="AC127" s="96" t="n">
        <v>2.35</v>
      </c>
      <c r="AD127" s="96" t="n">
        <v>1.74</v>
      </c>
      <c r="AE127" s="96" t="n">
        <v>1.37</v>
      </c>
      <c r="AF127" s="103" t="n">
        <v>1.04</v>
      </c>
      <c r="AG127" s="91" t="inlineStr">
        <is>
          <t>Normal</t>
        </is>
      </c>
      <c r="AH127" s="100" t="n">
        <v>0</v>
      </c>
      <c r="AI127" s="101" t="n">
        <v>0</v>
      </c>
      <c r="AJ127" s="92" t="inlineStr">
        <is>
          <t>Y</t>
        </is>
      </c>
      <c r="AK127" s="96" t="n">
        <v>-2.46</v>
      </c>
      <c r="AL127" s="91" t="inlineStr">
        <is>
          <t>Short covering</t>
        </is>
      </c>
      <c r="AM127" s="93" t="n">
        <v>80</v>
      </c>
      <c r="AN127" s="92" t="inlineStr">
        <is>
          <t>Mid150 Mom 50</t>
        </is>
      </c>
      <c r="AO127" s="102" t="n">
        <v>1</v>
      </c>
      <c r="AP127" s="103" t="n">
        <v>2.01</v>
      </c>
      <c r="AQ127" s="102" t="n">
        <v>89</v>
      </c>
      <c r="AR127" s="91" t="inlineStr">
        <is>
          <t>Y</t>
        </is>
      </c>
      <c r="AS127" s="104" t="n">
        <v>2.34</v>
      </c>
      <c r="AT127" s="92">
        <f>IF(AND(P127="52-wk high",T127&gt;=Settings!$B$7),"Y","N")</f>
        <v/>
      </c>
      <c r="AU127" s="91">
        <f>IF(AND(AD127&gt;=Settings!$B$8,M127&gt;0),"Y","N")</f>
        <v/>
      </c>
      <c r="AV127" s="91">
        <f>IF(OR(AH127&gt;Settings!$B$9,AI127&gt;Settings!$B$9),"Y","N")</f>
        <v/>
      </c>
      <c r="AW127" s="91">
        <f>IF(AJ127&lt;&gt;"Y","n/a",IF(AND(M127&gt;0,AK127&gt;Settings!$B$10),"Y","N"))</f>
        <v/>
      </c>
      <c r="AX127" s="91">
        <f>IF(AO127&gt;=Settings!$B$11,"Y","N")</f>
        <v/>
      </c>
      <c r="AY127" s="99">
        <f>(AT127="Y")+(AU127="Y")+(AV127="Y")+(AW127="Y")+(AX127="Y")</f>
        <v/>
      </c>
      <c r="AZ127" s="94">
        <f>IF(AY127=0,"None",_xlfn.TEXTJOIN(", ",TRUE(),IF(AT127="Y","Breakout",""),IF(AU127="Y","Accumulation",""),IF(AV127="Y","Institutional buying",""),IF(AW127="Y","Long buildup",""),IF(AX127="Y","Momentum leader","")))</f>
        <v/>
      </c>
      <c r="BA127" s="94">
        <f>IF(BW127="","","Passes "&amp;AY127&amp;" of 5 buy-side scans"&amp;IF(G127="Y","; RED FLAG: filter out using Red flag column",""))</f>
        <v/>
      </c>
      <c r="BB127" s="91" t="inlineStr">
        <is>
          <t>None</t>
        </is>
      </c>
      <c r="BC127" s="92" t="inlineStr">
        <is>
          <t>Y</t>
        </is>
      </c>
      <c r="BD127" s="94" t="inlineStr">
        <is>
          <t>PE &gt; 50</t>
        </is>
      </c>
      <c r="BE127" s="94" t="n"/>
      <c r="BF127" s="92">
        <f>IF(R127*100000&gt;=Settings!$B$5,"Y","N")</f>
        <v/>
      </c>
      <c r="BG127" s="91">
        <f>IF(F127&gt;Settings!$B$6,"Y","N")</f>
        <v/>
      </c>
      <c r="BH127" s="97" t="n">
        <v>-7.04</v>
      </c>
      <c r="BI127" s="96" t="n">
        <v>-3.09</v>
      </c>
      <c r="BJ127" s="96" t="n">
        <v>-4</v>
      </c>
      <c r="BK127" s="96" t="n">
        <v>5.28</v>
      </c>
      <c r="BL127" s="96" t="n">
        <v>35.41</v>
      </c>
      <c r="BM127" s="96" t="n">
        <v>34.69</v>
      </c>
      <c r="BN127" s="97" t="n">
        <v>-1.94</v>
      </c>
      <c r="BO127" s="96" t="n">
        <v>-0.92</v>
      </c>
      <c r="BP127" s="96" t="n">
        <v>3.38</v>
      </c>
      <c r="BQ127" s="96" t="n">
        <v>10.49</v>
      </c>
      <c r="BR127" s="91" t="inlineStr">
        <is>
          <t>Mixed</t>
        </is>
      </c>
      <c r="BS127" s="91" t="inlineStr">
        <is>
          <t>None</t>
        </is>
      </c>
      <c r="BT127" s="96" t="n">
        <v>42.4</v>
      </c>
      <c r="BU127" s="91" t="inlineStr">
        <is>
          <t>N</t>
        </is>
      </c>
      <c r="BV127" s="99">
        <f>IF(OR(BF127&lt;&gt;"Y",BG127&lt;&gt;"Y"),"",(AND(ISNUMBER(BQ127),BQ127&gt;0))+(BR127="Stacked up")+(AND(ISNUMBER(BH127),BH127&gt;=-Settings!$B$17))+(AND(ISNUMBER(BK127),ISNUMBER(BM127),BK127&gt;0,BM127&gt;0))+(AND(ISNUMBER(AQ127),AQ127&gt;=Settings!$B$18))+(AND(ISNUMBER(BT127),BT127&gt;=Settings!$B$19,BT127&lt;=Settings!$B$20))+(AND(ISNUMBER(AS127),AS127&gt;0))+(AND(ISNUMBER(T127),ISNUMBER(M127),T127&gt;=Settings!$B$21,M127&gt;0))+(AND(ISNUMBER(AD127),ISNUMBER(M127),AD127&gt;=Settings!$B$22,M127&gt;0))+(AY127&gt;=1))</f>
        <v/>
      </c>
      <c r="BW127" s="91">
        <f>IF(OR(AY127=0,BF127&lt;&gt;"Y",BG127&lt;&gt;"Y"),"",1+SUMPRODUCT(($A$6:$A$2604=A127)*($AY$6:$AY$2604&gt;0)*($BF$6:$BF$2604="Y")*($BG$6:$BG$2604="Y")*(($AY$6:$AY$2604&gt;AY127)+($AY$6:$AY$2604=AY127)*($AD$6:$AD$2604&gt;AD127))))</f>
        <v/>
      </c>
    </row>
    <row r="128" ht="23.85" customHeight="1" s="55">
      <c r="A128" s="90" t="n">
        <v>46296</v>
      </c>
      <c r="B128" s="91" t="inlineStr">
        <is>
          <t>LUPIN</t>
        </is>
      </c>
      <c r="C128" s="91" t="inlineStr">
        <is>
          <t>INE326A01037</t>
        </is>
      </c>
      <c r="D128" s="91" t="inlineStr">
        <is>
          <t>Healthcare</t>
        </is>
      </c>
      <c r="E128" s="91" t="inlineStr">
        <is>
          <t>Midcap 150 (in Nifty 200)</t>
        </is>
      </c>
      <c r="F128" s="93" t="n">
        <v>92885</v>
      </c>
      <c r="G128" s="92" t="inlineStr">
        <is>
          <t>N</t>
        </is>
      </c>
      <c r="H128" s="94" t="n"/>
      <c r="I128" s="91" t="inlineStr">
        <is>
          <t>N</t>
        </is>
      </c>
      <c r="J128" s="92">
        <f>IF(K128="","N","Y")</f>
        <v/>
      </c>
      <c r="K128" s="94">
        <f>_xlfn.TEXTJOIN("; ",TRUE,IF(P128="52-wk low","52-wk low",""),IF(AND(AD128&gt;=Settings!$B$12,M128&lt;0),"Distribution",""),IF(AND(AJ128="Y",M128&lt;0,AK128&lt;-Settings!$B$13),"Long unwinding",""),IF(AND(AJ128="Y",M128&lt;0,AK128&gt;Settings!$B$13),"Short buildup",""))</f>
        <v/>
      </c>
      <c r="L128" s="95" t="n">
        <v>2031.2</v>
      </c>
      <c r="M128" s="96" t="n">
        <v>0.05</v>
      </c>
      <c r="N128" s="93" t="n">
        <v>562</v>
      </c>
      <c r="O128" s="91" t="inlineStr">
        <is>
          <t>None</t>
        </is>
      </c>
      <c r="P128" s="91" t="inlineStr">
        <is>
          <t>None</t>
        </is>
      </c>
      <c r="Q128" s="97" t="n">
        <v>8.26</v>
      </c>
      <c r="R128" s="96" t="n">
        <v>6.92</v>
      </c>
      <c r="S128" s="96" t="n">
        <v>1.2</v>
      </c>
      <c r="T128" s="96" t="n">
        <v>0.91</v>
      </c>
      <c r="U128" s="96" t="n">
        <v>0.87</v>
      </c>
      <c r="V128" s="103" t="n">
        <v>0.75</v>
      </c>
      <c r="W128" s="102" t="n">
        <v>2</v>
      </c>
      <c r="X128" s="93" t="n"/>
      <c r="Y128" s="91" t="inlineStr">
        <is>
          <t>None</t>
        </is>
      </c>
      <c r="Z128" s="99" t="n">
        <v>55.73</v>
      </c>
      <c r="AA128" s="96" t="n">
        <v>0.93</v>
      </c>
      <c r="AB128" s="96" t="n">
        <v>0.9399999999999999</v>
      </c>
      <c r="AC128" s="96" t="n">
        <v>1.12</v>
      </c>
      <c r="AD128" s="96" t="n">
        <v>0.86</v>
      </c>
      <c r="AE128" s="96" t="n">
        <v>0.86</v>
      </c>
      <c r="AF128" s="103" t="n">
        <v>1.04</v>
      </c>
      <c r="AG128" s="91" t="inlineStr">
        <is>
          <t>Normal</t>
        </is>
      </c>
      <c r="AH128" s="100" t="n">
        <v>0</v>
      </c>
      <c r="AI128" s="101" t="n">
        <v>0</v>
      </c>
      <c r="AJ128" s="92" t="inlineStr">
        <is>
          <t>Y</t>
        </is>
      </c>
      <c r="AK128" s="96" t="n">
        <v>0.85</v>
      </c>
      <c r="AL128" s="91" t="inlineStr">
        <is>
          <t>Long buildup</t>
        </is>
      </c>
      <c r="AM128" s="93" t="n">
        <v>162</v>
      </c>
      <c r="AN128" s="92" t="inlineStr">
        <is>
          <t>Mid150 Mom 50; MidSmall400 MQ 100</t>
        </is>
      </c>
      <c r="AO128" s="102" t="n">
        <v>2</v>
      </c>
      <c r="AP128" s="103" t="n">
        <v>0.6899999999999999</v>
      </c>
      <c r="AQ128" s="102" t="n">
        <v>35</v>
      </c>
      <c r="AR128" s="91" t="inlineStr">
        <is>
          <t>Y</t>
        </is>
      </c>
      <c r="AS128" s="104" t="n">
        <v>3.79</v>
      </c>
      <c r="AT128" s="92">
        <f>IF(AND(P128="52-wk high",T128&gt;=Settings!$B$7),"Y","N")</f>
        <v/>
      </c>
      <c r="AU128" s="91">
        <f>IF(AND(AD128&gt;=Settings!$B$8,M128&gt;0),"Y","N")</f>
        <v/>
      </c>
      <c r="AV128" s="91">
        <f>IF(OR(AH128&gt;Settings!$B$9,AI128&gt;Settings!$B$9),"Y","N")</f>
        <v/>
      </c>
      <c r="AW128" s="91">
        <f>IF(AJ128&lt;&gt;"Y","n/a",IF(AND(M128&gt;0,AK128&gt;Settings!$B$10),"Y","N"))</f>
        <v/>
      </c>
      <c r="AX128" s="91">
        <f>IF(AO128&gt;=Settings!$B$11,"Y","N")</f>
        <v/>
      </c>
      <c r="AY128" s="99">
        <f>(AT128="Y")+(AU128="Y")+(AV128="Y")+(AW128="Y")+(AX128="Y")</f>
        <v/>
      </c>
      <c r="AZ128" s="94">
        <f>IF(AY128=0,"None",_xlfn.TEXTJOIN(", ",TRUE(),IF(AT128="Y","Breakout",""),IF(AU128="Y","Accumulation",""),IF(AV128="Y","Institutional buying",""),IF(AW128="Y","Long buildup",""),IF(AX128="Y","Momentum leader","")))</f>
        <v/>
      </c>
      <c r="BA128" s="94">
        <f>IF(BW128="","","Passes "&amp;AY128&amp;" of 5 buy-side scans"&amp;IF(G128="Y","; RED FLAG: filter out using Red flag column",""))</f>
        <v/>
      </c>
      <c r="BB128" s="91" t="inlineStr">
        <is>
          <t>None</t>
        </is>
      </c>
      <c r="BC128" s="92" t="inlineStr">
        <is>
          <t>N</t>
        </is>
      </c>
      <c r="BD128" s="94" t="n"/>
      <c r="BE128" s="94" t="n"/>
      <c r="BF128" s="92">
        <f>IF(R128*100000&gt;=Settings!$B$5,"Y","N")</f>
        <v/>
      </c>
      <c r="BG128" s="91">
        <f>IF(F128&gt;Settings!$B$6,"Y","N")</f>
        <v/>
      </c>
      <c r="BH128" s="97" t="n">
        <v>-19.7</v>
      </c>
      <c r="BI128" s="96" t="n">
        <v>-3.31</v>
      </c>
      <c r="BJ128" s="96" t="n">
        <v>-5.66</v>
      </c>
      <c r="BK128" s="96" t="n">
        <v>-15.28</v>
      </c>
      <c r="BL128" s="96" t="n">
        <v>-10.71</v>
      </c>
      <c r="BM128" s="96" t="n">
        <v>2.52</v>
      </c>
      <c r="BN128" s="97" t="n">
        <v>-3.16</v>
      </c>
      <c r="BO128" s="96" t="n">
        <v>-6.74</v>
      </c>
      <c r="BP128" s="96" t="n">
        <v>-8.890000000000001</v>
      </c>
      <c r="BQ128" s="96" t="n">
        <v>-8.52</v>
      </c>
      <c r="BR128" s="91" t="inlineStr">
        <is>
          <t>Mixed</t>
        </is>
      </c>
      <c r="BS128" s="91" t="inlineStr">
        <is>
          <t>None</t>
        </is>
      </c>
      <c r="BT128" s="96" t="n">
        <v>29.5</v>
      </c>
      <c r="BU128" s="91" t="inlineStr">
        <is>
          <t>N</t>
        </is>
      </c>
      <c r="BV128" s="99">
        <f>IF(OR(BF128&lt;&gt;"Y",BG128&lt;&gt;"Y"),"",(AND(ISNUMBER(BQ128),BQ128&gt;0))+(BR128="Stacked up")+(AND(ISNUMBER(BH128),BH128&gt;=-Settings!$B$17))+(AND(ISNUMBER(BK128),ISNUMBER(BM128),BK128&gt;0,BM128&gt;0))+(AND(ISNUMBER(AQ128),AQ128&gt;=Settings!$B$18))+(AND(ISNUMBER(BT128),BT128&gt;=Settings!$B$19,BT128&lt;=Settings!$B$20))+(AND(ISNUMBER(AS128),AS128&gt;0))+(AND(ISNUMBER(T128),ISNUMBER(M128),T128&gt;=Settings!$B$21,M128&gt;0))+(AND(ISNUMBER(AD128),ISNUMBER(M128),AD128&gt;=Settings!$B$22,M128&gt;0))+(AY128&gt;=1))</f>
        <v/>
      </c>
      <c r="BW128" s="91">
        <f>IF(OR(AY128=0,BF128&lt;&gt;"Y",BG128&lt;&gt;"Y"),"",1+SUMPRODUCT(($A$6:$A$2604=A128)*($AY$6:$AY$2604&gt;0)*($BF$6:$BF$2604="Y")*($BG$6:$BG$2604="Y")*(($AY$6:$AY$2604&gt;AY128)+($AY$6:$AY$2604=AY128)*($AD$6:$AD$2604&gt;AD128))))</f>
        <v/>
      </c>
    </row>
    <row r="129" ht="23.85" customHeight="1" s="55">
      <c r="A129" s="90" t="n">
        <v>46296</v>
      </c>
      <c r="B129" s="91" t="inlineStr">
        <is>
          <t>BHARATFORG</t>
        </is>
      </c>
      <c r="C129" s="91" t="inlineStr">
        <is>
          <t>INE465A01025</t>
        </is>
      </c>
      <c r="D129" s="91" t="inlineStr">
        <is>
          <t>Automobile and Auto Components</t>
        </is>
      </c>
      <c r="E129" s="91" t="inlineStr">
        <is>
          <t>Midcap 150 (in Nifty 200)</t>
        </is>
      </c>
      <c r="F129" s="93" t="n">
        <v>91626</v>
      </c>
      <c r="G129" s="92" t="inlineStr">
        <is>
          <t>N</t>
        </is>
      </c>
      <c r="H129" s="94" t="n"/>
      <c r="I129" s="91" t="inlineStr">
        <is>
          <t>N</t>
        </is>
      </c>
      <c r="J129" s="92">
        <f>IF(K129="","N","Y")</f>
        <v/>
      </c>
      <c r="K129" s="94">
        <f>_xlfn.TEXTJOIN("; ",TRUE,IF(P129="52-wk low","52-wk low",""),IF(AND(AD129&gt;=Settings!$B$12,M129&lt;0),"Distribution",""),IF(AND(AJ129="Y",M129&lt;0,AK129&lt;-Settings!$B$13),"Long unwinding",""),IF(AND(AJ129="Y",M129&lt;0,AK129&gt;Settings!$B$13),"Short buildup",""))</f>
        <v/>
      </c>
      <c r="L129" s="95" t="n">
        <v>1875</v>
      </c>
      <c r="M129" s="96" t="n">
        <v>-2.65</v>
      </c>
      <c r="N129" s="93" t="n">
        <v>1959</v>
      </c>
      <c r="O129" s="91" t="inlineStr">
        <is>
          <t>None</t>
        </is>
      </c>
      <c r="P129" s="91" t="inlineStr">
        <is>
          <t>None</t>
        </is>
      </c>
      <c r="Q129" s="97" t="n">
        <v>11.51</v>
      </c>
      <c r="R129" s="96" t="n">
        <v>9.6</v>
      </c>
      <c r="S129" s="96" t="n">
        <v>1.19</v>
      </c>
      <c r="T129" s="96" t="n">
        <v>1.11</v>
      </c>
      <c r="U129" s="96" t="n">
        <v>1.04</v>
      </c>
      <c r="V129" s="103" t="n">
        <v>0.87</v>
      </c>
      <c r="W129" s="102" t="n">
        <v>7</v>
      </c>
      <c r="X129" s="93" t="n">
        <v>283</v>
      </c>
      <c r="Y129" s="91" t="inlineStr">
        <is>
          <t>None</t>
        </is>
      </c>
      <c r="Z129" s="99" t="n">
        <v>56.87</v>
      </c>
      <c r="AA129" s="96" t="n">
        <v>1.05</v>
      </c>
      <c r="AB129" s="96" t="n">
        <v>1.05</v>
      </c>
      <c r="AC129" s="96" t="n">
        <v>1.21</v>
      </c>
      <c r="AD129" s="96" t="n">
        <v>1.19</v>
      </c>
      <c r="AE129" s="96" t="n">
        <v>1.15</v>
      </c>
      <c r="AF129" s="103" t="n">
        <v>1.06</v>
      </c>
      <c r="AG129" s="91" t="inlineStr">
        <is>
          <t>Normal</t>
        </is>
      </c>
      <c r="AH129" s="100" t="n">
        <v>0</v>
      </c>
      <c r="AI129" s="101" t="n">
        <v>0</v>
      </c>
      <c r="AJ129" s="92" t="inlineStr">
        <is>
          <t>Y</t>
        </is>
      </c>
      <c r="AK129" s="96" t="n">
        <v>-1.34</v>
      </c>
      <c r="AL129" s="91" t="inlineStr">
        <is>
          <t>Long unwinding</t>
        </is>
      </c>
      <c r="AM129" s="93" t="n">
        <v>77</v>
      </c>
      <c r="AN129" s="92" t="inlineStr">
        <is>
          <t>200 Mom 30; 500 Mom 50; Mid150 Mom 50; MidSmall400 MQ 100</t>
        </is>
      </c>
      <c r="AO129" s="102" t="n">
        <v>4</v>
      </c>
      <c r="AP129" s="103" t="n">
        <v>1.82</v>
      </c>
      <c r="AQ129" s="102" t="n">
        <v>86</v>
      </c>
      <c r="AR129" s="91" t="inlineStr">
        <is>
          <t>Y</t>
        </is>
      </c>
      <c r="AS129" s="104" t="n">
        <v>0.5600000000000001</v>
      </c>
      <c r="AT129" s="92">
        <f>IF(AND(P129="52-wk high",T129&gt;=Settings!$B$7),"Y","N")</f>
        <v/>
      </c>
      <c r="AU129" s="91">
        <f>IF(AND(AD129&gt;=Settings!$B$8,M129&gt;0),"Y","N")</f>
        <v/>
      </c>
      <c r="AV129" s="91">
        <f>IF(OR(AH129&gt;Settings!$B$9,AI129&gt;Settings!$B$9),"Y","N")</f>
        <v/>
      </c>
      <c r="AW129" s="91">
        <f>IF(AJ129&lt;&gt;"Y","n/a",IF(AND(M129&gt;0,AK129&gt;Settings!$B$10),"Y","N"))</f>
        <v/>
      </c>
      <c r="AX129" s="91">
        <f>IF(AO129&gt;=Settings!$B$11,"Y","N")</f>
        <v/>
      </c>
      <c r="AY129" s="99">
        <f>(AT129="Y")+(AU129="Y")+(AV129="Y")+(AW129="Y")+(AX129="Y")</f>
        <v/>
      </c>
      <c r="AZ129" s="94">
        <f>IF(AY129=0,"None",_xlfn.TEXTJOIN(", ",TRUE(),IF(AT129="Y","Breakout",""),IF(AU129="Y","Accumulation",""),IF(AV129="Y","Institutional buying",""),IF(AW129="Y","Long buildup",""),IF(AX129="Y","Momentum leader","")))</f>
        <v/>
      </c>
      <c r="BA129" s="94">
        <f>IF(BW129="","","Passes "&amp;AY129&amp;" of 5 buy-side scans"&amp;IF(G129="Y","; RED FLAG: filter out using Red flag column",""))</f>
        <v/>
      </c>
      <c r="BB129" s="91" t="inlineStr">
        <is>
          <t>None</t>
        </is>
      </c>
      <c r="BC129" s="92" t="inlineStr">
        <is>
          <t>Y</t>
        </is>
      </c>
      <c r="BD129" s="94" t="inlineStr">
        <is>
          <t>PE &gt; 50</t>
        </is>
      </c>
      <c r="BE129" s="94" t="n"/>
      <c r="BF129" s="92">
        <f>IF(R129*100000&gt;=Settings!$B$5,"Y","N")</f>
        <v/>
      </c>
      <c r="BG129" s="91">
        <f>IF(F129&gt;Settings!$B$6,"Y","N")</f>
        <v/>
      </c>
      <c r="BH129" s="97" t="n">
        <v>-18.3</v>
      </c>
      <c r="BI129" s="96" t="n">
        <v>-6.2</v>
      </c>
      <c r="BJ129" s="96" t="n">
        <v>-8.630000000000001</v>
      </c>
      <c r="BK129" s="96" t="n">
        <v>-11.09</v>
      </c>
      <c r="BL129" s="96" t="n">
        <v>12.38</v>
      </c>
      <c r="BM129" s="96" t="n">
        <v>53.74</v>
      </c>
      <c r="BN129" s="97" t="n">
        <v>-4.74</v>
      </c>
      <c r="BO129" s="96" t="n">
        <v>-6.75</v>
      </c>
      <c r="BP129" s="96" t="n">
        <v>-5.66</v>
      </c>
      <c r="BQ129" s="96" t="n">
        <v>0.98</v>
      </c>
      <c r="BR129" s="91" t="inlineStr">
        <is>
          <t>Mixed</t>
        </is>
      </c>
      <c r="BS129" s="91" t="inlineStr">
        <is>
          <t>None</t>
        </is>
      </c>
      <c r="BT129" s="96" t="n">
        <v>29.8</v>
      </c>
      <c r="BU129" s="91" t="inlineStr">
        <is>
          <t>N</t>
        </is>
      </c>
      <c r="BV129" s="99">
        <f>IF(OR(BF129&lt;&gt;"Y",BG129&lt;&gt;"Y"),"",(AND(ISNUMBER(BQ129),BQ129&gt;0))+(BR129="Stacked up")+(AND(ISNUMBER(BH129),BH129&gt;=-Settings!$B$17))+(AND(ISNUMBER(BK129),ISNUMBER(BM129),BK129&gt;0,BM129&gt;0))+(AND(ISNUMBER(AQ129),AQ129&gt;=Settings!$B$18))+(AND(ISNUMBER(BT129),BT129&gt;=Settings!$B$19,BT129&lt;=Settings!$B$20))+(AND(ISNUMBER(AS129),AS129&gt;0))+(AND(ISNUMBER(T129),ISNUMBER(M129),T129&gt;=Settings!$B$21,M129&gt;0))+(AND(ISNUMBER(AD129),ISNUMBER(M129),AD129&gt;=Settings!$B$22,M129&gt;0))+(AY129&gt;=1))</f>
        <v/>
      </c>
      <c r="BW129" s="91">
        <f>IF(OR(AY129=0,BF129&lt;&gt;"Y",BG129&lt;&gt;"Y"),"",1+SUMPRODUCT(($A$6:$A$2604=A129)*($AY$6:$AY$2604&gt;0)*($BF$6:$BF$2604="Y")*($BG$6:$BG$2604="Y")*(($AY$6:$AY$2604&gt;AY129)+($AY$6:$AY$2604=AY129)*($AD$6:$AD$2604&gt;AD129))))</f>
        <v/>
      </c>
    </row>
    <row r="130" ht="23.85" customHeight="1" s="55">
      <c r="A130" s="90" t="n">
        <v>46296</v>
      </c>
      <c r="B130" s="91" t="inlineStr">
        <is>
          <t>OFSS</t>
        </is>
      </c>
      <c r="C130" s="91" t="inlineStr">
        <is>
          <t>INE881D01027</t>
        </is>
      </c>
      <c r="D130" s="91" t="inlineStr">
        <is>
          <t>Information Technology</t>
        </is>
      </c>
      <c r="E130" s="91" t="inlineStr">
        <is>
          <t>Midcap 150 (in Nifty 200)</t>
        </is>
      </c>
      <c r="F130" s="93" t="n">
        <v>90741</v>
      </c>
      <c r="G130" s="92" t="inlineStr">
        <is>
          <t>N</t>
        </is>
      </c>
      <c r="H130" s="94" t="n"/>
      <c r="I130" s="91" t="inlineStr">
        <is>
          <t>N</t>
        </is>
      </c>
      <c r="J130" s="92">
        <f>IF(K130="","N","Y")</f>
        <v/>
      </c>
      <c r="K130" s="94">
        <f>_xlfn.TEXTJOIN("; ",TRUE,IF(P130="52-wk low","52-wk low",""),IF(AND(AD130&gt;=Settings!$B$12,M130&lt;0),"Distribution",""),IF(AND(AJ130="Y",M130&lt;0,AK130&lt;-Settings!$B$13),"Long unwinding",""),IF(AND(AJ130="Y",M130&lt;0,AK130&gt;Settings!$B$13),"Short buildup",""))</f>
        <v/>
      </c>
      <c r="L130" s="95" t="n">
        <v>10420</v>
      </c>
      <c r="M130" s="96" t="n">
        <v>-1.98</v>
      </c>
      <c r="N130" s="93" t="n">
        <v>1629</v>
      </c>
      <c r="O130" s="91" t="inlineStr">
        <is>
          <t>None</t>
        </is>
      </c>
      <c r="P130" s="91" t="inlineStr">
        <is>
          <t>None</t>
        </is>
      </c>
      <c r="Q130" s="97" t="n">
        <v>1.94</v>
      </c>
      <c r="R130" s="96" t="n">
        <v>2.26</v>
      </c>
      <c r="S130" s="96" t="n">
        <v>0.85</v>
      </c>
      <c r="T130" s="96" t="n">
        <v>0.63</v>
      </c>
      <c r="U130" s="96" t="n">
        <v>0.64</v>
      </c>
      <c r="V130" s="103" t="n">
        <v>0.75</v>
      </c>
      <c r="W130" s="102" t="n">
        <v>2</v>
      </c>
      <c r="X130" s="93" t="n"/>
      <c r="Y130" s="91" t="inlineStr">
        <is>
          <t>None</t>
        </is>
      </c>
      <c r="Z130" s="99" t="n">
        <v>35.18</v>
      </c>
      <c r="AA130" s="96" t="n">
        <v>0.84</v>
      </c>
      <c r="AB130" s="96" t="n">
        <v>0.88</v>
      </c>
      <c r="AC130" s="96" t="n">
        <v>0.77</v>
      </c>
      <c r="AD130" s="96" t="n">
        <v>0.63</v>
      </c>
      <c r="AE130" s="96" t="n">
        <v>0.62</v>
      </c>
      <c r="AF130" s="103" t="n">
        <v>1.05</v>
      </c>
      <c r="AG130" s="91" t="inlineStr">
        <is>
          <t>Normal</t>
        </is>
      </c>
      <c r="AH130" s="100" t="n">
        <v>0</v>
      </c>
      <c r="AI130" s="101" t="n">
        <v>0</v>
      </c>
      <c r="AJ130" s="92" t="inlineStr">
        <is>
          <t>Y</t>
        </is>
      </c>
      <c r="AK130" s="96" t="n">
        <v>0.03</v>
      </c>
      <c r="AL130" s="91" t="inlineStr">
        <is>
          <t>Short buildup</t>
        </is>
      </c>
      <c r="AM130" s="93" t="n">
        <v>90</v>
      </c>
      <c r="AN130" s="92" t="inlineStr">
        <is>
          <t>Mid150 Mom 50; MidSmall400 MQ 100; 500 Multicap MQ 50; TotalMkt MQ 50</t>
        </is>
      </c>
      <c r="AO130" s="102" t="n">
        <v>4</v>
      </c>
      <c r="AP130" s="103" t="n">
        <v>1.87</v>
      </c>
      <c r="AQ130" s="102" t="n">
        <v>88</v>
      </c>
      <c r="AR130" s="91" t="inlineStr">
        <is>
          <t>N</t>
        </is>
      </c>
      <c r="AS130" s="104" t="n">
        <v>-0.75</v>
      </c>
      <c r="AT130" s="92">
        <f>IF(AND(P130="52-wk high",T130&gt;=Settings!$B$7),"Y","N")</f>
        <v/>
      </c>
      <c r="AU130" s="91">
        <f>IF(AND(AD130&gt;=Settings!$B$8,M130&gt;0),"Y","N")</f>
        <v/>
      </c>
      <c r="AV130" s="91">
        <f>IF(OR(AH130&gt;Settings!$B$9,AI130&gt;Settings!$B$9),"Y","N")</f>
        <v/>
      </c>
      <c r="AW130" s="91">
        <f>IF(AJ130&lt;&gt;"Y","n/a",IF(AND(M130&gt;0,AK130&gt;Settings!$B$10),"Y","N"))</f>
        <v/>
      </c>
      <c r="AX130" s="91">
        <f>IF(AO130&gt;=Settings!$B$11,"Y","N")</f>
        <v/>
      </c>
      <c r="AY130" s="99">
        <f>(AT130="Y")+(AU130="Y")+(AV130="Y")+(AW130="Y")+(AX130="Y")</f>
        <v/>
      </c>
      <c r="AZ130" s="94">
        <f>IF(AY130=0,"None",_xlfn.TEXTJOIN(", ",TRUE(),IF(AT130="Y","Breakout",""),IF(AU130="Y","Accumulation",""),IF(AV130="Y","Institutional buying",""),IF(AW130="Y","Long buildup",""),IF(AX130="Y","Momentum leader","")))</f>
        <v/>
      </c>
      <c r="BA130" s="94">
        <f>IF(BW130="","","Passes "&amp;AY130&amp;" of 5 buy-side scans"&amp;IF(G130="Y","; RED FLAG: filter out using Red flag column",""))</f>
        <v/>
      </c>
      <c r="BB130" s="91" t="inlineStr">
        <is>
          <t>None</t>
        </is>
      </c>
      <c r="BC130" s="92" t="inlineStr">
        <is>
          <t>N</t>
        </is>
      </c>
      <c r="BD130" s="94" t="n"/>
      <c r="BE130" s="94" t="n"/>
      <c r="BF130" s="92">
        <f>IF(R130*100000&gt;=Settings!$B$5,"Y","N")</f>
        <v/>
      </c>
      <c r="BG130" s="91">
        <f>IF(F130&gt;Settings!$B$6,"Y","N")</f>
        <v/>
      </c>
      <c r="BH130" s="97" t="n">
        <v>-16.91</v>
      </c>
      <c r="BI130" s="96" t="n">
        <v>-4.62</v>
      </c>
      <c r="BJ130" s="96" t="n">
        <v>-14.5</v>
      </c>
      <c r="BK130" s="96" t="n">
        <v>-4.08</v>
      </c>
      <c r="BL130" s="96" t="n">
        <v>51.39</v>
      </c>
      <c r="BM130" s="96" t="n">
        <v>19.44</v>
      </c>
      <c r="BN130" s="97" t="n">
        <v>-6.5</v>
      </c>
      <c r="BO130" s="96" t="n">
        <v>-7.45</v>
      </c>
      <c r="BP130" s="96" t="n">
        <v>-3.13</v>
      </c>
      <c r="BQ130" s="96" t="n">
        <v>4.51</v>
      </c>
      <c r="BR130" s="91" t="inlineStr">
        <is>
          <t>Mixed</t>
        </is>
      </c>
      <c r="BS130" s="91" t="inlineStr">
        <is>
          <t>None</t>
        </is>
      </c>
      <c r="BT130" s="96" t="n">
        <v>30</v>
      </c>
      <c r="BU130" s="91" t="inlineStr">
        <is>
          <t>N</t>
        </is>
      </c>
      <c r="BV130" s="99">
        <f>IF(OR(BF130&lt;&gt;"Y",BG130&lt;&gt;"Y"),"",(AND(ISNUMBER(BQ130),BQ130&gt;0))+(BR130="Stacked up")+(AND(ISNUMBER(BH130),BH130&gt;=-Settings!$B$17))+(AND(ISNUMBER(BK130),ISNUMBER(BM130),BK130&gt;0,BM130&gt;0))+(AND(ISNUMBER(AQ130),AQ130&gt;=Settings!$B$18))+(AND(ISNUMBER(BT130),BT130&gt;=Settings!$B$19,BT130&lt;=Settings!$B$20))+(AND(ISNUMBER(AS130),AS130&gt;0))+(AND(ISNUMBER(T130),ISNUMBER(M130),T130&gt;=Settings!$B$21,M130&gt;0))+(AND(ISNUMBER(AD130),ISNUMBER(M130),AD130&gt;=Settings!$B$22,M130&gt;0))+(AY130&gt;=1))</f>
        <v/>
      </c>
      <c r="BW130" s="91">
        <f>IF(OR(AY130=0,BF130&lt;&gt;"Y",BG130&lt;&gt;"Y"),"",1+SUMPRODUCT(($A$6:$A$2604=A130)*($AY$6:$AY$2604&gt;0)*($BF$6:$BF$2604="Y")*($BG$6:$BG$2604="Y")*(($AY$6:$AY$2604&gt;AY130)+($AY$6:$AY$2604=AY130)*($AD$6:$AD$2604&gt;AD130))))</f>
        <v/>
      </c>
    </row>
    <row r="131" ht="23.85" customHeight="1" s="55">
      <c r="A131" s="90" t="n">
        <v>46296</v>
      </c>
      <c r="B131" s="91" t="inlineStr">
        <is>
          <t>JSWENERGY</t>
        </is>
      </c>
      <c r="C131" s="91" t="inlineStr">
        <is>
          <t>INE121E01018</t>
        </is>
      </c>
      <c r="D131" s="91" t="inlineStr">
        <is>
          <t>Power</t>
        </is>
      </c>
      <c r="E131" s="91" t="inlineStr">
        <is>
          <t>Midcap 150 (in Nifty 200)</t>
        </is>
      </c>
      <c r="F131" s="93" t="n">
        <v>88924</v>
      </c>
      <c r="G131" s="92" t="inlineStr">
        <is>
          <t>N</t>
        </is>
      </c>
      <c r="H131" s="94" t="n"/>
      <c r="I131" s="91" t="inlineStr">
        <is>
          <t>N</t>
        </is>
      </c>
      <c r="J131" s="92">
        <f>IF(K131="","N","Y")</f>
        <v/>
      </c>
      <c r="K131" s="94">
        <f>_xlfn.TEXTJOIN("; ",TRUE,IF(P131="52-wk low","52-wk low",""),IF(AND(AD131&gt;=Settings!$B$12,M131&lt;0),"Distribution",""),IF(AND(AJ131="Y",M131&lt;0,AK131&lt;-Settings!$B$13),"Long unwinding",""),IF(AND(AJ131="Y",M131&lt;0,AK131&gt;Settings!$B$13),"Short buildup",""))</f>
        <v/>
      </c>
      <c r="L131" s="95" t="n">
        <v>485</v>
      </c>
      <c r="M131" s="96" t="n">
        <v>-1.96</v>
      </c>
      <c r="N131" s="93" t="n">
        <v>1619</v>
      </c>
      <c r="O131" s="91" t="inlineStr">
        <is>
          <t>None</t>
        </is>
      </c>
      <c r="P131" s="91" t="inlineStr">
        <is>
          <t>None</t>
        </is>
      </c>
      <c r="Q131" s="97" t="n">
        <v>18.52</v>
      </c>
      <c r="R131" s="96" t="n">
        <v>17.43</v>
      </c>
      <c r="S131" s="96" t="n">
        <v>1.01</v>
      </c>
      <c r="T131" s="96" t="n">
        <v>1.01</v>
      </c>
      <c r="U131" s="96" t="n">
        <v>0.6899999999999999</v>
      </c>
      <c r="V131" s="103" t="n">
        <v>0.66</v>
      </c>
      <c r="W131" s="102" t="n">
        <v>1</v>
      </c>
      <c r="X131" s="93" t="n"/>
      <c r="Y131" s="91" t="inlineStr">
        <is>
          <t>None</t>
        </is>
      </c>
      <c r="Z131" s="99" t="n">
        <v>54.74</v>
      </c>
      <c r="AA131" s="96" t="n">
        <v>1.01</v>
      </c>
      <c r="AB131" s="96" t="n">
        <v>1.06</v>
      </c>
      <c r="AC131" s="96" t="n">
        <v>1.03</v>
      </c>
      <c r="AD131" s="96" t="n">
        <v>1.06</v>
      </c>
      <c r="AE131" s="96" t="n">
        <v>0.82</v>
      </c>
      <c r="AF131" s="103" t="n">
        <v>1.23</v>
      </c>
      <c r="AG131" s="91" t="inlineStr">
        <is>
          <t>Normal</t>
        </is>
      </c>
      <c r="AH131" s="100" t="n">
        <v>0</v>
      </c>
      <c r="AI131" s="101" t="n">
        <v>0</v>
      </c>
      <c r="AJ131" s="92" t="inlineStr">
        <is>
          <t>Y</t>
        </is>
      </c>
      <c r="AK131" s="96" t="n">
        <v>-0.14</v>
      </c>
      <c r="AL131" s="91" t="inlineStr">
        <is>
          <t>Long unwinding</t>
        </is>
      </c>
      <c r="AM131" s="93" t="n">
        <v>188</v>
      </c>
      <c r="AN131" s="92" t="inlineStr">
        <is>
          <t>Mid150 Mom 50</t>
        </is>
      </c>
      <c r="AO131" s="102" t="n">
        <v>1</v>
      </c>
      <c r="AP131" s="103" t="n">
        <v>0.73</v>
      </c>
      <c r="AQ131" s="102" t="n">
        <v>42</v>
      </c>
      <c r="AR131" s="91" t="inlineStr">
        <is>
          <t>Y</t>
        </is>
      </c>
      <c r="AS131" s="104" t="n">
        <v>3.38</v>
      </c>
      <c r="AT131" s="92">
        <f>IF(AND(P131="52-wk high",T131&gt;=Settings!$B$7),"Y","N")</f>
        <v/>
      </c>
      <c r="AU131" s="91">
        <f>IF(AND(AD131&gt;=Settings!$B$8,M131&gt;0),"Y","N")</f>
        <v/>
      </c>
      <c r="AV131" s="91">
        <f>IF(OR(AH131&gt;Settings!$B$9,AI131&gt;Settings!$B$9),"Y","N")</f>
        <v/>
      </c>
      <c r="AW131" s="91">
        <f>IF(AJ131&lt;&gt;"Y","n/a",IF(AND(M131&gt;0,AK131&gt;Settings!$B$10),"Y","N"))</f>
        <v/>
      </c>
      <c r="AX131" s="91">
        <f>IF(AO131&gt;=Settings!$B$11,"Y","N")</f>
        <v/>
      </c>
      <c r="AY131" s="99">
        <f>(AT131="Y")+(AU131="Y")+(AV131="Y")+(AW131="Y")+(AX131="Y")</f>
        <v/>
      </c>
      <c r="AZ131" s="94">
        <f>IF(AY131=0,"None",_xlfn.TEXTJOIN(", ",TRUE(),IF(AT131="Y","Breakout",""),IF(AU131="Y","Accumulation",""),IF(AV131="Y","Institutional buying",""),IF(AW131="Y","Long buildup",""),IF(AX131="Y","Momentum leader","")))</f>
        <v/>
      </c>
      <c r="BA131" s="94">
        <f>IF(BW131="","","Passes "&amp;AY131&amp;" of 5 buy-side scans"&amp;IF(G131="Y","; RED FLAG: filter out using Red flag column",""))</f>
        <v/>
      </c>
      <c r="BB131" s="91" t="inlineStr">
        <is>
          <t>None</t>
        </is>
      </c>
      <c r="BC131" s="92" t="inlineStr">
        <is>
          <t>N</t>
        </is>
      </c>
      <c r="BD131" s="94" t="n"/>
      <c r="BE131" s="94" t="n"/>
      <c r="BF131" s="92">
        <f>IF(R131*100000&gt;=Settings!$B$5,"Y","N")</f>
        <v/>
      </c>
      <c r="BG131" s="91">
        <f>IF(F131&gt;Settings!$B$6,"Y","N")</f>
        <v/>
      </c>
      <c r="BH131" s="97" t="n">
        <v>-21.44</v>
      </c>
      <c r="BI131" s="96" t="n">
        <v>-4.9</v>
      </c>
      <c r="BJ131" s="96" t="n">
        <v>-6.37</v>
      </c>
      <c r="BK131" s="96" t="n">
        <v>-14.83</v>
      </c>
      <c r="BL131" s="96" t="n">
        <v>0.18</v>
      </c>
      <c r="BM131" s="96" t="n">
        <v>-9.59</v>
      </c>
      <c r="BN131" s="97" t="n">
        <v>-5.55</v>
      </c>
      <c r="BO131" s="96" t="n">
        <v>-8.44</v>
      </c>
      <c r="BP131" s="96" t="n">
        <v>-9.43</v>
      </c>
      <c r="BQ131" s="96" t="n">
        <v>-8.92</v>
      </c>
      <c r="BR131" s="91" t="inlineStr">
        <is>
          <t>Mixed</t>
        </is>
      </c>
      <c r="BS131" s="91" t="inlineStr">
        <is>
          <t>None</t>
        </is>
      </c>
      <c r="BT131" s="96" t="n">
        <v>27.8</v>
      </c>
      <c r="BU131" s="91" t="inlineStr">
        <is>
          <t>N</t>
        </is>
      </c>
      <c r="BV131" s="99">
        <f>IF(OR(BF131&lt;&gt;"Y",BG131&lt;&gt;"Y"),"",(AND(ISNUMBER(BQ131),BQ131&gt;0))+(BR131="Stacked up")+(AND(ISNUMBER(BH131),BH131&gt;=-Settings!$B$17))+(AND(ISNUMBER(BK131),ISNUMBER(BM131),BK131&gt;0,BM131&gt;0))+(AND(ISNUMBER(AQ131),AQ131&gt;=Settings!$B$18))+(AND(ISNUMBER(BT131),BT131&gt;=Settings!$B$19,BT131&lt;=Settings!$B$20))+(AND(ISNUMBER(AS131),AS131&gt;0))+(AND(ISNUMBER(T131),ISNUMBER(M131),T131&gt;=Settings!$B$21,M131&gt;0))+(AND(ISNUMBER(AD131),ISNUMBER(M131),AD131&gt;=Settings!$B$22,M131&gt;0))+(AY131&gt;=1))</f>
        <v/>
      </c>
      <c r="BW131" s="91">
        <f>IF(OR(AY131=0,BF131&lt;&gt;"Y",BG131&lt;&gt;"Y"),"",1+SUMPRODUCT(($A$6:$A$2604=A131)*($AY$6:$AY$2604&gt;0)*($BF$6:$BF$2604="Y")*($BG$6:$BG$2604="Y")*(($AY$6:$AY$2604&gt;AY131)+($AY$6:$AY$2604=AY131)*($AD$6:$AD$2604&gt;AD131))))</f>
        <v/>
      </c>
    </row>
    <row r="132" ht="23.85" customHeight="1" s="55">
      <c r="A132" s="90" t="n">
        <v>46296</v>
      </c>
      <c r="B132" s="91" t="inlineStr">
        <is>
          <t>ASHOKLEY</t>
        </is>
      </c>
      <c r="C132" s="91" t="inlineStr">
        <is>
          <t>INE208A01029</t>
        </is>
      </c>
      <c r="D132" s="91" t="inlineStr">
        <is>
          <t>Capital Goods</t>
        </is>
      </c>
      <c r="E132" s="91" t="inlineStr">
        <is>
          <t>Midcap 150 (in Nifty 200)</t>
        </is>
      </c>
      <c r="F132" s="93" t="n">
        <v>88390</v>
      </c>
      <c r="G132" s="92" t="inlineStr">
        <is>
          <t>N</t>
        </is>
      </c>
      <c r="H132" s="94" t="n"/>
      <c r="I132" s="91" t="inlineStr">
        <is>
          <t>N</t>
        </is>
      </c>
      <c r="J132" s="92">
        <f>IF(K132="","N","Y")</f>
        <v/>
      </c>
      <c r="K132" s="94">
        <f>_xlfn.TEXTJOIN("; ",TRUE,IF(P132="52-wk low","52-wk low",""),IF(AND(AD132&gt;=Settings!$B$12,M132&lt;0),"Distribution",""),IF(AND(AJ132="Y",M132&lt;0,AK132&lt;-Settings!$B$13),"Long unwinding",""),IF(AND(AJ132="Y",M132&lt;0,AK132&gt;Settings!$B$13),"Short buildup",""))</f>
        <v/>
      </c>
      <c r="L132" s="95" t="n">
        <v>150.48</v>
      </c>
      <c r="M132" s="96" t="n">
        <v>-2.41</v>
      </c>
      <c r="N132" s="93" t="n">
        <v>1845</v>
      </c>
      <c r="O132" s="91" t="inlineStr">
        <is>
          <t>None</t>
        </is>
      </c>
      <c r="P132" s="91" t="inlineStr">
        <is>
          <t>None</t>
        </is>
      </c>
      <c r="Q132" s="97" t="n">
        <v>205.74</v>
      </c>
      <c r="R132" s="96" t="n">
        <v>121.06</v>
      </c>
      <c r="S132" s="96" t="n">
        <v>1.73</v>
      </c>
      <c r="T132" s="96" t="n">
        <v>1.35</v>
      </c>
      <c r="U132" s="96" t="n">
        <v>0.98</v>
      </c>
      <c r="V132" s="103" t="n">
        <v>0.57</v>
      </c>
      <c r="W132" s="102" t="n">
        <v>0</v>
      </c>
      <c r="X132" s="93" t="n"/>
      <c r="Y132" s="91" t="inlineStr">
        <is>
          <t>None</t>
        </is>
      </c>
      <c r="Z132" s="99" t="n">
        <v>37.98</v>
      </c>
      <c r="AA132" s="96" t="n">
        <v>0.76</v>
      </c>
      <c r="AB132" s="96" t="n">
        <v>0.79</v>
      </c>
      <c r="AC132" s="96" t="n">
        <v>1.29</v>
      </c>
      <c r="AD132" s="96" t="n">
        <v>1.1</v>
      </c>
      <c r="AE132" s="96" t="n">
        <v>0.78</v>
      </c>
      <c r="AF132" s="103" t="n">
        <v>1.04</v>
      </c>
      <c r="AG132" s="91" t="inlineStr">
        <is>
          <t>Normal</t>
        </is>
      </c>
      <c r="AH132" s="100" t="n">
        <v>0</v>
      </c>
      <c r="AI132" s="101" t="n">
        <v>0</v>
      </c>
      <c r="AJ132" s="92" t="inlineStr">
        <is>
          <t>Y</t>
        </is>
      </c>
      <c r="AK132" s="96" t="n">
        <v>2.96</v>
      </c>
      <c r="AL132" s="91" t="inlineStr">
        <is>
          <t>Short buildup</t>
        </is>
      </c>
      <c r="AM132" s="93" t="n">
        <v>36</v>
      </c>
      <c r="AN132" s="92" t="inlineStr">
        <is>
          <t>Mid150 Mom 50</t>
        </is>
      </c>
      <c r="AO132" s="102" t="n">
        <v>1</v>
      </c>
      <c r="AP132" s="103" t="n">
        <v>0.89</v>
      </c>
      <c r="AQ132" s="102" t="n">
        <v>56</v>
      </c>
      <c r="AR132" s="91" t="inlineStr">
        <is>
          <t>Y</t>
        </is>
      </c>
      <c r="AS132" s="104" t="n">
        <v>5.9</v>
      </c>
      <c r="AT132" s="92">
        <f>IF(AND(P132="52-wk high",T132&gt;=Settings!$B$7),"Y","N")</f>
        <v/>
      </c>
      <c r="AU132" s="91">
        <f>IF(AND(AD132&gt;=Settings!$B$8,M132&gt;0),"Y","N")</f>
        <v/>
      </c>
      <c r="AV132" s="91">
        <f>IF(OR(AH132&gt;Settings!$B$9,AI132&gt;Settings!$B$9),"Y","N")</f>
        <v/>
      </c>
      <c r="AW132" s="91">
        <f>IF(AJ132&lt;&gt;"Y","n/a",IF(AND(M132&gt;0,AK132&gt;Settings!$B$10),"Y","N"))</f>
        <v/>
      </c>
      <c r="AX132" s="91">
        <f>IF(AO132&gt;=Settings!$B$11,"Y","N")</f>
        <v/>
      </c>
      <c r="AY132" s="99">
        <f>(AT132="Y")+(AU132="Y")+(AV132="Y")+(AW132="Y")+(AX132="Y")</f>
        <v/>
      </c>
      <c r="AZ132" s="94">
        <f>IF(AY132=0,"None",_xlfn.TEXTJOIN(", ",TRUE(),IF(AT132="Y","Breakout",""),IF(AU132="Y","Accumulation",""),IF(AV132="Y","Institutional buying",""),IF(AW132="Y","Long buildup",""),IF(AX132="Y","Momentum leader","")))</f>
        <v/>
      </c>
      <c r="BA132" s="94">
        <f>IF(BW132="","","Passes "&amp;AY132&amp;" of 5 buy-side scans"&amp;IF(G132="Y","; RED FLAG: filter out using Red flag column",""))</f>
        <v/>
      </c>
      <c r="BB132" s="91" t="inlineStr">
        <is>
          <t>None</t>
        </is>
      </c>
      <c r="BC132" s="92" t="inlineStr">
        <is>
          <t>N</t>
        </is>
      </c>
      <c r="BD132" s="94" t="n"/>
      <c r="BE132" s="94" t="n"/>
      <c r="BF132" s="92">
        <f>IF(R132*100000&gt;=Settings!$B$5,"Y","N")</f>
        <v/>
      </c>
      <c r="BG132" s="91">
        <f>IF(F132&gt;Settings!$B$6,"Y","N")</f>
        <v/>
      </c>
      <c r="BH132" s="97" t="n">
        <v>-30.15</v>
      </c>
      <c r="BI132" s="96" t="n">
        <v>-4.34</v>
      </c>
      <c r="BJ132" s="96" t="n">
        <v>-11.76</v>
      </c>
      <c r="BK132" s="96" t="n">
        <v>-7.29</v>
      </c>
      <c r="BL132" s="96" t="n">
        <v>0.92</v>
      </c>
      <c r="BM132" s="96" t="n">
        <v>6.55</v>
      </c>
      <c r="BN132" s="97" t="n">
        <v>-6.15</v>
      </c>
      <c r="BO132" s="96" t="n">
        <v>-8.01</v>
      </c>
      <c r="BP132" s="96" t="n">
        <v>-8.48</v>
      </c>
      <c r="BQ132" s="96" t="n">
        <v>-8.16</v>
      </c>
      <c r="BR132" s="91" t="inlineStr">
        <is>
          <t>Mixed</t>
        </is>
      </c>
      <c r="BS132" s="91" t="inlineStr">
        <is>
          <t>None</t>
        </is>
      </c>
      <c r="BT132" s="96" t="n">
        <v>27.2</v>
      </c>
      <c r="BU132" s="91" t="inlineStr">
        <is>
          <t>N</t>
        </is>
      </c>
      <c r="BV132" s="99">
        <f>IF(OR(BF132&lt;&gt;"Y",BG132&lt;&gt;"Y"),"",(AND(ISNUMBER(BQ132),BQ132&gt;0))+(BR132="Stacked up")+(AND(ISNUMBER(BH132),BH132&gt;=-Settings!$B$17))+(AND(ISNUMBER(BK132),ISNUMBER(BM132),BK132&gt;0,BM132&gt;0))+(AND(ISNUMBER(AQ132),AQ132&gt;=Settings!$B$18))+(AND(ISNUMBER(BT132),BT132&gt;=Settings!$B$19,BT132&lt;=Settings!$B$20))+(AND(ISNUMBER(AS132),AS132&gt;0))+(AND(ISNUMBER(T132),ISNUMBER(M132),T132&gt;=Settings!$B$21,M132&gt;0))+(AND(ISNUMBER(AD132),ISNUMBER(M132),AD132&gt;=Settings!$B$22,M132&gt;0))+(AY132&gt;=1))</f>
        <v/>
      </c>
      <c r="BW132" s="91">
        <f>IF(OR(AY132=0,BF132&lt;&gt;"Y",BG132&lt;&gt;"Y"),"",1+SUMPRODUCT(($A$6:$A$2604=A132)*($AY$6:$AY$2604&gt;0)*($BF$6:$BF$2604="Y")*($BG$6:$BG$2604="Y")*(($AY$6:$AY$2604&gt;AY132)+($AY$6:$AY$2604=AY132)*($AD$6:$AD$2604&gt;AD132))))</f>
        <v/>
      </c>
    </row>
    <row r="133" ht="23.85" customHeight="1" s="55">
      <c r="A133" s="90" t="n">
        <v>46296</v>
      </c>
      <c r="B133" s="91" t="inlineStr">
        <is>
          <t>PERSISTENT</t>
        </is>
      </c>
      <c r="C133" s="91" t="inlineStr">
        <is>
          <t>INE262H01021</t>
        </is>
      </c>
      <c r="D133" s="91" t="inlineStr">
        <is>
          <t>Information Technology</t>
        </is>
      </c>
      <c r="E133" s="91" t="inlineStr">
        <is>
          <t>Midcap 150 (in Nifty 200)</t>
        </is>
      </c>
      <c r="F133" s="93" t="n">
        <v>84664</v>
      </c>
      <c r="G133" s="92" t="inlineStr">
        <is>
          <t>N</t>
        </is>
      </c>
      <c r="H133" s="94" t="n"/>
      <c r="I133" s="91" t="inlineStr">
        <is>
          <t>N</t>
        </is>
      </c>
      <c r="J133" s="92">
        <f>IF(K133="","N","Y")</f>
        <v/>
      </c>
      <c r="K133" s="94">
        <f>_xlfn.TEXTJOIN("; ",TRUE,IF(P133="52-wk low","52-wk low",""),IF(AND(AD133&gt;=Settings!$B$12,M133&lt;0),"Distribution",""),IF(AND(AJ133="Y",M133&lt;0,AK133&lt;-Settings!$B$13),"Long unwinding",""),IF(AND(AJ133="Y",M133&lt;0,AK133&gt;Settings!$B$13),"Short buildup",""))</f>
        <v/>
      </c>
      <c r="L133" s="95" t="n">
        <v>5367</v>
      </c>
      <c r="M133" s="96" t="n">
        <v>1.67</v>
      </c>
      <c r="N133" s="93" t="n">
        <v>226</v>
      </c>
      <c r="O133" s="91" t="inlineStr">
        <is>
          <t>None</t>
        </is>
      </c>
      <c r="P133" s="91" t="inlineStr">
        <is>
          <t>None</t>
        </is>
      </c>
      <c r="Q133" s="97" t="n">
        <v>5.06</v>
      </c>
      <c r="R133" s="96" t="n">
        <v>4.25</v>
      </c>
      <c r="S133" s="96" t="n">
        <v>1.18</v>
      </c>
      <c r="T133" s="96" t="n">
        <v>0.97</v>
      </c>
      <c r="U133" s="96" t="n">
        <v>0.77</v>
      </c>
      <c r="V133" s="103" t="n">
        <v>0.64</v>
      </c>
      <c r="W133" s="102" t="n">
        <v>1</v>
      </c>
      <c r="X133" s="93" t="n"/>
      <c r="Y133" s="91" t="inlineStr">
        <is>
          <t>None</t>
        </is>
      </c>
      <c r="Z133" s="99" t="n">
        <v>36.47</v>
      </c>
      <c r="AA133" s="96" t="n">
        <v>0.9399999999999999</v>
      </c>
      <c r="AB133" s="96" t="n">
        <v>0.93</v>
      </c>
      <c r="AC133" s="96" t="n">
        <v>1.1</v>
      </c>
      <c r="AD133" s="96" t="n">
        <v>0.92</v>
      </c>
      <c r="AE133" s="96" t="n">
        <v>0.72</v>
      </c>
      <c r="AF133" s="103" t="n">
        <v>0.99</v>
      </c>
      <c r="AG133" s="91" t="inlineStr">
        <is>
          <t>Normal</t>
        </is>
      </c>
      <c r="AH133" s="100" t="n">
        <v>0</v>
      </c>
      <c r="AI133" s="101" t="n">
        <v>0</v>
      </c>
      <c r="AJ133" s="92" t="inlineStr">
        <is>
          <t>Y</t>
        </is>
      </c>
      <c r="AK133" s="96" t="n">
        <v>-1.29</v>
      </c>
      <c r="AL133" s="91" t="inlineStr">
        <is>
          <t>Short covering</t>
        </is>
      </c>
      <c r="AM133" s="93" t="n">
        <v>58</v>
      </c>
      <c r="AN133" s="92" t="inlineStr">
        <is>
          <t>MidSmall400 MQ 100</t>
        </is>
      </c>
      <c r="AO133" s="102" t="n">
        <v>1</v>
      </c>
      <c r="AP133" s="103" t="n">
        <v>0.98</v>
      </c>
      <c r="AQ133" s="102" t="n">
        <v>61</v>
      </c>
      <c r="AR133" s="91" t="inlineStr">
        <is>
          <t>Y</t>
        </is>
      </c>
      <c r="AS133" s="104" t="n">
        <v>-0.75</v>
      </c>
      <c r="AT133" s="92">
        <f>IF(AND(P133="52-wk high",T133&gt;=Settings!$B$7),"Y","N")</f>
        <v/>
      </c>
      <c r="AU133" s="91">
        <f>IF(AND(AD133&gt;=Settings!$B$8,M133&gt;0),"Y","N")</f>
        <v/>
      </c>
      <c r="AV133" s="91">
        <f>IF(OR(AH133&gt;Settings!$B$9,AI133&gt;Settings!$B$9),"Y","N")</f>
        <v/>
      </c>
      <c r="AW133" s="91">
        <f>IF(AJ133&lt;&gt;"Y","n/a",IF(AND(M133&gt;0,AK133&gt;Settings!$B$10),"Y","N"))</f>
        <v/>
      </c>
      <c r="AX133" s="91">
        <f>IF(AO133&gt;=Settings!$B$11,"Y","N")</f>
        <v/>
      </c>
      <c r="AY133" s="99">
        <f>(AT133="Y")+(AU133="Y")+(AV133="Y")+(AW133="Y")+(AX133="Y")</f>
        <v/>
      </c>
      <c r="AZ133" s="94">
        <f>IF(AY133=0,"None",_xlfn.TEXTJOIN(", ",TRUE(),IF(AT133="Y","Breakout",""),IF(AU133="Y","Accumulation",""),IF(AV133="Y","Institutional buying",""),IF(AW133="Y","Long buildup",""),IF(AX133="Y","Momentum leader","")))</f>
        <v/>
      </c>
      <c r="BA133" s="94">
        <f>IF(BW133="","","Passes "&amp;AY133&amp;" of 5 buy-side scans"&amp;IF(G133="Y","; RED FLAG: filter out using Red flag column",""))</f>
        <v/>
      </c>
      <c r="BB133" s="91" t="inlineStr">
        <is>
          <t>None</t>
        </is>
      </c>
      <c r="BC133" s="92" t="inlineStr">
        <is>
          <t>N</t>
        </is>
      </c>
      <c r="BD133" s="94" t="n"/>
      <c r="BE133" s="94" t="n"/>
      <c r="BF133" s="92">
        <f>IF(R133*100000&gt;=Settings!$B$5,"Y","N")</f>
        <v/>
      </c>
      <c r="BG133" s="91">
        <f>IF(F133&gt;Settings!$B$6,"Y","N")</f>
        <v/>
      </c>
      <c r="BH133" s="97" t="n">
        <v>-18.67</v>
      </c>
      <c r="BI133" s="96" t="n">
        <v>1.71</v>
      </c>
      <c r="BJ133" s="96" t="n">
        <v>-7.47</v>
      </c>
      <c r="BK133" s="96" t="n">
        <v>23.94</v>
      </c>
      <c r="BL133" s="96" t="n">
        <v>6.3</v>
      </c>
      <c r="BM133" s="96" t="n">
        <v>8.31</v>
      </c>
      <c r="BN133" s="97" t="n">
        <v>-0.58</v>
      </c>
      <c r="BO133" s="96" t="n">
        <v>-0.5600000000000001</v>
      </c>
      <c r="BP133" s="96" t="n">
        <v>0.62</v>
      </c>
      <c r="BQ133" s="96" t="n">
        <v>0.65</v>
      </c>
      <c r="BR133" s="91" t="inlineStr">
        <is>
          <t>Mixed</t>
        </is>
      </c>
      <c r="BS133" s="91" t="inlineStr">
        <is>
          <t>None</t>
        </is>
      </c>
      <c r="BT133" s="96" t="n">
        <v>48.7</v>
      </c>
      <c r="BU133" s="91" t="inlineStr">
        <is>
          <t>N</t>
        </is>
      </c>
      <c r="BV133" s="99">
        <f>IF(OR(BF133&lt;&gt;"Y",BG133&lt;&gt;"Y"),"",(AND(ISNUMBER(BQ133),BQ133&gt;0))+(BR133="Stacked up")+(AND(ISNUMBER(BH133),BH133&gt;=-Settings!$B$17))+(AND(ISNUMBER(BK133),ISNUMBER(BM133),BK133&gt;0,BM133&gt;0))+(AND(ISNUMBER(AQ133),AQ133&gt;=Settings!$B$18))+(AND(ISNUMBER(BT133),BT133&gt;=Settings!$B$19,BT133&lt;=Settings!$B$20))+(AND(ISNUMBER(AS133),AS133&gt;0))+(AND(ISNUMBER(T133),ISNUMBER(M133),T133&gt;=Settings!$B$21,M133&gt;0))+(AND(ISNUMBER(AD133),ISNUMBER(M133),AD133&gt;=Settings!$B$22,M133&gt;0))+(AY133&gt;=1))</f>
        <v/>
      </c>
      <c r="BW133" s="91">
        <f>IF(OR(AY133=0,BF133&lt;&gt;"Y",BG133&lt;&gt;"Y"),"",1+SUMPRODUCT(($A$6:$A$2604=A133)*($AY$6:$AY$2604&gt;0)*($BF$6:$BF$2604="Y")*($BG$6:$BG$2604="Y")*(($AY$6:$AY$2604&gt;AY133)+($AY$6:$AY$2604=AY133)*($AD$6:$AD$2604&gt;AD133))))</f>
        <v/>
      </c>
    </row>
    <row r="134" ht="23.85" customHeight="1" s="55">
      <c r="A134" s="90" t="n">
        <v>46296</v>
      </c>
      <c r="B134" s="91" t="inlineStr">
        <is>
          <t>MCX</t>
        </is>
      </c>
      <c r="C134" s="91" t="inlineStr">
        <is>
          <t>INE745G01043</t>
        </is>
      </c>
      <c r="D134" s="91" t="inlineStr">
        <is>
          <t>Financial Services</t>
        </is>
      </c>
      <c r="E134" s="91" t="inlineStr">
        <is>
          <t>Midcap 150 (in Nifty 200)</t>
        </is>
      </c>
      <c r="F134" s="93" t="n">
        <v>81699</v>
      </c>
      <c r="G134" s="92" t="inlineStr">
        <is>
          <t>N</t>
        </is>
      </c>
      <c r="H134" s="94" t="n"/>
      <c r="I134" s="91" t="inlineStr">
        <is>
          <t>N</t>
        </is>
      </c>
      <c r="J134" s="92">
        <f>IF(K134="","N","Y")</f>
        <v/>
      </c>
      <c r="K134" s="94">
        <f>_xlfn.TEXTJOIN("; ",TRUE,IF(P134="52-wk low","52-wk low",""),IF(AND(AD134&gt;=Settings!$B$12,M134&lt;0),"Distribution",""),IF(AND(AJ134="Y",M134&lt;0,AK134&lt;-Settings!$B$13),"Long unwinding",""),IF(AND(AJ134="Y",M134&lt;0,AK134&gt;Settings!$B$13),"Short buildup",""))</f>
        <v/>
      </c>
      <c r="L134" s="95" t="n">
        <v>3204</v>
      </c>
      <c r="M134" s="96" t="n">
        <v>-2.92</v>
      </c>
      <c r="N134" s="93" t="n">
        <v>2059</v>
      </c>
      <c r="O134" s="91" t="inlineStr">
        <is>
          <t>None</t>
        </is>
      </c>
      <c r="P134" s="91" t="inlineStr">
        <is>
          <t>None</t>
        </is>
      </c>
      <c r="Q134" s="97" t="n">
        <v>20.03</v>
      </c>
      <c r="R134" s="96" t="n">
        <v>19.6</v>
      </c>
      <c r="S134" s="96" t="n">
        <v>1.01</v>
      </c>
      <c r="T134" s="96" t="n">
        <v>0.9</v>
      </c>
      <c r="U134" s="96" t="n">
        <v>0.7</v>
      </c>
      <c r="V134" s="103" t="n">
        <v>0.6899999999999999</v>
      </c>
      <c r="W134" s="102" t="n">
        <v>1</v>
      </c>
      <c r="X134" s="93" t="n"/>
      <c r="Y134" s="91" t="inlineStr">
        <is>
          <t>None</t>
        </is>
      </c>
      <c r="Z134" s="99" t="n">
        <v>47.86</v>
      </c>
      <c r="AA134" s="96" t="n">
        <v>1.21</v>
      </c>
      <c r="AB134" s="96" t="n">
        <v>1.15</v>
      </c>
      <c r="AC134" s="96" t="n">
        <v>1.24</v>
      </c>
      <c r="AD134" s="96" t="n">
        <v>1.04</v>
      </c>
      <c r="AE134" s="96" t="n">
        <v>0.76</v>
      </c>
      <c r="AF134" s="103" t="n">
        <v>0.88</v>
      </c>
      <c r="AG134" s="91" t="inlineStr">
        <is>
          <t>Normal</t>
        </is>
      </c>
      <c r="AH134" s="100" t="n">
        <v>0</v>
      </c>
      <c r="AI134" s="101" t="n">
        <v>0</v>
      </c>
      <c r="AJ134" s="92" t="inlineStr">
        <is>
          <t>Y</t>
        </is>
      </c>
      <c r="AK134" s="96" t="n">
        <v>-0.98</v>
      </c>
      <c r="AL134" s="91" t="inlineStr">
        <is>
          <t>Long unwinding</t>
        </is>
      </c>
      <c r="AM134" s="93" t="n">
        <v>37</v>
      </c>
      <c r="AN134" s="92" t="inlineStr">
        <is>
          <t>200 Mom 30; 500 Mom 50; Mid150 Mom 50; MidSmall400 MQ 100; 500 Multicap MQ 50; TotalMkt MQ 50</t>
        </is>
      </c>
      <c r="AO134" s="102" t="n">
        <v>6</v>
      </c>
      <c r="AP134" s="103" t="n"/>
      <c r="AQ134" s="102" t="n"/>
      <c r="AR134" s="91" t="inlineStr">
        <is>
          <t>N</t>
        </is>
      </c>
      <c r="AS134" s="104" t="n">
        <v>0.6</v>
      </c>
      <c r="AT134" s="92">
        <f>IF(AND(P134="52-wk high",T134&gt;=Settings!$B$7),"Y","N")</f>
        <v/>
      </c>
      <c r="AU134" s="91">
        <f>IF(AND(AD134&gt;=Settings!$B$8,M134&gt;0),"Y","N")</f>
        <v/>
      </c>
      <c r="AV134" s="91">
        <f>IF(OR(AH134&gt;Settings!$B$9,AI134&gt;Settings!$B$9),"Y","N")</f>
        <v/>
      </c>
      <c r="AW134" s="91">
        <f>IF(AJ134&lt;&gt;"Y","n/a",IF(AND(M134&gt;0,AK134&gt;Settings!$B$10),"Y","N"))</f>
        <v/>
      </c>
      <c r="AX134" s="91">
        <f>IF(AO134&gt;=Settings!$B$11,"Y","N")</f>
        <v/>
      </c>
      <c r="AY134" s="99">
        <f>(AT134="Y")+(AU134="Y")+(AV134="Y")+(AW134="Y")+(AX134="Y")</f>
        <v/>
      </c>
      <c r="AZ134" s="94">
        <f>IF(AY134=0,"None",_xlfn.TEXTJOIN(", ",TRUE(),IF(AT134="Y","Breakout",""),IF(AU134="Y","Accumulation",""),IF(AV134="Y","Institutional buying",""),IF(AW134="Y","Long buildup",""),IF(AX134="Y","Momentum leader","")))</f>
        <v/>
      </c>
      <c r="BA134" s="94">
        <f>IF(BW134="","","Passes "&amp;AY134&amp;" of 5 buy-side scans"&amp;IF(G134="Y","; RED FLAG: filter out using Red flag column",""))</f>
        <v/>
      </c>
      <c r="BB134" s="91" t="inlineStr">
        <is>
          <t>Upper</t>
        </is>
      </c>
      <c r="BC134" s="92" t="inlineStr">
        <is>
          <t>Y</t>
        </is>
      </c>
      <c r="BD134" s="94" t="inlineStr">
        <is>
          <t>&gt;100% move in 365 days</t>
        </is>
      </c>
      <c r="BE134" s="94" t="inlineStr">
        <is>
          <t>FVSPLT FRM RS 10 TO RS 2, ex 02-Jan-2026</t>
        </is>
      </c>
      <c r="BF134" s="92">
        <f>IF(R134*100000&gt;=Settings!$B$5,"Y","N")</f>
        <v/>
      </c>
      <c r="BG134" s="91">
        <f>IF(F134&gt;Settings!$B$6,"Y","N")</f>
        <v/>
      </c>
      <c r="BH134" s="97" t="n">
        <v>-7.97</v>
      </c>
      <c r="BI134" s="96" t="n">
        <v>-6.53</v>
      </c>
      <c r="BJ134" s="96" t="n">
        <v>-3</v>
      </c>
      <c r="BK134" s="96" t="n">
        <v>8.17</v>
      </c>
      <c r="BL134" s="96" t="n">
        <v>29.73</v>
      </c>
      <c r="BM134" s="96" t="n"/>
      <c r="BN134" s="97" t="n">
        <v>-1.63</v>
      </c>
      <c r="BO134" s="96" t="n">
        <v>1.95</v>
      </c>
      <c r="BP134" s="96" t="n">
        <v>6.57</v>
      </c>
      <c r="BQ134" s="96" t="n"/>
      <c r="BR134" s="91" t="n"/>
      <c r="BS134" s="91" t="inlineStr">
        <is>
          <t>None</t>
        </is>
      </c>
      <c r="BT134" s="96" t="n">
        <v>43.9</v>
      </c>
      <c r="BU134" s="91" t="n"/>
      <c r="BV134" s="99">
        <f>IF(OR(BF134&lt;&gt;"Y",BG134&lt;&gt;"Y"),"",(AND(ISNUMBER(BQ134),BQ134&gt;0))+(BR134="Stacked up")+(AND(ISNUMBER(BH134),BH134&gt;=-Settings!$B$17))+(AND(ISNUMBER(BK134),ISNUMBER(BM134),BK134&gt;0,BM134&gt;0))+(AND(ISNUMBER(AQ134),AQ134&gt;=Settings!$B$18))+(AND(ISNUMBER(BT134),BT134&gt;=Settings!$B$19,BT134&lt;=Settings!$B$20))+(AND(ISNUMBER(AS134),AS134&gt;0))+(AND(ISNUMBER(T134),ISNUMBER(M134),T134&gt;=Settings!$B$21,M134&gt;0))+(AND(ISNUMBER(AD134),ISNUMBER(M134),AD134&gt;=Settings!$B$22,M134&gt;0))+(AY134&gt;=1))</f>
        <v/>
      </c>
      <c r="BW134" s="91">
        <f>IF(OR(AY134=0,BF134&lt;&gt;"Y",BG134&lt;&gt;"Y"),"",1+SUMPRODUCT(($A$6:$A$2604=A134)*($AY$6:$AY$2604&gt;0)*($BF$6:$BF$2604="Y")*($BG$6:$BG$2604="Y")*(($AY$6:$AY$2604&gt;AY134)+($AY$6:$AY$2604=AY134)*($AD$6:$AD$2604&gt;AD134))))</f>
        <v/>
      </c>
    </row>
    <row r="135" ht="23.85" customHeight="1" s="55">
      <c r="A135" s="90" t="n">
        <v>46296</v>
      </c>
      <c r="B135" s="91" t="inlineStr">
        <is>
          <t>COFORGE</t>
        </is>
      </c>
      <c r="C135" s="91" t="inlineStr">
        <is>
          <t>INE591G01025</t>
        </is>
      </c>
      <c r="D135" s="91" t="inlineStr">
        <is>
          <t>Information Technology</t>
        </is>
      </c>
      <c r="E135" s="91" t="inlineStr">
        <is>
          <t>Midcap 150 (in Nifty 200)</t>
        </is>
      </c>
      <c r="F135" s="93" t="n">
        <v>80888</v>
      </c>
      <c r="G135" s="92" t="inlineStr">
        <is>
          <t>N</t>
        </is>
      </c>
      <c r="H135" s="94" t="n"/>
      <c r="I135" s="91" t="inlineStr">
        <is>
          <t>N</t>
        </is>
      </c>
      <c r="J135" s="92">
        <f>IF(K135="","N","Y")</f>
        <v/>
      </c>
      <c r="K135" s="94">
        <f>_xlfn.TEXTJOIN("; ",TRUE,IF(P135="52-wk low","52-wk low",""),IF(AND(AD135&gt;=Settings!$B$12,M135&lt;0),"Distribution",""),IF(AND(AJ135="Y",M135&lt;0,AK135&lt;-Settings!$B$13),"Long unwinding",""),IF(AND(AJ135="Y",M135&lt;0,AK135&gt;Settings!$B$13),"Short buildup",""))</f>
        <v/>
      </c>
      <c r="L135" s="95" t="n">
        <v>1826</v>
      </c>
      <c r="M135" s="96" t="n">
        <v>4.4</v>
      </c>
      <c r="N135" s="93" t="n">
        <v>75</v>
      </c>
      <c r="O135" s="91" t="inlineStr">
        <is>
          <t>None</t>
        </is>
      </c>
      <c r="P135" s="91" t="inlineStr">
        <is>
          <t>None</t>
        </is>
      </c>
      <c r="Q135" s="97" t="n">
        <v>34.19</v>
      </c>
      <c r="R135" s="96" t="n">
        <v>25.05</v>
      </c>
      <c r="S135" s="96" t="n">
        <v>1.41</v>
      </c>
      <c r="T135" s="96" t="n">
        <v>1.25</v>
      </c>
      <c r="U135" s="96" t="n">
        <v>1.09</v>
      </c>
      <c r="V135" s="103" t="n">
        <v>0.8</v>
      </c>
      <c r="W135" s="102" t="n">
        <v>4</v>
      </c>
      <c r="X135" s="93" t="n">
        <v>247</v>
      </c>
      <c r="Y135" s="91" t="inlineStr">
        <is>
          <t>None</t>
        </is>
      </c>
      <c r="Z135" s="99" t="n">
        <v>41.28</v>
      </c>
      <c r="AA135" s="96" t="n">
        <v>0.83</v>
      </c>
      <c r="AB135" s="96" t="n">
        <v>0.85</v>
      </c>
      <c r="AC135" s="96" t="n">
        <v>1.2</v>
      </c>
      <c r="AD135" s="96" t="n">
        <v>1.13</v>
      </c>
      <c r="AE135" s="96" t="n">
        <v>1.01</v>
      </c>
      <c r="AF135" s="103" t="n">
        <v>1.07</v>
      </c>
      <c r="AG135" s="91" t="inlineStr">
        <is>
          <t>Normal</t>
        </is>
      </c>
      <c r="AH135" s="100" t="n">
        <v>0</v>
      </c>
      <c r="AI135" s="101" t="n">
        <v>0</v>
      </c>
      <c r="AJ135" s="92" t="inlineStr">
        <is>
          <t>Y</t>
        </is>
      </c>
      <c r="AK135" s="96" t="n">
        <v>-3.15</v>
      </c>
      <c r="AL135" s="91" t="inlineStr">
        <is>
          <t>Short covering</t>
        </is>
      </c>
      <c r="AM135" s="93" t="n">
        <v>22</v>
      </c>
      <c r="AN135" s="92" t="inlineStr">
        <is>
          <t>MidSmall400 MQ 100</t>
        </is>
      </c>
      <c r="AO135" s="102" t="n">
        <v>1</v>
      </c>
      <c r="AP135" s="103" t="n">
        <v>1.74</v>
      </c>
      <c r="AQ135" s="102" t="n">
        <v>84</v>
      </c>
      <c r="AR135" s="91" t="inlineStr">
        <is>
          <t>Y</t>
        </is>
      </c>
      <c r="AS135" s="104" t="n">
        <v>-0.75</v>
      </c>
      <c r="AT135" s="92">
        <f>IF(AND(P135="52-wk high",T135&gt;=Settings!$B$7),"Y","N")</f>
        <v/>
      </c>
      <c r="AU135" s="91">
        <f>IF(AND(AD135&gt;=Settings!$B$8,M135&gt;0),"Y","N")</f>
        <v/>
      </c>
      <c r="AV135" s="91">
        <f>IF(OR(AH135&gt;Settings!$B$9,AI135&gt;Settings!$B$9),"Y","N")</f>
        <v/>
      </c>
      <c r="AW135" s="91">
        <f>IF(AJ135&lt;&gt;"Y","n/a",IF(AND(M135&gt;0,AK135&gt;Settings!$B$10),"Y","N"))</f>
        <v/>
      </c>
      <c r="AX135" s="91">
        <f>IF(AO135&gt;=Settings!$B$11,"Y","N")</f>
        <v/>
      </c>
      <c r="AY135" s="99">
        <f>(AT135="Y")+(AU135="Y")+(AV135="Y")+(AW135="Y")+(AX135="Y")</f>
        <v/>
      </c>
      <c r="AZ135" s="94">
        <f>IF(AY135=0,"None",_xlfn.TEXTJOIN(", ",TRUE(),IF(AT135="Y","Breakout",""),IF(AU135="Y","Accumulation",""),IF(AV135="Y","Institutional buying",""),IF(AW135="Y","Long buildup",""),IF(AX135="Y","Momentum leader","")))</f>
        <v/>
      </c>
      <c r="BA135" s="94">
        <f>IF(BW135="","","Passes "&amp;AY135&amp;" of 5 buy-side scans"&amp;IF(G135="Y","; RED FLAG: filter out using Red flag column",""))</f>
        <v/>
      </c>
      <c r="BB135" s="91" t="inlineStr">
        <is>
          <t>Lower</t>
        </is>
      </c>
      <c r="BC135" s="92" t="inlineStr">
        <is>
          <t>N</t>
        </is>
      </c>
      <c r="BD135" s="94" t="n"/>
      <c r="BE135" s="94" t="n"/>
      <c r="BF135" s="92">
        <f>IF(R135*100000&gt;=Settings!$B$5,"Y","N")</f>
        <v/>
      </c>
      <c r="BG135" s="91">
        <f>IF(F135&gt;Settings!$B$6,"Y","N")</f>
        <v/>
      </c>
      <c r="BH135" s="97" t="n">
        <v>-9.66</v>
      </c>
      <c r="BI135" s="96" t="n">
        <v>2.25</v>
      </c>
      <c r="BJ135" s="96" t="n">
        <v>-8.19</v>
      </c>
      <c r="BK135" s="96" t="n">
        <v>33.22</v>
      </c>
      <c r="BL135" s="96" t="n">
        <v>58.25</v>
      </c>
      <c r="BM135" s="96" t="n">
        <v>14.07</v>
      </c>
      <c r="BN135" s="97" t="n">
        <v>0.9</v>
      </c>
      <c r="BO135" s="96" t="n">
        <v>3.07</v>
      </c>
      <c r="BP135" s="96" t="n">
        <v>9.039999999999999</v>
      </c>
      <c r="BQ135" s="96" t="n">
        <v>13.69</v>
      </c>
      <c r="BR135" s="91" t="inlineStr">
        <is>
          <t>Stacked up</t>
        </is>
      </c>
      <c r="BS135" s="91" t="inlineStr">
        <is>
          <t>None</t>
        </is>
      </c>
      <c r="BT135" s="96" t="n">
        <v>54.1</v>
      </c>
      <c r="BU135" s="91" t="inlineStr">
        <is>
          <t>N</t>
        </is>
      </c>
      <c r="BV135" s="99">
        <f>IF(OR(BF135&lt;&gt;"Y",BG135&lt;&gt;"Y"),"",(AND(ISNUMBER(BQ135),BQ135&gt;0))+(BR135="Stacked up")+(AND(ISNUMBER(BH135),BH135&gt;=-Settings!$B$17))+(AND(ISNUMBER(BK135),ISNUMBER(BM135),BK135&gt;0,BM135&gt;0))+(AND(ISNUMBER(AQ135),AQ135&gt;=Settings!$B$18))+(AND(ISNUMBER(BT135),BT135&gt;=Settings!$B$19,BT135&lt;=Settings!$B$20))+(AND(ISNUMBER(AS135),AS135&gt;0))+(AND(ISNUMBER(T135),ISNUMBER(M135),T135&gt;=Settings!$B$21,M135&gt;0))+(AND(ISNUMBER(AD135),ISNUMBER(M135),AD135&gt;=Settings!$B$22,M135&gt;0))+(AY135&gt;=1))</f>
        <v/>
      </c>
      <c r="BW135" s="91">
        <f>IF(OR(AY135=0,BF135&lt;&gt;"Y",BG135&lt;&gt;"Y"),"",1+SUMPRODUCT(($A$6:$A$2604=A135)*($AY$6:$AY$2604&gt;0)*($BF$6:$BF$2604="Y")*($BG$6:$BG$2604="Y")*(($AY$6:$AY$2604&gt;AY135)+($AY$6:$AY$2604=AY135)*($AD$6:$AD$2604&gt;AD135))))</f>
        <v/>
      </c>
    </row>
    <row r="136" ht="23.85" customHeight="1" s="55">
      <c r="A136" s="90" t="n">
        <v>46296</v>
      </c>
      <c r="B136" s="91" t="inlineStr">
        <is>
          <t>FEDERALBNK</t>
        </is>
      </c>
      <c r="C136" s="91" t="inlineStr">
        <is>
          <t>INE171A01029</t>
        </is>
      </c>
      <c r="D136" s="91" t="inlineStr">
        <is>
          <t>Financial Services</t>
        </is>
      </c>
      <c r="E136" s="91" t="inlineStr">
        <is>
          <t>Midcap 150 (in Nifty 200)</t>
        </is>
      </c>
      <c r="F136" s="93" t="n">
        <v>78709</v>
      </c>
      <c r="G136" s="92" t="inlineStr">
        <is>
          <t>N</t>
        </is>
      </c>
      <c r="H136" s="94" t="n"/>
      <c r="I136" s="91" t="inlineStr">
        <is>
          <t>N</t>
        </is>
      </c>
      <c r="J136" s="92">
        <f>IF(K136="","N","Y")</f>
        <v/>
      </c>
      <c r="K136" s="94">
        <f>_xlfn.TEXTJOIN("; ",TRUE,IF(P136="52-wk low","52-wk low",""),IF(AND(AD136&gt;=Settings!$B$12,M136&lt;0),"Distribution",""),IF(AND(AJ136="Y",M136&lt;0,AK136&lt;-Settings!$B$13),"Long unwinding",""),IF(AND(AJ136="Y",M136&lt;0,AK136&gt;Settings!$B$13),"Short buildup",""))</f>
        <v/>
      </c>
      <c r="L136" s="95" t="n">
        <v>318.2</v>
      </c>
      <c r="M136" s="96" t="n">
        <v>0.25</v>
      </c>
      <c r="N136" s="93" t="n">
        <v>512</v>
      </c>
      <c r="O136" s="91" t="inlineStr">
        <is>
          <t>None</t>
        </is>
      </c>
      <c r="P136" s="91" t="inlineStr">
        <is>
          <t>None</t>
        </is>
      </c>
      <c r="Q136" s="97" t="n">
        <v>112.79</v>
      </c>
      <c r="R136" s="96" t="n">
        <v>59.5</v>
      </c>
      <c r="S136" s="96" t="n">
        <v>1.98</v>
      </c>
      <c r="T136" s="96" t="n">
        <v>2.19</v>
      </c>
      <c r="U136" s="96" t="n">
        <v>1.22</v>
      </c>
      <c r="V136" s="103" t="n">
        <v>0.64</v>
      </c>
      <c r="W136" s="102" t="n">
        <v>3</v>
      </c>
      <c r="X136" s="93" t="n">
        <v>132</v>
      </c>
      <c r="Y136" s="91" t="inlineStr">
        <is>
          <t>None</t>
        </is>
      </c>
      <c r="Z136" s="99" t="n">
        <v>57.44</v>
      </c>
      <c r="AA136" s="96" t="n">
        <v>0.97</v>
      </c>
      <c r="AB136" s="96" t="n">
        <v>0.95</v>
      </c>
      <c r="AC136" s="96" t="n">
        <v>1.93</v>
      </c>
      <c r="AD136" s="96" t="n">
        <v>2.1</v>
      </c>
      <c r="AE136" s="96" t="n">
        <v>1.29</v>
      </c>
      <c r="AF136" s="103" t="n">
        <v>1.07</v>
      </c>
      <c r="AG136" s="91" t="inlineStr">
        <is>
          <t>Normal</t>
        </is>
      </c>
      <c r="AH136" s="100" t="n">
        <v>0</v>
      </c>
      <c r="AI136" s="101" t="n">
        <v>0</v>
      </c>
      <c r="AJ136" s="92" t="inlineStr">
        <is>
          <t>Y</t>
        </is>
      </c>
      <c r="AK136" s="96" t="n">
        <v>0.83</v>
      </c>
      <c r="AL136" s="91" t="inlineStr">
        <is>
          <t>Long buildup</t>
        </is>
      </c>
      <c r="AM136" s="93" t="n">
        <v>65</v>
      </c>
      <c r="AN136" s="92" t="inlineStr">
        <is>
          <t>200 Mom 30; 500 Mom 50; Mid150 Mom 50; MidSmall400 MQ 100</t>
        </is>
      </c>
      <c r="AO136" s="102" t="n">
        <v>4</v>
      </c>
      <c r="AP136" s="103" t="n">
        <v>2.27</v>
      </c>
      <c r="AQ136" s="102" t="n">
        <v>92</v>
      </c>
      <c r="AR136" s="91" t="inlineStr">
        <is>
          <t>Y</t>
        </is>
      </c>
      <c r="AS136" s="104" t="n">
        <v>0.6</v>
      </c>
      <c r="AT136" s="92">
        <f>IF(AND(P136="52-wk high",T136&gt;=Settings!$B$7),"Y","N")</f>
        <v/>
      </c>
      <c r="AU136" s="91">
        <f>IF(AND(AD136&gt;=Settings!$B$8,M136&gt;0),"Y","N")</f>
        <v/>
      </c>
      <c r="AV136" s="91">
        <f>IF(OR(AH136&gt;Settings!$B$9,AI136&gt;Settings!$B$9),"Y","N")</f>
        <v/>
      </c>
      <c r="AW136" s="91">
        <f>IF(AJ136&lt;&gt;"Y","n/a",IF(AND(M136&gt;0,AK136&gt;Settings!$B$10),"Y","N"))</f>
        <v/>
      </c>
      <c r="AX136" s="91">
        <f>IF(AO136&gt;=Settings!$B$11,"Y","N")</f>
        <v/>
      </c>
      <c r="AY136" s="99">
        <f>(AT136="Y")+(AU136="Y")+(AV136="Y")+(AW136="Y")+(AX136="Y")</f>
        <v/>
      </c>
      <c r="AZ136" s="94">
        <f>IF(AY136=0,"None",_xlfn.TEXTJOIN(", ",TRUE(),IF(AT136="Y","Breakout",""),IF(AU136="Y","Accumulation",""),IF(AV136="Y","Institutional buying",""),IF(AW136="Y","Long buildup",""),IF(AX136="Y","Momentum leader","")))</f>
        <v/>
      </c>
      <c r="BA136" s="94">
        <f>IF(BW136="","","Passes "&amp;AY136&amp;" of 5 buy-side scans"&amp;IF(G136="Y","; RED FLAG: filter out using Red flag column",""))</f>
        <v/>
      </c>
      <c r="BB136" s="91" t="inlineStr">
        <is>
          <t>None</t>
        </is>
      </c>
      <c r="BC136" s="92" t="inlineStr">
        <is>
          <t>N</t>
        </is>
      </c>
      <c r="BD136" s="94" t="n"/>
      <c r="BE136" s="94" t="n"/>
      <c r="BF136" s="92">
        <f>IF(R136*100000&gt;=Settings!$B$5,"Y","N")</f>
        <v/>
      </c>
      <c r="BG136" s="91">
        <f>IF(F136&gt;Settings!$B$6,"Y","N")</f>
        <v/>
      </c>
      <c r="BH136" s="97" t="n">
        <v>-14.39</v>
      </c>
      <c r="BI136" s="96" t="n">
        <v>-3.43</v>
      </c>
      <c r="BJ136" s="96" t="n">
        <v>-8.890000000000001</v>
      </c>
      <c r="BK136" s="96" t="n">
        <v>-3.98</v>
      </c>
      <c r="BL136" s="96" t="n">
        <v>18.91</v>
      </c>
      <c r="BM136" s="96" t="n">
        <v>64.22</v>
      </c>
      <c r="BN136" s="97" t="n">
        <v>-4.16</v>
      </c>
      <c r="BO136" s="96" t="n">
        <v>-5.62</v>
      </c>
      <c r="BP136" s="96" t="n">
        <v>-3.07</v>
      </c>
      <c r="BQ136" s="96" t="n">
        <v>4.44</v>
      </c>
      <c r="BR136" s="91" t="inlineStr">
        <is>
          <t>Mixed</t>
        </is>
      </c>
      <c r="BS136" s="91" t="inlineStr">
        <is>
          <t>None</t>
        </is>
      </c>
      <c r="BT136" s="96" t="n">
        <v>26.5</v>
      </c>
      <c r="BU136" s="91" t="inlineStr">
        <is>
          <t>N</t>
        </is>
      </c>
      <c r="BV136" s="99">
        <f>IF(OR(BF136&lt;&gt;"Y",BG136&lt;&gt;"Y"),"",(AND(ISNUMBER(BQ136),BQ136&gt;0))+(BR136="Stacked up")+(AND(ISNUMBER(BH136),BH136&gt;=-Settings!$B$17))+(AND(ISNUMBER(BK136),ISNUMBER(BM136),BK136&gt;0,BM136&gt;0))+(AND(ISNUMBER(AQ136),AQ136&gt;=Settings!$B$18))+(AND(ISNUMBER(BT136),BT136&gt;=Settings!$B$19,BT136&lt;=Settings!$B$20))+(AND(ISNUMBER(AS136),AS136&gt;0))+(AND(ISNUMBER(T136),ISNUMBER(M136),T136&gt;=Settings!$B$21,M136&gt;0))+(AND(ISNUMBER(AD136),ISNUMBER(M136),AD136&gt;=Settings!$B$22,M136&gt;0))+(AY136&gt;=1))</f>
        <v/>
      </c>
      <c r="BW136" s="91">
        <f>IF(OR(AY136=0,BF136&lt;&gt;"Y",BG136&lt;&gt;"Y"),"",1+SUMPRODUCT(($A$6:$A$2604=A136)*($AY$6:$AY$2604&gt;0)*($BF$6:$BF$2604="Y")*($BG$6:$BG$2604="Y")*(($AY$6:$AY$2604&gt;AY136)+($AY$6:$AY$2604=AY136)*($AD$6:$AD$2604&gt;AD136))))</f>
        <v/>
      </c>
    </row>
    <row r="137" ht="23.85" customHeight="1" s="55">
      <c r="A137" s="90" t="n">
        <v>46296</v>
      </c>
      <c r="B137" s="91" t="inlineStr">
        <is>
          <t>ICICIGI</t>
        </is>
      </c>
      <c r="C137" s="91" t="inlineStr">
        <is>
          <t>INE765G01017</t>
        </is>
      </c>
      <c r="D137" s="91" t="inlineStr">
        <is>
          <t>Financial Services</t>
        </is>
      </c>
      <c r="E137" s="91" t="inlineStr">
        <is>
          <t>Midcap 150 (in Nifty 200)</t>
        </is>
      </c>
      <c r="F137" s="93" t="n">
        <v>78090</v>
      </c>
      <c r="G137" s="92" t="inlineStr">
        <is>
          <t>N</t>
        </is>
      </c>
      <c r="H137" s="94" t="n"/>
      <c r="I137" s="91" t="inlineStr">
        <is>
          <t>N</t>
        </is>
      </c>
      <c r="J137" s="92">
        <f>IF(K137="","N","Y")</f>
        <v/>
      </c>
      <c r="K137" s="94">
        <f>_xlfn.TEXTJOIN("; ",TRUE,IF(P137="52-wk low","52-wk low",""),IF(AND(AD137&gt;=Settings!$B$12,M137&lt;0),"Distribution",""),IF(AND(AJ137="Y",M137&lt;0,AK137&lt;-Settings!$B$13),"Long unwinding",""),IF(AND(AJ137="Y",M137&lt;0,AK137&gt;Settings!$B$13),"Short buildup",""))</f>
        <v/>
      </c>
      <c r="L137" s="95" t="n">
        <v>1563</v>
      </c>
      <c r="M137" s="96" t="n">
        <v>-1.7</v>
      </c>
      <c r="N137" s="93" t="n">
        <v>1463</v>
      </c>
      <c r="O137" s="91" t="inlineStr">
        <is>
          <t>None</t>
        </is>
      </c>
      <c r="P137" s="91" t="inlineStr">
        <is>
          <t>None</t>
        </is>
      </c>
      <c r="Q137" s="97" t="n">
        <v>11.9</v>
      </c>
      <c r="R137" s="96" t="n">
        <v>9.02</v>
      </c>
      <c r="S137" s="96" t="n">
        <v>1.36</v>
      </c>
      <c r="T137" s="96" t="n">
        <v>1.25</v>
      </c>
      <c r="U137" s="96" t="n">
        <v>1.24</v>
      </c>
      <c r="V137" s="103" t="n">
        <v>0.93</v>
      </c>
      <c r="W137" s="102" t="n">
        <v>4</v>
      </c>
      <c r="X137" s="93" t="n">
        <v>236</v>
      </c>
      <c r="Y137" s="91" t="inlineStr">
        <is>
          <t>None</t>
        </is>
      </c>
      <c r="Z137" s="99" t="n">
        <v>60.54</v>
      </c>
      <c r="AA137" s="96" t="n">
        <v>1.02</v>
      </c>
      <c r="AB137" s="96" t="n">
        <v>1.01</v>
      </c>
      <c r="AC137" s="96" t="n">
        <v>1.46</v>
      </c>
      <c r="AD137" s="96" t="n">
        <v>1.28</v>
      </c>
      <c r="AE137" s="96" t="n">
        <v>1.3</v>
      </c>
      <c r="AF137" s="103" t="n">
        <v>0.99</v>
      </c>
      <c r="AG137" s="91" t="inlineStr">
        <is>
          <t>Normal</t>
        </is>
      </c>
      <c r="AH137" s="100" t="n">
        <v>0</v>
      </c>
      <c r="AI137" s="101" t="n">
        <v>0</v>
      </c>
      <c r="AJ137" s="92" t="inlineStr">
        <is>
          <t>Y</t>
        </is>
      </c>
      <c r="AK137" s="96" t="n">
        <v>-3.54</v>
      </c>
      <c r="AL137" s="91" t="inlineStr">
        <is>
          <t>Long unwinding</t>
        </is>
      </c>
      <c r="AM137" s="93" t="n">
        <v>139</v>
      </c>
      <c r="AN137" s="92" t="inlineStr">
        <is>
          <t>None</t>
        </is>
      </c>
      <c r="AO137" s="102" t="n">
        <v>0</v>
      </c>
      <c r="AP137" s="103" t="n">
        <v>0.59</v>
      </c>
      <c r="AQ137" s="102" t="n">
        <v>18</v>
      </c>
      <c r="AR137" s="91" t="inlineStr">
        <is>
          <t>Y</t>
        </is>
      </c>
      <c r="AS137" s="104" t="n">
        <v>0.6</v>
      </c>
      <c r="AT137" s="92">
        <f>IF(AND(P137="52-wk high",T137&gt;=Settings!$B$7),"Y","N")</f>
        <v/>
      </c>
      <c r="AU137" s="91">
        <f>IF(AND(AD137&gt;=Settings!$B$8,M137&gt;0),"Y","N")</f>
        <v/>
      </c>
      <c r="AV137" s="91">
        <f>IF(OR(AH137&gt;Settings!$B$9,AI137&gt;Settings!$B$9),"Y","N")</f>
        <v/>
      </c>
      <c r="AW137" s="91">
        <f>IF(AJ137&lt;&gt;"Y","n/a",IF(AND(M137&gt;0,AK137&gt;Settings!$B$10),"Y","N"))</f>
        <v/>
      </c>
      <c r="AX137" s="91">
        <f>IF(AO137&gt;=Settings!$B$11,"Y","N")</f>
        <v/>
      </c>
      <c r="AY137" s="99">
        <f>(AT137="Y")+(AU137="Y")+(AV137="Y")+(AW137="Y")+(AX137="Y")</f>
        <v/>
      </c>
      <c r="AZ137" s="94">
        <f>IF(AY137=0,"None",_xlfn.TEXTJOIN(", ",TRUE(),IF(AT137="Y","Breakout",""),IF(AU137="Y","Accumulation",""),IF(AV137="Y","Institutional buying",""),IF(AW137="Y","Long buildup",""),IF(AX137="Y","Momentum leader","")))</f>
        <v/>
      </c>
      <c r="BA137" s="94">
        <f>IF(BW137="","","Passes "&amp;AY137&amp;" of 5 buy-side scans"&amp;IF(G137="Y","; RED FLAG: filter out using Red flag column",""))</f>
        <v/>
      </c>
      <c r="BB137" s="91" t="inlineStr">
        <is>
          <t>None</t>
        </is>
      </c>
      <c r="BC137" s="92" t="inlineStr">
        <is>
          <t>N</t>
        </is>
      </c>
      <c r="BD137" s="94" t="n"/>
      <c r="BE137" s="94" t="n"/>
      <c r="BF137" s="92">
        <f>IF(R137*100000&gt;=Settings!$B$5,"Y","N")</f>
        <v/>
      </c>
      <c r="BG137" s="91">
        <f>IF(F137&gt;Settings!$B$6,"Y","N")</f>
        <v/>
      </c>
      <c r="BH137" s="97" t="n">
        <v>-24.31</v>
      </c>
      <c r="BI137" s="96" t="n">
        <v>-0.89</v>
      </c>
      <c r="BJ137" s="96" t="n">
        <v>-0.25</v>
      </c>
      <c r="BK137" s="96" t="n">
        <v>-11.07</v>
      </c>
      <c r="BL137" s="96" t="n">
        <v>-7.78</v>
      </c>
      <c r="BM137" s="96" t="n">
        <v>-17.89</v>
      </c>
      <c r="BN137" s="97" t="n">
        <v>2.08</v>
      </c>
      <c r="BO137" s="96" t="n">
        <v>-0.87</v>
      </c>
      <c r="BP137" s="96" t="n">
        <v>-5.11</v>
      </c>
      <c r="BQ137" s="96" t="n">
        <v>-9.58</v>
      </c>
      <c r="BR137" s="91" t="inlineStr">
        <is>
          <t>Mixed</t>
        </is>
      </c>
      <c r="BS137" s="91" t="inlineStr">
        <is>
          <t>None</t>
        </is>
      </c>
      <c r="BT137" s="96" t="n">
        <v>56.7</v>
      </c>
      <c r="BU137" s="91" t="inlineStr">
        <is>
          <t>N</t>
        </is>
      </c>
      <c r="BV137" s="99">
        <f>IF(OR(BF137&lt;&gt;"Y",BG137&lt;&gt;"Y"),"",(AND(ISNUMBER(BQ137),BQ137&gt;0))+(BR137="Stacked up")+(AND(ISNUMBER(BH137),BH137&gt;=-Settings!$B$17))+(AND(ISNUMBER(BK137),ISNUMBER(BM137),BK137&gt;0,BM137&gt;0))+(AND(ISNUMBER(AQ137),AQ137&gt;=Settings!$B$18))+(AND(ISNUMBER(BT137),BT137&gt;=Settings!$B$19,BT137&lt;=Settings!$B$20))+(AND(ISNUMBER(AS137),AS137&gt;0))+(AND(ISNUMBER(T137),ISNUMBER(M137),T137&gt;=Settings!$B$21,M137&gt;0))+(AND(ISNUMBER(AD137),ISNUMBER(M137),AD137&gt;=Settings!$B$22,M137&gt;0))+(AY137&gt;=1))</f>
        <v/>
      </c>
      <c r="BW137" s="91">
        <f>IF(OR(AY137=0,BF137&lt;&gt;"Y",BG137&lt;&gt;"Y"),"",1+SUMPRODUCT(($A$6:$A$2604=A137)*($AY$6:$AY$2604&gt;0)*($BF$6:$BF$2604="Y")*($BG$6:$BG$2604="Y")*(($AY$6:$AY$2604&gt;AY137)+($AY$6:$AY$2604=AY137)*($AD$6:$AD$2604&gt;AD137))))</f>
        <v/>
      </c>
    </row>
    <row r="138" ht="23.85" customHeight="1" s="55">
      <c r="A138" s="90" t="n">
        <v>46296</v>
      </c>
      <c r="B138" s="91" t="inlineStr">
        <is>
          <t>NAUKRI</t>
        </is>
      </c>
      <c r="C138" s="91" t="inlineStr">
        <is>
          <t>INE663F01032</t>
        </is>
      </c>
      <c r="D138" s="91" t="inlineStr">
        <is>
          <t>Consumer Services</t>
        </is>
      </c>
      <c r="E138" s="91" t="inlineStr">
        <is>
          <t>Midcap 150 (in Nifty 200)</t>
        </is>
      </c>
      <c r="F138" s="93" t="n">
        <v>77810</v>
      </c>
      <c r="G138" s="92" t="inlineStr">
        <is>
          <t>N</t>
        </is>
      </c>
      <c r="H138" s="94" t="n"/>
      <c r="I138" s="91" t="inlineStr">
        <is>
          <t>N</t>
        </is>
      </c>
      <c r="J138" s="92">
        <f>IF(K138="","N","Y")</f>
        <v/>
      </c>
      <c r="K138" s="94">
        <f>_xlfn.TEXTJOIN("; ",TRUE,IF(P138="52-wk low","52-wk low",""),IF(AND(AD138&gt;=Settings!$B$12,M138&lt;0),"Distribution",""),IF(AND(AJ138="Y",M138&lt;0,AK138&lt;-Settings!$B$13),"Long unwinding",""),IF(AND(AJ138="Y",M138&lt;0,AK138&gt;Settings!$B$13),"Short buildup",""))</f>
        <v/>
      </c>
      <c r="L138" s="95" t="n">
        <v>1200</v>
      </c>
      <c r="M138" s="96" t="n">
        <v>-1.6</v>
      </c>
      <c r="N138" s="93" t="n">
        <v>1403</v>
      </c>
      <c r="O138" s="91" t="inlineStr">
        <is>
          <t>None</t>
        </is>
      </c>
      <c r="P138" s="91" t="inlineStr">
        <is>
          <t>None</t>
        </is>
      </c>
      <c r="Q138" s="97" t="n">
        <v>22.2</v>
      </c>
      <c r="R138" s="96" t="n">
        <v>13.47</v>
      </c>
      <c r="S138" s="96" t="n">
        <v>1.7</v>
      </c>
      <c r="T138" s="96" t="n">
        <v>1.33</v>
      </c>
      <c r="U138" s="96" t="n">
        <v>0.98</v>
      </c>
      <c r="V138" s="103" t="n">
        <v>0.59</v>
      </c>
      <c r="W138" s="102" t="n">
        <v>2</v>
      </c>
      <c r="X138" s="93" t="n"/>
      <c r="Y138" s="91" t="inlineStr">
        <is>
          <t>None</t>
        </is>
      </c>
      <c r="Z138" s="99" t="n">
        <v>62.17</v>
      </c>
      <c r="AA138" s="96" t="n">
        <v>1.13</v>
      </c>
      <c r="AB138" s="96" t="n">
        <v>1.13</v>
      </c>
      <c r="AC138" s="96" t="n">
        <v>1.94</v>
      </c>
      <c r="AD138" s="96" t="n">
        <v>1.58</v>
      </c>
      <c r="AE138" s="96" t="n">
        <v>1.22</v>
      </c>
      <c r="AF138" s="103" t="n">
        <v>1.09</v>
      </c>
      <c r="AG138" s="91" t="inlineStr">
        <is>
          <t>Normal</t>
        </is>
      </c>
      <c r="AH138" s="100" t="n">
        <v>0</v>
      </c>
      <c r="AI138" s="101" t="n">
        <v>0</v>
      </c>
      <c r="AJ138" s="92" t="inlineStr">
        <is>
          <t>Y</t>
        </is>
      </c>
      <c r="AK138" s="96" t="n">
        <v>2.15</v>
      </c>
      <c r="AL138" s="91" t="inlineStr">
        <is>
          <t>Short buildup</t>
        </is>
      </c>
      <c r="AM138" s="93" t="n">
        <v>132</v>
      </c>
      <c r="AN138" s="92" t="inlineStr">
        <is>
          <t>None</t>
        </is>
      </c>
      <c r="AO138" s="102" t="n">
        <v>0</v>
      </c>
      <c r="AP138" s="103" t="n">
        <v>1</v>
      </c>
      <c r="AQ138" s="102" t="n">
        <v>62</v>
      </c>
      <c r="AR138" s="91" t="inlineStr">
        <is>
          <t>Y</t>
        </is>
      </c>
      <c r="AS138" s="104" t="n">
        <v>2.34</v>
      </c>
      <c r="AT138" s="92">
        <f>IF(AND(P138="52-wk high",T138&gt;=Settings!$B$7),"Y","N")</f>
        <v/>
      </c>
      <c r="AU138" s="91">
        <f>IF(AND(AD138&gt;=Settings!$B$8,M138&gt;0),"Y","N")</f>
        <v/>
      </c>
      <c r="AV138" s="91">
        <f>IF(OR(AH138&gt;Settings!$B$9,AI138&gt;Settings!$B$9),"Y","N")</f>
        <v/>
      </c>
      <c r="AW138" s="91">
        <f>IF(AJ138&lt;&gt;"Y","n/a",IF(AND(M138&gt;0,AK138&gt;Settings!$B$10),"Y","N"))</f>
        <v/>
      </c>
      <c r="AX138" s="91">
        <f>IF(AO138&gt;=Settings!$B$11,"Y","N")</f>
        <v/>
      </c>
      <c r="AY138" s="99">
        <f>(AT138="Y")+(AU138="Y")+(AV138="Y")+(AW138="Y")+(AX138="Y")</f>
        <v/>
      </c>
      <c r="AZ138" s="94">
        <f>IF(AY138=0,"None",_xlfn.TEXTJOIN(", ",TRUE(),IF(AT138="Y","Breakout",""),IF(AU138="Y","Accumulation",""),IF(AV138="Y","Institutional buying",""),IF(AW138="Y","Long buildup",""),IF(AX138="Y","Momentum leader","")))</f>
        <v/>
      </c>
      <c r="BA138" s="94">
        <f>IF(BW138="","","Passes "&amp;AY138&amp;" of 5 buy-side scans"&amp;IF(G138="Y","; RED FLAG: filter out using Red flag column",""))</f>
        <v/>
      </c>
      <c r="BB138" s="91" t="inlineStr">
        <is>
          <t>None</t>
        </is>
      </c>
      <c r="BC138" s="92" t="inlineStr">
        <is>
          <t>N</t>
        </is>
      </c>
      <c r="BD138" s="94" t="n"/>
      <c r="BE138" s="94" t="n"/>
      <c r="BF138" s="92">
        <f>IF(R138*100000&gt;=Settings!$B$5,"Y","N")</f>
        <v/>
      </c>
      <c r="BG138" s="91">
        <f>IF(F138&gt;Settings!$B$6,"Y","N")</f>
        <v/>
      </c>
      <c r="BH138" s="97" t="n">
        <v>-15.49</v>
      </c>
      <c r="BI138" s="96" t="n">
        <v>-1.96</v>
      </c>
      <c r="BJ138" s="96" t="n">
        <v>-11.5</v>
      </c>
      <c r="BK138" s="96" t="n">
        <v>20.78</v>
      </c>
      <c r="BL138" s="96" t="n">
        <v>21.8</v>
      </c>
      <c r="BM138" s="96" t="n">
        <v>-10.35</v>
      </c>
      <c r="BN138" s="97" t="n">
        <v>-5.04</v>
      </c>
      <c r="BO138" s="96" t="n">
        <v>-4.22</v>
      </c>
      <c r="BP138" s="96" t="n">
        <v>-0.61</v>
      </c>
      <c r="BQ138" s="96" t="n">
        <v>0.31</v>
      </c>
      <c r="BR138" s="91" t="inlineStr">
        <is>
          <t>Mixed</t>
        </is>
      </c>
      <c r="BS138" s="91" t="inlineStr">
        <is>
          <t>None</t>
        </is>
      </c>
      <c r="BT138" s="96" t="n">
        <v>31.1</v>
      </c>
      <c r="BU138" s="91" t="inlineStr">
        <is>
          <t>N</t>
        </is>
      </c>
      <c r="BV138" s="99">
        <f>IF(OR(BF138&lt;&gt;"Y",BG138&lt;&gt;"Y"),"",(AND(ISNUMBER(BQ138),BQ138&gt;0))+(BR138="Stacked up")+(AND(ISNUMBER(BH138),BH138&gt;=-Settings!$B$17))+(AND(ISNUMBER(BK138),ISNUMBER(BM138),BK138&gt;0,BM138&gt;0))+(AND(ISNUMBER(AQ138),AQ138&gt;=Settings!$B$18))+(AND(ISNUMBER(BT138),BT138&gt;=Settings!$B$19,BT138&lt;=Settings!$B$20))+(AND(ISNUMBER(AS138),AS138&gt;0))+(AND(ISNUMBER(T138),ISNUMBER(M138),T138&gt;=Settings!$B$21,M138&gt;0))+(AND(ISNUMBER(AD138),ISNUMBER(M138),AD138&gt;=Settings!$B$22,M138&gt;0))+(AY138&gt;=1))</f>
        <v/>
      </c>
      <c r="BW138" s="91">
        <f>IF(OR(AY138=0,BF138&lt;&gt;"Y",BG138&lt;&gt;"Y"),"",1+SUMPRODUCT(($A$6:$A$2604=A138)*($AY$6:$AY$2604&gt;0)*($BF$6:$BF$2604="Y")*($BG$6:$BG$2604="Y")*(($AY$6:$AY$2604&gt;AY138)+($AY$6:$AY$2604=AY138)*($AD$6:$AD$2604&gt;AD138))))</f>
        <v/>
      </c>
    </row>
    <row r="139" ht="23.85" customHeight="1" s="55">
      <c r="A139" s="90" t="n">
        <v>46296</v>
      </c>
      <c r="B139" s="91" t="inlineStr">
        <is>
          <t>DIXON</t>
        </is>
      </c>
      <c r="C139" s="91" t="inlineStr">
        <is>
          <t>INE935N01020</t>
        </is>
      </c>
      <c r="D139" s="91" t="inlineStr">
        <is>
          <t>Consumer Durables</t>
        </is>
      </c>
      <c r="E139" s="91" t="inlineStr">
        <is>
          <t>Midcap 150 (in Nifty 200)</t>
        </is>
      </c>
      <c r="F139" s="93" t="n">
        <v>77687</v>
      </c>
      <c r="G139" s="92" t="inlineStr">
        <is>
          <t>N</t>
        </is>
      </c>
      <c r="H139" s="94" t="n"/>
      <c r="I139" s="91" t="inlineStr">
        <is>
          <t>N</t>
        </is>
      </c>
      <c r="J139" s="92">
        <f>IF(K139="","N","Y")</f>
        <v/>
      </c>
      <c r="K139" s="94">
        <f>_xlfn.TEXTJOIN("; ",TRUE,IF(P139="52-wk low","52-wk low",""),IF(AND(AD139&gt;=Settings!$B$12,M139&lt;0),"Distribution",""),IF(AND(AJ139="Y",M139&lt;0,AK139&lt;-Settings!$B$13),"Long unwinding",""),IF(AND(AJ139="Y",M139&lt;0,AK139&gt;Settings!$B$13),"Short buildup",""))</f>
        <v/>
      </c>
      <c r="L139" s="95" t="n">
        <v>12700</v>
      </c>
      <c r="M139" s="96" t="n">
        <v>-3.05</v>
      </c>
      <c r="N139" s="93" t="n">
        <v>2107</v>
      </c>
      <c r="O139" s="91" t="inlineStr">
        <is>
          <t>None</t>
        </is>
      </c>
      <c r="P139" s="91" t="inlineStr">
        <is>
          <t>None</t>
        </is>
      </c>
      <c r="Q139" s="97" t="n">
        <v>2.59</v>
      </c>
      <c r="R139" s="96" t="n">
        <v>3.4</v>
      </c>
      <c r="S139" s="96" t="n">
        <v>0.77</v>
      </c>
      <c r="T139" s="96" t="n">
        <v>0.73</v>
      </c>
      <c r="U139" s="96" t="n">
        <v>0.5</v>
      </c>
      <c r="V139" s="103" t="n">
        <v>0.66</v>
      </c>
      <c r="W139" s="102" t="n">
        <v>1</v>
      </c>
      <c r="X139" s="93" t="n"/>
      <c r="Y139" s="91" t="inlineStr">
        <is>
          <t>None</t>
        </is>
      </c>
      <c r="Z139" s="99" t="n">
        <v>34.75</v>
      </c>
      <c r="AA139" s="96" t="n">
        <v>0.88</v>
      </c>
      <c r="AB139" s="96" t="n">
        <v>0.93</v>
      </c>
      <c r="AC139" s="96" t="n">
        <v>0.65</v>
      </c>
      <c r="AD139" s="96" t="n">
        <v>0.67</v>
      </c>
      <c r="AE139" s="96" t="n">
        <v>0.52</v>
      </c>
      <c r="AF139" s="103" t="n">
        <v>1.23</v>
      </c>
      <c r="AG139" s="91" t="inlineStr">
        <is>
          <t>Normal</t>
        </is>
      </c>
      <c r="AH139" s="100" t="n">
        <v>0</v>
      </c>
      <c r="AI139" s="101" t="n">
        <v>0</v>
      </c>
      <c r="AJ139" s="92" t="inlineStr">
        <is>
          <t>Y</t>
        </is>
      </c>
      <c r="AK139" s="96" t="n">
        <v>0.71</v>
      </c>
      <c r="AL139" s="91" t="inlineStr">
        <is>
          <t>Short buildup</t>
        </is>
      </c>
      <c r="AM139" s="93" t="n">
        <v>46</v>
      </c>
      <c r="AN139" s="92" t="inlineStr">
        <is>
          <t>MidSmall400 MQ 100</t>
        </is>
      </c>
      <c r="AO139" s="102" t="n">
        <v>1</v>
      </c>
      <c r="AP139" s="103" t="n">
        <v>0.86</v>
      </c>
      <c r="AQ139" s="102" t="n">
        <v>55</v>
      </c>
      <c r="AR139" s="91" t="inlineStr">
        <is>
          <t>Y</t>
        </is>
      </c>
      <c r="AS139" s="104" t="n">
        <v>0.75</v>
      </c>
      <c r="AT139" s="92">
        <f>IF(AND(P139="52-wk high",T139&gt;=Settings!$B$7),"Y","N")</f>
        <v/>
      </c>
      <c r="AU139" s="91">
        <f>IF(AND(AD139&gt;=Settings!$B$8,M139&gt;0),"Y","N")</f>
        <v/>
      </c>
      <c r="AV139" s="91">
        <f>IF(OR(AH139&gt;Settings!$B$9,AI139&gt;Settings!$B$9),"Y","N")</f>
        <v/>
      </c>
      <c r="AW139" s="91">
        <f>IF(AJ139&lt;&gt;"Y","n/a",IF(AND(M139&gt;0,AK139&gt;Settings!$B$10),"Y","N"))</f>
        <v/>
      </c>
      <c r="AX139" s="91">
        <f>IF(AO139&gt;=Settings!$B$11,"Y","N")</f>
        <v/>
      </c>
      <c r="AY139" s="99">
        <f>(AT139="Y")+(AU139="Y")+(AV139="Y")+(AW139="Y")+(AX139="Y")</f>
        <v/>
      </c>
      <c r="AZ139" s="94">
        <f>IF(AY139=0,"None",_xlfn.TEXTJOIN(", ",TRUE(),IF(AT139="Y","Breakout",""),IF(AU139="Y","Accumulation",""),IF(AV139="Y","Institutional buying",""),IF(AW139="Y","Long buildup",""),IF(AX139="Y","Momentum leader","")))</f>
        <v/>
      </c>
      <c r="BA139" s="94">
        <f>IF(BW139="","","Passes "&amp;AY139&amp;" of 5 buy-side scans"&amp;IF(G139="Y","; RED FLAG: filter out using Red flag column",""))</f>
        <v/>
      </c>
      <c r="BB139" s="91" t="inlineStr">
        <is>
          <t>Upper</t>
        </is>
      </c>
      <c r="BC139" s="92" t="inlineStr">
        <is>
          <t>N</t>
        </is>
      </c>
      <c r="BD139" s="94" t="n"/>
      <c r="BE139" s="94" t="n"/>
      <c r="BF139" s="92">
        <f>IF(R139*100000&gt;=Settings!$B$5,"Y","N")</f>
        <v/>
      </c>
      <c r="BG139" s="91">
        <f>IF(F139&gt;Settings!$B$6,"Y","N")</f>
        <v/>
      </c>
      <c r="BH139" s="97" t="n">
        <v>-27.45</v>
      </c>
      <c r="BI139" s="96" t="n">
        <v>-4.5</v>
      </c>
      <c r="BJ139" s="96" t="n">
        <v>-12.18</v>
      </c>
      <c r="BK139" s="96" t="n">
        <v>6.22</v>
      </c>
      <c r="BL139" s="96" t="n">
        <v>23.85</v>
      </c>
      <c r="BM139" s="96" t="n">
        <v>-22.81</v>
      </c>
      <c r="BN139" s="97" t="n">
        <v>-5.61</v>
      </c>
      <c r="BO139" s="96" t="n">
        <v>-6.51</v>
      </c>
      <c r="BP139" s="96" t="n">
        <v>-4.12</v>
      </c>
      <c r="BQ139" s="96" t="n">
        <v>-4.51</v>
      </c>
      <c r="BR139" s="91" t="inlineStr">
        <is>
          <t>Mixed</t>
        </is>
      </c>
      <c r="BS139" s="91" t="inlineStr">
        <is>
          <t>None</t>
        </is>
      </c>
      <c r="BT139" s="96" t="n">
        <v>30.3</v>
      </c>
      <c r="BU139" s="91" t="inlineStr">
        <is>
          <t>N</t>
        </is>
      </c>
      <c r="BV139" s="99">
        <f>IF(OR(BF139&lt;&gt;"Y",BG139&lt;&gt;"Y"),"",(AND(ISNUMBER(BQ139),BQ139&gt;0))+(BR139="Stacked up")+(AND(ISNUMBER(BH139),BH139&gt;=-Settings!$B$17))+(AND(ISNUMBER(BK139),ISNUMBER(BM139),BK139&gt;0,BM139&gt;0))+(AND(ISNUMBER(AQ139),AQ139&gt;=Settings!$B$18))+(AND(ISNUMBER(BT139),BT139&gt;=Settings!$B$19,BT139&lt;=Settings!$B$20))+(AND(ISNUMBER(AS139),AS139&gt;0))+(AND(ISNUMBER(T139),ISNUMBER(M139),T139&gt;=Settings!$B$21,M139&gt;0))+(AND(ISNUMBER(AD139),ISNUMBER(M139),AD139&gt;=Settings!$B$22,M139&gt;0))+(AY139&gt;=1))</f>
        <v/>
      </c>
      <c r="BW139" s="91">
        <f>IF(OR(AY139=0,BF139&lt;&gt;"Y",BG139&lt;&gt;"Y"),"",1+SUMPRODUCT(($A$6:$A$2604=A139)*($AY$6:$AY$2604&gt;0)*($BF$6:$BF$2604="Y")*($BG$6:$BG$2604="Y")*(($AY$6:$AY$2604&gt;AY139)+($AY$6:$AY$2604=AY139)*($AD$6:$AD$2604&gt;AD139))))</f>
        <v/>
      </c>
    </row>
    <row r="140" ht="23.85" customHeight="1" s="55">
      <c r="A140" s="90" t="n">
        <v>46296</v>
      </c>
      <c r="B140" s="91" t="inlineStr">
        <is>
          <t>RECLTD</t>
        </is>
      </c>
      <c r="C140" s="91" t="inlineStr">
        <is>
          <t>INE020B01018</t>
        </is>
      </c>
      <c r="D140" s="91" t="inlineStr">
        <is>
          <t>Financial Services</t>
        </is>
      </c>
      <c r="E140" s="91" t="inlineStr">
        <is>
          <t>Midcap 150 (in Nifty 200)</t>
        </is>
      </c>
      <c r="F140" s="93" t="n">
        <v>75771</v>
      </c>
      <c r="G140" s="92" t="inlineStr">
        <is>
          <t>N</t>
        </is>
      </c>
      <c r="H140" s="94" t="n"/>
      <c r="I140" s="91" t="inlineStr">
        <is>
          <t>N</t>
        </is>
      </c>
      <c r="J140" s="92">
        <f>IF(K140="","N","Y")</f>
        <v/>
      </c>
      <c r="K140" s="94">
        <f>_xlfn.TEXTJOIN("; ",TRUE,IF(P140="52-wk low","52-wk low",""),IF(AND(AD140&gt;=Settings!$B$12,M140&lt;0),"Distribution",""),IF(AND(AJ140="Y",M140&lt;0,AK140&lt;-Settings!$B$13),"Long unwinding",""),IF(AND(AJ140="Y",M140&lt;0,AK140&gt;Settings!$B$13),"Short buildup",""))</f>
        <v/>
      </c>
      <c r="L140" s="95" t="n">
        <v>287.75</v>
      </c>
      <c r="M140" s="96" t="n">
        <v>-3.76</v>
      </c>
      <c r="N140" s="93" t="n">
        <v>2294</v>
      </c>
      <c r="O140" s="91" t="inlineStr">
        <is>
          <t>None</t>
        </is>
      </c>
      <c r="P140" s="91" t="inlineStr">
        <is>
          <t>52-wk low</t>
        </is>
      </c>
      <c r="Q140" s="97" t="n">
        <v>90.69</v>
      </c>
      <c r="R140" s="96" t="n">
        <v>66.06999999999999</v>
      </c>
      <c r="S140" s="96" t="n">
        <v>1.42</v>
      </c>
      <c r="T140" s="96" t="n">
        <v>1.51</v>
      </c>
      <c r="U140" s="96" t="n">
        <v>1.58</v>
      </c>
      <c r="V140" s="103" t="n">
        <v>1.14</v>
      </c>
      <c r="W140" s="102" t="n">
        <v>5</v>
      </c>
      <c r="X140" s="93" t="n">
        <v>188</v>
      </c>
      <c r="Y140" s="91" t="inlineStr">
        <is>
          <t>None</t>
        </is>
      </c>
      <c r="Z140" s="99" t="n">
        <v>57.74</v>
      </c>
      <c r="AA140" s="96" t="n">
        <v>1.03</v>
      </c>
      <c r="AB140" s="96" t="n">
        <v>1.03</v>
      </c>
      <c r="AC140" s="96" t="n">
        <v>1.33</v>
      </c>
      <c r="AD140" s="96" t="n">
        <v>1.5</v>
      </c>
      <c r="AE140" s="96" t="n">
        <v>1.62</v>
      </c>
      <c r="AF140" s="103" t="n">
        <v>1.09</v>
      </c>
      <c r="AG140" s="91" t="inlineStr">
        <is>
          <t>Normal</t>
        </is>
      </c>
      <c r="AH140" s="100" t="n">
        <v>0</v>
      </c>
      <c r="AI140" s="101" t="n">
        <v>0</v>
      </c>
      <c r="AJ140" s="92" t="inlineStr">
        <is>
          <t>Y</t>
        </is>
      </c>
      <c r="AK140" s="96" t="n">
        <v>-1.29</v>
      </c>
      <c r="AL140" s="91" t="inlineStr">
        <is>
          <t>Long unwinding</t>
        </is>
      </c>
      <c r="AM140" s="93" t="n">
        <v>115</v>
      </c>
      <c r="AN140" s="92" t="inlineStr">
        <is>
          <t>None</t>
        </is>
      </c>
      <c r="AO140" s="102" t="n">
        <v>0</v>
      </c>
      <c r="AP140" s="103" t="n">
        <v>0.5600000000000001</v>
      </c>
      <c r="AQ140" s="102" t="n">
        <v>11</v>
      </c>
      <c r="AR140" s="91" t="inlineStr">
        <is>
          <t>Y</t>
        </is>
      </c>
      <c r="AS140" s="104" t="n">
        <v>0.6</v>
      </c>
      <c r="AT140" s="92">
        <f>IF(AND(P140="52-wk high",T140&gt;=Settings!$B$7),"Y","N")</f>
        <v/>
      </c>
      <c r="AU140" s="91">
        <f>IF(AND(AD140&gt;=Settings!$B$8,M140&gt;0),"Y","N")</f>
        <v/>
      </c>
      <c r="AV140" s="91">
        <f>IF(OR(AH140&gt;Settings!$B$9,AI140&gt;Settings!$B$9),"Y","N")</f>
        <v/>
      </c>
      <c r="AW140" s="91">
        <f>IF(AJ140&lt;&gt;"Y","n/a",IF(AND(M140&gt;0,AK140&gt;Settings!$B$10),"Y","N"))</f>
        <v/>
      </c>
      <c r="AX140" s="91">
        <f>IF(AO140&gt;=Settings!$B$11,"Y","N")</f>
        <v/>
      </c>
      <c r="AY140" s="99">
        <f>(AT140="Y")+(AU140="Y")+(AV140="Y")+(AW140="Y")+(AX140="Y")</f>
        <v/>
      </c>
      <c r="AZ140" s="94">
        <f>IF(AY140=0,"None",_xlfn.TEXTJOIN(", ",TRUE(),IF(AT140="Y","Breakout",""),IF(AU140="Y","Accumulation",""),IF(AV140="Y","Institutional buying",""),IF(AW140="Y","Long buildup",""),IF(AX140="Y","Momentum leader","")))</f>
        <v/>
      </c>
      <c r="BA140" s="94">
        <f>IF(BW140="","","Passes "&amp;AY140&amp;" of 5 buy-side scans"&amp;IF(G140="Y","; RED FLAG: filter out using Red flag column",""))</f>
        <v/>
      </c>
      <c r="BB140" s="91" t="inlineStr">
        <is>
          <t>Upper</t>
        </is>
      </c>
      <c r="BC140" s="92" t="inlineStr">
        <is>
          <t>N</t>
        </is>
      </c>
      <c r="BD140" s="94" t="n"/>
      <c r="BE140" s="94" t="n"/>
      <c r="BF140" s="92">
        <f>IF(R140*100000&gt;=Settings!$B$5,"Y","N")</f>
        <v/>
      </c>
      <c r="BG140" s="91">
        <f>IF(F140&gt;Settings!$B$6,"Y","N")</f>
        <v/>
      </c>
      <c r="BH140" s="97" t="n">
        <v>-26.27</v>
      </c>
      <c r="BI140" s="96" t="n">
        <v>-6.65</v>
      </c>
      <c r="BJ140" s="96" t="n">
        <v>-8.369999999999999</v>
      </c>
      <c r="BK140" s="96" t="n">
        <v>-22.25</v>
      </c>
      <c r="BL140" s="96" t="n">
        <v>-10.66</v>
      </c>
      <c r="BM140" s="96" t="n">
        <v>-23.78</v>
      </c>
      <c r="BN140" s="97" t="n">
        <v>-6.87</v>
      </c>
      <c r="BO140" s="96" t="n">
        <v>-11.13</v>
      </c>
      <c r="BP140" s="96" t="n">
        <v>-14.15</v>
      </c>
      <c r="BQ140" s="96" t="n">
        <v>-16.75</v>
      </c>
      <c r="BR140" s="91" t="inlineStr">
        <is>
          <t>Stacked down</t>
        </is>
      </c>
      <c r="BS140" s="91" t="inlineStr">
        <is>
          <t>None</t>
        </is>
      </c>
      <c r="BT140" s="96" t="n">
        <v>28.6</v>
      </c>
      <c r="BU140" s="91" t="inlineStr">
        <is>
          <t>N</t>
        </is>
      </c>
      <c r="BV140" s="99">
        <f>IF(OR(BF140&lt;&gt;"Y",BG140&lt;&gt;"Y"),"",(AND(ISNUMBER(BQ140),BQ140&gt;0))+(BR140="Stacked up")+(AND(ISNUMBER(BH140),BH140&gt;=-Settings!$B$17))+(AND(ISNUMBER(BK140),ISNUMBER(BM140),BK140&gt;0,BM140&gt;0))+(AND(ISNUMBER(AQ140),AQ140&gt;=Settings!$B$18))+(AND(ISNUMBER(BT140),BT140&gt;=Settings!$B$19,BT140&lt;=Settings!$B$20))+(AND(ISNUMBER(AS140),AS140&gt;0))+(AND(ISNUMBER(T140),ISNUMBER(M140),T140&gt;=Settings!$B$21,M140&gt;0))+(AND(ISNUMBER(AD140),ISNUMBER(M140),AD140&gt;=Settings!$B$22,M140&gt;0))+(AY140&gt;=1))</f>
        <v/>
      </c>
      <c r="BW140" s="91">
        <f>IF(OR(AY140=0,BF140&lt;&gt;"Y",BG140&lt;&gt;"Y"),"",1+SUMPRODUCT(($A$6:$A$2604=A140)*($AY$6:$AY$2604&gt;0)*($BF$6:$BF$2604="Y")*($BG$6:$BG$2604="Y")*(($AY$6:$AY$2604&gt;AY140)+($AY$6:$AY$2604=AY140)*($AD$6:$AD$2604&gt;AD140))))</f>
        <v/>
      </c>
    </row>
    <row r="141" ht="23.85" customHeight="1" s="55">
      <c r="A141" s="90" t="n">
        <v>46296</v>
      </c>
      <c r="B141" s="91" t="inlineStr">
        <is>
          <t>AUBANK</t>
        </is>
      </c>
      <c r="C141" s="91" t="inlineStr">
        <is>
          <t>INE949L01017</t>
        </is>
      </c>
      <c r="D141" s="91" t="inlineStr">
        <is>
          <t>Financial Services</t>
        </is>
      </c>
      <c r="E141" s="91" t="inlineStr">
        <is>
          <t>Midcap 150 (in Nifty 200)</t>
        </is>
      </c>
      <c r="F141" s="93" t="n">
        <v>74123</v>
      </c>
      <c r="G141" s="92" t="inlineStr">
        <is>
          <t>N</t>
        </is>
      </c>
      <c r="H141" s="94" t="n"/>
      <c r="I141" s="91" t="inlineStr">
        <is>
          <t>N</t>
        </is>
      </c>
      <c r="J141" s="92">
        <f>IF(K141="","N","Y")</f>
        <v/>
      </c>
      <c r="K141" s="94">
        <f>_xlfn.TEXTJOIN("; ",TRUE,IF(P141="52-wk low","52-wk low",""),IF(AND(AD141&gt;=Settings!$B$12,M141&lt;0),"Distribution",""),IF(AND(AJ141="Y",M141&lt;0,AK141&lt;-Settings!$B$13),"Long unwinding",""),IF(AND(AJ141="Y",M141&lt;0,AK141&gt;Settings!$B$13),"Short buildup",""))</f>
        <v/>
      </c>
      <c r="L141" s="95" t="n">
        <v>987</v>
      </c>
      <c r="M141" s="96" t="n">
        <v>-2.31</v>
      </c>
      <c r="N141" s="93" t="n">
        <v>1793</v>
      </c>
      <c r="O141" s="91" t="inlineStr">
        <is>
          <t>None</t>
        </is>
      </c>
      <c r="P141" s="91" t="inlineStr">
        <is>
          <t>None</t>
        </is>
      </c>
      <c r="Q141" s="97" t="n">
        <v>24.88</v>
      </c>
      <c r="R141" s="96" t="n">
        <v>13.27</v>
      </c>
      <c r="S141" s="96" t="n">
        <v>2</v>
      </c>
      <c r="T141" s="96" t="n">
        <v>1.59</v>
      </c>
      <c r="U141" s="96" t="n">
        <v>1.46</v>
      </c>
      <c r="V141" s="103" t="n">
        <v>0.77</v>
      </c>
      <c r="W141" s="102" t="n">
        <v>4</v>
      </c>
      <c r="X141" s="93" t="n">
        <v>150</v>
      </c>
      <c r="Y141" s="91" t="inlineStr">
        <is>
          <t>None</t>
        </is>
      </c>
      <c r="Z141" s="99" t="n">
        <v>54.82</v>
      </c>
      <c r="AA141" s="96" t="n">
        <v>0.96</v>
      </c>
      <c r="AB141" s="96" t="n">
        <v>0.99</v>
      </c>
      <c r="AC141" s="96" t="n">
        <v>1.93</v>
      </c>
      <c r="AD141" s="96" t="n">
        <v>1.59</v>
      </c>
      <c r="AE141" s="96" t="n">
        <v>1.44</v>
      </c>
      <c r="AF141" s="103" t="n">
        <v>1.01</v>
      </c>
      <c r="AG141" s="91" t="inlineStr">
        <is>
          <t>Normal</t>
        </is>
      </c>
      <c r="AH141" s="100" t="n">
        <v>0</v>
      </c>
      <c r="AI141" s="101" t="n">
        <v>0</v>
      </c>
      <c r="AJ141" s="92" t="inlineStr">
        <is>
          <t>Y</t>
        </is>
      </c>
      <c r="AK141" s="96" t="n">
        <v>0.8100000000000001</v>
      </c>
      <c r="AL141" s="91" t="inlineStr">
        <is>
          <t>Short buildup</t>
        </is>
      </c>
      <c r="AM141" s="93" t="n">
        <v>92</v>
      </c>
      <c r="AN141" s="92" t="inlineStr">
        <is>
          <t>Mid150 Mom 50; MidSmall400 MQ 100</t>
        </is>
      </c>
      <c r="AO141" s="102" t="n">
        <v>2</v>
      </c>
      <c r="AP141" s="103" t="n">
        <v>1.55</v>
      </c>
      <c r="AQ141" s="102" t="n">
        <v>80</v>
      </c>
      <c r="AR141" s="91" t="inlineStr">
        <is>
          <t>Y</t>
        </is>
      </c>
      <c r="AS141" s="104" t="n">
        <v>0.6</v>
      </c>
      <c r="AT141" s="92">
        <f>IF(AND(P141="52-wk high",T141&gt;=Settings!$B$7),"Y","N")</f>
        <v/>
      </c>
      <c r="AU141" s="91">
        <f>IF(AND(AD141&gt;=Settings!$B$8,M141&gt;0),"Y","N")</f>
        <v/>
      </c>
      <c r="AV141" s="91">
        <f>IF(OR(AH141&gt;Settings!$B$9,AI141&gt;Settings!$B$9),"Y","N")</f>
        <v/>
      </c>
      <c r="AW141" s="91">
        <f>IF(AJ141&lt;&gt;"Y","n/a",IF(AND(M141&gt;0,AK141&gt;Settings!$B$10),"Y","N"))</f>
        <v/>
      </c>
      <c r="AX141" s="91">
        <f>IF(AO141&gt;=Settings!$B$11,"Y","N")</f>
        <v/>
      </c>
      <c r="AY141" s="99">
        <f>(AT141="Y")+(AU141="Y")+(AV141="Y")+(AW141="Y")+(AX141="Y")</f>
        <v/>
      </c>
      <c r="AZ141" s="94">
        <f>IF(AY141=0,"None",_xlfn.TEXTJOIN(", ",TRUE(),IF(AT141="Y","Breakout",""),IF(AU141="Y","Accumulation",""),IF(AV141="Y","Institutional buying",""),IF(AW141="Y","Long buildup",""),IF(AX141="Y","Momentum leader","")))</f>
        <v/>
      </c>
      <c r="BA141" s="94">
        <f>IF(BW141="","","Passes "&amp;AY141&amp;" of 5 buy-side scans"&amp;IF(G141="Y","; RED FLAG: filter out using Red flag column",""))</f>
        <v/>
      </c>
      <c r="BB141" s="91" t="inlineStr">
        <is>
          <t>None</t>
        </is>
      </c>
      <c r="BC141" s="92" t="inlineStr">
        <is>
          <t>N</t>
        </is>
      </c>
      <c r="BD141" s="94" t="n"/>
      <c r="BE141" s="94" t="n"/>
      <c r="BF141" s="92">
        <f>IF(R141*100000&gt;=Settings!$B$5,"Y","N")</f>
        <v/>
      </c>
      <c r="BG141" s="91">
        <f>IF(F141&gt;Settings!$B$6,"Y","N")</f>
        <v/>
      </c>
      <c r="BH141" s="97" t="n">
        <v>-13.73</v>
      </c>
      <c r="BI141" s="96" t="n">
        <v>-1.31</v>
      </c>
      <c r="BJ141" s="96" t="n">
        <v>-8.539999999999999</v>
      </c>
      <c r="BK141" s="96" t="n">
        <v>-6.13</v>
      </c>
      <c r="BL141" s="96" t="n">
        <v>12.81</v>
      </c>
      <c r="BM141" s="96" t="n">
        <v>36.22</v>
      </c>
      <c r="BN141" s="97" t="n">
        <v>-4.37</v>
      </c>
      <c r="BO141" s="96" t="n">
        <v>-5.49</v>
      </c>
      <c r="BP141" s="96" t="n">
        <v>-4.38</v>
      </c>
      <c r="BQ141" s="96" t="n">
        <v>-0.44</v>
      </c>
      <c r="BR141" s="91" t="inlineStr">
        <is>
          <t>Mixed</t>
        </is>
      </c>
      <c r="BS141" s="91" t="inlineStr">
        <is>
          <t>None</t>
        </is>
      </c>
      <c r="BT141" s="96" t="n">
        <v>34.2</v>
      </c>
      <c r="BU141" s="91" t="inlineStr">
        <is>
          <t>N</t>
        </is>
      </c>
      <c r="BV141" s="99">
        <f>IF(OR(BF141&lt;&gt;"Y",BG141&lt;&gt;"Y"),"",(AND(ISNUMBER(BQ141),BQ141&gt;0))+(BR141="Stacked up")+(AND(ISNUMBER(BH141),BH141&gt;=-Settings!$B$17))+(AND(ISNUMBER(BK141),ISNUMBER(BM141),BK141&gt;0,BM141&gt;0))+(AND(ISNUMBER(AQ141),AQ141&gt;=Settings!$B$18))+(AND(ISNUMBER(BT141),BT141&gt;=Settings!$B$19,BT141&lt;=Settings!$B$20))+(AND(ISNUMBER(AS141),AS141&gt;0))+(AND(ISNUMBER(T141),ISNUMBER(M141),T141&gt;=Settings!$B$21,M141&gt;0))+(AND(ISNUMBER(AD141),ISNUMBER(M141),AD141&gt;=Settings!$B$22,M141&gt;0))+(AY141&gt;=1))</f>
        <v/>
      </c>
      <c r="BW141" s="91">
        <f>IF(OR(AY141=0,BF141&lt;&gt;"Y",BG141&lt;&gt;"Y"),"",1+SUMPRODUCT(($A$6:$A$2604=A141)*($AY$6:$AY$2604&gt;0)*($BF$6:$BF$2604="Y")*($BG$6:$BG$2604="Y")*(($AY$6:$AY$2604&gt;AY141)+($AY$6:$AY$2604=AY141)*($AD$6:$AD$2604&gt;AD141))))</f>
        <v/>
      </c>
    </row>
    <row r="142" ht="23.85" customHeight="1" s="55">
      <c r="A142" s="90" t="n">
        <v>46296</v>
      </c>
      <c r="B142" s="91" t="inlineStr">
        <is>
          <t>APARINDS</t>
        </is>
      </c>
      <c r="C142" s="91" t="inlineStr">
        <is>
          <t>INE372A01015</t>
        </is>
      </c>
      <c r="D142" s="91" t="inlineStr">
        <is>
          <t>Capital Goods</t>
        </is>
      </c>
      <c r="E142" s="91" t="inlineStr">
        <is>
          <t>Midcap 150 (in Nifty 200)</t>
        </is>
      </c>
      <c r="F142" s="93" t="n">
        <v>73896</v>
      </c>
      <c r="G142" s="92" t="inlineStr">
        <is>
          <t>N</t>
        </is>
      </c>
      <c r="H142" s="94" t="n"/>
      <c r="I142" s="91" t="inlineStr">
        <is>
          <t>N</t>
        </is>
      </c>
      <c r="J142" s="92">
        <f>IF(K142="","N","Y")</f>
        <v/>
      </c>
      <c r="K142" s="94">
        <f>_xlfn.TEXTJOIN("; ",TRUE,IF(P142="52-wk low","52-wk low",""),IF(AND(AD142&gt;=Settings!$B$12,M142&lt;0),"Distribution",""),IF(AND(AJ142="Y",M142&lt;0,AK142&lt;-Settings!$B$13),"Long unwinding",""),IF(AND(AJ142="Y",M142&lt;0,AK142&gt;Settings!$B$13),"Short buildup",""))</f>
        <v/>
      </c>
      <c r="L142" s="95" t="n">
        <v>17648</v>
      </c>
      <c r="M142" s="96" t="n">
        <v>1.52</v>
      </c>
      <c r="N142" s="93" t="n">
        <v>249</v>
      </c>
      <c r="O142" s="91" t="inlineStr">
        <is>
          <t>None</t>
        </is>
      </c>
      <c r="P142" s="91" t="inlineStr">
        <is>
          <t>None</t>
        </is>
      </c>
      <c r="Q142" s="97" t="n">
        <v>1.38</v>
      </c>
      <c r="R142" s="96" t="n">
        <v>1.38</v>
      </c>
      <c r="S142" s="96" t="n">
        <v>1.02</v>
      </c>
      <c r="T142" s="96" t="n">
        <v>0.86</v>
      </c>
      <c r="U142" s="96" t="n">
        <v>0.91</v>
      </c>
      <c r="V142" s="103" t="n">
        <v>0.9</v>
      </c>
      <c r="W142" s="102" t="n">
        <v>6</v>
      </c>
      <c r="X142" s="93" t="n"/>
      <c r="Y142" s="91" t="inlineStr">
        <is>
          <t>None</t>
        </is>
      </c>
      <c r="Z142" s="99" t="n">
        <v>31.61</v>
      </c>
      <c r="AA142" s="96" t="n">
        <v>0.83</v>
      </c>
      <c r="AB142" s="96" t="n">
        <v>0.82</v>
      </c>
      <c r="AC142" s="96" t="n">
        <v>0.82</v>
      </c>
      <c r="AD142" s="96" t="n">
        <v>0.71</v>
      </c>
      <c r="AE142" s="96" t="n">
        <v>0.76</v>
      </c>
      <c r="AF142" s="103" t="n">
        <v>1.03</v>
      </c>
      <c r="AG142" s="91" t="inlineStr">
        <is>
          <t>Normal</t>
        </is>
      </c>
      <c r="AH142" s="100" t="n">
        <v>0</v>
      </c>
      <c r="AI142" s="101" t="n">
        <v>0</v>
      </c>
      <c r="AJ142" s="92" t="inlineStr">
        <is>
          <t>N</t>
        </is>
      </c>
      <c r="AK142" s="96" t="n"/>
      <c r="AL142" s="91" t="inlineStr">
        <is>
          <t>n/a</t>
        </is>
      </c>
      <c r="AM142" s="93" t="n"/>
      <c r="AN142" s="92" t="inlineStr">
        <is>
          <t>500 Mom 50; Mid150 Mom 50; MidSmall400 MQ 100; 500 Multicap MQ 50; TotalMkt MQ 50</t>
        </is>
      </c>
      <c r="AO142" s="102" t="n">
        <v>5</v>
      </c>
      <c r="AP142" s="103" t="n">
        <v>2.82</v>
      </c>
      <c r="AQ142" s="102" t="n">
        <v>96</v>
      </c>
      <c r="AR142" s="91" t="inlineStr">
        <is>
          <t>N</t>
        </is>
      </c>
      <c r="AS142" s="104" t="n">
        <v>5.9</v>
      </c>
      <c r="AT142" s="92">
        <f>IF(AND(P142="52-wk high",T142&gt;=Settings!$B$7),"Y","N")</f>
        <v/>
      </c>
      <c r="AU142" s="91">
        <f>IF(AND(AD142&gt;=Settings!$B$8,M142&gt;0),"Y","N")</f>
        <v/>
      </c>
      <c r="AV142" s="91">
        <f>IF(OR(AH142&gt;Settings!$B$9,AI142&gt;Settings!$B$9),"Y","N")</f>
        <v/>
      </c>
      <c r="AW142" s="91">
        <f>IF(AJ142&lt;&gt;"Y","n/a",IF(AND(M142&gt;0,AK142&gt;Settings!$B$10),"Y","N"))</f>
        <v/>
      </c>
      <c r="AX142" s="91">
        <f>IF(AO142&gt;=Settings!$B$11,"Y","N")</f>
        <v/>
      </c>
      <c r="AY142" s="99">
        <f>(AT142="Y")+(AU142="Y")+(AV142="Y")+(AW142="Y")+(AX142="Y")</f>
        <v/>
      </c>
      <c r="AZ142" s="94">
        <f>IF(AY142=0,"None",_xlfn.TEXTJOIN(", ",TRUE(),IF(AT142="Y","Breakout",""),IF(AU142="Y","Accumulation",""),IF(AV142="Y","Institutional buying",""),IF(AW142="Y","Long buildup",""),IF(AX142="Y","Momentum leader","")))</f>
        <v/>
      </c>
      <c r="BA142" s="94">
        <f>IF(BW142="","","Passes "&amp;AY142&amp;" of 5 buy-side scans"&amp;IF(G142="Y","; RED FLAG: filter out using Red flag column",""))</f>
        <v/>
      </c>
      <c r="BB142" s="91" t="inlineStr">
        <is>
          <t>None</t>
        </is>
      </c>
      <c r="BC142" s="92" t="inlineStr">
        <is>
          <t>Y</t>
        </is>
      </c>
      <c r="BD142" s="94" t="inlineStr">
        <is>
          <t>PE &gt; 50; &gt;75% move in 6 months; &gt;100% move in 365 days; High-low range &gt;100% in 6 months</t>
        </is>
      </c>
      <c r="BE142" s="94" t="n"/>
      <c r="BF142" s="92">
        <f>IF(R142*100000&gt;=Settings!$B$5,"Y","N")</f>
        <v/>
      </c>
      <c r="BG142" s="91">
        <f>IF(F142&gt;Settings!$B$6,"Y","N")</f>
        <v/>
      </c>
      <c r="BH142" s="97" t="n">
        <v>-8.390000000000001</v>
      </c>
      <c r="BI142" s="96" t="n">
        <v>-0.88</v>
      </c>
      <c r="BJ142" s="96" t="n">
        <v>1.43</v>
      </c>
      <c r="BK142" s="96" t="n">
        <v>20.89</v>
      </c>
      <c r="BL142" s="96" t="n">
        <v>80.55</v>
      </c>
      <c r="BM142" s="96" t="n">
        <v>114.8</v>
      </c>
      <c r="BN142" s="97" t="n">
        <v>0.33</v>
      </c>
      <c r="BO142" s="96" t="n">
        <v>5.01</v>
      </c>
      <c r="BP142" s="96" t="n">
        <v>14.14</v>
      </c>
      <c r="BQ142" s="96" t="n">
        <v>30.14</v>
      </c>
      <c r="BR142" s="91" t="inlineStr">
        <is>
          <t>Stacked up</t>
        </is>
      </c>
      <c r="BS142" s="91" t="inlineStr">
        <is>
          <t>None</t>
        </is>
      </c>
      <c r="BT142" s="96" t="n">
        <v>50.1</v>
      </c>
      <c r="BU142" s="91" t="inlineStr">
        <is>
          <t>N</t>
        </is>
      </c>
      <c r="BV142" s="99">
        <f>IF(OR(BF142&lt;&gt;"Y",BG142&lt;&gt;"Y"),"",(AND(ISNUMBER(BQ142),BQ142&gt;0))+(BR142="Stacked up")+(AND(ISNUMBER(BH142),BH142&gt;=-Settings!$B$17))+(AND(ISNUMBER(BK142),ISNUMBER(BM142),BK142&gt;0,BM142&gt;0))+(AND(ISNUMBER(AQ142),AQ142&gt;=Settings!$B$18))+(AND(ISNUMBER(BT142),BT142&gt;=Settings!$B$19,BT142&lt;=Settings!$B$20))+(AND(ISNUMBER(AS142),AS142&gt;0))+(AND(ISNUMBER(T142),ISNUMBER(M142),T142&gt;=Settings!$B$21,M142&gt;0))+(AND(ISNUMBER(AD142),ISNUMBER(M142),AD142&gt;=Settings!$B$22,M142&gt;0))+(AY142&gt;=1))</f>
        <v/>
      </c>
      <c r="BW142" s="91">
        <f>IF(OR(AY142=0,BF142&lt;&gt;"Y",BG142&lt;&gt;"Y"),"",1+SUMPRODUCT(($A$6:$A$2604=A142)*($AY$6:$AY$2604&gt;0)*($BF$6:$BF$2604="Y")*($BG$6:$BG$2604="Y")*(($AY$6:$AY$2604&gt;AY142)+($AY$6:$AY$2604=AY142)*($AD$6:$AD$2604&gt;AD142))))</f>
        <v/>
      </c>
    </row>
    <row r="143" ht="23.85" customHeight="1" s="55">
      <c r="A143" s="90" t="n">
        <v>46296</v>
      </c>
      <c r="B143" s="91" t="inlineStr">
        <is>
          <t>SRF</t>
        </is>
      </c>
      <c r="C143" s="91" t="inlineStr">
        <is>
          <t>INE647A01010</t>
        </is>
      </c>
      <c r="D143" s="91" t="inlineStr">
        <is>
          <t>Chemicals</t>
        </is>
      </c>
      <c r="E143" s="91" t="inlineStr">
        <is>
          <t>Midcap 150 (in Nifty 200)</t>
        </is>
      </c>
      <c r="F143" s="93" t="n">
        <v>73697</v>
      </c>
      <c r="G143" s="92" t="inlineStr">
        <is>
          <t>N</t>
        </is>
      </c>
      <c r="H143" s="94" t="n"/>
      <c r="I143" s="91" t="inlineStr">
        <is>
          <t>N</t>
        </is>
      </c>
      <c r="J143" s="92">
        <f>IF(K143="","N","Y")</f>
        <v/>
      </c>
      <c r="K143" s="94">
        <f>_xlfn.TEXTJOIN("; ",TRUE,IF(P143="52-wk low","52-wk low",""),IF(AND(AD143&gt;=Settings!$B$12,M143&lt;0),"Distribution",""),IF(AND(AJ143="Y",M143&lt;0,AK143&lt;-Settings!$B$13),"Long unwinding",""),IF(AND(AJ143="Y",M143&lt;0,AK143&gt;Settings!$B$13),"Short buildup",""))</f>
        <v/>
      </c>
      <c r="L143" s="95" t="n">
        <v>2486.2</v>
      </c>
      <c r="M143" s="96" t="n">
        <v>0.55</v>
      </c>
      <c r="N143" s="93" t="n">
        <v>433</v>
      </c>
      <c r="O143" s="91" t="inlineStr">
        <is>
          <t>None</t>
        </is>
      </c>
      <c r="P143" s="91" t="inlineStr">
        <is>
          <t>None</t>
        </is>
      </c>
      <c r="Q143" s="97" t="n">
        <v>3.53</v>
      </c>
      <c r="R143" s="96" t="n">
        <v>2.31</v>
      </c>
      <c r="S143" s="96" t="n">
        <v>1.61</v>
      </c>
      <c r="T143" s="96" t="n">
        <v>0.99</v>
      </c>
      <c r="U143" s="96" t="n">
        <v>0.84</v>
      </c>
      <c r="V143" s="103" t="n">
        <v>0.55</v>
      </c>
      <c r="W143" s="102" t="n">
        <v>1</v>
      </c>
      <c r="X143" s="93" t="n"/>
      <c r="Y143" s="91" t="inlineStr">
        <is>
          <t>None</t>
        </is>
      </c>
      <c r="Z143" s="99" t="n">
        <v>61.36</v>
      </c>
      <c r="AA143" s="96" t="n">
        <v>1.23</v>
      </c>
      <c r="AB143" s="96" t="n">
        <v>1.17</v>
      </c>
      <c r="AC143" s="96" t="n">
        <v>2.11</v>
      </c>
      <c r="AD143" s="96" t="n">
        <v>1.29</v>
      </c>
      <c r="AE143" s="96" t="n">
        <v>1.04</v>
      </c>
      <c r="AF143" s="103" t="n">
        <v>0.95</v>
      </c>
      <c r="AG143" s="91" t="inlineStr">
        <is>
          <t>Normal</t>
        </is>
      </c>
      <c r="AH143" s="100" t="n">
        <v>0</v>
      </c>
      <c r="AI143" s="101" t="n">
        <v>0</v>
      </c>
      <c r="AJ143" s="92" t="inlineStr">
        <is>
          <t>Y</t>
        </is>
      </c>
      <c r="AK143" s="96" t="n">
        <v>-0.92</v>
      </c>
      <c r="AL143" s="91" t="inlineStr">
        <is>
          <t>Short covering</t>
        </is>
      </c>
      <c r="AM143" s="93" t="n">
        <v>191</v>
      </c>
      <c r="AN143" s="92" t="inlineStr">
        <is>
          <t>None</t>
        </is>
      </c>
      <c r="AO143" s="102" t="n">
        <v>0</v>
      </c>
      <c r="AP143" s="103" t="n">
        <v>0.67</v>
      </c>
      <c r="AQ143" s="102" t="n">
        <v>33</v>
      </c>
      <c r="AR143" s="91" t="inlineStr">
        <is>
          <t>Y</t>
        </is>
      </c>
      <c r="AS143" s="104" t="n">
        <v>1.93</v>
      </c>
      <c r="AT143" s="92">
        <f>IF(AND(P143="52-wk high",T143&gt;=Settings!$B$7),"Y","N")</f>
        <v/>
      </c>
      <c r="AU143" s="91">
        <f>IF(AND(AD143&gt;=Settings!$B$8,M143&gt;0),"Y","N")</f>
        <v/>
      </c>
      <c r="AV143" s="91">
        <f>IF(OR(AH143&gt;Settings!$B$9,AI143&gt;Settings!$B$9),"Y","N")</f>
        <v/>
      </c>
      <c r="AW143" s="91">
        <f>IF(AJ143&lt;&gt;"Y","n/a",IF(AND(M143&gt;0,AK143&gt;Settings!$B$10),"Y","N"))</f>
        <v/>
      </c>
      <c r="AX143" s="91">
        <f>IF(AO143&gt;=Settings!$B$11,"Y","N")</f>
        <v/>
      </c>
      <c r="AY143" s="99">
        <f>(AT143="Y")+(AU143="Y")+(AV143="Y")+(AW143="Y")+(AX143="Y")</f>
        <v/>
      </c>
      <c r="AZ143" s="94">
        <f>IF(AY143=0,"None",_xlfn.TEXTJOIN(", ",TRUE(),IF(AT143="Y","Breakout",""),IF(AU143="Y","Accumulation",""),IF(AV143="Y","Institutional buying",""),IF(AW143="Y","Long buildup",""),IF(AX143="Y","Momentum leader","")))</f>
        <v/>
      </c>
      <c r="BA143" s="94">
        <f>IF(BW143="","","Passes "&amp;AY143&amp;" of 5 buy-side scans"&amp;IF(G143="Y","; RED FLAG: filter out using Red flag column",""))</f>
        <v/>
      </c>
      <c r="BB143" s="91" t="inlineStr">
        <is>
          <t>None</t>
        </is>
      </c>
      <c r="BC143" s="92" t="inlineStr">
        <is>
          <t>N</t>
        </is>
      </c>
      <c r="BD143" s="94" t="n"/>
      <c r="BE143" s="94" t="n"/>
      <c r="BF143" s="92">
        <f>IF(R143*100000&gt;=Settings!$B$5,"Y","N")</f>
        <v/>
      </c>
      <c r="BG143" s="91">
        <f>IF(F143&gt;Settings!$B$6,"Y","N")</f>
        <v/>
      </c>
      <c r="BH143" s="97" t="n">
        <v>-22.55</v>
      </c>
      <c r="BI143" s="96" t="n">
        <v>-1.88</v>
      </c>
      <c r="BJ143" s="96" t="n">
        <v>-4.08</v>
      </c>
      <c r="BK143" s="96" t="n">
        <v>-9.26</v>
      </c>
      <c r="BL143" s="96" t="n">
        <v>-2.7</v>
      </c>
      <c r="BM143" s="96" t="n">
        <v>-14.48</v>
      </c>
      <c r="BN143" s="97" t="n">
        <v>-1.27</v>
      </c>
      <c r="BO143" s="96" t="n">
        <v>-3.29</v>
      </c>
      <c r="BP143" s="96" t="n">
        <v>-5.05</v>
      </c>
      <c r="BQ143" s="96" t="n">
        <v>-7.3</v>
      </c>
      <c r="BR143" s="91" t="inlineStr">
        <is>
          <t>Stacked down</t>
        </is>
      </c>
      <c r="BS143" s="91" t="inlineStr">
        <is>
          <t>None</t>
        </is>
      </c>
      <c r="BT143" s="96" t="n">
        <v>44.4</v>
      </c>
      <c r="BU143" s="91" t="inlineStr">
        <is>
          <t>N</t>
        </is>
      </c>
      <c r="BV143" s="99">
        <f>IF(OR(BF143&lt;&gt;"Y",BG143&lt;&gt;"Y"),"",(AND(ISNUMBER(BQ143),BQ143&gt;0))+(BR143="Stacked up")+(AND(ISNUMBER(BH143),BH143&gt;=-Settings!$B$17))+(AND(ISNUMBER(BK143),ISNUMBER(BM143),BK143&gt;0,BM143&gt;0))+(AND(ISNUMBER(AQ143),AQ143&gt;=Settings!$B$18))+(AND(ISNUMBER(BT143),BT143&gt;=Settings!$B$19,BT143&lt;=Settings!$B$20))+(AND(ISNUMBER(AS143),AS143&gt;0))+(AND(ISNUMBER(T143),ISNUMBER(M143),T143&gt;=Settings!$B$21,M143&gt;0))+(AND(ISNUMBER(AD143),ISNUMBER(M143),AD143&gt;=Settings!$B$22,M143&gt;0))+(AY143&gt;=1))</f>
        <v/>
      </c>
      <c r="BW143" s="91">
        <f>IF(OR(AY143=0,BF143&lt;&gt;"Y",BG143&lt;&gt;"Y"),"",1+SUMPRODUCT(($A$6:$A$2604=A143)*($AY$6:$AY$2604&gt;0)*($BF$6:$BF$2604="Y")*($BG$6:$BG$2604="Y")*(($AY$6:$AY$2604&gt;AY143)+($AY$6:$AY$2604=AY143)*($AD$6:$AD$2604&gt;AD143))))</f>
        <v/>
      </c>
    </row>
    <row r="144" ht="23.85" customHeight="1" s="55">
      <c r="A144" s="90" t="n">
        <v>46296</v>
      </c>
      <c r="B144" s="91" t="inlineStr">
        <is>
          <t>HINDPETRO</t>
        </is>
      </c>
      <c r="C144" s="91" t="inlineStr">
        <is>
          <t>INE094A01015</t>
        </is>
      </c>
      <c r="D144" s="91" t="inlineStr">
        <is>
          <t>Oil Gas &amp; Consumable Fuels</t>
        </is>
      </c>
      <c r="E144" s="91" t="inlineStr">
        <is>
          <t>Midcap 150 (in Nifty 200)</t>
        </is>
      </c>
      <c r="F144" s="93" t="n">
        <v>73410</v>
      </c>
      <c r="G144" s="92" t="inlineStr">
        <is>
          <t>N</t>
        </is>
      </c>
      <c r="H144" s="94" t="n"/>
      <c r="I144" s="91" t="inlineStr">
        <is>
          <t>N</t>
        </is>
      </c>
      <c r="J144" s="92">
        <f>IF(K144="","N","Y")</f>
        <v/>
      </c>
      <c r="K144" s="94">
        <f>_xlfn.TEXTJOIN("; ",TRUE,IF(P144="52-wk low","52-wk low",""),IF(AND(AD144&gt;=Settings!$B$12,M144&lt;0),"Distribution",""),IF(AND(AJ144="Y",M144&lt;0,AK144&lt;-Settings!$B$13),"Long unwinding",""),IF(AND(AJ144="Y",M144&lt;0,AK144&gt;Settings!$B$13),"Short buildup",""))</f>
        <v/>
      </c>
      <c r="L144" s="95" t="n">
        <v>345</v>
      </c>
      <c r="M144" s="96" t="n">
        <v>-1.53</v>
      </c>
      <c r="N144" s="93" t="n">
        <v>1352</v>
      </c>
      <c r="O144" s="91" t="inlineStr">
        <is>
          <t>None</t>
        </is>
      </c>
      <c r="P144" s="91" t="inlineStr">
        <is>
          <t>None</t>
        </is>
      </c>
      <c r="Q144" s="97" t="n">
        <v>57.54</v>
      </c>
      <c r="R144" s="96" t="n">
        <v>38.19</v>
      </c>
      <c r="S144" s="96" t="n">
        <v>1.47</v>
      </c>
      <c r="T144" s="96" t="n">
        <v>1.11</v>
      </c>
      <c r="U144" s="96" t="n">
        <v>0.95</v>
      </c>
      <c r="V144" s="103" t="n">
        <v>0.63</v>
      </c>
      <c r="W144" s="102" t="n">
        <v>1</v>
      </c>
      <c r="X144" s="93" t="n"/>
      <c r="Y144" s="91" t="inlineStr">
        <is>
          <t>None</t>
        </is>
      </c>
      <c r="Z144" s="99" t="n">
        <v>53.35</v>
      </c>
      <c r="AA144" s="96" t="n">
        <v>0.98</v>
      </c>
      <c r="AB144" s="96" t="n">
        <v>0.99</v>
      </c>
      <c r="AC144" s="96" t="n">
        <v>1.41</v>
      </c>
      <c r="AD144" s="96" t="n">
        <v>1.08</v>
      </c>
      <c r="AE144" s="96" t="n">
        <v>0.99</v>
      </c>
      <c r="AF144" s="103" t="n">
        <v>1.07</v>
      </c>
      <c r="AG144" s="91" t="inlineStr">
        <is>
          <t>Normal</t>
        </is>
      </c>
      <c r="AH144" s="100" t="n">
        <v>0</v>
      </c>
      <c r="AI144" s="101" t="n">
        <v>0</v>
      </c>
      <c r="AJ144" s="92" t="inlineStr">
        <is>
          <t>Y</t>
        </is>
      </c>
      <c r="AK144" s="96" t="n">
        <v>1.64</v>
      </c>
      <c r="AL144" s="91" t="inlineStr">
        <is>
          <t>Short buildup</t>
        </is>
      </c>
      <c r="AM144" s="93" t="n">
        <v>158</v>
      </c>
      <c r="AN144" s="92" t="inlineStr">
        <is>
          <t>None</t>
        </is>
      </c>
      <c r="AO144" s="102" t="n">
        <v>0</v>
      </c>
      <c r="AP144" s="103" t="n">
        <v>0.6899999999999999</v>
      </c>
      <c r="AQ144" s="102" t="n">
        <v>36</v>
      </c>
      <c r="AR144" s="91" t="inlineStr">
        <is>
          <t>Y</t>
        </is>
      </c>
      <c r="AS144" s="104" t="n">
        <v>2.69</v>
      </c>
      <c r="AT144" s="92">
        <f>IF(AND(P144="52-wk high",T144&gt;=Settings!$B$7),"Y","N")</f>
        <v/>
      </c>
      <c r="AU144" s="91">
        <f>IF(AND(AD144&gt;=Settings!$B$8,M144&gt;0),"Y","N")</f>
        <v/>
      </c>
      <c r="AV144" s="91">
        <f>IF(OR(AH144&gt;Settings!$B$9,AI144&gt;Settings!$B$9),"Y","N")</f>
        <v/>
      </c>
      <c r="AW144" s="91">
        <f>IF(AJ144&lt;&gt;"Y","n/a",IF(AND(M144&gt;0,AK144&gt;Settings!$B$10),"Y","N"))</f>
        <v/>
      </c>
      <c r="AX144" s="91">
        <f>IF(AO144&gt;=Settings!$B$11,"Y","N")</f>
        <v/>
      </c>
      <c r="AY144" s="99">
        <f>(AT144="Y")+(AU144="Y")+(AV144="Y")+(AW144="Y")+(AX144="Y")</f>
        <v/>
      </c>
      <c r="AZ144" s="94">
        <f>IF(AY144=0,"None",_xlfn.TEXTJOIN(", ",TRUE(),IF(AT144="Y","Breakout",""),IF(AU144="Y","Accumulation",""),IF(AV144="Y","Institutional buying",""),IF(AW144="Y","Long buildup",""),IF(AX144="Y","Momentum leader","")))</f>
        <v/>
      </c>
      <c r="BA144" s="94">
        <f>IF(BW144="","","Passes "&amp;AY144&amp;" of 5 buy-side scans"&amp;IF(G144="Y","; RED FLAG: filter out using Red flag column",""))</f>
        <v/>
      </c>
      <c r="BB144" s="91" t="inlineStr">
        <is>
          <t>None</t>
        </is>
      </c>
      <c r="BC144" s="92" t="inlineStr">
        <is>
          <t>N</t>
        </is>
      </c>
      <c r="BD144" s="94" t="n"/>
      <c r="BE144" s="94" t="n"/>
      <c r="BF144" s="92">
        <f>IF(R144*100000&gt;=Settings!$B$5,"Y","N")</f>
        <v/>
      </c>
      <c r="BG144" s="91">
        <f>IF(F144&gt;Settings!$B$6,"Y","N")</f>
        <v/>
      </c>
      <c r="BH144" s="97" t="n">
        <v>-32.15</v>
      </c>
      <c r="BI144" s="96" t="n">
        <v>-1.54</v>
      </c>
      <c r="BJ144" s="96" t="n">
        <v>-4.98</v>
      </c>
      <c r="BK144" s="96" t="n">
        <v>-12.01</v>
      </c>
      <c r="BL144" s="96" t="n">
        <v>2.82</v>
      </c>
      <c r="BM144" s="96" t="n">
        <v>-20.58</v>
      </c>
      <c r="BN144" s="97" t="n">
        <v>-2.6</v>
      </c>
      <c r="BO144" s="96" t="n">
        <v>-5.55</v>
      </c>
      <c r="BP144" s="96" t="n">
        <v>-8.33</v>
      </c>
      <c r="BQ144" s="96" t="n">
        <v>-11.85</v>
      </c>
      <c r="BR144" s="91" t="inlineStr">
        <is>
          <t>Stacked down</t>
        </is>
      </c>
      <c r="BS144" s="91" t="inlineStr">
        <is>
          <t>None</t>
        </is>
      </c>
      <c r="BT144" s="96" t="n">
        <v>38.4</v>
      </c>
      <c r="BU144" s="91" t="inlineStr">
        <is>
          <t>N</t>
        </is>
      </c>
      <c r="BV144" s="99">
        <f>IF(OR(BF144&lt;&gt;"Y",BG144&lt;&gt;"Y"),"",(AND(ISNUMBER(BQ144),BQ144&gt;0))+(BR144="Stacked up")+(AND(ISNUMBER(BH144),BH144&gt;=-Settings!$B$17))+(AND(ISNUMBER(BK144),ISNUMBER(BM144),BK144&gt;0,BM144&gt;0))+(AND(ISNUMBER(AQ144),AQ144&gt;=Settings!$B$18))+(AND(ISNUMBER(BT144),BT144&gt;=Settings!$B$19,BT144&lt;=Settings!$B$20))+(AND(ISNUMBER(AS144),AS144&gt;0))+(AND(ISNUMBER(T144),ISNUMBER(M144),T144&gt;=Settings!$B$21,M144&gt;0))+(AND(ISNUMBER(AD144),ISNUMBER(M144),AD144&gt;=Settings!$B$22,M144&gt;0))+(AY144&gt;=1))</f>
        <v/>
      </c>
      <c r="BW144" s="91">
        <f>IF(OR(AY144=0,BF144&lt;&gt;"Y",BG144&lt;&gt;"Y"),"",1+SUMPRODUCT(($A$6:$A$2604=A144)*($AY$6:$AY$2604&gt;0)*($BF$6:$BF$2604="Y")*($BG$6:$BG$2604="Y")*(($AY$6:$AY$2604&gt;AY144)+($AY$6:$AY$2604=AY144)*($AD$6:$AD$2604&gt;AD144))))</f>
        <v/>
      </c>
    </row>
    <row r="145" ht="23.85" customHeight="1" s="55">
      <c r="A145" s="90" t="n">
        <v>46296</v>
      </c>
      <c r="B145" s="91" t="inlineStr">
        <is>
          <t>OIL</t>
        </is>
      </c>
      <c r="C145" s="91" t="inlineStr">
        <is>
          <t>INE274J01014</t>
        </is>
      </c>
      <c r="D145" s="91" t="inlineStr">
        <is>
          <t>Oil Gas &amp; Consumable Fuels</t>
        </is>
      </c>
      <c r="E145" s="91" t="inlineStr">
        <is>
          <t>Midcap 150 (in Nifty 200)</t>
        </is>
      </c>
      <c r="F145" s="93" t="n">
        <v>72221</v>
      </c>
      <c r="G145" s="92" t="inlineStr">
        <is>
          <t>N</t>
        </is>
      </c>
      <c r="H145" s="94" t="n"/>
      <c r="I145" s="91" t="inlineStr">
        <is>
          <t>N</t>
        </is>
      </c>
      <c r="J145" s="92">
        <f>IF(K145="","N","Y")</f>
        <v/>
      </c>
      <c r="K145" s="94">
        <f>_xlfn.TEXTJOIN("; ",TRUE,IF(P145="52-wk low","52-wk low",""),IF(AND(AD145&gt;=Settings!$B$12,M145&lt;0),"Distribution",""),IF(AND(AJ145="Y",M145&lt;0,AK145&lt;-Settings!$B$13),"Long unwinding",""),IF(AND(AJ145="Y",M145&lt;0,AK145&gt;Settings!$B$13),"Short buildup",""))</f>
        <v/>
      </c>
      <c r="L145" s="95" t="n">
        <v>444</v>
      </c>
      <c r="M145" s="96" t="n">
        <v>-1.04</v>
      </c>
      <c r="N145" s="93" t="n">
        <v>1066</v>
      </c>
      <c r="O145" s="91" t="inlineStr">
        <is>
          <t>None</t>
        </is>
      </c>
      <c r="P145" s="91" t="inlineStr">
        <is>
          <t>None</t>
        </is>
      </c>
      <c r="Q145" s="97" t="n">
        <v>22.66</v>
      </c>
      <c r="R145" s="96" t="n">
        <v>22.29</v>
      </c>
      <c r="S145" s="96" t="n">
        <v>0.97</v>
      </c>
      <c r="T145" s="96" t="n">
        <v>0.84</v>
      </c>
      <c r="U145" s="96" t="n">
        <v>0.6</v>
      </c>
      <c r="V145" s="103" t="n">
        <v>0.59</v>
      </c>
      <c r="W145" s="102" t="n">
        <v>2</v>
      </c>
      <c r="X145" s="93" t="n"/>
      <c r="Y145" s="91" t="inlineStr">
        <is>
          <t>None</t>
        </is>
      </c>
      <c r="Z145" s="99" t="n">
        <v>50.15</v>
      </c>
      <c r="AA145" s="96" t="n">
        <v>1.07</v>
      </c>
      <c r="AB145" s="96" t="n">
        <v>1.1</v>
      </c>
      <c r="AC145" s="96" t="n">
        <v>1.06</v>
      </c>
      <c r="AD145" s="96" t="n">
        <v>0.98</v>
      </c>
      <c r="AE145" s="96" t="n">
        <v>0.71</v>
      </c>
      <c r="AF145" s="103" t="n">
        <v>1.1</v>
      </c>
      <c r="AG145" s="91" t="inlineStr">
        <is>
          <t>Normal</t>
        </is>
      </c>
      <c r="AH145" s="100" t="n">
        <v>0</v>
      </c>
      <c r="AI145" s="101" t="n">
        <v>0</v>
      </c>
      <c r="AJ145" s="92" t="inlineStr">
        <is>
          <t>Y</t>
        </is>
      </c>
      <c r="AK145" s="96" t="n">
        <v>-0.07000000000000001</v>
      </c>
      <c r="AL145" s="91" t="inlineStr">
        <is>
          <t>Long unwinding</t>
        </is>
      </c>
      <c r="AM145" s="93" t="n">
        <v>178</v>
      </c>
      <c r="AN145" s="92" t="inlineStr">
        <is>
          <t>Mid150 Mom 50</t>
        </is>
      </c>
      <c r="AO145" s="102" t="n">
        <v>1</v>
      </c>
      <c r="AP145" s="103" t="n">
        <v>0.83</v>
      </c>
      <c r="AQ145" s="102" t="n">
        <v>51</v>
      </c>
      <c r="AR145" s="91" t="inlineStr">
        <is>
          <t>Y</t>
        </is>
      </c>
      <c r="AS145" s="104" t="n">
        <v>2.69</v>
      </c>
      <c r="AT145" s="92">
        <f>IF(AND(P145="52-wk high",T145&gt;=Settings!$B$7),"Y","N")</f>
        <v/>
      </c>
      <c r="AU145" s="91">
        <f>IF(AND(AD145&gt;=Settings!$B$8,M145&gt;0),"Y","N")</f>
        <v/>
      </c>
      <c r="AV145" s="91">
        <f>IF(OR(AH145&gt;Settings!$B$9,AI145&gt;Settings!$B$9),"Y","N")</f>
        <v/>
      </c>
      <c r="AW145" s="91">
        <f>IF(AJ145&lt;&gt;"Y","n/a",IF(AND(M145&gt;0,AK145&gt;Settings!$B$10),"Y","N"))</f>
        <v/>
      </c>
      <c r="AX145" s="91">
        <f>IF(AO145&gt;=Settings!$B$11,"Y","N")</f>
        <v/>
      </c>
      <c r="AY145" s="99">
        <f>(AT145="Y")+(AU145="Y")+(AV145="Y")+(AW145="Y")+(AX145="Y")</f>
        <v/>
      </c>
      <c r="AZ145" s="94">
        <f>IF(AY145=0,"None",_xlfn.TEXTJOIN(", ",TRUE(),IF(AT145="Y","Breakout",""),IF(AU145="Y","Accumulation",""),IF(AV145="Y","Institutional buying",""),IF(AW145="Y","Long buildup",""),IF(AX145="Y","Momentum leader","")))</f>
        <v/>
      </c>
      <c r="BA145" s="94">
        <f>IF(BW145="","","Passes "&amp;AY145&amp;" of 5 buy-side scans"&amp;IF(G145="Y","; RED FLAG: filter out using Red flag column",""))</f>
        <v/>
      </c>
      <c r="BB145" s="91" t="inlineStr">
        <is>
          <t>None</t>
        </is>
      </c>
      <c r="BC145" s="92" t="inlineStr">
        <is>
          <t>N</t>
        </is>
      </c>
      <c r="BD145" s="94" t="n"/>
      <c r="BE145" s="94" t="n"/>
      <c r="BF145" s="92">
        <f>IF(R145*100000&gt;=Settings!$B$5,"Y","N")</f>
        <v/>
      </c>
      <c r="BG145" s="91">
        <f>IF(F145&gt;Settings!$B$6,"Y","N")</f>
        <v/>
      </c>
      <c r="BH145" s="97" t="n">
        <v>-16.38</v>
      </c>
      <c r="BI145" s="96" t="n">
        <v>-7.31</v>
      </c>
      <c r="BJ145" s="96" t="n">
        <v>-9.390000000000001</v>
      </c>
      <c r="BK145" s="96" t="n">
        <v>5.76</v>
      </c>
      <c r="BL145" s="96" t="n">
        <v>-6.21</v>
      </c>
      <c r="BM145" s="96" t="n">
        <v>7.95</v>
      </c>
      <c r="BN145" s="97" t="n">
        <v>-5.72</v>
      </c>
      <c r="BO145" s="96" t="n">
        <v>-5.4</v>
      </c>
      <c r="BP145" s="96" t="n">
        <v>-4.42</v>
      </c>
      <c r="BQ145" s="96" t="n">
        <v>-2.7</v>
      </c>
      <c r="BR145" s="91" t="inlineStr">
        <is>
          <t>Mixed</t>
        </is>
      </c>
      <c r="BS145" s="91" t="inlineStr">
        <is>
          <t>None</t>
        </is>
      </c>
      <c r="BT145" s="96" t="n">
        <v>24.4</v>
      </c>
      <c r="BU145" s="91" t="inlineStr">
        <is>
          <t>N</t>
        </is>
      </c>
      <c r="BV145" s="99">
        <f>IF(OR(BF145&lt;&gt;"Y",BG145&lt;&gt;"Y"),"",(AND(ISNUMBER(BQ145),BQ145&gt;0))+(BR145="Stacked up")+(AND(ISNUMBER(BH145),BH145&gt;=-Settings!$B$17))+(AND(ISNUMBER(BK145),ISNUMBER(BM145),BK145&gt;0,BM145&gt;0))+(AND(ISNUMBER(AQ145),AQ145&gt;=Settings!$B$18))+(AND(ISNUMBER(BT145),BT145&gt;=Settings!$B$19,BT145&lt;=Settings!$B$20))+(AND(ISNUMBER(AS145),AS145&gt;0))+(AND(ISNUMBER(T145),ISNUMBER(M145),T145&gt;=Settings!$B$21,M145&gt;0))+(AND(ISNUMBER(AD145),ISNUMBER(M145),AD145&gt;=Settings!$B$22,M145&gt;0))+(AY145&gt;=1))</f>
        <v/>
      </c>
      <c r="BW145" s="91">
        <f>IF(OR(AY145=0,BF145&lt;&gt;"Y",BG145&lt;&gt;"Y"),"",1+SUMPRODUCT(($A$6:$A$2604=A145)*($AY$6:$AY$2604&gt;0)*($BF$6:$BF$2604="Y")*($BG$6:$BG$2604="Y")*(($AY$6:$AY$2604&gt;AY145)+($AY$6:$AY$2604=AY145)*($AD$6:$AD$2604&gt;AD145))))</f>
        <v/>
      </c>
    </row>
    <row r="146" ht="23.85" customHeight="1" s="55">
      <c r="A146" s="90" t="n">
        <v>46296</v>
      </c>
      <c r="B146" s="91" t="inlineStr">
        <is>
          <t>SAIL</t>
        </is>
      </c>
      <c r="C146" s="91" t="inlineStr">
        <is>
          <t>INE114A01011</t>
        </is>
      </c>
      <c r="D146" s="91" t="inlineStr">
        <is>
          <t>Metals &amp; Mining</t>
        </is>
      </c>
      <c r="E146" s="91" t="inlineStr">
        <is>
          <t>Midcap 150 (in Nifty 200)</t>
        </is>
      </c>
      <c r="F146" s="93" t="n">
        <v>72078</v>
      </c>
      <c r="G146" s="92" t="inlineStr">
        <is>
          <t>N</t>
        </is>
      </c>
      <c r="H146" s="94" t="n"/>
      <c r="I146" s="91" t="inlineStr">
        <is>
          <t>N</t>
        </is>
      </c>
      <c r="J146" s="92">
        <f>IF(K146="","N","Y")</f>
        <v/>
      </c>
      <c r="K146" s="94">
        <f>_xlfn.TEXTJOIN("; ",TRUE,IF(P146="52-wk low","52-wk low",""),IF(AND(AD146&gt;=Settings!$B$12,M146&lt;0),"Distribution",""),IF(AND(AJ146="Y",M146&lt;0,AK146&lt;-Settings!$B$13),"Long unwinding",""),IF(AND(AJ146="Y",M146&lt;0,AK146&gt;Settings!$B$13),"Short buildup",""))</f>
        <v/>
      </c>
      <c r="L146" s="95" t="n">
        <v>174.5</v>
      </c>
      <c r="M146" s="96" t="n">
        <v>-3.85</v>
      </c>
      <c r="N146" s="93" t="n">
        <v>2313</v>
      </c>
      <c r="O146" s="91" t="inlineStr">
        <is>
          <t>None</t>
        </is>
      </c>
      <c r="P146" s="91" t="inlineStr">
        <is>
          <t>None</t>
        </is>
      </c>
      <c r="Q146" s="97" t="n">
        <v>262.07</v>
      </c>
      <c r="R146" s="96" t="n">
        <v>165.07</v>
      </c>
      <c r="S146" s="96" t="n">
        <v>1.62</v>
      </c>
      <c r="T146" s="96" t="n">
        <v>1.3</v>
      </c>
      <c r="U146" s="96" t="n">
        <v>1.2</v>
      </c>
      <c r="V146" s="103" t="n">
        <v>0.76</v>
      </c>
      <c r="W146" s="102" t="n">
        <v>4</v>
      </c>
      <c r="X146" s="93" t="n">
        <v>216</v>
      </c>
      <c r="Y146" s="91" t="inlineStr">
        <is>
          <t>None</t>
        </is>
      </c>
      <c r="Z146" s="99" t="n">
        <v>43.19</v>
      </c>
      <c r="AA146" s="96" t="n">
        <v>1.08</v>
      </c>
      <c r="AB146" s="96" t="n">
        <v>1.06</v>
      </c>
      <c r="AC146" s="96" t="n">
        <v>1.77</v>
      </c>
      <c r="AD146" s="96" t="n">
        <v>1.4</v>
      </c>
      <c r="AE146" s="96" t="n">
        <v>1.26</v>
      </c>
      <c r="AF146" s="103" t="n">
        <v>0.98</v>
      </c>
      <c r="AG146" s="91" t="inlineStr">
        <is>
          <t>Normal</t>
        </is>
      </c>
      <c r="AH146" s="100" t="n">
        <v>0</v>
      </c>
      <c r="AI146" s="101" t="n">
        <v>0</v>
      </c>
      <c r="AJ146" s="92" t="inlineStr">
        <is>
          <t>Y</t>
        </is>
      </c>
      <c r="AK146" s="96" t="n">
        <v>-0.41</v>
      </c>
      <c r="AL146" s="91" t="inlineStr">
        <is>
          <t>Long unwinding</t>
        </is>
      </c>
      <c r="AM146" s="93" t="n">
        <v>213</v>
      </c>
      <c r="AN146" s="92" t="inlineStr">
        <is>
          <t>200 Mom 30; 500 Mom 50; Mid150 Mom 50</t>
        </is>
      </c>
      <c r="AO146" s="102" t="n">
        <v>3</v>
      </c>
      <c r="AP146" s="103" t="n">
        <v>1.32</v>
      </c>
      <c r="AQ146" s="102" t="n">
        <v>74</v>
      </c>
      <c r="AR146" s="91" t="inlineStr">
        <is>
          <t>N</t>
        </is>
      </c>
      <c r="AS146" s="104" t="n">
        <v>-1.09</v>
      </c>
      <c r="AT146" s="92">
        <f>IF(AND(P146="52-wk high",T146&gt;=Settings!$B$7),"Y","N")</f>
        <v/>
      </c>
      <c r="AU146" s="91">
        <f>IF(AND(AD146&gt;=Settings!$B$8,M146&gt;0),"Y","N")</f>
        <v/>
      </c>
      <c r="AV146" s="91">
        <f>IF(OR(AH146&gt;Settings!$B$9,AI146&gt;Settings!$B$9),"Y","N")</f>
        <v/>
      </c>
      <c r="AW146" s="91">
        <f>IF(AJ146&lt;&gt;"Y","n/a",IF(AND(M146&gt;0,AK146&gt;Settings!$B$10),"Y","N"))</f>
        <v/>
      </c>
      <c r="AX146" s="91">
        <f>IF(AO146&gt;=Settings!$B$11,"Y","N")</f>
        <v/>
      </c>
      <c r="AY146" s="99">
        <f>(AT146="Y")+(AU146="Y")+(AV146="Y")+(AW146="Y")+(AX146="Y")</f>
        <v/>
      </c>
      <c r="AZ146" s="94">
        <f>IF(AY146=0,"None",_xlfn.TEXTJOIN(", ",TRUE(),IF(AT146="Y","Breakout",""),IF(AU146="Y","Accumulation",""),IF(AV146="Y","Institutional buying",""),IF(AW146="Y","Long buildup",""),IF(AX146="Y","Momentum leader","")))</f>
        <v/>
      </c>
      <c r="BA146" s="94">
        <f>IF(BW146="","","Passes "&amp;AY146&amp;" of 5 buy-side scans"&amp;IF(G146="Y","; RED FLAG: filter out using Red flag column",""))</f>
        <v/>
      </c>
      <c r="BB146" s="91" t="inlineStr">
        <is>
          <t>Upper</t>
        </is>
      </c>
      <c r="BC146" s="92" t="inlineStr">
        <is>
          <t>N</t>
        </is>
      </c>
      <c r="BD146" s="94" t="n"/>
      <c r="BE146" s="94" t="n"/>
      <c r="BF146" s="92">
        <f>IF(R146*100000&gt;=Settings!$B$5,"Y","N")</f>
        <v/>
      </c>
      <c r="BG146" s="91">
        <f>IF(F146&gt;Settings!$B$6,"Y","N")</f>
        <v/>
      </c>
      <c r="BH146" s="97" t="n">
        <v>-16.79</v>
      </c>
      <c r="BI146" s="96" t="n">
        <v>-5.16</v>
      </c>
      <c r="BJ146" s="96" t="n">
        <v>-9.59</v>
      </c>
      <c r="BK146" s="96" t="n">
        <v>3.7</v>
      </c>
      <c r="BL146" s="96" t="n">
        <v>11.99</v>
      </c>
      <c r="BM146" s="96" t="n">
        <v>29.34</v>
      </c>
      <c r="BN146" s="97" t="n">
        <v>-3.7</v>
      </c>
      <c r="BO146" s="96" t="n">
        <v>-2.96</v>
      </c>
      <c r="BP146" s="96" t="n">
        <v>-1.22</v>
      </c>
      <c r="BQ146" s="96" t="n">
        <v>3.3</v>
      </c>
      <c r="BR146" s="91" t="inlineStr">
        <is>
          <t>Mixed</t>
        </is>
      </c>
      <c r="BS146" s="91" t="inlineStr">
        <is>
          <t>None</t>
        </is>
      </c>
      <c r="BT146" s="96" t="n">
        <v>36.5</v>
      </c>
      <c r="BU146" s="91" t="inlineStr">
        <is>
          <t>N</t>
        </is>
      </c>
      <c r="BV146" s="99">
        <f>IF(OR(BF146&lt;&gt;"Y",BG146&lt;&gt;"Y"),"",(AND(ISNUMBER(BQ146),BQ146&gt;0))+(BR146="Stacked up")+(AND(ISNUMBER(BH146),BH146&gt;=-Settings!$B$17))+(AND(ISNUMBER(BK146),ISNUMBER(BM146),BK146&gt;0,BM146&gt;0))+(AND(ISNUMBER(AQ146),AQ146&gt;=Settings!$B$18))+(AND(ISNUMBER(BT146),BT146&gt;=Settings!$B$19,BT146&lt;=Settings!$B$20))+(AND(ISNUMBER(AS146),AS146&gt;0))+(AND(ISNUMBER(T146),ISNUMBER(M146),T146&gt;=Settings!$B$21,M146&gt;0))+(AND(ISNUMBER(AD146),ISNUMBER(M146),AD146&gt;=Settings!$B$22,M146&gt;0))+(AY146&gt;=1))</f>
        <v/>
      </c>
      <c r="BW146" s="91">
        <f>IF(OR(AY146=0,BF146&lt;&gt;"Y",BG146&lt;&gt;"Y"),"",1+SUMPRODUCT(($A$6:$A$2604=A146)*($AY$6:$AY$2604&gt;0)*($BF$6:$BF$2604="Y")*($BG$6:$BG$2604="Y")*(($AY$6:$AY$2604&gt;AY146)+($AY$6:$AY$2604=AY146)*($AD$6:$AD$2604&gt;AD146))))</f>
        <v/>
      </c>
    </row>
    <row r="147" ht="23.85" customHeight="1" s="55">
      <c r="A147" s="90" t="n">
        <v>46296</v>
      </c>
      <c r="B147" s="91" t="inlineStr">
        <is>
          <t>NHPC</t>
        </is>
      </c>
      <c r="C147" s="91" t="inlineStr">
        <is>
          <t>INE848E01016</t>
        </is>
      </c>
      <c r="D147" s="91" t="inlineStr">
        <is>
          <t>Power</t>
        </is>
      </c>
      <c r="E147" s="91" t="inlineStr">
        <is>
          <t>Midcap 150 (in Nifty 200)</t>
        </is>
      </c>
      <c r="F147" s="93" t="n">
        <v>72073</v>
      </c>
      <c r="G147" s="92" t="inlineStr">
        <is>
          <t>N</t>
        </is>
      </c>
      <c r="H147" s="94" t="n"/>
      <c r="I147" s="91" t="inlineStr">
        <is>
          <t>N</t>
        </is>
      </c>
      <c r="J147" s="92">
        <f>IF(K147="","N","Y")</f>
        <v/>
      </c>
      <c r="K147" s="94">
        <f>_xlfn.TEXTJOIN("; ",TRUE,IF(P147="52-wk low","52-wk low",""),IF(AND(AD147&gt;=Settings!$B$12,M147&lt;0),"Distribution",""),IF(AND(AJ147="Y",M147&lt;0,AK147&lt;-Settings!$B$13),"Long unwinding",""),IF(AND(AJ147="Y",M147&lt;0,AK147&gt;Settings!$B$13),"Short buildup",""))</f>
        <v/>
      </c>
      <c r="L147" s="95" t="n">
        <v>71.75</v>
      </c>
      <c r="M147" s="96" t="n">
        <v>-1.46</v>
      </c>
      <c r="N147" s="93" t="n">
        <v>1296</v>
      </c>
      <c r="O147" s="91" t="inlineStr">
        <is>
          <t>None</t>
        </is>
      </c>
      <c r="P147" s="91" t="inlineStr">
        <is>
          <t>52-wk low</t>
        </is>
      </c>
      <c r="Q147" s="97" t="n">
        <v>109.03</v>
      </c>
      <c r="R147" s="96" t="n">
        <v>100.7</v>
      </c>
      <c r="S147" s="96" t="n">
        <v>1.07</v>
      </c>
      <c r="T147" s="96" t="n">
        <v>1.06</v>
      </c>
      <c r="U147" s="96" t="n">
        <v>0.55</v>
      </c>
      <c r="V147" s="103" t="n">
        <v>0.51</v>
      </c>
      <c r="W147" s="102" t="n">
        <v>0</v>
      </c>
      <c r="X147" s="93" t="n"/>
      <c r="Y147" s="91" t="inlineStr">
        <is>
          <t>None</t>
        </is>
      </c>
      <c r="Z147" s="99" t="n">
        <v>42.98</v>
      </c>
      <c r="AA147" s="96" t="n">
        <v>0.79</v>
      </c>
      <c r="AB147" s="96" t="n">
        <v>0.86</v>
      </c>
      <c r="AC147" s="96" t="n">
        <v>0.84</v>
      </c>
      <c r="AD147" s="96" t="n">
        <v>0.95</v>
      </c>
      <c r="AE147" s="96" t="n">
        <v>0.49</v>
      </c>
      <c r="AF147" s="103" t="n">
        <v>1.11</v>
      </c>
      <c r="AG147" s="91" t="inlineStr">
        <is>
          <t>Normal</t>
        </is>
      </c>
      <c r="AH147" s="100" t="n">
        <v>0</v>
      </c>
      <c r="AI147" s="101" t="n">
        <v>0</v>
      </c>
      <c r="AJ147" s="92" t="inlineStr">
        <is>
          <t>Y</t>
        </is>
      </c>
      <c r="AK147" s="96" t="n">
        <v>2.85</v>
      </c>
      <c r="AL147" s="91" t="inlineStr">
        <is>
          <t>Short buildup</t>
        </is>
      </c>
      <c r="AM147" s="93" t="n">
        <v>183</v>
      </c>
      <c r="AN147" s="92" t="inlineStr">
        <is>
          <t>None</t>
        </is>
      </c>
      <c r="AO147" s="102" t="n">
        <v>0</v>
      </c>
      <c r="AP147" s="103" t="n">
        <v>0.6</v>
      </c>
      <c r="AQ147" s="102" t="n">
        <v>20</v>
      </c>
      <c r="AR147" s="91" t="inlineStr">
        <is>
          <t>Y</t>
        </is>
      </c>
      <c r="AS147" s="104" t="n">
        <v>3.38</v>
      </c>
      <c r="AT147" s="92">
        <f>IF(AND(P147="52-wk high",T147&gt;=Settings!$B$7),"Y","N")</f>
        <v/>
      </c>
      <c r="AU147" s="91">
        <f>IF(AND(AD147&gt;=Settings!$B$8,M147&gt;0),"Y","N")</f>
        <v/>
      </c>
      <c r="AV147" s="91">
        <f>IF(OR(AH147&gt;Settings!$B$9,AI147&gt;Settings!$B$9),"Y","N")</f>
        <v/>
      </c>
      <c r="AW147" s="91">
        <f>IF(AJ147&lt;&gt;"Y","n/a",IF(AND(M147&gt;0,AK147&gt;Settings!$B$10),"Y","N"))</f>
        <v/>
      </c>
      <c r="AX147" s="91">
        <f>IF(AO147&gt;=Settings!$B$11,"Y","N")</f>
        <v/>
      </c>
      <c r="AY147" s="99">
        <f>(AT147="Y")+(AU147="Y")+(AV147="Y")+(AW147="Y")+(AX147="Y")</f>
        <v/>
      </c>
      <c r="AZ147" s="94">
        <f>IF(AY147=0,"None",_xlfn.TEXTJOIN(", ",TRUE(),IF(AT147="Y","Breakout",""),IF(AU147="Y","Accumulation",""),IF(AV147="Y","Institutional buying",""),IF(AW147="Y","Long buildup",""),IF(AX147="Y","Momentum leader","")))</f>
        <v/>
      </c>
      <c r="BA147" s="94">
        <f>IF(BW147="","","Passes "&amp;AY147&amp;" of 5 buy-side scans"&amp;IF(G147="Y","; RED FLAG: filter out using Red flag column",""))</f>
        <v/>
      </c>
      <c r="BB147" s="91" t="inlineStr">
        <is>
          <t>None</t>
        </is>
      </c>
      <c r="BC147" s="92" t="inlineStr">
        <is>
          <t>N</t>
        </is>
      </c>
      <c r="BD147" s="94" t="n"/>
      <c r="BE147" s="94" t="n"/>
      <c r="BF147" s="92">
        <f>IF(R147*100000&gt;=Settings!$B$5,"Y","N")</f>
        <v/>
      </c>
      <c r="BG147" s="91">
        <f>IF(F147&gt;Settings!$B$6,"Y","N")</f>
        <v/>
      </c>
      <c r="BH147" s="97" t="n">
        <v>-18.58</v>
      </c>
      <c r="BI147" s="96" t="n">
        <v>-5.9</v>
      </c>
      <c r="BJ147" s="96" t="n">
        <v>-5.96</v>
      </c>
      <c r="BK147" s="96" t="n">
        <v>-9.83</v>
      </c>
      <c r="BL147" s="96" t="n">
        <v>-4.83</v>
      </c>
      <c r="BM147" s="96" t="n">
        <v>-16.93</v>
      </c>
      <c r="BN147" s="97" t="n">
        <v>-4.56</v>
      </c>
      <c r="BO147" s="96" t="n">
        <v>-5.95</v>
      </c>
      <c r="BP147" s="96" t="n">
        <v>-6.95</v>
      </c>
      <c r="BQ147" s="96" t="n">
        <v>-8.43</v>
      </c>
      <c r="BR147" s="91" t="inlineStr">
        <is>
          <t>Stacked down</t>
        </is>
      </c>
      <c r="BS147" s="91" t="inlineStr">
        <is>
          <t>None</t>
        </is>
      </c>
      <c r="BT147" s="96" t="n">
        <v>22.7</v>
      </c>
      <c r="BU147" s="91" t="inlineStr">
        <is>
          <t>N</t>
        </is>
      </c>
      <c r="BV147" s="99">
        <f>IF(OR(BF147&lt;&gt;"Y",BG147&lt;&gt;"Y"),"",(AND(ISNUMBER(BQ147),BQ147&gt;0))+(BR147="Stacked up")+(AND(ISNUMBER(BH147),BH147&gt;=-Settings!$B$17))+(AND(ISNUMBER(BK147),ISNUMBER(BM147),BK147&gt;0,BM147&gt;0))+(AND(ISNUMBER(AQ147),AQ147&gt;=Settings!$B$18))+(AND(ISNUMBER(BT147),BT147&gt;=Settings!$B$19,BT147&lt;=Settings!$B$20))+(AND(ISNUMBER(AS147),AS147&gt;0))+(AND(ISNUMBER(T147),ISNUMBER(M147),T147&gt;=Settings!$B$21,M147&gt;0))+(AND(ISNUMBER(AD147),ISNUMBER(M147),AD147&gt;=Settings!$B$22,M147&gt;0))+(AY147&gt;=1))</f>
        <v/>
      </c>
      <c r="BW147" s="91">
        <f>IF(OR(AY147=0,BF147&lt;&gt;"Y",BG147&lt;&gt;"Y"),"",1+SUMPRODUCT(($A$6:$A$2604=A147)*($AY$6:$AY$2604&gt;0)*($BF$6:$BF$2604="Y")*($BG$6:$BG$2604="Y")*(($AY$6:$AY$2604&gt;AY147)+($AY$6:$AY$2604=AY147)*($AD$6:$AD$2604&gt;AD147))))</f>
        <v/>
      </c>
    </row>
    <row r="148" ht="23.85" customHeight="1" s="55">
      <c r="A148" s="90" t="n">
        <v>46296</v>
      </c>
      <c r="B148" s="91" t="inlineStr">
        <is>
          <t>IDFCFIRSTB</t>
        </is>
      </c>
      <c r="C148" s="91" t="inlineStr">
        <is>
          <t>INE092T01019</t>
        </is>
      </c>
      <c r="D148" s="91" t="inlineStr">
        <is>
          <t>Financial Services</t>
        </is>
      </c>
      <c r="E148" s="91" t="inlineStr">
        <is>
          <t>Midcap 150 (in Nifty 200)</t>
        </is>
      </c>
      <c r="F148" s="93" t="n">
        <v>69314</v>
      </c>
      <c r="G148" s="92" t="inlineStr">
        <is>
          <t>N</t>
        </is>
      </c>
      <c r="H148" s="94" t="n"/>
      <c r="I148" s="91" t="inlineStr">
        <is>
          <t>N</t>
        </is>
      </c>
      <c r="J148" s="92">
        <f>IF(K148="","N","Y")</f>
        <v/>
      </c>
      <c r="K148" s="94">
        <f>_xlfn.TEXTJOIN("; ",TRUE,IF(P148="52-wk low","52-wk low",""),IF(AND(AD148&gt;=Settings!$B$12,M148&lt;0),"Distribution",""),IF(AND(AJ148="Y",M148&lt;0,AK148&lt;-Settings!$B$13),"Long unwinding",""),IF(AND(AJ148="Y",M148&lt;0,AK148&gt;Settings!$B$13),"Short buildup",""))</f>
        <v/>
      </c>
      <c r="L148" s="95" t="n">
        <v>80.39</v>
      </c>
      <c r="M148" s="96" t="n">
        <v>-1.29</v>
      </c>
      <c r="N148" s="93" t="n">
        <v>1198</v>
      </c>
      <c r="O148" s="91" t="inlineStr">
        <is>
          <t>None</t>
        </is>
      </c>
      <c r="P148" s="91" t="inlineStr">
        <is>
          <t>None</t>
        </is>
      </c>
      <c r="Q148" s="97" t="n">
        <v>244.34</v>
      </c>
      <c r="R148" s="96" t="n">
        <v>238.21</v>
      </c>
      <c r="S148" s="96" t="n">
        <v>1.05</v>
      </c>
      <c r="T148" s="96" t="n">
        <v>1.16</v>
      </c>
      <c r="U148" s="96" t="n">
        <v>1.07</v>
      </c>
      <c r="V148" s="103" t="n">
        <v>1.04</v>
      </c>
      <c r="W148" s="102" t="n">
        <v>8</v>
      </c>
      <c r="X148" s="93" t="n">
        <v>285</v>
      </c>
      <c r="Y148" s="91" t="inlineStr">
        <is>
          <t>None</t>
        </is>
      </c>
      <c r="Z148" s="99" t="n">
        <v>55.78</v>
      </c>
      <c r="AA148" s="96" t="n">
        <v>1</v>
      </c>
      <c r="AB148" s="96" t="n">
        <v>1.04</v>
      </c>
      <c r="AC148" s="96" t="n">
        <v>1.06</v>
      </c>
      <c r="AD148" s="96" t="n">
        <v>1.29</v>
      </c>
      <c r="AE148" s="96" t="n">
        <v>1.16</v>
      </c>
      <c r="AF148" s="103" t="n">
        <v>1.07</v>
      </c>
      <c r="AG148" s="91" t="inlineStr">
        <is>
          <t>Normal</t>
        </is>
      </c>
      <c r="AH148" s="100" t="n">
        <v>0</v>
      </c>
      <c r="AI148" s="101" t="n">
        <v>0</v>
      </c>
      <c r="AJ148" s="92" t="inlineStr">
        <is>
          <t>Y</t>
        </is>
      </c>
      <c r="AK148" s="96" t="n">
        <v>-1.9</v>
      </c>
      <c r="AL148" s="91" t="inlineStr">
        <is>
          <t>Long unwinding</t>
        </is>
      </c>
      <c r="AM148" s="93" t="n">
        <v>79</v>
      </c>
      <c r="AN148" s="92" t="inlineStr">
        <is>
          <t>None</t>
        </is>
      </c>
      <c r="AO148" s="102" t="n">
        <v>0</v>
      </c>
      <c r="AP148" s="103" t="n">
        <v>1.55</v>
      </c>
      <c r="AQ148" s="102" t="n">
        <v>80</v>
      </c>
      <c r="AR148" s="91" t="inlineStr">
        <is>
          <t>N</t>
        </is>
      </c>
      <c r="AS148" s="104" t="n">
        <v>0.6</v>
      </c>
      <c r="AT148" s="92">
        <f>IF(AND(P148="52-wk high",T148&gt;=Settings!$B$7),"Y","N")</f>
        <v/>
      </c>
      <c r="AU148" s="91">
        <f>IF(AND(AD148&gt;=Settings!$B$8,M148&gt;0),"Y","N")</f>
        <v/>
      </c>
      <c r="AV148" s="91">
        <f>IF(OR(AH148&gt;Settings!$B$9,AI148&gt;Settings!$B$9),"Y","N")</f>
        <v/>
      </c>
      <c r="AW148" s="91">
        <f>IF(AJ148&lt;&gt;"Y","n/a",IF(AND(M148&gt;0,AK148&gt;Settings!$B$10),"Y","N"))</f>
        <v/>
      </c>
      <c r="AX148" s="91">
        <f>IF(AO148&gt;=Settings!$B$11,"Y","N")</f>
        <v/>
      </c>
      <c r="AY148" s="99">
        <f>(AT148="Y")+(AU148="Y")+(AV148="Y")+(AW148="Y")+(AX148="Y")</f>
        <v/>
      </c>
      <c r="AZ148" s="94">
        <f>IF(AY148=0,"None",_xlfn.TEXTJOIN(", ",TRUE(),IF(AT148="Y","Breakout",""),IF(AU148="Y","Accumulation",""),IF(AV148="Y","Institutional buying",""),IF(AW148="Y","Long buildup",""),IF(AX148="Y","Momentum leader","")))</f>
        <v/>
      </c>
      <c r="BA148" s="94">
        <f>IF(BW148="","","Passes "&amp;AY148&amp;" of 5 buy-side scans"&amp;IF(G148="Y","; RED FLAG: filter out using Red flag column",""))</f>
        <v/>
      </c>
      <c r="BB148" s="91" t="inlineStr">
        <is>
          <t>None</t>
        </is>
      </c>
      <c r="BC148" s="92" t="inlineStr">
        <is>
          <t>N</t>
        </is>
      </c>
      <c r="BD148" s="94" t="n"/>
      <c r="BE148" s="94" t="n"/>
      <c r="BF148" s="92">
        <f>IF(R148*100000&gt;=Settings!$B$5,"Y","N")</f>
        <v/>
      </c>
      <c r="BG148" s="91">
        <f>IF(F148&gt;Settings!$B$6,"Y","N")</f>
        <v/>
      </c>
      <c r="BH148" s="97" t="n">
        <v>-10.29</v>
      </c>
      <c r="BI148" s="96" t="n">
        <v>-4.02</v>
      </c>
      <c r="BJ148" s="96" t="n">
        <v>-5.31</v>
      </c>
      <c r="BK148" s="96" t="n">
        <v>1.85</v>
      </c>
      <c r="BL148" s="96" t="n">
        <v>33.58</v>
      </c>
      <c r="BM148" s="96" t="n">
        <v>16.47</v>
      </c>
      <c r="BN148" s="97" t="n">
        <v>-4.09</v>
      </c>
      <c r="BO148" s="96" t="n">
        <v>-3.74</v>
      </c>
      <c r="BP148" s="96" t="n">
        <v>-0.93</v>
      </c>
      <c r="BQ148" s="96" t="n">
        <v>2.49</v>
      </c>
      <c r="BR148" s="91" t="inlineStr">
        <is>
          <t>Mixed</t>
        </is>
      </c>
      <c r="BS148" s="91" t="inlineStr">
        <is>
          <t>None</t>
        </is>
      </c>
      <c r="BT148" s="96" t="n">
        <v>35.2</v>
      </c>
      <c r="BU148" s="91" t="inlineStr">
        <is>
          <t>N</t>
        </is>
      </c>
      <c r="BV148" s="99">
        <f>IF(OR(BF148&lt;&gt;"Y",BG148&lt;&gt;"Y"),"",(AND(ISNUMBER(BQ148),BQ148&gt;0))+(BR148="Stacked up")+(AND(ISNUMBER(BH148),BH148&gt;=-Settings!$B$17))+(AND(ISNUMBER(BK148),ISNUMBER(BM148),BK148&gt;0,BM148&gt;0))+(AND(ISNUMBER(AQ148),AQ148&gt;=Settings!$B$18))+(AND(ISNUMBER(BT148),BT148&gt;=Settings!$B$19,BT148&lt;=Settings!$B$20))+(AND(ISNUMBER(AS148),AS148&gt;0))+(AND(ISNUMBER(T148),ISNUMBER(M148),T148&gt;=Settings!$B$21,M148&gt;0))+(AND(ISNUMBER(AD148),ISNUMBER(M148),AD148&gt;=Settings!$B$22,M148&gt;0))+(AY148&gt;=1))</f>
        <v/>
      </c>
      <c r="BW148" s="91">
        <f>IF(OR(AY148=0,BF148&lt;&gt;"Y",BG148&lt;&gt;"Y"),"",1+SUMPRODUCT(($A$6:$A$2604=A148)*($AY$6:$AY$2604&gt;0)*($BF$6:$BF$2604="Y")*($BG$6:$BG$2604="Y")*(($AY$6:$AY$2604&gt;AY148)+($AY$6:$AY$2604=AY148)*($AD$6:$AD$2604&gt;AD148))))</f>
        <v/>
      </c>
    </row>
    <row r="149" ht="23.85" customHeight="1" s="55">
      <c r="A149" s="90" t="n">
        <v>46296</v>
      </c>
      <c r="B149" s="91" t="inlineStr">
        <is>
          <t>INDUSINDBK</t>
        </is>
      </c>
      <c r="C149" s="91" t="inlineStr">
        <is>
          <t>INE095A01012</t>
        </is>
      </c>
      <c r="D149" s="91" t="inlineStr">
        <is>
          <t>Financial Services</t>
        </is>
      </c>
      <c r="E149" s="91" t="inlineStr">
        <is>
          <t>Midcap 150 (in Nifty 200)</t>
        </is>
      </c>
      <c r="F149" s="93" t="n">
        <v>69098</v>
      </c>
      <c r="G149" s="92" t="inlineStr">
        <is>
          <t>N</t>
        </is>
      </c>
      <c r="H149" s="94" t="n"/>
      <c r="I149" s="91" t="inlineStr">
        <is>
          <t>N</t>
        </is>
      </c>
      <c r="J149" s="92">
        <f>IF(K149="","N","Y")</f>
        <v/>
      </c>
      <c r="K149" s="94">
        <f>_xlfn.TEXTJOIN("; ",TRUE,IF(P149="52-wk low","52-wk low",""),IF(AND(AD149&gt;=Settings!$B$12,M149&lt;0),"Distribution",""),IF(AND(AJ149="Y",M149&lt;0,AK149&lt;-Settings!$B$13),"Long unwinding",""),IF(AND(AJ149="Y",M149&lt;0,AK149&gt;Settings!$B$13),"Short buildup",""))</f>
        <v/>
      </c>
      <c r="L149" s="95" t="n">
        <v>886.85</v>
      </c>
      <c r="M149" s="96" t="n">
        <v>-1.61</v>
      </c>
      <c r="N149" s="93" t="n">
        <v>1411</v>
      </c>
      <c r="O149" s="91" t="inlineStr">
        <is>
          <t>None</t>
        </is>
      </c>
      <c r="P149" s="91" t="inlineStr">
        <is>
          <t>None</t>
        </is>
      </c>
      <c r="Q149" s="97" t="n">
        <v>17.61</v>
      </c>
      <c r="R149" s="96" t="n">
        <v>22.18</v>
      </c>
      <c r="S149" s="96" t="n">
        <v>0.78</v>
      </c>
      <c r="T149" s="96" t="n">
        <v>0.95</v>
      </c>
      <c r="U149" s="96" t="n">
        <v>0.88</v>
      </c>
      <c r="V149" s="103" t="n">
        <v>1.1</v>
      </c>
      <c r="W149" s="102" t="n">
        <v>7</v>
      </c>
      <c r="X149" s="93" t="n"/>
      <c r="Y149" s="91" t="inlineStr">
        <is>
          <t>None</t>
        </is>
      </c>
      <c r="Z149" s="99" t="n">
        <v>52</v>
      </c>
      <c r="AA149" s="96" t="n">
        <v>0.9</v>
      </c>
      <c r="AB149" s="96" t="n">
        <v>1</v>
      </c>
      <c r="AC149" s="96" t="n">
        <v>0.6899999999999999</v>
      </c>
      <c r="AD149" s="96" t="n">
        <v>0.9399999999999999</v>
      </c>
      <c r="AE149" s="96" t="n">
        <v>0.91</v>
      </c>
      <c r="AF149" s="103" t="n">
        <v>1.17</v>
      </c>
      <c r="AG149" s="91" t="inlineStr">
        <is>
          <t>Normal</t>
        </is>
      </c>
      <c r="AH149" s="100" t="n">
        <v>0</v>
      </c>
      <c r="AI149" s="101" t="n">
        <v>0</v>
      </c>
      <c r="AJ149" s="92" t="inlineStr">
        <is>
          <t>Y</t>
        </is>
      </c>
      <c r="AK149" s="96" t="n">
        <v>-0.05</v>
      </c>
      <c r="AL149" s="91" t="inlineStr">
        <is>
          <t>Long unwinding</t>
        </is>
      </c>
      <c r="AM149" s="93" t="n">
        <v>110</v>
      </c>
      <c r="AN149" s="92" t="inlineStr">
        <is>
          <t>Mid150 Mom 50</t>
        </is>
      </c>
      <c r="AO149" s="102" t="n">
        <v>1</v>
      </c>
      <c r="AP149" s="103" t="n">
        <v>1.31</v>
      </c>
      <c r="AQ149" s="102" t="n">
        <v>74</v>
      </c>
      <c r="AR149" s="91" t="inlineStr">
        <is>
          <t>Y</t>
        </is>
      </c>
      <c r="AS149" s="104" t="n">
        <v>0.6</v>
      </c>
      <c r="AT149" s="92">
        <f>IF(AND(P149="52-wk high",T149&gt;=Settings!$B$7),"Y","N")</f>
        <v/>
      </c>
      <c r="AU149" s="91">
        <f>IF(AND(AD149&gt;=Settings!$B$8,M149&gt;0),"Y","N")</f>
        <v/>
      </c>
      <c r="AV149" s="91">
        <f>IF(OR(AH149&gt;Settings!$B$9,AI149&gt;Settings!$B$9),"Y","N")</f>
        <v/>
      </c>
      <c r="AW149" s="91">
        <f>IF(AJ149&lt;&gt;"Y","n/a",IF(AND(M149&gt;0,AK149&gt;Settings!$B$10),"Y","N"))</f>
        <v/>
      </c>
      <c r="AX149" s="91">
        <f>IF(AO149&gt;=Settings!$B$11,"Y","N")</f>
        <v/>
      </c>
      <c r="AY149" s="99">
        <f>(AT149="Y")+(AU149="Y")+(AV149="Y")+(AW149="Y")+(AX149="Y")</f>
        <v/>
      </c>
      <c r="AZ149" s="94">
        <f>IF(AY149=0,"None",_xlfn.TEXTJOIN(", ",TRUE(),IF(AT149="Y","Breakout",""),IF(AU149="Y","Accumulation",""),IF(AV149="Y","Institutional buying",""),IF(AW149="Y","Long buildup",""),IF(AX149="Y","Momentum leader","")))</f>
        <v/>
      </c>
      <c r="BA149" s="94">
        <f>IF(BW149="","","Passes "&amp;AY149&amp;" of 5 buy-side scans"&amp;IF(G149="Y","; RED FLAG: filter out using Red flag column",""))</f>
        <v/>
      </c>
      <c r="BB149" s="91" t="inlineStr">
        <is>
          <t>None</t>
        </is>
      </c>
      <c r="BC149" s="92" t="inlineStr">
        <is>
          <t>Y</t>
        </is>
      </c>
      <c r="BD149" s="94" t="inlineStr">
        <is>
          <t>PE &gt; 50</t>
        </is>
      </c>
      <c r="BE149" s="94" t="n"/>
      <c r="BF149" s="92">
        <f>IF(R149*100000&gt;=Settings!$B$5,"Y","N")</f>
        <v/>
      </c>
      <c r="BG149" s="91">
        <f>IF(F149&gt;Settings!$B$6,"Y","N")</f>
        <v/>
      </c>
      <c r="BH149" s="97" t="n">
        <v>-17.72</v>
      </c>
      <c r="BI149" s="96" t="n">
        <v>-3.55</v>
      </c>
      <c r="BJ149" s="96" t="n">
        <v>-10.65</v>
      </c>
      <c r="BK149" s="96" t="n">
        <v>-5.81</v>
      </c>
      <c r="BL149" s="96" t="n">
        <v>12.88</v>
      </c>
      <c r="BM149" s="96" t="n">
        <v>19.34</v>
      </c>
      <c r="BN149" s="97" t="n">
        <v>-5.96</v>
      </c>
      <c r="BO149" s="96" t="n">
        <v>-8.300000000000001</v>
      </c>
      <c r="BP149" s="96" t="n">
        <v>-7.43</v>
      </c>
      <c r="BQ149" s="96" t="n">
        <v>-3.76</v>
      </c>
      <c r="BR149" s="91" t="inlineStr">
        <is>
          <t>Mixed</t>
        </is>
      </c>
      <c r="BS149" s="91" t="inlineStr">
        <is>
          <t>None</t>
        </is>
      </c>
      <c r="BT149" s="96" t="n">
        <v>28.4</v>
      </c>
      <c r="BU149" s="91" t="inlineStr">
        <is>
          <t>N</t>
        </is>
      </c>
      <c r="BV149" s="99">
        <f>IF(OR(BF149&lt;&gt;"Y",BG149&lt;&gt;"Y"),"",(AND(ISNUMBER(BQ149),BQ149&gt;0))+(BR149="Stacked up")+(AND(ISNUMBER(BH149),BH149&gt;=-Settings!$B$17))+(AND(ISNUMBER(BK149),ISNUMBER(BM149),BK149&gt;0,BM149&gt;0))+(AND(ISNUMBER(AQ149),AQ149&gt;=Settings!$B$18))+(AND(ISNUMBER(BT149),BT149&gt;=Settings!$B$19,BT149&lt;=Settings!$B$20))+(AND(ISNUMBER(AS149),AS149&gt;0))+(AND(ISNUMBER(T149),ISNUMBER(M149),T149&gt;=Settings!$B$21,M149&gt;0))+(AND(ISNUMBER(AD149),ISNUMBER(M149),AD149&gt;=Settings!$B$22,M149&gt;0))+(AY149&gt;=1))</f>
        <v/>
      </c>
      <c r="BW149" s="91">
        <f>IF(OR(AY149=0,BF149&lt;&gt;"Y",BG149&lt;&gt;"Y"),"",1+SUMPRODUCT(($A$6:$A$2604=A149)*($AY$6:$AY$2604&gt;0)*($BF$6:$BF$2604="Y")*($BG$6:$BG$2604="Y")*(($AY$6:$AY$2604&gt;AY149)+($AY$6:$AY$2604=AY149)*($AD$6:$AD$2604&gt;AD149))))</f>
        <v/>
      </c>
    </row>
    <row r="150" ht="23.85" customHeight="1" s="55">
      <c r="A150" s="90" t="n">
        <v>46296</v>
      </c>
      <c r="B150" s="91" t="inlineStr">
        <is>
          <t>PHOENIXLTD</t>
        </is>
      </c>
      <c r="C150" s="91" t="inlineStr">
        <is>
          <t>INE211B01039</t>
        </is>
      </c>
      <c r="D150" s="91" t="inlineStr">
        <is>
          <t>Realty</t>
        </is>
      </c>
      <c r="E150" s="91" t="inlineStr">
        <is>
          <t>Midcap 150 (in Nifty 200)</t>
        </is>
      </c>
      <c r="F150" s="93" t="n">
        <v>69032</v>
      </c>
      <c r="G150" s="92" t="inlineStr">
        <is>
          <t>N</t>
        </is>
      </c>
      <c r="H150" s="94" t="n"/>
      <c r="I150" s="91" t="inlineStr">
        <is>
          <t>N</t>
        </is>
      </c>
      <c r="J150" s="92">
        <f>IF(K150="","N","Y")</f>
        <v/>
      </c>
      <c r="K150" s="94">
        <f>_xlfn.TEXTJOIN("; ",TRUE,IF(P150="52-wk low","52-wk low",""),IF(AND(AD150&gt;=Settings!$B$12,M150&lt;0),"Distribution",""),IF(AND(AJ150="Y",M150&lt;0,AK150&lt;-Settings!$B$13),"Long unwinding",""),IF(AND(AJ150="Y",M150&lt;0,AK150&gt;Settings!$B$13),"Short buildup",""))</f>
        <v/>
      </c>
      <c r="L150" s="95" t="n">
        <v>1930</v>
      </c>
      <c r="M150" s="96" t="n">
        <v>-0.26</v>
      </c>
      <c r="N150" s="93" t="n">
        <v>692</v>
      </c>
      <c r="O150" s="91" t="inlineStr">
        <is>
          <t>None</t>
        </is>
      </c>
      <c r="P150" s="91" t="inlineStr">
        <is>
          <t>None</t>
        </is>
      </c>
      <c r="Q150" s="97" t="n">
        <v>5.55</v>
      </c>
      <c r="R150" s="96" t="n">
        <v>4.08</v>
      </c>
      <c r="S150" s="96" t="n">
        <v>1.42</v>
      </c>
      <c r="T150" s="96" t="n">
        <v>1.19</v>
      </c>
      <c r="U150" s="96" t="n">
        <v>0.99</v>
      </c>
      <c r="V150" s="103" t="n">
        <v>0.72</v>
      </c>
      <c r="W150" s="102" t="n">
        <v>3</v>
      </c>
      <c r="X150" s="93" t="n"/>
      <c r="Y150" s="91" t="inlineStr">
        <is>
          <t>None</t>
        </is>
      </c>
      <c r="Z150" s="99" t="n">
        <v>59.45</v>
      </c>
      <c r="AA150" s="96" t="n">
        <v>1.04</v>
      </c>
      <c r="AB150" s="96" t="n">
        <v>1.06</v>
      </c>
      <c r="AC150" s="96" t="n">
        <v>1.49</v>
      </c>
      <c r="AD150" s="96" t="n">
        <v>1.29</v>
      </c>
      <c r="AE150" s="96" t="n">
        <v>1.06</v>
      </c>
      <c r="AF150" s="103" t="n">
        <v>1.02</v>
      </c>
      <c r="AG150" s="91" t="inlineStr">
        <is>
          <t>Normal</t>
        </is>
      </c>
      <c r="AH150" s="100" t="n">
        <v>0</v>
      </c>
      <c r="AI150" s="101" t="n">
        <v>0</v>
      </c>
      <c r="AJ150" s="92" t="inlineStr">
        <is>
          <t>Y</t>
        </is>
      </c>
      <c r="AK150" s="96" t="n">
        <v>0.24</v>
      </c>
      <c r="AL150" s="91" t="inlineStr">
        <is>
          <t>Short buildup</t>
        </is>
      </c>
      <c r="AM150" s="93" t="n">
        <v>174</v>
      </c>
      <c r="AN150" s="92" t="inlineStr">
        <is>
          <t>None</t>
        </is>
      </c>
      <c r="AO150" s="102" t="n">
        <v>0</v>
      </c>
      <c r="AP150" s="103" t="n">
        <v>1.73</v>
      </c>
      <c r="AQ150" s="102" t="n">
        <v>84</v>
      </c>
      <c r="AR150" s="91" t="inlineStr">
        <is>
          <t>Y</t>
        </is>
      </c>
      <c r="AS150" s="104" t="n">
        <v>2.36</v>
      </c>
      <c r="AT150" s="92">
        <f>IF(AND(P150="52-wk high",T150&gt;=Settings!$B$7),"Y","N")</f>
        <v/>
      </c>
      <c r="AU150" s="91">
        <f>IF(AND(AD150&gt;=Settings!$B$8,M150&gt;0),"Y","N")</f>
        <v/>
      </c>
      <c r="AV150" s="91">
        <f>IF(OR(AH150&gt;Settings!$B$9,AI150&gt;Settings!$B$9),"Y","N")</f>
        <v/>
      </c>
      <c r="AW150" s="91">
        <f>IF(AJ150&lt;&gt;"Y","n/a",IF(AND(M150&gt;0,AK150&gt;Settings!$B$10),"Y","N"))</f>
        <v/>
      </c>
      <c r="AX150" s="91">
        <f>IF(AO150&gt;=Settings!$B$11,"Y","N")</f>
        <v/>
      </c>
      <c r="AY150" s="99">
        <f>(AT150="Y")+(AU150="Y")+(AV150="Y")+(AW150="Y")+(AX150="Y")</f>
        <v/>
      </c>
      <c r="AZ150" s="94">
        <f>IF(AY150=0,"None",_xlfn.TEXTJOIN(", ",TRUE(),IF(AT150="Y","Breakout",""),IF(AU150="Y","Accumulation",""),IF(AV150="Y","Institutional buying",""),IF(AW150="Y","Long buildup",""),IF(AX150="Y","Momentum leader","")))</f>
        <v/>
      </c>
      <c r="BA150" s="94">
        <f>IF(BW150="","","Passes "&amp;AY150&amp;" of 5 buy-side scans"&amp;IF(G150="Y","; RED FLAG: filter out using Red flag column",""))</f>
        <v/>
      </c>
      <c r="BB150" s="91" t="inlineStr">
        <is>
          <t>None</t>
        </is>
      </c>
      <c r="BC150" s="92" t="inlineStr">
        <is>
          <t>N</t>
        </is>
      </c>
      <c r="BD150" s="94" t="n"/>
      <c r="BE150" s="94" t="n"/>
      <c r="BF150" s="92">
        <f>IF(R150*100000&gt;=Settings!$B$5,"Y","N")</f>
        <v/>
      </c>
      <c r="BG150" s="91">
        <f>IF(F150&gt;Settings!$B$6,"Y","N")</f>
        <v/>
      </c>
      <c r="BH150" s="97" t="n">
        <v>-11.05</v>
      </c>
      <c r="BI150" s="96" t="n">
        <v>-1.28</v>
      </c>
      <c r="BJ150" s="96" t="n">
        <v>1.98</v>
      </c>
      <c r="BK150" s="96" t="n">
        <v>-4.38</v>
      </c>
      <c r="BL150" s="96" t="n">
        <v>27.17</v>
      </c>
      <c r="BM150" s="96" t="n">
        <v>23.42</v>
      </c>
      <c r="BN150" s="97" t="n">
        <v>0.14</v>
      </c>
      <c r="BO150" s="96" t="n">
        <v>0.33</v>
      </c>
      <c r="BP150" s="96" t="n">
        <v>1.84</v>
      </c>
      <c r="BQ150" s="96" t="n">
        <v>5.3</v>
      </c>
      <c r="BR150" s="91" t="inlineStr">
        <is>
          <t>Stacked up</t>
        </is>
      </c>
      <c r="BS150" s="91" t="inlineStr">
        <is>
          <t>None</t>
        </is>
      </c>
      <c r="BT150" s="96" t="n">
        <v>50.4</v>
      </c>
      <c r="BU150" s="91" t="inlineStr">
        <is>
          <t>N</t>
        </is>
      </c>
      <c r="BV150" s="99">
        <f>IF(OR(BF150&lt;&gt;"Y",BG150&lt;&gt;"Y"),"",(AND(ISNUMBER(BQ150),BQ150&gt;0))+(BR150="Stacked up")+(AND(ISNUMBER(BH150),BH150&gt;=-Settings!$B$17))+(AND(ISNUMBER(BK150),ISNUMBER(BM150),BK150&gt;0,BM150&gt;0))+(AND(ISNUMBER(AQ150),AQ150&gt;=Settings!$B$18))+(AND(ISNUMBER(BT150),BT150&gt;=Settings!$B$19,BT150&lt;=Settings!$B$20))+(AND(ISNUMBER(AS150),AS150&gt;0))+(AND(ISNUMBER(T150),ISNUMBER(M150),T150&gt;=Settings!$B$21,M150&gt;0))+(AND(ISNUMBER(AD150),ISNUMBER(M150),AD150&gt;=Settings!$B$22,M150&gt;0))+(AY150&gt;=1))</f>
        <v/>
      </c>
      <c r="BW150" s="91">
        <f>IF(OR(AY150=0,BF150&lt;&gt;"Y",BG150&lt;&gt;"Y"),"",1+SUMPRODUCT(($A$6:$A$2604=A150)*($AY$6:$AY$2604&gt;0)*($BF$6:$BF$2604="Y")*($BG$6:$BG$2604="Y")*(($AY$6:$AY$2604&gt;AY150)+($AY$6:$AY$2604=AY150)*($AD$6:$AD$2604&gt;AD150))))</f>
        <v/>
      </c>
    </row>
    <row r="151" ht="23.85" customHeight="1" s="55">
      <c r="A151" s="90" t="n">
        <v>46296</v>
      </c>
      <c r="B151" s="91" t="inlineStr">
        <is>
          <t>WAAREEENER</t>
        </is>
      </c>
      <c r="C151" s="91" t="inlineStr">
        <is>
          <t>INE377N01017</t>
        </is>
      </c>
      <c r="D151" s="91" t="inlineStr">
        <is>
          <t>Capital Goods</t>
        </is>
      </c>
      <c r="E151" s="91" t="inlineStr">
        <is>
          <t>Midcap 150 (in Nifty 200)</t>
        </is>
      </c>
      <c r="F151" s="93" t="n">
        <v>67310</v>
      </c>
      <c r="G151" s="92" t="inlineStr">
        <is>
          <t>N</t>
        </is>
      </c>
      <c r="H151" s="94" t="n"/>
      <c r="I151" s="91" t="inlineStr">
        <is>
          <t>N</t>
        </is>
      </c>
      <c r="J151" s="92">
        <f>IF(K151="","N","Y")</f>
        <v/>
      </c>
      <c r="K151" s="94">
        <f>_xlfn.TEXTJOIN("; ",TRUE,IF(P151="52-wk low","52-wk low",""),IF(AND(AD151&gt;=Settings!$B$12,M151&lt;0),"Distribution",""),IF(AND(AJ151="Y",M151&lt;0,AK151&lt;-Settings!$B$13),"Long unwinding",""),IF(AND(AJ151="Y",M151&lt;0,AK151&gt;Settings!$B$13),"Short buildup",""))</f>
        <v/>
      </c>
      <c r="L151" s="95" t="n">
        <v>2340</v>
      </c>
      <c r="M151" s="96" t="n">
        <v>-1.45</v>
      </c>
      <c r="N151" s="93" t="n">
        <v>1284</v>
      </c>
      <c r="O151" s="91" t="inlineStr">
        <is>
          <t>None</t>
        </is>
      </c>
      <c r="P151" s="91" t="inlineStr">
        <is>
          <t>52-wk low</t>
        </is>
      </c>
      <c r="Q151" s="97" t="n">
        <v>8.42</v>
      </c>
      <c r="R151" s="96" t="n">
        <v>6.14</v>
      </c>
      <c r="S151" s="96" t="n">
        <v>1.38</v>
      </c>
      <c r="T151" s="96" t="n">
        <v>1.25</v>
      </c>
      <c r="U151" s="96" t="n">
        <v>1.06</v>
      </c>
      <c r="V151" s="103" t="n">
        <v>0.77</v>
      </c>
      <c r="W151" s="102" t="n">
        <v>4</v>
      </c>
      <c r="X151" s="93" t="n">
        <v>257</v>
      </c>
      <c r="Y151" s="91" t="inlineStr">
        <is>
          <t>None</t>
        </is>
      </c>
      <c r="Z151" s="99" t="n">
        <v>41.1</v>
      </c>
      <c r="AA151" s="96" t="n">
        <v>0.9</v>
      </c>
      <c r="AB151" s="96" t="n">
        <v>0.96</v>
      </c>
      <c r="AC151" s="96" t="n">
        <v>1.24</v>
      </c>
      <c r="AD151" s="96" t="n">
        <v>1.28</v>
      </c>
      <c r="AE151" s="96" t="n">
        <v>1.07</v>
      </c>
      <c r="AF151" s="103" t="n">
        <v>1.12</v>
      </c>
      <c r="AG151" s="91" t="inlineStr">
        <is>
          <t>Normal</t>
        </is>
      </c>
      <c r="AH151" s="100" t="n">
        <v>0</v>
      </c>
      <c r="AI151" s="101" t="n">
        <v>0</v>
      </c>
      <c r="AJ151" s="92" t="inlineStr">
        <is>
          <t>Y</t>
        </is>
      </c>
      <c r="AK151" s="96" t="n">
        <v>-3.62</v>
      </c>
      <c r="AL151" s="91" t="inlineStr">
        <is>
          <t>Long unwinding</t>
        </is>
      </c>
      <c r="AM151" s="93" t="n">
        <v>131</v>
      </c>
      <c r="AN151" s="92" t="inlineStr">
        <is>
          <t>None</t>
        </is>
      </c>
      <c r="AO151" s="102" t="n">
        <v>0</v>
      </c>
      <c r="AP151" s="103" t="n">
        <v>0.51</v>
      </c>
      <c r="AQ151" s="102" t="n">
        <v>5</v>
      </c>
      <c r="AR151" s="91" t="inlineStr">
        <is>
          <t>Y</t>
        </is>
      </c>
      <c r="AS151" s="104" t="n">
        <v>5.9</v>
      </c>
      <c r="AT151" s="92">
        <f>IF(AND(P151="52-wk high",T151&gt;=Settings!$B$7),"Y","N")</f>
        <v/>
      </c>
      <c r="AU151" s="91">
        <f>IF(AND(AD151&gt;=Settings!$B$8,M151&gt;0),"Y","N")</f>
        <v/>
      </c>
      <c r="AV151" s="91">
        <f>IF(OR(AH151&gt;Settings!$B$9,AI151&gt;Settings!$B$9),"Y","N")</f>
        <v/>
      </c>
      <c r="AW151" s="91">
        <f>IF(AJ151&lt;&gt;"Y","n/a",IF(AND(M151&gt;0,AK151&gt;Settings!$B$10),"Y","N"))</f>
        <v/>
      </c>
      <c r="AX151" s="91">
        <f>IF(AO151&gt;=Settings!$B$11,"Y","N")</f>
        <v/>
      </c>
      <c r="AY151" s="99">
        <f>(AT151="Y")+(AU151="Y")+(AV151="Y")+(AW151="Y")+(AX151="Y")</f>
        <v/>
      </c>
      <c r="AZ151" s="94">
        <f>IF(AY151=0,"None",_xlfn.TEXTJOIN(", ",TRUE(),IF(AT151="Y","Breakout",""),IF(AU151="Y","Accumulation",""),IF(AV151="Y","Institutional buying",""),IF(AW151="Y","Long buildup",""),IF(AX151="Y","Momentum leader","")))</f>
        <v/>
      </c>
      <c r="BA151" s="94">
        <f>IF(BW151="","","Passes "&amp;AY151&amp;" of 5 buy-side scans"&amp;IF(G151="Y","; RED FLAG: filter out using Red flag column",""))</f>
        <v/>
      </c>
      <c r="BB151" s="91" t="inlineStr">
        <is>
          <t>None</t>
        </is>
      </c>
      <c r="BC151" s="92" t="inlineStr">
        <is>
          <t>N</t>
        </is>
      </c>
      <c r="BD151" s="94" t="n"/>
      <c r="BE151" s="94" t="n"/>
      <c r="BF151" s="92">
        <f>IF(R151*100000&gt;=Settings!$B$5,"Y","N")</f>
        <v/>
      </c>
      <c r="BG151" s="91">
        <f>IF(F151&gt;Settings!$B$6,"Y","N")</f>
        <v/>
      </c>
      <c r="BH151" s="97" t="n">
        <v>-37.08</v>
      </c>
      <c r="BI151" s="96" t="n">
        <v>-5.72</v>
      </c>
      <c r="BJ151" s="96" t="n">
        <v>-9.58</v>
      </c>
      <c r="BK151" s="96" t="n">
        <v>-18.69</v>
      </c>
      <c r="BL151" s="96" t="n">
        <v>-24.25</v>
      </c>
      <c r="BM151" s="96" t="n">
        <v>-29.77</v>
      </c>
      <c r="BN151" s="97" t="n">
        <v>-6.28</v>
      </c>
      <c r="BO151" s="96" t="n">
        <v>-10.37</v>
      </c>
      <c r="BP151" s="96" t="n">
        <v>-14.6</v>
      </c>
      <c r="BQ151" s="96" t="n">
        <v>-19.16</v>
      </c>
      <c r="BR151" s="91" t="inlineStr">
        <is>
          <t>Stacked down</t>
        </is>
      </c>
      <c r="BS151" s="91" t="inlineStr">
        <is>
          <t>None</t>
        </is>
      </c>
      <c r="BT151" s="96" t="n">
        <v>24.1</v>
      </c>
      <c r="BU151" s="91" t="inlineStr">
        <is>
          <t>N</t>
        </is>
      </c>
      <c r="BV151" s="99">
        <f>IF(OR(BF151&lt;&gt;"Y",BG151&lt;&gt;"Y"),"",(AND(ISNUMBER(BQ151),BQ151&gt;0))+(BR151="Stacked up")+(AND(ISNUMBER(BH151),BH151&gt;=-Settings!$B$17))+(AND(ISNUMBER(BK151),ISNUMBER(BM151),BK151&gt;0,BM151&gt;0))+(AND(ISNUMBER(AQ151),AQ151&gt;=Settings!$B$18))+(AND(ISNUMBER(BT151),BT151&gt;=Settings!$B$19,BT151&lt;=Settings!$B$20))+(AND(ISNUMBER(AS151),AS151&gt;0))+(AND(ISNUMBER(T151),ISNUMBER(M151),T151&gt;=Settings!$B$21,M151&gt;0))+(AND(ISNUMBER(AD151),ISNUMBER(M151),AD151&gt;=Settings!$B$22,M151&gt;0))+(AY151&gt;=1))</f>
        <v/>
      </c>
      <c r="BW151" s="91">
        <f>IF(OR(AY151=0,BF151&lt;&gt;"Y",BG151&lt;&gt;"Y"),"",1+SUMPRODUCT(($A$6:$A$2604=A151)*($AY$6:$AY$2604&gt;0)*($BF$6:$BF$2604="Y")*($BG$6:$BG$2604="Y")*(($AY$6:$AY$2604&gt;AY151)+($AY$6:$AY$2604=AY151)*($AD$6:$AD$2604&gt;AD151))))</f>
        <v/>
      </c>
    </row>
    <row r="152" ht="23.85" customHeight="1" s="55">
      <c r="A152" s="90" t="n">
        <v>46296</v>
      </c>
      <c r="B152" s="91" t="inlineStr">
        <is>
          <t>DABUR</t>
        </is>
      </c>
      <c r="C152" s="91" t="inlineStr">
        <is>
          <t>INE016A01026</t>
        </is>
      </c>
      <c r="D152" s="91" t="inlineStr">
        <is>
          <t>Fast Moving Consumer Goods</t>
        </is>
      </c>
      <c r="E152" s="91" t="inlineStr">
        <is>
          <t>Midcap 150 (in Nifty 200)</t>
        </is>
      </c>
      <c r="F152" s="93" t="n">
        <v>66390</v>
      </c>
      <c r="G152" s="92" t="inlineStr">
        <is>
          <t>N</t>
        </is>
      </c>
      <c r="H152" s="94" t="n"/>
      <c r="I152" s="91" t="inlineStr">
        <is>
          <t>N</t>
        </is>
      </c>
      <c r="J152" s="92">
        <f>IF(K152="","N","Y")</f>
        <v/>
      </c>
      <c r="K152" s="94">
        <f>_xlfn.TEXTJOIN("; ",TRUE,IF(P152="52-wk low","52-wk low",""),IF(AND(AD152&gt;=Settings!$B$12,M152&lt;0),"Distribution",""),IF(AND(AJ152="Y",M152&lt;0,AK152&lt;-Settings!$B$13),"Long unwinding",""),IF(AND(AJ152="Y",M152&lt;0,AK152&gt;Settings!$B$13),"Short buildup",""))</f>
        <v/>
      </c>
      <c r="L152" s="95" t="n">
        <v>374.25</v>
      </c>
      <c r="M152" s="96" t="n">
        <v>-1.54</v>
      </c>
      <c r="N152" s="93" t="n">
        <v>1362</v>
      </c>
      <c r="O152" s="91" t="inlineStr">
        <is>
          <t>None</t>
        </is>
      </c>
      <c r="P152" s="91" t="inlineStr">
        <is>
          <t>None</t>
        </is>
      </c>
      <c r="Q152" s="97" t="n">
        <v>24.55</v>
      </c>
      <c r="R152" s="96" t="n">
        <v>24.73</v>
      </c>
      <c r="S152" s="96" t="n">
        <v>1.01</v>
      </c>
      <c r="T152" s="96" t="n">
        <v>1.13</v>
      </c>
      <c r="U152" s="96" t="n">
        <v>1.15</v>
      </c>
      <c r="V152" s="103" t="n">
        <v>1.15</v>
      </c>
      <c r="W152" s="102" t="n">
        <v>7</v>
      </c>
      <c r="X152" s="93" t="n">
        <v>284</v>
      </c>
      <c r="Y152" s="91" t="inlineStr">
        <is>
          <t>None</t>
        </is>
      </c>
      <c r="Z152" s="99" t="n">
        <v>58.91</v>
      </c>
      <c r="AA152" s="96" t="n">
        <v>0.98</v>
      </c>
      <c r="AB152" s="96" t="n">
        <v>1.04</v>
      </c>
      <c r="AC152" s="96" t="n">
        <v>0.96</v>
      </c>
      <c r="AD152" s="96" t="n">
        <v>1.18</v>
      </c>
      <c r="AE152" s="96" t="n">
        <v>1.23</v>
      </c>
      <c r="AF152" s="103" t="n">
        <v>1.12</v>
      </c>
      <c r="AG152" s="91" t="inlineStr">
        <is>
          <t>Normal</t>
        </is>
      </c>
      <c r="AH152" s="100" t="n">
        <v>0</v>
      </c>
      <c r="AI152" s="101" t="n">
        <v>0</v>
      </c>
      <c r="AJ152" s="92" t="inlineStr">
        <is>
          <t>Y</t>
        </is>
      </c>
      <c r="AK152" s="96" t="n">
        <v>-1.5</v>
      </c>
      <c r="AL152" s="91" t="inlineStr">
        <is>
          <t>Long unwinding</t>
        </is>
      </c>
      <c r="AM152" s="93" t="n">
        <v>166</v>
      </c>
      <c r="AN152" s="92" t="inlineStr">
        <is>
          <t>None</t>
        </is>
      </c>
      <c r="AO152" s="102" t="n">
        <v>0</v>
      </c>
      <c r="AP152" s="103" t="n">
        <v>0.52</v>
      </c>
      <c r="AQ152" s="102" t="n">
        <v>7</v>
      </c>
      <c r="AR152" s="91" t="inlineStr">
        <is>
          <t>Y</t>
        </is>
      </c>
      <c r="AS152" s="104" t="n">
        <v>2.11</v>
      </c>
      <c r="AT152" s="92">
        <f>IF(AND(P152="52-wk high",T152&gt;=Settings!$B$7),"Y","N")</f>
        <v/>
      </c>
      <c r="AU152" s="91">
        <f>IF(AND(AD152&gt;=Settings!$B$8,M152&gt;0),"Y","N")</f>
        <v/>
      </c>
      <c r="AV152" s="91">
        <f>IF(OR(AH152&gt;Settings!$B$9,AI152&gt;Settings!$B$9),"Y","N")</f>
        <v/>
      </c>
      <c r="AW152" s="91">
        <f>IF(AJ152&lt;&gt;"Y","n/a",IF(AND(M152&gt;0,AK152&gt;Settings!$B$10),"Y","N"))</f>
        <v/>
      </c>
      <c r="AX152" s="91">
        <f>IF(AO152&gt;=Settings!$B$11,"Y","N")</f>
        <v/>
      </c>
      <c r="AY152" s="99">
        <f>(AT152="Y")+(AU152="Y")+(AV152="Y")+(AW152="Y")+(AX152="Y")</f>
        <v/>
      </c>
      <c r="AZ152" s="94">
        <f>IF(AY152=0,"None",_xlfn.TEXTJOIN(", ",TRUE(),IF(AT152="Y","Breakout",""),IF(AU152="Y","Accumulation",""),IF(AV152="Y","Institutional buying",""),IF(AW152="Y","Long buildup",""),IF(AX152="Y","Momentum leader","")))</f>
        <v/>
      </c>
      <c r="BA152" s="94">
        <f>IF(BW152="","","Passes "&amp;AY152&amp;" of 5 buy-side scans"&amp;IF(G152="Y","; RED FLAG: filter out using Red flag column",""))</f>
        <v/>
      </c>
      <c r="BB152" s="91" t="inlineStr">
        <is>
          <t>None</t>
        </is>
      </c>
      <c r="BC152" s="92" t="inlineStr">
        <is>
          <t>N</t>
        </is>
      </c>
      <c r="BD152" s="94" t="n"/>
      <c r="BE152" s="94" t="n"/>
      <c r="BF152" s="92">
        <f>IF(R152*100000&gt;=Settings!$B$5,"Y","N")</f>
        <v/>
      </c>
      <c r="BG152" s="91">
        <f>IF(F152&gt;Settings!$B$6,"Y","N")</f>
        <v/>
      </c>
      <c r="BH152" s="97" t="n">
        <v>-29.92</v>
      </c>
      <c r="BI152" s="96" t="n">
        <v>-2.97</v>
      </c>
      <c r="BJ152" s="96" t="n">
        <v>-2.54</v>
      </c>
      <c r="BK152" s="96" t="n">
        <v>-15.85</v>
      </c>
      <c r="BL152" s="96" t="n">
        <v>-9.81</v>
      </c>
      <c r="BM152" s="96" t="n">
        <v>-24.4</v>
      </c>
      <c r="BN152" s="97" t="n">
        <v>-2.66</v>
      </c>
      <c r="BO152" s="96" t="n">
        <v>-5.49</v>
      </c>
      <c r="BP152" s="96" t="n">
        <v>-9.529999999999999</v>
      </c>
      <c r="BQ152" s="96" t="n">
        <v>-14.8</v>
      </c>
      <c r="BR152" s="91" t="inlineStr">
        <is>
          <t>Stacked down</t>
        </is>
      </c>
      <c r="BS152" s="91" t="inlineStr">
        <is>
          <t>None</t>
        </is>
      </c>
      <c r="BT152" s="96" t="n">
        <v>31.5</v>
      </c>
      <c r="BU152" s="91" t="inlineStr">
        <is>
          <t>N</t>
        </is>
      </c>
      <c r="BV152" s="99">
        <f>IF(OR(BF152&lt;&gt;"Y",BG152&lt;&gt;"Y"),"",(AND(ISNUMBER(BQ152),BQ152&gt;0))+(BR152="Stacked up")+(AND(ISNUMBER(BH152),BH152&gt;=-Settings!$B$17))+(AND(ISNUMBER(BK152),ISNUMBER(BM152),BK152&gt;0,BM152&gt;0))+(AND(ISNUMBER(AQ152),AQ152&gt;=Settings!$B$18))+(AND(ISNUMBER(BT152),BT152&gt;=Settings!$B$19,BT152&lt;=Settings!$B$20))+(AND(ISNUMBER(AS152),AS152&gt;0))+(AND(ISNUMBER(T152),ISNUMBER(M152),T152&gt;=Settings!$B$21,M152&gt;0))+(AND(ISNUMBER(AD152),ISNUMBER(M152),AD152&gt;=Settings!$B$22,M152&gt;0))+(AY152&gt;=1))</f>
        <v/>
      </c>
      <c r="BW152" s="91">
        <f>IF(OR(AY152=0,BF152&lt;&gt;"Y",BG152&lt;&gt;"Y"),"",1+SUMPRODUCT(($A$6:$A$2604=A152)*($AY$6:$AY$2604&gt;0)*($BF$6:$BF$2604="Y")*($BG$6:$BG$2604="Y")*(($AY$6:$AY$2604&gt;AY152)+($AY$6:$AY$2604=AY152)*($AD$6:$AD$2604&gt;AD152))))</f>
        <v/>
      </c>
    </row>
    <row r="153" ht="23.85" customHeight="1" s="55">
      <c r="A153" s="90" t="n">
        <v>46296</v>
      </c>
      <c r="B153" s="91" t="inlineStr">
        <is>
          <t>LTF</t>
        </is>
      </c>
      <c r="C153" s="91" t="inlineStr">
        <is>
          <t>INE498L01015</t>
        </is>
      </c>
      <c r="D153" s="91" t="inlineStr">
        <is>
          <t>Financial Services</t>
        </is>
      </c>
      <c r="E153" s="91" t="inlineStr">
        <is>
          <t>Midcap 150 (in Nifty 200)</t>
        </is>
      </c>
      <c r="F153" s="93" t="n">
        <v>66255</v>
      </c>
      <c r="G153" s="92" t="inlineStr">
        <is>
          <t>N</t>
        </is>
      </c>
      <c r="H153" s="94" t="n"/>
      <c r="I153" s="91" t="inlineStr">
        <is>
          <t>N</t>
        </is>
      </c>
      <c r="J153" s="92">
        <f>IF(K153="","N","Y")</f>
        <v/>
      </c>
      <c r="K153" s="94">
        <f>_xlfn.TEXTJOIN("; ",TRUE,IF(P153="52-wk low","52-wk low",""),IF(AND(AD153&gt;=Settings!$B$12,M153&lt;0),"Distribution",""),IF(AND(AJ153="Y",M153&lt;0,AK153&lt;-Settings!$B$13),"Long unwinding",""),IF(AND(AJ153="Y",M153&lt;0,AK153&gt;Settings!$B$13),"Short buildup",""))</f>
        <v/>
      </c>
      <c r="L153" s="95" t="n">
        <v>264.35</v>
      </c>
      <c r="M153" s="96" t="n">
        <v>-0.25</v>
      </c>
      <c r="N153" s="93" t="n">
        <v>688</v>
      </c>
      <c r="O153" s="91" t="inlineStr">
        <is>
          <t>None</t>
        </is>
      </c>
      <c r="P153" s="91" t="inlineStr">
        <is>
          <t>None</t>
        </is>
      </c>
      <c r="Q153" s="97" t="n">
        <v>70.97</v>
      </c>
      <c r="R153" s="96" t="n">
        <v>60.9</v>
      </c>
      <c r="S153" s="96" t="n">
        <v>1.17</v>
      </c>
      <c r="T153" s="96" t="n">
        <v>1.32</v>
      </c>
      <c r="U153" s="96" t="n">
        <v>1.2</v>
      </c>
      <c r="V153" s="103" t="n">
        <v>1.03</v>
      </c>
      <c r="W153" s="102" t="n">
        <v>6</v>
      </c>
      <c r="X153" s="93" t="n">
        <v>255</v>
      </c>
      <c r="Y153" s="91" t="inlineStr">
        <is>
          <t>None</t>
        </is>
      </c>
      <c r="Z153" s="99" t="n">
        <v>44.81</v>
      </c>
      <c r="AA153" s="96" t="n">
        <v>1.02</v>
      </c>
      <c r="AB153" s="96" t="n">
        <v>1.01</v>
      </c>
      <c r="AC153" s="96" t="n">
        <v>1.23</v>
      </c>
      <c r="AD153" s="96" t="n">
        <v>1.35</v>
      </c>
      <c r="AE153" s="96" t="n">
        <v>1.27</v>
      </c>
      <c r="AF153" s="103" t="n">
        <v>1.01</v>
      </c>
      <c r="AG153" s="91" t="inlineStr">
        <is>
          <t>Normal</t>
        </is>
      </c>
      <c r="AH153" s="100" t="n">
        <v>0</v>
      </c>
      <c r="AI153" s="101" t="n">
        <v>0</v>
      </c>
      <c r="AJ153" s="92" t="inlineStr">
        <is>
          <t>Y</t>
        </is>
      </c>
      <c r="AK153" s="96" t="n">
        <v>-1.31</v>
      </c>
      <c r="AL153" s="91" t="inlineStr">
        <is>
          <t>Long unwinding</t>
        </is>
      </c>
      <c r="AM153" s="93" t="n">
        <v>76</v>
      </c>
      <c r="AN153" s="92" t="inlineStr">
        <is>
          <t>200 Mom 30; Mid150 Mom 50; MidSmall400 MQ 100</t>
        </is>
      </c>
      <c r="AO153" s="102" t="n">
        <v>3</v>
      </c>
      <c r="AP153" s="103" t="n">
        <v>0.93</v>
      </c>
      <c r="AQ153" s="102" t="n">
        <v>58</v>
      </c>
      <c r="AR153" s="91" t="inlineStr">
        <is>
          <t>N</t>
        </is>
      </c>
      <c r="AS153" s="104" t="n">
        <v>0.6</v>
      </c>
      <c r="AT153" s="92">
        <f>IF(AND(P153="52-wk high",T153&gt;=Settings!$B$7),"Y","N")</f>
        <v/>
      </c>
      <c r="AU153" s="91">
        <f>IF(AND(AD153&gt;=Settings!$B$8,M153&gt;0),"Y","N")</f>
        <v/>
      </c>
      <c r="AV153" s="91">
        <f>IF(OR(AH153&gt;Settings!$B$9,AI153&gt;Settings!$B$9),"Y","N")</f>
        <v/>
      </c>
      <c r="AW153" s="91">
        <f>IF(AJ153&lt;&gt;"Y","n/a",IF(AND(M153&gt;0,AK153&gt;Settings!$B$10),"Y","N"))</f>
        <v/>
      </c>
      <c r="AX153" s="91">
        <f>IF(AO153&gt;=Settings!$B$11,"Y","N")</f>
        <v/>
      </c>
      <c r="AY153" s="99">
        <f>(AT153="Y")+(AU153="Y")+(AV153="Y")+(AW153="Y")+(AX153="Y")</f>
        <v/>
      </c>
      <c r="AZ153" s="94">
        <f>IF(AY153=0,"None",_xlfn.TEXTJOIN(", ",TRUE(),IF(AT153="Y","Breakout",""),IF(AU153="Y","Accumulation",""),IF(AV153="Y","Institutional buying",""),IF(AW153="Y","Long buildup",""),IF(AX153="Y","Momentum leader","")))</f>
        <v/>
      </c>
      <c r="BA153" s="94">
        <f>IF(BW153="","","Passes "&amp;AY153&amp;" of 5 buy-side scans"&amp;IF(G153="Y","; RED FLAG: filter out using Red flag column",""))</f>
        <v/>
      </c>
      <c r="BB153" s="91" t="inlineStr">
        <is>
          <t>None</t>
        </is>
      </c>
      <c r="BC153" s="92" t="inlineStr">
        <is>
          <t>N</t>
        </is>
      </c>
      <c r="BD153" s="94" t="n"/>
      <c r="BE153" s="94" t="n"/>
      <c r="BF153" s="92">
        <f>IF(R153*100000&gt;=Settings!$B$5,"Y","N")</f>
        <v/>
      </c>
      <c r="BG153" s="91">
        <f>IF(F153&gt;Settings!$B$6,"Y","N")</f>
        <v/>
      </c>
      <c r="BH153" s="97" t="n">
        <v>-21.93</v>
      </c>
      <c r="BI153" s="96" t="n">
        <v>-6.26</v>
      </c>
      <c r="BJ153" s="96" t="n">
        <v>-14.46</v>
      </c>
      <c r="BK153" s="96" t="n">
        <v>-15.46</v>
      </c>
      <c r="BL153" s="96" t="n">
        <v>8.06</v>
      </c>
      <c r="BM153" s="96" t="n">
        <v>2.23</v>
      </c>
      <c r="BN153" s="97" t="n">
        <v>-9.779999999999999</v>
      </c>
      <c r="BO153" s="96" t="n">
        <v>-12.34</v>
      </c>
      <c r="BP153" s="96" t="n">
        <v>-11.86</v>
      </c>
      <c r="BQ153" s="96" t="n">
        <v>-9.56</v>
      </c>
      <c r="BR153" s="91" t="inlineStr">
        <is>
          <t>Mixed</t>
        </is>
      </c>
      <c r="BS153" s="91" t="inlineStr">
        <is>
          <t>None</t>
        </is>
      </c>
      <c r="BT153" s="96" t="n">
        <v>22.9</v>
      </c>
      <c r="BU153" s="91" t="inlineStr">
        <is>
          <t>N</t>
        </is>
      </c>
      <c r="BV153" s="99">
        <f>IF(OR(BF153&lt;&gt;"Y",BG153&lt;&gt;"Y"),"",(AND(ISNUMBER(BQ153),BQ153&gt;0))+(BR153="Stacked up")+(AND(ISNUMBER(BH153),BH153&gt;=-Settings!$B$17))+(AND(ISNUMBER(BK153),ISNUMBER(BM153),BK153&gt;0,BM153&gt;0))+(AND(ISNUMBER(AQ153),AQ153&gt;=Settings!$B$18))+(AND(ISNUMBER(BT153),BT153&gt;=Settings!$B$19,BT153&lt;=Settings!$B$20))+(AND(ISNUMBER(AS153),AS153&gt;0))+(AND(ISNUMBER(T153),ISNUMBER(M153),T153&gt;=Settings!$B$21,M153&gt;0))+(AND(ISNUMBER(AD153),ISNUMBER(M153),AD153&gt;=Settings!$B$22,M153&gt;0))+(AY153&gt;=1))</f>
        <v/>
      </c>
      <c r="BW153" s="91">
        <f>IF(OR(AY153=0,BF153&lt;&gt;"Y",BG153&lt;&gt;"Y"),"",1+SUMPRODUCT(($A$6:$A$2604=A153)*($AY$6:$AY$2604&gt;0)*($BF$6:$BF$2604="Y")*($BG$6:$BG$2604="Y")*(($AY$6:$AY$2604&gt;AY153)+($AY$6:$AY$2604=AY153)*($AD$6:$AD$2604&gt;AD153))))</f>
        <v/>
      </c>
    </row>
    <row r="154" ht="23.85" customHeight="1" s="55">
      <c r="A154" s="90" t="n">
        <v>46296</v>
      </c>
      <c r="B154" s="91" t="inlineStr">
        <is>
          <t>GLENMARK</t>
        </is>
      </c>
      <c r="C154" s="91" t="inlineStr">
        <is>
          <t>INE935A01035</t>
        </is>
      </c>
      <c r="D154" s="91" t="inlineStr">
        <is>
          <t>Healthcare</t>
        </is>
      </c>
      <c r="E154" s="91" t="inlineStr">
        <is>
          <t>Midcap 150 (in Nifty 200)</t>
        </is>
      </c>
      <c r="F154" s="93" t="n">
        <v>65787</v>
      </c>
      <c r="G154" s="92" t="inlineStr">
        <is>
          <t>N</t>
        </is>
      </c>
      <c r="H154" s="94" t="n"/>
      <c r="I154" s="91" t="inlineStr">
        <is>
          <t>N</t>
        </is>
      </c>
      <c r="J154" s="92">
        <f>IF(K154="","N","Y")</f>
        <v/>
      </c>
      <c r="K154" s="94">
        <f>_xlfn.TEXTJOIN("; ",TRUE,IF(P154="52-wk low","52-wk low",""),IF(AND(AD154&gt;=Settings!$B$12,M154&lt;0),"Distribution",""),IF(AND(AJ154="Y",M154&lt;0,AK154&lt;-Settings!$B$13),"Long unwinding",""),IF(AND(AJ154="Y",M154&lt;0,AK154&gt;Settings!$B$13),"Short buildup",""))</f>
        <v/>
      </c>
      <c r="L154" s="95" t="n">
        <v>2331</v>
      </c>
      <c r="M154" s="96" t="n">
        <v>-0.16</v>
      </c>
      <c r="N154" s="93" t="n">
        <v>664</v>
      </c>
      <c r="O154" s="91" t="inlineStr">
        <is>
          <t>None</t>
        </is>
      </c>
      <c r="P154" s="91" t="inlineStr">
        <is>
          <t>None</t>
        </is>
      </c>
      <c r="Q154" s="97" t="n">
        <v>9.73</v>
      </c>
      <c r="R154" s="96" t="n">
        <v>5.76</v>
      </c>
      <c r="S154" s="96" t="n">
        <v>1.76</v>
      </c>
      <c r="T154" s="96" t="n">
        <v>1.76</v>
      </c>
      <c r="U154" s="96" t="n">
        <v>1.57</v>
      </c>
      <c r="V154" s="103" t="n">
        <v>0.93</v>
      </c>
      <c r="W154" s="102" t="n">
        <v>6</v>
      </c>
      <c r="X154" s="93" t="n">
        <v>148</v>
      </c>
      <c r="Y154" s="91" t="inlineStr">
        <is>
          <t>None</t>
        </is>
      </c>
      <c r="Z154" s="99" t="n">
        <v>67.37</v>
      </c>
      <c r="AA154" s="96" t="n">
        <v>1.25</v>
      </c>
      <c r="AB154" s="96" t="n">
        <v>1.37</v>
      </c>
      <c r="AC154" s="96" t="n">
        <v>2.14</v>
      </c>
      <c r="AD154" s="96" t="n">
        <v>2.39</v>
      </c>
      <c r="AE154" s="96" t="n">
        <v>2.25</v>
      </c>
      <c r="AF154" s="103" t="n">
        <v>1.2</v>
      </c>
      <c r="AG154" s="91" t="inlineStr">
        <is>
          <t>Normal</t>
        </is>
      </c>
      <c r="AH154" s="100" t="n">
        <v>0</v>
      </c>
      <c r="AI154" s="101" t="n">
        <v>0</v>
      </c>
      <c r="AJ154" s="92" t="inlineStr">
        <is>
          <t>Y</t>
        </is>
      </c>
      <c r="AK154" s="96" t="n">
        <v>-0.83</v>
      </c>
      <c r="AL154" s="91" t="inlineStr">
        <is>
          <t>Long unwinding</t>
        </is>
      </c>
      <c r="AM154" s="93" t="n">
        <v>95</v>
      </c>
      <c r="AN154" s="92" t="inlineStr">
        <is>
          <t>200 Mom 30; 500 Mom 50; Mid150 Mom 50; MidSmall400 MQ 100</t>
        </is>
      </c>
      <c r="AO154" s="102" t="n">
        <v>4</v>
      </c>
      <c r="AP154" s="103" t="n">
        <v>1.31</v>
      </c>
      <c r="AQ154" s="102" t="n">
        <v>74</v>
      </c>
      <c r="AR154" s="91" t="inlineStr">
        <is>
          <t>Y</t>
        </is>
      </c>
      <c r="AS154" s="104" t="n">
        <v>3.79</v>
      </c>
      <c r="AT154" s="92">
        <f>IF(AND(P154="52-wk high",T154&gt;=Settings!$B$7),"Y","N")</f>
        <v/>
      </c>
      <c r="AU154" s="91">
        <f>IF(AND(AD154&gt;=Settings!$B$8,M154&gt;0),"Y","N")</f>
        <v/>
      </c>
      <c r="AV154" s="91">
        <f>IF(OR(AH154&gt;Settings!$B$9,AI154&gt;Settings!$B$9),"Y","N")</f>
        <v/>
      </c>
      <c r="AW154" s="91">
        <f>IF(AJ154&lt;&gt;"Y","n/a",IF(AND(M154&gt;0,AK154&gt;Settings!$B$10),"Y","N"))</f>
        <v/>
      </c>
      <c r="AX154" s="91">
        <f>IF(AO154&gt;=Settings!$B$11,"Y","N")</f>
        <v/>
      </c>
      <c r="AY154" s="99">
        <f>(AT154="Y")+(AU154="Y")+(AV154="Y")+(AW154="Y")+(AX154="Y")</f>
        <v/>
      </c>
      <c r="AZ154" s="94">
        <f>IF(AY154=0,"None",_xlfn.TEXTJOIN(", ",TRUE(),IF(AT154="Y","Breakout",""),IF(AU154="Y","Accumulation",""),IF(AV154="Y","Institutional buying",""),IF(AW154="Y","Long buildup",""),IF(AX154="Y","Momentum leader","")))</f>
        <v/>
      </c>
      <c r="BA154" s="94">
        <f>IF(BW154="","","Passes "&amp;AY154&amp;" of 5 buy-side scans"&amp;IF(G154="Y","; RED FLAG: filter out using Red flag column",""))</f>
        <v/>
      </c>
      <c r="BB154" s="91" t="inlineStr">
        <is>
          <t>None</t>
        </is>
      </c>
      <c r="BC154" s="92" t="inlineStr">
        <is>
          <t>N</t>
        </is>
      </c>
      <c r="BD154" s="94" t="n"/>
      <c r="BE154" s="94" t="n"/>
      <c r="BF154" s="92">
        <f>IF(R154*100000&gt;=Settings!$B$5,"Y","N")</f>
        <v/>
      </c>
      <c r="BG154" s="91">
        <f>IF(F154&gt;Settings!$B$6,"Y","N")</f>
        <v/>
      </c>
      <c r="BH154" s="97" t="n">
        <v>-8.140000000000001</v>
      </c>
      <c r="BI154" s="96" t="n">
        <v>-4.09</v>
      </c>
      <c r="BJ154" s="96" t="n">
        <v>-5.64</v>
      </c>
      <c r="BK154" s="96" t="n">
        <v>7.82</v>
      </c>
      <c r="BL154" s="96" t="n">
        <v>10.94</v>
      </c>
      <c r="BM154" s="96" t="n">
        <v>18.98</v>
      </c>
      <c r="BN154" s="97" t="n">
        <v>-2.85</v>
      </c>
      <c r="BO154" s="96" t="n">
        <v>-1.48</v>
      </c>
      <c r="BP154" s="96" t="n">
        <v>0.9399999999999999</v>
      </c>
      <c r="BQ154" s="96" t="n">
        <v>4.63</v>
      </c>
      <c r="BR154" s="91" t="inlineStr">
        <is>
          <t>Mixed</t>
        </is>
      </c>
      <c r="BS154" s="91" t="inlineStr">
        <is>
          <t>None</t>
        </is>
      </c>
      <c r="BT154" s="96" t="n">
        <v>39.8</v>
      </c>
      <c r="BU154" s="91" t="inlineStr">
        <is>
          <t>N</t>
        </is>
      </c>
      <c r="BV154" s="99">
        <f>IF(OR(BF154&lt;&gt;"Y",BG154&lt;&gt;"Y"),"",(AND(ISNUMBER(BQ154),BQ154&gt;0))+(BR154="Stacked up")+(AND(ISNUMBER(BH154),BH154&gt;=-Settings!$B$17))+(AND(ISNUMBER(BK154),ISNUMBER(BM154),BK154&gt;0,BM154&gt;0))+(AND(ISNUMBER(AQ154),AQ154&gt;=Settings!$B$18))+(AND(ISNUMBER(BT154),BT154&gt;=Settings!$B$19,BT154&lt;=Settings!$B$20))+(AND(ISNUMBER(AS154),AS154&gt;0))+(AND(ISNUMBER(T154),ISNUMBER(M154),T154&gt;=Settings!$B$21,M154&gt;0))+(AND(ISNUMBER(AD154),ISNUMBER(M154),AD154&gt;=Settings!$B$22,M154&gt;0))+(AY154&gt;=1))</f>
        <v/>
      </c>
      <c r="BW154" s="91">
        <f>IF(OR(AY154=0,BF154&lt;&gt;"Y",BG154&lt;&gt;"Y"),"",1+SUMPRODUCT(($A$6:$A$2604=A154)*($AY$6:$AY$2604&gt;0)*($BF$6:$BF$2604="Y")*($BG$6:$BG$2604="Y")*(($AY$6:$AY$2604&gt;AY154)+($AY$6:$AY$2604=AY154)*($AD$6:$AD$2604&gt;AD154))))</f>
        <v/>
      </c>
    </row>
    <row r="155" ht="23.85" customHeight="1" s="55">
      <c r="A155" s="90" t="n">
        <v>46296</v>
      </c>
      <c r="B155" s="91" t="inlineStr">
        <is>
          <t>SWIGGY</t>
        </is>
      </c>
      <c r="C155" s="91" t="inlineStr">
        <is>
          <t>INE00H001014</t>
        </is>
      </c>
      <c r="D155" s="91" t="inlineStr">
        <is>
          <t>Consumer Services</t>
        </is>
      </c>
      <c r="E155" s="91" t="inlineStr">
        <is>
          <t>Midcap 150 (in Nifty 200)</t>
        </is>
      </c>
      <c r="F155" s="93" t="n">
        <v>65695</v>
      </c>
      <c r="G155" s="92" t="inlineStr">
        <is>
          <t>Y</t>
        </is>
      </c>
      <c r="H155" s="94" t="inlineStr">
        <is>
          <t>Loss making</t>
        </is>
      </c>
      <c r="I155" s="91" t="inlineStr">
        <is>
          <t>N</t>
        </is>
      </c>
      <c r="J155" s="92">
        <f>IF(K155="","N","Y")</f>
        <v/>
      </c>
      <c r="K155" s="94">
        <f>_xlfn.TEXTJOIN("; ",TRUE,IF(P155="52-wk low","52-wk low",""),IF(AND(AD155&gt;=Settings!$B$12,M155&lt;0),"Distribution",""),IF(AND(AJ155="Y",M155&lt;0,AK155&lt;-Settings!$B$13),"Long unwinding",""),IF(AND(AJ155="Y",M155&lt;0,AK155&gt;Settings!$B$13),"Short buildup",""))</f>
        <v/>
      </c>
      <c r="L155" s="95" t="n">
        <v>238</v>
      </c>
      <c r="M155" s="96" t="n">
        <v>-4.84</v>
      </c>
      <c r="N155" s="93" t="n">
        <v>2456</v>
      </c>
      <c r="O155" s="91" t="inlineStr">
        <is>
          <t>None</t>
        </is>
      </c>
      <c r="P155" s="91" t="inlineStr">
        <is>
          <t>52-wk low</t>
        </is>
      </c>
      <c r="Q155" s="97" t="n">
        <v>137.85</v>
      </c>
      <c r="R155" s="96" t="n">
        <v>269.69</v>
      </c>
      <c r="S155" s="96" t="n">
        <v>0.51</v>
      </c>
      <c r="T155" s="96" t="n">
        <v>0.62</v>
      </c>
      <c r="U155" s="96" t="n">
        <v>0.75</v>
      </c>
      <c r="V155" s="103" t="n">
        <v>1.47</v>
      </c>
      <c r="W155" s="102" t="n">
        <v>5</v>
      </c>
      <c r="X155" s="93" t="n"/>
      <c r="Y155" s="91" t="inlineStr">
        <is>
          <t>None</t>
        </is>
      </c>
      <c r="Z155" s="99" t="n">
        <v>44.9</v>
      </c>
      <c r="AA155" s="96" t="n">
        <v>0.88</v>
      </c>
      <c r="AB155" s="96" t="n">
        <v>1.06</v>
      </c>
      <c r="AC155" s="96" t="n">
        <v>0.37</v>
      </c>
      <c r="AD155" s="96" t="n">
        <v>0.57</v>
      </c>
      <c r="AE155" s="96" t="n">
        <v>0.74</v>
      </c>
      <c r="AF155" s="103" t="n">
        <v>1.36</v>
      </c>
      <c r="AG155" s="91" t="inlineStr">
        <is>
          <t>Normal</t>
        </is>
      </c>
      <c r="AH155" s="100" t="n">
        <v>0</v>
      </c>
      <c r="AI155" s="101" t="n">
        <v>0</v>
      </c>
      <c r="AJ155" s="92" t="inlineStr">
        <is>
          <t>Y</t>
        </is>
      </c>
      <c r="AK155" s="96" t="n">
        <v>3.74</v>
      </c>
      <c r="AL155" s="91" t="inlineStr">
        <is>
          <t>Short buildup</t>
        </is>
      </c>
      <c r="AM155" s="93" t="n">
        <v>82</v>
      </c>
      <c r="AN155" s="92" t="inlineStr">
        <is>
          <t>None</t>
        </is>
      </c>
      <c r="AO155" s="102" t="n">
        <v>0</v>
      </c>
      <c r="AP155" s="103" t="n">
        <v>0.53</v>
      </c>
      <c r="AQ155" s="102" t="n">
        <v>9</v>
      </c>
      <c r="AR155" s="91" t="inlineStr">
        <is>
          <t>N</t>
        </is>
      </c>
      <c r="AS155" s="104" t="n">
        <v>2.34</v>
      </c>
      <c r="AT155" s="92">
        <f>IF(AND(P155="52-wk high",T155&gt;=Settings!$B$7),"Y","N")</f>
        <v/>
      </c>
      <c r="AU155" s="91">
        <f>IF(AND(AD155&gt;=Settings!$B$8,M155&gt;0),"Y","N")</f>
        <v/>
      </c>
      <c r="AV155" s="91">
        <f>IF(OR(AH155&gt;Settings!$B$9,AI155&gt;Settings!$B$9),"Y","N")</f>
        <v/>
      </c>
      <c r="AW155" s="91">
        <f>IF(AJ155&lt;&gt;"Y","n/a",IF(AND(M155&gt;0,AK155&gt;Settings!$B$10),"Y","N"))</f>
        <v/>
      </c>
      <c r="AX155" s="91">
        <f>IF(AO155&gt;=Settings!$B$11,"Y","N")</f>
        <v/>
      </c>
      <c r="AY155" s="99">
        <f>(AT155="Y")+(AU155="Y")+(AV155="Y")+(AW155="Y")+(AX155="Y")</f>
        <v/>
      </c>
      <c r="AZ155" s="94">
        <f>IF(AY155=0,"None",_xlfn.TEXTJOIN(", ",TRUE(),IF(AT155="Y","Breakout",""),IF(AU155="Y","Accumulation",""),IF(AV155="Y","Institutional buying",""),IF(AW155="Y","Long buildup",""),IF(AX155="Y","Momentum leader","")))</f>
        <v/>
      </c>
      <c r="BA155" s="94">
        <f>IF(BW155="","","Passes "&amp;AY155&amp;" of 5 buy-side scans"&amp;IF(G155="Y","; RED FLAG: filter out using Red flag column",""))</f>
        <v/>
      </c>
      <c r="BB155" s="91" t="inlineStr">
        <is>
          <t>Upper</t>
        </is>
      </c>
      <c r="BC155" s="92" t="inlineStr">
        <is>
          <t>Y</t>
        </is>
      </c>
      <c r="BD155" s="94" t="inlineStr">
        <is>
          <t>EPS zero</t>
        </is>
      </c>
      <c r="BE155" s="94" t="n"/>
      <c r="BF155" s="92">
        <f>IF(R155*100000&gt;=Settings!$B$5,"Y","N")</f>
        <v/>
      </c>
      <c r="BG155" s="91">
        <f>IF(F155&gt;Settings!$B$6,"Y","N")</f>
        <v/>
      </c>
      <c r="BH155" s="97" t="n">
        <v>-48.26</v>
      </c>
      <c r="BI155" s="96" t="n">
        <v>-11.01</v>
      </c>
      <c r="BJ155" s="96" t="n">
        <v>-13.45</v>
      </c>
      <c r="BK155" s="96" t="n">
        <v>-3.64</v>
      </c>
      <c r="BL155" s="96" t="n">
        <v>-10.29</v>
      </c>
      <c r="BM155" s="96" t="n">
        <v>-43.03</v>
      </c>
      <c r="BN155" s="97" t="n">
        <v>-10.66</v>
      </c>
      <c r="BO155" s="96" t="n">
        <v>-12.13</v>
      </c>
      <c r="BP155" s="96" t="n">
        <v>-13.67</v>
      </c>
      <c r="BQ155" s="96" t="n">
        <v>-20.37</v>
      </c>
      <c r="BR155" s="91" t="inlineStr">
        <is>
          <t>Stacked down</t>
        </is>
      </c>
      <c r="BS155" s="91" t="inlineStr">
        <is>
          <t>None</t>
        </is>
      </c>
      <c r="BT155" s="96" t="n">
        <v>20.1</v>
      </c>
      <c r="BU155" s="91" t="inlineStr">
        <is>
          <t>N</t>
        </is>
      </c>
      <c r="BV155" s="99">
        <f>IF(OR(BF155&lt;&gt;"Y",BG155&lt;&gt;"Y"),"",(AND(ISNUMBER(BQ155),BQ155&gt;0))+(BR155="Stacked up")+(AND(ISNUMBER(BH155),BH155&gt;=-Settings!$B$17))+(AND(ISNUMBER(BK155),ISNUMBER(BM155),BK155&gt;0,BM155&gt;0))+(AND(ISNUMBER(AQ155),AQ155&gt;=Settings!$B$18))+(AND(ISNUMBER(BT155),BT155&gt;=Settings!$B$19,BT155&lt;=Settings!$B$20))+(AND(ISNUMBER(AS155),AS155&gt;0))+(AND(ISNUMBER(T155),ISNUMBER(M155),T155&gt;=Settings!$B$21,M155&gt;0))+(AND(ISNUMBER(AD155),ISNUMBER(M155),AD155&gt;=Settings!$B$22,M155&gt;0))+(AY155&gt;=1))</f>
        <v/>
      </c>
      <c r="BW155" s="91">
        <f>IF(OR(AY155=0,BF155&lt;&gt;"Y",BG155&lt;&gt;"Y"),"",1+SUMPRODUCT(($A$6:$A$2604=A155)*($AY$6:$AY$2604&gt;0)*($BF$6:$BF$2604="Y")*($BG$6:$BG$2604="Y")*(($AY$6:$AY$2604&gt;AY155)+($AY$6:$AY$2604=AY155)*($AD$6:$AD$2604&gt;AD155))))</f>
        <v/>
      </c>
    </row>
    <row r="156" ht="23.85" customHeight="1" s="55">
      <c r="A156" s="90" t="n">
        <v>46296</v>
      </c>
      <c r="B156" s="91" t="inlineStr">
        <is>
          <t>NMDC</t>
        </is>
      </c>
      <c r="C156" s="91" t="inlineStr">
        <is>
          <t>INE584A01023</t>
        </is>
      </c>
      <c r="D156" s="91" t="inlineStr">
        <is>
          <t>Metals &amp; Mining</t>
        </is>
      </c>
      <c r="E156" s="91" t="inlineStr">
        <is>
          <t>Midcap 150 (in Nifty 200)</t>
        </is>
      </c>
      <c r="F156" s="93" t="n">
        <v>65622</v>
      </c>
      <c r="G156" s="92" t="inlineStr">
        <is>
          <t>N</t>
        </is>
      </c>
      <c r="H156" s="94" t="n"/>
      <c r="I156" s="91" t="inlineStr">
        <is>
          <t>N</t>
        </is>
      </c>
      <c r="J156" s="92">
        <f>IF(K156="","N","Y")</f>
        <v/>
      </c>
      <c r="K156" s="94">
        <f>_xlfn.TEXTJOIN("; ",TRUE,IF(P156="52-wk low","52-wk low",""),IF(AND(AD156&gt;=Settings!$B$12,M156&lt;0),"Distribution",""),IF(AND(AJ156="Y",M156&lt;0,AK156&lt;-Settings!$B$13),"Long unwinding",""),IF(AND(AJ156="Y",M156&lt;0,AK156&gt;Settings!$B$13),"Short buildup",""))</f>
        <v/>
      </c>
      <c r="L156" s="95" t="n">
        <v>74.64</v>
      </c>
      <c r="M156" s="96" t="n">
        <v>-2.48</v>
      </c>
      <c r="N156" s="93" t="n">
        <v>1883</v>
      </c>
      <c r="O156" s="91" t="inlineStr">
        <is>
          <t>None</t>
        </is>
      </c>
      <c r="P156" s="91" t="inlineStr">
        <is>
          <t>None</t>
        </is>
      </c>
      <c r="Q156" s="97" t="n">
        <v>170.77</v>
      </c>
      <c r="R156" s="96" t="n">
        <v>126.13</v>
      </c>
      <c r="S156" s="96" t="n">
        <v>1.36</v>
      </c>
      <c r="T156" s="96" t="n">
        <v>1.08</v>
      </c>
      <c r="U156" s="96" t="n">
        <v>0.8100000000000001</v>
      </c>
      <c r="V156" s="103" t="n">
        <v>0.6</v>
      </c>
      <c r="W156" s="102" t="n">
        <v>1</v>
      </c>
      <c r="X156" s="93" t="n"/>
      <c r="Y156" s="91" t="inlineStr">
        <is>
          <t>None</t>
        </is>
      </c>
      <c r="Z156" s="99" t="n">
        <v>48.92</v>
      </c>
      <c r="AA156" s="96" t="n">
        <v>0.93</v>
      </c>
      <c r="AB156" s="96" t="n">
        <v>0.96</v>
      </c>
      <c r="AC156" s="96" t="n">
        <v>1.24</v>
      </c>
      <c r="AD156" s="96" t="n">
        <v>1.04</v>
      </c>
      <c r="AE156" s="96" t="n">
        <v>0.84</v>
      </c>
      <c r="AF156" s="103" t="n">
        <v>1.13</v>
      </c>
      <c r="AG156" s="91" t="inlineStr">
        <is>
          <t>Normal</t>
        </is>
      </c>
      <c r="AH156" s="100" t="n">
        <v>0</v>
      </c>
      <c r="AI156" s="101" t="n">
        <v>0</v>
      </c>
      <c r="AJ156" s="92" t="inlineStr">
        <is>
          <t>Y</t>
        </is>
      </c>
      <c r="AK156" s="96" t="n">
        <v>-0.3</v>
      </c>
      <c r="AL156" s="91" t="inlineStr">
        <is>
          <t>Long unwinding</t>
        </is>
      </c>
      <c r="AM156" s="93" t="n">
        <v>129</v>
      </c>
      <c r="AN156" s="92" t="inlineStr">
        <is>
          <t>Mid150 Mom 50; MidSmall400 MQ 100; 500 Multicap MQ 50; TotalMkt MQ 50</t>
        </is>
      </c>
      <c r="AO156" s="102" t="n">
        <v>4</v>
      </c>
      <c r="AP156" s="103" t="n">
        <v>0.75</v>
      </c>
      <c r="AQ156" s="102" t="n">
        <v>44</v>
      </c>
      <c r="AR156" s="91" t="inlineStr">
        <is>
          <t>Y</t>
        </is>
      </c>
      <c r="AS156" s="104" t="n">
        <v>-1.09</v>
      </c>
      <c r="AT156" s="92">
        <f>IF(AND(P156="52-wk high",T156&gt;=Settings!$B$7),"Y","N")</f>
        <v/>
      </c>
      <c r="AU156" s="91">
        <f>IF(AND(AD156&gt;=Settings!$B$8,M156&gt;0),"Y","N")</f>
        <v/>
      </c>
      <c r="AV156" s="91">
        <f>IF(OR(AH156&gt;Settings!$B$9,AI156&gt;Settings!$B$9),"Y","N")</f>
        <v/>
      </c>
      <c r="AW156" s="91">
        <f>IF(AJ156&lt;&gt;"Y","n/a",IF(AND(M156&gt;0,AK156&gt;Settings!$B$10),"Y","N"))</f>
        <v/>
      </c>
      <c r="AX156" s="91">
        <f>IF(AO156&gt;=Settings!$B$11,"Y","N")</f>
        <v/>
      </c>
      <c r="AY156" s="99">
        <f>(AT156="Y")+(AU156="Y")+(AV156="Y")+(AW156="Y")+(AX156="Y")</f>
        <v/>
      </c>
      <c r="AZ156" s="94">
        <f>IF(AY156=0,"None",_xlfn.TEXTJOIN(", ",TRUE(),IF(AT156="Y","Breakout",""),IF(AU156="Y","Accumulation",""),IF(AV156="Y","Institutional buying",""),IF(AW156="Y","Long buildup",""),IF(AX156="Y","Momentum leader","")))</f>
        <v/>
      </c>
      <c r="BA156" s="94">
        <f>IF(BW156="","","Passes "&amp;AY156&amp;" of 5 buy-side scans"&amp;IF(G156="Y","; RED FLAG: filter out using Red flag column",""))</f>
        <v/>
      </c>
      <c r="BB156" s="91" t="inlineStr">
        <is>
          <t>None</t>
        </is>
      </c>
      <c r="BC156" s="92" t="inlineStr">
        <is>
          <t>N</t>
        </is>
      </c>
      <c r="BD156" s="94" t="n"/>
      <c r="BE156" s="94" t="n"/>
      <c r="BF156" s="92">
        <f>IF(R156*100000&gt;=Settings!$B$5,"Y","N")</f>
        <v/>
      </c>
      <c r="BG156" s="91">
        <f>IF(F156&gt;Settings!$B$6,"Y","N")</f>
        <v/>
      </c>
      <c r="BH156" s="97" t="n">
        <v>-23.44</v>
      </c>
      <c r="BI156" s="96" t="n">
        <v>-7.65</v>
      </c>
      <c r="BJ156" s="96" t="n">
        <v>-12.9</v>
      </c>
      <c r="BK156" s="96" t="n">
        <v>-11.46</v>
      </c>
      <c r="BL156" s="96" t="n">
        <v>-4.52</v>
      </c>
      <c r="BM156" s="96" t="n">
        <v>-2</v>
      </c>
      <c r="BN156" s="97" t="n">
        <v>-7.04</v>
      </c>
      <c r="BO156" s="96" t="n">
        <v>-9.77</v>
      </c>
      <c r="BP156" s="96" t="n">
        <v>-10.93</v>
      </c>
      <c r="BQ156" s="96" t="n">
        <v>-10.3</v>
      </c>
      <c r="BR156" s="91" t="inlineStr">
        <is>
          <t>Mixed</t>
        </is>
      </c>
      <c r="BS156" s="91" t="inlineStr">
        <is>
          <t>None</t>
        </is>
      </c>
      <c r="BT156" s="96" t="n">
        <v>22.2</v>
      </c>
      <c r="BU156" s="91" t="inlineStr">
        <is>
          <t>N</t>
        </is>
      </c>
      <c r="BV156" s="99">
        <f>IF(OR(BF156&lt;&gt;"Y",BG156&lt;&gt;"Y"),"",(AND(ISNUMBER(BQ156),BQ156&gt;0))+(BR156="Stacked up")+(AND(ISNUMBER(BH156),BH156&gt;=-Settings!$B$17))+(AND(ISNUMBER(BK156),ISNUMBER(BM156),BK156&gt;0,BM156&gt;0))+(AND(ISNUMBER(AQ156),AQ156&gt;=Settings!$B$18))+(AND(ISNUMBER(BT156),BT156&gt;=Settings!$B$19,BT156&lt;=Settings!$B$20))+(AND(ISNUMBER(AS156),AS156&gt;0))+(AND(ISNUMBER(T156),ISNUMBER(M156),T156&gt;=Settings!$B$21,M156&gt;0))+(AND(ISNUMBER(AD156),ISNUMBER(M156),AD156&gt;=Settings!$B$22,M156&gt;0))+(AY156&gt;=1))</f>
        <v/>
      </c>
      <c r="BW156" s="91">
        <f>IF(OR(AY156=0,BF156&lt;&gt;"Y",BG156&lt;&gt;"Y"),"",1+SUMPRODUCT(($A$6:$A$2604=A156)*($AY$6:$AY$2604&gt;0)*($BF$6:$BF$2604="Y")*($BG$6:$BG$2604="Y")*(($AY$6:$AY$2604&gt;AY156)+($AY$6:$AY$2604=AY156)*($AD$6:$AD$2604&gt;AD156))))</f>
        <v/>
      </c>
    </row>
    <row r="157" ht="23.85" customHeight="1" s="55">
      <c r="A157" s="90" t="n">
        <v>46296</v>
      </c>
      <c r="B157" s="91" t="inlineStr">
        <is>
          <t>HAVELLS</t>
        </is>
      </c>
      <c r="C157" s="91" t="inlineStr">
        <is>
          <t>INE176B01034</t>
        </is>
      </c>
      <c r="D157" s="91" t="inlineStr">
        <is>
          <t>Consumer Durables</t>
        </is>
      </c>
      <c r="E157" s="91" t="inlineStr">
        <is>
          <t>Midcap 150 (in Nifty 200)</t>
        </is>
      </c>
      <c r="F157" s="93" t="n">
        <v>65266</v>
      </c>
      <c r="G157" s="92" t="inlineStr">
        <is>
          <t>N</t>
        </is>
      </c>
      <c r="H157" s="94" t="n"/>
      <c r="I157" s="91" t="inlineStr">
        <is>
          <t>N</t>
        </is>
      </c>
      <c r="J157" s="92">
        <f>IF(K157="","N","Y")</f>
        <v/>
      </c>
      <c r="K157" s="94">
        <f>_xlfn.TEXTJOIN("; ",TRUE,IF(P157="52-wk low","52-wk low",""),IF(AND(AD157&gt;=Settings!$B$12,M157&lt;0),"Distribution",""),IF(AND(AJ157="Y",M157&lt;0,AK157&lt;-Settings!$B$13),"Long unwinding",""),IF(AND(AJ157="Y",M157&lt;0,AK157&gt;Settings!$B$13),"Short buildup",""))</f>
        <v/>
      </c>
      <c r="L157" s="95" t="n">
        <v>1040</v>
      </c>
      <c r="M157" s="96" t="n">
        <v>2.36</v>
      </c>
      <c r="N157" s="93" t="n">
        <v>162</v>
      </c>
      <c r="O157" s="91" t="inlineStr">
        <is>
          <t>None</t>
        </is>
      </c>
      <c r="P157" s="91" t="inlineStr">
        <is>
          <t>None</t>
        </is>
      </c>
      <c r="Q157" s="97" t="n">
        <v>20.3</v>
      </c>
      <c r="R157" s="96" t="n">
        <v>8.960000000000001</v>
      </c>
      <c r="S157" s="96" t="n">
        <v>2.44</v>
      </c>
      <c r="T157" s="96" t="n">
        <v>2.38</v>
      </c>
      <c r="U157" s="96" t="n">
        <v>2.1</v>
      </c>
      <c r="V157" s="103" t="n">
        <v>0.91</v>
      </c>
      <c r="W157" s="102" t="n">
        <v>4</v>
      </c>
      <c r="X157" s="93" t="n">
        <v>79</v>
      </c>
      <c r="Y157" s="91" t="inlineStr">
        <is>
          <t>None</t>
        </is>
      </c>
      <c r="Z157" s="99" t="n">
        <v>53.96</v>
      </c>
      <c r="AA157" s="96" t="n">
        <v>0.96</v>
      </c>
      <c r="AB157" s="96" t="n">
        <v>0.9399999999999999</v>
      </c>
      <c r="AC157" s="96" t="n">
        <v>2.3</v>
      </c>
      <c r="AD157" s="96" t="n">
        <v>2.19</v>
      </c>
      <c r="AE157" s="96" t="n">
        <v>2.02</v>
      </c>
      <c r="AF157" s="103" t="n">
        <v>1.02</v>
      </c>
      <c r="AG157" s="91" t="inlineStr">
        <is>
          <t>Normal</t>
        </is>
      </c>
      <c r="AH157" s="100" t="n">
        <v>0</v>
      </c>
      <c r="AI157" s="101" t="n">
        <v>0</v>
      </c>
      <c r="AJ157" s="92" t="inlineStr">
        <is>
          <t>Y</t>
        </is>
      </c>
      <c r="AK157" s="96" t="n">
        <v>-0.57</v>
      </c>
      <c r="AL157" s="91" t="inlineStr">
        <is>
          <t>Short covering</t>
        </is>
      </c>
      <c r="AM157" s="93" t="n">
        <v>88</v>
      </c>
      <c r="AN157" s="92" t="inlineStr">
        <is>
          <t>None</t>
        </is>
      </c>
      <c r="AO157" s="102" t="n">
        <v>0</v>
      </c>
      <c r="AP157" s="103" t="n">
        <v>0.49</v>
      </c>
      <c r="AQ157" s="102" t="n">
        <v>4</v>
      </c>
      <c r="AR157" s="91" t="inlineStr">
        <is>
          <t>Y</t>
        </is>
      </c>
      <c r="AS157" s="104" t="n">
        <v>0.75</v>
      </c>
      <c r="AT157" s="92">
        <f>IF(AND(P157="52-wk high",T157&gt;=Settings!$B$7),"Y","N")</f>
        <v/>
      </c>
      <c r="AU157" s="91">
        <f>IF(AND(AD157&gt;=Settings!$B$8,M157&gt;0),"Y","N")</f>
        <v/>
      </c>
      <c r="AV157" s="91">
        <f>IF(OR(AH157&gt;Settings!$B$9,AI157&gt;Settings!$B$9),"Y","N")</f>
        <v/>
      </c>
      <c r="AW157" s="91">
        <f>IF(AJ157&lt;&gt;"Y","n/a",IF(AND(M157&gt;0,AK157&gt;Settings!$B$10),"Y","N"))</f>
        <v/>
      </c>
      <c r="AX157" s="91">
        <f>IF(AO157&gt;=Settings!$B$11,"Y","N")</f>
        <v/>
      </c>
      <c r="AY157" s="99">
        <f>(AT157="Y")+(AU157="Y")+(AV157="Y")+(AW157="Y")+(AX157="Y")</f>
        <v/>
      </c>
      <c r="AZ157" s="94">
        <f>IF(AY157=0,"None",_xlfn.TEXTJOIN(", ",TRUE(),IF(AT157="Y","Breakout",""),IF(AU157="Y","Accumulation",""),IF(AV157="Y","Institutional buying",""),IF(AW157="Y","Long buildup",""),IF(AX157="Y","Momentum leader","")))</f>
        <v/>
      </c>
      <c r="BA157" s="94">
        <f>IF(BW157="","","Passes "&amp;AY157&amp;" of 5 buy-side scans"&amp;IF(G157="Y","; RED FLAG: filter out using Red flag column",""))</f>
        <v/>
      </c>
      <c r="BB157" s="91" t="inlineStr">
        <is>
          <t>None</t>
        </is>
      </c>
      <c r="BC157" s="92" t="inlineStr">
        <is>
          <t>N</t>
        </is>
      </c>
      <c r="BD157" s="94" t="n"/>
      <c r="BE157" s="94" t="n"/>
      <c r="BF157" s="92">
        <f>IF(R157*100000&gt;=Settings!$B$5,"Y","N")</f>
        <v/>
      </c>
      <c r="BG157" s="91">
        <f>IF(F157&gt;Settings!$B$6,"Y","N")</f>
        <v/>
      </c>
      <c r="BH157" s="97" t="n">
        <v>-31.58</v>
      </c>
      <c r="BI157" s="96" t="n">
        <v>-4.59</v>
      </c>
      <c r="BJ157" s="96" t="n">
        <v>-14.95</v>
      </c>
      <c r="BK157" s="96" t="n">
        <v>-12.52</v>
      </c>
      <c r="BL157" s="96" t="n">
        <v>-12.3</v>
      </c>
      <c r="BM157" s="96" t="n">
        <v>-29.98</v>
      </c>
      <c r="BN157" s="97" t="n">
        <v>-5.94</v>
      </c>
      <c r="BO157" s="96" t="n">
        <v>-10.39</v>
      </c>
      <c r="BP157" s="96" t="n">
        <v>-13.3</v>
      </c>
      <c r="BQ157" s="96" t="n">
        <v>-17.64</v>
      </c>
      <c r="BR157" s="91" t="inlineStr">
        <is>
          <t>Stacked down</t>
        </is>
      </c>
      <c r="BS157" s="91" t="inlineStr">
        <is>
          <t>None</t>
        </is>
      </c>
      <c r="BT157" s="96" t="n">
        <v>30.9</v>
      </c>
      <c r="BU157" s="91" t="inlineStr">
        <is>
          <t>N</t>
        </is>
      </c>
      <c r="BV157" s="99">
        <f>IF(OR(BF157&lt;&gt;"Y",BG157&lt;&gt;"Y"),"",(AND(ISNUMBER(BQ157),BQ157&gt;0))+(BR157="Stacked up")+(AND(ISNUMBER(BH157),BH157&gt;=-Settings!$B$17))+(AND(ISNUMBER(BK157),ISNUMBER(BM157),BK157&gt;0,BM157&gt;0))+(AND(ISNUMBER(AQ157),AQ157&gt;=Settings!$B$18))+(AND(ISNUMBER(BT157),BT157&gt;=Settings!$B$19,BT157&lt;=Settings!$B$20))+(AND(ISNUMBER(AS157),AS157&gt;0))+(AND(ISNUMBER(T157),ISNUMBER(M157),T157&gt;=Settings!$B$21,M157&gt;0))+(AND(ISNUMBER(AD157),ISNUMBER(M157),AD157&gt;=Settings!$B$22,M157&gt;0))+(AY157&gt;=1))</f>
        <v/>
      </c>
      <c r="BW157" s="91">
        <f>IF(OR(AY157=0,BF157&lt;&gt;"Y",BG157&lt;&gt;"Y"),"",1+SUMPRODUCT(($A$6:$A$2604=A157)*($AY$6:$AY$2604&gt;0)*($BF$6:$BF$2604="Y")*($BG$6:$BG$2604="Y")*(($AY$6:$AY$2604&gt;AY157)+($AY$6:$AY$2604=AY157)*($AD$6:$AD$2604&gt;AD157))))</f>
        <v/>
      </c>
    </row>
    <row r="158" ht="23.85" customHeight="1" s="55">
      <c r="A158" s="90" t="n">
        <v>46296</v>
      </c>
      <c r="B158" s="91" t="inlineStr">
        <is>
          <t>YESBANK</t>
        </is>
      </c>
      <c r="C158" s="91" t="inlineStr">
        <is>
          <t>INE528G01035</t>
        </is>
      </c>
      <c r="D158" s="91" t="inlineStr">
        <is>
          <t>Financial Services</t>
        </is>
      </c>
      <c r="E158" s="91" t="inlineStr">
        <is>
          <t>Midcap 150 (in Nifty 200)</t>
        </is>
      </c>
      <c r="F158" s="93" t="n">
        <v>65131</v>
      </c>
      <c r="G158" s="92" t="inlineStr">
        <is>
          <t>N</t>
        </is>
      </c>
      <c r="H158" s="94" t="n"/>
      <c r="I158" s="91" t="inlineStr">
        <is>
          <t>N</t>
        </is>
      </c>
      <c r="J158" s="92">
        <f>IF(K158="","N","Y")</f>
        <v/>
      </c>
      <c r="K158" s="94">
        <f>_xlfn.TEXTJOIN("; ",TRUE,IF(P158="52-wk low","52-wk low",""),IF(AND(AD158&gt;=Settings!$B$12,M158&lt;0),"Distribution",""),IF(AND(AJ158="Y",M158&lt;0,AK158&lt;-Settings!$B$13),"Long unwinding",""),IF(AND(AJ158="Y",M158&lt;0,AK158&gt;Settings!$B$13),"Short buildup",""))</f>
        <v/>
      </c>
      <c r="L158" s="95" t="n">
        <v>20.75</v>
      </c>
      <c r="M158" s="96" t="n">
        <v>-0.95</v>
      </c>
      <c r="N158" s="93" t="n">
        <v>1021</v>
      </c>
      <c r="O158" s="91" t="inlineStr">
        <is>
          <t>None</t>
        </is>
      </c>
      <c r="P158" s="91" t="inlineStr">
        <is>
          <t>None</t>
        </is>
      </c>
      <c r="Q158" s="97" t="n">
        <v>806.12</v>
      </c>
      <c r="R158" s="96" t="n">
        <v>814.75</v>
      </c>
      <c r="S158" s="96" t="n">
        <v>1.01</v>
      </c>
      <c r="T158" s="96" t="n">
        <v>1.25</v>
      </c>
      <c r="U158" s="96" t="n">
        <v>0.89</v>
      </c>
      <c r="V158" s="103" t="n">
        <v>0.91</v>
      </c>
      <c r="W158" s="102" t="n">
        <v>6</v>
      </c>
      <c r="X158" s="93" t="n"/>
      <c r="Y158" s="91" t="inlineStr">
        <is>
          <t>By volume</t>
        </is>
      </c>
      <c r="Z158" s="99" t="n">
        <v>51.2</v>
      </c>
      <c r="AA158" s="96" t="n">
        <v>1.06</v>
      </c>
      <c r="AB158" s="96" t="n">
        <v>1.04</v>
      </c>
      <c r="AC158" s="96" t="n">
        <v>1.14</v>
      </c>
      <c r="AD158" s="96" t="n">
        <v>1.34</v>
      </c>
      <c r="AE158" s="96" t="n">
        <v>1.08</v>
      </c>
      <c r="AF158" s="103" t="n">
        <v>1.07</v>
      </c>
      <c r="AG158" s="91" t="inlineStr">
        <is>
          <t>Normal</t>
        </is>
      </c>
      <c r="AH158" s="100" t="n">
        <v>0</v>
      </c>
      <c r="AI158" s="101" t="n">
        <v>0</v>
      </c>
      <c r="AJ158" s="92" t="inlineStr">
        <is>
          <t>Y</t>
        </is>
      </c>
      <c r="AK158" s="96" t="n">
        <v>-0.26</v>
      </c>
      <c r="AL158" s="91" t="inlineStr">
        <is>
          <t>Long unwinding</t>
        </is>
      </c>
      <c r="AM158" s="93" t="n">
        <v>107</v>
      </c>
      <c r="AN158" s="92" t="inlineStr">
        <is>
          <t>None</t>
        </is>
      </c>
      <c r="AO158" s="102" t="n">
        <v>0</v>
      </c>
      <c r="AP158" s="103" t="n">
        <v>1</v>
      </c>
      <c r="AQ158" s="102" t="n">
        <v>62</v>
      </c>
      <c r="AR158" s="91" t="inlineStr">
        <is>
          <t>Y</t>
        </is>
      </c>
      <c r="AS158" s="104" t="n">
        <v>0.6</v>
      </c>
      <c r="AT158" s="92">
        <f>IF(AND(P158="52-wk high",T158&gt;=Settings!$B$7),"Y","N")</f>
        <v/>
      </c>
      <c r="AU158" s="91">
        <f>IF(AND(AD158&gt;=Settings!$B$8,M158&gt;0),"Y","N")</f>
        <v/>
      </c>
      <c r="AV158" s="91">
        <f>IF(OR(AH158&gt;Settings!$B$9,AI158&gt;Settings!$B$9),"Y","N")</f>
        <v/>
      </c>
      <c r="AW158" s="91">
        <f>IF(AJ158&lt;&gt;"Y","n/a",IF(AND(M158&gt;0,AK158&gt;Settings!$B$10),"Y","N"))</f>
        <v/>
      </c>
      <c r="AX158" s="91">
        <f>IF(AO158&gt;=Settings!$B$11,"Y","N")</f>
        <v/>
      </c>
      <c r="AY158" s="99">
        <f>(AT158="Y")+(AU158="Y")+(AV158="Y")+(AW158="Y")+(AX158="Y")</f>
        <v/>
      </c>
      <c r="AZ158" s="94">
        <f>IF(AY158=0,"None",_xlfn.TEXTJOIN(", ",TRUE(),IF(AT158="Y","Breakout",""),IF(AU158="Y","Accumulation",""),IF(AV158="Y","Institutional buying",""),IF(AW158="Y","Long buildup",""),IF(AX158="Y","Momentum leader","")))</f>
        <v/>
      </c>
      <c r="BA158" s="94">
        <f>IF(BW158="","","Passes "&amp;AY158&amp;" of 5 buy-side scans"&amp;IF(G158="Y","; RED FLAG: filter out using Red flag column",""))</f>
        <v/>
      </c>
      <c r="BB158" s="91" t="inlineStr">
        <is>
          <t>None</t>
        </is>
      </c>
      <c r="BC158" s="92" t="inlineStr">
        <is>
          <t>N</t>
        </is>
      </c>
      <c r="BD158" s="94" t="n"/>
      <c r="BE158" s="94" t="n"/>
      <c r="BF158" s="92">
        <f>IF(R158*100000&gt;=Settings!$B$5,"Y","N")</f>
        <v/>
      </c>
      <c r="BG158" s="91">
        <f>IF(F158&gt;Settings!$B$6,"Y","N")</f>
        <v/>
      </c>
      <c r="BH158" s="97" t="n">
        <v>-19.51</v>
      </c>
      <c r="BI158" s="96" t="n">
        <v>-7.53</v>
      </c>
      <c r="BJ158" s="96" t="n">
        <v>-6.11</v>
      </c>
      <c r="BK158" s="96" t="n">
        <v>-15.58</v>
      </c>
      <c r="BL158" s="96" t="n">
        <v>15.86</v>
      </c>
      <c r="BM158" s="96" t="n">
        <v>-4.64</v>
      </c>
      <c r="BN158" s="97" t="n">
        <v>-6.4</v>
      </c>
      <c r="BO158" s="96" t="n">
        <v>-7.91</v>
      </c>
      <c r="BP158" s="96" t="n">
        <v>-7.73</v>
      </c>
      <c r="BQ158" s="96" t="n">
        <v>-6.44</v>
      </c>
      <c r="BR158" s="91" t="inlineStr">
        <is>
          <t>Mixed</t>
        </is>
      </c>
      <c r="BS158" s="91" t="inlineStr">
        <is>
          <t>None</t>
        </is>
      </c>
      <c r="BT158" s="96" t="n">
        <v>27.9</v>
      </c>
      <c r="BU158" s="91" t="inlineStr">
        <is>
          <t>N</t>
        </is>
      </c>
      <c r="BV158" s="99">
        <f>IF(OR(BF158&lt;&gt;"Y",BG158&lt;&gt;"Y"),"",(AND(ISNUMBER(BQ158),BQ158&gt;0))+(BR158="Stacked up")+(AND(ISNUMBER(BH158),BH158&gt;=-Settings!$B$17))+(AND(ISNUMBER(BK158),ISNUMBER(BM158),BK158&gt;0,BM158&gt;0))+(AND(ISNUMBER(AQ158),AQ158&gt;=Settings!$B$18))+(AND(ISNUMBER(BT158),BT158&gt;=Settings!$B$19,BT158&lt;=Settings!$B$20))+(AND(ISNUMBER(AS158),AS158&gt;0))+(AND(ISNUMBER(T158),ISNUMBER(M158),T158&gt;=Settings!$B$21,M158&gt;0))+(AND(ISNUMBER(AD158),ISNUMBER(M158),AD158&gt;=Settings!$B$22,M158&gt;0))+(AY158&gt;=1))</f>
        <v/>
      </c>
      <c r="BW158" s="91">
        <f>IF(OR(AY158=0,BF158&lt;&gt;"Y",BG158&lt;&gt;"Y"),"",1+SUMPRODUCT(($A$6:$A$2604=A158)*($AY$6:$AY$2604&gt;0)*($BF$6:$BF$2604="Y")*($BG$6:$BG$2604="Y")*(($AY$6:$AY$2604&gt;AY158)+($AY$6:$AY$2604=AY158)*($AD$6:$AD$2604&gt;AD158))))</f>
        <v/>
      </c>
    </row>
    <row r="159" ht="23.85" customHeight="1" s="55">
      <c r="A159" s="90" t="n">
        <v>46296</v>
      </c>
      <c r="B159" s="91" t="inlineStr">
        <is>
          <t>ATGL</t>
        </is>
      </c>
      <c r="C159" s="91" t="inlineStr">
        <is>
          <t>INE399L01023</t>
        </is>
      </c>
      <c r="D159" s="91" t="inlineStr">
        <is>
          <t>Oil Gas &amp; Consumable Fuels</t>
        </is>
      </c>
      <c r="E159" s="91" t="inlineStr">
        <is>
          <t>Midcap 150 (in Nifty 200)</t>
        </is>
      </c>
      <c r="F159" s="93" t="n">
        <v>64124</v>
      </c>
      <c r="G159" s="92" t="inlineStr">
        <is>
          <t>N</t>
        </is>
      </c>
      <c r="H159" s="94" t="n"/>
      <c r="I159" s="91" t="inlineStr">
        <is>
          <t>N</t>
        </is>
      </c>
      <c r="J159" s="92">
        <f>IF(K159="","N","Y")</f>
        <v/>
      </c>
      <c r="K159" s="94">
        <f>_xlfn.TEXTJOIN("; ",TRUE,IF(P159="52-wk low","52-wk low",""),IF(AND(AD159&gt;=Settings!$B$12,M159&lt;0),"Distribution",""),IF(AND(AJ159="Y",M159&lt;0,AK159&lt;-Settings!$B$13),"Long unwinding",""),IF(AND(AJ159="Y",M159&lt;0,AK159&gt;Settings!$B$13),"Short buildup",""))</f>
        <v/>
      </c>
      <c r="L159" s="95" t="n">
        <v>583.05</v>
      </c>
      <c r="M159" s="96" t="n">
        <v>-1.83</v>
      </c>
      <c r="N159" s="93" t="n">
        <v>1539</v>
      </c>
      <c r="O159" s="91" t="inlineStr">
        <is>
          <t>None</t>
        </is>
      </c>
      <c r="P159" s="91" t="inlineStr">
        <is>
          <t>None</t>
        </is>
      </c>
      <c r="Q159" s="97" t="n">
        <v>8.119999999999999</v>
      </c>
      <c r="R159" s="96" t="n">
        <v>27.21</v>
      </c>
      <c r="S159" s="96" t="n">
        <v>0.3</v>
      </c>
      <c r="T159" s="96" t="n">
        <v>0.49</v>
      </c>
      <c r="U159" s="96" t="n">
        <v>0.2</v>
      </c>
      <c r="V159" s="103" t="n">
        <v>0.68</v>
      </c>
      <c r="W159" s="102" t="n">
        <v>1</v>
      </c>
      <c r="X159" s="93" t="n"/>
      <c r="Y159" s="91" t="inlineStr">
        <is>
          <t>None</t>
        </is>
      </c>
      <c r="Z159" s="99" t="n">
        <v>28.36</v>
      </c>
      <c r="AA159" s="96" t="n">
        <v>0.99</v>
      </c>
      <c r="AB159" s="96" t="n">
        <v>0.9399999999999999</v>
      </c>
      <c r="AC159" s="96" t="n">
        <v>0.79</v>
      </c>
      <c r="AD159" s="96" t="n">
        <v>0.86</v>
      </c>
      <c r="AE159" s="96" t="n">
        <v>0.34</v>
      </c>
      <c r="AF159" s="103" t="n">
        <v>0.63</v>
      </c>
      <c r="AG159" s="91" t="inlineStr">
        <is>
          <t>Normal</t>
        </is>
      </c>
      <c r="AH159" s="100" t="n">
        <v>0</v>
      </c>
      <c r="AI159" s="101" t="n">
        <v>0</v>
      </c>
      <c r="AJ159" s="92" t="inlineStr">
        <is>
          <t>N</t>
        </is>
      </c>
      <c r="AK159" s="96" t="n"/>
      <c r="AL159" s="91" t="inlineStr">
        <is>
          <t>n/a</t>
        </is>
      </c>
      <c r="AM159" s="93" t="n"/>
      <c r="AN159" s="92" t="inlineStr">
        <is>
          <t>Mid150 Mom 50; MidSmall400 MQ 100</t>
        </is>
      </c>
      <c r="AO159" s="102" t="n">
        <v>2</v>
      </c>
      <c r="AP159" s="103" t="n">
        <v>0.86</v>
      </c>
      <c r="AQ159" s="102" t="n">
        <v>54</v>
      </c>
      <c r="AR159" s="91" t="inlineStr">
        <is>
          <t>N</t>
        </is>
      </c>
      <c r="AS159" s="104" t="n">
        <v>2.69</v>
      </c>
      <c r="AT159" s="92">
        <f>IF(AND(P159="52-wk high",T159&gt;=Settings!$B$7),"Y","N")</f>
        <v/>
      </c>
      <c r="AU159" s="91">
        <f>IF(AND(AD159&gt;=Settings!$B$8,M159&gt;0),"Y","N")</f>
        <v/>
      </c>
      <c r="AV159" s="91">
        <f>IF(OR(AH159&gt;Settings!$B$9,AI159&gt;Settings!$B$9),"Y","N")</f>
        <v/>
      </c>
      <c r="AW159" s="91">
        <f>IF(AJ159&lt;&gt;"Y","n/a",IF(AND(M159&gt;0,AK159&gt;Settings!$B$10),"Y","N"))</f>
        <v/>
      </c>
      <c r="AX159" s="91">
        <f>IF(AO159&gt;=Settings!$B$11,"Y","N")</f>
        <v/>
      </c>
      <c r="AY159" s="99">
        <f>(AT159="Y")+(AU159="Y")+(AV159="Y")+(AW159="Y")+(AX159="Y")</f>
        <v/>
      </c>
      <c r="AZ159" s="94">
        <f>IF(AY159=0,"None",_xlfn.TEXTJOIN(", ",TRUE(),IF(AT159="Y","Breakout",""),IF(AU159="Y","Accumulation",""),IF(AV159="Y","Institutional buying",""),IF(AW159="Y","Long buildup",""),IF(AX159="Y","Momentum leader","")))</f>
        <v/>
      </c>
      <c r="BA159" s="94">
        <f>IF(BW159="","","Passes "&amp;AY159&amp;" of 5 buy-side scans"&amp;IF(G159="Y","; RED FLAG: filter out using Red flag column",""))</f>
        <v/>
      </c>
      <c r="BB159" s="91" t="inlineStr">
        <is>
          <t>None</t>
        </is>
      </c>
      <c r="BC159" s="92" t="inlineStr">
        <is>
          <t>Y</t>
        </is>
      </c>
      <c r="BD159" s="94" t="inlineStr">
        <is>
          <t>PE &gt; 50</t>
        </is>
      </c>
      <c r="BE159" s="94" t="n"/>
      <c r="BF159" s="92">
        <f>IF(R159*100000&gt;=Settings!$B$5,"Y","N")</f>
        <v/>
      </c>
      <c r="BG159" s="91">
        <f>IF(F159&gt;Settings!$B$6,"Y","N")</f>
        <v/>
      </c>
      <c r="BH159" s="97" t="n">
        <v>-32.19</v>
      </c>
      <c r="BI159" s="96" t="n">
        <v>-4.79</v>
      </c>
      <c r="BJ159" s="96" t="n">
        <v>-4.99</v>
      </c>
      <c r="BK159" s="96" t="n">
        <v>-20.57</v>
      </c>
      <c r="BL159" s="96" t="n">
        <v>11.93</v>
      </c>
      <c r="BM159" s="96" t="n">
        <v>-9.050000000000001</v>
      </c>
      <c r="BN159" s="97" t="n">
        <v>-4.4</v>
      </c>
      <c r="BO159" s="96" t="n">
        <v>-7.57</v>
      </c>
      <c r="BP159" s="96" t="n">
        <v>-8.800000000000001</v>
      </c>
      <c r="BQ159" s="96" t="n">
        <v>-8.19</v>
      </c>
      <c r="BR159" s="91" t="inlineStr">
        <is>
          <t>Mixed</t>
        </is>
      </c>
      <c r="BS159" s="91" t="inlineStr">
        <is>
          <t>None</t>
        </is>
      </c>
      <c r="BT159" s="96" t="n">
        <v>35.9</v>
      </c>
      <c r="BU159" s="91" t="inlineStr">
        <is>
          <t>N</t>
        </is>
      </c>
      <c r="BV159" s="99">
        <f>IF(OR(BF159&lt;&gt;"Y",BG159&lt;&gt;"Y"),"",(AND(ISNUMBER(BQ159),BQ159&gt;0))+(BR159="Stacked up")+(AND(ISNUMBER(BH159),BH159&gt;=-Settings!$B$17))+(AND(ISNUMBER(BK159),ISNUMBER(BM159),BK159&gt;0,BM159&gt;0))+(AND(ISNUMBER(AQ159),AQ159&gt;=Settings!$B$18))+(AND(ISNUMBER(BT159),BT159&gt;=Settings!$B$19,BT159&lt;=Settings!$B$20))+(AND(ISNUMBER(AS159),AS159&gt;0))+(AND(ISNUMBER(T159),ISNUMBER(M159),T159&gt;=Settings!$B$21,M159&gt;0))+(AND(ISNUMBER(AD159),ISNUMBER(M159),AD159&gt;=Settings!$B$22,M159&gt;0))+(AY159&gt;=1))</f>
        <v/>
      </c>
      <c r="BW159" s="91">
        <f>IF(OR(AY159=0,BF159&lt;&gt;"Y",BG159&lt;&gt;"Y"),"",1+SUMPRODUCT(($A$6:$A$2604=A159)*($AY$6:$AY$2604&gt;0)*($BF$6:$BF$2604="Y")*($BG$6:$BG$2604="Y")*(($AY$6:$AY$2604&gt;AY159)+($AY$6:$AY$2604=AY159)*($AD$6:$AD$2604&gt;AD159))))</f>
        <v/>
      </c>
    </row>
    <row r="160" ht="23.85" customHeight="1" s="55">
      <c r="A160" s="90" t="n">
        <v>46296</v>
      </c>
      <c r="B160" s="91" t="inlineStr">
        <is>
          <t>PRESTIGE</t>
        </is>
      </c>
      <c r="C160" s="91" t="inlineStr">
        <is>
          <t>INE811K01011</t>
        </is>
      </c>
      <c r="D160" s="91" t="inlineStr">
        <is>
          <t>Realty</t>
        </is>
      </c>
      <c r="E160" s="91" t="inlineStr">
        <is>
          <t>Midcap 150 (in Nifty 200)</t>
        </is>
      </c>
      <c r="F160" s="93" t="n">
        <v>64011</v>
      </c>
      <c r="G160" s="92" t="inlineStr">
        <is>
          <t>N</t>
        </is>
      </c>
      <c r="H160" s="94" t="n"/>
      <c r="I160" s="91" t="inlineStr">
        <is>
          <t>N</t>
        </is>
      </c>
      <c r="J160" s="92">
        <f>IF(K160="","N","Y")</f>
        <v/>
      </c>
      <c r="K160" s="94">
        <f>_xlfn.TEXTJOIN("; ",TRUE,IF(P160="52-wk low","52-wk low",""),IF(AND(AD160&gt;=Settings!$B$12,M160&lt;0),"Distribution",""),IF(AND(AJ160="Y",M160&lt;0,AK160&lt;-Settings!$B$13),"Long unwinding",""),IF(AND(AJ160="Y",M160&lt;0,AK160&gt;Settings!$B$13),"Short buildup",""))</f>
        <v/>
      </c>
      <c r="L160" s="95" t="n">
        <v>1486.1</v>
      </c>
      <c r="M160" s="96" t="n">
        <v>0.28</v>
      </c>
      <c r="N160" s="93" t="n">
        <v>503</v>
      </c>
      <c r="O160" s="91" t="inlineStr">
        <is>
          <t>None</t>
        </is>
      </c>
      <c r="P160" s="91" t="inlineStr">
        <is>
          <t>None</t>
        </is>
      </c>
      <c r="Q160" s="97" t="n">
        <v>13.81</v>
      </c>
      <c r="R160" s="96" t="n">
        <v>5.7</v>
      </c>
      <c r="S160" s="96" t="n">
        <v>2.62</v>
      </c>
      <c r="T160" s="96" t="n">
        <v>2.53</v>
      </c>
      <c r="U160" s="96" t="n">
        <v>2.04</v>
      </c>
      <c r="V160" s="103" t="n">
        <v>0.83</v>
      </c>
      <c r="W160" s="102" t="n">
        <v>5</v>
      </c>
      <c r="X160" s="93" t="n">
        <v>70</v>
      </c>
      <c r="Y160" s="91" t="inlineStr">
        <is>
          <t>None</t>
        </is>
      </c>
      <c r="Z160" s="99" t="n">
        <v>41.45</v>
      </c>
      <c r="AA160" s="96" t="n">
        <v>0.84</v>
      </c>
      <c r="AB160" s="96" t="n">
        <v>0.87</v>
      </c>
      <c r="AC160" s="96" t="n">
        <v>2.18</v>
      </c>
      <c r="AD160" s="96" t="n">
        <v>2.16</v>
      </c>
      <c r="AE160" s="96" t="n">
        <v>1.69</v>
      </c>
      <c r="AF160" s="103" t="n">
        <v>0.98</v>
      </c>
      <c r="AG160" s="91" t="inlineStr">
        <is>
          <t>Normal</t>
        </is>
      </c>
      <c r="AH160" s="100" t="n">
        <v>0</v>
      </c>
      <c r="AI160" s="101" t="n">
        <v>0</v>
      </c>
      <c r="AJ160" s="92" t="inlineStr">
        <is>
          <t>Y</t>
        </is>
      </c>
      <c r="AK160" s="96" t="n">
        <v>6.82</v>
      </c>
      <c r="AL160" s="91" t="inlineStr">
        <is>
          <t>Long buildup</t>
        </is>
      </c>
      <c r="AM160" s="93" t="n">
        <v>100</v>
      </c>
      <c r="AN160" s="92" t="inlineStr">
        <is>
          <t>None</t>
        </is>
      </c>
      <c r="AO160" s="102" t="n">
        <v>0</v>
      </c>
      <c r="AP160" s="103" t="n">
        <v>1.2</v>
      </c>
      <c r="AQ160" s="102" t="n">
        <v>69</v>
      </c>
      <c r="AR160" s="91" t="inlineStr">
        <is>
          <t>Y</t>
        </is>
      </c>
      <c r="AS160" s="104" t="n">
        <v>2.36</v>
      </c>
      <c r="AT160" s="92">
        <f>IF(AND(P160="52-wk high",T160&gt;=Settings!$B$7),"Y","N")</f>
        <v/>
      </c>
      <c r="AU160" s="91">
        <f>IF(AND(AD160&gt;=Settings!$B$8,M160&gt;0),"Y","N")</f>
        <v/>
      </c>
      <c r="AV160" s="91">
        <f>IF(OR(AH160&gt;Settings!$B$9,AI160&gt;Settings!$B$9),"Y","N")</f>
        <v/>
      </c>
      <c r="AW160" s="91">
        <f>IF(AJ160&lt;&gt;"Y","n/a",IF(AND(M160&gt;0,AK160&gt;Settings!$B$10),"Y","N"))</f>
        <v/>
      </c>
      <c r="AX160" s="91">
        <f>IF(AO160&gt;=Settings!$B$11,"Y","N")</f>
        <v/>
      </c>
      <c r="AY160" s="99">
        <f>(AT160="Y")+(AU160="Y")+(AV160="Y")+(AW160="Y")+(AX160="Y")</f>
        <v/>
      </c>
      <c r="AZ160" s="94">
        <f>IF(AY160=0,"None",_xlfn.TEXTJOIN(", ",TRUE(),IF(AT160="Y","Breakout",""),IF(AU160="Y","Accumulation",""),IF(AV160="Y","Institutional buying",""),IF(AW160="Y","Long buildup",""),IF(AX160="Y","Momentum leader","")))</f>
        <v/>
      </c>
      <c r="BA160" s="94">
        <f>IF(BW160="","","Passes "&amp;AY160&amp;" of 5 buy-side scans"&amp;IF(G160="Y","; RED FLAG: filter out using Red flag column",""))</f>
        <v/>
      </c>
      <c r="BB160" s="91" t="inlineStr">
        <is>
          <t>Lower</t>
        </is>
      </c>
      <c r="BC160" s="92" t="inlineStr">
        <is>
          <t>Y</t>
        </is>
      </c>
      <c r="BD160" s="94" t="inlineStr">
        <is>
          <t>PE &gt; 50</t>
        </is>
      </c>
      <c r="BE160" s="94" t="n"/>
      <c r="BF160" s="92">
        <f>IF(R160*100000&gt;=Settings!$B$5,"Y","N")</f>
        <v/>
      </c>
      <c r="BG160" s="91">
        <f>IF(F160&gt;Settings!$B$6,"Y","N")</f>
        <v/>
      </c>
      <c r="BH160" s="97" t="n">
        <v>-17.68</v>
      </c>
      <c r="BI160" s="96" t="n">
        <v>0.75</v>
      </c>
      <c r="BJ160" s="96" t="n">
        <v>-5.34</v>
      </c>
      <c r="BK160" s="96" t="n">
        <v>-8.56</v>
      </c>
      <c r="BL160" s="96" t="n">
        <v>29.8</v>
      </c>
      <c r="BM160" s="96" t="n">
        <v>-3.63</v>
      </c>
      <c r="BN160" s="97" t="n">
        <v>-0.59</v>
      </c>
      <c r="BO160" s="96" t="n">
        <v>-2.99</v>
      </c>
      <c r="BP160" s="96" t="n">
        <v>-2.77</v>
      </c>
      <c r="BQ160" s="96" t="n">
        <v>-2.35</v>
      </c>
      <c r="BR160" s="91" t="inlineStr">
        <is>
          <t>Mixed</t>
        </is>
      </c>
      <c r="BS160" s="91" t="inlineStr">
        <is>
          <t>None</t>
        </is>
      </c>
      <c r="BT160" s="96" t="n">
        <v>49.5</v>
      </c>
      <c r="BU160" s="91" t="inlineStr">
        <is>
          <t>N</t>
        </is>
      </c>
      <c r="BV160" s="99">
        <f>IF(OR(BF160&lt;&gt;"Y",BG160&lt;&gt;"Y"),"",(AND(ISNUMBER(BQ160),BQ160&gt;0))+(BR160="Stacked up")+(AND(ISNUMBER(BH160),BH160&gt;=-Settings!$B$17))+(AND(ISNUMBER(BK160),ISNUMBER(BM160),BK160&gt;0,BM160&gt;0))+(AND(ISNUMBER(AQ160),AQ160&gt;=Settings!$B$18))+(AND(ISNUMBER(BT160),BT160&gt;=Settings!$B$19,BT160&lt;=Settings!$B$20))+(AND(ISNUMBER(AS160),AS160&gt;0))+(AND(ISNUMBER(T160),ISNUMBER(M160),T160&gt;=Settings!$B$21,M160&gt;0))+(AND(ISNUMBER(AD160),ISNUMBER(M160),AD160&gt;=Settings!$B$22,M160&gt;0))+(AY160&gt;=1))</f>
        <v/>
      </c>
      <c r="BW160" s="91">
        <f>IF(OR(AY160=0,BF160&lt;&gt;"Y",BG160&lt;&gt;"Y"),"",1+SUMPRODUCT(($A$6:$A$2604=A160)*($AY$6:$AY$2604&gt;0)*($BF$6:$BF$2604="Y")*($BG$6:$BG$2604="Y")*(($AY$6:$AY$2604&gt;AY160)+($AY$6:$AY$2604=AY160)*($AD$6:$AD$2604&gt;AD160))))</f>
        <v/>
      </c>
    </row>
    <row r="161" ht="23.85" customHeight="1" s="55">
      <c r="A161" s="90" t="n">
        <v>46296</v>
      </c>
      <c r="B161" s="91" t="inlineStr">
        <is>
          <t>OBEROIRLTY</t>
        </is>
      </c>
      <c r="C161" s="91" t="inlineStr">
        <is>
          <t>INE093I01010</t>
        </is>
      </c>
      <c r="D161" s="91" t="inlineStr">
        <is>
          <t>Realty</t>
        </is>
      </c>
      <c r="E161" s="91" t="inlineStr">
        <is>
          <t>Midcap 150 (in Nifty 200)</t>
        </is>
      </c>
      <c r="F161" s="93" t="n">
        <v>63798</v>
      </c>
      <c r="G161" s="92" t="inlineStr">
        <is>
          <t>Y</t>
        </is>
      </c>
      <c r="H161" s="94" t="inlineStr">
        <is>
          <t>Promoter pledge / encumbrance &gt; 50%</t>
        </is>
      </c>
      <c r="I161" s="91" t="inlineStr">
        <is>
          <t>N</t>
        </is>
      </c>
      <c r="J161" s="92">
        <f>IF(K161="","N","Y")</f>
        <v/>
      </c>
      <c r="K161" s="94">
        <f>_xlfn.TEXTJOIN("; ",TRUE,IF(P161="52-wk low","52-wk low",""),IF(AND(AD161&gt;=Settings!$B$12,M161&lt;0),"Distribution",""),IF(AND(AJ161="Y",M161&lt;0,AK161&lt;-Settings!$B$13),"Long unwinding",""),IF(AND(AJ161="Y",M161&lt;0,AK161&gt;Settings!$B$13),"Short buildup",""))</f>
        <v/>
      </c>
      <c r="L161" s="95" t="n">
        <v>1754.6</v>
      </c>
      <c r="M161" s="96" t="n">
        <v>-0.63</v>
      </c>
      <c r="N161" s="93" t="n">
        <v>845</v>
      </c>
      <c r="O161" s="91" t="inlineStr">
        <is>
          <t>None</t>
        </is>
      </c>
      <c r="P161" s="91" t="inlineStr">
        <is>
          <t>None</t>
        </is>
      </c>
      <c r="Q161" s="97" t="n">
        <v>2.83</v>
      </c>
      <c r="R161" s="96" t="n">
        <v>4.93</v>
      </c>
      <c r="S161" s="96" t="n">
        <v>0.57</v>
      </c>
      <c r="T161" s="96" t="n">
        <v>0.63</v>
      </c>
      <c r="U161" s="96" t="n">
        <v>0.5600000000000001</v>
      </c>
      <c r="V161" s="103" t="n">
        <v>0.98</v>
      </c>
      <c r="W161" s="102" t="n">
        <v>8</v>
      </c>
      <c r="X161" s="93" t="n"/>
      <c r="Y161" s="91" t="inlineStr">
        <is>
          <t>None</t>
        </is>
      </c>
      <c r="Z161" s="99" t="n">
        <v>47.96</v>
      </c>
      <c r="AA161" s="96" t="n">
        <v>0.9</v>
      </c>
      <c r="AB161" s="96" t="n">
        <v>1</v>
      </c>
      <c r="AC161" s="96" t="n">
        <v>0.5</v>
      </c>
      <c r="AD161" s="96" t="n">
        <v>0.64</v>
      </c>
      <c r="AE161" s="96" t="n">
        <v>0.58</v>
      </c>
      <c r="AF161" s="103" t="n">
        <v>1.17</v>
      </c>
      <c r="AG161" s="91" t="inlineStr">
        <is>
          <t>Normal</t>
        </is>
      </c>
      <c r="AH161" s="100" t="n">
        <v>0</v>
      </c>
      <c r="AI161" s="101" t="n">
        <v>0</v>
      </c>
      <c r="AJ161" s="92" t="inlineStr">
        <is>
          <t>Y</t>
        </is>
      </c>
      <c r="AK161" s="96" t="n">
        <v>-0.58</v>
      </c>
      <c r="AL161" s="91" t="inlineStr">
        <is>
          <t>Long unwinding</t>
        </is>
      </c>
      <c r="AM161" s="93" t="n">
        <v>195</v>
      </c>
      <c r="AN161" s="92" t="inlineStr">
        <is>
          <t>None</t>
        </is>
      </c>
      <c r="AO161" s="102" t="n">
        <v>0</v>
      </c>
      <c r="AP161" s="103" t="n">
        <v>1.3</v>
      </c>
      <c r="AQ161" s="102" t="n">
        <v>73</v>
      </c>
      <c r="AR161" s="91" t="inlineStr">
        <is>
          <t>N</t>
        </is>
      </c>
      <c r="AS161" s="104" t="n">
        <v>2.36</v>
      </c>
      <c r="AT161" s="92">
        <f>IF(AND(P161="52-wk high",T161&gt;=Settings!$B$7),"Y","N")</f>
        <v/>
      </c>
      <c r="AU161" s="91">
        <f>IF(AND(AD161&gt;=Settings!$B$8,M161&gt;0),"Y","N")</f>
        <v/>
      </c>
      <c r="AV161" s="91">
        <f>IF(OR(AH161&gt;Settings!$B$9,AI161&gt;Settings!$B$9),"Y","N")</f>
        <v/>
      </c>
      <c r="AW161" s="91">
        <f>IF(AJ161&lt;&gt;"Y","n/a",IF(AND(M161&gt;0,AK161&gt;Settings!$B$10),"Y","N"))</f>
        <v/>
      </c>
      <c r="AX161" s="91">
        <f>IF(AO161&gt;=Settings!$B$11,"Y","N")</f>
        <v/>
      </c>
      <c r="AY161" s="99">
        <f>(AT161="Y")+(AU161="Y")+(AV161="Y")+(AW161="Y")+(AX161="Y")</f>
        <v/>
      </c>
      <c r="AZ161" s="94">
        <f>IF(AY161=0,"None",_xlfn.TEXTJOIN(", ",TRUE(),IF(AT161="Y","Breakout",""),IF(AU161="Y","Accumulation",""),IF(AV161="Y","Institutional buying",""),IF(AW161="Y","Long buildup",""),IF(AX161="Y","Momentum leader","")))</f>
        <v/>
      </c>
      <c r="BA161" s="94">
        <f>IF(BW161="","","Passes "&amp;AY161&amp;" of 5 buy-side scans"&amp;IF(G161="Y","; RED FLAG: filter out using Red flag column",""))</f>
        <v/>
      </c>
      <c r="BB161" s="91" t="inlineStr">
        <is>
          <t>None</t>
        </is>
      </c>
      <c r="BC161" s="92" t="inlineStr">
        <is>
          <t>N</t>
        </is>
      </c>
      <c r="BD161" s="94" t="n"/>
      <c r="BE161" s="94" t="n"/>
      <c r="BF161" s="92">
        <f>IF(R161*100000&gt;=Settings!$B$5,"Y","N")</f>
        <v/>
      </c>
      <c r="BG161" s="91">
        <f>IF(F161&gt;Settings!$B$6,"Y","N")</f>
        <v/>
      </c>
      <c r="BH161" s="97" t="n">
        <v>-11.66</v>
      </c>
      <c r="BI161" s="96" t="n">
        <v>-4.51</v>
      </c>
      <c r="BJ161" s="96" t="n">
        <v>-6.7</v>
      </c>
      <c r="BK161" s="96" t="n">
        <v>-2.77</v>
      </c>
      <c r="BL161" s="96" t="n">
        <v>19</v>
      </c>
      <c r="BM161" s="96" t="n">
        <v>9.960000000000001</v>
      </c>
      <c r="BN161" s="97" t="n">
        <v>-2.78</v>
      </c>
      <c r="BO161" s="96" t="n">
        <v>-3.12</v>
      </c>
      <c r="BP161" s="96" t="n">
        <v>-1.39</v>
      </c>
      <c r="BQ161" s="96" t="n">
        <v>1.58</v>
      </c>
      <c r="BR161" s="91" t="inlineStr">
        <is>
          <t>Mixed</t>
        </is>
      </c>
      <c r="BS161" s="91" t="inlineStr">
        <is>
          <t>None</t>
        </is>
      </c>
      <c r="BT161" s="96" t="n">
        <v>38.6</v>
      </c>
      <c r="BU161" s="91" t="inlineStr">
        <is>
          <t>N</t>
        </is>
      </c>
      <c r="BV161" s="99">
        <f>IF(OR(BF161&lt;&gt;"Y",BG161&lt;&gt;"Y"),"",(AND(ISNUMBER(BQ161),BQ161&gt;0))+(BR161="Stacked up")+(AND(ISNUMBER(BH161),BH161&gt;=-Settings!$B$17))+(AND(ISNUMBER(BK161),ISNUMBER(BM161),BK161&gt;0,BM161&gt;0))+(AND(ISNUMBER(AQ161),AQ161&gt;=Settings!$B$18))+(AND(ISNUMBER(BT161),BT161&gt;=Settings!$B$19,BT161&lt;=Settings!$B$20))+(AND(ISNUMBER(AS161),AS161&gt;0))+(AND(ISNUMBER(T161),ISNUMBER(M161),T161&gt;=Settings!$B$21,M161&gt;0))+(AND(ISNUMBER(AD161),ISNUMBER(M161),AD161&gt;=Settings!$B$22,M161&gt;0))+(AY161&gt;=1))</f>
        <v/>
      </c>
      <c r="BW161" s="91">
        <f>IF(OR(AY161=0,BF161&lt;&gt;"Y",BG161&lt;&gt;"Y"),"",1+SUMPRODUCT(($A$6:$A$2604=A161)*($AY$6:$AY$2604&gt;0)*($BF$6:$BF$2604="Y")*($BG$6:$BG$2604="Y")*(($AY$6:$AY$2604&gt;AY161)+($AY$6:$AY$2604=AY161)*($AD$6:$AD$2604&gt;AD161))))</f>
        <v/>
      </c>
    </row>
    <row r="162" ht="23.85" customHeight="1" s="55">
      <c r="A162" s="90" t="n">
        <v>46296</v>
      </c>
      <c r="B162" s="91" t="inlineStr">
        <is>
          <t>MAHABANK</t>
        </is>
      </c>
      <c r="C162" s="91" t="inlineStr">
        <is>
          <t>INE457A01014</t>
        </is>
      </c>
      <c r="D162" s="91" t="inlineStr">
        <is>
          <t>Financial Services</t>
        </is>
      </c>
      <c r="E162" s="91" t="inlineStr">
        <is>
          <t>Midcap 150 (in Nifty 200)</t>
        </is>
      </c>
      <c r="F162" s="93" t="n">
        <v>61917</v>
      </c>
      <c r="G162" s="92" t="inlineStr">
        <is>
          <t>N</t>
        </is>
      </c>
      <c r="H162" s="94" t="n"/>
      <c r="I162" s="91" t="inlineStr">
        <is>
          <t>N</t>
        </is>
      </c>
      <c r="J162" s="92">
        <f>IF(K162="","N","Y")</f>
        <v/>
      </c>
      <c r="K162" s="94">
        <f>_xlfn.TEXTJOIN("; ",TRUE,IF(P162="52-wk low","52-wk low",""),IF(AND(AD162&gt;=Settings!$B$12,M162&lt;0),"Distribution",""),IF(AND(AJ162="Y",M162&lt;0,AK162&lt;-Settings!$B$13),"Long unwinding",""),IF(AND(AJ162="Y",M162&lt;0,AK162&gt;Settings!$B$13),"Short buildup",""))</f>
        <v/>
      </c>
      <c r="L162" s="95" t="n">
        <v>80.5</v>
      </c>
      <c r="M162" s="96" t="n">
        <v>1.42</v>
      </c>
      <c r="N162" s="93" t="n">
        <v>264</v>
      </c>
      <c r="O162" s="91" t="inlineStr">
        <is>
          <t>None</t>
        </is>
      </c>
      <c r="P162" s="91" t="inlineStr">
        <is>
          <t>None</t>
        </is>
      </c>
      <c r="Q162" s="97" t="n">
        <v>96.08</v>
      </c>
      <c r="R162" s="96" t="n">
        <v>158.64</v>
      </c>
      <c r="S162" s="96" t="n">
        <v>0.59</v>
      </c>
      <c r="T162" s="96" t="n">
        <v>0.68</v>
      </c>
      <c r="U162" s="96" t="n">
        <v>0.62</v>
      </c>
      <c r="V162" s="103" t="n">
        <v>1.02</v>
      </c>
      <c r="W162" s="102" t="n">
        <v>7</v>
      </c>
      <c r="X162" s="93" t="n"/>
      <c r="Y162" s="91" t="inlineStr">
        <is>
          <t>None</t>
        </is>
      </c>
      <c r="Z162" s="99" t="n">
        <v>35.04</v>
      </c>
      <c r="AA162" s="96" t="n">
        <v>0.75</v>
      </c>
      <c r="AB162" s="96" t="n">
        <v>0.72</v>
      </c>
      <c r="AC162" s="96" t="n">
        <v>0.46</v>
      </c>
      <c r="AD162" s="96" t="n">
        <v>0.51</v>
      </c>
      <c r="AE162" s="96" t="n">
        <v>0.48</v>
      </c>
      <c r="AF162" s="103" t="n">
        <v>1.01</v>
      </c>
      <c r="AG162" s="91" t="inlineStr">
        <is>
          <t>Normal</t>
        </is>
      </c>
      <c r="AH162" s="100" t="n">
        <v>0</v>
      </c>
      <c r="AI162" s="101" t="n">
        <v>0</v>
      </c>
      <c r="AJ162" s="92" t="inlineStr">
        <is>
          <t>Y</t>
        </is>
      </c>
      <c r="AK162" s="96" t="n">
        <v>1.56</v>
      </c>
      <c r="AL162" s="91" t="inlineStr">
        <is>
          <t>Long buildup</t>
        </is>
      </c>
      <c r="AM162" s="93" t="n">
        <v>204</v>
      </c>
      <c r="AN162" s="92" t="inlineStr">
        <is>
          <t>500 Mom 50; Mid150 Mom 50; MidSmall400 MQ 100; 500 Multicap MQ 50; TotalMkt MQ 50</t>
        </is>
      </c>
      <c r="AO162" s="102" t="n">
        <v>5</v>
      </c>
      <c r="AP162" s="103" t="n">
        <v>1.68</v>
      </c>
      <c r="AQ162" s="102" t="n">
        <v>83</v>
      </c>
      <c r="AR162" s="91" t="inlineStr">
        <is>
          <t>N</t>
        </is>
      </c>
      <c r="AS162" s="104" t="n">
        <v>0.6</v>
      </c>
      <c r="AT162" s="92">
        <f>IF(AND(P162="52-wk high",T162&gt;=Settings!$B$7),"Y","N")</f>
        <v/>
      </c>
      <c r="AU162" s="91">
        <f>IF(AND(AD162&gt;=Settings!$B$8,M162&gt;0),"Y","N")</f>
        <v/>
      </c>
      <c r="AV162" s="91">
        <f>IF(OR(AH162&gt;Settings!$B$9,AI162&gt;Settings!$B$9),"Y","N")</f>
        <v/>
      </c>
      <c r="AW162" s="91">
        <f>IF(AJ162&lt;&gt;"Y","n/a",IF(AND(M162&gt;0,AK162&gt;Settings!$B$10),"Y","N"))</f>
        <v/>
      </c>
      <c r="AX162" s="91">
        <f>IF(AO162&gt;=Settings!$B$11,"Y","N")</f>
        <v/>
      </c>
      <c r="AY162" s="99">
        <f>(AT162="Y")+(AU162="Y")+(AV162="Y")+(AW162="Y")+(AX162="Y")</f>
        <v/>
      </c>
      <c r="AZ162" s="94">
        <f>IF(AY162=0,"None",_xlfn.TEXTJOIN(", ",TRUE(),IF(AT162="Y","Breakout",""),IF(AU162="Y","Accumulation",""),IF(AV162="Y","Institutional buying",""),IF(AW162="Y","Long buildup",""),IF(AX162="Y","Momentum leader","")))</f>
        <v/>
      </c>
      <c r="BA162" s="94">
        <f>IF(BW162="","","Passes "&amp;AY162&amp;" of 5 buy-side scans"&amp;IF(G162="Y","; RED FLAG: filter out using Red flag column",""))</f>
        <v/>
      </c>
      <c r="BB162" s="91" t="inlineStr">
        <is>
          <t>None</t>
        </is>
      </c>
      <c r="BC162" s="92" t="inlineStr">
        <is>
          <t>N</t>
        </is>
      </c>
      <c r="BD162" s="94" t="n"/>
      <c r="BE162" s="94" t="n"/>
      <c r="BF162" s="92">
        <f>IF(R162*100000&gt;=Settings!$B$5,"Y","N")</f>
        <v/>
      </c>
      <c r="BG162" s="91">
        <f>IF(F162&gt;Settings!$B$6,"Y","N")</f>
        <v/>
      </c>
      <c r="BH162" s="97" t="n">
        <v>-14.81</v>
      </c>
      <c r="BI162" s="96" t="n">
        <v>-2.28</v>
      </c>
      <c r="BJ162" s="96" t="n">
        <v>-2.66</v>
      </c>
      <c r="BK162" s="96" t="n">
        <v>-11.73</v>
      </c>
      <c r="BL162" s="96" t="n">
        <v>24.08</v>
      </c>
      <c r="BM162" s="96" t="n">
        <v>43.88</v>
      </c>
      <c r="BN162" s="97" t="n">
        <v>-1.75</v>
      </c>
      <c r="BO162" s="96" t="n">
        <v>-1.8</v>
      </c>
      <c r="BP162" s="96" t="n">
        <v>0.1</v>
      </c>
      <c r="BQ162" s="96" t="n">
        <v>6.25</v>
      </c>
      <c r="BR162" s="91" t="inlineStr">
        <is>
          <t>Mixed</t>
        </is>
      </c>
      <c r="BS162" s="91" t="inlineStr">
        <is>
          <t>Bearish cross</t>
        </is>
      </c>
      <c r="BT162" s="96" t="n">
        <v>44.4</v>
      </c>
      <c r="BU162" s="91" t="inlineStr">
        <is>
          <t>N</t>
        </is>
      </c>
      <c r="BV162" s="99">
        <f>IF(OR(BF162&lt;&gt;"Y",BG162&lt;&gt;"Y"),"",(AND(ISNUMBER(BQ162),BQ162&gt;0))+(BR162="Stacked up")+(AND(ISNUMBER(BH162),BH162&gt;=-Settings!$B$17))+(AND(ISNUMBER(BK162),ISNUMBER(BM162),BK162&gt;0,BM162&gt;0))+(AND(ISNUMBER(AQ162),AQ162&gt;=Settings!$B$18))+(AND(ISNUMBER(BT162),BT162&gt;=Settings!$B$19,BT162&lt;=Settings!$B$20))+(AND(ISNUMBER(AS162),AS162&gt;0))+(AND(ISNUMBER(T162),ISNUMBER(M162),T162&gt;=Settings!$B$21,M162&gt;0))+(AND(ISNUMBER(AD162),ISNUMBER(M162),AD162&gt;=Settings!$B$22,M162&gt;0))+(AY162&gt;=1))</f>
        <v/>
      </c>
      <c r="BW162" s="91">
        <f>IF(OR(AY162=0,BF162&lt;&gt;"Y",BG162&lt;&gt;"Y"),"",1+SUMPRODUCT(($A$6:$A$2604=A162)*($AY$6:$AY$2604&gt;0)*($BF$6:$BF$2604="Y")*($BG$6:$BG$2604="Y")*(($AY$6:$AY$2604&gt;AY162)+($AY$6:$AY$2604=AY162)*($AD$6:$AD$2604&gt;AD162))))</f>
        <v/>
      </c>
    </row>
    <row r="163" ht="23.85" customHeight="1" s="55">
      <c r="A163" s="90" t="n">
        <v>46296</v>
      </c>
      <c r="B163" s="91" t="inlineStr">
        <is>
          <t>NATIONALUM</t>
        </is>
      </c>
      <c r="C163" s="91" t="inlineStr">
        <is>
          <t>INE139A01034</t>
        </is>
      </c>
      <c r="D163" s="91" t="inlineStr">
        <is>
          <t>Metals &amp; Mining</t>
        </is>
      </c>
      <c r="E163" s="91" t="inlineStr">
        <is>
          <t>Midcap 150 (in Nifty 200)</t>
        </is>
      </c>
      <c r="F163" s="93" t="n">
        <v>61509</v>
      </c>
      <c r="G163" s="92" t="inlineStr">
        <is>
          <t>N</t>
        </is>
      </c>
      <c r="H163" s="94" t="n"/>
      <c r="I163" s="91" t="inlineStr">
        <is>
          <t>N</t>
        </is>
      </c>
      <c r="J163" s="92">
        <f>IF(K163="","N","Y")</f>
        <v/>
      </c>
      <c r="K163" s="94">
        <f>_xlfn.TEXTJOIN("; ",TRUE,IF(P163="52-wk low","52-wk low",""),IF(AND(AD163&gt;=Settings!$B$12,M163&lt;0),"Distribution",""),IF(AND(AJ163="Y",M163&lt;0,AK163&lt;-Settings!$B$13),"Long unwinding",""),IF(AND(AJ163="Y",M163&lt;0,AK163&gt;Settings!$B$13),"Short buildup",""))</f>
        <v/>
      </c>
      <c r="L163" s="95" t="n">
        <v>334.9</v>
      </c>
      <c r="M163" s="96" t="n">
        <v>-1.77</v>
      </c>
      <c r="N163" s="93" t="n">
        <v>1511</v>
      </c>
      <c r="O163" s="91" t="inlineStr">
        <is>
          <t>None</t>
        </is>
      </c>
      <c r="P163" s="91" t="inlineStr">
        <is>
          <t>None</t>
        </is>
      </c>
      <c r="Q163" s="97" t="n">
        <v>46.73</v>
      </c>
      <c r="R163" s="96" t="n">
        <v>47.26</v>
      </c>
      <c r="S163" s="96" t="n">
        <v>0.99</v>
      </c>
      <c r="T163" s="96" t="n">
        <v>0.73</v>
      </c>
      <c r="U163" s="96" t="n">
        <v>0.5</v>
      </c>
      <c r="V163" s="103" t="n">
        <v>0.51</v>
      </c>
      <c r="W163" s="102" t="n">
        <v>0</v>
      </c>
      <c r="X163" s="93" t="n"/>
      <c r="Y163" s="91" t="inlineStr">
        <is>
          <t>None</t>
        </is>
      </c>
      <c r="Z163" s="99" t="n">
        <v>44.18</v>
      </c>
      <c r="AA163" s="96" t="n">
        <v>0.91</v>
      </c>
      <c r="AB163" s="96" t="n">
        <v>0.99</v>
      </c>
      <c r="AC163" s="96" t="n">
        <v>0.9</v>
      </c>
      <c r="AD163" s="96" t="n">
        <v>0.75</v>
      </c>
      <c r="AE163" s="96" t="n">
        <v>0.47</v>
      </c>
      <c r="AF163" s="103" t="n">
        <v>1.02</v>
      </c>
      <c r="AG163" s="91" t="inlineStr">
        <is>
          <t>Normal</t>
        </is>
      </c>
      <c r="AH163" s="100" t="n">
        <v>0</v>
      </c>
      <c r="AI163" s="101" t="n">
        <v>0</v>
      </c>
      <c r="AJ163" s="92" t="inlineStr">
        <is>
          <t>Y</t>
        </is>
      </c>
      <c r="AK163" s="96" t="n">
        <v>-3.03</v>
      </c>
      <c r="AL163" s="91" t="inlineStr">
        <is>
          <t>Long unwinding</t>
        </is>
      </c>
      <c r="AM163" s="93" t="n">
        <v>114</v>
      </c>
      <c r="AN163" s="92" t="inlineStr">
        <is>
          <t>200 Mom 30; 500 Mom 50; Mid150 Mom 50; MidSmall400 MQ 100; 500 Multicap MQ 50; TotalMkt MQ 50</t>
        </is>
      </c>
      <c r="AO163" s="102" t="n">
        <v>6</v>
      </c>
      <c r="AP163" s="103" t="n">
        <v>1.18</v>
      </c>
      <c r="AQ163" s="102" t="n">
        <v>69</v>
      </c>
      <c r="AR163" s="91" t="inlineStr">
        <is>
          <t>Y</t>
        </is>
      </c>
      <c r="AS163" s="104" t="n">
        <v>-1.09</v>
      </c>
      <c r="AT163" s="92">
        <f>IF(AND(P163="52-wk high",T163&gt;=Settings!$B$7),"Y","N")</f>
        <v/>
      </c>
      <c r="AU163" s="91">
        <f>IF(AND(AD163&gt;=Settings!$B$8,M163&gt;0),"Y","N")</f>
        <v/>
      </c>
      <c r="AV163" s="91">
        <f>IF(OR(AH163&gt;Settings!$B$9,AI163&gt;Settings!$B$9),"Y","N")</f>
        <v/>
      </c>
      <c r="AW163" s="91">
        <f>IF(AJ163&lt;&gt;"Y","n/a",IF(AND(M163&gt;0,AK163&gt;Settings!$B$10),"Y","N"))</f>
        <v/>
      </c>
      <c r="AX163" s="91">
        <f>IF(AO163&gt;=Settings!$B$11,"Y","N")</f>
        <v/>
      </c>
      <c r="AY163" s="99">
        <f>(AT163="Y")+(AU163="Y")+(AV163="Y")+(AW163="Y")+(AX163="Y")</f>
        <v/>
      </c>
      <c r="AZ163" s="94">
        <f>IF(AY163=0,"None",_xlfn.TEXTJOIN(", ",TRUE(),IF(AT163="Y","Breakout",""),IF(AU163="Y","Accumulation",""),IF(AV163="Y","Institutional buying",""),IF(AW163="Y","Long buildup",""),IF(AX163="Y","Momentum leader","")))</f>
        <v/>
      </c>
      <c r="BA163" s="94">
        <f>IF(BW163="","","Passes "&amp;AY163&amp;" of 5 buy-side scans"&amp;IF(G163="Y","; RED FLAG: filter out using Red flag column",""))</f>
        <v/>
      </c>
      <c r="BB163" s="91" t="inlineStr">
        <is>
          <t>None</t>
        </is>
      </c>
      <c r="BC163" s="92" t="inlineStr">
        <is>
          <t>N</t>
        </is>
      </c>
      <c r="BD163" s="94" t="n"/>
      <c r="BE163" s="94" t="n"/>
      <c r="BF163" s="92">
        <f>IF(R163*100000&gt;=Settings!$B$5,"Y","N")</f>
        <v/>
      </c>
      <c r="BG163" s="91">
        <f>IF(F163&gt;Settings!$B$6,"Y","N")</f>
        <v/>
      </c>
      <c r="BH163" s="97" t="n">
        <v>-24.77</v>
      </c>
      <c r="BI163" s="96" t="n">
        <v>-6.56</v>
      </c>
      <c r="BJ163" s="96" t="n">
        <v>-9.970000000000001</v>
      </c>
      <c r="BK163" s="96" t="n">
        <v>0.07000000000000001</v>
      </c>
      <c r="BL163" s="96" t="n">
        <v>-16.16</v>
      </c>
      <c r="BM163" s="96" t="n">
        <v>56.13</v>
      </c>
      <c r="BN163" s="97" t="n">
        <v>-6.22</v>
      </c>
      <c r="BO163" s="96" t="n">
        <v>-8.41</v>
      </c>
      <c r="BP163" s="96" t="n">
        <v>-9.01</v>
      </c>
      <c r="BQ163" s="96" t="n">
        <v>-4.87</v>
      </c>
      <c r="BR163" s="91" t="inlineStr">
        <is>
          <t>Mixed</t>
        </is>
      </c>
      <c r="BS163" s="91" t="inlineStr">
        <is>
          <t>None</t>
        </is>
      </c>
      <c r="BT163" s="96" t="n">
        <v>26.4</v>
      </c>
      <c r="BU163" s="91" t="inlineStr">
        <is>
          <t>N</t>
        </is>
      </c>
      <c r="BV163" s="99">
        <f>IF(OR(BF163&lt;&gt;"Y",BG163&lt;&gt;"Y"),"",(AND(ISNUMBER(BQ163),BQ163&gt;0))+(BR163="Stacked up")+(AND(ISNUMBER(BH163),BH163&gt;=-Settings!$B$17))+(AND(ISNUMBER(BK163),ISNUMBER(BM163),BK163&gt;0,BM163&gt;0))+(AND(ISNUMBER(AQ163),AQ163&gt;=Settings!$B$18))+(AND(ISNUMBER(BT163),BT163&gt;=Settings!$B$19,BT163&lt;=Settings!$B$20))+(AND(ISNUMBER(AS163),AS163&gt;0))+(AND(ISNUMBER(T163),ISNUMBER(M163),T163&gt;=Settings!$B$21,M163&gt;0))+(AND(ISNUMBER(AD163),ISNUMBER(M163),AD163&gt;=Settings!$B$22,M163&gt;0))+(AY163&gt;=1))</f>
        <v/>
      </c>
      <c r="BW163" s="91">
        <f>IF(OR(AY163=0,BF163&lt;&gt;"Y",BG163&lt;&gt;"Y"),"",1+SUMPRODUCT(($A$6:$A$2604=A163)*($AY$6:$AY$2604&gt;0)*($BF$6:$BF$2604="Y")*($BG$6:$BG$2604="Y")*(($AY$6:$AY$2604&gt;AY163)+($AY$6:$AY$2604=AY163)*($AD$6:$AD$2604&gt;AD163))))</f>
        <v/>
      </c>
    </row>
    <row r="164" ht="23.85" customHeight="1" s="55">
      <c r="A164" s="90" t="n">
        <v>46296</v>
      </c>
      <c r="B164" s="91" t="inlineStr">
        <is>
          <t>BIOCON</t>
        </is>
      </c>
      <c r="C164" s="91" t="inlineStr">
        <is>
          <t>INE376G01013</t>
        </is>
      </c>
      <c r="D164" s="91" t="inlineStr">
        <is>
          <t>Healthcare</t>
        </is>
      </c>
      <c r="E164" s="91" t="inlineStr">
        <is>
          <t>Midcap 150 (in Nifty 200)</t>
        </is>
      </c>
      <c r="F164" s="93" t="n">
        <v>60413</v>
      </c>
      <c r="G164" s="92" t="inlineStr">
        <is>
          <t>N</t>
        </is>
      </c>
      <c r="H164" s="94" t="n"/>
      <c r="I164" s="91" t="inlineStr">
        <is>
          <t>N</t>
        </is>
      </c>
      <c r="J164" s="92">
        <f>IF(K164="","N","Y")</f>
        <v/>
      </c>
      <c r="K164" s="94">
        <f>_xlfn.TEXTJOIN("; ",TRUE,IF(P164="52-wk low","52-wk low",""),IF(AND(AD164&gt;=Settings!$B$12,M164&lt;0),"Distribution",""),IF(AND(AJ164="Y",M164&lt;0,AK164&lt;-Settings!$B$13),"Long unwinding",""),IF(AND(AJ164="Y",M164&lt;0,AK164&gt;Settings!$B$13),"Short buildup",""))</f>
        <v/>
      </c>
      <c r="L164" s="95" t="n">
        <v>370.7</v>
      </c>
      <c r="M164" s="96" t="n">
        <v>0.11</v>
      </c>
      <c r="N164" s="93" t="n">
        <v>549</v>
      </c>
      <c r="O164" s="91" t="inlineStr">
        <is>
          <t>None</t>
        </is>
      </c>
      <c r="P164" s="91" t="inlineStr">
        <is>
          <t>None</t>
        </is>
      </c>
      <c r="Q164" s="97" t="n">
        <v>25.25</v>
      </c>
      <c r="R164" s="96" t="n">
        <v>32.95</v>
      </c>
      <c r="S164" s="96" t="n">
        <v>0.78</v>
      </c>
      <c r="T164" s="96" t="n">
        <v>0.76</v>
      </c>
      <c r="U164" s="96" t="n">
        <v>0.57</v>
      </c>
      <c r="V164" s="103" t="n">
        <v>0.76</v>
      </c>
      <c r="W164" s="102" t="n">
        <v>3</v>
      </c>
      <c r="X164" s="93" t="n"/>
      <c r="Y164" s="91" t="inlineStr">
        <is>
          <t>None</t>
        </is>
      </c>
      <c r="Z164" s="99" t="n">
        <v>42.58</v>
      </c>
      <c r="AA164" s="96" t="n">
        <v>0.83</v>
      </c>
      <c r="AB164" s="96" t="n">
        <v>0.83</v>
      </c>
      <c r="AC164" s="96" t="n">
        <v>0.64</v>
      </c>
      <c r="AD164" s="96" t="n">
        <v>0.65</v>
      </c>
      <c r="AE164" s="96" t="n">
        <v>0.52</v>
      </c>
      <c r="AF164" s="103" t="n">
        <v>1.1</v>
      </c>
      <c r="AG164" s="91" t="inlineStr">
        <is>
          <t>Normal</t>
        </is>
      </c>
      <c r="AH164" s="100" t="n">
        <v>0</v>
      </c>
      <c r="AI164" s="101" t="n">
        <v>0</v>
      </c>
      <c r="AJ164" s="92" t="inlineStr">
        <is>
          <t>Y</t>
        </is>
      </c>
      <c r="AK164" s="96" t="n">
        <v>-1.06</v>
      </c>
      <c r="AL164" s="91" t="inlineStr">
        <is>
          <t>Short covering</t>
        </is>
      </c>
      <c r="AM164" s="93" t="n">
        <v>126</v>
      </c>
      <c r="AN164" s="92" t="inlineStr">
        <is>
          <t>Mid150 Mom 50</t>
        </is>
      </c>
      <c r="AO164" s="102" t="n">
        <v>1</v>
      </c>
      <c r="AP164" s="103" t="n">
        <v>0.9399999999999999</v>
      </c>
      <c r="AQ164" s="102" t="n">
        <v>59</v>
      </c>
      <c r="AR164" s="91" t="inlineStr">
        <is>
          <t>Y</t>
        </is>
      </c>
      <c r="AS164" s="104" t="n">
        <v>3.79</v>
      </c>
      <c r="AT164" s="92">
        <f>IF(AND(P164="52-wk high",T164&gt;=Settings!$B$7),"Y","N")</f>
        <v/>
      </c>
      <c r="AU164" s="91">
        <f>IF(AND(AD164&gt;=Settings!$B$8,M164&gt;0),"Y","N")</f>
        <v/>
      </c>
      <c r="AV164" s="91">
        <f>IF(OR(AH164&gt;Settings!$B$9,AI164&gt;Settings!$B$9),"Y","N")</f>
        <v/>
      </c>
      <c r="AW164" s="91">
        <f>IF(AJ164&lt;&gt;"Y","n/a",IF(AND(M164&gt;0,AK164&gt;Settings!$B$10),"Y","N"))</f>
        <v/>
      </c>
      <c r="AX164" s="91">
        <f>IF(AO164&gt;=Settings!$B$11,"Y","N")</f>
        <v/>
      </c>
      <c r="AY164" s="99">
        <f>(AT164="Y")+(AU164="Y")+(AV164="Y")+(AW164="Y")+(AX164="Y")</f>
        <v/>
      </c>
      <c r="AZ164" s="94">
        <f>IF(AY164=0,"None",_xlfn.TEXTJOIN(", ",TRUE(),IF(AT164="Y","Breakout",""),IF(AU164="Y","Accumulation",""),IF(AV164="Y","Institutional buying",""),IF(AW164="Y","Long buildup",""),IF(AX164="Y","Momentum leader","")))</f>
        <v/>
      </c>
      <c r="BA164" s="94">
        <f>IF(BW164="","","Passes "&amp;AY164&amp;" of 5 buy-side scans"&amp;IF(G164="Y","; RED FLAG: filter out using Red flag column",""))</f>
        <v/>
      </c>
      <c r="BB164" s="91" t="inlineStr">
        <is>
          <t>None</t>
        </is>
      </c>
      <c r="BC164" s="92" t="inlineStr">
        <is>
          <t>Y</t>
        </is>
      </c>
      <c r="BD164" s="94" t="inlineStr">
        <is>
          <t>PE &gt; 50</t>
        </is>
      </c>
      <c r="BE164" s="94" t="n"/>
      <c r="BF164" s="92">
        <f>IF(R164*100000&gt;=Settings!$B$5,"Y","N")</f>
        <v/>
      </c>
      <c r="BG164" s="91">
        <f>IF(F164&gt;Settings!$B$6,"Y","N")</f>
        <v/>
      </c>
      <c r="BH164" s="97" t="n">
        <v>-17.1</v>
      </c>
      <c r="BI164" s="96" t="n">
        <v>-4.21</v>
      </c>
      <c r="BJ164" s="96" t="n">
        <v>-7.57</v>
      </c>
      <c r="BK164" s="96" t="n">
        <v>-11.36</v>
      </c>
      <c r="BL164" s="96" t="n">
        <v>1.51</v>
      </c>
      <c r="BM164" s="96" t="n">
        <v>7</v>
      </c>
      <c r="BN164" s="97" t="n">
        <v>-4.17</v>
      </c>
      <c r="BO164" s="96" t="n">
        <v>-7.18</v>
      </c>
      <c r="BP164" s="96" t="n">
        <v>-7.88</v>
      </c>
      <c r="BQ164" s="96" t="n">
        <v>-6.46</v>
      </c>
      <c r="BR164" s="91" t="inlineStr">
        <is>
          <t>Mixed</t>
        </is>
      </c>
      <c r="BS164" s="91" t="inlineStr">
        <is>
          <t>None</t>
        </is>
      </c>
      <c r="BT164" s="96" t="n">
        <v>31.6</v>
      </c>
      <c r="BU164" s="91" t="inlineStr">
        <is>
          <t>N</t>
        </is>
      </c>
      <c r="BV164" s="99">
        <f>IF(OR(BF164&lt;&gt;"Y",BG164&lt;&gt;"Y"),"",(AND(ISNUMBER(BQ164),BQ164&gt;0))+(BR164="Stacked up")+(AND(ISNUMBER(BH164),BH164&gt;=-Settings!$B$17))+(AND(ISNUMBER(BK164),ISNUMBER(BM164),BK164&gt;0,BM164&gt;0))+(AND(ISNUMBER(AQ164),AQ164&gt;=Settings!$B$18))+(AND(ISNUMBER(BT164),BT164&gt;=Settings!$B$19,BT164&lt;=Settings!$B$20))+(AND(ISNUMBER(AS164),AS164&gt;0))+(AND(ISNUMBER(T164),ISNUMBER(M164),T164&gt;=Settings!$B$21,M164&gt;0))+(AND(ISNUMBER(AD164),ISNUMBER(M164),AD164&gt;=Settings!$B$22,M164&gt;0))+(AY164&gt;=1))</f>
        <v/>
      </c>
      <c r="BW164" s="91">
        <f>IF(OR(AY164=0,BF164&lt;&gt;"Y",BG164&lt;&gt;"Y"),"",1+SUMPRODUCT(($A$6:$A$2604=A164)*($AY$6:$AY$2604&gt;0)*($BF$6:$BF$2604="Y")*($BG$6:$BG$2604="Y")*(($AY$6:$AY$2604&gt;AY164)+($AY$6:$AY$2604=AY164)*($AD$6:$AD$2604&gt;AD164))))</f>
        <v/>
      </c>
    </row>
    <row r="165" ht="23.85" customHeight="1" s="55">
      <c r="A165" s="90" t="n">
        <v>46296</v>
      </c>
      <c r="B165" s="91" t="inlineStr">
        <is>
          <t>MOTILALOFS</t>
        </is>
      </c>
      <c r="C165" s="91" t="inlineStr">
        <is>
          <t>INE338I01027</t>
        </is>
      </c>
      <c r="D165" s="91" t="inlineStr">
        <is>
          <t>Financial Services</t>
        </is>
      </c>
      <c r="E165" s="91" t="inlineStr">
        <is>
          <t>Midcap 150 (in Nifty 200)</t>
        </is>
      </c>
      <c r="F165" s="93" t="n">
        <v>59689</v>
      </c>
      <c r="G165" s="92" t="inlineStr">
        <is>
          <t>N</t>
        </is>
      </c>
      <c r="H165" s="94" t="n"/>
      <c r="I165" s="91" t="inlineStr">
        <is>
          <t>N</t>
        </is>
      </c>
      <c r="J165" s="92">
        <f>IF(K165="","N","Y")</f>
        <v/>
      </c>
      <c r="K165" s="94">
        <f>_xlfn.TEXTJOIN("; ",TRUE,IF(P165="52-wk low","52-wk low",""),IF(AND(AD165&gt;=Settings!$B$12,M165&lt;0),"Distribution",""),IF(AND(AJ165="Y",M165&lt;0,AK165&lt;-Settings!$B$13),"Long unwinding",""),IF(AND(AJ165="Y",M165&lt;0,AK165&gt;Settings!$B$13),"Short buildup",""))</f>
        <v/>
      </c>
      <c r="L165" s="95" t="n">
        <v>989.9</v>
      </c>
      <c r="M165" s="96" t="n">
        <v>-0.41</v>
      </c>
      <c r="N165" s="93" t="n">
        <v>757</v>
      </c>
      <c r="O165" s="91" t="inlineStr">
        <is>
          <t>None</t>
        </is>
      </c>
      <c r="P165" s="91" t="inlineStr">
        <is>
          <t>None</t>
        </is>
      </c>
      <c r="Q165" s="97" t="n">
        <v>16.08</v>
      </c>
      <c r="R165" s="96" t="n">
        <v>8.5</v>
      </c>
      <c r="S165" s="96" t="n">
        <v>1.96</v>
      </c>
      <c r="T165" s="96" t="n">
        <v>1.27</v>
      </c>
      <c r="U165" s="96" t="n">
        <v>1.51</v>
      </c>
      <c r="V165" s="103" t="n">
        <v>0.79</v>
      </c>
      <c r="W165" s="102" t="n">
        <v>3</v>
      </c>
      <c r="X165" s="93" t="n">
        <v>173</v>
      </c>
      <c r="Y165" s="91" t="inlineStr">
        <is>
          <t>None</t>
        </is>
      </c>
      <c r="Z165" s="99" t="n">
        <v>51.42</v>
      </c>
      <c r="AA165" s="96" t="n">
        <v>1.19</v>
      </c>
      <c r="AB165" s="96" t="n">
        <v>1.25</v>
      </c>
      <c r="AC165" s="96" t="n">
        <v>2.36</v>
      </c>
      <c r="AD165" s="96" t="n">
        <v>1.93</v>
      </c>
      <c r="AE165" s="96" t="n">
        <v>2.2</v>
      </c>
      <c r="AF165" s="103" t="n">
        <v>1.22</v>
      </c>
      <c r="AG165" s="91" t="inlineStr">
        <is>
          <t>Normal</t>
        </is>
      </c>
      <c r="AH165" s="100" t="n">
        <v>0</v>
      </c>
      <c r="AI165" s="101" t="n">
        <v>0</v>
      </c>
      <c r="AJ165" s="92" t="inlineStr">
        <is>
          <t>Y</t>
        </is>
      </c>
      <c r="AK165" s="96" t="n">
        <v>0.6</v>
      </c>
      <c r="AL165" s="91" t="inlineStr">
        <is>
          <t>Short buildup</t>
        </is>
      </c>
      <c r="AM165" s="93" t="n">
        <v>147</v>
      </c>
      <c r="AN165" s="92" t="inlineStr">
        <is>
          <t>MidSmall400 MQ 100; 500 Multicap MQ 50</t>
        </is>
      </c>
      <c r="AO165" s="102" t="n">
        <v>2</v>
      </c>
      <c r="AP165" s="103" t="n">
        <v>1.51</v>
      </c>
      <c r="AQ165" s="102" t="n">
        <v>80</v>
      </c>
      <c r="AR165" s="91" t="inlineStr">
        <is>
          <t>N</t>
        </is>
      </c>
      <c r="AS165" s="104" t="n">
        <v>0.6</v>
      </c>
      <c r="AT165" s="92">
        <f>IF(AND(P165="52-wk high",T165&gt;=Settings!$B$7),"Y","N")</f>
        <v/>
      </c>
      <c r="AU165" s="91">
        <f>IF(AND(AD165&gt;=Settings!$B$8,M165&gt;0),"Y","N")</f>
        <v/>
      </c>
      <c r="AV165" s="91">
        <f>IF(OR(AH165&gt;Settings!$B$9,AI165&gt;Settings!$B$9),"Y","N")</f>
        <v/>
      </c>
      <c r="AW165" s="91">
        <f>IF(AJ165&lt;&gt;"Y","n/a",IF(AND(M165&gt;0,AK165&gt;Settings!$B$10),"Y","N"))</f>
        <v/>
      </c>
      <c r="AX165" s="91">
        <f>IF(AO165&gt;=Settings!$B$11,"Y","N")</f>
        <v/>
      </c>
      <c r="AY165" s="99">
        <f>(AT165="Y")+(AU165="Y")+(AV165="Y")+(AW165="Y")+(AX165="Y")</f>
        <v/>
      </c>
      <c r="AZ165" s="94">
        <f>IF(AY165=0,"None",_xlfn.TEXTJOIN(", ",TRUE(),IF(AT165="Y","Breakout",""),IF(AU165="Y","Accumulation",""),IF(AV165="Y","Institutional buying",""),IF(AW165="Y","Long buildup",""),IF(AX165="Y","Momentum leader","")))</f>
        <v/>
      </c>
      <c r="BA165" s="94">
        <f>IF(BW165="","","Passes "&amp;AY165&amp;" of 5 buy-side scans"&amp;IF(G165="Y","; RED FLAG: filter out using Red flag column",""))</f>
        <v/>
      </c>
      <c r="BB165" s="91" t="inlineStr">
        <is>
          <t>None</t>
        </is>
      </c>
      <c r="BC165" s="92" t="inlineStr">
        <is>
          <t>N</t>
        </is>
      </c>
      <c r="BD165" s="94" t="n"/>
      <c r="BE165" s="94" t="n"/>
      <c r="BF165" s="92">
        <f>IF(R165*100000&gt;=Settings!$B$5,"Y","N")</f>
        <v/>
      </c>
      <c r="BG165" s="91">
        <f>IF(F165&gt;Settings!$B$6,"Y","N")</f>
        <v/>
      </c>
      <c r="BH165" s="97" t="n">
        <v>-9.77</v>
      </c>
      <c r="BI165" s="96" t="n">
        <v>-3.14</v>
      </c>
      <c r="BJ165" s="96" t="n">
        <v>-2.57</v>
      </c>
      <c r="BK165" s="96" t="n">
        <v>3.55</v>
      </c>
      <c r="BL165" s="96" t="n">
        <v>45.57</v>
      </c>
      <c r="BM165" s="96" t="n">
        <v>9.98</v>
      </c>
      <c r="BN165" s="97" t="n">
        <v>-1.49</v>
      </c>
      <c r="BO165" s="96" t="n">
        <v>1.1</v>
      </c>
      <c r="BP165" s="96" t="n">
        <v>5.27</v>
      </c>
      <c r="BQ165" s="96" t="n">
        <v>8.859999999999999</v>
      </c>
      <c r="BR165" s="91" t="inlineStr">
        <is>
          <t>Mixed</t>
        </is>
      </c>
      <c r="BS165" s="91" t="inlineStr">
        <is>
          <t>None</t>
        </is>
      </c>
      <c r="BT165" s="96" t="n">
        <v>42.7</v>
      </c>
      <c r="BU165" s="91" t="inlineStr">
        <is>
          <t>N</t>
        </is>
      </c>
      <c r="BV165" s="99">
        <f>IF(OR(BF165&lt;&gt;"Y",BG165&lt;&gt;"Y"),"",(AND(ISNUMBER(BQ165),BQ165&gt;0))+(BR165="Stacked up")+(AND(ISNUMBER(BH165),BH165&gt;=-Settings!$B$17))+(AND(ISNUMBER(BK165),ISNUMBER(BM165),BK165&gt;0,BM165&gt;0))+(AND(ISNUMBER(AQ165),AQ165&gt;=Settings!$B$18))+(AND(ISNUMBER(BT165),BT165&gt;=Settings!$B$19,BT165&lt;=Settings!$B$20))+(AND(ISNUMBER(AS165),AS165&gt;0))+(AND(ISNUMBER(T165),ISNUMBER(M165),T165&gt;=Settings!$B$21,M165&gt;0))+(AND(ISNUMBER(AD165),ISNUMBER(M165),AD165&gt;=Settings!$B$22,M165&gt;0))+(AY165&gt;=1))</f>
        <v/>
      </c>
      <c r="BW165" s="91">
        <f>IF(OR(AY165=0,BF165&lt;&gt;"Y",BG165&lt;&gt;"Y"),"",1+SUMPRODUCT(($A$6:$A$2604=A165)*($AY$6:$AY$2604&gt;0)*($BF$6:$BF$2604="Y")*($BG$6:$BG$2604="Y")*(($AY$6:$AY$2604&gt;AY165)+($AY$6:$AY$2604=AY165)*($AD$6:$AD$2604&gt;AD165))))</f>
        <v/>
      </c>
    </row>
    <row r="166" ht="23.85" customHeight="1" s="55">
      <c r="A166" s="90" t="n">
        <v>46296</v>
      </c>
      <c r="B166" s="91" t="inlineStr">
        <is>
          <t>FORTIS</t>
        </is>
      </c>
      <c r="C166" s="91" t="inlineStr">
        <is>
          <t>INE061F01013</t>
        </is>
      </c>
      <c r="D166" s="91" t="inlineStr">
        <is>
          <t>Healthcare</t>
        </is>
      </c>
      <c r="E166" s="91" t="inlineStr">
        <is>
          <t>Midcap 150 (in Nifty 200)</t>
        </is>
      </c>
      <c r="F166" s="93" t="n">
        <v>59264</v>
      </c>
      <c r="G166" s="92" t="inlineStr">
        <is>
          <t>N</t>
        </is>
      </c>
      <c r="H166" s="94" t="n"/>
      <c r="I166" s="91" t="inlineStr">
        <is>
          <t>N</t>
        </is>
      </c>
      <c r="J166" s="92">
        <f>IF(K166="","N","Y")</f>
        <v/>
      </c>
      <c r="K166" s="94">
        <f>_xlfn.TEXTJOIN("; ",TRUE,IF(P166="52-wk low","52-wk low",""),IF(AND(AD166&gt;=Settings!$B$12,M166&lt;0),"Distribution",""),IF(AND(AJ166="Y",M166&lt;0,AK166&lt;-Settings!$B$13),"Long unwinding",""),IF(AND(AJ166="Y",M166&lt;0,AK166&gt;Settings!$B$13),"Short buildup",""))</f>
        <v/>
      </c>
      <c r="L166" s="95" t="n">
        <v>785</v>
      </c>
      <c r="M166" s="96" t="n">
        <v>1.95</v>
      </c>
      <c r="N166" s="93" t="n">
        <v>193</v>
      </c>
      <c r="O166" s="91" t="inlineStr">
        <is>
          <t>None</t>
        </is>
      </c>
      <c r="P166" s="91" t="inlineStr">
        <is>
          <t>52-wk low</t>
        </is>
      </c>
      <c r="Q166" s="97" t="n">
        <v>69.43000000000001</v>
      </c>
      <c r="R166" s="96" t="n">
        <v>17.23</v>
      </c>
      <c r="S166" s="96" t="n">
        <v>4.92</v>
      </c>
      <c r="T166" s="96" t="n">
        <v>5.01</v>
      </c>
      <c r="U166" s="96" t="n">
        <v>4.79</v>
      </c>
      <c r="V166" s="103" t="n">
        <v>1.15</v>
      </c>
      <c r="W166" s="102" t="n">
        <v>6</v>
      </c>
      <c r="X166" s="93" t="n">
        <v>22</v>
      </c>
      <c r="Y166" s="91" t="inlineStr">
        <is>
          <t>None</t>
        </is>
      </c>
      <c r="Z166" s="99" t="n">
        <v>53.22</v>
      </c>
      <c r="AA166" s="96" t="n">
        <v>0.96</v>
      </c>
      <c r="AB166" s="96" t="n">
        <v>0.96</v>
      </c>
      <c r="AC166" s="96" t="n">
        <v>4.75</v>
      </c>
      <c r="AD166" s="96" t="n">
        <v>4.86</v>
      </c>
      <c r="AE166" s="96" t="n">
        <v>4.65</v>
      </c>
      <c r="AF166" s="103" t="n">
        <v>0.99</v>
      </c>
      <c r="AG166" s="91" t="inlineStr">
        <is>
          <t>Normal</t>
        </is>
      </c>
      <c r="AH166" s="100" t="n">
        <v>0</v>
      </c>
      <c r="AI166" s="101" t="n">
        <v>0</v>
      </c>
      <c r="AJ166" s="92" t="inlineStr">
        <is>
          <t>Y</t>
        </is>
      </c>
      <c r="AK166" s="96" t="n">
        <v>-0.92</v>
      </c>
      <c r="AL166" s="91" t="inlineStr">
        <is>
          <t>Short covering</t>
        </is>
      </c>
      <c r="AM166" s="93" t="n">
        <v>87</v>
      </c>
      <c r="AN166" s="92" t="inlineStr">
        <is>
          <t>Mid150 Mom 50</t>
        </is>
      </c>
      <c r="AO166" s="102" t="n">
        <v>1</v>
      </c>
      <c r="AP166" s="103" t="n">
        <v>0.63</v>
      </c>
      <c r="AQ166" s="102" t="n">
        <v>25</v>
      </c>
      <c r="AR166" s="91" t="inlineStr">
        <is>
          <t>Y</t>
        </is>
      </c>
      <c r="AS166" s="104" t="n">
        <v>3.79</v>
      </c>
      <c r="AT166" s="92">
        <f>IF(AND(P166="52-wk high",T166&gt;=Settings!$B$7),"Y","N")</f>
        <v/>
      </c>
      <c r="AU166" s="91">
        <f>IF(AND(AD166&gt;=Settings!$B$8,M166&gt;0),"Y","N")</f>
        <v/>
      </c>
      <c r="AV166" s="91">
        <f>IF(OR(AH166&gt;Settings!$B$9,AI166&gt;Settings!$B$9),"Y","N")</f>
        <v/>
      </c>
      <c r="AW166" s="91">
        <f>IF(AJ166&lt;&gt;"Y","n/a",IF(AND(M166&gt;0,AK166&gt;Settings!$B$10),"Y","N"))</f>
        <v/>
      </c>
      <c r="AX166" s="91">
        <f>IF(AO166&gt;=Settings!$B$11,"Y","N")</f>
        <v/>
      </c>
      <c r="AY166" s="99">
        <f>(AT166="Y")+(AU166="Y")+(AV166="Y")+(AW166="Y")+(AX166="Y")</f>
        <v/>
      </c>
      <c r="AZ166" s="94">
        <f>IF(AY166=0,"None",_xlfn.TEXTJOIN(", ",TRUE(),IF(AT166="Y","Breakout",""),IF(AU166="Y","Accumulation",""),IF(AV166="Y","Institutional buying",""),IF(AW166="Y","Long buildup",""),IF(AX166="Y","Momentum leader","")))</f>
        <v/>
      </c>
      <c r="BA166" s="94">
        <f>IF(BW166="","","Passes "&amp;AY166&amp;" of 5 buy-side scans"&amp;IF(G166="Y","; RED FLAG: filter out using Red flag column",""))</f>
        <v/>
      </c>
      <c r="BB166" s="91" t="inlineStr">
        <is>
          <t>Lower</t>
        </is>
      </c>
      <c r="BC166" s="92" t="inlineStr">
        <is>
          <t>Y</t>
        </is>
      </c>
      <c r="BD166" s="94" t="inlineStr">
        <is>
          <t>PE &gt; 50</t>
        </is>
      </c>
      <c r="BE166" s="94" t="n"/>
      <c r="BF166" s="92">
        <f>IF(R166*100000&gt;=Settings!$B$5,"Y","N")</f>
        <v/>
      </c>
      <c r="BG166" s="91">
        <f>IF(F166&gt;Settings!$B$6,"Y","N")</f>
        <v/>
      </c>
      <c r="BH166" s="97" t="n">
        <v>-28.91</v>
      </c>
      <c r="BI166" s="96" t="n">
        <v>-10.53</v>
      </c>
      <c r="BJ166" s="96" t="n">
        <v>-14.21</v>
      </c>
      <c r="BK166" s="96" t="n">
        <v>-17.29</v>
      </c>
      <c r="BL166" s="96" t="n">
        <v>-1.26</v>
      </c>
      <c r="BM166" s="96" t="n">
        <v>-20.68</v>
      </c>
      <c r="BN166" s="97" t="n">
        <v>-8.92</v>
      </c>
      <c r="BO166" s="96" t="n">
        <v>-12.35</v>
      </c>
      <c r="BP166" s="96" t="n">
        <v>-13.95</v>
      </c>
      <c r="BQ166" s="96" t="n">
        <v>-14.81</v>
      </c>
      <c r="BR166" s="91" t="inlineStr">
        <is>
          <t>Stacked down</t>
        </is>
      </c>
      <c r="BS166" s="91" t="inlineStr">
        <is>
          <t>None</t>
        </is>
      </c>
      <c r="BT166" s="96" t="n">
        <v>21.5</v>
      </c>
      <c r="BU166" s="91" t="inlineStr">
        <is>
          <t>N</t>
        </is>
      </c>
      <c r="BV166" s="99">
        <f>IF(OR(BF166&lt;&gt;"Y",BG166&lt;&gt;"Y"),"",(AND(ISNUMBER(BQ166),BQ166&gt;0))+(BR166="Stacked up")+(AND(ISNUMBER(BH166),BH166&gt;=-Settings!$B$17))+(AND(ISNUMBER(BK166),ISNUMBER(BM166),BK166&gt;0,BM166&gt;0))+(AND(ISNUMBER(AQ166),AQ166&gt;=Settings!$B$18))+(AND(ISNUMBER(BT166),BT166&gt;=Settings!$B$19,BT166&lt;=Settings!$B$20))+(AND(ISNUMBER(AS166),AS166&gt;0))+(AND(ISNUMBER(T166),ISNUMBER(M166),T166&gt;=Settings!$B$21,M166&gt;0))+(AND(ISNUMBER(AD166),ISNUMBER(M166),AD166&gt;=Settings!$B$22,M166&gt;0))+(AY166&gt;=1))</f>
        <v/>
      </c>
      <c r="BW166" s="91">
        <f>IF(OR(AY166=0,BF166&lt;&gt;"Y",BG166&lt;&gt;"Y"),"",1+SUMPRODUCT(($A$6:$A$2604=A166)*($AY$6:$AY$2604&gt;0)*($BF$6:$BF$2604="Y")*($BG$6:$BG$2604="Y")*(($AY$6:$AY$2604&gt;AY166)+($AY$6:$AY$2604=AY166)*($AD$6:$AD$2604&gt;AD166))))</f>
        <v/>
      </c>
    </row>
    <row r="167" ht="23.85" customHeight="1" s="55">
      <c r="A167" s="90" t="n">
        <v>46296</v>
      </c>
      <c r="B167" s="91" t="inlineStr">
        <is>
          <t>BANKINDIA</t>
        </is>
      </c>
      <c r="C167" s="91" t="inlineStr">
        <is>
          <t>INE084A01016</t>
        </is>
      </c>
      <c r="D167" s="91" t="inlineStr">
        <is>
          <t>Financial Services</t>
        </is>
      </c>
      <c r="E167" s="91" t="inlineStr">
        <is>
          <t>Midcap 150 (in Nifty 200)</t>
        </is>
      </c>
      <c r="F167" s="93" t="n">
        <v>58948</v>
      </c>
      <c r="G167" s="92" t="inlineStr">
        <is>
          <t>N</t>
        </is>
      </c>
      <c r="H167" s="94" t="n"/>
      <c r="I167" s="91" t="inlineStr">
        <is>
          <t>N</t>
        </is>
      </c>
      <c r="J167" s="92">
        <f>IF(K167="","N","Y")</f>
        <v/>
      </c>
      <c r="K167" s="94">
        <f>_xlfn.TEXTJOIN("; ",TRUE,IF(P167="52-wk low","52-wk low",""),IF(AND(AD167&gt;=Settings!$B$12,M167&lt;0),"Distribution",""),IF(AND(AJ167="Y",M167&lt;0,AK167&lt;-Settings!$B$13),"Long unwinding",""),IF(AND(AJ167="Y",M167&lt;0,AK167&gt;Settings!$B$13),"Short buildup",""))</f>
        <v/>
      </c>
      <c r="L167" s="95" t="n">
        <v>129.48</v>
      </c>
      <c r="M167" s="96" t="n">
        <v>-0.58</v>
      </c>
      <c r="N167" s="93" t="n">
        <v>822</v>
      </c>
      <c r="O167" s="91" t="inlineStr">
        <is>
          <t>None</t>
        </is>
      </c>
      <c r="P167" s="91" t="inlineStr">
        <is>
          <t>None</t>
        </is>
      </c>
      <c r="Q167" s="97" t="n">
        <v>42.96</v>
      </c>
      <c r="R167" s="96" t="n">
        <v>51.12</v>
      </c>
      <c r="S167" s="96" t="n">
        <v>0.83</v>
      </c>
      <c r="T167" s="96" t="n">
        <v>0.6899999999999999</v>
      </c>
      <c r="U167" s="96" t="n">
        <v>0.52</v>
      </c>
      <c r="V167" s="103" t="n">
        <v>0.64</v>
      </c>
      <c r="W167" s="102" t="n">
        <v>3</v>
      </c>
      <c r="X167" s="93" t="n"/>
      <c r="Y167" s="91" t="inlineStr">
        <is>
          <t>None</t>
        </is>
      </c>
      <c r="Z167" s="99" t="n">
        <v>36.94</v>
      </c>
      <c r="AA167" s="96" t="n">
        <v>0.78</v>
      </c>
      <c r="AB167" s="96" t="n">
        <v>0.79</v>
      </c>
      <c r="AC167" s="96" t="n">
        <v>0.66</v>
      </c>
      <c r="AD167" s="96" t="n">
        <v>0.55</v>
      </c>
      <c r="AE167" s="96" t="n">
        <v>0.43</v>
      </c>
      <c r="AF167" s="103" t="n">
        <v>1.03</v>
      </c>
      <c r="AG167" s="91" t="inlineStr">
        <is>
          <t>Normal</t>
        </is>
      </c>
      <c r="AH167" s="100" t="n">
        <v>0</v>
      </c>
      <c r="AI167" s="101" t="n">
        <v>0</v>
      </c>
      <c r="AJ167" s="92" t="inlineStr">
        <is>
          <t>Y</t>
        </is>
      </c>
      <c r="AK167" s="96" t="n">
        <v>-0.28</v>
      </c>
      <c r="AL167" s="91" t="inlineStr">
        <is>
          <t>Long unwinding</t>
        </is>
      </c>
      <c r="AM167" s="93" t="n">
        <v>161</v>
      </c>
      <c r="AN167" s="92" t="inlineStr">
        <is>
          <t>Mid150 Mom 50</t>
        </is>
      </c>
      <c r="AO167" s="102" t="n">
        <v>1</v>
      </c>
      <c r="AP167" s="103" t="n">
        <v>0.77</v>
      </c>
      <c r="AQ167" s="102" t="n">
        <v>46</v>
      </c>
      <c r="AR167" s="91" t="inlineStr">
        <is>
          <t>N</t>
        </is>
      </c>
      <c r="AS167" s="104" t="n">
        <v>0.6</v>
      </c>
      <c r="AT167" s="92">
        <f>IF(AND(P167="52-wk high",T167&gt;=Settings!$B$7),"Y","N")</f>
        <v/>
      </c>
      <c r="AU167" s="91">
        <f>IF(AND(AD167&gt;=Settings!$B$8,M167&gt;0),"Y","N")</f>
        <v/>
      </c>
      <c r="AV167" s="91">
        <f>IF(OR(AH167&gt;Settings!$B$9,AI167&gt;Settings!$B$9),"Y","N")</f>
        <v/>
      </c>
      <c r="AW167" s="91">
        <f>IF(AJ167&lt;&gt;"Y","n/a",IF(AND(M167&gt;0,AK167&gt;Settings!$B$10),"Y","N"))</f>
        <v/>
      </c>
      <c r="AX167" s="91">
        <f>IF(AO167&gt;=Settings!$B$11,"Y","N")</f>
        <v/>
      </c>
      <c r="AY167" s="99">
        <f>(AT167="Y")+(AU167="Y")+(AV167="Y")+(AW167="Y")+(AX167="Y")</f>
        <v/>
      </c>
      <c r="AZ167" s="94">
        <f>IF(AY167=0,"None",_xlfn.TEXTJOIN(", ",TRUE(),IF(AT167="Y","Breakout",""),IF(AU167="Y","Accumulation",""),IF(AV167="Y","Institutional buying",""),IF(AW167="Y","Long buildup",""),IF(AX167="Y","Momentum leader","")))</f>
        <v/>
      </c>
      <c r="BA167" s="94">
        <f>IF(BW167="","","Passes "&amp;AY167&amp;" of 5 buy-side scans"&amp;IF(G167="Y","; RED FLAG: filter out using Red flag column",""))</f>
        <v/>
      </c>
      <c r="BB167" s="91" t="inlineStr">
        <is>
          <t>None</t>
        </is>
      </c>
      <c r="BC167" s="92" t="inlineStr">
        <is>
          <t>N</t>
        </is>
      </c>
      <c r="BD167" s="94" t="n"/>
      <c r="BE167" s="94" t="n"/>
      <c r="BF167" s="92">
        <f>IF(R167*100000&gt;=Settings!$B$5,"Y","N")</f>
        <v/>
      </c>
      <c r="BG167" s="91">
        <f>IF(F167&gt;Settings!$B$6,"Y","N")</f>
        <v/>
      </c>
      <c r="BH167" s="97" t="n">
        <v>-27.41</v>
      </c>
      <c r="BI167" s="96" t="n">
        <v>-6.01</v>
      </c>
      <c r="BJ167" s="96" t="n">
        <v>-9.039999999999999</v>
      </c>
      <c r="BK167" s="96" t="n">
        <v>-8.59</v>
      </c>
      <c r="BL167" s="96" t="n">
        <v>-8.619999999999999</v>
      </c>
      <c r="BM167" s="96" t="n">
        <v>3.89</v>
      </c>
      <c r="BN167" s="97" t="n">
        <v>-5.24</v>
      </c>
      <c r="BO167" s="96" t="n">
        <v>-7.3</v>
      </c>
      <c r="BP167" s="96" t="n">
        <v>-8.619999999999999</v>
      </c>
      <c r="BQ167" s="96" t="n">
        <v>-8.710000000000001</v>
      </c>
      <c r="BR167" s="91" t="inlineStr">
        <is>
          <t>Stacked down</t>
        </is>
      </c>
      <c r="BS167" s="91" t="inlineStr">
        <is>
          <t>None</t>
        </is>
      </c>
      <c r="BT167" s="96" t="n">
        <v>23.3</v>
      </c>
      <c r="BU167" s="91" t="inlineStr">
        <is>
          <t>N</t>
        </is>
      </c>
      <c r="BV167" s="99">
        <f>IF(OR(BF167&lt;&gt;"Y",BG167&lt;&gt;"Y"),"",(AND(ISNUMBER(BQ167),BQ167&gt;0))+(BR167="Stacked up")+(AND(ISNUMBER(BH167),BH167&gt;=-Settings!$B$17))+(AND(ISNUMBER(BK167),ISNUMBER(BM167),BK167&gt;0,BM167&gt;0))+(AND(ISNUMBER(AQ167),AQ167&gt;=Settings!$B$18))+(AND(ISNUMBER(BT167),BT167&gt;=Settings!$B$19,BT167&lt;=Settings!$B$20))+(AND(ISNUMBER(AS167),AS167&gt;0))+(AND(ISNUMBER(T167),ISNUMBER(M167),T167&gt;=Settings!$B$21,M167&gt;0))+(AND(ISNUMBER(AD167),ISNUMBER(M167),AD167&gt;=Settings!$B$22,M167&gt;0))+(AY167&gt;=1))</f>
        <v/>
      </c>
      <c r="BW167" s="91">
        <f>IF(OR(AY167=0,BF167&lt;&gt;"Y",BG167&lt;&gt;"Y"),"",1+SUMPRODUCT(($A$6:$A$2604=A167)*($AY$6:$AY$2604&gt;0)*($BF$6:$BF$2604="Y")*($BG$6:$BG$2604="Y")*(($AY$6:$AY$2604&gt;AY167)+($AY$6:$AY$2604=AY167)*($AD$6:$AD$2604&gt;AD167))))</f>
        <v/>
      </c>
    </row>
    <row r="168" ht="23.85" customHeight="1" s="55">
      <c r="A168" s="90" t="n">
        <v>46296</v>
      </c>
      <c r="B168" s="91" t="inlineStr">
        <is>
          <t>APLAPOLLO</t>
        </is>
      </c>
      <c r="C168" s="91" t="inlineStr">
        <is>
          <t>INE702C01027</t>
        </is>
      </c>
      <c r="D168" s="91" t="inlineStr">
        <is>
          <t>Capital Goods</t>
        </is>
      </c>
      <c r="E168" s="91" t="inlineStr">
        <is>
          <t>Midcap 150 (in Nifty 200)</t>
        </is>
      </c>
      <c r="F168" s="93" t="n">
        <v>58744</v>
      </c>
      <c r="G168" s="92" t="inlineStr">
        <is>
          <t>N</t>
        </is>
      </c>
      <c r="H168" s="94" t="n"/>
      <c r="I168" s="91" t="inlineStr">
        <is>
          <t>N</t>
        </is>
      </c>
      <c r="J168" s="92">
        <f>IF(K168="","N","Y")</f>
        <v/>
      </c>
      <c r="K168" s="94">
        <f>_xlfn.TEXTJOIN("; ",TRUE,IF(P168="52-wk low","52-wk low",""),IF(AND(AD168&gt;=Settings!$B$12,M168&lt;0),"Distribution",""),IF(AND(AJ168="Y",M168&lt;0,AK168&lt;-Settings!$B$13),"Long unwinding",""),IF(AND(AJ168="Y",M168&lt;0,AK168&gt;Settings!$B$13),"Short buildup",""))</f>
        <v/>
      </c>
      <c r="L168" s="95" t="n">
        <v>2115.7</v>
      </c>
      <c r="M168" s="96" t="n">
        <v>-3.4</v>
      </c>
      <c r="N168" s="93" t="n">
        <v>2198</v>
      </c>
      <c r="O168" s="91" t="inlineStr">
        <is>
          <t>None</t>
        </is>
      </c>
      <c r="P168" s="91" t="inlineStr">
        <is>
          <t>None</t>
        </is>
      </c>
      <c r="Q168" s="97" t="n">
        <v>16.16</v>
      </c>
      <c r="R168" s="96" t="n">
        <v>6.73</v>
      </c>
      <c r="S168" s="96" t="n">
        <v>2.56</v>
      </c>
      <c r="T168" s="96" t="n">
        <v>2.44</v>
      </c>
      <c r="U168" s="96" t="n">
        <v>2.47</v>
      </c>
      <c r="V168" s="103" t="n">
        <v>1.02</v>
      </c>
      <c r="W168" s="102" t="n">
        <v>7</v>
      </c>
      <c r="X168" s="93" t="n">
        <v>59</v>
      </c>
      <c r="Y168" s="91" t="inlineStr">
        <is>
          <t>None</t>
        </is>
      </c>
      <c r="Z168" s="99" t="n">
        <v>46.48</v>
      </c>
      <c r="AA168" s="96" t="n">
        <v>0.84</v>
      </c>
      <c r="AB168" s="96" t="n">
        <v>0.88</v>
      </c>
      <c r="AC168" s="96" t="n">
        <v>2.12</v>
      </c>
      <c r="AD168" s="96" t="n">
        <v>2.16</v>
      </c>
      <c r="AE168" s="96" t="n">
        <v>2.08</v>
      </c>
      <c r="AF168" s="103" t="n">
        <v>0.98</v>
      </c>
      <c r="AG168" s="91" t="inlineStr">
        <is>
          <t>Normal</t>
        </is>
      </c>
      <c r="AH168" s="100" t="n">
        <v>0</v>
      </c>
      <c r="AI168" s="101" t="n">
        <v>0</v>
      </c>
      <c r="AJ168" s="92" t="inlineStr">
        <is>
          <t>Y</t>
        </is>
      </c>
      <c r="AK168" s="96" t="n">
        <v>6.81</v>
      </c>
      <c r="AL168" s="91" t="inlineStr">
        <is>
          <t>Short buildup</t>
        </is>
      </c>
      <c r="AM168" s="93" t="n">
        <v>16</v>
      </c>
      <c r="AN168" s="92" t="inlineStr">
        <is>
          <t>Mid150 Mom 50; MidSmall400 MQ 100</t>
        </is>
      </c>
      <c r="AO168" s="102" t="n">
        <v>2</v>
      </c>
      <c r="AP168" s="103" t="n">
        <v>1.31</v>
      </c>
      <c r="AQ168" s="102" t="n">
        <v>74</v>
      </c>
      <c r="AR168" s="91" t="inlineStr">
        <is>
          <t>Y</t>
        </is>
      </c>
      <c r="AS168" s="104" t="n">
        <v>5.9</v>
      </c>
      <c r="AT168" s="92">
        <f>IF(AND(P168="52-wk high",T168&gt;=Settings!$B$7),"Y","N")</f>
        <v/>
      </c>
      <c r="AU168" s="91">
        <f>IF(AND(AD168&gt;=Settings!$B$8,M168&gt;0),"Y","N")</f>
        <v/>
      </c>
      <c r="AV168" s="91">
        <f>IF(OR(AH168&gt;Settings!$B$9,AI168&gt;Settings!$B$9),"Y","N")</f>
        <v/>
      </c>
      <c r="AW168" s="91">
        <f>IF(AJ168&lt;&gt;"Y","n/a",IF(AND(M168&gt;0,AK168&gt;Settings!$B$10),"Y","N"))</f>
        <v/>
      </c>
      <c r="AX168" s="91">
        <f>IF(AO168&gt;=Settings!$B$11,"Y","N")</f>
        <v/>
      </c>
      <c r="AY168" s="99">
        <f>(AT168="Y")+(AU168="Y")+(AV168="Y")+(AW168="Y")+(AX168="Y")</f>
        <v/>
      </c>
      <c r="AZ168" s="94">
        <f>IF(AY168=0,"None",_xlfn.TEXTJOIN(", ",TRUE(),IF(AT168="Y","Breakout",""),IF(AU168="Y","Accumulation",""),IF(AV168="Y","Institutional buying",""),IF(AW168="Y","Long buildup",""),IF(AX168="Y","Momentum leader","")))</f>
        <v/>
      </c>
      <c r="BA168" s="94">
        <f>IF(BW168="","","Passes "&amp;AY168&amp;" of 5 buy-side scans"&amp;IF(G168="Y","; RED FLAG: filter out using Red flag column",""))</f>
        <v/>
      </c>
      <c r="BB168" s="91" t="inlineStr">
        <is>
          <t>Upper</t>
        </is>
      </c>
      <c r="BC168" s="92" t="inlineStr">
        <is>
          <t>N</t>
        </is>
      </c>
      <c r="BD168" s="94" t="n"/>
      <c r="BE168" s="94" t="n"/>
      <c r="BF168" s="92">
        <f>IF(R168*100000&gt;=Settings!$B$5,"Y","N")</f>
        <v/>
      </c>
      <c r="BG168" s="91">
        <f>IF(F168&gt;Settings!$B$6,"Y","N")</f>
        <v/>
      </c>
      <c r="BH168" s="97" t="n">
        <v>-8.07</v>
      </c>
      <c r="BI168" s="96" t="n">
        <v>-3.16</v>
      </c>
      <c r="BJ168" s="96" t="n">
        <v>-5.3</v>
      </c>
      <c r="BK168" s="96" t="n">
        <v>18.52</v>
      </c>
      <c r="BL168" s="96" t="n">
        <v>9.35</v>
      </c>
      <c r="BM168" s="96" t="n">
        <v>22.22</v>
      </c>
      <c r="BN168" s="97" t="n">
        <v>-2.58</v>
      </c>
      <c r="BO168" s="96" t="n">
        <v>0.59</v>
      </c>
      <c r="BP168" s="96" t="n">
        <v>4.1</v>
      </c>
      <c r="BQ168" s="96" t="n">
        <v>7.72</v>
      </c>
      <c r="BR168" s="91" t="inlineStr">
        <is>
          <t>Mixed</t>
        </is>
      </c>
      <c r="BS168" s="91" t="inlineStr">
        <is>
          <t>None</t>
        </is>
      </c>
      <c r="BT168" s="96" t="n">
        <v>38.1</v>
      </c>
      <c r="BU168" s="91" t="inlineStr">
        <is>
          <t>N</t>
        </is>
      </c>
      <c r="BV168" s="99">
        <f>IF(OR(BF168&lt;&gt;"Y",BG168&lt;&gt;"Y"),"",(AND(ISNUMBER(BQ168),BQ168&gt;0))+(BR168="Stacked up")+(AND(ISNUMBER(BH168),BH168&gt;=-Settings!$B$17))+(AND(ISNUMBER(BK168),ISNUMBER(BM168),BK168&gt;0,BM168&gt;0))+(AND(ISNUMBER(AQ168),AQ168&gt;=Settings!$B$18))+(AND(ISNUMBER(BT168),BT168&gt;=Settings!$B$19,BT168&lt;=Settings!$B$20))+(AND(ISNUMBER(AS168),AS168&gt;0))+(AND(ISNUMBER(T168),ISNUMBER(M168),T168&gt;=Settings!$B$21,M168&gt;0))+(AND(ISNUMBER(AD168),ISNUMBER(M168),AD168&gt;=Settings!$B$22,M168&gt;0))+(AY168&gt;=1))</f>
        <v/>
      </c>
      <c r="BW168" s="91">
        <f>IF(OR(AY168=0,BF168&lt;&gt;"Y",BG168&lt;&gt;"Y"),"",1+SUMPRODUCT(($A$6:$A$2604=A168)*($AY$6:$AY$2604&gt;0)*($BF$6:$BF$2604="Y")*($BG$6:$BG$2604="Y")*(($AY$6:$AY$2604&gt;AY168)+($AY$6:$AY$2604=AY168)*($AD$6:$AD$2604&gt;AD168))))</f>
        <v/>
      </c>
    </row>
    <row r="169" ht="23.85" customHeight="1" s="55">
      <c r="A169" s="90" t="n">
        <v>46296</v>
      </c>
      <c r="B169" s="91" t="inlineStr">
        <is>
          <t>RADICO</t>
        </is>
      </c>
      <c r="C169" s="91" t="inlineStr">
        <is>
          <t>INE944F01028</t>
        </is>
      </c>
      <c r="D169" s="91" t="inlineStr">
        <is>
          <t>Fast Moving Consumer Goods</t>
        </is>
      </c>
      <c r="E169" s="91" t="inlineStr">
        <is>
          <t>Midcap 150 (in Nifty 200)</t>
        </is>
      </c>
      <c r="F169" s="93" t="n">
        <v>56768</v>
      </c>
      <c r="G169" s="92" t="inlineStr">
        <is>
          <t>N</t>
        </is>
      </c>
      <c r="H169" s="94" t="n"/>
      <c r="I169" s="91" t="inlineStr">
        <is>
          <t>N</t>
        </is>
      </c>
      <c r="J169" s="92">
        <f>IF(K169="","N","Y")</f>
        <v/>
      </c>
      <c r="K169" s="94">
        <f>_xlfn.TEXTJOIN("; ",TRUE,IF(P169="52-wk low","52-wk low",""),IF(AND(AD169&gt;=Settings!$B$12,M169&lt;0),"Distribution",""),IF(AND(AJ169="Y",M169&lt;0,AK169&lt;-Settings!$B$13),"Long unwinding",""),IF(AND(AJ169="Y",M169&lt;0,AK169&gt;Settings!$B$13),"Short buildup",""))</f>
        <v/>
      </c>
      <c r="L169" s="95" t="n">
        <v>4237</v>
      </c>
      <c r="M169" s="96" t="n">
        <v>-2.95</v>
      </c>
      <c r="N169" s="93" t="n">
        <v>2070</v>
      </c>
      <c r="O169" s="91" t="inlineStr">
        <is>
          <t>None</t>
        </is>
      </c>
      <c r="P169" s="91" t="inlineStr">
        <is>
          <t>None</t>
        </is>
      </c>
      <c r="Q169" s="97" t="n">
        <v>4.27</v>
      </c>
      <c r="R169" s="96" t="n">
        <v>2.47</v>
      </c>
      <c r="S169" s="96" t="n">
        <v>1.82</v>
      </c>
      <c r="T169" s="96" t="n">
        <v>1.24</v>
      </c>
      <c r="U169" s="96" t="n">
        <v>1.23</v>
      </c>
      <c r="V169" s="103" t="n">
        <v>0.71</v>
      </c>
      <c r="W169" s="102" t="n">
        <v>5</v>
      </c>
      <c r="X169" s="93" t="n">
        <v>207</v>
      </c>
      <c r="Y169" s="91" t="inlineStr">
        <is>
          <t>None</t>
        </is>
      </c>
      <c r="Z169" s="99" t="n">
        <v>56.11</v>
      </c>
      <c r="AA169" s="96" t="n">
        <v>1.06</v>
      </c>
      <c r="AB169" s="96" t="n">
        <v>1.04</v>
      </c>
      <c r="AC169" s="96" t="n">
        <v>1.94</v>
      </c>
      <c r="AD169" s="96" t="n">
        <v>1.37</v>
      </c>
      <c r="AE169" s="96" t="n">
        <v>1.34</v>
      </c>
      <c r="AF169" s="103" t="n">
        <v>1.03</v>
      </c>
      <c r="AG169" s="91" t="inlineStr">
        <is>
          <t>Normal</t>
        </is>
      </c>
      <c r="AH169" s="100" t="n">
        <v>0</v>
      </c>
      <c r="AI169" s="101" t="n">
        <v>0</v>
      </c>
      <c r="AJ169" s="92" t="inlineStr">
        <is>
          <t>Y</t>
        </is>
      </c>
      <c r="AK169" s="96" t="n">
        <v>2.75</v>
      </c>
      <c r="AL169" s="91" t="inlineStr">
        <is>
          <t>Short buildup</t>
        </is>
      </c>
      <c r="AM169" s="93" t="n">
        <v>165</v>
      </c>
      <c r="AN169" s="92" t="inlineStr">
        <is>
          <t>Mid150 Mom 50; MidSmall400 MQ 100</t>
        </is>
      </c>
      <c r="AO169" s="102" t="n">
        <v>2</v>
      </c>
      <c r="AP169" s="103" t="n">
        <v>2.32</v>
      </c>
      <c r="AQ169" s="102" t="n">
        <v>93</v>
      </c>
      <c r="AR169" s="91" t="inlineStr">
        <is>
          <t>N</t>
        </is>
      </c>
      <c r="AS169" s="104" t="n">
        <v>2.11</v>
      </c>
      <c r="AT169" s="92">
        <f>IF(AND(P169="52-wk high",T169&gt;=Settings!$B$7),"Y","N")</f>
        <v/>
      </c>
      <c r="AU169" s="91">
        <f>IF(AND(AD169&gt;=Settings!$B$8,M169&gt;0),"Y","N")</f>
        <v/>
      </c>
      <c r="AV169" s="91">
        <f>IF(OR(AH169&gt;Settings!$B$9,AI169&gt;Settings!$B$9),"Y","N")</f>
        <v/>
      </c>
      <c r="AW169" s="91">
        <f>IF(AJ169&lt;&gt;"Y","n/a",IF(AND(M169&gt;0,AK169&gt;Settings!$B$10),"Y","N"))</f>
        <v/>
      </c>
      <c r="AX169" s="91">
        <f>IF(AO169&gt;=Settings!$B$11,"Y","N")</f>
        <v/>
      </c>
      <c r="AY169" s="99">
        <f>(AT169="Y")+(AU169="Y")+(AV169="Y")+(AW169="Y")+(AX169="Y")</f>
        <v/>
      </c>
      <c r="AZ169" s="94">
        <f>IF(AY169=0,"None",_xlfn.TEXTJOIN(", ",TRUE(),IF(AT169="Y","Breakout",""),IF(AU169="Y","Accumulation",""),IF(AV169="Y","Institutional buying",""),IF(AW169="Y","Long buildup",""),IF(AX169="Y","Momentum leader","")))</f>
        <v/>
      </c>
      <c r="BA169" s="94">
        <f>IF(BW169="","","Passes "&amp;AY169&amp;" of 5 buy-side scans"&amp;IF(G169="Y","; RED FLAG: filter out using Red flag column",""))</f>
        <v/>
      </c>
      <c r="BB169" s="91" t="inlineStr">
        <is>
          <t>Upper</t>
        </is>
      </c>
      <c r="BC169" s="92" t="inlineStr">
        <is>
          <t>Y</t>
        </is>
      </c>
      <c r="BD169" s="94" t="inlineStr">
        <is>
          <t>PE &gt; 50</t>
        </is>
      </c>
      <c r="BE169" s="94" t="n"/>
      <c r="BF169" s="92">
        <f>IF(R169*100000&gt;=Settings!$B$5,"Y","N")</f>
        <v/>
      </c>
      <c r="BG169" s="91">
        <f>IF(F169&gt;Settings!$B$6,"Y","N")</f>
        <v/>
      </c>
      <c r="BH169" s="97" t="n">
        <v>-10.74</v>
      </c>
      <c r="BI169" s="96" t="n">
        <v>-5.45</v>
      </c>
      <c r="BJ169" s="96" t="n">
        <v>-5.3</v>
      </c>
      <c r="BK169" s="96" t="n">
        <v>7.2</v>
      </c>
      <c r="BL169" s="96" t="n">
        <v>57.86</v>
      </c>
      <c r="BM169" s="96" t="n">
        <v>45.39</v>
      </c>
      <c r="BN169" s="97" t="n">
        <v>-4.69</v>
      </c>
      <c r="BO169" s="96" t="n">
        <v>-3.25</v>
      </c>
      <c r="BP169" s="96" t="n">
        <v>2.78</v>
      </c>
      <c r="BQ169" s="96" t="n">
        <v>12.62</v>
      </c>
      <c r="BR169" s="91" t="inlineStr">
        <is>
          <t>Mixed</t>
        </is>
      </c>
      <c r="BS169" s="91" t="inlineStr">
        <is>
          <t>None</t>
        </is>
      </c>
      <c r="BT169" s="96" t="n">
        <v>34</v>
      </c>
      <c r="BU169" s="91" t="inlineStr">
        <is>
          <t>N</t>
        </is>
      </c>
      <c r="BV169" s="99">
        <f>IF(OR(BF169&lt;&gt;"Y",BG169&lt;&gt;"Y"),"",(AND(ISNUMBER(BQ169),BQ169&gt;0))+(BR169="Stacked up")+(AND(ISNUMBER(BH169),BH169&gt;=-Settings!$B$17))+(AND(ISNUMBER(BK169),ISNUMBER(BM169),BK169&gt;0,BM169&gt;0))+(AND(ISNUMBER(AQ169),AQ169&gt;=Settings!$B$18))+(AND(ISNUMBER(BT169),BT169&gt;=Settings!$B$19,BT169&lt;=Settings!$B$20))+(AND(ISNUMBER(AS169),AS169&gt;0))+(AND(ISNUMBER(T169),ISNUMBER(M169),T169&gt;=Settings!$B$21,M169&gt;0))+(AND(ISNUMBER(AD169),ISNUMBER(M169),AD169&gt;=Settings!$B$22,M169&gt;0))+(AY169&gt;=1))</f>
        <v/>
      </c>
      <c r="BW169" s="91">
        <f>IF(OR(AY169=0,BF169&lt;&gt;"Y",BG169&lt;&gt;"Y"),"",1+SUMPRODUCT(($A$6:$A$2604=A169)*($AY$6:$AY$2604&gt;0)*($BF$6:$BF$2604="Y")*($BG$6:$BG$2604="Y")*(($AY$6:$AY$2604&gt;AY169)+($AY$6:$AY$2604=AY169)*($AD$6:$AD$2604&gt;AD169))))</f>
        <v/>
      </c>
    </row>
    <row r="170" ht="23.85" customHeight="1" s="55">
      <c r="A170" s="90" t="n">
        <v>46296</v>
      </c>
      <c r="B170" s="91" t="inlineStr">
        <is>
          <t>KALYANKJIL</t>
        </is>
      </c>
      <c r="C170" s="91" t="inlineStr">
        <is>
          <t>INE303R01014</t>
        </is>
      </c>
      <c r="D170" s="91" t="inlineStr">
        <is>
          <t>Consumer Durables</t>
        </is>
      </c>
      <c r="E170" s="91" t="inlineStr">
        <is>
          <t>Midcap 150 (in Nifty 200)</t>
        </is>
      </c>
      <c r="F170" s="93" t="n">
        <v>54581</v>
      </c>
      <c r="G170" s="92" t="inlineStr">
        <is>
          <t>N</t>
        </is>
      </c>
      <c r="H170" s="94" t="n"/>
      <c r="I170" s="91" t="inlineStr">
        <is>
          <t>N</t>
        </is>
      </c>
      <c r="J170" s="92">
        <f>IF(K170="","N","Y")</f>
        <v/>
      </c>
      <c r="K170" s="94">
        <f>_xlfn.TEXTJOIN("; ",TRUE,IF(P170="52-wk low","52-wk low",""),IF(AND(AD170&gt;=Settings!$B$12,M170&lt;0),"Distribution",""),IF(AND(AJ170="Y",M170&lt;0,AK170&lt;-Settings!$B$13),"Long unwinding",""),IF(AND(AJ170="Y",M170&lt;0,AK170&gt;Settings!$B$13),"Short buildup",""))</f>
        <v/>
      </c>
      <c r="L170" s="95" t="n">
        <v>528.5</v>
      </c>
      <c r="M170" s="96" t="n">
        <v>-4.46</v>
      </c>
      <c r="N170" s="93" t="n">
        <v>2412</v>
      </c>
      <c r="O170" s="91" t="inlineStr">
        <is>
          <t>None</t>
        </is>
      </c>
      <c r="P170" s="91" t="inlineStr">
        <is>
          <t>None</t>
        </is>
      </c>
      <c r="Q170" s="97" t="n">
        <v>78.31</v>
      </c>
      <c r="R170" s="96" t="n">
        <v>60.28</v>
      </c>
      <c r="S170" s="96" t="n">
        <v>1.17</v>
      </c>
      <c r="T170" s="96" t="n">
        <v>0.62</v>
      </c>
      <c r="U170" s="96" t="n">
        <v>0.44</v>
      </c>
      <c r="V170" s="103" t="n">
        <v>0.34</v>
      </c>
      <c r="W170" s="102" t="n">
        <v>0</v>
      </c>
      <c r="X170" s="93" t="n"/>
      <c r="Y170" s="91" t="inlineStr">
        <is>
          <t>None</t>
        </is>
      </c>
      <c r="Z170" s="99" t="n">
        <v>31.1</v>
      </c>
      <c r="AA170" s="96" t="n">
        <v>1.11</v>
      </c>
      <c r="AB170" s="96" t="n">
        <v>1.33</v>
      </c>
      <c r="AC170" s="96" t="n">
        <v>1.31</v>
      </c>
      <c r="AD170" s="96" t="n">
        <v>0.9399999999999999</v>
      </c>
      <c r="AE170" s="96" t="n">
        <v>0.66</v>
      </c>
      <c r="AF170" s="103" t="n">
        <v>1.33</v>
      </c>
      <c r="AG170" s="91" t="inlineStr">
        <is>
          <t>Normal</t>
        </is>
      </c>
      <c r="AH170" s="100" t="n">
        <v>0</v>
      </c>
      <c r="AI170" s="101" t="n">
        <v>0</v>
      </c>
      <c r="AJ170" s="92" t="inlineStr">
        <is>
          <t>Y</t>
        </is>
      </c>
      <c r="AK170" s="96" t="n">
        <v>0.95</v>
      </c>
      <c r="AL170" s="91" t="inlineStr">
        <is>
          <t>Short buildup</t>
        </is>
      </c>
      <c r="AM170" s="93" t="n">
        <v>52</v>
      </c>
      <c r="AN170" s="92" t="inlineStr">
        <is>
          <t>None</t>
        </is>
      </c>
      <c r="AO170" s="102" t="n">
        <v>0</v>
      </c>
      <c r="AP170" s="103" t="n">
        <v>1.32</v>
      </c>
      <c r="AQ170" s="102" t="n">
        <v>74</v>
      </c>
      <c r="AR170" s="91" t="inlineStr">
        <is>
          <t>N</t>
        </is>
      </c>
      <c r="AS170" s="104" t="n">
        <v>0.75</v>
      </c>
      <c r="AT170" s="92">
        <f>IF(AND(P170="52-wk high",T170&gt;=Settings!$B$7),"Y","N")</f>
        <v/>
      </c>
      <c r="AU170" s="91">
        <f>IF(AND(AD170&gt;=Settings!$B$8,M170&gt;0),"Y","N")</f>
        <v/>
      </c>
      <c r="AV170" s="91">
        <f>IF(OR(AH170&gt;Settings!$B$9,AI170&gt;Settings!$B$9),"Y","N")</f>
        <v/>
      </c>
      <c r="AW170" s="91">
        <f>IF(AJ170&lt;&gt;"Y","n/a",IF(AND(M170&gt;0,AK170&gt;Settings!$B$10),"Y","N"))</f>
        <v/>
      </c>
      <c r="AX170" s="91">
        <f>IF(AO170&gt;=Settings!$B$11,"Y","N")</f>
        <v/>
      </c>
      <c r="AY170" s="99">
        <f>(AT170="Y")+(AU170="Y")+(AV170="Y")+(AW170="Y")+(AX170="Y")</f>
        <v/>
      </c>
      <c r="AZ170" s="94">
        <f>IF(AY170=0,"None",_xlfn.TEXTJOIN(", ",TRUE(),IF(AT170="Y","Breakout",""),IF(AU170="Y","Accumulation",""),IF(AV170="Y","Institutional buying",""),IF(AW170="Y","Long buildup",""),IF(AX170="Y","Momentum leader","")))</f>
        <v/>
      </c>
      <c r="BA170" s="94">
        <f>IF(BW170="","","Passes "&amp;AY170&amp;" of 5 buy-side scans"&amp;IF(G170="Y","; RED FLAG: filter out using Red flag column",""))</f>
        <v/>
      </c>
      <c r="BB170" s="91" t="inlineStr">
        <is>
          <t>Upper</t>
        </is>
      </c>
      <c r="BC170" s="92" t="inlineStr">
        <is>
          <t>Y</t>
        </is>
      </c>
      <c r="BD170" s="94" t="inlineStr">
        <is>
          <t>High-low range &gt;75% in 3 months</t>
        </is>
      </c>
      <c r="BE170" s="94" t="n"/>
      <c r="BF170" s="92">
        <f>IF(R170*100000&gt;=Settings!$B$5,"Y","N")</f>
        <v/>
      </c>
      <c r="BG170" s="91">
        <f>IF(F170&gt;Settings!$B$6,"Y","N")</f>
        <v/>
      </c>
      <c r="BH170" s="97" t="n">
        <v>-18.56</v>
      </c>
      <c r="BI170" s="96" t="n">
        <v>-7.86</v>
      </c>
      <c r="BJ170" s="96" t="n">
        <v>-7.77</v>
      </c>
      <c r="BK170" s="96" t="n">
        <v>38.7</v>
      </c>
      <c r="BL170" s="96" t="n">
        <v>36.53</v>
      </c>
      <c r="BM170" s="96" t="n">
        <v>13.58</v>
      </c>
      <c r="BN170" s="97" t="n">
        <v>-8.34</v>
      </c>
      <c r="BO170" s="96" t="n">
        <v>-6.73</v>
      </c>
      <c r="BP170" s="96" t="n">
        <v>0.09</v>
      </c>
      <c r="BQ170" s="96" t="n">
        <v>7.09</v>
      </c>
      <c r="BR170" s="91" t="inlineStr">
        <is>
          <t>Mixed</t>
        </is>
      </c>
      <c r="BS170" s="91" t="inlineStr">
        <is>
          <t>None</t>
        </is>
      </c>
      <c r="BT170" s="96" t="n">
        <v>20.1</v>
      </c>
      <c r="BU170" s="91" t="inlineStr">
        <is>
          <t>N</t>
        </is>
      </c>
      <c r="BV170" s="99">
        <f>IF(OR(BF170&lt;&gt;"Y",BG170&lt;&gt;"Y"),"",(AND(ISNUMBER(BQ170),BQ170&gt;0))+(BR170="Stacked up")+(AND(ISNUMBER(BH170),BH170&gt;=-Settings!$B$17))+(AND(ISNUMBER(BK170),ISNUMBER(BM170),BK170&gt;0,BM170&gt;0))+(AND(ISNUMBER(AQ170),AQ170&gt;=Settings!$B$18))+(AND(ISNUMBER(BT170),BT170&gt;=Settings!$B$19,BT170&lt;=Settings!$B$20))+(AND(ISNUMBER(AS170),AS170&gt;0))+(AND(ISNUMBER(T170),ISNUMBER(M170),T170&gt;=Settings!$B$21,M170&gt;0))+(AND(ISNUMBER(AD170),ISNUMBER(M170),AD170&gt;=Settings!$B$22,M170&gt;0))+(AY170&gt;=1))</f>
        <v/>
      </c>
      <c r="BW170" s="91">
        <f>IF(OR(AY170=0,BF170&lt;&gt;"Y",BG170&lt;&gt;"Y"),"",1+SUMPRODUCT(($A$6:$A$2604=A170)*($AY$6:$AY$2604&gt;0)*($BF$6:$BF$2604="Y")*($BG$6:$BG$2604="Y")*(($AY$6:$AY$2604&gt;AY170)+($AY$6:$AY$2604=AY170)*($AD$6:$AD$2604&gt;AD170))))</f>
        <v/>
      </c>
    </row>
    <row r="171" ht="23.85" customHeight="1" s="55">
      <c r="A171" s="90" t="n">
        <v>46296</v>
      </c>
      <c r="B171" s="91" t="inlineStr">
        <is>
          <t>SBICARD</t>
        </is>
      </c>
      <c r="C171" s="91" t="inlineStr">
        <is>
          <t>INE018E01016</t>
        </is>
      </c>
      <c r="D171" s="91" t="inlineStr">
        <is>
          <t>Financial Services</t>
        </is>
      </c>
      <c r="E171" s="91" t="inlineStr">
        <is>
          <t>Midcap 150 (in Nifty 200)</t>
        </is>
      </c>
      <c r="F171" s="93" t="n">
        <v>53597</v>
      </c>
      <c r="G171" s="92" t="inlineStr">
        <is>
          <t>N</t>
        </is>
      </c>
      <c r="H171" s="94" t="n"/>
      <c r="I171" s="91" t="inlineStr">
        <is>
          <t>N</t>
        </is>
      </c>
      <c r="J171" s="92">
        <f>IF(K171="","N","Y")</f>
        <v/>
      </c>
      <c r="K171" s="94">
        <f>_xlfn.TEXTJOIN("; ",TRUE,IF(P171="52-wk low","52-wk low",""),IF(AND(AD171&gt;=Settings!$B$12,M171&lt;0),"Distribution",""),IF(AND(AJ171="Y",M171&lt;0,AK171&lt;-Settings!$B$13),"Long unwinding",""),IF(AND(AJ171="Y",M171&lt;0,AK171&gt;Settings!$B$13),"Short buildup",""))</f>
        <v/>
      </c>
      <c r="L171" s="95" t="n">
        <v>563.2</v>
      </c>
      <c r="M171" s="96" t="n">
        <v>-2.57</v>
      </c>
      <c r="N171" s="93" t="n">
        <v>1926</v>
      </c>
      <c r="O171" s="91" t="inlineStr">
        <is>
          <t>None</t>
        </is>
      </c>
      <c r="P171" s="91" t="inlineStr">
        <is>
          <t>52-wk low</t>
        </is>
      </c>
      <c r="Q171" s="97" t="n">
        <v>9.630000000000001</v>
      </c>
      <c r="R171" s="96" t="n">
        <v>16.37</v>
      </c>
      <c r="S171" s="96" t="n">
        <v>0.57</v>
      </c>
      <c r="T171" s="96" t="n">
        <v>0.44</v>
      </c>
      <c r="U171" s="96" t="n">
        <v>0.53</v>
      </c>
      <c r="V171" s="103" t="n">
        <v>0.91</v>
      </c>
      <c r="W171" s="102" t="n">
        <v>1</v>
      </c>
      <c r="X171" s="93" t="n"/>
      <c r="Y171" s="91" t="inlineStr">
        <is>
          <t>None</t>
        </is>
      </c>
      <c r="Z171" s="99" t="n">
        <v>41.32</v>
      </c>
      <c r="AA171" s="96" t="n">
        <v>0.78</v>
      </c>
      <c r="AB171" s="96" t="n">
        <v>0.79</v>
      </c>
      <c r="AC171" s="96" t="n">
        <v>0.45</v>
      </c>
      <c r="AD171" s="96" t="n">
        <v>0.3</v>
      </c>
      <c r="AE171" s="96" t="n">
        <v>0.41</v>
      </c>
      <c r="AF171" s="103" t="n">
        <v>0.97</v>
      </c>
      <c r="AG171" s="91" t="inlineStr">
        <is>
          <t>Normal</t>
        </is>
      </c>
      <c r="AH171" s="100" t="n">
        <v>0</v>
      </c>
      <c r="AI171" s="101" t="n">
        <v>0</v>
      </c>
      <c r="AJ171" s="92" t="inlineStr">
        <is>
          <t>Y</t>
        </is>
      </c>
      <c r="AK171" s="96" t="n">
        <v>0.37</v>
      </c>
      <c r="AL171" s="91" t="inlineStr">
        <is>
          <t>Short buildup</t>
        </is>
      </c>
      <c r="AM171" s="93" t="n">
        <v>122</v>
      </c>
      <c r="AN171" s="92" t="inlineStr">
        <is>
          <t>None</t>
        </is>
      </c>
      <c r="AO171" s="102" t="n">
        <v>0</v>
      </c>
      <c r="AP171" s="103" t="n">
        <v>0.49</v>
      </c>
      <c r="AQ171" s="102" t="n">
        <v>4</v>
      </c>
      <c r="AR171" s="91" t="inlineStr">
        <is>
          <t>N</t>
        </is>
      </c>
      <c r="AS171" s="104" t="n">
        <v>0.6</v>
      </c>
      <c r="AT171" s="92">
        <f>IF(AND(P171="52-wk high",T171&gt;=Settings!$B$7),"Y","N")</f>
        <v/>
      </c>
      <c r="AU171" s="91">
        <f>IF(AND(AD171&gt;=Settings!$B$8,M171&gt;0),"Y","N")</f>
        <v/>
      </c>
      <c r="AV171" s="91">
        <f>IF(OR(AH171&gt;Settings!$B$9,AI171&gt;Settings!$B$9),"Y","N")</f>
        <v/>
      </c>
      <c r="AW171" s="91">
        <f>IF(AJ171&lt;&gt;"Y","n/a",IF(AND(M171&gt;0,AK171&gt;Settings!$B$10),"Y","N"))</f>
        <v/>
      </c>
      <c r="AX171" s="91">
        <f>IF(AO171&gt;=Settings!$B$11,"Y","N")</f>
        <v/>
      </c>
      <c r="AY171" s="99">
        <f>(AT171="Y")+(AU171="Y")+(AV171="Y")+(AW171="Y")+(AX171="Y")</f>
        <v/>
      </c>
      <c r="AZ171" s="94">
        <f>IF(AY171=0,"None",_xlfn.TEXTJOIN(", ",TRUE(),IF(AT171="Y","Breakout",""),IF(AU171="Y","Accumulation",""),IF(AV171="Y","Institutional buying",""),IF(AW171="Y","Long buildup",""),IF(AX171="Y","Momentum leader","")))</f>
        <v/>
      </c>
      <c r="BA171" s="94">
        <f>IF(BW171="","","Passes "&amp;AY171&amp;" of 5 buy-side scans"&amp;IF(G171="Y","; RED FLAG: filter out using Red flag column",""))</f>
        <v/>
      </c>
      <c r="BB171" s="91" t="inlineStr">
        <is>
          <t>Upper</t>
        </is>
      </c>
      <c r="BC171" s="92" t="inlineStr">
        <is>
          <t>N</t>
        </is>
      </c>
      <c r="BD171" s="94" t="n"/>
      <c r="BE171" s="94" t="n"/>
      <c r="BF171" s="92">
        <f>IF(R171*100000&gt;=Settings!$B$5,"Y","N")</f>
        <v/>
      </c>
      <c r="BG171" s="91">
        <f>IF(F171&gt;Settings!$B$6,"Y","N")</f>
        <v/>
      </c>
      <c r="BH171" s="97" t="n">
        <v>-41.64</v>
      </c>
      <c r="BI171" s="96" t="n">
        <v>-8.93</v>
      </c>
      <c r="BJ171" s="96" t="n">
        <v>-10.94</v>
      </c>
      <c r="BK171" s="96" t="n">
        <v>-5.53</v>
      </c>
      <c r="BL171" s="96" t="n">
        <v>-11.61</v>
      </c>
      <c r="BM171" s="96" t="n">
        <v>-35.69</v>
      </c>
      <c r="BN171" s="97" t="n">
        <v>-8.91</v>
      </c>
      <c r="BO171" s="96" t="n">
        <v>-10.8</v>
      </c>
      <c r="BP171" s="96" t="n">
        <v>-12.71</v>
      </c>
      <c r="BQ171" s="96" t="n">
        <v>-18.17</v>
      </c>
      <c r="BR171" s="91" t="inlineStr">
        <is>
          <t>Stacked down</t>
        </is>
      </c>
      <c r="BS171" s="91" t="inlineStr">
        <is>
          <t>None</t>
        </is>
      </c>
      <c r="BT171" s="96" t="n">
        <v>19.6</v>
      </c>
      <c r="BU171" s="91" t="inlineStr">
        <is>
          <t>N</t>
        </is>
      </c>
      <c r="BV171" s="99">
        <f>IF(OR(BF171&lt;&gt;"Y",BG171&lt;&gt;"Y"),"",(AND(ISNUMBER(BQ171),BQ171&gt;0))+(BR171="Stacked up")+(AND(ISNUMBER(BH171),BH171&gt;=-Settings!$B$17))+(AND(ISNUMBER(BK171),ISNUMBER(BM171),BK171&gt;0,BM171&gt;0))+(AND(ISNUMBER(AQ171),AQ171&gt;=Settings!$B$18))+(AND(ISNUMBER(BT171),BT171&gt;=Settings!$B$19,BT171&lt;=Settings!$B$20))+(AND(ISNUMBER(AS171),AS171&gt;0))+(AND(ISNUMBER(T171),ISNUMBER(M171),T171&gt;=Settings!$B$21,M171&gt;0))+(AND(ISNUMBER(AD171),ISNUMBER(M171),AD171&gt;=Settings!$B$22,M171&gt;0))+(AY171&gt;=1))</f>
        <v/>
      </c>
      <c r="BW171" s="91">
        <f>IF(OR(AY171=0,BF171&lt;&gt;"Y",BG171&lt;&gt;"Y"),"",1+SUMPRODUCT(($A$6:$A$2604=A171)*($AY$6:$AY$2604&gt;0)*($BF$6:$BF$2604="Y")*($BG$6:$BG$2604="Y")*(($AY$6:$AY$2604&gt;AY171)+($AY$6:$AY$2604=AY171)*($AD$6:$AD$2604&gt;AD171))))</f>
        <v/>
      </c>
    </row>
    <row r="172" ht="23.85" customHeight="1" s="55">
      <c r="A172" s="90" t="n">
        <v>46296</v>
      </c>
      <c r="B172" s="91" t="inlineStr">
        <is>
          <t>SUZLON</t>
        </is>
      </c>
      <c r="C172" s="91" t="inlineStr">
        <is>
          <t>INE040H01021</t>
        </is>
      </c>
      <c r="D172" s="91" t="inlineStr">
        <is>
          <t>Capital Goods</t>
        </is>
      </c>
      <c r="E172" s="91" t="inlineStr">
        <is>
          <t>Midcap 150 (in Nifty 200)</t>
        </is>
      </c>
      <c r="F172" s="93" t="n">
        <v>53484</v>
      </c>
      <c r="G172" s="92" t="inlineStr">
        <is>
          <t>N</t>
        </is>
      </c>
      <c r="H172" s="94" t="n"/>
      <c r="I172" s="91" t="inlineStr">
        <is>
          <t>N</t>
        </is>
      </c>
      <c r="J172" s="92">
        <f>IF(K172="","N","Y")</f>
        <v/>
      </c>
      <c r="K172" s="94">
        <f>_xlfn.TEXTJOIN("; ",TRUE,IF(P172="52-wk low","52-wk low",""),IF(AND(AD172&gt;=Settings!$B$12,M172&lt;0),"Distribution",""),IF(AND(AJ172="Y",M172&lt;0,AK172&lt;-Settings!$B$13),"Long unwinding",""),IF(AND(AJ172="Y",M172&lt;0,AK172&gt;Settings!$B$13),"Short buildup",""))</f>
        <v/>
      </c>
      <c r="L172" s="95" t="n">
        <v>38.91</v>
      </c>
      <c r="M172" s="96" t="n">
        <v>-1.47</v>
      </c>
      <c r="N172" s="93" t="n">
        <v>1305</v>
      </c>
      <c r="O172" s="91" t="inlineStr">
        <is>
          <t>None</t>
        </is>
      </c>
      <c r="P172" s="91" t="inlineStr">
        <is>
          <t>None</t>
        </is>
      </c>
      <c r="Q172" s="97" t="n">
        <v>532.47</v>
      </c>
      <c r="R172" s="96" t="n">
        <v>537.67</v>
      </c>
      <c r="S172" s="96" t="n">
        <v>0.99</v>
      </c>
      <c r="T172" s="96" t="n">
        <v>0.9399999999999999</v>
      </c>
      <c r="U172" s="96" t="n">
        <v>0.74</v>
      </c>
      <c r="V172" s="103" t="n">
        <v>0.75</v>
      </c>
      <c r="W172" s="102" t="n">
        <v>2</v>
      </c>
      <c r="X172" s="93" t="n"/>
      <c r="Y172" s="91" t="inlineStr">
        <is>
          <t>By volume</t>
        </is>
      </c>
      <c r="Z172" s="99" t="n">
        <v>38.56</v>
      </c>
      <c r="AA172" s="96" t="n">
        <v>0.86</v>
      </c>
      <c r="AB172" s="96" t="n">
        <v>0.9</v>
      </c>
      <c r="AC172" s="96" t="n">
        <v>0.85</v>
      </c>
      <c r="AD172" s="96" t="n">
        <v>0.88</v>
      </c>
      <c r="AE172" s="96" t="n">
        <v>0.75</v>
      </c>
      <c r="AF172" s="103" t="n">
        <v>1.18</v>
      </c>
      <c r="AG172" s="91" t="inlineStr">
        <is>
          <t>Normal</t>
        </is>
      </c>
      <c r="AH172" s="100" t="n">
        <v>0</v>
      </c>
      <c r="AI172" s="101" t="n">
        <v>0</v>
      </c>
      <c r="AJ172" s="92" t="inlineStr">
        <is>
          <t>Y</t>
        </is>
      </c>
      <c r="AK172" s="96" t="n">
        <v>-0.76</v>
      </c>
      <c r="AL172" s="91" t="inlineStr">
        <is>
          <t>Long unwinding</t>
        </is>
      </c>
      <c r="AM172" s="93" t="n">
        <v>146</v>
      </c>
      <c r="AN172" s="92" t="inlineStr">
        <is>
          <t>MidSmall400 MQ 100</t>
        </is>
      </c>
      <c r="AO172" s="102" t="n">
        <v>1</v>
      </c>
      <c r="AP172" s="103" t="n">
        <v>0.58</v>
      </c>
      <c r="AQ172" s="102" t="n">
        <v>17</v>
      </c>
      <c r="AR172" s="91" t="inlineStr">
        <is>
          <t>Y</t>
        </is>
      </c>
      <c r="AS172" s="104" t="n">
        <v>5.9</v>
      </c>
      <c r="AT172" s="92">
        <f>IF(AND(P172="52-wk high",T172&gt;=Settings!$B$7),"Y","N")</f>
        <v/>
      </c>
      <c r="AU172" s="91">
        <f>IF(AND(AD172&gt;=Settings!$B$8,M172&gt;0),"Y","N")</f>
        <v/>
      </c>
      <c r="AV172" s="91">
        <f>IF(OR(AH172&gt;Settings!$B$9,AI172&gt;Settings!$B$9),"Y","N")</f>
        <v/>
      </c>
      <c r="AW172" s="91">
        <f>IF(AJ172&lt;&gt;"Y","n/a",IF(AND(M172&gt;0,AK172&gt;Settings!$B$10),"Y","N"))</f>
        <v/>
      </c>
      <c r="AX172" s="91">
        <f>IF(AO172&gt;=Settings!$B$11,"Y","N")</f>
        <v/>
      </c>
      <c r="AY172" s="99">
        <f>(AT172="Y")+(AU172="Y")+(AV172="Y")+(AW172="Y")+(AX172="Y")</f>
        <v/>
      </c>
      <c r="AZ172" s="94">
        <f>IF(AY172=0,"None",_xlfn.TEXTJOIN(", ",TRUE(),IF(AT172="Y","Breakout",""),IF(AU172="Y","Accumulation",""),IF(AV172="Y","Institutional buying",""),IF(AW172="Y","Long buildup",""),IF(AX172="Y","Momentum leader","")))</f>
        <v/>
      </c>
      <c r="BA172" s="94">
        <f>IF(BW172="","","Passes "&amp;AY172&amp;" of 5 buy-side scans"&amp;IF(G172="Y","; RED FLAG: filter out using Red flag column",""))</f>
        <v/>
      </c>
      <c r="BB172" s="91" t="inlineStr">
        <is>
          <t>None</t>
        </is>
      </c>
      <c r="BC172" s="92" t="inlineStr">
        <is>
          <t>N</t>
        </is>
      </c>
      <c r="BD172" s="94" t="n"/>
      <c r="BE172" s="94" t="n"/>
      <c r="BF172" s="92">
        <f>IF(R172*100000&gt;=Settings!$B$5,"Y","N")</f>
        <v/>
      </c>
      <c r="BG172" s="91">
        <f>IF(F172&gt;Settings!$B$6,"Y","N")</f>
        <v/>
      </c>
      <c r="BH172" s="97" t="n">
        <v>-36.73</v>
      </c>
      <c r="BI172" s="96" t="n">
        <v>-4.49</v>
      </c>
      <c r="BJ172" s="96" t="n">
        <v>-16.32</v>
      </c>
      <c r="BK172" s="96" t="n">
        <v>-33.32</v>
      </c>
      <c r="BL172" s="96" t="n">
        <v>-5.37</v>
      </c>
      <c r="BM172" s="96" t="n">
        <v>-29.49</v>
      </c>
      <c r="BN172" s="97" t="n">
        <v>-8.130000000000001</v>
      </c>
      <c r="BO172" s="96" t="n">
        <v>-14.51</v>
      </c>
      <c r="BP172" s="96" t="n">
        <v>-18.74</v>
      </c>
      <c r="BQ172" s="96" t="n">
        <v>-21.86</v>
      </c>
      <c r="BR172" s="91" t="inlineStr">
        <is>
          <t>Stacked down</t>
        </is>
      </c>
      <c r="BS172" s="91" t="inlineStr">
        <is>
          <t>None</t>
        </is>
      </c>
      <c r="BT172" s="96" t="n">
        <v>14.3</v>
      </c>
      <c r="BU172" s="91" t="inlineStr">
        <is>
          <t>N</t>
        </is>
      </c>
      <c r="BV172" s="99">
        <f>IF(OR(BF172&lt;&gt;"Y",BG172&lt;&gt;"Y"),"",(AND(ISNUMBER(BQ172),BQ172&gt;0))+(BR172="Stacked up")+(AND(ISNUMBER(BH172),BH172&gt;=-Settings!$B$17))+(AND(ISNUMBER(BK172),ISNUMBER(BM172),BK172&gt;0,BM172&gt;0))+(AND(ISNUMBER(AQ172),AQ172&gt;=Settings!$B$18))+(AND(ISNUMBER(BT172),BT172&gt;=Settings!$B$19,BT172&lt;=Settings!$B$20))+(AND(ISNUMBER(AS172),AS172&gt;0))+(AND(ISNUMBER(T172),ISNUMBER(M172),T172&gt;=Settings!$B$21,M172&gt;0))+(AND(ISNUMBER(AD172),ISNUMBER(M172),AD172&gt;=Settings!$B$22,M172&gt;0))+(AY172&gt;=1))</f>
        <v/>
      </c>
      <c r="BW172" s="91">
        <f>IF(OR(AY172=0,BF172&lt;&gt;"Y",BG172&lt;&gt;"Y"),"",1+SUMPRODUCT(($A$6:$A$2604=A172)*($AY$6:$AY$2604&gt;0)*($BF$6:$BF$2604="Y")*($BG$6:$BG$2604="Y")*(($AY$6:$AY$2604&gt;AY172)+($AY$6:$AY$2604=AY172)*($AD$6:$AD$2604&gt;AD172))))</f>
        <v/>
      </c>
    </row>
    <row r="173" ht="23.85" customHeight="1" s="55">
      <c r="A173" s="90" t="n">
        <v>46296</v>
      </c>
      <c r="B173" s="91" t="inlineStr">
        <is>
          <t>MRF</t>
        </is>
      </c>
      <c r="C173" s="91" t="inlineStr">
        <is>
          <t>INE883A01011</t>
        </is>
      </c>
      <c r="D173" s="91" t="inlineStr">
        <is>
          <t>Automobile and Auto Components</t>
        </is>
      </c>
      <c r="E173" s="91" t="inlineStr">
        <is>
          <t>Midcap 150 (in Nifty 200)</t>
        </is>
      </c>
      <c r="F173" s="93" t="n">
        <v>52469</v>
      </c>
      <c r="G173" s="92" t="inlineStr">
        <is>
          <t>N</t>
        </is>
      </c>
      <c r="H173" s="94" t="n"/>
      <c r="I173" s="91" t="inlineStr">
        <is>
          <t>N</t>
        </is>
      </c>
      <c r="J173" s="92">
        <f>IF(K173="","N","Y")</f>
        <v/>
      </c>
      <c r="K173" s="94">
        <f>_xlfn.TEXTJOIN("; ",TRUE,IF(P173="52-wk low","52-wk low",""),IF(AND(AD173&gt;=Settings!$B$12,M173&lt;0),"Distribution",""),IF(AND(AJ173="Y",M173&lt;0,AK173&lt;-Settings!$B$13),"Long unwinding",""),IF(AND(AJ173="Y",M173&lt;0,AK173&gt;Settings!$B$13),"Short buildup",""))</f>
        <v/>
      </c>
      <c r="L173" s="95" t="n">
        <v>123715</v>
      </c>
      <c r="M173" s="96" t="n">
        <v>-1.25</v>
      </c>
      <c r="N173" s="93" t="n">
        <v>1175</v>
      </c>
      <c r="O173" s="91" t="inlineStr">
        <is>
          <t>None</t>
        </is>
      </c>
      <c r="P173" s="91" t="inlineStr">
        <is>
          <t>None</t>
        </is>
      </c>
      <c r="Q173" s="97" t="n">
        <v>0.03</v>
      </c>
      <c r="R173" s="96" t="n">
        <v>0.03</v>
      </c>
      <c r="S173" s="96" t="n">
        <v>1</v>
      </c>
      <c r="T173" s="96" t="n">
        <v>0.89</v>
      </c>
      <c r="U173" s="96" t="n">
        <v>0.63</v>
      </c>
      <c r="V173" s="103" t="n">
        <v>0.62</v>
      </c>
      <c r="W173" s="102" t="n">
        <v>1</v>
      </c>
      <c r="X173" s="93" t="n"/>
      <c r="Y173" s="91" t="inlineStr">
        <is>
          <t>None</t>
        </is>
      </c>
      <c r="Z173" s="99" t="n">
        <v>41.59</v>
      </c>
      <c r="AA173" s="96" t="n">
        <v>0.82</v>
      </c>
      <c r="AB173" s="96" t="n">
        <v>0.84</v>
      </c>
      <c r="AC173" s="96" t="n">
        <v>0.8100000000000001</v>
      </c>
      <c r="AD173" s="96" t="n">
        <v>0.75</v>
      </c>
      <c r="AE173" s="96" t="n">
        <v>0.55</v>
      </c>
      <c r="AF173" s="103" t="n">
        <v>1.08</v>
      </c>
      <c r="AG173" s="91" t="inlineStr">
        <is>
          <t>Normal</t>
        </is>
      </c>
      <c r="AH173" s="100" t="n">
        <v>0</v>
      </c>
      <c r="AI173" s="101" t="n">
        <v>0</v>
      </c>
      <c r="AJ173" s="92" t="inlineStr">
        <is>
          <t>N</t>
        </is>
      </c>
      <c r="AK173" s="96" t="n"/>
      <c r="AL173" s="91" t="inlineStr">
        <is>
          <t>n/a</t>
        </is>
      </c>
      <c r="AM173" s="93" t="n"/>
      <c r="AN173" s="92" t="inlineStr">
        <is>
          <t>None</t>
        </is>
      </c>
      <c r="AO173" s="102" t="n">
        <v>0</v>
      </c>
      <c r="AP173" s="103" t="n">
        <v>0.6</v>
      </c>
      <c r="AQ173" s="102" t="n">
        <v>21</v>
      </c>
      <c r="AR173" s="91" t="inlineStr">
        <is>
          <t>N</t>
        </is>
      </c>
      <c r="AS173" s="104" t="n">
        <v>0.5600000000000001</v>
      </c>
      <c r="AT173" s="92">
        <f>IF(AND(P173="52-wk high",T173&gt;=Settings!$B$7),"Y","N")</f>
        <v/>
      </c>
      <c r="AU173" s="91">
        <f>IF(AND(AD173&gt;=Settings!$B$8,M173&gt;0),"Y","N")</f>
        <v/>
      </c>
      <c r="AV173" s="91">
        <f>IF(OR(AH173&gt;Settings!$B$9,AI173&gt;Settings!$B$9),"Y","N")</f>
        <v/>
      </c>
      <c r="AW173" s="91">
        <f>IF(AJ173&lt;&gt;"Y","n/a",IF(AND(M173&gt;0,AK173&gt;Settings!$B$10),"Y","N"))</f>
        <v/>
      </c>
      <c r="AX173" s="91">
        <f>IF(AO173&gt;=Settings!$B$11,"Y","N")</f>
        <v/>
      </c>
      <c r="AY173" s="99">
        <f>(AT173="Y")+(AU173="Y")+(AV173="Y")+(AW173="Y")+(AX173="Y")</f>
        <v/>
      </c>
      <c r="AZ173" s="94">
        <f>IF(AY173=0,"None",_xlfn.TEXTJOIN(", ",TRUE(),IF(AT173="Y","Breakout",""),IF(AU173="Y","Accumulation",""),IF(AV173="Y","Institutional buying",""),IF(AW173="Y","Long buildup",""),IF(AX173="Y","Momentum leader","")))</f>
        <v/>
      </c>
      <c r="BA173" s="94">
        <f>IF(BW173="","","Passes "&amp;AY173&amp;" of 5 buy-side scans"&amp;IF(G173="Y","; RED FLAG: filter out using Red flag column",""))</f>
        <v/>
      </c>
      <c r="BB173" s="91" t="inlineStr">
        <is>
          <t>None</t>
        </is>
      </c>
      <c r="BC173" s="92" t="inlineStr">
        <is>
          <t>N</t>
        </is>
      </c>
      <c r="BD173" s="94" t="n"/>
      <c r="BE173" s="94" t="n"/>
      <c r="BF173" s="92">
        <f>IF(R173*100000&gt;=Settings!$B$5,"Y","N")</f>
        <v/>
      </c>
      <c r="BG173" s="91">
        <f>IF(F173&gt;Settings!$B$6,"Y","N")</f>
        <v/>
      </c>
      <c r="BH173" s="97" t="n">
        <v>-24.38</v>
      </c>
      <c r="BI173" s="96" t="n">
        <v>-0.22</v>
      </c>
      <c r="BJ173" s="96" t="n">
        <v>-6.51</v>
      </c>
      <c r="BK173" s="96" t="n">
        <v>-4.42</v>
      </c>
      <c r="BL173" s="96" t="n">
        <v>-4.17</v>
      </c>
      <c r="BM173" s="96" t="n">
        <v>-16.82</v>
      </c>
      <c r="BN173" s="97" t="n">
        <v>-1.89</v>
      </c>
      <c r="BO173" s="96" t="n">
        <v>-3.82</v>
      </c>
      <c r="BP173" s="96" t="n">
        <v>-5.3</v>
      </c>
      <c r="BQ173" s="96" t="n">
        <v>-8.300000000000001</v>
      </c>
      <c r="BR173" s="91" t="inlineStr">
        <is>
          <t>Stacked down</t>
        </is>
      </c>
      <c r="BS173" s="91" t="inlineStr">
        <is>
          <t>None</t>
        </is>
      </c>
      <c r="BT173" s="96" t="n">
        <v>35.9</v>
      </c>
      <c r="BU173" s="91" t="inlineStr">
        <is>
          <t>N</t>
        </is>
      </c>
      <c r="BV173" s="99">
        <f>IF(OR(BF173&lt;&gt;"Y",BG173&lt;&gt;"Y"),"",(AND(ISNUMBER(BQ173),BQ173&gt;0))+(BR173="Stacked up")+(AND(ISNUMBER(BH173),BH173&gt;=-Settings!$B$17))+(AND(ISNUMBER(BK173),ISNUMBER(BM173),BK173&gt;0,BM173&gt;0))+(AND(ISNUMBER(AQ173),AQ173&gt;=Settings!$B$18))+(AND(ISNUMBER(BT173),BT173&gt;=Settings!$B$19,BT173&lt;=Settings!$B$20))+(AND(ISNUMBER(AS173),AS173&gt;0))+(AND(ISNUMBER(T173),ISNUMBER(M173),T173&gt;=Settings!$B$21,M173&gt;0))+(AND(ISNUMBER(AD173),ISNUMBER(M173),AD173&gt;=Settings!$B$22,M173&gt;0))+(AY173&gt;=1))</f>
        <v/>
      </c>
      <c r="BW173" s="91">
        <f>IF(OR(AY173=0,BF173&lt;&gt;"Y",BG173&lt;&gt;"Y"),"",1+SUMPRODUCT(($A$6:$A$2604=A173)*($AY$6:$AY$2604&gt;0)*($BF$6:$BF$2604="Y")*($BG$6:$BG$2604="Y")*(($AY$6:$AY$2604&gt;AY173)+($AY$6:$AY$2604=AY173)*($AD$6:$AD$2604&gt;AD173))))</f>
        <v/>
      </c>
    </row>
    <row r="174" ht="23.85" customHeight="1" s="55">
      <c r="A174" s="90" t="n">
        <v>46296</v>
      </c>
      <c r="B174" s="91" t="inlineStr">
        <is>
          <t>GODREJPROP</t>
        </is>
      </c>
      <c r="C174" s="91" t="inlineStr">
        <is>
          <t>INE484J01027</t>
        </is>
      </c>
      <c r="D174" s="91" t="inlineStr">
        <is>
          <t>Realty</t>
        </is>
      </c>
      <c r="E174" s="91" t="inlineStr">
        <is>
          <t>Midcap 150 (in Nifty 200)</t>
        </is>
      </c>
      <c r="F174" s="93" t="n">
        <v>48070</v>
      </c>
      <c r="G174" s="92" t="inlineStr">
        <is>
          <t>N</t>
        </is>
      </c>
      <c r="H174" s="94" t="n"/>
      <c r="I174" s="91" t="inlineStr">
        <is>
          <t>N</t>
        </is>
      </c>
      <c r="J174" s="92">
        <f>IF(K174="","N","Y")</f>
        <v/>
      </c>
      <c r="K174" s="94">
        <f>_xlfn.TEXTJOIN("; ",TRUE,IF(P174="52-wk low","52-wk low",""),IF(AND(AD174&gt;=Settings!$B$12,M174&lt;0),"Distribution",""),IF(AND(AJ174="Y",M174&lt;0,AK174&lt;-Settings!$B$13),"Long unwinding",""),IF(AND(AJ174="Y",M174&lt;0,AK174&gt;Settings!$B$13),"Short buildup",""))</f>
        <v/>
      </c>
      <c r="L174" s="95" t="n">
        <v>1595.8</v>
      </c>
      <c r="M174" s="96" t="n">
        <v>-2.01</v>
      </c>
      <c r="N174" s="93" t="n">
        <v>1657</v>
      </c>
      <c r="O174" s="91" t="inlineStr">
        <is>
          <t>None</t>
        </is>
      </c>
      <c r="P174" s="91" t="inlineStr">
        <is>
          <t>None</t>
        </is>
      </c>
      <c r="Q174" s="97" t="n">
        <v>4.96</v>
      </c>
      <c r="R174" s="96" t="n">
        <v>6.99</v>
      </c>
      <c r="S174" s="96" t="n">
        <v>0.7</v>
      </c>
      <c r="T174" s="96" t="n">
        <v>0.75</v>
      </c>
      <c r="U174" s="96" t="n">
        <v>0.72</v>
      </c>
      <c r="V174" s="103" t="n">
        <v>1.02</v>
      </c>
      <c r="W174" s="102" t="n">
        <v>5</v>
      </c>
      <c r="X174" s="93" t="n"/>
      <c r="Y174" s="91" t="inlineStr">
        <is>
          <t>None</t>
        </is>
      </c>
      <c r="Z174" s="99" t="n">
        <v>42.91</v>
      </c>
      <c r="AA174" s="96" t="n">
        <v>1.01</v>
      </c>
      <c r="AB174" s="96" t="n">
        <v>1</v>
      </c>
      <c r="AC174" s="96" t="n">
        <v>0.73</v>
      </c>
      <c r="AD174" s="96" t="n">
        <v>0.78</v>
      </c>
      <c r="AE174" s="96" t="n">
        <v>0.74</v>
      </c>
      <c r="AF174" s="103" t="n">
        <v>0.96</v>
      </c>
      <c r="AG174" s="91" t="inlineStr">
        <is>
          <t>Normal</t>
        </is>
      </c>
      <c r="AH174" s="100" t="n">
        <v>0</v>
      </c>
      <c r="AI174" s="101" t="n">
        <v>0</v>
      </c>
      <c r="AJ174" s="92" t="inlineStr">
        <is>
          <t>Y</t>
        </is>
      </c>
      <c r="AK174" s="96" t="n">
        <v>-1.15</v>
      </c>
      <c r="AL174" s="91" t="inlineStr">
        <is>
          <t>Long unwinding</t>
        </is>
      </c>
      <c r="AM174" s="93" t="n">
        <v>133</v>
      </c>
      <c r="AN174" s="92" t="inlineStr">
        <is>
          <t>None</t>
        </is>
      </c>
      <c r="AO174" s="102" t="n">
        <v>0</v>
      </c>
      <c r="AP174" s="103" t="n">
        <v>0.71</v>
      </c>
      <c r="AQ174" s="102" t="n">
        <v>39</v>
      </c>
      <c r="AR174" s="91" t="inlineStr">
        <is>
          <t>Y</t>
        </is>
      </c>
      <c r="AS174" s="104" t="n">
        <v>2.36</v>
      </c>
      <c r="AT174" s="92">
        <f>IF(AND(P174="52-wk high",T174&gt;=Settings!$B$7),"Y","N")</f>
        <v/>
      </c>
      <c r="AU174" s="91">
        <f>IF(AND(AD174&gt;=Settings!$B$8,M174&gt;0),"Y","N")</f>
        <v/>
      </c>
      <c r="AV174" s="91">
        <f>IF(OR(AH174&gt;Settings!$B$9,AI174&gt;Settings!$B$9),"Y","N")</f>
        <v/>
      </c>
      <c r="AW174" s="91">
        <f>IF(AJ174&lt;&gt;"Y","n/a",IF(AND(M174&gt;0,AK174&gt;Settings!$B$10),"Y","N"))</f>
        <v/>
      </c>
      <c r="AX174" s="91">
        <f>IF(AO174&gt;=Settings!$B$11,"Y","N")</f>
        <v/>
      </c>
      <c r="AY174" s="99">
        <f>(AT174="Y")+(AU174="Y")+(AV174="Y")+(AW174="Y")+(AX174="Y")</f>
        <v/>
      </c>
      <c r="AZ174" s="94">
        <f>IF(AY174=0,"None",_xlfn.TEXTJOIN(", ",TRUE(),IF(AT174="Y","Breakout",""),IF(AU174="Y","Accumulation",""),IF(AV174="Y","Institutional buying",""),IF(AW174="Y","Long buildup",""),IF(AX174="Y","Momentum leader","")))</f>
        <v/>
      </c>
      <c r="BA174" s="94">
        <f>IF(BW174="","","Passes "&amp;AY174&amp;" of 5 buy-side scans"&amp;IF(G174="Y","; RED FLAG: filter out using Red flag column",""))</f>
        <v/>
      </c>
      <c r="BB174" s="91" t="inlineStr">
        <is>
          <t>None</t>
        </is>
      </c>
      <c r="BC174" s="92" t="inlineStr">
        <is>
          <t>N</t>
        </is>
      </c>
      <c r="BD174" s="94" t="n"/>
      <c r="BE174" s="94" t="n"/>
      <c r="BF174" s="92">
        <f>IF(R174*100000&gt;=Settings!$B$5,"Y","N")</f>
        <v/>
      </c>
      <c r="BG174" s="91">
        <f>IF(F174&gt;Settings!$B$6,"Y","N")</f>
        <v/>
      </c>
      <c r="BH174" s="97" t="n">
        <v>-32.15</v>
      </c>
      <c r="BI174" s="96" t="n">
        <v>-4.51</v>
      </c>
      <c r="BJ174" s="96" t="n">
        <v>-19.32</v>
      </c>
      <c r="BK174" s="96" t="n">
        <v>-18.57</v>
      </c>
      <c r="BL174" s="96" t="n">
        <v>5.82</v>
      </c>
      <c r="BM174" s="96" t="n">
        <v>-21.4</v>
      </c>
      <c r="BN174" s="97" t="n">
        <v>-8.359999999999999</v>
      </c>
      <c r="BO174" s="96" t="n">
        <v>-13.71</v>
      </c>
      <c r="BP174" s="96" t="n">
        <v>-14.86</v>
      </c>
      <c r="BQ174" s="96" t="n">
        <v>-15.41</v>
      </c>
      <c r="BR174" s="91" t="inlineStr">
        <is>
          <t>Stacked down</t>
        </is>
      </c>
      <c r="BS174" s="91" t="inlineStr">
        <is>
          <t>None</t>
        </is>
      </c>
      <c r="BT174" s="96" t="n">
        <v>20.6</v>
      </c>
      <c r="BU174" s="91" t="inlineStr">
        <is>
          <t>N</t>
        </is>
      </c>
      <c r="BV174" s="99">
        <f>IF(OR(BF174&lt;&gt;"Y",BG174&lt;&gt;"Y"),"",(AND(ISNUMBER(BQ174),BQ174&gt;0))+(BR174="Stacked up")+(AND(ISNUMBER(BH174),BH174&gt;=-Settings!$B$17))+(AND(ISNUMBER(BK174),ISNUMBER(BM174),BK174&gt;0,BM174&gt;0))+(AND(ISNUMBER(AQ174),AQ174&gt;=Settings!$B$18))+(AND(ISNUMBER(BT174),BT174&gt;=Settings!$B$19,BT174&lt;=Settings!$B$20))+(AND(ISNUMBER(AS174),AS174&gt;0))+(AND(ISNUMBER(T174),ISNUMBER(M174),T174&gt;=Settings!$B$21,M174&gt;0))+(AND(ISNUMBER(AD174),ISNUMBER(M174),AD174&gt;=Settings!$B$22,M174&gt;0))+(AY174&gt;=1))</f>
        <v/>
      </c>
      <c r="BW174" s="91">
        <f>IF(OR(AY174=0,BF174&lt;&gt;"Y",BG174&lt;&gt;"Y"),"",1+SUMPRODUCT(($A$6:$A$2604=A174)*($AY$6:$AY$2604&gt;0)*($BF$6:$BF$2604="Y")*($BG$6:$BG$2604="Y")*(($AY$6:$AY$2604&gt;AY174)+($AY$6:$AY$2604=AY174)*($AD$6:$AD$2604&gt;AD174))))</f>
        <v/>
      </c>
    </row>
    <row r="175" ht="23.85" customHeight="1" s="55">
      <c r="A175" s="90" t="n">
        <v>46296</v>
      </c>
      <c r="B175" s="91" t="inlineStr">
        <is>
          <t>MFSL</t>
        </is>
      </c>
      <c r="C175" s="91" t="inlineStr">
        <is>
          <t>INE180A01020</t>
        </is>
      </c>
      <c r="D175" s="91" t="inlineStr">
        <is>
          <t>Financial Services</t>
        </is>
      </c>
      <c r="E175" s="91" t="inlineStr">
        <is>
          <t>Midcap 150 (in Nifty 200)</t>
        </is>
      </c>
      <c r="F175" s="93" t="n">
        <v>48040</v>
      </c>
      <c r="G175" s="92" t="inlineStr">
        <is>
          <t>N</t>
        </is>
      </c>
      <c r="H175" s="94" t="n"/>
      <c r="I175" s="91" t="inlineStr">
        <is>
          <t>N</t>
        </is>
      </c>
      <c r="J175" s="92">
        <f>IF(K175="","N","Y")</f>
        <v/>
      </c>
      <c r="K175" s="94">
        <f>_xlfn.TEXTJOIN("; ",TRUE,IF(P175="52-wk low","52-wk low",""),IF(AND(AD175&gt;=Settings!$B$12,M175&lt;0),"Distribution",""),IF(AND(AJ175="Y",M175&lt;0,AK175&lt;-Settings!$B$13),"Long unwinding",""),IF(AND(AJ175="Y",M175&lt;0,AK175&gt;Settings!$B$13),"Short buildup",""))</f>
        <v/>
      </c>
      <c r="L175" s="95" t="n">
        <v>1392</v>
      </c>
      <c r="M175" s="96" t="n">
        <v>1.35</v>
      </c>
      <c r="N175" s="93" t="n">
        <v>274</v>
      </c>
      <c r="O175" s="91" t="inlineStr">
        <is>
          <t>None</t>
        </is>
      </c>
      <c r="P175" s="91" t="inlineStr">
        <is>
          <t>None</t>
        </is>
      </c>
      <c r="Q175" s="97" t="n">
        <v>11.52</v>
      </c>
      <c r="R175" s="96" t="n">
        <v>13.38</v>
      </c>
      <c r="S175" s="96" t="n">
        <v>0.88</v>
      </c>
      <c r="T175" s="96" t="n">
        <v>1.19</v>
      </c>
      <c r="U175" s="96" t="n">
        <v>1.35</v>
      </c>
      <c r="V175" s="103" t="n">
        <v>1.57</v>
      </c>
      <c r="W175" s="102" t="n">
        <v>7</v>
      </c>
      <c r="X175" s="93" t="n"/>
      <c r="Y175" s="91" t="inlineStr">
        <is>
          <t>None</t>
        </is>
      </c>
      <c r="Z175" s="99" t="n">
        <v>54.21</v>
      </c>
      <c r="AA175" s="96" t="n">
        <v>0.97</v>
      </c>
      <c r="AB175" s="96" t="n">
        <v>0.96</v>
      </c>
      <c r="AC175" s="96" t="n">
        <v>0.93</v>
      </c>
      <c r="AD175" s="96" t="n">
        <v>1.23</v>
      </c>
      <c r="AE175" s="96" t="n">
        <v>1.35</v>
      </c>
      <c r="AF175" s="103" t="n">
        <v>0.95</v>
      </c>
      <c r="AG175" s="91" t="inlineStr">
        <is>
          <t>Normal</t>
        </is>
      </c>
      <c r="AH175" s="100" t="n">
        <v>0</v>
      </c>
      <c r="AI175" s="101" t="n">
        <v>0</v>
      </c>
      <c r="AJ175" s="92" t="inlineStr">
        <is>
          <t>Y</t>
        </is>
      </c>
      <c r="AK175" s="96" t="n">
        <v>-1.46</v>
      </c>
      <c r="AL175" s="91" t="inlineStr">
        <is>
          <t>Short covering</t>
        </is>
      </c>
      <c r="AM175" s="93" t="n">
        <v>145</v>
      </c>
      <c r="AN175" s="92" t="inlineStr">
        <is>
          <t>Mid150 Mom 50</t>
        </is>
      </c>
      <c r="AO175" s="102" t="n">
        <v>1</v>
      </c>
      <c r="AP175" s="103" t="n">
        <v>0.65</v>
      </c>
      <c r="AQ175" s="102" t="n">
        <v>28</v>
      </c>
      <c r="AR175" s="91" t="inlineStr">
        <is>
          <t>Y</t>
        </is>
      </c>
      <c r="AS175" s="104" t="n">
        <v>0.6</v>
      </c>
      <c r="AT175" s="92">
        <f>IF(AND(P175="52-wk high",T175&gt;=Settings!$B$7),"Y","N")</f>
        <v/>
      </c>
      <c r="AU175" s="91">
        <f>IF(AND(AD175&gt;=Settings!$B$8,M175&gt;0),"Y","N")</f>
        <v/>
      </c>
      <c r="AV175" s="91">
        <f>IF(OR(AH175&gt;Settings!$B$9,AI175&gt;Settings!$B$9),"Y","N")</f>
        <v/>
      </c>
      <c r="AW175" s="91">
        <f>IF(AJ175&lt;&gt;"Y","n/a",IF(AND(M175&gt;0,AK175&gt;Settings!$B$10),"Y","N"))</f>
        <v/>
      </c>
      <c r="AX175" s="91">
        <f>IF(AO175&gt;=Settings!$B$11,"Y","N")</f>
        <v/>
      </c>
      <c r="AY175" s="99">
        <f>(AT175="Y")+(AU175="Y")+(AV175="Y")+(AW175="Y")+(AX175="Y")</f>
        <v/>
      </c>
      <c r="AZ175" s="94">
        <f>IF(AY175=0,"None",_xlfn.TEXTJOIN(", ",TRUE(),IF(AT175="Y","Breakout",""),IF(AU175="Y","Accumulation",""),IF(AV175="Y","Institutional buying",""),IF(AW175="Y","Long buildup",""),IF(AX175="Y","Momentum leader","")))</f>
        <v/>
      </c>
      <c r="BA175" s="94">
        <f>IF(BW175="","","Passes "&amp;AY175&amp;" of 5 buy-side scans"&amp;IF(G175="Y","; RED FLAG: filter out using Red flag column",""))</f>
        <v/>
      </c>
      <c r="BB175" s="91" t="inlineStr">
        <is>
          <t>None</t>
        </is>
      </c>
      <c r="BC175" s="92" t="inlineStr">
        <is>
          <t>Y</t>
        </is>
      </c>
      <c r="BD175" s="94" t="inlineStr">
        <is>
          <t>PE &gt; 50</t>
        </is>
      </c>
      <c r="BE175" s="94" t="n"/>
      <c r="BF175" s="92">
        <f>IF(R175*100000&gt;=Settings!$B$5,"Y","N")</f>
        <v/>
      </c>
      <c r="BG175" s="91">
        <f>IF(F175&gt;Settings!$B$6,"Y","N")</f>
        <v/>
      </c>
      <c r="BH175" s="97" t="n">
        <v>-26.45</v>
      </c>
      <c r="BI175" s="96" t="n">
        <v>-1.28</v>
      </c>
      <c r="BJ175" s="96" t="n">
        <v>-9.300000000000001</v>
      </c>
      <c r="BK175" s="96" t="n">
        <v>-13.48</v>
      </c>
      <c r="BL175" s="96" t="n">
        <v>-5.78</v>
      </c>
      <c r="BM175" s="96" t="n">
        <v>-14.17</v>
      </c>
      <c r="BN175" s="97" t="n">
        <v>-5.69</v>
      </c>
      <c r="BO175" s="96" t="n">
        <v>-8.18</v>
      </c>
      <c r="BP175" s="96" t="n">
        <v>-10.34</v>
      </c>
      <c r="BQ175" s="96" t="n">
        <v>-12.18</v>
      </c>
      <c r="BR175" s="91" t="inlineStr">
        <is>
          <t>Stacked down</t>
        </is>
      </c>
      <c r="BS175" s="91" t="inlineStr">
        <is>
          <t>None</t>
        </is>
      </c>
      <c r="BT175" s="96" t="n">
        <v>35.8</v>
      </c>
      <c r="BU175" s="91" t="inlineStr">
        <is>
          <t>N</t>
        </is>
      </c>
      <c r="BV175" s="99">
        <f>IF(OR(BF175&lt;&gt;"Y",BG175&lt;&gt;"Y"),"",(AND(ISNUMBER(BQ175),BQ175&gt;0))+(BR175="Stacked up")+(AND(ISNUMBER(BH175),BH175&gt;=-Settings!$B$17))+(AND(ISNUMBER(BK175),ISNUMBER(BM175),BK175&gt;0,BM175&gt;0))+(AND(ISNUMBER(AQ175),AQ175&gt;=Settings!$B$18))+(AND(ISNUMBER(BT175),BT175&gt;=Settings!$B$19,BT175&lt;=Settings!$B$20))+(AND(ISNUMBER(AS175),AS175&gt;0))+(AND(ISNUMBER(T175),ISNUMBER(M175),T175&gt;=Settings!$B$21,M175&gt;0))+(AND(ISNUMBER(AD175),ISNUMBER(M175),AD175&gt;=Settings!$B$22,M175&gt;0))+(AY175&gt;=1))</f>
        <v/>
      </c>
      <c r="BW175" s="91">
        <f>IF(OR(AY175=0,BF175&lt;&gt;"Y",BG175&lt;&gt;"Y"),"",1+SUMPRODUCT(($A$6:$A$2604=A175)*($AY$6:$AY$2604&gt;0)*($BF$6:$BF$2604="Y")*($BG$6:$BG$2604="Y")*(($AY$6:$AY$2604&gt;AY175)+($AY$6:$AY$2604=AY175)*($AD$6:$AD$2604&gt;AD175))))</f>
        <v/>
      </c>
    </row>
    <row r="176" ht="23.85" customHeight="1" s="55">
      <c r="A176" s="90" t="n">
        <v>46296</v>
      </c>
      <c r="B176" s="91" t="inlineStr">
        <is>
          <t>TATACOMM</t>
        </is>
      </c>
      <c r="C176" s="91" t="inlineStr">
        <is>
          <t>INE151A01013</t>
        </is>
      </c>
      <c r="D176" s="91" t="inlineStr">
        <is>
          <t>Telecommunication</t>
        </is>
      </c>
      <c r="E176" s="91" t="inlineStr">
        <is>
          <t>Midcap 150 (in Nifty 200)</t>
        </is>
      </c>
      <c r="F176" s="93" t="n">
        <v>47980</v>
      </c>
      <c r="G176" s="92" t="inlineStr">
        <is>
          <t>N</t>
        </is>
      </c>
      <c r="H176" s="94" t="n"/>
      <c r="I176" s="91" t="inlineStr">
        <is>
          <t>N</t>
        </is>
      </c>
      <c r="J176" s="92">
        <f>IF(K176="","N","Y")</f>
        <v/>
      </c>
      <c r="K176" s="94">
        <f>_xlfn.TEXTJOIN("; ",TRUE,IF(P176="52-wk low","52-wk low",""),IF(AND(AD176&gt;=Settings!$B$12,M176&lt;0),"Distribution",""),IF(AND(AJ176="Y",M176&lt;0,AK176&lt;-Settings!$B$13),"Long unwinding",""),IF(AND(AJ176="Y",M176&lt;0,AK176&gt;Settings!$B$13),"Short buildup",""))</f>
        <v/>
      </c>
      <c r="L176" s="95" t="n">
        <v>1683</v>
      </c>
      <c r="M176" s="96" t="n">
        <v>1.62</v>
      </c>
      <c r="N176" s="93" t="n">
        <v>233</v>
      </c>
      <c r="O176" s="91" t="inlineStr">
        <is>
          <t>None</t>
        </is>
      </c>
      <c r="P176" s="91" t="inlineStr">
        <is>
          <t>None</t>
        </is>
      </c>
      <c r="Q176" s="97" t="n">
        <v>1.41</v>
      </c>
      <c r="R176" s="96" t="n">
        <v>2.21</v>
      </c>
      <c r="S176" s="96" t="n">
        <v>0.59</v>
      </c>
      <c r="T176" s="96" t="n">
        <v>0.49</v>
      </c>
      <c r="U176" s="96" t="n">
        <v>0.27</v>
      </c>
      <c r="V176" s="103" t="n">
        <v>0.43</v>
      </c>
      <c r="W176" s="102" t="n">
        <v>1</v>
      </c>
      <c r="X176" s="93" t="n"/>
      <c r="Y176" s="91" t="inlineStr">
        <is>
          <t>None</t>
        </is>
      </c>
      <c r="Z176" s="99" t="n">
        <v>42.49</v>
      </c>
      <c r="AA176" s="96" t="n">
        <v>0.77</v>
      </c>
      <c r="AB176" s="96" t="n">
        <v>0.78</v>
      </c>
      <c r="AC176" s="96" t="n">
        <v>0.44</v>
      </c>
      <c r="AD176" s="96" t="n">
        <v>0.41</v>
      </c>
      <c r="AE176" s="96" t="n">
        <v>0.25</v>
      </c>
      <c r="AF176" s="103" t="n">
        <v>1.16</v>
      </c>
      <c r="AG176" s="91" t="inlineStr">
        <is>
          <t>Normal</t>
        </is>
      </c>
      <c r="AH176" s="100" t="n">
        <v>0</v>
      </c>
      <c r="AI176" s="101" t="n">
        <v>0</v>
      </c>
      <c r="AJ176" s="92" t="inlineStr">
        <is>
          <t>N</t>
        </is>
      </c>
      <c r="AK176" s="96" t="n"/>
      <c r="AL176" s="91" t="inlineStr">
        <is>
          <t>n/a</t>
        </is>
      </c>
      <c r="AM176" s="93" t="n"/>
      <c r="AN176" s="92" t="inlineStr">
        <is>
          <t>Mid150 Mom 50</t>
        </is>
      </c>
      <c r="AO176" s="102" t="n">
        <v>1</v>
      </c>
      <c r="AP176" s="103" t="n">
        <v>1.17</v>
      </c>
      <c r="AQ176" s="102" t="n">
        <v>69</v>
      </c>
      <c r="AR176" s="91" t="inlineStr">
        <is>
          <t>N</t>
        </is>
      </c>
      <c r="AS176" s="104" t="n">
        <v>2.57</v>
      </c>
      <c r="AT176" s="92">
        <f>IF(AND(P176="52-wk high",T176&gt;=Settings!$B$7),"Y","N")</f>
        <v/>
      </c>
      <c r="AU176" s="91">
        <f>IF(AND(AD176&gt;=Settings!$B$8,M176&gt;0),"Y","N")</f>
        <v/>
      </c>
      <c r="AV176" s="91">
        <f>IF(OR(AH176&gt;Settings!$B$9,AI176&gt;Settings!$B$9),"Y","N")</f>
        <v/>
      </c>
      <c r="AW176" s="91">
        <f>IF(AJ176&lt;&gt;"Y","n/a",IF(AND(M176&gt;0,AK176&gt;Settings!$B$10),"Y","N"))</f>
        <v/>
      </c>
      <c r="AX176" s="91">
        <f>IF(AO176&gt;=Settings!$B$11,"Y","N")</f>
        <v/>
      </c>
      <c r="AY176" s="99">
        <f>(AT176="Y")+(AU176="Y")+(AV176="Y")+(AW176="Y")+(AX176="Y")</f>
        <v/>
      </c>
      <c r="AZ176" s="94">
        <f>IF(AY176=0,"None",_xlfn.TEXTJOIN(", ",TRUE(),IF(AT176="Y","Breakout",""),IF(AU176="Y","Accumulation",""),IF(AV176="Y","Institutional buying",""),IF(AW176="Y","Long buildup",""),IF(AX176="Y","Momentum leader","")))</f>
        <v/>
      </c>
      <c r="BA176" s="94">
        <f>IF(BW176="","","Passes "&amp;AY176&amp;" of 5 buy-side scans"&amp;IF(G176="Y","; RED FLAG: filter out using Red flag column",""))</f>
        <v/>
      </c>
      <c r="BB176" s="91" t="inlineStr">
        <is>
          <t>None</t>
        </is>
      </c>
      <c r="BC176" s="92" t="inlineStr">
        <is>
          <t>Y</t>
        </is>
      </c>
      <c r="BD176" s="94" t="inlineStr">
        <is>
          <t>PE &gt; 50</t>
        </is>
      </c>
      <c r="BE176" s="94" t="n"/>
      <c r="BF176" s="92">
        <f>IF(R176*100000&gt;=Settings!$B$5,"Y","N")</f>
        <v/>
      </c>
      <c r="BG176" s="91">
        <f>IF(F176&gt;Settings!$B$6,"Y","N")</f>
        <v/>
      </c>
      <c r="BH176" s="97" t="n">
        <v>-20.24</v>
      </c>
      <c r="BI176" s="96" t="n">
        <v>0.78</v>
      </c>
      <c r="BJ176" s="96" t="n">
        <v>-2.93</v>
      </c>
      <c r="BK176" s="96" t="n">
        <v>-11.96</v>
      </c>
      <c r="BL176" s="96" t="n">
        <v>21.06</v>
      </c>
      <c r="BM176" s="96" t="n">
        <v>4.33</v>
      </c>
      <c r="BN176" s="97" t="n">
        <v>-1.31</v>
      </c>
      <c r="BO176" s="96" t="n">
        <v>-2.94</v>
      </c>
      <c r="BP176" s="96" t="n">
        <v>-3.44</v>
      </c>
      <c r="BQ176" s="96" t="n">
        <v>-2.72</v>
      </c>
      <c r="BR176" s="91" t="inlineStr">
        <is>
          <t>Mixed</t>
        </is>
      </c>
      <c r="BS176" s="91" t="inlineStr">
        <is>
          <t>None</t>
        </is>
      </c>
      <c r="BT176" s="96" t="n">
        <v>43.5</v>
      </c>
      <c r="BU176" s="91" t="inlineStr">
        <is>
          <t>N</t>
        </is>
      </c>
      <c r="BV176" s="99">
        <f>IF(OR(BF176&lt;&gt;"Y",BG176&lt;&gt;"Y"),"",(AND(ISNUMBER(BQ176),BQ176&gt;0))+(BR176="Stacked up")+(AND(ISNUMBER(BH176),BH176&gt;=-Settings!$B$17))+(AND(ISNUMBER(BK176),ISNUMBER(BM176),BK176&gt;0,BM176&gt;0))+(AND(ISNUMBER(AQ176),AQ176&gt;=Settings!$B$18))+(AND(ISNUMBER(BT176),BT176&gt;=Settings!$B$19,BT176&lt;=Settings!$B$20))+(AND(ISNUMBER(AS176),AS176&gt;0))+(AND(ISNUMBER(T176),ISNUMBER(M176),T176&gt;=Settings!$B$21,M176&gt;0))+(AND(ISNUMBER(AD176),ISNUMBER(M176),AD176&gt;=Settings!$B$22,M176&gt;0))+(AY176&gt;=1))</f>
        <v/>
      </c>
      <c r="BW176" s="91">
        <f>IF(OR(AY176=0,BF176&lt;&gt;"Y",BG176&lt;&gt;"Y"),"",1+SUMPRODUCT(($A$6:$A$2604=A176)*($AY$6:$AY$2604&gt;0)*($BF$6:$BF$2604="Y")*($BG$6:$BG$2604="Y")*(($AY$6:$AY$2604&gt;AY176)+($AY$6:$AY$2604=AY176)*($AD$6:$AD$2604&gt;AD176))))</f>
        <v/>
      </c>
    </row>
    <row r="177" ht="23.85" customHeight="1" s="55">
      <c r="A177" s="90" t="n">
        <v>46296</v>
      </c>
      <c r="B177" s="91" t="inlineStr">
        <is>
          <t>COLPAL</t>
        </is>
      </c>
      <c r="C177" s="91" t="inlineStr">
        <is>
          <t>INE259A01022</t>
        </is>
      </c>
      <c r="D177" s="91" t="inlineStr">
        <is>
          <t>Fast Moving Consumer Goods</t>
        </is>
      </c>
      <c r="E177" s="91" t="inlineStr">
        <is>
          <t>Midcap 150 (in Nifty 200)</t>
        </is>
      </c>
      <c r="F177" s="93" t="n">
        <v>47190</v>
      </c>
      <c r="G177" s="92" t="inlineStr">
        <is>
          <t>N</t>
        </is>
      </c>
      <c r="H177" s="94" t="n"/>
      <c r="I177" s="91" t="inlineStr">
        <is>
          <t>N</t>
        </is>
      </c>
      <c r="J177" s="92">
        <f>IF(K177="","N","Y")</f>
        <v/>
      </c>
      <c r="K177" s="94">
        <f>_xlfn.TEXTJOIN("; ",TRUE,IF(P177="52-wk low","52-wk low",""),IF(AND(AD177&gt;=Settings!$B$12,M177&lt;0),"Distribution",""),IF(AND(AJ177="Y",M177&lt;0,AK177&lt;-Settings!$B$13),"Long unwinding",""),IF(AND(AJ177="Y",M177&lt;0,AK177&gt;Settings!$B$13),"Short buildup",""))</f>
        <v/>
      </c>
      <c r="L177" s="95" t="n">
        <v>1735</v>
      </c>
      <c r="M177" s="96" t="n">
        <v>-1.6</v>
      </c>
      <c r="N177" s="93" t="n">
        <v>1403</v>
      </c>
      <c r="O177" s="91" t="inlineStr">
        <is>
          <t>None</t>
        </is>
      </c>
      <c r="P177" s="91" t="inlineStr">
        <is>
          <t>52-wk low</t>
        </is>
      </c>
      <c r="Q177" s="97" t="n">
        <v>4.13</v>
      </c>
      <c r="R177" s="96" t="n">
        <v>4.4</v>
      </c>
      <c r="S177" s="96" t="n">
        <v>0.95</v>
      </c>
      <c r="T177" s="96" t="n">
        <v>1</v>
      </c>
      <c r="U177" s="96" t="n">
        <v>0.99</v>
      </c>
      <c r="V177" s="103" t="n">
        <v>1.06</v>
      </c>
      <c r="W177" s="102" t="n">
        <v>6</v>
      </c>
      <c r="X177" s="93" t="n"/>
      <c r="Y177" s="91" t="inlineStr">
        <is>
          <t>None</t>
        </is>
      </c>
      <c r="Z177" s="99" t="n">
        <v>58.69</v>
      </c>
      <c r="AA177" s="96" t="n">
        <v>1</v>
      </c>
      <c r="AB177" s="96" t="n">
        <v>1.09</v>
      </c>
      <c r="AC177" s="96" t="n">
        <v>0.98</v>
      </c>
      <c r="AD177" s="96" t="n">
        <v>1.13</v>
      </c>
      <c r="AE177" s="96" t="n">
        <v>1.16</v>
      </c>
      <c r="AF177" s="103" t="n">
        <v>1.14</v>
      </c>
      <c r="AG177" s="91" t="inlineStr">
        <is>
          <t>Normal</t>
        </is>
      </c>
      <c r="AH177" s="100" t="n">
        <v>0</v>
      </c>
      <c r="AI177" s="101" t="n">
        <v>0</v>
      </c>
      <c r="AJ177" s="92" t="inlineStr">
        <is>
          <t>Y</t>
        </is>
      </c>
      <c r="AK177" s="96" t="n">
        <v>0.6</v>
      </c>
      <c r="AL177" s="91" t="inlineStr">
        <is>
          <t>Short buildup</t>
        </is>
      </c>
      <c r="AM177" s="93" t="n">
        <v>199</v>
      </c>
      <c r="AN177" s="92" t="inlineStr">
        <is>
          <t>MidSmall400 MQ 100</t>
        </is>
      </c>
      <c r="AO177" s="102" t="n">
        <v>1</v>
      </c>
      <c r="AP177" s="103" t="n">
        <v>0.58</v>
      </c>
      <c r="AQ177" s="102" t="n">
        <v>16</v>
      </c>
      <c r="AR177" s="91" t="inlineStr">
        <is>
          <t>N</t>
        </is>
      </c>
      <c r="AS177" s="104" t="n">
        <v>2.11</v>
      </c>
      <c r="AT177" s="92">
        <f>IF(AND(P177="52-wk high",T177&gt;=Settings!$B$7),"Y","N")</f>
        <v/>
      </c>
      <c r="AU177" s="91">
        <f>IF(AND(AD177&gt;=Settings!$B$8,M177&gt;0),"Y","N")</f>
        <v/>
      </c>
      <c r="AV177" s="91">
        <f>IF(OR(AH177&gt;Settings!$B$9,AI177&gt;Settings!$B$9),"Y","N")</f>
        <v/>
      </c>
      <c r="AW177" s="91">
        <f>IF(AJ177&lt;&gt;"Y","n/a",IF(AND(M177&gt;0,AK177&gt;Settings!$B$10),"Y","N"))</f>
        <v/>
      </c>
      <c r="AX177" s="91">
        <f>IF(AO177&gt;=Settings!$B$11,"Y","N")</f>
        <v/>
      </c>
      <c r="AY177" s="99">
        <f>(AT177="Y")+(AU177="Y")+(AV177="Y")+(AW177="Y")+(AX177="Y")</f>
        <v/>
      </c>
      <c r="AZ177" s="94">
        <f>IF(AY177=0,"None",_xlfn.TEXTJOIN(", ",TRUE(),IF(AT177="Y","Breakout",""),IF(AU177="Y","Accumulation",""),IF(AV177="Y","Institutional buying",""),IF(AW177="Y","Long buildup",""),IF(AX177="Y","Momentum leader","")))</f>
        <v/>
      </c>
      <c r="BA177" s="94">
        <f>IF(BW177="","","Passes "&amp;AY177&amp;" of 5 buy-side scans"&amp;IF(G177="Y","; RED FLAG: filter out using Red flag column",""))</f>
        <v/>
      </c>
      <c r="BB177" s="91" t="inlineStr">
        <is>
          <t>None</t>
        </is>
      </c>
      <c r="BC177" s="92" t="inlineStr">
        <is>
          <t>N</t>
        </is>
      </c>
      <c r="BD177" s="94" t="n"/>
      <c r="BE177" s="94" t="n"/>
      <c r="BF177" s="92">
        <f>IF(R177*100000&gt;=Settings!$B$5,"Y","N")</f>
        <v/>
      </c>
      <c r="BG177" s="91">
        <f>IF(F177&gt;Settings!$B$6,"Y","N")</f>
        <v/>
      </c>
      <c r="BH177" s="97" t="n">
        <v>-25.53</v>
      </c>
      <c r="BI177" s="96" t="n">
        <v>-6.46</v>
      </c>
      <c r="BJ177" s="96" t="n">
        <v>-6.71</v>
      </c>
      <c r="BK177" s="96" t="n">
        <v>-16.26</v>
      </c>
      <c r="BL177" s="96" t="n">
        <v>-4.65</v>
      </c>
      <c r="BM177" s="96" t="n">
        <v>-22.02</v>
      </c>
      <c r="BN177" s="97" t="n">
        <v>-5.58</v>
      </c>
      <c r="BO177" s="96" t="n">
        <v>-8.57</v>
      </c>
      <c r="BP177" s="96" t="n">
        <v>-11.43</v>
      </c>
      <c r="BQ177" s="96" t="n">
        <v>-14.61</v>
      </c>
      <c r="BR177" s="91" t="inlineStr">
        <is>
          <t>Stacked down</t>
        </is>
      </c>
      <c r="BS177" s="91" t="inlineStr">
        <is>
          <t>None</t>
        </is>
      </c>
      <c r="BT177" s="96" t="n">
        <v>26.9</v>
      </c>
      <c r="BU177" s="91" t="inlineStr">
        <is>
          <t>N</t>
        </is>
      </c>
      <c r="BV177" s="99">
        <f>IF(OR(BF177&lt;&gt;"Y",BG177&lt;&gt;"Y"),"",(AND(ISNUMBER(BQ177),BQ177&gt;0))+(BR177="Stacked up")+(AND(ISNUMBER(BH177),BH177&gt;=-Settings!$B$17))+(AND(ISNUMBER(BK177),ISNUMBER(BM177),BK177&gt;0,BM177&gt;0))+(AND(ISNUMBER(AQ177),AQ177&gt;=Settings!$B$18))+(AND(ISNUMBER(BT177),BT177&gt;=Settings!$B$19,BT177&lt;=Settings!$B$20))+(AND(ISNUMBER(AS177),AS177&gt;0))+(AND(ISNUMBER(T177),ISNUMBER(M177),T177&gt;=Settings!$B$21,M177&gt;0))+(AND(ISNUMBER(AD177),ISNUMBER(M177),AD177&gt;=Settings!$B$22,M177&gt;0))+(AY177&gt;=1))</f>
        <v/>
      </c>
      <c r="BW177" s="91">
        <f>IF(OR(AY177=0,BF177&lt;&gt;"Y",BG177&lt;&gt;"Y"),"",1+SUMPRODUCT(($A$6:$A$2604=A177)*($AY$6:$AY$2604&gt;0)*($BF$6:$BF$2604="Y")*($BG$6:$BG$2604="Y")*(($AY$6:$AY$2604&gt;AY177)+($AY$6:$AY$2604=AY177)*($AD$6:$AD$2604&gt;AD177))))</f>
        <v/>
      </c>
    </row>
    <row r="178" ht="23.85" customHeight="1" s="55">
      <c r="A178" s="90" t="n">
        <v>46296</v>
      </c>
      <c r="B178" s="91" t="inlineStr">
        <is>
          <t>VMM</t>
        </is>
      </c>
      <c r="C178" s="91" t="inlineStr">
        <is>
          <t>INE01EA01019</t>
        </is>
      </c>
      <c r="D178" s="91" t="inlineStr">
        <is>
          <t>Consumer Services</t>
        </is>
      </c>
      <c r="E178" s="91" t="inlineStr">
        <is>
          <t>Midcap 150 (in Nifty 200)</t>
        </is>
      </c>
      <c r="F178" s="93" t="n">
        <v>46614</v>
      </c>
      <c r="G178" s="92" t="inlineStr">
        <is>
          <t>N</t>
        </is>
      </c>
      <c r="H178" s="94" t="n"/>
      <c r="I178" s="91" t="inlineStr">
        <is>
          <t>N</t>
        </is>
      </c>
      <c r="J178" s="92">
        <f>IF(K178="","N","Y")</f>
        <v/>
      </c>
      <c r="K178" s="94">
        <f>_xlfn.TEXTJOIN("; ",TRUE,IF(P178="52-wk low","52-wk low",""),IF(AND(AD178&gt;=Settings!$B$12,M178&lt;0),"Distribution",""),IF(AND(AJ178="Y",M178&lt;0,AK178&lt;-Settings!$B$13),"Long unwinding",""),IF(AND(AJ178="Y",M178&lt;0,AK178&gt;Settings!$B$13),"Short buildup",""))</f>
        <v/>
      </c>
      <c r="L178" s="95" t="n">
        <v>99.5</v>
      </c>
      <c r="M178" s="96" t="n">
        <v>-1.49</v>
      </c>
      <c r="N178" s="93" t="n">
        <v>1315</v>
      </c>
      <c r="O178" s="91" t="inlineStr">
        <is>
          <t>None</t>
        </is>
      </c>
      <c r="P178" s="91" t="inlineStr">
        <is>
          <t>None</t>
        </is>
      </c>
      <c r="Q178" s="97" t="n">
        <v>117.91</v>
      </c>
      <c r="R178" s="96" t="n">
        <v>105.86</v>
      </c>
      <c r="S178" s="96" t="n">
        <v>1.1</v>
      </c>
      <c r="T178" s="96" t="n">
        <v>0.87</v>
      </c>
      <c r="U178" s="96" t="n">
        <v>0.96</v>
      </c>
      <c r="V178" s="103" t="n">
        <v>0.86</v>
      </c>
      <c r="W178" s="102" t="n">
        <v>5</v>
      </c>
      <c r="X178" s="93" t="n"/>
      <c r="Y178" s="91" t="inlineStr">
        <is>
          <t>None</t>
        </is>
      </c>
      <c r="Z178" s="99" t="n">
        <v>58.63</v>
      </c>
      <c r="AA178" s="96" t="n">
        <v>1.12</v>
      </c>
      <c r="AB178" s="96" t="n">
        <v>1.17</v>
      </c>
      <c r="AC178" s="96" t="n">
        <v>1.25</v>
      </c>
      <c r="AD178" s="96" t="n">
        <v>1.16</v>
      </c>
      <c r="AE178" s="96" t="n">
        <v>1.2</v>
      </c>
      <c r="AF178" s="103" t="n">
        <v>1.12</v>
      </c>
      <c r="AG178" s="91" t="inlineStr">
        <is>
          <t>Normal</t>
        </is>
      </c>
      <c r="AH178" s="100" t="n">
        <v>0</v>
      </c>
      <c r="AI178" s="101" t="n">
        <v>0</v>
      </c>
      <c r="AJ178" s="92" t="inlineStr">
        <is>
          <t>Y</t>
        </is>
      </c>
      <c r="AK178" s="96" t="n">
        <v>1.95</v>
      </c>
      <c r="AL178" s="91" t="inlineStr">
        <is>
          <t>Short buildup</t>
        </is>
      </c>
      <c r="AM178" s="93" t="n">
        <v>201</v>
      </c>
      <c r="AN178" s="92" t="inlineStr">
        <is>
          <t>None</t>
        </is>
      </c>
      <c r="AO178" s="102" t="n">
        <v>0</v>
      </c>
      <c r="AP178" s="103" t="n">
        <v>0.5600000000000001</v>
      </c>
      <c r="AQ178" s="102" t="n">
        <v>12</v>
      </c>
      <c r="AR178" s="91" t="inlineStr">
        <is>
          <t>Y</t>
        </is>
      </c>
      <c r="AS178" s="104" t="n">
        <v>2.34</v>
      </c>
      <c r="AT178" s="92">
        <f>IF(AND(P178="52-wk high",T178&gt;=Settings!$B$7),"Y","N")</f>
        <v/>
      </c>
      <c r="AU178" s="91">
        <f>IF(AND(AD178&gt;=Settings!$B$8,M178&gt;0),"Y","N")</f>
        <v/>
      </c>
      <c r="AV178" s="91">
        <f>IF(OR(AH178&gt;Settings!$B$9,AI178&gt;Settings!$B$9),"Y","N")</f>
        <v/>
      </c>
      <c r="AW178" s="91">
        <f>IF(AJ178&lt;&gt;"Y","n/a",IF(AND(M178&gt;0,AK178&gt;Settings!$B$10),"Y","N"))</f>
        <v/>
      </c>
      <c r="AX178" s="91">
        <f>IF(AO178&gt;=Settings!$B$11,"Y","N")</f>
        <v/>
      </c>
      <c r="AY178" s="99">
        <f>(AT178="Y")+(AU178="Y")+(AV178="Y")+(AW178="Y")+(AX178="Y")</f>
        <v/>
      </c>
      <c r="AZ178" s="94">
        <f>IF(AY178=0,"None",_xlfn.TEXTJOIN(", ",TRUE(),IF(AT178="Y","Breakout",""),IF(AU178="Y","Accumulation",""),IF(AV178="Y","Institutional buying",""),IF(AW178="Y","Long buildup",""),IF(AX178="Y","Momentum leader","")))</f>
        <v/>
      </c>
      <c r="BA178" s="94">
        <f>IF(BW178="","","Passes "&amp;AY178&amp;" of 5 buy-side scans"&amp;IF(G178="Y","; RED FLAG: filter out using Red flag column",""))</f>
        <v/>
      </c>
      <c r="BB178" s="91" t="inlineStr">
        <is>
          <t>None</t>
        </is>
      </c>
      <c r="BC178" s="92" t="inlineStr">
        <is>
          <t>Y</t>
        </is>
      </c>
      <c r="BD178" s="94" t="inlineStr">
        <is>
          <t>PE &gt; 50</t>
        </is>
      </c>
      <c r="BE178" s="94" t="n"/>
      <c r="BF178" s="92">
        <f>IF(R178*100000&gt;=Settings!$B$5,"Y","N")</f>
        <v/>
      </c>
      <c r="BG178" s="91">
        <f>IF(F178&gt;Settings!$B$6,"Y","N")</f>
        <v/>
      </c>
      <c r="BH178" s="97" t="n">
        <v>-34.62</v>
      </c>
      <c r="BI178" s="96" t="n">
        <v>-5.65</v>
      </c>
      <c r="BJ178" s="96" t="n">
        <v>-6.62</v>
      </c>
      <c r="BK178" s="96" t="n">
        <v>-14.78</v>
      </c>
      <c r="BL178" s="96" t="n">
        <v>-5.34</v>
      </c>
      <c r="BM178" s="96" t="n">
        <v>-33.11</v>
      </c>
      <c r="BN178" s="97" t="n">
        <v>-3.77</v>
      </c>
      <c r="BO178" s="96" t="n">
        <v>-6.52</v>
      </c>
      <c r="BP178" s="96" t="n">
        <v>-9.99</v>
      </c>
      <c r="BQ178" s="96" t="n">
        <v>-15.18</v>
      </c>
      <c r="BR178" s="91" t="inlineStr">
        <is>
          <t>Stacked down</t>
        </is>
      </c>
      <c r="BS178" s="91" t="inlineStr">
        <is>
          <t>None</t>
        </is>
      </c>
      <c r="BT178" s="96" t="n">
        <v>38.3</v>
      </c>
      <c r="BU178" s="91" t="inlineStr">
        <is>
          <t>N</t>
        </is>
      </c>
      <c r="BV178" s="99">
        <f>IF(OR(BF178&lt;&gt;"Y",BG178&lt;&gt;"Y"),"",(AND(ISNUMBER(BQ178),BQ178&gt;0))+(BR178="Stacked up")+(AND(ISNUMBER(BH178),BH178&gt;=-Settings!$B$17))+(AND(ISNUMBER(BK178),ISNUMBER(BM178),BK178&gt;0,BM178&gt;0))+(AND(ISNUMBER(AQ178),AQ178&gt;=Settings!$B$18))+(AND(ISNUMBER(BT178),BT178&gt;=Settings!$B$19,BT178&lt;=Settings!$B$20))+(AND(ISNUMBER(AS178),AS178&gt;0))+(AND(ISNUMBER(T178),ISNUMBER(M178),T178&gt;=Settings!$B$21,M178&gt;0))+(AND(ISNUMBER(AD178),ISNUMBER(M178),AD178&gt;=Settings!$B$22,M178&gt;0))+(AY178&gt;=1))</f>
        <v/>
      </c>
      <c r="BW178" s="91">
        <f>IF(OR(AY178=0,BF178&lt;&gt;"Y",BG178&lt;&gt;"Y"),"",1+SUMPRODUCT(($A$6:$A$2604=A178)*($AY$6:$AY$2604&gt;0)*($BF$6:$BF$2604="Y")*($BG$6:$BG$2604="Y")*(($AY$6:$AY$2604&gt;AY178)+($AY$6:$AY$2604=AY178)*($AD$6:$AD$2604&gt;AD178))))</f>
        <v/>
      </c>
    </row>
    <row r="179" ht="23.85" customHeight="1" s="55">
      <c r="A179" s="90" t="n">
        <v>46296</v>
      </c>
      <c r="B179" s="91" t="inlineStr">
        <is>
          <t>POLICYBZR</t>
        </is>
      </c>
      <c r="C179" s="91" t="inlineStr">
        <is>
          <t>INE417T01026</t>
        </is>
      </c>
      <c r="D179" s="91" t="inlineStr">
        <is>
          <t>Financial Services</t>
        </is>
      </c>
      <c r="E179" s="91" t="inlineStr">
        <is>
          <t>Midcap 150 (in Nifty 200)</t>
        </is>
      </c>
      <c r="F179" s="93" t="n">
        <v>45350</v>
      </c>
      <c r="G179" s="92" t="inlineStr">
        <is>
          <t>Y</t>
        </is>
      </c>
      <c r="H179" s="94" t="inlineStr">
        <is>
          <t>Short-term ASM Stage 1</t>
        </is>
      </c>
      <c r="I179" s="91" t="inlineStr">
        <is>
          <t>N</t>
        </is>
      </c>
      <c r="J179" s="92">
        <f>IF(K179="","N","Y")</f>
        <v/>
      </c>
      <c r="K179" s="94">
        <f>_xlfn.TEXTJOIN("; ",TRUE,IF(P179="52-wk low","52-wk low",""),IF(AND(AD179&gt;=Settings!$B$12,M179&lt;0),"Distribution",""),IF(AND(AJ179="Y",M179&lt;0,AK179&lt;-Settings!$B$13),"Long unwinding",""),IF(AND(AJ179="Y",M179&lt;0,AK179&gt;Settings!$B$13),"Short buildup",""))</f>
        <v/>
      </c>
      <c r="L179" s="95" t="n">
        <v>980</v>
      </c>
      <c r="M179" s="96" t="n">
        <v>-7.89</v>
      </c>
      <c r="N179" s="93" t="n">
        <v>2573</v>
      </c>
      <c r="O179" s="91" t="inlineStr">
        <is>
          <t>Top loser</t>
        </is>
      </c>
      <c r="P179" s="91" t="inlineStr">
        <is>
          <t>52-wk low</t>
        </is>
      </c>
      <c r="Q179" s="97" t="n">
        <v>140.62</v>
      </c>
      <c r="R179" s="96" t="n">
        <v>71.38</v>
      </c>
      <c r="S179" s="96" t="n">
        <v>2.17</v>
      </c>
      <c r="T179" s="96" t="n">
        <v>4.26</v>
      </c>
      <c r="U179" s="96" t="n">
        <v>4.98</v>
      </c>
      <c r="V179" s="103" t="n">
        <v>2.42</v>
      </c>
      <c r="W179" s="102" t="n">
        <v>9</v>
      </c>
      <c r="X179" s="93" t="n">
        <v>33</v>
      </c>
      <c r="Y179" s="91" t="inlineStr">
        <is>
          <t>By value</t>
        </is>
      </c>
      <c r="Z179" s="99" t="n">
        <v>42.62</v>
      </c>
      <c r="AA179" s="96" t="n">
        <v>0.83</v>
      </c>
      <c r="AB179" s="96" t="n">
        <v>0.8100000000000001</v>
      </c>
      <c r="AC179" s="96" t="n">
        <v>2.05</v>
      </c>
      <c r="AD179" s="96" t="n">
        <v>3.9</v>
      </c>
      <c r="AE179" s="96" t="n">
        <v>4.12</v>
      </c>
      <c r="AF179" s="103" t="n">
        <v>0.88</v>
      </c>
      <c r="AG179" s="91" t="inlineStr">
        <is>
          <t>Normal</t>
        </is>
      </c>
      <c r="AH179" s="100" t="n">
        <v>0</v>
      </c>
      <c r="AI179" s="101" t="n">
        <v>0</v>
      </c>
      <c r="AJ179" s="92" t="inlineStr">
        <is>
          <t>Y</t>
        </is>
      </c>
      <c r="AK179" s="96" t="n">
        <v>6.33</v>
      </c>
      <c r="AL179" s="91" t="inlineStr">
        <is>
          <t>Short buildup</t>
        </is>
      </c>
      <c r="AM179" s="93" t="n">
        <v>25</v>
      </c>
      <c r="AN179" s="92" t="inlineStr">
        <is>
          <t>None</t>
        </is>
      </c>
      <c r="AO179" s="102" t="n">
        <v>0</v>
      </c>
      <c r="AP179" s="103" t="n">
        <v>0.54</v>
      </c>
      <c r="AQ179" s="102" t="n">
        <v>10</v>
      </c>
      <c r="AR179" s="91" t="inlineStr">
        <is>
          <t>Y</t>
        </is>
      </c>
      <c r="AS179" s="104" t="n">
        <v>0.6</v>
      </c>
      <c r="AT179" s="92">
        <f>IF(AND(P179="52-wk high",T179&gt;=Settings!$B$7),"Y","N")</f>
        <v/>
      </c>
      <c r="AU179" s="91">
        <f>IF(AND(AD179&gt;=Settings!$B$8,M179&gt;0),"Y","N")</f>
        <v/>
      </c>
      <c r="AV179" s="91">
        <f>IF(OR(AH179&gt;Settings!$B$9,AI179&gt;Settings!$B$9),"Y","N")</f>
        <v/>
      </c>
      <c r="AW179" s="91">
        <f>IF(AJ179&lt;&gt;"Y","n/a",IF(AND(M179&gt;0,AK179&gt;Settings!$B$10),"Y","N"))</f>
        <v/>
      </c>
      <c r="AX179" s="91">
        <f>IF(AO179&gt;=Settings!$B$11,"Y","N")</f>
        <v/>
      </c>
      <c r="AY179" s="99">
        <f>(AT179="Y")+(AU179="Y")+(AV179="Y")+(AW179="Y")+(AX179="Y")</f>
        <v/>
      </c>
      <c r="AZ179" s="94">
        <f>IF(AY179=0,"None",_xlfn.TEXTJOIN(", ",TRUE(),IF(AT179="Y","Breakout",""),IF(AU179="Y","Accumulation",""),IF(AV179="Y","Institutional buying",""),IF(AW179="Y","Long buildup",""),IF(AX179="Y","Momentum leader","")))</f>
        <v/>
      </c>
      <c r="BA179" s="94">
        <f>IF(BW179="","","Passes "&amp;AY179&amp;" of 5 buy-side scans"&amp;IF(G179="Y","; RED FLAG: filter out using Red flag column",""))</f>
        <v/>
      </c>
      <c r="BB179" s="91" t="inlineStr">
        <is>
          <t>Upper</t>
        </is>
      </c>
      <c r="BC179" s="92" t="inlineStr">
        <is>
          <t>Y</t>
        </is>
      </c>
      <c r="BD179" s="94" t="inlineStr">
        <is>
          <t>PE &gt; 50</t>
        </is>
      </c>
      <c r="BE179" s="94" t="n"/>
      <c r="BF179" s="92">
        <f>IF(R179*100000&gt;=Settings!$B$5,"Y","N")</f>
        <v/>
      </c>
      <c r="BG179" s="91">
        <f>IF(F179&gt;Settings!$B$6,"Y","N")</f>
        <v/>
      </c>
      <c r="BH179" s="97" t="n">
        <v>-50.11</v>
      </c>
      <c r="BI179" s="96" t="n">
        <v>-18.82</v>
      </c>
      <c r="BJ179" s="96" t="n">
        <v>-46.42</v>
      </c>
      <c r="BK179" s="96" t="n">
        <v>-41.81</v>
      </c>
      <c r="BL179" s="96" t="n">
        <v>-31.62</v>
      </c>
      <c r="BM179" s="96" t="n">
        <v>-41.52</v>
      </c>
      <c r="BN179" s="97" t="n">
        <v>-33.78</v>
      </c>
      <c r="BO179" s="96" t="n">
        <v>-39.02</v>
      </c>
      <c r="BP179" s="96" t="n">
        <v>-39.89</v>
      </c>
      <c r="BQ179" s="96" t="n">
        <v>-40.43</v>
      </c>
      <c r="BR179" s="91" t="inlineStr">
        <is>
          <t>Stacked down</t>
        </is>
      </c>
      <c r="BS179" s="91" t="inlineStr">
        <is>
          <t>None</t>
        </is>
      </c>
      <c r="BT179" s="96" t="n">
        <v>15.1</v>
      </c>
      <c r="BU179" s="91" t="inlineStr">
        <is>
          <t>N</t>
        </is>
      </c>
      <c r="BV179" s="99">
        <f>IF(OR(BF179&lt;&gt;"Y",BG179&lt;&gt;"Y"),"",(AND(ISNUMBER(BQ179),BQ179&gt;0))+(BR179="Stacked up")+(AND(ISNUMBER(BH179),BH179&gt;=-Settings!$B$17))+(AND(ISNUMBER(BK179),ISNUMBER(BM179),BK179&gt;0,BM179&gt;0))+(AND(ISNUMBER(AQ179),AQ179&gt;=Settings!$B$18))+(AND(ISNUMBER(BT179),BT179&gt;=Settings!$B$19,BT179&lt;=Settings!$B$20))+(AND(ISNUMBER(AS179),AS179&gt;0))+(AND(ISNUMBER(T179),ISNUMBER(M179),T179&gt;=Settings!$B$21,M179&gt;0))+(AND(ISNUMBER(AD179),ISNUMBER(M179),AD179&gt;=Settings!$B$22,M179&gt;0))+(AY179&gt;=1))</f>
        <v/>
      </c>
      <c r="BW179" s="91">
        <f>IF(OR(AY179=0,BF179&lt;&gt;"Y",BG179&lt;&gt;"Y"),"",1+SUMPRODUCT(($A$6:$A$2604=A179)*($AY$6:$AY$2604&gt;0)*($BF$6:$BF$2604="Y")*($BG$6:$BG$2604="Y")*(($AY$6:$AY$2604&gt;AY179)+($AY$6:$AY$2604=AY179)*($AD$6:$AD$2604&gt;AD179))))</f>
        <v/>
      </c>
    </row>
    <row r="180" ht="23.85" customHeight="1" s="55">
      <c r="A180" s="90" t="n">
        <v>46296</v>
      </c>
      <c r="B180" s="91" t="inlineStr">
        <is>
          <t>TIINDIA</t>
        </is>
      </c>
      <c r="C180" s="91" t="inlineStr">
        <is>
          <t>INE974X01010</t>
        </is>
      </c>
      <c r="D180" s="91" t="inlineStr">
        <is>
          <t>Automobile and Auto Components</t>
        </is>
      </c>
      <c r="E180" s="91" t="inlineStr">
        <is>
          <t>Midcap 150 (in Nifty 200)</t>
        </is>
      </c>
      <c r="F180" s="93" t="n">
        <v>45296</v>
      </c>
      <c r="G180" s="92" t="inlineStr">
        <is>
          <t>N</t>
        </is>
      </c>
      <c r="H180" s="94" t="n"/>
      <c r="I180" s="91" t="inlineStr">
        <is>
          <t>N</t>
        </is>
      </c>
      <c r="J180" s="92">
        <f>IF(K180="","N","Y")</f>
        <v/>
      </c>
      <c r="K180" s="94">
        <f>_xlfn.TEXTJOIN("; ",TRUE,IF(P180="52-wk low","52-wk low",""),IF(AND(AD180&gt;=Settings!$B$12,M180&lt;0),"Distribution",""),IF(AND(AJ180="Y",M180&lt;0,AK180&lt;-Settings!$B$13),"Long unwinding",""),IF(AND(AJ180="Y",M180&lt;0,AK180&gt;Settings!$B$13),"Short buildup",""))</f>
        <v/>
      </c>
      <c r="L180" s="95" t="n">
        <v>2340</v>
      </c>
      <c r="M180" s="96" t="n">
        <v>-1.47</v>
      </c>
      <c r="N180" s="93" t="n">
        <v>1305</v>
      </c>
      <c r="O180" s="91" t="inlineStr">
        <is>
          <t>None</t>
        </is>
      </c>
      <c r="P180" s="91" t="inlineStr">
        <is>
          <t>None</t>
        </is>
      </c>
      <c r="Q180" s="97" t="n">
        <v>4.71</v>
      </c>
      <c r="R180" s="96" t="n">
        <v>2.35</v>
      </c>
      <c r="S180" s="96" t="n">
        <v>2.09</v>
      </c>
      <c r="T180" s="96" t="n">
        <v>1.36</v>
      </c>
      <c r="U180" s="96" t="n">
        <v>1.42</v>
      </c>
      <c r="V180" s="103" t="n">
        <v>0.71</v>
      </c>
      <c r="W180" s="102" t="n">
        <v>4</v>
      </c>
      <c r="X180" s="93" t="n">
        <v>162</v>
      </c>
      <c r="Y180" s="91" t="inlineStr">
        <is>
          <t>None</t>
        </is>
      </c>
      <c r="Z180" s="99" t="n">
        <v>53.59</v>
      </c>
      <c r="AA180" s="96" t="n">
        <v>1.03</v>
      </c>
      <c r="AB180" s="96" t="n">
        <v>1.09</v>
      </c>
      <c r="AC180" s="96" t="n">
        <v>2.07</v>
      </c>
      <c r="AD180" s="96" t="n">
        <v>1.74</v>
      </c>
      <c r="AE180" s="96" t="n">
        <v>1.65</v>
      </c>
      <c r="AF180" s="103" t="n">
        <v>1.19</v>
      </c>
      <c r="AG180" s="91" t="inlineStr">
        <is>
          <t>Normal</t>
        </is>
      </c>
      <c r="AH180" s="100" t="n">
        <v>0</v>
      </c>
      <c r="AI180" s="101" t="n">
        <v>0</v>
      </c>
      <c r="AJ180" s="92" t="inlineStr">
        <is>
          <t>Y</t>
        </is>
      </c>
      <c r="AK180" s="96" t="n">
        <v>4.46</v>
      </c>
      <c r="AL180" s="91" t="inlineStr">
        <is>
          <t>Short buildup</t>
        </is>
      </c>
      <c r="AM180" s="93" t="n">
        <v>186</v>
      </c>
      <c r="AN180" s="92" t="inlineStr">
        <is>
          <t>None</t>
        </is>
      </c>
      <c r="AO180" s="102" t="n">
        <v>0</v>
      </c>
      <c r="AP180" s="103" t="n">
        <v>0.59</v>
      </c>
      <c r="AQ180" s="102" t="n">
        <v>19</v>
      </c>
      <c r="AR180" s="91" t="inlineStr">
        <is>
          <t>Y</t>
        </is>
      </c>
      <c r="AS180" s="104" t="n">
        <v>0.5600000000000001</v>
      </c>
      <c r="AT180" s="92">
        <f>IF(AND(P180="52-wk high",T180&gt;=Settings!$B$7),"Y","N")</f>
        <v/>
      </c>
      <c r="AU180" s="91">
        <f>IF(AND(AD180&gt;=Settings!$B$8,M180&gt;0),"Y","N")</f>
        <v/>
      </c>
      <c r="AV180" s="91">
        <f>IF(OR(AH180&gt;Settings!$B$9,AI180&gt;Settings!$B$9),"Y","N")</f>
        <v/>
      </c>
      <c r="AW180" s="91">
        <f>IF(AJ180&lt;&gt;"Y","n/a",IF(AND(M180&gt;0,AK180&gt;Settings!$B$10),"Y","N"))</f>
        <v/>
      </c>
      <c r="AX180" s="91">
        <f>IF(AO180&gt;=Settings!$B$11,"Y","N")</f>
        <v/>
      </c>
      <c r="AY180" s="99">
        <f>(AT180="Y")+(AU180="Y")+(AV180="Y")+(AW180="Y")+(AX180="Y")</f>
        <v/>
      </c>
      <c r="AZ180" s="94">
        <f>IF(AY180=0,"None",_xlfn.TEXTJOIN(", ",TRUE(),IF(AT180="Y","Breakout",""),IF(AU180="Y","Accumulation",""),IF(AV180="Y","Institutional buying",""),IF(AW180="Y","Long buildup",""),IF(AX180="Y","Momentum leader","")))</f>
        <v/>
      </c>
      <c r="BA180" s="94">
        <f>IF(BW180="","","Passes "&amp;AY180&amp;" of 5 buy-side scans"&amp;IF(G180="Y","; RED FLAG: filter out using Red flag column",""))</f>
        <v/>
      </c>
      <c r="BB180" s="91" t="inlineStr">
        <is>
          <t>None</t>
        </is>
      </c>
      <c r="BC180" s="92" t="inlineStr">
        <is>
          <t>N</t>
        </is>
      </c>
      <c r="BD180" s="94" t="n"/>
      <c r="BE180" s="94" t="n"/>
      <c r="BF180" s="92">
        <f>IF(R180*100000&gt;=Settings!$B$5,"Y","N")</f>
        <v/>
      </c>
      <c r="BG180" s="91">
        <f>IF(F180&gt;Settings!$B$6,"Y","N")</f>
        <v/>
      </c>
      <c r="BH180" s="97" t="n">
        <v>-29.84</v>
      </c>
      <c r="BI180" s="96" t="n">
        <v>-7.89</v>
      </c>
      <c r="BJ180" s="96" t="n">
        <v>-15.32</v>
      </c>
      <c r="BK180" s="96" t="n">
        <v>-24.44</v>
      </c>
      <c r="BL180" s="96" t="n">
        <v>-9.039999999999999</v>
      </c>
      <c r="BM180" s="96" t="n">
        <v>-24.13</v>
      </c>
      <c r="BN180" s="97" t="n">
        <v>-8.44</v>
      </c>
      <c r="BO180" s="96" t="n">
        <v>-13.03</v>
      </c>
      <c r="BP180" s="96" t="n">
        <v>-15.52</v>
      </c>
      <c r="BQ180" s="96" t="n">
        <v>-17.29</v>
      </c>
      <c r="BR180" s="91" t="inlineStr">
        <is>
          <t>Stacked down</t>
        </is>
      </c>
      <c r="BS180" s="91" t="inlineStr">
        <is>
          <t>None</t>
        </is>
      </c>
      <c r="BT180" s="96" t="n">
        <v>14</v>
      </c>
      <c r="BU180" s="91" t="inlineStr">
        <is>
          <t>N</t>
        </is>
      </c>
      <c r="BV180" s="99">
        <f>IF(OR(BF180&lt;&gt;"Y",BG180&lt;&gt;"Y"),"",(AND(ISNUMBER(BQ180),BQ180&gt;0))+(BR180="Stacked up")+(AND(ISNUMBER(BH180),BH180&gt;=-Settings!$B$17))+(AND(ISNUMBER(BK180),ISNUMBER(BM180),BK180&gt;0,BM180&gt;0))+(AND(ISNUMBER(AQ180),AQ180&gt;=Settings!$B$18))+(AND(ISNUMBER(BT180),BT180&gt;=Settings!$B$19,BT180&lt;=Settings!$B$20))+(AND(ISNUMBER(AS180),AS180&gt;0))+(AND(ISNUMBER(T180),ISNUMBER(M180),T180&gt;=Settings!$B$21,M180&gt;0))+(AND(ISNUMBER(AD180),ISNUMBER(M180),AD180&gt;=Settings!$B$22,M180&gt;0))+(AY180&gt;=1))</f>
        <v/>
      </c>
      <c r="BW180" s="91">
        <f>IF(OR(AY180=0,BF180&lt;&gt;"Y",BG180&lt;&gt;"Y"),"",1+SUMPRODUCT(($A$6:$A$2604=A180)*($AY$6:$AY$2604&gt;0)*($BF$6:$BF$2604="Y")*($BG$6:$BG$2604="Y")*(($AY$6:$AY$2604&gt;AY180)+($AY$6:$AY$2604=AY180)*($AD$6:$AD$2604&gt;AD180))))</f>
        <v/>
      </c>
    </row>
    <row r="181" ht="23.85" customHeight="1" s="55">
      <c r="A181" s="90" t="n">
        <v>46296</v>
      </c>
      <c r="B181" s="91" t="inlineStr">
        <is>
          <t>HINDCOPPER</t>
        </is>
      </c>
      <c r="C181" s="91" t="inlineStr">
        <is>
          <t>INE531E01026</t>
        </is>
      </c>
      <c r="D181" s="91" t="inlineStr">
        <is>
          <t>Metals &amp; Mining</t>
        </is>
      </c>
      <c r="E181" s="91" t="inlineStr">
        <is>
          <t>Midcap 150 (in Nifty 200)</t>
        </is>
      </c>
      <c r="F181" s="93" t="n">
        <v>44691</v>
      </c>
      <c r="G181" s="92" t="inlineStr">
        <is>
          <t>N</t>
        </is>
      </c>
      <c r="H181" s="94" t="n"/>
      <c r="I181" s="91" t="inlineStr">
        <is>
          <t>N</t>
        </is>
      </c>
      <c r="J181" s="92">
        <f>IF(K181="","N","Y")</f>
        <v/>
      </c>
      <c r="K181" s="94">
        <f>_xlfn.TEXTJOIN("; ",TRUE,IF(P181="52-wk low","52-wk low",""),IF(AND(AD181&gt;=Settings!$B$12,M181&lt;0),"Distribution",""),IF(AND(AJ181="Y",M181&lt;0,AK181&lt;-Settings!$B$13),"Long unwinding",""),IF(AND(AJ181="Y",M181&lt;0,AK181&gt;Settings!$B$13),"Short buildup",""))</f>
        <v/>
      </c>
      <c r="L181" s="95" t="n">
        <v>462.15</v>
      </c>
      <c r="M181" s="96" t="n">
        <v>-2.22</v>
      </c>
      <c r="N181" s="93" t="n">
        <v>1752</v>
      </c>
      <c r="O181" s="91" t="inlineStr">
        <is>
          <t>None</t>
        </is>
      </c>
      <c r="P181" s="91" t="inlineStr">
        <is>
          <t>None</t>
        </is>
      </c>
      <c r="Q181" s="97" t="n">
        <v>68.27</v>
      </c>
      <c r="R181" s="96" t="n">
        <v>78.76000000000001</v>
      </c>
      <c r="S181" s="96" t="n">
        <v>0.87</v>
      </c>
      <c r="T181" s="96" t="n">
        <v>0.6</v>
      </c>
      <c r="U181" s="96" t="n">
        <v>0.85</v>
      </c>
      <c r="V181" s="103" t="n">
        <v>0.98</v>
      </c>
      <c r="W181" s="102" t="n">
        <v>1</v>
      </c>
      <c r="X181" s="93" t="n"/>
      <c r="Y181" s="91" t="inlineStr">
        <is>
          <t>None</t>
        </is>
      </c>
      <c r="Z181" s="99" t="n">
        <v>43.52</v>
      </c>
      <c r="AA181" s="96" t="n">
        <v>1.1</v>
      </c>
      <c r="AB181" s="96" t="n">
        <v>1.16</v>
      </c>
      <c r="AC181" s="96" t="n">
        <v>0.99</v>
      </c>
      <c r="AD181" s="96" t="n">
        <v>0.76</v>
      </c>
      <c r="AE181" s="96" t="n">
        <v>1.08</v>
      </c>
      <c r="AF181" s="103" t="n">
        <v>1.11</v>
      </c>
      <c r="AG181" s="91" t="inlineStr">
        <is>
          <t>Normal</t>
        </is>
      </c>
      <c r="AH181" s="100" t="n">
        <v>0</v>
      </c>
      <c r="AI181" s="101" t="n">
        <v>0</v>
      </c>
      <c r="AJ181" s="92" t="inlineStr">
        <is>
          <t>N</t>
        </is>
      </c>
      <c r="AK181" s="96" t="n"/>
      <c r="AL181" s="91" t="inlineStr">
        <is>
          <t>n/a</t>
        </is>
      </c>
      <c r="AM181" s="93" t="n"/>
      <c r="AN181" s="92" t="inlineStr">
        <is>
          <t>500 Mom 50; Smallcap250 MQ 100; MidSmall400 MQ 100; 500 Multicap MQ 50; TotalMkt MQ 50</t>
        </is>
      </c>
      <c r="AO181" s="102" t="n">
        <v>5</v>
      </c>
      <c r="AP181" s="103" t="n">
        <v>1.03</v>
      </c>
      <c r="AQ181" s="102" t="n">
        <v>63</v>
      </c>
      <c r="AR181" s="91" t="inlineStr">
        <is>
          <t>N</t>
        </is>
      </c>
      <c r="AS181" s="104" t="n">
        <v>-1.09</v>
      </c>
      <c r="AT181" s="92">
        <f>IF(AND(P181="52-wk high",T181&gt;=Settings!$B$7),"Y","N")</f>
        <v/>
      </c>
      <c r="AU181" s="91">
        <f>IF(AND(AD181&gt;=Settings!$B$8,M181&gt;0),"Y","N")</f>
        <v/>
      </c>
      <c r="AV181" s="91">
        <f>IF(OR(AH181&gt;Settings!$B$9,AI181&gt;Settings!$B$9),"Y","N")</f>
        <v/>
      </c>
      <c r="AW181" s="91">
        <f>IF(AJ181&lt;&gt;"Y","n/a",IF(AND(M181&gt;0,AK181&gt;Settings!$B$10),"Y","N"))</f>
        <v/>
      </c>
      <c r="AX181" s="91">
        <f>IF(AO181&gt;=Settings!$B$11,"Y","N")</f>
        <v/>
      </c>
      <c r="AY181" s="99">
        <f>(AT181="Y")+(AU181="Y")+(AV181="Y")+(AW181="Y")+(AX181="Y")</f>
        <v/>
      </c>
      <c r="AZ181" s="94">
        <f>IF(AY181=0,"None",_xlfn.TEXTJOIN(", ",TRUE(),IF(AT181="Y","Breakout",""),IF(AU181="Y","Accumulation",""),IF(AV181="Y","Institutional buying",""),IF(AW181="Y","Long buildup",""),IF(AX181="Y","Momentum leader","")))</f>
        <v/>
      </c>
      <c r="BA181" s="94">
        <f>IF(BW181="","","Passes "&amp;AY181&amp;" of 5 buy-side scans"&amp;IF(G181="Y","; RED FLAG: filter out using Red flag column",""))</f>
        <v/>
      </c>
      <c r="BB181" s="91" t="inlineStr">
        <is>
          <t>None</t>
        </is>
      </c>
      <c r="BC181" s="92" t="inlineStr">
        <is>
          <t>N</t>
        </is>
      </c>
      <c r="BD181" s="94" t="n"/>
      <c r="BE181" s="94" t="n"/>
      <c r="BF181" s="92">
        <f>IF(R181*100000&gt;=Settings!$B$5,"Y","N")</f>
        <v/>
      </c>
      <c r="BG181" s="91">
        <f>IF(F181&gt;Settings!$B$6,"Y","N")</f>
        <v/>
      </c>
      <c r="BH181" s="97" t="n">
        <v>-39.19</v>
      </c>
      <c r="BI181" s="96" t="n">
        <v>-6.77</v>
      </c>
      <c r="BJ181" s="96" t="n">
        <v>-12.25</v>
      </c>
      <c r="BK181" s="96" t="n">
        <v>-5.8</v>
      </c>
      <c r="BL181" s="96" t="n">
        <v>-6.82</v>
      </c>
      <c r="BM181" s="96" t="n">
        <v>37.83</v>
      </c>
      <c r="BN181" s="97" t="n">
        <v>-7.14</v>
      </c>
      <c r="BO181" s="96" t="n">
        <v>-9.4</v>
      </c>
      <c r="BP181" s="96" t="n">
        <v>-9.890000000000001</v>
      </c>
      <c r="BQ181" s="96" t="n">
        <v>-6.4</v>
      </c>
      <c r="BR181" s="91" t="inlineStr">
        <is>
          <t>Mixed</t>
        </is>
      </c>
      <c r="BS181" s="91" t="inlineStr">
        <is>
          <t>None</t>
        </is>
      </c>
      <c r="BT181" s="96" t="n">
        <v>26.2</v>
      </c>
      <c r="BU181" s="91" t="inlineStr">
        <is>
          <t>N</t>
        </is>
      </c>
      <c r="BV181" s="99">
        <f>IF(OR(BF181&lt;&gt;"Y",BG181&lt;&gt;"Y"),"",(AND(ISNUMBER(BQ181),BQ181&gt;0))+(BR181="Stacked up")+(AND(ISNUMBER(BH181),BH181&gt;=-Settings!$B$17))+(AND(ISNUMBER(BK181),ISNUMBER(BM181),BK181&gt;0,BM181&gt;0))+(AND(ISNUMBER(AQ181),AQ181&gt;=Settings!$B$18))+(AND(ISNUMBER(BT181),BT181&gt;=Settings!$B$19,BT181&lt;=Settings!$B$20))+(AND(ISNUMBER(AS181),AS181&gt;0))+(AND(ISNUMBER(T181),ISNUMBER(M181),T181&gt;=Settings!$B$21,M181&gt;0))+(AND(ISNUMBER(AD181),ISNUMBER(M181),AD181&gt;=Settings!$B$22,M181&gt;0))+(AY181&gt;=1))</f>
        <v/>
      </c>
      <c r="BW181" s="91">
        <f>IF(OR(AY181=0,BF181&lt;&gt;"Y",BG181&lt;&gt;"Y"),"",1+SUMPRODUCT(($A$6:$A$2604=A181)*($AY$6:$AY$2604&gt;0)*($BF$6:$BF$2604="Y")*($BG$6:$BG$2604="Y")*(($AY$6:$AY$2604&gt;AY181)+($AY$6:$AY$2604=AY181)*($AD$6:$AD$2604&gt;AD181))))</f>
        <v/>
      </c>
    </row>
    <row r="182" ht="23.85" customHeight="1" s="55">
      <c r="A182" s="90" t="n">
        <v>46296</v>
      </c>
      <c r="B182" s="91" t="inlineStr">
        <is>
          <t>M&amp;MFIN</t>
        </is>
      </c>
      <c r="C182" s="91" t="inlineStr">
        <is>
          <t>INE774D01024</t>
        </is>
      </c>
      <c r="D182" s="91" t="inlineStr">
        <is>
          <t>Financial Services</t>
        </is>
      </c>
      <c r="E182" s="91" t="inlineStr">
        <is>
          <t>Midcap 150 (in Nifty 200)</t>
        </is>
      </c>
      <c r="F182" s="93" t="n">
        <v>44451</v>
      </c>
      <c r="G182" s="92" t="inlineStr">
        <is>
          <t>N</t>
        </is>
      </c>
      <c r="H182" s="94" t="n"/>
      <c r="I182" s="91" t="inlineStr">
        <is>
          <t>N</t>
        </is>
      </c>
      <c r="J182" s="92">
        <f>IF(K182="","N","Y")</f>
        <v/>
      </c>
      <c r="K182" s="94">
        <f>_xlfn.TEXTJOIN("; ",TRUE,IF(P182="52-wk low","52-wk low",""),IF(AND(AD182&gt;=Settings!$B$12,M182&lt;0),"Distribution",""),IF(AND(AJ182="Y",M182&lt;0,AK182&lt;-Settings!$B$13),"Long unwinding",""),IF(AND(AJ182="Y",M182&lt;0,AK182&gt;Settings!$B$13),"Short buildup",""))</f>
        <v/>
      </c>
      <c r="L182" s="95" t="n">
        <v>319.75</v>
      </c>
      <c r="M182" s="96" t="n">
        <v>-1.57</v>
      </c>
      <c r="N182" s="93" t="n">
        <v>1381</v>
      </c>
      <c r="O182" s="91" t="inlineStr">
        <is>
          <t>None</t>
        </is>
      </c>
      <c r="P182" s="91" t="inlineStr">
        <is>
          <t>None</t>
        </is>
      </c>
      <c r="Q182" s="97" t="n">
        <v>30.88</v>
      </c>
      <c r="R182" s="96" t="n">
        <v>18.75</v>
      </c>
      <c r="S182" s="96" t="n">
        <v>1.73</v>
      </c>
      <c r="T182" s="96" t="n">
        <v>0.86</v>
      </c>
      <c r="U182" s="96" t="n">
        <v>0.88</v>
      </c>
      <c r="V182" s="103" t="n">
        <v>0.53</v>
      </c>
      <c r="W182" s="102" t="n">
        <v>0</v>
      </c>
      <c r="X182" s="93" t="n"/>
      <c r="Y182" s="91" t="inlineStr">
        <is>
          <t>None</t>
        </is>
      </c>
      <c r="Z182" s="99" t="n">
        <v>64.81</v>
      </c>
      <c r="AA182" s="96" t="n">
        <v>1.16</v>
      </c>
      <c r="AB182" s="96" t="n">
        <v>1.24</v>
      </c>
      <c r="AC182" s="96" t="n">
        <v>1.99</v>
      </c>
      <c r="AD182" s="96" t="n">
        <v>1.36</v>
      </c>
      <c r="AE182" s="96" t="n">
        <v>1.25</v>
      </c>
      <c r="AF182" s="103" t="n">
        <v>1.25</v>
      </c>
      <c r="AG182" s="91" t="inlineStr">
        <is>
          <t>Normal</t>
        </is>
      </c>
      <c r="AH182" s="100" t="n">
        <v>0</v>
      </c>
      <c r="AI182" s="101" t="n">
        <v>0</v>
      </c>
      <c r="AJ182" s="92" t="inlineStr">
        <is>
          <t>N</t>
        </is>
      </c>
      <c r="AK182" s="96" t="n"/>
      <c r="AL182" s="91" t="inlineStr">
        <is>
          <t>n/a</t>
        </is>
      </c>
      <c r="AM182" s="93" t="n"/>
      <c r="AN182" s="92" t="inlineStr">
        <is>
          <t>None</t>
        </is>
      </c>
      <c r="AO182" s="102" t="n">
        <v>0</v>
      </c>
      <c r="AP182" s="103" t="n">
        <v>1.11</v>
      </c>
      <c r="AQ182" s="102" t="n">
        <v>66</v>
      </c>
      <c r="AR182" s="91" t="inlineStr">
        <is>
          <t>N</t>
        </is>
      </c>
      <c r="AS182" s="104" t="n">
        <v>0.6</v>
      </c>
      <c r="AT182" s="92">
        <f>IF(AND(P182="52-wk high",T182&gt;=Settings!$B$7),"Y","N")</f>
        <v/>
      </c>
      <c r="AU182" s="91">
        <f>IF(AND(AD182&gt;=Settings!$B$8,M182&gt;0),"Y","N")</f>
        <v/>
      </c>
      <c r="AV182" s="91">
        <f>IF(OR(AH182&gt;Settings!$B$9,AI182&gt;Settings!$B$9),"Y","N")</f>
        <v/>
      </c>
      <c r="AW182" s="91">
        <f>IF(AJ182&lt;&gt;"Y","n/a",IF(AND(M182&gt;0,AK182&gt;Settings!$B$10),"Y","N"))</f>
        <v/>
      </c>
      <c r="AX182" s="91">
        <f>IF(AO182&gt;=Settings!$B$11,"Y","N")</f>
        <v/>
      </c>
      <c r="AY182" s="99">
        <f>(AT182="Y")+(AU182="Y")+(AV182="Y")+(AW182="Y")+(AX182="Y")</f>
        <v/>
      </c>
      <c r="AZ182" s="94">
        <f>IF(AY182=0,"None",_xlfn.TEXTJOIN(", ",TRUE(),IF(AT182="Y","Breakout",""),IF(AU182="Y","Accumulation",""),IF(AV182="Y","Institutional buying",""),IF(AW182="Y","Long buildup",""),IF(AX182="Y","Momentum leader","")))</f>
        <v/>
      </c>
      <c r="BA182" s="94">
        <f>IF(BW182="","","Passes "&amp;AY182&amp;" of 5 buy-side scans"&amp;IF(G182="Y","; RED FLAG: filter out using Red flag column",""))</f>
        <v/>
      </c>
      <c r="BB182" s="91" t="inlineStr">
        <is>
          <t>None</t>
        </is>
      </c>
      <c r="BC182" s="92" t="inlineStr">
        <is>
          <t>N</t>
        </is>
      </c>
      <c r="BD182" s="94" t="n"/>
      <c r="BE182" s="94" t="n"/>
      <c r="BF182" s="92">
        <f>IF(R182*100000&gt;=Settings!$B$5,"Y","N")</f>
        <v/>
      </c>
      <c r="BG182" s="91">
        <f>IF(F182&gt;Settings!$B$6,"Y","N")</f>
        <v/>
      </c>
      <c r="BH182" s="97" t="n">
        <v>-22.95</v>
      </c>
      <c r="BI182" s="96" t="n">
        <v>-5.93</v>
      </c>
      <c r="BJ182" s="96" t="n">
        <v>-12.25</v>
      </c>
      <c r="BK182" s="96" t="n">
        <v>1.46</v>
      </c>
      <c r="BL182" s="96" t="n">
        <v>10.37</v>
      </c>
      <c r="BM182" s="96" t="n">
        <v>16.95</v>
      </c>
      <c r="BN182" s="97" t="n">
        <v>-7.67</v>
      </c>
      <c r="BO182" s="96" t="n">
        <v>-9.82</v>
      </c>
      <c r="BP182" s="96" t="n">
        <v>-8.369999999999999</v>
      </c>
      <c r="BQ182" s="96" t="n">
        <v>-5.61</v>
      </c>
      <c r="BR182" s="91" t="inlineStr">
        <is>
          <t>Mixed</t>
        </is>
      </c>
      <c r="BS182" s="91" t="inlineStr">
        <is>
          <t>None</t>
        </is>
      </c>
      <c r="BT182" s="96" t="n">
        <v>16.9</v>
      </c>
      <c r="BU182" s="91" t="inlineStr">
        <is>
          <t>N</t>
        </is>
      </c>
      <c r="BV182" s="99">
        <f>IF(OR(BF182&lt;&gt;"Y",BG182&lt;&gt;"Y"),"",(AND(ISNUMBER(BQ182),BQ182&gt;0))+(BR182="Stacked up")+(AND(ISNUMBER(BH182),BH182&gt;=-Settings!$B$17))+(AND(ISNUMBER(BK182),ISNUMBER(BM182),BK182&gt;0,BM182&gt;0))+(AND(ISNUMBER(AQ182),AQ182&gt;=Settings!$B$18))+(AND(ISNUMBER(BT182),BT182&gt;=Settings!$B$19,BT182&lt;=Settings!$B$20))+(AND(ISNUMBER(AS182),AS182&gt;0))+(AND(ISNUMBER(T182),ISNUMBER(M182),T182&gt;=Settings!$B$21,M182&gt;0))+(AND(ISNUMBER(AD182),ISNUMBER(M182),AD182&gt;=Settings!$B$22,M182&gt;0))+(AY182&gt;=1))</f>
        <v/>
      </c>
      <c r="BW182" s="91">
        <f>IF(OR(AY182=0,BF182&lt;&gt;"Y",BG182&lt;&gt;"Y"),"",1+SUMPRODUCT(($A$6:$A$2604=A182)*($AY$6:$AY$2604&gt;0)*($BF$6:$BF$2604="Y")*($BG$6:$BG$2604="Y")*(($AY$6:$AY$2604&gt;AY182)+($AY$6:$AY$2604=AY182)*($AD$6:$AD$2604&gt;AD182))))</f>
        <v/>
      </c>
    </row>
    <row r="183" ht="23.85" customHeight="1" s="55">
      <c r="A183" s="90" t="n">
        <v>46296</v>
      </c>
      <c r="B183" s="91" t="inlineStr">
        <is>
          <t>UPL</t>
        </is>
      </c>
      <c r="C183" s="91" t="inlineStr">
        <is>
          <t>INE628A01036</t>
        </is>
      </c>
      <c r="D183" s="91" t="inlineStr">
        <is>
          <t>Chemicals</t>
        </is>
      </c>
      <c r="E183" s="91" t="inlineStr">
        <is>
          <t>Midcap 150 (in Nifty 200)</t>
        </is>
      </c>
      <c r="F183" s="93" t="n">
        <v>43627</v>
      </c>
      <c r="G183" s="92" t="inlineStr">
        <is>
          <t>N</t>
        </is>
      </c>
      <c r="H183" s="94" t="n"/>
      <c r="I183" s="91" t="inlineStr">
        <is>
          <t>N</t>
        </is>
      </c>
      <c r="J183" s="92">
        <f>IF(K183="","N","Y")</f>
        <v/>
      </c>
      <c r="K183" s="94">
        <f>_xlfn.TEXTJOIN("; ",TRUE,IF(P183="52-wk low","52-wk low",""),IF(AND(AD183&gt;=Settings!$B$12,M183&lt;0),"Distribution",""),IF(AND(AJ183="Y",M183&lt;0,AK183&lt;-Settings!$B$13),"Long unwinding",""),IF(AND(AJ183="Y",M183&lt;0,AK183&gt;Settings!$B$13),"Short buildup",""))</f>
        <v/>
      </c>
      <c r="L183" s="95" t="n">
        <v>516.8</v>
      </c>
      <c r="M183" s="96" t="n">
        <v>-4.25</v>
      </c>
      <c r="N183" s="93" t="n">
        <v>2380</v>
      </c>
      <c r="O183" s="91" t="inlineStr">
        <is>
          <t>None</t>
        </is>
      </c>
      <c r="P183" s="91" t="inlineStr">
        <is>
          <t>52-wk low</t>
        </is>
      </c>
      <c r="Q183" s="97" t="n">
        <v>24.67</v>
      </c>
      <c r="R183" s="96" t="n">
        <v>21.92</v>
      </c>
      <c r="S183" s="96" t="n">
        <v>1.09</v>
      </c>
      <c r="T183" s="96" t="n">
        <v>1.19</v>
      </c>
      <c r="U183" s="96" t="n">
        <v>1.09</v>
      </c>
      <c r="V183" s="103" t="n">
        <v>0.99</v>
      </c>
      <c r="W183" s="102" t="n">
        <v>8</v>
      </c>
      <c r="X183" s="93" t="n">
        <v>280</v>
      </c>
      <c r="Y183" s="91" t="inlineStr">
        <is>
          <t>None</t>
        </is>
      </c>
      <c r="Z183" s="99" t="n">
        <v>60.28</v>
      </c>
      <c r="AA183" s="96" t="n">
        <v>0.98</v>
      </c>
      <c r="AB183" s="96" t="n">
        <v>1.06</v>
      </c>
      <c r="AC183" s="96" t="n">
        <v>1.05</v>
      </c>
      <c r="AD183" s="96" t="n">
        <v>1.28</v>
      </c>
      <c r="AE183" s="96" t="n">
        <v>1.18</v>
      </c>
      <c r="AF183" s="103" t="n">
        <v>1.09</v>
      </c>
      <c r="AG183" s="91" t="inlineStr">
        <is>
          <t>Normal</t>
        </is>
      </c>
      <c r="AH183" s="100" t="n">
        <v>0</v>
      </c>
      <c r="AI183" s="101" t="n">
        <v>0</v>
      </c>
      <c r="AJ183" s="92" t="inlineStr">
        <is>
          <t>Y</t>
        </is>
      </c>
      <c r="AK183" s="96" t="n">
        <v>1.02</v>
      </c>
      <c r="AL183" s="91" t="inlineStr">
        <is>
          <t>Short buildup</t>
        </is>
      </c>
      <c r="AM183" s="93" t="n">
        <v>137</v>
      </c>
      <c r="AN183" s="92" t="inlineStr">
        <is>
          <t>None</t>
        </is>
      </c>
      <c r="AO183" s="102" t="n">
        <v>0</v>
      </c>
      <c r="AP183" s="103" t="n">
        <v>0.58</v>
      </c>
      <c r="AQ183" s="102" t="n">
        <v>15</v>
      </c>
      <c r="AR183" s="91" t="inlineStr">
        <is>
          <t>Y</t>
        </is>
      </c>
      <c r="AS183" s="104" t="n">
        <v>1.93</v>
      </c>
      <c r="AT183" s="92">
        <f>IF(AND(P183="52-wk high",T183&gt;=Settings!$B$7),"Y","N")</f>
        <v/>
      </c>
      <c r="AU183" s="91">
        <f>IF(AND(AD183&gt;=Settings!$B$8,M183&gt;0),"Y","N")</f>
        <v/>
      </c>
      <c r="AV183" s="91">
        <f>IF(OR(AH183&gt;Settings!$B$9,AI183&gt;Settings!$B$9),"Y","N")</f>
        <v/>
      </c>
      <c r="AW183" s="91">
        <f>IF(AJ183&lt;&gt;"Y","n/a",IF(AND(M183&gt;0,AK183&gt;Settings!$B$10),"Y","N"))</f>
        <v/>
      </c>
      <c r="AX183" s="91">
        <f>IF(AO183&gt;=Settings!$B$11,"Y","N")</f>
        <v/>
      </c>
      <c r="AY183" s="99">
        <f>(AT183="Y")+(AU183="Y")+(AV183="Y")+(AW183="Y")+(AX183="Y")</f>
        <v/>
      </c>
      <c r="AZ183" s="94">
        <f>IF(AY183=0,"None",_xlfn.TEXTJOIN(", ",TRUE(),IF(AT183="Y","Breakout",""),IF(AU183="Y","Accumulation",""),IF(AV183="Y","Institutional buying",""),IF(AW183="Y","Long buildup",""),IF(AX183="Y","Momentum leader","")))</f>
        <v/>
      </c>
      <c r="BA183" s="94">
        <f>IF(BW183="","","Passes "&amp;AY183&amp;" of 5 buy-side scans"&amp;IF(G183="Y","; RED FLAG: filter out using Red flag column",""))</f>
        <v/>
      </c>
      <c r="BB183" s="91" t="inlineStr">
        <is>
          <t>Upper</t>
        </is>
      </c>
      <c r="BC183" s="92" t="inlineStr">
        <is>
          <t>N</t>
        </is>
      </c>
      <c r="BD183" s="94" t="n"/>
      <c r="BE183" s="94" t="n"/>
      <c r="BF183" s="92">
        <f>IF(R183*100000&gt;=Settings!$B$5,"Y","N")</f>
        <v/>
      </c>
      <c r="BG183" s="91">
        <f>IF(F183&gt;Settings!$B$6,"Y","N")</f>
        <v/>
      </c>
      <c r="BH183" s="97" t="n">
        <v>-36.37</v>
      </c>
      <c r="BI183" s="96" t="n">
        <v>-5.97</v>
      </c>
      <c r="BJ183" s="96" t="n">
        <v>-8.869999999999999</v>
      </c>
      <c r="BK183" s="96" t="n">
        <v>-8.539999999999999</v>
      </c>
      <c r="BL183" s="96" t="n">
        <v>-13.07</v>
      </c>
      <c r="BM183" s="96" t="n">
        <v>-21.87</v>
      </c>
      <c r="BN183" s="97" t="n">
        <v>-6.86</v>
      </c>
      <c r="BO183" s="96" t="n">
        <v>-9.49</v>
      </c>
      <c r="BP183" s="96" t="n">
        <v>-12.74</v>
      </c>
      <c r="BQ183" s="96" t="n">
        <v>-16.98</v>
      </c>
      <c r="BR183" s="91" t="inlineStr">
        <is>
          <t>Stacked down</t>
        </is>
      </c>
      <c r="BS183" s="91" t="inlineStr">
        <is>
          <t>None</t>
        </is>
      </c>
      <c r="BT183" s="96" t="n">
        <v>22.5</v>
      </c>
      <c r="BU183" s="91" t="inlineStr">
        <is>
          <t>N</t>
        </is>
      </c>
      <c r="BV183" s="99">
        <f>IF(OR(BF183&lt;&gt;"Y",BG183&lt;&gt;"Y"),"",(AND(ISNUMBER(BQ183),BQ183&gt;0))+(BR183="Stacked up")+(AND(ISNUMBER(BH183),BH183&gt;=-Settings!$B$17))+(AND(ISNUMBER(BK183),ISNUMBER(BM183),BK183&gt;0,BM183&gt;0))+(AND(ISNUMBER(AQ183),AQ183&gt;=Settings!$B$18))+(AND(ISNUMBER(BT183),BT183&gt;=Settings!$B$19,BT183&lt;=Settings!$B$20))+(AND(ISNUMBER(AS183),AS183&gt;0))+(AND(ISNUMBER(T183),ISNUMBER(M183),T183&gt;=Settings!$B$21,M183&gt;0))+(AND(ISNUMBER(AD183),ISNUMBER(M183),AD183&gt;=Settings!$B$22,M183&gt;0))+(AY183&gt;=1))</f>
        <v/>
      </c>
      <c r="BW183" s="91">
        <f>IF(OR(AY183=0,BF183&lt;&gt;"Y",BG183&lt;&gt;"Y"),"",1+SUMPRODUCT(($A$6:$A$2604=A183)*($AY$6:$AY$2604&gt;0)*($BF$6:$BF$2604="Y")*($BG$6:$BG$2604="Y")*(($AY$6:$AY$2604&gt;AY183)+($AY$6:$AY$2604=AY183)*($AD$6:$AD$2604&gt;AD183))))</f>
        <v/>
      </c>
    </row>
    <row r="184" ht="23.85" customHeight="1" s="55">
      <c r="A184" s="90" t="n">
        <v>46296</v>
      </c>
      <c r="B184" s="91" t="inlineStr">
        <is>
          <t>KEI</t>
        </is>
      </c>
      <c r="C184" s="91" t="inlineStr">
        <is>
          <t>INE878B01027</t>
        </is>
      </c>
      <c r="D184" s="91" t="inlineStr">
        <is>
          <t>Capital Goods</t>
        </is>
      </c>
      <c r="E184" s="91" t="inlineStr">
        <is>
          <t>Midcap 150 (in Nifty 200)</t>
        </is>
      </c>
      <c r="F184" s="93" t="n">
        <v>43039</v>
      </c>
      <c r="G184" s="92" t="inlineStr">
        <is>
          <t>N</t>
        </is>
      </c>
      <c r="H184" s="94" t="n"/>
      <c r="I184" s="91" t="inlineStr">
        <is>
          <t>N</t>
        </is>
      </c>
      <c r="J184" s="92">
        <f>IF(K184="","N","Y")</f>
        <v/>
      </c>
      <c r="K184" s="94">
        <f>_xlfn.TEXTJOIN("; ",TRUE,IF(P184="52-wk low","52-wk low",""),IF(AND(AD184&gt;=Settings!$B$12,M184&lt;0),"Distribution",""),IF(AND(AJ184="Y",M184&lt;0,AK184&lt;-Settings!$B$13),"Long unwinding",""),IF(AND(AJ184="Y",M184&lt;0,AK184&gt;Settings!$B$13),"Short buildup",""))</f>
        <v/>
      </c>
      <c r="L184" s="95" t="n">
        <v>4502</v>
      </c>
      <c r="M184" s="96" t="n">
        <v>1.05</v>
      </c>
      <c r="N184" s="93" t="n">
        <v>327</v>
      </c>
      <c r="O184" s="91" t="inlineStr">
        <is>
          <t>None</t>
        </is>
      </c>
      <c r="P184" s="91" t="inlineStr">
        <is>
          <t>None</t>
        </is>
      </c>
      <c r="Q184" s="97" t="n">
        <v>3.21</v>
      </c>
      <c r="R184" s="96" t="n">
        <v>6.26</v>
      </c>
      <c r="S184" s="96" t="n">
        <v>0.5</v>
      </c>
      <c r="T184" s="96" t="n">
        <v>0.61</v>
      </c>
      <c r="U184" s="96" t="n">
        <v>0.74</v>
      </c>
      <c r="V184" s="103" t="n">
        <v>1.45</v>
      </c>
      <c r="W184" s="102" t="n">
        <v>8</v>
      </c>
      <c r="X184" s="93" t="n"/>
      <c r="Y184" s="91" t="inlineStr">
        <is>
          <t>None</t>
        </is>
      </c>
      <c r="Z184" s="99" t="n">
        <v>43.82</v>
      </c>
      <c r="AA184" s="96" t="n">
        <v>0.92</v>
      </c>
      <c r="AB184" s="96" t="n">
        <v>0.96</v>
      </c>
      <c r="AC184" s="96" t="n">
        <v>0.45</v>
      </c>
      <c r="AD184" s="96" t="n">
        <v>0.62</v>
      </c>
      <c r="AE184" s="96" t="n">
        <v>0.74</v>
      </c>
      <c r="AF184" s="103" t="n">
        <v>1.1</v>
      </c>
      <c r="AG184" s="91" t="inlineStr">
        <is>
          <t>Normal</t>
        </is>
      </c>
      <c r="AH184" s="100" t="n">
        <v>0</v>
      </c>
      <c r="AI184" s="101" t="n">
        <v>0</v>
      </c>
      <c r="AJ184" s="92" t="inlineStr">
        <is>
          <t>Y</t>
        </is>
      </c>
      <c r="AK184" s="96" t="n">
        <v>-3.41</v>
      </c>
      <c r="AL184" s="91" t="inlineStr">
        <is>
          <t>Short covering</t>
        </is>
      </c>
      <c r="AM184" s="93" t="n">
        <v>136</v>
      </c>
      <c r="AN184" s="92" t="inlineStr">
        <is>
          <t>200 Mom 30; 500 Mom 50; Mid150 Mom 50; MidSmall400 MQ 100; 500 Multicap MQ 50; TotalMkt MQ 50</t>
        </is>
      </c>
      <c r="AO184" s="102" t="n">
        <v>6</v>
      </c>
      <c r="AP184" s="103" t="n">
        <v>1.06</v>
      </c>
      <c r="AQ184" s="102" t="n">
        <v>65</v>
      </c>
      <c r="AR184" s="91" t="inlineStr">
        <is>
          <t>Y</t>
        </is>
      </c>
      <c r="AS184" s="104" t="n">
        <v>5.9</v>
      </c>
      <c r="AT184" s="92">
        <f>IF(AND(P184="52-wk high",T184&gt;=Settings!$B$7),"Y","N")</f>
        <v/>
      </c>
      <c r="AU184" s="91">
        <f>IF(AND(AD184&gt;=Settings!$B$8,M184&gt;0),"Y","N")</f>
        <v/>
      </c>
      <c r="AV184" s="91">
        <f>IF(OR(AH184&gt;Settings!$B$9,AI184&gt;Settings!$B$9),"Y","N")</f>
        <v/>
      </c>
      <c r="AW184" s="91">
        <f>IF(AJ184&lt;&gt;"Y","n/a",IF(AND(M184&gt;0,AK184&gt;Settings!$B$10),"Y","N"))</f>
        <v/>
      </c>
      <c r="AX184" s="91">
        <f>IF(AO184&gt;=Settings!$B$11,"Y","N")</f>
        <v/>
      </c>
      <c r="AY184" s="99">
        <f>(AT184="Y")+(AU184="Y")+(AV184="Y")+(AW184="Y")+(AX184="Y")</f>
        <v/>
      </c>
      <c r="AZ184" s="94">
        <f>IF(AY184=0,"None",_xlfn.TEXTJOIN(", ",TRUE(),IF(AT184="Y","Breakout",""),IF(AU184="Y","Accumulation",""),IF(AV184="Y","Institutional buying",""),IF(AW184="Y","Long buildup",""),IF(AX184="Y","Momentum leader","")))</f>
        <v/>
      </c>
      <c r="BA184" s="94">
        <f>IF(BW184="","","Passes "&amp;AY184&amp;" of 5 buy-side scans"&amp;IF(G184="Y","; RED FLAG: filter out using Red flag column",""))</f>
        <v/>
      </c>
      <c r="BB184" s="91" t="inlineStr">
        <is>
          <t>None</t>
        </is>
      </c>
      <c r="BC184" s="92" t="inlineStr">
        <is>
          <t>N</t>
        </is>
      </c>
      <c r="BD184" s="94" t="n"/>
      <c r="BE184" s="94" t="n"/>
      <c r="BF184" s="92">
        <f>IF(R184*100000&gt;=Settings!$B$5,"Y","N")</f>
        <v/>
      </c>
      <c r="BG184" s="91">
        <f>IF(F184&gt;Settings!$B$6,"Y","N")</f>
        <v/>
      </c>
      <c r="BH184" s="97" t="n">
        <v>-23.68</v>
      </c>
      <c r="BI184" s="96" t="n">
        <v>-2.9</v>
      </c>
      <c r="BJ184" s="96" t="n">
        <v>-15.82</v>
      </c>
      <c r="BK184" s="96" t="n">
        <v>-14.21</v>
      </c>
      <c r="BL184" s="96" t="n">
        <v>8.880000000000001</v>
      </c>
      <c r="BM184" s="96" t="n">
        <v>11.6</v>
      </c>
      <c r="BN184" s="97" t="n">
        <v>-4.39</v>
      </c>
      <c r="BO184" s="96" t="n">
        <v>-9.16</v>
      </c>
      <c r="BP184" s="96" t="n">
        <v>-9.960000000000001</v>
      </c>
      <c r="BQ184" s="96" t="n">
        <v>-7.14</v>
      </c>
      <c r="BR184" s="91" t="inlineStr">
        <is>
          <t>Mixed</t>
        </is>
      </c>
      <c r="BS184" s="91" t="inlineStr">
        <is>
          <t>None</t>
        </is>
      </c>
      <c r="BT184" s="96" t="n">
        <v>36.2</v>
      </c>
      <c r="BU184" s="91" t="inlineStr">
        <is>
          <t>N</t>
        </is>
      </c>
      <c r="BV184" s="99">
        <f>IF(OR(BF184&lt;&gt;"Y",BG184&lt;&gt;"Y"),"",(AND(ISNUMBER(BQ184),BQ184&gt;0))+(BR184="Stacked up")+(AND(ISNUMBER(BH184),BH184&gt;=-Settings!$B$17))+(AND(ISNUMBER(BK184),ISNUMBER(BM184),BK184&gt;0,BM184&gt;0))+(AND(ISNUMBER(AQ184),AQ184&gt;=Settings!$B$18))+(AND(ISNUMBER(BT184),BT184&gt;=Settings!$B$19,BT184&lt;=Settings!$B$20))+(AND(ISNUMBER(AS184),AS184&gt;0))+(AND(ISNUMBER(T184),ISNUMBER(M184),T184&gt;=Settings!$B$21,M184&gt;0))+(AND(ISNUMBER(AD184),ISNUMBER(M184),AD184&gt;=Settings!$B$22,M184&gt;0))+(AY184&gt;=1))</f>
        <v/>
      </c>
      <c r="BW184" s="91">
        <f>IF(OR(AY184=0,BF184&lt;&gt;"Y",BG184&lt;&gt;"Y"),"",1+SUMPRODUCT(($A$6:$A$2604=A184)*($AY$6:$AY$2604&gt;0)*($BF$6:$BF$2604="Y")*($BG$6:$BG$2604="Y")*(($AY$6:$AY$2604&gt;AY184)+($AY$6:$AY$2604=AY184)*($AD$6:$AD$2604&gt;AD184))))</f>
        <v/>
      </c>
    </row>
    <row r="185" ht="23.85" customHeight="1" s="55">
      <c r="A185" s="90" t="n">
        <v>46296</v>
      </c>
      <c r="B185" s="91" t="inlineStr">
        <is>
          <t>MPHASIS</t>
        </is>
      </c>
      <c r="C185" s="91" t="inlineStr">
        <is>
          <t>INE356A01018</t>
        </is>
      </c>
      <c r="D185" s="91" t="inlineStr">
        <is>
          <t>Information Technology</t>
        </is>
      </c>
      <c r="E185" s="91" t="inlineStr">
        <is>
          <t>Midcap 150 (in Nifty 200)</t>
        </is>
      </c>
      <c r="F185" s="93" t="n">
        <v>42968</v>
      </c>
      <c r="G185" s="92" t="inlineStr">
        <is>
          <t>N</t>
        </is>
      </c>
      <c r="H185" s="94" t="n"/>
      <c r="I185" s="91" t="inlineStr">
        <is>
          <t>N</t>
        </is>
      </c>
      <c r="J185" s="92">
        <f>IF(K185="","N","Y")</f>
        <v/>
      </c>
      <c r="K185" s="94">
        <f>_xlfn.TEXTJOIN("; ",TRUE,IF(P185="52-wk low","52-wk low",""),IF(AND(AD185&gt;=Settings!$B$12,M185&lt;0),"Distribution",""),IF(AND(AJ185="Y",M185&lt;0,AK185&lt;-Settings!$B$13),"Long unwinding",""),IF(AND(AJ185="Y",M185&lt;0,AK185&gt;Settings!$B$13),"Short buildup",""))</f>
        <v/>
      </c>
      <c r="L185" s="95" t="n">
        <v>2250.2</v>
      </c>
      <c r="M185" s="96" t="n">
        <v>4.45</v>
      </c>
      <c r="N185" s="93" t="n">
        <v>73</v>
      </c>
      <c r="O185" s="91" t="inlineStr">
        <is>
          <t>None</t>
        </is>
      </c>
      <c r="P185" s="91" t="inlineStr">
        <is>
          <t>None</t>
        </is>
      </c>
      <c r="Q185" s="97" t="n">
        <v>11.78</v>
      </c>
      <c r="R185" s="96" t="n">
        <v>4.18</v>
      </c>
      <c r="S185" s="96" t="n">
        <v>2.91</v>
      </c>
      <c r="T185" s="96" t="n">
        <v>2.34</v>
      </c>
      <c r="U185" s="96" t="n">
        <v>2.2</v>
      </c>
      <c r="V185" s="103" t="n">
        <v>0.77</v>
      </c>
      <c r="W185" s="102" t="n">
        <v>4</v>
      </c>
      <c r="X185" s="93" t="n">
        <v>60</v>
      </c>
      <c r="Y185" s="91" t="inlineStr">
        <is>
          <t>None</t>
        </is>
      </c>
      <c r="Z185" s="99" t="n">
        <v>25.8</v>
      </c>
      <c r="AA185" s="96" t="n">
        <v>0.53</v>
      </c>
      <c r="AB185" s="96" t="n">
        <v>0.55</v>
      </c>
      <c r="AC185" s="96" t="n">
        <v>1.49</v>
      </c>
      <c r="AD185" s="96" t="n">
        <v>1.29</v>
      </c>
      <c r="AE185" s="96" t="n">
        <v>1.27</v>
      </c>
      <c r="AF185" s="103" t="n">
        <v>1.02</v>
      </c>
      <c r="AG185" s="91" t="inlineStr">
        <is>
          <t>Normal</t>
        </is>
      </c>
      <c r="AH185" s="100" t="n">
        <v>0</v>
      </c>
      <c r="AI185" s="101" t="n">
        <v>0</v>
      </c>
      <c r="AJ185" s="92" t="inlineStr">
        <is>
          <t>Y</t>
        </is>
      </c>
      <c r="AK185" s="96" t="n">
        <v>-0.66</v>
      </c>
      <c r="AL185" s="91" t="inlineStr">
        <is>
          <t>Short covering</t>
        </is>
      </c>
      <c r="AM185" s="93" t="n">
        <v>86</v>
      </c>
      <c r="AN185" s="92" t="inlineStr">
        <is>
          <t>MidSmall400 MQ 100</t>
        </is>
      </c>
      <c r="AO185" s="102" t="n">
        <v>1</v>
      </c>
      <c r="AP185" s="103" t="n">
        <v>0.73</v>
      </c>
      <c r="AQ185" s="102" t="n">
        <v>41</v>
      </c>
      <c r="AR185" s="91" t="inlineStr">
        <is>
          <t>Y</t>
        </is>
      </c>
      <c r="AS185" s="104" t="n">
        <v>-0.75</v>
      </c>
      <c r="AT185" s="92">
        <f>IF(AND(P185="52-wk high",T185&gt;=Settings!$B$7),"Y","N")</f>
        <v/>
      </c>
      <c r="AU185" s="91">
        <f>IF(AND(AD185&gt;=Settings!$B$8,M185&gt;0),"Y","N")</f>
        <v/>
      </c>
      <c r="AV185" s="91">
        <f>IF(OR(AH185&gt;Settings!$B$9,AI185&gt;Settings!$B$9),"Y","N")</f>
        <v/>
      </c>
      <c r="AW185" s="91">
        <f>IF(AJ185&lt;&gt;"Y","n/a",IF(AND(M185&gt;0,AK185&gt;Settings!$B$10),"Y","N"))</f>
        <v/>
      </c>
      <c r="AX185" s="91">
        <f>IF(AO185&gt;=Settings!$B$11,"Y","N")</f>
        <v/>
      </c>
      <c r="AY185" s="99">
        <f>(AT185="Y")+(AU185="Y")+(AV185="Y")+(AW185="Y")+(AX185="Y")</f>
        <v/>
      </c>
      <c r="AZ185" s="94">
        <f>IF(AY185=0,"None",_xlfn.TEXTJOIN(", ",TRUE(),IF(AT185="Y","Breakout",""),IF(AU185="Y","Accumulation",""),IF(AV185="Y","Institutional buying",""),IF(AW185="Y","Long buildup",""),IF(AX185="Y","Momentum leader","")))</f>
        <v/>
      </c>
      <c r="BA185" s="94">
        <f>IF(BW185="","","Passes "&amp;AY185&amp;" of 5 buy-side scans"&amp;IF(G185="Y","; RED FLAG: filter out using Red flag column",""))</f>
        <v/>
      </c>
      <c r="BB185" s="91" t="inlineStr">
        <is>
          <t>Lower</t>
        </is>
      </c>
      <c r="BC185" s="92" t="inlineStr">
        <is>
          <t>N</t>
        </is>
      </c>
      <c r="BD185" s="94" t="n"/>
      <c r="BE185" s="94" t="n"/>
      <c r="BF185" s="92">
        <f>IF(R185*100000&gt;=Settings!$B$5,"Y","N")</f>
        <v/>
      </c>
      <c r="BG185" s="91">
        <f>IF(F185&gt;Settings!$B$6,"Y","N")</f>
        <v/>
      </c>
      <c r="BH185" s="97" t="n">
        <v>-24.36</v>
      </c>
      <c r="BI185" s="96" t="n">
        <v>0.09</v>
      </c>
      <c r="BJ185" s="96" t="n">
        <v>-10.19</v>
      </c>
      <c r="BK185" s="96" t="n">
        <v>5.8</v>
      </c>
      <c r="BL185" s="96" t="n">
        <v>5.32</v>
      </c>
      <c r="BM185" s="96" t="n">
        <v>-16.38</v>
      </c>
      <c r="BN185" s="97" t="n">
        <v>-1.53</v>
      </c>
      <c r="BO185" s="96" t="n">
        <v>-3.59</v>
      </c>
      <c r="BP185" s="96" t="n">
        <v>-4.31</v>
      </c>
      <c r="BQ185" s="96" t="n">
        <v>-6.8</v>
      </c>
      <c r="BR185" s="91" t="inlineStr">
        <is>
          <t>Stacked down</t>
        </is>
      </c>
      <c r="BS185" s="91" t="inlineStr">
        <is>
          <t>None</t>
        </is>
      </c>
      <c r="BT185" s="96" t="n">
        <v>45.6</v>
      </c>
      <c r="BU185" s="91" t="inlineStr">
        <is>
          <t>N</t>
        </is>
      </c>
      <c r="BV185" s="99">
        <f>IF(OR(BF185&lt;&gt;"Y",BG185&lt;&gt;"Y"),"",(AND(ISNUMBER(BQ185),BQ185&gt;0))+(BR185="Stacked up")+(AND(ISNUMBER(BH185),BH185&gt;=-Settings!$B$17))+(AND(ISNUMBER(BK185),ISNUMBER(BM185),BK185&gt;0,BM185&gt;0))+(AND(ISNUMBER(AQ185),AQ185&gt;=Settings!$B$18))+(AND(ISNUMBER(BT185),BT185&gt;=Settings!$B$19,BT185&lt;=Settings!$B$20))+(AND(ISNUMBER(AS185),AS185&gt;0))+(AND(ISNUMBER(T185),ISNUMBER(M185),T185&gt;=Settings!$B$21,M185&gt;0))+(AND(ISNUMBER(AD185),ISNUMBER(M185),AD185&gt;=Settings!$B$22,M185&gt;0))+(AY185&gt;=1))</f>
        <v/>
      </c>
      <c r="BW185" s="91">
        <f>IF(OR(AY185=0,BF185&lt;&gt;"Y",BG185&lt;&gt;"Y"),"",1+SUMPRODUCT(($A$6:$A$2604=A185)*($AY$6:$AY$2604&gt;0)*($BF$6:$BF$2604="Y")*($BG$6:$BG$2604="Y")*(($AY$6:$AY$2604&gt;AY185)+($AY$6:$AY$2604=AY185)*($AD$6:$AD$2604&gt;AD185))))</f>
        <v/>
      </c>
    </row>
    <row r="186" ht="23.85" customHeight="1" s="55">
      <c r="A186" s="90" t="n">
        <v>46296</v>
      </c>
      <c r="B186" s="91" t="inlineStr">
        <is>
          <t>SUPREMEIND</t>
        </is>
      </c>
      <c r="C186" s="91" t="inlineStr">
        <is>
          <t>INE195A01028</t>
        </is>
      </c>
      <c r="D186" s="91" t="inlineStr">
        <is>
          <t>Capital Goods</t>
        </is>
      </c>
      <c r="E186" s="91" t="inlineStr">
        <is>
          <t>Midcap 150 (in Nifty 200)</t>
        </is>
      </c>
      <c r="F186" s="93" t="n">
        <v>42935</v>
      </c>
      <c r="G186" s="92" t="inlineStr">
        <is>
          <t>N</t>
        </is>
      </c>
      <c r="H186" s="94" t="n"/>
      <c r="I186" s="91" t="inlineStr">
        <is>
          <t>N</t>
        </is>
      </c>
      <c r="J186" s="92">
        <f>IF(K186="","N","Y")</f>
        <v/>
      </c>
      <c r="K186" s="94">
        <f>_xlfn.TEXTJOIN("; ",TRUE,IF(P186="52-wk low","52-wk low",""),IF(AND(AD186&gt;=Settings!$B$12,M186&lt;0),"Distribution",""),IF(AND(AJ186="Y",M186&lt;0,AK186&lt;-Settings!$B$13),"Long unwinding",""),IF(AND(AJ186="Y",M186&lt;0,AK186&gt;Settings!$B$13),"Short buildup",""))</f>
        <v/>
      </c>
      <c r="L186" s="95" t="n">
        <v>3380</v>
      </c>
      <c r="M186" s="96" t="n">
        <v>-2.06</v>
      </c>
      <c r="N186" s="93" t="n">
        <v>1680</v>
      </c>
      <c r="O186" s="91" t="inlineStr">
        <is>
          <t>None</t>
        </is>
      </c>
      <c r="P186" s="91" t="inlineStr">
        <is>
          <t>None</t>
        </is>
      </c>
      <c r="Q186" s="97" t="n">
        <v>1.68</v>
      </c>
      <c r="R186" s="96" t="n">
        <v>1.6</v>
      </c>
      <c r="S186" s="96" t="n">
        <v>1.04</v>
      </c>
      <c r="T186" s="96" t="n">
        <v>0.91</v>
      </c>
      <c r="U186" s="96" t="n">
        <v>0.9</v>
      </c>
      <c r="V186" s="103" t="n">
        <v>0.86</v>
      </c>
      <c r="W186" s="102" t="n">
        <v>4</v>
      </c>
      <c r="X186" s="93" t="n"/>
      <c r="Y186" s="91" t="inlineStr">
        <is>
          <t>None</t>
        </is>
      </c>
      <c r="Z186" s="99" t="n">
        <v>41.88</v>
      </c>
      <c r="AA186" s="96" t="n">
        <v>0.88</v>
      </c>
      <c r="AB186" s="96" t="n">
        <v>0.9</v>
      </c>
      <c r="AC186" s="96" t="n">
        <v>0.97</v>
      </c>
      <c r="AD186" s="96" t="n">
        <v>0.84</v>
      </c>
      <c r="AE186" s="96" t="n">
        <v>0.78</v>
      </c>
      <c r="AF186" s="103" t="n">
        <v>0.92</v>
      </c>
      <c r="AG186" s="91" t="inlineStr">
        <is>
          <t>Normal</t>
        </is>
      </c>
      <c r="AH186" s="100" t="n">
        <v>0</v>
      </c>
      <c r="AI186" s="101" t="n">
        <v>0</v>
      </c>
      <c r="AJ186" s="92" t="inlineStr">
        <is>
          <t>Y</t>
        </is>
      </c>
      <c r="AK186" s="96" t="n">
        <v>0.4</v>
      </c>
      <c r="AL186" s="91" t="inlineStr">
        <is>
          <t>Short buildup</t>
        </is>
      </c>
      <c r="AM186" s="93" t="n">
        <v>164</v>
      </c>
      <c r="AN186" s="92" t="inlineStr">
        <is>
          <t>None</t>
        </is>
      </c>
      <c r="AO186" s="102" t="n">
        <v>0</v>
      </c>
      <c r="AP186" s="103" t="n">
        <v>0.6</v>
      </c>
      <c r="AQ186" s="102" t="n">
        <v>19</v>
      </c>
      <c r="AR186" s="91" t="inlineStr">
        <is>
          <t>Y</t>
        </is>
      </c>
      <c r="AS186" s="104" t="n">
        <v>5.9</v>
      </c>
      <c r="AT186" s="92">
        <f>IF(AND(P186="52-wk high",T186&gt;=Settings!$B$7),"Y","N")</f>
        <v/>
      </c>
      <c r="AU186" s="91">
        <f>IF(AND(AD186&gt;=Settings!$B$8,M186&gt;0),"Y","N")</f>
        <v/>
      </c>
      <c r="AV186" s="91">
        <f>IF(OR(AH186&gt;Settings!$B$9,AI186&gt;Settings!$B$9),"Y","N")</f>
        <v/>
      </c>
      <c r="AW186" s="91">
        <f>IF(AJ186&lt;&gt;"Y","n/a",IF(AND(M186&gt;0,AK186&gt;Settings!$B$10),"Y","N"))</f>
        <v/>
      </c>
      <c r="AX186" s="91">
        <f>IF(AO186&gt;=Settings!$B$11,"Y","N")</f>
        <v/>
      </c>
      <c r="AY186" s="99">
        <f>(AT186="Y")+(AU186="Y")+(AV186="Y")+(AW186="Y")+(AX186="Y")</f>
        <v/>
      </c>
      <c r="AZ186" s="94">
        <f>IF(AY186=0,"None",_xlfn.TEXTJOIN(", ",TRUE(),IF(AT186="Y","Breakout",""),IF(AU186="Y","Accumulation",""),IF(AV186="Y","Institutional buying",""),IF(AW186="Y","Long buildup",""),IF(AX186="Y","Momentum leader","")))</f>
        <v/>
      </c>
      <c r="BA186" s="94">
        <f>IF(BW186="","","Passes "&amp;AY186&amp;" of 5 buy-side scans"&amp;IF(G186="Y","; RED FLAG: filter out using Red flag column",""))</f>
        <v/>
      </c>
      <c r="BB186" s="91" t="inlineStr">
        <is>
          <t>None</t>
        </is>
      </c>
      <c r="BC186" s="92" t="inlineStr">
        <is>
          <t>N</t>
        </is>
      </c>
      <c r="BD186" s="94" t="n"/>
      <c r="BE186" s="94" t="n"/>
      <c r="BF186" s="92">
        <f>IF(R186*100000&gt;=Settings!$B$5,"Y","N")</f>
        <v/>
      </c>
      <c r="BG186" s="91">
        <f>IF(F186&gt;Settings!$B$6,"Y","N")</f>
        <v/>
      </c>
      <c r="BH186" s="97" t="n">
        <v>-21.28</v>
      </c>
      <c r="BI186" s="96" t="n">
        <v>-1.57</v>
      </c>
      <c r="BJ186" s="96" t="n">
        <v>-6.24</v>
      </c>
      <c r="BK186" s="96" t="n">
        <v>4.93</v>
      </c>
      <c r="BL186" s="96" t="n">
        <v>-7.61</v>
      </c>
      <c r="BM186" s="96" t="n">
        <v>-19.34</v>
      </c>
      <c r="BN186" s="97" t="n">
        <v>-2.59</v>
      </c>
      <c r="BO186" s="96" t="n">
        <v>-3.02</v>
      </c>
      <c r="BP186" s="96" t="n">
        <v>-3.84</v>
      </c>
      <c r="BQ186" s="96" t="n">
        <v>-6.52</v>
      </c>
      <c r="BR186" s="91" t="inlineStr">
        <is>
          <t>Stacked down</t>
        </is>
      </c>
      <c r="BS186" s="91" t="inlineStr">
        <is>
          <t>None</t>
        </is>
      </c>
      <c r="BT186" s="96" t="n">
        <v>41.2</v>
      </c>
      <c r="BU186" s="91" t="inlineStr">
        <is>
          <t>N</t>
        </is>
      </c>
      <c r="BV186" s="99">
        <f>IF(OR(BF186&lt;&gt;"Y",BG186&lt;&gt;"Y"),"",(AND(ISNUMBER(BQ186),BQ186&gt;0))+(BR186="Stacked up")+(AND(ISNUMBER(BH186),BH186&gt;=-Settings!$B$17))+(AND(ISNUMBER(BK186),ISNUMBER(BM186),BK186&gt;0,BM186&gt;0))+(AND(ISNUMBER(AQ186),AQ186&gt;=Settings!$B$18))+(AND(ISNUMBER(BT186),BT186&gt;=Settings!$B$19,BT186&lt;=Settings!$B$20))+(AND(ISNUMBER(AS186),AS186&gt;0))+(AND(ISNUMBER(T186),ISNUMBER(M186),T186&gt;=Settings!$B$21,M186&gt;0))+(AND(ISNUMBER(AD186),ISNUMBER(M186),AD186&gt;=Settings!$B$22,M186&gt;0))+(AY186&gt;=1))</f>
        <v/>
      </c>
      <c r="BW186" s="91">
        <f>IF(OR(AY186=0,BF186&lt;&gt;"Y",BG186&lt;&gt;"Y"),"",1+SUMPRODUCT(($A$6:$A$2604=A186)*($AY$6:$AY$2604&gt;0)*($BF$6:$BF$2604="Y")*($BG$6:$BG$2604="Y")*(($AY$6:$AY$2604&gt;AY186)+($AY$6:$AY$2604=AY186)*($AD$6:$AD$2604&gt;AD186))))</f>
        <v/>
      </c>
    </row>
    <row r="187" ht="23.85" customHeight="1" s="55">
      <c r="A187" s="90" t="n">
        <v>46296</v>
      </c>
      <c r="B187" s="91" t="inlineStr">
        <is>
          <t>360ONE</t>
        </is>
      </c>
      <c r="C187" s="91" t="inlineStr">
        <is>
          <t>INE466L01038</t>
        </is>
      </c>
      <c r="D187" s="91" t="inlineStr">
        <is>
          <t>Financial Services</t>
        </is>
      </c>
      <c r="E187" s="91" t="inlineStr">
        <is>
          <t>Midcap 150 (in Nifty 200)</t>
        </is>
      </c>
      <c r="F187" s="93" t="n">
        <v>42423</v>
      </c>
      <c r="G187" s="92" t="inlineStr">
        <is>
          <t>N</t>
        </is>
      </c>
      <c r="H187" s="94" t="n"/>
      <c r="I187" s="91" t="inlineStr">
        <is>
          <t>N</t>
        </is>
      </c>
      <c r="J187" s="92">
        <f>IF(K187="","N","Y")</f>
        <v/>
      </c>
      <c r="K187" s="94">
        <f>_xlfn.TEXTJOIN("; ",TRUE,IF(P187="52-wk low","52-wk low",""),IF(AND(AD187&gt;=Settings!$B$12,M187&lt;0),"Distribution",""),IF(AND(AJ187="Y",M187&lt;0,AK187&lt;-Settings!$B$13),"Long unwinding",""),IF(AND(AJ187="Y",M187&lt;0,AK187&gt;Settings!$B$13),"Short buildup",""))</f>
        <v/>
      </c>
      <c r="L187" s="95" t="n">
        <v>1040</v>
      </c>
      <c r="M187" s="96" t="n">
        <v>0.97</v>
      </c>
      <c r="N187" s="93" t="n">
        <v>343</v>
      </c>
      <c r="O187" s="91" t="inlineStr">
        <is>
          <t>None</t>
        </is>
      </c>
      <c r="P187" s="91" t="inlineStr">
        <is>
          <t>None</t>
        </is>
      </c>
      <c r="Q187" s="97" t="n">
        <v>12.14</v>
      </c>
      <c r="R187" s="96" t="n">
        <v>9.970000000000001</v>
      </c>
      <c r="S187" s="96" t="n">
        <v>1.25</v>
      </c>
      <c r="T187" s="96" t="n">
        <v>1.28</v>
      </c>
      <c r="U187" s="96" t="n">
        <v>1.17</v>
      </c>
      <c r="V187" s="103" t="n">
        <v>0.96</v>
      </c>
      <c r="W187" s="102" t="n">
        <v>5</v>
      </c>
      <c r="X187" s="93" t="n">
        <v>253</v>
      </c>
      <c r="Y187" s="91" t="inlineStr">
        <is>
          <t>None</t>
        </is>
      </c>
      <c r="Z187" s="99" t="n">
        <v>60.36</v>
      </c>
      <c r="AA187" s="96" t="n">
        <v>1.09</v>
      </c>
      <c r="AB187" s="96" t="n">
        <v>1.13</v>
      </c>
      <c r="AC187" s="96" t="n">
        <v>1.36</v>
      </c>
      <c r="AD187" s="96" t="n">
        <v>1.47</v>
      </c>
      <c r="AE187" s="96" t="n">
        <v>1.29</v>
      </c>
      <c r="AF187" s="103" t="n">
        <v>1.02</v>
      </c>
      <c r="AG187" s="91" t="inlineStr">
        <is>
          <t>Normal</t>
        </is>
      </c>
      <c r="AH187" s="100" t="n">
        <v>0</v>
      </c>
      <c r="AI187" s="101" t="n">
        <v>0</v>
      </c>
      <c r="AJ187" s="92" t="inlineStr">
        <is>
          <t>Y</t>
        </is>
      </c>
      <c r="AK187" s="96" t="n">
        <v>-1</v>
      </c>
      <c r="AL187" s="91" t="inlineStr">
        <is>
          <t>Short covering</t>
        </is>
      </c>
      <c r="AM187" s="93" t="n">
        <v>148</v>
      </c>
      <c r="AN187" s="92" t="inlineStr">
        <is>
          <t>MidSmall400 MQ 100; 500 Multicap MQ 50</t>
        </is>
      </c>
      <c r="AO187" s="102" t="n">
        <v>2</v>
      </c>
      <c r="AP187" s="103" t="n">
        <v>0.96</v>
      </c>
      <c r="AQ187" s="102" t="n">
        <v>60</v>
      </c>
      <c r="AR187" s="91" t="inlineStr">
        <is>
          <t>N</t>
        </is>
      </c>
      <c r="AS187" s="104" t="n">
        <v>0.6</v>
      </c>
      <c r="AT187" s="92">
        <f>IF(AND(P187="52-wk high",T187&gt;=Settings!$B$7),"Y","N")</f>
        <v/>
      </c>
      <c r="AU187" s="91">
        <f>IF(AND(AD187&gt;=Settings!$B$8,M187&gt;0),"Y","N")</f>
        <v/>
      </c>
      <c r="AV187" s="91">
        <f>IF(OR(AH187&gt;Settings!$B$9,AI187&gt;Settings!$B$9),"Y","N")</f>
        <v/>
      </c>
      <c r="AW187" s="91">
        <f>IF(AJ187&lt;&gt;"Y","n/a",IF(AND(M187&gt;0,AK187&gt;Settings!$B$10),"Y","N"))</f>
        <v/>
      </c>
      <c r="AX187" s="91">
        <f>IF(AO187&gt;=Settings!$B$11,"Y","N")</f>
        <v/>
      </c>
      <c r="AY187" s="99">
        <f>(AT187="Y")+(AU187="Y")+(AV187="Y")+(AW187="Y")+(AX187="Y")</f>
        <v/>
      </c>
      <c r="AZ187" s="94">
        <f>IF(AY187=0,"None",_xlfn.TEXTJOIN(", ",TRUE(),IF(AT187="Y","Breakout",""),IF(AU187="Y","Accumulation",""),IF(AV187="Y","Institutional buying",""),IF(AW187="Y","Long buildup",""),IF(AX187="Y","Momentum leader","")))</f>
        <v/>
      </c>
      <c r="BA187" s="94">
        <f>IF(BW187="","","Passes "&amp;AY187&amp;" of 5 buy-side scans"&amp;IF(G187="Y","; RED FLAG: filter out using Red flag column",""))</f>
        <v/>
      </c>
      <c r="BB187" s="91" t="inlineStr">
        <is>
          <t>Lower</t>
        </is>
      </c>
      <c r="BC187" s="92" t="inlineStr">
        <is>
          <t>N</t>
        </is>
      </c>
      <c r="BD187" s="94" t="n"/>
      <c r="BE187" s="94" t="n"/>
      <c r="BF187" s="92">
        <f>IF(R187*100000&gt;=Settings!$B$5,"Y","N")</f>
        <v/>
      </c>
      <c r="BG187" s="91">
        <f>IF(F187&gt;Settings!$B$6,"Y","N")</f>
        <v/>
      </c>
      <c r="BH187" s="97" t="n">
        <v>-15.87</v>
      </c>
      <c r="BI187" s="96" t="n">
        <v>-3.77</v>
      </c>
      <c r="BJ187" s="96" t="n">
        <v>-10.78</v>
      </c>
      <c r="BK187" s="96" t="n">
        <v>-2.43</v>
      </c>
      <c r="BL187" s="96" t="n">
        <v>9.119999999999999</v>
      </c>
      <c r="BM187" s="96" t="n">
        <v>0.34</v>
      </c>
      <c r="BN187" s="97" t="n">
        <v>-3.76</v>
      </c>
      <c r="BO187" s="96" t="n">
        <v>-6.21</v>
      </c>
      <c r="BP187" s="96" t="n">
        <v>-6.41</v>
      </c>
      <c r="BQ187" s="96" t="n">
        <v>-5.66</v>
      </c>
      <c r="BR187" s="91" t="inlineStr">
        <is>
          <t>Mixed</t>
        </is>
      </c>
      <c r="BS187" s="91" t="inlineStr">
        <is>
          <t>None</t>
        </is>
      </c>
      <c r="BT187" s="96" t="n">
        <v>34.7</v>
      </c>
      <c r="BU187" s="91" t="inlineStr">
        <is>
          <t>N</t>
        </is>
      </c>
      <c r="BV187" s="99">
        <f>IF(OR(BF187&lt;&gt;"Y",BG187&lt;&gt;"Y"),"",(AND(ISNUMBER(BQ187),BQ187&gt;0))+(BR187="Stacked up")+(AND(ISNUMBER(BH187),BH187&gt;=-Settings!$B$17))+(AND(ISNUMBER(BK187),ISNUMBER(BM187),BK187&gt;0,BM187&gt;0))+(AND(ISNUMBER(AQ187),AQ187&gt;=Settings!$B$18))+(AND(ISNUMBER(BT187),BT187&gt;=Settings!$B$19,BT187&lt;=Settings!$B$20))+(AND(ISNUMBER(AS187),AS187&gt;0))+(AND(ISNUMBER(T187),ISNUMBER(M187),T187&gt;=Settings!$B$21,M187&gt;0))+(AND(ISNUMBER(AD187),ISNUMBER(M187),AD187&gt;=Settings!$B$22,M187&gt;0))+(AY187&gt;=1))</f>
        <v/>
      </c>
      <c r="BW187" s="91">
        <f>IF(OR(AY187=0,BF187&lt;&gt;"Y",BG187&lt;&gt;"Y"),"",1+SUMPRODUCT(($A$6:$A$2604=A187)*($AY$6:$AY$2604&gt;0)*($BF$6:$BF$2604="Y")*($BG$6:$BG$2604="Y")*(($AY$6:$AY$2604&gt;AY187)+($AY$6:$AY$2604=AY187)*($AD$6:$AD$2604&gt;AD187))))</f>
        <v/>
      </c>
    </row>
    <row r="188" ht="23.85" customHeight="1" s="55">
      <c r="A188" s="90" t="n">
        <v>46296</v>
      </c>
      <c r="B188" s="91" t="inlineStr">
        <is>
          <t>RVNL</t>
        </is>
      </c>
      <c r="C188" s="91" t="inlineStr">
        <is>
          <t>INE415G01027</t>
        </is>
      </c>
      <c r="D188" s="91" t="inlineStr">
        <is>
          <t>Construction</t>
        </is>
      </c>
      <c r="E188" s="91" t="inlineStr">
        <is>
          <t>Midcap 150 (in Nifty 200)</t>
        </is>
      </c>
      <c r="F188" s="93" t="n">
        <v>41075</v>
      </c>
      <c r="G188" s="92" t="inlineStr">
        <is>
          <t>N</t>
        </is>
      </c>
      <c r="H188" s="94" t="n"/>
      <c r="I188" s="91" t="inlineStr">
        <is>
          <t>N</t>
        </is>
      </c>
      <c r="J188" s="92">
        <f>IF(K188="","N","Y")</f>
        <v/>
      </c>
      <c r="K188" s="94">
        <f>_xlfn.TEXTJOIN("; ",TRUE,IF(P188="52-wk low","52-wk low",""),IF(AND(AD188&gt;=Settings!$B$12,M188&lt;0),"Distribution",""),IF(AND(AJ188="Y",M188&lt;0,AK188&lt;-Settings!$B$13),"Long unwinding",""),IF(AND(AJ188="Y",M188&lt;0,AK188&gt;Settings!$B$13),"Short buildup",""))</f>
        <v/>
      </c>
      <c r="L188" s="95" t="n">
        <v>197</v>
      </c>
      <c r="M188" s="96" t="n">
        <v>-2.36</v>
      </c>
      <c r="N188" s="93" t="n">
        <v>1821</v>
      </c>
      <c r="O188" s="91" t="inlineStr">
        <is>
          <t>None</t>
        </is>
      </c>
      <c r="P188" s="91" t="inlineStr">
        <is>
          <t>52-wk low</t>
        </is>
      </c>
      <c r="Q188" s="97" t="n">
        <v>62.47</v>
      </c>
      <c r="R188" s="96" t="n">
        <v>55.89</v>
      </c>
      <c r="S188" s="96" t="n">
        <v>1.14</v>
      </c>
      <c r="T188" s="96" t="n">
        <v>1.31</v>
      </c>
      <c r="U188" s="96" t="n">
        <v>0.98</v>
      </c>
      <c r="V188" s="103" t="n">
        <v>0.87</v>
      </c>
      <c r="W188" s="102" t="n">
        <v>5</v>
      </c>
      <c r="X188" s="93" t="n"/>
      <c r="Y188" s="91" t="inlineStr">
        <is>
          <t>None</t>
        </is>
      </c>
      <c r="Z188" s="99" t="n">
        <v>29.56</v>
      </c>
      <c r="AA188" s="96" t="n">
        <v>1.03</v>
      </c>
      <c r="AB188" s="96" t="n">
        <v>0.92</v>
      </c>
      <c r="AC188" s="96" t="n">
        <v>1.27</v>
      </c>
      <c r="AD188" s="96" t="n">
        <v>1.26</v>
      </c>
      <c r="AE188" s="96" t="n">
        <v>0.83</v>
      </c>
      <c r="AF188" s="103" t="n">
        <v>0.76</v>
      </c>
      <c r="AG188" s="91" t="inlineStr">
        <is>
          <t>Normal</t>
        </is>
      </c>
      <c r="AH188" s="100" t="n">
        <v>0</v>
      </c>
      <c r="AI188" s="101" t="n">
        <v>0</v>
      </c>
      <c r="AJ188" s="92" t="inlineStr">
        <is>
          <t>Y</t>
        </is>
      </c>
      <c r="AK188" s="96" t="n">
        <v>1.44</v>
      </c>
      <c r="AL188" s="91" t="inlineStr">
        <is>
          <t>Short buildup</t>
        </is>
      </c>
      <c r="AM188" s="93" t="n">
        <v>173</v>
      </c>
      <c r="AN188" s="92" t="inlineStr">
        <is>
          <t>None</t>
        </is>
      </c>
      <c r="AO188" s="102" t="n">
        <v>0</v>
      </c>
      <c r="AP188" s="103" t="n">
        <v>0.46</v>
      </c>
      <c r="AQ188" s="102" t="n">
        <v>2</v>
      </c>
      <c r="AR188" s="91" t="inlineStr">
        <is>
          <t>N</t>
        </is>
      </c>
      <c r="AS188" s="104" t="n">
        <v>0.78</v>
      </c>
      <c r="AT188" s="92">
        <f>IF(AND(P188="52-wk high",T188&gt;=Settings!$B$7),"Y","N")</f>
        <v/>
      </c>
      <c r="AU188" s="91">
        <f>IF(AND(AD188&gt;=Settings!$B$8,M188&gt;0),"Y","N")</f>
        <v/>
      </c>
      <c r="AV188" s="91">
        <f>IF(OR(AH188&gt;Settings!$B$9,AI188&gt;Settings!$B$9),"Y","N")</f>
        <v/>
      </c>
      <c r="AW188" s="91">
        <f>IF(AJ188&lt;&gt;"Y","n/a",IF(AND(M188&gt;0,AK188&gt;Settings!$B$10),"Y","N"))</f>
        <v/>
      </c>
      <c r="AX188" s="91">
        <f>IF(AO188&gt;=Settings!$B$11,"Y","N")</f>
        <v/>
      </c>
      <c r="AY188" s="99">
        <f>(AT188="Y")+(AU188="Y")+(AV188="Y")+(AW188="Y")+(AX188="Y")</f>
        <v/>
      </c>
      <c r="AZ188" s="94">
        <f>IF(AY188=0,"None",_xlfn.TEXTJOIN(", ",TRUE(),IF(AT188="Y","Breakout",""),IF(AU188="Y","Accumulation",""),IF(AV188="Y","Institutional buying",""),IF(AW188="Y","Long buildup",""),IF(AX188="Y","Momentum leader","")))</f>
        <v/>
      </c>
      <c r="BA188" s="94">
        <f>IF(BW188="","","Passes "&amp;AY188&amp;" of 5 buy-side scans"&amp;IF(G188="Y","; RED FLAG: filter out using Red flag column",""))</f>
        <v/>
      </c>
      <c r="BB188" s="91" t="inlineStr">
        <is>
          <t>None</t>
        </is>
      </c>
      <c r="BC188" s="92" t="inlineStr">
        <is>
          <t>N</t>
        </is>
      </c>
      <c r="BD188" s="94" t="n"/>
      <c r="BE188" s="94" t="n"/>
      <c r="BF188" s="92">
        <f>IF(R188*100000&gt;=Settings!$B$5,"Y","N")</f>
        <v/>
      </c>
      <c r="BG188" s="91">
        <f>IF(F188&gt;Settings!$B$6,"Y","N")</f>
        <v/>
      </c>
      <c r="BH188" s="97" t="n">
        <v>-50.84</v>
      </c>
      <c r="BI188" s="96" t="n">
        <v>-4.37</v>
      </c>
      <c r="BJ188" s="96" t="n">
        <v>-5.46</v>
      </c>
      <c r="BK188" s="96" t="n">
        <v>-17.09</v>
      </c>
      <c r="BL188" s="96" t="n">
        <v>-24.98</v>
      </c>
      <c r="BM188" s="96" t="n">
        <v>-42.8</v>
      </c>
      <c r="BN188" s="97" t="n">
        <v>-4.6</v>
      </c>
      <c r="BO188" s="96" t="n">
        <v>-8.75</v>
      </c>
      <c r="BP188" s="96" t="n">
        <v>-15.12</v>
      </c>
      <c r="BQ188" s="96" t="n">
        <v>-23.87</v>
      </c>
      <c r="BR188" s="91" t="inlineStr">
        <is>
          <t>Stacked down</t>
        </is>
      </c>
      <c r="BS188" s="91" t="inlineStr">
        <is>
          <t>None</t>
        </is>
      </c>
      <c r="BT188" s="96" t="n">
        <v>35.6</v>
      </c>
      <c r="BU188" s="91" t="inlineStr">
        <is>
          <t>N</t>
        </is>
      </c>
      <c r="BV188" s="99">
        <f>IF(OR(BF188&lt;&gt;"Y",BG188&lt;&gt;"Y"),"",(AND(ISNUMBER(BQ188),BQ188&gt;0))+(BR188="Stacked up")+(AND(ISNUMBER(BH188),BH188&gt;=-Settings!$B$17))+(AND(ISNUMBER(BK188),ISNUMBER(BM188),BK188&gt;0,BM188&gt;0))+(AND(ISNUMBER(AQ188),AQ188&gt;=Settings!$B$18))+(AND(ISNUMBER(BT188),BT188&gt;=Settings!$B$19,BT188&lt;=Settings!$B$20))+(AND(ISNUMBER(AS188),AS188&gt;0))+(AND(ISNUMBER(T188),ISNUMBER(M188),T188&gt;=Settings!$B$21,M188&gt;0))+(AND(ISNUMBER(AD188),ISNUMBER(M188),AD188&gt;=Settings!$B$22,M188&gt;0))+(AY188&gt;=1))</f>
        <v/>
      </c>
      <c r="BW188" s="91">
        <f>IF(OR(AY188=0,BF188&lt;&gt;"Y",BG188&lt;&gt;"Y"),"",1+SUMPRODUCT(($A$6:$A$2604=A188)*($AY$6:$AY$2604&gt;0)*($BF$6:$BF$2604="Y")*($BG$6:$BG$2604="Y")*(($AY$6:$AY$2604&gt;AY188)+($AY$6:$AY$2604=AY188)*($AD$6:$AD$2604&gt;AD188))))</f>
        <v/>
      </c>
    </row>
    <row r="189" ht="23.85" customHeight="1" s="55">
      <c r="A189" s="90" t="n">
        <v>46296</v>
      </c>
      <c r="B189" s="91" t="inlineStr">
        <is>
          <t>PAGEIND</t>
        </is>
      </c>
      <c r="C189" s="91" t="inlineStr">
        <is>
          <t>INE761H01022</t>
        </is>
      </c>
      <c r="D189" s="91" t="inlineStr">
        <is>
          <t>Textiles</t>
        </is>
      </c>
      <c r="E189" s="91" t="inlineStr">
        <is>
          <t>Midcap 150 (in Nifty 200)</t>
        </is>
      </c>
      <c r="F189" s="93" t="n">
        <v>40890</v>
      </c>
      <c r="G189" s="92" t="inlineStr">
        <is>
          <t>N</t>
        </is>
      </c>
      <c r="H189" s="94" t="n"/>
      <c r="I189" s="91" t="inlineStr">
        <is>
          <t>N</t>
        </is>
      </c>
      <c r="J189" s="92">
        <f>IF(K189="","N","Y")</f>
        <v/>
      </c>
      <c r="K189" s="94">
        <f>_xlfn.TEXTJOIN("; ",TRUE,IF(P189="52-wk low","52-wk low",""),IF(AND(AD189&gt;=Settings!$B$12,M189&lt;0),"Distribution",""),IF(AND(AJ189="Y",M189&lt;0,AK189&lt;-Settings!$B$13),"Long unwinding",""),IF(AND(AJ189="Y",M189&lt;0,AK189&gt;Settings!$B$13),"Short buildup",""))</f>
        <v/>
      </c>
      <c r="L189" s="95" t="n">
        <v>36660</v>
      </c>
      <c r="M189" s="96" t="n">
        <v>0.76</v>
      </c>
      <c r="N189" s="93" t="n">
        <v>388</v>
      </c>
      <c r="O189" s="91" t="inlineStr">
        <is>
          <t>None</t>
        </is>
      </c>
      <c r="P189" s="91" t="inlineStr">
        <is>
          <t>None</t>
        </is>
      </c>
      <c r="Q189" s="97" t="n">
        <v>0.4</v>
      </c>
      <c r="R189" s="96" t="n">
        <v>0.25</v>
      </c>
      <c r="S189" s="96" t="n">
        <v>1.72</v>
      </c>
      <c r="T189" s="96" t="n">
        <v>1.49</v>
      </c>
      <c r="U189" s="96" t="n">
        <v>1.29</v>
      </c>
      <c r="V189" s="103" t="n">
        <v>0.78</v>
      </c>
      <c r="W189" s="102" t="n">
        <v>6</v>
      </c>
      <c r="X189" s="93" t="n"/>
      <c r="Y189" s="91" t="inlineStr">
        <is>
          <t>None</t>
        </is>
      </c>
      <c r="Z189" s="99" t="n">
        <v>41.68</v>
      </c>
      <c r="AA189" s="96" t="n">
        <v>0.91</v>
      </c>
      <c r="AB189" s="96" t="n">
        <v>0.9</v>
      </c>
      <c r="AC189" s="96" t="n">
        <v>1.49</v>
      </c>
      <c r="AD189" s="96" t="n">
        <v>1.34</v>
      </c>
      <c r="AE189" s="96" t="n">
        <v>1.15</v>
      </c>
      <c r="AF189" s="103" t="n">
        <v>1.01</v>
      </c>
      <c r="AG189" s="91" t="inlineStr">
        <is>
          <t>Normal</t>
        </is>
      </c>
      <c r="AH189" s="100" t="n">
        <v>0</v>
      </c>
      <c r="AI189" s="101" t="n">
        <v>0</v>
      </c>
      <c r="AJ189" s="92" t="inlineStr">
        <is>
          <t>Y</t>
        </is>
      </c>
      <c r="AK189" s="96" t="n">
        <v>1.8</v>
      </c>
      <c r="AL189" s="91" t="inlineStr">
        <is>
          <t>Long buildup</t>
        </is>
      </c>
      <c r="AM189" s="93" t="n">
        <v>175</v>
      </c>
      <c r="AN189" s="92" t="inlineStr">
        <is>
          <t>MidSmall400 MQ 100</t>
        </is>
      </c>
      <c r="AO189" s="102" t="n">
        <v>1</v>
      </c>
      <c r="AP189" s="103" t="n">
        <v>0.84</v>
      </c>
      <c r="AQ189" s="102" t="n">
        <v>52</v>
      </c>
      <c r="AR189" s="91" t="inlineStr">
        <is>
          <t>N</t>
        </is>
      </c>
      <c r="AS189" s="104" t="n">
        <v>-0.53</v>
      </c>
      <c r="AT189" s="92">
        <f>IF(AND(P189="52-wk high",T189&gt;=Settings!$B$7),"Y","N")</f>
        <v/>
      </c>
      <c r="AU189" s="91">
        <f>IF(AND(AD189&gt;=Settings!$B$8,M189&gt;0),"Y","N")</f>
        <v/>
      </c>
      <c r="AV189" s="91">
        <f>IF(OR(AH189&gt;Settings!$B$9,AI189&gt;Settings!$B$9),"Y","N")</f>
        <v/>
      </c>
      <c r="AW189" s="91">
        <f>IF(AJ189&lt;&gt;"Y","n/a",IF(AND(M189&gt;0,AK189&gt;Settings!$B$10),"Y","N"))</f>
        <v/>
      </c>
      <c r="AX189" s="91">
        <f>IF(AO189&gt;=Settings!$B$11,"Y","N")</f>
        <v/>
      </c>
      <c r="AY189" s="99">
        <f>(AT189="Y")+(AU189="Y")+(AV189="Y")+(AW189="Y")+(AX189="Y")</f>
        <v/>
      </c>
      <c r="AZ189" s="94">
        <f>IF(AY189=0,"None",_xlfn.TEXTJOIN(", ",TRUE(),IF(AT189="Y","Breakout",""),IF(AU189="Y","Accumulation",""),IF(AV189="Y","Institutional buying",""),IF(AW189="Y","Long buildup",""),IF(AX189="Y","Momentum leader","")))</f>
        <v/>
      </c>
      <c r="BA189" s="94">
        <f>IF(BW189="","","Passes "&amp;AY189&amp;" of 5 buy-side scans"&amp;IF(G189="Y","; RED FLAG: filter out using Red flag column",""))</f>
        <v/>
      </c>
      <c r="BB189" s="91" t="inlineStr">
        <is>
          <t>None</t>
        </is>
      </c>
      <c r="BC189" s="92" t="inlineStr">
        <is>
          <t>Y</t>
        </is>
      </c>
      <c r="BD189" s="94" t="inlineStr">
        <is>
          <t>PE &gt; 50</t>
        </is>
      </c>
      <c r="BE189" s="94" t="n"/>
      <c r="BF189" s="92">
        <f>IF(R189*100000&gt;=Settings!$B$5,"Y","N")</f>
        <v/>
      </c>
      <c r="BG189" s="91">
        <f>IF(F189&gt;Settings!$B$6,"Y","N")</f>
        <v/>
      </c>
      <c r="BH189" s="97" t="n">
        <v>-16.41</v>
      </c>
      <c r="BI189" s="96" t="n">
        <v>-2.24</v>
      </c>
      <c r="BJ189" s="96" t="n">
        <v>2.76</v>
      </c>
      <c r="BK189" s="96" t="n">
        <v>-15.94</v>
      </c>
      <c r="BL189" s="96" t="n">
        <v>12.39</v>
      </c>
      <c r="BM189" s="96" t="n">
        <v>-12.94</v>
      </c>
      <c r="BN189" s="97" t="n">
        <v>0.41</v>
      </c>
      <c r="BO189" s="96" t="n">
        <v>-0.98</v>
      </c>
      <c r="BP189" s="96" t="n">
        <v>-1.88</v>
      </c>
      <c r="BQ189" s="96" t="n">
        <v>-2.63</v>
      </c>
      <c r="BR189" s="91" t="inlineStr">
        <is>
          <t>Mixed</t>
        </is>
      </c>
      <c r="BS189" s="91" t="inlineStr">
        <is>
          <t>None</t>
        </is>
      </c>
      <c r="BT189" s="96" t="n">
        <v>51.9</v>
      </c>
      <c r="BU189" s="91" t="inlineStr">
        <is>
          <t>N</t>
        </is>
      </c>
      <c r="BV189" s="99">
        <f>IF(OR(BF189&lt;&gt;"Y",BG189&lt;&gt;"Y"),"",(AND(ISNUMBER(BQ189),BQ189&gt;0))+(BR189="Stacked up")+(AND(ISNUMBER(BH189),BH189&gt;=-Settings!$B$17))+(AND(ISNUMBER(BK189),ISNUMBER(BM189),BK189&gt;0,BM189&gt;0))+(AND(ISNUMBER(AQ189),AQ189&gt;=Settings!$B$18))+(AND(ISNUMBER(BT189),BT189&gt;=Settings!$B$19,BT189&lt;=Settings!$B$20))+(AND(ISNUMBER(AS189),AS189&gt;0))+(AND(ISNUMBER(T189),ISNUMBER(M189),T189&gt;=Settings!$B$21,M189&gt;0))+(AND(ISNUMBER(AD189),ISNUMBER(M189),AD189&gt;=Settings!$B$22,M189&gt;0))+(AY189&gt;=1))</f>
        <v/>
      </c>
      <c r="BW189" s="91">
        <f>IF(OR(AY189=0,BF189&lt;&gt;"Y",BG189&lt;&gt;"Y"),"",1+SUMPRODUCT(($A$6:$A$2604=A189)*($AY$6:$AY$2604&gt;0)*($BF$6:$BF$2604="Y")*($BG$6:$BG$2604="Y")*(($AY$6:$AY$2604&gt;AY189)+($AY$6:$AY$2604=AY189)*($AD$6:$AD$2604&gt;AD189))))</f>
        <v/>
      </c>
    </row>
    <row r="190" ht="23.85" customHeight="1" s="55">
      <c r="A190" s="90" t="n">
        <v>46296</v>
      </c>
      <c r="B190" s="91" t="inlineStr">
        <is>
          <t>BDL</t>
        </is>
      </c>
      <c r="C190" s="91" t="inlineStr">
        <is>
          <t>INE171Z01026</t>
        </is>
      </c>
      <c r="D190" s="91" t="inlineStr">
        <is>
          <t>Capital Goods</t>
        </is>
      </c>
      <c r="E190" s="91" t="inlineStr">
        <is>
          <t>Midcap 150 (in Nifty 200)</t>
        </is>
      </c>
      <c r="F190" s="93" t="n">
        <v>39878</v>
      </c>
      <c r="G190" s="92" t="inlineStr">
        <is>
          <t>N</t>
        </is>
      </c>
      <c r="H190" s="94" t="n"/>
      <c r="I190" s="91" t="inlineStr">
        <is>
          <t>N</t>
        </is>
      </c>
      <c r="J190" s="92">
        <f>IF(K190="","N","Y")</f>
        <v/>
      </c>
      <c r="K190" s="94">
        <f>_xlfn.TEXTJOIN("; ",TRUE,IF(P190="52-wk low","52-wk low",""),IF(AND(AD190&gt;=Settings!$B$12,M190&lt;0),"Distribution",""),IF(AND(AJ190="Y",M190&lt;0,AK190&lt;-Settings!$B$13),"Long unwinding",""),IF(AND(AJ190="Y",M190&lt;0,AK190&gt;Settings!$B$13),"Short buildup",""))</f>
        <v/>
      </c>
      <c r="L190" s="95" t="n">
        <v>1087.9</v>
      </c>
      <c r="M190" s="96" t="n">
        <v>-2</v>
      </c>
      <c r="N190" s="93" t="n">
        <v>1646</v>
      </c>
      <c r="O190" s="91" t="inlineStr">
        <is>
          <t>None</t>
        </is>
      </c>
      <c r="P190" s="91" t="inlineStr">
        <is>
          <t>52-wk low</t>
        </is>
      </c>
      <c r="Q190" s="97" t="n">
        <v>9.289999999999999</v>
      </c>
      <c r="R190" s="96" t="n">
        <v>10.91</v>
      </c>
      <c r="S190" s="96" t="n">
        <v>0.87</v>
      </c>
      <c r="T190" s="96" t="n">
        <v>0.6899999999999999</v>
      </c>
      <c r="U190" s="96" t="n">
        <v>0.68</v>
      </c>
      <c r="V190" s="103" t="n">
        <v>0.8</v>
      </c>
      <c r="W190" s="102" t="n">
        <v>2</v>
      </c>
      <c r="X190" s="93" t="n"/>
      <c r="Y190" s="91" t="inlineStr">
        <is>
          <t>None</t>
        </is>
      </c>
      <c r="Z190" s="99" t="n">
        <v>38.52</v>
      </c>
      <c r="AA190" s="96" t="n">
        <v>1.14</v>
      </c>
      <c r="AB190" s="96" t="n">
        <v>1.17</v>
      </c>
      <c r="AC190" s="96" t="n">
        <v>1.01</v>
      </c>
      <c r="AD190" s="96" t="n">
        <v>0.85</v>
      </c>
      <c r="AE190" s="96" t="n">
        <v>0.87</v>
      </c>
      <c r="AF190" s="103" t="n">
        <v>1.1</v>
      </c>
      <c r="AG190" s="91" t="inlineStr">
        <is>
          <t>Normal</t>
        </is>
      </c>
      <c r="AH190" s="100" t="n">
        <v>0</v>
      </c>
      <c r="AI190" s="101" t="n">
        <v>0</v>
      </c>
      <c r="AJ190" s="92" t="inlineStr">
        <is>
          <t>Y</t>
        </is>
      </c>
      <c r="AK190" s="96" t="n">
        <v>0.5600000000000001</v>
      </c>
      <c r="AL190" s="91" t="inlineStr">
        <is>
          <t>Short buildup</t>
        </is>
      </c>
      <c r="AM190" s="93" t="n">
        <v>176</v>
      </c>
      <c r="AN190" s="92" t="inlineStr">
        <is>
          <t>MidSmall400 MQ 100</t>
        </is>
      </c>
      <c r="AO190" s="102" t="n">
        <v>1</v>
      </c>
      <c r="AP190" s="103" t="n">
        <v>0.59</v>
      </c>
      <c r="AQ190" s="102" t="n">
        <v>17</v>
      </c>
      <c r="AR190" s="91" t="inlineStr">
        <is>
          <t>N</t>
        </is>
      </c>
      <c r="AS190" s="104" t="n">
        <v>5.9</v>
      </c>
      <c r="AT190" s="92">
        <f>IF(AND(P190="52-wk high",T190&gt;=Settings!$B$7),"Y","N")</f>
        <v/>
      </c>
      <c r="AU190" s="91">
        <f>IF(AND(AD190&gt;=Settings!$B$8,M190&gt;0),"Y","N")</f>
        <v/>
      </c>
      <c r="AV190" s="91">
        <f>IF(OR(AH190&gt;Settings!$B$9,AI190&gt;Settings!$B$9),"Y","N")</f>
        <v/>
      </c>
      <c r="AW190" s="91">
        <f>IF(AJ190&lt;&gt;"Y","n/a",IF(AND(M190&gt;0,AK190&gt;Settings!$B$10),"Y","N"))</f>
        <v/>
      </c>
      <c r="AX190" s="91">
        <f>IF(AO190&gt;=Settings!$B$11,"Y","N")</f>
        <v/>
      </c>
      <c r="AY190" s="99">
        <f>(AT190="Y")+(AU190="Y")+(AV190="Y")+(AW190="Y")+(AX190="Y")</f>
        <v/>
      </c>
      <c r="AZ190" s="94">
        <f>IF(AY190=0,"None",_xlfn.TEXTJOIN(", ",TRUE(),IF(AT190="Y","Breakout",""),IF(AU190="Y","Accumulation",""),IF(AV190="Y","Institutional buying",""),IF(AW190="Y","Long buildup",""),IF(AX190="Y","Momentum leader","")))</f>
        <v/>
      </c>
      <c r="BA190" s="94">
        <f>IF(BW190="","","Passes "&amp;AY190&amp;" of 5 buy-side scans"&amp;IF(G190="Y","; RED FLAG: filter out using Red flag column",""))</f>
        <v/>
      </c>
      <c r="BB190" s="91" t="inlineStr">
        <is>
          <t>None</t>
        </is>
      </c>
      <c r="BC190" s="92" t="inlineStr">
        <is>
          <t>Y</t>
        </is>
      </c>
      <c r="BD190" s="94" t="inlineStr">
        <is>
          <t>PE &gt; 50</t>
        </is>
      </c>
      <c r="BE190" s="94" t="n"/>
      <c r="BF190" s="92">
        <f>IF(R190*100000&gt;=Settings!$B$5,"Y","N")</f>
        <v/>
      </c>
      <c r="BG190" s="91">
        <f>IF(F190&gt;Settings!$B$6,"Y","N")</f>
        <v/>
      </c>
      <c r="BH190" s="97" t="n">
        <v>-33.4</v>
      </c>
      <c r="BI190" s="96" t="n">
        <v>-5.81</v>
      </c>
      <c r="BJ190" s="96" t="n">
        <v>-12.97</v>
      </c>
      <c r="BK190" s="96" t="n">
        <v>-21.11</v>
      </c>
      <c r="BL190" s="96" t="n">
        <v>-9.640000000000001</v>
      </c>
      <c r="BM190" s="96" t="n">
        <v>-29.44</v>
      </c>
      <c r="BN190" s="97" t="n">
        <v>-6.9</v>
      </c>
      <c r="BO190" s="96" t="n">
        <v>-11.43</v>
      </c>
      <c r="BP190" s="96" t="n">
        <v>-14.22</v>
      </c>
      <c r="BQ190" s="96" t="n">
        <v>-17.76</v>
      </c>
      <c r="BR190" s="91" t="inlineStr">
        <is>
          <t>Stacked down</t>
        </is>
      </c>
      <c r="BS190" s="91" t="inlineStr">
        <is>
          <t>None</t>
        </is>
      </c>
      <c r="BT190" s="96" t="n">
        <v>27.7</v>
      </c>
      <c r="BU190" s="91" t="inlineStr">
        <is>
          <t>N</t>
        </is>
      </c>
      <c r="BV190" s="99">
        <f>IF(OR(BF190&lt;&gt;"Y",BG190&lt;&gt;"Y"),"",(AND(ISNUMBER(BQ190),BQ190&gt;0))+(BR190="Stacked up")+(AND(ISNUMBER(BH190),BH190&gt;=-Settings!$B$17))+(AND(ISNUMBER(BK190),ISNUMBER(BM190),BK190&gt;0,BM190&gt;0))+(AND(ISNUMBER(AQ190),AQ190&gt;=Settings!$B$18))+(AND(ISNUMBER(BT190),BT190&gt;=Settings!$B$19,BT190&lt;=Settings!$B$20))+(AND(ISNUMBER(AS190),AS190&gt;0))+(AND(ISNUMBER(T190),ISNUMBER(M190),T190&gt;=Settings!$B$21,M190&gt;0))+(AND(ISNUMBER(AD190),ISNUMBER(M190),AD190&gt;=Settings!$B$22,M190&gt;0))+(AY190&gt;=1))</f>
        <v/>
      </c>
      <c r="BW190" s="91">
        <f>IF(OR(AY190=0,BF190&lt;&gt;"Y",BG190&lt;&gt;"Y"),"",1+SUMPRODUCT(($A$6:$A$2604=A190)*($AY$6:$AY$2604&gt;0)*($BF$6:$BF$2604="Y")*($BG$6:$BG$2604="Y")*(($AY$6:$AY$2604&gt;AY190)+($AY$6:$AY$2604=AY190)*($AD$6:$AD$2604&gt;AD190))))</f>
        <v/>
      </c>
    </row>
    <row r="191" ht="23.85" customHeight="1" s="55">
      <c r="A191" s="90" t="n">
        <v>46296</v>
      </c>
      <c r="B191" s="91" t="inlineStr">
        <is>
          <t>PREMIERENE</t>
        </is>
      </c>
      <c r="C191" s="91" t="inlineStr">
        <is>
          <t>INE0BS701011</t>
        </is>
      </c>
      <c r="D191" s="91" t="inlineStr">
        <is>
          <t>Capital Goods</t>
        </is>
      </c>
      <c r="E191" s="91" t="inlineStr">
        <is>
          <t>Midcap 150 (in Nifty 200)</t>
        </is>
      </c>
      <c r="F191" s="93" t="n">
        <v>39859</v>
      </c>
      <c r="G191" s="92" t="inlineStr">
        <is>
          <t>N</t>
        </is>
      </c>
      <c r="H191" s="94" t="n"/>
      <c r="I191" s="91" t="inlineStr">
        <is>
          <t>N</t>
        </is>
      </c>
      <c r="J191" s="92">
        <f>IF(K191="","N","Y")</f>
        <v/>
      </c>
      <c r="K191" s="94">
        <f>_xlfn.TEXTJOIN("; ",TRUE,IF(P191="52-wk low","52-wk low",""),IF(AND(AD191&gt;=Settings!$B$12,M191&lt;0),"Distribution",""),IF(AND(AJ191="Y",M191&lt;0,AK191&lt;-Settings!$B$13),"Long unwinding",""),IF(AND(AJ191="Y",M191&lt;0,AK191&gt;Settings!$B$13),"Short buildup",""))</f>
        <v/>
      </c>
      <c r="L191" s="95" t="n">
        <v>878.05</v>
      </c>
      <c r="M191" s="96" t="n">
        <v>0.91</v>
      </c>
      <c r="N191" s="93" t="n">
        <v>360</v>
      </c>
      <c r="O191" s="91" t="inlineStr">
        <is>
          <t>None</t>
        </is>
      </c>
      <c r="P191" s="91" t="inlineStr">
        <is>
          <t>None</t>
        </is>
      </c>
      <c r="Q191" s="97" t="n">
        <v>12.59</v>
      </c>
      <c r="R191" s="96" t="n">
        <v>12.65</v>
      </c>
      <c r="S191" s="96" t="n">
        <v>1.01</v>
      </c>
      <c r="T191" s="96" t="n">
        <v>1.11</v>
      </c>
      <c r="U191" s="96" t="n">
        <v>0.88</v>
      </c>
      <c r="V191" s="103" t="n">
        <v>0.89</v>
      </c>
      <c r="W191" s="102" t="n">
        <v>4</v>
      </c>
      <c r="X191" s="93" t="n"/>
      <c r="Y191" s="91" t="inlineStr">
        <is>
          <t>None</t>
        </is>
      </c>
      <c r="Z191" s="99" t="n">
        <v>38.06</v>
      </c>
      <c r="AA191" s="96" t="n">
        <v>0.82</v>
      </c>
      <c r="AB191" s="96" t="n">
        <v>0.9</v>
      </c>
      <c r="AC191" s="96" t="n">
        <v>0.82</v>
      </c>
      <c r="AD191" s="96" t="n">
        <v>1.01</v>
      </c>
      <c r="AE191" s="96" t="n">
        <v>0.83</v>
      </c>
      <c r="AF191" s="103" t="n">
        <v>1.14</v>
      </c>
      <c r="AG191" s="91" t="inlineStr">
        <is>
          <t>Normal</t>
        </is>
      </c>
      <c r="AH191" s="100" t="n">
        <v>0</v>
      </c>
      <c r="AI191" s="101" t="n">
        <v>0</v>
      </c>
      <c r="AJ191" s="92" t="inlineStr">
        <is>
          <t>Y</t>
        </is>
      </c>
      <c r="AK191" s="96" t="n">
        <v>4.83</v>
      </c>
      <c r="AL191" s="91" t="inlineStr">
        <is>
          <t>Long buildup</t>
        </is>
      </c>
      <c r="AM191" s="93" t="n">
        <v>116</v>
      </c>
      <c r="AN191" s="92" t="inlineStr">
        <is>
          <t>None</t>
        </is>
      </c>
      <c r="AO191" s="102" t="n">
        <v>0</v>
      </c>
      <c r="AP191" s="103" t="n">
        <v>0.67</v>
      </c>
      <c r="AQ191" s="102" t="n">
        <v>32</v>
      </c>
      <c r="AR191" s="91" t="inlineStr">
        <is>
          <t>N</t>
        </is>
      </c>
      <c r="AS191" s="104" t="n">
        <v>5.9</v>
      </c>
      <c r="AT191" s="92">
        <f>IF(AND(P191="52-wk high",T191&gt;=Settings!$B$7),"Y","N")</f>
        <v/>
      </c>
      <c r="AU191" s="91">
        <f>IF(AND(AD191&gt;=Settings!$B$8,M191&gt;0),"Y","N")</f>
        <v/>
      </c>
      <c r="AV191" s="91">
        <f>IF(OR(AH191&gt;Settings!$B$9,AI191&gt;Settings!$B$9),"Y","N")</f>
        <v/>
      </c>
      <c r="AW191" s="91">
        <f>IF(AJ191&lt;&gt;"Y","n/a",IF(AND(M191&gt;0,AK191&gt;Settings!$B$10),"Y","N"))</f>
        <v/>
      </c>
      <c r="AX191" s="91">
        <f>IF(AO191&gt;=Settings!$B$11,"Y","N")</f>
        <v/>
      </c>
      <c r="AY191" s="99">
        <f>(AT191="Y")+(AU191="Y")+(AV191="Y")+(AW191="Y")+(AX191="Y")</f>
        <v/>
      </c>
      <c r="AZ191" s="94">
        <f>IF(AY191=0,"None",_xlfn.TEXTJOIN(", ",TRUE(),IF(AT191="Y","Breakout",""),IF(AU191="Y","Accumulation",""),IF(AV191="Y","Institutional buying",""),IF(AW191="Y","Long buildup",""),IF(AX191="Y","Momentum leader","")))</f>
        <v/>
      </c>
      <c r="BA191" s="94">
        <f>IF(BW191="","","Passes "&amp;AY191&amp;" of 5 buy-side scans"&amp;IF(G191="Y","; RED FLAG: filter out using Red flag column",""))</f>
        <v/>
      </c>
      <c r="BB191" s="91" t="inlineStr">
        <is>
          <t>None</t>
        </is>
      </c>
      <c r="BC191" s="92" t="inlineStr">
        <is>
          <t>N</t>
        </is>
      </c>
      <c r="BD191" s="94" t="n"/>
      <c r="BE191" s="94" t="n"/>
      <c r="BF191" s="92">
        <f>IF(R191*100000&gt;=Settings!$B$5,"Y","N")</f>
        <v/>
      </c>
      <c r="BG191" s="91">
        <f>IF(F191&gt;Settings!$B$6,"Y","N")</f>
        <v/>
      </c>
      <c r="BH191" s="97" t="n">
        <v>-22.57</v>
      </c>
      <c r="BI191" s="96" t="n">
        <v>-2.22</v>
      </c>
      <c r="BJ191" s="96" t="n">
        <v>-13.31</v>
      </c>
      <c r="BK191" s="96" t="n">
        <v>-16.5</v>
      </c>
      <c r="BL191" s="96" t="n">
        <v>-6.36</v>
      </c>
      <c r="BM191" s="96" t="n">
        <v>-13.74</v>
      </c>
      <c r="BN191" s="97" t="n">
        <v>-4.97</v>
      </c>
      <c r="BO191" s="96" t="n">
        <v>-9.42</v>
      </c>
      <c r="BP191" s="96" t="n">
        <v>-10.66</v>
      </c>
      <c r="BQ191" s="96" t="n">
        <v>-10.21</v>
      </c>
      <c r="BR191" s="91" t="inlineStr">
        <is>
          <t>Mixed</t>
        </is>
      </c>
      <c r="BS191" s="91" t="inlineStr">
        <is>
          <t>None</t>
        </is>
      </c>
      <c r="BT191" s="96" t="n">
        <v>32.8</v>
      </c>
      <c r="BU191" s="91" t="inlineStr">
        <is>
          <t>N</t>
        </is>
      </c>
      <c r="BV191" s="99">
        <f>IF(OR(BF191&lt;&gt;"Y",BG191&lt;&gt;"Y"),"",(AND(ISNUMBER(BQ191),BQ191&gt;0))+(BR191="Stacked up")+(AND(ISNUMBER(BH191),BH191&gt;=-Settings!$B$17))+(AND(ISNUMBER(BK191),ISNUMBER(BM191),BK191&gt;0,BM191&gt;0))+(AND(ISNUMBER(AQ191),AQ191&gt;=Settings!$B$18))+(AND(ISNUMBER(BT191),BT191&gt;=Settings!$B$19,BT191&lt;=Settings!$B$20))+(AND(ISNUMBER(AS191),AS191&gt;0))+(AND(ISNUMBER(T191),ISNUMBER(M191),T191&gt;=Settings!$B$21,M191&gt;0))+(AND(ISNUMBER(AD191),ISNUMBER(M191),AD191&gt;=Settings!$B$22,M191&gt;0))+(AY191&gt;=1))</f>
        <v/>
      </c>
      <c r="BW191" s="91">
        <f>IF(OR(AY191=0,BF191&lt;&gt;"Y",BG191&lt;&gt;"Y"),"",1+SUMPRODUCT(($A$6:$A$2604=A191)*($AY$6:$AY$2604&gt;0)*($BF$6:$BF$2604="Y")*($BG$6:$BG$2604="Y")*(($AY$6:$AY$2604&gt;AY191)+($AY$6:$AY$2604=AY191)*($AD$6:$AD$2604&gt;AD191))))</f>
        <v/>
      </c>
    </row>
    <row r="192" ht="23.85" customHeight="1" s="55">
      <c r="A192" s="90" t="n">
        <v>46296</v>
      </c>
      <c r="B192" s="91" t="inlineStr">
        <is>
          <t>PATANJALI</t>
        </is>
      </c>
      <c r="C192" s="91" t="inlineStr">
        <is>
          <t>INE619A01035</t>
        </is>
      </c>
      <c r="D192" s="91" t="inlineStr">
        <is>
          <t>Fast Moving Consumer Goods</t>
        </is>
      </c>
      <c r="E192" s="91" t="inlineStr">
        <is>
          <t>Midcap 150 (in Nifty 200)</t>
        </is>
      </c>
      <c r="F192" s="93" t="n">
        <v>38644</v>
      </c>
      <c r="G192" s="92" t="inlineStr">
        <is>
          <t>N</t>
        </is>
      </c>
      <c r="H192" s="94" t="n"/>
      <c r="I192" s="91" t="inlineStr">
        <is>
          <t>N</t>
        </is>
      </c>
      <c r="J192" s="92">
        <f>IF(K192="","N","Y")</f>
        <v/>
      </c>
      <c r="K192" s="94">
        <f>_xlfn.TEXTJOIN("; ",TRUE,IF(P192="52-wk low","52-wk low",""),IF(AND(AD192&gt;=Settings!$B$12,M192&lt;0),"Distribution",""),IF(AND(AJ192="Y",M192&lt;0,AK192&lt;-Settings!$B$13),"Long unwinding",""),IF(AND(AJ192="Y",M192&lt;0,AK192&gt;Settings!$B$13),"Short buildup",""))</f>
        <v/>
      </c>
      <c r="L192" s="95" t="n">
        <v>355.15</v>
      </c>
      <c r="M192" s="96" t="n">
        <v>-2.16</v>
      </c>
      <c r="N192" s="93" t="n">
        <v>1729</v>
      </c>
      <c r="O192" s="91" t="inlineStr">
        <is>
          <t>None</t>
        </is>
      </c>
      <c r="P192" s="91" t="inlineStr">
        <is>
          <t>None</t>
        </is>
      </c>
      <c r="Q192" s="97" t="n">
        <v>43.28</v>
      </c>
      <c r="R192" s="96" t="n">
        <v>54.37</v>
      </c>
      <c r="S192" s="96" t="n">
        <v>0.8</v>
      </c>
      <c r="T192" s="96" t="n">
        <v>0.9399999999999999</v>
      </c>
      <c r="U192" s="96" t="n">
        <v>0.91</v>
      </c>
      <c r="V192" s="103" t="n">
        <v>1.14</v>
      </c>
      <c r="W192" s="102" t="n">
        <v>3</v>
      </c>
      <c r="X192" s="93" t="n"/>
      <c r="Y192" s="91" t="inlineStr">
        <is>
          <t>None</t>
        </is>
      </c>
      <c r="Z192" s="99" t="n">
        <v>30.17</v>
      </c>
      <c r="AA192" s="96" t="n">
        <v>0.86</v>
      </c>
      <c r="AB192" s="96" t="n">
        <v>0.89</v>
      </c>
      <c r="AC192" s="96" t="n">
        <v>0.98</v>
      </c>
      <c r="AD192" s="96" t="n">
        <v>0.98</v>
      </c>
      <c r="AE192" s="96" t="n">
        <v>0.93</v>
      </c>
      <c r="AF192" s="103" t="n">
        <v>0.82</v>
      </c>
      <c r="AG192" s="91" t="inlineStr">
        <is>
          <t>Normal</t>
        </is>
      </c>
      <c r="AH192" s="100" t="n">
        <v>0</v>
      </c>
      <c r="AI192" s="101" t="n">
        <v>0</v>
      </c>
      <c r="AJ192" s="92" t="inlineStr">
        <is>
          <t>Y</t>
        </is>
      </c>
      <c r="AK192" s="96" t="n">
        <v>-0.9</v>
      </c>
      <c r="AL192" s="91" t="inlineStr">
        <is>
          <t>Long unwinding</t>
        </is>
      </c>
      <c r="AM192" s="93" t="n">
        <v>89</v>
      </c>
      <c r="AN192" s="92" t="inlineStr">
        <is>
          <t>None</t>
        </is>
      </c>
      <c r="AO192" s="102" t="n">
        <v>0</v>
      </c>
      <c r="AP192" s="103" t="n">
        <v>0.44</v>
      </c>
      <c r="AQ192" s="102" t="n">
        <v>1</v>
      </c>
      <c r="AR192" s="91" t="inlineStr">
        <is>
          <t>N</t>
        </is>
      </c>
      <c r="AS192" s="104" t="n">
        <v>2.11</v>
      </c>
      <c r="AT192" s="92">
        <f>IF(AND(P192="52-wk high",T192&gt;=Settings!$B$7),"Y","N")</f>
        <v/>
      </c>
      <c r="AU192" s="91">
        <f>IF(AND(AD192&gt;=Settings!$B$8,M192&gt;0),"Y","N")</f>
        <v/>
      </c>
      <c r="AV192" s="91">
        <f>IF(OR(AH192&gt;Settings!$B$9,AI192&gt;Settings!$B$9),"Y","N")</f>
        <v/>
      </c>
      <c r="AW192" s="91">
        <f>IF(AJ192&lt;&gt;"Y","n/a",IF(AND(M192&gt;0,AK192&gt;Settings!$B$10),"Y","N"))</f>
        <v/>
      </c>
      <c r="AX192" s="91">
        <f>IF(AO192&gt;=Settings!$B$11,"Y","N")</f>
        <v/>
      </c>
      <c r="AY192" s="99">
        <f>(AT192="Y")+(AU192="Y")+(AV192="Y")+(AW192="Y")+(AX192="Y")</f>
        <v/>
      </c>
      <c r="AZ192" s="94">
        <f>IF(AY192=0,"None",_xlfn.TEXTJOIN(", ",TRUE(),IF(AT192="Y","Breakout",""),IF(AU192="Y","Accumulation",""),IF(AV192="Y","Institutional buying",""),IF(AW192="Y","Long buildup",""),IF(AX192="Y","Momentum leader","")))</f>
        <v/>
      </c>
      <c r="BA192" s="94">
        <f>IF(BW192="","","Passes "&amp;AY192&amp;" of 5 buy-side scans"&amp;IF(G192="Y","; RED FLAG: filter out using Red flag column",""))</f>
        <v/>
      </c>
      <c r="BB192" s="91" t="inlineStr">
        <is>
          <t>Upper</t>
        </is>
      </c>
      <c r="BC192" s="92" t="inlineStr">
        <is>
          <t>N</t>
        </is>
      </c>
      <c r="BD192" s="94" t="n"/>
      <c r="BE192" s="94" t="n"/>
      <c r="BF192" s="92">
        <f>IF(R192*100000&gt;=Settings!$B$5,"Y","N")</f>
        <v/>
      </c>
      <c r="BG192" s="91">
        <f>IF(F192&gt;Settings!$B$6,"Y","N")</f>
        <v/>
      </c>
      <c r="BH192" s="97" t="n">
        <v>-42.16</v>
      </c>
      <c r="BI192" s="96" t="n">
        <v>-12.28</v>
      </c>
      <c r="BJ192" s="96" t="n">
        <v>2.7</v>
      </c>
      <c r="BK192" s="96" t="n">
        <v>-14.05</v>
      </c>
      <c r="BL192" s="96" t="n">
        <v>-24.45</v>
      </c>
      <c r="BM192" s="96" t="n">
        <v>-38.87</v>
      </c>
      <c r="BN192" s="97" t="n">
        <v>-4.1</v>
      </c>
      <c r="BO192" s="96" t="n">
        <v>-3.85</v>
      </c>
      <c r="BP192" s="96" t="n">
        <v>-9.16</v>
      </c>
      <c r="BQ192" s="96" t="n">
        <v>-18.54</v>
      </c>
      <c r="BR192" s="91" t="inlineStr">
        <is>
          <t>Mixed</t>
        </is>
      </c>
      <c r="BS192" s="91" t="inlineStr">
        <is>
          <t>None</t>
        </is>
      </c>
      <c r="BT192" s="96" t="n">
        <v>38.1</v>
      </c>
      <c r="BU192" s="91" t="inlineStr">
        <is>
          <t>N</t>
        </is>
      </c>
      <c r="BV192" s="99">
        <f>IF(OR(BF192&lt;&gt;"Y",BG192&lt;&gt;"Y"),"",(AND(ISNUMBER(BQ192),BQ192&gt;0))+(BR192="Stacked up")+(AND(ISNUMBER(BH192),BH192&gt;=-Settings!$B$17))+(AND(ISNUMBER(BK192),ISNUMBER(BM192),BK192&gt;0,BM192&gt;0))+(AND(ISNUMBER(AQ192),AQ192&gt;=Settings!$B$18))+(AND(ISNUMBER(BT192),BT192&gt;=Settings!$B$19,BT192&lt;=Settings!$B$20))+(AND(ISNUMBER(AS192),AS192&gt;0))+(AND(ISNUMBER(T192),ISNUMBER(M192),T192&gt;=Settings!$B$21,M192&gt;0))+(AND(ISNUMBER(AD192),ISNUMBER(M192),AD192&gt;=Settings!$B$22,M192&gt;0))+(AY192&gt;=1))</f>
        <v/>
      </c>
      <c r="BW192" s="91">
        <f>IF(OR(AY192=0,BF192&lt;&gt;"Y",BG192&lt;&gt;"Y"),"",1+SUMPRODUCT(($A$6:$A$2604=A192)*($AY$6:$AY$2604&gt;0)*($BF$6:$BF$2604="Y")*($BG$6:$BG$2604="Y")*(($AY$6:$AY$2604&gt;AY192)+($AY$6:$AY$2604=AY192)*($AD$6:$AD$2604&gt;AD192))))</f>
        <v/>
      </c>
    </row>
    <row r="193" ht="23.85" customHeight="1" s="55">
      <c r="A193" s="90" t="n">
        <v>46296</v>
      </c>
      <c r="B193" s="91" t="inlineStr">
        <is>
          <t>IRCTC</t>
        </is>
      </c>
      <c r="C193" s="91" t="inlineStr">
        <is>
          <t>INE335Y01020</t>
        </is>
      </c>
      <c r="D193" s="91" t="inlineStr">
        <is>
          <t>Consumer Services</t>
        </is>
      </c>
      <c r="E193" s="91" t="inlineStr">
        <is>
          <t>Midcap 150 (in Nifty 200)</t>
        </is>
      </c>
      <c r="F193" s="93" t="n">
        <v>36328</v>
      </c>
      <c r="G193" s="92" t="inlineStr">
        <is>
          <t>N</t>
        </is>
      </c>
      <c r="H193" s="94" t="n"/>
      <c r="I193" s="91" t="inlineStr">
        <is>
          <t>N</t>
        </is>
      </c>
      <c r="J193" s="92">
        <f>IF(K193="","N","Y")</f>
        <v/>
      </c>
      <c r="K193" s="94">
        <f>_xlfn.TEXTJOIN("; ",TRUE,IF(P193="52-wk low","52-wk low",""),IF(AND(AD193&gt;=Settings!$B$12,M193&lt;0),"Distribution",""),IF(AND(AJ193="Y",M193&lt;0,AK193&lt;-Settings!$B$13),"Long unwinding",""),IF(AND(AJ193="Y",M193&lt;0,AK193&gt;Settings!$B$13),"Short buildup",""))</f>
        <v/>
      </c>
      <c r="L193" s="95" t="n">
        <v>454.1</v>
      </c>
      <c r="M193" s="96" t="n">
        <v>-0.29</v>
      </c>
      <c r="N193" s="93" t="n">
        <v>702</v>
      </c>
      <c r="O193" s="91" t="inlineStr">
        <is>
          <t>None</t>
        </is>
      </c>
      <c r="P193" s="91" t="inlineStr">
        <is>
          <t>None</t>
        </is>
      </c>
      <c r="Q193" s="97" t="n">
        <v>15.29</v>
      </c>
      <c r="R193" s="96" t="n">
        <v>6.97</v>
      </c>
      <c r="S193" s="96" t="n">
        <v>2.25</v>
      </c>
      <c r="T193" s="96" t="n">
        <v>1.92</v>
      </c>
      <c r="U193" s="96" t="n">
        <v>1.79</v>
      </c>
      <c r="V193" s="103" t="n">
        <v>0.8100000000000001</v>
      </c>
      <c r="W193" s="102" t="n">
        <v>3</v>
      </c>
      <c r="X193" s="93" t="n">
        <v>108</v>
      </c>
      <c r="Y193" s="91" t="inlineStr">
        <is>
          <t>None</t>
        </is>
      </c>
      <c r="Z193" s="99" t="n">
        <v>41.81</v>
      </c>
      <c r="AA193" s="96" t="n">
        <v>0.85</v>
      </c>
      <c r="AB193" s="96" t="n">
        <v>0.82</v>
      </c>
      <c r="AC193" s="96" t="n">
        <v>1.95</v>
      </c>
      <c r="AD193" s="96" t="n">
        <v>1.59</v>
      </c>
      <c r="AE193" s="96" t="n">
        <v>1.49</v>
      </c>
      <c r="AF193" s="103" t="n">
        <v>0.93</v>
      </c>
      <c r="AG193" s="91" t="inlineStr">
        <is>
          <t>Normal</t>
        </is>
      </c>
      <c r="AH193" s="100" t="n">
        <v>0</v>
      </c>
      <c r="AI193" s="101" t="n">
        <v>0</v>
      </c>
      <c r="AJ193" s="92" t="inlineStr">
        <is>
          <t>N</t>
        </is>
      </c>
      <c r="AK193" s="96" t="n"/>
      <c r="AL193" s="91" t="inlineStr">
        <is>
          <t>n/a</t>
        </is>
      </c>
      <c r="AM193" s="93" t="n"/>
      <c r="AN193" s="92" t="inlineStr">
        <is>
          <t>None</t>
        </is>
      </c>
      <c r="AO193" s="102" t="n">
        <v>0</v>
      </c>
      <c r="AP193" s="103" t="n">
        <v>0.45</v>
      </c>
      <c r="AQ193" s="102" t="n">
        <v>2</v>
      </c>
      <c r="AR193" s="91" t="inlineStr">
        <is>
          <t>N</t>
        </is>
      </c>
      <c r="AS193" s="104" t="n">
        <v>2.34</v>
      </c>
      <c r="AT193" s="92">
        <f>IF(AND(P193="52-wk high",T193&gt;=Settings!$B$7),"Y","N")</f>
        <v/>
      </c>
      <c r="AU193" s="91">
        <f>IF(AND(AD193&gt;=Settings!$B$8,M193&gt;0),"Y","N")</f>
        <v/>
      </c>
      <c r="AV193" s="91">
        <f>IF(OR(AH193&gt;Settings!$B$9,AI193&gt;Settings!$B$9),"Y","N")</f>
        <v/>
      </c>
      <c r="AW193" s="91">
        <f>IF(AJ193&lt;&gt;"Y","n/a",IF(AND(M193&gt;0,AK193&gt;Settings!$B$10),"Y","N"))</f>
        <v/>
      </c>
      <c r="AX193" s="91">
        <f>IF(AO193&gt;=Settings!$B$11,"Y","N")</f>
        <v/>
      </c>
      <c r="AY193" s="99">
        <f>(AT193="Y")+(AU193="Y")+(AV193="Y")+(AW193="Y")+(AX193="Y")</f>
        <v/>
      </c>
      <c r="AZ193" s="94">
        <f>IF(AY193=0,"None",_xlfn.TEXTJOIN(", ",TRUE(),IF(AT193="Y","Breakout",""),IF(AU193="Y","Accumulation",""),IF(AV193="Y","Institutional buying",""),IF(AW193="Y","Long buildup",""),IF(AX193="Y","Momentum leader","")))</f>
        <v/>
      </c>
      <c r="BA193" s="94">
        <f>IF(BW193="","","Passes "&amp;AY193&amp;" of 5 buy-side scans"&amp;IF(G193="Y","; RED FLAG: filter out using Red flag column",""))</f>
        <v/>
      </c>
      <c r="BB193" s="91" t="inlineStr">
        <is>
          <t>None</t>
        </is>
      </c>
      <c r="BC193" s="92" t="inlineStr">
        <is>
          <t>N</t>
        </is>
      </c>
      <c r="BD193" s="94" t="n"/>
      <c r="BE193" s="94" t="n"/>
      <c r="BF193" s="92">
        <f>IF(R193*100000&gt;=Settings!$B$5,"Y","N")</f>
        <v/>
      </c>
      <c r="BG193" s="91">
        <f>IF(F193&gt;Settings!$B$6,"Y","N")</f>
        <v/>
      </c>
      <c r="BH193" s="97" t="n">
        <v>-38.28</v>
      </c>
      <c r="BI193" s="96" t="n">
        <v>-1.54</v>
      </c>
      <c r="BJ193" s="96" t="n">
        <v>-5.66</v>
      </c>
      <c r="BK193" s="96" t="n">
        <v>-9.67</v>
      </c>
      <c r="BL193" s="96" t="n">
        <v>-11.17</v>
      </c>
      <c r="BM193" s="96" t="n">
        <v>-35.69</v>
      </c>
      <c r="BN193" s="97" t="n">
        <v>-2.32</v>
      </c>
      <c r="BO193" s="96" t="n">
        <v>-5.37</v>
      </c>
      <c r="BP193" s="96" t="n">
        <v>-9.48</v>
      </c>
      <c r="BQ193" s="96" t="n">
        <v>-16.49</v>
      </c>
      <c r="BR193" s="91" t="inlineStr">
        <is>
          <t>Stacked down</t>
        </is>
      </c>
      <c r="BS193" s="91" t="inlineStr">
        <is>
          <t>None</t>
        </is>
      </c>
      <c r="BT193" s="96" t="n">
        <v>35.1</v>
      </c>
      <c r="BU193" s="91" t="inlineStr">
        <is>
          <t>N</t>
        </is>
      </c>
      <c r="BV193" s="99">
        <f>IF(OR(BF193&lt;&gt;"Y",BG193&lt;&gt;"Y"),"",(AND(ISNUMBER(BQ193),BQ193&gt;0))+(BR193="Stacked up")+(AND(ISNUMBER(BH193),BH193&gt;=-Settings!$B$17))+(AND(ISNUMBER(BK193),ISNUMBER(BM193),BK193&gt;0,BM193&gt;0))+(AND(ISNUMBER(AQ193),AQ193&gt;=Settings!$B$18))+(AND(ISNUMBER(BT193),BT193&gt;=Settings!$B$19,BT193&lt;=Settings!$B$20))+(AND(ISNUMBER(AS193),AS193&gt;0))+(AND(ISNUMBER(T193),ISNUMBER(M193),T193&gt;=Settings!$B$21,M193&gt;0))+(AND(ISNUMBER(AD193),ISNUMBER(M193),AD193&gt;=Settings!$B$22,M193&gt;0))+(AY193&gt;=1))</f>
        <v/>
      </c>
      <c r="BW193" s="91">
        <f>IF(OR(AY193=0,BF193&lt;&gt;"Y",BG193&lt;&gt;"Y"),"",1+SUMPRODUCT(($A$6:$A$2604=A193)*($AY$6:$AY$2604&gt;0)*($BF$6:$BF$2604="Y")*($BG$6:$BG$2604="Y")*(($AY$6:$AY$2604&gt;AY193)+($AY$6:$AY$2604=AY193)*($AD$6:$AD$2604&gt;AD193))))</f>
        <v/>
      </c>
    </row>
    <row r="194" ht="23.85" customHeight="1" s="55">
      <c r="A194" s="90" t="n">
        <v>46296</v>
      </c>
      <c r="B194" s="91" t="inlineStr">
        <is>
          <t>ASTRAL</t>
        </is>
      </c>
      <c r="C194" s="91" t="inlineStr">
        <is>
          <t>INE006I01046</t>
        </is>
      </c>
      <c r="D194" s="91" t="inlineStr">
        <is>
          <t>Capital Goods</t>
        </is>
      </c>
      <c r="E194" s="91" t="inlineStr">
        <is>
          <t>Midcap 150 (in Nifty 200)</t>
        </is>
      </c>
      <c r="F194" s="93" t="n">
        <v>36107</v>
      </c>
      <c r="G194" s="92" t="inlineStr">
        <is>
          <t>N</t>
        </is>
      </c>
      <c r="H194" s="94" t="n"/>
      <c r="I194" s="91" t="inlineStr">
        <is>
          <t>N</t>
        </is>
      </c>
      <c r="J194" s="92">
        <f>IF(K194="","N","Y")</f>
        <v/>
      </c>
      <c r="K194" s="94">
        <f>_xlfn.TEXTJOIN("; ",TRUE,IF(P194="52-wk low","52-wk low",""),IF(AND(AD194&gt;=Settings!$B$12,M194&lt;0),"Distribution",""),IF(AND(AJ194="Y",M194&lt;0,AK194&lt;-Settings!$B$13),"Long unwinding",""),IF(AND(AJ194="Y",M194&lt;0,AK194&gt;Settings!$B$13),"Short buildup",""))</f>
        <v/>
      </c>
      <c r="L194" s="95" t="n">
        <v>1344</v>
      </c>
      <c r="M194" s="96" t="n">
        <v>-1.93</v>
      </c>
      <c r="N194" s="93" t="n">
        <v>1597</v>
      </c>
      <c r="O194" s="91" t="inlineStr">
        <is>
          <t>None</t>
        </is>
      </c>
      <c r="P194" s="91" t="inlineStr">
        <is>
          <t>None</t>
        </is>
      </c>
      <c r="Q194" s="97" t="n">
        <v>2.99</v>
      </c>
      <c r="R194" s="96" t="n">
        <v>5.85</v>
      </c>
      <c r="S194" s="96" t="n">
        <v>0.48</v>
      </c>
      <c r="T194" s="96" t="n">
        <v>0.31</v>
      </c>
      <c r="U194" s="96" t="n">
        <v>0.35</v>
      </c>
      <c r="V194" s="103" t="n">
        <v>0.6899999999999999</v>
      </c>
      <c r="W194" s="102" t="n">
        <v>1</v>
      </c>
      <c r="X194" s="93" t="n"/>
      <c r="Y194" s="91" t="inlineStr">
        <is>
          <t>None</t>
        </is>
      </c>
      <c r="Z194" s="99" t="n">
        <v>49.48</v>
      </c>
      <c r="AA194" s="96" t="n">
        <v>0.84</v>
      </c>
      <c r="AB194" s="96" t="n">
        <v>0.98</v>
      </c>
      <c r="AC194" s="96" t="n">
        <v>0.4</v>
      </c>
      <c r="AD194" s="96" t="n">
        <v>0.31</v>
      </c>
      <c r="AE194" s="96" t="n">
        <v>0.37</v>
      </c>
      <c r="AF194" s="103" t="n">
        <v>1.26</v>
      </c>
      <c r="AG194" s="91" t="inlineStr">
        <is>
          <t>Normal</t>
        </is>
      </c>
      <c r="AH194" s="100" t="n">
        <v>0</v>
      </c>
      <c r="AI194" s="101" t="n">
        <v>0</v>
      </c>
      <c r="AJ194" s="92" t="inlineStr">
        <is>
          <t>Y</t>
        </is>
      </c>
      <c r="AK194" s="96" t="n">
        <v>1.04</v>
      </c>
      <c r="AL194" s="91" t="inlineStr">
        <is>
          <t>Short buildup</t>
        </is>
      </c>
      <c r="AM194" s="93" t="n">
        <v>206</v>
      </c>
      <c r="AN194" s="92" t="inlineStr">
        <is>
          <t>MidSmall400 MQ 100</t>
        </is>
      </c>
      <c r="AO194" s="102" t="n">
        <v>1</v>
      </c>
      <c r="AP194" s="103" t="n">
        <v>0.66</v>
      </c>
      <c r="AQ194" s="102" t="n">
        <v>31</v>
      </c>
      <c r="AR194" s="91" t="inlineStr">
        <is>
          <t>N</t>
        </is>
      </c>
      <c r="AS194" s="104" t="n">
        <v>5.9</v>
      </c>
      <c r="AT194" s="92">
        <f>IF(AND(P194="52-wk high",T194&gt;=Settings!$B$7),"Y","N")</f>
        <v/>
      </c>
      <c r="AU194" s="91">
        <f>IF(AND(AD194&gt;=Settings!$B$8,M194&gt;0),"Y","N")</f>
        <v/>
      </c>
      <c r="AV194" s="91">
        <f>IF(OR(AH194&gt;Settings!$B$9,AI194&gt;Settings!$B$9),"Y","N")</f>
        <v/>
      </c>
      <c r="AW194" s="91">
        <f>IF(AJ194&lt;&gt;"Y","n/a",IF(AND(M194&gt;0,AK194&gt;Settings!$B$10),"Y","N"))</f>
        <v/>
      </c>
      <c r="AX194" s="91">
        <f>IF(AO194&gt;=Settings!$B$11,"Y","N")</f>
        <v/>
      </c>
      <c r="AY194" s="99">
        <f>(AT194="Y")+(AU194="Y")+(AV194="Y")+(AW194="Y")+(AX194="Y")</f>
        <v/>
      </c>
      <c r="AZ194" s="94">
        <f>IF(AY194=0,"None",_xlfn.TEXTJOIN(", ",TRUE(),IF(AT194="Y","Breakout",""),IF(AU194="Y","Accumulation",""),IF(AV194="Y","Institutional buying",""),IF(AW194="Y","Long buildup",""),IF(AX194="Y","Momentum leader","")))</f>
        <v/>
      </c>
      <c r="BA194" s="94">
        <f>IF(BW194="","","Passes "&amp;AY194&amp;" of 5 buy-side scans"&amp;IF(G194="Y","; RED FLAG: filter out using Red flag column",""))</f>
        <v/>
      </c>
      <c r="BB194" s="91" t="inlineStr">
        <is>
          <t>None</t>
        </is>
      </c>
      <c r="BC194" s="92" t="inlineStr">
        <is>
          <t>Y</t>
        </is>
      </c>
      <c r="BD194" s="94" t="inlineStr">
        <is>
          <t>PE &gt; 50</t>
        </is>
      </c>
      <c r="BE194" s="94" t="n"/>
      <c r="BF194" s="92">
        <f>IF(R194*100000&gt;=Settings!$B$5,"Y","N")</f>
        <v/>
      </c>
      <c r="BG194" s="91">
        <f>IF(F194&gt;Settings!$B$6,"Y","N")</f>
        <v/>
      </c>
      <c r="BH194" s="97" t="n">
        <v>-24.01</v>
      </c>
      <c r="BI194" s="96" t="n">
        <v>-3.45</v>
      </c>
      <c r="BJ194" s="96" t="n">
        <v>-10.82</v>
      </c>
      <c r="BK194" s="96" t="n">
        <v>-1.33</v>
      </c>
      <c r="BL194" s="96" t="n">
        <v>-14.41</v>
      </c>
      <c r="BM194" s="96" t="n">
        <v>-2.35</v>
      </c>
      <c r="BN194" s="97" t="n">
        <v>-4.71</v>
      </c>
      <c r="BO194" s="96" t="n">
        <v>-6.89</v>
      </c>
      <c r="BP194" s="96" t="n">
        <v>-8.33</v>
      </c>
      <c r="BQ194" s="96" t="n">
        <v>-9.17</v>
      </c>
      <c r="BR194" s="91" t="inlineStr">
        <is>
          <t>Stacked down</t>
        </is>
      </c>
      <c r="BS194" s="91" t="inlineStr">
        <is>
          <t>None</t>
        </is>
      </c>
      <c r="BT194" s="96" t="n">
        <v>26.4</v>
      </c>
      <c r="BU194" s="91" t="inlineStr">
        <is>
          <t>N</t>
        </is>
      </c>
      <c r="BV194" s="99">
        <f>IF(OR(BF194&lt;&gt;"Y",BG194&lt;&gt;"Y"),"",(AND(ISNUMBER(BQ194),BQ194&gt;0))+(BR194="Stacked up")+(AND(ISNUMBER(BH194),BH194&gt;=-Settings!$B$17))+(AND(ISNUMBER(BK194),ISNUMBER(BM194),BK194&gt;0,BM194&gt;0))+(AND(ISNUMBER(AQ194),AQ194&gt;=Settings!$B$18))+(AND(ISNUMBER(BT194),BT194&gt;=Settings!$B$19,BT194&lt;=Settings!$B$20))+(AND(ISNUMBER(AS194),AS194&gt;0))+(AND(ISNUMBER(T194),ISNUMBER(M194),T194&gt;=Settings!$B$21,M194&gt;0))+(AND(ISNUMBER(AD194),ISNUMBER(M194),AD194&gt;=Settings!$B$22,M194&gt;0))+(AY194&gt;=1))</f>
        <v/>
      </c>
      <c r="BW194" s="91">
        <f>IF(OR(AY194=0,BF194&lt;&gt;"Y",BG194&lt;&gt;"Y"),"",1+SUMPRODUCT(($A$6:$A$2604=A194)*($AY$6:$AY$2604&gt;0)*($BF$6:$BF$2604="Y")*($BG$6:$BG$2604="Y")*(($AY$6:$AY$2604&gt;AY194)+($AY$6:$AY$2604=AY194)*($AD$6:$AD$2604&gt;AD194))))</f>
        <v/>
      </c>
    </row>
    <row r="195" ht="23.85" customHeight="1" s="55">
      <c r="A195" s="90" t="n">
        <v>46296</v>
      </c>
      <c r="B195" s="91" t="inlineStr">
        <is>
          <t>NLCINDIA</t>
        </is>
      </c>
      <c r="C195" s="91" t="inlineStr">
        <is>
          <t>INE589A01014</t>
        </is>
      </c>
      <c r="D195" s="91" t="inlineStr">
        <is>
          <t>Power</t>
        </is>
      </c>
      <c r="E195" s="91" t="inlineStr">
        <is>
          <t>Midcap 150 (in Nifty 200)</t>
        </is>
      </c>
      <c r="F195" s="93" t="n">
        <v>35110</v>
      </c>
      <c r="G195" s="92" t="inlineStr">
        <is>
          <t>N</t>
        </is>
      </c>
      <c r="H195" s="94" t="n"/>
      <c r="I195" s="91" t="inlineStr">
        <is>
          <t>N</t>
        </is>
      </c>
      <c r="J195" s="92">
        <f>IF(K195="","N","Y")</f>
        <v/>
      </c>
      <c r="K195" s="94">
        <f>_xlfn.TEXTJOIN("; ",TRUE,IF(P195="52-wk low","52-wk low",""),IF(AND(AD195&gt;=Settings!$B$12,M195&lt;0),"Distribution",""),IF(AND(AJ195="Y",M195&lt;0,AK195&lt;-Settings!$B$13),"Long unwinding",""),IF(AND(AJ195="Y",M195&lt;0,AK195&gt;Settings!$B$13),"Short buildup",""))</f>
        <v/>
      </c>
      <c r="L195" s="95" t="n">
        <v>253.2</v>
      </c>
      <c r="M195" s="96" t="n">
        <v>-3.25</v>
      </c>
      <c r="N195" s="93" t="n">
        <v>2170</v>
      </c>
      <c r="O195" s="91" t="inlineStr">
        <is>
          <t>None</t>
        </is>
      </c>
      <c r="P195" s="91" t="inlineStr">
        <is>
          <t>None</t>
        </is>
      </c>
      <c r="Q195" s="97" t="n">
        <v>15.97</v>
      </c>
      <c r="R195" s="96" t="n">
        <v>15.6</v>
      </c>
      <c r="S195" s="96" t="n">
        <v>1.01</v>
      </c>
      <c r="T195" s="96" t="n">
        <v>0.88</v>
      </c>
      <c r="U195" s="96" t="n">
        <v>0.35</v>
      </c>
      <c r="V195" s="103" t="n">
        <v>0.35</v>
      </c>
      <c r="W195" s="102" t="n">
        <v>0</v>
      </c>
      <c r="X195" s="93" t="n"/>
      <c r="Y195" s="91" t="inlineStr">
        <is>
          <t>None</t>
        </is>
      </c>
      <c r="Z195" s="99" t="n">
        <v>48.13</v>
      </c>
      <c r="AA195" s="96" t="n">
        <v>0.97</v>
      </c>
      <c r="AB195" s="96" t="n">
        <v>0.9399999999999999</v>
      </c>
      <c r="AC195" s="96" t="n">
        <v>1.02</v>
      </c>
      <c r="AD195" s="96" t="n">
        <v>0.84</v>
      </c>
      <c r="AE195" s="96" t="n">
        <v>0.43</v>
      </c>
      <c r="AF195" s="103" t="n">
        <v>1.22</v>
      </c>
      <c r="AG195" s="91" t="inlineStr">
        <is>
          <t>Normal</t>
        </is>
      </c>
      <c r="AH195" s="100" t="n">
        <v>0</v>
      </c>
      <c r="AI195" s="101" t="n">
        <v>0</v>
      </c>
      <c r="AJ195" s="92" t="inlineStr">
        <is>
          <t>N</t>
        </is>
      </c>
      <c r="AK195" s="96" t="n"/>
      <c r="AL195" s="91" t="inlineStr">
        <is>
          <t>n/a</t>
        </is>
      </c>
      <c r="AM195" s="93" t="n"/>
      <c r="AN195" s="92" t="inlineStr">
        <is>
          <t>500 Mom 50; Mid150 Mom 50</t>
        </is>
      </c>
      <c r="AO195" s="102" t="n">
        <v>2</v>
      </c>
      <c r="AP195" s="103" t="n">
        <v>0.67</v>
      </c>
      <c r="AQ195" s="102" t="n">
        <v>33</v>
      </c>
      <c r="AR195" s="91" t="inlineStr">
        <is>
          <t>N</t>
        </is>
      </c>
      <c r="AS195" s="104" t="n">
        <v>3.38</v>
      </c>
      <c r="AT195" s="92">
        <f>IF(AND(P195="52-wk high",T195&gt;=Settings!$B$7),"Y","N")</f>
        <v/>
      </c>
      <c r="AU195" s="91">
        <f>IF(AND(AD195&gt;=Settings!$B$8,M195&gt;0),"Y","N")</f>
        <v/>
      </c>
      <c r="AV195" s="91">
        <f>IF(OR(AH195&gt;Settings!$B$9,AI195&gt;Settings!$B$9),"Y","N")</f>
        <v/>
      </c>
      <c r="AW195" s="91">
        <f>IF(AJ195&lt;&gt;"Y","n/a",IF(AND(M195&gt;0,AK195&gt;Settings!$B$10),"Y","N"))</f>
        <v/>
      </c>
      <c r="AX195" s="91">
        <f>IF(AO195&gt;=Settings!$B$11,"Y","N")</f>
        <v/>
      </c>
      <c r="AY195" s="99">
        <f>(AT195="Y")+(AU195="Y")+(AV195="Y")+(AW195="Y")+(AX195="Y")</f>
        <v/>
      </c>
      <c r="AZ195" s="94">
        <f>IF(AY195=0,"None",_xlfn.TEXTJOIN(", ",TRUE(),IF(AT195="Y","Breakout",""),IF(AU195="Y","Accumulation",""),IF(AV195="Y","Institutional buying",""),IF(AW195="Y","Long buildup",""),IF(AX195="Y","Momentum leader","")))</f>
        <v/>
      </c>
      <c r="BA195" s="94">
        <f>IF(BW195="","","Passes "&amp;AY195&amp;" of 5 buy-side scans"&amp;IF(G195="Y","; RED FLAG: filter out using Red flag column",""))</f>
        <v/>
      </c>
      <c r="BB195" s="91" t="inlineStr">
        <is>
          <t>None</t>
        </is>
      </c>
      <c r="BC195" s="92" t="inlineStr">
        <is>
          <t>N</t>
        </is>
      </c>
      <c r="BD195" s="94" t="n"/>
      <c r="BE195" s="94" t="n"/>
      <c r="BF195" s="92">
        <f>IF(R195*100000&gt;=Settings!$B$5,"Y","N")</f>
        <v/>
      </c>
      <c r="BG195" s="91">
        <f>IF(F195&gt;Settings!$B$6,"Y","N")</f>
        <v/>
      </c>
      <c r="BH195" s="97" t="n">
        <v>-34.71</v>
      </c>
      <c r="BI195" s="96" t="n">
        <v>-3.82</v>
      </c>
      <c r="BJ195" s="96" t="n">
        <v>-7.69</v>
      </c>
      <c r="BK195" s="96" t="n">
        <v>-20.15</v>
      </c>
      <c r="BL195" s="96" t="n">
        <v>-10.59</v>
      </c>
      <c r="BM195" s="96" t="n">
        <v>-8.609999999999999</v>
      </c>
      <c r="BN195" s="97" t="n">
        <v>-4.22</v>
      </c>
      <c r="BO195" s="96" t="n">
        <v>-8.039999999999999</v>
      </c>
      <c r="BP195" s="96" t="n">
        <v>-10.85</v>
      </c>
      <c r="BQ195" s="96" t="n">
        <v>-11.1</v>
      </c>
      <c r="BR195" s="91" t="inlineStr">
        <is>
          <t>Stacked down</t>
        </is>
      </c>
      <c r="BS195" s="91" t="inlineStr">
        <is>
          <t>None</t>
        </is>
      </c>
      <c r="BT195" s="96" t="n">
        <v>33.7</v>
      </c>
      <c r="BU195" s="91" t="inlineStr">
        <is>
          <t>N</t>
        </is>
      </c>
      <c r="BV195" s="99">
        <f>IF(OR(BF195&lt;&gt;"Y",BG195&lt;&gt;"Y"),"",(AND(ISNUMBER(BQ195),BQ195&gt;0))+(BR195="Stacked up")+(AND(ISNUMBER(BH195),BH195&gt;=-Settings!$B$17))+(AND(ISNUMBER(BK195),ISNUMBER(BM195),BK195&gt;0,BM195&gt;0))+(AND(ISNUMBER(AQ195),AQ195&gt;=Settings!$B$18))+(AND(ISNUMBER(BT195),BT195&gt;=Settings!$B$19,BT195&lt;=Settings!$B$20))+(AND(ISNUMBER(AS195),AS195&gt;0))+(AND(ISNUMBER(T195),ISNUMBER(M195),T195&gt;=Settings!$B$21,M195&gt;0))+(AND(ISNUMBER(AD195),ISNUMBER(M195),AD195&gt;=Settings!$B$22,M195&gt;0))+(AY195&gt;=1))</f>
        <v/>
      </c>
      <c r="BW195" s="91">
        <f>IF(OR(AY195=0,BF195&lt;&gt;"Y",BG195&lt;&gt;"Y"),"",1+SUMPRODUCT(($A$6:$A$2604=A195)*($AY$6:$AY$2604&gt;0)*($BF$6:$BF$2604="Y")*($BG$6:$BG$2604="Y")*(($AY$6:$AY$2604&gt;AY195)+($AY$6:$AY$2604=AY195)*($AD$6:$AD$2604&gt;AD195))))</f>
        <v/>
      </c>
    </row>
    <row r="196" ht="23.85" customHeight="1" s="55">
      <c r="A196" s="90" t="n">
        <v>46296</v>
      </c>
      <c r="B196" s="91" t="inlineStr">
        <is>
          <t>VOLTAS</t>
        </is>
      </c>
      <c r="C196" s="91" t="inlineStr">
        <is>
          <t>INE226A01021</t>
        </is>
      </c>
      <c r="D196" s="91" t="inlineStr">
        <is>
          <t>Consumer Durables</t>
        </is>
      </c>
      <c r="E196" s="91" t="inlineStr">
        <is>
          <t>Midcap 150 (in Nifty 200)</t>
        </is>
      </c>
      <c r="F196" s="93" t="n">
        <v>34849</v>
      </c>
      <c r="G196" s="92" t="inlineStr">
        <is>
          <t>N</t>
        </is>
      </c>
      <c r="H196" s="94" t="n"/>
      <c r="I196" s="91" t="inlineStr">
        <is>
          <t>N</t>
        </is>
      </c>
      <c r="J196" s="92">
        <f>IF(K196="","N","Y")</f>
        <v/>
      </c>
      <c r="K196" s="94">
        <f>_xlfn.TEXTJOIN("; ",TRUE,IF(P196="52-wk low","52-wk low",""),IF(AND(AD196&gt;=Settings!$B$12,M196&lt;0),"Distribution",""),IF(AND(AJ196="Y",M196&lt;0,AK196&lt;-Settings!$B$13),"Long unwinding",""),IF(AND(AJ196="Y",M196&lt;0,AK196&gt;Settings!$B$13),"Short buildup",""))</f>
        <v/>
      </c>
      <c r="L196" s="95" t="n">
        <v>1053.2</v>
      </c>
      <c r="M196" s="96" t="n">
        <v>-1.57</v>
      </c>
      <c r="N196" s="93" t="n">
        <v>1381</v>
      </c>
      <c r="O196" s="91" t="inlineStr">
        <is>
          <t>None</t>
        </is>
      </c>
      <c r="P196" s="91" t="inlineStr">
        <is>
          <t>52-wk low</t>
        </is>
      </c>
      <c r="Q196" s="97" t="n">
        <v>6.39</v>
      </c>
      <c r="R196" s="96" t="n">
        <v>6.87</v>
      </c>
      <c r="S196" s="96" t="n">
        <v>0.85</v>
      </c>
      <c r="T196" s="96" t="n">
        <v>0.8</v>
      </c>
      <c r="U196" s="96" t="n">
        <v>0.67</v>
      </c>
      <c r="V196" s="103" t="n">
        <v>0.72</v>
      </c>
      <c r="W196" s="102" t="n">
        <v>3</v>
      </c>
      <c r="X196" s="93" t="n"/>
      <c r="Y196" s="91" t="inlineStr">
        <is>
          <t>None</t>
        </is>
      </c>
      <c r="Z196" s="99" t="n">
        <v>39.25</v>
      </c>
      <c r="AA196" s="96" t="n">
        <v>0.86</v>
      </c>
      <c r="AB196" s="96" t="n">
        <v>0.9</v>
      </c>
      <c r="AC196" s="96" t="n">
        <v>0.74</v>
      </c>
      <c r="AD196" s="96" t="n">
        <v>0.73</v>
      </c>
      <c r="AE196" s="96" t="n">
        <v>0.62</v>
      </c>
      <c r="AF196" s="103" t="n">
        <v>1.05</v>
      </c>
      <c r="AG196" s="91" t="inlineStr">
        <is>
          <t>Normal</t>
        </is>
      </c>
      <c r="AH196" s="100" t="n">
        <v>0</v>
      </c>
      <c r="AI196" s="101" t="n">
        <v>0</v>
      </c>
      <c r="AJ196" s="92" t="inlineStr">
        <is>
          <t>Y</t>
        </is>
      </c>
      <c r="AK196" s="96" t="n">
        <v>-1.38</v>
      </c>
      <c r="AL196" s="91" t="inlineStr">
        <is>
          <t>Long unwinding</t>
        </is>
      </c>
      <c r="AM196" s="93" t="n">
        <v>156</v>
      </c>
      <c r="AN196" s="92" t="inlineStr">
        <is>
          <t>None</t>
        </is>
      </c>
      <c r="AO196" s="102" t="n">
        <v>0</v>
      </c>
      <c r="AP196" s="103" t="n">
        <v>0.5600000000000001</v>
      </c>
      <c r="AQ196" s="102" t="n">
        <v>11</v>
      </c>
      <c r="AR196" s="91" t="inlineStr">
        <is>
          <t>Y</t>
        </is>
      </c>
      <c r="AS196" s="104" t="n">
        <v>0.75</v>
      </c>
      <c r="AT196" s="92">
        <f>IF(AND(P196="52-wk high",T196&gt;=Settings!$B$7),"Y","N")</f>
        <v/>
      </c>
      <c r="AU196" s="91">
        <f>IF(AND(AD196&gt;=Settings!$B$8,M196&gt;0),"Y","N")</f>
        <v/>
      </c>
      <c r="AV196" s="91">
        <f>IF(OR(AH196&gt;Settings!$B$9,AI196&gt;Settings!$B$9),"Y","N")</f>
        <v/>
      </c>
      <c r="AW196" s="91">
        <f>IF(AJ196&lt;&gt;"Y","n/a",IF(AND(M196&gt;0,AK196&gt;Settings!$B$10),"Y","N"))</f>
        <v/>
      </c>
      <c r="AX196" s="91">
        <f>IF(AO196&gt;=Settings!$B$11,"Y","N")</f>
        <v/>
      </c>
      <c r="AY196" s="99">
        <f>(AT196="Y")+(AU196="Y")+(AV196="Y")+(AW196="Y")+(AX196="Y")</f>
        <v/>
      </c>
      <c r="AZ196" s="94">
        <f>IF(AY196=0,"None",_xlfn.TEXTJOIN(", ",TRUE(),IF(AT196="Y","Breakout",""),IF(AU196="Y","Accumulation",""),IF(AV196="Y","Institutional buying",""),IF(AW196="Y","Long buildup",""),IF(AX196="Y","Momentum leader","")))</f>
        <v/>
      </c>
      <c r="BA196" s="94">
        <f>IF(BW196="","","Passes "&amp;AY196&amp;" of 5 buy-side scans"&amp;IF(G196="Y","; RED FLAG: filter out using Red flag column",""))</f>
        <v/>
      </c>
      <c r="BB196" s="91" t="inlineStr">
        <is>
          <t>None</t>
        </is>
      </c>
      <c r="BC196" s="92" t="inlineStr">
        <is>
          <t>Y</t>
        </is>
      </c>
      <c r="BD196" s="94" t="inlineStr">
        <is>
          <t>PE &gt; 50</t>
        </is>
      </c>
      <c r="BE196" s="94" t="n"/>
      <c r="BF196" s="92">
        <f>IF(R196*100000&gt;=Settings!$B$5,"Y","N")</f>
        <v/>
      </c>
      <c r="BG196" s="91">
        <f>IF(F196&gt;Settings!$B$6,"Y","N")</f>
        <v/>
      </c>
      <c r="BH196" s="97" t="n">
        <v>-33.45</v>
      </c>
      <c r="BI196" s="96" t="n">
        <v>-5.41</v>
      </c>
      <c r="BJ196" s="96" t="n">
        <v>-12.6</v>
      </c>
      <c r="BK196" s="96" t="n">
        <v>-17.79</v>
      </c>
      <c r="BL196" s="96" t="n">
        <v>-15.72</v>
      </c>
      <c r="BM196" s="96" t="n">
        <v>-22.19</v>
      </c>
      <c r="BN196" s="97" t="n">
        <v>-6.83</v>
      </c>
      <c r="BO196" s="96" t="n">
        <v>-11.57</v>
      </c>
      <c r="BP196" s="96" t="n">
        <v>-15.44</v>
      </c>
      <c r="BQ196" s="96" t="n">
        <v>-18.76</v>
      </c>
      <c r="BR196" s="91" t="inlineStr">
        <is>
          <t>Stacked down</t>
        </is>
      </c>
      <c r="BS196" s="91" t="inlineStr">
        <is>
          <t>None</t>
        </is>
      </c>
      <c r="BT196" s="96" t="n">
        <v>28.9</v>
      </c>
      <c r="BU196" s="91" t="inlineStr">
        <is>
          <t>N</t>
        </is>
      </c>
      <c r="BV196" s="99">
        <f>IF(OR(BF196&lt;&gt;"Y",BG196&lt;&gt;"Y"),"",(AND(ISNUMBER(BQ196),BQ196&gt;0))+(BR196="Stacked up")+(AND(ISNUMBER(BH196),BH196&gt;=-Settings!$B$17))+(AND(ISNUMBER(BK196),ISNUMBER(BM196),BK196&gt;0,BM196&gt;0))+(AND(ISNUMBER(AQ196),AQ196&gt;=Settings!$B$18))+(AND(ISNUMBER(BT196),BT196&gt;=Settings!$B$19,BT196&lt;=Settings!$B$20))+(AND(ISNUMBER(AS196),AS196&gt;0))+(AND(ISNUMBER(T196),ISNUMBER(M196),T196&gt;=Settings!$B$21,M196&gt;0))+(AND(ISNUMBER(AD196),ISNUMBER(M196),AD196&gt;=Settings!$B$22,M196&gt;0))+(AY196&gt;=1))</f>
        <v/>
      </c>
      <c r="BW196" s="91">
        <f>IF(OR(AY196=0,BF196&lt;&gt;"Y",BG196&lt;&gt;"Y"),"",1+SUMPRODUCT(($A$6:$A$2604=A196)*($AY$6:$AY$2604&gt;0)*($BF$6:$BF$2604="Y")*($BG$6:$BG$2604="Y")*(($AY$6:$AY$2604&gt;AY196)+($AY$6:$AY$2604=AY196)*($AD$6:$AD$2604&gt;AD196))))</f>
        <v/>
      </c>
    </row>
    <row r="197" ht="23.85" customHeight="1" s="55">
      <c r="A197" s="90" t="n">
        <v>46296</v>
      </c>
      <c r="B197" s="91" t="inlineStr">
        <is>
          <t>EXIDEIND</t>
        </is>
      </c>
      <c r="C197" s="91" t="inlineStr">
        <is>
          <t>INE302A01020</t>
        </is>
      </c>
      <c r="D197" s="91" t="inlineStr">
        <is>
          <t>Automobile and Auto Components</t>
        </is>
      </c>
      <c r="E197" s="91" t="inlineStr">
        <is>
          <t>Midcap 150 (in Nifty 200)</t>
        </is>
      </c>
      <c r="F197" s="93" t="n">
        <v>34803</v>
      </c>
      <c r="G197" s="92" t="inlineStr">
        <is>
          <t>N</t>
        </is>
      </c>
      <c r="H197" s="94" t="n"/>
      <c r="I197" s="91" t="inlineStr">
        <is>
          <t>N</t>
        </is>
      </c>
      <c r="J197" s="92">
        <f>IF(K197="","N","Y")</f>
        <v/>
      </c>
      <c r="K197" s="94">
        <f>_xlfn.TEXTJOIN("; ",TRUE,IF(P197="52-wk low","52-wk low",""),IF(AND(AD197&gt;=Settings!$B$12,M197&lt;0),"Distribution",""),IF(AND(AJ197="Y",M197&lt;0,AK197&lt;-Settings!$B$13),"Long unwinding",""),IF(AND(AJ197="Y",M197&lt;0,AK197&gt;Settings!$B$13),"Short buildup",""))</f>
        <v/>
      </c>
      <c r="L197" s="95" t="n">
        <v>409.45</v>
      </c>
      <c r="M197" s="96" t="n">
        <v>-0.76</v>
      </c>
      <c r="N197" s="93" t="n">
        <v>920</v>
      </c>
      <c r="O197" s="91" t="inlineStr">
        <is>
          <t>None</t>
        </is>
      </c>
      <c r="P197" s="91" t="inlineStr">
        <is>
          <t>None</t>
        </is>
      </c>
      <c r="Q197" s="97" t="n">
        <v>23.69</v>
      </c>
      <c r="R197" s="96" t="n">
        <v>21.27</v>
      </c>
      <c r="S197" s="96" t="n">
        <v>1.1</v>
      </c>
      <c r="T197" s="96" t="n">
        <v>0.62</v>
      </c>
      <c r="U197" s="96" t="n">
        <v>0.61</v>
      </c>
      <c r="V197" s="103" t="n">
        <v>0.54</v>
      </c>
      <c r="W197" s="102" t="n">
        <v>1</v>
      </c>
      <c r="X197" s="93" t="n"/>
      <c r="Y197" s="91" t="inlineStr">
        <is>
          <t>None</t>
        </is>
      </c>
      <c r="Z197" s="99" t="n">
        <v>48.44</v>
      </c>
      <c r="AA197" s="96" t="n">
        <v>1.06</v>
      </c>
      <c r="AB197" s="96" t="n">
        <v>1.03</v>
      </c>
      <c r="AC197" s="96" t="n">
        <v>1.19</v>
      </c>
      <c r="AD197" s="96" t="n">
        <v>0.66</v>
      </c>
      <c r="AE197" s="96" t="n">
        <v>0.75</v>
      </c>
      <c r="AF197" s="103" t="n">
        <v>1.14</v>
      </c>
      <c r="AG197" s="91" t="inlineStr">
        <is>
          <t>Normal</t>
        </is>
      </c>
      <c r="AH197" s="100" t="n">
        <v>0</v>
      </c>
      <c r="AI197" s="101" t="n">
        <v>0</v>
      </c>
      <c r="AJ197" s="92" t="inlineStr">
        <is>
          <t>N</t>
        </is>
      </c>
      <c r="AK197" s="96" t="n"/>
      <c r="AL197" s="91" t="inlineStr">
        <is>
          <t>n/a</t>
        </is>
      </c>
      <c r="AM197" s="93" t="n"/>
      <c r="AN197" s="92" t="inlineStr">
        <is>
          <t>None</t>
        </is>
      </c>
      <c r="AO197" s="102" t="n">
        <v>0</v>
      </c>
      <c r="AP197" s="103" t="n">
        <v>1.49</v>
      </c>
      <c r="AQ197" s="102" t="n">
        <v>79</v>
      </c>
      <c r="AR197" s="91" t="inlineStr">
        <is>
          <t>N</t>
        </is>
      </c>
      <c r="AS197" s="104" t="n">
        <v>0.5600000000000001</v>
      </c>
      <c r="AT197" s="92">
        <f>IF(AND(P197="52-wk high",T197&gt;=Settings!$B$7),"Y","N")</f>
        <v/>
      </c>
      <c r="AU197" s="91">
        <f>IF(AND(AD197&gt;=Settings!$B$8,M197&gt;0),"Y","N")</f>
        <v/>
      </c>
      <c r="AV197" s="91">
        <f>IF(OR(AH197&gt;Settings!$B$9,AI197&gt;Settings!$B$9),"Y","N")</f>
        <v/>
      </c>
      <c r="AW197" s="91">
        <f>IF(AJ197&lt;&gt;"Y","n/a",IF(AND(M197&gt;0,AK197&gt;Settings!$B$10),"Y","N"))</f>
        <v/>
      </c>
      <c r="AX197" s="91">
        <f>IF(AO197&gt;=Settings!$B$11,"Y","N")</f>
        <v/>
      </c>
      <c r="AY197" s="99">
        <f>(AT197="Y")+(AU197="Y")+(AV197="Y")+(AW197="Y")+(AX197="Y")</f>
        <v/>
      </c>
      <c r="AZ197" s="94">
        <f>IF(AY197=0,"None",_xlfn.TEXTJOIN(", ",TRUE(),IF(AT197="Y","Breakout",""),IF(AU197="Y","Accumulation",""),IF(AV197="Y","Institutional buying",""),IF(AW197="Y","Long buildup",""),IF(AX197="Y","Momentum leader","")))</f>
        <v/>
      </c>
      <c r="BA197" s="94">
        <f>IF(BW197="","","Passes "&amp;AY197&amp;" of 5 buy-side scans"&amp;IF(G197="Y","; RED FLAG: filter out using Red flag column",""))</f>
        <v/>
      </c>
      <c r="BB197" s="91" t="inlineStr">
        <is>
          <t>None</t>
        </is>
      </c>
      <c r="BC197" s="92" t="inlineStr">
        <is>
          <t>N</t>
        </is>
      </c>
      <c r="BD197" s="94" t="n"/>
      <c r="BE197" s="94" t="n"/>
      <c r="BF197" s="92">
        <f>IF(R197*100000&gt;=Settings!$B$5,"Y","N")</f>
        <v/>
      </c>
      <c r="BG197" s="91">
        <f>IF(F197&gt;Settings!$B$6,"Y","N")</f>
        <v/>
      </c>
      <c r="BH197" s="97" t="n">
        <v>-17.52</v>
      </c>
      <c r="BI197" s="96" t="n">
        <v>-4.01</v>
      </c>
      <c r="BJ197" s="96" t="n">
        <v>-6.14</v>
      </c>
      <c r="BK197" s="96" t="n">
        <v>4.89</v>
      </c>
      <c r="BL197" s="96" t="n">
        <v>36.55</v>
      </c>
      <c r="BM197" s="96" t="n">
        <v>3.65</v>
      </c>
      <c r="BN197" s="97" t="n">
        <v>-3.13</v>
      </c>
      <c r="BO197" s="96" t="n">
        <v>-4.21</v>
      </c>
      <c r="BP197" s="96" t="n">
        <v>-1.34</v>
      </c>
      <c r="BQ197" s="96" t="n">
        <v>2.86</v>
      </c>
      <c r="BR197" s="91" t="inlineStr">
        <is>
          <t>Mixed</t>
        </is>
      </c>
      <c r="BS197" s="91" t="inlineStr">
        <is>
          <t>None</t>
        </is>
      </c>
      <c r="BT197" s="96" t="n">
        <v>36.5</v>
      </c>
      <c r="BU197" s="91" t="inlineStr">
        <is>
          <t>N</t>
        </is>
      </c>
      <c r="BV197" s="99">
        <f>IF(OR(BF197&lt;&gt;"Y",BG197&lt;&gt;"Y"),"",(AND(ISNUMBER(BQ197),BQ197&gt;0))+(BR197="Stacked up")+(AND(ISNUMBER(BH197),BH197&gt;=-Settings!$B$17))+(AND(ISNUMBER(BK197),ISNUMBER(BM197),BK197&gt;0,BM197&gt;0))+(AND(ISNUMBER(AQ197),AQ197&gt;=Settings!$B$18))+(AND(ISNUMBER(BT197),BT197&gt;=Settings!$B$19,BT197&lt;=Settings!$B$20))+(AND(ISNUMBER(AS197),AS197&gt;0))+(AND(ISNUMBER(T197),ISNUMBER(M197),T197&gt;=Settings!$B$21,M197&gt;0))+(AND(ISNUMBER(AD197),ISNUMBER(M197),AD197&gt;=Settings!$B$22,M197&gt;0))+(AY197&gt;=1))</f>
        <v/>
      </c>
      <c r="BW197" s="91">
        <f>IF(OR(AY197=0,BF197&lt;&gt;"Y",BG197&lt;&gt;"Y"),"",1+SUMPRODUCT(($A$6:$A$2604=A197)*($AY$6:$AY$2604&gt;0)*($BF$6:$BF$2604="Y")*($BG$6:$BG$2604="Y")*(($AY$6:$AY$2604&gt;AY197)+($AY$6:$AY$2604=AY197)*($AD$6:$AD$2604&gt;AD197))))</f>
        <v/>
      </c>
    </row>
    <row r="198" ht="23.85" customHeight="1" s="55">
      <c r="A198" s="90" t="n">
        <v>46296</v>
      </c>
      <c r="B198" s="91" t="inlineStr">
        <is>
          <t>PIIND</t>
        </is>
      </c>
      <c r="C198" s="91" t="inlineStr">
        <is>
          <t>INE603J01030</t>
        </is>
      </c>
      <c r="D198" s="91" t="inlineStr">
        <is>
          <t>Chemicals</t>
        </is>
      </c>
      <c r="E198" s="91" t="inlineStr">
        <is>
          <t>Midcap 150 (in Nifty 200)</t>
        </is>
      </c>
      <c r="F198" s="93" t="n">
        <v>33924</v>
      </c>
      <c r="G198" s="92" t="inlineStr">
        <is>
          <t>N</t>
        </is>
      </c>
      <c r="H198" s="94" t="n"/>
      <c r="I198" s="91" t="inlineStr">
        <is>
          <t>N</t>
        </is>
      </c>
      <c r="J198" s="92">
        <f>IF(K198="","N","Y")</f>
        <v/>
      </c>
      <c r="K198" s="94">
        <f>_xlfn.TEXTJOIN("; ",TRUE,IF(P198="52-wk low","52-wk low",""),IF(AND(AD198&gt;=Settings!$B$12,M198&lt;0),"Distribution",""),IF(AND(AJ198="Y",M198&lt;0,AK198&lt;-Settings!$B$13),"Long unwinding",""),IF(AND(AJ198="Y",M198&lt;0,AK198&gt;Settings!$B$13),"Short buildup",""))</f>
        <v/>
      </c>
      <c r="L198" s="95" t="n">
        <v>2236</v>
      </c>
      <c r="M198" s="96" t="n">
        <v>-3.2</v>
      </c>
      <c r="N198" s="93" t="n">
        <v>2149</v>
      </c>
      <c r="O198" s="91" t="inlineStr">
        <is>
          <t>None</t>
        </is>
      </c>
      <c r="P198" s="91" t="inlineStr">
        <is>
          <t>None</t>
        </is>
      </c>
      <c r="Q198" s="97" t="n">
        <v>1.25</v>
      </c>
      <c r="R198" s="96" t="n">
        <v>2.79</v>
      </c>
      <c r="S198" s="96" t="n">
        <v>0.45</v>
      </c>
      <c r="T198" s="96" t="n">
        <v>0.45</v>
      </c>
      <c r="U198" s="96" t="n">
        <v>0.38</v>
      </c>
      <c r="V198" s="103" t="n">
        <v>0.85</v>
      </c>
      <c r="W198" s="102" t="n">
        <v>5</v>
      </c>
      <c r="X198" s="93" t="n"/>
      <c r="Y198" s="91" t="inlineStr">
        <is>
          <t>None</t>
        </is>
      </c>
      <c r="Z198" s="99" t="n">
        <v>45.24</v>
      </c>
      <c r="AA198" s="96" t="n">
        <v>1.02</v>
      </c>
      <c r="AB198" s="96" t="n">
        <v>0.97</v>
      </c>
      <c r="AC198" s="96" t="n">
        <v>0.49</v>
      </c>
      <c r="AD198" s="96" t="n">
        <v>0.47</v>
      </c>
      <c r="AE198" s="96" t="n">
        <v>0.38</v>
      </c>
      <c r="AF198" s="103" t="n">
        <v>0.92</v>
      </c>
      <c r="AG198" s="91" t="inlineStr">
        <is>
          <t>Normal</t>
        </is>
      </c>
      <c r="AH198" s="100" t="n">
        <v>0</v>
      </c>
      <c r="AI198" s="101" t="n">
        <v>0</v>
      </c>
      <c r="AJ198" s="92" t="inlineStr">
        <is>
          <t>Y</t>
        </is>
      </c>
      <c r="AK198" s="96" t="n">
        <v>-0.85</v>
      </c>
      <c r="AL198" s="91" t="inlineStr">
        <is>
          <t>Long unwinding</t>
        </is>
      </c>
      <c r="AM198" s="93" t="n">
        <v>196</v>
      </c>
      <c r="AN198" s="92" t="inlineStr">
        <is>
          <t>MidSmall400 MQ 100</t>
        </is>
      </c>
      <c r="AO198" s="102" t="n">
        <v>1</v>
      </c>
      <c r="AP198" s="103" t="n">
        <v>0.46</v>
      </c>
      <c r="AQ198" s="102" t="n">
        <v>2</v>
      </c>
      <c r="AR198" s="91" t="inlineStr">
        <is>
          <t>Y</t>
        </is>
      </c>
      <c r="AS198" s="104" t="n">
        <v>1.93</v>
      </c>
      <c r="AT198" s="92">
        <f>IF(AND(P198="52-wk high",T198&gt;=Settings!$B$7),"Y","N")</f>
        <v/>
      </c>
      <c r="AU198" s="91">
        <f>IF(AND(AD198&gt;=Settings!$B$8,M198&gt;0),"Y","N")</f>
        <v/>
      </c>
      <c r="AV198" s="91">
        <f>IF(OR(AH198&gt;Settings!$B$9,AI198&gt;Settings!$B$9),"Y","N")</f>
        <v/>
      </c>
      <c r="AW198" s="91">
        <f>IF(AJ198&lt;&gt;"Y","n/a",IF(AND(M198&gt;0,AK198&gt;Settings!$B$10),"Y","N"))</f>
        <v/>
      </c>
      <c r="AX198" s="91">
        <f>IF(AO198&gt;=Settings!$B$11,"Y","N")</f>
        <v/>
      </c>
      <c r="AY198" s="99">
        <f>(AT198="Y")+(AU198="Y")+(AV198="Y")+(AW198="Y")+(AX198="Y")</f>
        <v/>
      </c>
      <c r="AZ198" s="94">
        <f>IF(AY198=0,"None",_xlfn.TEXTJOIN(", ",TRUE(),IF(AT198="Y","Breakout",""),IF(AU198="Y","Accumulation",""),IF(AV198="Y","Institutional buying",""),IF(AW198="Y","Long buildup",""),IF(AX198="Y","Momentum leader","")))</f>
        <v/>
      </c>
      <c r="BA198" s="94">
        <f>IF(BW198="","","Passes "&amp;AY198&amp;" of 5 buy-side scans"&amp;IF(G198="Y","; RED FLAG: filter out using Red flag column",""))</f>
        <v/>
      </c>
      <c r="BB198" s="91" t="inlineStr">
        <is>
          <t>None</t>
        </is>
      </c>
      <c r="BC198" s="92" t="inlineStr">
        <is>
          <t>N</t>
        </is>
      </c>
      <c r="BD198" s="94" t="n"/>
      <c r="BE198" s="94" t="n"/>
      <c r="BF198" s="92">
        <f>IF(R198*100000&gt;=Settings!$B$5,"Y","N")</f>
        <v/>
      </c>
      <c r="BG198" s="91">
        <f>IF(F198&gt;Settings!$B$6,"Y","N")</f>
        <v/>
      </c>
      <c r="BH198" s="97" t="n">
        <v>-41.66</v>
      </c>
      <c r="BI198" s="96" t="n">
        <v>-6.58</v>
      </c>
      <c r="BJ198" s="96" t="n">
        <v>-6.72</v>
      </c>
      <c r="BK198" s="96" t="n">
        <v>-13.17</v>
      </c>
      <c r="BL198" s="96" t="n">
        <v>-21.4</v>
      </c>
      <c r="BM198" s="96" t="n">
        <v>-37.61</v>
      </c>
      <c r="BN198" s="97" t="n">
        <v>-5.21</v>
      </c>
      <c r="BO198" s="96" t="n">
        <v>-9.32</v>
      </c>
      <c r="BP198" s="96" t="n">
        <v>-14.36</v>
      </c>
      <c r="BQ198" s="96" t="n">
        <v>-21.01</v>
      </c>
      <c r="BR198" s="91" t="inlineStr">
        <is>
          <t>Stacked down</t>
        </is>
      </c>
      <c r="BS198" s="91" t="inlineStr">
        <is>
          <t>None</t>
        </is>
      </c>
      <c r="BT198" s="96" t="n">
        <v>32.6</v>
      </c>
      <c r="BU198" s="91" t="inlineStr">
        <is>
          <t>N</t>
        </is>
      </c>
      <c r="BV198" s="99">
        <f>IF(OR(BF198&lt;&gt;"Y",BG198&lt;&gt;"Y"),"",(AND(ISNUMBER(BQ198),BQ198&gt;0))+(BR198="Stacked up")+(AND(ISNUMBER(BH198),BH198&gt;=-Settings!$B$17))+(AND(ISNUMBER(BK198),ISNUMBER(BM198),BK198&gt;0,BM198&gt;0))+(AND(ISNUMBER(AQ198),AQ198&gt;=Settings!$B$18))+(AND(ISNUMBER(BT198),BT198&gt;=Settings!$B$19,BT198&lt;=Settings!$B$20))+(AND(ISNUMBER(AS198),AS198&gt;0))+(AND(ISNUMBER(T198),ISNUMBER(M198),T198&gt;=Settings!$B$21,M198&gt;0))+(AND(ISNUMBER(AD198),ISNUMBER(M198),AD198&gt;=Settings!$B$22,M198&gt;0))+(AY198&gt;=1))</f>
        <v/>
      </c>
      <c r="BW198" s="91">
        <f>IF(OR(AY198=0,BF198&lt;&gt;"Y",BG198&lt;&gt;"Y"),"",1+SUMPRODUCT(($A$6:$A$2604=A198)*($AY$6:$AY$2604&gt;0)*($BF$6:$BF$2604="Y")*($BG$6:$BG$2604="Y")*(($AY$6:$AY$2604&gt;AY198)+($AY$6:$AY$2604=AY198)*($AD$6:$AD$2604&gt;AD198))))</f>
        <v/>
      </c>
    </row>
    <row r="199" ht="23.85" customHeight="1" s="55">
      <c r="A199" s="90" t="n">
        <v>46296</v>
      </c>
      <c r="B199" s="91" t="inlineStr">
        <is>
          <t>COCHINSHIP</t>
        </is>
      </c>
      <c r="C199" s="91" t="inlineStr">
        <is>
          <t>INE704P01025</t>
        </is>
      </c>
      <c r="D199" s="91" t="inlineStr">
        <is>
          <t>Capital Goods</t>
        </is>
      </c>
      <c r="E199" s="91" t="inlineStr">
        <is>
          <t>Midcap 150 (in Nifty 200)</t>
        </is>
      </c>
      <c r="F199" s="93" t="n">
        <v>33858</v>
      </c>
      <c r="G199" s="92" t="inlineStr">
        <is>
          <t>N</t>
        </is>
      </c>
      <c r="H199" s="94" t="n"/>
      <c r="I199" s="91" t="inlineStr">
        <is>
          <t>N</t>
        </is>
      </c>
      <c r="J199" s="92">
        <f>IF(K199="","N","Y")</f>
        <v/>
      </c>
      <c r="K199" s="94">
        <f>_xlfn.TEXTJOIN("; ",TRUE,IF(P199="52-wk low","52-wk low",""),IF(AND(AD199&gt;=Settings!$B$12,M199&lt;0),"Distribution",""),IF(AND(AJ199="Y",M199&lt;0,AK199&lt;-Settings!$B$13),"Long unwinding",""),IF(AND(AJ199="Y",M199&lt;0,AK199&gt;Settings!$B$13),"Short buildup",""))</f>
        <v/>
      </c>
      <c r="L199" s="95" t="n">
        <v>1287</v>
      </c>
      <c r="M199" s="96" t="n">
        <v>-2.13</v>
      </c>
      <c r="N199" s="93" t="n">
        <v>1714</v>
      </c>
      <c r="O199" s="91" t="inlineStr">
        <is>
          <t>None</t>
        </is>
      </c>
      <c r="P199" s="91" t="inlineStr">
        <is>
          <t>None</t>
        </is>
      </c>
      <c r="Q199" s="97" t="n">
        <v>7.28</v>
      </c>
      <c r="R199" s="96" t="n">
        <v>11.67</v>
      </c>
      <c r="S199" s="96" t="n">
        <v>0.63</v>
      </c>
      <c r="T199" s="96" t="n">
        <v>0.68</v>
      </c>
      <c r="U199" s="96" t="n">
        <v>0.57</v>
      </c>
      <c r="V199" s="103" t="n">
        <v>0.92</v>
      </c>
      <c r="W199" s="102" t="n">
        <v>3</v>
      </c>
      <c r="X199" s="93" t="n"/>
      <c r="Y199" s="91" t="inlineStr">
        <is>
          <t>None</t>
        </is>
      </c>
      <c r="Z199" s="99" t="n">
        <v>37.8</v>
      </c>
      <c r="AA199" s="96" t="n">
        <v>1.1</v>
      </c>
      <c r="AB199" s="96" t="n">
        <v>1.04</v>
      </c>
      <c r="AC199" s="96" t="n">
        <v>0.67</v>
      </c>
      <c r="AD199" s="96" t="n">
        <v>0.71</v>
      </c>
      <c r="AE199" s="96" t="n">
        <v>0.64</v>
      </c>
      <c r="AF199" s="103" t="n">
        <v>1.07</v>
      </c>
      <c r="AG199" s="91" t="inlineStr">
        <is>
          <t>Normal</t>
        </is>
      </c>
      <c r="AH199" s="100" t="n">
        <v>0</v>
      </c>
      <c r="AI199" s="101" t="n">
        <v>0</v>
      </c>
      <c r="AJ199" s="92" t="inlineStr">
        <is>
          <t>Y</t>
        </is>
      </c>
      <c r="AK199" s="96" t="n">
        <v>0.52</v>
      </c>
      <c r="AL199" s="91" t="inlineStr">
        <is>
          <t>Short buildup</t>
        </is>
      </c>
      <c r="AM199" s="93" t="n">
        <v>200</v>
      </c>
      <c r="AN199" s="92" t="inlineStr">
        <is>
          <t>None</t>
        </is>
      </c>
      <c r="AO199" s="102" t="n">
        <v>0</v>
      </c>
      <c r="AP199" s="103" t="n">
        <v>0.61</v>
      </c>
      <c r="AQ199" s="102" t="n">
        <v>22</v>
      </c>
      <c r="AR199" s="91" t="inlineStr">
        <is>
          <t>N</t>
        </is>
      </c>
      <c r="AS199" s="104" t="n">
        <v>5.9</v>
      </c>
      <c r="AT199" s="92">
        <f>IF(AND(P199="52-wk high",T199&gt;=Settings!$B$7),"Y","N")</f>
        <v/>
      </c>
      <c r="AU199" s="91">
        <f>IF(AND(AD199&gt;=Settings!$B$8,M199&gt;0),"Y","N")</f>
        <v/>
      </c>
      <c r="AV199" s="91">
        <f>IF(OR(AH199&gt;Settings!$B$9,AI199&gt;Settings!$B$9),"Y","N")</f>
        <v/>
      </c>
      <c r="AW199" s="91">
        <f>IF(AJ199&lt;&gt;"Y","n/a",IF(AND(M199&gt;0,AK199&gt;Settings!$B$10),"Y","N"))</f>
        <v/>
      </c>
      <c r="AX199" s="91">
        <f>IF(AO199&gt;=Settings!$B$11,"Y","N")</f>
        <v/>
      </c>
      <c r="AY199" s="99">
        <f>(AT199="Y")+(AU199="Y")+(AV199="Y")+(AW199="Y")+(AX199="Y")</f>
        <v/>
      </c>
      <c r="AZ199" s="94">
        <f>IF(AY199=0,"None",_xlfn.TEXTJOIN(", ",TRUE(),IF(AT199="Y","Breakout",""),IF(AU199="Y","Accumulation",""),IF(AV199="Y","Institutional buying",""),IF(AW199="Y","Long buildup",""),IF(AX199="Y","Momentum leader","")))</f>
        <v/>
      </c>
      <c r="BA199" s="94">
        <f>IF(BW199="","","Passes "&amp;AY199&amp;" of 5 buy-side scans"&amp;IF(G199="Y","; RED FLAG: filter out using Red flag column",""))</f>
        <v/>
      </c>
      <c r="BB199" s="91" t="inlineStr">
        <is>
          <t>None</t>
        </is>
      </c>
      <c r="BC199" s="92" t="inlineStr">
        <is>
          <t>Y</t>
        </is>
      </c>
      <c r="BD199" s="94" t="inlineStr">
        <is>
          <t>PE &gt; 50</t>
        </is>
      </c>
      <c r="BE199" s="94" t="n"/>
      <c r="BF199" s="92">
        <f>IF(R199*100000&gt;=Settings!$B$5,"Y","N")</f>
        <v/>
      </c>
      <c r="BG199" s="91">
        <f>IF(F199&gt;Settings!$B$6,"Y","N")</f>
        <v/>
      </c>
      <c r="BH199" s="97" t="n">
        <v>-33.31</v>
      </c>
      <c r="BI199" s="96" t="n">
        <v>-6.06</v>
      </c>
      <c r="BJ199" s="96" t="n">
        <v>-12.8</v>
      </c>
      <c r="BK199" s="96" t="n">
        <v>-14.45</v>
      </c>
      <c r="BL199" s="96" t="n">
        <v>-3.85</v>
      </c>
      <c r="BM199" s="96" t="n">
        <v>-30.87</v>
      </c>
      <c r="BN199" s="97" t="n">
        <v>-7.12</v>
      </c>
      <c r="BO199" s="96" t="n">
        <v>-9.85</v>
      </c>
      <c r="BP199" s="96" t="n">
        <v>-11.68</v>
      </c>
      <c r="BQ199" s="96" t="n">
        <v>-15.22</v>
      </c>
      <c r="BR199" s="91" t="inlineStr">
        <is>
          <t>Stacked down</t>
        </is>
      </c>
      <c r="BS199" s="91" t="inlineStr">
        <is>
          <t>None</t>
        </is>
      </c>
      <c r="BT199" s="96" t="n">
        <v>30</v>
      </c>
      <c r="BU199" s="91" t="inlineStr">
        <is>
          <t>N</t>
        </is>
      </c>
      <c r="BV199" s="99">
        <f>IF(OR(BF199&lt;&gt;"Y",BG199&lt;&gt;"Y"),"",(AND(ISNUMBER(BQ199),BQ199&gt;0))+(BR199="Stacked up")+(AND(ISNUMBER(BH199),BH199&gt;=-Settings!$B$17))+(AND(ISNUMBER(BK199),ISNUMBER(BM199),BK199&gt;0,BM199&gt;0))+(AND(ISNUMBER(AQ199),AQ199&gt;=Settings!$B$18))+(AND(ISNUMBER(BT199),BT199&gt;=Settings!$B$19,BT199&lt;=Settings!$B$20))+(AND(ISNUMBER(AS199),AS199&gt;0))+(AND(ISNUMBER(T199),ISNUMBER(M199),T199&gt;=Settings!$B$21,M199&gt;0))+(AND(ISNUMBER(AD199),ISNUMBER(M199),AD199&gt;=Settings!$B$22,M199&gt;0))+(AY199&gt;=1))</f>
        <v/>
      </c>
      <c r="BW199" s="91">
        <f>IF(OR(AY199=0,BF199&lt;&gt;"Y",BG199&lt;&gt;"Y"),"",1+SUMPRODUCT(($A$6:$A$2604=A199)*($AY$6:$AY$2604&gt;0)*($BF$6:$BF$2604="Y")*($BG$6:$BG$2604="Y")*(($AY$6:$AY$2604&gt;AY199)+($AY$6:$AY$2604=AY199)*($AD$6:$AD$2604&gt;AD199))))</f>
        <v/>
      </c>
    </row>
    <row r="200" ht="23.85" customHeight="1" s="55">
      <c r="A200" s="90" t="n">
        <v>46296</v>
      </c>
      <c r="B200" s="91" t="inlineStr">
        <is>
          <t>CONCOR</t>
        </is>
      </c>
      <c r="C200" s="91" t="inlineStr">
        <is>
          <t>INE111A01025</t>
        </is>
      </c>
      <c r="D200" s="91" t="inlineStr">
        <is>
          <t>Services</t>
        </is>
      </c>
      <c r="E200" s="91" t="inlineStr">
        <is>
          <t>Midcap 150 (in Nifty 200)</t>
        </is>
      </c>
      <c r="F200" s="93" t="n">
        <v>33664</v>
      </c>
      <c r="G200" s="92" t="inlineStr">
        <is>
          <t>N</t>
        </is>
      </c>
      <c r="H200" s="94" t="n"/>
      <c r="I200" s="91" t="inlineStr">
        <is>
          <t>N</t>
        </is>
      </c>
      <c r="J200" s="92">
        <f>IF(K200="","N","Y")</f>
        <v/>
      </c>
      <c r="K200" s="94">
        <f>_xlfn.TEXTJOIN("; ",TRUE,IF(P200="52-wk low","52-wk low",""),IF(AND(AD200&gt;=Settings!$B$12,M200&lt;0),"Distribution",""),IF(AND(AJ200="Y",M200&lt;0,AK200&lt;-Settings!$B$13),"Long unwinding",""),IF(AND(AJ200="Y",M200&lt;0,AK200&gt;Settings!$B$13),"Short buildup",""))</f>
        <v/>
      </c>
      <c r="L200" s="95" t="n">
        <v>442</v>
      </c>
      <c r="M200" s="96" t="n">
        <v>-1.23</v>
      </c>
      <c r="N200" s="93" t="n">
        <v>1166</v>
      </c>
      <c r="O200" s="91" t="inlineStr">
        <is>
          <t>None</t>
        </is>
      </c>
      <c r="P200" s="91" t="inlineStr">
        <is>
          <t>None</t>
        </is>
      </c>
      <c r="Q200" s="97" t="n">
        <v>8.779999999999999</v>
      </c>
      <c r="R200" s="96" t="n">
        <v>11.57</v>
      </c>
      <c r="S200" s="96" t="n">
        <v>0.72</v>
      </c>
      <c r="T200" s="96" t="n">
        <v>0.51</v>
      </c>
      <c r="U200" s="96" t="n">
        <v>0.47</v>
      </c>
      <c r="V200" s="103" t="n">
        <v>0.62</v>
      </c>
      <c r="W200" s="102" t="n">
        <v>3</v>
      </c>
      <c r="X200" s="93" t="n"/>
      <c r="Y200" s="91" t="inlineStr">
        <is>
          <t>None</t>
        </is>
      </c>
      <c r="Z200" s="99" t="n">
        <v>37.8</v>
      </c>
      <c r="AA200" s="96" t="n">
        <v>0.82</v>
      </c>
      <c r="AB200" s="96" t="n">
        <v>0.8100000000000001</v>
      </c>
      <c r="AC200" s="96" t="n">
        <v>0.5600000000000001</v>
      </c>
      <c r="AD200" s="96" t="n">
        <v>0.43</v>
      </c>
      <c r="AE200" s="96" t="n">
        <v>0.38</v>
      </c>
      <c r="AF200" s="103" t="n">
        <v>1.04</v>
      </c>
      <c r="AG200" s="91" t="inlineStr">
        <is>
          <t>Normal</t>
        </is>
      </c>
      <c r="AH200" s="100" t="n">
        <v>0</v>
      </c>
      <c r="AI200" s="101" t="n">
        <v>0</v>
      </c>
      <c r="AJ200" s="92" t="inlineStr">
        <is>
          <t>Y</t>
        </is>
      </c>
      <c r="AK200" s="96" t="n">
        <v>-0.07000000000000001</v>
      </c>
      <c r="AL200" s="91" t="inlineStr">
        <is>
          <t>Long unwinding</t>
        </is>
      </c>
      <c r="AM200" s="93" t="n">
        <v>189</v>
      </c>
      <c r="AN200" s="92" t="inlineStr">
        <is>
          <t>None</t>
        </is>
      </c>
      <c r="AO200" s="102" t="n">
        <v>0</v>
      </c>
      <c r="AP200" s="103" t="n">
        <v>0.67</v>
      </c>
      <c r="AQ200" s="102" t="n">
        <v>32</v>
      </c>
      <c r="AR200" s="91" t="inlineStr">
        <is>
          <t>N</t>
        </is>
      </c>
      <c r="AS200" s="104" t="n">
        <v>5.23</v>
      </c>
      <c r="AT200" s="92">
        <f>IF(AND(P200="52-wk high",T200&gt;=Settings!$B$7),"Y","N")</f>
        <v/>
      </c>
      <c r="AU200" s="91">
        <f>IF(AND(AD200&gt;=Settings!$B$8,M200&gt;0),"Y","N")</f>
        <v/>
      </c>
      <c r="AV200" s="91">
        <f>IF(OR(AH200&gt;Settings!$B$9,AI200&gt;Settings!$B$9),"Y","N")</f>
        <v/>
      </c>
      <c r="AW200" s="91">
        <f>IF(AJ200&lt;&gt;"Y","n/a",IF(AND(M200&gt;0,AK200&gt;Settings!$B$10),"Y","N"))</f>
        <v/>
      </c>
      <c r="AX200" s="91">
        <f>IF(AO200&gt;=Settings!$B$11,"Y","N")</f>
        <v/>
      </c>
      <c r="AY200" s="99">
        <f>(AT200="Y")+(AU200="Y")+(AV200="Y")+(AW200="Y")+(AX200="Y")</f>
        <v/>
      </c>
      <c r="AZ200" s="94">
        <f>IF(AY200=0,"None",_xlfn.TEXTJOIN(", ",TRUE(),IF(AT200="Y","Breakout",""),IF(AU200="Y","Accumulation",""),IF(AV200="Y","Institutional buying",""),IF(AW200="Y","Long buildup",""),IF(AX200="Y","Momentum leader","")))</f>
        <v/>
      </c>
      <c r="BA200" s="94">
        <f>IF(BW200="","","Passes "&amp;AY200&amp;" of 5 buy-side scans"&amp;IF(G200="Y","; RED FLAG: filter out using Red flag column",""))</f>
        <v/>
      </c>
      <c r="BB200" s="91" t="inlineStr">
        <is>
          <t>None</t>
        </is>
      </c>
      <c r="BC200" s="92" t="inlineStr">
        <is>
          <t>N</t>
        </is>
      </c>
      <c r="BD200" s="94" t="n"/>
      <c r="BE200" s="94" t="n"/>
      <c r="BF200" s="92">
        <f>IF(R200*100000&gt;=Settings!$B$5,"Y","N")</f>
        <v/>
      </c>
      <c r="BG200" s="91">
        <f>IF(F200&gt;Settings!$B$6,"Y","N")</f>
        <v/>
      </c>
      <c r="BH200" s="97" t="n">
        <v>-20.65</v>
      </c>
      <c r="BI200" s="96" t="n">
        <v>-5.21</v>
      </c>
      <c r="BJ200" s="96" t="n">
        <v>-14.01</v>
      </c>
      <c r="BK200" s="96" t="n">
        <v>-7.96</v>
      </c>
      <c r="BL200" s="96" t="n">
        <v>-0.57</v>
      </c>
      <c r="BM200" s="96" t="n">
        <v>-16.06</v>
      </c>
      <c r="BN200" s="97" t="n">
        <v>-6.92</v>
      </c>
      <c r="BO200" s="96" t="n">
        <v>-9.539999999999999</v>
      </c>
      <c r="BP200" s="96" t="n">
        <v>-10.08</v>
      </c>
      <c r="BQ200" s="96" t="n">
        <v>-10.94</v>
      </c>
      <c r="BR200" s="91" t="inlineStr">
        <is>
          <t>Stacked down</t>
        </is>
      </c>
      <c r="BS200" s="91" t="inlineStr">
        <is>
          <t>None</t>
        </is>
      </c>
      <c r="BT200" s="96" t="n">
        <v>24.4</v>
      </c>
      <c r="BU200" s="91" t="inlineStr">
        <is>
          <t>N</t>
        </is>
      </c>
      <c r="BV200" s="99">
        <f>IF(OR(BF200&lt;&gt;"Y",BG200&lt;&gt;"Y"),"",(AND(ISNUMBER(BQ200),BQ200&gt;0))+(BR200="Stacked up")+(AND(ISNUMBER(BH200),BH200&gt;=-Settings!$B$17))+(AND(ISNUMBER(BK200),ISNUMBER(BM200),BK200&gt;0,BM200&gt;0))+(AND(ISNUMBER(AQ200),AQ200&gt;=Settings!$B$18))+(AND(ISNUMBER(BT200),BT200&gt;=Settings!$B$19,BT200&lt;=Settings!$B$20))+(AND(ISNUMBER(AS200),AS200&gt;0))+(AND(ISNUMBER(T200),ISNUMBER(M200),T200&gt;=Settings!$B$21,M200&gt;0))+(AND(ISNUMBER(AD200),ISNUMBER(M200),AD200&gt;=Settings!$B$22,M200&gt;0))+(AY200&gt;=1))</f>
        <v/>
      </c>
      <c r="BW200" s="91">
        <f>IF(OR(AY200=0,BF200&lt;&gt;"Y",BG200&lt;&gt;"Y"),"",1+SUMPRODUCT(($A$6:$A$2604=A200)*($AY$6:$AY$2604&gt;0)*($BF$6:$BF$2604="Y")*($BG$6:$BG$2604="Y")*(($AY$6:$AY$2604&gt;AY200)+($AY$6:$AY$2604=AY200)*($AD$6:$AD$2604&gt;AD200))))</f>
        <v/>
      </c>
    </row>
    <row r="201" ht="23.85" customHeight="1" s="55">
      <c r="A201" s="90" t="n">
        <v>46296</v>
      </c>
      <c r="B201" s="91" t="inlineStr">
        <is>
          <t>IREDA</t>
        </is>
      </c>
      <c r="C201" s="91" t="inlineStr">
        <is>
          <t>INE202E01016</t>
        </is>
      </c>
      <c r="D201" s="91" t="inlineStr">
        <is>
          <t>Financial Services</t>
        </is>
      </c>
      <c r="E201" s="91" t="inlineStr">
        <is>
          <t>Midcap 150 (in Nifty 200)</t>
        </is>
      </c>
      <c r="F201" s="93" t="n">
        <v>31182</v>
      </c>
      <c r="G201" s="92" t="inlineStr">
        <is>
          <t>Y</t>
        </is>
      </c>
      <c r="H201" s="94" t="inlineStr">
        <is>
          <t>F&amp;O contracts moving out</t>
        </is>
      </c>
      <c r="I201" s="91" t="inlineStr">
        <is>
          <t>N</t>
        </is>
      </c>
      <c r="J201" s="92">
        <f>IF(K201="","N","Y")</f>
        <v/>
      </c>
      <c r="K201" s="94">
        <f>_xlfn.TEXTJOIN("; ",TRUE,IF(P201="52-wk low","52-wk low",""),IF(AND(AD201&gt;=Settings!$B$12,M201&lt;0),"Distribution",""),IF(AND(AJ201="Y",M201&lt;0,AK201&lt;-Settings!$B$13),"Long unwinding",""),IF(AND(AJ201="Y",M201&lt;0,AK201&gt;Settings!$B$13),"Short buildup",""))</f>
        <v/>
      </c>
      <c r="L201" s="95" t="n">
        <v>111</v>
      </c>
      <c r="M201" s="96" t="n">
        <v>-0.61</v>
      </c>
      <c r="N201" s="93" t="n">
        <v>836</v>
      </c>
      <c r="O201" s="91" t="inlineStr">
        <is>
          <t>None</t>
        </is>
      </c>
      <c r="P201" s="91" t="inlineStr">
        <is>
          <t>None</t>
        </is>
      </c>
      <c r="Q201" s="97" t="n">
        <v>52.9</v>
      </c>
      <c r="R201" s="96" t="n">
        <v>48.12</v>
      </c>
      <c r="S201" s="96" t="n">
        <v>1.11</v>
      </c>
      <c r="T201" s="96" t="n">
        <v>1.09</v>
      </c>
      <c r="U201" s="96" t="n">
        <v>0.95</v>
      </c>
      <c r="V201" s="103" t="n">
        <v>0.86</v>
      </c>
      <c r="W201" s="102" t="n">
        <v>3</v>
      </c>
      <c r="X201" s="93" t="n"/>
      <c r="Y201" s="91" t="inlineStr">
        <is>
          <t>None</t>
        </is>
      </c>
      <c r="Z201" s="99" t="n">
        <v>41.04</v>
      </c>
      <c r="AA201" s="96" t="n">
        <v>1.13</v>
      </c>
      <c r="AB201" s="96" t="n">
        <v>1.15</v>
      </c>
      <c r="AC201" s="96" t="n">
        <v>1.45</v>
      </c>
      <c r="AD201" s="96" t="n">
        <v>1.35</v>
      </c>
      <c r="AE201" s="96" t="n">
        <v>1.18</v>
      </c>
      <c r="AF201" s="103" t="n">
        <v>0.95</v>
      </c>
      <c r="AG201" s="91" t="inlineStr">
        <is>
          <t>Normal</t>
        </is>
      </c>
      <c r="AH201" s="100" t="n">
        <v>0</v>
      </c>
      <c r="AI201" s="101" t="n">
        <v>0</v>
      </c>
      <c r="AJ201" s="92" t="inlineStr">
        <is>
          <t>Y</t>
        </is>
      </c>
      <c r="AK201" s="96" t="n">
        <v>0.65</v>
      </c>
      <c r="AL201" s="91" t="inlineStr">
        <is>
          <t>Short buildup</t>
        </is>
      </c>
      <c r="AM201" s="93" t="n">
        <v>190</v>
      </c>
      <c r="AN201" s="92" t="inlineStr">
        <is>
          <t>None</t>
        </is>
      </c>
      <c r="AO201" s="102" t="n">
        <v>0</v>
      </c>
      <c r="AP201" s="103" t="n">
        <v>0.6</v>
      </c>
      <c r="AQ201" s="102" t="n">
        <v>20</v>
      </c>
      <c r="AR201" s="91" t="inlineStr">
        <is>
          <t>N</t>
        </is>
      </c>
      <c r="AS201" s="104" t="n">
        <v>0.6</v>
      </c>
      <c r="AT201" s="92">
        <f>IF(AND(P201="52-wk high",T201&gt;=Settings!$B$7),"Y","N")</f>
        <v/>
      </c>
      <c r="AU201" s="91">
        <f>IF(AND(AD201&gt;=Settings!$B$8,M201&gt;0),"Y","N")</f>
        <v/>
      </c>
      <c r="AV201" s="91">
        <f>IF(OR(AH201&gt;Settings!$B$9,AI201&gt;Settings!$B$9),"Y","N")</f>
        <v/>
      </c>
      <c r="AW201" s="91">
        <f>IF(AJ201&lt;&gt;"Y","n/a",IF(AND(M201&gt;0,AK201&gt;Settings!$B$10),"Y","N"))</f>
        <v/>
      </c>
      <c r="AX201" s="91">
        <f>IF(AO201&gt;=Settings!$B$11,"Y","N")</f>
        <v/>
      </c>
      <c r="AY201" s="99">
        <f>(AT201="Y")+(AU201="Y")+(AV201="Y")+(AW201="Y")+(AX201="Y")</f>
        <v/>
      </c>
      <c r="AZ201" s="94">
        <f>IF(AY201=0,"None",_xlfn.TEXTJOIN(", ",TRUE(),IF(AT201="Y","Breakout",""),IF(AU201="Y","Accumulation",""),IF(AV201="Y","Institutional buying",""),IF(AW201="Y","Long buildup",""),IF(AX201="Y","Momentum leader","")))</f>
        <v/>
      </c>
      <c r="BA201" s="94">
        <f>IF(BW201="","","Passes "&amp;AY201&amp;" of 5 buy-side scans"&amp;IF(G201="Y","; RED FLAG: filter out using Red flag column",""))</f>
        <v/>
      </c>
      <c r="BB201" s="91" t="inlineStr">
        <is>
          <t>None</t>
        </is>
      </c>
      <c r="BC201" s="92" t="inlineStr">
        <is>
          <t>N</t>
        </is>
      </c>
      <c r="BD201" s="94" t="n"/>
      <c r="BE201" s="94" t="n"/>
      <c r="BF201" s="92">
        <f>IF(R201*100000&gt;=Settings!$B$5,"Y","N")</f>
        <v/>
      </c>
      <c r="BG201" s="91">
        <f>IF(F201&gt;Settings!$B$6,"Y","N")</f>
        <v/>
      </c>
      <c r="BH201" s="97" t="n">
        <v>-30.06</v>
      </c>
      <c r="BI201" s="96" t="n">
        <v>0.8100000000000001</v>
      </c>
      <c r="BJ201" s="96" t="n">
        <v>-2.8</v>
      </c>
      <c r="BK201" s="96" t="n">
        <v>-13.23</v>
      </c>
      <c r="BL201" s="96" t="n">
        <v>-2.43</v>
      </c>
      <c r="BM201" s="96" t="n">
        <v>-27.3</v>
      </c>
      <c r="BN201" s="97" t="n">
        <v>-1.19</v>
      </c>
      <c r="BO201" s="96" t="n">
        <v>-3.73</v>
      </c>
      <c r="BP201" s="96" t="n">
        <v>-6.86</v>
      </c>
      <c r="BQ201" s="96" t="n">
        <v>-11.41</v>
      </c>
      <c r="BR201" s="91" t="inlineStr">
        <is>
          <t>Stacked down</t>
        </is>
      </c>
      <c r="BS201" s="91" t="inlineStr">
        <is>
          <t>None</t>
        </is>
      </c>
      <c r="BT201" s="96" t="n">
        <v>45.9</v>
      </c>
      <c r="BU201" s="91" t="inlineStr">
        <is>
          <t>N</t>
        </is>
      </c>
      <c r="BV201" s="99">
        <f>IF(OR(BF201&lt;&gt;"Y",BG201&lt;&gt;"Y"),"",(AND(ISNUMBER(BQ201),BQ201&gt;0))+(BR201="Stacked up")+(AND(ISNUMBER(BH201),BH201&gt;=-Settings!$B$17))+(AND(ISNUMBER(BK201),ISNUMBER(BM201),BK201&gt;0,BM201&gt;0))+(AND(ISNUMBER(AQ201),AQ201&gt;=Settings!$B$18))+(AND(ISNUMBER(BT201),BT201&gt;=Settings!$B$19,BT201&lt;=Settings!$B$20))+(AND(ISNUMBER(AS201),AS201&gt;0))+(AND(ISNUMBER(T201),ISNUMBER(M201),T201&gt;=Settings!$B$21,M201&gt;0))+(AND(ISNUMBER(AD201),ISNUMBER(M201),AD201&gt;=Settings!$B$22,M201&gt;0))+(AY201&gt;=1))</f>
        <v/>
      </c>
      <c r="BW201" s="91">
        <f>IF(OR(AY201=0,BF201&lt;&gt;"Y",BG201&lt;&gt;"Y"),"",1+SUMPRODUCT(($A$6:$A$2604=A201)*($AY$6:$AY$2604&gt;0)*($BF$6:$BF$2604="Y")*($BG$6:$BG$2604="Y")*(($AY$6:$AY$2604&gt;AY201)+($AY$6:$AY$2604=AY201)*($AD$6:$AD$2604&gt;AD201))))</f>
        <v/>
      </c>
    </row>
    <row r="202" ht="23.85" customHeight="1" s="55">
      <c r="A202" s="90" t="n">
        <v>46296</v>
      </c>
      <c r="B202" s="91" t="inlineStr">
        <is>
          <t>BLUESTARCO</t>
        </is>
      </c>
      <c r="C202" s="91" t="inlineStr">
        <is>
          <t>INE472A01039</t>
        </is>
      </c>
      <c r="D202" s="91" t="inlineStr">
        <is>
          <t>Consumer Durables</t>
        </is>
      </c>
      <c r="E202" s="91" t="inlineStr">
        <is>
          <t>Midcap 150 (in Nifty 200)</t>
        </is>
      </c>
      <c r="F202" s="93" t="n">
        <v>30012</v>
      </c>
      <c r="G202" s="92" t="inlineStr">
        <is>
          <t>N</t>
        </is>
      </c>
      <c r="H202" s="94" t="n"/>
      <c r="I202" s="91" t="inlineStr">
        <is>
          <t>N</t>
        </is>
      </c>
      <c r="J202" s="92">
        <f>IF(K202="","N","Y")</f>
        <v/>
      </c>
      <c r="K202" s="94">
        <f>_xlfn.TEXTJOIN("; ",TRUE,IF(P202="52-wk low","52-wk low",""),IF(AND(AD202&gt;=Settings!$B$12,M202&lt;0),"Distribution",""),IF(AND(AJ202="Y",M202&lt;0,AK202&lt;-Settings!$B$13),"Long unwinding",""),IF(AND(AJ202="Y",M202&lt;0,AK202&gt;Settings!$B$13),"Short buildup",""))</f>
        <v/>
      </c>
      <c r="L202" s="95" t="n">
        <v>1459.6</v>
      </c>
      <c r="M202" s="96" t="n">
        <v>-3.85</v>
      </c>
      <c r="N202" s="93" t="n">
        <v>2313</v>
      </c>
      <c r="O202" s="91" t="inlineStr">
        <is>
          <t>None</t>
        </is>
      </c>
      <c r="P202" s="91" t="inlineStr">
        <is>
          <t>None</t>
        </is>
      </c>
      <c r="Q202" s="97" t="n">
        <v>9.630000000000001</v>
      </c>
      <c r="R202" s="96" t="n">
        <v>7.14</v>
      </c>
      <c r="S202" s="96" t="n">
        <v>1.38</v>
      </c>
      <c r="T202" s="96" t="n">
        <v>1.67</v>
      </c>
      <c r="U202" s="96" t="n">
        <v>1.91</v>
      </c>
      <c r="V202" s="103" t="n">
        <v>1.41</v>
      </c>
      <c r="W202" s="102" t="n">
        <v>13</v>
      </c>
      <c r="X202" s="93" t="n">
        <v>156</v>
      </c>
      <c r="Y202" s="91" t="inlineStr">
        <is>
          <t>None</t>
        </is>
      </c>
      <c r="Z202" s="99" t="n">
        <v>45.66</v>
      </c>
      <c r="AA202" s="96" t="n">
        <v>1.03</v>
      </c>
      <c r="AB202" s="96" t="n">
        <v>1.03</v>
      </c>
      <c r="AC202" s="96" t="n">
        <v>1.38</v>
      </c>
      <c r="AD202" s="96" t="n">
        <v>1.7</v>
      </c>
      <c r="AE202" s="96" t="n">
        <v>2.01</v>
      </c>
      <c r="AF202" s="103" t="n">
        <v>1.05</v>
      </c>
      <c r="AG202" s="91" t="inlineStr">
        <is>
          <t>Normal</t>
        </is>
      </c>
      <c r="AH202" s="100" t="n">
        <v>0</v>
      </c>
      <c r="AI202" s="101" t="n">
        <v>0</v>
      </c>
      <c r="AJ202" s="92" t="inlineStr">
        <is>
          <t>Y</t>
        </is>
      </c>
      <c r="AK202" s="96" t="n">
        <v>1.52</v>
      </c>
      <c r="AL202" s="91" t="inlineStr">
        <is>
          <t>Short buildup</t>
        </is>
      </c>
      <c r="AM202" s="93" t="n">
        <v>117</v>
      </c>
      <c r="AN202" s="92" t="inlineStr">
        <is>
          <t>MidSmall400 MQ 100</t>
        </is>
      </c>
      <c r="AO202" s="102" t="n">
        <v>1</v>
      </c>
      <c r="AP202" s="103" t="n">
        <v>0.61</v>
      </c>
      <c r="AQ202" s="102" t="n">
        <v>22</v>
      </c>
      <c r="AR202" s="91" t="inlineStr">
        <is>
          <t>Y</t>
        </is>
      </c>
      <c r="AS202" s="104" t="n">
        <v>0.75</v>
      </c>
      <c r="AT202" s="92">
        <f>IF(AND(P202="52-wk high",T202&gt;=Settings!$B$7),"Y","N")</f>
        <v/>
      </c>
      <c r="AU202" s="91">
        <f>IF(AND(AD202&gt;=Settings!$B$8,M202&gt;0),"Y","N")</f>
        <v/>
      </c>
      <c r="AV202" s="91">
        <f>IF(OR(AH202&gt;Settings!$B$9,AI202&gt;Settings!$B$9),"Y","N")</f>
        <v/>
      </c>
      <c r="AW202" s="91">
        <f>IF(AJ202&lt;&gt;"Y","n/a",IF(AND(M202&gt;0,AK202&gt;Settings!$B$10),"Y","N"))</f>
        <v/>
      </c>
      <c r="AX202" s="91">
        <f>IF(AO202&gt;=Settings!$B$11,"Y","N")</f>
        <v/>
      </c>
      <c r="AY202" s="99">
        <f>(AT202="Y")+(AU202="Y")+(AV202="Y")+(AW202="Y")+(AX202="Y")</f>
        <v/>
      </c>
      <c r="AZ202" s="94">
        <f>IF(AY202=0,"None",_xlfn.TEXTJOIN(", ",TRUE(),IF(AT202="Y","Breakout",""),IF(AU202="Y","Accumulation",""),IF(AV202="Y","Institutional buying",""),IF(AW202="Y","Long buildup",""),IF(AX202="Y","Momentum leader","")))</f>
        <v/>
      </c>
      <c r="BA202" s="94">
        <f>IF(BW202="","","Passes "&amp;AY202&amp;" of 5 buy-side scans"&amp;IF(G202="Y","; RED FLAG: filter out using Red flag column",""))</f>
        <v/>
      </c>
      <c r="BB202" s="91" t="inlineStr">
        <is>
          <t>Upper</t>
        </is>
      </c>
      <c r="BC202" s="92" t="inlineStr">
        <is>
          <t>Y</t>
        </is>
      </c>
      <c r="BD202" s="94" t="inlineStr">
        <is>
          <t>PE &gt; 50</t>
        </is>
      </c>
      <c r="BE202" s="94" t="n"/>
      <c r="BF202" s="92">
        <f>IF(R202*100000&gt;=Settings!$B$5,"Y","N")</f>
        <v/>
      </c>
      <c r="BG202" s="91">
        <f>IF(F202&gt;Settings!$B$6,"Y","N")</f>
        <v/>
      </c>
      <c r="BH202" s="97" t="n">
        <v>-28.2</v>
      </c>
      <c r="BI202" s="96" t="n">
        <v>-4.29</v>
      </c>
      <c r="BJ202" s="96" t="n">
        <v>-2.1</v>
      </c>
      <c r="BK202" s="96" t="n">
        <v>-9.140000000000001</v>
      </c>
      <c r="BL202" s="96" t="n">
        <v>-6.21</v>
      </c>
      <c r="BM202" s="96" t="n">
        <v>-22.27</v>
      </c>
      <c r="BN202" s="97" t="n">
        <v>-4.04</v>
      </c>
      <c r="BO202" s="96" t="n">
        <v>-5.47</v>
      </c>
      <c r="BP202" s="96" t="n">
        <v>-8.470000000000001</v>
      </c>
      <c r="BQ202" s="96" t="n">
        <v>-12.76</v>
      </c>
      <c r="BR202" s="91" t="inlineStr">
        <is>
          <t>Stacked down</t>
        </is>
      </c>
      <c r="BS202" s="91" t="inlineStr">
        <is>
          <t>None</t>
        </is>
      </c>
      <c r="BT202" s="96" t="n">
        <v>37.4</v>
      </c>
      <c r="BU202" s="91" t="inlineStr">
        <is>
          <t>N</t>
        </is>
      </c>
      <c r="BV202" s="99">
        <f>IF(OR(BF202&lt;&gt;"Y",BG202&lt;&gt;"Y"),"",(AND(ISNUMBER(BQ202),BQ202&gt;0))+(BR202="Stacked up")+(AND(ISNUMBER(BH202),BH202&gt;=-Settings!$B$17))+(AND(ISNUMBER(BK202),ISNUMBER(BM202),BK202&gt;0,BM202&gt;0))+(AND(ISNUMBER(AQ202),AQ202&gt;=Settings!$B$18))+(AND(ISNUMBER(BT202),BT202&gt;=Settings!$B$19,BT202&lt;=Settings!$B$20))+(AND(ISNUMBER(AS202),AS202&gt;0))+(AND(ISNUMBER(T202),ISNUMBER(M202),T202&gt;=Settings!$B$21,M202&gt;0))+(AND(ISNUMBER(AD202),ISNUMBER(M202),AD202&gt;=Settings!$B$22,M202&gt;0))+(AY202&gt;=1))</f>
        <v/>
      </c>
      <c r="BW202" s="91">
        <f>IF(OR(AY202=0,BF202&lt;&gt;"Y",BG202&lt;&gt;"Y"),"",1+SUMPRODUCT(($A$6:$A$2604=A202)*($AY$6:$AY$2604&gt;0)*($BF$6:$BF$2604="Y")*($BG$6:$BG$2604="Y")*(($AY$6:$AY$2604&gt;AY202)+($AY$6:$AY$2604=AY202)*($AD$6:$AD$2604&gt;AD202))))</f>
        <v/>
      </c>
    </row>
    <row r="203" ht="23.85" customHeight="1" s="55">
      <c r="A203" s="90" t="n">
        <v>46296</v>
      </c>
      <c r="B203" s="91" t="inlineStr">
        <is>
          <t>JUBLFOOD</t>
        </is>
      </c>
      <c r="C203" s="91" t="inlineStr">
        <is>
          <t>INE797F01020</t>
        </is>
      </c>
      <c r="D203" s="91" t="inlineStr">
        <is>
          <t>Consumer Services</t>
        </is>
      </c>
      <c r="E203" s="91" t="inlineStr">
        <is>
          <t>Midcap 150 (in Nifty 200)</t>
        </is>
      </c>
      <c r="F203" s="93" t="n">
        <v>29258</v>
      </c>
      <c r="G203" s="92" t="inlineStr">
        <is>
          <t>N</t>
        </is>
      </c>
      <c r="H203" s="94" t="n"/>
      <c r="I203" s="91" t="inlineStr">
        <is>
          <t>N</t>
        </is>
      </c>
      <c r="J203" s="92">
        <f>IF(K203="","N","Y")</f>
        <v/>
      </c>
      <c r="K203" s="94">
        <f>_xlfn.TEXTJOIN("; ",TRUE,IF(P203="52-wk low","52-wk low",""),IF(AND(AD203&gt;=Settings!$B$12,M203&lt;0),"Distribution",""),IF(AND(AJ203="Y",M203&lt;0,AK203&lt;-Settings!$B$13),"Long unwinding",""),IF(AND(AJ203="Y",M203&lt;0,AK203&gt;Settings!$B$13),"Short buildup",""))</f>
        <v/>
      </c>
      <c r="L203" s="95" t="n">
        <v>443.4</v>
      </c>
      <c r="M203" s="96" t="n">
        <v>-2.91</v>
      </c>
      <c r="N203" s="93" t="n">
        <v>2053</v>
      </c>
      <c r="O203" s="91" t="inlineStr">
        <is>
          <t>None</t>
        </is>
      </c>
      <c r="P203" s="91" t="inlineStr">
        <is>
          <t>None</t>
        </is>
      </c>
      <c r="Q203" s="97" t="n">
        <v>15.61</v>
      </c>
      <c r="R203" s="96" t="n">
        <v>10.53</v>
      </c>
      <c r="S203" s="96" t="n">
        <v>1.53</v>
      </c>
      <c r="T203" s="96" t="n">
        <v>0.71</v>
      </c>
      <c r="U203" s="96" t="n">
        <v>0.52</v>
      </c>
      <c r="V203" s="103" t="n">
        <v>0.35</v>
      </c>
      <c r="W203" s="102" t="n">
        <v>0</v>
      </c>
      <c r="X203" s="93" t="n"/>
      <c r="Y203" s="91" t="inlineStr">
        <is>
          <t>None</t>
        </is>
      </c>
      <c r="Z203" s="99" t="n">
        <v>46.12</v>
      </c>
      <c r="AA203" s="96" t="n">
        <v>1.07</v>
      </c>
      <c r="AB203" s="96" t="n">
        <v>1.09</v>
      </c>
      <c r="AC203" s="96" t="n">
        <v>1.49</v>
      </c>
      <c r="AD203" s="96" t="n">
        <v>0.8100000000000001</v>
      </c>
      <c r="AE203" s="96" t="n">
        <v>0.5</v>
      </c>
      <c r="AF203" s="103" t="n">
        <v>0.98</v>
      </c>
      <c r="AG203" s="91" t="inlineStr">
        <is>
          <t>Normal</t>
        </is>
      </c>
      <c r="AH203" s="100" t="n">
        <v>0</v>
      </c>
      <c r="AI203" s="101" t="n">
        <v>0</v>
      </c>
      <c r="AJ203" s="92" t="inlineStr">
        <is>
          <t>Y</t>
        </is>
      </c>
      <c r="AK203" s="96" t="n">
        <v>1.57</v>
      </c>
      <c r="AL203" s="91" t="inlineStr">
        <is>
          <t>Short buildup</t>
        </is>
      </c>
      <c r="AM203" s="93" t="n">
        <v>155</v>
      </c>
      <c r="AN203" s="92" t="inlineStr">
        <is>
          <t>None</t>
        </is>
      </c>
      <c r="AO203" s="102" t="n">
        <v>0</v>
      </c>
      <c r="AP203" s="103" t="n">
        <v>0.62</v>
      </c>
      <c r="AQ203" s="102" t="n">
        <v>24</v>
      </c>
      <c r="AR203" s="91" t="inlineStr">
        <is>
          <t>N</t>
        </is>
      </c>
      <c r="AS203" s="104" t="n">
        <v>2.34</v>
      </c>
      <c r="AT203" s="92">
        <f>IF(AND(P203="52-wk high",T203&gt;=Settings!$B$7),"Y","N")</f>
        <v/>
      </c>
      <c r="AU203" s="91">
        <f>IF(AND(AD203&gt;=Settings!$B$8,M203&gt;0),"Y","N")</f>
        <v/>
      </c>
      <c r="AV203" s="91">
        <f>IF(OR(AH203&gt;Settings!$B$9,AI203&gt;Settings!$B$9),"Y","N")</f>
        <v/>
      </c>
      <c r="AW203" s="91">
        <f>IF(AJ203&lt;&gt;"Y","n/a",IF(AND(M203&gt;0,AK203&gt;Settings!$B$10),"Y","N"))</f>
        <v/>
      </c>
      <c r="AX203" s="91">
        <f>IF(AO203&gt;=Settings!$B$11,"Y","N")</f>
        <v/>
      </c>
      <c r="AY203" s="99">
        <f>(AT203="Y")+(AU203="Y")+(AV203="Y")+(AW203="Y")+(AX203="Y")</f>
        <v/>
      </c>
      <c r="AZ203" s="94">
        <f>IF(AY203=0,"None",_xlfn.TEXTJOIN(", ",TRUE(),IF(AT203="Y","Breakout",""),IF(AU203="Y","Accumulation",""),IF(AV203="Y","Institutional buying",""),IF(AW203="Y","Long buildup",""),IF(AX203="Y","Momentum leader","")))</f>
        <v/>
      </c>
      <c r="BA203" s="94">
        <f>IF(BW203="","","Passes "&amp;AY203&amp;" of 5 buy-side scans"&amp;IF(G203="Y","; RED FLAG: filter out using Red flag column",""))</f>
        <v/>
      </c>
      <c r="BB203" s="91" t="inlineStr">
        <is>
          <t>Upper</t>
        </is>
      </c>
      <c r="BC203" s="92" t="inlineStr">
        <is>
          <t>Y</t>
        </is>
      </c>
      <c r="BD203" s="94" t="inlineStr">
        <is>
          <t>PE &gt; 50</t>
        </is>
      </c>
      <c r="BE203" s="94" t="n"/>
      <c r="BF203" s="92">
        <f>IF(R203*100000&gt;=Settings!$B$5,"Y","N")</f>
        <v/>
      </c>
      <c r="BG203" s="91">
        <f>IF(F203&gt;Settings!$B$6,"Y","N")</f>
        <v/>
      </c>
      <c r="BH203" s="97" t="n">
        <v>-30.17</v>
      </c>
      <c r="BI203" s="96" t="n">
        <v>-7.41</v>
      </c>
      <c r="BJ203" s="96" t="n">
        <v>-8.460000000000001</v>
      </c>
      <c r="BK203" s="96" t="n">
        <v>5.21</v>
      </c>
      <c r="BL203" s="96" t="n">
        <v>-0.07000000000000001</v>
      </c>
      <c r="BM203" s="96" t="n">
        <v>-28.41</v>
      </c>
      <c r="BN203" s="97" t="n">
        <v>-6.69</v>
      </c>
      <c r="BO203" s="96" t="n">
        <v>-6.28</v>
      </c>
      <c r="BP203" s="96" t="n">
        <v>-5.81</v>
      </c>
      <c r="BQ203" s="96" t="n">
        <v>-9.44</v>
      </c>
      <c r="BR203" s="91" t="inlineStr">
        <is>
          <t>Mixed</t>
        </is>
      </c>
      <c r="BS203" s="91" t="inlineStr">
        <is>
          <t>None</t>
        </is>
      </c>
      <c r="BT203" s="96" t="n">
        <v>26.9</v>
      </c>
      <c r="BU203" s="91" t="inlineStr">
        <is>
          <t>N</t>
        </is>
      </c>
      <c r="BV203" s="99">
        <f>IF(OR(BF203&lt;&gt;"Y",BG203&lt;&gt;"Y"),"",(AND(ISNUMBER(BQ203),BQ203&gt;0))+(BR203="Stacked up")+(AND(ISNUMBER(BH203),BH203&gt;=-Settings!$B$17))+(AND(ISNUMBER(BK203),ISNUMBER(BM203),BK203&gt;0,BM203&gt;0))+(AND(ISNUMBER(AQ203),AQ203&gt;=Settings!$B$18))+(AND(ISNUMBER(BT203),BT203&gt;=Settings!$B$19,BT203&lt;=Settings!$B$20))+(AND(ISNUMBER(AS203),AS203&gt;0))+(AND(ISNUMBER(T203),ISNUMBER(M203),T203&gt;=Settings!$B$21,M203&gt;0))+(AND(ISNUMBER(AD203),ISNUMBER(M203),AD203&gt;=Settings!$B$22,M203&gt;0))+(AY203&gt;=1))</f>
        <v/>
      </c>
      <c r="BW203" s="91">
        <f>IF(OR(AY203=0,BF203&lt;&gt;"Y",BG203&lt;&gt;"Y"),"",1+SUMPRODUCT(($A$6:$A$2604=A203)*($AY$6:$AY$2604&gt;0)*($BF$6:$BF$2604="Y")*($BG$6:$BG$2604="Y")*(($AY$6:$AY$2604&gt;AY203)+($AY$6:$AY$2604=AY203)*($AD$6:$AD$2604&gt;AD203))))</f>
        <v/>
      </c>
    </row>
    <row r="204" ht="23.85" customHeight="1" s="55">
      <c r="A204" s="90" t="n">
        <v>46296</v>
      </c>
      <c r="B204" s="91" t="inlineStr">
        <is>
          <t>GODFRYPHLP</t>
        </is>
      </c>
      <c r="C204" s="91" t="inlineStr">
        <is>
          <t>INE260B01028</t>
        </is>
      </c>
      <c r="D204" s="91" t="inlineStr">
        <is>
          <t>Fast Moving Consumer Goods</t>
        </is>
      </c>
      <c r="E204" s="91" t="inlineStr">
        <is>
          <t>Midcap 150 (in Nifty 200)</t>
        </is>
      </c>
      <c r="F204" s="93" t="n">
        <v>28852</v>
      </c>
      <c r="G204" s="92" t="inlineStr">
        <is>
          <t>N</t>
        </is>
      </c>
      <c r="H204" s="94" t="n"/>
      <c r="I204" s="91" t="inlineStr">
        <is>
          <t>N</t>
        </is>
      </c>
      <c r="J204" s="92">
        <f>IF(K204="","N","Y")</f>
        <v/>
      </c>
      <c r="K204" s="94">
        <f>_xlfn.TEXTJOIN("; ",TRUE,IF(P204="52-wk low","52-wk low",""),IF(AND(AD204&gt;=Settings!$B$12,M204&lt;0),"Distribution",""),IF(AND(AJ204="Y",M204&lt;0,AK204&lt;-Settings!$B$13),"Long unwinding",""),IF(AND(AJ204="Y",M204&lt;0,AK204&gt;Settings!$B$13),"Short buildup",""))</f>
        <v/>
      </c>
      <c r="L204" s="95" t="n">
        <v>1849.7</v>
      </c>
      <c r="M204" s="96" t="n">
        <v>-2.23</v>
      </c>
      <c r="N204" s="93" t="n">
        <v>1758</v>
      </c>
      <c r="O204" s="91" t="inlineStr">
        <is>
          <t>None</t>
        </is>
      </c>
      <c r="P204" s="91" t="inlineStr">
        <is>
          <t>52-wk low</t>
        </is>
      </c>
      <c r="Q204" s="97" t="n">
        <v>2.57</v>
      </c>
      <c r="R204" s="96" t="n">
        <v>1.74</v>
      </c>
      <c r="S204" s="96" t="n">
        <v>1.49</v>
      </c>
      <c r="T204" s="96" t="n">
        <v>0.6899999999999999</v>
      </c>
      <c r="U204" s="96" t="n">
        <v>0.63</v>
      </c>
      <c r="V204" s="103" t="n">
        <v>0.43</v>
      </c>
      <c r="W204" s="102" t="n">
        <v>0</v>
      </c>
      <c r="X204" s="93" t="n"/>
      <c r="Y204" s="91" t="inlineStr">
        <is>
          <t>None</t>
        </is>
      </c>
      <c r="Z204" s="99" t="n">
        <v>34.89</v>
      </c>
      <c r="AA204" s="96" t="n">
        <v>1.02</v>
      </c>
      <c r="AB204" s="96" t="n">
        <v>1.06</v>
      </c>
      <c r="AC204" s="96" t="n">
        <v>1.54</v>
      </c>
      <c r="AD204" s="96" t="n">
        <v>0.84</v>
      </c>
      <c r="AE204" s="96" t="n">
        <v>0.8</v>
      </c>
      <c r="AF204" s="103" t="n">
        <v>1.21</v>
      </c>
      <c r="AG204" s="91" t="inlineStr">
        <is>
          <t>Normal</t>
        </is>
      </c>
      <c r="AH204" s="100" t="n">
        <v>0</v>
      </c>
      <c r="AI204" s="101" t="n">
        <v>0</v>
      </c>
      <c r="AJ204" s="92" t="inlineStr">
        <is>
          <t>Y</t>
        </is>
      </c>
      <c r="AK204" s="96" t="n">
        <v>1.22</v>
      </c>
      <c r="AL204" s="91" t="inlineStr">
        <is>
          <t>Short buildup</t>
        </is>
      </c>
      <c r="AM204" s="93" t="n">
        <v>211</v>
      </c>
      <c r="AN204" s="92" t="inlineStr">
        <is>
          <t>MidSmall400 MQ 100</t>
        </is>
      </c>
      <c r="AO204" s="102" t="n">
        <v>1</v>
      </c>
      <c r="AP204" s="103" t="n">
        <v>0.59</v>
      </c>
      <c r="AQ204" s="102" t="n">
        <v>17</v>
      </c>
      <c r="AR204" s="91" t="inlineStr">
        <is>
          <t>N</t>
        </is>
      </c>
      <c r="AS204" s="104" t="n">
        <v>2.11</v>
      </c>
      <c r="AT204" s="92">
        <f>IF(AND(P204="52-wk high",T204&gt;=Settings!$B$7),"Y","N")</f>
        <v/>
      </c>
      <c r="AU204" s="91">
        <f>IF(AND(AD204&gt;=Settings!$B$8,M204&gt;0),"Y","N")</f>
        <v/>
      </c>
      <c r="AV204" s="91">
        <f>IF(OR(AH204&gt;Settings!$B$9,AI204&gt;Settings!$B$9),"Y","N")</f>
        <v/>
      </c>
      <c r="AW204" s="91">
        <f>IF(AJ204&lt;&gt;"Y","n/a",IF(AND(M204&gt;0,AK204&gt;Settings!$B$10),"Y","N"))</f>
        <v/>
      </c>
      <c r="AX204" s="91">
        <f>IF(AO204&gt;=Settings!$B$11,"Y","N")</f>
        <v/>
      </c>
      <c r="AY204" s="99">
        <f>(AT204="Y")+(AU204="Y")+(AV204="Y")+(AW204="Y")+(AX204="Y")</f>
        <v/>
      </c>
      <c r="AZ204" s="94">
        <f>IF(AY204=0,"None",_xlfn.TEXTJOIN(", ",TRUE(),IF(AT204="Y","Breakout",""),IF(AU204="Y","Accumulation",""),IF(AV204="Y","Institutional buying",""),IF(AW204="Y","Long buildup",""),IF(AX204="Y","Momentum leader","")))</f>
        <v/>
      </c>
      <c r="BA204" s="94">
        <f>IF(BW204="","","Passes "&amp;AY204&amp;" of 5 buy-side scans"&amp;IF(G204="Y","; RED FLAG: filter out using Red flag column",""))</f>
        <v/>
      </c>
      <c r="BB204" s="91" t="inlineStr">
        <is>
          <t>Upper</t>
        </is>
      </c>
      <c r="BC204" s="92" t="inlineStr">
        <is>
          <t>N</t>
        </is>
      </c>
      <c r="BD204" s="94" t="n"/>
      <c r="BE204" s="94" t="n"/>
      <c r="BF204" s="92">
        <f>IF(R204*100000&gt;=Settings!$B$5,"Y","N")</f>
        <v/>
      </c>
      <c r="BG204" s="91">
        <f>IF(F204&gt;Settings!$B$6,"Y","N")</f>
        <v/>
      </c>
      <c r="BH204" s="97" t="n">
        <v>-47.12</v>
      </c>
      <c r="BI204" s="96" t="n">
        <v>-6.3</v>
      </c>
      <c r="BJ204" s="96" t="n">
        <v>-11</v>
      </c>
      <c r="BK204" s="96" t="n">
        <v>-14.35</v>
      </c>
      <c r="BL204" s="96" t="n">
        <v>-4.03</v>
      </c>
      <c r="BM204" s="96" t="n">
        <v>-45.22</v>
      </c>
      <c r="BN204" s="97" t="n">
        <v>-5.89</v>
      </c>
      <c r="BO204" s="96" t="n">
        <v>-9.51</v>
      </c>
      <c r="BP204" s="96" t="n">
        <v>-12.7</v>
      </c>
      <c r="BQ204" s="96" t="n">
        <v>-19.25</v>
      </c>
      <c r="BR204" s="91" t="inlineStr">
        <is>
          <t>Stacked down</t>
        </is>
      </c>
      <c r="BS204" s="91" t="inlineStr">
        <is>
          <t>None</t>
        </is>
      </c>
      <c r="BT204" s="96" t="n">
        <v>29.8</v>
      </c>
      <c r="BU204" s="91" t="inlineStr">
        <is>
          <t>N</t>
        </is>
      </c>
      <c r="BV204" s="99">
        <f>IF(OR(BF204&lt;&gt;"Y",BG204&lt;&gt;"Y"),"",(AND(ISNUMBER(BQ204),BQ204&gt;0))+(BR204="Stacked up")+(AND(ISNUMBER(BH204),BH204&gt;=-Settings!$B$17))+(AND(ISNUMBER(BK204),ISNUMBER(BM204),BK204&gt;0,BM204&gt;0))+(AND(ISNUMBER(AQ204),AQ204&gt;=Settings!$B$18))+(AND(ISNUMBER(BT204),BT204&gt;=Settings!$B$19,BT204&lt;=Settings!$B$20))+(AND(ISNUMBER(AS204),AS204&gt;0))+(AND(ISNUMBER(T204),ISNUMBER(M204),T204&gt;=Settings!$B$21,M204&gt;0))+(AND(ISNUMBER(AD204),ISNUMBER(M204),AD204&gt;=Settings!$B$22,M204&gt;0))+(AY204&gt;=1))</f>
        <v/>
      </c>
      <c r="BW204" s="91">
        <f>IF(OR(AY204=0,BF204&lt;&gt;"Y",BG204&lt;&gt;"Y"),"",1+SUMPRODUCT(($A$6:$A$2604=A204)*($AY$6:$AY$2604&gt;0)*($BF$6:$BF$2604="Y")*($BG$6:$BG$2604="Y")*(($AY$6:$AY$2604&gt;AY204)+($AY$6:$AY$2604=AY204)*($AD$6:$AD$2604&gt;AD204))))</f>
        <v/>
      </c>
    </row>
    <row r="205" ht="23.85" customHeight="1" s="55">
      <c r="A205" s="90" t="n">
        <v>46296</v>
      </c>
      <c r="B205" s="91" t="inlineStr">
        <is>
          <t>LICHSGFIN</t>
        </is>
      </c>
      <c r="C205" s="91" t="inlineStr">
        <is>
          <t>INE115A01026</t>
        </is>
      </c>
      <c r="D205" s="91" t="inlineStr">
        <is>
          <t>Financial Services</t>
        </is>
      </c>
      <c r="E205" s="91" t="inlineStr">
        <is>
          <t>Midcap 150 (in Nifty 200)</t>
        </is>
      </c>
      <c r="F205" s="93" t="n">
        <v>27998</v>
      </c>
      <c r="G205" s="92" t="inlineStr">
        <is>
          <t>N</t>
        </is>
      </c>
      <c r="H205" s="94" t="n"/>
      <c r="I205" s="91" t="inlineStr">
        <is>
          <t>N</t>
        </is>
      </c>
      <c r="J205" s="92">
        <f>IF(K205="","N","Y")</f>
        <v/>
      </c>
      <c r="K205" s="94">
        <f>_xlfn.TEXTJOIN("; ",TRUE,IF(P205="52-wk low","52-wk low",""),IF(AND(AD205&gt;=Settings!$B$12,M205&lt;0),"Distribution",""),IF(AND(AJ205="Y",M205&lt;0,AK205&lt;-Settings!$B$13),"Long unwinding",""),IF(AND(AJ205="Y",M205&lt;0,AK205&gt;Settings!$B$13),"Short buildup",""))</f>
        <v/>
      </c>
      <c r="L205" s="95" t="n">
        <v>509</v>
      </c>
      <c r="M205" s="96" t="n">
        <v>-4</v>
      </c>
      <c r="N205" s="93" t="n">
        <v>2346</v>
      </c>
      <c r="O205" s="91" t="inlineStr">
        <is>
          <t>None</t>
        </is>
      </c>
      <c r="P205" s="91" t="inlineStr">
        <is>
          <t>None</t>
        </is>
      </c>
      <c r="Q205" s="97" t="n">
        <v>59.86</v>
      </c>
      <c r="R205" s="96" t="n">
        <v>38.77</v>
      </c>
      <c r="S205" s="96" t="n">
        <v>1.61</v>
      </c>
      <c r="T205" s="96" t="n">
        <v>2.09</v>
      </c>
      <c r="U205" s="96" t="n">
        <v>2.68</v>
      </c>
      <c r="V205" s="103" t="n">
        <v>1.72</v>
      </c>
      <c r="W205" s="102" t="n">
        <v>6</v>
      </c>
      <c r="X205" s="93" t="n">
        <v>97</v>
      </c>
      <c r="Y205" s="91" t="inlineStr">
        <is>
          <t>None</t>
        </is>
      </c>
      <c r="Z205" s="99" t="n">
        <v>47.67</v>
      </c>
      <c r="AA205" s="96" t="n">
        <v>0.95</v>
      </c>
      <c r="AB205" s="96" t="n">
        <v>0.96</v>
      </c>
      <c r="AC205" s="96" t="n">
        <v>1.56</v>
      </c>
      <c r="AD205" s="96" t="n">
        <v>2.04</v>
      </c>
      <c r="AE205" s="96" t="n">
        <v>2.56</v>
      </c>
      <c r="AF205" s="103" t="n">
        <v>0.97</v>
      </c>
      <c r="AG205" s="91" t="inlineStr">
        <is>
          <t>Normal</t>
        </is>
      </c>
      <c r="AH205" s="100" t="n">
        <v>0</v>
      </c>
      <c r="AI205" s="101" t="n">
        <v>0</v>
      </c>
      <c r="AJ205" s="92" t="inlineStr">
        <is>
          <t>Y</t>
        </is>
      </c>
      <c r="AK205" s="96" t="n">
        <v>2.19</v>
      </c>
      <c r="AL205" s="91" t="inlineStr">
        <is>
          <t>Short buildup</t>
        </is>
      </c>
      <c r="AM205" s="93" t="n">
        <v>60</v>
      </c>
      <c r="AN205" s="92" t="inlineStr">
        <is>
          <t>None</t>
        </is>
      </c>
      <c r="AO205" s="102" t="n">
        <v>0</v>
      </c>
      <c r="AP205" s="103" t="n">
        <v>0.6899999999999999</v>
      </c>
      <c r="AQ205" s="102" t="n">
        <v>36</v>
      </c>
      <c r="AR205" s="91" t="inlineStr">
        <is>
          <t>N</t>
        </is>
      </c>
      <c r="AS205" s="104" t="n">
        <v>0.6</v>
      </c>
      <c r="AT205" s="92">
        <f>IF(AND(P205="52-wk high",T205&gt;=Settings!$B$7),"Y","N")</f>
        <v/>
      </c>
      <c r="AU205" s="91">
        <f>IF(AND(AD205&gt;=Settings!$B$8,M205&gt;0),"Y","N")</f>
        <v/>
      </c>
      <c r="AV205" s="91">
        <f>IF(OR(AH205&gt;Settings!$B$9,AI205&gt;Settings!$B$9),"Y","N")</f>
        <v/>
      </c>
      <c r="AW205" s="91">
        <f>IF(AJ205&lt;&gt;"Y","n/a",IF(AND(M205&gt;0,AK205&gt;Settings!$B$10),"Y","N"))</f>
        <v/>
      </c>
      <c r="AX205" s="91">
        <f>IF(AO205&gt;=Settings!$B$11,"Y","N")</f>
        <v/>
      </c>
      <c r="AY205" s="99">
        <f>(AT205="Y")+(AU205="Y")+(AV205="Y")+(AW205="Y")+(AX205="Y")</f>
        <v/>
      </c>
      <c r="AZ205" s="94">
        <f>IF(AY205=0,"None",_xlfn.TEXTJOIN(", ",TRUE(),IF(AT205="Y","Breakout",""),IF(AU205="Y","Accumulation",""),IF(AV205="Y","Institutional buying",""),IF(AW205="Y","Long buildup",""),IF(AX205="Y","Momentum leader","")))</f>
        <v/>
      </c>
      <c r="BA205" s="94">
        <f>IF(BW205="","","Passes "&amp;AY205&amp;" of 5 buy-side scans"&amp;IF(G205="Y","; RED FLAG: filter out using Red flag column",""))</f>
        <v/>
      </c>
      <c r="BB205" s="91" t="inlineStr">
        <is>
          <t>Upper</t>
        </is>
      </c>
      <c r="BC205" s="92" t="inlineStr">
        <is>
          <t>N</t>
        </is>
      </c>
      <c r="BD205" s="94" t="n"/>
      <c r="BE205" s="94" t="n"/>
      <c r="BF205" s="92">
        <f>IF(R205*100000&gt;=Settings!$B$5,"Y","N")</f>
        <v/>
      </c>
      <c r="BG205" s="91">
        <f>IF(F205&gt;Settings!$B$6,"Y","N")</f>
        <v/>
      </c>
      <c r="BH205" s="97" t="n">
        <v>-14.91</v>
      </c>
      <c r="BI205" s="96" t="n">
        <v>-9.789999999999999</v>
      </c>
      <c r="BJ205" s="96" t="n">
        <v>-4.84</v>
      </c>
      <c r="BK205" s="96" t="n">
        <v>-8.199999999999999</v>
      </c>
      <c r="BL205" s="96" t="n">
        <v>-1.27</v>
      </c>
      <c r="BM205" s="96" t="n">
        <v>-11.82</v>
      </c>
      <c r="BN205" s="97" t="n">
        <v>-6.82</v>
      </c>
      <c r="BO205" s="96" t="n">
        <v>-5.88</v>
      </c>
      <c r="BP205" s="96" t="n">
        <v>-5.56</v>
      </c>
      <c r="BQ205" s="96" t="n">
        <v>-6.02</v>
      </c>
      <c r="BR205" s="91" t="inlineStr">
        <is>
          <t>Mixed</t>
        </is>
      </c>
      <c r="BS205" s="91" t="inlineStr">
        <is>
          <t>None</t>
        </is>
      </c>
      <c r="BT205" s="96" t="n">
        <v>26.8</v>
      </c>
      <c r="BU205" s="91" t="inlineStr">
        <is>
          <t>N</t>
        </is>
      </c>
      <c r="BV205" s="99">
        <f>IF(OR(BF205&lt;&gt;"Y",BG205&lt;&gt;"Y"),"",(AND(ISNUMBER(BQ205),BQ205&gt;0))+(BR205="Stacked up")+(AND(ISNUMBER(BH205),BH205&gt;=-Settings!$B$17))+(AND(ISNUMBER(BK205),ISNUMBER(BM205),BK205&gt;0,BM205&gt;0))+(AND(ISNUMBER(AQ205),AQ205&gt;=Settings!$B$18))+(AND(ISNUMBER(BT205),BT205&gt;=Settings!$B$19,BT205&lt;=Settings!$B$20))+(AND(ISNUMBER(AS205),AS205&gt;0))+(AND(ISNUMBER(T205),ISNUMBER(M205),T205&gt;=Settings!$B$21,M205&gt;0))+(AND(ISNUMBER(AD205),ISNUMBER(M205),AD205&gt;=Settings!$B$22,M205&gt;0))+(AY205&gt;=1))</f>
        <v/>
      </c>
      <c r="BW205" s="91">
        <f>IF(OR(AY205=0,BF205&lt;&gt;"Y",BG205&lt;&gt;"Y"),"",1+SUMPRODUCT(($A$6:$A$2604=A205)*($AY$6:$AY$2604&gt;0)*($BF$6:$BF$2604="Y")*($BG$6:$BG$2604="Y")*(($AY$6:$AY$2604&gt;AY205)+($AY$6:$AY$2604=AY205)*($AD$6:$AD$2604&gt;AD205))))</f>
        <v/>
      </c>
    </row>
    <row r="206" ht="23.85" customHeight="1" s="55">
      <c r="A206" s="90" t="n">
        <v>46296</v>
      </c>
      <c r="B206" s="91" t="inlineStr">
        <is>
          <t>LLOYDSME</t>
        </is>
      </c>
      <c r="C206" s="91" t="inlineStr">
        <is>
          <t>INE281B01032</t>
        </is>
      </c>
      <c r="D206" s="91" t="inlineStr">
        <is>
          <t>Metals &amp; Mining</t>
        </is>
      </c>
      <c r="E206" s="91" t="inlineStr">
        <is>
          <t>Midcap 150 (rest)</t>
        </is>
      </c>
      <c r="F206" s="93" t="n">
        <v>100017</v>
      </c>
      <c r="G206" s="92" t="inlineStr">
        <is>
          <t>N</t>
        </is>
      </c>
      <c r="H206" s="94" t="n"/>
      <c r="I206" s="91" t="inlineStr">
        <is>
          <t>N</t>
        </is>
      </c>
      <c r="J206" s="92">
        <f>IF(K206="","N","Y")</f>
        <v/>
      </c>
      <c r="K206" s="94">
        <f>_xlfn.TEXTJOIN("; ",TRUE,IF(P206="52-wk low","52-wk low",""),IF(AND(AD206&gt;=Settings!$B$12,M206&lt;0),"Distribution",""),IF(AND(AJ206="Y",M206&lt;0,AK206&lt;-Settings!$B$13),"Long unwinding",""),IF(AND(AJ206="Y",M206&lt;0,AK206&gt;Settings!$B$13),"Short buildup",""))</f>
        <v/>
      </c>
      <c r="L206" s="95" t="n">
        <v>1776.8</v>
      </c>
      <c r="M206" s="96" t="n">
        <v>-5.69</v>
      </c>
      <c r="N206" s="93" t="n">
        <v>2543</v>
      </c>
      <c r="O206" s="91" t="inlineStr">
        <is>
          <t>None</t>
        </is>
      </c>
      <c r="P206" s="91" t="inlineStr">
        <is>
          <t>None</t>
        </is>
      </c>
      <c r="Q206" s="97" t="n">
        <v>9.82</v>
      </c>
      <c r="R206" s="96" t="n">
        <v>3.74</v>
      </c>
      <c r="S206" s="96" t="n">
        <v>2.86</v>
      </c>
      <c r="T206" s="96" t="n">
        <v>2.08</v>
      </c>
      <c r="U206" s="96" t="n">
        <v>2.01</v>
      </c>
      <c r="V206" s="103" t="n">
        <v>0.76</v>
      </c>
      <c r="W206" s="102" t="n">
        <v>3</v>
      </c>
      <c r="X206" s="93" t="n">
        <v>76</v>
      </c>
      <c r="Y206" s="91" t="inlineStr">
        <is>
          <t>None</t>
        </is>
      </c>
      <c r="Z206" s="99" t="n">
        <v>52.26</v>
      </c>
      <c r="AA206" s="96" t="n">
        <v>1.02</v>
      </c>
      <c r="AB206" s="96" t="n">
        <v>1</v>
      </c>
      <c r="AC206" s="96" t="n">
        <v>2.96</v>
      </c>
      <c r="AD206" s="96" t="n">
        <v>2.09</v>
      </c>
      <c r="AE206" s="96" t="n">
        <v>2.04</v>
      </c>
      <c r="AF206" s="103" t="n">
        <v>0.98</v>
      </c>
      <c r="AG206" s="91" t="inlineStr">
        <is>
          <t>Normal</t>
        </is>
      </c>
      <c r="AH206" s="100" t="n">
        <v>0</v>
      </c>
      <c r="AI206" s="101" t="n">
        <v>0</v>
      </c>
      <c r="AJ206" s="92" t="inlineStr">
        <is>
          <t>N</t>
        </is>
      </c>
      <c r="AK206" s="96" t="n"/>
      <c r="AL206" s="91" t="inlineStr">
        <is>
          <t>n/a</t>
        </is>
      </c>
      <c r="AM206" s="93" t="n"/>
      <c r="AN206" s="92" t="inlineStr">
        <is>
          <t>Mid150 Mom 50</t>
        </is>
      </c>
      <c r="AO206" s="102" t="n">
        <v>1</v>
      </c>
      <c r="AP206" s="103" t="n">
        <v>1.78</v>
      </c>
      <c r="AQ206" s="102" t="n">
        <v>86</v>
      </c>
      <c r="AR206" s="91" t="inlineStr">
        <is>
          <t>N</t>
        </is>
      </c>
      <c r="AS206" s="104" t="n">
        <v>-1.09</v>
      </c>
      <c r="AT206" s="92">
        <f>IF(AND(P206="52-wk high",T206&gt;=Settings!$B$7),"Y","N")</f>
        <v/>
      </c>
      <c r="AU206" s="91">
        <f>IF(AND(AD206&gt;=Settings!$B$8,M206&gt;0),"Y","N")</f>
        <v/>
      </c>
      <c r="AV206" s="91">
        <f>IF(OR(AH206&gt;Settings!$B$9,AI206&gt;Settings!$B$9),"Y","N")</f>
        <v/>
      </c>
      <c r="AW206" s="91">
        <f>IF(AJ206&lt;&gt;"Y","n/a",IF(AND(M206&gt;0,AK206&gt;Settings!$B$10),"Y","N"))</f>
        <v/>
      </c>
      <c r="AX206" s="91">
        <f>IF(AO206&gt;=Settings!$B$11,"Y","N")</f>
        <v/>
      </c>
      <c r="AY206" s="99">
        <f>(AT206="Y")+(AU206="Y")+(AV206="Y")+(AW206="Y")+(AX206="Y")</f>
        <v/>
      </c>
      <c r="AZ206" s="94">
        <f>IF(AY206=0,"None",_xlfn.TEXTJOIN(", ",TRUE(),IF(AT206="Y","Breakout",""),IF(AU206="Y","Accumulation",""),IF(AV206="Y","Institutional buying",""),IF(AW206="Y","Long buildup",""),IF(AX206="Y","Momentum leader","")))</f>
        <v/>
      </c>
      <c r="BA206" s="94">
        <f>IF(BW206="","","Passes "&amp;AY206&amp;" of 5 buy-side scans"&amp;IF(G206="Y","; RED FLAG: filter out using Red flag column",""))</f>
        <v/>
      </c>
      <c r="BB206" s="91" t="inlineStr">
        <is>
          <t>None</t>
        </is>
      </c>
      <c r="BC206" s="92" t="inlineStr">
        <is>
          <t>N</t>
        </is>
      </c>
      <c r="BD206" s="94" t="n"/>
      <c r="BE206" s="94" t="n"/>
      <c r="BF206" s="92">
        <f>IF(R206*100000&gt;=Settings!$B$5,"Y","N")</f>
        <v/>
      </c>
      <c r="BG206" s="91">
        <f>IF(F206&gt;Settings!$B$6,"Y","N")</f>
        <v/>
      </c>
      <c r="BH206" s="97" t="n">
        <v>-16.39</v>
      </c>
      <c r="BI206" s="96" t="n">
        <v>-2.48</v>
      </c>
      <c r="BJ206" s="96" t="n">
        <v>-0.74</v>
      </c>
      <c r="BK206" s="96" t="n">
        <v>-1.61</v>
      </c>
      <c r="BL206" s="96" t="n">
        <v>31.85</v>
      </c>
      <c r="BM206" s="96" t="n">
        <v>43.77</v>
      </c>
      <c r="BN206" s="97" t="n">
        <v>-3.42</v>
      </c>
      <c r="BO206" s="96" t="n">
        <v>-3.74</v>
      </c>
      <c r="BP206" s="96" t="n">
        <v>-0.75</v>
      </c>
      <c r="BQ206" s="96" t="n">
        <v>6.97</v>
      </c>
      <c r="BR206" s="91" t="inlineStr">
        <is>
          <t>Mixed</t>
        </is>
      </c>
      <c r="BS206" s="91" t="inlineStr">
        <is>
          <t>None</t>
        </is>
      </c>
      <c r="BT206" s="96" t="n">
        <v>39.2</v>
      </c>
      <c r="BU206" s="91" t="inlineStr">
        <is>
          <t>N</t>
        </is>
      </c>
      <c r="BV206" s="99">
        <f>IF(OR(BF206&lt;&gt;"Y",BG206&lt;&gt;"Y"),"",(AND(ISNUMBER(BQ206),BQ206&gt;0))+(BR206="Stacked up")+(AND(ISNUMBER(BH206),BH206&gt;=-Settings!$B$17))+(AND(ISNUMBER(BK206),ISNUMBER(BM206),BK206&gt;0,BM206&gt;0))+(AND(ISNUMBER(AQ206),AQ206&gt;=Settings!$B$18))+(AND(ISNUMBER(BT206),BT206&gt;=Settings!$B$19,BT206&lt;=Settings!$B$20))+(AND(ISNUMBER(AS206),AS206&gt;0))+(AND(ISNUMBER(T206),ISNUMBER(M206),T206&gt;=Settings!$B$21,M206&gt;0))+(AND(ISNUMBER(AD206),ISNUMBER(M206),AD206&gt;=Settings!$B$22,M206&gt;0))+(AY206&gt;=1))</f>
        <v/>
      </c>
      <c r="BW206" s="91">
        <f>IF(OR(AY206=0,BF206&lt;&gt;"Y",BG206&lt;&gt;"Y"),"",1+SUMPRODUCT(($A$6:$A$2604=A206)*($AY$6:$AY$2604&gt;0)*($BF$6:$BF$2604="Y")*($BG$6:$BG$2604="Y")*(($AY$6:$AY$2604&gt;AY206)+($AY$6:$AY$2604=AY206)*($AD$6:$AD$2604&gt;AD206))))</f>
        <v/>
      </c>
    </row>
    <row r="207" ht="23.85" customHeight="1" s="55">
      <c r="A207" s="90" t="n">
        <v>46296</v>
      </c>
      <c r="B207" s="91" t="inlineStr">
        <is>
          <t>JSWINFRA</t>
        </is>
      </c>
      <c r="C207" s="91" t="inlineStr">
        <is>
          <t>INE880J01026</t>
        </is>
      </c>
      <c r="D207" s="91" t="inlineStr">
        <is>
          <t>Services</t>
        </is>
      </c>
      <c r="E207" s="91" t="inlineStr">
        <is>
          <t>Midcap 150 (rest)</t>
        </is>
      </c>
      <c r="F207" s="93" t="n">
        <v>83286</v>
      </c>
      <c r="G207" s="92" t="inlineStr">
        <is>
          <t>N</t>
        </is>
      </c>
      <c r="H207" s="94" t="n"/>
      <c r="I207" s="91" t="inlineStr">
        <is>
          <t>N</t>
        </is>
      </c>
      <c r="J207" s="92">
        <f>IF(K207="","N","Y")</f>
        <v/>
      </c>
      <c r="K207" s="94">
        <f>_xlfn.TEXTJOIN("; ",TRUE,IF(P207="52-wk low","52-wk low",""),IF(AND(AD207&gt;=Settings!$B$12,M207&lt;0),"Distribution",""),IF(AND(AJ207="Y",M207&lt;0,AK207&lt;-Settings!$B$13),"Long unwinding",""),IF(AND(AJ207="Y",M207&lt;0,AK207&gt;Settings!$B$13),"Short buildup",""))</f>
        <v/>
      </c>
      <c r="L207" s="95" t="n">
        <v>357.45</v>
      </c>
      <c r="M207" s="96" t="n">
        <v>0.24</v>
      </c>
      <c r="N207" s="93" t="n">
        <v>515</v>
      </c>
      <c r="O207" s="91" t="inlineStr">
        <is>
          <t>None</t>
        </is>
      </c>
      <c r="P207" s="91" t="inlineStr">
        <is>
          <t>None</t>
        </is>
      </c>
      <c r="Q207" s="97" t="n">
        <v>34.31</v>
      </c>
      <c r="R207" s="96" t="n">
        <v>48.76</v>
      </c>
      <c r="S207" s="96" t="n">
        <v>0.72</v>
      </c>
      <c r="T207" s="96" t="n">
        <v>0.96</v>
      </c>
      <c r="U207" s="96" t="n">
        <v>0.88</v>
      </c>
      <c r="V207" s="103" t="n">
        <v>1.26</v>
      </c>
      <c r="W207" s="102" t="n">
        <v>6</v>
      </c>
      <c r="X207" s="93" t="n"/>
      <c r="Y207" s="91" t="inlineStr">
        <is>
          <t>None</t>
        </is>
      </c>
      <c r="Z207" s="99" t="n">
        <v>49.09</v>
      </c>
      <c r="AA207" s="96" t="n">
        <v>0.87</v>
      </c>
      <c r="AB207" s="96" t="n">
        <v>0.84</v>
      </c>
      <c r="AC207" s="96" t="n">
        <v>0.64</v>
      </c>
      <c r="AD207" s="96" t="n">
        <v>0.83</v>
      </c>
      <c r="AE207" s="96" t="n">
        <v>0.82</v>
      </c>
      <c r="AF207" s="103" t="n">
        <v>1.03</v>
      </c>
      <c r="AG207" s="91" t="inlineStr">
        <is>
          <t>Normal</t>
        </is>
      </c>
      <c r="AH207" s="100" t="n">
        <v>0</v>
      </c>
      <c r="AI207" s="101" t="n">
        <v>0</v>
      </c>
      <c r="AJ207" s="92" t="inlineStr">
        <is>
          <t>N</t>
        </is>
      </c>
      <c r="AK207" s="96" t="n"/>
      <c r="AL207" s="91" t="inlineStr">
        <is>
          <t>n/a</t>
        </is>
      </c>
      <c r="AM207" s="93" t="n"/>
      <c r="AN207" s="92" t="inlineStr">
        <is>
          <t>None</t>
        </is>
      </c>
      <c r="AO207" s="102" t="n">
        <v>0</v>
      </c>
      <c r="AP207" s="103" t="n">
        <v>1.68</v>
      </c>
      <c r="AQ207" s="102" t="n">
        <v>83</v>
      </c>
      <c r="AR207" s="91" t="inlineStr">
        <is>
          <t>N</t>
        </is>
      </c>
      <c r="AS207" s="104" t="n">
        <v>5.23</v>
      </c>
      <c r="AT207" s="92">
        <f>IF(AND(P207="52-wk high",T207&gt;=Settings!$B$7),"Y","N")</f>
        <v/>
      </c>
      <c r="AU207" s="91">
        <f>IF(AND(AD207&gt;=Settings!$B$8,M207&gt;0),"Y","N")</f>
        <v/>
      </c>
      <c r="AV207" s="91">
        <f>IF(OR(AH207&gt;Settings!$B$9,AI207&gt;Settings!$B$9),"Y","N")</f>
        <v/>
      </c>
      <c r="AW207" s="91">
        <f>IF(AJ207&lt;&gt;"Y","n/a",IF(AND(M207&gt;0,AK207&gt;Settings!$B$10),"Y","N"))</f>
        <v/>
      </c>
      <c r="AX207" s="91">
        <f>IF(AO207&gt;=Settings!$B$11,"Y","N")</f>
        <v/>
      </c>
      <c r="AY207" s="99">
        <f>(AT207="Y")+(AU207="Y")+(AV207="Y")+(AW207="Y")+(AX207="Y")</f>
        <v/>
      </c>
      <c r="AZ207" s="94">
        <f>IF(AY207=0,"None",_xlfn.TEXTJOIN(", ",TRUE(),IF(AT207="Y","Breakout",""),IF(AU207="Y","Accumulation",""),IF(AV207="Y","Institutional buying",""),IF(AW207="Y","Long buildup",""),IF(AX207="Y","Momentum leader","")))</f>
        <v/>
      </c>
      <c r="BA207" s="94">
        <f>IF(BW207="","","Passes "&amp;AY207&amp;" of 5 buy-side scans"&amp;IF(G207="Y","; RED FLAG: filter out using Red flag column",""))</f>
        <v/>
      </c>
      <c r="BB207" s="91" t="inlineStr">
        <is>
          <t>None</t>
        </is>
      </c>
      <c r="BC207" s="92" t="inlineStr">
        <is>
          <t>Y</t>
        </is>
      </c>
      <c r="BD207" s="94" t="inlineStr">
        <is>
          <t>PE &gt; 50</t>
        </is>
      </c>
      <c r="BE207" s="94" t="n"/>
      <c r="BF207" s="92">
        <f>IF(R207*100000&gt;=Settings!$B$5,"Y","N")</f>
        <v/>
      </c>
      <c r="BG207" s="91">
        <f>IF(F207&gt;Settings!$B$6,"Y","N")</f>
        <v/>
      </c>
      <c r="BH207" s="97" t="n">
        <v>-4.81</v>
      </c>
      <c r="BI207" s="96" t="n">
        <v>-0.9</v>
      </c>
      <c r="BJ207" s="96" t="n">
        <v>6.77</v>
      </c>
      <c r="BK207" s="96" t="n">
        <v>8.17</v>
      </c>
      <c r="BL207" s="96" t="n">
        <v>44.16</v>
      </c>
      <c r="BM207" s="96" t="n">
        <v>12.76</v>
      </c>
      <c r="BN207" s="97" t="n">
        <v>2.67</v>
      </c>
      <c r="BO207" s="96" t="n">
        <v>5.73</v>
      </c>
      <c r="BP207" s="96" t="n">
        <v>10.48</v>
      </c>
      <c r="BQ207" s="96" t="n">
        <v>14.82</v>
      </c>
      <c r="BR207" s="91" t="inlineStr">
        <is>
          <t>Stacked up</t>
        </is>
      </c>
      <c r="BS207" s="91" t="inlineStr">
        <is>
          <t>None</t>
        </is>
      </c>
      <c r="BT207" s="96" t="n">
        <v>59.3</v>
      </c>
      <c r="BU207" s="91" t="inlineStr">
        <is>
          <t>N</t>
        </is>
      </c>
      <c r="BV207" s="99">
        <f>IF(OR(BF207&lt;&gt;"Y",BG207&lt;&gt;"Y"),"",(AND(ISNUMBER(BQ207),BQ207&gt;0))+(BR207="Stacked up")+(AND(ISNUMBER(BH207),BH207&gt;=-Settings!$B$17))+(AND(ISNUMBER(BK207),ISNUMBER(BM207),BK207&gt;0,BM207&gt;0))+(AND(ISNUMBER(AQ207),AQ207&gt;=Settings!$B$18))+(AND(ISNUMBER(BT207),BT207&gt;=Settings!$B$19,BT207&lt;=Settings!$B$20))+(AND(ISNUMBER(AS207),AS207&gt;0))+(AND(ISNUMBER(T207),ISNUMBER(M207),T207&gt;=Settings!$B$21,M207&gt;0))+(AND(ISNUMBER(AD207),ISNUMBER(M207),AD207&gt;=Settings!$B$22,M207&gt;0))+(AY207&gt;=1))</f>
        <v/>
      </c>
      <c r="BW207" s="91">
        <f>IF(OR(AY207=0,BF207&lt;&gt;"Y",BG207&lt;&gt;"Y"),"",1+SUMPRODUCT(($A$6:$A$2604=A207)*($AY$6:$AY$2604&gt;0)*($BF$6:$BF$2604="Y")*($BG$6:$BG$2604="Y")*(($AY$6:$AY$2604&gt;AY207)+($AY$6:$AY$2604=AY207)*($AD$6:$AD$2604&gt;AD207))))</f>
        <v/>
      </c>
    </row>
    <row r="208" ht="23.85" customHeight="1" s="55">
      <c r="A208" s="90" t="n">
        <v>46296</v>
      </c>
      <c r="B208" s="91" t="inlineStr">
        <is>
          <t>SHREECEM</t>
        </is>
      </c>
      <c r="C208" s="91" t="inlineStr">
        <is>
          <t>INE070A01015</t>
        </is>
      </c>
      <c r="D208" s="91" t="inlineStr">
        <is>
          <t>Construction Materials</t>
        </is>
      </c>
      <c r="E208" s="91" t="inlineStr">
        <is>
          <t>Midcap 150 (rest)</t>
        </is>
      </c>
      <c r="F208" s="93" t="n">
        <v>79017</v>
      </c>
      <c r="G208" s="92" t="inlineStr">
        <is>
          <t>N</t>
        </is>
      </c>
      <c r="H208" s="94" t="n"/>
      <c r="I208" s="91" t="inlineStr">
        <is>
          <t>N</t>
        </is>
      </c>
      <c r="J208" s="92">
        <f>IF(K208="","N","Y")</f>
        <v/>
      </c>
      <c r="K208" s="94">
        <f>_xlfn.TEXTJOIN("; ",TRUE,IF(P208="52-wk low","52-wk low",""),IF(AND(AD208&gt;=Settings!$B$12,M208&lt;0),"Distribution",""),IF(AND(AJ208="Y",M208&lt;0,AK208&lt;-Settings!$B$13),"Long unwinding",""),IF(AND(AJ208="Y",M208&lt;0,AK208&gt;Settings!$B$13),"Short buildup",""))</f>
        <v/>
      </c>
      <c r="L208" s="95" t="n">
        <v>21900</v>
      </c>
      <c r="M208" s="96" t="n">
        <v>-1.99</v>
      </c>
      <c r="N208" s="93" t="n">
        <v>1635</v>
      </c>
      <c r="O208" s="91" t="inlineStr">
        <is>
          <t>None</t>
        </is>
      </c>
      <c r="P208" s="91" t="inlineStr">
        <is>
          <t>52-wk low</t>
        </is>
      </c>
      <c r="Q208" s="97" t="n">
        <v>0.59</v>
      </c>
      <c r="R208" s="96" t="n">
        <v>0.42</v>
      </c>
      <c r="S208" s="96" t="n">
        <v>1.48</v>
      </c>
      <c r="T208" s="96" t="n">
        <v>1.83</v>
      </c>
      <c r="U208" s="96" t="n">
        <v>2.1</v>
      </c>
      <c r="V208" s="103" t="n">
        <v>1.47</v>
      </c>
      <c r="W208" s="102" t="n">
        <v>4</v>
      </c>
      <c r="X208" s="93" t="n"/>
      <c r="Y208" s="91" t="inlineStr">
        <is>
          <t>None</t>
        </is>
      </c>
      <c r="Z208" s="99" t="n">
        <v>60.82</v>
      </c>
      <c r="AA208" s="96" t="n">
        <v>1.19</v>
      </c>
      <c r="AB208" s="96" t="n">
        <v>1.24</v>
      </c>
      <c r="AC208" s="96" t="n">
        <v>1.42</v>
      </c>
      <c r="AD208" s="96" t="n">
        <v>1.91</v>
      </c>
      <c r="AE208" s="96" t="n">
        <v>2.29</v>
      </c>
      <c r="AF208" s="103" t="n">
        <v>1.14</v>
      </c>
      <c r="AG208" s="91" t="inlineStr">
        <is>
          <t>Normal</t>
        </is>
      </c>
      <c r="AH208" s="100" t="n">
        <v>0</v>
      </c>
      <c r="AI208" s="101" t="n">
        <v>0</v>
      </c>
      <c r="AJ208" s="92" t="inlineStr">
        <is>
          <t>Y</t>
        </is>
      </c>
      <c r="AK208" s="96" t="n">
        <v>-1.84</v>
      </c>
      <c r="AL208" s="91" t="inlineStr">
        <is>
          <t>Long unwinding</t>
        </is>
      </c>
      <c r="AM208" s="93" t="n">
        <v>149</v>
      </c>
      <c r="AN208" s="92" t="inlineStr">
        <is>
          <t>None</t>
        </is>
      </c>
      <c r="AO208" s="102" t="n">
        <v>0</v>
      </c>
      <c r="AP208" s="103" t="n">
        <v>0.54</v>
      </c>
      <c r="AQ208" s="102" t="n">
        <v>9</v>
      </c>
      <c r="AR208" s="91" t="inlineStr">
        <is>
          <t>Y</t>
        </is>
      </c>
      <c r="AS208" s="104" t="n">
        <v>-0.71</v>
      </c>
      <c r="AT208" s="92">
        <f>IF(AND(P208="52-wk high",T208&gt;=Settings!$B$7),"Y","N")</f>
        <v/>
      </c>
      <c r="AU208" s="91">
        <f>IF(AND(AD208&gt;=Settings!$B$8,M208&gt;0),"Y","N")</f>
        <v/>
      </c>
      <c r="AV208" s="91">
        <f>IF(OR(AH208&gt;Settings!$B$9,AI208&gt;Settings!$B$9),"Y","N")</f>
        <v/>
      </c>
      <c r="AW208" s="91">
        <f>IF(AJ208&lt;&gt;"Y","n/a",IF(AND(M208&gt;0,AK208&gt;Settings!$B$10),"Y","N"))</f>
        <v/>
      </c>
      <c r="AX208" s="91">
        <f>IF(AO208&gt;=Settings!$B$11,"Y","N")</f>
        <v/>
      </c>
      <c r="AY208" s="99">
        <f>(AT208="Y")+(AU208="Y")+(AV208="Y")+(AW208="Y")+(AX208="Y")</f>
        <v/>
      </c>
      <c r="AZ208" s="94">
        <f>IF(AY208=0,"None",_xlfn.TEXTJOIN(", ",TRUE(),IF(AT208="Y","Breakout",""),IF(AU208="Y","Accumulation",""),IF(AV208="Y","Institutional buying",""),IF(AW208="Y","Long buildup",""),IF(AX208="Y","Momentum leader","")))</f>
        <v/>
      </c>
      <c r="BA208" s="94">
        <f>IF(BW208="","","Passes "&amp;AY208&amp;" of 5 buy-side scans"&amp;IF(G208="Y","; RED FLAG: filter out using Red flag column",""))</f>
        <v/>
      </c>
      <c r="BB208" s="91" t="inlineStr">
        <is>
          <t>None</t>
        </is>
      </c>
      <c r="BC208" s="92" t="inlineStr">
        <is>
          <t>N</t>
        </is>
      </c>
      <c r="BD208" s="94" t="n"/>
      <c r="BE208" s="94" t="n"/>
      <c r="BF208" s="92">
        <f>IF(R208*100000&gt;=Settings!$B$5,"Y","N")</f>
        <v/>
      </c>
      <c r="BG208" s="91">
        <f>IF(F208&gt;Settings!$B$6,"Y","N")</f>
        <v/>
      </c>
      <c r="BH208" s="97" t="n">
        <v>-27.69</v>
      </c>
      <c r="BI208" s="96" t="n">
        <v>-2.01</v>
      </c>
      <c r="BJ208" s="96" t="n">
        <v>-6.77</v>
      </c>
      <c r="BK208" s="96" t="n">
        <v>-15.51</v>
      </c>
      <c r="BL208" s="96" t="n">
        <v>-5.87</v>
      </c>
      <c r="BM208" s="96" t="n">
        <v>-25.24</v>
      </c>
      <c r="BN208" s="97" t="n">
        <v>-3.34</v>
      </c>
      <c r="BO208" s="96" t="n">
        <v>-7.58</v>
      </c>
      <c r="BP208" s="96" t="n">
        <v>-10.45</v>
      </c>
      <c r="BQ208" s="96" t="n">
        <v>-13.61</v>
      </c>
      <c r="BR208" s="91" t="inlineStr">
        <is>
          <t>Stacked down</t>
        </is>
      </c>
      <c r="BS208" s="91" t="inlineStr">
        <is>
          <t>None</t>
        </is>
      </c>
      <c r="BT208" s="96" t="n">
        <v>37.4</v>
      </c>
      <c r="BU208" s="91" t="inlineStr">
        <is>
          <t>N</t>
        </is>
      </c>
      <c r="BV208" s="99">
        <f>IF(OR(BF208&lt;&gt;"Y",BG208&lt;&gt;"Y"),"",(AND(ISNUMBER(BQ208),BQ208&gt;0))+(BR208="Stacked up")+(AND(ISNUMBER(BH208),BH208&gt;=-Settings!$B$17))+(AND(ISNUMBER(BK208),ISNUMBER(BM208),BK208&gt;0,BM208&gt;0))+(AND(ISNUMBER(AQ208),AQ208&gt;=Settings!$B$18))+(AND(ISNUMBER(BT208),BT208&gt;=Settings!$B$19,BT208&lt;=Settings!$B$20))+(AND(ISNUMBER(AS208),AS208&gt;0))+(AND(ISNUMBER(T208),ISNUMBER(M208),T208&gt;=Settings!$B$21,M208&gt;0))+(AND(ISNUMBER(AD208),ISNUMBER(M208),AD208&gt;=Settings!$B$22,M208&gt;0))+(AY208&gt;=1))</f>
        <v/>
      </c>
      <c r="BW208" s="91">
        <f>IF(OR(AY208=0,BF208&lt;&gt;"Y",BG208&lt;&gt;"Y"),"",1+SUMPRODUCT(($A$6:$A$2604=A208)*($AY$6:$AY$2604&gt;0)*($BF$6:$BF$2604="Y")*($BG$6:$BG$2604="Y")*(($AY$6:$AY$2604&gt;AY208)+($AY$6:$AY$2604=AY208)*($AD$6:$AD$2604&gt;AD208))))</f>
        <v/>
      </c>
    </row>
    <row r="209" ht="23.85" customHeight="1" s="55">
      <c r="A209" s="90" t="n">
        <v>46296</v>
      </c>
      <c r="B209" s="91" t="inlineStr">
        <is>
          <t>NTPCGREEN</t>
        </is>
      </c>
      <c r="C209" s="91" t="inlineStr">
        <is>
          <t>INE0ONG01011</t>
        </is>
      </c>
      <c r="D209" s="91" t="inlineStr">
        <is>
          <t>Power</t>
        </is>
      </c>
      <c r="E209" s="91" t="inlineStr">
        <is>
          <t>Midcap 150 (rest)</t>
        </is>
      </c>
      <c r="F209" s="93" t="n">
        <v>76755</v>
      </c>
      <c r="G209" s="92" t="inlineStr">
        <is>
          <t>N</t>
        </is>
      </c>
      <c r="H209" s="94" t="n"/>
      <c r="I209" s="91" t="inlineStr">
        <is>
          <t>N</t>
        </is>
      </c>
      <c r="J209" s="92">
        <f>IF(K209="","N","Y")</f>
        <v/>
      </c>
      <c r="K209" s="94">
        <f>_xlfn.TEXTJOIN("; ",TRUE,IF(P209="52-wk low","52-wk low",""),IF(AND(AD209&gt;=Settings!$B$12,M209&lt;0),"Distribution",""),IF(AND(AJ209="Y",M209&lt;0,AK209&lt;-Settings!$B$13),"Long unwinding",""),IF(AND(AJ209="Y",M209&lt;0,AK209&gt;Settings!$B$13),"Short buildup",""))</f>
        <v/>
      </c>
      <c r="L209" s="95" t="n">
        <v>91.09</v>
      </c>
      <c r="M209" s="96" t="n">
        <v>-2.44</v>
      </c>
      <c r="N209" s="93" t="n">
        <v>1857</v>
      </c>
      <c r="O209" s="91" t="inlineStr">
        <is>
          <t>None</t>
        </is>
      </c>
      <c r="P209" s="91" t="inlineStr">
        <is>
          <t>None</t>
        </is>
      </c>
      <c r="Q209" s="97" t="n">
        <v>20.99</v>
      </c>
      <c r="R209" s="96" t="n">
        <v>29.38</v>
      </c>
      <c r="S209" s="96" t="n">
        <v>0.7</v>
      </c>
      <c r="T209" s="96" t="n">
        <v>0.41</v>
      </c>
      <c r="U209" s="96" t="n">
        <v>0.45</v>
      </c>
      <c r="V209" s="103" t="n">
        <v>0.63</v>
      </c>
      <c r="W209" s="102" t="n">
        <v>3</v>
      </c>
      <c r="X209" s="93" t="n"/>
      <c r="Y209" s="91" t="inlineStr">
        <is>
          <t>None</t>
        </is>
      </c>
      <c r="Z209" s="99" t="n">
        <v>42.84</v>
      </c>
      <c r="AA209" s="96" t="n">
        <v>0.84</v>
      </c>
      <c r="AB209" s="96" t="n">
        <v>0.84</v>
      </c>
      <c r="AC209" s="96" t="n">
        <v>0.61</v>
      </c>
      <c r="AD209" s="96" t="n">
        <v>0.55</v>
      </c>
      <c r="AE209" s="96" t="n">
        <v>0.5</v>
      </c>
      <c r="AF209" s="103" t="n">
        <v>1.23</v>
      </c>
      <c r="AG209" s="91" t="inlineStr">
        <is>
          <t>Normal</t>
        </is>
      </c>
      <c r="AH209" s="100" t="n">
        <v>0</v>
      </c>
      <c r="AI209" s="101" t="n">
        <v>0</v>
      </c>
      <c r="AJ209" s="92" t="inlineStr">
        <is>
          <t>N</t>
        </is>
      </c>
      <c r="AK209" s="96" t="n"/>
      <c r="AL209" s="91" t="inlineStr">
        <is>
          <t>n/a</t>
        </is>
      </c>
      <c r="AM209" s="93" t="n"/>
      <c r="AN209" s="92" t="inlineStr">
        <is>
          <t>None</t>
        </is>
      </c>
      <c r="AO209" s="102" t="n">
        <v>0</v>
      </c>
      <c r="AP209" s="103" t="n">
        <v>0.68</v>
      </c>
      <c r="AQ209" s="102" t="n">
        <v>35</v>
      </c>
      <c r="AR209" s="91" t="inlineStr">
        <is>
          <t>N</t>
        </is>
      </c>
      <c r="AS209" s="104" t="n">
        <v>3.38</v>
      </c>
      <c r="AT209" s="92">
        <f>IF(AND(P209="52-wk high",T209&gt;=Settings!$B$7),"Y","N")</f>
        <v/>
      </c>
      <c r="AU209" s="91">
        <f>IF(AND(AD209&gt;=Settings!$B$8,M209&gt;0),"Y","N")</f>
        <v/>
      </c>
      <c r="AV209" s="91">
        <f>IF(OR(AH209&gt;Settings!$B$9,AI209&gt;Settings!$B$9),"Y","N")</f>
        <v/>
      </c>
      <c r="AW209" s="91">
        <f>IF(AJ209&lt;&gt;"Y","n/a",IF(AND(M209&gt;0,AK209&gt;Settings!$B$10),"Y","N"))</f>
        <v/>
      </c>
      <c r="AX209" s="91">
        <f>IF(AO209&gt;=Settings!$B$11,"Y","N")</f>
        <v/>
      </c>
      <c r="AY209" s="99">
        <f>(AT209="Y")+(AU209="Y")+(AV209="Y")+(AW209="Y")+(AX209="Y")</f>
        <v/>
      </c>
      <c r="AZ209" s="94">
        <f>IF(AY209=0,"None",_xlfn.TEXTJOIN(", ",TRUE(),IF(AT209="Y","Breakout",""),IF(AU209="Y","Accumulation",""),IF(AV209="Y","Institutional buying",""),IF(AW209="Y","Long buildup",""),IF(AX209="Y","Momentum leader","")))</f>
        <v/>
      </c>
      <c r="BA209" s="94">
        <f>IF(BW209="","","Passes "&amp;AY209&amp;" of 5 buy-side scans"&amp;IF(G209="Y","; RED FLAG: filter out using Red flag column",""))</f>
        <v/>
      </c>
      <c r="BB209" s="91" t="inlineStr">
        <is>
          <t>None</t>
        </is>
      </c>
      <c r="BC209" s="92" t="inlineStr">
        <is>
          <t>Y</t>
        </is>
      </c>
      <c r="BD209" s="94" t="inlineStr">
        <is>
          <t>PE &gt; 50</t>
        </is>
      </c>
      <c r="BE209" s="94" t="n"/>
      <c r="BF209" s="92">
        <f>IF(R209*100000&gt;=Settings!$B$5,"Y","N")</f>
        <v/>
      </c>
      <c r="BG209" s="91">
        <f>IF(F209&gt;Settings!$B$6,"Y","N")</f>
        <v/>
      </c>
      <c r="BH209" s="97" t="n">
        <v>-24.06</v>
      </c>
      <c r="BI209" s="96" t="n">
        <v>-4.55</v>
      </c>
      <c r="BJ209" s="96" t="n">
        <v>2.11</v>
      </c>
      <c r="BK209" s="96" t="n">
        <v>-4.2</v>
      </c>
      <c r="BL209" s="96" t="n">
        <v>-7.25</v>
      </c>
      <c r="BM209" s="96" t="n">
        <v>-7.19</v>
      </c>
      <c r="BN209" s="97" t="n">
        <v>-0.03</v>
      </c>
      <c r="BO209" s="96" t="n">
        <v>-0.63</v>
      </c>
      <c r="BP209" s="96" t="n">
        <v>-2.59</v>
      </c>
      <c r="BQ209" s="96" t="n">
        <v>-4.52</v>
      </c>
      <c r="BR209" s="91" t="inlineStr">
        <is>
          <t>Stacked down</t>
        </is>
      </c>
      <c r="BS209" s="91" t="inlineStr">
        <is>
          <t>None</t>
        </is>
      </c>
      <c r="BT209" s="96" t="n">
        <v>49.4</v>
      </c>
      <c r="BU209" s="91" t="inlineStr">
        <is>
          <t>N</t>
        </is>
      </c>
      <c r="BV209" s="99">
        <f>IF(OR(BF209&lt;&gt;"Y",BG209&lt;&gt;"Y"),"",(AND(ISNUMBER(BQ209),BQ209&gt;0))+(BR209="Stacked up")+(AND(ISNUMBER(BH209),BH209&gt;=-Settings!$B$17))+(AND(ISNUMBER(BK209),ISNUMBER(BM209),BK209&gt;0,BM209&gt;0))+(AND(ISNUMBER(AQ209),AQ209&gt;=Settings!$B$18))+(AND(ISNUMBER(BT209),BT209&gt;=Settings!$B$19,BT209&lt;=Settings!$B$20))+(AND(ISNUMBER(AS209),AS209&gt;0))+(AND(ISNUMBER(T209),ISNUMBER(M209),T209&gt;=Settings!$B$21,M209&gt;0))+(AND(ISNUMBER(AD209),ISNUMBER(M209),AD209&gt;=Settings!$B$22,M209&gt;0))+(AY209&gt;=1))</f>
        <v/>
      </c>
      <c r="BW209" s="91">
        <f>IF(OR(AY209=0,BF209&lt;&gt;"Y",BG209&lt;&gt;"Y"),"",1+SUMPRODUCT(($A$6:$A$2604=A209)*($AY$6:$AY$2604&gt;0)*($BF$6:$BF$2604="Y")*($BG$6:$BG$2604="Y")*(($AY$6:$AY$2604&gt;AY209)+($AY$6:$AY$2604=AY209)*($AD$6:$AD$2604&gt;AD209))))</f>
        <v/>
      </c>
    </row>
    <row r="210" ht="23.85" customHeight="1" s="55">
      <c r="A210" s="90" t="n">
        <v>46296</v>
      </c>
      <c r="B210" s="91" t="inlineStr">
        <is>
          <t>BAJAJHFL</t>
        </is>
      </c>
      <c r="C210" s="91" t="inlineStr">
        <is>
          <t>INE377Y01014</t>
        </is>
      </c>
      <c r="D210" s="91" t="inlineStr">
        <is>
          <t>Financial Services</t>
        </is>
      </c>
      <c r="E210" s="91" t="inlineStr">
        <is>
          <t>Midcap 150 (rest)</t>
        </is>
      </c>
      <c r="F210" s="93" t="n">
        <v>69083</v>
      </c>
      <c r="G210" s="92" t="inlineStr">
        <is>
          <t>N</t>
        </is>
      </c>
      <c r="H210" s="94" t="n"/>
      <c r="I210" s="91" t="inlineStr">
        <is>
          <t>N</t>
        </is>
      </c>
      <c r="J210" s="92">
        <f>IF(K210="","N","Y")</f>
        <v/>
      </c>
      <c r="K210" s="94">
        <f>_xlfn.TEXTJOIN("; ",TRUE,IF(P210="52-wk low","52-wk low",""),IF(AND(AD210&gt;=Settings!$B$12,M210&lt;0),"Distribution",""),IF(AND(AJ210="Y",M210&lt;0,AK210&lt;-Settings!$B$13),"Long unwinding",""),IF(AND(AJ210="Y",M210&lt;0,AK210&gt;Settings!$B$13),"Short buildup",""))</f>
        <v/>
      </c>
      <c r="L210" s="95" t="n">
        <v>82.91</v>
      </c>
      <c r="M210" s="96" t="n">
        <v>1.11</v>
      </c>
      <c r="N210" s="93" t="n">
        <v>309</v>
      </c>
      <c r="O210" s="91" t="inlineStr">
        <is>
          <t>None</t>
        </is>
      </c>
      <c r="P210" s="91" t="inlineStr">
        <is>
          <t>None</t>
        </is>
      </c>
      <c r="Q210" s="97" t="n">
        <v>56.02</v>
      </c>
      <c r="R210" s="96" t="n">
        <v>32.48</v>
      </c>
      <c r="S210" s="96" t="n">
        <v>1.82</v>
      </c>
      <c r="T210" s="96" t="n">
        <v>1.88</v>
      </c>
      <c r="U210" s="96" t="n">
        <v>1.45</v>
      </c>
      <c r="V210" s="103" t="n">
        <v>0.84</v>
      </c>
      <c r="W210" s="102" t="n">
        <v>5</v>
      </c>
      <c r="X210" s="93" t="n">
        <v>143</v>
      </c>
      <c r="Y210" s="91" t="inlineStr">
        <is>
          <t>None</t>
        </is>
      </c>
      <c r="Z210" s="99" t="n">
        <v>54.28</v>
      </c>
      <c r="AA210" s="96" t="n">
        <v>1.01</v>
      </c>
      <c r="AB210" s="96" t="n">
        <v>0.99</v>
      </c>
      <c r="AC210" s="96" t="n">
        <v>1.84</v>
      </c>
      <c r="AD210" s="96" t="n">
        <v>1.92</v>
      </c>
      <c r="AE210" s="96" t="n">
        <v>1.59</v>
      </c>
      <c r="AF210" s="103" t="n">
        <v>1.08</v>
      </c>
      <c r="AG210" s="91" t="inlineStr">
        <is>
          <t>Normal</t>
        </is>
      </c>
      <c r="AH210" s="100" t="n">
        <v>0</v>
      </c>
      <c r="AI210" s="101" t="n">
        <v>0</v>
      </c>
      <c r="AJ210" s="92" t="inlineStr">
        <is>
          <t>N</t>
        </is>
      </c>
      <c r="AK210" s="96" t="n"/>
      <c r="AL210" s="91" t="inlineStr">
        <is>
          <t>n/a</t>
        </is>
      </c>
      <c r="AM210" s="93" t="n"/>
      <c r="AN210" s="92" t="inlineStr">
        <is>
          <t>None</t>
        </is>
      </c>
      <c r="AO210" s="102" t="n">
        <v>0</v>
      </c>
      <c r="AP210" s="103" t="n">
        <v>0.64</v>
      </c>
      <c r="AQ210" s="102" t="n">
        <v>27</v>
      </c>
      <c r="AR210" s="91" t="inlineStr">
        <is>
          <t>N</t>
        </is>
      </c>
      <c r="AS210" s="104" t="n">
        <v>0.6</v>
      </c>
      <c r="AT210" s="92">
        <f>IF(AND(P210="52-wk high",T210&gt;=Settings!$B$7),"Y","N")</f>
        <v/>
      </c>
      <c r="AU210" s="91">
        <f>IF(AND(AD210&gt;=Settings!$B$8,M210&gt;0),"Y","N")</f>
        <v/>
      </c>
      <c r="AV210" s="91">
        <f>IF(OR(AH210&gt;Settings!$B$9,AI210&gt;Settings!$B$9),"Y","N")</f>
        <v/>
      </c>
      <c r="AW210" s="91">
        <f>IF(AJ210&lt;&gt;"Y","n/a",IF(AND(M210&gt;0,AK210&gt;Settings!$B$10),"Y","N"))</f>
        <v/>
      </c>
      <c r="AX210" s="91">
        <f>IF(AO210&gt;=Settings!$B$11,"Y","N")</f>
        <v/>
      </c>
      <c r="AY210" s="99">
        <f>(AT210="Y")+(AU210="Y")+(AV210="Y")+(AW210="Y")+(AX210="Y")</f>
        <v/>
      </c>
      <c r="AZ210" s="94">
        <f>IF(AY210=0,"None",_xlfn.TEXTJOIN(", ",TRUE(),IF(AT210="Y","Breakout",""),IF(AU210="Y","Accumulation",""),IF(AV210="Y","Institutional buying",""),IF(AW210="Y","Long buildup",""),IF(AX210="Y","Momentum leader","")))</f>
        <v/>
      </c>
      <c r="BA210" s="94">
        <f>IF(BW210="","","Passes "&amp;AY210&amp;" of 5 buy-side scans"&amp;IF(G210="Y","; RED FLAG: filter out using Red flag column",""))</f>
        <v/>
      </c>
      <c r="BB210" s="91" t="inlineStr">
        <is>
          <t>None</t>
        </is>
      </c>
      <c r="BC210" s="92" t="inlineStr">
        <is>
          <t>N</t>
        </is>
      </c>
      <c r="BD210" s="94" t="n"/>
      <c r="BE210" s="94" t="n"/>
      <c r="BF210" s="92">
        <f>IF(R210*100000&gt;=Settings!$B$5,"Y","N")</f>
        <v/>
      </c>
      <c r="BG210" s="91">
        <f>IF(F210&gt;Settings!$B$6,"Y","N")</f>
        <v/>
      </c>
      <c r="BH210" s="97" t="n">
        <v>-26.92</v>
      </c>
      <c r="BI210" s="96" t="n">
        <v>-0.06</v>
      </c>
      <c r="BJ210" s="96" t="n">
        <v>0.07000000000000001</v>
      </c>
      <c r="BK210" s="96" t="n">
        <v>-5.61</v>
      </c>
      <c r="BL210" s="96" t="n">
        <v>7.37</v>
      </c>
      <c r="BM210" s="96" t="n">
        <v>-25.62</v>
      </c>
      <c r="BN210" s="97" t="n">
        <v>-0.4</v>
      </c>
      <c r="BO210" s="96" t="n">
        <v>-1.49</v>
      </c>
      <c r="BP210" s="96" t="n">
        <v>-2.86</v>
      </c>
      <c r="BQ210" s="96" t="n">
        <v>-6.76</v>
      </c>
      <c r="BR210" s="91" t="inlineStr">
        <is>
          <t>Stacked down</t>
        </is>
      </c>
      <c r="BS210" s="91" t="inlineStr">
        <is>
          <t>None</t>
        </is>
      </c>
      <c r="BT210" s="96" t="n">
        <v>48.3</v>
      </c>
      <c r="BU210" s="91" t="inlineStr">
        <is>
          <t>N</t>
        </is>
      </c>
      <c r="BV210" s="99">
        <f>IF(OR(BF210&lt;&gt;"Y",BG210&lt;&gt;"Y"),"",(AND(ISNUMBER(BQ210),BQ210&gt;0))+(BR210="Stacked up")+(AND(ISNUMBER(BH210),BH210&gt;=-Settings!$B$17))+(AND(ISNUMBER(BK210),ISNUMBER(BM210),BK210&gt;0,BM210&gt;0))+(AND(ISNUMBER(AQ210),AQ210&gt;=Settings!$B$18))+(AND(ISNUMBER(BT210),BT210&gt;=Settings!$B$19,BT210&lt;=Settings!$B$20))+(AND(ISNUMBER(AS210),AS210&gt;0))+(AND(ISNUMBER(T210),ISNUMBER(M210),T210&gt;=Settings!$B$21,M210&gt;0))+(AND(ISNUMBER(AD210),ISNUMBER(M210),AD210&gt;=Settings!$B$22,M210&gt;0))+(AY210&gt;=1))</f>
        <v/>
      </c>
      <c r="BW210" s="91">
        <f>IF(OR(AY210=0,BF210&lt;&gt;"Y",BG210&lt;&gt;"Y"),"",1+SUMPRODUCT(($A$6:$A$2604=A210)*($AY$6:$AY$2604&gt;0)*($BF$6:$BF$2604="Y")*($BG$6:$BG$2604="Y")*(($AY$6:$AY$2604&gt;AY210)+($AY$6:$AY$2604=AY210)*($AD$6:$AD$2604&gt;AD210))))</f>
        <v/>
      </c>
    </row>
    <row r="211" ht="23.85" customHeight="1" s="55">
      <c r="A211" s="90" t="n">
        <v>46296</v>
      </c>
      <c r="B211" s="91" t="inlineStr">
        <is>
          <t>BHARTIHEXA</t>
        </is>
      </c>
      <c r="C211" s="91" t="inlineStr">
        <is>
          <t>INE343G01021</t>
        </is>
      </c>
      <c r="D211" s="91" t="inlineStr">
        <is>
          <t>Telecommunication</t>
        </is>
      </c>
      <c r="E211" s="91" t="inlineStr">
        <is>
          <t>Midcap 150 (rest)</t>
        </is>
      </c>
      <c r="F211" s="93" t="n">
        <v>68960</v>
      </c>
      <c r="G211" s="92" t="inlineStr">
        <is>
          <t>N</t>
        </is>
      </c>
      <c r="H211" s="94" t="n"/>
      <c r="I211" s="91" t="inlineStr">
        <is>
          <t>N</t>
        </is>
      </c>
      <c r="J211" s="92">
        <f>IF(K211="","N","Y")</f>
        <v/>
      </c>
      <c r="K211" s="94">
        <f>_xlfn.TEXTJOIN("; ",TRUE,IF(P211="52-wk low","52-wk low",""),IF(AND(AD211&gt;=Settings!$B$12,M211&lt;0),"Distribution",""),IF(AND(AJ211="Y",M211&lt;0,AK211&lt;-Settings!$B$13),"Long unwinding",""),IF(AND(AJ211="Y",M211&lt;0,AK211&gt;Settings!$B$13),"Short buildup",""))</f>
        <v/>
      </c>
      <c r="L211" s="95" t="n">
        <v>1379.2</v>
      </c>
      <c r="M211" s="96" t="n">
        <v>-3.18</v>
      </c>
      <c r="N211" s="93" t="n">
        <v>2143</v>
      </c>
      <c r="O211" s="91" t="inlineStr">
        <is>
          <t>None</t>
        </is>
      </c>
      <c r="P211" s="91" t="inlineStr">
        <is>
          <t>52-wk low</t>
        </is>
      </c>
      <c r="Q211" s="97" t="n">
        <v>1.17</v>
      </c>
      <c r="R211" s="96" t="n">
        <v>0.91</v>
      </c>
      <c r="S211" s="96" t="n">
        <v>1.31</v>
      </c>
      <c r="T211" s="96" t="n">
        <v>0.95</v>
      </c>
      <c r="U211" s="96" t="n">
        <v>0.7</v>
      </c>
      <c r="V211" s="103" t="n">
        <v>0.55</v>
      </c>
      <c r="W211" s="102" t="n">
        <v>2</v>
      </c>
      <c r="X211" s="93" t="n"/>
      <c r="Y211" s="91" t="inlineStr">
        <is>
          <t>None</t>
        </is>
      </c>
      <c r="Z211" s="99" t="n">
        <v>52.11</v>
      </c>
      <c r="AA211" s="96" t="n">
        <v>0.89</v>
      </c>
      <c r="AB211" s="96" t="n">
        <v>0.9399999999999999</v>
      </c>
      <c r="AC211" s="96" t="n">
        <v>1.13</v>
      </c>
      <c r="AD211" s="96" t="n">
        <v>0.95</v>
      </c>
      <c r="AE211" s="96" t="n">
        <v>0.65</v>
      </c>
      <c r="AF211" s="103" t="n">
        <v>1.07</v>
      </c>
      <c r="AG211" s="91" t="inlineStr">
        <is>
          <t>Normal</t>
        </is>
      </c>
      <c r="AH211" s="100" t="n">
        <v>0</v>
      </c>
      <c r="AI211" s="101" t="n">
        <v>0</v>
      </c>
      <c r="AJ211" s="92" t="inlineStr">
        <is>
          <t>N</t>
        </is>
      </c>
      <c r="AK211" s="96" t="n"/>
      <c r="AL211" s="91" t="inlineStr">
        <is>
          <t>n/a</t>
        </is>
      </c>
      <c r="AM211" s="93" t="n"/>
      <c r="AN211" s="92" t="inlineStr">
        <is>
          <t>None</t>
        </is>
      </c>
      <c r="AO211" s="102" t="n">
        <v>0</v>
      </c>
      <c r="AP211" s="103" t="n">
        <v>0.63</v>
      </c>
      <c r="AQ211" s="102" t="n">
        <v>25</v>
      </c>
      <c r="AR211" s="91" t="inlineStr">
        <is>
          <t>N</t>
        </is>
      </c>
      <c r="AS211" s="104" t="n">
        <v>2.57</v>
      </c>
      <c r="AT211" s="92">
        <f>IF(AND(P211="52-wk high",T211&gt;=Settings!$B$7),"Y","N")</f>
        <v/>
      </c>
      <c r="AU211" s="91">
        <f>IF(AND(AD211&gt;=Settings!$B$8,M211&gt;0),"Y","N")</f>
        <v/>
      </c>
      <c r="AV211" s="91">
        <f>IF(OR(AH211&gt;Settings!$B$9,AI211&gt;Settings!$B$9),"Y","N")</f>
        <v/>
      </c>
      <c r="AW211" s="91">
        <f>IF(AJ211&lt;&gt;"Y","n/a",IF(AND(M211&gt;0,AK211&gt;Settings!$B$10),"Y","N"))</f>
        <v/>
      </c>
      <c r="AX211" s="91">
        <f>IF(AO211&gt;=Settings!$B$11,"Y","N")</f>
        <v/>
      </c>
      <c r="AY211" s="99">
        <f>(AT211="Y")+(AU211="Y")+(AV211="Y")+(AW211="Y")+(AX211="Y")</f>
        <v/>
      </c>
      <c r="AZ211" s="94">
        <f>IF(AY211=0,"None",_xlfn.TEXTJOIN(", ",TRUE(),IF(AT211="Y","Breakout",""),IF(AU211="Y","Accumulation",""),IF(AV211="Y","Institutional buying",""),IF(AW211="Y","Long buildup",""),IF(AX211="Y","Momentum leader","")))</f>
        <v/>
      </c>
      <c r="BA211" s="94">
        <f>IF(BW211="","","Passes "&amp;AY211&amp;" of 5 buy-side scans"&amp;IF(G211="Y","; RED FLAG: filter out using Red flag column",""))</f>
        <v/>
      </c>
      <c r="BB211" s="91" t="inlineStr">
        <is>
          <t>None</t>
        </is>
      </c>
      <c r="BC211" s="92" t="inlineStr">
        <is>
          <t>N</t>
        </is>
      </c>
      <c r="BD211" s="94" t="n"/>
      <c r="BE211" s="94" t="n"/>
      <c r="BF211" s="92">
        <f>IF(R211*100000&gt;=Settings!$B$5,"Y","N")</f>
        <v/>
      </c>
      <c r="BG211" s="91">
        <f>IF(F211&gt;Settings!$B$6,"Y","N")</f>
        <v/>
      </c>
      <c r="BH211" s="97" t="n">
        <v>-29.47</v>
      </c>
      <c r="BI211" s="96" t="n">
        <v>-8.49</v>
      </c>
      <c r="BJ211" s="96" t="n">
        <v>-8.76</v>
      </c>
      <c r="BK211" s="96" t="n">
        <v>-5.29</v>
      </c>
      <c r="BL211" s="96" t="n">
        <v>-5.9</v>
      </c>
      <c r="BM211" s="96" t="n">
        <v>-16.96</v>
      </c>
      <c r="BN211" s="97" t="n">
        <v>-7.23</v>
      </c>
      <c r="BO211" s="96" t="n">
        <v>-9.390000000000001</v>
      </c>
      <c r="BP211" s="96" t="n">
        <v>-10.51</v>
      </c>
      <c r="BQ211" s="96" t="n">
        <v>-12.42</v>
      </c>
      <c r="BR211" s="91" t="inlineStr">
        <is>
          <t>Stacked down</t>
        </is>
      </c>
      <c r="BS211" s="91" t="inlineStr">
        <is>
          <t>None</t>
        </is>
      </c>
      <c r="BT211" s="96" t="n">
        <v>25</v>
      </c>
      <c r="BU211" s="91" t="inlineStr">
        <is>
          <t>N</t>
        </is>
      </c>
      <c r="BV211" s="99">
        <f>IF(OR(BF211&lt;&gt;"Y",BG211&lt;&gt;"Y"),"",(AND(ISNUMBER(BQ211),BQ211&gt;0))+(BR211="Stacked up")+(AND(ISNUMBER(BH211),BH211&gt;=-Settings!$B$17))+(AND(ISNUMBER(BK211),ISNUMBER(BM211),BK211&gt;0,BM211&gt;0))+(AND(ISNUMBER(AQ211),AQ211&gt;=Settings!$B$18))+(AND(ISNUMBER(BT211),BT211&gt;=Settings!$B$19,BT211&lt;=Settings!$B$20))+(AND(ISNUMBER(AS211),AS211&gt;0))+(AND(ISNUMBER(T211),ISNUMBER(M211),T211&gt;=Settings!$B$21,M211&gt;0))+(AND(ISNUMBER(AD211),ISNUMBER(M211),AD211&gt;=Settings!$B$22,M211&gt;0))+(AY211&gt;=1))</f>
        <v/>
      </c>
      <c r="BW211" s="91">
        <f>IF(OR(AY211=0,BF211&lt;&gt;"Y",BG211&lt;&gt;"Y"),"",1+SUMPRODUCT(($A$6:$A$2604=A211)*($AY$6:$AY$2604&gt;0)*($BF$6:$BF$2604="Y")*($BG$6:$BG$2604="Y")*(($AY$6:$AY$2604&gt;AY211)+($AY$6:$AY$2604=AY211)*($AD$6:$AD$2604&gt;AD211))))</f>
        <v/>
      </c>
    </row>
    <row r="212" ht="23.85" customHeight="1" s="55">
      <c r="A212" s="90" t="n">
        <v>46296</v>
      </c>
      <c r="B212" s="91" t="inlineStr">
        <is>
          <t>NAM-INDIA</t>
        </is>
      </c>
      <c r="C212" s="91" t="inlineStr">
        <is>
          <t>INE298J01013</t>
        </is>
      </c>
      <c r="D212" s="91" t="inlineStr">
        <is>
          <t>Financial Services</t>
        </is>
      </c>
      <c r="E212" s="91" t="inlineStr">
        <is>
          <t>Midcap 150 (rest)</t>
        </is>
      </c>
      <c r="F212" s="93" t="n">
        <v>66948</v>
      </c>
      <c r="G212" s="92" t="inlineStr">
        <is>
          <t>N</t>
        </is>
      </c>
      <c r="H212" s="94" t="n"/>
      <c r="I212" s="91" t="inlineStr">
        <is>
          <t>N</t>
        </is>
      </c>
      <c r="J212" s="92">
        <f>IF(K212="","N","Y")</f>
        <v/>
      </c>
      <c r="K212" s="94">
        <f>_xlfn.TEXTJOIN("; ",TRUE,IF(P212="52-wk low","52-wk low",""),IF(AND(AD212&gt;=Settings!$B$12,M212&lt;0),"Distribution",""),IF(AND(AJ212="Y",M212&lt;0,AK212&lt;-Settings!$B$13),"Long unwinding",""),IF(AND(AJ212="Y",M212&lt;0,AK212&gt;Settings!$B$13),"Short buildup",""))</f>
        <v/>
      </c>
      <c r="L212" s="95" t="n">
        <v>1046</v>
      </c>
      <c r="M212" s="96" t="n">
        <v>-2.24</v>
      </c>
      <c r="N212" s="93" t="n">
        <v>1761</v>
      </c>
      <c r="O212" s="91" t="inlineStr">
        <is>
          <t>None</t>
        </is>
      </c>
      <c r="P212" s="91" t="inlineStr">
        <is>
          <t>None</t>
        </is>
      </c>
      <c r="Q212" s="97" t="n">
        <v>7.68</v>
      </c>
      <c r="R212" s="96" t="n">
        <v>10.12</v>
      </c>
      <c r="S212" s="96" t="n">
        <v>0.73</v>
      </c>
      <c r="T212" s="96" t="n">
        <v>0.66</v>
      </c>
      <c r="U212" s="96" t="n">
        <v>0.72</v>
      </c>
      <c r="V212" s="103" t="n">
        <v>0.95</v>
      </c>
      <c r="W212" s="102" t="n">
        <v>4</v>
      </c>
      <c r="X212" s="93" t="n"/>
      <c r="Y212" s="91" t="inlineStr">
        <is>
          <t>None</t>
        </is>
      </c>
      <c r="Z212" s="99" t="n">
        <v>49.09</v>
      </c>
      <c r="AA212" s="96" t="n">
        <v>0.88</v>
      </c>
      <c r="AB212" s="96" t="n">
        <v>0.92</v>
      </c>
      <c r="AC212" s="96" t="n">
        <v>0.64</v>
      </c>
      <c r="AD212" s="96" t="n">
        <v>0.57</v>
      </c>
      <c r="AE212" s="96" t="n">
        <v>0.67</v>
      </c>
      <c r="AF212" s="103" t="n">
        <v>1.06</v>
      </c>
      <c r="AG212" s="91" t="inlineStr">
        <is>
          <t>Normal</t>
        </is>
      </c>
      <c r="AH212" s="100" t="n">
        <v>0</v>
      </c>
      <c r="AI212" s="101" t="n">
        <v>0</v>
      </c>
      <c r="AJ212" s="92" t="inlineStr">
        <is>
          <t>Y</t>
        </is>
      </c>
      <c r="AK212" s="96" t="n">
        <v>2.67</v>
      </c>
      <c r="AL212" s="91" t="inlineStr">
        <is>
          <t>Short buildup</t>
        </is>
      </c>
      <c r="AM212" s="93" t="n">
        <v>205</v>
      </c>
      <c r="AN212" s="92" t="inlineStr">
        <is>
          <t>Mid150 Mom 50; MidSmall400 MQ 100; 500 Multicap MQ 50; TotalMkt MQ 50</t>
        </is>
      </c>
      <c r="AO212" s="102" t="n">
        <v>4</v>
      </c>
      <c r="AP212" s="103" t="n">
        <v>1.28</v>
      </c>
      <c r="AQ212" s="102" t="n">
        <v>73</v>
      </c>
      <c r="AR212" s="91" t="inlineStr">
        <is>
          <t>N</t>
        </is>
      </c>
      <c r="AS212" s="104" t="n">
        <v>0.6</v>
      </c>
      <c r="AT212" s="92">
        <f>IF(AND(P212="52-wk high",T212&gt;=Settings!$B$7),"Y","N")</f>
        <v/>
      </c>
      <c r="AU212" s="91">
        <f>IF(AND(AD212&gt;=Settings!$B$8,M212&gt;0),"Y","N")</f>
        <v/>
      </c>
      <c r="AV212" s="91">
        <f>IF(OR(AH212&gt;Settings!$B$9,AI212&gt;Settings!$B$9),"Y","N")</f>
        <v/>
      </c>
      <c r="AW212" s="91">
        <f>IF(AJ212&lt;&gt;"Y","n/a",IF(AND(M212&gt;0,AK212&gt;Settings!$B$10),"Y","N"))</f>
        <v/>
      </c>
      <c r="AX212" s="91">
        <f>IF(AO212&gt;=Settings!$B$11,"Y","N")</f>
        <v/>
      </c>
      <c r="AY212" s="99">
        <f>(AT212="Y")+(AU212="Y")+(AV212="Y")+(AW212="Y")+(AX212="Y")</f>
        <v/>
      </c>
      <c r="AZ212" s="94">
        <f>IF(AY212=0,"None",_xlfn.TEXTJOIN(", ",TRUE(),IF(AT212="Y","Breakout",""),IF(AU212="Y","Accumulation",""),IF(AV212="Y","Institutional buying",""),IF(AW212="Y","Long buildup",""),IF(AX212="Y","Momentum leader","")))</f>
        <v/>
      </c>
      <c r="BA212" s="94">
        <f>IF(BW212="","","Passes "&amp;AY212&amp;" of 5 buy-side scans"&amp;IF(G212="Y","; RED FLAG: filter out using Red flag column",""))</f>
        <v/>
      </c>
      <c r="BB212" s="91" t="inlineStr">
        <is>
          <t>None</t>
        </is>
      </c>
      <c r="BC212" s="92" t="inlineStr">
        <is>
          <t>N</t>
        </is>
      </c>
      <c r="BD212" s="94" t="n"/>
      <c r="BE212" s="94" t="n"/>
      <c r="BF212" s="92">
        <f>IF(R212*100000&gt;=Settings!$B$5,"Y","N")</f>
        <v/>
      </c>
      <c r="BG212" s="91">
        <f>IF(F212&gt;Settings!$B$6,"Y","N")</f>
        <v/>
      </c>
      <c r="BH212" s="97" t="n">
        <v>-17.61</v>
      </c>
      <c r="BI212" s="96" t="n">
        <v>-8.640000000000001</v>
      </c>
      <c r="BJ212" s="96" t="n">
        <v>-11.27</v>
      </c>
      <c r="BK212" s="96" t="n">
        <v>-12.57</v>
      </c>
      <c r="BL212" s="96" t="n">
        <v>20.9</v>
      </c>
      <c r="BM212" s="96" t="n">
        <v>19.39</v>
      </c>
      <c r="BN212" s="97" t="n">
        <v>-7.63</v>
      </c>
      <c r="BO212" s="96" t="n">
        <v>-9.18</v>
      </c>
      <c r="BP212" s="96" t="n">
        <v>-7.15</v>
      </c>
      <c r="BQ212" s="96" t="n">
        <v>-1.45</v>
      </c>
      <c r="BR212" s="91" t="inlineStr">
        <is>
          <t>Mixed</t>
        </is>
      </c>
      <c r="BS212" s="91" t="inlineStr">
        <is>
          <t>None</t>
        </is>
      </c>
      <c r="BT212" s="96" t="n">
        <v>24.9</v>
      </c>
      <c r="BU212" s="91" t="inlineStr">
        <is>
          <t>N</t>
        </is>
      </c>
      <c r="BV212" s="99">
        <f>IF(OR(BF212&lt;&gt;"Y",BG212&lt;&gt;"Y"),"",(AND(ISNUMBER(BQ212),BQ212&gt;0))+(BR212="Stacked up")+(AND(ISNUMBER(BH212),BH212&gt;=-Settings!$B$17))+(AND(ISNUMBER(BK212),ISNUMBER(BM212),BK212&gt;0,BM212&gt;0))+(AND(ISNUMBER(AQ212),AQ212&gt;=Settings!$B$18))+(AND(ISNUMBER(BT212),BT212&gt;=Settings!$B$19,BT212&lt;=Settings!$B$20))+(AND(ISNUMBER(AS212),AS212&gt;0))+(AND(ISNUMBER(T212),ISNUMBER(M212),T212&gt;=Settings!$B$21,M212&gt;0))+(AND(ISNUMBER(AD212),ISNUMBER(M212),AD212&gt;=Settings!$B$22,M212&gt;0))+(AY212&gt;=1))</f>
        <v/>
      </c>
      <c r="BW212" s="91">
        <f>IF(OR(AY212=0,BF212&lt;&gt;"Y",BG212&lt;&gt;"Y"),"",1+SUMPRODUCT(($A$6:$A$2604=A212)*($AY$6:$AY$2604&gt;0)*($BF$6:$BF$2604="Y")*($BG$6:$BG$2604="Y")*(($AY$6:$AY$2604&gt;AY212)+($AY$6:$AY$2604=AY212)*($AD$6:$AD$2604&gt;AD212))))</f>
        <v/>
      </c>
    </row>
    <row r="213" ht="23.85" customHeight="1" s="55">
      <c r="A213" s="90" t="n">
        <v>46296</v>
      </c>
      <c r="B213" s="91" t="inlineStr">
        <is>
          <t>ICICIPRULI</t>
        </is>
      </c>
      <c r="C213" s="91" t="inlineStr">
        <is>
          <t>INE726G01019</t>
        </is>
      </c>
      <c r="D213" s="91" t="inlineStr">
        <is>
          <t>Financial Services</t>
        </is>
      </c>
      <c r="E213" s="91" t="inlineStr">
        <is>
          <t>Midcap 150 (rest)</t>
        </is>
      </c>
      <c r="F213" s="93" t="n">
        <v>65022</v>
      </c>
      <c r="G213" s="92" t="inlineStr">
        <is>
          <t>N</t>
        </is>
      </c>
      <c r="H213" s="94" t="n"/>
      <c r="I213" s="91" t="inlineStr">
        <is>
          <t>N</t>
        </is>
      </c>
      <c r="J213" s="92">
        <f>IF(K213="","N","Y")</f>
        <v/>
      </c>
      <c r="K213" s="94">
        <f>_xlfn.TEXTJOIN("; ",TRUE,IF(P213="52-wk low","52-wk low",""),IF(AND(AD213&gt;=Settings!$B$12,M213&lt;0),"Distribution",""),IF(AND(AJ213="Y",M213&lt;0,AK213&lt;-Settings!$B$13),"Long unwinding",""),IF(AND(AJ213="Y",M213&lt;0,AK213&gt;Settings!$B$13),"Short buildup",""))</f>
        <v/>
      </c>
      <c r="L213" s="95" t="n">
        <v>448.05</v>
      </c>
      <c r="M213" s="96" t="n">
        <v>0.96</v>
      </c>
      <c r="N213" s="93" t="n">
        <v>348</v>
      </c>
      <c r="O213" s="91" t="inlineStr">
        <is>
          <t>None</t>
        </is>
      </c>
      <c r="P213" s="91" t="inlineStr">
        <is>
          <t>52-wk low</t>
        </is>
      </c>
      <c r="Q213" s="97" t="n">
        <v>12.68</v>
      </c>
      <c r="R213" s="96" t="n">
        <v>16.42</v>
      </c>
      <c r="S213" s="96" t="n">
        <v>0.78</v>
      </c>
      <c r="T213" s="96" t="n">
        <v>0.8100000000000001</v>
      </c>
      <c r="U213" s="96" t="n">
        <v>0.72</v>
      </c>
      <c r="V213" s="103" t="n">
        <v>0.93</v>
      </c>
      <c r="W213" s="102" t="n">
        <v>5</v>
      </c>
      <c r="X213" s="93" t="n"/>
      <c r="Y213" s="91" t="inlineStr">
        <is>
          <t>None</t>
        </is>
      </c>
      <c r="Z213" s="99" t="n">
        <v>50.89</v>
      </c>
      <c r="AA213" s="96" t="n">
        <v>1.05</v>
      </c>
      <c r="AB213" s="96" t="n">
        <v>0.92</v>
      </c>
      <c r="AC213" s="96" t="n">
        <v>0.8100000000000001</v>
      </c>
      <c r="AD213" s="96" t="n">
        <v>0.72</v>
      </c>
      <c r="AE213" s="96" t="n">
        <v>0.67</v>
      </c>
      <c r="AF213" s="103" t="n">
        <v>0.89</v>
      </c>
      <c r="AG213" s="91" t="inlineStr">
        <is>
          <t>Normal</t>
        </is>
      </c>
      <c r="AH213" s="100" t="n">
        <v>0</v>
      </c>
      <c r="AI213" s="101" t="n">
        <v>0</v>
      </c>
      <c r="AJ213" s="92" t="inlineStr">
        <is>
          <t>Y</t>
        </is>
      </c>
      <c r="AK213" s="96" t="n">
        <v>-0.42</v>
      </c>
      <c r="AL213" s="91" t="inlineStr">
        <is>
          <t>Short covering</t>
        </is>
      </c>
      <c r="AM213" s="93" t="n">
        <v>144</v>
      </c>
      <c r="AN213" s="92" t="inlineStr">
        <is>
          <t>None</t>
        </is>
      </c>
      <c r="AO213" s="102" t="n">
        <v>0</v>
      </c>
      <c r="AP213" s="103" t="n">
        <v>0.53</v>
      </c>
      <c r="AQ213" s="102" t="n">
        <v>8</v>
      </c>
      <c r="AR213" s="91" t="inlineStr">
        <is>
          <t>N</t>
        </is>
      </c>
      <c r="AS213" s="104" t="n">
        <v>0.6</v>
      </c>
      <c r="AT213" s="92">
        <f>IF(AND(P213="52-wk high",T213&gt;=Settings!$B$7),"Y","N")</f>
        <v/>
      </c>
      <c r="AU213" s="91">
        <f>IF(AND(AD213&gt;=Settings!$B$8,M213&gt;0),"Y","N")</f>
        <v/>
      </c>
      <c r="AV213" s="91">
        <f>IF(OR(AH213&gt;Settings!$B$9,AI213&gt;Settings!$B$9),"Y","N")</f>
        <v/>
      </c>
      <c r="AW213" s="91">
        <f>IF(AJ213&lt;&gt;"Y","n/a",IF(AND(M213&gt;0,AK213&gt;Settings!$B$10),"Y","N"))</f>
        <v/>
      </c>
      <c r="AX213" s="91">
        <f>IF(AO213&gt;=Settings!$B$11,"Y","N")</f>
        <v/>
      </c>
      <c r="AY213" s="99">
        <f>(AT213="Y")+(AU213="Y")+(AV213="Y")+(AW213="Y")+(AX213="Y")</f>
        <v/>
      </c>
      <c r="AZ213" s="94">
        <f>IF(AY213=0,"None",_xlfn.TEXTJOIN(", ",TRUE(),IF(AT213="Y","Breakout",""),IF(AU213="Y","Accumulation",""),IF(AV213="Y","Institutional buying",""),IF(AW213="Y","Long buildup",""),IF(AX213="Y","Momentum leader","")))</f>
        <v/>
      </c>
      <c r="BA213" s="94">
        <f>IF(BW213="","","Passes "&amp;AY213&amp;" of 5 buy-side scans"&amp;IF(G213="Y","; RED FLAG: filter out using Red flag column",""))</f>
        <v/>
      </c>
      <c r="BB213" s="91" t="inlineStr">
        <is>
          <t>None</t>
        </is>
      </c>
      <c r="BC213" s="92" t="inlineStr">
        <is>
          <t>N</t>
        </is>
      </c>
      <c r="BD213" s="94" t="n"/>
      <c r="BE213" s="94" t="n"/>
      <c r="BF213" s="92">
        <f>IF(R213*100000&gt;=Settings!$B$5,"Y","N")</f>
        <v/>
      </c>
      <c r="BG213" s="91">
        <f>IF(F213&gt;Settings!$B$6,"Y","N")</f>
        <v/>
      </c>
      <c r="BH213" s="97" t="n">
        <v>-36.61</v>
      </c>
      <c r="BI213" s="96" t="n">
        <v>-3.54</v>
      </c>
      <c r="BJ213" s="96" t="n">
        <v>-9.57</v>
      </c>
      <c r="BK213" s="96" t="n">
        <v>-9.109999999999999</v>
      </c>
      <c r="BL213" s="96" t="n">
        <v>-12.72</v>
      </c>
      <c r="BM213" s="96" t="n">
        <v>-24.9</v>
      </c>
      <c r="BN213" s="97" t="n">
        <v>-4.96</v>
      </c>
      <c r="BO213" s="96" t="n">
        <v>-7.9</v>
      </c>
      <c r="BP213" s="96" t="n">
        <v>-11.11</v>
      </c>
      <c r="BQ213" s="96" t="n">
        <v>-15.86</v>
      </c>
      <c r="BR213" s="91" t="inlineStr">
        <is>
          <t>Stacked down</t>
        </is>
      </c>
      <c r="BS213" s="91" t="inlineStr">
        <is>
          <t>None</t>
        </is>
      </c>
      <c r="BT213" s="96" t="n">
        <v>31</v>
      </c>
      <c r="BU213" s="91" t="inlineStr">
        <is>
          <t>N</t>
        </is>
      </c>
      <c r="BV213" s="99">
        <f>IF(OR(BF213&lt;&gt;"Y",BG213&lt;&gt;"Y"),"",(AND(ISNUMBER(BQ213),BQ213&gt;0))+(BR213="Stacked up")+(AND(ISNUMBER(BH213),BH213&gt;=-Settings!$B$17))+(AND(ISNUMBER(BK213),ISNUMBER(BM213),BK213&gt;0,BM213&gt;0))+(AND(ISNUMBER(AQ213),AQ213&gt;=Settings!$B$18))+(AND(ISNUMBER(BT213),BT213&gt;=Settings!$B$19,BT213&lt;=Settings!$B$20))+(AND(ISNUMBER(AS213),AS213&gt;0))+(AND(ISNUMBER(T213),ISNUMBER(M213),T213&gt;=Settings!$B$21,M213&gt;0))+(AND(ISNUMBER(AD213),ISNUMBER(M213),AD213&gt;=Settings!$B$22,M213&gt;0))+(AY213&gt;=1))</f>
        <v/>
      </c>
      <c r="BW213" s="91">
        <f>IF(OR(AY213=0,BF213&lt;&gt;"Y",BG213&lt;&gt;"Y"),"",1+SUMPRODUCT(($A$6:$A$2604=A213)*($AY$6:$AY$2604&gt;0)*($BF$6:$BF$2604="Y")*($BG$6:$BG$2604="Y")*(($AY$6:$AY$2604&gt;AY213)+($AY$6:$AY$2604=AY213)*($AD$6:$AD$2604&gt;AD213))))</f>
        <v/>
      </c>
    </row>
    <row r="214" ht="23.85" customHeight="1" s="55">
      <c r="A214" s="90" t="n">
        <v>46296</v>
      </c>
      <c r="B214" s="91" t="inlineStr">
        <is>
          <t>UNOMINDA</t>
        </is>
      </c>
      <c r="C214" s="91" t="inlineStr">
        <is>
          <t>INE405E01023</t>
        </is>
      </c>
      <c r="D214" s="91" t="inlineStr">
        <is>
          <t>Automobile and Auto Components</t>
        </is>
      </c>
      <c r="E214" s="91" t="inlineStr">
        <is>
          <t>Midcap 150 (rest)</t>
        </is>
      </c>
      <c r="F214" s="93" t="n">
        <v>64167</v>
      </c>
      <c r="G214" s="92" t="inlineStr">
        <is>
          <t>N</t>
        </is>
      </c>
      <c r="H214" s="94" t="n"/>
      <c r="I214" s="91" t="inlineStr">
        <is>
          <t>N</t>
        </is>
      </c>
      <c r="J214" s="92">
        <f>IF(K214="","N","Y")</f>
        <v/>
      </c>
      <c r="K214" s="94">
        <f>_xlfn.TEXTJOIN("; ",TRUE,IF(P214="52-wk low","52-wk low",""),IF(AND(AD214&gt;=Settings!$B$12,M214&lt;0),"Distribution",""),IF(AND(AJ214="Y",M214&lt;0,AK214&lt;-Settings!$B$13),"Long unwinding",""),IF(AND(AJ214="Y",M214&lt;0,AK214&gt;Settings!$B$13),"Short buildup",""))</f>
        <v/>
      </c>
      <c r="L214" s="95" t="n">
        <v>1111</v>
      </c>
      <c r="M214" s="96" t="n">
        <v>-5.04</v>
      </c>
      <c r="N214" s="93" t="n">
        <v>2507</v>
      </c>
      <c r="O214" s="91" t="inlineStr">
        <is>
          <t>None</t>
        </is>
      </c>
      <c r="P214" s="91" t="inlineStr">
        <is>
          <t>None</t>
        </is>
      </c>
      <c r="Q214" s="97" t="n">
        <v>7.89</v>
      </c>
      <c r="R214" s="96" t="n">
        <v>5.47</v>
      </c>
      <c r="S214" s="96" t="n">
        <v>1.38</v>
      </c>
      <c r="T214" s="96" t="n">
        <v>1.08</v>
      </c>
      <c r="U214" s="96" t="n">
        <v>0.95</v>
      </c>
      <c r="V214" s="103" t="n">
        <v>0.66</v>
      </c>
      <c r="W214" s="102" t="n">
        <v>1</v>
      </c>
      <c r="X214" s="93" t="n"/>
      <c r="Y214" s="91" t="inlineStr">
        <is>
          <t>None</t>
        </is>
      </c>
      <c r="Z214" s="99" t="n">
        <v>47.26</v>
      </c>
      <c r="AA214" s="96" t="n">
        <v>0.87</v>
      </c>
      <c r="AB214" s="96" t="n">
        <v>0.89</v>
      </c>
      <c r="AC214" s="96" t="n">
        <v>1.16</v>
      </c>
      <c r="AD214" s="96" t="n">
        <v>0.97</v>
      </c>
      <c r="AE214" s="96" t="n">
        <v>0.89</v>
      </c>
      <c r="AF214" s="103" t="n">
        <v>1.09</v>
      </c>
      <c r="AG214" s="91" t="inlineStr">
        <is>
          <t>Normal</t>
        </is>
      </c>
      <c r="AH214" s="100" t="n">
        <v>0</v>
      </c>
      <c r="AI214" s="101" t="n">
        <v>0</v>
      </c>
      <c r="AJ214" s="92" t="inlineStr">
        <is>
          <t>Y</t>
        </is>
      </c>
      <c r="AK214" s="96" t="n">
        <v>3.66</v>
      </c>
      <c r="AL214" s="91" t="inlineStr">
        <is>
          <t>Short buildup</t>
        </is>
      </c>
      <c r="AM214" s="93" t="n">
        <v>168</v>
      </c>
      <c r="AN214" s="92" t="inlineStr">
        <is>
          <t>MidSmall400 MQ 100</t>
        </is>
      </c>
      <c r="AO214" s="102" t="n">
        <v>1</v>
      </c>
      <c r="AP214" s="103" t="n">
        <v>0.75</v>
      </c>
      <c r="AQ214" s="102" t="n">
        <v>44</v>
      </c>
      <c r="AR214" s="91" t="inlineStr">
        <is>
          <t>N</t>
        </is>
      </c>
      <c r="AS214" s="104" t="n">
        <v>0.5600000000000001</v>
      </c>
      <c r="AT214" s="92">
        <f>IF(AND(P214="52-wk high",T214&gt;=Settings!$B$7),"Y","N")</f>
        <v/>
      </c>
      <c r="AU214" s="91">
        <f>IF(AND(AD214&gt;=Settings!$B$8,M214&gt;0),"Y","N")</f>
        <v/>
      </c>
      <c r="AV214" s="91">
        <f>IF(OR(AH214&gt;Settings!$B$9,AI214&gt;Settings!$B$9),"Y","N")</f>
        <v/>
      </c>
      <c r="AW214" s="91">
        <f>IF(AJ214&lt;&gt;"Y","n/a",IF(AND(M214&gt;0,AK214&gt;Settings!$B$10),"Y","N"))</f>
        <v/>
      </c>
      <c r="AX214" s="91">
        <f>IF(AO214&gt;=Settings!$B$11,"Y","N")</f>
        <v/>
      </c>
      <c r="AY214" s="99">
        <f>(AT214="Y")+(AU214="Y")+(AV214="Y")+(AW214="Y")+(AX214="Y")</f>
        <v/>
      </c>
      <c r="AZ214" s="94">
        <f>IF(AY214=0,"None",_xlfn.TEXTJOIN(", ",TRUE(),IF(AT214="Y","Breakout",""),IF(AU214="Y","Accumulation",""),IF(AV214="Y","Institutional buying",""),IF(AW214="Y","Long buildup",""),IF(AX214="Y","Momentum leader","")))</f>
        <v/>
      </c>
      <c r="BA214" s="94">
        <f>IF(BW214="","","Passes "&amp;AY214&amp;" of 5 buy-side scans"&amp;IF(G214="Y","; RED FLAG: filter out using Red flag column",""))</f>
        <v/>
      </c>
      <c r="BB214" s="91" t="inlineStr">
        <is>
          <t>Upper</t>
        </is>
      </c>
      <c r="BC214" s="92" t="inlineStr">
        <is>
          <t>Y</t>
        </is>
      </c>
      <c r="BD214" s="94" t="inlineStr">
        <is>
          <t>PE &gt; 50</t>
        </is>
      </c>
      <c r="BE214" s="94" t="n"/>
      <c r="BF214" s="92">
        <f>IF(R214*100000&gt;=Settings!$B$5,"Y","N")</f>
        <v/>
      </c>
      <c r="BG214" s="91">
        <f>IF(F214&gt;Settings!$B$6,"Y","N")</f>
        <v/>
      </c>
      <c r="BH214" s="97" t="n">
        <v>-19.61</v>
      </c>
      <c r="BI214" s="96" t="n">
        <v>-9.26</v>
      </c>
      <c r="BJ214" s="96" t="n">
        <v>-12.82</v>
      </c>
      <c r="BK214" s="96" t="n">
        <v>2.1</v>
      </c>
      <c r="BL214" s="96" t="n">
        <v>6.48</v>
      </c>
      <c r="BM214" s="96" t="n">
        <v>-16.11</v>
      </c>
      <c r="BN214" s="97" t="n">
        <v>-7.68</v>
      </c>
      <c r="BO214" s="96" t="n">
        <v>-7.95</v>
      </c>
      <c r="BP214" s="96" t="n">
        <v>-6.62</v>
      </c>
      <c r="BQ214" s="96" t="n">
        <v>-6.63</v>
      </c>
      <c r="BR214" s="91" t="inlineStr">
        <is>
          <t>Mixed</t>
        </is>
      </c>
      <c r="BS214" s="91" t="inlineStr">
        <is>
          <t>Bearish cross</t>
        </is>
      </c>
      <c r="BT214" s="96" t="n">
        <v>26.5</v>
      </c>
      <c r="BU214" s="91" t="inlineStr">
        <is>
          <t>N</t>
        </is>
      </c>
      <c r="BV214" s="99">
        <f>IF(OR(BF214&lt;&gt;"Y",BG214&lt;&gt;"Y"),"",(AND(ISNUMBER(BQ214),BQ214&gt;0))+(BR214="Stacked up")+(AND(ISNUMBER(BH214),BH214&gt;=-Settings!$B$17))+(AND(ISNUMBER(BK214),ISNUMBER(BM214),BK214&gt;0,BM214&gt;0))+(AND(ISNUMBER(AQ214),AQ214&gt;=Settings!$B$18))+(AND(ISNUMBER(BT214),BT214&gt;=Settings!$B$19,BT214&lt;=Settings!$B$20))+(AND(ISNUMBER(AS214),AS214&gt;0))+(AND(ISNUMBER(T214),ISNUMBER(M214),T214&gt;=Settings!$B$21,M214&gt;0))+(AND(ISNUMBER(AD214),ISNUMBER(M214),AD214&gt;=Settings!$B$22,M214&gt;0))+(AY214&gt;=1))</f>
        <v/>
      </c>
      <c r="BW214" s="91">
        <f>IF(OR(AY214=0,BF214&lt;&gt;"Y",BG214&lt;&gt;"Y"),"",1+SUMPRODUCT(($A$6:$A$2604=A214)*($AY$6:$AY$2604&gt;0)*($BF$6:$BF$2604="Y")*($BG$6:$BG$2604="Y")*(($AY$6:$AY$2604&gt;AY214)+($AY$6:$AY$2604=AY214)*($AD$6:$AD$2604&gt;AD214))))</f>
        <v/>
      </c>
    </row>
    <row r="215" ht="23.85" customHeight="1" s="55">
      <c r="A215" s="90" t="n">
        <v>46296</v>
      </c>
      <c r="B215" s="91" t="inlineStr">
        <is>
          <t>TORNTPOWER</t>
        </is>
      </c>
      <c r="C215" s="91" t="inlineStr">
        <is>
          <t>INE813H01021</t>
        </is>
      </c>
      <c r="D215" s="91" t="inlineStr">
        <is>
          <t>Power</t>
        </is>
      </c>
      <c r="E215" s="91" t="inlineStr">
        <is>
          <t>Midcap 150 (rest)</t>
        </is>
      </c>
      <c r="F215" s="93" t="n">
        <v>62630</v>
      </c>
      <c r="G215" s="92" t="inlineStr">
        <is>
          <t>N</t>
        </is>
      </c>
      <c r="H215" s="94" t="n"/>
      <c r="I215" s="91" t="inlineStr">
        <is>
          <t>N</t>
        </is>
      </c>
      <c r="J215" s="92">
        <f>IF(K215="","N","Y")</f>
        <v/>
      </c>
      <c r="K215" s="94">
        <f>_xlfn.TEXTJOIN("; ",TRUE,IF(P215="52-wk low","52-wk low",""),IF(AND(AD215&gt;=Settings!$B$12,M215&lt;0),"Distribution",""),IF(AND(AJ215="Y",M215&lt;0,AK215&lt;-Settings!$B$13),"Long unwinding",""),IF(AND(AJ215="Y",M215&lt;0,AK215&gt;Settings!$B$13),"Short buildup",""))</f>
        <v/>
      </c>
      <c r="L215" s="95" t="n">
        <v>1242.9</v>
      </c>
      <c r="M215" s="96" t="n">
        <v>-0.24</v>
      </c>
      <c r="N215" s="93" t="n">
        <v>684</v>
      </c>
      <c r="O215" s="91" t="inlineStr">
        <is>
          <t>None</t>
        </is>
      </c>
      <c r="P215" s="91" t="inlineStr">
        <is>
          <t>None</t>
        </is>
      </c>
      <c r="Q215" s="97" t="n">
        <v>1.56</v>
      </c>
      <c r="R215" s="96" t="n">
        <v>3.62</v>
      </c>
      <c r="S215" s="96" t="n">
        <v>0.37</v>
      </c>
      <c r="T215" s="96" t="n">
        <v>0.45</v>
      </c>
      <c r="U215" s="96" t="n">
        <v>0.4</v>
      </c>
      <c r="V215" s="103" t="n">
        <v>0.9399999999999999</v>
      </c>
      <c r="W215" s="102" t="n">
        <v>1</v>
      </c>
      <c r="X215" s="93" t="n"/>
      <c r="Y215" s="91" t="inlineStr">
        <is>
          <t>None</t>
        </is>
      </c>
      <c r="Z215" s="99" t="n">
        <v>44.37</v>
      </c>
      <c r="AA215" s="96" t="n">
        <v>0.88</v>
      </c>
      <c r="AB215" s="96" t="n">
        <v>0.79</v>
      </c>
      <c r="AC215" s="96" t="n">
        <v>0.41</v>
      </c>
      <c r="AD215" s="96" t="n">
        <v>0.39</v>
      </c>
      <c r="AE215" s="96" t="n">
        <v>0.33</v>
      </c>
      <c r="AF215" s="103" t="n">
        <v>0.73</v>
      </c>
      <c r="AG215" s="91" t="inlineStr">
        <is>
          <t>Normal</t>
        </is>
      </c>
      <c r="AH215" s="100" t="n">
        <v>0</v>
      </c>
      <c r="AI215" s="101" t="n">
        <v>0</v>
      </c>
      <c r="AJ215" s="92" t="inlineStr">
        <is>
          <t>N</t>
        </is>
      </c>
      <c r="AK215" s="96" t="n"/>
      <c r="AL215" s="91" t="inlineStr">
        <is>
          <t>n/a</t>
        </is>
      </c>
      <c r="AM215" s="93" t="n"/>
      <c r="AN215" s="92" t="inlineStr">
        <is>
          <t>None</t>
        </is>
      </c>
      <c r="AO215" s="102" t="n">
        <v>0</v>
      </c>
      <c r="AP215" s="103" t="n">
        <v>0.76</v>
      </c>
      <c r="AQ215" s="102" t="n">
        <v>45</v>
      </c>
      <c r="AR215" s="91" t="inlineStr">
        <is>
          <t>N</t>
        </is>
      </c>
      <c r="AS215" s="104" t="n">
        <v>3.38</v>
      </c>
      <c r="AT215" s="92">
        <f>IF(AND(P215="52-wk high",T215&gt;=Settings!$B$7),"Y","N")</f>
        <v/>
      </c>
      <c r="AU215" s="91">
        <f>IF(AND(AD215&gt;=Settings!$B$8,M215&gt;0),"Y","N")</f>
        <v/>
      </c>
      <c r="AV215" s="91">
        <f>IF(OR(AH215&gt;Settings!$B$9,AI215&gt;Settings!$B$9),"Y","N")</f>
        <v/>
      </c>
      <c r="AW215" s="91">
        <f>IF(AJ215&lt;&gt;"Y","n/a",IF(AND(M215&gt;0,AK215&gt;Settings!$B$10),"Y","N"))</f>
        <v/>
      </c>
      <c r="AX215" s="91">
        <f>IF(AO215&gt;=Settings!$B$11,"Y","N")</f>
        <v/>
      </c>
      <c r="AY215" s="99">
        <f>(AT215="Y")+(AU215="Y")+(AV215="Y")+(AW215="Y")+(AX215="Y")</f>
        <v/>
      </c>
      <c r="AZ215" s="94">
        <f>IF(AY215=0,"None",_xlfn.TEXTJOIN(", ",TRUE(),IF(AT215="Y","Breakout",""),IF(AU215="Y","Accumulation",""),IF(AV215="Y","Institutional buying",""),IF(AW215="Y","Long buildup",""),IF(AX215="Y","Momentum leader","")))</f>
        <v/>
      </c>
      <c r="BA215" s="94">
        <f>IF(BW215="","","Passes "&amp;AY215&amp;" of 5 buy-side scans"&amp;IF(G215="Y","; RED FLAG: filter out using Red flag column",""))</f>
        <v/>
      </c>
      <c r="BB215" s="91" t="inlineStr">
        <is>
          <t>None</t>
        </is>
      </c>
      <c r="BC215" s="92" t="inlineStr">
        <is>
          <t>N</t>
        </is>
      </c>
      <c r="BD215" s="94" t="n"/>
      <c r="BE215" s="94" t="n"/>
      <c r="BF215" s="92">
        <f>IF(R215*100000&gt;=Settings!$B$5,"Y","N")</f>
        <v/>
      </c>
      <c r="BG215" s="91">
        <f>IF(F215&gt;Settings!$B$6,"Y","N")</f>
        <v/>
      </c>
      <c r="BH215" s="97" t="n">
        <v>-31.86</v>
      </c>
      <c r="BI215" s="96" t="n">
        <v>-0.1</v>
      </c>
      <c r="BJ215" s="96" t="n">
        <v>1.94</v>
      </c>
      <c r="BK215" s="96" t="n">
        <v>-11.51</v>
      </c>
      <c r="BL215" s="96" t="n">
        <v>-7.05</v>
      </c>
      <c r="BM215" s="96" t="n">
        <v>2.21</v>
      </c>
      <c r="BN215" s="97" t="n">
        <v>-1.33</v>
      </c>
      <c r="BO215" s="96" t="n">
        <v>-4.25</v>
      </c>
      <c r="BP215" s="96" t="n">
        <v>-7.61</v>
      </c>
      <c r="BQ215" s="96" t="n">
        <v>-9.039999999999999</v>
      </c>
      <c r="BR215" s="91" t="inlineStr">
        <is>
          <t>Stacked down</t>
        </is>
      </c>
      <c r="BS215" s="91" t="inlineStr">
        <is>
          <t>None</t>
        </is>
      </c>
      <c r="BT215" s="96" t="n">
        <v>43.8</v>
      </c>
      <c r="BU215" s="91" t="inlineStr">
        <is>
          <t>N</t>
        </is>
      </c>
      <c r="BV215" s="99">
        <f>IF(OR(BF215&lt;&gt;"Y",BG215&lt;&gt;"Y"),"",(AND(ISNUMBER(BQ215),BQ215&gt;0))+(BR215="Stacked up")+(AND(ISNUMBER(BH215),BH215&gt;=-Settings!$B$17))+(AND(ISNUMBER(BK215),ISNUMBER(BM215),BK215&gt;0,BM215&gt;0))+(AND(ISNUMBER(AQ215),AQ215&gt;=Settings!$B$18))+(AND(ISNUMBER(BT215),BT215&gt;=Settings!$B$19,BT215&lt;=Settings!$B$20))+(AND(ISNUMBER(AS215),AS215&gt;0))+(AND(ISNUMBER(T215),ISNUMBER(M215),T215&gt;=Settings!$B$21,M215&gt;0))+(AND(ISNUMBER(AD215),ISNUMBER(M215),AD215&gt;=Settings!$B$22,M215&gt;0))+(AY215&gt;=1))</f>
        <v/>
      </c>
      <c r="BW215" s="91">
        <f>IF(OR(AY215=0,BF215&lt;&gt;"Y",BG215&lt;&gt;"Y"),"",1+SUMPRODUCT(($A$6:$A$2604=A215)*($AY$6:$AY$2604&gt;0)*($BF$6:$BF$2604="Y")*($BG$6:$BG$2604="Y")*(($AY$6:$AY$2604&gt;AY215)+($AY$6:$AY$2604=AY215)*($AD$6:$AD$2604&gt;AD215))))</f>
        <v/>
      </c>
    </row>
    <row r="216" ht="23.85" customHeight="1" s="55">
      <c r="A216" s="90" t="n">
        <v>46296</v>
      </c>
      <c r="B216" s="91" t="inlineStr">
        <is>
          <t>ALKEM</t>
        </is>
      </c>
      <c r="C216" s="91" t="inlineStr">
        <is>
          <t>INE540L01014</t>
        </is>
      </c>
      <c r="D216" s="91" t="inlineStr">
        <is>
          <t>Healthcare</t>
        </is>
      </c>
      <c r="E216" s="91" t="inlineStr">
        <is>
          <t>Midcap 150 (rest)</t>
        </is>
      </c>
      <c r="F216" s="93" t="n">
        <v>62413</v>
      </c>
      <c r="G216" s="92" t="inlineStr">
        <is>
          <t>N</t>
        </is>
      </c>
      <c r="H216" s="94" t="n"/>
      <c r="I216" s="91" t="inlineStr">
        <is>
          <t>N</t>
        </is>
      </c>
      <c r="J216" s="92">
        <f>IF(K216="","N","Y")</f>
        <v/>
      </c>
      <c r="K216" s="94">
        <f>_xlfn.TEXTJOIN("; ",TRUE,IF(P216="52-wk low","52-wk low",""),IF(AND(AD216&gt;=Settings!$B$12,M216&lt;0),"Distribution",""),IF(AND(AJ216="Y",M216&lt;0,AK216&lt;-Settings!$B$13),"Long unwinding",""),IF(AND(AJ216="Y",M216&lt;0,AK216&gt;Settings!$B$13),"Short buildup",""))</f>
        <v/>
      </c>
      <c r="L216" s="95" t="n">
        <v>5220</v>
      </c>
      <c r="M216" s="96" t="n">
        <v>1.09</v>
      </c>
      <c r="N216" s="93" t="n">
        <v>318</v>
      </c>
      <c r="O216" s="91" t="inlineStr">
        <is>
          <t>None</t>
        </is>
      </c>
      <c r="P216" s="91" t="inlineStr">
        <is>
          <t>None</t>
        </is>
      </c>
      <c r="Q216" s="97" t="n">
        <v>2.91</v>
      </c>
      <c r="R216" s="96" t="n">
        <v>1.59</v>
      </c>
      <c r="S216" s="96" t="n">
        <v>1.87</v>
      </c>
      <c r="T216" s="96" t="n">
        <v>2.15</v>
      </c>
      <c r="U216" s="96" t="n">
        <v>1.95</v>
      </c>
      <c r="V216" s="103" t="n">
        <v>1.05</v>
      </c>
      <c r="W216" s="102" t="n">
        <v>8</v>
      </c>
      <c r="X216" s="93" t="n">
        <v>107</v>
      </c>
      <c r="Y216" s="91" t="inlineStr">
        <is>
          <t>None</t>
        </is>
      </c>
      <c r="Z216" s="99" t="n">
        <v>66.59999999999999</v>
      </c>
      <c r="AA216" s="96" t="n">
        <v>1.14</v>
      </c>
      <c r="AB216" s="96" t="n">
        <v>1.21</v>
      </c>
      <c r="AC216" s="96" t="n">
        <v>2.09</v>
      </c>
      <c r="AD216" s="96" t="n">
        <v>2.63</v>
      </c>
      <c r="AE216" s="96" t="n">
        <v>2.45</v>
      </c>
      <c r="AF216" s="103" t="n">
        <v>1.12</v>
      </c>
      <c r="AG216" s="91" t="inlineStr">
        <is>
          <t>Normal</t>
        </is>
      </c>
      <c r="AH216" s="100" t="n">
        <v>0</v>
      </c>
      <c r="AI216" s="101" t="n">
        <v>0</v>
      </c>
      <c r="AJ216" s="92" t="inlineStr">
        <is>
          <t>Y</t>
        </is>
      </c>
      <c r="AK216" s="96" t="n">
        <v>-1.33</v>
      </c>
      <c r="AL216" s="91" t="inlineStr">
        <is>
          <t>Short covering</t>
        </is>
      </c>
      <c r="AM216" s="93" t="n">
        <v>160</v>
      </c>
      <c r="AN216" s="92" t="inlineStr">
        <is>
          <t>None</t>
        </is>
      </c>
      <c r="AO216" s="102" t="n">
        <v>0</v>
      </c>
      <c r="AP216" s="103" t="n">
        <v>0.76</v>
      </c>
      <c r="AQ216" s="102" t="n">
        <v>45</v>
      </c>
      <c r="AR216" s="91" t="inlineStr">
        <is>
          <t>Y</t>
        </is>
      </c>
      <c r="AS216" s="104" t="n">
        <v>3.79</v>
      </c>
      <c r="AT216" s="92">
        <f>IF(AND(P216="52-wk high",T216&gt;=Settings!$B$7),"Y","N")</f>
        <v/>
      </c>
      <c r="AU216" s="91">
        <f>IF(AND(AD216&gt;=Settings!$B$8,M216&gt;0),"Y","N")</f>
        <v/>
      </c>
      <c r="AV216" s="91">
        <f>IF(OR(AH216&gt;Settings!$B$9,AI216&gt;Settings!$B$9),"Y","N")</f>
        <v/>
      </c>
      <c r="AW216" s="91">
        <f>IF(AJ216&lt;&gt;"Y","n/a",IF(AND(M216&gt;0,AK216&gt;Settings!$B$10),"Y","N"))</f>
        <v/>
      </c>
      <c r="AX216" s="91">
        <f>IF(AO216&gt;=Settings!$B$11,"Y","N")</f>
        <v/>
      </c>
      <c r="AY216" s="99">
        <f>(AT216="Y")+(AU216="Y")+(AV216="Y")+(AW216="Y")+(AX216="Y")</f>
        <v/>
      </c>
      <c r="AZ216" s="94">
        <f>IF(AY216=0,"None",_xlfn.TEXTJOIN(", ",TRUE(),IF(AT216="Y","Breakout",""),IF(AU216="Y","Accumulation",""),IF(AV216="Y","Institutional buying",""),IF(AW216="Y","Long buildup",""),IF(AX216="Y","Momentum leader","")))</f>
        <v/>
      </c>
      <c r="BA216" s="94">
        <f>IF(BW216="","","Passes "&amp;AY216&amp;" of 5 buy-side scans"&amp;IF(G216="Y","; RED FLAG: filter out using Red flag column",""))</f>
        <v/>
      </c>
      <c r="BB216" s="91" t="inlineStr">
        <is>
          <t>None</t>
        </is>
      </c>
      <c r="BC216" s="92" t="inlineStr">
        <is>
          <t>N</t>
        </is>
      </c>
      <c r="BD216" s="94" t="n"/>
      <c r="BE216" s="94" t="n"/>
      <c r="BF216" s="92">
        <f>IF(R216*100000&gt;=Settings!$B$5,"Y","N")</f>
        <v/>
      </c>
      <c r="BG216" s="91">
        <f>IF(F216&gt;Settings!$B$6,"Y","N")</f>
        <v/>
      </c>
      <c r="BH216" s="97" t="n">
        <v>-12.02</v>
      </c>
      <c r="BI216" s="96" t="n">
        <v>-1.99</v>
      </c>
      <c r="BJ216" s="96" t="n">
        <v>-1.51</v>
      </c>
      <c r="BK216" s="96" t="n">
        <v>-6.24</v>
      </c>
      <c r="BL216" s="96" t="n">
        <v>-0.47</v>
      </c>
      <c r="BM216" s="96" t="n">
        <v>-4.39</v>
      </c>
      <c r="BN216" s="97" t="n">
        <v>-0.99</v>
      </c>
      <c r="BO216" s="96" t="n">
        <v>-2.37</v>
      </c>
      <c r="BP216" s="96" t="n">
        <v>-3.45</v>
      </c>
      <c r="BQ216" s="96" t="n">
        <v>-4.41</v>
      </c>
      <c r="BR216" s="91" t="inlineStr">
        <is>
          <t>Stacked down</t>
        </is>
      </c>
      <c r="BS216" s="91" t="inlineStr">
        <is>
          <t>None</t>
        </is>
      </c>
      <c r="BT216" s="96" t="n">
        <v>46</v>
      </c>
      <c r="BU216" s="91" t="inlineStr">
        <is>
          <t>N</t>
        </is>
      </c>
      <c r="BV216" s="99">
        <f>IF(OR(BF216&lt;&gt;"Y",BG216&lt;&gt;"Y"),"",(AND(ISNUMBER(BQ216),BQ216&gt;0))+(BR216="Stacked up")+(AND(ISNUMBER(BH216),BH216&gt;=-Settings!$B$17))+(AND(ISNUMBER(BK216),ISNUMBER(BM216),BK216&gt;0,BM216&gt;0))+(AND(ISNUMBER(AQ216),AQ216&gt;=Settings!$B$18))+(AND(ISNUMBER(BT216),BT216&gt;=Settings!$B$19,BT216&lt;=Settings!$B$20))+(AND(ISNUMBER(AS216),AS216&gt;0))+(AND(ISNUMBER(T216),ISNUMBER(M216),T216&gt;=Settings!$B$21,M216&gt;0))+(AND(ISNUMBER(AD216),ISNUMBER(M216),AD216&gt;=Settings!$B$22,M216&gt;0))+(AY216&gt;=1))</f>
        <v/>
      </c>
      <c r="BW216" s="91">
        <f>IF(OR(AY216=0,BF216&lt;&gt;"Y",BG216&lt;&gt;"Y"),"",1+SUMPRODUCT(($A$6:$A$2604=A216)*($AY$6:$AY$2604&gt;0)*($BF$6:$BF$2604="Y")*($BG$6:$BG$2604="Y")*(($AY$6:$AY$2604&gt;AY216)+($AY$6:$AY$2604=AY216)*($AD$6:$AD$2604&gt;AD216))))</f>
        <v/>
      </c>
    </row>
    <row r="217" ht="23.85" customHeight="1" s="55">
      <c r="A217" s="90" t="n">
        <v>46296</v>
      </c>
      <c r="B217" s="91" t="inlineStr">
        <is>
          <t>ASTERDM</t>
        </is>
      </c>
      <c r="C217" s="91" t="inlineStr">
        <is>
          <t>INE914M01019</t>
        </is>
      </c>
      <c r="D217" s="91" t="inlineStr">
        <is>
          <t>Healthcare</t>
        </is>
      </c>
      <c r="E217" s="91" t="inlineStr">
        <is>
          <t>Midcap 150 (rest)</t>
        </is>
      </c>
      <c r="F217" s="93" t="n">
        <v>61793</v>
      </c>
      <c r="G217" s="92" t="inlineStr">
        <is>
          <t>N</t>
        </is>
      </c>
      <c r="H217" s="94" t="n"/>
      <c r="I217" s="91" t="inlineStr">
        <is>
          <t>N</t>
        </is>
      </c>
      <c r="J217" s="92">
        <f>IF(K217="","N","Y")</f>
        <v/>
      </c>
      <c r="K217" s="94">
        <f>_xlfn.TEXTJOIN("; ",TRUE,IF(P217="52-wk low","52-wk low",""),IF(AND(AD217&gt;=Settings!$B$12,M217&lt;0),"Distribution",""),IF(AND(AJ217="Y",M217&lt;0,AK217&lt;-Settings!$B$13),"Long unwinding",""),IF(AND(AJ217="Y",M217&lt;0,AK217&gt;Settings!$B$13),"Short buildup",""))</f>
        <v/>
      </c>
      <c r="L217" s="95" t="n">
        <v>708.9</v>
      </c>
      <c r="M217" s="96" t="n">
        <v>1.69</v>
      </c>
      <c r="N217" s="93" t="n">
        <v>224</v>
      </c>
      <c r="O217" s="91" t="inlineStr">
        <is>
          <t>None</t>
        </is>
      </c>
      <c r="P217" s="91" t="inlineStr">
        <is>
          <t>None</t>
        </is>
      </c>
      <c r="Q217" s="97" t="n">
        <v>15.34</v>
      </c>
      <c r="R217" s="96" t="n">
        <v>13.23</v>
      </c>
      <c r="S217" s="96" t="n">
        <v>1.17</v>
      </c>
      <c r="T217" s="96" t="n">
        <v>0.52</v>
      </c>
      <c r="U217" s="96" t="n">
        <v>0.84</v>
      </c>
      <c r="V217" s="103" t="n">
        <v>0.73</v>
      </c>
      <c r="W217" s="102" t="n">
        <v>1</v>
      </c>
      <c r="X217" s="93" t="n"/>
      <c r="Y217" s="91" t="inlineStr">
        <is>
          <t>None</t>
        </is>
      </c>
      <c r="Z217" s="99" t="n">
        <v>63.63</v>
      </c>
      <c r="AA217" s="96" t="n">
        <v>1.1</v>
      </c>
      <c r="AB217" s="96" t="n">
        <v>1.11</v>
      </c>
      <c r="AC217" s="96" t="n">
        <v>1.25</v>
      </c>
      <c r="AD217" s="96" t="n">
        <v>0.46</v>
      </c>
      <c r="AE217" s="96" t="n">
        <v>0.8100000000000001</v>
      </c>
      <c r="AF217" s="103" t="n">
        <v>0.9</v>
      </c>
      <c r="AG217" s="91" t="inlineStr">
        <is>
          <t>Normal</t>
        </is>
      </c>
      <c r="AH217" s="100" t="n">
        <v>0</v>
      </c>
      <c r="AI217" s="101" t="n">
        <v>0</v>
      </c>
      <c r="AJ217" s="92" t="inlineStr">
        <is>
          <t>N</t>
        </is>
      </c>
      <c r="AK217" s="96" t="n"/>
      <c r="AL217" s="91" t="inlineStr">
        <is>
          <t>n/a</t>
        </is>
      </c>
      <c r="AM217" s="93" t="n"/>
      <c r="AN217" s="92" t="inlineStr">
        <is>
          <t>None</t>
        </is>
      </c>
      <c r="AO217" s="102" t="n">
        <v>0</v>
      </c>
      <c r="AP217" s="103" t="n">
        <v>1.03</v>
      </c>
      <c r="AQ217" s="102" t="n">
        <v>63</v>
      </c>
      <c r="AR217" s="91" t="inlineStr">
        <is>
          <t>N</t>
        </is>
      </c>
      <c r="AS217" s="104" t="n">
        <v>3.79</v>
      </c>
      <c r="AT217" s="92">
        <f>IF(AND(P217="52-wk high",T217&gt;=Settings!$B$7),"Y","N")</f>
        <v/>
      </c>
      <c r="AU217" s="91">
        <f>IF(AND(AD217&gt;=Settings!$B$8,M217&gt;0),"Y","N")</f>
        <v/>
      </c>
      <c r="AV217" s="91">
        <f>IF(OR(AH217&gt;Settings!$B$9,AI217&gt;Settings!$B$9),"Y","N")</f>
        <v/>
      </c>
      <c r="AW217" s="91">
        <f>IF(AJ217&lt;&gt;"Y","n/a",IF(AND(M217&gt;0,AK217&gt;Settings!$B$10),"Y","N"))</f>
        <v/>
      </c>
      <c r="AX217" s="91">
        <f>IF(AO217&gt;=Settings!$B$11,"Y","N")</f>
        <v/>
      </c>
      <c r="AY217" s="99">
        <f>(AT217="Y")+(AU217="Y")+(AV217="Y")+(AW217="Y")+(AX217="Y")</f>
        <v/>
      </c>
      <c r="AZ217" s="94">
        <f>IF(AY217=0,"None",_xlfn.TEXTJOIN(", ",TRUE(),IF(AT217="Y","Breakout",""),IF(AU217="Y","Accumulation",""),IF(AV217="Y","Institutional buying",""),IF(AW217="Y","Long buildup",""),IF(AX217="Y","Momentum leader","")))</f>
        <v/>
      </c>
      <c r="BA217" s="94">
        <f>IF(BW217="","","Passes "&amp;AY217&amp;" of 5 buy-side scans"&amp;IF(G217="Y","; RED FLAG: filter out using Red flag column",""))</f>
        <v/>
      </c>
      <c r="BB217" s="91" t="inlineStr">
        <is>
          <t>None</t>
        </is>
      </c>
      <c r="BC217" s="92" t="inlineStr">
        <is>
          <t>Y</t>
        </is>
      </c>
      <c r="BD217" s="94" t="inlineStr">
        <is>
          <t>PE &gt; 50</t>
        </is>
      </c>
      <c r="BE217" s="94" t="n"/>
      <c r="BF217" s="92">
        <f>IF(R217*100000&gt;=Settings!$B$5,"Y","N")</f>
        <v/>
      </c>
      <c r="BG217" s="91">
        <f>IF(F217&gt;Settings!$B$6,"Y","N")</f>
        <v/>
      </c>
      <c r="BH217" s="97" t="n">
        <v>-20.46</v>
      </c>
      <c r="BI217" s="96" t="n">
        <v>-7.77</v>
      </c>
      <c r="BJ217" s="96" t="n">
        <v>-6.45</v>
      </c>
      <c r="BK217" s="96" t="n">
        <v>-8.65</v>
      </c>
      <c r="BL217" s="96" t="n">
        <v>3.05</v>
      </c>
      <c r="BM217" s="96" t="n">
        <v>12.37</v>
      </c>
      <c r="BN217" s="97" t="n">
        <v>-5.6</v>
      </c>
      <c r="BO217" s="96" t="n">
        <v>-7.76</v>
      </c>
      <c r="BP217" s="96" t="n">
        <v>-6.91</v>
      </c>
      <c r="BQ217" s="96" t="n">
        <v>-3.05</v>
      </c>
      <c r="BR217" s="91" t="inlineStr">
        <is>
          <t>Mixed</t>
        </is>
      </c>
      <c r="BS217" s="91" t="inlineStr">
        <is>
          <t>None</t>
        </is>
      </c>
      <c r="BT217" s="96" t="n">
        <v>30.7</v>
      </c>
      <c r="BU217" s="91" t="inlineStr">
        <is>
          <t>N</t>
        </is>
      </c>
      <c r="BV217" s="99">
        <f>IF(OR(BF217&lt;&gt;"Y",BG217&lt;&gt;"Y"),"",(AND(ISNUMBER(BQ217),BQ217&gt;0))+(BR217="Stacked up")+(AND(ISNUMBER(BH217),BH217&gt;=-Settings!$B$17))+(AND(ISNUMBER(BK217),ISNUMBER(BM217),BK217&gt;0,BM217&gt;0))+(AND(ISNUMBER(AQ217),AQ217&gt;=Settings!$B$18))+(AND(ISNUMBER(BT217),BT217&gt;=Settings!$B$19,BT217&lt;=Settings!$B$20))+(AND(ISNUMBER(AS217),AS217&gt;0))+(AND(ISNUMBER(T217),ISNUMBER(M217),T217&gt;=Settings!$B$21,M217&gt;0))+(AND(ISNUMBER(AD217),ISNUMBER(M217),AD217&gt;=Settings!$B$22,M217&gt;0))+(AY217&gt;=1))</f>
        <v/>
      </c>
      <c r="BW217" s="91">
        <f>IF(OR(AY217=0,BF217&lt;&gt;"Y",BG217&lt;&gt;"Y"),"",1+SUMPRODUCT(($A$6:$A$2604=A217)*($AY$6:$AY$2604&gt;0)*($BF$6:$BF$2604="Y")*($BG$6:$BG$2604="Y")*(($AY$6:$AY$2604&gt;AY217)+($AY$6:$AY$2604=AY217)*($AD$6:$AD$2604&gt;AD217))))</f>
        <v/>
      </c>
    </row>
    <row r="218" ht="23.85" customHeight="1" s="55">
      <c r="A218" s="90" t="n">
        <v>46296</v>
      </c>
      <c r="B218" s="91" t="inlineStr">
        <is>
          <t>SCHAEFFLER</t>
        </is>
      </c>
      <c r="C218" s="91" t="inlineStr">
        <is>
          <t>INE513A01022</t>
        </is>
      </c>
      <c r="D218" s="91" t="inlineStr">
        <is>
          <t>Automobile and Auto Components</t>
        </is>
      </c>
      <c r="E218" s="91" t="inlineStr">
        <is>
          <t>Midcap 150 (rest)</t>
        </is>
      </c>
      <c r="F218" s="93" t="n">
        <v>60733</v>
      </c>
      <c r="G218" s="92" t="inlineStr">
        <is>
          <t>N</t>
        </is>
      </c>
      <c r="H218" s="94" t="n"/>
      <c r="I218" s="91" t="inlineStr">
        <is>
          <t>N</t>
        </is>
      </c>
      <c r="J218" s="92">
        <f>IF(K218="","N","Y")</f>
        <v/>
      </c>
      <c r="K218" s="94">
        <f>_xlfn.TEXTJOIN("; ",TRUE,IF(P218="52-wk low","52-wk low",""),IF(AND(AD218&gt;=Settings!$B$12,M218&lt;0),"Distribution",""),IF(AND(AJ218="Y",M218&lt;0,AK218&lt;-Settings!$B$13),"Long unwinding",""),IF(AND(AJ218="Y",M218&lt;0,AK218&gt;Settings!$B$13),"Short buildup",""))</f>
        <v/>
      </c>
      <c r="L218" s="95" t="n">
        <v>3885.6</v>
      </c>
      <c r="M218" s="96" t="n">
        <v>-0.3</v>
      </c>
      <c r="N218" s="93" t="n">
        <v>705</v>
      </c>
      <c r="O218" s="91" t="inlineStr">
        <is>
          <t>None</t>
        </is>
      </c>
      <c r="P218" s="91" t="inlineStr">
        <is>
          <t>None</t>
        </is>
      </c>
      <c r="Q218" s="97" t="n">
        <v>0.44</v>
      </c>
      <c r="R218" s="96" t="n">
        <v>0.53</v>
      </c>
      <c r="S218" s="96" t="n">
        <v>0.82</v>
      </c>
      <c r="T218" s="96" t="n">
        <v>0.72</v>
      </c>
      <c r="U218" s="96" t="n">
        <v>0.66</v>
      </c>
      <c r="V218" s="103" t="n">
        <v>0.8</v>
      </c>
      <c r="W218" s="102" t="n">
        <v>4</v>
      </c>
      <c r="X218" s="93" t="n"/>
      <c r="Y218" s="91" t="inlineStr">
        <is>
          <t>None</t>
        </is>
      </c>
      <c r="Z218" s="99" t="n">
        <v>44.78</v>
      </c>
      <c r="AA218" s="96" t="n">
        <v>0.73</v>
      </c>
      <c r="AB218" s="96" t="n">
        <v>0.73</v>
      </c>
      <c r="AC218" s="96" t="n">
        <v>0.57</v>
      </c>
      <c r="AD218" s="96" t="n">
        <v>0.5</v>
      </c>
      <c r="AE218" s="96" t="n">
        <v>0.46</v>
      </c>
      <c r="AF218" s="103" t="n">
        <v>1</v>
      </c>
      <c r="AG218" s="91" t="inlineStr">
        <is>
          <t>Normal</t>
        </is>
      </c>
      <c r="AH218" s="100" t="n">
        <v>0</v>
      </c>
      <c r="AI218" s="101" t="n">
        <v>0</v>
      </c>
      <c r="AJ218" s="92" t="inlineStr">
        <is>
          <t>N</t>
        </is>
      </c>
      <c r="AK218" s="96" t="n"/>
      <c r="AL218" s="91" t="inlineStr">
        <is>
          <t>n/a</t>
        </is>
      </c>
      <c r="AM218" s="93" t="n"/>
      <c r="AN218" s="92" t="inlineStr">
        <is>
          <t>None</t>
        </is>
      </c>
      <c r="AO218" s="102" t="n">
        <v>0</v>
      </c>
      <c r="AP218" s="103" t="n">
        <v>0.76</v>
      </c>
      <c r="AQ218" s="102" t="n">
        <v>44</v>
      </c>
      <c r="AR218" s="91" t="inlineStr">
        <is>
          <t>N</t>
        </is>
      </c>
      <c r="AS218" s="104" t="n">
        <v>0.5600000000000001</v>
      </c>
      <c r="AT218" s="92">
        <f>IF(AND(P218="52-wk high",T218&gt;=Settings!$B$7),"Y","N")</f>
        <v/>
      </c>
      <c r="AU218" s="91">
        <f>IF(AND(AD218&gt;=Settings!$B$8,M218&gt;0),"Y","N")</f>
        <v/>
      </c>
      <c r="AV218" s="91">
        <f>IF(OR(AH218&gt;Settings!$B$9,AI218&gt;Settings!$B$9),"Y","N")</f>
        <v/>
      </c>
      <c r="AW218" s="91">
        <f>IF(AJ218&lt;&gt;"Y","n/a",IF(AND(M218&gt;0,AK218&gt;Settings!$B$10),"Y","N"))</f>
        <v/>
      </c>
      <c r="AX218" s="91">
        <f>IF(AO218&gt;=Settings!$B$11,"Y","N")</f>
        <v/>
      </c>
      <c r="AY218" s="99">
        <f>(AT218="Y")+(AU218="Y")+(AV218="Y")+(AW218="Y")+(AX218="Y")</f>
        <v/>
      </c>
      <c r="AZ218" s="94">
        <f>IF(AY218=0,"None",_xlfn.TEXTJOIN(", ",TRUE(),IF(AT218="Y","Breakout",""),IF(AU218="Y","Accumulation",""),IF(AV218="Y","Institutional buying",""),IF(AW218="Y","Long buildup",""),IF(AX218="Y","Momentum leader","")))</f>
        <v/>
      </c>
      <c r="BA218" s="94">
        <f>IF(BW218="","","Passes "&amp;AY218&amp;" of 5 buy-side scans"&amp;IF(G218="Y","; RED FLAG: filter out using Red flag column",""))</f>
        <v/>
      </c>
      <c r="BB218" s="91" t="inlineStr">
        <is>
          <t>None</t>
        </is>
      </c>
      <c r="BC218" s="92" t="inlineStr">
        <is>
          <t>N</t>
        </is>
      </c>
      <c r="BD218" s="94" t="n"/>
      <c r="BE218" s="94" t="n"/>
      <c r="BF218" s="92">
        <f>IF(R218*100000&gt;=Settings!$B$5,"Y","N")</f>
        <v/>
      </c>
      <c r="BG218" s="91">
        <f>IF(F218&gt;Settings!$B$6,"Y","N")</f>
        <v/>
      </c>
      <c r="BH218" s="97" t="n">
        <v>-13.03</v>
      </c>
      <c r="BI218" s="96" t="n">
        <v>-3.44</v>
      </c>
      <c r="BJ218" s="96" t="n">
        <v>-2.86</v>
      </c>
      <c r="BK218" s="96" t="n">
        <v>-5.6</v>
      </c>
      <c r="BL218" s="96" t="n">
        <v>0.39</v>
      </c>
      <c r="BM218" s="96" t="n">
        <v>-7.1</v>
      </c>
      <c r="BN218" s="97" t="n">
        <v>-2.53</v>
      </c>
      <c r="BO218" s="96" t="n">
        <v>-3.42</v>
      </c>
      <c r="BP218" s="96" t="n">
        <v>-3.86</v>
      </c>
      <c r="BQ218" s="96" t="n">
        <v>-3.79</v>
      </c>
      <c r="BR218" s="91" t="inlineStr">
        <is>
          <t>Mixed</t>
        </is>
      </c>
      <c r="BS218" s="91" t="inlineStr">
        <is>
          <t>None</t>
        </is>
      </c>
      <c r="BT218" s="96" t="n">
        <v>36.1</v>
      </c>
      <c r="BU218" s="91" t="inlineStr">
        <is>
          <t>N</t>
        </is>
      </c>
      <c r="BV218" s="99">
        <f>IF(OR(BF218&lt;&gt;"Y",BG218&lt;&gt;"Y"),"",(AND(ISNUMBER(BQ218),BQ218&gt;0))+(BR218="Stacked up")+(AND(ISNUMBER(BH218),BH218&gt;=-Settings!$B$17))+(AND(ISNUMBER(BK218),ISNUMBER(BM218),BK218&gt;0,BM218&gt;0))+(AND(ISNUMBER(AQ218),AQ218&gt;=Settings!$B$18))+(AND(ISNUMBER(BT218),BT218&gt;=Settings!$B$19,BT218&lt;=Settings!$B$20))+(AND(ISNUMBER(AS218),AS218&gt;0))+(AND(ISNUMBER(T218),ISNUMBER(M218),T218&gt;=Settings!$B$21,M218&gt;0))+(AND(ISNUMBER(AD218),ISNUMBER(M218),AD218&gt;=Settings!$B$22,M218&gt;0))+(AY218&gt;=1))</f>
        <v/>
      </c>
      <c r="BW218" s="91">
        <f>IF(OR(AY218=0,BF218&lt;&gt;"Y",BG218&lt;&gt;"Y"),"",1+SUMPRODUCT(($A$6:$A$2604=A218)*($AY$6:$AY$2604&gt;0)*($BF$6:$BF$2604="Y")*($BG$6:$BG$2604="Y")*(($AY$6:$AY$2604&gt;AY218)+($AY$6:$AY$2604=AY218)*($AD$6:$AD$2604&gt;AD218))))</f>
        <v/>
      </c>
    </row>
    <row r="219" ht="23.85" customHeight="1" s="55">
      <c r="A219" s="90" t="n">
        <v>46296</v>
      </c>
      <c r="B219" s="91" t="inlineStr">
        <is>
          <t>JSL</t>
        </is>
      </c>
      <c r="C219" s="91" t="inlineStr">
        <is>
          <t>INE220G01021</t>
        </is>
      </c>
      <c r="D219" s="91" t="inlineStr">
        <is>
          <t>Metals &amp; Mining</t>
        </is>
      </c>
      <c r="E219" s="91" t="inlineStr">
        <is>
          <t>Midcap 150 (rest)</t>
        </is>
      </c>
      <c r="F219" s="93" t="n">
        <v>60405</v>
      </c>
      <c r="G219" s="92" t="inlineStr">
        <is>
          <t>N</t>
        </is>
      </c>
      <c r="H219" s="94" t="n"/>
      <c r="I219" s="91" t="inlineStr">
        <is>
          <t>N</t>
        </is>
      </c>
      <c r="J219" s="92">
        <f>IF(K219="","N","Y")</f>
        <v/>
      </c>
      <c r="K219" s="94">
        <f>_xlfn.TEXTJOIN("; ",TRUE,IF(P219="52-wk low","52-wk low",""),IF(AND(AD219&gt;=Settings!$B$12,M219&lt;0),"Distribution",""),IF(AND(AJ219="Y",M219&lt;0,AK219&lt;-Settings!$B$13),"Long unwinding",""),IF(AND(AJ219="Y",M219&lt;0,AK219&gt;Settings!$B$13),"Short buildup",""))</f>
        <v/>
      </c>
      <c r="L219" s="95" t="n">
        <v>732.7</v>
      </c>
      <c r="M219" s="96" t="n">
        <v>-1.97</v>
      </c>
      <c r="N219" s="93" t="n">
        <v>1625</v>
      </c>
      <c r="O219" s="91" t="inlineStr">
        <is>
          <t>None</t>
        </is>
      </c>
      <c r="P219" s="91" t="inlineStr">
        <is>
          <t>None</t>
        </is>
      </c>
      <c r="Q219" s="97" t="n">
        <v>7.65</v>
      </c>
      <c r="R219" s="96" t="n">
        <v>13.28</v>
      </c>
      <c r="S219" s="96" t="n">
        <v>0.58</v>
      </c>
      <c r="T219" s="96" t="n">
        <v>1</v>
      </c>
      <c r="U219" s="96" t="n">
        <v>1.08</v>
      </c>
      <c r="V219" s="103" t="n">
        <v>1.87</v>
      </c>
      <c r="W219" s="102" t="n">
        <v>9</v>
      </c>
      <c r="X219" s="93" t="n"/>
      <c r="Y219" s="91" t="inlineStr">
        <is>
          <t>None</t>
        </is>
      </c>
      <c r="Z219" s="99" t="n">
        <v>60.02</v>
      </c>
      <c r="AA219" s="96" t="n">
        <v>1.05</v>
      </c>
      <c r="AB219" s="96" t="n">
        <v>1.06</v>
      </c>
      <c r="AC219" s="96" t="n">
        <v>0.65</v>
      </c>
      <c r="AD219" s="96" t="n">
        <v>1.11</v>
      </c>
      <c r="AE219" s="96" t="n">
        <v>1.16</v>
      </c>
      <c r="AF219" s="103" t="n">
        <v>0.97</v>
      </c>
      <c r="AG219" s="91" t="inlineStr">
        <is>
          <t>Normal</t>
        </is>
      </c>
      <c r="AH219" s="100" t="n">
        <v>0</v>
      </c>
      <c r="AI219" s="101" t="n">
        <v>0</v>
      </c>
      <c r="AJ219" s="92" t="inlineStr">
        <is>
          <t>N</t>
        </is>
      </c>
      <c r="AK219" s="96" t="n"/>
      <c r="AL219" s="91" t="inlineStr">
        <is>
          <t>n/a</t>
        </is>
      </c>
      <c r="AM219" s="93" t="n"/>
      <c r="AN219" s="92" t="inlineStr">
        <is>
          <t>Mid150 Mom 50</t>
        </is>
      </c>
      <c r="AO219" s="102" t="n">
        <v>1</v>
      </c>
      <c r="AP219" s="103" t="n">
        <v>0.83</v>
      </c>
      <c r="AQ219" s="102" t="n">
        <v>51</v>
      </c>
      <c r="AR219" s="91" t="inlineStr">
        <is>
          <t>N</t>
        </is>
      </c>
      <c r="AS219" s="104" t="n">
        <v>-1.09</v>
      </c>
      <c r="AT219" s="92">
        <f>IF(AND(P219="52-wk high",T219&gt;=Settings!$B$7),"Y","N")</f>
        <v/>
      </c>
      <c r="AU219" s="91">
        <f>IF(AND(AD219&gt;=Settings!$B$8,M219&gt;0),"Y","N")</f>
        <v/>
      </c>
      <c r="AV219" s="91">
        <f>IF(OR(AH219&gt;Settings!$B$9,AI219&gt;Settings!$B$9),"Y","N")</f>
        <v/>
      </c>
      <c r="AW219" s="91">
        <f>IF(AJ219&lt;&gt;"Y","n/a",IF(AND(M219&gt;0,AK219&gt;Settings!$B$10),"Y","N"))</f>
        <v/>
      </c>
      <c r="AX219" s="91">
        <f>IF(AO219&gt;=Settings!$B$11,"Y","N")</f>
        <v/>
      </c>
      <c r="AY219" s="99">
        <f>(AT219="Y")+(AU219="Y")+(AV219="Y")+(AW219="Y")+(AX219="Y")</f>
        <v/>
      </c>
      <c r="AZ219" s="94">
        <f>IF(AY219=0,"None",_xlfn.TEXTJOIN(", ",TRUE(),IF(AT219="Y","Breakout",""),IF(AU219="Y","Accumulation",""),IF(AV219="Y","Institutional buying",""),IF(AW219="Y","Long buildup",""),IF(AX219="Y","Momentum leader","")))</f>
        <v/>
      </c>
      <c r="BA219" s="94">
        <f>IF(BW219="","","Passes "&amp;AY219&amp;" of 5 buy-side scans"&amp;IF(G219="Y","; RED FLAG: filter out using Red flag column",""))</f>
        <v/>
      </c>
      <c r="BB219" s="91" t="inlineStr">
        <is>
          <t>None</t>
        </is>
      </c>
      <c r="BC219" s="92" t="inlineStr">
        <is>
          <t>N</t>
        </is>
      </c>
      <c r="BD219" s="94" t="n"/>
      <c r="BE219" s="94" t="n"/>
      <c r="BF219" s="92">
        <f>IF(R219*100000&gt;=Settings!$B$5,"Y","N")</f>
        <v/>
      </c>
      <c r="BG219" s="91">
        <f>IF(F219&gt;Settings!$B$6,"Y","N")</f>
        <v/>
      </c>
      <c r="BH219" s="97" t="n">
        <v>-17.12</v>
      </c>
      <c r="BI219" s="96" t="n">
        <v>-0.85</v>
      </c>
      <c r="BJ219" s="96" t="n">
        <v>-0.18</v>
      </c>
      <c r="BK219" s="96" t="n">
        <v>7.45</v>
      </c>
      <c r="BL219" s="96" t="n">
        <v>3.95</v>
      </c>
      <c r="BM219" s="96" t="n">
        <v>-3.9</v>
      </c>
      <c r="BN219" s="97" t="n">
        <v>-1.05</v>
      </c>
      <c r="BO219" s="96" t="n">
        <v>-0.17</v>
      </c>
      <c r="BP219" s="96" t="n">
        <v>-0.06</v>
      </c>
      <c r="BQ219" s="96" t="n">
        <v>-1.41</v>
      </c>
      <c r="BR219" s="91" t="inlineStr">
        <is>
          <t>Mixed</t>
        </is>
      </c>
      <c r="BS219" s="91" t="inlineStr">
        <is>
          <t>None</t>
        </is>
      </c>
      <c r="BT219" s="96" t="n">
        <v>45.2</v>
      </c>
      <c r="BU219" s="91" t="inlineStr">
        <is>
          <t>N</t>
        </is>
      </c>
      <c r="BV219" s="99">
        <f>IF(OR(BF219&lt;&gt;"Y",BG219&lt;&gt;"Y"),"",(AND(ISNUMBER(BQ219),BQ219&gt;0))+(BR219="Stacked up")+(AND(ISNUMBER(BH219),BH219&gt;=-Settings!$B$17))+(AND(ISNUMBER(BK219),ISNUMBER(BM219),BK219&gt;0,BM219&gt;0))+(AND(ISNUMBER(AQ219),AQ219&gt;=Settings!$B$18))+(AND(ISNUMBER(BT219),BT219&gt;=Settings!$B$19,BT219&lt;=Settings!$B$20))+(AND(ISNUMBER(AS219),AS219&gt;0))+(AND(ISNUMBER(T219),ISNUMBER(M219),T219&gt;=Settings!$B$21,M219&gt;0))+(AND(ISNUMBER(AD219),ISNUMBER(M219),AD219&gt;=Settings!$B$22,M219&gt;0))+(AY219&gt;=1))</f>
        <v/>
      </c>
      <c r="BW219" s="91">
        <f>IF(OR(AY219=0,BF219&lt;&gt;"Y",BG219&lt;&gt;"Y"),"",1+SUMPRODUCT(($A$6:$A$2604=A219)*($AY$6:$AY$2604&gt;0)*($BF$6:$BF$2604="Y")*($BG$6:$BG$2604="Y")*(($AY$6:$AY$2604&gt;AY219)+($AY$6:$AY$2604=AY219)*($AD$6:$AD$2604&gt;AD219))))</f>
        <v/>
      </c>
    </row>
    <row r="220" ht="23.85" customHeight="1" s="55">
      <c r="A220" s="90" t="n">
        <v>46296</v>
      </c>
      <c r="B220" s="91" t="inlineStr">
        <is>
          <t>IOB</t>
        </is>
      </c>
      <c r="C220" s="91" t="inlineStr">
        <is>
          <t>INE565A01014</t>
        </is>
      </c>
      <c r="D220" s="91" t="inlineStr">
        <is>
          <t>Financial Services</t>
        </is>
      </c>
      <c r="E220" s="91" t="inlineStr">
        <is>
          <t>Midcap 150 (rest)</t>
        </is>
      </c>
      <c r="F220" s="93" t="n">
        <v>58502</v>
      </c>
      <c r="G220" s="92" t="inlineStr">
        <is>
          <t>N</t>
        </is>
      </c>
      <c r="H220" s="94" t="n"/>
      <c r="I220" s="91" t="inlineStr">
        <is>
          <t>N</t>
        </is>
      </c>
      <c r="J220" s="92">
        <f>IF(K220="","N","Y")</f>
        <v/>
      </c>
      <c r="K220" s="94">
        <f>_xlfn.TEXTJOIN("; ",TRUE,IF(P220="52-wk low","52-wk low",""),IF(AND(AD220&gt;=Settings!$B$12,M220&lt;0),"Distribution",""),IF(AND(AJ220="Y",M220&lt;0,AK220&lt;-Settings!$B$13),"Long unwinding",""),IF(AND(AJ220="Y",M220&lt;0,AK220&gt;Settings!$B$13),"Short buildup",""))</f>
        <v/>
      </c>
      <c r="L220" s="95" t="n">
        <v>30.38</v>
      </c>
      <c r="M220" s="96" t="n">
        <v>-1.87</v>
      </c>
      <c r="N220" s="93" t="n">
        <v>1555</v>
      </c>
      <c r="O220" s="91" t="inlineStr">
        <is>
          <t>None</t>
        </is>
      </c>
      <c r="P220" s="91" t="inlineStr">
        <is>
          <t>52-wk low</t>
        </is>
      </c>
      <c r="Q220" s="97" t="n">
        <v>27.74</v>
      </c>
      <c r="R220" s="96" t="n">
        <v>26.9</v>
      </c>
      <c r="S220" s="96" t="n">
        <v>1.01</v>
      </c>
      <c r="T220" s="96" t="n">
        <v>1.14</v>
      </c>
      <c r="U220" s="96" t="n">
        <v>0.8100000000000001</v>
      </c>
      <c r="V220" s="103" t="n">
        <v>0.79</v>
      </c>
      <c r="W220" s="102" t="n">
        <v>2</v>
      </c>
      <c r="X220" s="93" t="n"/>
      <c r="Y220" s="91" t="inlineStr">
        <is>
          <t>None</t>
        </is>
      </c>
      <c r="Z220" s="99" t="n">
        <v>51.35</v>
      </c>
      <c r="AA220" s="96" t="n">
        <v>1.03</v>
      </c>
      <c r="AB220" s="96" t="n">
        <v>1.04</v>
      </c>
      <c r="AC220" s="96" t="n">
        <v>1.01</v>
      </c>
      <c r="AD220" s="96" t="n">
        <v>1.18</v>
      </c>
      <c r="AE220" s="96" t="n">
        <v>1.02</v>
      </c>
      <c r="AF220" s="103" t="n">
        <v>1.27</v>
      </c>
      <c r="AG220" s="91" t="inlineStr">
        <is>
          <t>Normal</t>
        </is>
      </c>
      <c r="AH220" s="100" t="n">
        <v>0</v>
      </c>
      <c r="AI220" s="101" t="n">
        <v>0</v>
      </c>
      <c r="AJ220" s="92" t="inlineStr">
        <is>
          <t>N</t>
        </is>
      </c>
      <c r="AK220" s="96" t="n"/>
      <c r="AL220" s="91" t="inlineStr">
        <is>
          <t>n/a</t>
        </is>
      </c>
      <c r="AM220" s="93" t="n"/>
      <c r="AN220" s="92" t="inlineStr">
        <is>
          <t>None</t>
        </is>
      </c>
      <c r="AO220" s="102" t="n">
        <v>0</v>
      </c>
      <c r="AP220" s="103" t="n">
        <v>0.57</v>
      </c>
      <c r="AQ220" s="102" t="n">
        <v>13</v>
      </c>
      <c r="AR220" s="91" t="inlineStr">
        <is>
          <t>N</t>
        </is>
      </c>
      <c r="AS220" s="104" t="n">
        <v>0.6</v>
      </c>
      <c r="AT220" s="92">
        <f>IF(AND(P220="52-wk high",T220&gt;=Settings!$B$7),"Y","N")</f>
        <v/>
      </c>
      <c r="AU220" s="91">
        <f>IF(AND(AD220&gt;=Settings!$B$8,M220&gt;0),"Y","N")</f>
        <v/>
      </c>
      <c r="AV220" s="91">
        <f>IF(OR(AH220&gt;Settings!$B$9,AI220&gt;Settings!$B$9),"Y","N")</f>
        <v/>
      </c>
      <c r="AW220" s="91">
        <f>IF(AJ220&lt;&gt;"Y","n/a",IF(AND(M220&gt;0,AK220&gt;Settings!$B$10),"Y","N"))</f>
        <v/>
      </c>
      <c r="AX220" s="91">
        <f>IF(AO220&gt;=Settings!$B$11,"Y","N")</f>
        <v/>
      </c>
      <c r="AY220" s="99">
        <f>(AT220="Y")+(AU220="Y")+(AV220="Y")+(AW220="Y")+(AX220="Y")</f>
        <v/>
      </c>
      <c r="AZ220" s="94">
        <f>IF(AY220=0,"None",_xlfn.TEXTJOIN(", ",TRUE(),IF(AT220="Y","Breakout",""),IF(AU220="Y","Accumulation",""),IF(AV220="Y","Institutional buying",""),IF(AW220="Y","Long buildup",""),IF(AX220="Y","Momentum leader","")))</f>
        <v/>
      </c>
      <c r="BA220" s="94">
        <f>IF(BW220="","","Passes "&amp;AY220&amp;" of 5 buy-side scans"&amp;IF(G220="Y","; RED FLAG: filter out using Red flag column",""))</f>
        <v/>
      </c>
      <c r="BB220" s="91" t="inlineStr">
        <is>
          <t>None</t>
        </is>
      </c>
      <c r="BC220" s="92" t="inlineStr">
        <is>
          <t>N</t>
        </is>
      </c>
      <c r="BD220" s="94" t="n"/>
      <c r="BE220" s="94" t="n"/>
      <c r="BF220" s="92">
        <f>IF(R220*100000&gt;=Settings!$B$5,"Y","N")</f>
        <v/>
      </c>
      <c r="BG220" s="91">
        <f>IF(F220&gt;Settings!$B$6,"Y","N")</f>
        <v/>
      </c>
      <c r="BH220" s="97" t="n">
        <v>-27.32</v>
      </c>
      <c r="BI220" s="96" t="n">
        <v>-4.82</v>
      </c>
      <c r="BJ220" s="96" t="n">
        <v>-5.86</v>
      </c>
      <c r="BK220" s="96" t="n">
        <v>-11.09</v>
      </c>
      <c r="BL220" s="96" t="n">
        <v>-6.26</v>
      </c>
      <c r="BM220" s="96" t="n">
        <v>-23.21</v>
      </c>
      <c r="BN220" s="97" t="n">
        <v>-5.05</v>
      </c>
      <c r="BO220" s="96" t="n">
        <v>-7.27</v>
      </c>
      <c r="BP220" s="96" t="n">
        <v>-9.029999999999999</v>
      </c>
      <c r="BQ220" s="96" t="n">
        <v>-11.8</v>
      </c>
      <c r="BR220" s="91" t="inlineStr">
        <is>
          <t>Stacked down</t>
        </is>
      </c>
      <c r="BS220" s="91" t="inlineStr">
        <is>
          <t>None</t>
        </is>
      </c>
      <c r="BT220" s="96" t="n">
        <v>16.9</v>
      </c>
      <c r="BU220" s="91" t="inlineStr">
        <is>
          <t>N</t>
        </is>
      </c>
      <c r="BV220" s="99">
        <f>IF(OR(BF220&lt;&gt;"Y",BG220&lt;&gt;"Y"),"",(AND(ISNUMBER(BQ220),BQ220&gt;0))+(BR220="Stacked up")+(AND(ISNUMBER(BH220),BH220&gt;=-Settings!$B$17))+(AND(ISNUMBER(BK220),ISNUMBER(BM220),BK220&gt;0,BM220&gt;0))+(AND(ISNUMBER(AQ220),AQ220&gt;=Settings!$B$18))+(AND(ISNUMBER(BT220),BT220&gt;=Settings!$B$19,BT220&lt;=Settings!$B$20))+(AND(ISNUMBER(AS220),AS220&gt;0))+(AND(ISNUMBER(T220),ISNUMBER(M220),T220&gt;=Settings!$B$21,M220&gt;0))+(AND(ISNUMBER(AD220),ISNUMBER(M220),AD220&gt;=Settings!$B$22,M220&gt;0))+(AY220&gt;=1))</f>
        <v/>
      </c>
      <c r="BW220" s="91">
        <f>IF(OR(AY220=0,BF220&lt;&gt;"Y",BG220&lt;&gt;"Y"),"",1+SUMPRODUCT(($A$6:$A$2604=A220)*($AY$6:$AY$2604&gt;0)*($BF$6:$BF$2604="Y")*($BG$6:$BG$2604="Y")*(($AY$6:$AY$2604&gt;AY220)+($AY$6:$AY$2604=AY220)*($AD$6:$AD$2604&gt;AD220))))</f>
        <v/>
      </c>
    </row>
    <row r="221" ht="23.85" customHeight="1" s="55">
      <c r="A221" s="90" t="n">
        <v>46296</v>
      </c>
      <c r="B221" s="91" t="inlineStr">
        <is>
          <t>ABBOTINDIA</t>
        </is>
      </c>
      <c r="C221" s="91" t="inlineStr">
        <is>
          <t>INE358A01014</t>
        </is>
      </c>
      <c r="D221" s="91" t="inlineStr">
        <is>
          <t>Healthcare</t>
        </is>
      </c>
      <c r="E221" s="91" t="inlineStr">
        <is>
          <t>Midcap 150 (rest)</t>
        </is>
      </c>
      <c r="F221" s="93" t="n">
        <v>57033</v>
      </c>
      <c r="G221" s="92" t="inlineStr">
        <is>
          <t>N</t>
        </is>
      </c>
      <c r="H221" s="94" t="n"/>
      <c r="I221" s="91" t="inlineStr">
        <is>
          <t>N</t>
        </is>
      </c>
      <c r="J221" s="92">
        <f>IF(K221="","N","Y")</f>
        <v/>
      </c>
      <c r="K221" s="94">
        <f>_xlfn.TEXTJOIN("; ",TRUE,IF(P221="52-wk low","52-wk low",""),IF(AND(AD221&gt;=Settings!$B$12,M221&lt;0),"Distribution",""),IF(AND(AJ221="Y",M221&lt;0,AK221&lt;-Settings!$B$13),"Long unwinding",""),IF(AND(AJ221="Y",M221&lt;0,AK221&gt;Settings!$B$13),"Short buildup",""))</f>
        <v/>
      </c>
      <c r="L221" s="95" t="n">
        <v>26840</v>
      </c>
      <c r="M221" s="96" t="n">
        <v>-1.05</v>
      </c>
      <c r="N221" s="93" t="n">
        <v>1075</v>
      </c>
      <c r="O221" s="91" t="inlineStr">
        <is>
          <t>None</t>
        </is>
      </c>
      <c r="P221" s="91" t="inlineStr">
        <is>
          <t>None</t>
        </is>
      </c>
      <c r="Q221" s="97" t="n">
        <v>0.07000000000000001</v>
      </c>
      <c r="R221" s="96" t="n">
        <v>0.09</v>
      </c>
      <c r="S221" s="96" t="n">
        <v>0.79</v>
      </c>
      <c r="T221" s="96" t="n">
        <v>0.75</v>
      </c>
      <c r="U221" s="96" t="n">
        <v>0.66</v>
      </c>
      <c r="V221" s="103" t="n">
        <v>0.86</v>
      </c>
      <c r="W221" s="102" t="n">
        <v>2</v>
      </c>
      <c r="X221" s="93" t="n"/>
      <c r="Y221" s="91" t="inlineStr">
        <is>
          <t>None</t>
        </is>
      </c>
      <c r="Z221" s="99" t="n">
        <v>55.37</v>
      </c>
      <c r="AA221" s="96" t="n">
        <v>1.06</v>
      </c>
      <c r="AB221" s="96" t="n">
        <v>1</v>
      </c>
      <c r="AC221" s="96" t="n">
        <v>0.83</v>
      </c>
      <c r="AD221" s="96" t="n">
        <v>0.74</v>
      </c>
      <c r="AE221" s="96" t="n">
        <v>0.63</v>
      </c>
      <c r="AF221" s="103" t="n">
        <v>0.92</v>
      </c>
      <c r="AG221" s="91" t="inlineStr">
        <is>
          <t>Normal</t>
        </is>
      </c>
      <c r="AH221" s="100" t="n">
        <v>0</v>
      </c>
      <c r="AI221" s="101" t="n">
        <v>0</v>
      </c>
      <c r="AJ221" s="92" t="inlineStr">
        <is>
          <t>N</t>
        </is>
      </c>
      <c r="AK221" s="96" t="n"/>
      <c r="AL221" s="91" t="inlineStr">
        <is>
          <t>n/a</t>
        </is>
      </c>
      <c r="AM221" s="93" t="n"/>
      <c r="AN221" s="92" t="inlineStr">
        <is>
          <t>None</t>
        </is>
      </c>
      <c r="AO221" s="102" t="n">
        <v>0</v>
      </c>
      <c r="AP221" s="103" t="n">
        <v>0.71</v>
      </c>
      <c r="AQ221" s="102" t="n">
        <v>38</v>
      </c>
      <c r="AR221" s="91" t="inlineStr">
        <is>
          <t>N</t>
        </is>
      </c>
      <c r="AS221" s="104" t="n">
        <v>3.79</v>
      </c>
      <c r="AT221" s="92">
        <f>IF(AND(P221="52-wk high",T221&gt;=Settings!$B$7),"Y","N")</f>
        <v/>
      </c>
      <c r="AU221" s="91">
        <f>IF(AND(AD221&gt;=Settings!$B$8,M221&gt;0),"Y","N")</f>
        <v/>
      </c>
      <c r="AV221" s="91">
        <f>IF(OR(AH221&gt;Settings!$B$9,AI221&gt;Settings!$B$9),"Y","N")</f>
        <v/>
      </c>
      <c r="AW221" s="91">
        <f>IF(AJ221&lt;&gt;"Y","n/a",IF(AND(M221&gt;0,AK221&gt;Settings!$B$10),"Y","N"))</f>
        <v/>
      </c>
      <c r="AX221" s="91">
        <f>IF(AO221&gt;=Settings!$B$11,"Y","N")</f>
        <v/>
      </c>
      <c r="AY221" s="99">
        <f>(AT221="Y")+(AU221="Y")+(AV221="Y")+(AW221="Y")+(AX221="Y")</f>
        <v/>
      </c>
      <c r="AZ221" s="94">
        <f>IF(AY221=0,"None",_xlfn.TEXTJOIN(", ",TRUE(),IF(AT221="Y","Breakout",""),IF(AU221="Y","Accumulation",""),IF(AV221="Y","Institutional buying",""),IF(AW221="Y","Long buildup",""),IF(AX221="Y","Momentum leader","")))</f>
        <v/>
      </c>
      <c r="BA221" s="94">
        <f>IF(BW221="","","Passes "&amp;AY221&amp;" of 5 buy-side scans"&amp;IF(G221="Y","; RED FLAG: filter out using Red flag column",""))</f>
        <v/>
      </c>
      <c r="BB221" s="91" t="inlineStr">
        <is>
          <t>None</t>
        </is>
      </c>
      <c r="BC221" s="92" t="inlineStr">
        <is>
          <t>N</t>
        </is>
      </c>
      <c r="BD221" s="94" t="n"/>
      <c r="BE221" s="94" t="n"/>
      <c r="BF221" s="92">
        <f>IF(R221*100000&gt;=Settings!$B$5,"Y","N")</f>
        <v/>
      </c>
      <c r="BG221" s="91">
        <f>IF(F221&gt;Settings!$B$6,"Y","N")</f>
        <v/>
      </c>
      <c r="BH221" s="97" t="n">
        <v>-12.44</v>
      </c>
      <c r="BI221" s="96" t="n">
        <v>-0.07000000000000001</v>
      </c>
      <c r="BJ221" s="96" t="n">
        <v>2.7</v>
      </c>
      <c r="BK221" s="96" t="n">
        <v>5.05</v>
      </c>
      <c r="BL221" s="96" t="n">
        <v>1.32</v>
      </c>
      <c r="BM221" s="96" t="n">
        <v>-10.2</v>
      </c>
      <c r="BN221" s="97" t="n">
        <v>0.63</v>
      </c>
      <c r="BO221" s="96" t="n">
        <v>0.58</v>
      </c>
      <c r="BP221" s="96" t="n">
        <v>0.19</v>
      </c>
      <c r="BQ221" s="96" t="n">
        <v>-1.35</v>
      </c>
      <c r="BR221" s="91" t="inlineStr">
        <is>
          <t>Mixed</t>
        </is>
      </c>
      <c r="BS221" s="91" t="inlineStr">
        <is>
          <t>None</t>
        </is>
      </c>
      <c r="BT221" s="96" t="n">
        <v>53.1</v>
      </c>
      <c r="BU221" s="91" t="inlineStr">
        <is>
          <t>N</t>
        </is>
      </c>
      <c r="BV221" s="99">
        <f>IF(OR(BF221&lt;&gt;"Y",BG221&lt;&gt;"Y"),"",(AND(ISNUMBER(BQ221),BQ221&gt;0))+(BR221="Stacked up")+(AND(ISNUMBER(BH221),BH221&gt;=-Settings!$B$17))+(AND(ISNUMBER(BK221),ISNUMBER(BM221),BK221&gt;0,BM221&gt;0))+(AND(ISNUMBER(AQ221),AQ221&gt;=Settings!$B$18))+(AND(ISNUMBER(BT221),BT221&gt;=Settings!$B$19,BT221&lt;=Settings!$B$20))+(AND(ISNUMBER(AS221),AS221&gt;0))+(AND(ISNUMBER(T221),ISNUMBER(M221),T221&gt;=Settings!$B$21,M221&gt;0))+(AND(ISNUMBER(AD221),ISNUMBER(M221),AD221&gt;=Settings!$B$22,M221&gt;0))+(AY221&gt;=1))</f>
        <v/>
      </c>
      <c r="BW221" s="91">
        <f>IF(OR(AY221=0,BF221&lt;&gt;"Y",BG221&lt;&gt;"Y"),"",1+SUMPRODUCT(($A$6:$A$2604=A221)*($AY$6:$AY$2604&gt;0)*($BF$6:$BF$2604="Y")*($BG$6:$BG$2604="Y")*(($AY$6:$AY$2604&gt;AY221)+($AY$6:$AY$2604=AY221)*($AD$6:$AD$2604&gt;AD221))))</f>
        <v/>
      </c>
    </row>
    <row r="222" ht="23.85" customHeight="1" s="55">
      <c r="A222" s="90" t="n">
        <v>46296</v>
      </c>
      <c r="B222" s="91" t="inlineStr">
        <is>
          <t>GICRE</t>
        </is>
      </c>
      <c r="C222" s="91" t="inlineStr">
        <is>
          <t>INE481Y01014</t>
        </is>
      </c>
      <c r="D222" s="91" t="inlineStr">
        <is>
          <t>Financial Services</t>
        </is>
      </c>
      <c r="E222" s="91" t="inlineStr">
        <is>
          <t>Midcap 150 (rest)</t>
        </is>
      </c>
      <c r="F222" s="93" t="n">
        <v>56825</v>
      </c>
      <c r="G222" s="92" t="inlineStr">
        <is>
          <t>N</t>
        </is>
      </c>
      <c r="H222" s="94" t="n"/>
      <c r="I222" s="91" t="inlineStr">
        <is>
          <t>N</t>
        </is>
      </c>
      <c r="J222" s="92">
        <f>IF(K222="","N","Y")</f>
        <v/>
      </c>
      <c r="K222" s="94">
        <f>_xlfn.TEXTJOIN("; ",TRUE,IF(P222="52-wk low","52-wk low",""),IF(AND(AD222&gt;=Settings!$B$12,M222&lt;0),"Distribution",""),IF(AND(AJ222="Y",M222&lt;0,AK222&lt;-Settings!$B$13),"Long unwinding",""),IF(AND(AJ222="Y",M222&lt;0,AK222&gt;Settings!$B$13),"Short buildup",""))</f>
        <v/>
      </c>
      <c r="L222" s="95" t="n">
        <v>323.9</v>
      </c>
      <c r="M222" s="96" t="n">
        <v>-2.19</v>
      </c>
      <c r="N222" s="93" t="n">
        <v>1737</v>
      </c>
      <c r="O222" s="91" t="inlineStr">
        <is>
          <t>None</t>
        </is>
      </c>
      <c r="P222" s="91" t="inlineStr">
        <is>
          <t>52-wk low</t>
        </is>
      </c>
      <c r="Q222" s="97" t="n">
        <v>7.21</v>
      </c>
      <c r="R222" s="96" t="n">
        <v>9.289999999999999</v>
      </c>
      <c r="S222" s="96" t="n">
        <v>0.73</v>
      </c>
      <c r="T222" s="96" t="n">
        <v>0.93</v>
      </c>
      <c r="U222" s="96" t="n">
        <v>0.72</v>
      </c>
      <c r="V222" s="103" t="n">
        <v>0.92</v>
      </c>
      <c r="W222" s="102" t="n">
        <v>3</v>
      </c>
      <c r="X222" s="93" t="n"/>
      <c r="Y222" s="91" t="inlineStr">
        <is>
          <t>None</t>
        </is>
      </c>
      <c r="Z222" s="99" t="n">
        <v>49</v>
      </c>
      <c r="AA222" s="96" t="n">
        <v>0.95</v>
      </c>
      <c r="AB222" s="96" t="n">
        <v>0.89</v>
      </c>
      <c r="AC222" s="96" t="n">
        <v>0.75</v>
      </c>
      <c r="AD222" s="96" t="n">
        <v>0.86</v>
      </c>
      <c r="AE222" s="96" t="n">
        <v>0.71</v>
      </c>
      <c r="AF222" s="103" t="n">
        <v>0.96</v>
      </c>
      <c r="AG222" s="91" t="inlineStr">
        <is>
          <t>Normal</t>
        </is>
      </c>
      <c r="AH222" s="100" t="n">
        <v>0</v>
      </c>
      <c r="AI222" s="101" t="n">
        <v>0</v>
      </c>
      <c r="AJ222" s="92" t="inlineStr">
        <is>
          <t>N</t>
        </is>
      </c>
      <c r="AK222" s="96" t="n"/>
      <c r="AL222" s="91" t="inlineStr">
        <is>
          <t>n/a</t>
        </is>
      </c>
      <c r="AM222" s="93" t="n"/>
      <c r="AN222" s="92" t="inlineStr">
        <is>
          <t>None</t>
        </is>
      </c>
      <c r="AO222" s="102" t="n">
        <v>0</v>
      </c>
      <c r="AP222" s="103" t="n">
        <v>0.57</v>
      </c>
      <c r="AQ222" s="102" t="n">
        <v>13</v>
      </c>
      <c r="AR222" s="91" t="inlineStr">
        <is>
          <t>N</t>
        </is>
      </c>
      <c r="AS222" s="104" t="n">
        <v>0.6</v>
      </c>
      <c r="AT222" s="92">
        <f>IF(AND(P222="52-wk high",T222&gt;=Settings!$B$7),"Y","N")</f>
        <v/>
      </c>
      <c r="AU222" s="91">
        <f>IF(AND(AD222&gt;=Settings!$B$8,M222&gt;0),"Y","N")</f>
        <v/>
      </c>
      <c r="AV222" s="91">
        <f>IF(OR(AH222&gt;Settings!$B$9,AI222&gt;Settings!$B$9),"Y","N")</f>
        <v/>
      </c>
      <c r="AW222" s="91">
        <f>IF(AJ222&lt;&gt;"Y","n/a",IF(AND(M222&gt;0,AK222&gt;Settings!$B$10),"Y","N"))</f>
        <v/>
      </c>
      <c r="AX222" s="91">
        <f>IF(AO222&gt;=Settings!$B$11,"Y","N")</f>
        <v/>
      </c>
      <c r="AY222" s="99">
        <f>(AT222="Y")+(AU222="Y")+(AV222="Y")+(AW222="Y")+(AX222="Y")</f>
        <v/>
      </c>
      <c r="AZ222" s="94">
        <f>IF(AY222=0,"None",_xlfn.TEXTJOIN(", ",TRUE(),IF(AT222="Y","Breakout",""),IF(AU222="Y","Accumulation",""),IF(AV222="Y","Institutional buying",""),IF(AW222="Y","Long buildup",""),IF(AX222="Y","Momentum leader","")))</f>
        <v/>
      </c>
      <c r="BA222" s="94">
        <f>IF(BW222="","","Passes "&amp;AY222&amp;" of 5 buy-side scans"&amp;IF(G222="Y","; RED FLAG: filter out using Red flag column",""))</f>
        <v/>
      </c>
      <c r="BB222" s="91" t="inlineStr">
        <is>
          <t>None</t>
        </is>
      </c>
      <c r="BC222" s="92" t="inlineStr">
        <is>
          <t>N</t>
        </is>
      </c>
      <c r="BD222" s="94" t="n"/>
      <c r="BE222" s="94" t="n"/>
      <c r="BF222" s="92">
        <f>IF(R222*100000&gt;=Settings!$B$5,"Y","N")</f>
        <v/>
      </c>
      <c r="BG222" s="91">
        <f>IF(F222&gt;Settings!$B$6,"Y","N")</f>
        <v/>
      </c>
      <c r="BH222" s="97" t="n">
        <v>-22.5</v>
      </c>
      <c r="BI222" s="96" t="n">
        <v>-4.52</v>
      </c>
      <c r="BJ222" s="96" t="n">
        <v>-8.699999999999999</v>
      </c>
      <c r="BK222" s="96" t="n">
        <v>-9.76</v>
      </c>
      <c r="BL222" s="96" t="n">
        <v>-14.79</v>
      </c>
      <c r="BM222" s="96" t="n">
        <v>-11.58</v>
      </c>
      <c r="BN222" s="97" t="n">
        <v>-4.6</v>
      </c>
      <c r="BO222" s="96" t="n">
        <v>-7.18</v>
      </c>
      <c r="BP222" s="96" t="n">
        <v>-9.49</v>
      </c>
      <c r="BQ222" s="96" t="n">
        <v>-11.24</v>
      </c>
      <c r="BR222" s="91" t="inlineStr">
        <is>
          <t>Stacked down</t>
        </is>
      </c>
      <c r="BS222" s="91" t="inlineStr">
        <is>
          <t>None</t>
        </is>
      </c>
      <c r="BT222" s="96" t="n">
        <v>34.9</v>
      </c>
      <c r="BU222" s="91" t="inlineStr">
        <is>
          <t>N</t>
        </is>
      </c>
      <c r="BV222" s="99">
        <f>IF(OR(BF222&lt;&gt;"Y",BG222&lt;&gt;"Y"),"",(AND(ISNUMBER(BQ222),BQ222&gt;0))+(BR222="Stacked up")+(AND(ISNUMBER(BH222),BH222&gt;=-Settings!$B$17))+(AND(ISNUMBER(BK222),ISNUMBER(BM222),BK222&gt;0,BM222&gt;0))+(AND(ISNUMBER(AQ222),AQ222&gt;=Settings!$B$18))+(AND(ISNUMBER(BT222),BT222&gt;=Settings!$B$19,BT222&lt;=Settings!$B$20))+(AND(ISNUMBER(AS222),AS222&gt;0))+(AND(ISNUMBER(T222),ISNUMBER(M222),T222&gt;=Settings!$B$21,M222&gt;0))+(AND(ISNUMBER(AD222),ISNUMBER(M222),AD222&gt;=Settings!$B$22,M222&gt;0))+(AY222&gt;=1))</f>
        <v/>
      </c>
      <c r="BW222" s="91">
        <f>IF(OR(AY222=0,BF222&lt;&gt;"Y",BG222&lt;&gt;"Y"),"",1+SUMPRODUCT(($A$6:$A$2604=A222)*($AY$6:$AY$2604&gt;0)*($BF$6:$BF$2604="Y")*($BG$6:$BG$2604="Y")*(($AY$6:$AY$2604&gt;AY222)+($AY$6:$AY$2604=AY222)*($AD$6:$AD$2604&gt;AD222))))</f>
        <v/>
      </c>
    </row>
    <row r="223" ht="23.85" customHeight="1" s="55">
      <c r="A223" s="90" t="n">
        <v>46296</v>
      </c>
      <c r="B223" s="91" t="inlineStr">
        <is>
          <t>LINDEINDIA</t>
        </is>
      </c>
      <c r="C223" s="91" t="inlineStr">
        <is>
          <t>INE473A01011</t>
        </is>
      </c>
      <c r="D223" s="91" t="inlineStr">
        <is>
          <t>Chemicals</t>
        </is>
      </c>
      <c r="E223" s="91" t="inlineStr">
        <is>
          <t>Midcap 150 (rest)</t>
        </is>
      </c>
      <c r="F223" s="93" t="n">
        <v>53281</v>
      </c>
      <c r="G223" s="92" t="inlineStr">
        <is>
          <t>N</t>
        </is>
      </c>
      <c r="H223" s="94" t="n"/>
      <c r="I223" s="91" t="inlineStr">
        <is>
          <t>N</t>
        </is>
      </c>
      <c r="J223" s="92">
        <f>IF(K223="","N","Y")</f>
        <v/>
      </c>
      <c r="K223" s="94">
        <f>_xlfn.TEXTJOIN("; ",TRUE,IF(P223="52-wk low","52-wk low",""),IF(AND(AD223&gt;=Settings!$B$12,M223&lt;0),"Distribution",""),IF(AND(AJ223="Y",M223&lt;0,AK223&lt;-Settings!$B$13),"Long unwinding",""),IF(AND(AJ223="Y",M223&lt;0,AK223&gt;Settings!$B$13),"Short buildup",""))</f>
        <v/>
      </c>
      <c r="L223" s="95" t="n">
        <v>6247.5</v>
      </c>
      <c r="M223" s="96" t="n">
        <v>-1.19</v>
      </c>
      <c r="N223" s="93" t="n">
        <v>1139</v>
      </c>
      <c r="O223" s="91" t="inlineStr">
        <is>
          <t>None</t>
        </is>
      </c>
      <c r="P223" s="91" t="inlineStr">
        <is>
          <t>None</t>
        </is>
      </c>
      <c r="Q223" s="97" t="n">
        <v>0.42</v>
      </c>
      <c r="R223" s="96" t="n">
        <v>0.25</v>
      </c>
      <c r="S223" s="96" t="n">
        <v>1.81</v>
      </c>
      <c r="T223" s="96" t="n">
        <v>1.73</v>
      </c>
      <c r="U223" s="96" t="n">
        <v>1.51</v>
      </c>
      <c r="V223" s="103" t="n">
        <v>0.88</v>
      </c>
      <c r="W223" s="102" t="n">
        <v>5</v>
      </c>
      <c r="X223" s="93" t="n"/>
      <c r="Y223" s="91" t="inlineStr">
        <is>
          <t>None</t>
        </is>
      </c>
      <c r="Z223" s="99" t="n">
        <v>28.36</v>
      </c>
      <c r="AA223" s="96" t="n">
        <v>0.5600000000000001</v>
      </c>
      <c r="AB223" s="96" t="n">
        <v>0.54</v>
      </c>
      <c r="AC223" s="96" t="n">
        <v>0.96</v>
      </c>
      <c r="AD223" s="96" t="n">
        <v>0.9399999999999999</v>
      </c>
      <c r="AE223" s="96" t="n">
        <v>0.87</v>
      </c>
      <c r="AF223" s="103" t="n">
        <v>1.05</v>
      </c>
      <c r="AG223" s="91" t="inlineStr">
        <is>
          <t>Normal</t>
        </is>
      </c>
      <c r="AH223" s="100" t="n">
        <v>0</v>
      </c>
      <c r="AI223" s="101" t="n">
        <v>0</v>
      </c>
      <c r="AJ223" s="92" t="inlineStr">
        <is>
          <t>N</t>
        </is>
      </c>
      <c r="AK223" s="96" t="n"/>
      <c r="AL223" s="91" t="inlineStr">
        <is>
          <t>n/a</t>
        </is>
      </c>
      <c r="AM223" s="93" t="n"/>
      <c r="AN223" s="92" t="inlineStr">
        <is>
          <t>Mid150 Mom 50; MidSmall400 MQ 100</t>
        </is>
      </c>
      <c r="AO223" s="102" t="n">
        <v>2</v>
      </c>
      <c r="AP223" s="103" t="n">
        <v>0.7</v>
      </c>
      <c r="AQ223" s="102" t="n">
        <v>37</v>
      </c>
      <c r="AR223" s="91" t="inlineStr">
        <is>
          <t>N</t>
        </is>
      </c>
      <c r="AS223" s="104" t="n">
        <v>1.93</v>
      </c>
      <c r="AT223" s="92">
        <f>IF(AND(P223="52-wk high",T223&gt;=Settings!$B$7),"Y","N")</f>
        <v/>
      </c>
      <c r="AU223" s="91">
        <f>IF(AND(AD223&gt;=Settings!$B$8,M223&gt;0),"Y","N")</f>
        <v/>
      </c>
      <c r="AV223" s="91">
        <f>IF(OR(AH223&gt;Settings!$B$9,AI223&gt;Settings!$B$9),"Y","N")</f>
        <v/>
      </c>
      <c r="AW223" s="91">
        <f>IF(AJ223&lt;&gt;"Y","n/a",IF(AND(M223&gt;0,AK223&gt;Settings!$B$10),"Y","N"))</f>
        <v/>
      </c>
      <c r="AX223" s="91">
        <f>IF(AO223&gt;=Settings!$B$11,"Y","N")</f>
        <v/>
      </c>
      <c r="AY223" s="99">
        <f>(AT223="Y")+(AU223="Y")+(AV223="Y")+(AW223="Y")+(AX223="Y")</f>
        <v/>
      </c>
      <c r="AZ223" s="94">
        <f>IF(AY223=0,"None",_xlfn.TEXTJOIN(", ",TRUE(),IF(AT223="Y","Breakout",""),IF(AU223="Y","Accumulation",""),IF(AV223="Y","Institutional buying",""),IF(AW223="Y","Long buildup",""),IF(AX223="Y","Momentum leader","")))</f>
        <v/>
      </c>
      <c r="BA223" s="94">
        <f>IF(BW223="","","Passes "&amp;AY223&amp;" of 5 buy-side scans"&amp;IF(G223="Y","; RED FLAG: filter out using Red flag column",""))</f>
        <v/>
      </c>
      <c r="BB223" s="91" t="inlineStr">
        <is>
          <t>None</t>
        </is>
      </c>
      <c r="BC223" s="92" t="inlineStr">
        <is>
          <t>Y</t>
        </is>
      </c>
      <c r="BD223" s="94" t="inlineStr">
        <is>
          <t>PE &gt; 50</t>
        </is>
      </c>
      <c r="BE223" s="94" t="n"/>
      <c r="BF223" s="92">
        <f>IF(R223*100000&gt;=Settings!$B$5,"Y","N")</f>
        <v/>
      </c>
      <c r="BG223" s="91">
        <f>IF(F223&gt;Settings!$B$6,"Y","N")</f>
        <v/>
      </c>
      <c r="BH223" s="97" t="n">
        <v>-22.38</v>
      </c>
      <c r="BI223" s="96" t="n">
        <v>0.82</v>
      </c>
      <c r="BJ223" s="96" t="n">
        <v>-1.97</v>
      </c>
      <c r="BK223" s="96" t="n">
        <v>-13.37</v>
      </c>
      <c r="BL223" s="96" t="n">
        <v>-10.78</v>
      </c>
      <c r="BM223" s="96" t="n">
        <v>-0.3</v>
      </c>
      <c r="BN223" s="97" t="n">
        <v>-0.65</v>
      </c>
      <c r="BO223" s="96" t="n">
        <v>-3.82</v>
      </c>
      <c r="BP223" s="96" t="n">
        <v>-6.22</v>
      </c>
      <c r="BQ223" s="96" t="n">
        <v>-6.38</v>
      </c>
      <c r="BR223" s="91" t="inlineStr">
        <is>
          <t>Stacked down</t>
        </is>
      </c>
      <c r="BS223" s="91" t="inlineStr">
        <is>
          <t>None</t>
        </is>
      </c>
      <c r="BT223" s="96" t="n">
        <v>47.8</v>
      </c>
      <c r="BU223" s="91" t="inlineStr">
        <is>
          <t>N</t>
        </is>
      </c>
      <c r="BV223" s="99">
        <f>IF(OR(BF223&lt;&gt;"Y",BG223&lt;&gt;"Y"),"",(AND(ISNUMBER(BQ223),BQ223&gt;0))+(BR223="Stacked up")+(AND(ISNUMBER(BH223),BH223&gt;=-Settings!$B$17))+(AND(ISNUMBER(BK223),ISNUMBER(BM223),BK223&gt;0,BM223&gt;0))+(AND(ISNUMBER(AQ223),AQ223&gt;=Settings!$B$18))+(AND(ISNUMBER(BT223),BT223&gt;=Settings!$B$19,BT223&lt;=Settings!$B$20))+(AND(ISNUMBER(AS223),AS223&gt;0))+(AND(ISNUMBER(T223),ISNUMBER(M223),T223&gt;=Settings!$B$21,M223&gt;0))+(AND(ISNUMBER(AD223),ISNUMBER(M223),AD223&gt;=Settings!$B$22,M223&gt;0))+(AY223&gt;=1))</f>
        <v/>
      </c>
      <c r="BW223" s="91">
        <f>IF(OR(AY223=0,BF223&lt;&gt;"Y",BG223&lt;&gt;"Y"),"",1+SUMPRODUCT(($A$6:$A$2604=A223)*($AY$6:$AY$2604&gt;0)*($BF$6:$BF$2604="Y")*($BG$6:$BG$2604="Y")*(($AY$6:$AY$2604&gt;AY223)+($AY$6:$AY$2604=AY223)*($AD$6:$AD$2604&gt;AD223))))</f>
        <v/>
      </c>
    </row>
    <row r="224" ht="23.85" customHeight="1" s="55">
      <c r="A224" s="90" t="n">
        <v>46296</v>
      </c>
      <c r="B224" s="91" t="inlineStr">
        <is>
          <t>BERGEPAINT</t>
        </is>
      </c>
      <c r="C224" s="91" t="inlineStr">
        <is>
          <t>INE463A01038</t>
        </is>
      </c>
      <c r="D224" s="91" t="inlineStr">
        <is>
          <t>Consumer Durables</t>
        </is>
      </c>
      <c r="E224" s="91" t="inlineStr">
        <is>
          <t>Midcap 150 (rest)</t>
        </is>
      </c>
      <c r="F224" s="93" t="n">
        <v>52750</v>
      </c>
      <c r="G224" s="92" t="inlineStr">
        <is>
          <t>N</t>
        </is>
      </c>
      <c r="H224" s="94" t="n"/>
      <c r="I224" s="91" t="inlineStr">
        <is>
          <t>N</t>
        </is>
      </c>
      <c r="J224" s="92">
        <f>IF(K224="","N","Y")</f>
        <v/>
      </c>
      <c r="K224" s="94">
        <f>_xlfn.TEXTJOIN("; ",TRUE,IF(P224="52-wk low","52-wk low",""),IF(AND(AD224&gt;=Settings!$B$12,M224&lt;0),"Distribution",""),IF(AND(AJ224="Y",M224&lt;0,AK224&lt;-Settings!$B$13),"Long unwinding",""),IF(AND(AJ224="Y",M224&lt;0,AK224&gt;Settings!$B$13),"Short buildup",""))</f>
        <v/>
      </c>
      <c r="L224" s="95" t="n">
        <v>452.4</v>
      </c>
      <c r="M224" s="96" t="n">
        <v>-0.67</v>
      </c>
      <c r="N224" s="93" t="n">
        <v>865</v>
      </c>
      <c r="O224" s="91" t="inlineStr">
        <is>
          <t>None</t>
        </is>
      </c>
      <c r="P224" s="91" t="inlineStr">
        <is>
          <t>None</t>
        </is>
      </c>
      <c r="Q224" s="97" t="n">
        <v>3.87</v>
      </c>
      <c r="R224" s="96" t="n">
        <v>4.08</v>
      </c>
      <c r="S224" s="96" t="n">
        <v>0.97</v>
      </c>
      <c r="T224" s="96" t="n">
        <v>0.93</v>
      </c>
      <c r="U224" s="96" t="n">
        <v>0.64</v>
      </c>
      <c r="V224" s="103" t="n">
        <v>0.67</v>
      </c>
      <c r="W224" s="102" t="n">
        <v>3</v>
      </c>
      <c r="X224" s="93" t="n"/>
      <c r="Y224" s="91" t="inlineStr">
        <is>
          <t>None</t>
        </is>
      </c>
      <c r="Z224" s="99" t="n">
        <v>52.86</v>
      </c>
      <c r="AA224" s="96" t="n">
        <v>0.99</v>
      </c>
      <c r="AB224" s="96" t="n">
        <v>1.05</v>
      </c>
      <c r="AC224" s="96" t="n">
        <v>0.87</v>
      </c>
      <c r="AD224" s="96" t="n">
        <v>0.97</v>
      </c>
      <c r="AE224" s="96" t="n">
        <v>0.85</v>
      </c>
      <c r="AF224" s="103" t="n">
        <v>1.49</v>
      </c>
      <c r="AG224" s="91" t="inlineStr">
        <is>
          <t>Normal</t>
        </is>
      </c>
      <c r="AH224" s="100" t="n">
        <v>0</v>
      </c>
      <c r="AI224" s="101" t="n">
        <v>0</v>
      </c>
      <c r="AJ224" s="92" t="inlineStr">
        <is>
          <t>N</t>
        </is>
      </c>
      <c r="AK224" s="96" t="n"/>
      <c r="AL224" s="91" t="inlineStr">
        <is>
          <t>n/a</t>
        </is>
      </c>
      <c r="AM224" s="93" t="n"/>
      <c r="AN224" s="92" t="inlineStr">
        <is>
          <t>None</t>
        </is>
      </c>
      <c r="AO224" s="102" t="n">
        <v>0</v>
      </c>
      <c r="AP224" s="103" t="n">
        <v>0.77</v>
      </c>
      <c r="AQ224" s="102" t="n">
        <v>46</v>
      </c>
      <c r="AR224" s="91" t="inlineStr">
        <is>
          <t>N</t>
        </is>
      </c>
      <c r="AS224" s="104" t="n">
        <v>0.75</v>
      </c>
      <c r="AT224" s="92">
        <f>IF(AND(P224="52-wk high",T224&gt;=Settings!$B$7),"Y","N")</f>
        <v/>
      </c>
      <c r="AU224" s="91">
        <f>IF(AND(AD224&gt;=Settings!$B$8,M224&gt;0),"Y","N")</f>
        <v/>
      </c>
      <c r="AV224" s="91">
        <f>IF(OR(AH224&gt;Settings!$B$9,AI224&gt;Settings!$B$9),"Y","N")</f>
        <v/>
      </c>
      <c r="AW224" s="91">
        <f>IF(AJ224&lt;&gt;"Y","n/a",IF(AND(M224&gt;0,AK224&gt;Settings!$B$10),"Y","N"))</f>
        <v/>
      </c>
      <c r="AX224" s="91">
        <f>IF(AO224&gt;=Settings!$B$11,"Y","N")</f>
        <v/>
      </c>
      <c r="AY224" s="99">
        <f>(AT224="Y")+(AU224="Y")+(AV224="Y")+(AW224="Y")+(AX224="Y")</f>
        <v/>
      </c>
      <c r="AZ224" s="94">
        <f>IF(AY224=0,"None",_xlfn.TEXTJOIN(", ",TRUE(),IF(AT224="Y","Breakout",""),IF(AU224="Y","Accumulation",""),IF(AV224="Y","Institutional buying",""),IF(AW224="Y","Long buildup",""),IF(AX224="Y","Momentum leader","")))</f>
        <v/>
      </c>
      <c r="BA224" s="94">
        <f>IF(BW224="","","Passes "&amp;AY224&amp;" of 5 buy-side scans"&amp;IF(G224="Y","; RED FLAG: filter out using Red flag column",""))</f>
        <v/>
      </c>
      <c r="BB224" s="91" t="inlineStr">
        <is>
          <t>None</t>
        </is>
      </c>
      <c r="BC224" s="92" t="inlineStr">
        <is>
          <t>N</t>
        </is>
      </c>
      <c r="BD224" s="94" t="n"/>
      <c r="BE224" s="94" t="n"/>
      <c r="BF224" s="92">
        <f>IF(R224*100000&gt;=Settings!$B$5,"Y","N")</f>
        <v/>
      </c>
      <c r="BG224" s="91">
        <f>IF(F224&gt;Settings!$B$6,"Y","N")</f>
        <v/>
      </c>
      <c r="BH224" s="97" t="n">
        <v>-23.91</v>
      </c>
      <c r="BI224" s="96" t="n">
        <v>0.67</v>
      </c>
      <c r="BJ224" s="96" t="n">
        <v>-7.83</v>
      </c>
      <c r="BK224" s="96" t="n">
        <v>-12.21</v>
      </c>
      <c r="BL224" s="96" t="n">
        <v>8.279999999999999</v>
      </c>
      <c r="BM224" s="96" t="n">
        <v>-14.59</v>
      </c>
      <c r="BN224" s="97" t="n">
        <v>-2.47</v>
      </c>
      <c r="BO224" s="96" t="n">
        <v>-6.43</v>
      </c>
      <c r="BP224" s="96" t="n">
        <v>-8.01</v>
      </c>
      <c r="BQ224" s="96" t="n">
        <v>-9.18</v>
      </c>
      <c r="BR224" s="91" t="inlineStr">
        <is>
          <t>Stacked down</t>
        </is>
      </c>
      <c r="BS224" s="91" t="inlineStr">
        <is>
          <t>None</t>
        </is>
      </c>
      <c r="BT224" s="96" t="n">
        <v>41.1</v>
      </c>
      <c r="BU224" s="91" t="inlineStr">
        <is>
          <t>N</t>
        </is>
      </c>
      <c r="BV224" s="99">
        <f>IF(OR(BF224&lt;&gt;"Y",BG224&lt;&gt;"Y"),"",(AND(ISNUMBER(BQ224),BQ224&gt;0))+(BR224="Stacked up")+(AND(ISNUMBER(BH224),BH224&gt;=-Settings!$B$17))+(AND(ISNUMBER(BK224),ISNUMBER(BM224),BK224&gt;0,BM224&gt;0))+(AND(ISNUMBER(AQ224),AQ224&gt;=Settings!$B$18))+(AND(ISNUMBER(BT224),BT224&gt;=Settings!$B$19,BT224&lt;=Settings!$B$20))+(AND(ISNUMBER(AS224),AS224&gt;0))+(AND(ISNUMBER(T224),ISNUMBER(M224),T224&gt;=Settings!$B$21,M224&gt;0))+(AND(ISNUMBER(AD224),ISNUMBER(M224),AD224&gt;=Settings!$B$22,M224&gt;0))+(AY224&gt;=1))</f>
        <v/>
      </c>
      <c r="BW224" s="91">
        <f>IF(OR(AY224=0,BF224&lt;&gt;"Y",BG224&lt;&gt;"Y"),"",1+SUMPRODUCT(($A$6:$A$2604=A224)*($AY$6:$AY$2604&gt;0)*($BF$6:$BF$2604="Y")*($BG$6:$BG$2604="Y")*(($AY$6:$AY$2604&gt;AY224)+($AY$6:$AY$2604=AY224)*($AD$6:$AD$2604&gt;AD224))))</f>
        <v/>
      </c>
    </row>
    <row r="225" ht="23.85" customHeight="1" s="55">
      <c r="A225" s="90" t="n">
        <v>46296</v>
      </c>
      <c r="B225" s="91" t="inlineStr">
        <is>
          <t>COROMANDEL</t>
        </is>
      </c>
      <c r="C225" s="91" t="inlineStr">
        <is>
          <t>INE169A01031</t>
        </is>
      </c>
      <c r="D225" s="91" t="inlineStr">
        <is>
          <t>Chemicals</t>
        </is>
      </c>
      <c r="E225" s="91" t="inlineStr">
        <is>
          <t>Midcap 150 (rest)</t>
        </is>
      </c>
      <c r="F225" s="93" t="n">
        <v>52037</v>
      </c>
      <c r="G225" s="92" t="inlineStr">
        <is>
          <t>N</t>
        </is>
      </c>
      <c r="H225" s="94" t="n"/>
      <c r="I225" s="91" t="inlineStr">
        <is>
          <t>N</t>
        </is>
      </c>
      <c r="J225" s="92">
        <f>IF(K225="","N","Y")</f>
        <v/>
      </c>
      <c r="K225" s="94">
        <f>_xlfn.TEXTJOIN("; ",TRUE,IF(P225="52-wk low","52-wk low",""),IF(AND(AD225&gt;=Settings!$B$12,M225&lt;0),"Distribution",""),IF(AND(AJ225="Y",M225&lt;0,AK225&lt;-Settings!$B$13),"Long unwinding",""),IF(AND(AJ225="Y",M225&lt;0,AK225&gt;Settings!$B$13),"Short buildup",""))</f>
        <v/>
      </c>
      <c r="L225" s="95" t="n">
        <v>1763.6</v>
      </c>
      <c r="M225" s="96" t="n">
        <v>0.31</v>
      </c>
      <c r="N225" s="93" t="n">
        <v>493</v>
      </c>
      <c r="O225" s="91" t="inlineStr">
        <is>
          <t>None</t>
        </is>
      </c>
      <c r="P225" s="91" t="inlineStr">
        <is>
          <t>52-wk low</t>
        </is>
      </c>
      <c r="Q225" s="97" t="n">
        <v>2.39</v>
      </c>
      <c r="R225" s="96" t="n">
        <v>1.62</v>
      </c>
      <c r="S225" s="96" t="n">
        <v>1.54</v>
      </c>
      <c r="T225" s="96" t="n">
        <v>1.67</v>
      </c>
      <c r="U225" s="96" t="n">
        <v>0.9399999999999999</v>
      </c>
      <c r="V225" s="103" t="n">
        <v>0.64</v>
      </c>
      <c r="W225" s="102" t="n">
        <v>4</v>
      </c>
      <c r="X225" s="93" t="n"/>
      <c r="Y225" s="91" t="inlineStr">
        <is>
          <t>None</t>
        </is>
      </c>
      <c r="Z225" s="99" t="n">
        <v>48.34</v>
      </c>
      <c r="AA225" s="96" t="n">
        <v>0.78</v>
      </c>
      <c r="AB225" s="96" t="n">
        <v>0.85</v>
      </c>
      <c r="AC225" s="96" t="n">
        <v>1.12</v>
      </c>
      <c r="AD225" s="96" t="n">
        <v>1.34</v>
      </c>
      <c r="AE225" s="96" t="n">
        <v>0.78</v>
      </c>
      <c r="AF225" s="103" t="n">
        <v>1.13</v>
      </c>
      <c r="AG225" s="91" t="inlineStr">
        <is>
          <t>Normal</t>
        </is>
      </c>
      <c r="AH225" s="100" t="n">
        <v>0</v>
      </c>
      <c r="AI225" s="101" t="n">
        <v>0</v>
      </c>
      <c r="AJ225" s="92" t="inlineStr">
        <is>
          <t>N</t>
        </is>
      </c>
      <c r="AK225" s="96" t="n"/>
      <c r="AL225" s="91" t="inlineStr">
        <is>
          <t>n/a</t>
        </is>
      </c>
      <c r="AM225" s="93" t="n"/>
      <c r="AN225" s="92" t="inlineStr">
        <is>
          <t>MidSmall400 MQ 100</t>
        </is>
      </c>
      <c r="AO225" s="102" t="n">
        <v>1</v>
      </c>
      <c r="AP225" s="103" t="n">
        <v>0.59</v>
      </c>
      <c r="AQ225" s="102" t="n">
        <v>18</v>
      </c>
      <c r="AR225" s="91" t="inlineStr">
        <is>
          <t>N</t>
        </is>
      </c>
      <c r="AS225" s="104" t="n">
        <v>1.93</v>
      </c>
      <c r="AT225" s="92">
        <f>IF(AND(P225="52-wk high",T225&gt;=Settings!$B$7),"Y","N")</f>
        <v/>
      </c>
      <c r="AU225" s="91">
        <f>IF(AND(AD225&gt;=Settings!$B$8,M225&gt;0),"Y","N")</f>
        <v/>
      </c>
      <c r="AV225" s="91">
        <f>IF(OR(AH225&gt;Settings!$B$9,AI225&gt;Settings!$B$9),"Y","N")</f>
        <v/>
      </c>
      <c r="AW225" s="91">
        <f>IF(AJ225&lt;&gt;"Y","n/a",IF(AND(M225&gt;0,AK225&gt;Settings!$B$10),"Y","N"))</f>
        <v/>
      </c>
      <c r="AX225" s="91">
        <f>IF(AO225&gt;=Settings!$B$11,"Y","N")</f>
        <v/>
      </c>
      <c r="AY225" s="99">
        <f>(AT225="Y")+(AU225="Y")+(AV225="Y")+(AW225="Y")+(AX225="Y")</f>
        <v/>
      </c>
      <c r="AZ225" s="94">
        <f>IF(AY225=0,"None",_xlfn.TEXTJOIN(", ",TRUE(),IF(AT225="Y","Breakout",""),IF(AU225="Y","Accumulation",""),IF(AV225="Y","Institutional buying",""),IF(AW225="Y","Long buildup",""),IF(AX225="Y","Momentum leader","")))</f>
        <v/>
      </c>
      <c r="BA225" s="94">
        <f>IF(BW225="","","Passes "&amp;AY225&amp;" of 5 buy-side scans"&amp;IF(G225="Y","; RED FLAG: filter out using Red flag column",""))</f>
        <v/>
      </c>
      <c r="BB225" s="91" t="inlineStr">
        <is>
          <t>None</t>
        </is>
      </c>
      <c r="BC225" s="92" t="inlineStr">
        <is>
          <t>N</t>
        </is>
      </c>
      <c r="BD225" s="94" t="n"/>
      <c r="BE225" s="94" t="n"/>
      <c r="BF225" s="92">
        <f>IF(R225*100000&gt;=Settings!$B$5,"Y","N")</f>
        <v/>
      </c>
      <c r="BG225" s="91">
        <f>IF(F225&gt;Settings!$B$6,"Y","N")</f>
        <v/>
      </c>
      <c r="BH225" s="97" t="n">
        <v>-29.43</v>
      </c>
      <c r="BI225" s="96" t="n">
        <v>-9.210000000000001</v>
      </c>
      <c r="BJ225" s="96" t="n">
        <v>-8.279999999999999</v>
      </c>
      <c r="BK225" s="96" t="n">
        <v>-11.52</v>
      </c>
      <c r="BL225" s="96" t="n">
        <v>-8.08</v>
      </c>
      <c r="BM225" s="96" t="n">
        <v>-21.65</v>
      </c>
      <c r="BN225" s="97" t="n">
        <v>-7.41</v>
      </c>
      <c r="BO225" s="96" t="n">
        <v>-9.619999999999999</v>
      </c>
      <c r="BP225" s="96" t="n">
        <v>-11.07</v>
      </c>
      <c r="BQ225" s="96" t="n">
        <v>-13.51</v>
      </c>
      <c r="BR225" s="91" t="inlineStr">
        <is>
          <t>Stacked down</t>
        </is>
      </c>
      <c r="BS225" s="91" t="inlineStr">
        <is>
          <t>None</t>
        </is>
      </c>
      <c r="BT225" s="96" t="n">
        <v>23.8</v>
      </c>
      <c r="BU225" s="91" t="inlineStr">
        <is>
          <t>N</t>
        </is>
      </c>
      <c r="BV225" s="99">
        <f>IF(OR(BF225&lt;&gt;"Y",BG225&lt;&gt;"Y"),"",(AND(ISNUMBER(BQ225),BQ225&gt;0))+(BR225="Stacked up")+(AND(ISNUMBER(BH225),BH225&gt;=-Settings!$B$17))+(AND(ISNUMBER(BK225),ISNUMBER(BM225),BK225&gt;0,BM225&gt;0))+(AND(ISNUMBER(AQ225),AQ225&gt;=Settings!$B$18))+(AND(ISNUMBER(BT225),BT225&gt;=Settings!$B$19,BT225&lt;=Settings!$B$20))+(AND(ISNUMBER(AS225),AS225&gt;0))+(AND(ISNUMBER(T225),ISNUMBER(M225),T225&gt;=Settings!$B$21,M225&gt;0))+(AND(ISNUMBER(AD225),ISNUMBER(M225),AD225&gt;=Settings!$B$22,M225&gt;0))+(AY225&gt;=1))</f>
        <v/>
      </c>
      <c r="BW225" s="91">
        <f>IF(OR(AY225=0,BF225&lt;&gt;"Y",BG225&lt;&gt;"Y"),"",1+SUMPRODUCT(($A$6:$A$2604=A225)*($AY$6:$AY$2604&gt;0)*($BF$6:$BF$2604="Y")*($BG$6:$BG$2604="Y")*(($AY$6:$AY$2604&gt;AY225)+($AY$6:$AY$2604=AY225)*($AD$6:$AD$2604&gt;AD225))))</f>
        <v/>
      </c>
    </row>
    <row r="226" ht="23.85" customHeight="1" s="55">
      <c r="A226" s="90" t="n">
        <v>46296</v>
      </c>
      <c r="B226" s="91" t="inlineStr">
        <is>
          <t>HDBFS</t>
        </is>
      </c>
      <c r="C226" s="91" t="inlineStr">
        <is>
          <t>INE756I01012</t>
        </is>
      </c>
      <c r="D226" s="91" t="inlineStr">
        <is>
          <t>Financial Services</t>
        </is>
      </c>
      <c r="E226" s="91" t="inlineStr">
        <is>
          <t>Midcap 150 (rest)</t>
        </is>
      </c>
      <c r="F226" s="93" t="n">
        <v>51358</v>
      </c>
      <c r="G226" s="92" t="inlineStr">
        <is>
          <t>N</t>
        </is>
      </c>
      <c r="H226" s="94" t="n"/>
      <c r="I226" s="91" t="inlineStr">
        <is>
          <t>N</t>
        </is>
      </c>
      <c r="J226" s="92">
        <f>IF(K226="","N","Y")</f>
        <v/>
      </c>
      <c r="K226" s="94">
        <f>_xlfn.TEXTJOIN("; ",TRUE,IF(P226="52-wk low","52-wk low",""),IF(AND(AD226&gt;=Settings!$B$12,M226&lt;0),"Distribution",""),IF(AND(AJ226="Y",M226&lt;0,AK226&lt;-Settings!$B$13),"Long unwinding",""),IF(AND(AJ226="Y",M226&lt;0,AK226&gt;Settings!$B$13),"Short buildup",""))</f>
        <v/>
      </c>
      <c r="L226" s="95" t="n">
        <v>618.2</v>
      </c>
      <c r="M226" s="96" t="n">
        <v>-0.5</v>
      </c>
      <c r="N226" s="93" t="n">
        <v>792</v>
      </c>
      <c r="O226" s="91" t="inlineStr">
        <is>
          <t>None</t>
        </is>
      </c>
      <c r="P226" s="91" t="inlineStr">
        <is>
          <t>None</t>
        </is>
      </c>
      <c r="Q226" s="97" t="n">
        <v>4.4</v>
      </c>
      <c r="R226" s="96" t="n">
        <v>4.5</v>
      </c>
      <c r="S226" s="96" t="n">
        <v>1</v>
      </c>
      <c r="T226" s="96" t="n">
        <v>0.79</v>
      </c>
      <c r="U226" s="96" t="n">
        <v>0.68</v>
      </c>
      <c r="V226" s="103" t="n">
        <v>0.7</v>
      </c>
      <c r="W226" s="102" t="n">
        <v>3</v>
      </c>
      <c r="X226" s="93" t="n"/>
      <c r="Y226" s="91" t="inlineStr">
        <is>
          <t>None</t>
        </is>
      </c>
      <c r="Z226" s="99" t="n">
        <v>56.14</v>
      </c>
      <c r="AA226" s="96" t="n">
        <v>0.89</v>
      </c>
      <c r="AB226" s="96" t="n">
        <v>0.89</v>
      </c>
      <c r="AC226" s="96" t="n">
        <v>0.83</v>
      </c>
      <c r="AD226" s="96" t="n">
        <v>0.64</v>
      </c>
      <c r="AE226" s="96" t="n">
        <v>0.65</v>
      </c>
      <c r="AF226" s="103" t="n">
        <v>1.13</v>
      </c>
      <c r="AG226" s="91" t="inlineStr">
        <is>
          <t>Normal</t>
        </is>
      </c>
      <c r="AH226" s="100" t="n">
        <v>0</v>
      </c>
      <c r="AI226" s="101" t="n">
        <v>0</v>
      </c>
      <c r="AJ226" s="92" t="inlineStr">
        <is>
          <t>N</t>
        </is>
      </c>
      <c r="AK226" s="96" t="n"/>
      <c r="AL226" s="91" t="inlineStr">
        <is>
          <t>n/a</t>
        </is>
      </c>
      <c r="AM226" s="93" t="n"/>
      <c r="AN226" s="92" t="inlineStr">
        <is>
          <t>None</t>
        </is>
      </c>
      <c r="AO226" s="102" t="n">
        <v>0</v>
      </c>
      <c r="AP226" s="103" t="n">
        <v>0.71</v>
      </c>
      <c r="AQ226" s="102" t="n">
        <v>38</v>
      </c>
      <c r="AR226" s="91" t="inlineStr">
        <is>
          <t>N</t>
        </is>
      </c>
      <c r="AS226" s="104" t="n">
        <v>0.6</v>
      </c>
      <c r="AT226" s="92">
        <f>IF(AND(P226="52-wk high",T226&gt;=Settings!$B$7),"Y","N")</f>
        <v/>
      </c>
      <c r="AU226" s="91">
        <f>IF(AND(AD226&gt;=Settings!$B$8,M226&gt;0),"Y","N")</f>
        <v/>
      </c>
      <c r="AV226" s="91">
        <f>IF(OR(AH226&gt;Settings!$B$9,AI226&gt;Settings!$B$9),"Y","N")</f>
        <v/>
      </c>
      <c r="AW226" s="91">
        <f>IF(AJ226&lt;&gt;"Y","n/a",IF(AND(M226&gt;0,AK226&gt;Settings!$B$10),"Y","N"))</f>
        <v/>
      </c>
      <c r="AX226" s="91">
        <f>IF(AO226&gt;=Settings!$B$11,"Y","N")</f>
        <v/>
      </c>
      <c r="AY226" s="99">
        <f>(AT226="Y")+(AU226="Y")+(AV226="Y")+(AW226="Y")+(AX226="Y")</f>
        <v/>
      </c>
      <c r="AZ226" s="94">
        <f>IF(AY226=0,"None",_xlfn.TEXTJOIN(", ",TRUE(),IF(AT226="Y","Breakout",""),IF(AU226="Y","Accumulation",""),IF(AV226="Y","Institutional buying",""),IF(AW226="Y","Long buildup",""),IF(AX226="Y","Momentum leader","")))</f>
        <v/>
      </c>
      <c r="BA226" s="94">
        <f>IF(BW226="","","Passes "&amp;AY226&amp;" of 5 buy-side scans"&amp;IF(G226="Y","; RED FLAG: filter out using Red flag column",""))</f>
        <v/>
      </c>
      <c r="BB226" s="91" t="inlineStr">
        <is>
          <t>None</t>
        </is>
      </c>
      <c r="BC226" s="92" t="inlineStr">
        <is>
          <t>N</t>
        </is>
      </c>
      <c r="BD226" s="94" t="n"/>
      <c r="BE226" s="94" t="n"/>
      <c r="BF226" s="92">
        <f>IF(R226*100000&gt;=Settings!$B$5,"Y","N")</f>
        <v/>
      </c>
      <c r="BG226" s="91">
        <f>IF(F226&gt;Settings!$B$6,"Y","N")</f>
        <v/>
      </c>
      <c r="BH226" s="97" t="n">
        <v>-22.4</v>
      </c>
      <c r="BI226" s="96" t="n">
        <v>-6.48</v>
      </c>
      <c r="BJ226" s="96" t="n">
        <v>-8.460000000000001</v>
      </c>
      <c r="BK226" s="96" t="n">
        <v>-17.84</v>
      </c>
      <c r="BL226" s="96" t="n">
        <v>7.21</v>
      </c>
      <c r="BM226" s="96" t="n">
        <v>-19.67</v>
      </c>
      <c r="BN226" s="97" t="n">
        <v>-6.25</v>
      </c>
      <c r="BO226" s="96" t="n">
        <v>-8.460000000000001</v>
      </c>
      <c r="BP226" s="96" t="n">
        <v>-9.52</v>
      </c>
      <c r="BQ226" s="96" t="n">
        <v>-11.15</v>
      </c>
      <c r="BR226" s="91" t="inlineStr">
        <is>
          <t>Stacked down</t>
        </is>
      </c>
      <c r="BS226" s="91" t="inlineStr">
        <is>
          <t>None</t>
        </is>
      </c>
      <c r="BT226" s="96" t="n">
        <v>20.6</v>
      </c>
      <c r="BU226" s="91" t="inlineStr">
        <is>
          <t>N</t>
        </is>
      </c>
      <c r="BV226" s="99">
        <f>IF(OR(BF226&lt;&gt;"Y",BG226&lt;&gt;"Y"),"",(AND(ISNUMBER(BQ226),BQ226&gt;0))+(BR226="Stacked up")+(AND(ISNUMBER(BH226),BH226&gt;=-Settings!$B$17))+(AND(ISNUMBER(BK226),ISNUMBER(BM226),BK226&gt;0,BM226&gt;0))+(AND(ISNUMBER(AQ226),AQ226&gt;=Settings!$B$18))+(AND(ISNUMBER(BT226),BT226&gt;=Settings!$B$19,BT226&lt;=Settings!$B$20))+(AND(ISNUMBER(AS226),AS226&gt;0))+(AND(ISNUMBER(T226),ISNUMBER(M226),T226&gt;=Settings!$B$21,M226&gt;0))+(AND(ISNUMBER(AD226),ISNUMBER(M226),AD226&gt;=Settings!$B$22,M226&gt;0))+(AY226&gt;=1))</f>
        <v/>
      </c>
      <c r="BW226" s="91">
        <f>IF(OR(AY226=0,BF226&lt;&gt;"Y",BG226&lt;&gt;"Y"),"",1+SUMPRODUCT(($A$6:$A$2604=A226)*($AY$6:$AY$2604&gt;0)*($BF$6:$BF$2604="Y")*($BG$6:$BG$2604="Y")*(($AY$6:$AY$2604&gt;AY226)+($AY$6:$AY$2604=AY226)*($AD$6:$AD$2604&gt;AD226))))</f>
        <v/>
      </c>
    </row>
    <row r="227" ht="23.85" customHeight="1" s="55">
      <c r="A227" s="90" t="n">
        <v>46296</v>
      </c>
      <c r="B227" s="91" t="inlineStr">
        <is>
          <t>IPCALAB</t>
        </is>
      </c>
      <c r="C227" s="91" t="inlineStr">
        <is>
          <t>INE571A01038</t>
        </is>
      </c>
      <c r="D227" s="91" t="inlineStr">
        <is>
          <t>Healthcare</t>
        </is>
      </c>
      <c r="E227" s="91" t="inlineStr">
        <is>
          <t>Midcap 150 (rest)</t>
        </is>
      </c>
      <c r="F227" s="93" t="n">
        <v>49300</v>
      </c>
      <c r="G227" s="92" t="inlineStr">
        <is>
          <t>N</t>
        </is>
      </c>
      <c r="H227" s="94" t="n"/>
      <c r="I227" s="91" t="inlineStr">
        <is>
          <t>N</t>
        </is>
      </c>
      <c r="J227" s="92">
        <f>IF(K227="","N","Y")</f>
        <v/>
      </c>
      <c r="K227" s="94">
        <f>_xlfn.TEXTJOIN("; ",TRUE,IF(P227="52-wk low","52-wk low",""),IF(AND(AD227&gt;=Settings!$B$12,M227&lt;0),"Distribution",""),IF(AND(AJ227="Y",M227&lt;0,AK227&lt;-Settings!$B$13),"Long unwinding",""),IF(AND(AJ227="Y",M227&lt;0,AK227&gt;Settings!$B$13),"Short buildup",""))</f>
        <v/>
      </c>
      <c r="L227" s="95" t="n">
        <v>1943.2</v>
      </c>
      <c r="M227" s="96" t="n">
        <v>0.84</v>
      </c>
      <c r="N227" s="93" t="n">
        <v>374</v>
      </c>
      <c r="O227" s="91" t="inlineStr">
        <is>
          <t>None</t>
        </is>
      </c>
      <c r="P227" s="91" t="inlineStr">
        <is>
          <t>None</t>
        </is>
      </c>
      <c r="Q227" s="97" t="n">
        <v>3.24</v>
      </c>
      <c r="R227" s="96" t="n">
        <v>2.44</v>
      </c>
      <c r="S227" s="96" t="n">
        <v>1.37</v>
      </c>
      <c r="T227" s="96" t="n">
        <v>0.78</v>
      </c>
      <c r="U227" s="96" t="n">
        <v>0.89</v>
      </c>
      <c r="V227" s="103" t="n">
        <v>0.67</v>
      </c>
      <c r="W227" s="102" t="n">
        <v>2</v>
      </c>
      <c r="X227" s="93" t="n"/>
      <c r="Y227" s="91" t="inlineStr">
        <is>
          <t>None</t>
        </is>
      </c>
      <c r="Z227" s="99" t="n">
        <v>57.47</v>
      </c>
      <c r="AA227" s="96" t="n">
        <v>1.03</v>
      </c>
      <c r="AB227" s="96" t="n">
        <v>1.12</v>
      </c>
      <c r="AC227" s="96" t="n">
        <v>1.43</v>
      </c>
      <c r="AD227" s="96" t="n">
        <v>1.2</v>
      </c>
      <c r="AE227" s="96" t="n">
        <v>1.15</v>
      </c>
      <c r="AF227" s="103" t="n">
        <v>1.26</v>
      </c>
      <c r="AG227" s="91" t="inlineStr">
        <is>
          <t>Normal</t>
        </is>
      </c>
      <c r="AH227" s="100" t="n">
        <v>0</v>
      </c>
      <c r="AI227" s="101" t="n">
        <v>0</v>
      </c>
      <c r="AJ227" s="92" t="inlineStr">
        <is>
          <t>N</t>
        </is>
      </c>
      <c r="AK227" s="96" t="n"/>
      <c r="AL227" s="91" t="inlineStr">
        <is>
          <t>n/a</t>
        </is>
      </c>
      <c r="AM227" s="93" t="n"/>
      <c r="AN227" s="92" t="inlineStr">
        <is>
          <t>None</t>
        </is>
      </c>
      <c r="AO227" s="102" t="n">
        <v>0</v>
      </c>
      <c r="AP227" s="103" t="n">
        <v>2.02</v>
      </c>
      <c r="AQ227" s="102" t="n">
        <v>89</v>
      </c>
      <c r="AR227" s="91" t="inlineStr">
        <is>
          <t>N</t>
        </is>
      </c>
      <c r="AS227" s="104" t="n">
        <v>3.79</v>
      </c>
      <c r="AT227" s="92">
        <f>IF(AND(P227="52-wk high",T227&gt;=Settings!$B$7),"Y","N")</f>
        <v/>
      </c>
      <c r="AU227" s="91">
        <f>IF(AND(AD227&gt;=Settings!$B$8,M227&gt;0),"Y","N")</f>
        <v/>
      </c>
      <c r="AV227" s="91">
        <f>IF(OR(AH227&gt;Settings!$B$9,AI227&gt;Settings!$B$9),"Y","N")</f>
        <v/>
      </c>
      <c r="AW227" s="91">
        <f>IF(AJ227&lt;&gt;"Y","n/a",IF(AND(M227&gt;0,AK227&gt;Settings!$B$10),"Y","N"))</f>
        <v/>
      </c>
      <c r="AX227" s="91">
        <f>IF(AO227&gt;=Settings!$B$11,"Y","N")</f>
        <v/>
      </c>
      <c r="AY227" s="99">
        <f>(AT227="Y")+(AU227="Y")+(AV227="Y")+(AW227="Y")+(AX227="Y")</f>
        <v/>
      </c>
      <c r="AZ227" s="94">
        <f>IF(AY227=0,"None",_xlfn.TEXTJOIN(", ",TRUE(),IF(AT227="Y","Breakout",""),IF(AU227="Y","Accumulation",""),IF(AV227="Y","Institutional buying",""),IF(AW227="Y","Long buildup",""),IF(AX227="Y","Momentum leader","")))</f>
        <v/>
      </c>
      <c r="BA227" s="94">
        <f>IF(BW227="","","Passes "&amp;AY227&amp;" of 5 buy-side scans"&amp;IF(G227="Y","; RED FLAG: filter out using Red flag column",""))</f>
        <v/>
      </c>
      <c r="BB227" s="91" t="inlineStr">
        <is>
          <t>None</t>
        </is>
      </c>
      <c r="BC227" s="92" t="inlineStr">
        <is>
          <t>N</t>
        </is>
      </c>
      <c r="BD227" s="94" t="n"/>
      <c r="BE227" s="94" t="n"/>
      <c r="BF227" s="92">
        <f>IF(R227*100000&gt;=Settings!$B$5,"Y","N")</f>
        <v/>
      </c>
      <c r="BG227" s="91">
        <f>IF(F227&gt;Settings!$B$6,"Y","N")</f>
        <v/>
      </c>
      <c r="BH227" s="97" t="n">
        <v>-4.65</v>
      </c>
      <c r="BI227" s="96" t="n">
        <v>-2.7</v>
      </c>
      <c r="BJ227" s="96" t="n">
        <v>-2.23</v>
      </c>
      <c r="BK227" s="96" t="n">
        <v>14.55</v>
      </c>
      <c r="BL227" s="96" t="n">
        <v>28.84</v>
      </c>
      <c r="BM227" s="96" t="n">
        <v>46.4</v>
      </c>
      <c r="BN227" s="97" t="n">
        <v>-0.36</v>
      </c>
      <c r="BO227" s="96" t="n">
        <v>2.7</v>
      </c>
      <c r="BP227" s="96" t="n">
        <v>8.09</v>
      </c>
      <c r="BQ227" s="96" t="n">
        <v>15.95</v>
      </c>
      <c r="BR227" s="91" t="inlineStr">
        <is>
          <t>Mixed</t>
        </is>
      </c>
      <c r="BS227" s="91" t="inlineStr">
        <is>
          <t>None</t>
        </is>
      </c>
      <c r="BT227" s="96" t="n">
        <v>47.1</v>
      </c>
      <c r="BU227" s="91" t="inlineStr">
        <is>
          <t>N</t>
        </is>
      </c>
      <c r="BV227" s="99">
        <f>IF(OR(BF227&lt;&gt;"Y",BG227&lt;&gt;"Y"),"",(AND(ISNUMBER(BQ227),BQ227&gt;0))+(BR227="Stacked up")+(AND(ISNUMBER(BH227),BH227&gt;=-Settings!$B$17))+(AND(ISNUMBER(BK227),ISNUMBER(BM227),BK227&gt;0,BM227&gt;0))+(AND(ISNUMBER(AQ227),AQ227&gt;=Settings!$B$18))+(AND(ISNUMBER(BT227),BT227&gt;=Settings!$B$19,BT227&lt;=Settings!$B$20))+(AND(ISNUMBER(AS227),AS227&gt;0))+(AND(ISNUMBER(T227),ISNUMBER(M227),T227&gt;=Settings!$B$21,M227&gt;0))+(AND(ISNUMBER(AD227),ISNUMBER(M227),AD227&gt;=Settings!$B$22,M227&gt;0))+(AY227&gt;=1))</f>
        <v/>
      </c>
      <c r="BW227" s="91">
        <f>IF(OR(AY227=0,BF227&lt;&gt;"Y",BG227&lt;&gt;"Y"),"",1+SUMPRODUCT(($A$6:$A$2604=A227)*($AY$6:$AY$2604&gt;0)*($BF$6:$BF$2604="Y")*($BG$6:$BG$2604="Y")*(($AY$6:$AY$2604&gt;AY227)+($AY$6:$AY$2604=AY227)*($AD$6:$AD$2604&gt;AD227))))</f>
        <v/>
      </c>
    </row>
    <row r="228" ht="23.85" customHeight="1" s="55">
      <c r="A228" s="90" t="n">
        <v>46296</v>
      </c>
      <c r="B228" s="91" t="inlineStr">
        <is>
          <t>SUNDARMFIN</t>
        </is>
      </c>
      <c r="C228" s="91" t="inlineStr">
        <is>
          <t>INE660A01013</t>
        </is>
      </c>
      <c r="D228" s="91" t="inlineStr">
        <is>
          <t>Financial Services</t>
        </is>
      </c>
      <c r="E228" s="91" t="inlineStr">
        <is>
          <t>Midcap 150 (rest)</t>
        </is>
      </c>
      <c r="F228" s="93" t="n">
        <v>48840</v>
      </c>
      <c r="G228" s="92" t="inlineStr">
        <is>
          <t>N</t>
        </is>
      </c>
      <c r="H228" s="94" t="n"/>
      <c r="I228" s="91" t="inlineStr">
        <is>
          <t>N</t>
        </is>
      </c>
      <c r="J228" s="92">
        <f>IF(K228="","N","Y")</f>
        <v/>
      </c>
      <c r="K228" s="94">
        <f>_xlfn.TEXTJOIN("; ",TRUE,IF(P228="52-wk low","52-wk low",""),IF(AND(AD228&gt;=Settings!$B$12,M228&lt;0),"Distribution",""),IF(AND(AJ228="Y",M228&lt;0,AK228&lt;-Settings!$B$13),"Long unwinding",""),IF(AND(AJ228="Y",M228&lt;0,AK228&gt;Settings!$B$13),"Short buildup",""))</f>
        <v/>
      </c>
      <c r="L228" s="95" t="n">
        <v>4395.9</v>
      </c>
      <c r="M228" s="96" t="n">
        <v>0.9399999999999999</v>
      </c>
      <c r="N228" s="93" t="n">
        <v>352</v>
      </c>
      <c r="O228" s="91" t="inlineStr">
        <is>
          <t>None</t>
        </is>
      </c>
      <c r="P228" s="91" t="inlineStr">
        <is>
          <t>None</t>
        </is>
      </c>
      <c r="Q228" s="97" t="n">
        <v>0.39</v>
      </c>
      <c r="R228" s="96" t="n">
        <v>0.47</v>
      </c>
      <c r="S228" s="96" t="n">
        <v>0.84</v>
      </c>
      <c r="T228" s="96" t="n">
        <v>0.73</v>
      </c>
      <c r="U228" s="96" t="n">
        <v>0.5600000000000001</v>
      </c>
      <c r="V228" s="103" t="n">
        <v>0.68</v>
      </c>
      <c r="W228" s="102" t="n">
        <v>2</v>
      </c>
      <c r="X228" s="93" t="n"/>
      <c r="Y228" s="91" t="inlineStr">
        <is>
          <t>None</t>
        </is>
      </c>
      <c r="Z228" s="99" t="n">
        <v>56.81</v>
      </c>
      <c r="AA228" s="96" t="n">
        <v>0.98</v>
      </c>
      <c r="AB228" s="96" t="n">
        <v>0.95</v>
      </c>
      <c r="AC228" s="96" t="n">
        <v>0.8100000000000001</v>
      </c>
      <c r="AD228" s="96" t="n">
        <v>0.71</v>
      </c>
      <c r="AE228" s="96" t="n">
        <v>0.54</v>
      </c>
      <c r="AF228" s="103" t="n">
        <v>1</v>
      </c>
      <c r="AG228" s="91" t="inlineStr">
        <is>
          <t>Normal</t>
        </is>
      </c>
      <c r="AH228" s="100" t="n">
        <v>0</v>
      </c>
      <c r="AI228" s="101" t="n">
        <v>0</v>
      </c>
      <c r="AJ228" s="92" t="inlineStr">
        <is>
          <t>N</t>
        </is>
      </c>
      <c r="AK228" s="96" t="n"/>
      <c r="AL228" s="91" t="inlineStr">
        <is>
          <t>n/a</t>
        </is>
      </c>
      <c r="AM228" s="93" t="n"/>
      <c r="AN228" s="92" t="inlineStr">
        <is>
          <t>None</t>
        </is>
      </c>
      <c r="AO228" s="102" t="n">
        <v>0</v>
      </c>
      <c r="AP228" s="103" t="n">
        <v>0.77</v>
      </c>
      <c r="AQ228" s="102" t="n">
        <v>46</v>
      </c>
      <c r="AR228" s="91" t="inlineStr">
        <is>
          <t>N</t>
        </is>
      </c>
      <c r="AS228" s="104" t="n">
        <v>0.6</v>
      </c>
      <c r="AT228" s="92">
        <f>IF(AND(P228="52-wk high",T228&gt;=Settings!$B$7),"Y","N")</f>
        <v/>
      </c>
      <c r="AU228" s="91">
        <f>IF(AND(AD228&gt;=Settings!$B$8,M228&gt;0),"Y","N")</f>
        <v/>
      </c>
      <c r="AV228" s="91">
        <f>IF(OR(AH228&gt;Settings!$B$9,AI228&gt;Settings!$B$9),"Y","N")</f>
        <v/>
      </c>
      <c r="AW228" s="91">
        <f>IF(AJ228&lt;&gt;"Y","n/a",IF(AND(M228&gt;0,AK228&gt;Settings!$B$10),"Y","N"))</f>
        <v/>
      </c>
      <c r="AX228" s="91">
        <f>IF(AO228&gt;=Settings!$B$11,"Y","N")</f>
        <v/>
      </c>
      <c r="AY228" s="99">
        <f>(AT228="Y")+(AU228="Y")+(AV228="Y")+(AW228="Y")+(AX228="Y")</f>
        <v/>
      </c>
      <c r="AZ228" s="94">
        <f>IF(AY228=0,"None",_xlfn.TEXTJOIN(", ",TRUE(),IF(AT228="Y","Breakout",""),IF(AU228="Y","Accumulation",""),IF(AV228="Y","Institutional buying",""),IF(AW228="Y","Long buildup",""),IF(AX228="Y","Momentum leader","")))</f>
        <v/>
      </c>
      <c r="BA228" s="94">
        <f>IF(BW228="","","Passes "&amp;AY228&amp;" of 5 buy-side scans"&amp;IF(G228="Y","; RED FLAG: filter out using Red flag column",""))</f>
        <v/>
      </c>
      <c r="BB228" s="91" t="inlineStr">
        <is>
          <t>None</t>
        </is>
      </c>
      <c r="BC228" s="92" t="inlineStr">
        <is>
          <t>N</t>
        </is>
      </c>
      <c r="BD228" s="94" t="n"/>
      <c r="BE228" s="94" t="n"/>
      <c r="BF228" s="92">
        <f>IF(R228*100000&gt;=Settings!$B$5,"Y","N")</f>
        <v/>
      </c>
      <c r="BG228" s="91">
        <f>IF(F228&gt;Settings!$B$6,"Y","N")</f>
        <v/>
      </c>
      <c r="BH228" s="97" t="n">
        <v>-22.09</v>
      </c>
      <c r="BI228" s="96" t="n">
        <v>-4.27</v>
      </c>
      <c r="BJ228" s="96" t="n">
        <v>-3.18</v>
      </c>
      <c r="BK228" s="96" t="n">
        <v>-3.79</v>
      </c>
      <c r="BL228" s="96" t="n">
        <v>-4.3</v>
      </c>
      <c r="BM228" s="96" t="n">
        <v>0.24</v>
      </c>
      <c r="BN228" s="97" t="n">
        <v>-3.46</v>
      </c>
      <c r="BO228" s="96" t="n">
        <v>-3.8</v>
      </c>
      <c r="BP228" s="96" t="n">
        <v>-4.35</v>
      </c>
      <c r="BQ228" s="96" t="n">
        <v>-5.59</v>
      </c>
      <c r="BR228" s="91" t="inlineStr">
        <is>
          <t>Stacked down</t>
        </is>
      </c>
      <c r="BS228" s="91" t="inlineStr">
        <is>
          <t>None</t>
        </is>
      </c>
      <c r="BT228" s="96" t="n">
        <v>32.7</v>
      </c>
      <c r="BU228" s="91" t="inlineStr">
        <is>
          <t>N</t>
        </is>
      </c>
      <c r="BV228" s="99">
        <f>IF(OR(BF228&lt;&gt;"Y",BG228&lt;&gt;"Y"),"",(AND(ISNUMBER(BQ228),BQ228&gt;0))+(BR228="Stacked up")+(AND(ISNUMBER(BH228),BH228&gt;=-Settings!$B$17))+(AND(ISNUMBER(BK228),ISNUMBER(BM228),BK228&gt;0,BM228&gt;0))+(AND(ISNUMBER(AQ228),AQ228&gt;=Settings!$B$18))+(AND(ISNUMBER(BT228),BT228&gt;=Settings!$B$19,BT228&lt;=Settings!$B$20))+(AND(ISNUMBER(AS228),AS228&gt;0))+(AND(ISNUMBER(T228),ISNUMBER(M228),T228&gt;=Settings!$B$21,M228&gt;0))+(AND(ISNUMBER(AD228),ISNUMBER(M228),AD228&gt;=Settings!$B$22,M228&gt;0))+(AY228&gt;=1))</f>
        <v/>
      </c>
      <c r="BW228" s="91">
        <f>IF(OR(AY228=0,BF228&lt;&gt;"Y",BG228&lt;&gt;"Y"),"",1+SUMPRODUCT(($A$6:$A$2604=A228)*($AY$6:$AY$2604&gt;0)*($BF$6:$BF$2604="Y")*($BG$6:$BG$2604="Y")*(($AY$6:$AY$2604&gt;AY228)+($AY$6:$AY$2604=AY228)*($AD$6:$AD$2604&gt;AD228))))</f>
        <v/>
      </c>
    </row>
    <row r="229" ht="23.85" customHeight="1" s="55">
      <c r="A229" s="90" t="n">
        <v>46296</v>
      </c>
      <c r="B229" s="91" t="inlineStr">
        <is>
          <t>ANTHEM</t>
        </is>
      </c>
      <c r="C229" s="91" t="inlineStr">
        <is>
          <t>INE0CZ201020</t>
        </is>
      </c>
      <c r="D229" s="91" t="inlineStr">
        <is>
          <t>Healthcare</t>
        </is>
      </c>
      <c r="E229" s="91" t="inlineStr">
        <is>
          <t>Midcap 150 (rest)</t>
        </is>
      </c>
      <c r="F229" s="93" t="n">
        <v>48224</v>
      </c>
      <c r="G229" s="92" t="inlineStr">
        <is>
          <t>N</t>
        </is>
      </c>
      <c r="H229" s="94" t="n"/>
      <c r="I229" s="91" t="inlineStr">
        <is>
          <t>N</t>
        </is>
      </c>
      <c r="J229" s="92">
        <f>IF(K229="","N","Y")</f>
        <v/>
      </c>
      <c r="K229" s="94">
        <f>_xlfn.TEXTJOIN("; ",TRUE,IF(P229="52-wk low","52-wk low",""),IF(AND(AD229&gt;=Settings!$B$12,M229&lt;0),"Distribution",""),IF(AND(AJ229="Y",M229&lt;0,AK229&lt;-Settings!$B$13),"Long unwinding",""),IF(AND(AJ229="Y",M229&lt;0,AK229&gt;Settings!$B$13),"Short buildup",""))</f>
        <v/>
      </c>
      <c r="L229" s="95" t="n">
        <v>855.75</v>
      </c>
      <c r="M229" s="96" t="n">
        <v>-0.33</v>
      </c>
      <c r="N229" s="93" t="n">
        <v>724</v>
      </c>
      <c r="O229" s="91" t="inlineStr">
        <is>
          <t>None</t>
        </is>
      </c>
      <c r="P229" s="91" t="inlineStr">
        <is>
          <t>None</t>
        </is>
      </c>
      <c r="Q229" s="97" t="n">
        <v>6.49</v>
      </c>
      <c r="R229" s="96" t="n">
        <v>8.73</v>
      </c>
      <c r="S229" s="96" t="n">
        <v>0.71</v>
      </c>
      <c r="T229" s="96" t="n">
        <v>0.75</v>
      </c>
      <c r="U229" s="96" t="n">
        <v>0.88</v>
      </c>
      <c r="V229" s="103" t="n">
        <v>1.18</v>
      </c>
      <c r="W229" s="102" t="n">
        <v>7</v>
      </c>
      <c r="X229" s="93" t="n"/>
      <c r="Y229" s="91" t="inlineStr">
        <is>
          <t>None</t>
        </is>
      </c>
      <c r="Z229" s="99" t="n">
        <v>58.99</v>
      </c>
      <c r="AA229" s="96" t="n">
        <v>1.07</v>
      </c>
      <c r="AB229" s="96" t="n">
        <v>1.05</v>
      </c>
      <c r="AC229" s="96" t="n">
        <v>0.71</v>
      </c>
      <c r="AD229" s="96" t="n">
        <v>0.78</v>
      </c>
      <c r="AE229" s="96" t="n">
        <v>0.93</v>
      </c>
      <c r="AF229" s="103" t="n">
        <v>1.07</v>
      </c>
      <c r="AG229" s="91" t="inlineStr">
        <is>
          <t>Normal</t>
        </is>
      </c>
      <c r="AH229" s="100" t="n">
        <v>0</v>
      </c>
      <c r="AI229" s="101" t="n">
        <v>0</v>
      </c>
      <c r="AJ229" s="92" t="inlineStr">
        <is>
          <t>N</t>
        </is>
      </c>
      <c r="AK229" s="96" t="n"/>
      <c r="AL229" s="91" t="inlineStr">
        <is>
          <t>n/a</t>
        </is>
      </c>
      <c r="AM229" s="93" t="n"/>
      <c r="AN229" s="92" t="inlineStr">
        <is>
          <t>None</t>
        </is>
      </c>
      <c r="AO229" s="102" t="n">
        <v>0</v>
      </c>
      <c r="AP229" s="103" t="n">
        <v>1.47</v>
      </c>
      <c r="AQ229" s="102" t="n">
        <v>78</v>
      </c>
      <c r="AR229" s="91" t="inlineStr">
        <is>
          <t>N</t>
        </is>
      </c>
      <c r="AS229" s="104" t="n">
        <v>3.79</v>
      </c>
      <c r="AT229" s="92">
        <f>IF(AND(P229="52-wk high",T229&gt;=Settings!$B$7),"Y","N")</f>
        <v/>
      </c>
      <c r="AU229" s="91">
        <f>IF(AND(AD229&gt;=Settings!$B$8,M229&gt;0),"Y","N")</f>
        <v/>
      </c>
      <c r="AV229" s="91">
        <f>IF(OR(AH229&gt;Settings!$B$9,AI229&gt;Settings!$B$9),"Y","N")</f>
        <v/>
      </c>
      <c r="AW229" s="91">
        <f>IF(AJ229&lt;&gt;"Y","n/a",IF(AND(M229&gt;0,AK229&gt;Settings!$B$10),"Y","N"))</f>
        <v/>
      </c>
      <c r="AX229" s="91">
        <f>IF(AO229&gt;=Settings!$B$11,"Y","N")</f>
        <v/>
      </c>
      <c r="AY229" s="99">
        <f>(AT229="Y")+(AU229="Y")+(AV229="Y")+(AW229="Y")+(AX229="Y")</f>
        <v/>
      </c>
      <c r="AZ229" s="94">
        <f>IF(AY229=0,"None",_xlfn.TEXTJOIN(", ",TRUE(),IF(AT229="Y","Breakout",""),IF(AU229="Y","Accumulation",""),IF(AV229="Y","Institutional buying",""),IF(AW229="Y","Long buildup",""),IF(AX229="Y","Momentum leader","")))</f>
        <v/>
      </c>
      <c r="BA229" s="94">
        <f>IF(BW229="","","Passes "&amp;AY229&amp;" of 5 buy-side scans"&amp;IF(G229="Y","; RED FLAG: filter out using Red flag column",""))</f>
        <v/>
      </c>
      <c r="BB229" s="91" t="inlineStr">
        <is>
          <t>None</t>
        </is>
      </c>
      <c r="BC229" s="92" t="inlineStr">
        <is>
          <t>Y</t>
        </is>
      </c>
      <c r="BD229" s="94" t="inlineStr">
        <is>
          <t>PE &gt; 50</t>
        </is>
      </c>
      <c r="BE229" s="94" t="n"/>
      <c r="BF229" s="92">
        <f>IF(R229*100000&gt;=Settings!$B$5,"Y","N")</f>
        <v/>
      </c>
      <c r="BG229" s="91">
        <f>IF(F229&gt;Settings!$B$6,"Y","N")</f>
        <v/>
      </c>
      <c r="BH229" s="97" t="n">
        <v>-12.46</v>
      </c>
      <c r="BI229" s="96" t="n">
        <v>-3.37</v>
      </c>
      <c r="BJ229" s="96" t="n">
        <v>-7.44</v>
      </c>
      <c r="BK229" s="96" t="n">
        <v>12.14</v>
      </c>
      <c r="BL229" s="96" t="n">
        <v>28.55</v>
      </c>
      <c r="BM229" s="96" t="n">
        <v>11</v>
      </c>
      <c r="BN229" s="97" t="n">
        <v>-3.91</v>
      </c>
      <c r="BO229" s="96" t="n">
        <v>-2.07</v>
      </c>
      <c r="BP229" s="96" t="n">
        <v>2.57</v>
      </c>
      <c r="BQ229" s="96" t="n">
        <v>7.62</v>
      </c>
      <c r="BR229" s="91" t="inlineStr">
        <is>
          <t>Mixed</t>
        </is>
      </c>
      <c r="BS229" s="91" t="inlineStr">
        <is>
          <t>None</t>
        </is>
      </c>
      <c r="BT229" s="96" t="n">
        <v>33.4</v>
      </c>
      <c r="BU229" s="91" t="inlineStr">
        <is>
          <t>N</t>
        </is>
      </c>
      <c r="BV229" s="99">
        <f>IF(OR(BF229&lt;&gt;"Y",BG229&lt;&gt;"Y"),"",(AND(ISNUMBER(BQ229),BQ229&gt;0))+(BR229="Stacked up")+(AND(ISNUMBER(BH229),BH229&gt;=-Settings!$B$17))+(AND(ISNUMBER(BK229),ISNUMBER(BM229),BK229&gt;0,BM229&gt;0))+(AND(ISNUMBER(AQ229),AQ229&gt;=Settings!$B$18))+(AND(ISNUMBER(BT229),BT229&gt;=Settings!$B$19,BT229&lt;=Settings!$B$20))+(AND(ISNUMBER(AS229),AS229&gt;0))+(AND(ISNUMBER(T229),ISNUMBER(M229),T229&gt;=Settings!$B$21,M229&gt;0))+(AND(ISNUMBER(AD229),ISNUMBER(M229),AD229&gt;=Settings!$B$22,M229&gt;0))+(AY229&gt;=1))</f>
        <v/>
      </c>
      <c r="BW229" s="91">
        <f>IF(OR(AY229=0,BF229&lt;&gt;"Y",BG229&lt;&gt;"Y"),"",1+SUMPRODUCT(($A$6:$A$2604=A229)*($AY$6:$AY$2604&gt;0)*($BF$6:$BF$2604="Y")*($BG$6:$BG$2604="Y")*(($AY$6:$AY$2604&gt;AY229)+($AY$6:$AY$2604=AY229)*($AD$6:$AD$2604&gt;AD229))))</f>
        <v/>
      </c>
    </row>
    <row r="230" ht="23.85" customHeight="1" s="55">
      <c r="A230" s="90" t="n">
        <v>46296</v>
      </c>
      <c r="B230" s="91" t="inlineStr">
        <is>
          <t>PIRAMALFIN</t>
        </is>
      </c>
      <c r="C230" s="91" t="inlineStr">
        <is>
          <t>INE202B01038</t>
        </is>
      </c>
      <c r="D230" s="91" t="inlineStr">
        <is>
          <t>Financial Services</t>
        </is>
      </c>
      <c r="E230" s="91" t="inlineStr">
        <is>
          <t>Midcap 150 (rest)</t>
        </is>
      </c>
      <c r="F230" s="93" t="n">
        <v>47877</v>
      </c>
      <c r="G230" s="92" t="inlineStr">
        <is>
          <t>N</t>
        </is>
      </c>
      <c r="H230" s="94" t="n"/>
      <c r="I230" s="91" t="inlineStr">
        <is>
          <t>N</t>
        </is>
      </c>
      <c r="J230" s="92">
        <f>IF(K230="","N","Y")</f>
        <v/>
      </c>
      <c r="K230" s="94">
        <f>_xlfn.TEXTJOIN("; ",TRUE,IF(P230="52-wk low","52-wk low",""),IF(AND(AD230&gt;=Settings!$B$12,M230&lt;0),"Distribution",""),IF(AND(AJ230="Y",M230&lt;0,AK230&lt;-Settings!$B$13),"Long unwinding",""),IF(AND(AJ230="Y",M230&lt;0,AK230&gt;Settings!$B$13),"Short buildup",""))</f>
        <v/>
      </c>
      <c r="L230" s="95" t="n">
        <v>2023.3</v>
      </c>
      <c r="M230" s="96" t="n">
        <v>-1.01</v>
      </c>
      <c r="N230" s="93" t="n">
        <v>1052</v>
      </c>
      <c r="O230" s="91" t="inlineStr">
        <is>
          <t>None</t>
        </is>
      </c>
      <c r="P230" s="91" t="inlineStr">
        <is>
          <t>None</t>
        </is>
      </c>
      <c r="Q230" s="97" t="n">
        <v>3.03</v>
      </c>
      <c r="R230" s="96" t="n">
        <v>4.19</v>
      </c>
      <c r="S230" s="96" t="n">
        <v>0.7</v>
      </c>
      <c r="T230" s="96" t="n">
        <v>0.85</v>
      </c>
      <c r="U230" s="96" t="n">
        <v>0.83</v>
      </c>
      <c r="V230" s="103" t="n">
        <v>1.15</v>
      </c>
      <c r="W230" s="102" t="n">
        <v>5</v>
      </c>
      <c r="X230" s="93" t="n"/>
      <c r="Y230" s="91" t="inlineStr">
        <is>
          <t>None</t>
        </is>
      </c>
      <c r="Z230" s="99" t="n">
        <v>55.88</v>
      </c>
      <c r="AA230" s="96" t="n">
        <v>0.97</v>
      </c>
      <c r="AB230" s="96" t="n">
        <v>1</v>
      </c>
      <c r="AC230" s="96" t="n">
        <v>0.68</v>
      </c>
      <c r="AD230" s="96" t="n">
        <v>0.85</v>
      </c>
      <c r="AE230" s="96" t="n">
        <v>0.84</v>
      </c>
      <c r="AF230" s="103" t="n">
        <v>1.03</v>
      </c>
      <c r="AG230" s="91" t="inlineStr">
        <is>
          <t>Normal</t>
        </is>
      </c>
      <c r="AH230" s="100" t="n">
        <v>0</v>
      </c>
      <c r="AI230" s="101" t="n">
        <v>0</v>
      </c>
      <c r="AJ230" s="92" t="inlineStr">
        <is>
          <t>N</t>
        </is>
      </c>
      <c r="AK230" s="96" t="n"/>
      <c r="AL230" s="91" t="inlineStr">
        <is>
          <t>n/a</t>
        </is>
      </c>
      <c r="AM230" s="93" t="n"/>
      <c r="AN230" s="92" t="inlineStr">
        <is>
          <t>None</t>
        </is>
      </c>
      <c r="AO230" s="102" t="n">
        <v>0</v>
      </c>
      <c r="AP230" s="103" t="n"/>
      <c r="AQ230" s="102" t="n"/>
      <c r="AR230" s="91" t="inlineStr">
        <is>
          <t>N</t>
        </is>
      </c>
      <c r="AS230" s="104" t="n">
        <v>0.6</v>
      </c>
      <c r="AT230" s="92">
        <f>IF(AND(P230="52-wk high",T230&gt;=Settings!$B$7),"Y","N")</f>
        <v/>
      </c>
      <c r="AU230" s="91">
        <f>IF(AND(AD230&gt;=Settings!$B$8,M230&gt;0),"Y","N")</f>
        <v/>
      </c>
      <c r="AV230" s="91">
        <f>IF(OR(AH230&gt;Settings!$B$9,AI230&gt;Settings!$B$9),"Y","N")</f>
        <v/>
      </c>
      <c r="AW230" s="91">
        <f>IF(AJ230&lt;&gt;"Y","n/a",IF(AND(M230&gt;0,AK230&gt;Settings!$B$10),"Y","N"))</f>
        <v/>
      </c>
      <c r="AX230" s="91">
        <f>IF(AO230&gt;=Settings!$B$11,"Y","N")</f>
        <v/>
      </c>
      <c r="AY230" s="99">
        <f>(AT230="Y")+(AU230="Y")+(AV230="Y")+(AW230="Y")+(AX230="Y")</f>
        <v/>
      </c>
      <c r="AZ230" s="94">
        <f>IF(AY230=0,"None",_xlfn.TEXTJOIN(", ",TRUE(),IF(AT230="Y","Breakout",""),IF(AU230="Y","Accumulation",""),IF(AV230="Y","Institutional buying",""),IF(AW230="Y","Long buildup",""),IF(AX230="Y","Momentum leader","")))</f>
        <v/>
      </c>
      <c r="BA230" s="94">
        <f>IF(BW230="","","Passes "&amp;AY230&amp;" of 5 buy-side scans"&amp;IF(G230="Y","; RED FLAG: filter out using Red flag column",""))</f>
        <v/>
      </c>
      <c r="BB230" s="91" t="inlineStr">
        <is>
          <t>None</t>
        </is>
      </c>
      <c r="BC230" s="92" t="inlineStr">
        <is>
          <t>N</t>
        </is>
      </c>
      <c r="BD230" s="94" t="n"/>
      <c r="BE230" s="94" t="n"/>
      <c r="BF230" s="92">
        <f>IF(R230*100000&gt;=Settings!$B$5,"Y","N")</f>
        <v/>
      </c>
      <c r="BG230" s="91">
        <f>IF(F230&gt;Settings!$B$6,"Y","N")</f>
        <v/>
      </c>
      <c r="BH230" s="97" t="n">
        <v>-13.03</v>
      </c>
      <c r="BI230" s="96" t="n">
        <v>-3.85</v>
      </c>
      <c r="BJ230" s="96" t="n">
        <v>-9.109999999999999</v>
      </c>
      <c r="BK230" s="96" t="n">
        <v>-7.91</v>
      </c>
      <c r="BL230" s="96" t="n">
        <v>12.83</v>
      </c>
      <c r="BM230" s="96" t="n"/>
      <c r="BN230" s="97" t="n">
        <v>-6.59</v>
      </c>
      <c r="BO230" s="96" t="n">
        <v>-6.17</v>
      </c>
      <c r="BP230" s="96" t="n">
        <v>-3.02</v>
      </c>
      <c r="BQ230" s="96" t="n">
        <v>4.28</v>
      </c>
      <c r="BR230" s="91" t="inlineStr">
        <is>
          <t>Mixed</t>
        </is>
      </c>
      <c r="BS230" s="91" t="inlineStr">
        <is>
          <t>None</t>
        </is>
      </c>
      <c r="BT230" s="96" t="n">
        <v>28.5</v>
      </c>
      <c r="BU230" s="91" t="inlineStr">
        <is>
          <t>N</t>
        </is>
      </c>
      <c r="BV230" s="99">
        <f>IF(OR(BF230&lt;&gt;"Y",BG230&lt;&gt;"Y"),"",(AND(ISNUMBER(BQ230),BQ230&gt;0))+(BR230="Stacked up")+(AND(ISNUMBER(BH230),BH230&gt;=-Settings!$B$17))+(AND(ISNUMBER(BK230),ISNUMBER(BM230),BK230&gt;0,BM230&gt;0))+(AND(ISNUMBER(AQ230),AQ230&gt;=Settings!$B$18))+(AND(ISNUMBER(BT230),BT230&gt;=Settings!$B$19,BT230&lt;=Settings!$B$20))+(AND(ISNUMBER(AS230),AS230&gt;0))+(AND(ISNUMBER(T230),ISNUMBER(M230),T230&gt;=Settings!$B$21,M230&gt;0))+(AND(ISNUMBER(AD230),ISNUMBER(M230),AD230&gt;=Settings!$B$22,M230&gt;0))+(AY230&gt;=1))</f>
        <v/>
      </c>
      <c r="BW230" s="91">
        <f>IF(OR(AY230=0,BF230&lt;&gt;"Y",BG230&lt;&gt;"Y"),"",1+SUMPRODUCT(($A$6:$A$2604=A230)*($AY$6:$AY$2604&gt;0)*($BF$6:$BF$2604="Y")*($BG$6:$BG$2604="Y")*(($AY$6:$AY$2604&gt;AY230)+($AY$6:$AY$2604=AY230)*($AD$6:$AD$2604&gt;AD230))))</f>
        <v/>
      </c>
    </row>
    <row r="231" ht="23.85" customHeight="1" s="55">
      <c r="A231" s="90" t="n">
        <v>46296</v>
      </c>
      <c r="B231" s="91" t="inlineStr">
        <is>
          <t>FLUOROCHEM</t>
        </is>
      </c>
      <c r="C231" s="91" t="inlineStr">
        <is>
          <t>INE09N301011</t>
        </is>
      </c>
      <c r="D231" s="91" t="inlineStr">
        <is>
          <t>Chemicals</t>
        </is>
      </c>
      <c r="E231" s="91" t="inlineStr">
        <is>
          <t>Midcap 150 (rest)</t>
        </is>
      </c>
      <c r="F231" s="93" t="n">
        <v>47691</v>
      </c>
      <c r="G231" s="92" t="inlineStr">
        <is>
          <t>N</t>
        </is>
      </c>
      <c r="H231" s="94" t="n"/>
      <c r="I231" s="91" t="inlineStr">
        <is>
          <t>N</t>
        </is>
      </c>
      <c r="J231" s="92">
        <f>IF(K231="","N","Y")</f>
        <v/>
      </c>
      <c r="K231" s="94">
        <f>_xlfn.TEXTJOIN("; ",TRUE,IF(P231="52-wk low","52-wk low",""),IF(AND(AD231&gt;=Settings!$B$12,M231&lt;0),"Distribution",""),IF(AND(AJ231="Y",M231&lt;0,AK231&lt;-Settings!$B$13),"Long unwinding",""),IF(AND(AJ231="Y",M231&lt;0,AK231&gt;Settings!$B$13),"Short buildup",""))</f>
        <v/>
      </c>
      <c r="L231" s="95" t="n">
        <v>4341.5</v>
      </c>
      <c r="M231" s="96" t="n">
        <v>-1.45</v>
      </c>
      <c r="N231" s="93" t="n">
        <v>1284</v>
      </c>
      <c r="O231" s="91" t="inlineStr">
        <is>
          <t>None</t>
        </is>
      </c>
      <c r="P231" s="91" t="inlineStr">
        <is>
          <t>None</t>
        </is>
      </c>
      <c r="Q231" s="97" t="n">
        <v>1.56</v>
      </c>
      <c r="R231" s="96" t="n">
        <v>1.26</v>
      </c>
      <c r="S231" s="96" t="n">
        <v>1.26</v>
      </c>
      <c r="T231" s="96" t="n">
        <v>0.92</v>
      </c>
      <c r="U231" s="96" t="n">
        <v>1</v>
      </c>
      <c r="V231" s="103" t="n">
        <v>0.8100000000000001</v>
      </c>
      <c r="W231" s="102" t="n">
        <v>2</v>
      </c>
      <c r="X231" s="93" t="n"/>
      <c r="Y231" s="91" t="inlineStr">
        <is>
          <t>None</t>
        </is>
      </c>
      <c r="Z231" s="99" t="n">
        <v>53.59</v>
      </c>
      <c r="AA231" s="96" t="n">
        <v>0.98</v>
      </c>
      <c r="AB231" s="96" t="n">
        <v>1.04</v>
      </c>
      <c r="AC231" s="96" t="n">
        <v>1.26</v>
      </c>
      <c r="AD231" s="96" t="n">
        <v>1.12</v>
      </c>
      <c r="AE231" s="96" t="n">
        <v>1.14</v>
      </c>
      <c r="AF231" s="103" t="n">
        <v>1.13</v>
      </c>
      <c r="AG231" s="91" t="inlineStr">
        <is>
          <t>Normal</t>
        </is>
      </c>
      <c r="AH231" s="100" t="n">
        <v>0</v>
      </c>
      <c r="AI231" s="101" t="n">
        <v>0</v>
      </c>
      <c r="AJ231" s="92" t="inlineStr">
        <is>
          <t>N</t>
        </is>
      </c>
      <c r="AK231" s="96" t="n"/>
      <c r="AL231" s="91" t="inlineStr">
        <is>
          <t>n/a</t>
        </is>
      </c>
      <c r="AM231" s="93" t="n"/>
      <c r="AN231" s="92" t="inlineStr">
        <is>
          <t>None</t>
        </is>
      </c>
      <c r="AO231" s="102" t="n">
        <v>0</v>
      </c>
      <c r="AP231" s="103" t="n">
        <v>1.62</v>
      </c>
      <c r="AQ231" s="102" t="n">
        <v>82</v>
      </c>
      <c r="AR231" s="91" t="inlineStr">
        <is>
          <t>N</t>
        </is>
      </c>
      <c r="AS231" s="104" t="n">
        <v>1.93</v>
      </c>
      <c r="AT231" s="92">
        <f>IF(AND(P231="52-wk high",T231&gt;=Settings!$B$7),"Y","N")</f>
        <v/>
      </c>
      <c r="AU231" s="91">
        <f>IF(AND(AD231&gt;=Settings!$B$8,M231&gt;0),"Y","N")</f>
        <v/>
      </c>
      <c r="AV231" s="91">
        <f>IF(OR(AH231&gt;Settings!$B$9,AI231&gt;Settings!$B$9),"Y","N")</f>
        <v/>
      </c>
      <c r="AW231" s="91">
        <f>IF(AJ231&lt;&gt;"Y","n/a",IF(AND(M231&gt;0,AK231&gt;Settings!$B$10),"Y","N"))</f>
        <v/>
      </c>
      <c r="AX231" s="91">
        <f>IF(AO231&gt;=Settings!$B$11,"Y","N")</f>
        <v/>
      </c>
      <c r="AY231" s="99">
        <f>(AT231="Y")+(AU231="Y")+(AV231="Y")+(AW231="Y")+(AX231="Y")</f>
        <v/>
      </c>
      <c r="AZ231" s="94">
        <f>IF(AY231=0,"None",_xlfn.TEXTJOIN(", ",TRUE(),IF(AT231="Y","Breakout",""),IF(AU231="Y","Accumulation",""),IF(AV231="Y","Institutional buying",""),IF(AW231="Y","Long buildup",""),IF(AX231="Y","Momentum leader","")))</f>
        <v/>
      </c>
      <c r="BA231" s="94">
        <f>IF(BW231="","","Passes "&amp;AY231&amp;" of 5 buy-side scans"&amp;IF(G231="Y","; RED FLAG: filter out using Red flag column",""))</f>
        <v/>
      </c>
      <c r="BB231" s="91" t="inlineStr">
        <is>
          <t>None</t>
        </is>
      </c>
      <c r="BC231" s="92" t="inlineStr">
        <is>
          <t>Y</t>
        </is>
      </c>
      <c r="BD231" s="94" t="inlineStr">
        <is>
          <t>PE &gt; 50</t>
        </is>
      </c>
      <c r="BE231" s="94" t="n"/>
      <c r="BF231" s="92">
        <f>IF(R231*100000&gt;=Settings!$B$5,"Y","N")</f>
        <v/>
      </c>
      <c r="BG231" s="91">
        <f>IF(F231&gt;Settings!$B$6,"Y","N")</f>
        <v/>
      </c>
      <c r="BH231" s="97" t="n">
        <v>-12.45</v>
      </c>
      <c r="BI231" s="96" t="n">
        <v>-3</v>
      </c>
      <c r="BJ231" s="96" t="n">
        <v>-8.41</v>
      </c>
      <c r="BK231" s="96" t="n">
        <v>10.45</v>
      </c>
      <c r="BL231" s="96" t="n">
        <v>34.21</v>
      </c>
      <c r="BM231" s="96" t="n">
        <v>16.9</v>
      </c>
      <c r="BN231" s="97" t="n">
        <v>-3.79</v>
      </c>
      <c r="BO231" s="96" t="n">
        <v>-2.89</v>
      </c>
      <c r="BP231" s="96" t="n">
        <v>1.92</v>
      </c>
      <c r="BQ231" s="96" t="n">
        <v>8.23</v>
      </c>
      <c r="BR231" s="91" t="inlineStr">
        <is>
          <t>Mixed</t>
        </is>
      </c>
      <c r="BS231" s="91" t="inlineStr">
        <is>
          <t>None</t>
        </is>
      </c>
      <c r="BT231" s="96" t="n">
        <v>27.7</v>
      </c>
      <c r="BU231" s="91" t="inlineStr">
        <is>
          <t>N</t>
        </is>
      </c>
      <c r="BV231" s="99">
        <f>IF(OR(BF231&lt;&gt;"Y",BG231&lt;&gt;"Y"),"",(AND(ISNUMBER(BQ231),BQ231&gt;0))+(BR231="Stacked up")+(AND(ISNUMBER(BH231),BH231&gt;=-Settings!$B$17))+(AND(ISNUMBER(BK231),ISNUMBER(BM231),BK231&gt;0,BM231&gt;0))+(AND(ISNUMBER(AQ231),AQ231&gt;=Settings!$B$18))+(AND(ISNUMBER(BT231),BT231&gt;=Settings!$B$19,BT231&lt;=Settings!$B$20))+(AND(ISNUMBER(AS231),AS231&gt;0))+(AND(ISNUMBER(T231),ISNUMBER(M231),T231&gt;=Settings!$B$21,M231&gt;0))+(AND(ISNUMBER(AD231),ISNUMBER(M231),AD231&gt;=Settings!$B$22,M231&gt;0))+(AY231&gt;=1))</f>
        <v/>
      </c>
      <c r="BW231" s="91">
        <f>IF(OR(AY231=0,BF231&lt;&gt;"Y",BG231&lt;&gt;"Y"),"",1+SUMPRODUCT(($A$6:$A$2604=A231)*($AY$6:$AY$2604&gt;0)*($BF$6:$BF$2604="Y")*($BG$6:$BG$2604="Y")*(($AY$6:$AY$2604&gt;AY231)+($AY$6:$AY$2604=AY231)*($AD$6:$AD$2604&gt;AD231))))</f>
        <v/>
      </c>
    </row>
    <row r="232" ht="23.85" customHeight="1" s="55">
      <c r="A232" s="90" t="n">
        <v>46296</v>
      </c>
      <c r="B232" s="91" t="inlineStr">
        <is>
          <t>FACT</t>
        </is>
      </c>
      <c r="C232" s="91" t="inlineStr">
        <is>
          <t>INE188A01015</t>
        </is>
      </c>
      <c r="D232" s="91" t="inlineStr">
        <is>
          <t>Chemicals</t>
        </is>
      </c>
      <c r="E232" s="91" t="inlineStr">
        <is>
          <t>Midcap 150 (rest)</t>
        </is>
      </c>
      <c r="F232" s="93" t="n">
        <v>47557</v>
      </c>
      <c r="G232" s="92" t="inlineStr">
        <is>
          <t>N</t>
        </is>
      </c>
      <c r="H232" s="94" t="n"/>
      <c r="I232" s="91" t="inlineStr">
        <is>
          <t>N</t>
        </is>
      </c>
      <c r="J232" s="92">
        <f>IF(K232="","N","Y")</f>
        <v/>
      </c>
      <c r="K232" s="94">
        <f>_xlfn.TEXTJOIN("; ",TRUE,IF(P232="52-wk low","52-wk low",""),IF(AND(AD232&gt;=Settings!$B$12,M232&lt;0),"Distribution",""),IF(AND(AJ232="Y",M232&lt;0,AK232&lt;-Settings!$B$13),"Long unwinding",""),IF(AND(AJ232="Y",M232&lt;0,AK232&gt;Settings!$B$13),"Short buildup",""))</f>
        <v/>
      </c>
      <c r="L232" s="95" t="n">
        <v>734.95</v>
      </c>
      <c r="M232" s="96" t="n">
        <v>-3.03</v>
      </c>
      <c r="N232" s="93" t="n">
        <v>2100</v>
      </c>
      <c r="O232" s="91" t="inlineStr">
        <is>
          <t>None</t>
        </is>
      </c>
      <c r="P232" s="91" t="inlineStr">
        <is>
          <t>None</t>
        </is>
      </c>
      <c r="Q232" s="97" t="n">
        <v>0.96</v>
      </c>
      <c r="R232" s="96" t="n">
        <v>2.07</v>
      </c>
      <c r="S232" s="96" t="n">
        <v>0.46</v>
      </c>
      <c r="T232" s="96" t="n">
        <v>0.11</v>
      </c>
      <c r="U232" s="96" t="n">
        <v>0.13</v>
      </c>
      <c r="V232" s="103" t="n">
        <v>0.29</v>
      </c>
      <c r="W232" s="102" t="n">
        <v>0</v>
      </c>
      <c r="X232" s="93" t="n"/>
      <c r="Y232" s="91" t="inlineStr">
        <is>
          <t>None</t>
        </is>
      </c>
      <c r="Z232" s="99" t="n">
        <v>32.46</v>
      </c>
      <c r="AA232" s="96" t="n">
        <v>1.08</v>
      </c>
      <c r="AB232" s="96" t="n">
        <v>1.04</v>
      </c>
      <c r="AC232" s="96" t="n">
        <v>0.57</v>
      </c>
      <c r="AD232" s="96" t="n">
        <v>0.47</v>
      </c>
      <c r="AE232" s="96" t="n">
        <v>0.39</v>
      </c>
      <c r="AF232" s="103" t="n">
        <v>2.32</v>
      </c>
      <c r="AG232" s="91" t="inlineStr">
        <is>
          <t>Quiet accumulation</t>
        </is>
      </c>
      <c r="AH232" s="100" t="n">
        <v>0</v>
      </c>
      <c r="AI232" s="101" t="n">
        <v>0</v>
      </c>
      <c r="AJ232" s="92" t="inlineStr">
        <is>
          <t>N</t>
        </is>
      </c>
      <c r="AK232" s="96" t="n"/>
      <c r="AL232" s="91" t="inlineStr">
        <is>
          <t>n/a</t>
        </is>
      </c>
      <c r="AM232" s="93" t="n"/>
      <c r="AN232" s="92" t="inlineStr">
        <is>
          <t>None</t>
        </is>
      </c>
      <c r="AO232" s="102" t="n">
        <v>0</v>
      </c>
      <c r="AP232" s="103" t="n">
        <v>0.67</v>
      </c>
      <c r="AQ232" s="102" t="n">
        <v>32</v>
      </c>
      <c r="AR232" s="91" t="inlineStr">
        <is>
          <t>N</t>
        </is>
      </c>
      <c r="AS232" s="104" t="n">
        <v>1.93</v>
      </c>
      <c r="AT232" s="92">
        <f>IF(AND(P232="52-wk high",T232&gt;=Settings!$B$7),"Y","N")</f>
        <v/>
      </c>
      <c r="AU232" s="91">
        <f>IF(AND(AD232&gt;=Settings!$B$8,M232&gt;0),"Y","N")</f>
        <v/>
      </c>
      <c r="AV232" s="91">
        <f>IF(OR(AH232&gt;Settings!$B$9,AI232&gt;Settings!$B$9),"Y","N")</f>
        <v/>
      </c>
      <c r="AW232" s="91">
        <f>IF(AJ232&lt;&gt;"Y","n/a",IF(AND(M232&gt;0,AK232&gt;Settings!$B$10),"Y","N"))</f>
        <v/>
      </c>
      <c r="AX232" s="91">
        <f>IF(AO232&gt;=Settings!$B$11,"Y","N")</f>
        <v/>
      </c>
      <c r="AY232" s="99">
        <f>(AT232="Y")+(AU232="Y")+(AV232="Y")+(AW232="Y")+(AX232="Y")</f>
        <v/>
      </c>
      <c r="AZ232" s="94">
        <f>IF(AY232=0,"None",_xlfn.TEXTJOIN(", ",TRUE(),IF(AT232="Y","Breakout",""),IF(AU232="Y","Accumulation",""),IF(AV232="Y","Institutional buying",""),IF(AW232="Y","Long buildup",""),IF(AX232="Y","Momentum leader","")))</f>
        <v/>
      </c>
      <c r="BA232" s="94">
        <f>IF(BW232="","","Passes "&amp;AY232&amp;" of 5 buy-side scans"&amp;IF(G232="Y","; RED FLAG: filter out using Red flag column",""))</f>
        <v/>
      </c>
      <c r="BB232" s="91" t="inlineStr">
        <is>
          <t>None</t>
        </is>
      </c>
      <c r="BC232" s="92" t="inlineStr">
        <is>
          <t>Y</t>
        </is>
      </c>
      <c r="BD232" s="94" t="inlineStr">
        <is>
          <t>PE &gt; 50</t>
        </is>
      </c>
      <c r="BE232" s="94" t="n"/>
      <c r="BF232" s="92">
        <f>IF(R232*100000&gt;=Settings!$B$5,"Y","N")</f>
        <v/>
      </c>
      <c r="BG232" s="91">
        <f>IF(F232&gt;Settings!$B$6,"Y","N")</f>
        <v/>
      </c>
      <c r="BH232" s="97" t="n">
        <v>-30.57</v>
      </c>
      <c r="BI232" s="96" t="n">
        <v>-5.51</v>
      </c>
      <c r="BJ232" s="96" t="n">
        <v>-9.85</v>
      </c>
      <c r="BK232" s="96" t="n">
        <v>-16.34</v>
      </c>
      <c r="BL232" s="96" t="n">
        <v>-6.45</v>
      </c>
      <c r="BM232" s="96" t="n">
        <v>-17.09</v>
      </c>
      <c r="BN232" s="97" t="n">
        <v>-5.48</v>
      </c>
      <c r="BO232" s="96" t="n">
        <v>-8.279999999999999</v>
      </c>
      <c r="BP232" s="96" t="n">
        <v>-10.58</v>
      </c>
      <c r="BQ232" s="96" t="n">
        <v>-12.97</v>
      </c>
      <c r="BR232" s="91" t="inlineStr">
        <is>
          <t>Stacked down</t>
        </is>
      </c>
      <c r="BS232" s="91" t="inlineStr">
        <is>
          <t>None</t>
        </is>
      </c>
      <c r="BT232" s="96" t="n">
        <v>27</v>
      </c>
      <c r="BU232" s="91" t="inlineStr">
        <is>
          <t>N</t>
        </is>
      </c>
      <c r="BV232" s="99">
        <f>IF(OR(BF232&lt;&gt;"Y",BG232&lt;&gt;"Y"),"",(AND(ISNUMBER(BQ232),BQ232&gt;0))+(BR232="Stacked up")+(AND(ISNUMBER(BH232),BH232&gt;=-Settings!$B$17))+(AND(ISNUMBER(BK232),ISNUMBER(BM232),BK232&gt;0,BM232&gt;0))+(AND(ISNUMBER(AQ232),AQ232&gt;=Settings!$B$18))+(AND(ISNUMBER(BT232),BT232&gt;=Settings!$B$19,BT232&lt;=Settings!$B$20))+(AND(ISNUMBER(AS232),AS232&gt;0))+(AND(ISNUMBER(T232),ISNUMBER(M232),T232&gt;=Settings!$B$21,M232&gt;0))+(AND(ISNUMBER(AD232),ISNUMBER(M232),AD232&gt;=Settings!$B$22,M232&gt;0))+(AY232&gt;=1))</f>
        <v/>
      </c>
      <c r="BW232" s="91">
        <f>IF(OR(AY232=0,BF232&lt;&gt;"Y",BG232&lt;&gt;"Y"),"",1+SUMPRODUCT(($A$6:$A$2604=A232)*($AY$6:$AY$2604&gt;0)*($BF$6:$BF$2604="Y")*($BG$6:$BG$2604="Y")*(($AY$6:$AY$2604&gt;AY232)+($AY$6:$AY$2604=AY232)*($AD$6:$AD$2604&gt;AD232))))</f>
        <v/>
      </c>
    </row>
    <row r="233" ht="23.85" customHeight="1" s="55">
      <c r="A233" s="90" t="n">
        <v>46296</v>
      </c>
      <c r="B233" s="91" t="inlineStr">
        <is>
          <t>GLAXO</t>
        </is>
      </c>
      <c r="C233" s="91" t="inlineStr">
        <is>
          <t>INE159A01016</t>
        </is>
      </c>
      <c r="D233" s="91" t="inlineStr">
        <is>
          <t>Healthcare</t>
        </is>
      </c>
      <c r="E233" s="91" t="inlineStr">
        <is>
          <t>Midcap 150 (rest)</t>
        </is>
      </c>
      <c r="F233" s="93" t="n">
        <v>46944</v>
      </c>
      <c r="G233" s="92" t="inlineStr">
        <is>
          <t>N</t>
        </is>
      </c>
      <c r="H233" s="94" t="n"/>
      <c r="I233" s="91" t="inlineStr">
        <is>
          <t>N</t>
        </is>
      </c>
      <c r="J233" s="92">
        <f>IF(K233="","N","Y")</f>
        <v/>
      </c>
      <c r="K233" s="94">
        <f>_xlfn.TEXTJOIN("; ",TRUE,IF(P233="52-wk low","52-wk low",""),IF(AND(AD233&gt;=Settings!$B$12,M233&lt;0),"Distribution",""),IF(AND(AJ233="Y",M233&lt;0,AK233&lt;-Settings!$B$13),"Long unwinding",""),IF(AND(AJ233="Y",M233&lt;0,AK233&gt;Settings!$B$13),"Short buildup",""))</f>
        <v/>
      </c>
      <c r="L233" s="95" t="n">
        <v>2771.1</v>
      </c>
      <c r="M233" s="96" t="n">
        <v>0.06</v>
      </c>
      <c r="N233" s="93" t="n">
        <v>558</v>
      </c>
      <c r="O233" s="91" t="inlineStr">
        <is>
          <t>None</t>
        </is>
      </c>
      <c r="P233" s="91" t="inlineStr">
        <is>
          <t>None</t>
        </is>
      </c>
      <c r="Q233" s="97" t="n">
        <v>0.73</v>
      </c>
      <c r="R233" s="96" t="n">
        <v>0.79</v>
      </c>
      <c r="S233" s="96" t="n">
        <v>0.9399999999999999</v>
      </c>
      <c r="T233" s="96" t="n">
        <v>0.6</v>
      </c>
      <c r="U233" s="96" t="n">
        <v>0.62</v>
      </c>
      <c r="V233" s="103" t="n">
        <v>0.66</v>
      </c>
      <c r="W233" s="102" t="n">
        <v>3</v>
      </c>
      <c r="X233" s="93" t="n"/>
      <c r="Y233" s="91" t="inlineStr">
        <is>
          <t>None</t>
        </is>
      </c>
      <c r="Z233" s="99" t="n">
        <v>56.24</v>
      </c>
      <c r="AA233" s="96" t="n">
        <v>1.13</v>
      </c>
      <c r="AB233" s="96" t="n">
        <v>1.05</v>
      </c>
      <c r="AC233" s="96" t="n">
        <v>1.18</v>
      </c>
      <c r="AD233" s="96" t="n">
        <v>0.6899999999999999</v>
      </c>
      <c r="AE233" s="96" t="n">
        <v>0.64</v>
      </c>
      <c r="AF233" s="103" t="n">
        <v>0.84</v>
      </c>
      <c r="AG233" s="91" t="inlineStr">
        <is>
          <t>Normal</t>
        </is>
      </c>
      <c r="AH233" s="100" t="n">
        <v>0</v>
      </c>
      <c r="AI233" s="101" t="n">
        <v>0</v>
      </c>
      <c r="AJ233" s="92" t="inlineStr">
        <is>
          <t>N</t>
        </is>
      </c>
      <c r="AK233" s="96" t="n"/>
      <c r="AL233" s="91" t="inlineStr">
        <is>
          <t>n/a</t>
        </is>
      </c>
      <c r="AM233" s="93" t="n"/>
      <c r="AN233" s="92" t="inlineStr">
        <is>
          <t>None</t>
        </is>
      </c>
      <c r="AO233" s="102" t="n">
        <v>0</v>
      </c>
      <c r="AP233" s="103" t="n">
        <v>1.22</v>
      </c>
      <c r="AQ233" s="102" t="n">
        <v>70</v>
      </c>
      <c r="AR233" s="91" t="inlineStr">
        <is>
          <t>N</t>
        </is>
      </c>
      <c r="AS233" s="104" t="n">
        <v>3.79</v>
      </c>
      <c r="AT233" s="92">
        <f>IF(AND(P233="52-wk high",T233&gt;=Settings!$B$7),"Y","N")</f>
        <v/>
      </c>
      <c r="AU233" s="91">
        <f>IF(AND(AD233&gt;=Settings!$B$8,M233&gt;0),"Y","N")</f>
        <v/>
      </c>
      <c r="AV233" s="91">
        <f>IF(OR(AH233&gt;Settings!$B$9,AI233&gt;Settings!$B$9),"Y","N")</f>
        <v/>
      </c>
      <c r="AW233" s="91">
        <f>IF(AJ233&lt;&gt;"Y","n/a",IF(AND(M233&gt;0,AK233&gt;Settings!$B$10),"Y","N"))</f>
        <v/>
      </c>
      <c r="AX233" s="91">
        <f>IF(AO233&gt;=Settings!$B$11,"Y","N")</f>
        <v/>
      </c>
      <c r="AY233" s="99">
        <f>(AT233="Y")+(AU233="Y")+(AV233="Y")+(AW233="Y")+(AX233="Y")</f>
        <v/>
      </c>
      <c r="AZ233" s="94">
        <f>IF(AY233=0,"None",_xlfn.TEXTJOIN(", ",TRUE(),IF(AT233="Y","Breakout",""),IF(AU233="Y","Accumulation",""),IF(AV233="Y","Institutional buying",""),IF(AW233="Y","Long buildup",""),IF(AX233="Y","Momentum leader","")))</f>
        <v/>
      </c>
      <c r="BA233" s="94">
        <f>IF(BW233="","","Passes "&amp;AY233&amp;" of 5 buy-side scans"&amp;IF(G233="Y","; RED FLAG: filter out using Red flag column",""))</f>
        <v/>
      </c>
      <c r="BB233" s="91" t="inlineStr">
        <is>
          <t>None</t>
        </is>
      </c>
      <c r="BC233" s="92" t="inlineStr">
        <is>
          <t>N</t>
        </is>
      </c>
      <c r="BD233" s="94" t="n"/>
      <c r="BE233" s="94" t="n"/>
      <c r="BF233" s="92">
        <f>IF(R233*100000&gt;=Settings!$B$5,"Y","N")</f>
        <v/>
      </c>
      <c r="BG233" s="91">
        <f>IF(F233&gt;Settings!$B$6,"Y","N")</f>
        <v/>
      </c>
      <c r="BH233" s="97" t="n">
        <v>-11.2</v>
      </c>
      <c r="BI233" s="96" t="n">
        <v>-2.05</v>
      </c>
      <c r="BJ233" s="96" t="n">
        <v>-7.51</v>
      </c>
      <c r="BK233" s="96" t="n">
        <v>12.43</v>
      </c>
      <c r="BL233" s="96" t="n">
        <v>18.97</v>
      </c>
      <c r="BM233" s="96" t="n">
        <v>2.74</v>
      </c>
      <c r="BN233" s="97" t="n">
        <v>-2.46</v>
      </c>
      <c r="BO233" s="96" t="n">
        <v>-0.24</v>
      </c>
      <c r="BP233" s="96" t="n">
        <v>3.89</v>
      </c>
      <c r="BQ233" s="96" t="n">
        <v>6.57</v>
      </c>
      <c r="BR233" s="91" t="inlineStr">
        <is>
          <t>Mixed</t>
        </is>
      </c>
      <c r="BS233" s="91" t="inlineStr">
        <is>
          <t>None</t>
        </is>
      </c>
      <c r="BT233" s="96" t="n">
        <v>38.3</v>
      </c>
      <c r="BU233" s="91" t="inlineStr">
        <is>
          <t>N</t>
        </is>
      </c>
      <c r="BV233" s="99">
        <f>IF(OR(BF233&lt;&gt;"Y",BG233&lt;&gt;"Y"),"",(AND(ISNUMBER(BQ233),BQ233&gt;0))+(BR233="Stacked up")+(AND(ISNUMBER(BH233),BH233&gt;=-Settings!$B$17))+(AND(ISNUMBER(BK233),ISNUMBER(BM233),BK233&gt;0,BM233&gt;0))+(AND(ISNUMBER(AQ233),AQ233&gt;=Settings!$B$18))+(AND(ISNUMBER(BT233),BT233&gt;=Settings!$B$19,BT233&lt;=Settings!$B$20))+(AND(ISNUMBER(AS233),AS233&gt;0))+(AND(ISNUMBER(T233),ISNUMBER(M233),T233&gt;=Settings!$B$21,M233&gt;0))+(AND(ISNUMBER(AD233),ISNUMBER(M233),AD233&gt;=Settings!$B$22,M233&gt;0))+(AY233&gt;=1))</f>
        <v/>
      </c>
      <c r="BW233" s="91">
        <f>IF(OR(AY233=0,BF233&lt;&gt;"Y",BG233&lt;&gt;"Y"),"",1+SUMPRODUCT(($A$6:$A$2604=A233)*($AY$6:$AY$2604&gt;0)*($BF$6:$BF$2604="Y")*($BG$6:$BG$2604="Y")*(($AY$6:$AY$2604&gt;AY233)+($AY$6:$AY$2604=AY233)*($AD$6:$AD$2604&gt;AD233))))</f>
        <v/>
      </c>
    </row>
    <row r="234" ht="23.85" customHeight="1" s="55">
      <c r="A234" s="90" t="n">
        <v>46296</v>
      </c>
      <c r="B234" s="91" t="inlineStr">
        <is>
          <t>AIIL</t>
        </is>
      </c>
      <c r="C234" s="91" t="inlineStr">
        <is>
          <t>INE206F01022</t>
        </is>
      </c>
      <c r="D234" s="91" t="inlineStr">
        <is>
          <t>Financial Services</t>
        </is>
      </c>
      <c r="E234" s="91" t="inlineStr">
        <is>
          <t>Midcap 150 (rest)</t>
        </is>
      </c>
      <c r="F234" s="93" t="n">
        <v>45799</v>
      </c>
      <c r="G234" s="92" t="inlineStr">
        <is>
          <t>N</t>
        </is>
      </c>
      <c r="H234" s="94" t="n"/>
      <c r="I234" s="91" t="inlineStr">
        <is>
          <t>N</t>
        </is>
      </c>
      <c r="J234" s="92">
        <f>IF(K234="","N","Y")</f>
        <v/>
      </c>
      <c r="K234" s="94">
        <f>_xlfn.TEXTJOIN("; ",TRUE,IF(P234="52-wk low","52-wk low",""),IF(AND(AD234&gt;=Settings!$B$12,M234&lt;0),"Distribution",""),IF(AND(AJ234="Y",M234&lt;0,AK234&lt;-Settings!$B$13),"Long unwinding",""),IF(AND(AJ234="Y",M234&lt;0,AK234&gt;Settings!$B$13),"Short buildup",""))</f>
        <v/>
      </c>
      <c r="L234" s="95" t="n">
        <v>539.3</v>
      </c>
      <c r="M234" s="96" t="n">
        <v>-1.34</v>
      </c>
      <c r="N234" s="93" t="n">
        <v>1220</v>
      </c>
      <c r="O234" s="91" t="inlineStr">
        <is>
          <t>None</t>
        </is>
      </c>
      <c r="P234" s="91" t="inlineStr">
        <is>
          <t>None</t>
        </is>
      </c>
      <c r="Q234" s="97" t="n">
        <v>2.24</v>
      </c>
      <c r="R234" s="96" t="n">
        <v>4.87</v>
      </c>
      <c r="S234" s="96" t="n">
        <v>0.43</v>
      </c>
      <c r="T234" s="96" t="n">
        <v>0.43</v>
      </c>
      <c r="U234" s="96" t="n">
        <v>0.31</v>
      </c>
      <c r="V234" s="103" t="n">
        <v>0.67</v>
      </c>
      <c r="W234" s="102" t="n">
        <v>2</v>
      </c>
      <c r="X234" s="93" t="n"/>
      <c r="Y234" s="91" t="inlineStr">
        <is>
          <t>None</t>
        </is>
      </c>
      <c r="Z234" s="99" t="n">
        <v>57.99</v>
      </c>
      <c r="AA234" s="96" t="n">
        <v>1.31</v>
      </c>
      <c r="AB234" s="96" t="n">
        <v>1.42</v>
      </c>
      <c r="AC234" s="96" t="n">
        <v>0.97</v>
      </c>
      <c r="AD234" s="96" t="n">
        <v>0.85</v>
      </c>
      <c r="AE234" s="96" t="n">
        <v>0.78</v>
      </c>
      <c r="AF234" s="103" t="n">
        <v>1.01</v>
      </c>
      <c r="AG234" s="91" t="inlineStr">
        <is>
          <t>Normal</t>
        </is>
      </c>
      <c r="AH234" s="100" t="n">
        <v>0</v>
      </c>
      <c r="AI234" s="101" t="n">
        <v>0</v>
      </c>
      <c r="AJ234" s="92" t="inlineStr">
        <is>
          <t>N</t>
        </is>
      </c>
      <c r="AK234" s="96" t="n"/>
      <c r="AL234" s="91" t="inlineStr">
        <is>
          <t>n/a</t>
        </is>
      </c>
      <c r="AM234" s="93" t="n"/>
      <c r="AN234" s="92" t="inlineStr">
        <is>
          <t>None</t>
        </is>
      </c>
      <c r="AO234" s="102" t="n">
        <v>0</v>
      </c>
      <c r="AP234" s="103" t="n">
        <v>0.73</v>
      </c>
      <c r="AQ234" s="102" t="n">
        <v>42</v>
      </c>
      <c r="AR234" s="91" t="inlineStr">
        <is>
          <t>N</t>
        </is>
      </c>
      <c r="AS234" s="104" t="n">
        <v>0.6</v>
      </c>
      <c r="AT234" s="92">
        <f>IF(AND(P234="52-wk high",T234&gt;=Settings!$B$7),"Y","N")</f>
        <v/>
      </c>
      <c r="AU234" s="91">
        <f>IF(AND(AD234&gt;=Settings!$B$8,M234&gt;0),"Y","N")</f>
        <v/>
      </c>
      <c r="AV234" s="91">
        <f>IF(OR(AH234&gt;Settings!$B$9,AI234&gt;Settings!$B$9),"Y","N")</f>
        <v/>
      </c>
      <c r="AW234" s="91">
        <f>IF(AJ234&lt;&gt;"Y","n/a",IF(AND(M234&gt;0,AK234&gt;Settings!$B$10),"Y","N"))</f>
        <v/>
      </c>
      <c r="AX234" s="91">
        <f>IF(AO234&gt;=Settings!$B$11,"Y","N")</f>
        <v/>
      </c>
      <c r="AY234" s="99">
        <f>(AT234="Y")+(AU234="Y")+(AV234="Y")+(AW234="Y")+(AX234="Y")</f>
        <v/>
      </c>
      <c r="AZ234" s="94">
        <f>IF(AY234=0,"None",_xlfn.TEXTJOIN(", ",TRUE(),IF(AT234="Y","Breakout",""),IF(AU234="Y","Accumulation",""),IF(AV234="Y","Institutional buying",""),IF(AW234="Y","Long buildup",""),IF(AX234="Y","Momentum leader","")))</f>
        <v/>
      </c>
      <c r="BA234" s="94">
        <f>IF(BW234="","","Passes "&amp;AY234&amp;" of 5 buy-side scans"&amp;IF(G234="Y","; RED FLAG: filter out using Red flag column",""))</f>
        <v/>
      </c>
      <c r="BB234" s="91" t="inlineStr">
        <is>
          <t>None</t>
        </is>
      </c>
      <c r="BC234" s="92" t="inlineStr">
        <is>
          <t>N</t>
        </is>
      </c>
      <c r="BD234" s="94" t="n"/>
      <c r="BE234" s="94" t="inlineStr">
        <is>
          <t>BONUS 4:1, ex 13-Jan-2026</t>
        </is>
      </c>
      <c r="BF234" s="92">
        <f>IF(R234*100000&gt;=Settings!$B$5,"Y","N")</f>
        <v/>
      </c>
      <c r="BG234" s="91">
        <f>IF(F234&gt;Settings!$B$6,"Y","N")</f>
        <v/>
      </c>
      <c r="BH234" s="97" t="n">
        <v>-21.04</v>
      </c>
      <c r="BI234" s="96" t="n">
        <v>-2.23</v>
      </c>
      <c r="BJ234" s="96" t="n">
        <v>0</v>
      </c>
      <c r="BK234" s="96" t="n">
        <v>4.93</v>
      </c>
      <c r="BL234" s="96" t="n">
        <v>24.69</v>
      </c>
      <c r="BM234" s="96" t="n">
        <v>-82.53</v>
      </c>
      <c r="BN234" s="97" t="n">
        <v>-0.86</v>
      </c>
      <c r="BO234" s="96" t="n">
        <v>-0.68</v>
      </c>
      <c r="BP234" s="96" t="n">
        <v>-10.3</v>
      </c>
      <c r="BQ234" s="96" t="n">
        <v>-42.63</v>
      </c>
      <c r="BR234" s="91" t="inlineStr">
        <is>
          <t>Mixed</t>
        </is>
      </c>
      <c r="BS234" s="91" t="inlineStr">
        <is>
          <t>None</t>
        </is>
      </c>
      <c r="BT234" s="96" t="n">
        <v>46.8</v>
      </c>
      <c r="BU234" s="91" t="inlineStr">
        <is>
          <t>N</t>
        </is>
      </c>
      <c r="BV234" s="99">
        <f>IF(OR(BF234&lt;&gt;"Y",BG234&lt;&gt;"Y"),"",(AND(ISNUMBER(BQ234),BQ234&gt;0))+(BR234="Stacked up")+(AND(ISNUMBER(BH234),BH234&gt;=-Settings!$B$17))+(AND(ISNUMBER(BK234),ISNUMBER(BM234),BK234&gt;0,BM234&gt;0))+(AND(ISNUMBER(AQ234),AQ234&gt;=Settings!$B$18))+(AND(ISNUMBER(BT234),BT234&gt;=Settings!$B$19,BT234&lt;=Settings!$B$20))+(AND(ISNUMBER(AS234),AS234&gt;0))+(AND(ISNUMBER(T234),ISNUMBER(M234),T234&gt;=Settings!$B$21,M234&gt;0))+(AND(ISNUMBER(AD234),ISNUMBER(M234),AD234&gt;=Settings!$B$22,M234&gt;0))+(AY234&gt;=1))</f>
        <v/>
      </c>
      <c r="BW234" s="91">
        <f>IF(OR(AY234=0,BF234&lt;&gt;"Y",BG234&lt;&gt;"Y"),"",1+SUMPRODUCT(($A$6:$A$2604=A234)*($AY$6:$AY$2604&gt;0)*($BF$6:$BF$2604="Y")*($BG$6:$BG$2604="Y")*(($AY$6:$AY$2604&gt;AY234)+($AY$6:$AY$2604=AY234)*($AD$6:$AD$2604&gt;AD234))))</f>
        <v/>
      </c>
    </row>
    <row r="235" ht="23.85" customHeight="1" s="55">
      <c r="A235" s="90" t="n">
        <v>46296</v>
      </c>
      <c r="B235" s="91" t="inlineStr">
        <is>
          <t>AJANTPHARM</t>
        </is>
      </c>
      <c r="C235" s="91" t="inlineStr">
        <is>
          <t>INE031B01049</t>
        </is>
      </c>
      <c r="D235" s="91" t="inlineStr">
        <is>
          <t>Healthcare</t>
        </is>
      </c>
      <c r="E235" s="91" t="inlineStr">
        <is>
          <t>Midcap 150 (rest)</t>
        </is>
      </c>
      <c r="F235" s="93" t="n">
        <v>44748</v>
      </c>
      <c r="G235" s="92" t="inlineStr">
        <is>
          <t>N</t>
        </is>
      </c>
      <c r="H235" s="94" t="n"/>
      <c r="I235" s="91" t="inlineStr">
        <is>
          <t>N</t>
        </is>
      </c>
      <c r="J235" s="92">
        <f>IF(K235="","N","Y")</f>
        <v/>
      </c>
      <c r="K235" s="94">
        <f>_xlfn.TEXTJOIN("; ",TRUE,IF(P235="52-wk low","52-wk low",""),IF(AND(AD235&gt;=Settings!$B$12,M235&lt;0),"Distribution",""),IF(AND(AJ235="Y",M235&lt;0,AK235&lt;-Settings!$B$13),"Long unwinding",""),IF(AND(AJ235="Y",M235&lt;0,AK235&gt;Settings!$B$13),"Short buildup",""))</f>
        <v/>
      </c>
      <c r="L235" s="95" t="n">
        <v>3581</v>
      </c>
      <c r="M235" s="96" t="n">
        <v>-1.1</v>
      </c>
      <c r="N235" s="93" t="n">
        <v>1102</v>
      </c>
      <c r="O235" s="91" t="inlineStr">
        <is>
          <t>None</t>
        </is>
      </c>
      <c r="P235" s="91" t="inlineStr">
        <is>
          <t>None</t>
        </is>
      </c>
      <c r="Q235" s="97" t="n">
        <v>0.76</v>
      </c>
      <c r="R235" s="96" t="n">
        <v>0.93</v>
      </c>
      <c r="S235" s="96" t="n">
        <v>0.8100000000000001</v>
      </c>
      <c r="T235" s="96" t="n">
        <v>0.8</v>
      </c>
      <c r="U235" s="96" t="n">
        <v>0.65</v>
      </c>
      <c r="V235" s="103" t="n">
        <v>0.8</v>
      </c>
      <c r="W235" s="102" t="n">
        <v>3</v>
      </c>
      <c r="X235" s="93" t="n"/>
      <c r="Y235" s="91" t="inlineStr">
        <is>
          <t>None</t>
        </is>
      </c>
      <c r="Z235" s="99" t="n">
        <v>46.07</v>
      </c>
      <c r="AA235" s="96" t="n">
        <v>0.86</v>
      </c>
      <c r="AB235" s="96" t="n">
        <v>0.92</v>
      </c>
      <c r="AC235" s="96" t="n">
        <v>0.72</v>
      </c>
      <c r="AD235" s="96" t="n">
        <v>0.78</v>
      </c>
      <c r="AE235" s="96" t="n">
        <v>0.63</v>
      </c>
      <c r="AF235" s="103" t="n">
        <v>1.08</v>
      </c>
      <c r="AG235" s="91" t="inlineStr">
        <is>
          <t>Normal</t>
        </is>
      </c>
      <c r="AH235" s="100" t="n">
        <v>0</v>
      </c>
      <c r="AI235" s="101" t="n">
        <v>0</v>
      </c>
      <c r="AJ235" s="92" t="inlineStr">
        <is>
          <t>N</t>
        </is>
      </c>
      <c r="AK235" s="96" t="n"/>
      <c r="AL235" s="91" t="inlineStr">
        <is>
          <t>n/a</t>
        </is>
      </c>
      <c r="AM235" s="93" t="n"/>
      <c r="AN235" s="92" t="inlineStr">
        <is>
          <t>Mid150 Mom 50; MidSmall400 MQ 100; 500 Multicap MQ 50; TotalMkt MQ 50</t>
        </is>
      </c>
      <c r="AO235" s="102" t="n">
        <v>4</v>
      </c>
      <c r="AP235" s="103" t="n">
        <v>2.22</v>
      </c>
      <c r="AQ235" s="102" t="n">
        <v>92</v>
      </c>
      <c r="AR235" s="91" t="inlineStr">
        <is>
          <t>N</t>
        </is>
      </c>
      <c r="AS235" s="104" t="n">
        <v>3.79</v>
      </c>
      <c r="AT235" s="92">
        <f>IF(AND(P235="52-wk high",T235&gt;=Settings!$B$7),"Y","N")</f>
        <v/>
      </c>
      <c r="AU235" s="91">
        <f>IF(AND(AD235&gt;=Settings!$B$8,M235&gt;0),"Y","N")</f>
        <v/>
      </c>
      <c r="AV235" s="91">
        <f>IF(OR(AH235&gt;Settings!$B$9,AI235&gt;Settings!$B$9),"Y","N")</f>
        <v/>
      </c>
      <c r="AW235" s="91">
        <f>IF(AJ235&lt;&gt;"Y","n/a",IF(AND(M235&gt;0,AK235&gt;Settings!$B$10),"Y","N"))</f>
        <v/>
      </c>
      <c r="AX235" s="91">
        <f>IF(AO235&gt;=Settings!$B$11,"Y","N")</f>
        <v/>
      </c>
      <c r="AY235" s="99">
        <f>(AT235="Y")+(AU235="Y")+(AV235="Y")+(AW235="Y")+(AX235="Y")</f>
        <v/>
      </c>
      <c r="AZ235" s="94">
        <f>IF(AY235=0,"None",_xlfn.TEXTJOIN(", ",TRUE(),IF(AT235="Y","Breakout",""),IF(AU235="Y","Accumulation",""),IF(AV235="Y","Institutional buying",""),IF(AW235="Y","Long buildup",""),IF(AX235="Y","Momentum leader","")))</f>
        <v/>
      </c>
      <c r="BA235" s="94">
        <f>IF(BW235="","","Passes "&amp;AY235&amp;" of 5 buy-side scans"&amp;IF(G235="Y","; RED FLAG: filter out using Red flag column",""))</f>
        <v/>
      </c>
      <c r="BB235" s="91" t="inlineStr">
        <is>
          <t>None</t>
        </is>
      </c>
      <c r="BC235" s="92" t="inlineStr">
        <is>
          <t>N</t>
        </is>
      </c>
      <c r="BD235" s="94" t="n"/>
      <c r="BE235" s="94" t="n"/>
      <c r="BF235" s="92">
        <f>IF(R235*100000&gt;=Settings!$B$5,"Y","N")</f>
        <v/>
      </c>
      <c r="BG235" s="91">
        <f>IF(F235&gt;Settings!$B$6,"Y","N")</f>
        <v/>
      </c>
      <c r="BH235" s="97" t="n">
        <v>-5.66</v>
      </c>
      <c r="BI235" s="96" t="n">
        <v>1.17</v>
      </c>
      <c r="BJ235" s="96" t="n">
        <v>2.17</v>
      </c>
      <c r="BK235" s="96" t="n">
        <v>6.98</v>
      </c>
      <c r="BL235" s="96" t="n">
        <v>27.13</v>
      </c>
      <c r="BM235" s="96" t="n">
        <v>49.32</v>
      </c>
      <c r="BN235" s="97" t="n">
        <v>0.89</v>
      </c>
      <c r="BO235" s="96" t="n">
        <v>2.29</v>
      </c>
      <c r="BP235" s="96" t="n">
        <v>6.2</v>
      </c>
      <c r="BQ235" s="96" t="n">
        <v>13.18</v>
      </c>
      <c r="BR235" s="91" t="inlineStr">
        <is>
          <t>Stacked up</t>
        </is>
      </c>
      <c r="BS235" s="91" t="inlineStr">
        <is>
          <t>None</t>
        </is>
      </c>
      <c r="BT235" s="96" t="n">
        <v>55.4</v>
      </c>
      <c r="BU235" s="91" t="inlineStr">
        <is>
          <t>N</t>
        </is>
      </c>
      <c r="BV235" s="99">
        <f>IF(OR(BF235&lt;&gt;"Y",BG235&lt;&gt;"Y"),"",(AND(ISNUMBER(BQ235),BQ235&gt;0))+(BR235="Stacked up")+(AND(ISNUMBER(BH235),BH235&gt;=-Settings!$B$17))+(AND(ISNUMBER(BK235),ISNUMBER(BM235),BK235&gt;0,BM235&gt;0))+(AND(ISNUMBER(AQ235),AQ235&gt;=Settings!$B$18))+(AND(ISNUMBER(BT235),BT235&gt;=Settings!$B$19,BT235&lt;=Settings!$B$20))+(AND(ISNUMBER(AS235),AS235&gt;0))+(AND(ISNUMBER(T235),ISNUMBER(M235),T235&gt;=Settings!$B$21,M235&gt;0))+(AND(ISNUMBER(AD235),ISNUMBER(M235),AD235&gt;=Settings!$B$22,M235&gt;0))+(AY235&gt;=1))</f>
        <v/>
      </c>
      <c r="BW235" s="91">
        <f>IF(OR(AY235=0,BF235&lt;&gt;"Y",BG235&lt;&gt;"Y"),"",1+SUMPRODUCT(($A$6:$A$2604=A235)*($AY$6:$AY$2604&gt;0)*($BF$6:$BF$2604="Y")*($BG$6:$BG$2604="Y")*(($AY$6:$AY$2604&gt;AY235)+($AY$6:$AY$2604=AY235)*($AD$6:$AD$2604&gt;AD235))))</f>
        <v/>
      </c>
    </row>
    <row r="236" ht="23.85" customHeight="1" s="55">
      <c r="A236" s="90" t="n">
        <v>46296</v>
      </c>
      <c r="B236" s="91" t="inlineStr">
        <is>
          <t>PETRONET</t>
        </is>
      </c>
      <c r="C236" s="91" t="inlineStr">
        <is>
          <t>INE347G01014</t>
        </is>
      </c>
      <c r="D236" s="91" t="inlineStr">
        <is>
          <t>Oil Gas &amp; Consumable Fuels</t>
        </is>
      </c>
      <c r="E236" s="91" t="inlineStr">
        <is>
          <t>Midcap 150 (rest)</t>
        </is>
      </c>
      <c r="F236" s="93" t="n">
        <v>42825</v>
      </c>
      <c r="G236" s="92" t="inlineStr">
        <is>
          <t>N</t>
        </is>
      </c>
      <c r="H236" s="94" t="n"/>
      <c r="I236" s="91" t="inlineStr">
        <is>
          <t>N</t>
        </is>
      </c>
      <c r="J236" s="92">
        <f>IF(K236="","N","Y")</f>
        <v/>
      </c>
      <c r="K236" s="94">
        <f>_xlfn.TEXTJOIN("; ",TRUE,IF(P236="52-wk low","52-wk low",""),IF(AND(AD236&gt;=Settings!$B$12,M236&lt;0),"Distribution",""),IF(AND(AJ236="Y",M236&lt;0,AK236&lt;-Settings!$B$13),"Long unwinding",""),IF(AND(AJ236="Y",M236&lt;0,AK236&gt;Settings!$B$13),"Short buildup",""))</f>
        <v/>
      </c>
      <c r="L236" s="95" t="n">
        <v>285.5</v>
      </c>
      <c r="M236" s="96" t="n">
        <v>0.35</v>
      </c>
      <c r="N236" s="93" t="n">
        <v>480</v>
      </c>
      <c r="O236" s="91" t="inlineStr">
        <is>
          <t>None</t>
        </is>
      </c>
      <c r="P236" s="91" t="inlineStr">
        <is>
          <t>None</t>
        </is>
      </c>
      <c r="Q236" s="97" t="n">
        <v>16.79</v>
      </c>
      <c r="R236" s="96" t="n">
        <v>16.62</v>
      </c>
      <c r="S236" s="96" t="n">
        <v>1.02</v>
      </c>
      <c r="T236" s="96" t="n">
        <v>0.92</v>
      </c>
      <c r="U236" s="96" t="n">
        <v>0.74</v>
      </c>
      <c r="V236" s="103" t="n">
        <v>0.73</v>
      </c>
      <c r="W236" s="102" t="n">
        <v>5</v>
      </c>
      <c r="X236" s="93" t="n"/>
      <c r="Y236" s="91" t="inlineStr">
        <is>
          <t>None</t>
        </is>
      </c>
      <c r="Z236" s="99" t="n">
        <v>69.08</v>
      </c>
      <c r="AA236" s="96" t="n">
        <v>1.15</v>
      </c>
      <c r="AB236" s="96" t="n">
        <v>1.19</v>
      </c>
      <c r="AC236" s="96" t="n">
        <v>1.15</v>
      </c>
      <c r="AD236" s="96" t="n">
        <v>1.07</v>
      </c>
      <c r="AE236" s="96" t="n">
        <v>0.84</v>
      </c>
      <c r="AF236" s="103" t="n">
        <v>1.01</v>
      </c>
      <c r="AG236" s="91" t="inlineStr">
        <is>
          <t>Normal</t>
        </is>
      </c>
      <c r="AH236" s="100" t="n">
        <v>0</v>
      </c>
      <c r="AI236" s="101" t="n">
        <v>0</v>
      </c>
      <c r="AJ236" s="92" t="inlineStr">
        <is>
          <t>Y</t>
        </is>
      </c>
      <c r="AK236" s="96" t="n">
        <v>-0.67</v>
      </c>
      <c r="AL236" s="91" t="inlineStr">
        <is>
          <t>Short covering</t>
        </is>
      </c>
      <c r="AM236" s="93" t="n">
        <v>210</v>
      </c>
      <c r="AN236" s="92" t="inlineStr">
        <is>
          <t>None</t>
        </is>
      </c>
      <c r="AO236" s="102" t="n">
        <v>0</v>
      </c>
      <c r="AP236" s="103" t="n">
        <v>1.03</v>
      </c>
      <c r="AQ236" s="102" t="n">
        <v>64</v>
      </c>
      <c r="AR236" s="91" t="inlineStr">
        <is>
          <t>N</t>
        </is>
      </c>
      <c r="AS236" s="104" t="n">
        <v>2.69</v>
      </c>
      <c r="AT236" s="92">
        <f>IF(AND(P236="52-wk high",T236&gt;=Settings!$B$7),"Y","N")</f>
        <v/>
      </c>
      <c r="AU236" s="91">
        <f>IF(AND(AD236&gt;=Settings!$B$8,M236&gt;0),"Y","N")</f>
        <v/>
      </c>
      <c r="AV236" s="91">
        <f>IF(OR(AH236&gt;Settings!$B$9,AI236&gt;Settings!$B$9),"Y","N")</f>
        <v/>
      </c>
      <c r="AW236" s="91">
        <f>IF(AJ236&lt;&gt;"Y","n/a",IF(AND(M236&gt;0,AK236&gt;Settings!$B$10),"Y","N"))</f>
        <v/>
      </c>
      <c r="AX236" s="91">
        <f>IF(AO236&gt;=Settings!$B$11,"Y","N")</f>
        <v/>
      </c>
      <c r="AY236" s="99">
        <f>(AT236="Y")+(AU236="Y")+(AV236="Y")+(AW236="Y")+(AX236="Y")</f>
        <v/>
      </c>
      <c r="AZ236" s="94">
        <f>IF(AY236=0,"None",_xlfn.TEXTJOIN(", ",TRUE(),IF(AT236="Y","Breakout",""),IF(AU236="Y","Accumulation",""),IF(AV236="Y","Institutional buying",""),IF(AW236="Y","Long buildup",""),IF(AX236="Y","Momentum leader","")))</f>
        <v/>
      </c>
      <c r="BA236" s="94">
        <f>IF(BW236="","","Passes "&amp;AY236&amp;" of 5 buy-side scans"&amp;IF(G236="Y","; RED FLAG: filter out using Red flag column",""))</f>
        <v/>
      </c>
      <c r="BB236" s="91" t="inlineStr">
        <is>
          <t>None</t>
        </is>
      </c>
      <c r="BC236" s="92" t="inlineStr">
        <is>
          <t>N</t>
        </is>
      </c>
      <c r="BD236" s="94" t="n"/>
      <c r="BE236" s="94" t="n"/>
      <c r="BF236" s="92">
        <f>IF(R236*100000&gt;=Settings!$B$5,"Y","N")</f>
        <v/>
      </c>
      <c r="BG236" s="91">
        <f>IF(F236&gt;Settings!$B$6,"Y","N")</f>
        <v/>
      </c>
      <c r="BH236" s="97" t="n">
        <v>-12.53</v>
      </c>
      <c r="BI236" s="96" t="n">
        <v>-0.38</v>
      </c>
      <c r="BJ236" s="96" t="n">
        <v>-2.33</v>
      </c>
      <c r="BK236" s="96" t="n">
        <v>2.29</v>
      </c>
      <c r="BL236" s="96" t="n">
        <v>10.71</v>
      </c>
      <c r="BM236" s="96" t="n">
        <v>4.01</v>
      </c>
      <c r="BN236" s="97" t="n">
        <v>-0.29</v>
      </c>
      <c r="BO236" s="96" t="n">
        <v>0.17</v>
      </c>
      <c r="BP236" s="96" t="n">
        <v>0.98</v>
      </c>
      <c r="BQ236" s="96" t="n">
        <v>1.77</v>
      </c>
      <c r="BR236" s="91" t="inlineStr">
        <is>
          <t>Mixed</t>
        </is>
      </c>
      <c r="BS236" s="91" t="inlineStr">
        <is>
          <t>None</t>
        </is>
      </c>
      <c r="BT236" s="96" t="n">
        <v>48.4</v>
      </c>
      <c r="BU236" s="91" t="inlineStr">
        <is>
          <t>N</t>
        </is>
      </c>
      <c r="BV236" s="99">
        <f>IF(OR(BF236&lt;&gt;"Y",BG236&lt;&gt;"Y"),"",(AND(ISNUMBER(BQ236),BQ236&gt;0))+(BR236="Stacked up")+(AND(ISNUMBER(BH236),BH236&gt;=-Settings!$B$17))+(AND(ISNUMBER(BK236),ISNUMBER(BM236),BK236&gt;0,BM236&gt;0))+(AND(ISNUMBER(AQ236),AQ236&gt;=Settings!$B$18))+(AND(ISNUMBER(BT236),BT236&gt;=Settings!$B$19,BT236&lt;=Settings!$B$20))+(AND(ISNUMBER(AS236),AS236&gt;0))+(AND(ISNUMBER(T236),ISNUMBER(M236),T236&gt;=Settings!$B$21,M236&gt;0))+(AND(ISNUMBER(AD236),ISNUMBER(M236),AD236&gt;=Settings!$B$22,M236&gt;0))+(AY236&gt;=1))</f>
        <v/>
      </c>
      <c r="BW236" s="91">
        <f>IF(OR(AY236=0,BF236&lt;&gt;"Y",BG236&lt;&gt;"Y"),"",1+SUMPRODUCT(($A$6:$A$2604=A236)*($AY$6:$AY$2604&gt;0)*($BF$6:$BF$2604="Y")*($BG$6:$BG$2604="Y")*(($AY$6:$AY$2604&gt;AY236)+($AY$6:$AY$2604=AY236)*($AD$6:$AD$2604&gt;AD236))))</f>
        <v/>
      </c>
    </row>
    <row r="237" ht="23.85" customHeight="1" s="55">
      <c r="A237" s="90" t="n">
        <v>46296</v>
      </c>
      <c r="B237" s="91" t="inlineStr">
        <is>
          <t>BALKRISIND</t>
        </is>
      </c>
      <c r="C237" s="91" t="inlineStr">
        <is>
          <t>INE787D01026</t>
        </is>
      </c>
      <c r="D237" s="91" t="inlineStr">
        <is>
          <t>Automobile and Auto Components</t>
        </is>
      </c>
      <c r="E237" s="91" t="inlineStr">
        <is>
          <t>Midcap 150 (rest)</t>
        </is>
      </c>
      <c r="F237" s="93" t="n">
        <v>40278</v>
      </c>
      <c r="G237" s="92" t="inlineStr">
        <is>
          <t>N</t>
        </is>
      </c>
      <c r="H237" s="94" t="n"/>
      <c r="I237" s="91" t="inlineStr">
        <is>
          <t>N</t>
        </is>
      </c>
      <c r="J237" s="92">
        <f>IF(K237="","N","Y")</f>
        <v/>
      </c>
      <c r="K237" s="94">
        <f>_xlfn.TEXTJOIN("; ",TRUE,IF(P237="52-wk low","52-wk low",""),IF(AND(AD237&gt;=Settings!$B$12,M237&lt;0),"Distribution",""),IF(AND(AJ237="Y",M237&lt;0,AK237&lt;-Settings!$B$13),"Long unwinding",""),IF(AND(AJ237="Y",M237&lt;0,AK237&gt;Settings!$B$13),"Short buildup",""))</f>
        <v/>
      </c>
      <c r="L237" s="95" t="n">
        <v>2083.5</v>
      </c>
      <c r="M237" s="96" t="n">
        <v>-1.58</v>
      </c>
      <c r="N237" s="93" t="n">
        <v>1390</v>
      </c>
      <c r="O237" s="91" t="inlineStr">
        <is>
          <t>None</t>
        </is>
      </c>
      <c r="P237" s="91" t="inlineStr">
        <is>
          <t>None</t>
        </is>
      </c>
      <c r="Q237" s="97" t="n">
        <v>3.26</v>
      </c>
      <c r="R237" s="96" t="n">
        <v>2.43</v>
      </c>
      <c r="S237" s="96" t="n">
        <v>1.34</v>
      </c>
      <c r="T237" s="96" t="n">
        <v>0.57</v>
      </c>
      <c r="U237" s="96" t="n">
        <v>0.85</v>
      </c>
      <c r="V237" s="103" t="n">
        <v>0.63</v>
      </c>
      <c r="W237" s="102" t="n">
        <v>0</v>
      </c>
      <c r="X237" s="93" t="n"/>
      <c r="Y237" s="91" t="inlineStr">
        <is>
          <t>None</t>
        </is>
      </c>
      <c r="Z237" s="99" t="n">
        <v>65.67</v>
      </c>
      <c r="AA237" s="96" t="n">
        <v>1.19</v>
      </c>
      <c r="AB237" s="96" t="n">
        <v>1.21</v>
      </c>
      <c r="AC237" s="96" t="n">
        <v>1.61</v>
      </c>
      <c r="AD237" s="96" t="n">
        <v>0.74</v>
      </c>
      <c r="AE237" s="96" t="n">
        <v>1.05</v>
      </c>
      <c r="AF237" s="103" t="n">
        <v>1.06</v>
      </c>
      <c r="AG237" s="91" t="inlineStr">
        <is>
          <t>Normal</t>
        </is>
      </c>
      <c r="AH237" s="100" t="n">
        <v>0</v>
      </c>
      <c r="AI237" s="101" t="n">
        <v>0</v>
      </c>
      <c r="AJ237" s="92" t="inlineStr">
        <is>
          <t>N</t>
        </is>
      </c>
      <c r="AK237" s="96" t="n"/>
      <c r="AL237" s="91" t="inlineStr">
        <is>
          <t>n/a</t>
        </is>
      </c>
      <c r="AM237" s="93" t="n"/>
      <c r="AN237" s="92" t="inlineStr">
        <is>
          <t>None</t>
        </is>
      </c>
      <c r="AO237" s="102" t="n">
        <v>0</v>
      </c>
      <c r="AP237" s="103" t="n">
        <v>0.72</v>
      </c>
      <c r="AQ237" s="102" t="n">
        <v>40</v>
      </c>
      <c r="AR237" s="91" t="inlineStr">
        <is>
          <t>N</t>
        </is>
      </c>
      <c r="AS237" s="104" t="n">
        <v>0.5600000000000001</v>
      </c>
      <c r="AT237" s="92">
        <f>IF(AND(P237="52-wk high",T237&gt;=Settings!$B$7),"Y","N")</f>
        <v/>
      </c>
      <c r="AU237" s="91">
        <f>IF(AND(AD237&gt;=Settings!$B$8,M237&gt;0),"Y","N")</f>
        <v/>
      </c>
      <c r="AV237" s="91">
        <f>IF(OR(AH237&gt;Settings!$B$9,AI237&gt;Settings!$B$9),"Y","N")</f>
        <v/>
      </c>
      <c r="AW237" s="91">
        <f>IF(AJ237&lt;&gt;"Y","n/a",IF(AND(M237&gt;0,AK237&gt;Settings!$B$10),"Y","N"))</f>
        <v/>
      </c>
      <c r="AX237" s="91">
        <f>IF(AO237&gt;=Settings!$B$11,"Y","N")</f>
        <v/>
      </c>
      <c r="AY237" s="99">
        <f>(AT237="Y")+(AU237="Y")+(AV237="Y")+(AW237="Y")+(AX237="Y")</f>
        <v/>
      </c>
      <c r="AZ237" s="94">
        <f>IF(AY237=0,"None",_xlfn.TEXTJOIN(", ",TRUE(),IF(AT237="Y","Breakout",""),IF(AU237="Y","Accumulation",""),IF(AV237="Y","Institutional buying",""),IF(AW237="Y","Long buildup",""),IF(AX237="Y","Momentum leader","")))</f>
        <v/>
      </c>
      <c r="BA237" s="94">
        <f>IF(BW237="","","Passes "&amp;AY237&amp;" of 5 buy-side scans"&amp;IF(G237="Y","; RED FLAG: filter out using Red flag column",""))</f>
        <v/>
      </c>
      <c r="BB237" s="91" t="inlineStr">
        <is>
          <t>None</t>
        </is>
      </c>
      <c r="BC237" s="92" t="inlineStr">
        <is>
          <t>N</t>
        </is>
      </c>
      <c r="BD237" s="94" t="n"/>
      <c r="BE237" s="94" t="n"/>
      <c r="BF237" s="92">
        <f>IF(R237*100000&gt;=Settings!$B$5,"Y","N")</f>
        <v/>
      </c>
      <c r="BG237" s="91">
        <f>IF(F237&gt;Settings!$B$6,"Y","N")</f>
        <v/>
      </c>
      <c r="BH237" s="97" t="n">
        <v>-24.92</v>
      </c>
      <c r="BI237" s="96" t="n">
        <v>-3.89</v>
      </c>
      <c r="BJ237" s="96" t="n">
        <v>-10.65</v>
      </c>
      <c r="BK237" s="96" t="n">
        <v>-3.96</v>
      </c>
      <c r="BL237" s="96" t="n">
        <v>-2.07</v>
      </c>
      <c r="BM237" s="96" t="n">
        <v>-9.630000000000001</v>
      </c>
      <c r="BN237" s="97" t="n">
        <v>-4.99</v>
      </c>
      <c r="BO237" s="96" t="n">
        <v>-6.79</v>
      </c>
      <c r="BP237" s="96" t="n">
        <v>-7.25</v>
      </c>
      <c r="BQ237" s="96" t="n">
        <v>-8.279999999999999</v>
      </c>
      <c r="BR237" s="91" t="inlineStr">
        <is>
          <t>Stacked down</t>
        </is>
      </c>
      <c r="BS237" s="91" t="inlineStr">
        <is>
          <t>None</t>
        </is>
      </c>
      <c r="BT237" s="96" t="n">
        <v>27.8</v>
      </c>
      <c r="BU237" s="91" t="inlineStr">
        <is>
          <t>N</t>
        </is>
      </c>
      <c r="BV237" s="99">
        <f>IF(OR(BF237&lt;&gt;"Y",BG237&lt;&gt;"Y"),"",(AND(ISNUMBER(BQ237),BQ237&gt;0))+(BR237="Stacked up")+(AND(ISNUMBER(BH237),BH237&gt;=-Settings!$B$17))+(AND(ISNUMBER(BK237),ISNUMBER(BM237),BK237&gt;0,BM237&gt;0))+(AND(ISNUMBER(AQ237),AQ237&gt;=Settings!$B$18))+(AND(ISNUMBER(BT237),BT237&gt;=Settings!$B$19,BT237&lt;=Settings!$B$20))+(AND(ISNUMBER(AS237),AS237&gt;0))+(AND(ISNUMBER(T237),ISNUMBER(M237),T237&gt;=Settings!$B$21,M237&gt;0))+(AND(ISNUMBER(AD237),ISNUMBER(M237),AD237&gt;=Settings!$B$22,M237&gt;0))+(AY237&gt;=1))</f>
        <v/>
      </c>
      <c r="BW237" s="91">
        <f>IF(OR(AY237=0,BF237&lt;&gt;"Y",BG237&lt;&gt;"Y"),"",1+SUMPRODUCT(($A$6:$A$2604=A237)*($AY$6:$AY$2604&gt;0)*($BF$6:$BF$2604="Y")*($BG$6:$BG$2604="Y")*(($AY$6:$AY$2604&gt;AY237)+($AY$6:$AY$2604=AY237)*($AD$6:$AD$2604&gt;AD237))))</f>
        <v/>
      </c>
    </row>
    <row r="238" ht="23.85" customHeight="1" s="55">
      <c r="A238" s="90" t="n">
        <v>46296</v>
      </c>
      <c r="B238" s="91" t="inlineStr">
        <is>
          <t>THERMAX</t>
        </is>
      </c>
      <c r="C238" s="91" t="inlineStr">
        <is>
          <t>INE152A01029</t>
        </is>
      </c>
      <c r="D238" s="91" t="inlineStr">
        <is>
          <t>Capital Goods</t>
        </is>
      </c>
      <c r="E238" s="91" t="inlineStr">
        <is>
          <t>Midcap 150 (rest)</t>
        </is>
      </c>
      <c r="F238" s="93" t="n">
        <v>40044</v>
      </c>
      <c r="G238" s="92" t="inlineStr">
        <is>
          <t>N</t>
        </is>
      </c>
      <c r="H238" s="94" t="n"/>
      <c r="I238" s="91" t="inlineStr">
        <is>
          <t>N</t>
        </is>
      </c>
      <c r="J238" s="92">
        <f>IF(K238="","N","Y")</f>
        <v/>
      </c>
      <c r="K238" s="94">
        <f>_xlfn.TEXTJOIN("; ",TRUE,IF(P238="52-wk low","52-wk low",""),IF(AND(AD238&gt;=Settings!$B$12,M238&lt;0),"Distribution",""),IF(AND(AJ238="Y",M238&lt;0,AK238&lt;-Settings!$B$13),"Long unwinding",""),IF(AND(AJ238="Y",M238&lt;0,AK238&gt;Settings!$B$13),"Short buildup",""))</f>
        <v/>
      </c>
      <c r="L238" s="95" t="n">
        <v>3360.6</v>
      </c>
      <c r="M238" s="96" t="n">
        <v>-0.93</v>
      </c>
      <c r="N238" s="93" t="n">
        <v>1002</v>
      </c>
      <c r="O238" s="91" t="inlineStr">
        <is>
          <t>None</t>
        </is>
      </c>
      <c r="P238" s="91" t="inlineStr">
        <is>
          <t>None</t>
        </is>
      </c>
      <c r="Q238" s="97" t="n">
        <v>2.9</v>
      </c>
      <c r="R238" s="96" t="n">
        <v>1.71</v>
      </c>
      <c r="S238" s="96" t="n">
        <v>1.78</v>
      </c>
      <c r="T238" s="96" t="n">
        <v>1.23</v>
      </c>
      <c r="U238" s="96" t="n">
        <v>1.09</v>
      </c>
      <c r="V238" s="103" t="n">
        <v>0.66</v>
      </c>
      <c r="W238" s="102" t="n">
        <v>2</v>
      </c>
      <c r="X238" s="93" t="n">
        <v>219</v>
      </c>
      <c r="Y238" s="91" t="inlineStr">
        <is>
          <t>None</t>
        </is>
      </c>
      <c r="Z238" s="99" t="n">
        <v>64.58</v>
      </c>
      <c r="AA238" s="96" t="n">
        <v>1.16</v>
      </c>
      <c r="AB238" s="96" t="n">
        <v>1.25</v>
      </c>
      <c r="AC238" s="96" t="n">
        <v>2</v>
      </c>
      <c r="AD238" s="96" t="n">
        <v>1.81</v>
      </c>
      <c r="AE238" s="96" t="n">
        <v>1.59</v>
      </c>
      <c r="AF238" s="103" t="n">
        <v>1.28</v>
      </c>
      <c r="AG238" s="91" t="inlineStr">
        <is>
          <t>Normal</t>
        </is>
      </c>
      <c r="AH238" s="100" t="n">
        <v>0</v>
      </c>
      <c r="AI238" s="101" t="n">
        <v>0</v>
      </c>
      <c r="AJ238" s="92" t="inlineStr">
        <is>
          <t>N</t>
        </is>
      </c>
      <c r="AK238" s="96" t="n"/>
      <c r="AL238" s="91" t="inlineStr">
        <is>
          <t>n/a</t>
        </is>
      </c>
      <c r="AM238" s="93" t="n"/>
      <c r="AN238" s="92" t="inlineStr">
        <is>
          <t>500 Mom 50; Mid150 Mom 50; MidSmall400 MQ 100</t>
        </is>
      </c>
      <c r="AO238" s="102" t="n">
        <v>3</v>
      </c>
      <c r="AP238" s="103" t="n">
        <v>0.88</v>
      </c>
      <c r="AQ238" s="102" t="n">
        <v>55</v>
      </c>
      <c r="AR238" s="91" t="inlineStr">
        <is>
          <t>N</t>
        </is>
      </c>
      <c r="AS238" s="104" t="n">
        <v>5.9</v>
      </c>
      <c r="AT238" s="92">
        <f>IF(AND(P238="52-wk high",T238&gt;=Settings!$B$7),"Y","N")</f>
        <v/>
      </c>
      <c r="AU238" s="91">
        <f>IF(AND(AD238&gt;=Settings!$B$8,M238&gt;0),"Y","N")</f>
        <v/>
      </c>
      <c r="AV238" s="91">
        <f>IF(OR(AH238&gt;Settings!$B$9,AI238&gt;Settings!$B$9),"Y","N")</f>
        <v/>
      </c>
      <c r="AW238" s="91">
        <f>IF(AJ238&lt;&gt;"Y","n/a",IF(AND(M238&gt;0,AK238&gt;Settings!$B$10),"Y","N"))</f>
        <v/>
      </c>
      <c r="AX238" s="91">
        <f>IF(AO238&gt;=Settings!$B$11,"Y","N")</f>
        <v/>
      </c>
      <c r="AY238" s="99">
        <f>(AT238="Y")+(AU238="Y")+(AV238="Y")+(AW238="Y")+(AX238="Y")</f>
        <v/>
      </c>
      <c r="AZ238" s="94">
        <f>IF(AY238=0,"None",_xlfn.TEXTJOIN(", ",TRUE(),IF(AT238="Y","Breakout",""),IF(AU238="Y","Accumulation",""),IF(AV238="Y","Institutional buying",""),IF(AW238="Y","Long buildup",""),IF(AX238="Y","Momentum leader","")))</f>
        <v/>
      </c>
      <c r="BA238" s="94">
        <f>IF(BW238="","","Passes "&amp;AY238&amp;" of 5 buy-side scans"&amp;IF(G238="Y","; RED FLAG: filter out using Red flag column",""))</f>
        <v/>
      </c>
      <c r="BB238" s="91" t="inlineStr">
        <is>
          <t>None</t>
        </is>
      </c>
      <c r="BC238" s="92" t="inlineStr">
        <is>
          <t>Y</t>
        </is>
      </c>
      <c r="BD238" s="94" t="inlineStr">
        <is>
          <t>PE &gt; 50</t>
        </is>
      </c>
      <c r="BE238" s="94" t="n"/>
      <c r="BF238" s="92">
        <f>IF(R238*100000&gt;=Settings!$B$5,"Y","N")</f>
        <v/>
      </c>
      <c r="BG238" s="91">
        <f>IF(F238&gt;Settings!$B$6,"Y","N")</f>
        <v/>
      </c>
      <c r="BH238" s="97" t="n">
        <v>-36.33</v>
      </c>
      <c r="BI238" s="96" t="n">
        <v>-1.34</v>
      </c>
      <c r="BJ238" s="96" t="n">
        <v>-14.12</v>
      </c>
      <c r="BK238" s="96" t="n">
        <v>-34.37</v>
      </c>
      <c r="BL238" s="96" t="n">
        <v>0.45</v>
      </c>
      <c r="BM238" s="96" t="n">
        <v>6.17</v>
      </c>
      <c r="BN238" s="97" t="n">
        <v>-5.16</v>
      </c>
      <c r="BO238" s="96" t="n">
        <v>-12.06</v>
      </c>
      <c r="BP238" s="96" t="n">
        <v>-15.04</v>
      </c>
      <c r="BQ238" s="96" t="n">
        <v>-12.73</v>
      </c>
      <c r="BR238" s="91" t="inlineStr">
        <is>
          <t>Mixed</t>
        </is>
      </c>
      <c r="BS238" s="91" t="inlineStr">
        <is>
          <t>None</t>
        </is>
      </c>
      <c r="BT238" s="96" t="n">
        <v>32.6</v>
      </c>
      <c r="BU238" s="91" t="inlineStr">
        <is>
          <t>N</t>
        </is>
      </c>
      <c r="BV238" s="99">
        <f>IF(OR(BF238&lt;&gt;"Y",BG238&lt;&gt;"Y"),"",(AND(ISNUMBER(BQ238),BQ238&gt;0))+(BR238="Stacked up")+(AND(ISNUMBER(BH238),BH238&gt;=-Settings!$B$17))+(AND(ISNUMBER(BK238),ISNUMBER(BM238),BK238&gt;0,BM238&gt;0))+(AND(ISNUMBER(AQ238),AQ238&gt;=Settings!$B$18))+(AND(ISNUMBER(BT238),BT238&gt;=Settings!$B$19,BT238&lt;=Settings!$B$20))+(AND(ISNUMBER(AS238),AS238&gt;0))+(AND(ISNUMBER(T238),ISNUMBER(M238),T238&gt;=Settings!$B$21,M238&gt;0))+(AND(ISNUMBER(AD238),ISNUMBER(M238),AD238&gt;=Settings!$B$22,M238&gt;0))+(AY238&gt;=1))</f>
        <v/>
      </c>
      <c r="BW238" s="91">
        <f>IF(OR(AY238=0,BF238&lt;&gt;"Y",BG238&lt;&gt;"Y"),"",1+SUMPRODUCT(($A$6:$A$2604=A238)*($AY$6:$AY$2604&gt;0)*($BF$6:$BF$2604="Y")*($BG$6:$BG$2604="Y")*(($AY$6:$AY$2604&gt;AY238)+($AY$6:$AY$2604=AY238)*($AD$6:$AD$2604&gt;AD238))))</f>
        <v/>
      </c>
    </row>
    <row r="239" ht="23.85" customHeight="1" s="55">
      <c r="A239" s="90" t="n">
        <v>46296</v>
      </c>
      <c r="B239" s="91" t="inlineStr">
        <is>
          <t>JKCEMENT</t>
        </is>
      </c>
      <c r="C239" s="91" t="inlineStr">
        <is>
          <t>INE823G01014</t>
        </is>
      </c>
      <c r="D239" s="91" t="inlineStr">
        <is>
          <t>Construction Materials</t>
        </is>
      </c>
      <c r="E239" s="91" t="inlineStr">
        <is>
          <t>Midcap 150 (rest)</t>
        </is>
      </c>
      <c r="F239" s="93" t="n">
        <v>38263</v>
      </c>
      <c r="G239" s="92" t="inlineStr">
        <is>
          <t>N</t>
        </is>
      </c>
      <c r="H239" s="94" t="n"/>
      <c r="I239" s="91" t="inlineStr">
        <is>
          <t>N</t>
        </is>
      </c>
      <c r="J239" s="92">
        <f>IF(K239="","N","Y")</f>
        <v/>
      </c>
      <c r="K239" s="94">
        <f>_xlfn.TEXTJOIN("; ",TRUE,IF(P239="52-wk low","52-wk low",""),IF(AND(AD239&gt;=Settings!$B$12,M239&lt;0),"Distribution",""),IF(AND(AJ239="Y",M239&lt;0,AK239&lt;-Settings!$B$13),"Long unwinding",""),IF(AND(AJ239="Y",M239&lt;0,AK239&gt;Settings!$B$13),"Short buildup",""))</f>
        <v/>
      </c>
      <c r="L239" s="95" t="n">
        <v>4952</v>
      </c>
      <c r="M239" s="96" t="n">
        <v>-2.44</v>
      </c>
      <c r="N239" s="93" t="n">
        <v>1857</v>
      </c>
      <c r="O239" s="91" t="inlineStr">
        <is>
          <t>None</t>
        </is>
      </c>
      <c r="P239" s="91" t="inlineStr">
        <is>
          <t>None</t>
        </is>
      </c>
      <c r="Q239" s="97" t="n">
        <v>3.35</v>
      </c>
      <c r="R239" s="96" t="n">
        <v>0.6</v>
      </c>
      <c r="S239" s="96" t="n">
        <v>7.16</v>
      </c>
      <c r="T239" s="96" t="n">
        <v>8.109999999999999</v>
      </c>
      <c r="U239" s="96" t="n">
        <v>5.4</v>
      </c>
      <c r="V239" s="103" t="n">
        <v>0.93</v>
      </c>
      <c r="W239" s="102" t="n">
        <v>4</v>
      </c>
      <c r="X239" s="93" t="n"/>
      <c r="Y239" s="91" t="inlineStr">
        <is>
          <t>None</t>
        </is>
      </c>
      <c r="Z239" s="99" t="n">
        <v>84.83</v>
      </c>
      <c r="AA239" s="96" t="n">
        <v>1.52</v>
      </c>
      <c r="AB239" s="96" t="n">
        <v>1.63</v>
      </c>
      <c r="AC239" s="96" t="n">
        <v>10.49</v>
      </c>
      <c r="AD239" s="96" t="n">
        <v>12.76</v>
      </c>
      <c r="AE239" s="96" t="n">
        <v>8.09</v>
      </c>
      <c r="AF239" s="103" t="n">
        <v>1.12</v>
      </c>
      <c r="AG239" s="91" t="inlineStr">
        <is>
          <t>Normal</t>
        </is>
      </c>
      <c r="AH239" s="100" t="n">
        <v>0</v>
      </c>
      <c r="AI239" s="101" t="n">
        <v>0</v>
      </c>
      <c r="AJ239" s="92" t="inlineStr">
        <is>
          <t>N</t>
        </is>
      </c>
      <c r="AK239" s="96" t="n"/>
      <c r="AL239" s="91" t="inlineStr">
        <is>
          <t>n/a</t>
        </is>
      </c>
      <c r="AM239" s="93" t="n"/>
      <c r="AN239" s="92" t="inlineStr">
        <is>
          <t>None</t>
        </is>
      </c>
      <c r="AO239" s="102" t="n">
        <v>0</v>
      </c>
      <c r="AP239" s="103" t="n">
        <v>0.64</v>
      </c>
      <c r="AQ239" s="102" t="n">
        <v>26</v>
      </c>
      <c r="AR239" s="91" t="inlineStr">
        <is>
          <t>N</t>
        </is>
      </c>
      <c r="AS239" s="104" t="n">
        <v>-0.71</v>
      </c>
      <c r="AT239" s="92">
        <f>IF(AND(P239="52-wk high",T239&gt;=Settings!$B$7),"Y","N")</f>
        <v/>
      </c>
      <c r="AU239" s="91">
        <f>IF(AND(AD239&gt;=Settings!$B$8,M239&gt;0),"Y","N")</f>
        <v/>
      </c>
      <c r="AV239" s="91">
        <f>IF(OR(AH239&gt;Settings!$B$9,AI239&gt;Settings!$B$9),"Y","N")</f>
        <v/>
      </c>
      <c r="AW239" s="91">
        <f>IF(AJ239&lt;&gt;"Y","n/a",IF(AND(M239&gt;0,AK239&gt;Settings!$B$10),"Y","N"))</f>
        <v/>
      </c>
      <c r="AX239" s="91">
        <f>IF(AO239&gt;=Settings!$B$11,"Y","N")</f>
        <v/>
      </c>
      <c r="AY239" s="99">
        <f>(AT239="Y")+(AU239="Y")+(AV239="Y")+(AW239="Y")+(AX239="Y")</f>
        <v/>
      </c>
      <c r="AZ239" s="94">
        <f>IF(AY239=0,"None",_xlfn.TEXTJOIN(", ",TRUE(),IF(AT239="Y","Breakout",""),IF(AU239="Y","Accumulation",""),IF(AV239="Y","Institutional buying",""),IF(AW239="Y","Long buildup",""),IF(AX239="Y","Momentum leader","")))</f>
        <v/>
      </c>
      <c r="BA239" s="94">
        <f>IF(BW239="","","Passes "&amp;AY239&amp;" of 5 buy-side scans"&amp;IF(G239="Y","; RED FLAG: filter out using Red flag column",""))</f>
        <v/>
      </c>
      <c r="BB239" s="91" t="inlineStr">
        <is>
          <t>None</t>
        </is>
      </c>
      <c r="BC239" s="92" t="inlineStr">
        <is>
          <t>N</t>
        </is>
      </c>
      <c r="BD239" s="94" t="n"/>
      <c r="BE239" s="94" t="n"/>
      <c r="BF239" s="92">
        <f>IF(R239*100000&gt;=Settings!$B$5,"Y","N")</f>
        <v/>
      </c>
      <c r="BG239" s="91">
        <f>IF(F239&gt;Settings!$B$6,"Y","N")</f>
        <v/>
      </c>
      <c r="BH239" s="97" t="n">
        <v>-26.79</v>
      </c>
      <c r="BI239" s="96" t="n">
        <v>-4.48</v>
      </c>
      <c r="BJ239" s="96" t="n">
        <v>-2.49</v>
      </c>
      <c r="BK239" s="96" t="n">
        <v>-8.52</v>
      </c>
      <c r="BL239" s="96" t="n">
        <v>-3.66</v>
      </c>
      <c r="BM239" s="96" t="n">
        <v>-21.46</v>
      </c>
      <c r="BN239" s="97" t="n">
        <v>-1.53</v>
      </c>
      <c r="BO239" s="96" t="n">
        <v>-3.79</v>
      </c>
      <c r="BP239" s="96" t="n">
        <v>-5.9</v>
      </c>
      <c r="BQ239" s="96" t="n">
        <v>-9.369999999999999</v>
      </c>
      <c r="BR239" s="91" t="inlineStr">
        <is>
          <t>Stacked down</t>
        </is>
      </c>
      <c r="BS239" s="91" t="inlineStr">
        <is>
          <t>None</t>
        </is>
      </c>
      <c r="BT239" s="96" t="n">
        <v>46</v>
      </c>
      <c r="BU239" s="91" t="inlineStr">
        <is>
          <t>N</t>
        </is>
      </c>
      <c r="BV239" s="99">
        <f>IF(OR(BF239&lt;&gt;"Y",BG239&lt;&gt;"Y"),"",(AND(ISNUMBER(BQ239),BQ239&gt;0))+(BR239="Stacked up")+(AND(ISNUMBER(BH239),BH239&gt;=-Settings!$B$17))+(AND(ISNUMBER(BK239),ISNUMBER(BM239),BK239&gt;0,BM239&gt;0))+(AND(ISNUMBER(AQ239),AQ239&gt;=Settings!$B$18))+(AND(ISNUMBER(BT239),BT239&gt;=Settings!$B$19,BT239&lt;=Settings!$B$20))+(AND(ISNUMBER(AS239),AS239&gt;0))+(AND(ISNUMBER(T239),ISNUMBER(M239),T239&gt;=Settings!$B$21,M239&gt;0))+(AND(ISNUMBER(AD239),ISNUMBER(M239),AD239&gt;=Settings!$B$22,M239&gt;0))+(AY239&gt;=1))</f>
        <v/>
      </c>
      <c r="BW239" s="91">
        <f>IF(OR(AY239=0,BF239&lt;&gt;"Y",BG239&lt;&gt;"Y"),"",1+SUMPRODUCT(($A$6:$A$2604=A239)*($AY$6:$AY$2604&gt;0)*($BF$6:$BF$2604="Y")*($BG$6:$BG$2604="Y")*(($AY$6:$AY$2604&gt;AY239)+($AY$6:$AY$2604=AY239)*($AD$6:$AD$2604&gt;AD239))))</f>
        <v/>
      </c>
    </row>
    <row r="240" ht="23.85" customHeight="1" s="55">
      <c r="A240" s="90" t="n">
        <v>46296</v>
      </c>
      <c r="B240" s="91" t="inlineStr">
        <is>
          <t>KPRMILL</t>
        </is>
      </c>
      <c r="C240" s="91" t="inlineStr">
        <is>
          <t>INE930H01031</t>
        </is>
      </c>
      <c r="D240" s="91" t="inlineStr">
        <is>
          <t>Textiles</t>
        </is>
      </c>
      <c r="E240" s="91" t="inlineStr">
        <is>
          <t>Midcap 150 (rest)</t>
        </is>
      </c>
      <c r="F240" s="93" t="n">
        <v>36608</v>
      </c>
      <c r="G240" s="92" t="inlineStr">
        <is>
          <t>N</t>
        </is>
      </c>
      <c r="H240" s="94" t="n"/>
      <c r="I240" s="91" t="inlineStr">
        <is>
          <t>N</t>
        </is>
      </c>
      <c r="J240" s="92">
        <f>IF(K240="","N","Y")</f>
        <v/>
      </c>
      <c r="K240" s="94">
        <f>_xlfn.TEXTJOIN("; ",TRUE,IF(P240="52-wk low","52-wk low",""),IF(AND(AD240&gt;=Settings!$B$12,M240&lt;0),"Distribution",""),IF(AND(AJ240="Y",M240&lt;0,AK240&lt;-Settings!$B$13),"Long unwinding",""),IF(AND(AJ240="Y",M240&lt;0,AK240&gt;Settings!$B$13),"Short buildup",""))</f>
        <v/>
      </c>
      <c r="L240" s="95" t="n">
        <v>1071</v>
      </c>
      <c r="M240" s="96" t="n">
        <v>-2.93</v>
      </c>
      <c r="N240" s="93" t="n">
        <v>2060</v>
      </c>
      <c r="O240" s="91" t="inlineStr">
        <is>
          <t>None</t>
        </is>
      </c>
      <c r="P240" s="91" t="inlineStr">
        <is>
          <t>None</t>
        </is>
      </c>
      <c r="Q240" s="97" t="n">
        <v>1.05</v>
      </c>
      <c r="R240" s="96" t="n">
        <v>1.86</v>
      </c>
      <c r="S240" s="96" t="n">
        <v>0.53</v>
      </c>
      <c r="T240" s="96" t="n">
        <v>0.41</v>
      </c>
      <c r="U240" s="96" t="n">
        <v>0.2</v>
      </c>
      <c r="V240" s="103" t="n">
        <v>0.36</v>
      </c>
      <c r="W240" s="102" t="n">
        <v>0</v>
      </c>
      <c r="X240" s="93" t="n"/>
      <c r="Y240" s="91" t="inlineStr">
        <is>
          <t>None</t>
        </is>
      </c>
      <c r="Z240" s="99" t="n">
        <v>47.59</v>
      </c>
      <c r="AA240" s="96" t="n">
        <v>0.97</v>
      </c>
      <c r="AB240" s="96" t="n">
        <v>1.02</v>
      </c>
      <c r="AC240" s="96" t="n">
        <v>0.52</v>
      </c>
      <c r="AD240" s="96" t="n">
        <v>0.45</v>
      </c>
      <c r="AE240" s="96" t="n">
        <v>0.33</v>
      </c>
      <c r="AF240" s="103" t="n">
        <v>1.74</v>
      </c>
      <c r="AG240" s="91" t="inlineStr">
        <is>
          <t>Quiet accumulation</t>
        </is>
      </c>
      <c r="AH240" s="100" t="n">
        <v>0</v>
      </c>
      <c r="AI240" s="101" t="n">
        <v>0</v>
      </c>
      <c r="AJ240" s="92" t="inlineStr">
        <is>
          <t>N</t>
        </is>
      </c>
      <c r="AK240" s="96" t="n"/>
      <c r="AL240" s="91" t="inlineStr">
        <is>
          <t>n/a</t>
        </is>
      </c>
      <c r="AM240" s="93" t="n"/>
      <c r="AN240" s="92" t="inlineStr">
        <is>
          <t>MidSmall400 MQ 100</t>
        </is>
      </c>
      <c r="AO240" s="102" t="n">
        <v>1</v>
      </c>
      <c r="AP240" s="103" t="n">
        <v>1.16</v>
      </c>
      <c r="AQ240" s="102" t="n">
        <v>68</v>
      </c>
      <c r="AR240" s="91" t="inlineStr">
        <is>
          <t>N</t>
        </is>
      </c>
      <c r="AS240" s="104" t="n">
        <v>-0.53</v>
      </c>
      <c r="AT240" s="92">
        <f>IF(AND(P240="52-wk high",T240&gt;=Settings!$B$7),"Y","N")</f>
        <v/>
      </c>
      <c r="AU240" s="91">
        <f>IF(AND(AD240&gt;=Settings!$B$8,M240&gt;0),"Y","N")</f>
        <v/>
      </c>
      <c r="AV240" s="91">
        <f>IF(OR(AH240&gt;Settings!$B$9,AI240&gt;Settings!$B$9),"Y","N")</f>
        <v/>
      </c>
      <c r="AW240" s="91">
        <f>IF(AJ240&lt;&gt;"Y","n/a",IF(AND(M240&gt;0,AK240&gt;Settings!$B$10),"Y","N"))</f>
        <v/>
      </c>
      <c r="AX240" s="91">
        <f>IF(AO240&gt;=Settings!$B$11,"Y","N")</f>
        <v/>
      </c>
      <c r="AY240" s="99">
        <f>(AT240="Y")+(AU240="Y")+(AV240="Y")+(AW240="Y")+(AX240="Y")</f>
        <v/>
      </c>
      <c r="AZ240" s="94">
        <f>IF(AY240=0,"None",_xlfn.TEXTJOIN(", ",TRUE(),IF(AT240="Y","Breakout",""),IF(AU240="Y","Accumulation",""),IF(AV240="Y","Institutional buying",""),IF(AW240="Y","Long buildup",""),IF(AX240="Y","Momentum leader","")))</f>
        <v/>
      </c>
      <c r="BA240" s="94">
        <f>IF(BW240="","","Passes "&amp;AY240&amp;" of 5 buy-side scans"&amp;IF(G240="Y","; RED FLAG: filter out using Red flag column",""))</f>
        <v/>
      </c>
      <c r="BB240" s="91" t="inlineStr">
        <is>
          <t>None</t>
        </is>
      </c>
      <c r="BC240" s="92" t="inlineStr">
        <is>
          <t>N</t>
        </is>
      </c>
      <c r="BD240" s="94" t="n"/>
      <c r="BE240" s="94" t="n"/>
      <c r="BF240" s="92">
        <f>IF(R240*100000&gt;=Settings!$B$5,"Y","N")</f>
        <v/>
      </c>
      <c r="BG240" s="91">
        <f>IF(F240&gt;Settings!$B$6,"Y","N")</f>
        <v/>
      </c>
      <c r="BH240" s="97" t="n">
        <v>-19.72</v>
      </c>
      <c r="BI240" s="96" t="n">
        <v>-3.84</v>
      </c>
      <c r="BJ240" s="96" t="n">
        <v>-7.55</v>
      </c>
      <c r="BK240" s="96" t="n">
        <v>-10.12</v>
      </c>
      <c r="BL240" s="96" t="n">
        <v>27.9</v>
      </c>
      <c r="BM240" s="96" t="n">
        <v>1.69</v>
      </c>
      <c r="BN240" s="97" t="n">
        <v>-3.8</v>
      </c>
      <c r="BO240" s="96" t="n">
        <v>-3.54</v>
      </c>
      <c r="BP240" s="96" t="n">
        <v>-0.9399999999999999</v>
      </c>
      <c r="BQ240" s="96" t="n">
        <v>2.02</v>
      </c>
      <c r="BR240" s="91" t="inlineStr">
        <is>
          <t>Mixed</t>
        </is>
      </c>
      <c r="BS240" s="91" t="inlineStr">
        <is>
          <t>None</t>
        </is>
      </c>
      <c r="BT240" s="96" t="n">
        <v>36.1</v>
      </c>
      <c r="BU240" s="91" t="inlineStr">
        <is>
          <t>N</t>
        </is>
      </c>
      <c r="BV240" s="99">
        <f>IF(OR(BF240&lt;&gt;"Y",BG240&lt;&gt;"Y"),"",(AND(ISNUMBER(BQ240),BQ240&gt;0))+(BR240="Stacked up")+(AND(ISNUMBER(BH240),BH240&gt;=-Settings!$B$17))+(AND(ISNUMBER(BK240),ISNUMBER(BM240),BK240&gt;0,BM240&gt;0))+(AND(ISNUMBER(AQ240),AQ240&gt;=Settings!$B$18))+(AND(ISNUMBER(BT240),BT240&gt;=Settings!$B$19,BT240&lt;=Settings!$B$20))+(AND(ISNUMBER(AS240),AS240&gt;0))+(AND(ISNUMBER(T240),ISNUMBER(M240),T240&gt;=Settings!$B$21,M240&gt;0))+(AND(ISNUMBER(AD240),ISNUMBER(M240),AD240&gt;=Settings!$B$22,M240&gt;0))+(AY240&gt;=1))</f>
        <v/>
      </c>
      <c r="BW240" s="91">
        <f>IF(OR(AY240=0,BF240&lt;&gt;"Y",BG240&lt;&gt;"Y"),"",1+SUMPRODUCT(($A$6:$A$2604=A240)*($AY$6:$AY$2604&gt;0)*($BF$6:$BF$2604="Y")*($BG$6:$BG$2604="Y")*(($AY$6:$AY$2604&gt;AY240)+($AY$6:$AY$2604=AY240)*($AD$6:$AD$2604&gt;AD240))))</f>
        <v/>
      </c>
    </row>
    <row r="241" ht="23.85" customHeight="1" s="55">
      <c r="A241" s="90" t="n">
        <v>46296</v>
      </c>
      <c r="B241" s="91" t="inlineStr">
        <is>
          <t>ENDURANCE</t>
        </is>
      </c>
      <c r="C241" s="91" t="inlineStr">
        <is>
          <t>INE913H01037</t>
        </is>
      </c>
      <c r="D241" s="91" t="inlineStr">
        <is>
          <t>Automobile and Auto Components</t>
        </is>
      </c>
      <c r="E241" s="91" t="inlineStr">
        <is>
          <t>Midcap 150 (rest)</t>
        </is>
      </c>
      <c r="F241" s="93" t="n">
        <v>36592</v>
      </c>
      <c r="G241" s="92" t="inlineStr">
        <is>
          <t>N</t>
        </is>
      </c>
      <c r="H241" s="94" t="n"/>
      <c r="I241" s="91" t="inlineStr">
        <is>
          <t>N</t>
        </is>
      </c>
      <c r="J241" s="92">
        <f>IF(K241="","N","Y")</f>
        <v/>
      </c>
      <c r="K241" s="94">
        <f>_xlfn.TEXTJOIN("; ",TRUE,IF(P241="52-wk low","52-wk low",""),IF(AND(AD241&gt;=Settings!$B$12,M241&lt;0),"Distribution",""),IF(AND(AJ241="Y",M241&lt;0,AK241&lt;-Settings!$B$13),"Long unwinding",""),IF(AND(AJ241="Y",M241&lt;0,AK241&gt;Settings!$B$13),"Short buildup",""))</f>
        <v/>
      </c>
      <c r="L241" s="95" t="n">
        <v>2601.4</v>
      </c>
      <c r="M241" s="96" t="n">
        <v>-2.07</v>
      </c>
      <c r="N241" s="93" t="n">
        <v>1685</v>
      </c>
      <c r="O241" s="91" t="inlineStr">
        <is>
          <t>None</t>
        </is>
      </c>
      <c r="P241" s="91" t="inlineStr">
        <is>
          <t>None</t>
        </is>
      </c>
      <c r="Q241" s="97" t="n">
        <v>1.23</v>
      </c>
      <c r="R241" s="96" t="n">
        <v>0.89</v>
      </c>
      <c r="S241" s="96" t="n">
        <v>1.36</v>
      </c>
      <c r="T241" s="96" t="n">
        <v>0.98</v>
      </c>
      <c r="U241" s="96" t="n">
        <v>0.92</v>
      </c>
      <c r="V241" s="103" t="n">
        <v>0.68</v>
      </c>
      <c r="W241" s="102" t="n">
        <v>2</v>
      </c>
      <c r="X241" s="93" t="n"/>
      <c r="Y241" s="91" t="inlineStr">
        <is>
          <t>None</t>
        </is>
      </c>
      <c r="Z241" s="99" t="n">
        <v>61.19</v>
      </c>
      <c r="AA241" s="96" t="n">
        <v>1.07</v>
      </c>
      <c r="AB241" s="96" t="n">
        <v>1.07</v>
      </c>
      <c r="AC241" s="96" t="n">
        <v>1.46</v>
      </c>
      <c r="AD241" s="96" t="n">
        <v>1.06</v>
      </c>
      <c r="AE241" s="96" t="n">
        <v>1</v>
      </c>
      <c r="AF241" s="103" t="n">
        <v>1.02</v>
      </c>
      <c r="AG241" s="91" t="inlineStr">
        <is>
          <t>Normal</t>
        </is>
      </c>
      <c r="AH241" s="100" t="n">
        <v>0</v>
      </c>
      <c r="AI241" s="101" t="n">
        <v>0</v>
      </c>
      <c r="AJ241" s="92" t="inlineStr">
        <is>
          <t>N</t>
        </is>
      </c>
      <c r="AK241" s="96" t="n"/>
      <c r="AL241" s="91" t="inlineStr">
        <is>
          <t>n/a</t>
        </is>
      </c>
      <c r="AM241" s="93" t="n"/>
      <c r="AN241" s="92" t="inlineStr">
        <is>
          <t>None</t>
        </is>
      </c>
      <c r="AO241" s="102" t="n">
        <v>0</v>
      </c>
      <c r="AP241" s="103" t="n">
        <v>0.9399999999999999</v>
      </c>
      <c r="AQ241" s="102" t="n">
        <v>59</v>
      </c>
      <c r="AR241" s="91" t="inlineStr">
        <is>
          <t>N</t>
        </is>
      </c>
      <c r="AS241" s="104" t="n">
        <v>0.5600000000000001</v>
      </c>
      <c r="AT241" s="92">
        <f>IF(AND(P241="52-wk high",T241&gt;=Settings!$B$7),"Y","N")</f>
        <v/>
      </c>
      <c r="AU241" s="91">
        <f>IF(AND(AD241&gt;=Settings!$B$8,M241&gt;0),"Y","N")</f>
        <v/>
      </c>
      <c r="AV241" s="91">
        <f>IF(OR(AH241&gt;Settings!$B$9,AI241&gt;Settings!$B$9),"Y","N")</f>
        <v/>
      </c>
      <c r="AW241" s="91">
        <f>IF(AJ241&lt;&gt;"Y","n/a",IF(AND(M241&gt;0,AK241&gt;Settings!$B$10),"Y","N"))</f>
        <v/>
      </c>
      <c r="AX241" s="91">
        <f>IF(AO241&gt;=Settings!$B$11,"Y","N")</f>
        <v/>
      </c>
      <c r="AY241" s="99">
        <f>(AT241="Y")+(AU241="Y")+(AV241="Y")+(AW241="Y")+(AX241="Y")</f>
        <v/>
      </c>
      <c r="AZ241" s="94">
        <f>IF(AY241=0,"None",_xlfn.TEXTJOIN(", ",TRUE(),IF(AT241="Y","Breakout",""),IF(AU241="Y","Accumulation",""),IF(AV241="Y","Institutional buying",""),IF(AW241="Y","Long buildup",""),IF(AX241="Y","Momentum leader","")))</f>
        <v/>
      </c>
      <c r="BA241" s="94">
        <f>IF(BW241="","","Passes "&amp;AY241&amp;" of 5 buy-side scans"&amp;IF(G241="Y","; RED FLAG: filter out using Red flag column",""))</f>
        <v/>
      </c>
      <c r="BB241" s="91" t="inlineStr">
        <is>
          <t>None</t>
        </is>
      </c>
      <c r="BC241" s="92" t="inlineStr">
        <is>
          <t>N</t>
        </is>
      </c>
      <c r="BD241" s="94" t="n"/>
      <c r="BE241" s="94" t="n"/>
      <c r="BF241" s="92">
        <f>IF(R241*100000&gt;=Settings!$B$5,"Y","N")</f>
        <v/>
      </c>
      <c r="BG241" s="91">
        <f>IF(F241&gt;Settings!$B$6,"Y","N")</f>
        <v/>
      </c>
      <c r="BH241" s="97" t="n">
        <v>-15.32</v>
      </c>
      <c r="BI241" s="96" t="n">
        <v>-2.32</v>
      </c>
      <c r="BJ241" s="96" t="n">
        <v>-8.460000000000001</v>
      </c>
      <c r="BK241" s="96" t="n">
        <v>0.31</v>
      </c>
      <c r="BL241" s="96" t="n">
        <v>15.52</v>
      </c>
      <c r="BM241" s="96" t="n">
        <v>-7.51</v>
      </c>
      <c r="BN241" s="97" t="n">
        <v>-3.91</v>
      </c>
      <c r="BO241" s="96" t="n">
        <v>-5.35</v>
      </c>
      <c r="BP241" s="96" t="n">
        <v>-4.22</v>
      </c>
      <c r="BQ241" s="96" t="n">
        <v>-2.93</v>
      </c>
      <c r="BR241" s="91" t="inlineStr">
        <is>
          <t>Mixed</t>
        </is>
      </c>
      <c r="BS241" s="91" t="inlineStr">
        <is>
          <t>None</t>
        </is>
      </c>
      <c r="BT241" s="96" t="n">
        <v>32.9</v>
      </c>
      <c r="BU241" s="91" t="inlineStr">
        <is>
          <t>N</t>
        </is>
      </c>
      <c r="BV241" s="99">
        <f>IF(OR(BF241&lt;&gt;"Y",BG241&lt;&gt;"Y"),"",(AND(ISNUMBER(BQ241),BQ241&gt;0))+(BR241="Stacked up")+(AND(ISNUMBER(BH241),BH241&gt;=-Settings!$B$17))+(AND(ISNUMBER(BK241),ISNUMBER(BM241),BK241&gt;0,BM241&gt;0))+(AND(ISNUMBER(AQ241),AQ241&gt;=Settings!$B$18))+(AND(ISNUMBER(BT241),BT241&gt;=Settings!$B$19,BT241&lt;=Settings!$B$20))+(AND(ISNUMBER(AS241),AS241&gt;0))+(AND(ISNUMBER(T241),ISNUMBER(M241),T241&gt;=Settings!$B$21,M241&gt;0))+(AND(ISNUMBER(AD241),ISNUMBER(M241),AD241&gt;=Settings!$B$22,M241&gt;0))+(AY241&gt;=1))</f>
        <v/>
      </c>
      <c r="BW241" s="91">
        <f>IF(OR(AY241=0,BF241&lt;&gt;"Y",BG241&lt;&gt;"Y"),"",1+SUMPRODUCT(($A$6:$A$2604=A241)*($AY$6:$AY$2604&gt;0)*($BF$6:$BF$2604="Y")*($BG$6:$BG$2604="Y")*(($AY$6:$AY$2604&gt;AY241)+($AY$6:$AY$2604=AY241)*($AD$6:$AD$2604&gt;AD241))))</f>
        <v/>
      </c>
    </row>
    <row r="242" ht="23.85" customHeight="1" s="55">
      <c r="A242" s="90" t="n">
        <v>46296</v>
      </c>
      <c r="B242" s="91" t="inlineStr">
        <is>
          <t>MEDANTA</t>
        </is>
      </c>
      <c r="C242" s="91" t="inlineStr">
        <is>
          <t>INE474Q01031</t>
        </is>
      </c>
      <c r="D242" s="91" t="inlineStr">
        <is>
          <t>Healthcare</t>
        </is>
      </c>
      <c r="E242" s="91" t="inlineStr">
        <is>
          <t>Midcap 150 (rest)</t>
        </is>
      </c>
      <c r="F242" s="93" t="n">
        <v>36494</v>
      </c>
      <c r="G242" s="92" t="inlineStr">
        <is>
          <t>N</t>
        </is>
      </c>
      <c r="H242" s="94" t="n"/>
      <c r="I242" s="91" t="inlineStr">
        <is>
          <t>N</t>
        </is>
      </c>
      <c r="J242" s="92">
        <f>IF(K242="","N","Y")</f>
        <v/>
      </c>
      <c r="K242" s="94">
        <f>_xlfn.TEXTJOIN("; ",TRUE,IF(P242="52-wk low","52-wk low",""),IF(AND(AD242&gt;=Settings!$B$12,M242&lt;0),"Distribution",""),IF(AND(AJ242="Y",M242&lt;0,AK242&lt;-Settings!$B$13),"Long unwinding",""),IF(AND(AJ242="Y",M242&lt;0,AK242&gt;Settings!$B$13),"Short buildup",""))</f>
        <v/>
      </c>
      <c r="L242" s="95" t="n">
        <v>1357.3</v>
      </c>
      <c r="M242" s="96" t="n">
        <v>-0.5600000000000001</v>
      </c>
      <c r="N242" s="93" t="n">
        <v>816</v>
      </c>
      <c r="O242" s="91" t="inlineStr">
        <is>
          <t>None</t>
        </is>
      </c>
      <c r="P242" s="91" t="inlineStr">
        <is>
          <t>None</t>
        </is>
      </c>
      <c r="Q242" s="97" t="n">
        <v>3.63</v>
      </c>
      <c r="R242" s="96" t="n">
        <v>2.66</v>
      </c>
      <c r="S242" s="96" t="n">
        <v>1.4</v>
      </c>
      <c r="T242" s="96" t="n">
        <v>1.25</v>
      </c>
      <c r="U242" s="96" t="n">
        <v>1.35</v>
      </c>
      <c r="V242" s="103" t="n">
        <v>0.98</v>
      </c>
      <c r="W242" s="102" t="n">
        <v>8</v>
      </c>
      <c r="X242" s="93" t="n">
        <v>228</v>
      </c>
      <c r="Y242" s="91" t="inlineStr">
        <is>
          <t>None</t>
        </is>
      </c>
      <c r="Z242" s="99" t="n">
        <v>58.41</v>
      </c>
      <c r="AA242" s="96" t="n">
        <v>1.12</v>
      </c>
      <c r="AB242" s="96" t="n">
        <v>1.09</v>
      </c>
      <c r="AC242" s="96" t="n">
        <v>1.54</v>
      </c>
      <c r="AD242" s="96" t="n">
        <v>1.37</v>
      </c>
      <c r="AE242" s="96" t="n">
        <v>1.39</v>
      </c>
      <c r="AF242" s="103" t="n">
        <v>0.95</v>
      </c>
      <c r="AG242" s="91" t="inlineStr">
        <is>
          <t>Normal</t>
        </is>
      </c>
      <c r="AH242" s="100" t="n">
        <v>0</v>
      </c>
      <c r="AI242" s="101" t="n">
        <v>0</v>
      </c>
      <c r="AJ242" s="92" t="inlineStr">
        <is>
          <t>N</t>
        </is>
      </c>
      <c r="AK242" s="96" t="n"/>
      <c r="AL242" s="91" t="inlineStr">
        <is>
          <t>n/a</t>
        </is>
      </c>
      <c r="AM242" s="93" t="n"/>
      <c r="AN242" s="92" t="inlineStr">
        <is>
          <t>None</t>
        </is>
      </c>
      <c r="AO242" s="102" t="n">
        <v>0</v>
      </c>
      <c r="AP242" s="103" t="n">
        <v>1.49</v>
      </c>
      <c r="AQ242" s="102" t="n">
        <v>79</v>
      </c>
      <c r="AR242" s="91" t="inlineStr">
        <is>
          <t>N</t>
        </is>
      </c>
      <c r="AS242" s="104" t="n">
        <v>3.79</v>
      </c>
      <c r="AT242" s="92">
        <f>IF(AND(P242="52-wk high",T242&gt;=Settings!$B$7),"Y","N")</f>
        <v/>
      </c>
      <c r="AU242" s="91">
        <f>IF(AND(AD242&gt;=Settings!$B$8,M242&gt;0),"Y","N")</f>
        <v/>
      </c>
      <c r="AV242" s="91">
        <f>IF(OR(AH242&gt;Settings!$B$9,AI242&gt;Settings!$B$9),"Y","N")</f>
        <v/>
      </c>
      <c r="AW242" s="91">
        <f>IF(AJ242&lt;&gt;"Y","n/a",IF(AND(M242&gt;0,AK242&gt;Settings!$B$10),"Y","N"))</f>
        <v/>
      </c>
      <c r="AX242" s="91">
        <f>IF(AO242&gt;=Settings!$B$11,"Y","N")</f>
        <v/>
      </c>
      <c r="AY242" s="99">
        <f>(AT242="Y")+(AU242="Y")+(AV242="Y")+(AW242="Y")+(AX242="Y")</f>
        <v/>
      </c>
      <c r="AZ242" s="94">
        <f>IF(AY242=0,"None",_xlfn.TEXTJOIN(", ",TRUE(),IF(AT242="Y","Breakout",""),IF(AU242="Y","Accumulation",""),IF(AV242="Y","Institutional buying",""),IF(AW242="Y","Long buildup",""),IF(AX242="Y","Momentum leader","")))</f>
        <v/>
      </c>
      <c r="BA242" s="94">
        <f>IF(BW242="","","Passes "&amp;AY242&amp;" of 5 buy-side scans"&amp;IF(G242="Y","; RED FLAG: filter out using Red flag column",""))</f>
        <v/>
      </c>
      <c r="BB242" s="91" t="inlineStr">
        <is>
          <t>None</t>
        </is>
      </c>
      <c r="BC242" s="92" t="inlineStr">
        <is>
          <t>Y</t>
        </is>
      </c>
      <c r="BD242" s="94" t="inlineStr">
        <is>
          <t>PE &gt; 50</t>
        </is>
      </c>
      <c r="BE242" s="94" t="n"/>
      <c r="BF242" s="92">
        <f>IF(R242*100000&gt;=Settings!$B$5,"Y","N")</f>
        <v/>
      </c>
      <c r="BG242" s="91">
        <f>IF(F242&gt;Settings!$B$6,"Y","N")</f>
        <v/>
      </c>
      <c r="BH242" s="97" t="n">
        <v>-12.09</v>
      </c>
      <c r="BI242" s="96" t="n">
        <v>-9.890000000000001</v>
      </c>
      <c r="BJ242" s="96" t="n">
        <v>-6.91</v>
      </c>
      <c r="BK242" s="96" t="n">
        <v>2.21</v>
      </c>
      <c r="BL242" s="96" t="n">
        <v>37.21</v>
      </c>
      <c r="BM242" s="96" t="n">
        <v>4.04</v>
      </c>
      <c r="BN242" s="97" t="n">
        <v>-5.7</v>
      </c>
      <c r="BO242" s="96" t="n">
        <v>-4.3</v>
      </c>
      <c r="BP242" s="96" t="n">
        <v>-0.32</v>
      </c>
      <c r="BQ242" s="96" t="n">
        <v>3.99</v>
      </c>
      <c r="BR242" s="91" t="inlineStr">
        <is>
          <t>Mixed</t>
        </is>
      </c>
      <c r="BS242" s="91" t="inlineStr">
        <is>
          <t>None</t>
        </is>
      </c>
      <c r="BT242" s="96" t="n">
        <v>30.4</v>
      </c>
      <c r="BU242" s="91" t="inlineStr">
        <is>
          <t>N</t>
        </is>
      </c>
      <c r="BV242" s="99">
        <f>IF(OR(BF242&lt;&gt;"Y",BG242&lt;&gt;"Y"),"",(AND(ISNUMBER(BQ242),BQ242&gt;0))+(BR242="Stacked up")+(AND(ISNUMBER(BH242),BH242&gt;=-Settings!$B$17))+(AND(ISNUMBER(BK242),ISNUMBER(BM242),BK242&gt;0,BM242&gt;0))+(AND(ISNUMBER(AQ242),AQ242&gt;=Settings!$B$18))+(AND(ISNUMBER(BT242),BT242&gt;=Settings!$B$19,BT242&lt;=Settings!$B$20))+(AND(ISNUMBER(AS242),AS242&gt;0))+(AND(ISNUMBER(T242),ISNUMBER(M242),T242&gt;=Settings!$B$21,M242&gt;0))+(AND(ISNUMBER(AD242),ISNUMBER(M242),AD242&gt;=Settings!$B$22,M242&gt;0))+(AY242&gt;=1))</f>
        <v/>
      </c>
      <c r="BW242" s="91">
        <f>IF(OR(AY242=0,BF242&lt;&gt;"Y",BG242&lt;&gt;"Y"),"",1+SUMPRODUCT(($A$6:$A$2604=A242)*($AY$6:$AY$2604&gt;0)*($BF$6:$BF$2604="Y")*($BG$6:$BG$2604="Y")*(($AY$6:$AY$2604&gt;AY242)+($AY$6:$AY$2604=AY242)*($AD$6:$AD$2604&gt;AD242))))</f>
        <v/>
      </c>
    </row>
    <row r="243" ht="23.85" customHeight="1" s="55">
      <c r="A243" s="90" t="n">
        <v>46296</v>
      </c>
      <c r="B243" s="91" t="inlineStr">
        <is>
          <t>AIAENG</t>
        </is>
      </c>
      <c r="C243" s="91" t="inlineStr">
        <is>
          <t>INE212H01026</t>
        </is>
      </c>
      <c r="D243" s="91" t="inlineStr">
        <is>
          <t>Capital Goods</t>
        </is>
      </c>
      <c r="E243" s="91" t="inlineStr">
        <is>
          <t>Midcap 150 (rest)</t>
        </is>
      </c>
      <c r="F243" s="93" t="n">
        <v>35689</v>
      </c>
      <c r="G243" s="92" t="inlineStr">
        <is>
          <t>N</t>
        </is>
      </c>
      <c r="H243" s="94" t="n"/>
      <c r="I243" s="91" t="inlineStr">
        <is>
          <t>N</t>
        </is>
      </c>
      <c r="J243" s="92">
        <f>IF(K243="","N","Y")</f>
        <v/>
      </c>
      <c r="K243" s="94">
        <f>_xlfn.TEXTJOIN("; ",TRUE,IF(P243="52-wk low","52-wk low",""),IF(AND(AD243&gt;=Settings!$B$12,M243&lt;0),"Distribution",""),IF(AND(AJ243="Y",M243&lt;0,AK243&lt;-Settings!$B$13),"Long unwinding",""),IF(AND(AJ243="Y",M243&lt;0,AK243&gt;Settings!$B$13),"Short buildup",""))</f>
        <v/>
      </c>
      <c r="L243" s="95" t="n">
        <v>3824.4</v>
      </c>
      <c r="M243" s="96" t="n">
        <v>-1.15</v>
      </c>
      <c r="N243" s="93" t="n">
        <v>1120</v>
      </c>
      <c r="O243" s="91" t="inlineStr">
        <is>
          <t>None</t>
        </is>
      </c>
      <c r="P243" s="91" t="inlineStr">
        <is>
          <t>None</t>
        </is>
      </c>
      <c r="Q243" s="97" t="n">
        <v>0.31</v>
      </c>
      <c r="R243" s="96" t="n">
        <v>0.64</v>
      </c>
      <c r="S243" s="96" t="n">
        <v>0.48</v>
      </c>
      <c r="T243" s="96" t="n">
        <v>0.54</v>
      </c>
      <c r="U243" s="96" t="n">
        <v>0.37</v>
      </c>
      <c r="V243" s="103" t="n">
        <v>0.75</v>
      </c>
      <c r="W243" s="102" t="n">
        <v>4</v>
      </c>
      <c r="X243" s="93" t="n"/>
      <c r="Y243" s="91" t="inlineStr">
        <is>
          <t>None</t>
        </is>
      </c>
      <c r="Z243" s="99" t="n">
        <v>51.34</v>
      </c>
      <c r="AA243" s="96" t="n">
        <v>0.89</v>
      </c>
      <c r="AB243" s="96" t="n">
        <v>0.9399999999999999</v>
      </c>
      <c r="AC243" s="96" t="n">
        <v>0.36</v>
      </c>
      <c r="AD243" s="96" t="n">
        <v>0.48</v>
      </c>
      <c r="AE243" s="96" t="n">
        <v>0.36</v>
      </c>
      <c r="AF243" s="103" t="n">
        <v>1.29</v>
      </c>
      <c r="AG243" s="91" t="inlineStr">
        <is>
          <t>Normal</t>
        </is>
      </c>
      <c r="AH243" s="100" t="n">
        <v>0</v>
      </c>
      <c r="AI243" s="101" t="n">
        <v>0</v>
      </c>
      <c r="AJ243" s="92" t="inlineStr">
        <is>
          <t>N</t>
        </is>
      </c>
      <c r="AK243" s="96" t="n"/>
      <c r="AL243" s="91" t="inlineStr">
        <is>
          <t>n/a</t>
        </is>
      </c>
      <c r="AM243" s="93" t="n"/>
      <c r="AN243" s="92" t="inlineStr">
        <is>
          <t>Mid150 Mom 50</t>
        </is>
      </c>
      <c r="AO243" s="102" t="n">
        <v>1</v>
      </c>
      <c r="AP243" s="103" t="n">
        <v>1.11</v>
      </c>
      <c r="AQ243" s="102" t="n">
        <v>66</v>
      </c>
      <c r="AR243" s="91" t="inlineStr">
        <is>
          <t>N</t>
        </is>
      </c>
      <c r="AS243" s="104" t="n">
        <v>5.9</v>
      </c>
      <c r="AT243" s="92">
        <f>IF(AND(P243="52-wk high",T243&gt;=Settings!$B$7),"Y","N")</f>
        <v/>
      </c>
      <c r="AU243" s="91">
        <f>IF(AND(AD243&gt;=Settings!$B$8,M243&gt;0),"Y","N")</f>
        <v/>
      </c>
      <c r="AV243" s="91">
        <f>IF(OR(AH243&gt;Settings!$B$9,AI243&gt;Settings!$B$9),"Y","N")</f>
        <v/>
      </c>
      <c r="AW243" s="91">
        <f>IF(AJ243&lt;&gt;"Y","n/a",IF(AND(M243&gt;0,AK243&gt;Settings!$B$10),"Y","N"))</f>
        <v/>
      </c>
      <c r="AX243" s="91">
        <f>IF(AO243&gt;=Settings!$B$11,"Y","N")</f>
        <v/>
      </c>
      <c r="AY243" s="99">
        <f>(AT243="Y")+(AU243="Y")+(AV243="Y")+(AW243="Y")+(AX243="Y")</f>
        <v/>
      </c>
      <c r="AZ243" s="94">
        <f>IF(AY243=0,"None",_xlfn.TEXTJOIN(", ",TRUE(),IF(AT243="Y","Breakout",""),IF(AU243="Y","Accumulation",""),IF(AV243="Y","Institutional buying",""),IF(AW243="Y","Long buildup",""),IF(AX243="Y","Momentum leader","")))</f>
        <v/>
      </c>
      <c r="BA243" s="94">
        <f>IF(BW243="","","Passes "&amp;AY243&amp;" of 5 buy-side scans"&amp;IF(G243="Y","; RED FLAG: filter out using Red flag column",""))</f>
        <v/>
      </c>
      <c r="BB243" s="91" t="inlineStr">
        <is>
          <t>None</t>
        </is>
      </c>
      <c r="BC243" s="92" t="inlineStr">
        <is>
          <t>N</t>
        </is>
      </c>
      <c r="BD243" s="94" t="n"/>
      <c r="BE243" s="94" t="n"/>
      <c r="BF243" s="92">
        <f>IF(R243*100000&gt;=Settings!$B$5,"Y","N")</f>
        <v/>
      </c>
      <c r="BG243" s="91">
        <f>IF(F243&gt;Settings!$B$6,"Y","N")</f>
        <v/>
      </c>
      <c r="BH243" s="97" t="n">
        <v>-26.17</v>
      </c>
      <c r="BI243" s="96" t="n">
        <v>-3.26</v>
      </c>
      <c r="BJ243" s="96" t="n">
        <v>-9.869999999999999</v>
      </c>
      <c r="BK243" s="96" t="n">
        <v>-23.45</v>
      </c>
      <c r="BL243" s="96" t="n">
        <v>3.9</v>
      </c>
      <c r="BM243" s="96" t="n">
        <v>17.75</v>
      </c>
      <c r="BN243" s="97" t="n">
        <v>-4.32</v>
      </c>
      <c r="BO243" s="96" t="n">
        <v>-8.789999999999999</v>
      </c>
      <c r="BP243" s="96" t="n">
        <v>-9.789999999999999</v>
      </c>
      <c r="BQ243" s="96" t="n">
        <v>-6.5</v>
      </c>
      <c r="BR243" s="91" t="inlineStr">
        <is>
          <t>Mixed</t>
        </is>
      </c>
      <c r="BS243" s="91" t="inlineStr">
        <is>
          <t>None</t>
        </is>
      </c>
      <c r="BT243" s="96" t="n">
        <v>31</v>
      </c>
      <c r="BU243" s="91" t="inlineStr">
        <is>
          <t>N</t>
        </is>
      </c>
      <c r="BV243" s="99">
        <f>IF(OR(BF243&lt;&gt;"Y",BG243&lt;&gt;"Y"),"",(AND(ISNUMBER(BQ243),BQ243&gt;0))+(BR243="Stacked up")+(AND(ISNUMBER(BH243),BH243&gt;=-Settings!$B$17))+(AND(ISNUMBER(BK243),ISNUMBER(BM243),BK243&gt;0,BM243&gt;0))+(AND(ISNUMBER(AQ243),AQ243&gt;=Settings!$B$18))+(AND(ISNUMBER(BT243),BT243&gt;=Settings!$B$19,BT243&lt;=Settings!$B$20))+(AND(ISNUMBER(AS243),AS243&gt;0))+(AND(ISNUMBER(T243),ISNUMBER(M243),T243&gt;=Settings!$B$21,M243&gt;0))+(AND(ISNUMBER(AD243),ISNUMBER(M243),AD243&gt;=Settings!$B$22,M243&gt;0))+(AY243&gt;=1))</f>
        <v/>
      </c>
      <c r="BW243" s="91">
        <f>IF(OR(AY243=0,BF243&lt;&gt;"Y",BG243&lt;&gt;"Y"),"",1+SUMPRODUCT(($A$6:$A$2604=A243)*($AY$6:$AY$2604&gt;0)*($BF$6:$BF$2604="Y")*($BG$6:$BG$2604="Y")*(($AY$6:$AY$2604&gt;AY243)+($AY$6:$AY$2604=AY243)*($AD$6:$AD$2604&gt;AD243))))</f>
        <v/>
      </c>
    </row>
    <row r="244" ht="23.85" customHeight="1" s="55">
      <c r="A244" s="90" t="n">
        <v>46296</v>
      </c>
      <c r="B244" s="91" t="inlineStr">
        <is>
          <t>NH</t>
        </is>
      </c>
      <c r="C244" s="91" t="inlineStr">
        <is>
          <t>INE410P01011</t>
        </is>
      </c>
      <c r="D244" s="91" t="inlineStr">
        <is>
          <t>Healthcare</t>
        </is>
      </c>
      <c r="E244" s="91" t="inlineStr">
        <is>
          <t>Midcap 150 (rest)</t>
        </is>
      </c>
      <c r="F244" s="93" t="n">
        <v>35587</v>
      </c>
      <c r="G244" s="92" t="inlineStr">
        <is>
          <t>N</t>
        </is>
      </c>
      <c r="H244" s="94" t="n"/>
      <c r="I244" s="91" t="inlineStr">
        <is>
          <t>N</t>
        </is>
      </c>
      <c r="J244" s="92">
        <f>IF(K244="","N","Y")</f>
        <v/>
      </c>
      <c r="K244" s="94">
        <f>_xlfn.TEXTJOIN("; ",TRUE,IF(P244="52-wk low","52-wk low",""),IF(AND(AD244&gt;=Settings!$B$12,M244&lt;0),"Distribution",""),IF(AND(AJ244="Y",M244&lt;0,AK244&lt;-Settings!$B$13),"Long unwinding",""),IF(AND(AJ244="Y",M244&lt;0,AK244&gt;Settings!$B$13),"Short buildup",""))</f>
        <v/>
      </c>
      <c r="L244" s="95" t="n">
        <v>1741.4</v>
      </c>
      <c r="M244" s="96" t="n">
        <v>-2.79</v>
      </c>
      <c r="N244" s="93" t="n">
        <v>2006</v>
      </c>
      <c r="O244" s="91" t="inlineStr">
        <is>
          <t>None</t>
        </is>
      </c>
      <c r="P244" s="91" t="inlineStr">
        <is>
          <t>None</t>
        </is>
      </c>
      <c r="Q244" s="97" t="n">
        <v>2.59</v>
      </c>
      <c r="R244" s="96" t="n">
        <v>2.24</v>
      </c>
      <c r="S244" s="96" t="n">
        <v>1.15</v>
      </c>
      <c r="T244" s="96" t="n">
        <v>0.87</v>
      </c>
      <c r="U244" s="96" t="n">
        <v>0.83</v>
      </c>
      <c r="V244" s="103" t="n">
        <v>0.72</v>
      </c>
      <c r="W244" s="102" t="n">
        <v>4</v>
      </c>
      <c r="X244" s="93" t="n"/>
      <c r="Y244" s="91" t="inlineStr">
        <is>
          <t>None</t>
        </is>
      </c>
      <c r="Z244" s="99" t="n">
        <v>49.02</v>
      </c>
      <c r="AA244" s="96" t="n">
        <v>0.89</v>
      </c>
      <c r="AB244" s="96" t="n">
        <v>0.84</v>
      </c>
      <c r="AC244" s="96" t="n">
        <v>1</v>
      </c>
      <c r="AD244" s="96" t="n">
        <v>0.7</v>
      </c>
      <c r="AE244" s="96" t="n">
        <v>0.72</v>
      </c>
      <c r="AF244" s="103" t="n">
        <v>0.97</v>
      </c>
      <c r="AG244" s="91" t="inlineStr">
        <is>
          <t>Normal</t>
        </is>
      </c>
      <c r="AH244" s="100" t="n">
        <v>0</v>
      </c>
      <c r="AI244" s="101" t="n">
        <v>0</v>
      </c>
      <c r="AJ244" s="92" t="inlineStr">
        <is>
          <t>N</t>
        </is>
      </c>
      <c r="AK244" s="96" t="n"/>
      <c r="AL244" s="91" t="inlineStr">
        <is>
          <t>n/a</t>
        </is>
      </c>
      <c r="AM244" s="93" t="n"/>
      <c r="AN244" s="92" t="inlineStr">
        <is>
          <t>Smallcap250 MQ 100; MidSmall400 MQ 100</t>
        </is>
      </c>
      <c r="AO244" s="102" t="n">
        <v>2</v>
      </c>
      <c r="AP244" s="103" t="n">
        <v>0.91</v>
      </c>
      <c r="AQ244" s="102" t="n">
        <v>57</v>
      </c>
      <c r="AR244" s="91" t="inlineStr">
        <is>
          <t>N</t>
        </is>
      </c>
      <c r="AS244" s="104" t="n">
        <v>3.79</v>
      </c>
      <c r="AT244" s="92">
        <f>IF(AND(P244="52-wk high",T244&gt;=Settings!$B$7),"Y","N")</f>
        <v/>
      </c>
      <c r="AU244" s="91">
        <f>IF(AND(AD244&gt;=Settings!$B$8,M244&gt;0),"Y","N")</f>
        <v/>
      </c>
      <c r="AV244" s="91">
        <f>IF(OR(AH244&gt;Settings!$B$9,AI244&gt;Settings!$B$9),"Y","N")</f>
        <v/>
      </c>
      <c r="AW244" s="91">
        <f>IF(AJ244&lt;&gt;"Y","n/a",IF(AND(M244&gt;0,AK244&gt;Settings!$B$10),"Y","N"))</f>
        <v/>
      </c>
      <c r="AX244" s="91">
        <f>IF(AO244&gt;=Settings!$B$11,"Y","N")</f>
        <v/>
      </c>
      <c r="AY244" s="99">
        <f>(AT244="Y")+(AU244="Y")+(AV244="Y")+(AW244="Y")+(AX244="Y")</f>
        <v/>
      </c>
      <c r="AZ244" s="94">
        <f>IF(AY244=0,"None",_xlfn.TEXTJOIN(", ",TRUE(),IF(AT244="Y","Breakout",""),IF(AU244="Y","Accumulation",""),IF(AV244="Y","Institutional buying",""),IF(AW244="Y","Long buildup",""),IF(AX244="Y","Momentum leader","")))</f>
        <v/>
      </c>
      <c r="BA244" s="94">
        <f>IF(BW244="","","Passes "&amp;AY244&amp;" of 5 buy-side scans"&amp;IF(G244="Y","; RED FLAG: filter out using Red flag column",""))</f>
        <v/>
      </c>
      <c r="BB244" s="91" t="inlineStr">
        <is>
          <t>None</t>
        </is>
      </c>
      <c r="BC244" s="92" t="inlineStr">
        <is>
          <t>N</t>
        </is>
      </c>
      <c r="BD244" s="94" t="n"/>
      <c r="BE244" s="94" t="n"/>
      <c r="BF244" s="92">
        <f>IF(R244*100000&gt;=Settings!$B$5,"Y","N")</f>
        <v/>
      </c>
      <c r="BG244" s="91">
        <f>IF(F244&gt;Settings!$B$6,"Y","N")</f>
        <v/>
      </c>
      <c r="BH244" s="97" t="n">
        <v>-16.81</v>
      </c>
      <c r="BI244" s="96" t="n">
        <v>-7.26</v>
      </c>
      <c r="BJ244" s="96" t="n">
        <v>-10.18</v>
      </c>
      <c r="BK244" s="96" t="n">
        <v>-11.13</v>
      </c>
      <c r="BL244" s="96" t="n">
        <v>6.49</v>
      </c>
      <c r="BM244" s="96" t="n">
        <v>0.57</v>
      </c>
      <c r="BN244" s="97" t="n">
        <v>-6.05</v>
      </c>
      <c r="BO244" s="96" t="n">
        <v>-7.42</v>
      </c>
      <c r="BP244" s="96" t="n">
        <v>-7.52</v>
      </c>
      <c r="BQ244" s="96" t="n">
        <v>-6.36</v>
      </c>
      <c r="BR244" s="91" t="inlineStr">
        <is>
          <t>Mixed</t>
        </is>
      </c>
      <c r="BS244" s="91" t="inlineStr">
        <is>
          <t>None</t>
        </is>
      </c>
      <c r="BT244" s="96" t="n">
        <v>27.5</v>
      </c>
      <c r="BU244" s="91" t="inlineStr">
        <is>
          <t>N</t>
        </is>
      </c>
      <c r="BV244" s="99">
        <f>IF(OR(BF244&lt;&gt;"Y",BG244&lt;&gt;"Y"),"",(AND(ISNUMBER(BQ244),BQ244&gt;0))+(BR244="Stacked up")+(AND(ISNUMBER(BH244),BH244&gt;=-Settings!$B$17))+(AND(ISNUMBER(BK244),ISNUMBER(BM244),BK244&gt;0,BM244&gt;0))+(AND(ISNUMBER(AQ244),AQ244&gt;=Settings!$B$18))+(AND(ISNUMBER(BT244),BT244&gt;=Settings!$B$19,BT244&lt;=Settings!$B$20))+(AND(ISNUMBER(AS244),AS244&gt;0))+(AND(ISNUMBER(T244),ISNUMBER(M244),T244&gt;=Settings!$B$21,M244&gt;0))+(AND(ISNUMBER(AD244),ISNUMBER(M244),AD244&gt;=Settings!$B$22,M244&gt;0))+(AY244&gt;=1))</f>
        <v/>
      </c>
      <c r="BW244" s="91">
        <f>IF(OR(AY244=0,BF244&lt;&gt;"Y",BG244&lt;&gt;"Y"),"",1+SUMPRODUCT(($A$6:$A$2604=A244)*($AY$6:$AY$2604&gt;0)*($BF$6:$BF$2604="Y")*($BG$6:$BG$2604="Y")*(($AY$6:$AY$2604&gt;AY244)+($AY$6:$AY$2604=AY244)*($AD$6:$AD$2604&gt;AD244))))</f>
        <v/>
      </c>
    </row>
    <row r="245" ht="23.85" customHeight="1" s="55">
      <c r="A245" s="90" t="n">
        <v>46296</v>
      </c>
      <c r="B245" s="91" t="inlineStr">
        <is>
          <t>LTTS</t>
        </is>
      </c>
      <c r="C245" s="91" t="inlineStr">
        <is>
          <t>INE010V01017</t>
        </is>
      </c>
      <c r="D245" s="91" t="inlineStr">
        <is>
          <t>Information Technology</t>
        </is>
      </c>
      <c r="E245" s="91" t="inlineStr">
        <is>
          <t>Midcap 150 (rest)</t>
        </is>
      </c>
      <c r="F245" s="93" t="n">
        <v>34667</v>
      </c>
      <c r="G245" s="92" t="inlineStr">
        <is>
          <t>N</t>
        </is>
      </c>
      <c r="H245" s="94" t="n"/>
      <c r="I245" s="91" t="inlineStr">
        <is>
          <t>N</t>
        </is>
      </c>
      <c r="J245" s="92">
        <f>IF(K245="","N","Y")</f>
        <v/>
      </c>
      <c r="K245" s="94">
        <f>_xlfn.TEXTJOIN("; ",TRUE,IF(P245="52-wk low","52-wk low",""),IF(AND(AD245&gt;=Settings!$B$12,M245&lt;0),"Distribution",""),IF(AND(AJ245="Y",M245&lt;0,AK245&lt;-Settings!$B$13),"Long unwinding",""),IF(AND(AJ245="Y",M245&lt;0,AK245&gt;Settings!$B$13),"Short buildup",""))</f>
        <v/>
      </c>
      <c r="L245" s="95" t="n">
        <v>3267.8</v>
      </c>
      <c r="M245" s="96" t="n">
        <v>1.21</v>
      </c>
      <c r="N245" s="93" t="n">
        <v>292</v>
      </c>
      <c r="O245" s="91" t="inlineStr">
        <is>
          <t>None</t>
        </is>
      </c>
      <c r="P245" s="91" t="inlineStr">
        <is>
          <t>None</t>
        </is>
      </c>
      <c r="Q245" s="97" t="n">
        <v>0.8</v>
      </c>
      <c r="R245" s="96" t="n">
        <v>0.59</v>
      </c>
      <c r="S245" s="96" t="n">
        <v>1.42</v>
      </c>
      <c r="T245" s="96" t="n">
        <v>0.9</v>
      </c>
      <c r="U245" s="96" t="n">
        <v>0.62</v>
      </c>
      <c r="V245" s="103" t="n">
        <v>0.45</v>
      </c>
      <c r="W245" s="102" t="n">
        <v>1</v>
      </c>
      <c r="X245" s="93" t="n"/>
      <c r="Y245" s="91" t="inlineStr">
        <is>
          <t>None</t>
        </is>
      </c>
      <c r="Z245" s="99" t="n">
        <v>44.92</v>
      </c>
      <c r="AA245" s="96" t="n">
        <v>0.98</v>
      </c>
      <c r="AB245" s="96" t="n">
        <v>0.99</v>
      </c>
      <c r="AC245" s="96" t="n">
        <v>1.35</v>
      </c>
      <c r="AD245" s="96" t="n">
        <v>0.85</v>
      </c>
      <c r="AE245" s="96" t="n">
        <v>0.68</v>
      </c>
      <c r="AF245" s="103" t="n">
        <v>1.15</v>
      </c>
      <c r="AG245" s="91" t="inlineStr">
        <is>
          <t>Normal</t>
        </is>
      </c>
      <c r="AH245" s="100" t="n">
        <v>0</v>
      </c>
      <c r="AI245" s="101" t="n">
        <v>0</v>
      </c>
      <c r="AJ245" s="92" t="inlineStr">
        <is>
          <t>N</t>
        </is>
      </c>
      <c r="AK245" s="96" t="n"/>
      <c r="AL245" s="91" t="inlineStr">
        <is>
          <t>n/a</t>
        </is>
      </c>
      <c r="AM245" s="93" t="n"/>
      <c r="AN245" s="92" t="inlineStr">
        <is>
          <t>MidSmall400 MQ 100</t>
        </is>
      </c>
      <c r="AO245" s="102" t="n">
        <v>1</v>
      </c>
      <c r="AP245" s="103" t="n">
        <v>0.66</v>
      </c>
      <c r="AQ245" s="102" t="n">
        <v>30</v>
      </c>
      <c r="AR245" s="91" t="inlineStr">
        <is>
          <t>N</t>
        </is>
      </c>
      <c r="AS245" s="104" t="n">
        <v>-0.75</v>
      </c>
      <c r="AT245" s="92">
        <f>IF(AND(P245="52-wk high",T245&gt;=Settings!$B$7),"Y","N")</f>
        <v/>
      </c>
      <c r="AU245" s="91">
        <f>IF(AND(AD245&gt;=Settings!$B$8,M245&gt;0),"Y","N")</f>
        <v/>
      </c>
      <c r="AV245" s="91">
        <f>IF(OR(AH245&gt;Settings!$B$9,AI245&gt;Settings!$B$9),"Y","N")</f>
        <v/>
      </c>
      <c r="AW245" s="91">
        <f>IF(AJ245&lt;&gt;"Y","n/a",IF(AND(M245&gt;0,AK245&gt;Settings!$B$10),"Y","N"))</f>
        <v/>
      </c>
      <c r="AX245" s="91">
        <f>IF(AO245&gt;=Settings!$B$11,"Y","N")</f>
        <v/>
      </c>
      <c r="AY245" s="99">
        <f>(AT245="Y")+(AU245="Y")+(AV245="Y")+(AW245="Y")+(AX245="Y")</f>
        <v/>
      </c>
      <c r="AZ245" s="94">
        <f>IF(AY245=0,"None",_xlfn.TEXTJOIN(", ",TRUE(),IF(AT245="Y","Breakout",""),IF(AU245="Y","Accumulation",""),IF(AV245="Y","Institutional buying",""),IF(AW245="Y","Long buildup",""),IF(AX245="Y","Momentum leader","")))</f>
        <v/>
      </c>
      <c r="BA245" s="94">
        <f>IF(BW245="","","Passes "&amp;AY245&amp;" of 5 buy-side scans"&amp;IF(G245="Y","; RED FLAG: filter out using Red flag column",""))</f>
        <v/>
      </c>
      <c r="BB245" s="91" t="inlineStr">
        <is>
          <t>None</t>
        </is>
      </c>
      <c r="BC245" s="92" t="inlineStr">
        <is>
          <t>N</t>
        </is>
      </c>
      <c r="BD245" s="94" t="n"/>
      <c r="BE245" s="94" t="n"/>
      <c r="BF245" s="92">
        <f>IF(R245*100000&gt;=Settings!$B$5,"Y","N")</f>
        <v/>
      </c>
      <c r="BG245" s="91">
        <f>IF(F245&gt;Settings!$B$6,"Y","N")</f>
        <v/>
      </c>
      <c r="BH245" s="97" t="n">
        <v>-30.85</v>
      </c>
      <c r="BI245" s="96" t="n">
        <v>1.83</v>
      </c>
      <c r="BJ245" s="96" t="n">
        <v>-8.92</v>
      </c>
      <c r="BK245" s="96" t="n">
        <v>7.22</v>
      </c>
      <c r="BL245" s="96" t="n">
        <v>-1.69</v>
      </c>
      <c r="BM245" s="96" t="n">
        <v>-21.95</v>
      </c>
      <c r="BN245" s="97" t="n">
        <v>-1.11</v>
      </c>
      <c r="BO245" s="96" t="n">
        <v>-3.44</v>
      </c>
      <c r="BP245" s="96" t="n">
        <v>-4.97</v>
      </c>
      <c r="BQ245" s="96" t="n">
        <v>-8.58</v>
      </c>
      <c r="BR245" s="91" t="inlineStr">
        <is>
          <t>Stacked down</t>
        </is>
      </c>
      <c r="BS245" s="91" t="inlineStr">
        <is>
          <t>None</t>
        </is>
      </c>
      <c r="BT245" s="96" t="n">
        <v>47.4</v>
      </c>
      <c r="BU245" s="91" t="inlineStr">
        <is>
          <t>N</t>
        </is>
      </c>
      <c r="BV245" s="99">
        <f>IF(OR(BF245&lt;&gt;"Y",BG245&lt;&gt;"Y"),"",(AND(ISNUMBER(BQ245),BQ245&gt;0))+(BR245="Stacked up")+(AND(ISNUMBER(BH245),BH245&gt;=-Settings!$B$17))+(AND(ISNUMBER(BK245),ISNUMBER(BM245),BK245&gt;0,BM245&gt;0))+(AND(ISNUMBER(AQ245),AQ245&gt;=Settings!$B$18))+(AND(ISNUMBER(BT245),BT245&gt;=Settings!$B$19,BT245&lt;=Settings!$B$20))+(AND(ISNUMBER(AS245),AS245&gt;0))+(AND(ISNUMBER(T245),ISNUMBER(M245),T245&gt;=Settings!$B$21,M245&gt;0))+(AND(ISNUMBER(AD245),ISNUMBER(M245),AD245&gt;=Settings!$B$22,M245&gt;0))+(AY245&gt;=1))</f>
        <v/>
      </c>
      <c r="BW245" s="91">
        <f>IF(OR(AY245=0,BF245&lt;&gt;"Y",BG245&lt;&gt;"Y"),"",1+SUMPRODUCT(($A$6:$A$2604=A245)*($AY$6:$AY$2604&gt;0)*($BF$6:$BF$2604="Y")*($BG$6:$BG$2604="Y")*(($AY$6:$AY$2604&gt;AY245)+($AY$6:$AY$2604=AY245)*($AD$6:$AD$2604&gt;AD245))))</f>
        <v/>
      </c>
    </row>
    <row r="246" ht="23.85" customHeight="1" s="55">
      <c r="A246" s="90" t="n">
        <v>46296</v>
      </c>
      <c r="B246" s="91" t="inlineStr">
        <is>
          <t>GODREJIND</t>
        </is>
      </c>
      <c r="C246" s="91" t="inlineStr">
        <is>
          <t>INE233A01035</t>
        </is>
      </c>
      <c r="D246" s="91" t="inlineStr">
        <is>
          <t>Diversified</t>
        </is>
      </c>
      <c r="E246" s="91" t="inlineStr">
        <is>
          <t>Midcap 150 (rest)</t>
        </is>
      </c>
      <c r="F246" s="93" t="n">
        <v>34345</v>
      </c>
      <c r="G246" s="92" t="inlineStr">
        <is>
          <t>N</t>
        </is>
      </c>
      <c r="H246" s="94" t="n"/>
      <c r="I246" s="91" t="inlineStr">
        <is>
          <t>N</t>
        </is>
      </c>
      <c r="J246" s="92">
        <f>IF(K246="","N","Y")</f>
        <v/>
      </c>
      <c r="K246" s="94">
        <f>_xlfn.TEXTJOIN("; ",TRUE,IF(P246="52-wk low","52-wk low",""),IF(AND(AD246&gt;=Settings!$B$12,M246&lt;0),"Distribution",""),IF(AND(AJ246="Y",M246&lt;0,AK246&lt;-Settings!$B$13),"Long unwinding",""),IF(AND(AJ246="Y",M246&lt;0,AK246&gt;Settings!$B$13),"Short buildup",""))</f>
        <v/>
      </c>
      <c r="L246" s="95" t="n">
        <v>1019.6</v>
      </c>
      <c r="M246" s="96" t="n">
        <v>-1.9</v>
      </c>
      <c r="N246" s="93" t="n">
        <v>1576</v>
      </c>
      <c r="O246" s="91" t="inlineStr">
        <is>
          <t>None</t>
        </is>
      </c>
      <c r="P246" s="91" t="inlineStr">
        <is>
          <t>None</t>
        </is>
      </c>
      <c r="Q246" s="97" t="n">
        <v>1.05</v>
      </c>
      <c r="R246" s="96" t="n">
        <v>0.9</v>
      </c>
      <c r="S246" s="96" t="n">
        <v>1.21</v>
      </c>
      <c r="T246" s="96" t="n">
        <v>0.96</v>
      </c>
      <c r="U246" s="96" t="n">
        <v>0.43</v>
      </c>
      <c r="V246" s="103" t="n">
        <v>0.37</v>
      </c>
      <c r="W246" s="102" t="n">
        <v>1</v>
      </c>
      <c r="X246" s="93" t="n"/>
      <c r="Y246" s="91" t="inlineStr">
        <is>
          <t>None</t>
        </is>
      </c>
      <c r="Z246" s="99" t="n">
        <v>30.51</v>
      </c>
      <c r="AA246" s="96" t="n">
        <v>0.71</v>
      </c>
      <c r="AB246" s="96" t="n">
        <v>0.72</v>
      </c>
      <c r="AC246" s="96" t="n">
        <v>1.07</v>
      </c>
      <c r="AD246" s="96" t="n">
        <v>0.82</v>
      </c>
      <c r="AE246" s="96" t="n">
        <v>0.61</v>
      </c>
      <c r="AF246" s="103" t="n">
        <v>1.58</v>
      </c>
      <c r="AG246" s="91" t="inlineStr">
        <is>
          <t>Quiet accumulation</t>
        </is>
      </c>
      <c r="AH246" s="100" t="n">
        <v>0</v>
      </c>
      <c r="AI246" s="101" t="n">
        <v>0</v>
      </c>
      <c r="AJ246" s="92" t="inlineStr">
        <is>
          <t>N</t>
        </is>
      </c>
      <c r="AK246" s="96" t="n"/>
      <c r="AL246" s="91" t="inlineStr">
        <is>
          <t>n/a</t>
        </is>
      </c>
      <c r="AM246" s="93" t="n"/>
      <c r="AN246" s="92" t="inlineStr">
        <is>
          <t>None</t>
        </is>
      </c>
      <c r="AO246" s="102" t="n">
        <v>0</v>
      </c>
      <c r="AP246" s="103" t="n">
        <v>0.92</v>
      </c>
      <c r="AQ246" s="102" t="n">
        <v>58</v>
      </c>
      <c r="AR246" s="91" t="inlineStr">
        <is>
          <t>N</t>
        </is>
      </c>
      <c r="AS246" s="104" t="n">
        <v>-4.23</v>
      </c>
      <c r="AT246" s="92">
        <f>IF(AND(P246="52-wk high",T246&gt;=Settings!$B$7),"Y","N")</f>
        <v/>
      </c>
      <c r="AU246" s="91">
        <f>IF(AND(AD246&gt;=Settings!$B$8,M246&gt;0),"Y","N")</f>
        <v/>
      </c>
      <c r="AV246" s="91">
        <f>IF(OR(AH246&gt;Settings!$B$9,AI246&gt;Settings!$B$9),"Y","N")</f>
        <v/>
      </c>
      <c r="AW246" s="91">
        <f>IF(AJ246&lt;&gt;"Y","n/a",IF(AND(M246&gt;0,AK246&gt;Settings!$B$10),"Y","N"))</f>
        <v/>
      </c>
      <c r="AX246" s="91">
        <f>IF(AO246&gt;=Settings!$B$11,"Y","N")</f>
        <v/>
      </c>
      <c r="AY246" s="99">
        <f>(AT246="Y")+(AU246="Y")+(AV246="Y")+(AW246="Y")+(AX246="Y")</f>
        <v/>
      </c>
      <c r="AZ246" s="94">
        <f>IF(AY246=0,"None",_xlfn.TEXTJOIN(", ",TRUE(),IF(AT246="Y","Breakout",""),IF(AU246="Y","Accumulation",""),IF(AV246="Y","Institutional buying",""),IF(AW246="Y","Long buildup",""),IF(AX246="Y","Momentum leader","")))</f>
        <v/>
      </c>
      <c r="BA246" s="94">
        <f>IF(BW246="","","Passes "&amp;AY246&amp;" of 5 buy-side scans"&amp;IF(G246="Y","; RED FLAG: filter out using Red flag column",""))</f>
        <v/>
      </c>
      <c r="BB246" s="91" t="inlineStr">
        <is>
          <t>None</t>
        </is>
      </c>
      <c r="BC246" s="92" t="inlineStr">
        <is>
          <t>N</t>
        </is>
      </c>
      <c r="BD246" s="94" t="n"/>
      <c r="BE246" s="94" t="n"/>
      <c r="BF246" s="92">
        <f>IF(R246*100000&gt;=Settings!$B$5,"Y","N")</f>
        <v/>
      </c>
      <c r="BG246" s="91">
        <f>IF(F246&gt;Settings!$B$6,"Y","N")</f>
        <v/>
      </c>
      <c r="BH246" s="97" t="n">
        <v>-29.34</v>
      </c>
      <c r="BI246" s="96" t="n">
        <v>-7.22</v>
      </c>
      <c r="BJ246" s="96" t="n">
        <v>-11.56</v>
      </c>
      <c r="BK246" s="96" t="n">
        <v>-14.85</v>
      </c>
      <c r="BL246" s="96" t="n">
        <v>22.57</v>
      </c>
      <c r="BM246" s="96" t="n">
        <v>-14.22</v>
      </c>
      <c r="BN246" s="97" t="n">
        <v>-7.69</v>
      </c>
      <c r="BO246" s="96" t="n">
        <v>-11.46</v>
      </c>
      <c r="BP246" s="96" t="n">
        <v>-11.16</v>
      </c>
      <c r="BQ246" s="96" t="n">
        <v>-9.26</v>
      </c>
      <c r="BR246" s="91" t="inlineStr">
        <is>
          <t>Mixed</t>
        </is>
      </c>
      <c r="BS246" s="91" t="inlineStr">
        <is>
          <t>None</t>
        </is>
      </c>
      <c r="BT246" s="96" t="n">
        <v>18.4</v>
      </c>
      <c r="BU246" s="91" t="inlineStr">
        <is>
          <t>N</t>
        </is>
      </c>
      <c r="BV246" s="99">
        <f>IF(OR(BF246&lt;&gt;"Y",BG246&lt;&gt;"Y"),"",(AND(ISNUMBER(BQ246),BQ246&gt;0))+(BR246="Stacked up")+(AND(ISNUMBER(BH246),BH246&gt;=-Settings!$B$17))+(AND(ISNUMBER(BK246),ISNUMBER(BM246),BK246&gt;0,BM246&gt;0))+(AND(ISNUMBER(AQ246),AQ246&gt;=Settings!$B$18))+(AND(ISNUMBER(BT246),BT246&gt;=Settings!$B$19,BT246&lt;=Settings!$B$20))+(AND(ISNUMBER(AS246),AS246&gt;0))+(AND(ISNUMBER(T246),ISNUMBER(M246),T246&gt;=Settings!$B$21,M246&gt;0))+(AND(ISNUMBER(AD246),ISNUMBER(M246),AD246&gt;=Settings!$B$22,M246&gt;0))+(AY246&gt;=1))</f>
        <v/>
      </c>
      <c r="BW246" s="91">
        <f>IF(OR(AY246=0,BF246&lt;&gt;"Y",BG246&lt;&gt;"Y"),"",1+SUMPRODUCT(($A$6:$A$2604=A246)*($AY$6:$AY$2604&gt;0)*($BF$6:$BF$2604="Y")*($BG$6:$BG$2604="Y")*(($AY$6:$AY$2604&gt;AY246)+($AY$6:$AY$2604=AY246)*($AD$6:$AD$2604&gt;AD246))))</f>
        <v/>
      </c>
    </row>
    <row r="247" ht="23.85" customHeight="1" s="55">
      <c r="A247" s="90" t="n">
        <v>46296</v>
      </c>
      <c r="B247" s="91" t="inlineStr">
        <is>
          <t>ITCHOTELS</t>
        </is>
      </c>
      <c r="C247" s="91" t="inlineStr">
        <is>
          <t>INE379A01028</t>
        </is>
      </c>
      <c r="D247" s="91" t="inlineStr">
        <is>
          <t>Consumer Services</t>
        </is>
      </c>
      <c r="E247" s="91" t="inlineStr">
        <is>
          <t>Midcap 150 (rest)</t>
        </is>
      </c>
      <c r="F247" s="93" t="n">
        <v>33018</v>
      </c>
      <c r="G247" s="92" t="inlineStr">
        <is>
          <t>N</t>
        </is>
      </c>
      <c r="H247" s="94" t="n"/>
      <c r="I247" s="91" t="inlineStr">
        <is>
          <t>N</t>
        </is>
      </c>
      <c r="J247" s="92">
        <f>IF(K247="","N","Y")</f>
        <v/>
      </c>
      <c r="K247" s="94">
        <f>_xlfn.TEXTJOIN("; ",TRUE,IF(P247="52-wk low","52-wk low",""),IF(AND(AD247&gt;=Settings!$B$12,M247&lt;0),"Distribution",""),IF(AND(AJ247="Y",M247&lt;0,AK247&lt;-Settings!$B$13),"Long unwinding",""),IF(AND(AJ247="Y",M247&lt;0,AK247&gt;Settings!$B$13),"Short buildup",""))</f>
        <v/>
      </c>
      <c r="L247" s="95" t="n">
        <v>158.51</v>
      </c>
      <c r="M247" s="96" t="n">
        <v>-3.42</v>
      </c>
      <c r="N247" s="93" t="n">
        <v>2203</v>
      </c>
      <c r="O247" s="91" t="inlineStr">
        <is>
          <t>None</t>
        </is>
      </c>
      <c r="P247" s="91" t="inlineStr">
        <is>
          <t>None</t>
        </is>
      </c>
      <c r="Q247" s="97" t="n">
        <v>23.46</v>
      </c>
      <c r="R247" s="96" t="n">
        <v>17.23</v>
      </c>
      <c r="S247" s="96" t="n">
        <v>1.36</v>
      </c>
      <c r="T247" s="96" t="n">
        <v>1.38</v>
      </c>
      <c r="U247" s="96" t="n">
        <v>0.82</v>
      </c>
      <c r="V247" s="103" t="n">
        <v>0.61</v>
      </c>
      <c r="W247" s="102" t="n">
        <v>1</v>
      </c>
      <c r="X247" s="93" t="n"/>
      <c r="Y247" s="91" t="inlineStr">
        <is>
          <t>None</t>
        </is>
      </c>
      <c r="Z247" s="99" t="n">
        <v>51.44</v>
      </c>
      <c r="AA247" s="96" t="n">
        <v>0.99</v>
      </c>
      <c r="AB247" s="96" t="n">
        <v>0.9399999999999999</v>
      </c>
      <c r="AC247" s="96" t="n">
        <v>1.36</v>
      </c>
      <c r="AD247" s="96" t="n">
        <v>1.31</v>
      </c>
      <c r="AE247" s="96" t="n">
        <v>0.82</v>
      </c>
      <c r="AF247" s="103" t="n">
        <v>1.01</v>
      </c>
      <c r="AG247" s="91" t="inlineStr">
        <is>
          <t>Normal</t>
        </is>
      </c>
      <c r="AH247" s="100" t="n">
        <v>0</v>
      </c>
      <c r="AI247" s="101" t="n">
        <v>0</v>
      </c>
      <c r="AJ247" s="92" t="inlineStr">
        <is>
          <t>N</t>
        </is>
      </c>
      <c r="AK247" s="96" t="n"/>
      <c r="AL247" s="91" t="inlineStr">
        <is>
          <t>n/a</t>
        </is>
      </c>
      <c r="AM247" s="93" t="n"/>
      <c r="AN247" s="92" t="inlineStr">
        <is>
          <t>None</t>
        </is>
      </c>
      <c r="AO247" s="102" t="n">
        <v>0</v>
      </c>
      <c r="AP247" s="103" t="n">
        <v>0.66</v>
      </c>
      <c r="AQ247" s="102" t="n">
        <v>31</v>
      </c>
      <c r="AR247" s="91" t="inlineStr">
        <is>
          <t>N</t>
        </is>
      </c>
      <c r="AS247" s="104" t="n">
        <v>2.34</v>
      </c>
      <c r="AT247" s="92">
        <f>IF(AND(P247="52-wk high",T247&gt;=Settings!$B$7),"Y","N")</f>
        <v/>
      </c>
      <c r="AU247" s="91">
        <f>IF(AND(AD247&gt;=Settings!$B$8,M247&gt;0),"Y","N")</f>
        <v/>
      </c>
      <c r="AV247" s="91">
        <f>IF(OR(AH247&gt;Settings!$B$9,AI247&gt;Settings!$B$9),"Y","N")</f>
        <v/>
      </c>
      <c r="AW247" s="91">
        <f>IF(AJ247&lt;&gt;"Y","n/a",IF(AND(M247&gt;0,AK247&gt;Settings!$B$10),"Y","N"))</f>
        <v/>
      </c>
      <c r="AX247" s="91">
        <f>IF(AO247&gt;=Settings!$B$11,"Y","N")</f>
        <v/>
      </c>
      <c r="AY247" s="99">
        <f>(AT247="Y")+(AU247="Y")+(AV247="Y")+(AW247="Y")+(AX247="Y")</f>
        <v/>
      </c>
      <c r="AZ247" s="94">
        <f>IF(AY247=0,"None",_xlfn.TEXTJOIN(", ",TRUE(),IF(AT247="Y","Breakout",""),IF(AU247="Y","Accumulation",""),IF(AV247="Y","Institutional buying",""),IF(AW247="Y","Long buildup",""),IF(AX247="Y","Momentum leader","")))</f>
        <v/>
      </c>
      <c r="BA247" s="94">
        <f>IF(BW247="","","Passes "&amp;AY247&amp;" of 5 buy-side scans"&amp;IF(G247="Y","; RED FLAG: filter out using Red flag column",""))</f>
        <v/>
      </c>
      <c r="BB247" s="91" t="inlineStr">
        <is>
          <t>None</t>
        </is>
      </c>
      <c r="BC247" s="92" t="inlineStr">
        <is>
          <t>N</t>
        </is>
      </c>
      <c r="BD247" s="94" t="n"/>
      <c r="BE247" s="94" t="n"/>
      <c r="BF247" s="92">
        <f>IF(R247*100000&gt;=Settings!$B$5,"Y","N")</f>
        <v/>
      </c>
      <c r="BG247" s="91">
        <f>IF(F247&gt;Settings!$B$6,"Y","N")</f>
        <v/>
      </c>
      <c r="BH247" s="97" t="n">
        <v>-31.68</v>
      </c>
      <c r="BI247" s="96" t="n">
        <v>-3.35</v>
      </c>
      <c r="BJ247" s="96" t="n">
        <v>-1.9</v>
      </c>
      <c r="BK247" s="96" t="n">
        <v>-10.63</v>
      </c>
      <c r="BL247" s="96" t="n">
        <v>7.54</v>
      </c>
      <c r="BM247" s="96" t="n">
        <v>-28.42</v>
      </c>
      <c r="BN247" s="97" t="n">
        <v>-0.79</v>
      </c>
      <c r="BO247" s="96" t="n">
        <v>-2.03</v>
      </c>
      <c r="BP247" s="96" t="n">
        <v>-3.61</v>
      </c>
      <c r="BQ247" s="96" t="n">
        <v>-8.33</v>
      </c>
      <c r="BR247" s="91" t="inlineStr">
        <is>
          <t>Stacked down</t>
        </is>
      </c>
      <c r="BS247" s="91" t="inlineStr">
        <is>
          <t>None</t>
        </is>
      </c>
      <c r="BT247" s="96" t="n">
        <v>47.4</v>
      </c>
      <c r="BU247" s="91" t="inlineStr">
        <is>
          <t>N</t>
        </is>
      </c>
      <c r="BV247" s="99">
        <f>IF(OR(BF247&lt;&gt;"Y",BG247&lt;&gt;"Y"),"",(AND(ISNUMBER(BQ247),BQ247&gt;0))+(BR247="Stacked up")+(AND(ISNUMBER(BH247),BH247&gt;=-Settings!$B$17))+(AND(ISNUMBER(BK247),ISNUMBER(BM247),BK247&gt;0,BM247&gt;0))+(AND(ISNUMBER(AQ247),AQ247&gt;=Settings!$B$18))+(AND(ISNUMBER(BT247),BT247&gt;=Settings!$B$19,BT247&lt;=Settings!$B$20))+(AND(ISNUMBER(AS247),AS247&gt;0))+(AND(ISNUMBER(T247),ISNUMBER(M247),T247&gt;=Settings!$B$21,M247&gt;0))+(AND(ISNUMBER(AD247),ISNUMBER(M247),AD247&gt;=Settings!$B$22,M247&gt;0))+(AY247&gt;=1))</f>
        <v/>
      </c>
      <c r="BW247" s="91">
        <f>IF(OR(AY247=0,BF247&lt;&gt;"Y",BG247&lt;&gt;"Y"),"",1+SUMPRODUCT(($A$6:$A$2604=A247)*($AY$6:$AY$2604&gt;0)*($BF$6:$BF$2604="Y")*($BG$6:$BG$2604="Y")*(($AY$6:$AY$2604&gt;AY247)+($AY$6:$AY$2604=AY247)*($AD$6:$AD$2604&gt;AD247))))</f>
        <v/>
      </c>
    </row>
    <row r="248" ht="23.85" customHeight="1" s="55">
      <c r="A248" s="90" t="n">
        <v>46296</v>
      </c>
      <c r="B248" s="91" t="inlineStr">
        <is>
          <t>CRISIL</t>
        </is>
      </c>
      <c r="C248" s="91" t="inlineStr">
        <is>
          <t>INE007A01025</t>
        </is>
      </c>
      <c r="D248" s="91" t="inlineStr">
        <is>
          <t>Financial Services</t>
        </is>
      </c>
      <c r="E248" s="91" t="inlineStr">
        <is>
          <t>Midcap 150 (rest)</t>
        </is>
      </c>
      <c r="F248" s="93" t="n">
        <v>32386</v>
      </c>
      <c r="G248" s="92" t="inlineStr">
        <is>
          <t>N</t>
        </is>
      </c>
      <c r="H248" s="94" t="n"/>
      <c r="I248" s="91" t="inlineStr">
        <is>
          <t>N</t>
        </is>
      </c>
      <c r="J248" s="92">
        <f>IF(K248="","N","Y")</f>
        <v/>
      </c>
      <c r="K248" s="94">
        <f>_xlfn.TEXTJOIN("; ",TRUE,IF(P248="52-wk low","52-wk low",""),IF(AND(AD248&gt;=Settings!$B$12,M248&lt;0),"Distribution",""),IF(AND(AJ248="Y",M248&lt;0,AK248&lt;-Settings!$B$13),"Long unwinding",""),IF(AND(AJ248="Y",M248&lt;0,AK248&gt;Settings!$B$13),"Short buildup",""))</f>
        <v/>
      </c>
      <c r="L248" s="95" t="n">
        <v>4428.6</v>
      </c>
      <c r="M248" s="96" t="n">
        <v>-0.5</v>
      </c>
      <c r="N248" s="93" t="n">
        <v>792</v>
      </c>
      <c r="O248" s="91" t="inlineStr">
        <is>
          <t>None</t>
        </is>
      </c>
      <c r="P248" s="91" t="inlineStr">
        <is>
          <t>None</t>
        </is>
      </c>
      <c r="Q248" s="97" t="n">
        <v>0.32</v>
      </c>
      <c r="R248" s="96" t="n">
        <v>0.52</v>
      </c>
      <c r="S248" s="96" t="n">
        <v>0.62</v>
      </c>
      <c r="T248" s="96" t="n">
        <v>0.53</v>
      </c>
      <c r="U248" s="96" t="n">
        <v>0.57</v>
      </c>
      <c r="V248" s="103" t="n">
        <v>0.91</v>
      </c>
      <c r="W248" s="102" t="n">
        <v>6</v>
      </c>
      <c r="X248" s="93" t="n"/>
      <c r="Y248" s="91" t="inlineStr">
        <is>
          <t>None</t>
        </is>
      </c>
      <c r="Z248" s="99" t="n">
        <v>43.5</v>
      </c>
      <c r="AA248" s="96" t="n">
        <v>0.77</v>
      </c>
      <c r="AB248" s="96" t="n">
        <v>0.8100000000000001</v>
      </c>
      <c r="AC248" s="96" t="n">
        <v>0.45</v>
      </c>
      <c r="AD248" s="96" t="n">
        <v>0.45</v>
      </c>
      <c r="AE248" s="96" t="n">
        <v>0.46</v>
      </c>
      <c r="AF248" s="103" t="n">
        <v>1.13</v>
      </c>
      <c r="AG248" s="91" t="inlineStr">
        <is>
          <t>Normal</t>
        </is>
      </c>
      <c r="AH248" s="100" t="n">
        <v>0</v>
      </c>
      <c r="AI248" s="101" t="n">
        <v>0</v>
      </c>
      <c r="AJ248" s="92" t="inlineStr">
        <is>
          <t>N</t>
        </is>
      </c>
      <c r="AK248" s="96" t="n"/>
      <c r="AL248" s="91" t="inlineStr">
        <is>
          <t>n/a</t>
        </is>
      </c>
      <c r="AM248" s="93" t="n"/>
      <c r="AN248" s="92" t="inlineStr">
        <is>
          <t>None</t>
        </is>
      </c>
      <c r="AO248" s="102" t="n">
        <v>0</v>
      </c>
      <c r="AP248" s="103" t="n">
        <v>1.09</v>
      </c>
      <c r="AQ248" s="102" t="n">
        <v>66</v>
      </c>
      <c r="AR248" s="91" t="inlineStr">
        <is>
          <t>N</t>
        </is>
      </c>
      <c r="AS248" s="104" t="n">
        <v>0.6</v>
      </c>
      <c r="AT248" s="92">
        <f>IF(AND(P248="52-wk high",T248&gt;=Settings!$B$7),"Y","N")</f>
        <v/>
      </c>
      <c r="AU248" s="91">
        <f>IF(AND(AD248&gt;=Settings!$B$8,M248&gt;0),"Y","N")</f>
        <v/>
      </c>
      <c r="AV248" s="91">
        <f>IF(OR(AH248&gt;Settings!$B$9,AI248&gt;Settings!$B$9),"Y","N")</f>
        <v/>
      </c>
      <c r="AW248" s="91">
        <f>IF(AJ248&lt;&gt;"Y","n/a",IF(AND(M248&gt;0,AK248&gt;Settings!$B$10),"Y","N"))</f>
        <v/>
      </c>
      <c r="AX248" s="91">
        <f>IF(AO248&gt;=Settings!$B$11,"Y","N")</f>
        <v/>
      </c>
      <c r="AY248" s="99">
        <f>(AT248="Y")+(AU248="Y")+(AV248="Y")+(AW248="Y")+(AX248="Y")</f>
        <v/>
      </c>
      <c r="AZ248" s="94">
        <f>IF(AY248=0,"None",_xlfn.TEXTJOIN(", ",TRUE(),IF(AT248="Y","Breakout",""),IF(AU248="Y","Accumulation",""),IF(AV248="Y","Institutional buying",""),IF(AW248="Y","Long buildup",""),IF(AX248="Y","Momentum leader","")))</f>
        <v/>
      </c>
      <c r="BA248" s="94">
        <f>IF(BW248="","","Passes "&amp;AY248&amp;" of 5 buy-side scans"&amp;IF(G248="Y","; RED FLAG: filter out using Red flag column",""))</f>
        <v/>
      </c>
      <c r="BB248" s="91" t="inlineStr">
        <is>
          <t>None</t>
        </is>
      </c>
      <c r="BC248" s="92" t="inlineStr">
        <is>
          <t>N</t>
        </is>
      </c>
      <c r="BD248" s="94" t="n"/>
      <c r="BE248" s="94" t="n"/>
      <c r="BF248" s="92">
        <f>IF(R248*100000&gt;=Settings!$B$5,"Y","N")</f>
        <v/>
      </c>
      <c r="BG248" s="91">
        <f>IF(F248&gt;Settings!$B$6,"Y","N")</f>
        <v/>
      </c>
      <c r="BH248" s="97" t="n">
        <v>-12.56</v>
      </c>
      <c r="BI248" s="96" t="n">
        <v>-1.66</v>
      </c>
      <c r="BJ248" s="96" t="n">
        <v>-8.300000000000001</v>
      </c>
      <c r="BK248" s="96" t="n">
        <v>8.5</v>
      </c>
      <c r="BL248" s="96" t="n">
        <v>16.09</v>
      </c>
      <c r="BM248" s="96" t="n">
        <v>-0.51</v>
      </c>
      <c r="BN248" s="97" t="n">
        <v>-2.98</v>
      </c>
      <c r="BO248" s="96" t="n">
        <v>-1.91</v>
      </c>
      <c r="BP248" s="96" t="n">
        <v>0.14</v>
      </c>
      <c r="BQ248" s="96" t="n">
        <v>0.49</v>
      </c>
      <c r="BR248" s="91" t="inlineStr">
        <is>
          <t>Mixed</t>
        </is>
      </c>
      <c r="BS248" s="91" t="inlineStr">
        <is>
          <t>None</t>
        </is>
      </c>
      <c r="BT248" s="96" t="n">
        <v>36.1</v>
      </c>
      <c r="BU248" s="91" t="inlineStr">
        <is>
          <t>N</t>
        </is>
      </c>
      <c r="BV248" s="99">
        <f>IF(OR(BF248&lt;&gt;"Y",BG248&lt;&gt;"Y"),"",(AND(ISNUMBER(BQ248),BQ248&gt;0))+(BR248="Stacked up")+(AND(ISNUMBER(BH248),BH248&gt;=-Settings!$B$17))+(AND(ISNUMBER(BK248),ISNUMBER(BM248),BK248&gt;0,BM248&gt;0))+(AND(ISNUMBER(AQ248),AQ248&gt;=Settings!$B$18))+(AND(ISNUMBER(BT248),BT248&gt;=Settings!$B$19,BT248&lt;=Settings!$B$20))+(AND(ISNUMBER(AS248),AS248&gt;0))+(AND(ISNUMBER(T248),ISNUMBER(M248),T248&gt;=Settings!$B$21,M248&gt;0))+(AND(ISNUMBER(AD248),ISNUMBER(M248),AD248&gt;=Settings!$B$22,M248&gt;0))+(AY248&gt;=1))</f>
        <v/>
      </c>
      <c r="BW248" s="91">
        <f>IF(OR(AY248=0,BF248&lt;&gt;"Y",BG248&lt;&gt;"Y"),"",1+SUMPRODUCT(($A$6:$A$2604=A248)*($AY$6:$AY$2604&gt;0)*($BF$6:$BF$2604="Y")*($BG$6:$BG$2604="Y")*(($AY$6:$AY$2604&gt;AY248)+($AY$6:$AY$2604=AY248)*($AD$6:$AD$2604&gt;AD248))))</f>
        <v/>
      </c>
    </row>
    <row r="249" ht="23.85" customHeight="1" s="55">
      <c r="A249" s="90" t="n">
        <v>46296</v>
      </c>
      <c r="B249" s="91" t="inlineStr">
        <is>
          <t>HUDCO</t>
        </is>
      </c>
      <c r="C249" s="91" t="inlineStr">
        <is>
          <t>INE031A01017</t>
        </is>
      </c>
      <c r="D249" s="91" t="inlineStr">
        <is>
          <t>Financial Services</t>
        </is>
      </c>
      <c r="E249" s="91" t="inlineStr">
        <is>
          <t>Midcap 150 (rest)</t>
        </is>
      </c>
      <c r="F249" s="93" t="n">
        <v>32339</v>
      </c>
      <c r="G249" s="92" t="inlineStr">
        <is>
          <t>N</t>
        </is>
      </c>
      <c r="H249" s="94" t="n"/>
      <c r="I249" s="91" t="inlineStr">
        <is>
          <t>N</t>
        </is>
      </c>
      <c r="J249" s="92">
        <f>IF(K249="","N","Y")</f>
        <v/>
      </c>
      <c r="K249" s="94">
        <f>_xlfn.TEXTJOIN("; ",TRUE,IF(P249="52-wk low","52-wk low",""),IF(AND(AD249&gt;=Settings!$B$12,M249&lt;0),"Distribution",""),IF(AND(AJ249="Y",M249&lt;0,AK249&lt;-Settings!$B$13),"Long unwinding",""),IF(AND(AJ249="Y",M249&lt;0,AK249&gt;Settings!$B$13),"Short buildup",""))</f>
        <v/>
      </c>
      <c r="L249" s="95" t="n">
        <v>161.54</v>
      </c>
      <c r="M249" s="96" t="n">
        <v>-3.03</v>
      </c>
      <c r="N249" s="93" t="n">
        <v>2100</v>
      </c>
      <c r="O249" s="91" t="inlineStr">
        <is>
          <t>None</t>
        </is>
      </c>
      <c r="P249" s="91" t="inlineStr">
        <is>
          <t>None</t>
        </is>
      </c>
      <c r="Q249" s="97" t="n">
        <v>31.37</v>
      </c>
      <c r="R249" s="96" t="n">
        <v>19.41</v>
      </c>
      <c r="S249" s="96" t="n">
        <v>1.68</v>
      </c>
      <c r="T249" s="96" t="n">
        <v>1.58</v>
      </c>
      <c r="U249" s="96" t="n">
        <v>1.28</v>
      </c>
      <c r="V249" s="103" t="n">
        <v>0.8</v>
      </c>
      <c r="W249" s="102" t="n">
        <v>6</v>
      </c>
      <c r="X249" s="93" t="n">
        <v>187</v>
      </c>
      <c r="Y249" s="91" t="inlineStr">
        <is>
          <t>None</t>
        </is>
      </c>
      <c r="Z249" s="99" t="n">
        <v>39.39</v>
      </c>
      <c r="AA249" s="96" t="n">
        <v>0.82</v>
      </c>
      <c r="AB249" s="96" t="n">
        <v>0.82</v>
      </c>
      <c r="AC249" s="96" t="n">
        <v>1.5</v>
      </c>
      <c r="AD249" s="96" t="n">
        <v>1.34</v>
      </c>
      <c r="AE249" s="96" t="n">
        <v>1.18</v>
      </c>
      <c r="AF249" s="103" t="n">
        <v>1.03</v>
      </c>
      <c r="AG249" s="91" t="inlineStr">
        <is>
          <t>Normal</t>
        </is>
      </c>
      <c r="AH249" s="100" t="n">
        <v>0</v>
      </c>
      <c r="AI249" s="101" t="n">
        <v>0</v>
      </c>
      <c r="AJ249" s="92" t="inlineStr">
        <is>
          <t>N</t>
        </is>
      </c>
      <c r="AK249" s="96" t="n"/>
      <c r="AL249" s="91" t="inlineStr">
        <is>
          <t>n/a</t>
        </is>
      </c>
      <c r="AM249" s="93" t="n"/>
      <c r="AN249" s="92" t="inlineStr">
        <is>
          <t>None</t>
        </is>
      </c>
      <c r="AO249" s="102" t="n">
        <v>0</v>
      </c>
      <c r="AP249" s="103" t="n">
        <v>0.58</v>
      </c>
      <c r="AQ249" s="102" t="n">
        <v>16</v>
      </c>
      <c r="AR249" s="91" t="inlineStr">
        <is>
          <t>N</t>
        </is>
      </c>
      <c r="AS249" s="104" t="n">
        <v>0.6</v>
      </c>
      <c r="AT249" s="92">
        <f>IF(AND(P249="52-wk high",T249&gt;=Settings!$B$7),"Y","N")</f>
        <v/>
      </c>
      <c r="AU249" s="91">
        <f>IF(AND(AD249&gt;=Settings!$B$8,M249&gt;0),"Y","N")</f>
        <v/>
      </c>
      <c r="AV249" s="91">
        <f>IF(OR(AH249&gt;Settings!$B$9,AI249&gt;Settings!$B$9),"Y","N")</f>
        <v/>
      </c>
      <c r="AW249" s="91">
        <f>IF(AJ249&lt;&gt;"Y","n/a",IF(AND(M249&gt;0,AK249&gt;Settings!$B$10),"Y","N"))</f>
        <v/>
      </c>
      <c r="AX249" s="91">
        <f>IF(AO249&gt;=Settings!$B$11,"Y","N")</f>
        <v/>
      </c>
      <c r="AY249" s="99">
        <f>(AT249="Y")+(AU249="Y")+(AV249="Y")+(AW249="Y")+(AX249="Y")</f>
        <v/>
      </c>
      <c r="AZ249" s="94">
        <f>IF(AY249=0,"None",_xlfn.TEXTJOIN(", ",TRUE(),IF(AT249="Y","Breakout",""),IF(AU249="Y","Accumulation",""),IF(AV249="Y","Institutional buying",""),IF(AW249="Y","Long buildup",""),IF(AX249="Y","Momentum leader","")))</f>
        <v/>
      </c>
      <c r="BA249" s="94">
        <f>IF(BW249="","","Passes "&amp;AY249&amp;" of 5 buy-side scans"&amp;IF(G249="Y","; RED FLAG: filter out using Red flag column",""))</f>
        <v/>
      </c>
      <c r="BB249" s="91" t="inlineStr">
        <is>
          <t>None</t>
        </is>
      </c>
      <c r="BC249" s="92" t="inlineStr">
        <is>
          <t>N</t>
        </is>
      </c>
      <c r="BD249" s="94" t="n"/>
      <c r="BE249" s="94" t="n"/>
      <c r="BF249" s="92">
        <f>IF(R249*100000&gt;=Settings!$B$5,"Y","N")</f>
        <v/>
      </c>
      <c r="BG249" s="91">
        <f>IF(F249&gt;Settings!$B$6,"Y","N")</f>
        <v/>
      </c>
      <c r="BH249" s="97" t="n">
        <v>-34.56</v>
      </c>
      <c r="BI249" s="96" t="n">
        <v>-7.33</v>
      </c>
      <c r="BJ249" s="96" t="n">
        <v>-9.539999999999999</v>
      </c>
      <c r="BK249" s="96" t="n">
        <v>-22.62</v>
      </c>
      <c r="BL249" s="96" t="n">
        <v>-3.86</v>
      </c>
      <c r="BM249" s="96" t="n">
        <v>-30.51</v>
      </c>
      <c r="BN249" s="97" t="n">
        <v>-6.66</v>
      </c>
      <c r="BO249" s="96" t="n">
        <v>-11.33</v>
      </c>
      <c r="BP249" s="96" t="n">
        <v>-14.99</v>
      </c>
      <c r="BQ249" s="96" t="n">
        <v>-18.68</v>
      </c>
      <c r="BR249" s="91" t="inlineStr">
        <is>
          <t>Stacked down</t>
        </is>
      </c>
      <c r="BS249" s="91" t="inlineStr">
        <is>
          <t>None</t>
        </is>
      </c>
      <c r="BT249" s="96" t="n">
        <v>25.9</v>
      </c>
      <c r="BU249" s="91" t="inlineStr">
        <is>
          <t>N</t>
        </is>
      </c>
      <c r="BV249" s="99">
        <f>IF(OR(BF249&lt;&gt;"Y",BG249&lt;&gt;"Y"),"",(AND(ISNUMBER(BQ249),BQ249&gt;0))+(BR249="Stacked up")+(AND(ISNUMBER(BH249),BH249&gt;=-Settings!$B$17))+(AND(ISNUMBER(BK249),ISNUMBER(BM249),BK249&gt;0,BM249&gt;0))+(AND(ISNUMBER(AQ249),AQ249&gt;=Settings!$B$18))+(AND(ISNUMBER(BT249),BT249&gt;=Settings!$B$19,BT249&lt;=Settings!$B$20))+(AND(ISNUMBER(AS249),AS249&gt;0))+(AND(ISNUMBER(T249),ISNUMBER(M249),T249&gt;=Settings!$B$21,M249&gt;0))+(AND(ISNUMBER(AD249),ISNUMBER(M249),AD249&gt;=Settings!$B$22,M249&gt;0))+(AY249&gt;=1))</f>
        <v/>
      </c>
      <c r="BW249" s="91">
        <f>IF(OR(AY249=0,BF249&lt;&gt;"Y",BG249&lt;&gt;"Y"),"",1+SUMPRODUCT(($A$6:$A$2604=A249)*($AY$6:$AY$2604&gt;0)*($BF$6:$BF$2604="Y")*($BG$6:$BG$2604="Y")*(($AY$6:$AY$2604&gt;AY249)+($AY$6:$AY$2604=AY249)*($AD$6:$AD$2604&gt;AD249))))</f>
        <v/>
      </c>
    </row>
    <row r="250" ht="23.85" customHeight="1" s="55">
      <c r="A250" s="90" t="n">
        <v>46296</v>
      </c>
      <c r="B250" s="91" t="inlineStr">
        <is>
          <t>DALBHARAT</t>
        </is>
      </c>
      <c r="C250" s="91" t="inlineStr">
        <is>
          <t>INE00R701025</t>
        </is>
      </c>
      <c r="D250" s="91" t="inlineStr">
        <is>
          <t>Construction Materials</t>
        </is>
      </c>
      <c r="E250" s="91" t="inlineStr">
        <is>
          <t>Midcap 150 (rest)</t>
        </is>
      </c>
      <c r="F250" s="93" t="n">
        <v>31550</v>
      </c>
      <c r="G250" s="92" t="inlineStr">
        <is>
          <t>N</t>
        </is>
      </c>
      <c r="H250" s="94" t="n"/>
      <c r="I250" s="91" t="inlineStr">
        <is>
          <t>N</t>
        </is>
      </c>
      <c r="J250" s="92">
        <f>IF(K250="","N","Y")</f>
        <v/>
      </c>
      <c r="K250" s="94">
        <f>_xlfn.TEXTJOIN("; ",TRUE,IF(P250="52-wk low","52-wk low",""),IF(AND(AD250&gt;=Settings!$B$12,M250&lt;0),"Distribution",""),IF(AND(AJ250="Y",M250&lt;0,AK250&lt;-Settings!$B$13),"Long unwinding",""),IF(AND(AJ250="Y",M250&lt;0,AK250&gt;Settings!$B$13),"Short buildup",""))</f>
        <v/>
      </c>
      <c r="L250" s="95" t="n">
        <v>1682.1</v>
      </c>
      <c r="M250" s="96" t="n">
        <v>-0.1</v>
      </c>
      <c r="N250" s="93" t="n">
        <v>642</v>
      </c>
      <c r="O250" s="91" t="inlineStr">
        <is>
          <t>None</t>
        </is>
      </c>
      <c r="P250" s="91" t="inlineStr">
        <is>
          <t>None</t>
        </is>
      </c>
      <c r="Q250" s="97" t="n">
        <v>0.77</v>
      </c>
      <c r="R250" s="96" t="n">
        <v>0.92</v>
      </c>
      <c r="S250" s="96" t="n">
        <v>0.85</v>
      </c>
      <c r="T250" s="96" t="n">
        <v>0.36</v>
      </c>
      <c r="U250" s="96" t="n">
        <v>0.29</v>
      </c>
      <c r="V250" s="103" t="n">
        <v>0.36</v>
      </c>
      <c r="W250" s="102" t="n">
        <v>1</v>
      </c>
      <c r="X250" s="93" t="n"/>
      <c r="Y250" s="91" t="inlineStr">
        <is>
          <t>None</t>
        </is>
      </c>
      <c r="Z250" s="99" t="n">
        <v>57.73</v>
      </c>
      <c r="AA250" s="96" t="n">
        <v>1.1</v>
      </c>
      <c r="AB250" s="96" t="n">
        <v>1.15</v>
      </c>
      <c r="AC250" s="96" t="n">
        <v>0.91</v>
      </c>
      <c r="AD250" s="96" t="n">
        <v>0.4</v>
      </c>
      <c r="AE250" s="96" t="n">
        <v>0.32</v>
      </c>
      <c r="AF250" s="103" t="n">
        <v>1.07</v>
      </c>
      <c r="AG250" s="91" t="inlineStr">
        <is>
          <t>Normal</t>
        </is>
      </c>
      <c r="AH250" s="100" t="n">
        <v>0</v>
      </c>
      <c r="AI250" s="101" t="n">
        <v>0</v>
      </c>
      <c r="AJ250" s="92" t="inlineStr">
        <is>
          <t>N</t>
        </is>
      </c>
      <c r="AK250" s="96" t="n"/>
      <c r="AL250" s="91" t="inlineStr">
        <is>
          <t>n/a</t>
        </is>
      </c>
      <c r="AM250" s="93" t="n"/>
      <c r="AN250" s="92" t="inlineStr">
        <is>
          <t>None</t>
        </is>
      </c>
      <c r="AO250" s="102" t="n">
        <v>0</v>
      </c>
      <c r="AP250" s="103" t="n">
        <v>0.57</v>
      </c>
      <c r="AQ250" s="102" t="n">
        <v>15</v>
      </c>
      <c r="AR250" s="91" t="inlineStr">
        <is>
          <t>N</t>
        </is>
      </c>
      <c r="AS250" s="104" t="n">
        <v>-0.71</v>
      </c>
      <c r="AT250" s="92">
        <f>IF(AND(P250="52-wk high",T250&gt;=Settings!$B$7),"Y","N")</f>
        <v/>
      </c>
      <c r="AU250" s="91">
        <f>IF(AND(AD250&gt;=Settings!$B$8,M250&gt;0),"Y","N")</f>
        <v/>
      </c>
      <c r="AV250" s="91">
        <f>IF(OR(AH250&gt;Settings!$B$9,AI250&gt;Settings!$B$9),"Y","N")</f>
        <v/>
      </c>
      <c r="AW250" s="91">
        <f>IF(AJ250&lt;&gt;"Y","n/a",IF(AND(M250&gt;0,AK250&gt;Settings!$B$10),"Y","N"))</f>
        <v/>
      </c>
      <c r="AX250" s="91">
        <f>IF(AO250&gt;=Settings!$B$11,"Y","N")</f>
        <v/>
      </c>
      <c r="AY250" s="99">
        <f>(AT250="Y")+(AU250="Y")+(AV250="Y")+(AW250="Y")+(AX250="Y")</f>
        <v/>
      </c>
      <c r="AZ250" s="94">
        <f>IF(AY250=0,"None",_xlfn.TEXTJOIN(", ",TRUE(),IF(AT250="Y","Breakout",""),IF(AU250="Y","Accumulation",""),IF(AV250="Y","Institutional buying",""),IF(AW250="Y","Long buildup",""),IF(AX250="Y","Momentum leader","")))</f>
        <v/>
      </c>
      <c r="BA250" s="94">
        <f>IF(BW250="","","Passes "&amp;AY250&amp;" of 5 buy-side scans"&amp;IF(G250="Y","; RED FLAG: filter out using Red flag column",""))</f>
        <v/>
      </c>
      <c r="BB250" s="91" t="inlineStr">
        <is>
          <t>None</t>
        </is>
      </c>
      <c r="BC250" s="92" t="inlineStr">
        <is>
          <t>N</t>
        </is>
      </c>
      <c r="BD250" s="94" t="n"/>
      <c r="BE250" s="94" t="n"/>
      <c r="BF250" s="92">
        <f>IF(R250*100000&gt;=Settings!$B$5,"Y","N")</f>
        <v/>
      </c>
      <c r="BG250" s="91">
        <f>IF(F250&gt;Settings!$B$6,"Y","N")</f>
        <v/>
      </c>
      <c r="BH250" s="97" t="n">
        <v>-27.49</v>
      </c>
      <c r="BI250" s="96" t="n">
        <v>-2.27</v>
      </c>
      <c r="BJ250" s="96" t="n">
        <v>-6.89</v>
      </c>
      <c r="BK250" s="96" t="n">
        <v>-1.57</v>
      </c>
      <c r="BL250" s="96" t="n">
        <v>-6.86</v>
      </c>
      <c r="BM250" s="96" t="n">
        <v>-24.55</v>
      </c>
      <c r="BN250" s="97" t="n">
        <v>-2.33</v>
      </c>
      <c r="BO250" s="96" t="n">
        <v>-4.52</v>
      </c>
      <c r="BP250" s="96" t="n">
        <v>-6.47</v>
      </c>
      <c r="BQ250" s="96" t="n">
        <v>-10.63</v>
      </c>
      <c r="BR250" s="91" t="inlineStr">
        <is>
          <t>Stacked down</t>
        </is>
      </c>
      <c r="BS250" s="91" t="inlineStr">
        <is>
          <t>None</t>
        </is>
      </c>
      <c r="BT250" s="96" t="n">
        <v>41.1</v>
      </c>
      <c r="BU250" s="91" t="inlineStr">
        <is>
          <t>N</t>
        </is>
      </c>
      <c r="BV250" s="99">
        <f>IF(OR(BF250&lt;&gt;"Y",BG250&lt;&gt;"Y"),"",(AND(ISNUMBER(BQ250),BQ250&gt;0))+(BR250="Stacked up")+(AND(ISNUMBER(BH250),BH250&gt;=-Settings!$B$17))+(AND(ISNUMBER(BK250),ISNUMBER(BM250),BK250&gt;0,BM250&gt;0))+(AND(ISNUMBER(AQ250),AQ250&gt;=Settings!$B$18))+(AND(ISNUMBER(BT250),BT250&gt;=Settings!$B$19,BT250&lt;=Settings!$B$20))+(AND(ISNUMBER(AS250),AS250&gt;0))+(AND(ISNUMBER(T250),ISNUMBER(M250),T250&gt;=Settings!$B$21,M250&gt;0))+(AND(ISNUMBER(AD250),ISNUMBER(M250),AD250&gt;=Settings!$B$22,M250&gt;0))+(AY250&gt;=1))</f>
        <v/>
      </c>
      <c r="BW250" s="91">
        <f>IF(OR(AY250=0,BF250&lt;&gt;"Y",BG250&lt;&gt;"Y"),"",1+SUMPRODUCT(($A$6:$A$2604=A250)*($AY$6:$AY$2604&gt;0)*($BF$6:$BF$2604="Y")*($BG$6:$BG$2604="Y")*(($AY$6:$AY$2604&gt;AY250)+($AY$6:$AY$2604=AY250)*($AD$6:$AD$2604&gt;AD250))))</f>
        <v/>
      </c>
    </row>
    <row r="251" ht="23.85" customHeight="1" s="55">
      <c r="A251" s="90" t="n">
        <v>46296</v>
      </c>
      <c r="B251" s="91" t="inlineStr">
        <is>
          <t>UBL</t>
        </is>
      </c>
      <c r="C251" s="91" t="inlineStr">
        <is>
          <t>INE686F01025</t>
        </is>
      </c>
      <c r="D251" s="91" t="inlineStr">
        <is>
          <t>Fast Moving Consumer Goods</t>
        </is>
      </c>
      <c r="E251" s="91" t="inlineStr">
        <is>
          <t>Midcap 150 (rest)</t>
        </is>
      </c>
      <c r="F251" s="93" t="n">
        <v>31432</v>
      </c>
      <c r="G251" s="92" t="inlineStr">
        <is>
          <t>N</t>
        </is>
      </c>
      <c r="H251" s="94" t="n"/>
      <c r="I251" s="91" t="inlineStr">
        <is>
          <t>N</t>
        </is>
      </c>
      <c r="J251" s="92">
        <f>IF(K251="","N","Y")</f>
        <v/>
      </c>
      <c r="K251" s="94">
        <f>_xlfn.TEXTJOIN("; ",TRUE,IF(P251="52-wk low","52-wk low",""),IF(AND(AD251&gt;=Settings!$B$12,M251&lt;0),"Distribution",""),IF(AND(AJ251="Y",M251&lt;0,AK251&lt;-Settings!$B$13),"Long unwinding",""),IF(AND(AJ251="Y",M251&lt;0,AK251&gt;Settings!$B$13),"Short buildup",""))</f>
        <v/>
      </c>
      <c r="L251" s="95" t="n">
        <v>1188.8</v>
      </c>
      <c r="M251" s="96" t="n">
        <v>2.65</v>
      </c>
      <c r="N251" s="93" t="n">
        <v>144</v>
      </c>
      <c r="O251" s="91" t="inlineStr">
        <is>
          <t>None</t>
        </is>
      </c>
      <c r="P251" s="91" t="inlineStr">
        <is>
          <t>52-wk low</t>
        </is>
      </c>
      <c r="Q251" s="97" t="n">
        <v>1.44</v>
      </c>
      <c r="R251" s="96" t="n">
        <v>1.68</v>
      </c>
      <c r="S251" s="96" t="n">
        <v>0.88</v>
      </c>
      <c r="T251" s="96" t="n">
        <v>1.06</v>
      </c>
      <c r="U251" s="96" t="n">
        <v>0.99</v>
      </c>
      <c r="V251" s="103" t="n">
        <v>1.18</v>
      </c>
      <c r="W251" s="102" t="n">
        <v>8</v>
      </c>
      <c r="X251" s="93" t="n"/>
      <c r="Y251" s="91" t="inlineStr">
        <is>
          <t>None</t>
        </is>
      </c>
      <c r="Z251" s="99" t="n">
        <v>46.31</v>
      </c>
      <c r="AA251" s="96" t="n">
        <v>0.82</v>
      </c>
      <c r="AB251" s="96" t="n">
        <v>0.87</v>
      </c>
      <c r="AC251" s="96" t="n">
        <v>0.67</v>
      </c>
      <c r="AD251" s="96" t="n">
        <v>0.9</v>
      </c>
      <c r="AE251" s="96" t="n">
        <v>0.85</v>
      </c>
      <c r="AF251" s="103" t="n">
        <v>1.11</v>
      </c>
      <c r="AG251" s="91" t="inlineStr">
        <is>
          <t>Normal</t>
        </is>
      </c>
      <c r="AH251" s="100" t="n">
        <v>0</v>
      </c>
      <c r="AI251" s="101" t="n">
        <v>0</v>
      </c>
      <c r="AJ251" s="92" t="inlineStr">
        <is>
          <t>N</t>
        </is>
      </c>
      <c r="AK251" s="96" t="n"/>
      <c r="AL251" s="91" t="inlineStr">
        <is>
          <t>n/a</t>
        </is>
      </c>
      <c r="AM251" s="93" t="n"/>
      <c r="AN251" s="92" t="inlineStr">
        <is>
          <t>None</t>
        </is>
      </c>
      <c r="AO251" s="102" t="n">
        <v>0</v>
      </c>
      <c r="AP251" s="103" t="n">
        <v>0.41</v>
      </c>
      <c r="AQ251" s="102" t="n">
        <v>1</v>
      </c>
      <c r="AR251" s="91" t="inlineStr">
        <is>
          <t>N</t>
        </is>
      </c>
      <c r="AS251" s="104" t="n">
        <v>2.11</v>
      </c>
      <c r="AT251" s="92">
        <f>IF(AND(P251="52-wk high",T251&gt;=Settings!$B$7),"Y","N")</f>
        <v/>
      </c>
      <c r="AU251" s="91">
        <f>IF(AND(AD251&gt;=Settings!$B$8,M251&gt;0),"Y","N")</f>
        <v/>
      </c>
      <c r="AV251" s="91">
        <f>IF(OR(AH251&gt;Settings!$B$9,AI251&gt;Settings!$B$9),"Y","N")</f>
        <v/>
      </c>
      <c r="AW251" s="91">
        <f>IF(AJ251&lt;&gt;"Y","n/a",IF(AND(M251&gt;0,AK251&gt;Settings!$B$10),"Y","N"))</f>
        <v/>
      </c>
      <c r="AX251" s="91">
        <f>IF(AO251&gt;=Settings!$B$11,"Y","N")</f>
        <v/>
      </c>
      <c r="AY251" s="99">
        <f>(AT251="Y")+(AU251="Y")+(AV251="Y")+(AW251="Y")+(AX251="Y")</f>
        <v/>
      </c>
      <c r="AZ251" s="94">
        <f>IF(AY251=0,"None",_xlfn.TEXTJOIN(", ",TRUE(),IF(AT251="Y","Breakout",""),IF(AU251="Y","Accumulation",""),IF(AV251="Y","Institutional buying",""),IF(AW251="Y","Long buildup",""),IF(AX251="Y","Momentum leader","")))</f>
        <v/>
      </c>
      <c r="BA251" s="94">
        <f>IF(BW251="","","Passes "&amp;AY251&amp;" of 5 buy-side scans"&amp;IF(G251="Y","; RED FLAG: filter out using Red flag column",""))</f>
        <v/>
      </c>
      <c r="BB251" s="91" t="inlineStr">
        <is>
          <t>None</t>
        </is>
      </c>
      <c r="BC251" s="92" t="inlineStr">
        <is>
          <t>Y</t>
        </is>
      </c>
      <c r="BD251" s="94" t="inlineStr">
        <is>
          <t>PE &gt; 50</t>
        </is>
      </c>
      <c r="BE251" s="94" t="n"/>
      <c r="BF251" s="92">
        <f>IF(R251*100000&gt;=Settings!$B$5,"Y","N")</f>
        <v/>
      </c>
      <c r="BG251" s="91">
        <f>IF(F251&gt;Settings!$B$6,"Y","N")</f>
        <v/>
      </c>
      <c r="BH251" s="97" t="n">
        <v>-35.53</v>
      </c>
      <c r="BI251" s="96" t="n">
        <v>-6.41</v>
      </c>
      <c r="BJ251" s="96" t="n">
        <v>-9.18</v>
      </c>
      <c r="BK251" s="96" t="n">
        <v>-12.54</v>
      </c>
      <c r="BL251" s="96" t="n">
        <v>-24.96</v>
      </c>
      <c r="BM251" s="96" t="n">
        <v>-33.91</v>
      </c>
      <c r="BN251" s="97" t="n">
        <v>-4.34</v>
      </c>
      <c r="BO251" s="96" t="n">
        <v>-8.140000000000001</v>
      </c>
      <c r="BP251" s="96" t="n">
        <v>-11.79</v>
      </c>
      <c r="BQ251" s="96" t="n">
        <v>-17.3</v>
      </c>
      <c r="BR251" s="91" t="inlineStr">
        <is>
          <t>Stacked down</t>
        </is>
      </c>
      <c r="BS251" s="91" t="inlineStr">
        <is>
          <t>None</t>
        </is>
      </c>
      <c r="BT251" s="96" t="n">
        <v>37.4</v>
      </c>
      <c r="BU251" s="91" t="inlineStr">
        <is>
          <t>N</t>
        </is>
      </c>
      <c r="BV251" s="99">
        <f>IF(OR(BF251&lt;&gt;"Y",BG251&lt;&gt;"Y"),"",(AND(ISNUMBER(BQ251),BQ251&gt;0))+(BR251="Stacked up")+(AND(ISNUMBER(BH251),BH251&gt;=-Settings!$B$17))+(AND(ISNUMBER(BK251),ISNUMBER(BM251),BK251&gt;0,BM251&gt;0))+(AND(ISNUMBER(AQ251),AQ251&gt;=Settings!$B$18))+(AND(ISNUMBER(BT251),BT251&gt;=Settings!$B$19,BT251&lt;=Settings!$B$20))+(AND(ISNUMBER(AS251),AS251&gt;0))+(AND(ISNUMBER(T251),ISNUMBER(M251),T251&gt;=Settings!$B$21,M251&gt;0))+(AND(ISNUMBER(AD251),ISNUMBER(M251),AD251&gt;=Settings!$B$22,M251&gt;0))+(AY251&gt;=1))</f>
        <v/>
      </c>
      <c r="BW251" s="91">
        <f>IF(OR(AY251=0,BF251&lt;&gt;"Y",BG251&lt;&gt;"Y"),"",1+SUMPRODUCT(($A$6:$A$2604=A251)*($AY$6:$AY$2604&gt;0)*($BF$6:$BF$2604="Y")*($BG$6:$BG$2604="Y")*(($AY$6:$AY$2604&gt;AY251)+($AY$6:$AY$2604=AY251)*($AD$6:$AD$2604&gt;AD251))))</f>
        <v/>
      </c>
    </row>
    <row r="252" ht="23.85" customHeight="1" s="55">
      <c r="A252" s="90" t="n">
        <v>46296</v>
      </c>
      <c r="B252" s="91" t="inlineStr">
        <is>
          <t>TATAINVEST</t>
        </is>
      </c>
      <c r="C252" s="91" t="inlineStr">
        <is>
          <t>INE672A01026</t>
        </is>
      </c>
      <c r="D252" s="91" t="inlineStr">
        <is>
          <t>Financial Services</t>
        </is>
      </c>
      <c r="E252" s="91" t="inlineStr">
        <is>
          <t>Midcap 150 (rest)</t>
        </is>
      </c>
      <c r="F252" s="93" t="n">
        <v>31119</v>
      </c>
      <c r="G252" s="92" t="inlineStr">
        <is>
          <t>N</t>
        </is>
      </c>
      <c r="H252" s="94" t="n"/>
      <c r="I252" s="91" t="inlineStr">
        <is>
          <t>N</t>
        </is>
      </c>
      <c r="J252" s="92">
        <f>IF(K252="","N","Y")</f>
        <v/>
      </c>
      <c r="K252" s="94">
        <f>_xlfn.TEXTJOIN("; ",TRUE,IF(P252="52-wk low","52-wk low",""),IF(AND(AD252&gt;=Settings!$B$12,M252&lt;0),"Distribution",""),IF(AND(AJ252="Y",M252&lt;0,AK252&lt;-Settings!$B$13),"Long unwinding",""),IF(AND(AJ252="Y",M252&lt;0,AK252&gt;Settings!$B$13),"Short buildup",""))</f>
        <v/>
      </c>
      <c r="L252" s="95" t="n">
        <v>615.05</v>
      </c>
      <c r="M252" s="96" t="n">
        <v>-0.8100000000000001</v>
      </c>
      <c r="N252" s="93" t="n">
        <v>938</v>
      </c>
      <c r="O252" s="91" t="inlineStr">
        <is>
          <t>None</t>
        </is>
      </c>
      <c r="P252" s="91" t="inlineStr">
        <is>
          <t>None</t>
        </is>
      </c>
      <c r="Q252" s="97" t="n">
        <v>2.84</v>
      </c>
      <c r="R252" s="96" t="n">
        <v>24.37</v>
      </c>
      <c r="S252" s="96" t="n">
        <v>0.12</v>
      </c>
      <c r="T252" s="96" t="n">
        <v>0.24</v>
      </c>
      <c r="U252" s="96" t="n">
        <v>0.37</v>
      </c>
      <c r="V252" s="103" t="n">
        <v>3.17</v>
      </c>
      <c r="W252" s="102" t="n">
        <v>6</v>
      </c>
      <c r="X252" s="93" t="n"/>
      <c r="Y252" s="91" t="inlineStr">
        <is>
          <t>None</t>
        </is>
      </c>
      <c r="Z252" s="99" t="n">
        <v>42.35</v>
      </c>
      <c r="AA252" s="96" t="n">
        <v>1.34</v>
      </c>
      <c r="AB252" s="96" t="n">
        <v>1.1</v>
      </c>
      <c r="AC252" s="96" t="n">
        <v>0.45</v>
      </c>
      <c r="AD252" s="96" t="n">
        <v>0.71</v>
      </c>
      <c r="AE252" s="96" t="n">
        <v>0.82</v>
      </c>
      <c r="AF252" s="103" t="n">
        <v>0.58</v>
      </c>
      <c r="AG252" s="91" t="inlineStr">
        <is>
          <t>Drying up</t>
        </is>
      </c>
      <c r="AH252" s="100" t="n">
        <v>0</v>
      </c>
      <c r="AI252" s="101" t="n">
        <v>0</v>
      </c>
      <c r="AJ252" s="92" t="inlineStr">
        <is>
          <t>N</t>
        </is>
      </c>
      <c r="AK252" s="96" t="n"/>
      <c r="AL252" s="91" t="inlineStr">
        <is>
          <t>n/a</t>
        </is>
      </c>
      <c r="AM252" s="93" t="n"/>
      <c r="AN252" s="92" t="inlineStr">
        <is>
          <t>None</t>
        </is>
      </c>
      <c r="AO252" s="102" t="n">
        <v>0</v>
      </c>
      <c r="AP252" s="103" t="n"/>
      <c r="AQ252" s="102" t="n"/>
      <c r="AR252" s="91" t="inlineStr">
        <is>
          <t>N</t>
        </is>
      </c>
      <c r="AS252" s="104" t="n">
        <v>0.6</v>
      </c>
      <c r="AT252" s="92">
        <f>IF(AND(P252="52-wk high",T252&gt;=Settings!$B$7),"Y","N")</f>
        <v/>
      </c>
      <c r="AU252" s="91">
        <f>IF(AND(AD252&gt;=Settings!$B$8,M252&gt;0),"Y","N")</f>
        <v/>
      </c>
      <c r="AV252" s="91">
        <f>IF(OR(AH252&gt;Settings!$B$9,AI252&gt;Settings!$B$9),"Y","N")</f>
        <v/>
      </c>
      <c r="AW252" s="91">
        <f>IF(AJ252&lt;&gt;"Y","n/a",IF(AND(M252&gt;0,AK252&gt;Settings!$B$10),"Y","N"))</f>
        <v/>
      </c>
      <c r="AX252" s="91">
        <f>IF(AO252&gt;=Settings!$B$11,"Y","N")</f>
        <v/>
      </c>
      <c r="AY252" s="99">
        <f>(AT252="Y")+(AU252="Y")+(AV252="Y")+(AW252="Y")+(AX252="Y")</f>
        <v/>
      </c>
      <c r="AZ252" s="94">
        <f>IF(AY252=0,"None",_xlfn.TEXTJOIN(", ",TRUE(),IF(AT252="Y","Breakout",""),IF(AU252="Y","Accumulation",""),IF(AV252="Y","Institutional buying",""),IF(AW252="Y","Long buildup",""),IF(AX252="Y","Momentum leader","")))</f>
        <v/>
      </c>
      <c r="BA252" s="94">
        <f>IF(BW252="","","Passes "&amp;AY252&amp;" of 5 buy-side scans"&amp;IF(G252="Y","; RED FLAG: filter out using Red flag column",""))</f>
        <v/>
      </c>
      <c r="BB252" s="91" t="inlineStr">
        <is>
          <t>None</t>
        </is>
      </c>
      <c r="BC252" s="92" t="inlineStr">
        <is>
          <t>Y</t>
        </is>
      </c>
      <c r="BD252" s="94" t="inlineStr">
        <is>
          <t>PE &gt; 50</t>
        </is>
      </c>
      <c r="BE252" s="94" t="inlineStr">
        <is>
          <t>FVSPLT FRM RS 10 TO RE 1, ex 14-Oct-2025</t>
        </is>
      </c>
      <c r="BF252" s="92">
        <f>IF(R252*100000&gt;=Settings!$B$5,"Y","N")</f>
        <v/>
      </c>
      <c r="BG252" s="91">
        <f>IF(F252&gt;Settings!$B$6,"Y","N")</f>
        <v/>
      </c>
      <c r="BH252" s="97" t="n">
        <v>-48.08</v>
      </c>
      <c r="BI252" s="96" t="n">
        <v>-6.58</v>
      </c>
      <c r="BJ252" s="96" t="n">
        <v>-2.94</v>
      </c>
      <c r="BK252" s="96" t="n">
        <v>-7.46</v>
      </c>
      <c r="BL252" s="96" t="n">
        <v>6.58</v>
      </c>
      <c r="BM252" s="96" t="n"/>
      <c r="BN252" s="97" t="n">
        <v>-5.64</v>
      </c>
      <c r="BO252" s="96" t="n">
        <v>-6.4</v>
      </c>
      <c r="BP252" s="96" t="n">
        <v>-7.49</v>
      </c>
      <c r="BQ252" s="96" t="n">
        <v>-12.36</v>
      </c>
      <c r="BR252" s="91" t="inlineStr">
        <is>
          <t>Stacked down</t>
        </is>
      </c>
      <c r="BS252" s="91" t="inlineStr">
        <is>
          <t>None</t>
        </is>
      </c>
      <c r="BT252" s="96" t="n">
        <v>32.5</v>
      </c>
      <c r="BU252" s="91" t="inlineStr">
        <is>
          <t>N</t>
        </is>
      </c>
      <c r="BV252" s="99">
        <f>IF(OR(BF252&lt;&gt;"Y",BG252&lt;&gt;"Y"),"",(AND(ISNUMBER(BQ252),BQ252&gt;0))+(BR252="Stacked up")+(AND(ISNUMBER(BH252),BH252&gt;=-Settings!$B$17))+(AND(ISNUMBER(BK252),ISNUMBER(BM252),BK252&gt;0,BM252&gt;0))+(AND(ISNUMBER(AQ252),AQ252&gt;=Settings!$B$18))+(AND(ISNUMBER(BT252),BT252&gt;=Settings!$B$19,BT252&lt;=Settings!$B$20))+(AND(ISNUMBER(AS252),AS252&gt;0))+(AND(ISNUMBER(T252),ISNUMBER(M252),T252&gt;=Settings!$B$21,M252&gt;0))+(AND(ISNUMBER(AD252),ISNUMBER(M252),AD252&gt;=Settings!$B$22,M252&gt;0))+(AY252&gt;=1))</f>
        <v/>
      </c>
      <c r="BW252" s="91">
        <f>IF(OR(AY252=0,BF252&lt;&gt;"Y",BG252&lt;&gt;"Y"),"",1+SUMPRODUCT(($A$6:$A$2604=A252)*($AY$6:$AY$2604&gt;0)*($BF$6:$BF$2604="Y")*($BG$6:$BG$2604="Y")*(($AY$6:$AY$2604&gt;AY252)+($AY$6:$AY$2604=AY252)*($AD$6:$AD$2604&gt;AD252))))</f>
        <v/>
      </c>
    </row>
    <row r="253" ht="23.85" customHeight="1" s="55">
      <c r="A253" s="90" t="n">
        <v>46296</v>
      </c>
      <c r="B253" s="91" t="inlineStr">
        <is>
          <t>HEXT</t>
        </is>
      </c>
      <c r="C253" s="91" t="inlineStr">
        <is>
          <t>INE093A01041</t>
        </is>
      </c>
      <c r="D253" s="91" t="inlineStr">
        <is>
          <t>Information Technology</t>
        </is>
      </c>
      <c r="E253" s="91" t="inlineStr">
        <is>
          <t>Midcap 150 (rest)</t>
        </is>
      </c>
      <c r="F253" s="93" t="n">
        <v>29967</v>
      </c>
      <c r="G253" s="92" t="inlineStr">
        <is>
          <t>Y</t>
        </is>
      </c>
      <c r="H253" s="94" t="inlineStr">
        <is>
          <t>Promoter pledge / encumbrance &gt; 50%</t>
        </is>
      </c>
      <c r="I253" s="91" t="inlineStr">
        <is>
          <t>N</t>
        </is>
      </c>
      <c r="J253" s="92">
        <f>IF(K253="","N","Y")</f>
        <v/>
      </c>
      <c r="K253" s="94">
        <f>_xlfn.TEXTJOIN("; ",TRUE,IF(P253="52-wk low","52-wk low",""),IF(AND(AD253&gt;=Settings!$B$12,M253&lt;0),"Distribution",""),IF(AND(AJ253="Y",M253&lt;0,AK253&lt;-Settings!$B$13),"Long unwinding",""),IF(AND(AJ253="Y",M253&lt;0,AK253&gt;Settings!$B$13),"Short buildup",""))</f>
        <v/>
      </c>
      <c r="L253" s="95" t="n">
        <v>490.45</v>
      </c>
      <c r="M253" s="96" t="n">
        <v>-0.74</v>
      </c>
      <c r="N253" s="93" t="n">
        <v>904</v>
      </c>
      <c r="O253" s="91" t="inlineStr">
        <is>
          <t>None</t>
        </is>
      </c>
      <c r="P253" s="91" t="inlineStr">
        <is>
          <t>None</t>
        </is>
      </c>
      <c r="Q253" s="97" t="n">
        <v>2.58</v>
      </c>
      <c r="R253" s="96" t="n">
        <v>3.13</v>
      </c>
      <c r="S253" s="96" t="n">
        <v>0.82</v>
      </c>
      <c r="T253" s="96" t="n">
        <v>0.44</v>
      </c>
      <c r="U253" s="96" t="n">
        <v>0.32</v>
      </c>
      <c r="V253" s="103" t="n">
        <v>0.39</v>
      </c>
      <c r="W253" s="102" t="n">
        <v>1</v>
      </c>
      <c r="X253" s="93" t="n"/>
      <c r="Y253" s="91" t="inlineStr">
        <is>
          <t>None</t>
        </is>
      </c>
      <c r="Z253" s="99" t="n">
        <v>35.32</v>
      </c>
      <c r="AA253" s="96" t="n">
        <v>0.74</v>
      </c>
      <c r="AB253" s="96" t="n">
        <v>0.82</v>
      </c>
      <c r="AC253" s="96" t="n">
        <v>0.54</v>
      </c>
      <c r="AD253" s="96" t="n">
        <v>0.54</v>
      </c>
      <c r="AE253" s="96" t="n">
        <v>0.29</v>
      </c>
      <c r="AF253" s="103" t="n">
        <v>1.39</v>
      </c>
      <c r="AG253" s="91" t="inlineStr">
        <is>
          <t>Normal</t>
        </is>
      </c>
      <c r="AH253" s="100" t="n">
        <v>0</v>
      </c>
      <c r="AI253" s="101" t="n">
        <v>0</v>
      </c>
      <c r="AJ253" s="92" t="inlineStr">
        <is>
          <t>N</t>
        </is>
      </c>
      <c r="AK253" s="96" t="n"/>
      <c r="AL253" s="91" t="inlineStr">
        <is>
          <t>n/a</t>
        </is>
      </c>
      <c r="AM253" s="93" t="n"/>
      <c r="AN253" s="92" t="inlineStr">
        <is>
          <t>None</t>
        </is>
      </c>
      <c r="AO253" s="102" t="n">
        <v>0</v>
      </c>
      <c r="AP253" s="103" t="n">
        <v>0.74</v>
      </c>
      <c r="AQ253" s="102" t="n">
        <v>42</v>
      </c>
      <c r="AR253" s="91" t="inlineStr">
        <is>
          <t>N</t>
        </is>
      </c>
      <c r="AS253" s="104" t="n">
        <v>-0.75</v>
      </c>
      <c r="AT253" s="92">
        <f>IF(AND(P253="52-wk high",T253&gt;=Settings!$B$7),"Y","N")</f>
        <v/>
      </c>
      <c r="AU253" s="91">
        <f>IF(AND(AD253&gt;=Settings!$B$8,M253&gt;0),"Y","N")</f>
        <v/>
      </c>
      <c r="AV253" s="91">
        <f>IF(OR(AH253&gt;Settings!$B$9,AI253&gt;Settings!$B$9),"Y","N")</f>
        <v/>
      </c>
      <c r="AW253" s="91">
        <f>IF(AJ253&lt;&gt;"Y","n/a",IF(AND(M253&gt;0,AK253&gt;Settings!$B$10),"Y","N"))</f>
        <v/>
      </c>
      <c r="AX253" s="91">
        <f>IF(AO253&gt;=Settings!$B$11,"Y","N")</f>
        <v/>
      </c>
      <c r="AY253" s="99">
        <f>(AT253="Y")+(AU253="Y")+(AV253="Y")+(AW253="Y")+(AX253="Y")</f>
        <v/>
      </c>
      <c r="AZ253" s="94">
        <f>IF(AY253=0,"None",_xlfn.TEXTJOIN(", ",TRUE(),IF(AT253="Y","Breakout",""),IF(AU253="Y","Accumulation",""),IF(AV253="Y","Institutional buying",""),IF(AW253="Y","Long buildup",""),IF(AX253="Y","Momentum leader","")))</f>
        <v/>
      </c>
      <c r="BA253" s="94">
        <f>IF(BW253="","","Passes "&amp;AY253&amp;" of 5 buy-side scans"&amp;IF(G253="Y","; RED FLAG: filter out using Red flag column",""))</f>
        <v/>
      </c>
      <c r="BB253" s="91" t="inlineStr">
        <is>
          <t>None</t>
        </is>
      </c>
      <c r="BC253" s="92" t="inlineStr">
        <is>
          <t>N</t>
        </is>
      </c>
      <c r="BD253" s="94" t="n"/>
      <c r="BE253" s="94" t="n"/>
      <c r="BF253" s="92">
        <f>IF(R253*100000&gt;=Settings!$B$5,"Y","N")</f>
        <v/>
      </c>
      <c r="BG253" s="91">
        <f>IF(F253&gt;Settings!$B$6,"Y","N")</f>
        <v/>
      </c>
      <c r="BH253" s="97" t="n">
        <v>-39.28</v>
      </c>
      <c r="BI253" s="96" t="n">
        <v>-1.78</v>
      </c>
      <c r="BJ253" s="96" t="n">
        <v>-11.01</v>
      </c>
      <c r="BK253" s="96" t="n">
        <v>-11.09</v>
      </c>
      <c r="BL253" s="96" t="n">
        <v>13.43</v>
      </c>
      <c r="BM253" s="96" t="n">
        <v>-27.54</v>
      </c>
      <c r="BN253" s="97" t="n">
        <v>-3.72</v>
      </c>
      <c r="BO253" s="96" t="n">
        <v>-6.64</v>
      </c>
      <c r="BP253" s="96" t="n">
        <v>-7.93</v>
      </c>
      <c r="BQ253" s="96" t="n">
        <v>-12.19</v>
      </c>
      <c r="BR253" s="91" t="inlineStr">
        <is>
          <t>Stacked down</t>
        </is>
      </c>
      <c r="BS253" s="91" t="inlineStr">
        <is>
          <t>None</t>
        </is>
      </c>
      <c r="BT253" s="96" t="n">
        <v>34.8</v>
      </c>
      <c r="BU253" s="91" t="inlineStr">
        <is>
          <t>N</t>
        </is>
      </c>
      <c r="BV253" s="99">
        <f>IF(OR(BF253&lt;&gt;"Y",BG253&lt;&gt;"Y"),"",(AND(ISNUMBER(BQ253),BQ253&gt;0))+(BR253="Stacked up")+(AND(ISNUMBER(BH253),BH253&gt;=-Settings!$B$17))+(AND(ISNUMBER(BK253),ISNUMBER(BM253),BK253&gt;0,BM253&gt;0))+(AND(ISNUMBER(AQ253),AQ253&gt;=Settings!$B$18))+(AND(ISNUMBER(BT253),BT253&gt;=Settings!$B$19,BT253&lt;=Settings!$B$20))+(AND(ISNUMBER(AS253),AS253&gt;0))+(AND(ISNUMBER(T253),ISNUMBER(M253),T253&gt;=Settings!$B$21,M253&gt;0))+(AND(ISNUMBER(AD253),ISNUMBER(M253),AD253&gt;=Settings!$B$22,M253&gt;0))+(AY253&gt;=1))</f>
        <v/>
      </c>
      <c r="BW253" s="91">
        <f>IF(OR(AY253=0,BF253&lt;&gt;"Y",BG253&lt;&gt;"Y"),"",1+SUMPRODUCT(($A$6:$A$2604=A253)*($AY$6:$AY$2604&gt;0)*($BF$6:$BF$2604="Y")*($BG$6:$BG$2604="Y")*(($AY$6:$AY$2604&gt;AY253)+($AY$6:$AY$2604=AY253)*($AD$6:$AD$2604&gt;AD253))))</f>
        <v/>
      </c>
    </row>
    <row r="254" ht="23.85" customHeight="1" s="55">
      <c r="A254" s="90" t="n">
        <v>46296</v>
      </c>
      <c r="B254" s="91" t="inlineStr">
        <is>
          <t>ESCORTS</t>
        </is>
      </c>
      <c r="C254" s="91" t="inlineStr">
        <is>
          <t>INE042A01014</t>
        </is>
      </c>
      <c r="D254" s="91" t="inlineStr">
        <is>
          <t>Capital Goods</t>
        </is>
      </c>
      <c r="E254" s="91" t="inlineStr">
        <is>
          <t>Midcap 150 (rest)</t>
        </is>
      </c>
      <c r="F254" s="93" t="n">
        <v>29841</v>
      </c>
      <c r="G254" s="92" t="inlineStr">
        <is>
          <t>N</t>
        </is>
      </c>
      <c r="H254" s="94" t="n"/>
      <c r="I254" s="91" t="inlineStr">
        <is>
          <t>N</t>
        </is>
      </c>
      <c r="J254" s="92">
        <f>IF(K254="","N","Y")</f>
        <v/>
      </c>
      <c r="K254" s="94">
        <f>_xlfn.TEXTJOIN("; ",TRUE,IF(P254="52-wk low","52-wk low",""),IF(AND(AD254&gt;=Settings!$B$12,M254&lt;0),"Distribution",""),IF(AND(AJ254="Y",M254&lt;0,AK254&lt;-Settings!$B$13),"Long unwinding",""),IF(AND(AJ254="Y",M254&lt;0,AK254&gt;Settings!$B$13),"Short buildup",""))</f>
        <v/>
      </c>
      <c r="L254" s="95" t="n">
        <v>2667.3</v>
      </c>
      <c r="M254" s="96" t="n">
        <v>-1.76</v>
      </c>
      <c r="N254" s="93" t="n">
        <v>1505</v>
      </c>
      <c r="O254" s="91" t="inlineStr">
        <is>
          <t>None</t>
        </is>
      </c>
      <c r="P254" s="91" t="inlineStr">
        <is>
          <t>52-wk low</t>
        </is>
      </c>
      <c r="Q254" s="97" t="n">
        <v>3.39</v>
      </c>
      <c r="R254" s="96" t="n">
        <v>0.8100000000000001</v>
      </c>
      <c r="S254" s="96" t="n">
        <v>4.87</v>
      </c>
      <c r="T254" s="96" t="n">
        <v>3.69</v>
      </c>
      <c r="U254" s="96" t="n">
        <v>2.82</v>
      </c>
      <c r="V254" s="103" t="n">
        <v>0.68</v>
      </c>
      <c r="W254" s="102" t="n">
        <v>2</v>
      </c>
      <c r="X254" s="93" t="n"/>
      <c r="Y254" s="91" t="inlineStr">
        <is>
          <t>None</t>
        </is>
      </c>
      <c r="Z254" s="99" t="n">
        <v>26.99</v>
      </c>
      <c r="AA254" s="96" t="n">
        <v>0.5</v>
      </c>
      <c r="AB254" s="96" t="n">
        <v>0.51</v>
      </c>
      <c r="AC254" s="96" t="n">
        <v>2.46</v>
      </c>
      <c r="AD254" s="96" t="n">
        <v>2.06</v>
      </c>
      <c r="AE254" s="96" t="n">
        <v>1.43</v>
      </c>
      <c r="AF254" s="103" t="n">
        <v>0.9</v>
      </c>
      <c r="AG254" s="91" t="inlineStr">
        <is>
          <t>Normal</t>
        </is>
      </c>
      <c r="AH254" s="100" t="n">
        <v>0</v>
      </c>
      <c r="AI254" s="101" t="n">
        <v>0</v>
      </c>
      <c r="AJ254" s="92" t="inlineStr">
        <is>
          <t>N</t>
        </is>
      </c>
      <c r="AK254" s="96" t="n"/>
      <c r="AL254" s="91" t="inlineStr">
        <is>
          <t>n/a</t>
        </is>
      </c>
      <c r="AM254" s="93" t="n"/>
      <c r="AN254" s="92" t="inlineStr">
        <is>
          <t>None</t>
        </is>
      </c>
      <c r="AO254" s="102" t="n">
        <v>0</v>
      </c>
      <c r="AP254" s="103" t="n">
        <v>0.58</v>
      </c>
      <c r="AQ254" s="102" t="n">
        <v>16</v>
      </c>
      <c r="AR254" s="91" t="inlineStr">
        <is>
          <t>N</t>
        </is>
      </c>
      <c r="AS254" s="104" t="n">
        <v>5.9</v>
      </c>
      <c r="AT254" s="92">
        <f>IF(AND(P254="52-wk high",T254&gt;=Settings!$B$7),"Y","N")</f>
        <v/>
      </c>
      <c r="AU254" s="91">
        <f>IF(AND(AD254&gt;=Settings!$B$8,M254&gt;0),"Y","N")</f>
        <v/>
      </c>
      <c r="AV254" s="91">
        <f>IF(OR(AH254&gt;Settings!$B$9,AI254&gt;Settings!$B$9),"Y","N")</f>
        <v/>
      </c>
      <c r="AW254" s="91">
        <f>IF(AJ254&lt;&gt;"Y","n/a",IF(AND(M254&gt;0,AK254&gt;Settings!$B$10),"Y","N"))</f>
        <v/>
      </c>
      <c r="AX254" s="91">
        <f>IF(AO254&gt;=Settings!$B$11,"Y","N")</f>
        <v/>
      </c>
      <c r="AY254" s="99">
        <f>(AT254="Y")+(AU254="Y")+(AV254="Y")+(AW254="Y")+(AX254="Y")</f>
        <v/>
      </c>
      <c r="AZ254" s="94">
        <f>IF(AY254=0,"None",_xlfn.TEXTJOIN(", ",TRUE(),IF(AT254="Y","Breakout",""),IF(AU254="Y","Accumulation",""),IF(AV254="Y","Institutional buying",""),IF(AW254="Y","Long buildup",""),IF(AX254="Y","Momentum leader","")))</f>
        <v/>
      </c>
      <c r="BA254" s="94">
        <f>IF(BW254="","","Passes "&amp;AY254&amp;" of 5 buy-side scans"&amp;IF(G254="Y","; RED FLAG: filter out using Red flag column",""))</f>
        <v/>
      </c>
      <c r="BB254" s="91" t="inlineStr">
        <is>
          <t>None</t>
        </is>
      </c>
      <c r="BC254" s="92" t="inlineStr">
        <is>
          <t>N</t>
        </is>
      </c>
      <c r="BD254" s="94" t="n"/>
      <c r="BE254" s="94" t="n"/>
      <c r="BF254" s="92">
        <f>IF(R254*100000&gt;=Settings!$B$5,"Y","N")</f>
        <v/>
      </c>
      <c r="BG254" s="91">
        <f>IF(F254&gt;Settings!$B$6,"Y","N")</f>
        <v/>
      </c>
      <c r="BH254" s="97" t="n">
        <v>-33.11</v>
      </c>
      <c r="BI254" s="96" t="n">
        <v>-5.51</v>
      </c>
      <c r="BJ254" s="96" t="n">
        <v>-11.56</v>
      </c>
      <c r="BK254" s="96" t="n">
        <v>-9.44</v>
      </c>
      <c r="BL254" s="96" t="n">
        <v>-5.66</v>
      </c>
      <c r="BM254" s="96" t="n">
        <v>-26.68</v>
      </c>
      <c r="BN254" s="97" t="n">
        <v>-5.8</v>
      </c>
      <c r="BO254" s="96" t="n">
        <v>-8.52</v>
      </c>
      <c r="BP254" s="96" t="n">
        <v>-10.73</v>
      </c>
      <c r="BQ254" s="96" t="n">
        <v>-14.91</v>
      </c>
      <c r="BR254" s="91" t="inlineStr">
        <is>
          <t>Stacked down</t>
        </is>
      </c>
      <c r="BS254" s="91" t="inlineStr">
        <is>
          <t>None</t>
        </is>
      </c>
      <c r="BT254" s="96" t="n">
        <v>23.8</v>
      </c>
      <c r="BU254" s="91" t="inlineStr">
        <is>
          <t>N</t>
        </is>
      </c>
      <c r="BV254" s="99">
        <f>IF(OR(BF254&lt;&gt;"Y",BG254&lt;&gt;"Y"),"",(AND(ISNUMBER(BQ254),BQ254&gt;0))+(BR254="Stacked up")+(AND(ISNUMBER(BH254),BH254&gt;=-Settings!$B$17))+(AND(ISNUMBER(BK254),ISNUMBER(BM254),BK254&gt;0,BM254&gt;0))+(AND(ISNUMBER(AQ254),AQ254&gt;=Settings!$B$18))+(AND(ISNUMBER(BT254),BT254&gt;=Settings!$B$19,BT254&lt;=Settings!$B$20))+(AND(ISNUMBER(AS254),AS254&gt;0))+(AND(ISNUMBER(T254),ISNUMBER(M254),T254&gt;=Settings!$B$21,M254&gt;0))+(AND(ISNUMBER(AD254),ISNUMBER(M254),AD254&gt;=Settings!$B$22,M254&gt;0))+(AY254&gt;=1))</f>
        <v/>
      </c>
      <c r="BW254" s="91">
        <f>IF(OR(AY254=0,BF254&lt;&gt;"Y",BG254&lt;&gt;"Y"),"",1+SUMPRODUCT(($A$6:$A$2604=A254)*($AY$6:$AY$2604&gt;0)*($BF$6:$BF$2604="Y")*($BG$6:$BG$2604="Y")*(($AY$6:$AY$2604&gt;AY254)+($AY$6:$AY$2604=AY254)*($AD$6:$AD$2604&gt;AD254))))</f>
        <v/>
      </c>
    </row>
    <row r="255" ht="23.85" customHeight="1" s="55">
      <c r="A255" s="90" t="n">
        <v>46296</v>
      </c>
      <c r="B255" s="91" t="inlineStr">
        <is>
          <t>IDBI</t>
        </is>
      </c>
      <c r="C255" s="91" t="inlineStr">
        <is>
          <t>INE008A01015</t>
        </is>
      </c>
      <c r="D255" s="91" t="inlineStr">
        <is>
          <t>Financial Services</t>
        </is>
      </c>
      <c r="E255" s="91" t="inlineStr">
        <is>
          <t>Smallcap 250</t>
        </is>
      </c>
      <c r="F255" s="93" t="n">
        <v>93084</v>
      </c>
      <c r="G255" s="92" t="inlineStr">
        <is>
          <t>N</t>
        </is>
      </c>
      <c r="H255" s="94" t="n"/>
      <c r="I255" s="91" t="inlineStr">
        <is>
          <t>N</t>
        </is>
      </c>
      <c r="J255" s="92">
        <f>IF(K255="","N","Y")</f>
        <v/>
      </c>
      <c r="K255" s="94">
        <f>_xlfn.TEXTJOIN("; ",TRUE,IF(P255="52-wk low","52-wk low",""),IF(AND(AD255&gt;=Settings!$B$12,M255&lt;0),"Distribution",""),IF(AND(AJ255="Y",M255&lt;0,AK255&lt;-Settings!$B$13),"Long unwinding",""),IF(AND(AJ255="Y",M255&lt;0,AK255&gt;Settings!$B$13),"Short buildup",""))</f>
        <v/>
      </c>
      <c r="L255" s="95" t="n">
        <v>86.56999999999999</v>
      </c>
      <c r="M255" s="96" t="n">
        <v>5.32</v>
      </c>
      <c r="N255" s="93" t="n">
        <v>35</v>
      </c>
      <c r="O255" s="91" t="inlineStr">
        <is>
          <t>None</t>
        </is>
      </c>
      <c r="P255" s="91" t="inlineStr">
        <is>
          <t>None</t>
        </is>
      </c>
      <c r="Q255" s="97" t="n">
        <v>267.14</v>
      </c>
      <c r="R255" s="96" t="n">
        <v>165.89</v>
      </c>
      <c r="S255" s="96" t="n">
        <v>1.69</v>
      </c>
      <c r="T255" s="96" t="n">
        <v>2.18</v>
      </c>
      <c r="U255" s="96" t="n">
        <v>1.73</v>
      </c>
      <c r="V255" s="103" t="n">
        <v>1.06</v>
      </c>
      <c r="W255" s="102" t="n">
        <v>6</v>
      </c>
      <c r="X255" s="93" t="n">
        <v>118</v>
      </c>
      <c r="Y255" s="91" t="inlineStr">
        <is>
          <t>None</t>
        </is>
      </c>
      <c r="Z255" s="99" t="n">
        <v>45.25</v>
      </c>
      <c r="AA255" s="96" t="n">
        <v>1.24</v>
      </c>
      <c r="AB255" s="96" t="n">
        <v>1.18</v>
      </c>
      <c r="AC255" s="96" t="n">
        <v>2.26</v>
      </c>
      <c r="AD255" s="96" t="n">
        <v>3.04</v>
      </c>
      <c r="AE255" s="96" t="n">
        <v>2.86</v>
      </c>
      <c r="AF255" s="103" t="n">
        <v>1.25</v>
      </c>
      <c r="AG255" s="91" t="inlineStr">
        <is>
          <t>Normal</t>
        </is>
      </c>
      <c r="AH255" s="100" t="n">
        <v>0</v>
      </c>
      <c r="AI255" s="101" t="n">
        <v>0</v>
      </c>
      <c r="AJ255" s="92" t="inlineStr">
        <is>
          <t>N</t>
        </is>
      </c>
      <c r="AK255" s="96" t="n"/>
      <c r="AL255" s="91" t="inlineStr">
        <is>
          <t>n/a</t>
        </is>
      </c>
      <c r="AM255" s="93" t="n"/>
      <c r="AN255" s="92" t="inlineStr">
        <is>
          <t>None</t>
        </is>
      </c>
      <c r="AO255" s="102" t="n">
        <v>0</v>
      </c>
      <c r="AP255" s="103" t="n">
        <v>1.03</v>
      </c>
      <c r="AQ255" s="102" t="n">
        <v>64</v>
      </c>
      <c r="AR255" s="91" t="inlineStr">
        <is>
          <t>N</t>
        </is>
      </c>
      <c r="AS255" s="104" t="n">
        <v>0.6</v>
      </c>
      <c r="AT255" s="92">
        <f>IF(AND(P255="52-wk high",T255&gt;=Settings!$B$7),"Y","N")</f>
        <v/>
      </c>
      <c r="AU255" s="91">
        <f>IF(AND(AD255&gt;=Settings!$B$8,M255&gt;0),"Y","N")</f>
        <v/>
      </c>
      <c r="AV255" s="91">
        <f>IF(OR(AH255&gt;Settings!$B$9,AI255&gt;Settings!$B$9),"Y","N")</f>
        <v/>
      </c>
      <c r="AW255" s="91">
        <f>IF(AJ255&lt;&gt;"Y","n/a",IF(AND(M255&gt;0,AK255&gt;Settings!$B$10),"Y","N"))</f>
        <v/>
      </c>
      <c r="AX255" s="91">
        <f>IF(AO255&gt;=Settings!$B$11,"Y","N")</f>
        <v/>
      </c>
      <c r="AY255" s="99">
        <f>(AT255="Y")+(AU255="Y")+(AV255="Y")+(AW255="Y")+(AX255="Y")</f>
        <v/>
      </c>
      <c r="AZ255" s="94">
        <f>IF(AY255=0,"None",_xlfn.TEXTJOIN(", ",TRUE(),IF(AT255="Y","Breakout",""),IF(AU255="Y","Accumulation",""),IF(AV255="Y","Institutional buying",""),IF(AW255="Y","Long buildup",""),IF(AX255="Y","Momentum leader","")))</f>
        <v/>
      </c>
      <c r="BA255" s="94">
        <f>IF(BW255="","","Passes "&amp;AY255&amp;" of 5 buy-side scans"&amp;IF(G255="Y","; RED FLAG: filter out using Red flag column",""))</f>
        <v/>
      </c>
      <c r="BB255" s="91" t="inlineStr">
        <is>
          <t>None</t>
        </is>
      </c>
      <c r="BC255" s="92" t="inlineStr">
        <is>
          <t>N</t>
        </is>
      </c>
      <c r="BD255" s="94" t="n"/>
      <c r="BE255" s="94" t="n"/>
      <c r="BF255" s="92">
        <f>IF(R255*100000&gt;=Settings!$B$5,"Y","N")</f>
        <v/>
      </c>
      <c r="BG255" s="91">
        <f>IF(F255&gt;Settings!$B$6,"Y","N")</f>
        <v/>
      </c>
      <c r="BH255" s="97" t="n">
        <v>-26.87</v>
      </c>
      <c r="BI255" s="96" t="n">
        <v>4.81</v>
      </c>
      <c r="BJ255" s="96" t="n">
        <v>-5.96</v>
      </c>
      <c r="BK255" s="96" t="n">
        <v>5.21</v>
      </c>
      <c r="BL255" s="96" t="n">
        <v>27.97</v>
      </c>
      <c r="BM255" s="96" t="n">
        <v>-6.26</v>
      </c>
      <c r="BN255" s="97" t="n">
        <v>2.63</v>
      </c>
      <c r="BO255" s="96" t="n">
        <v>2.51</v>
      </c>
      <c r="BP255" s="96" t="n">
        <v>2.7</v>
      </c>
      <c r="BQ255" s="96" t="n">
        <v>0.58</v>
      </c>
      <c r="BR255" s="91" t="inlineStr">
        <is>
          <t>Mixed</t>
        </is>
      </c>
      <c r="BS255" s="91" t="inlineStr">
        <is>
          <t>None</t>
        </is>
      </c>
      <c r="BT255" s="96" t="n">
        <v>60.6</v>
      </c>
      <c r="BU255" s="91" t="inlineStr">
        <is>
          <t>N</t>
        </is>
      </c>
      <c r="BV255" s="99">
        <f>IF(OR(BF255&lt;&gt;"Y",BG255&lt;&gt;"Y"),"",(AND(ISNUMBER(BQ255),BQ255&gt;0))+(BR255="Stacked up")+(AND(ISNUMBER(BH255),BH255&gt;=-Settings!$B$17))+(AND(ISNUMBER(BK255),ISNUMBER(BM255),BK255&gt;0,BM255&gt;0))+(AND(ISNUMBER(AQ255),AQ255&gt;=Settings!$B$18))+(AND(ISNUMBER(BT255),BT255&gt;=Settings!$B$19,BT255&lt;=Settings!$B$20))+(AND(ISNUMBER(AS255),AS255&gt;0))+(AND(ISNUMBER(T255),ISNUMBER(M255),T255&gt;=Settings!$B$21,M255&gt;0))+(AND(ISNUMBER(AD255),ISNUMBER(M255),AD255&gt;=Settings!$B$22,M255&gt;0))+(AY255&gt;=1))</f>
        <v/>
      </c>
      <c r="BW255" s="91">
        <f>IF(OR(AY255=0,BF255&lt;&gt;"Y",BG255&lt;&gt;"Y"),"",1+SUMPRODUCT(($A$6:$A$2604=A255)*($AY$6:$AY$2604&gt;0)*($BF$6:$BF$2604="Y")*($BG$6:$BG$2604="Y")*(($AY$6:$AY$2604&gt;AY255)+($AY$6:$AY$2604=AY255)*($AD$6:$AD$2604&gt;AD255))))</f>
        <v/>
      </c>
    </row>
    <row r="256" ht="23.85" customHeight="1" s="55">
      <c r="A256" s="90" t="n">
        <v>46296</v>
      </c>
      <c r="B256" s="91" t="inlineStr">
        <is>
          <t>WELCORP</t>
        </is>
      </c>
      <c r="C256" s="91" t="inlineStr">
        <is>
          <t>INE191B01025</t>
        </is>
      </c>
      <c r="D256" s="91" t="inlineStr">
        <is>
          <t>Capital Goods</t>
        </is>
      </c>
      <c r="E256" s="91" t="inlineStr">
        <is>
          <t>Smallcap 250</t>
        </is>
      </c>
      <c r="F256" s="93" t="n">
        <v>68739</v>
      </c>
      <c r="G256" s="92" t="inlineStr">
        <is>
          <t>Y</t>
        </is>
      </c>
      <c r="H256" s="94" t="inlineStr">
        <is>
          <t>Long-term ASM Stage 1</t>
        </is>
      </c>
      <c r="I256" s="91" t="inlineStr">
        <is>
          <t>N</t>
        </is>
      </c>
      <c r="J256" s="92">
        <f>IF(K256="","N","Y")</f>
        <v/>
      </c>
      <c r="K256" s="94">
        <f>_xlfn.TEXTJOIN("; ",TRUE,IF(P256="52-wk low","52-wk low",""),IF(AND(AD256&gt;=Settings!$B$12,M256&lt;0),"Distribution",""),IF(AND(AJ256="Y",M256&lt;0,AK256&lt;-Settings!$B$13),"Long unwinding",""),IF(AND(AJ256="Y",M256&lt;0,AK256&gt;Settings!$B$13),"Short buildup",""))</f>
        <v/>
      </c>
      <c r="L256" s="95" t="n">
        <v>2605.8</v>
      </c>
      <c r="M256" s="96" t="n">
        <v>-4.09</v>
      </c>
      <c r="N256" s="93" t="n">
        <v>2357</v>
      </c>
      <c r="O256" s="91" t="inlineStr">
        <is>
          <t>None</t>
        </is>
      </c>
      <c r="P256" s="91" t="inlineStr">
        <is>
          <t>None</t>
        </is>
      </c>
      <c r="Q256" s="97" t="n">
        <v>23.09</v>
      </c>
      <c r="R256" s="96" t="n">
        <v>22.4</v>
      </c>
      <c r="S256" s="96" t="n">
        <v>1.03</v>
      </c>
      <c r="T256" s="96" t="n">
        <v>1.1</v>
      </c>
      <c r="U256" s="96" t="n">
        <v>1.44</v>
      </c>
      <c r="V256" s="103" t="n">
        <v>1.39</v>
      </c>
      <c r="W256" s="102" t="n">
        <v>7</v>
      </c>
      <c r="X256" s="93" t="n">
        <v>270</v>
      </c>
      <c r="Y256" s="91" t="inlineStr">
        <is>
          <t>None</t>
        </is>
      </c>
      <c r="Z256" s="99" t="n">
        <v>41.47</v>
      </c>
      <c r="AA256" s="96" t="n">
        <v>1.17</v>
      </c>
      <c r="AB256" s="96" t="n">
        <v>0.99</v>
      </c>
      <c r="AC256" s="96" t="n">
        <v>1.24</v>
      </c>
      <c r="AD256" s="96" t="n">
        <v>1.51</v>
      </c>
      <c r="AE256" s="96" t="n">
        <v>1.63</v>
      </c>
      <c r="AF256" s="103" t="n">
        <v>0.95</v>
      </c>
      <c r="AG256" s="91" t="inlineStr">
        <is>
          <t>Normal</t>
        </is>
      </c>
      <c r="AH256" s="100" t="n">
        <v>0</v>
      </c>
      <c r="AI256" s="101" t="n">
        <v>0</v>
      </c>
      <c r="AJ256" s="92" t="inlineStr">
        <is>
          <t>N</t>
        </is>
      </c>
      <c r="AK256" s="96" t="n"/>
      <c r="AL256" s="91" t="inlineStr">
        <is>
          <t>n/a</t>
        </is>
      </c>
      <c r="AM256" s="93" t="n"/>
      <c r="AN256" s="92" t="inlineStr">
        <is>
          <t>500 Mom 50; Smallcap250 MQ 100; MidSmall400 MQ 100; 500 Multicap MQ 50</t>
        </is>
      </c>
      <c r="AO256" s="102" t="n">
        <v>4</v>
      </c>
      <c r="AP256" s="103" t="n">
        <v>5.58</v>
      </c>
      <c r="AQ256" s="102" t="n">
        <v>100</v>
      </c>
      <c r="AR256" s="91" t="inlineStr">
        <is>
          <t>N</t>
        </is>
      </c>
      <c r="AS256" s="104" t="n">
        <v>5.9</v>
      </c>
      <c r="AT256" s="92">
        <f>IF(AND(P256="52-wk high",T256&gt;=Settings!$B$7),"Y","N")</f>
        <v/>
      </c>
      <c r="AU256" s="91">
        <f>IF(AND(AD256&gt;=Settings!$B$8,M256&gt;0),"Y","N")</f>
        <v/>
      </c>
      <c r="AV256" s="91">
        <f>IF(OR(AH256&gt;Settings!$B$9,AI256&gt;Settings!$B$9),"Y","N")</f>
        <v/>
      </c>
      <c r="AW256" s="91">
        <f>IF(AJ256&lt;&gt;"Y","n/a",IF(AND(M256&gt;0,AK256&gt;Settings!$B$10),"Y","N"))</f>
        <v/>
      </c>
      <c r="AX256" s="91">
        <f>IF(AO256&gt;=Settings!$B$11,"Y","N")</f>
        <v/>
      </c>
      <c r="AY256" s="99">
        <f>(AT256="Y")+(AU256="Y")+(AV256="Y")+(AW256="Y")+(AX256="Y")</f>
        <v/>
      </c>
      <c r="AZ256" s="94">
        <f>IF(AY256=0,"None",_xlfn.TEXTJOIN(", ",TRUE(),IF(AT256="Y","Breakout",""),IF(AU256="Y","Accumulation",""),IF(AV256="Y","Institutional buying",""),IF(AW256="Y","Long buildup",""),IF(AX256="Y","Momentum leader","")))</f>
        <v/>
      </c>
      <c r="BA256" s="94">
        <f>IF(BW256="","","Passes "&amp;AY256&amp;" of 5 buy-side scans"&amp;IF(G256="Y","; RED FLAG: filter out using Red flag column",""))</f>
        <v/>
      </c>
      <c r="BB256" s="91" t="inlineStr">
        <is>
          <t>None</t>
        </is>
      </c>
      <c r="BC256" s="92" t="inlineStr">
        <is>
          <t>N</t>
        </is>
      </c>
      <c r="BD256" s="94" t="n"/>
      <c r="BE256" s="94" t="n"/>
      <c r="BF256" s="92">
        <f>IF(R256*100000&gt;=Settings!$B$5,"Y","N")</f>
        <v/>
      </c>
      <c r="BG256" s="91">
        <f>IF(F256&gt;Settings!$B$6,"Y","N")</f>
        <v/>
      </c>
      <c r="BH256" s="97" t="n">
        <v>-10.14</v>
      </c>
      <c r="BI256" s="96" t="n">
        <v>-3.21</v>
      </c>
      <c r="BJ256" s="96" t="n">
        <v>2.04</v>
      </c>
      <c r="BK256" s="96" t="n">
        <v>76.34999999999999</v>
      </c>
      <c r="BL256" s="96" t="n">
        <v>214.79</v>
      </c>
      <c r="BM256" s="96" t="n">
        <v>204.65</v>
      </c>
      <c r="BN256" s="97" t="n">
        <v>-0.49</v>
      </c>
      <c r="BO256" s="96" t="n">
        <v>12.53</v>
      </c>
      <c r="BP256" s="96" t="n">
        <v>32.97</v>
      </c>
      <c r="BQ256" s="96" t="n">
        <v>64.43000000000001</v>
      </c>
      <c r="BR256" s="91" t="inlineStr">
        <is>
          <t>Mixed</t>
        </is>
      </c>
      <c r="BS256" s="91" t="inlineStr">
        <is>
          <t>None</t>
        </is>
      </c>
      <c r="BT256" s="96" t="n">
        <v>47.3</v>
      </c>
      <c r="BU256" s="91" t="inlineStr">
        <is>
          <t>N</t>
        </is>
      </c>
      <c r="BV256" s="99">
        <f>IF(OR(BF256&lt;&gt;"Y",BG256&lt;&gt;"Y"),"",(AND(ISNUMBER(BQ256),BQ256&gt;0))+(BR256="Stacked up")+(AND(ISNUMBER(BH256),BH256&gt;=-Settings!$B$17))+(AND(ISNUMBER(BK256),ISNUMBER(BM256),BK256&gt;0,BM256&gt;0))+(AND(ISNUMBER(AQ256),AQ256&gt;=Settings!$B$18))+(AND(ISNUMBER(BT256),BT256&gt;=Settings!$B$19,BT256&lt;=Settings!$B$20))+(AND(ISNUMBER(AS256),AS256&gt;0))+(AND(ISNUMBER(T256),ISNUMBER(M256),T256&gt;=Settings!$B$21,M256&gt;0))+(AND(ISNUMBER(AD256),ISNUMBER(M256),AD256&gt;=Settings!$B$22,M256&gt;0))+(AY256&gt;=1))</f>
        <v/>
      </c>
      <c r="BW256" s="91">
        <f>IF(OR(AY256=0,BF256&lt;&gt;"Y",BG256&lt;&gt;"Y"),"",1+SUMPRODUCT(($A$6:$A$2604=A256)*($AY$6:$AY$2604&gt;0)*($BF$6:$BF$2604="Y")*($BG$6:$BG$2604="Y")*(($AY$6:$AY$2604&gt;AY256)+($AY$6:$AY$2604=AY256)*($AD$6:$AD$2604&gt;AD256))))</f>
        <v/>
      </c>
    </row>
    <row r="257" ht="23.85" customHeight="1" s="55">
      <c r="A257" s="90" t="n">
        <v>46296</v>
      </c>
      <c r="B257" s="91" t="inlineStr">
        <is>
          <t>RBLBANK</t>
        </is>
      </c>
      <c r="C257" s="91" t="inlineStr">
        <is>
          <t>INE976G01028</t>
        </is>
      </c>
      <c r="D257" s="91" t="inlineStr">
        <is>
          <t>Financial Services</t>
        </is>
      </c>
      <c r="E257" s="91" t="inlineStr">
        <is>
          <t>Smallcap 250</t>
        </is>
      </c>
      <c r="F257" s="93" t="n">
        <v>63835</v>
      </c>
      <c r="G257" s="92" t="inlineStr">
        <is>
          <t>N</t>
        </is>
      </c>
      <c r="H257" s="94" t="n"/>
      <c r="I257" s="91" t="inlineStr">
        <is>
          <t>N</t>
        </is>
      </c>
      <c r="J257" s="92">
        <f>IF(K257="","N","Y")</f>
        <v/>
      </c>
      <c r="K257" s="94">
        <f>_xlfn.TEXTJOIN("; ",TRUE,IF(P257="52-wk low","52-wk low",""),IF(AND(AD257&gt;=Settings!$B$12,M257&lt;0),"Distribution",""),IF(AND(AJ257="Y",M257&lt;0,AK257&lt;-Settings!$B$13),"Long unwinding",""),IF(AND(AJ257="Y",M257&lt;0,AK257&gt;Settings!$B$13),"Short buildup",""))</f>
        <v/>
      </c>
      <c r="L257" s="95" t="n">
        <v>411.4</v>
      </c>
      <c r="M257" s="96" t="n">
        <v>2</v>
      </c>
      <c r="N257" s="93" t="n">
        <v>184</v>
      </c>
      <c r="O257" s="91" t="inlineStr">
        <is>
          <t>None</t>
        </is>
      </c>
      <c r="P257" s="91" t="inlineStr">
        <is>
          <t>None</t>
        </is>
      </c>
      <c r="Q257" s="97" t="n">
        <v>53.88</v>
      </c>
      <c r="R257" s="96" t="n">
        <v>46.16</v>
      </c>
      <c r="S257" s="96" t="n">
        <v>1.18</v>
      </c>
      <c r="T257" s="96" t="n">
        <v>1.46</v>
      </c>
      <c r="U257" s="96" t="n">
        <v>1.14</v>
      </c>
      <c r="V257" s="103" t="n">
        <v>0.97</v>
      </c>
      <c r="W257" s="102" t="n">
        <v>5</v>
      </c>
      <c r="X257" s="93" t="n">
        <v>245</v>
      </c>
      <c r="Y257" s="91" t="inlineStr">
        <is>
          <t>None</t>
        </is>
      </c>
      <c r="Z257" s="99" t="n">
        <v>29.82</v>
      </c>
      <c r="AA257" s="96" t="n">
        <v>0.67</v>
      </c>
      <c r="AB257" s="96" t="n">
        <v>0.64</v>
      </c>
      <c r="AC257" s="96" t="n">
        <v>0.86</v>
      </c>
      <c r="AD257" s="96" t="n">
        <v>0.96</v>
      </c>
      <c r="AE257" s="96" t="n">
        <v>0.73</v>
      </c>
      <c r="AF257" s="103" t="n">
        <v>0.87</v>
      </c>
      <c r="AG257" s="91" t="inlineStr">
        <is>
          <t>Normal</t>
        </is>
      </c>
      <c r="AH257" s="100" t="n">
        <v>0</v>
      </c>
      <c r="AI257" s="101" t="n">
        <v>0</v>
      </c>
      <c r="AJ257" s="92" t="inlineStr">
        <is>
          <t>Y</t>
        </is>
      </c>
      <c r="AK257" s="96" t="n">
        <v>-0.95</v>
      </c>
      <c r="AL257" s="91" t="inlineStr">
        <is>
          <t>Short covering</t>
        </is>
      </c>
      <c r="AM257" s="93" t="n">
        <v>23</v>
      </c>
      <c r="AN257" s="92" t="inlineStr">
        <is>
          <t>500 Mom 50</t>
        </is>
      </c>
      <c r="AO257" s="102" t="n">
        <v>1</v>
      </c>
      <c r="AP257" s="103" t="n">
        <v>2.11</v>
      </c>
      <c r="AQ257" s="102" t="n">
        <v>90</v>
      </c>
      <c r="AR257" s="91" t="inlineStr">
        <is>
          <t>N</t>
        </is>
      </c>
      <c r="AS257" s="104" t="n">
        <v>0.6</v>
      </c>
      <c r="AT257" s="92">
        <f>IF(AND(P257="52-wk high",T257&gt;=Settings!$B$7),"Y","N")</f>
        <v/>
      </c>
      <c r="AU257" s="91">
        <f>IF(AND(AD257&gt;=Settings!$B$8,M257&gt;0),"Y","N")</f>
        <v/>
      </c>
      <c r="AV257" s="91">
        <f>IF(OR(AH257&gt;Settings!$B$9,AI257&gt;Settings!$B$9),"Y","N")</f>
        <v/>
      </c>
      <c r="AW257" s="91">
        <f>IF(AJ257&lt;&gt;"Y","n/a",IF(AND(M257&gt;0,AK257&gt;Settings!$B$10),"Y","N"))</f>
        <v/>
      </c>
      <c r="AX257" s="91">
        <f>IF(AO257&gt;=Settings!$B$11,"Y","N")</f>
        <v/>
      </c>
      <c r="AY257" s="99">
        <f>(AT257="Y")+(AU257="Y")+(AV257="Y")+(AW257="Y")+(AX257="Y")</f>
        <v/>
      </c>
      <c r="AZ257" s="94">
        <f>IF(AY257=0,"None",_xlfn.TEXTJOIN(", ",TRUE(),IF(AT257="Y","Breakout",""),IF(AU257="Y","Accumulation",""),IF(AV257="Y","Institutional buying",""),IF(AW257="Y","Long buildup",""),IF(AX257="Y","Momentum leader","")))</f>
        <v/>
      </c>
      <c r="BA257" s="94">
        <f>IF(BW257="","","Passes "&amp;AY257&amp;" of 5 buy-side scans"&amp;IF(G257="Y","; RED FLAG: filter out using Red flag column",""))</f>
        <v/>
      </c>
      <c r="BB257" s="91" t="inlineStr">
        <is>
          <t>None</t>
        </is>
      </c>
      <c r="BC257" s="92" t="inlineStr">
        <is>
          <t>Y</t>
        </is>
      </c>
      <c r="BD257" s="94" t="inlineStr">
        <is>
          <t>PE &gt; 50</t>
        </is>
      </c>
      <c r="BE257" s="94" t="n"/>
      <c r="BF257" s="92">
        <f>IF(R257*100000&gt;=Settings!$B$5,"Y","N")</f>
        <v/>
      </c>
      <c r="BG257" s="91">
        <f>IF(F257&gt;Settings!$B$6,"Y","N")</f>
        <v/>
      </c>
      <c r="BH257" s="97" t="n">
        <v>-4.24</v>
      </c>
      <c r="BI257" s="96" t="n">
        <v>-0.33</v>
      </c>
      <c r="BJ257" s="96" t="n">
        <v>8.119999999999999</v>
      </c>
      <c r="BK257" s="96" t="n">
        <v>13.71</v>
      </c>
      <c r="BL257" s="96" t="n">
        <v>36.38</v>
      </c>
      <c r="BM257" s="96" t="n">
        <v>49.49</v>
      </c>
      <c r="BN257" s="97" t="n">
        <v>1.08</v>
      </c>
      <c r="BO257" s="96" t="n">
        <v>4.15</v>
      </c>
      <c r="BP257" s="96" t="n">
        <v>9.07</v>
      </c>
      <c r="BQ257" s="96" t="n">
        <v>16.74</v>
      </c>
      <c r="BR257" s="91" t="inlineStr">
        <is>
          <t>Stacked up</t>
        </is>
      </c>
      <c r="BS257" s="91" t="inlineStr">
        <is>
          <t>None</t>
        </is>
      </c>
      <c r="BT257" s="96" t="n">
        <v>53.2</v>
      </c>
      <c r="BU257" s="91" t="inlineStr">
        <is>
          <t>N</t>
        </is>
      </c>
      <c r="BV257" s="99">
        <f>IF(OR(BF257&lt;&gt;"Y",BG257&lt;&gt;"Y"),"",(AND(ISNUMBER(BQ257),BQ257&gt;0))+(BR257="Stacked up")+(AND(ISNUMBER(BH257),BH257&gt;=-Settings!$B$17))+(AND(ISNUMBER(BK257),ISNUMBER(BM257),BK257&gt;0,BM257&gt;0))+(AND(ISNUMBER(AQ257),AQ257&gt;=Settings!$B$18))+(AND(ISNUMBER(BT257),BT257&gt;=Settings!$B$19,BT257&lt;=Settings!$B$20))+(AND(ISNUMBER(AS257),AS257&gt;0))+(AND(ISNUMBER(T257),ISNUMBER(M257),T257&gt;=Settings!$B$21,M257&gt;0))+(AND(ISNUMBER(AD257),ISNUMBER(M257),AD257&gt;=Settings!$B$22,M257&gt;0))+(AY257&gt;=1))</f>
        <v/>
      </c>
      <c r="BW257" s="91">
        <f>IF(OR(AY257=0,BF257&lt;&gt;"Y",BG257&lt;&gt;"Y"),"",1+SUMPRODUCT(($A$6:$A$2604=A257)*($AY$6:$AY$2604&gt;0)*($BF$6:$BF$2604="Y")*($BG$6:$BG$2604="Y")*(($AY$6:$AY$2604&gt;AY257)+($AY$6:$AY$2604=AY257)*($AD$6:$AD$2604&gt;AD257))))</f>
        <v/>
      </c>
    </row>
    <row r="258" ht="23.85" customHeight="1" s="55">
      <c r="A258" s="90" t="n">
        <v>46296</v>
      </c>
      <c r="B258" s="91" t="inlineStr">
        <is>
          <t>ATHERENERG</t>
        </is>
      </c>
      <c r="C258" s="91" t="inlineStr">
        <is>
          <t>INE0LEZ01016</t>
        </is>
      </c>
      <c r="D258" s="91" t="inlineStr">
        <is>
          <t>Automobile and Auto Components</t>
        </is>
      </c>
      <c r="E258" s="91" t="inlineStr">
        <is>
          <t>Smallcap 250</t>
        </is>
      </c>
      <c r="F258" s="93" t="n">
        <v>55698</v>
      </c>
      <c r="G258" s="92" t="inlineStr">
        <is>
          <t>N</t>
        </is>
      </c>
      <c r="H258" s="94" t="n"/>
      <c r="I258" s="91" t="inlineStr">
        <is>
          <t>N</t>
        </is>
      </c>
      <c r="J258" s="92">
        <f>IF(K258="","N","Y")</f>
        <v/>
      </c>
      <c r="K258" s="94">
        <f>_xlfn.TEXTJOIN("; ",TRUE,IF(P258="52-wk low","52-wk low",""),IF(AND(AD258&gt;=Settings!$B$12,M258&lt;0),"Distribution",""),IF(AND(AJ258="Y",M258&lt;0,AK258&lt;-Settings!$B$13),"Long unwinding",""),IF(AND(AJ258="Y",M258&lt;0,AK258&gt;Settings!$B$13),"Short buildup",""))</f>
        <v/>
      </c>
      <c r="L258" s="95" t="n">
        <v>1406.1</v>
      </c>
      <c r="M258" s="96" t="n">
        <v>-1.33</v>
      </c>
      <c r="N258" s="93" t="n">
        <v>1217</v>
      </c>
      <c r="O258" s="91" t="inlineStr">
        <is>
          <t>None</t>
        </is>
      </c>
      <c r="P258" s="91" t="inlineStr">
        <is>
          <t>None</t>
        </is>
      </c>
      <c r="Q258" s="97" t="n">
        <v>42.11</v>
      </c>
      <c r="R258" s="96" t="n">
        <v>39.46</v>
      </c>
      <c r="S258" s="96" t="n">
        <v>1.04</v>
      </c>
      <c r="T258" s="96" t="n">
        <v>0.91</v>
      </c>
      <c r="U258" s="96" t="n">
        <v>0.89</v>
      </c>
      <c r="V258" s="103" t="n">
        <v>0.85</v>
      </c>
      <c r="W258" s="102" t="n">
        <v>4</v>
      </c>
      <c r="X258" s="93" t="n"/>
      <c r="Y258" s="91" t="inlineStr">
        <is>
          <t>None</t>
        </is>
      </c>
      <c r="Z258" s="99" t="n">
        <v>42.2</v>
      </c>
      <c r="AA258" s="96" t="n">
        <v>1.34</v>
      </c>
      <c r="AB258" s="96" t="n">
        <v>1.28</v>
      </c>
      <c r="AC258" s="96" t="n">
        <v>1.42</v>
      </c>
      <c r="AD258" s="96" t="n">
        <v>1.28</v>
      </c>
      <c r="AE258" s="96" t="n">
        <v>1.3</v>
      </c>
      <c r="AF258" s="103" t="n">
        <v>1.1</v>
      </c>
      <c r="AG258" s="91" t="inlineStr">
        <is>
          <t>Normal</t>
        </is>
      </c>
      <c r="AH258" s="100" t="n">
        <v>0</v>
      </c>
      <c r="AI258" s="101" t="n">
        <v>0</v>
      </c>
      <c r="AJ258" s="92" t="inlineStr">
        <is>
          <t>Y</t>
        </is>
      </c>
      <c r="AK258" s="96" t="n">
        <v>-0.13</v>
      </c>
      <c r="AL258" s="91" t="inlineStr">
        <is>
          <t>Long unwinding</t>
        </is>
      </c>
      <c r="AM258" s="93" t="n">
        <v>109</v>
      </c>
      <c r="AN258" s="92" t="inlineStr">
        <is>
          <t>500 Mom 50</t>
        </is>
      </c>
      <c r="AO258" s="102" t="n">
        <v>1</v>
      </c>
      <c r="AP258" s="103" t="n">
        <v>3.03</v>
      </c>
      <c r="AQ258" s="102" t="n">
        <v>97</v>
      </c>
      <c r="AR258" s="91" t="inlineStr">
        <is>
          <t>N</t>
        </is>
      </c>
      <c r="AS258" s="104" t="n">
        <v>0.5600000000000001</v>
      </c>
      <c r="AT258" s="92">
        <f>IF(AND(P258="52-wk high",T258&gt;=Settings!$B$7),"Y","N")</f>
        <v/>
      </c>
      <c r="AU258" s="91">
        <f>IF(AND(AD258&gt;=Settings!$B$8,M258&gt;0),"Y","N")</f>
        <v/>
      </c>
      <c r="AV258" s="91">
        <f>IF(OR(AH258&gt;Settings!$B$9,AI258&gt;Settings!$B$9),"Y","N")</f>
        <v/>
      </c>
      <c r="AW258" s="91">
        <f>IF(AJ258&lt;&gt;"Y","n/a",IF(AND(M258&gt;0,AK258&gt;Settings!$B$10),"Y","N"))</f>
        <v/>
      </c>
      <c r="AX258" s="91">
        <f>IF(AO258&gt;=Settings!$B$11,"Y","N")</f>
        <v/>
      </c>
      <c r="AY258" s="99">
        <f>(AT258="Y")+(AU258="Y")+(AV258="Y")+(AW258="Y")+(AX258="Y")</f>
        <v/>
      </c>
      <c r="AZ258" s="94">
        <f>IF(AY258=0,"None",_xlfn.TEXTJOIN(", ",TRUE(),IF(AT258="Y","Breakout",""),IF(AU258="Y","Accumulation",""),IF(AV258="Y","Institutional buying",""),IF(AW258="Y","Long buildup",""),IF(AX258="Y","Momentum leader","")))</f>
        <v/>
      </c>
      <c r="BA258" s="94">
        <f>IF(BW258="","","Passes "&amp;AY258&amp;" of 5 buy-side scans"&amp;IF(G258="Y","; RED FLAG: filter out using Red flag column",""))</f>
        <v/>
      </c>
      <c r="BB258" s="91" t="inlineStr">
        <is>
          <t>None</t>
        </is>
      </c>
      <c r="BC258" s="92" t="inlineStr">
        <is>
          <t>Y</t>
        </is>
      </c>
      <c r="BD258" s="94" t="inlineStr">
        <is>
          <t>EPS zero; &gt;75% move in 6 months; &gt;100% move in 365 days; High-low range &gt;100% in 6 months</t>
        </is>
      </c>
      <c r="BE258" s="94" t="n"/>
      <c r="BF258" s="92">
        <f>IF(R258*100000&gt;=Settings!$B$5,"Y","N")</f>
        <v/>
      </c>
      <c r="BG258" s="91">
        <f>IF(F258&gt;Settings!$B$6,"Y","N")</f>
        <v/>
      </c>
      <c r="BH258" s="97" t="n">
        <v>-19.38</v>
      </c>
      <c r="BI258" s="96" t="n">
        <v>-6.2</v>
      </c>
      <c r="BJ258" s="96" t="n">
        <v>-18.52</v>
      </c>
      <c r="BK258" s="96" t="n">
        <v>24.39</v>
      </c>
      <c r="BL258" s="96" t="n">
        <v>82.36</v>
      </c>
      <c r="BM258" s="96" t="n">
        <v>139.46</v>
      </c>
      <c r="BN258" s="97" t="n">
        <v>-6.86</v>
      </c>
      <c r="BO258" s="96" t="n">
        <v>-3.39</v>
      </c>
      <c r="BP258" s="96" t="n">
        <v>7.6</v>
      </c>
      <c r="BQ258" s="96" t="n">
        <v>27.34</v>
      </c>
      <c r="BR258" s="91" t="inlineStr">
        <is>
          <t>Mixed</t>
        </is>
      </c>
      <c r="BS258" s="91" t="inlineStr">
        <is>
          <t>None</t>
        </is>
      </c>
      <c r="BT258" s="96" t="n">
        <v>30.8</v>
      </c>
      <c r="BU258" s="91" t="inlineStr">
        <is>
          <t>N</t>
        </is>
      </c>
      <c r="BV258" s="99">
        <f>IF(OR(BF258&lt;&gt;"Y",BG258&lt;&gt;"Y"),"",(AND(ISNUMBER(BQ258),BQ258&gt;0))+(BR258="Stacked up")+(AND(ISNUMBER(BH258),BH258&gt;=-Settings!$B$17))+(AND(ISNUMBER(BK258),ISNUMBER(BM258),BK258&gt;0,BM258&gt;0))+(AND(ISNUMBER(AQ258),AQ258&gt;=Settings!$B$18))+(AND(ISNUMBER(BT258),BT258&gt;=Settings!$B$19,BT258&lt;=Settings!$B$20))+(AND(ISNUMBER(AS258),AS258&gt;0))+(AND(ISNUMBER(T258),ISNUMBER(M258),T258&gt;=Settings!$B$21,M258&gt;0))+(AND(ISNUMBER(AD258),ISNUMBER(M258),AD258&gt;=Settings!$B$22,M258&gt;0))+(AY258&gt;=1))</f>
        <v/>
      </c>
      <c r="BW258" s="91">
        <f>IF(OR(AY258=0,BF258&lt;&gt;"Y",BG258&lt;&gt;"Y"),"",1+SUMPRODUCT(($A$6:$A$2604=A258)*($AY$6:$AY$2604&gt;0)*($BF$6:$BF$2604="Y")*($BG$6:$BG$2604="Y")*(($AY$6:$AY$2604&gt;AY258)+($AY$6:$AY$2604=AY258)*($AD$6:$AD$2604&gt;AD258))))</f>
        <v/>
      </c>
    </row>
    <row r="259" ht="23.85" customHeight="1" s="55">
      <c r="A259" s="90" t="n">
        <v>46296</v>
      </c>
      <c r="B259" s="91" t="inlineStr">
        <is>
          <t>SONACOMS</t>
        </is>
      </c>
      <c r="C259" s="91" t="inlineStr">
        <is>
          <t>INE073K01018</t>
        </is>
      </c>
      <c r="D259" s="91" t="inlineStr">
        <is>
          <t>Automobile and Auto Components</t>
        </is>
      </c>
      <c r="E259" s="91" t="inlineStr">
        <is>
          <t>Smallcap 250</t>
        </is>
      </c>
      <c r="F259" s="93" t="n">
        <v>50242</v>
      </c>
      <c r="G259" s="92" t="inlineStr">
        <is>
          <t>N</t>
        </is>
      </c>
      <c r="H259" s="94" t="n"/>
      <c r="I259" s="91" t="inlineStr">
        <is>
          <t>N</t>
        </is>
      </c>
      <c r="J259" s="92">
        <f>IF(K259="","N","Y")</f>
        <v/>
      </c>
      <c r="K259" s="94">
        <f>_xlfn.TEXTJOIN("; ",TRUE,IF(P259="52-wk low","52-wk low",""),IF(AND(AD259&gt;=Settings!$B$12,M259&lt;0),"Distribution",""),IF(AND(AJ259="Y",M259&lt;0,AK259&lt;-Settings!$B$13),"Long unwinding",""),IF(AND(AJ259="Y",M259&lt;0,AK259&gt;Settings!$B$13),"Short buildup",""))</f>
        <v/>
      </c>
      <c r="L259" s="95" t="n">
        <v>805</v>
      </c>
      <c r="M259" s="96" t="n">
        <v>-3.01</v>
      </c>
      <c r="N259" s="93" t="n">
        <v>2094</v>
      </c>
      <c r="O259" s="91" t="inlineStr">
        <is>
          <t>None</t>
        </is>
      </c>
      <c r="P259" s="91" t="inlineStr">
        <is>
          <t>None</t>
        </is>
      </c>
      <c r="Q259" s="97" t="n">
        <v>34.98</v>
      </c>
      <c r="R259" s="96" t="n">
        <v>22.86</v>
      </c>
      <c r="S259" s="96" t="n">
        <v>1.53</v>
      </c>
      <c r="T259" s="96" t="n">
        <v>1.42</v>
      </c>
      <c r="U259" s="96" t="n">
        <v>1.53</v>
      </c>
      <c r="V259" s="103" t="n">
        <v>1.02</v>
      </c>
      <c r="W259" s="102" t="n">
        <v>10</v>
      </c>
      <c r="X259" s="93" t="n">
        <v>190</v>
      </c>
      <c r="Y259" s="91" t="inlineStr">
        <is>
          <t>None</t>
        </is>
      </c>
      <c r="Z259" s="99" t="n">
        <v>44.74</v>
      </c>
      <c r="AA259" s="96" t="n">
        <v>0.91</v>
      </c>
      <c r="AB259" s="96" t="n">
        <v>0.9399999999999999</v>
      </c>
      <c r="AC259" s="96" t="n">
        <v>1.37</v>
      </c>
      <c r="AD259" s="96" t="n">
        <v>1.41</v>
      </c>
      <c r="AE259" s="96" t="n">
        <v>1.48</v>
      </c>
      <c r="AF259" s="103" t="n">
        <v>1.07</v>
      </c>
      <c r="AG259" s="91" t="inlineStr">
        <is>
          <t>Normal</t>
        </is>
      </c>
      <c r="AH259" s="100" t="n">
        <v>0</v>
      </c>
      <c r="AI259" s="101" t="n">
        <v>0</v>
      </c>
      <c r="AJ259" s="92" t="inlineStr">
        <is>
          <t>Y</t>
        </is>
      </c>
      <c r="AK259" s="96" t="n">
        <v>1.44</v>
      </c>
      <c r="AL259" s="91" t="inlineStr">
        <is>
          <t>Short buildup</t>
        </is>
      </c>
      <c r="AM259" s="93" t="n">
        <v>38</v>
      </c>
      <c r="AN259" s="92" t="inlineStr">
        <is>
          <t>Smallcap250 MQ 100; MidSmall400 MQ 100</t>
        </is>
      </c>
      <c r="AO259" s="102" t="n">
        <v>2</v>
      </c>
      <c r="AP259" s="103" t="n">
        <v>3.19</v>
      </c>
      <c r="AQ259" s="102" t="n">
        <v>97</v>
      </c>
      <c r="AR259" s="91" t="inlineStr">
        <is>
          <t>Y</t>
        </is>
      </c>
      <c r="AS259" s="104" t="n">
        <v>0.5600000000000001</v>
      </c>
      <c r="AT259" s="92">
        <f>IF(AND(P259="52-wk high",T259&gt;=Settings!$B$7),"Y","N")</f>
        <v/>
      </c>
      <c r="AU259" s="91">
        <f>IF(AND(AD259&gt;=Settings!$B$8,M259&gt;0),"Y","N")</f>
        <v/>
      </c>
      <c r="AV259" s="91">
        <f>IF(OR(AH259&gt;Settings!$B$9,AI259&gt;Settings!$B$9),"Y","N")</f>
        <v/>
      </c>
      <c r="AW259" s="91">
        <f>IF(AJ259&lt;&gt;"Y","n/a",IF(AND(M259&gt;0,AK259&gt;Settings!$B$10),"Y","N"))</f>
        <v/>
      </c>
      <c r="AX259" s="91">
        <f>IF(AO259&gt;=Settings!$B$11,"Y","N")</f>
        <v/>
      </c>
      <c r="AY259" s="99">
        <f>(AT259="Y")+(AU259="Y")+(AV259="Y")+(AW259="Y")+(AX259="Y")</f>
        <v/>
      </c>
      <c r="AZ259" s="94">
        <f>IF(AY259=0,"None",_xlfn.TEXTJOIN(", ",TRUE(),IF(AT259="Y","Breakout",""),IF(AU259="Y","Accumulation",""),IF(AV259="Y","Institutional buying",""),IF(AW259="Y","Long buildup",""),IF(AX259="Y","Momentum leader","")))</f>
        <v/>
      </c>
      <c r="BA259" s="94">
        <f>IF(BW259="","","Passes "&amp;AY259&amp;" of 5 buy-side scans"&amp;IF(G259="Y","; RED FLAG: filter out using Red flag column",""))</f>
        <v/>
      </c>
      <c r="BB259" s="91" t="inlineStr">
        <is>
          <t>Upper</t>
        </is>
      </c>
      <c r="BC259" s="92" t="inlineStr">
        <is>
          <t>Y</t>
        </is>
      </c>
      <c r="BD259" s="94" t="inlineStr">
        <is>
          <t>PE &gt; 50</t>
        </is>
      </c>
      <c r="BE259" s="94" t="n"/>
      <c r="BF259" s="92">
        <f>IF(R259*100000&gt;=Settings!$B$5,"Y","N")</f>
        <v/>
      </c>
      <c r="BG259" s="91">
        <f>IF(F259&gt;Settings!$B$6,"Y","N")</f>
        <v/>
      </c>
      <c r="BH259" s="97" t="n">
        <v>-4.62</v>
      </c>
      <c r="BI259" s="96" t="n">
        <v>-1.38</v>
      </c>
      <c r="BJ259" s="96" t="n">
        <v>-0.5600000000000001</v>
      </c>
      <c r="BK259" s="96" t="n">
        <v>29.96</v>
      </c>
      <c r="BL259" s="96" t="n">
        <v>61.89</v>
      </c>
      <c r="BM259" s="96" t="n">
        <v>94.56</v>
      </c>
      <c r="BN259" s="97" t="n">
        <v>-0.2</v>
      </c>
      <c r="BO259" s="96" t="n">
        <v>3.31</v>
      </c>
      <c r="BP259" s="96" t="n">
        <v>11.24</v>
      </c>
      <c r="BQ259" s="96" t="n">
        <v>24.72</v>
      </c>
      <c r="BR259" s="91" t="inlineStr">
        <is>
          <t>Mixed</t>
        </is>
      </c>
      <c r="BS259" s="91" t="inlineStr">
        <is>
          <t>None</t>
        </is>
      </c>
      <c r="BT259" s="96" t="n">
        <v>48.7</v>
      </c>
      <c r="BU259" s="91" t="inlineStr">
        <is>
          <t>N</t>
        </is>
      </c>
      <c r="BV259" s="99">
        <f>IF(OR(BF259&lt;&gt;"Y",BG259&lt;&gt;"Y"),"",(AND(ISNUMBER(BQ259),BQ259&gt;0))+(BR259="Stacked up")+(AND(ISNUMBER(BH259),BH259&gt;=-Settings!$B$17))+(AND(ISNUMBER(BK259),ISNUMBER(BM259),BK259&gt;0,BM259&gt;0))+(AND(ISNUMBER(AQ259),AQ259&gt;=Settings!$B$18))+(AND(ISNUMBER(BT259),BT259&gt;=Settings!$B$19,BT259&lt;=Settings!$B$20))+(AND(ISNUMBER(AS259),AS259&gt;0))+(AND(ISNUMBER(T259),ISNUMBER(M259),T259&gt;=Settings!$B$21,M259&gt;0))+(AND(ISNUMBER(AD259),ISNUMBER(M259),AD259&gt;=Settings!$B$22,M259&gt;0))+(AY259&gt;=1))</f>
        <v/>
      </c>
      <c r="BW259" s="91">
        <f>IF(OR(AY259=0,BF259&lt;&gt;"Y",BG259&lt;&gt;"Y"),"",1+SUMPRODUCT(($A$6:$A$2604=A259)*($AY$6:$AY$2604&gt;0)*($BF$6:$BF$2604="Y")*($BG$6:$BG$2604="Y")*(($AY$6:$AY$2604&gt;AY259)+($AY$6:$AY$2604=AY259)*($AD$6:$AD$2604&gt;AD259))))</f>
        <v/>
      </c>
    </row>
    <row r="260" ht="23.85" customHeight="1" s="55">
      <c r="A260" s="90" t="n">
        <v>46296</v>
      </c>
      <c r="B260" s="91" t="inlineStr">
        <is>
          <t>AEGISLOG</t>
        </is>
      </c>
      <c r="C260" s="91" t="inlineStr">
        <is>
          <t>INE208C01025</t>
        </is>
      </c>
      <c r="D260" s="91" t="inlineStr">
        <is>
          <t>Oil Gas &amp; Consumable Fuels</t>
        </is>
      </c>
      <c r="E260" s="91" t="inlineStr">
        <is>
          <t>Smallcap 250</t>
        </is>
      </c>
      <c r="F260" s="93" t="n">
        <v>49179</v>
      </c>
      <c r="G260" s="92" t="inlineStr">
        <is>
          <t>N</t>
        </is>
      </c>
      <c r="H260" s="94" t="n"/>
      <c r="I260" s="91" t="inlineStr">
        <is>
          <t>N</t>
        </is>
      </c>
      <c r="J260" s="92">
        <f>IF(K260="","N","Y")</f>
        <v/>
      </c>
      <c r="K260" s="94">
        <f>_xlfn.TEXTJOIN("; ",TRUE,IF(P260="52-wk low","52-wk low",""),IF(AND(AD260&gt;=Settings!$B$12,M260&lt;0),"Distribution",""),IF(AND(AJ260="Y",M260&lt;0,AK260&lt;-Settings!$B$13),"Long unwinding",""),IF(AND(AJ260="Y",M260&lt;0,AK260&gt;Settings!$B$13),"Short buildup",""))</f>
        <v/>
      </c>
      <c r="L260" s="95" t="n">
        <v>1401.1</v>
      </c>
      <c r="M260" s="96" t="n">
        <v>1.52</v>
      </c>
      <c r="N260" s="93" t="n">
        <v>249</v>
      </c>
      <c r="O260" s="91" t="inlineStr">
        <is>
          <t>None</t>
        </is>
      </c>
      <c r="P260" s="91" t="inlineStr">
        <is>
          <t>None</t>
        </is>
      </c>
      <c r="Q260" s="97" t="n">
        <v>10.62</v>
      </c>
      <c r="R260" s="96" t="n">
        <v>9.710000000000001</v>
      </c>
      <c r="S260" s="96" t="n">
        <v>1.11</v>
      </c>
      <c r="T260" s="96" t="n">
        <v>1.04</v>
      </c>
      <c r="U260" s="96" t="n">
        <v>0.48</v>
      </c>
      <c r="V260" s="103" t="n">
        <v>0.44</v>
      </c>
      <c r="W260" s="102" t="n">
        <v>0</v>
      </c>
      <c r="X260" s="93" t="n"/>
      <c r="Y260" s="91" t="inlineStr">
        <is>
          <t>None</t>
        </is>
      </c>
      <c r="Z260" s="99" t="n">
        <v>33.83</v>
      </c>
      <c r="AA260" s="96" t="n">
        <v>0.95</v>
      </c>
      <c r="AB260" s="96" t="n">
        <v>0.95</v>
      </c>
      <c r="AC260" s="96" t="n">
        <v>1.13</v>
      </c>
      <c r="AD260" s="96" t="n">
        <v>1.13</v>
      </c>
      <c r="AE260" s="96" t="n">
        <v>0.84</v>
      </c>
      <c r="AF260" s="103" t="n">
        <v>1.75</v>
      </c>
      <c r="AG260" s="91" t="inlineStr">
        <is>
          <t>Normal</t>
        </is>
      </c>
      <c r="AH260" s="100" t="n">
        <v>0</v>
      </c>
      <c r="AI260" s="101" t="n">
        <v>0</v>
      </c>
      <c r="AJ260" s="92" t="inlineStr">
        <is>
          <t>N</t>
        </is>
      </c>
      <c r="AK260" s="96" t="n"/>
      <c r="AL260" s="91" t="inlineStr">
        <is>
          <t>n/a</t>
        </is>
      </c>
      <c r="AM260" s="93" t="n"/>
      <c r="AN260" s="92" t="inlineStr">
        <is>
          <t>Smallcap250 MQ 100</t>
        </is>
      </c>
      <c r="AO260" s="102" t="n">
        <v>1</v>
      </c>
      <c r="AP260" s="103" t="n">
        <v>3.08</v>
      </c>
      <c r="AQ260" s="102" t="n">
        <v>97</v>
      </c>
      <c r="AR260" s="91" t="inlineStr">
        <is>
          <t>N</t>
        </is>
      </c>
      <c r="AS260" s="104" t="n">
        <v>2.69</v>
      </c>
      <c r="AT260" s="92">
        <f>IF(AND(P260="52-wk high",T260&gt;=Settings!$B$7),"Y","N")</f>
        <v/>
      </c>
      <c r="AU260" s="91">
        <f>IF(AND(AD260&gt;=Settings!$B$8,M260&gt;0),"Y","N")</f>
        <v/>
      </c>
      <c r="AV260" s="91">
        <f>IF(OR(AH260&gt;Settings!$B$9,AI260&gt;Settings!$B$9),"Y","N")</f>
        <v/>
      </c>
      <c r="AW260" s="91">
        <f>IF(AJ260&lt;&gt;"Y","n/a",IF(AND(M260&gt;0,AK260&gt;Settings!$B$10),"Y","N"))</f>
        <v/>
      </c>
      <c r="AX260" s="91">
        <f>IF(AO260&gt;=Settings!$B$11,"Y","N")</f>
        <v/>
      </c>
      <c r="AY260" s="99">
        <f>(AT260="Y")+(AU260="Y")+(AV260="Y")+(AW260="Y")+(AX260="Y")</f>
        <v/>
      </c>
      <c r="AZ260" s="94">
        <f>IF(AY260=0,"None",_xlfn.TEXTJOIN(", ",TRUE(),IF(AT260="Y","Breakout",""),IF(AU260="Y","Accumulation",""),IF(AV260="Y","Institutional buying",""),IF(AW260="Y","Long buildup",""),IF(AX260="Y","Momentum leader","")))</f>
        <v/>
      </c>
      <c r="BA260" s="94">
        <f>IF(BW260="","","Passes "&amp;AY260&amp;" of 5 buy-side scans"&amp;IF(G260="Y","; RED FLAG: filter out using Red flag column",""))</f>
        <v/>
      </c>
      <c r="BB260" s="91" t="inlineStr">
        <is>
          <t>None</t>
        </is>
      </c>
      <c r="BC260" s="92" t="inlineStr">
        <is>
          <t>Y</t>
        </is>
      </c>
      <c r="BD260" s="94" t="inlineStr">
        <is>
          <t>&gt;75% move in 6 months; High-low range &gt;100% in 6 months; High-low range &gt;150% in 12 months</t>
        </is>
      </c>
      <c r="BE260" s="94" t="n"/>
      <c r="BF260" s="92">
        <f>IF(R260*100000&gt;=Settings!$B$5,"Y","N")</f>
        <v/>
      </c>
      <c r="BG260" s="91">
        <f>IF(F260&gt;Settings!$B$6,"Y","N")</f>
        <v/>
      </c>
      <c r="BH260" s="97" t="n">
        <v>-8.35</v>
      </c>
      <c r="BI260" s="96" t="n">
        <v>2.29</v>
      </c>
      <c r="BJ260" s="96" t="n">
        <v>14.91</v>
      </c>
      <c r="BK260" s="96" t="n">
        <v>11.67</v>
      </c>
      <c r="BL260" s="96" t="n">
        <v>132.2</v>
      </c>
      <c r="BM260" s="96" t="n">
        <v>77.98999999999999</v>
      </c>
      <c r="BN260" s="97" t="n">
        <v>3.44</v>
      </c>
      <c r="BO260" s="96" t="n">
        <v>7.49</v>
      </c>
      <c r="BP260" s="96" t="n">
        <v>18.23</v>
      </c>
      <c r="BQ260" s="96" t="n">
        <v>35.65</v>
      </c>
      <c r="BR260" s="91" t="inlineStr">
        <is>
          <t>Stacked up</t>
        </is>
      </c>
      <c r="BS260" s="91" t="inlineStr">
        <is>
          <t>None</t>
        </is>
      </c>
      <c r="BT260" s="96" t="n">
        <v>57</v>
      </c>
      <c r="BU260" s="91" t="inlineStr">
        <is>
          <t>N</t>
        </is>
      </c>
      <c r="BV260" s="99">
        <f>IF(OR(BF260&lt;&gt;"Y",BG260&lt;&gt;"Y"),"",(AND(ISNUMBER(BQ260),BQ260&gt;0))+(BR260="Stacked up")+(AND(ISNUMBER(BH260),BH260&gt;=-Settings!$B$17))+(AND(ISNUMBER(BK260),ISNUMBER(BM260),BK260&gt;0,BM260&gt;0))+(AND(ISNUMBER(AQ260),AQ260&gt;=Settings!$B$18))+(AND(ISNUMBER(BT260),BT260&gt;=Settings!$B$19,BT260&lt;=Settings!$B$20))+(AND(ISNUMBER(AS260),AS260&gt;0))+(AND(ISNUMBER(T260),ISNUMBER(M260),T260&gt;=Settings!$B$21,M260&gt;0))+(AND(ISNUMBER(AD260),ISNUMBER(M260),AD260&gt;=Settings!$B$22,M260&gt;0))+(AY260&gt;=1))</f>
        <v/>
      </c>
      <c r="BW260" s="91">
        <f>IF(OR(AY260=0,BF260&lt;&gt;"Y",BG260&lt;&gt;"Y"),"",1+SUMPRODUCT(($A$6:$A$2604=A260)*($AY$6:$AY$2604&gt;0)*($BF$6:$BF$2604="Y")*($BG$6:$BG$2604="Y")*(($AY$6:$AY$2604&gt;AY260)+($AY$6:$AY$2604=AY260)*($AD$6:$AD$2604&gt;AD260))))</f>
        <v/>
      </c>
    </row>
    <row r="261" ht="23.85" customHeight="1" s="55">
      <c r="A261" s="90" t="n">
        <v>46296</v>
      </c>
      <c r="B261" s="91" t="inlineStr">
        <is>
          <t>STLTECH</t>
        </is>
      </c>
      <c r="C261" s="91" t="inlineStr">
        <is>
          <t>INE089C01029</t>
        </is>
      </c>
      <c r="D261" s="91" t="inlineStr">
        <is>
          <t>Telecommunication</t>
        </is>
      </c>
      <c r="E261" s="91" t="inlineStr">
        <is>
          <t>Smallcap 250</t>
        </is>
      </c>
      <c r="F261" s="93" t="n">
        <v>49110</v>
      </c>
      <c r="G261" s="92" t="inlineStr">
        <is>
          <t>Y</t>
        </is>
      </c>
      <c r="H261" s="94" t="inlineStr">
        <is>
          <t>Long-term ASM Stage 4; T2T (BE series)</t>
        </is>
      </c>
      <c r="I261" s="91" t="inlineStr">
        <is>
          <t>Y</t>
        </is>
      </c>
      <c r="J261" s="92">
        <f>IF(K261="","N","Y")</f>
        <v/>
      </c>
      <c r="K261" s="94">
        <f>_xlfn.TEXTJOIN("; ",TRUE,IF(P261="52-wk low","52-wk low",""),IF(AND(AD261&gt;=Settings!$B$12,M261&lt;0),"Distribution",""),IF(AND(AJ261="Y",M261&lt;0,AK261&lt;-Settings!$B$13),"Long unwinding",""),IF(AND(AJ261="Y",M261&lt;0,AK261&gt;Settings!$B$13),"Short buildup",""))</f>
        <v/>
      </c>
      <c r="L261" s="95" t="n">
        <v>955.35</v>
      </c>
      <c r="M261" s="96" t="n">
        <v>5</v>
      </c>
      <c r="N261" s="93" t="n">
        <v>37</v>
      </c>
      <c r="O261" s="91" t="inlineStr">
        <is>
          <t>None</t>
        </is>
      </c>
      <c r="P261" s="91" t="inlineStr">
        <is>
          <t>52-wk high</t>
        </is>
      </c>
      <c r="Q261" s="97" t="n">
        <v>55.94</v>
      </c>
      <c r="R261" s="96" t="n">
        <v>20.08</v>
      </c>
      <c r="S261" s="96" t="n">
        <v>3.08</v>
      </c>
      <c r="T261" s="96" t="n">
        <v>2.85</v>
      </c>
      <c r="U261" s="96" t="n">
        <v>2.23</v>
      </c>
      <c r="V261" s="103" t="n">
        <v>0.79</v>
      </c>
      <c r="W261" s="102" t="n">
        <v>4</v>
      </c>
      <c r="X261" s="93" t="n">
        <v>48</v>
      </c>
      <c r="Y261" s="91" t="inlineStr">
        <is>
          <t>None</t>
        </is>
      </c>
      <c r="Z261" s="99" t="n"/>
      <c r="AA261" s="96" t="n"/>
      <c r="AB261" s="96" t="n"/>
      <c r="AC261" s="96" t="n"/>
      <c r="AD261" s="96" t="n"/>
      <c r="AE261" s="96" t="n"/>
      <c r="AF261" s="103" t="n"/>
      <c r="AG261" s="91" t="inlineStr">
        <is>
          <t>No delivery data</t>
        </is>
      </c>
      <c r="AH261" s="100" t="n">
        <v>0</v>
      </c>
      <c r="AI261" s="101" t="n">
        <v>0</v>
      </c>
      <c r="AJ261" s="92" t="inlineStr">
        <is>
          <t>N</t>
        </is>
      </c>
      <c r="AK261" s="96" t="n"/>
      <c r="AL261" s="91" t="inlineStr">
        <is>
          <t>n/a</t>
        </is>
      </c>
      <c r="AM261" s="93" t="n"/>
      <c r="AN261" s="92" t="inlineStr">
        <is>
          <t>None</t>
        </is>
      </c>
      <c r="AO261" s="102" t="n">
        <v>0</v>
      </c>
      <c r="AP261" s="103" t="n">
        <v>9.539999999999999</v>
      </c>
      <c r="AQ261" s="102" t="n">
        <v>100</v>
      </c>
      <c r="AR261" s="91" t="inlineStr">
        <is>
          <t>N</t>
        </is>
      </c>
      <c r="AS261" s="104" t="n">
        <v>2.57</v>
      </c>
      <c r="AT261" s="92">
        <f>IF(AND(P261="52-wk high",T261&gt;=Settings!$B$7),"Y","N")</f>
        <v/>
      </c>
      <c r="AU261" s="91">
        <f>IF(AND(AD261&gt;=Settings!$B$8,M261&gt;0),"Y","N")</f>
        <v/>
      </c>
      <c r="AV261" s="91">
        <f>IF(OR(AH261&gt;Settings!$B$9,AI261&gt;Settings!$B$9),"Y","N")</f>
        <v/>
      </c>
      <c r="AW261" s="91">
        <f>IF(AJ261&lt;&gt;"Y","n/a",IF(AND(M261&gt;0,AK261&gt;Settings!$B$10),"Y","N"))</f>
        <v/>
      </c>
      <c r="AX261" s="91">
        <f>IF(AO261&gt;=Settings!$B$11,"Y","N")</f>
        <v/>
      </c>
      <c r="AY261" s="99">
        <f>(AT261="Y")+(AU261="Y")+(AV261="Y")+(AW261="Y")+(AX261="Y")</f>
        <v/>
      </c>
      <c r="AZ261" s="94">
        <f>IF(AY261=0,"None",_xlfn.TEXTJOIN(", ",TRUE(),IF(AT261="Y","Breakout",""),IF(AU261="Y","Accumulation",""),IF(AV261="Y","Institutional buying",""),IF(AW261="Y","Long buildup",""),IF(AX261="Y","Momentum leader","")))</f>
        <v/>
      </c>
      <c r="BA261" s="94">
        <f>IF(BW261="","","Passes "&amp;AY261&amp;" of 5 buy-side scans"&amp;IF(G261="Y","; RED FLAG: filter out using Red flag column",""))</f>
        <v/>
      </c>
      <c r="BB261" s="91" t="inlineStr">
        <is>
          <t>Upper</t>
        </is>
      </c>
      <c r="BC261" s="92" t="inlineStr">
        <is>
          <t>Y</t>
        </is>
      </c>
      <c r="BD261" s="94" t="inlineStr">
        <is>
          <t>PE &gt; 50</t>
        </is>
      </c>
      <c r="BE261" s="94" t="n"/>
      <c r="BF261" s="92">
        <f>IF(R261*100000&gt;=Settings!$B$5,"Y","N")</f>
        <v/>
      </c>
      <c r="BG261" s="91">
        <f>IF(F261&gt;Settings!$B$6,"Y","N")</f>
        <v/>
      </c>
      <c r="BH261" s="97" t="n">
        <v>4.75</v>
      </c>
      <c r="BI261" s="96" t="n">
        <v>15.98</v>
      </c>
      <c r="BJ261" s="96" t="n">
        <v>37.72</v>
      </c>
      <c r="BK261" s="96" t="n">
        <v>61.72</v>
      </c>
      <c r="BL261" s="96" t="n">
        <v>426.42</v>
      </c>
      <c r="BM261" s="96" t="n">
        <v>685.84</v>
      </c>
      <c r="BN261" s="97" t="n">
        <v>15.23</v>
      </c>
      <c r="BO261" s="96" t="n">
        <v>29.64</v>
      </c>
      <c r="BP261" s="96" t="n">
        <v>52.91</v>
      </c>
      <c r="BQ261" s="96" t="n">
        <v>100.07</v>
      </c>
      <c r="BR261" s="91" t="inlineStr">
        <is>
          <t>Stacked up</t>
        </is>
      </c>
      <c r="BS261" s="91" t="inlineStr">
        <is>
          <t>None</t>
        </is>
      </c>
      <c r="BT261" s="96" t="n">
        <v>74.90000000000001</v>
      </c>
      <c r="BU261" s="91" t="inlineStr">
        <is>
          <t>N</t>
        </is>
      </c>
      <c r="BV261" s="99">
        <f>IF(OR(BF261&lt;&gt;"Y",BG261&lt;&gt;"Y"),"",(AND(ISNUMBER(BQ261),BQ261&gt;0))+(BR261="Stacked up")+(AND(ISNUMBER(BH261),BH261&gt;=-Settings!$B$17))+(AND(ISNUMBER(BK261),ISNUMBER(BM261),BK261&gt;0,BM261&gt;0))+(AND(ISNUMBER(AQ261),AQ261&gt;=Settings!$B$18))+(AND(ISNUMBER(BT261),BT261&gt;=Settings!$B$19,BT261&lt;=Settings!$B$20))+(AND(ISNUMBER(AS261),AS261&gt;0))+(AND(ISNUMBER(T261),ISNUMBER(M261),T261&gt;=Settings!$B$21,M261&gt;0))+(AND(ISNUMBER(AD261),ISNUMBER(M261),AD261&gt;=Settings!$B$22,M261&gt;0))+(AY261&gt;=1))</f>
        <v/>
      </c>
      <c r="BW261" s="91">
        <f>IF(OR(AY261=0,BF261&lt;&gt;"Y",BG261&lt;&gt;"Y"),"",1+SUMPRODUCT(($A$6:$A$2604=A261)*($AY$6:$AY$2604&gt;0)*($BF$6:$BF$2604="Y")*($BG$6:$BG$2604="Y")*(($AY$6:$AY$2604&gt;AY261)+($AY$6:$AY$2604=AY261)*($AD$6:$AD$2604&gt;AD261))))</f>
        <v/>
      </c>
    </row>
    <row r="262" ht="23.85" customHeight="1" s="55">
      <c r="A262" s="90" t="n">
        <v>46296</v>
      </c>
      <c r="B262" s="91" t="inlineStr">
        <is>
          <t>GLAND</t>
        </is>
      </c>
      <c r="C262" s="91" t="inlineStr">
        <is>
          <t>INE068V01023</t>
        </is>
      </c>
      <c r="D262" s="91" t="inlineStr">
        <is>
          <t>Healthcare</t>
        </is>
      </c>
      <c r="E262" s="91" t="inlineStr">
        <is>
          <t>Smallcap 250</t>
        </is>
      </c>
      <c r="F262" s="93" t="n">
        <v>47431</v>
      </c>
      <c r="G262" s="92" t="inlineStr">
        <is>
          <t>N</t>
        </is>
      </c>
      <c r="H262" s="94" t="n"/>
      <c r="I262" s="91" t="inlineStr">
        <is>
          <t>N</t>
        </is>
      </c>
      <c r="J262" s="92">
        <f>IF(K262="","N","Y")</f>
        <v/>
      </c>
      <c r="K262" s="94">
        <f>_xlfn.TEXTJOIN("; ",TRUE,IF(P262="52-wk low","52-wk low",""),IF(AND(AD262&gt;=Settings!$B$12,M262&lt;0),"Distribution",""),IF(AND(AJ262="Y",M262&lt;0,AK262&lt;-Settings!$B$13),"Long unwinding",""),IF(AND(AJ262="Y",M262&lt;0,AK262&gt;Settings!$B$13),"Short buildup",""))</f>
        <v/>
      </c>
      <c r="L262" s="95" t="n">
        <v>2874.4</v>
      </c>
      <c r="M262" s="96" t="n">
        <v>-0.86</v>
      </c>
      <c r="N262" s="93" t="n">
        <v>966</v>
      </c>
      <c r="O262" s="91" t="inlineStr">
        <is>
          <t>None</t>
        </is>
      </c>
      <c r="P262" s="91" t="inlineStr">
        <is>
          <t>None</t>
        </is>
      </c>
      <c r="Q262" s="97" t="n">
        <v>3.28</v>
      </c>
      <c r="R262" s="96" t="n">
        <v>6.31</v>
      </c>
      <c r="S262" s="96" t="n">
        <v>0.51</v>
      </c>
      <c r="T262" s="96" t="n">
        <v>0.48</v>
      </c>
      <c r="U262" s="96" t="n">
        <v>0.44</v>
      </c>
      <c r="V262" s="103" t="n">
        <v>0.85</v>
      </c>
      <c r="W262" s="102" t="n">
        <v>5</v>
      </c>
      <c r="X262" s="93" t="n"/>
      <c r="Y262" s="91" t="inlineStr">
        <is>
          <t>None</t>
        </is>
      </c>
      <c r="Z262" s="99" t="n">
        <v>57.3</v>
      </c>
      <c r="AA262" s="96" t="n">
        <v>1.08</v>
      </c>
      <c r="AB262" s="96" t="n">
        <v>1.08</v>
      </c>
      <c r="AC262" s="96" t="n">
        <v>0.58</v>
      </c>
      <c r="AD262" s="96" t="n">
        <v>0.64</v>
      </c>
      <c r="AE262" s="96" t="n">
        <v>0.59</v>
      </c>
      <c r="AF262" s="103" t="n">
        <v>1.2</v>
      </c>
      <c r="AG262" s="91" t="inlineStr">
        <is>
          <t>Normal</t>
        </is>
      </c>
      <c r="AH262" s="100" t="n">
        <v>0</v>
      </c>
      <c r="AI262" s="101" t="n">
        <v>0</v>
      </c>
      <c r="AJ262" s="92" t="inlineStr">
        <is>
          <t>N</t>
        </is>
      </c>
      <c r="AK262" s="96" t="n"/>
      <c r="AL262" s="91" t="inlineStr">
        <is>
          <t>n/a</t>
        </is>
      </c>
      <c r="AM262" s="93" t="n"/>
      <c r="AN262" s="92" t="inlineStr">
        <is>
          <t>Smallcap250 MQ 100; MidSmall400 MQ 100</t>
        </is>
      </c>
      <c r="AO262" s="102" t="n">
        <v>2</v>
      </c>
      <c r="AP262" s="103" t="n">
        <v>2.51</v>
      </c>
      <c r="AQ262" s="102" t="n">
        <v>94</v>
      </c>
      <c r="AR262" s="91" t="inlineStr">
        <is>
          <t>N</t>
        </is>
      </c>
      <c r="AS262" s="104" t="n">
        <v>3.79</v>
      </c>
      <c r="AT262" s="92">
        <f>IF(AND(P262="52-wk high",T262&gt;=Settings!$B$7),"Y","N")</f>
        <v/>
      </c>
      <c r="AU262" s="91">
        <f>IF(AND(AD262&gt;=Settings!$B$8,M262&gt;0),"Y","N")</f>
        <v/>
      </c>
      <c r="AV262" s="91">
        <f>IF(OR(AH262&gt;Settings!$B$9,AI262&gt;Settings!$B$9),"Y","N")</f>
        <v/>
      </c>
      <c r="AW262" s="91">
        <f>IF(AJ262&lt;&gt;"Y","n/a",IF(AND(M262&gt;0,AK262&gt;Settings!$B$10),"Y","N"))</f>
        <v/>
      </c>
      <c r="AX262" s="91">
        <f>IF(AO262&gt;=Settings!$B$11,"Y","N")</f>
        <v/>
      </c>
      <c r="AY262" s="99">
        <f>(AT262="Y")+(AU262="Y")+(AV262="Y")+(AW262="Y")+(AX262="Y")</f>
        <v/>
      </c>
      <c r="AZ262" s="94">
        <f>IF(AY262=0,"None",_xlfn.TEXTJOIN(", ",TRUE(),IF(AT262="Y","Breakout",""),IF(AU262="Y","Accumulation",""),IF(AV262="Y","Institutional buying",""),IF(AW262="Y","Long buildup",""),IF(AX262="Y","Momentum leader","")))</f>
        <v/>
      </c>
      <c r="BA262" s="94">
        <f>IF(BW262="","","Passes "&amp;AY262&amp;" of 5 buy-side scans"&amp;IF(G262="Y","; RED FLAG: filter out using Red flag column",""))</f>
        <v/>
      </c>
      <c r="BB262" s="91" t="inlineStr">
        <is>
          <t>None</t>
        </is>
      </c>
      <c r="BC262" s="92" t="inlineStr">
        <is>
          <t>N</t>
        </is>
      </c>
      <c r="BD262" s="94" t="n"/>
      <c r="BE262" s="94" t="n"/>
      <c r="BF262" s="92">
        <f>IF(R262*100000&gt;=Settings!$B$5,"Y","N")</f>
        <v/>
      </c>
      <c r="BG262" s="91">
        <f>IF(F262&gt;Settings!$B$6,"Y","N")</f>
        <v/>
      </c>
      <c r="BH262" s="97" t="n">
        <v>-5.51</v>
      </c>
      <c r="BI262" s="96" t="n">
        <v>-0.79</v>
      </c>
      <c r="BJ262" s="96" t="n">
        <v>-0.02</v>
      </c>
      <c r="BK262" s="96" t="n">
        <v>16.6</v>
      </c>
      <c r="BL262" s="96" t="n">
        <v>68.48999999999999</v>
      </c>
      <c r="BM262" s="96" t="n">
        <v>45.05</v>
      </c>
      <c r="BN262" s="97" t="n">
        <v>-0.99</v>
      </c>
      <c r="BO262" s="96" t="n">
        <v>3.01</v>
      </c>
      <c r="BP262" s="96" t="n">
        <v>11.42</v>
      </c>
      <c r="BQ262" s="96" t="n">
        <v>23.22</v>
      </c>
      <c r="BR262" s="91" t="inlineStr">
        <is>
          <t>Mixed</t>
        </is>
      </c>
      <c r="BS262" s="91" t="inlineStr">
        <is>
          <t>None</t>
        </is>
      </c>
      <c r="BT262" s="96" t="n">
        <v>44.9</v>
      </c>
      <c r="BU262" s="91" t="inlineStr">
        <is>
          <t>N</t>
        </is>
      </c>
      <c r="BV262" s="99">
        <f>IF(OR(BF262&lt;&gt;"Y",BG262&lt;&gt;"Y"),"",(AND(ISNUMBER(BQ262),BQ262&gt;0))+(BR262="Stacked up")+(AND(ISNUMBER(BH262),BH262&gt;=-Settings!$B$17))+(AND(ISNUMBER(BK262),ISNUMBER(BM262),BK262&gt;0,BM262&gt;0))+(AND(ISNUMBER(AQ262),AQ262&gt;=Settings!$B$18))+(AND(ISNUMBER(BT262),BT262&gt;=Settings!$B$19,BT262&lt;=Settings!$B$20))+(AND(ISNUMBER(AS262),AS262&gt;0))+(AND(ISNUMBER(T262),ISNUMBER(M262),T262&gt;=Settings!$B$21,M262&gt;0))+(AND(ISNUMBER(AD262),ISNUMBER(M262),AD262&gt;=Settings!$B$22,M262&gt;0))+(AY262&gt;=1))</f>
        <v/>
      </c>
      <c r="BW262" s="91">
        <f>IF(OR(AY262=0,BF262&lt;&gt;"Y",BG262&lt;&gt;"Y"),"",1+SUMPRODUCT(($A$6:$A$2604=A262)*($AY$6:$AY$2604&gt;0)*($BF$6:$BF$2604="Y")*($BG$6:$BG$2604="Y")*(($AY$6:$AY$2604&gt;AY262)+($AY$6:$AY$2604=AY262)*($AD$6:$AD$2604&gt;AD262))))</f>
        <v/>
      </c>
    </row>
    <row r="263" ht="23.85" customHeight="1" s="55">
      <c r="A263" s="90" t="n">
        <v>46296</v>
      </c>
      <c r="B263" s="91" t="inlineStr">
        <is>
          <t>CPPLUS</t>
        </is>
      </c>
      <c r="C263" s="91" t="inlineStr">
        <is>
          <t>INE819V01029</t>
        </is>
      </c>
      <c r="D263" s="91" t="inlineStr">
        <is>
          <t>Capital Goods</t>
        </is>
      </c>
      <c r="E263" s="91" t="inlineStr">
        <is>
          <t>Smallcap 250</t>
        </is>
      </c>
      <c r="F263" s="93" t="n">
        <v>44949</v>
      </c>
      <c r="G263" s="92" t="inlineStr">
        <is>
          <t>N</t>
        </is>
      </c>
      <c r="H263" s="94" t="n"/>
      <c r="I263" s="91" t="inlineStr">
        <is>
          <t>N</t>
        </is>
      </c>
      <c r="J263" s="92">
        <f>IF(K263="","N","Y")</f>
        <v/>
      </c>
      <c r="K263" s="94">
        <f>_xlfn.TEXTJOIN("; ",TRUE,IF(P263="52-wk low","52-wk low",""),IF(AND(AD263&gt;=Settings!$B$12,M263&lt;0),"Distribution",""),IF(AND(AJ263="Y",M263&lt;0,AK263&lt;-Settings!$B$13),"Long unwinding",""),IF(AND(AJ263="Y",M263&lt;0,AK263&gt;Settings!$B$13),"Short buildup",""))</f>
        <v/>
      </c>
      <c r="L263" s="95" t="n">
        <v>3799.6</v>
      </c>
      <c r="M263" s="96" t="n">
        <v>-1.22</v>
      </c>
      <c r="N263" s="93" t="n">
        <v>1158</v>
      </c>
      <c r="O263" s="91" t="inlineStr">
        <is>
          <t>None</t>
        </is>
      </c>
      <c r="P263" s="91" t="inlineStr">
        <is>
          <t>None</t>
        </is>
      </c>
      <c r="Q263" s="97" t="n">
        <v>1.19</v>
      </c>
      <c r="R263" s="96" t="n">
        <v>2.61</v>
      </c>
      <c r="S263" s="96" t="n">
        <v>0.45</v>
      </c>
      <c r="T263" s="96" t="n">
        <v>0.47</v>
      </c>
      <c r="U263" s="96" t="n">
        <v>0.41</v>
      </c>
      <c r="V263" s="103" t="n">
        <v>0.9</v>
      </c>
      <c r="W263" s="102" t="n">
        <v>6</v>
      </c>
      <c r="X263" s="93" t="n"/>
      <c r="Y263" s="91" t="inlineStr">
        <is>
          <t>None</t>
        </is>
      </c>
      <c r="Z263" s="99" t="n">
        <v>52.36</v>
      </c>
      <c r="AA263" s="96" t="n">
        <v>0.88</v>
      </c>
      <c r="AB263" s="96" t="n">
        <v>0.92</v>
      </c>
      <c r="AC263" s="96" t="n">
        <v>0.38</v>
      </c>
      <c r="AD263" s="96" t="n">
        <v>0.42</v>
      </c>
      <c r="AE263" s="96" t="n">
        <v>0.43</v>
      </c>
      <c r="AF263" s="103" t="n">
        <v>1.23</v>
      </c>
      <c r="AG263" s="91" t="inlineStr">
        <is>
          <t>Normal</t>
        </is>
      </c>
      <c r="AH263" s="100" t="n">
        <v>0</v>
      </c>
      <c r="AI263" s="101" t="n">
        <v>0</v>
      </c>
      <c r="AJ263" s="92" t="inlineStr">
        <is>
          <t>N</t>
        </is>
      </c>
      <c r="AK263" s="96" t="n"/>
      <c r="AL263" s="91" t="inlineStr">
        <is>
          <t>n/a</t>
        </is>
      </c>
      <c r="AM263" s="93" t="n"/>
      <c r="AN263" s="92" t="inlineStr">
        <is>
          <t>None</t>
        </is>
      </c>
      <c r="AO263" s="102" t="n">
        <v>0</v>
      </c>
      <c r="AP263" s="103" t="n">
        <v>4.08</v>
      </c>
      <c r="AQ263" s="102" t="n">
        <v>98</v>
      </c>
      <c r="AR263" s="91" t="inlineStr">
        <is>
          <t>N</t>
        </is>
      </c>
      <c r="AS263" s="104" t="n">
        <v>5.9</v>
      </c>
      <c r="AT263" s="92">
        <f>IF(AND(P263="52-wk high",T263&gt;=Settings!$B$7),"Y","N")</f>
        <v/>
      </c>
      <c r="AU263" s="91">
        <f>IF(AND(AD263&gt;=Settings!$B$8,M263&gt;0),"Y","N")</f>
        <v/>
      </c>
      <c r="AV263" s="91">
        <f>IF(OR(AH263&gt;Settings!$B$9,AI263&gt;Settings!$B$9),"Y","N")</f>
        <v/>
      </c>
      <c r="AW263" s="91">
        <f>IF(AJ263&lt;&gt;"Y","n/a",IF(AND(M263&gt;0,AK263&gt;Settings!$B$10),"Y","N"))</f>
        <v/>
      </c>
      <c r="AX263" s="91">
        <f>IF(AO263&gt;=Settings!$B$11,"Y","N")</f>
        <v/>
      </c>
      <c r="AY263" s="99">
        <f>(AT263="Y")+(AU263="Y")+(AV263="Y")+(AW263="Y")+(AX263="Y")</f>
        <v/>
      </c>
      <c r="AZ263" s="94">
        <f>IF(AY263=0,"None",_xlfn.TEXTJOIN(", ",TRUE(),IF(AT263="Y","Breakout",""),IF(AU263="Y","Accumulation",""),IF(AV263="Y","Institutional buying",""),IF(AW263="Y","Long buildup",""),IF(AX263="Y","Momentum leader","")))</f>
        <v/>
      </c>
      <c r="BA263" s="94">
        <f>IF(BW263="","","Passes "&amp;AY263&amp;" of 5 buy-side scans"&amp;IF(G263="Y","; RED FLAG: filter out using Red flag column",""))</f>
        <v/>
      </c>
      <c r="BB263" s="91" t="inlineStr">
        <is>
          <t>None</t>
        </is>
      </c>
      <c r="BC263" s="92" t="inlineStr">
        <is>
          <t>Y</t>
        </is>
      </c>
      <c r="BD263" s="94" t="inlineStr">
        <is>
          <t>PE &gt; 50; &gt;75% move in 6 months; &gt;100% move in 365 days; High-low range &gt;100% in 6 months</t>
        </is>
      </c>
      <c r="BE263" s="94" t="n"/>
      <c r="BF263" s="92">
        <f>IF(R263*100000&gt;=Settings!$B$5,"Y","N")</f>
        <v/>
      </c>
      <c r="BG263" s="91">
        <f>IF(F263&gt;Settings!$B$6,"Y","N")</f>
        <v/>
      </c>
      <c r="BH263" s="97" t="n">
        <v>-7.19</v>
      </c>
      <c r="BI263" s="96" t="n">
        <v>-0.01</v>
      </c>
      <c r="BJ263" s="96" t="n">
        <v>1.95</v>
      </c>
      <c r="BK263" s="96" t="n">
        <v>6.36</v>
      </c>
      <c r="BL263" s="96" t="n">
        <v>112.23</v>
      </c>
      <c r="BM263" s="96" t="n">
        <v>185.58</v>
      </c>
      <c r="BN263" s="97" t="n">
        <v>2.82</v>
      </c>
      <c r="BO263" s="96" t="n">
        <v>5.69</v>
      </c>
      <c r="BP263" s="96" t="n">
        <v>14.39</v>
      </c>
      <c r="BQ263" s="96" t="n">
        <v>34.64</v>
      </c>
      <c r="BR263" s="91" t="inlineStr">
        <is>
          <t>Stacked up</t>
        </is>
      </c>
      <c r="BS263" s="91" t="inlineStr">
        <is>
          <t>None</t>
        </is>
      </c>
      <c r="BT263" s="96" t="n">
        <v>57.2</v>
      </c>
      <c r="BU263" s="91" t="inlineStr">
        <is>
          <t>N</t>
        </is>
      </c>
      <c r="BV263" s="99">
        <f>IF(OR(BF263&lt;&gt;"Y",BG263&lt;&gt;"Y"),"",(AND(ISNUMBER(BQ263),BQ263&gt;0))+(BR263="Stacked up")+(AND(ISNUMBER(BH263),BH263&gt;=-Settings!$B$17))+(AND(ISNUMBER(BK263),ISNUMBER(BM263),BK263&gt;0,BM263&gt;0))+(AND(ISNUMBER(AQ263),AQ263&gt;=Settings!$B$18))+(AND(ISNUMBER(BT263),BT263&gt;=Settings!$B$19,BT263&lt;=Settings!$B$20))+(AND(ISNUMBER(AS263),AS263&gt;0))+(AND(ISNUMBER(T263),ISNUMBER(M263),T263&gt;=Settings!$B$21,M263&gt;0))+(AND(ISNUMBER(AD263),ISNUMBER(M263),AD263&gt;=Settings!$B$22,M263&gt;0))+(AY263&gt;=1))</f>
        <v/>
      </c>
      <c r="BW263" s="91">
        <f>IF(OR(AY263=0,BF263&lt;&gt;"Y",BG263&lt;&gt;"Y"),"",1+SUMPRODUCT(($A$6:$A$2604=A263)*($AY$6:$AY$2604&gt;0)*($BF$6:$BF$2604="Y")*($BG$6:$BG$2604="Y")*(($AY$6:$AY$2604&gt;AY263)+($AY$6:$AY$2604=AY263)*($AD$6:$AD$2604&gt;AD263))))</f>
        <v/>
      </c>
    </row>
    <row r="264" ht="23.85" customHeight="1" s="55">
      <c r="A264" s="90" t="n">
        <v>46296</v>
      </c>
      <c r="B264" s="91" t="inlineStr">
        <is>
          <t>CUPID</t>
        </is>
      </c>
      <c r="C264" s="91" t="inlineStr">
        <is>
          <t>INE509F01029</t>
        </is>
      </c>
      <c r="D264" s="91" t="inlineStr">
        <is>
          <t>Fast Moving Consumer Goods</t>
        </is>
      </c>
      <c r="E264" s="91" t="inlineStr">
        <is>
          <t>Smallcap 250</t>
        </is>
      </c>
      <c r="F264" s="93" t="n">
        <v>42021</v>
      </c>
      <c r="G264" s="92" t="inlineStr">
        <is>
          <t>Y</t>
        </is>
      </c>
      <c r="H264" s="94" t="inlineStr">
        <is>
          <t>Long-term ASM Stage 1</t>
        </is>
      </c>
      <c r="I264" s="91" t="inlineStr">
        <is>
          <t>N</t>
        </is>
      </c>
      <c r="J264" s="92">
        <f>IF(K264="","N","Y")</f>
        <v/>
      </c>
      <c r="K264" s="94">
        <f>_xlfn.TEXTJOIN("; ",TRUE,IF(P264="52-wk low","52-wk low",""),IF(AND(AD264&gt;=Settings!$B$12,M264&lt;0),"Distribution",""),IF(AND(AJ264="Y",M264&lt;0,AK264&lt;-Settings!$B$13),"Long unwinding",""),IF(AND(AJ264="Y",M264&lt;0,AK264&gt;Settings!$B$13),"Short buildup",""))</f>
        <v/>
      </c>
      <c r="L264" s="95" t="n">
        <v>312.5</v>
      </c>
      <c r="M264" s="96" t="n">
        <v>0.27</v>
      </c>
      <c r="N264" s="93" t="n">
        <v>506</v>
      </c>
      <c r="O264" s="91" t="inlineStr">
        <is>
          <t>None</t>
        </is>
      </c>
      <c r="P264" s="91" t="inlineStr">
        <is>
          <t>52-wk high</t>
        </is>
      </c>
      <c r="Q264" s="97" t="n">
        <v>255.39</v>
      </c>
      <c r="R264" s="96" t="n">
        <v>231.42</v>
      </c>
      <c r="S264" s="96" t="n">
        <v>1.14</v>
      </c>
      <c r="T264" s="96" t="n">
        <v>0.97</v>
      </c>
      <c r="U264" s="96" t="n">
        <v>0.9</v>
      </c>
      <c r="V264" s="103" t="n">
        <v>0.8100000000000001</v>
      </c>
      <c r="W264" s="102" t="n">
        <v>6</v>
      </c>
      <c r="X264" s="93" t="n"/>
      <c r="Y264" s="91" t="inlineStr">
        <is>
          <t>None</t>
        </is>
      </c>
      <c r="Z264" s="99" t="n">
        <v>25.02</v>
      </c>
      <c r="AA264" s="96" t="n">
        <v>0.7</v>
      </c>
      <c r="AB264" s="96" t="n">
        <v>0.79</v>
      </c>
      <c r="AC264" s="96" t="n">
        <v>0.88</v>
      </c>
      <c r="AD264" s="96" t="n">
        <v>0.83</v>
      </c>
      <c r="AE264" s="96" t="n">
        <v>0.8100000000000001</v>
      </c>
      <c r="AF264" s="103" t="n">
        <v>1.16</v>
      </c>
      <c r="AG264" s="91" t="inlineStr">
        <is>
          <t>Normal</t>
        </is>
      </c>
      <c r="AH264" s="100" t="n">
        <v>0</v>
      </c>
      <c r="AI264" s="101" t="n">
        <v>0</v>
      </c>
      <c r="AJ264" s="92" t="inlineStr">
        <is>
          <t>N</t>
        </is>
      </c>
      <c r="AK264" s="96" t="n"/>
      <c r="AL264" s="91" t="inlineStr">
        <is>
          <t>n/a</t>
        </is>
      </c>
      <c r="AM264" s="93" t="n"/>
      <c r="AN264" s="92" t="inlineStr">
        <is>
          <t>TotalMkt MQ 50</t>
        </is>
      </c>
      <c r="AO264" s="102" t="n">
        <v>1</v>
      </c>
      <c r="AP264" s="103" t="n">
        <v>1.76</v>
      </c>
      <c r="AQ264" s="102" t="n">
        <v>85</v>
      </c>
      <c r="AR264" s="91" t="inlineStr">
        <is>
          <t>N</t>
        </is>
      </c>
      <c r="AS264" s="104" t="n">
        <v>2.11</v>
      </c>
      <c r="AT264" s="92">
        <f>IF(AND(P264="52-wk high",T264&gt;=Settings!$B$7),"Y","N")</f>
        <v/>
      </c>
      <c r="AU264" s="91">
        <f>IF(AND(AD264&gt;=Settings!$B$8,M264&gt;0),"Y","N")</f>
        <v/>
      </c>
      <c r="AV264" s="91">
        <f>IF(OR(AH264&gt;Settings!$B$9,AI264&gt;Settings!$B$9),"Y","N")</f>
        <v/>
      </c>
      <c r="AW264" s="91">
        <f>IF(AJ264&lt;&gt;"Y","n/a",IF(AND(M264&gt;0,AK264&gt;Settings!$B$10),"Y","N"))</f>
        <v/>
      </c>
      <c r="AX264" s="91">
        <f>IF(AO264&gt;=Settings!$B$11,"Y","N")</f>
        <v/>
      </c>
      <c r="AY264" s="99">
        <f>(AT264="Y")+(AU264="Y")+(AV264="Y")+(AW264="Y")+(AX264="Y")</f>
        <v/>
      </c>
      <c r="AZ264" s="94">
        <f>IF(AY264=0,"None",_xlfn.TEXTJOIN(", ",TRUE(),IF(AT264="Y","Breakout",""),IF(AU264="Y","Accumulation",""),IF(AV264="Y","Institutional buying",""),IF(AW264="Y","Long buildup",""),IF(AX264="Y","Momentum leader","")))</f>
        <v/>
      </c>
      <c r="BA264" s="94">
        <f>IF(BW264="","","Passes "&amp;AY264&amp;" of 5 buy-side scans"&amp;IF(G264="Y","; RED FLAG: filter out using Red flag column",""))</f>
        <v/>
      </c>
      <c r="BB264" s="91" t="inlineStr">
        <is>
          <t>None</t>
        </is>
      </c>
      <c r="BC264" s="92" t="inlineStr">
        <is>
          <t>Y</t>
        </is>
      </c>
      <c r="BD264" s="94" t="inlineStr">
        <is>
          <t>PE &gt; 50</t>
        </is>
      </c>
      <c r="BE264" s="94" t="inlineStr">
        <is>
          <t>BONUS 4:1, ex 09-Mar-2026</t>
        </is>
      </c>
      <c r="BF264" s="92">
        <f>IF(R264*100000&gt;=Settings!$B$5,"Y","N")</f>
        <v/>
      </c>
      <c r="BG264" s="91">
        <f>IF(F264&gt;Settings!$B$6,"Y","N")</f>
        <v/>
      </c>
      <c r="BH264" s="97" t="n">
        <v>0.16</v>
      </c>
      <c r="BI264" s="96" t="n">
        <v>17.35</v>
      </c>
      <c r="BJ264" s="96" t="n">
        <v>13.62</v>
      </c>
      <c r="BK264" s="96" t="n">
        <v>61.6</v>
      </c>
      <c r="BL264" s="96" t="n">
        <v>259.86</v>
      </c>
      <c r="BM264" s="96" t="n">
        <v>43.81</v>
      </c>
      <c r="BN264" s="97" t="n">
        <v>11.71</v>
      </c>
      <c r="BO264" s="96" t="n">
        <v>18.91</v>
      </c>
      <c r="BP264" s="96" t="n">
        <v>28.5</v>
      </c>
      <c r="BQ264" s="96" t="n">
        <v>30.67</v>
      </c>
      <c r="BR264" s="91" t="inlineStr">
        <is>
          <t>Stacked up</t>
        </is>
      </c>
      <c r="BS264" s="91" t="inlineStr">
        <is>
          <t>None</t>
        </is>
      </c>
      <c r="BT264" s="96" t="n">
        <v>71.5</v>
      </c>
      <c r="BU264" s="91" t="inlineStr">
        <is>
          <t>N</t>
        </is>
      </c>
      <c r="BV264" s="99">
        <f>IF(OR(BF264&lt;&gt;"Y",BG264&lt;&gt;"Y"),"",(AND(ISNUMBER(BQ264),BQ264&gt;0))+(BR264="Stacked up")+(AND(ISNUMBER(BH264),BH264&gt;=-Settings!$B$17))+(AND(ISNUMBER(BK264),ISNUMBER(BM264),BK264&gt;0,BM264&gt;0))+(AND(ISNUMBER(AQ264),AQ264&gt;=Settings!$B$18))+(AND(ISNUMBER(BT264),BT264&gt;=Settings!$B$19,BT264&lt;=Settings!$B$20))+(AND(ISNUMBER(AS264),AS264&gt;0))+(AND(ISNUMBER(T264),ISNUMBER(M264),T264&gt;=Settings!$B$21,M264&gt;0))+(AND(ISNUMBER(AD264),ISNUMBER(M264),AD264&gt;=Settings!$B$22,M264&gt;0))+(AY264&gt;=1))</f>
        <v/>
      </c>
      <c r="BW264" s="91">
        <f>IF(OR(AY264=0,BF264&lt;&gt;"Y",BG264&lt;&gt;"Y"),"",1+SUMPRODUCT(($A$6:$A$2604=A264)*($AY$6:$AY$2604&gt;0)*($BF$6:$BF$2604="Y")*($BG$6:$BG$2604="Y")*(($AY$6:$AY$2604&gt;AY264)+($AY$6:$AY$2604=AY264)*($AD$6:$AD$2604&gt;AD264))))</f>
        <v/>
      </c>
    </row>
    <row r="265" ht="23.85" customHeight="1" s="55">
      <c r="A265" s="90" t="n">
        <v>46296</v>
      </c>
      <c r="B265" s="91" t="inlineStr">
        <is>
          <t>NAVINFLUOR</t>
        </is>
      </c>
      <c r="C265" s="91" t="inlineStr">
        <is>
          <t>INE048G01026</t>
        </is>
      </c>
      <c r="D265" s="91" t="inlineStr">
        <is>
          <t>Chemicals</t>
        </is>
      </c>
      <c r="E265" s="91" t="inlineStr">
        <is>
          <t>Smallcap 250</t>
        </is>
      </c>
      <c r="F265" s="93" t="n">
        <v>41734</v>
      </c>
      <c r="G265" s="92" t="inlineStr">
        <is>
          <t>N</t>
        </is>
      </c>
      <c r="H265" s="94" t="n"/>
      <c r="I265" s="91" t="inlineStr">
        <is>
          <t>N</t>
        </is>
      </c>
      <c r="J265" s="92">
        <f>IF(K265="","N","Y")</f>
        <v/>
      </c>
      <c r="K265" s="94">
        <f>_xlfn.TEXTJOIN("; ",TRUE,IF(P265="52-wk low","52-wk low",""),IF(AND(AD265&gt;=Settings!$B$12,M265&lt;0),"Distribution",""),IF(AND(AJ265="Y",M265&lt;0,AK265&lt;-Settings!$B$13),"Long unwinding",""),IF(AND(AJ265="Y",M265&lt;0,AK265&gt;Settings!$B$13),"Short buildup",""))</f>
        <v/>
      </c>
      <c r="L265" s="95" t="n">
        <v>8136.5</v>
      </c>
      <c r="M265" s="96" t="n">
        <v>-1.32</v>
      </c>
      <c r="N265" s="93" t="n">
        <v>1214</v>
      </c>
      <c r="O265" s="91" t="inlineStr">
        <is>
          <t>None</t>
        </is>
      </c>
      <c r="P265" s="91" t="inlineStr">
        <is>
          <t>None</t>
        </is>
      </c>
      <c r="Q265" s="97" t="n">
        <v>0.95</v>
      </c>
      <c r="R265" s="96" t="n">
        <v>1.24</v>
      </c>
      <c r="S265" s="96" t="n">
        <v>0.73</v>
      </c>
      <c r="T265" s="96" t="n">
        <v>0.43</v>
      </c>
      <c r="U265" s="96" t="n">
        <v>0.53</v>
      </c>
      <c r="V265" s="103" t="n">
        <v>0.7</v>
      </c>
      <c r="W265" s="102" t="n">
        <v>2</v>
      </c>
      <c r="X265" s="93" t="n"/>
      <c r="Y265" s="91" t="inlineStr">
        <is>
          <t>None</t>
        </is>
      </c>
      <c r="Z265" s="99" t="n">
        <v>50.27</v>
      </c>
      <c r="AA265" s="96" t="n">
        <v>0.92</v>
      </c>
      <c r="AB265" s="96" t="n">
        <v>0.9399999999999999</v>
      </c>
      <c r="AC265" s="96" t="n">
        <v>0.68</v>
      </c>
      <c r="AD265" s="96" t="n">
        <v>0.5600000000000001</v>
      </c>
      <c r="AE265" s="96" t="n">
        <v>0.6</v>
      </c>
      <c r="AF265" s="103" t="n">
        <v>1.22</v>
      </c>
      <c r="AG265" s="91" t="inlineStr">
        <is>
          <t>Normal</t>
        </is>
      </c>
      <c r="AH265" s="100" t="n">
        <v>0</v>
      </c>
      <c r="AI265" s="101" t="n">
        <v>0</v>
      </c>
      <c r="AJ265" s="92" t="inlineStr">
        <is>
          <t>N</t>
        </is>
      </c>
      <c r="AK265" s="96" t="n"/>
      <c r="AL265" s="91" t="inlineStr">
        <is>
          <t>n/a</t>
        </is>
      </c>
      <c r="AM265" s="93" t="n"/>
      <c r="AN265" s="92" t="inlineStr">
        <is>
          <t>500 Mom 50; Smallcap250 MQ 100</t>
        </is>
      </c>
      <c r="AO265" s="102" t="n">
        <v>2</v>
      </c>
      <c r="AP265" s="103" t="n">
        <v>2.24</v>
      </c>
      <c r="AQ265" s="102" t="n">
        <v>92</v>
      </c>
      <c r="AR265" s="91" t="inlineStr">
        <is>
          <t>N</t>
        </is>
      </c>
      <c r="AS265" s="104" t="n">
        <v>1.93</v>
      </c>
      <c r="AT265" s="92">
        <f>IF(AND(P265="52-wk high",T265&gt;=Settings!$B$7),"Y","N")</f>
        <v/>
      </c>
      <c r="AU265" s="91">
        <f>IF(AND(AD265&gt;=Settings!$B$8,M265&gt;0),"Y","N")</f>
        <v/>
      </c>
      <c r="AV265" s="91">
        <f>IF(OR(AH265&gt;Settings!$B$9,AI265&gt;Settings!$B$9),"Y","N")</f>
        <v/>
      </c>
      <c r="AW265" s="91">
        <f>IF(AJ265&lt;&gt;"Y","n/a",IF(AND(M265&gt;0,AK265&gt;Settings!$B$10),"Y","N"))</f>
        <v/>
      </c>
      <c r="AX265" s="91">
        <f>IF(AO265&gt;=Settings!$B$11,"Y","N")</f>
        <v/>
      </c>
      <c r="AY265" s="99">
        <f>(AT265="Y")+(AU265="Y")+(AV265="Y")+(AW265="Y")+(AX265="Y")</f>
        <v/>
      </c>
      <c r="AZ265" s="94">
        <f>IF(AY265=0,"None",_xlfn.TEXTJOIN(", ",TRUE(),IF(AT265="Y","Breakout",""),IF(AU265="Y","Accumulation",""),IF(AV265="Y","Institutional buying",""),IF(AW265="Y","Long buildup",""),IF(AX265="Y","Momentum leader","")))</f>
        <v/>
      </c>
      <c r="BA265" s="94">
        <f>IF(BW265="","","Passes "&amp;AY265&amp;" of 5 buy-side scans"&amp;IF(G265="Y","; RED FLAG: filter out using Red flag column",""))</f>
        <v/>
      </c>
      <c r="BB265" s="91" t="inlineStr">
        <is>
          <t>None</t>
        </is>
      </c>
      <c r="BC265" s="92" t="inlineStr">
        <is>
          <t>Y</t>
        </is>
      </c>
      <c r="BD265" s="94" t="inlineStr">
        <is>
          <t>PE &gt; 50</t>
        </is>
      </c>
      <c r="BE265" s="94" t="n"/>
      <c r="BF265" s="92">
        <f>IF(R265*100000&gt;=Settings!$B$5,"Y","N")</f>
        <v/>
      </c>
      <c r="BG265" s="91">
        <f>IF(F265&gt;Settings!$B$6,"Y","N")</f>
        <v/>
      </c>
      <c r="BH265" s="97" t="n">
        <v>-9.08</v>
      </c>
      <c r="BI265" s="96" t="n">
        <v>-3.84</v>
      </c>
      <c r="BJ265" s="96" t="n">
        <v>-5.78</v>
      </c>
      <c r="BK265" s="96" t="n">
        <v>7.27</v>
      </c>
      <c r="BL265" s="96" t="n">
        <v>34.84</v>
      </c>
      <c r="BM265" s="96" t="n">
        <v>75.73</v>
      </c>
      <c r="BN265" s="97" t="n">
        <v>-2.98</v>
      </c>
      <c r="BO265" s="96" t="n">
        <v>-1</v>
      </c>
      <c r="BP265" s="96" t="n">
        <v>4.11</v>
      </c>
      <c r="BQ265" s="96" t="n">
        <v>13.79</v>
      </c>
      <c r="BR265" s="91" t="inlineStr">
        <is>
          <t>Mixed</t>
        </is>
      </c>
      <c r="BS265" s="91" t="inlineStr">
        <is>
          <t>None</t>
        </is>
      </c>
      <c r="BT265" s="96" t="n">
        <v>35.7</v>
      </c>
      <c r="BU265" s="91" t="inlineStr">
        <is>
          <t>N</t>
        </is>
      </c>
      <c r="BV265" s="99">
        <f>IF(OR(BF265&lt;&gt;"Y",BG265&lt;&gt;"Y"),"",(AND(ISNUMBER(BQ265),BQ265&gt;0))+(BR265="Stacked up")+(AND(ISNUMBER(BH265),BH265&gt;=-Settings!$B$17))+(AND(ISNUMBER(BK265),ISNUMBER(BM265),BK265&gt;0,BM265&gt;0))+(AND(ISNUMBER(AQ265),AQ265&gt;=Settings!$B$18))+(AND(ISNUMBER(BT265),BT265&gt;=Settings!$B$19,BT265&lt;=Settings!$B$20))+(AND(ISNUMBER(AS265),AS265&gt;0))+(AND(ISNUMBER(T265),ISNUMBER(M265),T265&gt;=Settings!$B$21,M265&gt;0))+(AND(ISNUMBER(AD265),ISNUMBER(M265),AD265&gt;=Settings!$B$22,M265&gt;0))+(AY265&gt;=1))</f>
        <v/>
      </c>
      <c r="BW265" s="91">
        <f>IF(OR(AY265=0,BF265&lt;&gt;"Y",BG265&lt;&gt;"Y"),"",1+SUMPRODUCT(($A$6:$A$2604=A265)*($AY$6:$AY$2604&gt;0)*($BF$6:$BF$2604="Y")*($BG$6:$BG$2604="Y")*(($AY$6:$AY$2604&gt;AY265)+($AY$6:$AY$2604=AY265)*($AD$6:$AD$2604&gt;AD265))))</f>
        <v/>
      </c>
    </row>
    <row r="266" ht="23.85" customHeight="1" s="55">
      <c r="A266" s="90" t="n">
        <v>46296</v>
      </c>
      <c r="B266" s="91" t="inlineStr">
        <is>
          <t>POONAWALLA</t>
        </is>
      </c>
      <c r="C266" s="91" t="inlineStr">
        <is>
          <t>INE511C01022</t>
        </is>
      </c>
      <c r="D266" s="91" t="inlineStr">
        <is>
          <t>Financial Services</t>
        </is>
      </c>
      <c r="E266" s="91" t="inlineStr">
        <is>
          <t>Smallcap 250</t>
        </is>
      </c>
      <c r="F266" s="93" t="n">
        <v>38164</v>
      </c>
      <c r="G266" s="92" t="inlineStr">
        <is>
          <t>N</t>
        </is>
      </c>
      <c r="H266" s="94" t="n"/>
      <c r="I266" s="91" t="inlineStr">
        <is>
          <t>N</t>
        </is>
      </c>
      <c r="J266" s="92">
        <f>IF(K266="","N","Y")</f>
        <v/>
      </c>
      <c r="K266" s="94">
        <f>_xlfn.TEXTJOIN("; ",TRUE,IF(P266="52-wk low","52-wk low",""),IF(AND(AD266&gt;=Settings!$B$12,M266&lt;0),"Distribution",""),IF(AND(AJ266="Y",M266&lt;0,AK266&lt;-Settings!$B$13),"Long unwinding",""),IF(AND(AJ266="Y",M266&lt;0,AK266&gt;Settings!$B$13),"Short buildup",""))</f>
        <v/>
      </c>
      <c r="L266" s="95" t="n">
        <v>433.4</v>
      </c>
      <c r="M266" s="96" t="n">
        <v>-2.35</v>
      </c>
      <c r="N266" s="93" t="n">
        <v>1815</v>
      </c>
      <c r="O266" s="91" t="inlineStr">
        <is>
          <t>None</t>
        </is>
      </c>
      <c r="P266" s="91" t="inlineStr">
        <is>
          <t>None</t>
        </is>
      </c>
      <c r="Q266" s="97" t="n">
        <v>7.63</v>
      </c>
      <c r="R266" s="96" t="n">
        <v>12.45</v>
      </c>
      <c r="S266" s="96" t="n">
        <v>0.62</v>
      </c>
      <c r="T266" s="96" t="n">
        <v>0.63</v>
      </c>
      <c r="U266" s="96" t="n">
        <v>0.52</v>
      </c>
      <c r="V266" s="103" t="n">
        <v>0.86</v>
      </c>
      <c r="W266" s="102" t="n">
        <v>2</v>
      </c>
      <c r="X266" s="93" t="n"/>
      <c r="Y266" s="91" t="inlineStr">
        <is>
          <t>None</t>
        </is>
      </c>
      <c r="Z266" s="99" t="n">
        <v>54.08</v>
      </c>
      <c r="AA266" s="96" t="n">
        <v>1.03</v>
      </c>
      <c r="AB266" s="96" t="n">
        <v>1.05</v>
      </c>
      <c r="AC266" s="96" t="n">
        <v>0.72</v>
      </c>
      <c r="AD266" s="96" t="n">
        <v>0.68</v>
      </c>
      <c r="AE266" s="96" t="n">
        <v>0.57</v>
      </c>
      <c r="AF266" s="103" t="n">
        <v>0.9399999999999999</v>
      </c>
      <c r="AG266" s="91" t="inlineStr">
        <is>
          <t>Normal</t>
        </is>
      </c>
      <c r="AH266" s="100" t="n">
        <v>0</v>
      </c>
      <c r="AI266" s="101" t="n">
        <v>0</v>
      </c>
      <c r="AJ266" s="92" t="inlineStr">
        <is>
          <t>N</t>
        </is>
      </c>
      <c r="AK266" s="96" t="n"/>
      <c r="AL266" s="91" t="inlineStr">
        <is>
          <t>n/a</t>
        </is>
      </c>
      <c r="AM266" s="93" t="n"/>
      <c r="AN266" s="92" t="inlineStr">
        <is>
          <t>None</t>
        </is>
      </c>
      <c r="AO266" s="102" t="n">
        <v>0</v>
      </c>
      <c r="AP266" s="103" t="n">
        <v>0.84</v>
      </c>
      <c r="AQ266" s="102" t="n">
        <v>52</v>
      </c>
      <c r="AR266" s="91" t="inlineStr">
        <is>
          <t>N</t>
        </is>
      </c>
      <c r="AS266" s="104" t="n">
        <v>0.6</v>
      </c>
      <c r="AT266" s="92">
        <f>IF(AND(P266="52-wk high",T266&gt;=Settings!$B$7),"Y","N")</f>
        <v/>
      </c>
      <c r="AU266" s="91">
        <f>IF(AND(AD266&gt;=Settings!$B$8,M266&gt;0),"Y","N")</f>
        <v/>
      </c>
      <c r="AV266" s="91">
        <f>IF(OR(AH266&gt;Settings!$B$9,AI266&gt;Settings!$B$9),"Y","N")</f>
        <v/>
      </c>
      <c r="AW266" s="91">
        <f>IF(AJ266&lt;&gt;"Y","n/a",IF(AND(M266&gt;0,AK266&gt;Settings!$B$10),"Y","N"))</f>
        <v/>
      </c>
      <c r="AX266" s="91">
        <f>IF(AO266&gt;=Settings!$B$11,"Y","N")</f>
        <v/>
      </c>
      <c r="AY266" s="99">
        <f>(AT266="Y")+(AU266="Y")+(AV266="Y")+(AW266="Y")+(AX266="Y")</f>
        <v/>
      </c>
      <c r="AZ266" s="94">
        <f>IF(AY266=0,"None",_xlfn.TEXTJOIN(", ",TRUE(),IF(AT266="Y","Breakout",""),IF(AU266="Y","Accumulation",""),IF(AV266="Y","Institutional buying",""),IF(AW266="Y","Long buildup",""),IF(AX266="Y","Momentum leader","")))</f>
        <v/>
      </c>
      <c r="BA266" s="94">
        <f>IF(BW266="","","Passes "&amp;AY266&amp;" of 5 buy-side scans"&amp;IF(G266="Y","; RED FLAG: filter out using Red flag column",""))</f>
        <v/>
      </c>
      <c r="BB266" s="91" t="inlineStr">
        <is>
          <t>None</t>
        </is>
      </c>
      <c r="BC266" s="92" t="inlineStr">
        <is>
          <t>N</t>
        </is>
      </c>
      <c r="BD266" s="94" t="n"/>
      <c r="BE266" s="94" t="n"/>
      <c r="BF266" s="92">
        <f>IF(R266*100000&gt;=Settings!$B$5,"Y","N")</f>
        <v/>
      </c>
      <c r="BG266" s="91">
        <f>IF(F266&gt;Settings!$B$6,"Y","N")</f>
        <v/>
      </c>
      <c r="BH266" s="97" t="n">
        <v>-24.02</v>
      </c>
      <c r="BI266" s="96" t="n">
        <v>-7.16</v>
      </c>
      <c r="BJ266" s="96" t="n">
        <v>-5.98</v>
      </c>
      <c r="BK266" s="96" t="n">
        <v>-1.98</v>
      </c>
      <c r="BL266" s="96" t="n">
        <v>13.26</v>
      </c>
      <c r="BM266" s="96" t="n">
        <v>-13.71</v>
      </c>
      <c r="BN266" s="97" t="n">
        <v>-4.92</v>
      </c>
      <c r="BO266" s="96" t="n">
        <v>-5.71</v>
      </c>
      <c r="BP266" s="96" t="n">
        <v>-4.6</v>
      </c>
      <c r="BQ266" s="96" t="n">
        <v>-4.24</v>
      </c>
      <c r="BR266" s="91" t="inlineStr">
        <is>
          <t>Mixed</t>
        </is>
      </c>
      <c r="BS266" s="91" t="inlineStr">
        <is>
          <t>None</t>
        </is>
      </c>
      <c r="BT266" s="96" t="n">
        <v>33.3</v>
      </c>
      <c r="BU266" s="91" t="inlineStr">
        <is>
          <t>N</t>
        </is>
      </c>
      <c r="BV266" s="99">
        <f>IF(OR(BF266&lt;&gt;"Y",BG266&lt;&gt;"Y"),"",(AND(ISNUMBER(BQ266),BQ266&gt;0))+(BR266="Stacked up")+(AND(ISNUMBER(BH266),BH266&gt;=-Settings!$B$17))+(AND(ISNUMBER(BK266),ISNUMBER(BM266),BK266&gt;0,BM266&gt;0))+(AND(ISNUMBER(AQ266),AQ266&gt;=Settings!$B$18))+(AND(ISNUMBER(BT266),BT266&gt;=Settings!$B$19,BT266&lt;=Settings!$B$20))+(AND(ISNUMBER(AS266),AS266&gt;0))+(AND(ISNUMBER(T266),ISNUMBER(M266),T266&gt;=Settings!$B$21,M266&gt;0))+(AND(ISNUMBER(AD266),ISNUMBER(M266),AD266&gt;=Settings!$B$22,M266&gt;0))+(AY266&gt;=1))</f>
        <v/>
      </c>
      <c r="BW266" s="91">
        <f>IF(OR(AY266=0,BF266&lt;&gt;"Y",BG266&lt;&gt;"Y"),"",1+SUMPRODUCT(($A$6:$A$2604=A266)*($AY$6:$AY$2604&gt;0)*($BF$6:$BF$2604="Y")*($BG$6:$BG$2604="Y")*(($AY$6:$AY$2604&gt;AY266)+($AY$6:$AY$2604=AY266)*($AD$6:$AD$2604&gt;AD266))))</f>
        <v/>
      </c>
    </row>
    <row r="267" ht="23.85" customHeight="1" s="55">
      <c r="A267" s="90" t="n">
        <v>46296</v>
      </c>
      <c r="B267" s="91" t="inlineStr">
        <is>
          <t>EMCURE</t>
        </is>
      </c>
      <c r="C267" s="91" t="inlineStr">
        <is>
          <t>INE168P01015</t>
        </is>
      </c>
      <c r="D267" s="91" t="inlineStr">
        <is>
          <t>Healthcare</t>
        </is>
      </c>
      <c r="E267" s="91" t="inlineStr">
        <is>
          <t>Smallcap 250</t>
        </is>
      </c>
      <c r="F267" s="93" t="n">
        <v>36891</v>
      </c>
      <c r="G267" s="92" t="inlineStr">
        <is>
          <t>N</t>
        </is>
      </c>
      <c r="H267" s="94" t="n"/>
      <c r="I267" s="91" t="inlineStr">
        <is>
          <t>N</t>
        </is>
      </c>
      <c r="J267" s="92">
        <f>IF(K267="","N","Y")</f>
        <v/>
      </c>
      <c r="K267" s="94">
        <f>_xlfn.TEXTJOIN("; ",TRUE,IF(P267="52-wk low","52-wk low",""),IF(AND(AD267&gt;=Settings!$B$12,M267&lt;0),"Distribution",""),IF(AND(AJ267="Y",M267&lt;0,AK267&lt;-Settings!$B$13),"Long unwinding",""),IF(AND(AJ267="Y",M267&lt;0,AK267&gt;Settings!$B$13),"Short buildup",""))</f>
        <v/>
      </c>
      <c r="L267" s="95" t="n">
        <v>1944.6</v>
      </c>
      <c r="M267" s="96" t="n">
        <v>0.08</v>
      </c>
      <c r="N267" s="93" t="n">
        <v>556</v>
      </c>
      <c r="O267" s="91" t="inlineStr">
        <is>
          <t>None</t>
        </is>
      </c>
      <c r="P267" s="91" t="inlineStr">
        <is>
          <t>None</t>
        </is>
      </c>
      <c r="Q267" s="97" t="n">
        <v>0.7</v>
      </c>
      <c r="R267" s="96" t="n">
        <v>2.12</v>
      </c>
      <c r="S267" s="96" t="n">
        <v>0.33</v>
      </c>
      <c r="T267" s="96" t="n">
        <v>0.41</v>
      </c>
      <c r="U267" s="96" t="n">
        <v>0.39</v>
      </c>
      <c r="V267" s="103" t="n">
        <v>1.2</v>
      </c>
      <c r="W267" s="102" t="n">
        <v>6</v>
      </c>
      <c r="X267" s="93" t="n"/>
      <c r="Y267" s="91" t="inlineStr">
        <is>
          <t>None</t>
        </is>
      </c>
      <c r="Z267" s="99" t="n">
        <v>55.88</v>
      </c>
      <c r="AA267" s="96" t="n">
        <v>1.1</v>
      </c>
      <c r="AB267" s="96" t="n">
        <v>1.03</v>
      </c>
      <c r="AC267" s="96" t="n">
        <v>0.32</v>
      </c>
      <c r="AD267" s="96" t="n">
        <v>0.41</v>
      </c>
      <c r="AE267" s="96" t="n">
        <v>0.43</v>
      </c>
      <c r="AF267" s="103" t="n">
        <v>1.11</v>
      </c>
      <c r="AG267" s="91" t="inlineStr">
        <is>
          <t>Normal</t>
        </is>
      </c>
      <c r="AH267" s="100" t="n">
        <v>0</v>
      </c>
      <c r="AI267" s="101" t="n">
        <v>0</v>
      </c>
      <c r="AJ267" s="92" t="inlineStr">
        <is>
          <t>N</t>
        </is>
      </c>
      <c r="AK267" s="96" t="n"/>
      <c r="AL267" s="91" t="inlineStr">
        <is>
          <t>n/a</t>
        </is>
      </c>
      <c r="AM267" s="93" t="n"/>
      <c r="AN267" s="92" t="inlineStr">
        <is>
          <t>None</t>
        </is>
      </c>
      <c r="AO267" s="102" t="n">
        <v>0</v>
      </c>
      <c r="AP267" s="103" t="n">
        <v>1.82</v>
      </c>
      <c r="AQ267" s="102" t="n">
        <v>86</v>
      </c>
      <c r="AR267" s="91" t="inlineStr">
        <is>
          <t>N</t>
        </is>
      </c>
      <c r="AS267" s="104" t="n">
        <v>3.79</v>
      </c>
      <c r="AT267" s="92">
        <f>IF(AND(P267="52-wk high",T267&gt;=Settings!$B$7),"Y","N")</f>
        <v/>
      </c>
      <c r="AU267" s="91">
        <f>IF(AND(AD267&gt;=Settings!$B$8,M267&gt;0),"Y","N")</f>
        <v/>
      </c>
      <c r="AV267" s="91">
        <f>IF(OR(AH267&gt;Settings!$B$9,AI267&gt;Settings!$B$9),"Y","N")</f>
        <v/>
      </c>
      <c r="AW267" s="91">
        <f>IF(AJ267&lt;&gt;"Y","n/a",IF(AND(M267&gt;0,AK267&gt;Settings!$B$10),"Y","N"))</f>
        <v/>
      </c>
      <c r="AX267" s="91">
        <f>IF(AO267&gt;=Settings!$B$11,"Y","N")</f>
        <v/>
      </c>
      <c r="AY267" s="99">
        <f>(AT267="Y")+(AU267="Y")+(AV267="Y")+(AW267="Y")+(AX267="Y")</f>
        <v/>
      </c>
      <c r="AZ267" s="94">
        <f>IF(AY267=0,"None",_xlfn.TEXTJOIN(", ",TRUE(),IF(AT267="Y","Breakout",""),IF(AU267="Y","Accumulation",""),IF(AV267="Y","Institutional buying",""),IF(AW267="Y","Long buildup",""),IF(AX267="Y","Momentum leader","")))</f>
        <v/>
      </c>
      <c r="BA267" s="94">
        <f>IF(BW267="","","Passes "&amp;AY267&amp;" of 5 buy-side scans"&amp;IF(G267="Y","; RED FLAG: filter out using Red flag column",""))</f>
        <v/>
      </c>
      <c r="BB267" s="91" t="inlineStr">
        <is>
          <t>None</t>
        </is>
      </c>
      <c r="BC267" s="92" t="inlineStr">
        <is>
          <t>N</t>
        </is>
      </c>
      <c r="BD267" s="94" t="n"/>
      <c r="BE267" s="94" t="n"/>
      <c r="BF267" s="92">
        <f>IF(R267*100000&gt;=Settings!$B$5,"Y","N")</f>
        <v/>
      </c>
      <c r="BG267" s="91">
        <f>IF(F267&gt;Settings!$B$6,"Y","N")</f>
        <v/>
      </c>
      <c r="BH267" s="97" t="n">
        <v>-7.43</v>
      </c>
      <c r="BI267" s="96" t="n">
        <v>-0.38</v>
      </c>
      <c r="BJ267" s="96" t="n">
        <v>5.35</v>
      </c>
      <c r="BK267" s="96" t="n">
        <v>6.21</v>
      </c>
      <c r="BL267" s="96" t="n">
        <v>22.29</v>
      </c>
      <c r="BM267" s="96" t="n">
        <v>49.09</v>
      </c>
      <c r="BN267" s="97" t="n">
        <v>0.05</v>
      </c>
      <c r="BO267" s="96" t="n">
        <v>1.75</v>
      </c>
      <c r="BP267" s="96" t="n">
        <v>5.59</v>
      </c>
      <c r="BQ267" s="96" t="n">
        <v>12.91</v>
      </c>
      <c r="BR267" s="91" t="inlineStr">
        <is>
          <t>Stacked up</t>
        </is>
      </c>
      <c r="BS267" s="91" t="inlineStr">
        <is>
          <t>None</t>
        </is>
      </c>
      <c r="BT267" s="96" t="n">
        <v>49.5</v>
      </c>
      <c r="BU267" s="91" t="inlineStr">
        <is>
          <t>N</t>
        </is>
      </c>
      <c r="BV267" s="99">
        <f>IF(OR(BF267&lt;&gt;"Y",BG267&lt;&gt;"Y"),"",(AND(ISNUMBER(BQ267),BQ267&gt;0))+(BR267="Stacked up")+(AND(ISNUMBER(BH267),BH267&gt;=-Settings!$B$17))+(AND(ISNUMBER(BK267),ISNUMBER(BM267),BK267&gt;0,BM267&gt;0))+(AND(ISNUMBER(AQ267),AQ267&gt;=Settings!$B$18))+(AND(ISNUMBER(BT267),BT267&gt;=Settings!$B$19,BT267&lt;=Settings!$B$20))+(AND(ISNUMBER(AS267),AS267&gt;0))+(AND(ISNUMBER(T267),ISNUMBER(M267),T267&gt;=Settings!$B$21,M267&gt;0))+(AND(ISNUMBER(AD267),ISNUMBER(M267),AD267&gt;=Settings!$B$22,M267&gt;0))+(AY267&gt;=1))</f>
        <v/>
      </c>
      <c r="BW267" s="91">
        <f>IF(OR(AY267=0,BF267&lt;&gt;"Y",BG267&lt;&gt;"Y"),"",1+SUMPRODUCT(($A$6:$A$2604=A267)*($AY$6:$AY$2604&gt;0)*($BF$6:$BF$2604="Y")*($BG$6:$BG$2604="Y")*(($AY$6:$AY$2604&gt;AY267)+($AY$6:$AY$2604=AY267)*($AD$6:$AD$2604&gt;AD267))))</f>
        <v/>
      </c>
    </row>
    <row r="268" ht="23.85" customHeight="1" s="55">
      <c r="A268" s="90" t="n">
        <v>46296</v>
      </c>
      <c r="B268" s="91" t="inlineStr">
        <is>
          <t>HFCL</t>
        </is>
      </c>
      <c r="C268" s="91" t="inlineStr">
        <is>
          <t>INE548A01028</t>
        </is>
      </c>
      <c r="D268" s="91" t="inlineStr">
        <is>
          <t>Telecommunication</t>
        </is>
      </c>
      <c r="E268" s="91" t="inlineStr">
        <is>
          <t>Smallcap 250</t>
        </is>
      </c>
      <c r="F268" s="93" t="n">
        <v>36483</v>
      </c>
      <c r="G268" s="92" t="inlineStr">
        <is>
          <t>Y</t>
        </is>
      </c>
      <c r="H268" s="94" t="inlineStr">
        <is>
          <t>Long-term ASM Stage 4; T2T (BE series)</t>
        </is>
      </c>
      <c r="I268" s="91" t="inlineStr">
        <is>
          <t>Y</t>
        </is>
      </c>
      <c r="J268" s="92">
        <f>IF(K268="","N","Y")</f>
        <v/>
      </c>
      <c r="K268" s="94">
        <f>_xlfn.TEXTJOIN("; ",TRUE,IF(P268="52-wk low","52-wk low",""),IF(AND(AD268&gt;=Settings!$B$12,M268&lt;0),"Distribution",""),IF(AND(AJ268="Y",M268&lt;0,AK268&lt;-Settings!$B$13),"Long unwinding",""),IF(AND(AJ268="Y",M268&lt;0,AK268&gt;Settings!$B$13),"Short buildup",""))</f>
        <v/>
      </c>
      <c r="L268" s="95" t="n">
        <v>238.36</v>
      </c>
      <c r="M268" s="96" t="n">
        <v>5</v>
      </c>
      <c r="N268" s="93" t="n">
        <v>37</v>
      </c>
      <c r="O268" s="91" t="inlineStr">
        <is>
          <t>None</t>
        </is>
      </c>
      <c r="P268" s="91" t="inlineStr">
        <is>
          <t>None</t>
        </is>
      </c>
      <c r="Q268" s="97" t="n">
        <v>230.39</v>
      </c>
      <c r="R268" s="96" t="n">
        <v>70.55</v>
      </c>
      <c r="S268" s="96" t="n">
        <v>3.41</v>
      </c>
      <c r="T268" s="96" t="n">
        <v>1.34</v>
      </c>
      <c r="U268" s="96" t="n">
        <v>0.79</v>
      </c>
      <c r="V268" s="103" t="n">
        <v>0.25</v>
      </c>
      <c r="W268" s="102" t="n">
        <v>0</v>
      </c>
      <c r="X268" s="93" t="n"/>
      <c r="Y268" s="91" t="inlineStr">
        <is>
          <t>None</t>
        </is>
      </c>
      <c r="Z268" s="99" t="n"/>
      <c r="AA268" s="96" t="n"/>
      <c r="AB268" s="96" t="n"/>
      <c r="AC268" s="96" t="n"/>
      <c r="AD268" s="96" t="n"/>
      <c r="AE268" s="96" t="n"/>
      <c r="AF268" s="103" t="n"/>
      <c r="AG268" s="91" t="inlineStr">
        <is>
          <t>No delivery data</t>
        </is>
      </c>
      <c r="AH268" s="100" t="n">
        <v>0</v>
      </c>
      <c r="AI268" s="101" t="n">
        <v>0</v>
      </c>
      <c r="AJ268" s="92" t="inlineStr">
        <is>
          <t>N</t>
        </is>
      </c>
      <c r="AK268" s="96" t="n"/>
      <c r="AL268" s="91" t="inlineStr">
        <is>
          <t>n/a</t>
        </is>
      </c>
      <c r="AM268" s="93" t="n"/>
      <c r="AN268" s="92" t="inlineStr">
        <is>
          <t>500 Mom 50; Smallcap250 MQ 100</t>
        </is>
      </c>
      <c r="AO268" s="102" t="n">
        <v>2</v>
      </c>
      <c r="AP268" s="103" t="n">
        <v>5.18</v>
      </c>
      <c r="AQ268" s="102" t="n">
        <v>100</v>
      </c>
      <c r="AR268" s="91" t="inlineStr">
        <is>
          <t>N</t>
        </is>
      </c>
      <c r="AS268" s="104" t="n">
        <v>2.57</v>
      </c>
      <c r="AT268" s="92">
        <f>IF(AND(P268="52-wk high",T268&gt;=Settings!$B$7),"Y","N")</f>
        <v/>
      </c>
      <c r="AU268" s="91">
        <f>IF(AND(AD268&gt;=Settings!$B$8,M268&gt;0),"Y","N")</f>
        <v/>
      </c>
      <c r="AV268" s="91">
        <f>IF(OR(AH268&gt;Settings!$B$9,AI268&gt;Settings!$B$9),"Y","N")</f>
        <v/>
      </c>
      <c r="AW268" s="91">
        <f>IF(AJ268&lt;&gt;"Y","n/a",IF(AND(M268&gt;0,AK268&gt;Settings!$B$10),"Y","N"))</f>
        <v/>
      </c>
      <c r="AX268" s="91">
        <f>IF(AO268&gt;=Settings!$B$11,"Y","N")</f>
        <v/>
      </c>
      <c r="AY268" s="99">
        <f>(AT268="Y")+(AU268="Y")+(AV268="Y")+(AW268="Y")+(AX268="Y")</f>
        <v/>
      </c>
      <c r="AZ268" s="94">
        <f>IF(AY268=0,"None",_xlfn.TEXTJOIN(", ",TRUE(),IF(AT268="Y","Breakout",""),IF(AU268="Y","Accumulation",""),IF(AV268="Y","Institutional buying",""),IF(AW268="Y","Long buildup",""),IF(AX268="Y","Momentum leader","")))</f>
        <v/>
      </c>
      <c r="BA268" s="94">
        <f>IF(BW268="","","Passes "&amp;AY268&amp;" of 5 buy-side scans"&amp;IF(G268="Y","; RED FLAG: filter out using Red flag column",""))</f>
        <v/>
      </c>
      <c r="BB268" s="91" t="inlineStr">
        <is>
          <t>Upper</t>
        </is>
      </c>
      <c r="BC268" s="92" t="inlineStr">
        <is>
          <t>Y</t>
        </is>
      </c>
      <c r="BD268" s="94" t="inlineStr">
        <is>
          <t>PE &gt; 50</t>
        </is>
      </c>
      <c r="BE268" s="94" t="n"/>
      <c r="BF268" s="92">
        <f>IF(R268*100000&gt;=Settings!$B$5,"Y","N")</f>
        <v/>
      </c>
      <c r="BG268" s="91">
        <f>IF(F268&gt;Settings!$B$6,"Y","N")</f>
        <v/>
      </c>
      <c r="BH268" s="97" t="n">
        <v>-7.14</v>
      </c>
      <c r="BI268" s="96" t="n">
        <v>13.13</v>
      </c>
      <c r="BJ268" s="96" t="n">
        <v>0.73</v>
      </c>
      <c r="BK268" s="96" t="n">
        <v>12.39</v>
      </c>
      <c r="BL268" s="96" t="n">
        <v>228.91</v>
      </c>
      <c r="BM268" s="96" t="n">
        <v>224.65</v>
      </c>
      <c r="BN268" s="97" t="n">
        <v>7.09</v>
      </c>
      <c r="BO268" s="96" t="n">
        <v>9.220000000000001</v>
      </c>
      <c r="BP268" s="96" t="n">
        <v>20.69</v>
      </c>
      <c r="BQ268" s="96" t="n">
        <v>46.96</v>
      </c>
      <c r="BR268" s="91" t="inlineStr">
        <is>
          <t>Stacked up</t>
        </is>
      </c>
      <c r="BS268" s="91" t="inlineStr">
        <is>
          <t>None</t>
        </is>
      </c>
      <c r="BT268" s="96" t="n">
        <v>64.09999999999999</v>
      </c>
      <c r="BU268" s="91" t="inlineStr">
        <is>
          <t>N</t>
        </is>
      </c>
      <c r="BV268" s="99">
        <f>IF(OR(BF268&lt;&gt;"Y",BG268&lt;&gt;"Y"),"",(AND(ISNUMBER(BQ268),BQ268&gt;0))+(BR268="Stacked up")+(AND(ISNUMBER(BH268),BH268&gt;=-Settings!$B$17))+(AND(ISNUMBER(BK268),ISNUMBER(BM268),BK268&gt;0,BM268&gt;0))+(AND(ISNUMBER(AQ268),AQ268&gt;=Settings!$B$18))+(AND(ISNUMBER(BT268),BT268&gt;=Settings!$B$19,BT268&lt;=Settings!$B$20))+(AND(ISNUMBER(AS268),AS268&gt;0))+(AND(ISNUMBER(T268),ISNUMBER(M268),T268&gt;=Settings!$B$21,M268&gt;0))+(AND(ISNUMBER(AD268),ISNUMBER(M268),AD268&gt;=Settings!$B$22,M268&gt;0))+(AY268&gt;=1))</f>
        <v/>
      </c>
      <c r="BW268" s="91">
        <f>IF(OR(AY268=0,BF268&lt;&gt;"Y",BG268&lt;&gt;"Y"),"",1+SUMPRODUCT(($A$6:$A$2604=A268)*($AY$6:$AY$2604&gt;0)*($BF$6:$BF$2604="Y")*($BG$6:$BG$2604="Y")*(($AY$6:$AY$2604&gt;AY268)+($AY$6:$AY$2604=AY268)*($AD$6:$AD$2604&gt;AD268))))</f>
        <v/>
      </c>
    </row>
    <row r="269" ht="23.85" customHeight="1" s="55">
      <c r="A269" s="90" t="n">
        <v>46296</v>
      </c>
      <c r="B269" s="91" t="inlineStr">
        <is>
          <t>ANANDRATHI</t>
        </is>
      </c>
      <c r="C269" s="91" t="inlineStr">
        <is>
          <t>INE463V01026</t>
        </is>
      </c>
      <c r="D269" s="91" t="inlineStr">
        <is>
          <t>Financial Services</t>
        </is>
      </c>
      <c r="E269" s="91" t="inlineStr">
        <is>
          <t>Smallcap 250</t>
        </is>
      </c>
      <c r="F269" s="93" t="n">
        <v>35159</v>
      </c>
      <c r="G269" s="92" t="inlineStr">
        <is>
          <t>N</t>
        </is>
      </c>
      <c r="H269" s="94" t="n"/>
      <c r="I269" s="91" t="inlineStr">
        <is>
          <t>N</t>
        </is>
      </c>
      <c r="J269" s="92">
        <f>IF(K269="","N","Y")</f>
        <v/>
      </c>
      <c r="K269" s="94">
        <f>_xlfn.TEXTJOIN("; ",TRUE,IF(P269="52-wk low","52-wk low",""),IF(AND(AD269&gt;=Settings!$B$12,M269&lt;0),"Distribution",""),IF(AND(AJ269="Y",M269&lt;0,AK269&lt;-Settings!$B$13),"Long unwinding",""),IF(AND(AJ269="Y",M269&lt;0,AK269&gt;Settings!$B$13),"Short buildup",""))</f>
        <v/>
      </c>
      <c r="L269" s="95" t="n">
        <v>2117.5</v>
      </c>
      <c r="M269" s="96" t="n">
        <v>-0.12</v>
      </c>
      <c r="N269" s="93" t="n">
        <v>650</v>
      </c>
      <c r="O269" s="91" t="inlineStr">
        <is>
          <t>None</t>
        </is>
      </c>
      <c r="P269" s="91" t="inlineStr">
        <is>
          <t>None</t>
        </is>
      </c>
      <c r="Q269" s="97" t="n">
        <v>2.84</v>
      </c>
      <c r="R269" s="96" t="n">
        <v>3.57</v>
      </c>
      <c r="S269" s="96" t="n">
        <v>0.8100000000000001</v>
      </c>
      <c r="T269" s="96" t="n">
        <v>1.06</v>
      </c>
      <c r="U269" s="96" t="n">
        <v>0.71</v>
      </c>
      <c r="V269" s="103" t="n">
        <v>0.88</v>
      </c>
      <c r="W269" s="102" t="n">
        <v>7</v>
      </c>
      <c r="X269" s="93" t="n"/>
      <c r="Y269" s="91" t="inlineStr">
        <is>
          <t>None</t>
        </is>
      </c>
      <c r="Z269" s="99" t="n">
        <v>55.95</v>
      </c>
      <c r="AA269" s="96" t="n">
        <v>1.03</v>
      </c>
      <c r="AB269" s="96" t="n">
        <v>1.02</v>
      </c>
      <c r="AC269" s="96" t="n">
        <v>0.83</v>
      </c>
      <c r="AD269" s="96" t="n">
        <v>1.08</v>
      </c>
      <c r="AE269" s="96" t="n">
        <v>0.73</v>
      </c>
      <c r="AF269" s="103" t="n">
        <v>1.02</v>
      </c>
      <c r="AG269" s="91" t="inlineStr">
        <is>
          <t>Normal</t>
        </is>
      </c>
      <c r="AH269" s="100" t="n">
        <v>0</v>
      </c>
      <c r="AI269" s="101" t="n">
        <v>0</v>
      </c>
      <c r="AJ269" s="92" t="inlineStr">
        <is>
          <t>Y</t>
        </is>
      </c>
      <c r="AK269" s="96" t="n">
        <v>141.73</v>
      </c>
      <c r="AL269" s="91" t="inlineStr">
        <is>
          <t>Short buildup</t>
        </is>
      </c>
      <c r="AM269" s="93" t="n">
        <v>192</v>
      </c>
      <c r="AN269" s="92" t="inlineStr">
        <is>
          <t>500 Mom 50; Smallcap250 MQ 100; MidSmall400 MQ 100; 500 Multicap MQ 50; TotalMkt MQ 50</t>
        </is>
      </c>
      <c r="AO269" s="102" t="n">
        <v>5</v>
      </c>
      <c r="AP269" s="103" t="n">
        <v>0.62</v>
      </c>
      <c r="AQ269" s="102" t="n">
        <v>23</v>
      </c>
      <c r="AR269" s="91" t="inlineStr">
        <is>
          <t>N</t>
        </is>
      </c>
      <c r="AS269" s="104" t="n">
        <v>0.6</v>
      </c>
      <c r="AT269" s="92">
        <f>IF(AND(P269="52-wk high",T269&gt;=Settings!$B$7),"Y","N")</f>
        <v/>
      </c>
      <c r="AU269" s="91">
        <f>IF(AND(AD269&gt;=Settings!$B$8,M269&gt;0),"Y","N")</f>
        <v/>
      </c>
      <c r="AV269" s="91">
        <f>IF(OR(AH269&gt;Settings!$B$9,AI269&gt;Settings!$B$9),"Y","N")</f>
        <v/>
      </c>
      <c r="AW269" s="91">
        <f>IF(AJ269&lt;&gt;"Y","n/a",IF(AND(M269&gt;0,AK269&gt;Settings!$B$10),"Y","N"))</f>
        <v/>
      </c>
      <c r="AX269" s="91">
        <f>IF(AO269&gt;=Settings!$B$11,"Y","N")</f>
        <v/>
      </c>
      <c r="AY269" s="99">
        <f>(AT269="Y")+(AU269="Y")+(AV269="Y")+(AW269="Y")+(AX269="Y")</f>
        <v/>
      </c>
      <c r="AZ269" s="94">
        <f>IF(AY269=0,"None",_xlfn.TEXTJOIN(", ",TRUE(),IF(AT269="Y","Breakout",""),IF(AU269="Y","Accumulation",""),IF(AV269="Y","Institutional buying",""),IF(AW269="Y","Long buildup",""),IF(AX269="Y","Momentum leader","")))</f>
        <v/>
      </c>
      <c r="BA269" s="94">
        <f>IF(BW269="","","Passes "&amp;AY269&amp;" of 5 buy-side scans"&amp;IF(G269="Y","; RED FLAG: filter out using Red flag column",""))</f>
        <v/>
      </c>
      <c r="BB269" s="91" t="inlineStr">
        <is>
          <t>None</t>
        </is>
      </c>
      <c r="BC269" s="92" t="inlineStr">
        <is>
          <t>Y</t>
        </is>
      </c>
      <c r="BD269" s="94" t="inlineStr">
        <is>
          <t>PE &gt; 50</t>
        </is>
      </c>
      <c r="BE269" s="94" t="inlineStr">
        <is>
          <t>BONUS 1:1, ex 03-Jun-2026</t>
        </is>
      </c>
      <c r="BF269" s="92">
        <f>IF(R269*100000&gt;=Settings!$B$5,"Y","N")</f>
        <v/>
      </c>
      <c r="BG269" s="91">
        <f>IF(F269&gt;Settings!$B$6,"Y","N")</f>
        <v/>
      </c>
      <c r="BH269" s="97" t="n">
        <v>-6.65</v>
      </c>
      <c r="BI269" s="96" t="n">
        <v>-2.3</v>
      </c>
      <c r="BJ269" s="96" t="n">
        <v>-3.62</v>
      </c>
      <c r="BK269" s="96" t="n">
        <v>7.77</v>
      </c>
      <c r="BL269" s="96" t="n">
        <v>-32.01</v>
      </c>
      <c r="BM269" s="96" t="n">
        <v>-26.66</v>
      </c>
      <c r="BN269" s="97" t="n">
        <v>-2.1</v>
      </c>
      <c r="BO269" s="96" t="n">
        <v>-3.32</v>
      </c>
      <c r="BP269" s="96" t="n">
        <v>-9.33</v>
      </c>
      <c r="BQ269" s="96" t="n">
        <v>-17.11</v>
      </c>
      <c r="BR269" s="91" t="inlineStr">
        <is>
          <t>Stacked down</t>
        </is>
      </c>
      <c r="BS269" s="91" t="inlineStr">
        <is>
          <t>None</t>
        </is>
      </c>
      <c r="BT269" s="96" t="n">
        <v>36</v>
      </c>
      <c r="BU269" s="91" t="inlineStr">
        <is>
          <t>N</t>
        </is>
      </c>
      <c r="BV269" s="99">
        <f>IF(OR(BF269&lt;&gt;"Y",BG269&lt;&gt;"Y"),"",(AND(ISNUMBER(BQ269),BQ269&gt;0))+(BR269="Stacked up")+(AND(ISNUMBER(BH269),BH269&gt;=-Settings!$B$17))+(AND(ISNUMBER(BK269),ISNUMBER(BM269),BK269&gt;0,BM269&gt;0))+(AND(ISNUMBER(AQ269),AQ269&gt;=Settings!$B$18))+(AND(ISNUMBER(BT269),BT269&gt;=Settings!$B$19,BT269&lt;=Settings!$B$20))+(AND(ISNUMBER(AS269),AS269&gt;0))+(AND(ISNUMBER(T269),ISNUMBER(M269),T269&gt;=Settings!$B$21,M269&gt;0))+(AND(ISNUMBER(AD269),ISNUMBER(M269),AD269&gt;=Settings!$B$22,M269&gt;0))+(AY269&gt;=1))</f>
        <v/>
      </c>
      <c r="BW269" s="91">
        <f>IF(OR(AY269=0,BF269&lt;&gt;"Y",BG269&lt;&gt;"Y"),"",1+SUMPRODUCT(($A$6:$A$2604=A269)*($AY$6:$AY$2604&gt;0)*($BF$6:$BF$2604="Y")*($BG$6:$BG$2604="Y")*(($AY$6:$AY$2604&gt;AY269)+($AY$6:$AY$2604=AY269)*($AD$6:$AD$2604&gt;AD269))))</f>
        <v/>
      </c>
    </row>
    <row r="270" ht="23.85" customHeight="1" s="55">
      <c r="A270" s="90" t="n">
        <v>46296</v>
      </c>
      <c r="B270" s="91" t="inlineStr">
        <is>
          <t>PWL</t>
        </is>
      </c>
      <c r="C270" s="91" t="inlineStr">
        <is>
          <t>INE0LP301011</t>
        </is>
      </c>
      <c r="D270" s="91" t="inlineStr">
        <is>
          <t>Consumer Services</t>
        </is>
      </c>
      <c r="E270" s="91" t="inlineStr">
        <is>
          <t>Smallcap 250</t>
        </is>
      </c>
      <c r="F270" s="93" t="n">
        <v>34909</v>
      </c>
      <c r="G270" s="92" t="inlineStr">
        <is>
          <t>N</t>
        </is>
      </c>
      <c r="H270" s="94" t="n"/>
      <c r="I270" s="91" t="inlineStr">
        <is>
          <t>N</t>
        </is>
      </c>
      <c r="J270" s="92">
        <f>IF(K270="","N","Y")</f>
        <v/>
      </c>
      <c r="K270" s="94">
        <f>_xlfn.TEXTJOIN("; ",TRUE,IF(P270="52-wk low","52-wk low",""),IF(AND(AD270&gt;=Settings!$B$12,M270&lt;0),"Distribution",""),IF(AND(AJ270="Y",M270&lt;0,AK270&lt;-Settings!$B$13),"Long unwinding",""),IF(AND(AJ270="Y",M270&lt;0,AK270&gt;Settings!$B$13),"Short buildup",""))</f>
        <v/>
      </c>
      <c r="L270" s="95" t="n">
        <v>120.17</v>
      </c>
      <c r="M270" s="96" t="n">
        <v>-2.68</v>
      </c>
      <c r="N270" s="93" t="n">
        <v>1976</v>
      </c>
      <c r="O270" s="91" t="inlineStr">
        <is>
          <t>None</t>
        </is>
      </c>
      <c r="P270" s="91" t="inlineStr">
        <is>
          <t>None</t>
        </is>
      </c>
      <c r="Q270" s="97" t="n">
        <v>59.23</v>
      </c>
      <c r="R270" s="96" t="n">
        <v>126.73</v>
      </c>
      <c r="S270" s="96" t="n">
        <v>0.47</v>
      </c>
      <c r="T270" s="96" t="n">
        <v>0.48</v>
      </c>
      <c r="U270" s="96" t="n">
        <v>0.45</v>
      </c>
      <c r="V270" s="103" t="n">
        <v>0.96</v>
      </c>
      <c r="W270" s="102" t="n">
        <v>3</v>
      </c>
      <c r="X270" s="93" t="n"/>
      <c r="Y270" s="91" t="inlineStr">
        <is>
          <t>None</t>
        </is>
      </c>
      <c r="Z270" s="99" t="n">
        <v>33.44</v>
      </c>
      <c r="AA270" s="96" t="n">
        <v>0.95</v>
      </c>
      <c r="AB270" s="96" t="n">
        <v>1.09</v>
      </c>
      <c r="AC270" s="96" t="n">
        <v>0.52</v>
      </c>
      <c r="AD270" s="96" t="n">
        <v>0.67</v>
      </c>
      <c r="AE270" s="96" t="n">
        <v>0.68</v>
      </c>
      <c r="AF270" s="103" t="n">
        <v>1.38</v>
      </c>
      <c r="AG270" s="91" t="inlineStr">
        <is>
          <t>Normal</t>
        </is>
      </c>
      <c r="AH270" s="100" t="n">
        <v>0</v>
      </c>
      <c r="AI270" s="101" t="n">
        <v>0</v>
      </c>
      <c r="AJ270" s="92" t="inlineStr">
        <is>
          <t>N</t>
        </is>
      </c>
      <c r="AK270" s="96" t="n"/>
      <c r="AL270" s="91" t="inlineStr">
        <is>
          <t>n/a</t>
        </is>
      </c>
      <c r="AM270" s="93" t="n"/>
      <c r="AN270" s="92" t="inlineStr">
        <is>
          <t>None</t>
        </is>
      </c>
      <c r="AO270" s="102" t="n">
        <v>0</v>
      </c>
      <c r="AP270" s="103" t="n"/>
      <c r="AQ270" s="102" t="n"/>
      <c r="AR270" s="91" t="inlineStr">
        <is>
          <t>N</t>
        </is>
      </c>
      <c r="AS270" s="104" t="n">
        <v>2.34</v>
      </c>
      <c r="AT270" s="92">
        <f>IF(AND(P270="52-wk high",T270&gt;=Settings!$B$7),"Y","N")</f>
        <v/>
      </c>
      <c r="AU270" s="91">
        <f>IF(AND(AD270&gt;=Settings!$B$8,M270&gt;0),"Y","N")</f>
        <v/>
      </c>
      <c r="AV270" s="91">
        <f>IF(OR(AH270&gt;Settings!$B$9,AI270&gt;Settings!$B$9),"Y","N")</f>
        <v/>
      </c>
      <c r="AW270" s="91">
        <f>IF(AJ270&lt;&gt;"Y","n/a",IF(AND(M270&gt;0,AK270&gt;Settings!$B$10),"Y","N"))</f>
        <v/>
      </c>
      <c r="AX270" s="91">
        <f>IF(AO270&gt;=Settings!$B$11,"Y","N")</f>
        <v/>
      </c>
      <c r="AY270" s="99">
        <f>(AT270="Y")+(AU270="Y")+(AV270="Y")+(AW270="Y")+(AX270="Y")</f>
        <v/>
      </c>
      <c r="AZ270" s="94">
        <f>IF(AY270=0,"None",_xlfn.TEXTJOIN(", ",TRUE(),IF(AT270="Y","Breakout",""),IF(AU270="Y","Accumulation",""),IF(AV270="Y","Institutional buying",""),IF(AW270="Y","Long buildup",""),IF(AX270="Y","Momentum leader","")))</f>
        <v/>
      </c>
      <c r="BA270" s="94">
        <f>IF(BW270="","","Passes "&amp;AY270&amp;" of 5 buy-side scans"&amp;IF(G270="Y","; RED FLAG: filter out using Red flag column",""))</f>
        <v/>
      </c>
      <c r="BB270" s="91" t="inlineStr">
        <is>
          <t>None</t>
        </is>
      </c>
      <c r="BC270" s="92" t="inlineStr">
        <is>
          <t>Y</t>
        </is>
      </c>
      <c r="BD270" s="94" t="inlineStr">
        <is>
          <t>PE &gt; 50</t>
        </is>
      </c>
      <c r="BE270" s="94" t="n"/>
      <c r="BF270" s="92">
        <f>IF(R270*100000&gt;=Settings!$B$5,"Y","N")</f>
        <v/>
      </c>
      <c r="BG270" s="91">
        <f>IF(F270&gt;Settings!$B$6,"Y","N")</f>
        <v/>
      </c>
      <c r="BH270" s="97" t="n">
        <v>-25.82</v>
      </c>
      <c r="BI270" s="96" t="n">
        <v>-9.4</v>
      </c>
      <c r="BJ270" s="96" t="n">
        <v>4.55</v>
      </c>
      <c r="BK270" s="96" t="n">
        <v>-6.75</v>
      </c>
      <c r="BL270" s="96" t="n">
        <v>35.02</v>
      </c>
      <c r="BM270" s="96" t="n"/>
      <c r="BN270" s="97" t="n">
        <v>-6.07</v>
      </c>
      <c r="BO270" s="96" t="n">
        <v>-4.89</v>
      </c>
      <c r="BP270" s="96" t="n">
        <v>-2.68</v>
      </c>
      <c r="BQ270" s="96" t="n">
        <v>-3.1</v>
      </c>
      <c r="BR270" s="91" t="inlineStr">
        <is>
          <t>Mixed</t>
        </is>
      </c>
      <c r="BS270" s="91" t="inlineStr">
        <is>
          <t>None</t>
        </is>
      </c>
      <c r="BT270" s="96" t="n">
        <v>34.1</v>
      </c>
      <c r="BU270" s="91" t="inlineStr">
        <is>
          <t>N</t>
        </is>
      </c>
      <c r="BV270" s="99">
        <f>IF(OR(BF270&lt;&gt;"Y",BG270&lt;&gt;"Y"),"",(AND(ISNUMBER(BQ270),BQ270&gt;0))+(BR270="Stacked up")+(AND(ISNUMBER(BH270),BH270&gt;=-Settings!$B$17))+(AND(ISNUMBER(BK270),ISNUMBER(BM270),BK270&gt;0,BM270&gt;0))+(AND(ISNUMBER(AQ270),AQ270&gt;=Settings!$B$18))+(AND(ISNUMBER(BT270),BT270&gt;=Settings!$B$19,BT270&lt;=Settings!$B$20))+(AND(ISNUMBER(AS270),AS270&gt;0))+(AND(ISNUMBER(T270),ISNUMBER(M270),T270&gt;=Settings!$B$21,M270&gt;0))+(AND(ISNUMBER(AD270),ISNUMBER(M270),AD270&gt;=Settings!$B$22,M270&gt;0))+(AY270&gt;=1))</f>
        <v/>
      </c>
      <c r="BW270" s="91">
        <f>IF(OR(AY270=0,BF270&lt;&gt;"Y",BG270&lt;&gt;"Y"),"",1+SUMPRODUCT(($A$6:$A$2604=A270)*($AY$6:$AY$2604&gt;0)*($BF$6:$BF$2604="Y")*($BG$6:$BG$2604="Y")*(($AY$6:$AY$2604&gt;AY270)+($AY$6:$AY$2604=AY270)*($AD$6:$AD$2604&gt;AD270))))</f>
        <v/>
      </c>
    </row>
    <row r="271" ht="23.85" customHeight="1" s="55">
      <c r="A271" s="90" t="n">
        <v>46296</v>
      </c>
      <c r="B271" s="91" t="inlineStr">
        <is>
          <t>WOCKPHARMA</t>
        </is>
      </c>
      <c r="C271" s="91" t="inlineStr">
        <is>
          <t>INE049B01025</t>
        </is>
      </c>
      <c r="D271" s="91" t="inlineStr">
        <is>
          <t>Healthcare</t>
        </is>
      </c>
      <c r="E271" s="91" t="inlineStr">
        <is>
          <t>Smallcap 250</t>
        </is>
      </c>
      <c r="F271" s="93" t="n">
        <v>33862</v>
      </c>
      <c r="G271" s="92" t="inlineStr">
        <is>
          <t>N</t>
        </is>
      </c>
      <c r="H271" s="94" t="n"/>
      <c r="I271" s="91" t="inlineStr">
        <is>
          <t>N</t>
        </is>
      </c>
      <c r="J271" s="92">
        <f>IF(K271="","N","Y")</f>
        <v/>
      </c>
      <c r="K271" s="94">
        <f>_xlfn.TEXTJOIN("; ",TRUE,IF(P271="52-wk low","52-wk low",""),IF(AND(AD271&gt;=Settings!$B$12,M271&lt;0),"Distribution",""),IF(AND(AJ271="Y",M271&lt;0,AK271&lt;-Settings!$B$13),"Long unwinding",""),IF(AND(AJ271="Y",M271&lt;0,AK271&gt;Settings!$B$13),"Short buildup",""))</f>
        <v/>
      </c>
      <c r="L271" s="95" t="n">
        <v>2083.9</v>
      </c>
      <c r="M271" s="96" t="n">
        <v>-1.53</v>
      </c>
      <c r="N271" s="93" t="n">
        <v>1352</v>
      </c>
      <c r="O271" s="91" t="inlineStr">
        <is>
          <t>None</t>
        </is>
      </c>
      <c r="P271" s="91" t="inlineStr">
        <is>
          <t>None</t>
        </is>
      </c>
      <c r="Q271" s="97" t="n">
        <v>7.85</v>
      </c>
      <c r="R271" s="96" t="n">
        <v>14.21</v>
      </c>
      <c r="S271" s="96" t="n">
        <v>0.55</v>
      </c>
      <c r="T271" s="96" t="n">
        <v>0.82</v>
      </c>
      <c r="U271" s="96" t="n">
        <v>0.53</v>
      </c>
      <c r="V271" s="103" t="n">
        <v>0.98</v>
      </c>
      <c r="W271" s="102" t="n">
        <v>3</v>
      </c>
      <c r="X271" s="93" t="n"/>
      <c r="Y271" s="91" t="inlineStr">
        <is>
          <t>None</t>
        </is>
      </c>
      <c r="Z271" s="99" t="n">
        <v>35.01</v>
      </c>
      <c r="AA271" s="96" t="n">
        <v>1</v>
      </c>
      <c r="AB271" s="96" t="n">
        <v>0.88</v>
      </c>
      <c r="AC271" s="96" t="n">
        <v>0.62</v>
      </c>
      <c r="AD271" s="96" t="n">
        <v>0.8</v>
      </c>
      <c r="AE271" s="96" t="n">
        <v>0.64</v>
      </c>
      <c r="AF271" s="103" t="n">
        <v>1.05</v>
      </c>
      <c r="AG271" s="91" t="inlineStr">
        <is>
          <t>Normal</t>
        </is>
      </c>
      <c r="AH271" s="100" t="n">
        <v>0</v>
      </c>
      <c r="AI271" s="101" t="n">
        <v>0</v>
      </c>
      <c r="AJ271" s="92" t="inlineStr">
        <is>
          <t>N</t>
        </is>
      </c>
      <c r="AK271" s="96" t="n"/>
      <c r="AL271" s="91" t="inlineStr">
        <is>
          <t>n/a</t>
        </is>
      </c>
      <c r="AM271" s="93" t="n"/>
      <c r="AN271" s="92" t="inlineStr">
        <is>
          <t>None</t>
        </is>
      </c>
      <c r="AO271" s="102" t="n">
        <v>0</v>
      </c>
      <c r="AP271" s="103" t="n">
        <v>1.86</v>
      </c>
      <c r="AQ271" s="102" t="n">
        <v>87</v>
      </c>
      <c r="AR271" s="91" t="inlineStr">
        <is>
          <t>N</t>
        </is>
      </c>
      <c r="AS271" s="104" t="n">
        <v>3.79</v>
      </c>
      <c r="AT271" s="92">
        <f>IF(AND(P271="52-wk high",T271&gt;=Settings!$B$7),"Y","N")</f>
        <v/>
      </c>
      <c r="AU271" s="91">
        <f>IF(AND(AD271&gt;=Settings!$B$8,M271&gt;0),"Y","N")</f>
        <v/>
      </c>
      <c r="AV271" s="91">
        <f>IF(OR(AH271&gt;Settings!$B$9,AI271&gt;Settings!$B$9),"Y","N")</f>
        <v/>
      </c>
      <c r="AW271" s="91">
        <f>IF(AJ271&lt;&gt;"Y","n/a",IF(AND(M271&gt;0,AK271&gt;Settings!$B$10),"Y","N"))</f>
        <v/>
      </c>
      <c r="AX271" s="91">
        <f>IF(AO271&gt;=Settings!$B$11,"Y","N")</f>
        <v/>
      </c>
      <c r="AY271" s="99">
        <f>(AT271="Y")+(AU271="Y")+(AV271="Y")+(AW271="Y")+(AX271="Y")</f>
        <v/>
      </c>
      <c r="AZ271" s="94">
        <f>IF(AY271=0,"None",_xlfn.TEXTJOIN(", ",TRUE(),IF(AT271="Y","Breakout",""),IF(AU271="Y","Accumulation",""),IF(AV271="Y","Institutional buying",""),IF(AW271="Y","Long buildup",""),IF(AX271="Y","Momentum leader","")))</f>
        <v/>
      </c>
      <c r="BA271" s="94">
        <f>IF(BW271="","","Passes "&amp;AY271&amp;" of 5 buy-side scans"&amp;IF(G271="Y","; RED FLAG: filter out using Red flag column",""))</f>
        <v/>
      </c>
      <c r="BB271" s="91" t="inlineStr">
        <is>
          <t>None</t>
        </is>
      </c>
      <c r="BC271" s="92" t="inlineStr">
        <is>
          <t>Y</t>
        </is>
      </c>
      <c r="BD271" s="94" t="inlineStr">
        <is>
          <t>PE &gt; 50</t>
        </is>
      </c>
      <c r="BE271" s="94" t="n"/>
      <c r="BF271" s="92">
        <f>IF(R271*100000&gt;=Settings!$B$5,"Y","N")</f>
        <v/>
      </c>
      <c r="BG271" s="91">
        <f>IF(F271&gt;Settings!$B$6,"Y","N")</f>
        <v/>
      </c>
      <c r="BH271" s="97" t="n">
        <v>-13.97</v>
      </c>
      <c r="BI271" s="96" t="n">
        <v>-8.91</v>
      </c>
      <c r="BJ271" s="96" t="n">
        <v>12.61</v>
      </c>
      <c r="BK271" s="96" t="n">
        <v>6.18</v>
      </c>
      <c r="BL271" s="96" t="n">
        <v>64.40000000000001</v>
      </c>
      <c r="BM271" s="96" t="n">
        <v>39.6</v>
      </c>
      <c r="BN271" s="97" t="n">
        <v>-2.3</v>
      </c>
      <c r="BO271" s="96" t="n">
        <v>2.25</v>
      </c>
      <c r="BP271" s="96" t="n">
        <v>8.880000000000001</v>
      </c>
      <c r="BQ271" s="96" t="n">
        <v>18.63</v>
      </c>
      <c r="BR271" s="91" t="inlineStr">
        <is>
          <t>Mixed</t>
        </is>
      </c>
      <c r="BS271" s="91" t="inlineStr">
        <is>
          <t>None</t>
        </is>
      </c>
      <c r="BT271" s="96" t="n">
        <v>42.7</v>
      </c>
      <c r="BU271" s="91" t="inlineStr">
        <is>
          <t>N</t>
        </is>
      </c>
      <c r="BV271" s="99">
        <f>IF(OR(BF271&lt;&gt;"Y",BG271&lt;&gt;"Y"),"",(AND(ISNUMBER(BQ271),BQ271&gt;0))+(BR271="Stacked up")+(AND(ISNUMBER(BH271),BH271&gt;=-Settings!$B$17))+(AND(ISNUMBER(BK271),ISNUMBER(BM271),BK271&gt;0,BM271&gt;0))+(AND(ISNUMBER(AQ271),AQ271&gt;=Settings!$B$18))+(AND(ISNUMBER(BT271),BT271&gt;=Settings!$B$19,BT271&lt;=Settings!$B$20))+(AND(ISNUMBER(AS271),AS271&gt;0))+(AND(ISNUMBER(T271),ISNUMBER(M271),T271&gt;=Settings!$B$21,M271&gt;0))+(AND(ISNUMBER(AD271),ISNUMBER(M271),AD271&gt;=Settings!$B$22,M271&gt;0))+(AY271&gt;=1))</f>
        <v/>
      </c>
      <c r="BW271" s="91">
        <f>IF(OR(AY271=0,BF271&lt;&gt;"Y",BG271&lt;&gt;"Y"),"",1+SUMPRODUCT(($A$6:$A$2604=A271)*($AY$6:$AY$2604&gt;0)*($BF$6:$BF$2604="Y")*($BG$6:$BG$2604="Y")*(($AY$6:$AY$2604&gt;AY271)+($AY$6:$AY$2604=AY271)*($AD$6:$AD$2604&gt;AD271))))</f>
        <v/>
      </c>
    </row>
    <row r="272" ht="23.85" customHeight="1" s="55">
      <c r="A272" s="90" t="n">
        <v>46296</v>
      </c>
      <c r="B272" s="91" t="inlineStr">
        <is>
          <t>LALPATHLAB</t>
        </is>
      </c>
      <c r="C272" s="91" t="inlineStr">
        <is>
          <t>INE600L01024</t>
        </is>
      </c>
      <c r="D272" s="91" t="inlineStr">
        <is>
          <t>Healthcare</t>
        </is>
      </c>
      <c r="E272" s="91" t="inlineStr">
        <is>
          <t>Smallcap 250</t>
        </is>
      </c>
      <c r="F272" s="93" t="n">
        <v>33655</v>
      </c>
      <c r="G272" s="92" t="inlineStr">
        <is>
          <t>N</t>
        </is>
      </c>
      <c r="H272" s="94" t="n"/>
      <c r="I272" s="91" t="inlineStr">
        <is>
          <t>N</t>
        </is>
      </c>
      <c r="J272" s="92">
        <f>IF(K272="","N","Y")</f>
        <v/>
      </c>
      <c r="K272" s="94">
        <f>_xlfn.TEXTJOIN("; ",TRUE,IF(P272="52-wk low","52-wk low",""),IF(AND(AD272&gt;=Settings!$B$12,M272&lt;0),"Distribution",""),IF(AND(AJ272="Y",M272&lt;0,AK272&lt;-Settings!$B$13),"Long unwinding",""),IF(AND(AJ272="Y",M272&lt;0,AK272&gt;Settings!$B$13),"Short buildup",""))</f>
        <v/>
      </c>
      <c r="L272" s="95" t="n">
        <v>2005.1</v>
      </c>
      <c r="M272" s="96" t="n">
        <v>0.91</v>
      </c>
      <c r="N272" s="93" t="n">
        <v>360</v>
      </c>
      <c r="O272" s="91" t="inlineStr">
        <is>
          <t>None</t>
        </is>
      </c>
      <c r="P272" s="91" t="inlineStr">
        <is>
          <t>None</t>
        </is>
      </c>
      <c r="Q272" s="97" t="n">
        <v>5.43</v>
      </c>
      <c r="R272" s="96" t="n">
        <v>3.55</v>
      </c>
      <c r="S272" s="96" t="n">
        <v>1.61</v>
      </c>
      <c r="T272" s="96" t="n">
        <v>1.46</v>
      </c>
      <c r="U272" s="96" t="n">
        <v>1.27</v>
      </c>
      <c r="V272" s="103" t="n">
        <v>0.84</v>
      </c>
      <c r="W272" s="102" t="n">
        <v>4</v>
      </c>
      <c r="X272" s="93" t="n">
        <v>201</v>
      </c>
      <c r="Y272" s="91" t="inlineStr">
        <is>
          <t>None</t>
        </is>
      </c>
      <c r="Z272" s="99" t="n">
        <v>46.16</v>
      </c>
      <c r="AA272" s="96" t="n">
        <v>0.87</v>
      </c>
      <c r="AB272" s="96" t="n">
        <v>0.84</v>
      </c>
      <c r="AC272" s="96" t="n">
        <v>1.66</v>
      </c>
      <c r="AD272" s="96" t="n">
        <v>1.4</v>
      </c>
      <c r="AE272" s="96" t="n">
        <v>1.37</v>
      </c>
      <c r="AF272" s="103" t="n">
        <v>1.05</v>
      </c>
      <c r="AG272" s="91" t="inlineStr">
        <is>
          <t>Normal</t>
        </is>
      </c>
      <c r="AH272" s="100" t="n">
        <v>0</v>
      </c>
      <c r="AI272" s="101" t="n">
        <v>0</v>
      </c>
      <c r="AJ272" s="92" t="inlineStr">
        <is>
          <t>N</t>
        </is>
      </c>
      <c r="AK272" s="96" t="n"/>
      <c r="AL272" s="91" t="inlineStr">
        <is>
          <t>n/a</t>
        </is>
      </c>
      <c r="AM272" s="93" t="n"/>
      <c r="AN272" s="92" t="inlineStr">
        <is>
          <t>Smallcap250 MQ 100; MidSmall400 MQ 100; 500 Multicap MQ 50; TotalMkt MQ 50</t>
        </is>
      </c>
      <c r="AO272" s="102" t="n">
        <v>4</v>
      </c>
      <c r="AP272" s="103" t="n">
        <v>0.93</v>
      </c>
      <c r="AQ272" s="102" t="n">
        <v>58</v>
      </c>
      <c r="AR272" s="91" t="inlineStr">
        <is>
          <t>N</t>
        </is>
      </c>
      <c r="AS272" s="104" t="n">
        <v>3.79</v>
      </c>
      <c r="AT272" s="92">
        <f>IF(AND(P272="52-wk high",T272&gt;=Settings!$B$7),"Y","N")</f>
        <v/>
      </c>
      <c r="AU272" s="91">
        <f>IF(AND(AD272&gt;=Settings!$B$8,M272&gt;0),"Y","N")</f>
        <v/>
      </c>
      <c r="AV272" s="91">
        <f>IF(OR(AH272&gt;Settings!$B$9,AI272&gt;Settings!$B$9),"Y","N")</f>
        <v/>
      </c>
      <c r="AW272" s="91">
        <f>IF(AJ272&lt;&gt;"Y","n/a",IF(AND(M272&gt;0,AK272&gt;Settings!$B$10),"Y","N"))</f>
        <v/>
      </c>
      <c r="AX272" s="91">
        <f>IF(AO272&gt;=Settings!$B$11,"Y","N")</f>
        <v/>
      </c>
      <c r="AY272" s="99">
        <f>(AT272="Y")+(AU272="Y")+(AV272="Y")+(AW272="Y")+(AX272="Y")</f>
        <v/>
      </c>
      <c r="AZ272" s="94">
        <f>IF(AY272=0,"None",_xlfn.TEXTJOIN(", ",TRUE(),IF(AT272="Y","Breakout",""),IF(AU272="Y","Accumulation",""),IF(AV272="Y","Institutional buying",""),IF(AW272="Y","Long buildup",""),IF(AX272="Y","Momentum leader","")))</f>
        <v/>
      </c>
      <c r="BA272" s="94">
        <f>IF(BW272="","","Passes "&amp;AY272&amp;" of 5 buy-side scans"&amp;IF(G272="Y","; RED FLAG: filter out using Red flag column",""))</f>
        <v/>
      </c>
      <c r="BB272" s="91" t="inlineStr">
        <is>
          <t>None</t>
        </is>
      </c>
      <c r="BC272" s="92" t="inlineStr">
        <is>
          <t>Y</t>
        </is>
      </c>
      <c r="BD272" s="94" t="inlineStr">
        <is>
          <t>PE &gt; 50</t>
        </is>
      </c>
      <c r="BE272" s="94" t="inlineStr">
        <is>
          <t>BONUS 1:1, ex 19-Dec-2025</t>
        </is>
      </c>
      <c r="BF272" s="92">
        <f>IF(R272*100000&gt;=Settings!$B$5,"Y","N")</f>
        <v/>
      </c>
      <c r="BG272" s="91">
        <f>IF(F272&gt;Settings!$B$6,"Y","N")</f>
        <v/>
      </c>
      <c r="BH272" s="97" t="n">
        <v>-1.64</v>
      </c>
      <c r="BI272" s="96" t="n">
        <v>2.23</v>
      </c>
      <c r="BJ272" s="96" t="n">
        <v>5.29</v>
      </c>
      <c r="BK272" s="96" t="n">
        <v>23.54</v>
      </c>
      <c r="BL272" s="96" t="n">
        <v>51.49</v>
      </c>
      <c r="BM272" s="96" t="n">
        <v>-36.72</v>
      </c>
      <c r="BN272" s="97" t="n">
        <v>3.56</v>
      </c>
      <c r="BO272" s="96" t="n">
        <v>6.45</v>
      </c>
      <c r="BP272" s="96" t="n">
        <v>9.99</v>
      </c>
      <c r="BQ272" s="96" t="n">
        <v>4.17</v>
      </c>
      <c r="BR272" s="91" t="inlineStr">
        <is>
          <t>Mixed</t>
        </is>
      </c>
      <c r="BS272" s="91" t="inlineStr">
        <is>
          <t>None</t>
        </is>
      </c>
      <c r="BT272" s="96" t="n">
        <v>72.3</v>
      </c>
      <c r="BU272" s="91" t="inlineStr">
        <is>
          <t>N</t>
        </is>
      </c>
      <c r="BV272" s="99">
        <f>IF(OR(BF272&lt;&gt;"Y",BG272&lt;&gt;"Y"),"",(AND(ISNUMBER(BQ272),BQ272&gt;0))+(BR272="Stacked up")+(AND(ISNUMBER(BH272),BH272&gt;=-Settings!$B$17))+(AND(ISNUMBER(BK272),ISNUMBER(BM272),BK272&gt;0,BM272&gt;0))+(AND(ISNUMBER(AQ272),AQ272&gt;=Settings!$B$18))+(AND(ISNUMBER(BT272),BT272&gt;=Settings!$B$19,BT272&lt;=Settings!$B$20))+(AND(ISNUMBER(AS272),AS272&gt;0))+(AND(ISNUMBER(T272),ISNUMBER(M272),T272&gt;=Settings!$B$21,M272&gt;0))+(AND(ISNUMBER(AD272),ISNUMBER(M272),AD272&gt;=Settings!$B$22,M272&gt;0))+(AY272&gt;=1))</f>
        <v/>
      </c>
      <c r="BW272" s="91">
        <f>IF(OR(AY272=0,BF272&lt;&gt;"Y",BG272&lt;&gt;"Y"),"",1+SUMPRODUCT(($A$6:$A$2604=A272)*($AY$6:$AY$2604&gt;0)*($BF$6:$BF$2604="Y")*($BG$6:$BG$2604="Y")*(($AY$6:$AY$2604&gt;AY272)+($AY$6:$AY$2604=AY272)*($AD$6:$AD$2604&gt;AD272))))</f>
        <v/>
      </c>
    </row>
    <row r="273" ht="23.85" customHeight="1" s="55">
      <c r="A273" s="90" t="n">
        <v>46296</v>
      </c>
      <c r="B273" s="91" t="inlineStr">
        <is>
          <t>HSCL</t>
        </is>
      </c>
      <c r="C273" s="91" t="inlineStr">
        <is>
          <t>INE019C01026</t>
        </is>
      </c>
      <c r="D273" s="91" t="inlineStr">
        <is>
          <t>Chemicals</t>
        </is>
      </c>
      <c r="E273" s="91" t="inlineStr">
        <is>
          <t>Smallcap 250</t>
        </is>
      </c>
      <c r="F273" s="93" t="n">
        <v>33562</v>
      </c>
      <c r="G273" s="92" t="inlineStr">
        <is>
          <t>N</t>
        </is>
      </c>
      <c r="H273" s="94" t="n"/>
      <c r="I273" s="91" t="inlineStr">
        <is>
          <t>N</t>
        </is>
      </c>
      <c r="J273" s="92">
        <f>IF(K273="","N","Y")</f>
        <v/>
      </c>
      <c r="K273" s="94">
        <f>_xlfn.TEXTJOIN("; ",TRUE,IF(P273="52-wk low","52-wk low",""),IF(AND(AD273&gt;=Settings!$B$12,M273&lt;0),"Distribution",""),IF(AND(AJ273="Y",M273&lt;0,AK273&lt;-Settings!$B$13),"Long unwinding",""),IF(AND(AJ273="Y",M273&lt;0,AK273&gt;Settings!$B$13),"Short buildup",""))</f>
        <v/>
      </c>
      <c r="L273" s="95" t="n">
        <v>665.15</v>
      </c>
      <c r="M273" s="96" t="n">
        <v>-1.87</v>
      </c>
      <c r="N273" s="93" t="n">
        <v>1555</v>
      </c>
      <c r="O273" s="91" t="inlineStr">
        <is>
          <t>None</t>
        </is>
      </c>
      <c r="P273" s="91" t="inlineStr">
        <is>
          <t>None</t>
        </is>
      </c>
      <c r="Q273" s="97" t="n">
        <v>14.31</v>
      </c>
      <c r="R273" s="96" t="n">
        <v>23.18</v>
      </c>
      <c r="S273" s="96" t="n">
        <v>0.51</v>
      </c>
      <c r="T273" s="96" t="n">
        <v>0.25</v>
      </c>
      <c r="U273" s="96" t="n">
        <v>0.15</v>
      </c>
      <c r="V273" s="103" t="n">
        <v>0.25</v>
      </c>
      <c r="W273" s="102" t="n">
        <v>0</v>
      </c>
      <c r="X273" s="93" t="n"/>
      <c r="Y273" s="91" t="inlineStr">
        <is>
          <t>None</t>
        </is>
      </c>
      <c r="Z273" s="99" t="n">
        <v>45.15</v>
      </c>
      <c r="AA273" s="96" t="n">
        <v>1.22</v>
      </c>
      <c r="AB273" s="96" t="n">
        <v>1.34</v>
      </c>
      <c r="AC273" s="96" t="n">
        <v>0.72</v>
      </c>
      <c r="AD273" s="96" t="n">
        <v>0.39</v>
      </c>
      <c r="AE273" s="96" t="n">
        <v>0.32</v>
      </c>
      <c r="AF273" s="103" t="n">
        <v>1.69</v>
      </c>
      <c r="AG273" s="91" t="inlineStr">
        <is>
          <t>Quiet accumulation</t>
        </is>
      </c>
      <c r="AH273" s="100" t="n">
        <v>0</v>
      </c>
      <c r="AI273" s="101" t="n">
        <v>0</v>
      </c>
      <c r="AJ273" s="92" t="inlineStr">
        <is>
          <t>N</t>
        </is>
      </c>
      <c r="AK273" s="96" t="n"/>
      <c r="AL273" s="91" t="inlineStr">
        <is>
          <t>n/a</t>
        </is>
      </c>
      <c r="AM273" s="93" t="n"/>
      <c r="AN273" s="92" t="inlineStr">
        <is>
          <t>Smallcap250 MQ 100; MidSmall400 MQ 100; 500 Multicap MQ 50; TotalMkt MQ 50</t>
        </is>
      </c>
      <c r="AO273" s="102" t="n">
        <v>4</v>
      </c>
      <c r="AP273" s="103" t="n">
        <v>2.13</v>
      </c>
      <c r="AQ273" s="102" t="n">
        <v>90</v>
      </c>
      <c r="AR273" s="91" t="inlineStr">
        <is>
          <t>N</t>
        </is>
      </c>
      <c r="AS273" s="104" t="n">
        <v>1.93</v>
      </c>
      <c r="AT273" s="92">
        <f>IF(AND(P273="52-wk high",T273&gt;=Settings!$B$7),"Y","N")</f>
        <v/>
      </c>
      <c r="AU273" s="91">
        <f>IF(AND(AD273&gt;=Settings!$B$8,M273&gt;0),"Y","N")</f>
        <v/>
      </c>
      <c r="AV273" s="91">
        <f>IF(OR(AH273&gt;Settings!$B$9,AI273&gt;Settings!$B$9),"Y","N")</f>
        <v/>
      </c>
      <c r="AW273" s="91">
        <f>IF(AJ273&lt;&gt;"Y","n/a",IF(AND(M273&gt;0,AK273&gt;Settings!$B$10),"Y","N"))</f>
        <v/>
      </c>
      <c r="AX273" s="91">
        <f>IF(AO273&gt;=Settings!$B$11,"Y","N")</f>
        <v/>
      </c>
      <c r="AY273" s="99">
        <f>(AT273="Y")+(AU273="Y")+(AV273="Y")+(AW273="Y")+(AX273="Y")</f>
        <v/>
      </c>
      <c r="AZ273" s="94">
        <f>IF(AY273=0,"None",_xlfn.TEXTJOIN(", ",TRUE(),IF(AT273="Y","Breakout",""),IF(AU273="Y","Accumulation",""),IF(AV273="Y","Institutional buying",""),IF(AW273="Y","Long buildup",""),IF(AX273="Y","Momentum leader","")))</f>
        <v/>
      </c>
      <c r="BA273" s="94">
        <f>IF(BW273="","","Passes "&amp;AY273&amp;" of 5 buy-side scans"&amp;IF(G273="Y","; RED FLAG: filter out using Red flag column",""))</f>
        <v/>
      </c>
      <c r="BB273" s="91" t="inlineStr">
        <is>
          <t>None</t>
        </is>
      </c>
      <c r="BC273" s="92" t="inlineStr">
        <is>
          <t>N</t>
        </is>
      </c>
      <c r="BD273" s="94" t="n"/>
      <c r="BE273" s="94" t="n"/>
      <c r="BF273" s="92">
        <f>IF(R273*100000&gt;=Settings!$B$5,"Y","N")</f>
        <v/>
      </c>
      <c r="BG273" s="91">
        <f>IF(F273&gt;Settings!$B$6,"Y","N")</f>
        <v/>
      </c>
      <c r="BH273" s="97" t="n">
        <v>-18.83</v>
      </c>
      <c r="BI273" s="96" t="n">
        <v>-1.44</v>
      </c>
      <c r="BJ273" s="96" t="n">
        <v>-2.31</v>
      </c>
      <c r="BK273" s="96" t="n">
        <v>3.04</v>
      </c>
      <c r="BL273" s="96" t="n">
        <v>48.85</v>
      </c>
      <c r="BM273" s="96" t="n">
        <v>48.39</v>
      </c>
      <c r="BN273" s="97" t="n">
        <v>-1.17</v>
      </c>
      <c r="BO273" s="96" t="n">
        <v>-2.55</v>
      </c>
      <c r="BP273" s="96" t="n">
        <v>0.51</v>
      </c>
      <c r="BQ273" s="96" t="n">
        <v>8.98</v>
      </c>
      <c r="BR273" s="91" t="inlineStr">
        <is>
          <t>Mixed</t>
        </is>
      </c>
      <c r="BS273" s="91" t="inlineStr">
        <is>
          <t>None</t>
        </is>
      </c>
      <c r="BT273" s="96" t="n">
        <v>45.3</v>
      </c>
      <c r="BU273" s="91" t="inlineStr">
        <is>
          <t>N</t>
        </is>
      </c>
      <c r="BV273" s="99">
        <f>IF(OR(BF273&lt;&gt;"Y",BG273&lt;&gt;"Y"),"",(AND(ISNUMBER(BQ273),BQ273&gt;0))+(BR273="Stacked up")+(AND(ISNUMBER(BH273),BH273&gt;=-Settings!$B$17))+(AND(ISNUMBER(BK273),ISNUMBER(BM273),BK273&gt;0,BM273&gt;0))+(AND(ISNUMBER(AQ273),AQ273&gt;=Settings!$B$18))+(AND(ISNUMBER(BT273),BT273&gt;=Settings!$B$19,BT273&lt;=Settings!$B$20))+(AND(ISNUMBER(AS273),AS273&gt;0))+(AND(ISNUMBER(T273),ISNUMBER(M273),T273&gt;=Settings!$B$21,M273&gt;0))+(AND(ISNUMBER(AD273),ISNUMBER(M273),AD273&gt;=Settings!$B$22,M273&gt;0))+(AY273&gt;=1))</f>
        <v/>
      </c>
      <c r="BW273" s="91">
        <f>IF(OR(AY273=0,BF273&lt;&gt;"Y",BG273&lt;&gt;"Y"),"",1+SUMPRODUCT(($A$6:$A$2604=A273)*($AY$6:$AY$2604&gt;0)*($BF$6:$BF$2604="Y")*($BG$6:$BG$2604="Y")*(($AY$6:$AY$2604&gt;AY273)+($AY$6:$AY$2604=AY273)*($AD$6:$AD$2604&gt;AD273))))</f>
        <v/>
      </c>
    </row>
    <row r="274" ht="23.85" customHeight="1" s="55">
      <c r="A274" s="90" t="n">
        <v>46296</v>
      </c>
      <c r="B274" s="91" t="inlineStr">
        <is>
          <t>SYRMA</t>
        </is>
      </c>
      <c r="C274" s="91" t="inlineStr">
        <is>
          <t>INE0DYJ01015</t>
        </is>
      </c>
      <c r="D274" s="91" t="inlineStr">
        <is>
          <t>Capital Goods</t>
        </is>
      </c>
      <c r="E274" s="91" t="inlineStr">
        <is>
          <t>Smallcap 250</t>
        </is>
      </c>
      <c r="F274" s="93" t="n">
        <v>33126</v>
      </c>
      <c r="G274" s="92" t="inlineStr">
        <is>
          <t>N</t>
        </is>
      </c>
      <c r="H274" s="94" t="n"/>
      <c r="I274" s="91" t="inlineStr">
        <is>
          <t>N</t>
        </is>
      </c>
      <c r="J274" s="92">
        <f>IF(K274="","N","Y")</f>
        <v/>
      </c>
      <c r="K274" s="94">
        <f>_xlfn.TEXTJOIN("; ",TRUE,IF(P274="52-wk low","52-wk low",""),IF(AND(AD274&gt;=Settings!$B$12,M274&lt;0),"Distribution",""),IF(AND(AJ274="Y",M274&lt;0,AK274&lt;-Settings!$B$13),"Long unwinding",""),IF(AND(AJ274="Y",M274&lt;0,AK274&gt;Settings!$B$13),"Short buildup",""))</f>
        <v/>
      </c>
      <c r="L274" s="95" t="n">
        <v>1717.9</v>
      </c>
      <c r="M274" s="96" t="n">
        <v>-3.65</v>
      </c>
      <c r="N274" s="93" t="n">
        <v>2265</v>
      </c>
      <c r="O274" s="91" t="inlineStr">
        <is>
          <t>None</t>
        </is>
      </c>
      <c r="P274" s="91" t="inlineStr">
        <is>
          <t>52-wk high</t>
        </is>
      </c>
      <c r="Q274" s="97" t="n">
        <v>18.74</v>
      </c>
      <c r="R274" s="96" t="n">
        <v>29.9</v>
      </c>
      <c r="S274" s="96" t="n">
        <v>0.64</v>
      </c>
      <c r="T274" s="96" t="n">
        <v>0.93</v>
      </c>
      <c r="U274" s="96" t="n">
        <v>1.06</v>
      </c>
      <c r="V274" s="103" t="n">
        <v>1.69</v>
      </c>
      <c r="W274" s="102" t="n">
        <v>7</v>
      </c>
      <c r="X274" s="93" t="n"/>
      <c r="Y274" s="91" t="inlineStr">
        <is>
          <t>None</t>
        </is>
      </c>
      <c r="Z274" s="99" t="n">
        <v>26.4</v>
      </c>
      <c r="AA274" s="96" t="n">
        <v>0.9</v>
      </c>
      <c r="AB274" s="96" t="n">
        <v>0.76</v>
      </c>
      <c r="AC274" s="96" t="n">
        <v>0.8</v>
      </c>
      <c r="AD274" s="96" t="n">
        <v>0.9399999999999999</v>
      </c>
      <c r="AE274" s="96" t="n">
        <v>0.99</v>
      </c>
      <c r="AF274" s="103" t="n">
        <v>0.74</v>
      </c>
      <c r="AG274" s="91" t="inlineStr">
        <is>
          <t>Run-up, risky</t>
        </is>
      </c>
      <c r="AH274" s="100" t="n">
        <v>0</v>
      </c>
      <c r="AI274" s="101" t="n">
        <v>0</v>
      </c>
      <c r="AJ274" s="92" t="inlineStr">
        <is>
          <t>N</t>
        </is>
      </c>
      <c r="AK274" s="96" t="n"/>
      <c r="AL274" s="91" t="inlineStr">
        <is>
          <t>n/a</t>
        </is>
      </c>
      <c r="AM274" s="93" t="n"/>
      <c r="AN274" s="92" t="inlineStr">
        <is>
          <t>500 Mom 50</t>
        </is>
      </c>
      <c r="AO274" s="102" t="n">
        <v>1</v>
      </c>
      <c r="AP274" s="103" t="n">
        <v>3.34</v>
      </c>
      <c r="AQ274" s="102" t="n">
        <v>98</v>
      </c>
      <c r="AR274" s="91" t="inlineStr">
        <is>
          <t>N</t>
        </is>
      </c>
      <c r="AS274" s="104" t="n">
        <v>5.9</v>
      </c>
      <c r="AT274" s="92">
        <f>IF(AND(P274="52-wk high",T274&gt;=Settings!$B$7),"Y","N")</f>
        <v/>
      </c>
      <c r="AU274" s="91">
        <f>IF(AND(AD274&gt;=Settings!$B$8,M274&gt;0),"Y","N")</f>
        <v/>
      </c>
      <c r="AV274" s="91">
        <f>IF(OR(AH274&gt;Settings!$B$9,AI274&gt;Settings!$B$9),"Y","N")</f>
        <v/>
      </c>
      <c r="AW274" s="91">
        <f>IF(AJ274&lt;&gt;"Y","n/a",IF(AND(M274&gt;0,AK274&gt;Settings!$B$10),"Y","N"))</f>
        <v/>
      </c>
      <c r="AX274" s="91">
        <f>IF(AO274&gt;=Settings!$B$11,"Y","N")</f>
        <v/>
      </c>
      <c r="AY274" s="99">
        <f>(AT274="Y")+(AU274="Y")+(AV274="Y")+(AW274="Y")+(AX274="Y")</f>
        <v/>
      </c>
      <c r="AZ274" s="94">
        <f>IF(AY274=0,"None",_xlfn.TEXTJOIN(", ",TRUE(),IF(AT274="Y","Breakout",""),IF(AU274="Y","Accumulation",""),IF(AV274="Y","Institutional buying",""),IF(AW274="Y","Long buildup",""),IF(AX274="Y","Momentum leader","")))</f>
        <v/>
      </c>
      <c r="BA274" s="94">
        <f>IF(BW274="","","Passes "&amp;AY274&amp;" of 5 buy-side scans"&amp;IF(G274="Y","; RED FLAG: filter out using Red flag column",""))</f>
        <v/>
      </c>
      <c r="BB274" s="91" t="inlineStr">
        <is>
          <t>None</t>
        </is>
      </c>
      <c r="BC274" s="92" t="inlineStr">
        <is>
          <t>Y</t>
        </is>
      </c>
      <c r="BD274" s="94" t="inlineStr">
        <is>
          <t>PE &gt; 50; &gt;75% move in 6 months; &gt;100% move in 365 days; High-low range &gt;100% in 6 months</t>
        </is>
      </c>
      <c r="BE274" s="94" t="n"/>
      <c r="BF274" s="92">
        <f>IF(R274*100000&gt;=Settings!$B$5,"Y","N")</f>
        <v/>
      </c>
      <c r="BG274" s="91">
        <f>IF(F274&gt;Settings!$B$6,"Y","N")</f>
        <v/>
      </c>
      <c r="BH274" s="97" t="n">
        <v>-5.61</v>
      </c>
      <c r="BI274" s="96" t="n">
        <v>1.14</v>
      </c>
      <c r="BJ274" s="96" t="n">
        <v>18.65</v>
      </c>
      <c r="BK274" s="96" t="n">
        <v>20.84</v>
      </c>
      <c r="BL274" s="96" t="n">
        <v>115.38</v>
      </c>
      <c r="BM274" s="96" t="n">
        <v>113.64</v>
      </c>
      <c r="BN274" s="97" t="n">
        <v>3.9</v>
      </c>
      <c r="BO274" s="96" t="n">
        <v>11.55</v>
      </c>
      <c r="BP274" s="96" t="n">
        <v>22.99</v>
      </c>
      <c r="BQ274" s="96" t="n">
        <v>41.26</v>
      </c>
      <c r="BR274" s="91" t="inlineStr">
        <is>
          <t>Stacked up</t>
        </is>
      </c>
      <c r="BS274" s="91" t="inlineStr">
        <is>
          <t>None</t>
        </is>
      </c>
      <c r="BT274" s="96" t="n">
        <v>56.9</v>
      </c>
      <c r="BU274" s="91" t="inlineStr">
        <is>
          <t>N</t>
        </is>
      </c>
      <c r="BV274" s="99">
        <f>IF(OR(BF274&lt;&gt;"Y",BG274&lt;&gt;"Y"),"",(AND(ISNUMBER(BQ274),BQ274&gt;0))+(BR274="Stacked up")+(AND(ISNUMBER(BH274),BH274&gt;=-Settings!$B$17))+(AND(ISNUMBER(BK274),ISNUMBER(BM274),BK274&gt;0,BM274&gt;0))+(AND(ISNUMBER(AQ274),AQ274&gt;=Settings!$B$18))+(AND(ISNUMBER(BT274),BT274&gt;=Settings!$B$19,BT274&lt;=Settings!$B$20))+(AND(ISNUMBER(AS274),AS274&gt;0))+(AND(ISNUMBER(T274),ISNUMBER(M274),T274&gt;=Settings!$B$21,M274&gt;0))+(AND(ISNUMBER(AD274),ISNUMBER(M274),AD274&gt;=Settings!$B$22,M274&gt;0))+(AY274&gt;=1))</f>
        <v/>
      </c>
      <c r="BW274" s="91">
        <f>IF(OR(AY274=0,BF274&lt;&gt;"Y",BG274&lt;&gt;"Y"),"",1+SUMPRODUCT(($A$6:$A$2604=A274)*($AY$6:$AY$2604&gt;0)*($BF$6:$BF$2604="Y")*($BG$6:$BG$2604="Y")*(($AY$6:$AY$2604&gt;AY274)+($AY$6:$AY$2604=AY274)*($AD$6:$AD$2604&gt;AD274))))</f>
        <v/>
      </c>
    </row>
    <row r="275" ht="23.85" customHeight="1" s="55">
      <c r="A275" s="90" t="n">
        <v>46296</v>
      </c>
      <c r="B275" s="91" t="inlineStr">
        <is>
          <t>PTCIL</t>
        </is>
      </c>
      <c r="C275" s="91" t="inlineStr">
        <is>
          <t>INE596F01018</t>
        </is>
      </c>
      <c r="D275" s="91" t="inlineStr">
        <is>
          <t>Capital Goods</t>
        </is>
      </c>
      <c r="E275" s="91" t="inlineStr">
        <is>
          <t>Smallcap 250</t>
        </is>
      </c>
      <c r="F275" s="93" t="n">
        <v>33021</v>
      </c>
      <c r="G275" s="92" t="inlineStr">
        <is>
          <t>N</t>
        </is>
      </c>
      <c r="H275" s="94" t="n"/>
      <c r="I275" s="91" t="inlineStr">
        <is>
          <t>N</t>
        </is>
      </c>
      <c r="J275" s="92">
        <f>IF(K275="","N","Y")</f>
        <v/>
      </c>
      <c r="K275" s="94">
        <f>_xlfn.TEXTJOIN("; ",TRUE,IF(P275="52-wk low","52-wk low",""),IF(AND(AD275&gt;=Settings!$B$12,M275&lt;0),"Distribution",""),IF(AND(AJ275="Y",M275&lt;0,AK275&lt;-Settings!$B$13),"Long unwinding",""),IF(AND(AJ275="Y",M275&lt;0,AK275&gt;Settings!$B$13),"Short buildup",""))</f>
        <v/>
      </c>
      <c r="L275" s="95" t="n">
        <v>22025</v>
      </c>
      <c r="M275" s="96" t="n">
        <v>-0.74</v>
      </c>
      <c r="N275" s="93" t="n">
        <v>904</v>
      </c>
      <c r="O275" s="91" t="inlineStr">
        <is>
          <t>None</t>
        </is>
      </c>
      <c r="P275" s="91" t="inlineStr">
        <is>
          <t>None</t>
        </is>
      </c>
      <c r="Q275" s="97" t="n">
        <v>0.14</v>
      </c>
      <c r="R275" s="96" t="n">
        <v>0.27</v>
      </c>
      <c r="S275" s="96" t="n">
        <v>0.51</v>
      </c>
      <c r="T275" s="96" t="n">
        <v>0.42</v>
      </c>
      <c r="U275" s="96" t="n">
        <v>0.49</v>
      </c>
      <c r="V275" s="103" t="n">
        <v>0.93</v>
      </c>
      <c r="W275" s="102" t="n">
        <v>3</v>
      </c>
      <c r="X275" s="93" t="n"/>
      <c r="Y275" s="91" t="inlineStr">
        <is>
          <t>None</t>
        </is>
      </c>
      <c r="Z275" s="99" t="n">
        <v>30.76</v>
      </c>
      <c r="AA275" s="96" t="n">
        <v>0.89</v>
      </c>
      <c r="AB275" s="96" t="n">
        <v>0.83</v>
      </c>
      <c r="AC275" s="96" t="n">
        <v>0.47</v>
      </c>
      <c r="AD275" s="96" t="n">
        <v>0.43</v>
      </c>
      <c r="AE275" s="96" t="n">
        <v>0.49</v>
      </c>
      <c r="AF275" s="103" t="n">
        <v>1.09</v>
      </c>
      <c r="AG275" s="91" t="inlineStr">
        <is>
          <t>Normal</t>
        </is>
      </c>
      <c r="AH275" s="100" t="n">
        <v>0</v>
      </c>
      <c r="AI275" s="101" t="n">
        <v>0</v>
      </c>
      <c r="AJ275" s="92" t="inlineStr">
        <is>
          <t>N</t>
        </is>
      </c>
      <c r="AK275" s="96" t="n"/>
      <c r="AL275" s="91" t="inlineStr">
        <is>
          <t>n/a</t>
        </is>
      </c>
      <c r="AM275" s="93" t="n"/>
      <c r="AN275" s="92" t="inlineStr">
        <is>
          <t>None</t>
        </is>
      </c>
      <c r="AO275" s="102" t="n">
        <v>0</v>
      </c>
      <c r="AP275" s="103" t="n">
        <v>1.97</v>
      </c>
      <c r="AQ275" s="102" t="n">
        <v>89</v>
      </c>
      <c r="AR275" s="91" t="inlineStr">
        <is>
          <t>N</t>
        </is>
      </c>
      <c r="AS275" s="104" t="n">
        <v>5.9</v>
      </c>
      <c r="AT275" s="92">
        <f>IF(AND(P275="52-wk high",T275&gt;=Settings!$B$7),"Y","N")</f>
        <v/>
      </c>
      <c r="AU275" s="91">
        <f>IF(AND(AD275&gt;=Settings!$B$8,M275&gt;0),"Y","N")</f>
        <v/>
      </c>
      <c r="AV275" s="91">
        <f>IF(OR(AH275&gt;Settings!$B$9,AI275&gt;Settings!$B$9),"Y","N")</f>
        <v/>
      </c>
      <c r="AW275" s="91">
        <f>IF(AJ275&lt;&gt;"Y","n/a",IF(AND(M275&gt;0,AK275&gt;Settings!$B$10),"Y","N"))</f>
        <v/>
      </c>
      <c r="AX275" s="91">
        <f>IF(AO275&gt;=Settings!$B$11,"Y","N")</f>
        <v/>
      </c>
      <c r="AY275" s="99">
        <f>(AT275="Y")+(AU275="Y")+(AV275="Y")+(AW275="Y")+(AX275="Y")</f>
        <v/>
      </c>
      <c r="AZ275" s="94">
        <f>IF(AY275=0,"None",_xlfn.TEXTJOIN(", ",TRUE(),IF(AT275="Y","Breakout",""),IF(AU275="Y","Accumulation",""),IF(AV275="Y","Institutional buying",""),IF(AW275="Y","Long buildup",""),IF(AX275="Y","Momentum leader","")))</f>
        <v/>
      </c>
      <c r="BA275" s="94">
        <f>IF(BW275="","","Passes "&amp;AY275&amp;" of 5 buy-side scans"&amp;IF(G275="Y","; RED FLAG: filter out using Red flag column",""))</f>
        <v/>
      </c>
      <c r="BB275" s="91" t="inlineStr">
        <is>
          <t>None</t>
        </is>
      </c>
      <c r="BC275" s="92" t="inlineStr">
        <is>
          <t>Y</t>
        </is>
      </c>
      <c r="BD275" s="94" t="inlineStr">
        <is>
          <t>PE &gt; 50</t>
        </is>
      </c>
      <c r="BE275" s="94" t="n"/>
      <c r="BF275" s="92">
        <f>IF(R275*100000&gt;=Settings!$B$5,"Y","N")</f>
        <v/>
      </c>
      <c r="BG275" s="91">
        <f>IF(F275&gt;Settings!$B$6,"Y","N")</f>
        <v/>
      </c>
      <c r="BH275" s="97" t="n">
        <v>-8.699999999999999</v>
      </c>
      <c r="BI275" s="96" t="n">
        <v>0.9399999999999999</v>
      </c>
      <c r="BJ275" s="96" t="n">
        <v>-3.21</v>
      </c>
      <c r="BK275" s="96" t="n">
        <v>26.68</v>
      </c>
      <c r="BL275" s="96" t="n">
        <v>46.54</v>
      </c>
      <c r="BM275" s="96" t="n">
        <v>40.3</v>
      </c>
      <c r="BN275" s="97" t="n">
        <v>-0.51</v>
      </c>
      <c r="BO275" s="96" t="n">
        <v>4.51</v>
      </c>
      <c r="BP275" s="96" t="n">
        <v>11.2</v>
      </c>
      <c r="BQ275" s="96" t="n">
        <v>18.37</v>
      </c>
      <c r="BR275" s="91" t="inlineStr">
        <is>
          <t>Mixed</t>
        </is>
      </c>
      <c r="BS275" s="91" t="inlineStr">
        <is>
          <t>None</t>
        </is>
      </c>
      <c r="BT275" s="96" t="n">
        <v>47.1</v>
      </c>
      <c r="BU275" s="91" t="inlineStr">
        <is>
          <t>N</t>
        </is>
      </c>
      <c r="BV275" s="99">
        <f>IF(OR(BF275&lt;&gt;"Y",BG275&lt;&gt;"Y"),"",(AND(ISNUMBER(BQ275),BQ275&gt;0))+(BR275="Stacked up")+(AND(ISNUMBER(BH275),BH275&gt;=-Settings!$B$17))+(AND(ISNUMBER(BK275),ISNUMBER(BM275),BK275&gt;0,BM275&gt;0))+(AND(ISNUMBER(AQ275),AQ275&gt;=Settings!$B$18))+(AND(ISNUMBER(BT275),BT275&gt;=Settings!$B$19,BT275&lt;=Settings!$B$20))+(AND(ISNUMBER(AS275),AS275&gt;0))+(AND(ISNUMBER(T275),ISNUMBER(M275),T275&gt;=Settings!$B$21,M275&gt;0))+(AND(ISNUMBER(AD275),ISNUMBER(M275),AD275&gt;=Settings!$B$22,M275&gt;0))+(AY275&gt;=1))</f>
        <v/>
      </c>
      <c r="BW275" s="91">
        <f>IF(OR(AY275=0,BF275&lt;&gt;"Y",BG275&lt;&gt;"Y"),"",1+SUMPRODUCT(($A$6:$A$2604=A275)*($AY$6:$AY$2604&gt;0)*($BF$6:$BF$2604="Y")*($BG$6:$BG$2604="Y")*(($AY$6:$AY$2604&gt;AY275)+($AY$6:$AY$2604=AY275)*($AD$6:$AD$2604&gt;AD275))))</f>
        <v/>
      </c>
    </row>
    <row r="276" ht="23.85" customHeight="1" s="55">
      <c r="A276" s="90" t="n">
        <v>46296</v>
      </c>
      <c r="B276" s="91" t="inlineStr">
        <is>
          <t>SAILIFE</t>
        </is>
      </c>
      <c r="C276" s="91" t="inlineStr">
        <is>
          <t>INE570L01029</t>
        </is>
      </c>
      <c r="D276" s="91" t="inlineStr">
        <is>
          <t>Healthcare</t>
        </is>
      </c>
      <c r="E276" s="91" t="inlineStr">
        <is>
          <t>Smallcap 250</t>
        </is>
      </c>
      <c r="F276" s="93" t="n">
        <v>32734</v>
      </c>
      <c r="G276" s="92" t="inlineStr">
        <is>
          <t>N</t>
        </is>
      </c>
      <c r="H276" s="94" t="n"/>
      <c r="I276" s="91" t="inlineStr">
        <is>
          <t>N</t>
        </is>
      </c>
      <c r="J276" s="92">
        <f>IF(K276="","N","Y")</f>
        <v/>
      </c>
      <c r="K276" s="94">
        <f>_xlfn.TEXTJOIN("; ",TRUE,IF(P276="52-wk low","52-wk low",""),IF(AND(AD276&gt;=Settings!$B$12,M276&lt;0),"Distribution",""),IF(AND(AJ276="Y",M276&lt;0,AK276&lt;-Settings!$B$13),"Long unwinding",""),IF(AND(AJ276="Y",M276&lt;0,AK276&gt;Settings!$B$13),"Short buildup",""))</f>
        <v/>
      </c>
      <c r="L276" s="95" t="n">
        <v>1541.2</v>
      </c>
      <c r="M276" s="96" t="n">
        <v>1.1</v>
      </c>
      <c r="N276" s="93" t="n">
        <v>312</v>
      </c>
      <c r="O276" s="91" t="inlineStr">
        <is>
          <t>None</t>
        </is>
      </c>
      <c r="P276" s="91" t="inlineStr">
        <is>
          <t>None</t>
        </is>
      </c>
      <c r="Q276" s="97" t="n">
        <v>5.85</v>
      </c>
      <c r="R276" s="96" t="n">
        <v>6.87</v>
      </c>
      <c r="S276" s="96" t="n">
        <v>0.74</v>
      </c>
      <c r="T276" s="96" t="n">
        <v>0.89</v>
      </c>
      <c r="U276" s="96" t="n">
        <v>0.9</v>
      </c>
      <c r="V276" s="103" t="n">
        <v>1.06</v>
      </c>
      <c r="W276" s="102" t="n">
        <v>5</v>
      </c>
      <c r="X276" s="93" t="n"/>
      <c r="Y276" s="91" t="inlineStr">
        <is>
          <t>None</t>
        </is>
      </c>
      <c r="Z276" s="99" t="n">
        <v>52.08</v>
      </c>
      <c r="AA276" s="96" t="n">
        <v>1.07</v>
      </c>
      <c r="AB276" s="96" t="n">
        <v>1.03</v>
      </c>
      <c r="AC276" s="96" t="n">
        <v>0.83</v>
      </c>
      <c r="AD276" s="96" t="n">
        <v>1</v>
      </c>
      <c r="AE276" s="96" t="n">
        <v>1.02</v>
      </c>
      <c r="AF276" s="103" t="n">
        <v>1.08</v>
      </c>
      <c r="AG276" s="91" t="inlineStr">
        <is>
          <t>Normal</t>
        </is>
      </c>
      <c r="AH276" s="100" t="n">
        <v>0</v>
      </c>
      <c r="AI276" s="101" t="n">
        <v>0</v>
      </c>
      <c r="AJ276" s="92" t="inlineStr">
        <is>
          <t>N</t>
        </is>
      </c>
      <c r="AK276" s="96" t="n"/>
      <c r="AL276" s="91" t="inlineStr">
        <is>
          <t>n/a</t>
        </is>
      </c>
      <c r="AM276" s="93" t="n"/>
      <c r="AN276" s="92" t="inlineStr">
        <is>
          <t>500 Mom 50</t>
        </is>
      </c>
      <c r="AO276" s="102" t="n">
        <v>1</v>
      </c>
      <c r="AP276" s="103" t="n">
        <v>2.68</v>
      </c>
      <c r="AQ276" s="102" t="n">
        <v>95</v>
      </c>
      <c r="AR276" s="91" t="inlineStr">
        <is>
          <t>N</t>
        </is>
      </c>
      <c r="AS276" s="104" t="n">
        <v>3.79</v>
      </c>
      <c r="AT276" s="92">
        <f>IF(AND(P276="52-wk high",T276&gt;=Settings!$B$7),"Y","N")</f>
        <v/>
      </c>
      <c r="AU276" s="91">
        <f>IF(AND(AD276&gt;=Settings!$B$8,M276&gt;0),"Y","N")</f>
        <v/>
      </c>
      <c r="AV276" s="91">
        <f>IF(OR(AH276&gt;Settings!$B$9,AI276&gt;Settings!$B$9),"Y","N")</f>
        <v/>
      </c>
      <c r="AW276" s="91">
        <f>IF(AJ276&lt;&gt;"Y","n/a",IF(AND(M276&gt;0,AK276&gt;Settings!$B$10),"Y","N"))</f>
        <v/>
      </c>
      <c r="AX276" s="91">
        <f>IF(AO276&gt;=Settings!$B$11,"Y","N")</f>
        <v/>
      </c>
      <c r="AY276" s="99">
        <f>(AT276="Y")+(AU276="Y")+(AV276="Y")+(AW276="Y")+(AX276="Y")</f>
        <v/>
      </c>
      <c r="AZ276" s="94">
        <f>IF(AY276=0,"None",_xlfn.TEXTJOIN(", ",TRUE(),IF(AT276="Y","Breakout",""),IF(AU276="Y","Accumulation",""),IF(AV276="Y","Institutional buying",""),IF(AW276="Y","Long buildup",""),IF(AX276="Y","Momentum leader","")))</f>
        <v/>
      </c>
      <c r="BA276" s="94">
        <f>IF(BW276="","","Passes "&amp;AY276&amp;" of 5 buy-side scans"&amp;IF(G276="Y","; RED FLAG: filter out using Red flag column",""))</f>
        <v/>
      </c>
      <c r="BB276" s="91" t="inlineStr">
        <is>
          <t>None</t>
        </is>
      </c>
      <c r="BC276" s="92" t="inlineStr">
        <is>
          <t>Y</t>
        </is>
      </c>
      <c r="BD276" s="94" t="inlineStr">
        <is>
          <t>PE &gt; 50</t>
        </is>
      </c>
      <c r="BE276" s="94" t="n"/>
      <c r="BF276" s="92">
        <f>IF(R276*100000&gt;=Settings!$B$5,"Y","N")</f>
        <v/>
      </c>
      <c r="BG276" s="91">
        <f>IF(F276&gt;Settings!$B$6,"Y","N")</f>
        <v/>
      </c>
      <c r="BH276" s="97" t="n">
        <v>-9.18</v>
      </c>
      <c r="BI276" s="96" t="n">
        <v>-3.37</v>
      </c>
      <c r="BJ276" s="96" t="n">
        <v>1.52</v>
      </c>
      <c r="BK276" s="96" t="n">
        <v>23.91</v>
      </c>
      <c r="BL276" s="96" t="n">
        <v>57.77</v>
      </c>
      <c r="BM276" s="96" t="n">
        <v>73.72</v>
      </c>
      <c r="BN276" s="97" t="n">
        <v>-1.14</v>
      </c>
      <c r="BO276" s="96" t="n">
        <v>3.99</v>
      </c>
      <c r="BP276" s="96" t="n">
        <v>12.98</v>
      </c>
      <c r="BQ276" s="96" t="n">
        <v>26.42</v>
      </c>
      <c r="BR276" s="91" t="inlineStr">
        <is>
          <t>Mixed</t>
        </is>
      </c>
      <c r="BS276" s="91" t="inlineStr">
        <is>
          <t>None</t>
        </is>
      </c>
      <c r="BT276" s="96" t="n">
        <v>43.2</v>
      </c>
      <c r="BU276" s="91" t="inlineStr">
        <is>
          <t>N</t>
        </is>
      </c>
      <c r="BV276" s="99">
        <f>IF(OR(BF276&lt;&gt;"Y",BG276&lt;&gt;"Y"),"",(AND(ISNUMBER(BQ276),BQ276&gt;0))+(BR276="Stacked up")+(AND(ISNUMBER(BH276),BH276&gt;=-Settings!$B$17))+(AND(ISNUMBER(BK276),ISNUMBER(BM276),BK276&gt;0,BM276&gt;0))+(AND(ISNUMBER(AQ276),AQ276&gt;=Settings!$B$18))+(AND(ISNUMBER(BT276),BT276&gt;=Settings!$B$19,BT276&lt;=Settings!$B$20))+(AND(ISNUMBER(AS276),AS276&gt;0))+(AND(ISNUMBER(T276),ISNUMBER(M276),T276&gt;=Settings!$B$21,M276&gt;0))+(AND(ISNUMBER(AD276),ISNUMBER(M276),AD276&gt;=Settings!$B$22,M276&gt;0))+(AY276&gt;=1))</f>
        <v/>
      </c>
      <c r="BW276" s="91">
        <f>IF(OR(AY276=0,BF276&lt;&gt;"Y",BG276&lt;&gt;"Y"),"",1+SUMPRODUCT(($A$6:$A$2604=A276)*($AY$6:$AY$2604&gt;0)*($BF$6:$BF$2604="Y")*($BG$6:$BG$2604="Y")*(($AY$6:$AY$2604&gt;AY276)+($AY$6:$AY$2604=AY276)*($AD$6:$AD$2604&gt;AD276))))</f>
        <v/>
      </c>
    </row>
    <row r="277" ht="23.85" customHeight="1" s="55">
      <c r="A277" s="90" t="n">
        <v>46296</v>
      </c>
      <c r="B277" s="91" t="inlineStr">
        <is>
          <t>KIRLOSENG</t>
        </is>
      </c>
      <c r="C277" s="91" t="inlineStr">
        <is>
          <t>INE146L01010</t>
        </is>
      </c>
      <c r="D277" s="91" t="inlineStr">
        <is>
          <t>Capital Goods</t>
        </is>
      </c>
      <c r="E277" s="91" t="inlineStr">
        <is>
          <t>Smallcap 250</t>
        </is>
      </c>
      <c r="F277" s="93" t="n">
        <v>32636</v>
      </c>
      <c r="G277" s="92" t="inlineStr">
        <is>
          <t>N</t>
        </is>
      </c>
      <c r="H277" s="94" t="n"/>
      <c r="I277" s="91" t="inlineStr">
        <is>
          <t>N</t>
        </is>
      </c>
      <c r="J277" s="92">
        <f>IF(K277="","N","Y")</f>
        <v/>
      </c>
      <c r="K277" s="94">
        <f>_xlfn.TEXTJOIN("; ",TRUE,IF(P277="52-wk low","52-wk low",""),IF(AND(AD277&gt;=Settings!$B$12,M277&lt;0),"Distribution",""),IF(AND(AJ277="Y",M277&lt;0,AK277&lt;-Settings!$B$13),"Long unwinding",""),IF(AND(AJ277="Y",M277&lt;0,AK277&gt;Settings!$B$13),"Short buildup",""))</f>
        <v/>
      </c>
      <c r="L277" s="95" t="n">
        <v>2242.7</v>
      </c>
      <c r="M277" s="96" t="n">
        <v>-2.67</v>
      </c>
      <c r="N277" s="93" t="n">
        <v>1968</v>
      </c>
      <c r="O277" s="91" t="inlineStr">
        <is>
          <t>None</t>
        </is>
      </c>
      <c r="P277" s="91" t="inlineStr">
        <is>
          <t>None</t>
        </is>
      </c>
      <c r="Q277" s="97" t="n">
        <v>7.19</v>
      </c>
      <c r="R277" s="96" t="n">
        <v>7.7</v>
      </c>
      <c r="S277" s="96" t="n">
        <v>0.95</v>
      </c>
      <c r="T277" s="96" t="n">
        <v>1.28</v>
      </c>
      <c r="U277" s="96" t="n">
        <v>0.99</v>
      </c>
      <c r="V277" s="103" t="n">
        <v>1.05</v>
      </c>
      <c r="W277" s="102" t="n">
        <v>3</v>
      </c>
      <c r="X277" s="93" t="n"/>
      <c r="Y277" s="91" t="inlineStr">
        <is>
          <t>None</t>
        </is>
      </c>
      <c r="Z277" s="99" t="n">
        <v>32.63</v>
      </c>
      <c r="AA277" s="96" t="n">
        <v>0.66</v>
      </c>
      <c r="AB277" s="96" t="n">
        <v>0.63</v>
      </c>
      <c r="AC277" s="96" t="n">
        <v>0.8</v>
      </c>
      <c r="AD277" s="96" t="n">
        <v>0.92</v>
      </c>
      <c r="AE277" s="96" t="n">
        <v>0.87</v>
      </c>
      <c r="AF277" s="103" t="n">
        <v>1.03</v>
      </c>
      <c r="AG277" s="91" t="inlineStr">
        <is>
          <t>Normal</t>
        </is>
      </c>
      <c r="AH277" s="100" t="n">
        <v>0</v>
      </c>
      <c r="AI277" s="101" t="n">
        <v>0</v>
      </c>
      <c r="AJ277" s="92" t="inlineStr">
        <is>
          <t>N</t>
        </is>
      </c>
      <c r="AK277" s="96" t="n"/>
      <c r="AL277" s="91" t="inlineStr">
        <is>
          <t>n/a</t>
        </is>
      </c>
      <c r="AM277" s="93" t="n"/>
      <c r="AN277" s="92" t="inlineStr">
        <is>
          <t>500 Mom 50</t>
        </is>
      </c>
      <c r="AO277" s="102" t="n">
        <v>1</v>
      </c>
      <c r="AP277" s="103" t="n">
        <v>2.84</v>
      </c>
      <c r="AQ277" s="102" t="n">
        <v>96</v>
      </c>
      <c r="AR277" s="91" t="inlineStr">
        <is>
          <t>N</t>
        </is>
      </c>
      <c r="AS277" s="104" t="n">
        <v>5.9</v>
      </c>
      <c r="AT277" s="92">
        <f>IF(AND(P277="52-wk high",T277&gt;=Settings!$B$7),"Y","N")</f>
        <v/>
      </c>
      <c r="AU277" s="91">
        <f>IF(AND(AD277&gt;=Settings!$B$8,M277&gt;0),"Y","N")</f>
        <v/>
      </c>
      <c r="AV277" s="91">
        <f>IF(OR(AH277&gt;Settings!$B$9,AI277&gt;Settings!$B$9),"Y","N")</f>
        <v/>
      </c>
      <c r="AW277" s="91">
        <f>IF(AJ277&lt;&gt;"Y","n/a",IF(AND(M277&gt;0,AK277&gt;Settings!$B$10),"Y","N"))</f>
        <v/>
      </c>
      <c r="AX277" s="91">
        <f>IF(AO277&gt;=Settings!$B$11,"Y","N")</f>
        <v/>
      </c>
      <c r="AY277" s="99">
        <f>(AT277="Y")+(AU277="Y")+(AV277="Y")+(AW277="Y")+(AX277="Y")</f>
        <v/>
      </c>
      <c r="AZ277" s="94">
        <f>IF(AY277=0,"None",_xlfn.TEXTJOIN(", ",TRUE(),IF(AT277="Y","Breakout",""),IF(AU277="Y","Accumulation",""),IF(AV277="Y","Institutional buying",""),IF(AW277="Y","Long buildup",""),IF(AX277="Y","Momentum leader","")))</f>
        <v/>
      </c>
      <c r="BA277" s="94">
        <f>IF(BW277="","","Passes "&amp;AY277&amp;" of 5 buy-side scans"&amp;IF(G277="Y","; RED FLAG: filter out using Red flag column",""))</f>
        <v/>
      </c>
      <c r="BB277" s="91" t="inlineStr">
        <is>
          <t>None</t>
        </is>
      </c>
      <c r="BC277" s="92" t="inlineStr">
        <is>
          <t>Y</t>
        </is>
      </c>
      <c r="BD277" s="94" t="inlineStr">
        <is>
          <t>PE &gt; 50; &gt;100% move in 365 days; High-low range &gt;100% in 6 months; High-low range &gt;200% in 365 days</t>
        </is>
      </c>
      <c r="BE277" s="94" t="n"/>
      <c r="BF277" s="92">
        <f>IF(R277*100000&gt;=Settings!$B$5,"Y","N")</f>
        <v/>
      </c>
      <c r="BG277" s="91">
        <f>IF(F277&gt;Settings!$B$6,"Y","N")</f>
        <v/>
      </c>
      <c r="BH277" s="97" t="n">
        <v>-17.55</v>
      </c>
      <c r="BI277" s="96" t="n">
        <v>3.61</v>
      </c>
      <c r="BJ277" s="96" t="n">
        <v>4.88</v>
      </c>
      <c r="BK277" s="96" t="n">
        <v>-4.2</v>
      </c>
      <c r="BL277" s="96" t="n">
        <v>64.06</v>
      </c>
      <c r="BM277" s="96" t="n">
        <v>142.21</v>
      </c>
      <c r="BN277" s="97" t="n">
        <v>2.28</v>
      </c>
      <c r="BO277" s="96" t="n">
        <v>3.86</v>
      </c>
      <c r="BP277" s="96" t="n">
        <v>9.380000000000001</v>
      </c>
      <c r="BQ277" s="96" t="n">
        <v>23.81</v>
      </c>
      <c r="BR277" s="91" t="inlineStr">
        <is>
          <t>Stacked up</t>
        </is>
      </c>
      <c r="BS277" s="91" t="inlineStr">
        <is>
          <t>None</t>
        </is>
      </c>
      <c r="BT277" s="96" t="n">
        <v>54</v>
      </c>
      <c r="BU277" s="91" t="inlineStr">
        <is>
          <t>N</t>
        </is>
      </c>
      <c r="BV277" s="99">
        <f>IF(OR(BF277&lt;&gt;"Y",BG277&lt;&gt;"Y"),"",(AND(ISNUMBER(BQ277),BQ277&gt;0))+(BR277="Stacked up")+(AND(ISNUMBER(BH277),BH277&gt;=-Settings!$B$17))+(AND(ISNUMBER(BK277),ISNUMBER(BM277),BK277&gt;0,BM277&gt;0))+(AND(ISNUMBER(AQ277),AQ277&gt;=Settings!$B$18))+(AND(ISNUMBER(BT277),BT277&gt;=Settings!$B$19,BT277&lt;=Settings!$B$20))+(AND(ISNUMBER(AS277),AS277&gt;0))+(AND(ISNUMBER(T277),ISNUMBER(M277),T277&gt;=Settings!$B$21,M277&gt;0))+(AND(ISNUMBER(AD277),ISNUMBER(M277),AD277&gt;=Settings!$B$22,M277&gt;0))+(AY277&gt;=1))</f>
        <v/>
      </c>
      <c r="BW277" s="91">
        <f>IF(OR(AY277=0,BF277&lt;&gt;"Y",BG277&lt;&gt;"Y"),"",1+SUMPRODUCT(($A$6:$A$2604=A277)*($AY$6:$AY$2604&gt;0)*($BF$6:$BF$2604="Y")*($BG$6:$BG$2604="Y")*(($AY$6:$AY$2604&gt;AY277)+($AY$6:$AY$2604=AY277)*($AD$6:$AD$2604&gt;AD277))))</f>
        <v/>
      </c>
    </row>
    <row r="278" ht="23.85" customHeight="1" s="55">
      <c r="A278" s="90" t="n">
        <v>46296</v>
      </c>
      <c r="B278" s="91" t="inlineStr">
        <is>
          <t>AEGISVOPAK</t>
        </is>
      </c>
      <c r="C278" s="91" t="inlineStr">
        <is>
          <t>INE0INX01018</t>
        </is>
      </c>
      <c r="D278" s="91" t="inlineStr">
        <is>
          <t>Oil Gas &amp; Consumable Fuels</t>
        </is>
      </c>
      <c r="E278" s="91" t="inlineStr">
        <is>
          <t>Smallcap 250</t>
        </is>
      </c>
      <c r="F278" s="93" t="n">
        <v>32215</v>
      </c>
      <c r="G278" s="92" t="inlineStr">
        <is>
          <t>N</t>
        </is>
      </c>
      <c r="H278" s="94" t="n"/>
      <c r="I278" s="91" t="inlineStr">
        <is>
          <t>N</t>
        </is>
      </c>
      <c r="J278" s="92">
        <f>IF(K278="","N","Y")</f>
        <v/>
      </c>
      <c r="K278" s="94">
        <f>_xlfn.TEXTJOIN("; ",TRUE,IF(P278="52-wk low","52-wk low",""),IF(AND(AD278&gt;=Settings!$B$12,M278&lt;0),"Distribution",""),IF(AND(AJ278="Y",M278&lt;0,AK278&lt;-Settings!$B$13),"Long unwinding",""),IF(AND(AJ278="Y",M278&lt;0,AK278&gt;Settings!$B$13),"Short buildup",""))</f>
        <v/>
      </c>
      <c r="L278" s="95" t="n">
        <v>290.75</v>
      </c>
      <c r="M278" s="96" t="n">
        <v>-2.04</v>
      </c>
      <c r="N278" s="93" t="n">
        <v>1672</v>
      </c>
      <c r="O278" s="91" t="inlineStr">
        <is>
          <t>None</t>
        </is>
      </c>
      <c r="P278" s="91" t="inlineStr">
        <is>
          <t>None</t>
        </is>
      </c>
      <c r="Q278" s="97" t="n">
        <v>17.4</v>
      </c>
      <c r="R278" s="96" t="n">
        <v>19.37</v>
      </c>
      <c r="S278" s="96" t="n">
        <v>0.87</v>
      </c>
      <c r="T278" s="96" t="n">
        <v>1.17</v>
      </c>
      <c r="U278" s="96" t="n">
        <v>1.04</v>
      </c>
      <c r="V278" s="103" t="n">
        <v>1.16</v>
      </c>
      <c r="W278" s="102" t="n">
        <v>8</v>
      </c>
      <c r="X278" s="93" t="n"/>
      <c r="Y278" s="91" t="inlineStr">
        <is>
          <t>None</t>
        </is>
      </c>
      <c r="Z278" s="99" t="n">
        <v>38.85</v>
      </c>
      <c r="AA278" s="96" t="n">
        <v>1.01</v>
      </c>
      <c r="AB278" s="96" t="n">
        <v>1.02</v>
      </c>
      <c r="AC278" s="96" t="n">
        <v>0.96</v>
      </c>
      <c r="AD278" s="96" t="n">
        <v>1.3</v>
      </c>
      <c r="AE278" s="96" t="n">
        <v>1.27</v>
      </c>
      <c r="AF278" s="103" t="n">
        <v>1.13</v>
      </c>
      <c r="AG278" s="91" t="inlineStr">
        <is>
          <t>Normal</t>
        </is>
      </c>
      <c r="AH278" s="100" t="n">
        <v>0</v>
      </c>
      <c r="AI278" s="101" t="n">
        <v>0</v>
      </c>
      <c r="AJ278" s="92" t="inlineStr">
        <is>
          <t>N</t>
        </is>
      </c>
      <c r="AK278" s="96" t="n"/>
      <c r="AL278" s="91" t="inlineStr">
        <is>
          <t>n/a</t>
        </is>
      </c>
      <c r="AM278" s="93" t="n"/>
      <c r="AN278" s="92" t="inlineStr">
        <is>
          <t>None</t>
        </is>
      </c>
      <c r="AO278" s="102" t="n">
        <v>0</v>
      </c>
      <c r="AP278" s="103" t="n">
        <v>1.72</v>
      </c>
      <c r="AQ278" s="102" t="n">
        <v>84</v>
      </c>
      <c r="AR278" s="91" t="inlineStr">
        <is>
          <t>N</t>
        </is>
      </c>
      <c r="AS278" s="104" t="n">
        <v>2.69</v>
      </c>
      <c r="AT278" s="92">
        <f>IF(AND(P278="52-wk high",T278&gt;=Settings!$B$7),"Y","N")</f>
        <v/>
      </c>
      <c r="AU278" s="91">
        <f>IF(AND(AD278&gt;=Settings!$B$8,M278&gt;0),"Y","N")</f>
        <v/>
      </c>
      <c r="AV278" s="91">
        <f>IF(OR(AH278&gt;Settings!$B$9,AI278&gt;Settings!$B$9),"Y","N")</f>
        <v/>
      </c>
      <c r="AW278" s="91">
        <f>IF(AJ278&lt;&gt;"Y","n/a",IF(AND(M278&gt;0,AK278&gt;Settings!$B$10),"Y","N"))</f>
        <v/>
      </c>
      <c r="AX278" s="91">
        <f>IF(AO278&gt;=Settings!$B$11,"Y","N")</f>
        <v/>
      </c>
      <c r="AY278" s="99">
        <f>(AT278="Y")+(AU278="Y")+(AV278="Y")+(AW278="Y")+(AX278="Y")</f>
        <v/>
      </c>
      <c r="AZ278" s="94">
        <f>IF(AY278=0,"None",_xlfn.TEXTJOIN(", ",TRUE(),IF(AT278="Y","Breakout",""),IF(AU278="Y","Accumulation",""),IF(AV278="Y","Institutional buying",""),IF(AW278="Y","Long buildup",""),IF(AX278="Y","Momentum leader","")))</f>
        <v/>
      </c>
      <c r="BA278" s="94">
        <f>IF(BW278="","","Passes "&amp;AY278&amp;" of 5 buy-side scans"&amp;IF(G278="Y","; RED FLAG: filter out using Red flag column",""))</f>
        <v/>
      </c>
      <c r="BB278" s="91" t="inlineStr">
        <is>
          <t>None</t>
        </is>
      </c>
      <c r="BC278" s="92" t="inlineStr">
        <is>
          <t>Y</t>
        </is>
      </c>
      <c r="BD278" s="94" t="inlineStr">
        <is>
          <t>PE &gt; 50</t>
        </is>
      </c>
      <c r="BE278" s="94" t="n"/>
      <c r="BF278" s="92">
        <f>IF(R278*100000&gt;=Settings!$B$5,"Y","N")</f>
        <v/>
      </c>
      <c r="BG278" s="91">
        <f>IF(F278&gt;Settings!$B$6,"Y","N")</f>
        <v/>
      </c>
      <c r="BH278" s="97" t="n">
        <v>-9.41</v>
      </c>
      <c r="BI278" s="96" t="n">
        <v>0.57</v>
      </c>
      <c r="BJ278" s="96" t="n">
        <v>7.65</v>
      </c>
      <c r="BK278" s="96" t="n">
        <v>23.46</v>
      </c>
      <c r="BL278" s="96" t="n">
        <v>73.2</v>
      </c>
      <c r="BM278" s="96" t="n">
        <v>11.25</v>
      </c>
      <c r="BN278" s="97" t="n">
        <v>-1.1</v>
      </c>
      <c r="BO278" s="96" t="n">
        <v>2.54</v>
      </c>
      <c r="BP278" s="96" t="n">
        <v>9.029999999999999</v>
      </c>
      <c r="BQ278" s="96" t="n">
        <v>15.56</v>
      </c>
      <c r="BR278" s="91" t="inlineStr">
        <is>
          <t>Mixed</t>
        </is>
      </c>
      <c r="BS278" s="91" t="inlineStr">
        <is>
          <t>None</t>
        </is>
      </c>
      <c r="BT278" s="96" t="n">
        <v>45.8</v>
      </c>
      <c r="BU278" s="91" t="inlineStr">
        <is>
          <t>N</t>
        </is>
      </c>
      <c r="BV278" s="99">
        <f>IF(OR(BF278&lt;&gt;"Y",BG278&lt;&gt;"Y"),"",(AND(ISNUMBER(BQ278),BQ278&gt;0))+(BR278="Stacked up")+(AND(ISNUMBER(BH278),BH278&gt;=-Settings!$B$17))+(AND(ISNUMBER(BK278),ISNUMBER(BM278),BK278&gt;0,BM278&gt;0))+(AND(ISNUMBER(AQ278),AQ278&gt;=Settings!$B$18))+(AND(ISNUMBER(BT278),BT278&gt;=Settings!$B$19,BT278&lt;=Settings!$B$20))+(AND(ISNUMBER(AS278),AS278&gt;0))+(AND(ISNUMBER(T278),ISNUMBER(M278),T278&gt;=Settings!$B$21,M278&gt;0))+(AND(ISNUMBER(AD278),ISNUMBER(M278),AD278&gt;=Settings!$B$22,M278&gt;0))+(AY278&gt;=1))</f>
        <v/>
      </c>
      <c r="BW278" s="91">
        <f>IF(OR(AY278=0,BF278&lt;&gt;"Y",BG278&lt;&gt;"Y"),"",1+SUMPRODUCT(($A$6:$A$2604=A278)*($AY$6:$AY$2604&gt;0)*($BF$6:$BF$2604="Y")*($BG$6:$BG$2604="Y")*(($AY$6:$AY$2604&gt;AY278)+($AY$6:$AY$2604=AY278)*($AD$6:$AD$2604&gt;AD278))))</f>
        <v/>
      </c>
    </row>
    <row r="279" ht="23.85" customHeight="1" s="55">
      <c r="A279" s="90" t="n">
        <v>46296</v>
      </c>
      <c r="B279" s="91" t="inlineStr">
        <is>
          <t>STARHEALTH</t>
        </is>
      </c>
      <c r="C279" s="91" t="inlineStr">
        <is>
          <t>INE575P01011</t>
        </is>
      </c>
      <c r="D279" s="91" t="inlineStr">
        <is>
          <t>Financial Services</t>
        </is>
      </c>
      <c r="E279" s="91" t="inlineStr">
        <is>
          <t>Smallcap 250</t>
        </is>
      </c>
      <c r="F279" s="93" t="n">
        <v>31650</v>
      </c>
      <c r="G279" s="92" t="inlineStr">
        <is>
          <t>N</t>
        </is>
      </c>
      <c r="H279" s="94" t="n"/>
      <c r="I279" s="91" t="inlineStr">
        <is>
          <t>N</t>
        </is>
      </c>
      <c r="J279" s="92">
        <f>IF(K279="","N","Y")</f>
        <v/>
      </c>
      <c r="K279" s="94">
        <f>_xlfn.TEXTJOIN("; ",TRUE,IF(P279="52-wk low","52-wk low",""),IF(AND(AD279&gt;=Settings!$B$12,M279&lt;0),"Distribution",""),IF(AND(AJ279="Y",M279&lt;0,AK279&lt;-Settings!$B$13),"Long unwinding",""),IF(AND(AJ279="Y",M279&lt;0,AK279&gt;Settings!$B$13),"Short buildup",""))</f>
        <v/>
      </c>
      <c r="L279" s="95" t="n">
        <v>537.7</v>
      </c>
      <c r="M279" s="96" t="n">
        <v>0.57</v>
      </c>
      <c r="N279" s="93" t="n">
        <v>428</v>
      </c>
      <c r="O279" s="91" t="inlineStr">
        <is>
          <t>None</t>
        </is>
      </c>
      <c r="P279" s="91" t="inlineStr">
        <is>
          <t>None</t>
        </is>
      </c>
      <c r="Q279" s="97" t="n">
        <v>12.69</v>
      </c>
      <c r="R279" s="96" t="n">
        <v>10.84</v>
      </c>
      <c r="S279" s="96" t="n">
        <v>1.23</v>
      </c>
      <c r="T279" s="96" t="n">
        <v>1.88</v>
      </c>
      <c r="U279" s="96" t="n">
        <v>1.83</v>
      </c>
      <c r="V279" s="103" t="n">
        <v>1.55</v>
      </c>
      <c r="W279" s="102" t="n">
        <v>7</v>
      </c>
      <c r="X279" s="93" t="n">
        <v>157</v>
      </c>
      <c r="Y279" s="91" t="inlineStr">
        <is>
          <t>None</t>
        </is>
      </c>
      <c r="Z279" s="99" t="n">
        <v>69.52</v>
      </c>
      <c r="AA279" s="96" t="n">
        <v>1.2</v>
      </c>
      <c r="AB279" s="96" t="n">
        <v>1.23</v>
      </c>
      <c r="AC279" s="96" t="n">
        <v>1.17</v>
      </c>
      <c r="AD279" s="96" t="n">
        <v>2.01</v>
      </c>
      <c r="AE279" s="96" t="n">
        <v>2.24</v>
      </c>
      <c r="AF279" s="103" t="n">
        <v>1.28</v>
      </c>
      <c r="AG279" s="91" t="inlineStr">
        <is>
          <t>Accumulation</t>
        </is>
      </c>
      <c r="AH279" s="100" t="n">
        <v>0</v>
      </c>
      <c r="AI279" s="101" t="n">
        <v>0</v>
      </c>
      <c r="AJ279" s="92" t="inlineStr">
        <is>
          <t>N</t>
        </is>
      </c>
      <c r="AK279" s="96" t="n"/>
      <c r="AL279" s="91" t="inlineStr">
        <is>
          <t>n/a</t>
        </is>
      </c>
      <c r="AM279" s="93" t="n"/>
      <c r="AN279" s="92" t="inlineStr">
        <is>
          <t>None</t>
        </is>
      </c>
      <c r="AO279" s="102" t="n">
        <v>0</v>
      </c>
      <c r="AP279" s="103" t="n">
        <v>1.44</v>
      </c>
      <c r="AQ279" s="102" t="n">
        <v>77</v>
      </c>
      <c r="AR279" s="91" t="inlineStr">
        <is>
          <t>N</t>
        </is>
      </c>
      <c r="AS279" s="104" t="n">
        <v>0.6</v>
      </c>
      <c r="AT279" s="92">
        <f>IF(AND(P279="52-wk high",T279&gt;=Settings!$B$7),"Y","N")</f>
        <v/>
      </c>
      <c r="AU279" s="91">
        <f>IF(AND(AD279&gt;=Settings!$B$8,M279&gt;0),"Y","N")</f>
        <v/>
      </c>
      <c r="AV279" s="91">
        <f>IF(OR(AH279&gt;Settings!$B$9,AI279&gt;Settings!$B$9),"Y","N")</f>
        <v/>
      </c>
      <c r="AW279" s="91">
        <f>IF(AJ279&lt;&gt;"Y","n/a",IF(AND(M279&gt;0,AK279&gt;Settings!$B$10),"Y","N"))</f>
        <v/>
      </c>
      <c r="AX279" s="91">
        <f>IF(AO279&gt;=Settings!$B$11,"Y","N")</f>
        <v/>
      </c>
      <c r="AY279" s="99">
        <f>(AT279="Y")+(AU279="Y")+(AV279="Y")+(AW279="Y")+(AX279="Y")</f>
        <v/>
      </c>
      <c r="AZ279" s="94">
        <f>IF(AY279=0,"None",_xlfn.TEXTJOIN(", ",TRUE(),IF(AT279="Y","Breakout",""),IF(AU279="Y","Accumulation",""),IF(AV279="Y","Institutional buying",""),IF(AW279="Y","Long buildup",""),IF(AX279="Y","Momentum leader","")))</f>
        <v/>
      </c>
      <c r="BA279" s="94">
        <f>IF(BW279="","","Passes "&amp;AY279&amp;" of 5 buy-side scans"&amp;IF(G279="Y","; RED FLAG: filter out using Red flag column",""))</f>
        <v/>
      </c>
      <c r="BB279" s="91" t="inlineStr">
        <is>
          <t>None</t>
        </is>
      </c>
      <c r="BC279" s="92" t="inlineStr">
        <is>
          <t>Y</t>
        </is>
      </c>
      <c r="BD279" s="94" t="inlineStr">
        <is>
          <t>PE &gt; 50</t>
        </is>
      </c>
      <c r="BE279" s="94" t="n"/>
      <c r="BF279" s="92">
        <f>IF(R279*100000&gt;=Settings!$B$5,"Y","N")</f>
        <v/>
      </c>
      <c r="BG279" s="91">
        <f>IF(F279&gt;Settings!$B$6,"Y","N")</f>
        <v/>
      </c>
      <c r="BH279" s="97" t="n">
        <v>-13.95</v>
      </c>
      <c r="BI279" s="96" t="n">
        <v>-2.31</v>
      </c>
      <c r="BJ279" s="96" t="n">
        <v>-4.05</v>
      </c>
      <c r="BK279" s="96" t="n">
        <v>-8.369999999999999</v>
      </c>
      <c r="BL279" s="96" t="n">
        <v>14.43</v>
      </c>
      <c r="BM279" s="96" t="n">
        <v>17.5</v>
      </c>
      <c r="BN279" s="97" t="n">
        <v>-2.69</v>
      </c>
      <c r="BO279" s="96" t="n">
        <v>-4.21</v>
      </c>
      <c r="BP279" s="96" t="n">
        <v>-2.78</v>
      </c>
      <c r="BQ279" s="96" t="n">
        <v>1.49</v>
      </c>
      <c r="BR279" s="91" t="inlineStr">
        <is>
          <t>Mixed</t>
        </is>
      </c>
      <c r="BS279" s="91" t="inlineStr">
        <is>
          <t>None</t>
        </is>
      </c>
      <c r="BT279" s="96" t="n">
        <v>37.5</v>
      </c>
      <c r="BU279" s="91" t="inlineStr">
        <is>
          <t>N</t>
        </is>
      </c>
      <c r="BV279" s="99">
        <f>IF(OR(BF279&lt;&gt;"Y",BG279&lt;&gt;"Y"),"",(AND(ISNUMBER(BQ279),BQ279&gt;0))+(BR279="Stacked up")+(AND(ISNUMBER(BH279),BH279&gt;=-Settings!$B$17))+(AND(ISNUMBER(BK279),ISNUMBER(BM279),BK279&gt;0,BM279&gt;0))+(AND(ISNUMBER(AQ279),AQ279&gt;=Settings!$B$18))+(AND(ISNUMBER(BT279),BT279&gt;=Settings!$B$19,BT279&lt;=Settings!$B$20))+(AND(ISNUMBER(AS279),AS279&gt;0))+(AND(ISNUMBER(T279),ISNUMBER(M279),T279&gt;=Settings!$B$21,M279&gt;0))+(AND(ISNUMBER(AD279),ISNUMBER(M279),AD279&gt;=Settings!$B$22,M279&gt;0))+(AY279&gt;=1))</f>
        <v/>
      </c>
      <c r="BW279" s="91">
        <f>IF(OR(AY279=0,BF279&lt;&gt;"Y",BG279&lt;&gt;"Y"),"",1+SUMPRODUCT(($A$6:$A$2604=A279)*($AY$6:$AY$2604&gt;0)*($BF$6:$BF$2604="Y")*($BG$6:$BG$2604="Y")*(($AY$6:$AY$2604&gt;AY279)+($AY$6:$AY$2604=AY279)*($AD$6:$AD$2604&gt;AD279))))</f>
        <v/>
      </c>
    </row>
    <row r="280" ht="23.85" customHeight="1" s="55">
      <c r="A280" s="90" t="n">
        <v>46296</v>
      </c>
      <c r="B280" s="91" t="inlineStr">
        <is>
          <t>KARURVYSYA</t>
        </is>
      </c>
      <c r="C280" s="91" t="inlineStr">
        <is>
          <t>INE036D01028</t>
        </is>
      </c>
      <c r="D280" s="91" t="inlineStr">
        <is>
          <t>Financial Services</t>
        </is>
      </c>
      <c r="E280" s="91" t="inlineStr">
        <is>
          <t>Smallcap 250</t>
        </is>
      </c>
      <c r="F280" s="93" t="n">
        <v>31442</v>
      </c>
      <c r="G280" s="92" t="inlineStr">
        <is>
          <t>N</t>
        </is>
      </c>
      <c r="H280" s="94" t="n"/>
      <c r="I280" s="91" t="inlineStr">
        <is>
          <t>N</t>
        </is>
      </c>
      <c r="J280" s="92">
        <f>IF(K280="","N","Y")</f>
        <v/>
      </c>
      <c r="K280" s="94">
        <f>_xlfn.TEXTJOIN("; ",TRUE,IF(P280="52-wk low","52-wk low",""),IF(AND(AD280&gt;=Settings!$B$12,M280&lt;0),"Distribution",""),IF(AND(AJ280="Y",M280&lt;0,AK280&lt;-Settings!$B$13),"Long unwinding",""),IF(AND(AJ280="Y",M280&lt;0,AK280&gt;Settings!$B$13),"Short buildup",""))</f>
        <v/>
      </c>
      <c r="L280" s="95" t="n">
        <v>325.3</v>
      </c>
      <c r="M280" s="96" t="n">
        <v>0.15</v>
      </c>
      <c r="N280" s="93" t="n">
        <v>538</v>
      </c>
      <c r="O280" s="91" t="inlineStr">
        <is>
          <t>None</t>
        </is>
      </c>
      <c r="P280" s="91" t="inlineStr">
        <is>
          <t>None</t>
        </is>
      </c>
      <c r="Q280" s="97" t="n">
        <v>30.73</v>
      </c>
      <c r="R280" s="96" t="n">
        <v>17.74</v>
      </c>
      <c r="S280" s="96" t="n">
        <v>1.82</v>
      </c>
      <c r="T280" s="96" t="n">
        <v>1.46</v>
      </c>
      <c r="U280" s="96" t="n">
        <v>0.9399999999999999</v>
      </c>
      <c r="V280" s="103" t="n">
        <v>0.54</v>
      </c>
      <c r="W280" s="102" t="n">
        <v>0</v>
      </c>
      <c r="X280" s="93" t="n"/>
      <c r="Y280" s="91" t="inlineStr">
        <is>
          <t>None</t>
        </is>
      </c>
      <c r="Z280" s="99" t="n">
        <v>58.38</v>
      </c>
      <c r="AA280" s="96" t="n">
        <v>1.1</v>
      </c>
      <c r="AB280" s="96" t="n">
        <v>1.12</v>
      </c>
      <c r="AC280" s="96" t="n">
        <v>2.01</v>
      </c>
      <c r="AD280" s="96" t="n">
        <v>1.81</v>
      </c>
      <c r="AE280" s="96" t="n">
        <v>1.37</v>
      </c>
      <c r="AF280" s="103" t="n">
        <v>1.32</v>
      </c>
      <c r="AG280" s="91" t="inlineStr">
        <is>
          <t>Normal</t>
        </is>
      </c>
      <c r="AH280" s="100" t="n">
        <v>0</v>
      </c>
      <c r="AI280" s="101" t="n">
        <v>0</v>
      </c>
      <c r="AJ280" s="92" t="inlineStr">
        <is>
          <t>N</t>
        </is>
      </c>
      <c r="AK280" s="96" t="n"/>
      <c r="AL280" s="91" t="inlineStr">
        <is>
          <t>n/a</t>
        </is>
      </c>
      <c r="AM280" s="93" t="n"/>
      <c r="AN280" s="92" t="inlineStr">
        <is>
          <t>500 Mom 50; Smallcap250 MQ 100; MidSmall400 MQ 100; 500 Multicap MQ 50</t>
        </is>
      </c>
      <c r="AO280" s="102" t="n">
        <v>4</v>
      </c>
      <c r="AP280" s="103" t="n">
        <v>1.63</v>
      </c>
      <c r="AQ280" s="102" t="n">
        <v>82</v>
      </c>
      <c r="AR280" s="91" t="inlineStr">
        <is>
          <t>N</t>
        </is>
      </c>
      <c r="AS280" s="104" t="n">
        <v>0.6</v>
      </c>
      <c r="AT280" s="92">
        <f>IF(AND(P280="52-wk high",T280&gt;=Settings!$B$7),"Y","N")</f>
        <v/>
      </c>
      <c r="AU280" s="91">
        <f>IF(AND(AD280&gt;=Settings!$B$8,M280&gt;0),"Y","N")</f>
        <v/>
      </c>
      <c r="AV280" s="91">
        <f>IF(OR(AH280&gt;Settings!$B$9,AI280&gt;Settings!$B$9),"Y","N")</f>
        <v/>
      </c>
      <c r="AW280" s="91">
        <f>IF(AJ280&lt;&gt;"Y","n/a",IF(AND(M280&gt;0,AK280&gt;Settings!$B$10),"Y","N"))</f>
        <v/>
      </c>
      <c r="AX280" s="91">
        <f>IF(AO280&gt;=Settings!$B$11,"Y","N")</f>
        <v/>
      </c>
      <c r="AY280" s="99">
        <f>(AT280="Y")+(AU280="Y")+(AV280="Y")+(AW280="Y")+(AX280="Y")</f>
        <v/>
      </c>
      <c r="AZ280" s="94">
        <f>IF(AY280=0,"None",_xlfn.TEXTJOIN(", ",TRUE(),IF(AT280="Y","Breakout",""),IF(AU280="Y","Accumulation",""),IF(AV280="Y","Institutional buying",""),IF(AW280="Y","Long buildup",""),IF(AX280="Y","Momentum leader","")))</f>
        <v/>
      </c>
      <c r="BA280" s="94">
        <f>IF(BW280="","","Passes "&amp;AY280&amp;" of 5 buy-side scans"&amp;IF(G280="Y","; RED FLAG: filter out using Red flag column",""))</f>
        <v/>
      </c>
      <c r="BB280" s="91" t="inlineStr">
        <is>
          <t>None</t>
        </is>
      </c>
      <c r="BC280" s="92" t="inlineStr">
        <is>
          <t>N</t>
        </is>
      </c>
      <c r="BD280" s="94" t="n"/>
      <c r="BE280" s="94" t="n"/>
      <c r="BF280" s="92">
        <f>IF(R280*100000&gt;=Settings!$B$5,"Y","N")</f>
        <v/>
      </c>
      <c r="BG280" s="91">
        <f>IF(F280&gt;Settings!$B$6,"Y","N")</f>
        <v/>
      </c>
      <c r="BH280" s="97" t="n">
        <v>-9.300000000000001</v>
      </c>
      <c r="BI280" s="96" t="n">
        <v>0.09</v>
      </c>
      <c r="BJ280" s="96" t="n">
        <v>-6.42</v>
      </c>
      <c r="BK280" s="96" t="n">
        <v>8.4</v>
      </c>
      <c r="BL280" s="96" t="n">
        <v>11.46</v>
      </c>
      <c r="BM280" s="96" t="n">
        <v>54.46</v>
      </c>
      <c r="BN280" s="97" t="n">
        <v>-1.17</v>
      </c>
      <c r="BO280" s="96" t="n">
        <v>-1.08</v>
      </c>
      <c r="BP280" s="96" t="n">
        <v>1.9</v>
      </c>
      <c r="BQ280" s="96" t="n">
        <v>8.32</v>
      </c>
      <c r="BR280" s="91" t="inlineStr">
        <is>
          <t>Mixed</t>
        </is>
      </c>
      <c r="BS280" s="91" t="inlineStr">
        <is>
          <t>None</t>
        </is>
      </c>
      <c r="BT280" s="96" t="n">
        <v>45.2</v>
      </c>
      <c r="BU280" s="91" t="inlineStr">
        <is>
          <t>N</t>
        </is>
      </c>
      <c r="BV280" s="99">
        <f>IF(OR(BF280&lt;&gt;"Y",BG280&lt;&gt;"Y"),"",(AND(ISNUMBER(BQ280),BQ280&gt;0))+(BR280="Stacked up")+(AND(ISNUMBER(BH280),BH280&gt;=-Settings!$B$17))+(AND(ISNUMBER(BK280),ISNUMBER(BM280),BK280&gt;0,BM280&gt;0))+(AND(ISNUMBER(AQ280),AQ280&gt;=Settings!$B$18))+(AND(ISNUMBER(BT280),BT280&gt;=Settings!$B$19,BT280&lt;=Settings!$B$20))+(AND(ISNUMBER(AS280),AS280&gt;0))+(AND(ISNUMBER(T280),ISNUMBER(M280),T280&gt;=Settings!$B$21,M280&gt;0))+(AND(ISNUMBER(AD280),ISNUMBER(M280),AD280&gt;=Settings!$B$22,M280&gt;0))+(AY280&gt;=1))</f>
        <v/>
      </c>
      <c r="BW280" s="91">
        <f>IF(OR(AY280=0,BF280&lt;&gt;"Y",BG280&lt;&gt;"Y"),"",1+SUMPRODUCT(($A$6:$A$2604=A280)*($AY$6:$AY$2604&gt;0)*($BF$6:$BF$2604="Y")*($BG$6:$BG$2604="Y")*(($AY$6:$AY$2604&gt;AY280)+($AY$6:$AY$2604=AY280)*($AD$6:$AD$2604&gt;AD280))))</f>
        <v/>
      </c>
    </row>
    <row r="281" ht="23.85" customHeight="1" s="55">
      <c r="A281" s="90" t="n">
        <v>46296</v>
      </c>
      <c r="B281" s="91" t="inlineStr">
        <is>
          <t>NUVAMA</t>
        </is>
      </c>
      <c r="C281" s="91" t="inlineStr">
        <is>
          <t>INE531F01023</t>
        </is>
      </c>
      <c r="D281" s="91" t="inlineStr">
        <is>
          <t>Financial Services</t>
        </is>
      </c>
      <c r="E281" s="91" t="inlineStr">
        <is>
          <t>Smallcap 250</t>
        </is>
      </c>
      <c r="F281" s="93" t="n">
        <v>31393</v>
      </c>
      <c r="G281" s="92" t="inlineStr">
        <is>
          <t>N</t>
        </is>
      </c>
      <c r="H281" s="94" t="n"/>
      <c r="I281" s="91" t="inlineStr">
        <is>
          <t>N</t>
        </is>
      </c>
      <c r="J281" s="92">
        <f>IF(K281="","N","Y")</f>
        <v/>
      </c>
      <c r="K281" s="94">
        <f>_xlfn.TEXTJOIN("; ",TRUE,IF(P281="52-wk low","52-wk low",""),IF(AND(AD281&gt;=Settings!$B$12,M281&lt;0),"Distribution",""),IF(AND(AJ281="Y",M281&lt;0,AK281&lt;-Settings!$B$13),"Long unwinding",""),IF(AND(AJ281="Y",M281&lt;0,AK281&gt;Settings!$B$13),"Short buildup",""))</f>
        <v/>
      </c>
      <c r="L281" s="95" t="n">
        <v>1701.4</v>
      </c>
      <c r="M281" s="96" t="n">
        <v>2.96</v>
      </c>
      <c r="N281" s="93" t="n">
        <v>123</v>
      </c>
      <c r="O281" s="91" t="inlineStr">
        <is>
          <t>None</t>
        </is>
      </c>
      <c r="P281" s="91" t="inlineStr">
        <is>
          <t>None</t>
        </is>
      </c>
      <c r="Q281" s="97" t="n">
        <v>8.56</v>
      </c>
      <c r="R281" s="96" t="n">
        <v>2.98</v>
      </c>
      <c r="S281" s="96" t="n">
        <v>2.62</v>
      </c>
      <c r="T281" s="96" t="n">
        <v>2.14</v>
      </c>
      <c r="U281" s="96" t="n">
        <v>1.88</v>
      </c>
      <c r="V281" s="103" t="n">
        <v>0.65</v>
      </c>
      <c r="W281" s="102" t="n">
        <v>2</v>
      </c>
      <c r="X281" s="93" t="n">
        <v>89</v>
      </c>
      <c r="Y281" s="91" t="inlineStr">
        <is>
          <t>None</t>
        </is>
      </c>
      <c r="Z281" s="99" t="n">
        <v>37.52</v>
      </c>
      <c r="AA281" s="96" t="n">
        <v>0.72</v>
      </c>
      <c r="AB281" s="96" t="n">
        <v>0.74</v>
      </c>
      <c r="AC281" s="96" t="n">
        <v>2.03</v>
      </c>
      <c r="AD281" s="96" t="n">
        <v>1.79</v>
      </c>
      <c r="AE281" s="96" t="n">
        <v>1.6</v>
      </c>
      <c r="AF281" s="103" t="n">
        <v>1.16</v>
      </c>
      <c r="AG281" s="91" t="inlineStr">
        <is>
          <t>Normal</t>
        </is>
      </c>
      <c r="AH281" s="100" t="n">
        <v>0</v>
      </c>
      <c r="AI281" s="101" t="n">
        <v>520420</v>
      </c>
      <c r="AJ281" s="92" t="inlineStr">
        <is>
          <t>N</t>
        </is>
      </c>
      <c r="AK281" s="96" t="n"/>
      <c r="AL281" s="91" t="inlineStr">
        <is>
          <t>n/a</t>
        </is>
      </c>
      <c r="AM281" s="93" t="n"/>
      <c r="AN281" s="92" t="inlineStr">
        <is>
          <t>None</t>
        </is>
      </c>
      <c r="AO281" s="102" t="n">
        <v>0</v>
      </c>
      <c r="AP281" s="103" t="n"/>
      <c r="AQ281" s="102" t="n"/>
      <c r="AR281" s="91" t="inlineStr">
        <is>
          <t>N</t>
        </is>
      </c>
      <c r="AS281" s="104" t="n">
        <v>0.6</v>
      </c>
      <c r="AT281" s="92">
        <f>IF(AND(P281="52-wk high",T281&gt;=Settings!$B$7),"Y","N")</f>
        <v/>
      </c>
      <c r="AU281" s="91">
        <f>IF(AND(AD281&gt;=Settings!$B$8,M281&gt;0),"Y","N")</f>
        <v/>
      </c>
      <c r="AV281" s="91">
        <f>IF(OR(AH281&gt;Settings!$B$9,AI281&gt;Settings!$B$9),"Y","N")</f>
        <v/>
      </c>
      <c r="AW281" s="91">
        <f>IF(AJ281&lt;&gt;"Y","n/a",IF(AND(M281&gt;0,AK281&gt;Settings!$B$10),"Y","N"))</f>
        <v/>
      </c>
      <c r="AX281" s="91">
        <f>IF(AO281&gt;=Settings!$B$11,"Y","N")</f>
        <v/>
      </c>
      <c r="AY281" s="99">
        <f>(AT281="Y")+(AU281="Y")+(AV281="Y")+(AW281="Y")+(AX281="Y")</f>
        <v/>
      </c>
      <c r="AZ281" s="94">
        <f>IF(AY281=0,"None",_xlfn.TEXTJOIN(", ",TRUE(),IF(AT281="Y","Breakout",""),IF(AU281="Y","Accumulation",""),IF(AV281="Y","Institutional buying",""),IF(AW281="Y","Long buildup",""),IF(AX281="Y","Momentum leader","")))</f>
        <v/>
      </c>
      <c r="BA281" s="94">
        <f>IF(BW281="","","Passes "&amp;AY281&amp;" of 5 buy-side scans"&amp;IF(G281="Y","; RED FLAG: filter out using Red flag column",""))</f>
        <v/>
      </c>
      <c r="BB281" s="91" t="inlineStr">
        <is>
          <t>None</t>
        </is>
      </c>
      <c r="BC281" s="92" t="inlineStr">
        <is>
          <t>N</t>
        </is>
      </c>
      <c r="BD281" s="94" t="n"/>
      <c r="BE281" s="94" t="n"/>
      <c r="BF281" s="92">
        <f>IF(R281*100000&gt;=Settings!$B$5,"Y","N")</f>
        <v/>
      </c>
      <c r="BG281" s="91">
        <f>IF(F281&gt;Settings!$B$6,"Y","N")</f>
        <v/>
      </c>
      <c r="BH281" s="97" t="n">
        <v>-17.65</v>
      </c>
      <c r="BI281" s="96" t="n">
        <v>0.35</v>
      </c>
      <c r="BJ281" s="96" t="n">
        <v>-4.68</v>
      </c>
      <c r="BK281" s="96" t="n">
        <v>-4.85</v>
      </c>
      <c r="BL281" s="96" t="n">
        <v>49.39</v>
      </c>
      <c r="BM281" s="96" t="n"/>
      <c r="BN281" s="97" t="n">
        <v>-0.23</v>
      </c>
      <c r="BO281" s="96" t="n">
        <v>-1.38</v>
      </c>
      <c r="BP281" s="96" t="n">
        <v>1.14</v>
      </c>
      <c r="BQ281" s="96" t="n"/>
      <c r="BR281" s="91" t="n"/>
      <c r="BS281" s="91" t="inlineStr">
        <is>
          <t>None</t>
        </is>
      </c>
      <c r="BT281" s="96" t="n">
        <v>50.5</v>
      </c>
      <c r="BU281" s="91" t="n"/>
      <c r="BV281" s="99">
        <f>IF(OR(BF281&lt;&gt;"Y",BG281&lt;&gt;"Y"),"",(AND(ISNUMBER(BQ281),BQ281&gt;0))+(BR281="Stacked up")+(AND(ISNUMBER(BH281),BH281&gt;=-Settings!$B$17))+(AND(ISNUMBER(BK281),ISNUMBER(BM281),BK281&gt;0,BM281&gt;0))+(AND(ISNUMBER(AQ281),AQ281&gt;=Settings!$B$18))+(AND(ISNUMBER(BT281),BT281&gt;=Settings!$B$19,BT281&lt;=Settings!$B$20))+(AND(ISNUMBER(AS281),AS281&gt;0))+(AND(ISNUMBER(T281),ISNUMBER(M281),T281&gt;=Settings!$B$21,M281&gt;0))+(AND(ISNUMBER(AD281),ISNUMBER(M281),AD281&gt;=Settings!$B$22,M281&gt;0))+(AY281&gt;=1))</f>
        <v/>
      </c>
      <c r="BW281" s="91">
        <f>IF(OR(AY281=0,BF281&lt;&gt;"Y",BG281&lt;&gt;"Y"),"",1+SUMPRODUCT(($A$6:$A$2604=A281)*($AY$6:$AY$2604&gt;0)*($BF$6:$BF$2604="Y")*($BG$6:$BG$2604="Y")*(($AY$6:$AY$2604&gt;AY281)+($AY$6:$AY$2604=AY281)*($AD$6:$AD$2604&gt;AD281))))</f>
        <v/>
      </c>
    </row>
    <row r="282" ht="23.85" customHeight="1" s="55">
      <c r="A282" s="90" t="n">
        <v>46296</v>
      </c>
      <c r="B282" s="91" t="inlineStr">
        <is>
          <t>REDINGTON</t>
        </is>
      </c>
      <c r="C282" s="91" t="inlineStr">
        <is>
          <t>INE891D01026</t>
        </is>
      </c>
      <c r="D282" s="91" t="inlineStr">
        <is>
          <t>Services</t>
        </is>
      </c>
      <c r="E282" s="91" t="inlineStr">
        <is>
          <t>Smallcap 250</t>
        </is>
      </c>
      <c r="F282" s="93" t="n">
        <v>31111</v>
      </c>
      <c r="G282" s="92" t="inlineStr">
        <is>
          <t>N</t>
        </is>
      </c>
      <c r="H282" s="94" t="n"/>
      <c r="I282" s="91" t="inlineStr">
        <is>
          <t>N</t>
        </is>
      </c>
      <c r="J282" s="92">
        <f>IF(K282="","N","Y")</f>
        <v/>
      </c>
      <c r="K282" s="94">
        <f>_xlfn.TEXTJOIN("; ",TRUE,IF(P282="52-wk low","52-wk low",""),IF(AND(AD282&gt;=Settings!$B$12,M282&lt;0),"Distribution",""),IF(AND(AJ282="Y",M282&lt;0,AK282&lt;-Settings!$B$13),"Long unwinding",""),IF(AND(AJ282="Y",M282&lt;0,AK282&gt;Settings!$B$13),"Short buildup",""))</f>
        <v/>
      </c>
      <c r="L282" s="95" t="n">
        <v>397.95</v>
      </c>
      <c r="M282" s="96" t="n">
        <v>-2.22</v>
      </c>
      <c r="N282" s="93" t="n">
        <v>1752</v>
      </c>
      <c r="O282" s="91" t="inlineStr">
        <is>
          <t>None</t>
        </is>
      </c>
      <c r="P282" s="91" t="inlineStr">
        <is>
          <t>None</t>
        </is>
      </c>
      <c r="Q282" s="97" t="n">
        <v>27.95</v>
      </c>
      <c r="R282" s="96" t="n">
        <v>58.8</v>
      </c>
      <c r="S282" s="96" t="n">
        <v>0.45</v>
      </c>
      <c r="T282" s="96" t="n">
        <v>0.34</v>
      </c>
      <c r="U282" s="96" t="n">
        <v>0.42</v>
      </c>
      <c r="V282" s="103" t="n">
        <v>0.87</v>
      </c>
      <c r="W282" s="102" t="n">
        <v>4</v>
      </c>
      <c r="X282" s="93" t="n"/>
      <c r="Y282" s="91" t="inlineStr">
        <is>
          <t>None</t>
        </is>
      </c>
      <c r="Z282" s="99" t="n">
        <v>48.9</v>
      </c>
      <c r="AA282" s="96" t="n">
        <v>1.2</v>
      </c>
      <c r="AB282" s="96" t="n">
        <v>1.32</v>
      </c>
      <c r="AC282" s="96" t="n">
        <v>0.6</v>
      </c>
      <c r="AD282" s="96" t="n">
        <v>0.63</v>
      </c>
      <c r="AE282" s="96" t="n">
        <v>0.73</v>
      </c>
      <c r="AF282" s="103" t="n">
        <v>1.33</v>
      </c>
      <c r="AG282" s="91" t="inlineStr">
        <is>
          <t>Normal</t>
        </is>
      </c>
      <c r="AH282" s="100" t="n">
        <v>0</v>
      </c>
      <c r="AI282" s="101" t="n">
        <v>0</v>
      </c>
      <c r="AJ282" s="92" t="inlineStr">
        <is>
          <t>N</t>
        </is>
      </c>
      <c r="AK282" s="96" t="n"/>
      <c r="AL282" s="91" t="inlineStr">
        <is>
          <t>n/a</t>
        </is>
      </c>
      <c r="AM282" s="93" t="n"/>
      <c r="AN282" s="92" t="inlineStr">
        <is>
          <t>Smallcap250 MQ 100</t>
        </is>
      </c>
      <c r="AO282" s="102" t="n">
        <v>1</v>
      </c>
      <c r="AP282" s="103" t="n">
        <v>2.36</v>
      </c>
      <c r="AQ282" s="102" t="n">
        <v>93</v>
      </c>
      <c r="AR282" s="91" t="inlineStr">
        <is>
          <t>N</t>
        </is>
      </c>
      <c r="AS282" s="104" t="n">
        <v>5.23</v>
      </c>
      <c r="AT282" s="92">
        <f>IF(AND(P282="52-wk high",T282&gt;=Settings!$B$7),"Y","N")</f>
        <v/>
      </c>
      <c r="AU282" s="91">
        <f>IF(AND(AD282&gt;=Settings!$B$8,M282&gt;0),"Y","N")</f>
        <v/>
      </c>
      <c r="AV282" s="91">
        <f>IF(OR(AH282&gt;Settings!$B$9,AI282&gt;Settings!$B$9),"Y","N")</f>
        <v/>
      </c>
      <c r="AW282" s="91">
        <f>IF(AJ282&lt;&gt;"Y","n/a",IF(AND(M282&gt;0,AK282&gt;Settings!$B$10),"Y","N"))</f>
        <v/>
      </c>
      <c r="AX282" s="91">
        <f>IF(AO282&gt;=Settings!$B$11,"Y","N")</f>
        <v/>
      </c>
      <c r="AY282" s="99">
        <f>(AT282="Y")+(AU282="Y")+(AV282="Y")+(AW282="Y")+(AX282="Y")</f>
        <v/>
      </c>
      <c r="AZ282" s="94">
        <f>IF(AY282=0,"None",_xlfn.TEXTJOIN(", ",TRUE(),IF(AT282="Y","Breakout",""),IF(AU282="Y","Accumulation",""),IF(AV282="Y","Institutional buying",""),IF(AW282="Y","Long buildup",""),IF(AX282="Y","Momentum leader","")))</f>
        <v/>
      </c>
      <c r="BA282" s="94">
        <f>IF(BW282="","","Passes "&amp;AY282&amp;" of 5 buy-side scans"&amp;IF(G282="Y","; RED FLAG: filter out using Red flag column",""))</f>
        <v/>
      </c>
      <c r="BB282" s="91" t="inlineStr">
        <is>
          <t>None</t>
        </is>
      </c>
      <c r="BC282" s="92" t="inlineStr">
        <is>
          <t>Y</t>
        </is>
      </c>
      <c r="BD282" s="94" t="inlineStr">
        <is>
          <t>&gt;75% move in 6 months; High-low range &gt;100% in 6 months</t>
        </is>
      </c>
      <c r="BE282" s="94" t="n"/>
      <c r="BF282" s="92">
        <f>IF(R282*100000&gt;=Settings!$B$5,"Y","N")</f>
        <v/>
      </c>
      <c r="BG282" s="91">
        <f>IF(F282&gt;Settings!$B$6,"Y","N")</f>
        <v/>
      </c>
      <c r="BH282" s="97" t="n">
        <v>-5.14</v>
      </c>
      <c r="BI282" s="96" t="n">
        <v>-2.08</v>
      </c>
      <c r="BJ282" s="96" t="n">
        <v>13.83</v>
      </c>
      <c r="BK282" s="96" t="n">
        <v>45.42</v>
      </c>
      <c r="BL282" s="96" t="n">
        <v>96.56999999999999</v>
      </c>
      <c r="BM282" s="96" t="n">
        <v>42.63</v>
      </c>
      <c r="BN282" s="97" t="n">
        <v>1.71</v>
      </c>
      <c r="BO282" s="96" t="n">
        <v>10.53</v>
      </c>
      <c r="BP282" s="96" t="n">
        <v>22.45</v>
      </c>
      <c r="BQ282" s="96" t="n">
        <v>33.93</v>
      </c>
      <c r="BR282" s="91" t="inlineStr">
        <is>
          <t>Stacked up</t>
        </is>
      </c>
      <c r="BS282" s="91" t="inlineStr">
        <is>
          <t>None</t>
        </is>
      </c>
      <c r="BT282" s="96" t="n">
        <v>53.6</v>
      </c>
      <c r="BU282" s="91" t="inlineStr">
        <is>
          <t>N</t>
        </is>
      </c>
      <c r="BV282" s="99">
        <f>IF(OR(BF282&lt;&gt;"Y",BG282&lt;&gt;"Y"),"",(AND(ISNUMBER(BQ282),BQ282&gt;0))+(BR282="Stacked up")+(AND(ISNUMBER(BH282),BH282&gt;=-Settings!$B$17))+(AND(ISNUMBER(BK282),ISNUMBER(BM282),BK282&gt;0,BM282&gt;0))+(AND(ISNUMBER(AQ282),AQ282&gt;=Settings!$B$18))+(AND(ISNUMBER(BT282),BT282&gt;=Settings!$B$19,BT282&lt;=Settings!$B$20))+(AND(ISNUMBER(AS282),AS282&gt;0))+(AND(ISNUMBER(T282),ISNUMBER(M282),T282&gt;=Settings!$B$21,M282&gt;0))+(AND(ISNUMBER(AD282),ISNUMBER(M282),AD282&gt;=Settings!$B$22,M282&gt;0))+(AY282&gt;=1))</f>
        <v/>
      </c>
      <c r="BW282" s="91">
        <f>IF(OR(AY282=0,BF282&lt;&gt;"Y",BG282&lt;&gt;"Y"),"",1+SUMPRODUCT(($A$6:$A$2604=A282)*($AY$6:$AY$2604&gt;0)*($BF$6:$BF$2604="Y")*($BG$6:$BG$2604="Y")*(($AY$6:$AY$2604&gt;AY282)+($AY$6:$AY$2604=AY282)*($AD$6:$AD$2604&gt;AD282))))</f>
        <v/>
      </c>
    </row>
    <row r="283" ht="23.85" customHeight="1" s="55">
      <c r="A283" s="90" t="n">
        <v>46296</v>
      </c>
      <c r="B283" s="91" t="inlineStr">
        <is>
          <t>KIMS</t>
        </is>
      </c>
      <c r="C283" s="91" t="inlineStr">
        <is>
          <t>INE967H01025</t>
        </is>
      </c>
      <c r="D283" s="91" t="inlineStr">
        <is>
          <t>Healthcare</t>
        </is>
      </c>
      <c r="E283" s="91" t="inlineStr">
        <is>
          <t>Smallcap 250</t>
        </is>
      </c>
      <c r="F283" s="93" t="n">
        <v>30923</v>
      </c>
      <c r="G283" s="92" t="inlineStr">
        <is>
          <t>N</t>
        </is>
      </c>
      <c r="H283" s="94" t="n"/>
      <c r="I283" s="91" t="inlineStr">
        <is>
          <t>N</t>
        </is>
      </c>
      <c r="J283" s="92">
        <f>IF(K283="","N","Y")</f>
        <v/>
      </c>
      <c r="K283" s="94">
        <f>_xlfn.TEXTJOIN("; ",TRUE,IF(P283="52-wk low","52-wk low",""),IF(AND(AD283&gt;=Settings!$B$12,M283&lt;0),"Distribution",""),IF(AND(AJ283="Y",M283&lt;0,AK283&lt;-Settings!$B$13),"Long unwinding",""),IF(AND(AJ283="Y",M283&lt;0,AK283&gt;Settings!$B$13),"Short buildup",""))</f>
        <v/>
      </c>
      <c r="L283" s="95" t="n">
        <v>736.25</v>
      </c>
      <c r="M283" s="96" t="n">
        <v>-1.36</v>
      </c>
      <c r="N283" s="93" t="n">
        <v>1230</v>
      </c>
      <c r="O283" s="91" t="inlineStr">
        <is>
          <t>None</t>
        </is>
      </c>
      <c r="P283" s="91" t="inlineStr">
        <is>
          <t>None</t>
        </is>
      </c>
      <c r="Q283" s="97" t="n">
        <v>9.01</v>
      </c>
      <c r="R283" s="96" t="n">
        <v>5.47</v>
      </c>
      <c r="S283" s="96" t="n">
        <v>1.68</v>
      </c>
      <c r="T283" s="96" t="n">
        <v>1.5</v>
      </c>
      <c r="U283" s="96" t="n">
        <v>1.44</v>
      </c>
      <c r="V283" s="103" t="n">
        <v>0.91</v>
      </c>
      <c r="W283" s="102" t="n">
        <v>5</v>
      </c>
      <c r="X283" s="93" t="n">
        <v>180</v>
      </c>
      <c r="Y283" s="91" t="inlineStr">
        <is>
          <t>None</t>
        </is>
      </c>
      <c r="Z283" s="99" t="n">
        <v>63.81</v>
      </c>
      <c r="AA283" s="96" t="n">
        <v>1.13</v>
      </c>
      <c r="AB283" s="96" t="n">
        <v>1.05</v>
      </c>
      <c r="AC283" s="96" t="n">
        <v>1.8</v>
      </c>
      <c r="AD283" s="96" t="n">
        <v>1.5</v>
      </c>
      <c r="AE283" s="96" t="n">
        <v>1.62</v>
      </c>
      <c r="AF283" s="103" t="n">
        <v>1.03</v>
      </c>
      <c r="AG283" s="91" t="inlineStr">
        <is>
          <t>Normal</t>
        </is>
      </c>
      <c r="AH283" s="100" t="n">
        <v>0</v>
      </c>
      <c r="AI283" s="101" t="n">
        <v>0</v>
      </c>
      <c r="AJ283" s="92" t="inlineStr">
        <is>
          <t>N</t>
        </is>
      </c>
      <c r="AK283" s="96" t="n"/>
      <c r="AL283" s="91" t="inlineStr">
        <is>
          <t>n/a</t>
        </is>
      </c>
      <c r="AM283" s="93" t="n"/>
      <c r="AN283" s="92" t="inlineStr">
        <is>
          <t>None</t>
        </is>
      </c>
      <c r="AO283" s="102" t="n">
        <v>0</v>
      </c>
      <c r="AP283" s="103" t="n">
        <v>1.18</v>
      </c>
      <c r="AQ283" s="102" t="n">
        <v>69</v>
      </c>
      <c r="AR283" s="91" t="inlineStr">
        <is>
          <t>N</t>
        </is>
      </c>
      <c r="AS283" s="104" t="n">
        <v>3.79</v>
      </c>
      <c r="AT283" s="92">
        <f>IF(AND(P283="52-wk high",T283&gt;=Settings!$B$7),"Y","N")</f>
        <v/>
      </c>
      <c r="AU283" s="91">
        <f>IF(AND(AD283&gt;=Settings!$B$8,M283&gt;0),"Y","N")</f>
        <v/>
      </c>
      <c r="AV283" s="91">
        <f>IF(OR(AH283&gt;Settings!$B$9,AI283&gt;Settings!$B$9),"Y","N")</f>
        <v/>
      </c>
      <c r="AW283" s="91">
        <f>IF(AJ283&lt;&gt;"Y","n/a",IF(AND(M283&gt;0,AK283&gt;Settings!$B$10),"Y","N"))</f>
        <v/>
      </c>
      <c r="AX283" s="91">
        <f>IF(AO283&gt;=Settings!$B$11,"Y","N")</f>
        <v/>
      </c>
      <c r="AY283" s="99">
        <f>(AT283="Y")+(AU283="Y")+(AV283="Y")+(AW283="Y")+(AX283="Y")</f>
        <v/>
      </c>
      <c r="AZ283" s="94">
        <f>IF(AY283=0,"None",_xlfn.TEXTJOIN(", ",TRUE(),IF(AT283="Y","Breakout",""),IF(AU283="Y","Accumulation",""),IF(AV283="Y","Institutional buying",""),IF(AW283="Y","Long buildup",""),IF(AX283="Y","Momentum leader","")))</f>
        <v/>
      </c>
      <c r="BA283" s="94">
        <f>IF(BW283="","","Passes "&amp;AY283&amp;" of 5 buy-side scans"&amp;IF(G283="Y","; RED FLAG: filter out using Red flag column",""))</f>
        <v/>
      </c>
      <c r="BB283" s="91" t="inlineStr">
        <is>
          <t>None</t>
        </is>
      </c>
      <c r="BC283" s="92" t="inlineStr">
        <is>
          <t>Y</t>
        </is>
      </c>
      <c r="BD283" s="94" t="inlineStr">
        <is>
          <t>PE &gt; 50</t>
        </is>
      </c>
      <c r="BE283" s="94" t="n"/>
      <c r="BF283" s="92">
        <f>IF(R283*100000&gt;=Settings!$B$5,"Y","N")</f>
        <v/>
      </c>
      <c r="BG283" s="91">
        <f>IF(F283&gt;Settings!$B$6,"Y","N")</f>
        <v/>
      </c>
      <c r="BH283" s="97" t="n">
        <v>-14.19</v>
      </c>
      <c r="BI283" s="96" t="n">
        <v>-8.02</v>
      </c>
      <c r="BJ283" s="96" t="n">
        <v>-2.92</v>
      </c>
      <c r="BK283" s="96" t="n">
        <v>-11.4</v>
      </c>
      <c r="BL283" s="96" t="n">
        <v>17.82</v>
      </c>
      <c r="BM283" s="96" t="n">
        <v>7.03</v>
      </c>
      <c r="BN283" s="97" t="n">
        <v>-4.75</v>
      </c>
      <c r="BO283" s="96" t="n">
        <v>-5.4</v>
      </c>
      <c r="BP283" s="96" t="n">
        <v>-4.21</v>
      </c>
      <c r="BQ283" s="96" t="n">
        <v>-1.4</v>
      </c>
      <c r="BR283" s="91" t="inlineStr">
        <is>
          <t>Mixed</t>
        </is>
      </c>
      <c r="BS283" s="91" t="inlineStr">
        <is>
          <t>None</t>
        </is>
      </c>
      <c r="BT283" s="96" t="n">
        <v>29.4</v>
      </c>
      <c r="BU283" s="91" t="inlineStr">
        <is>
          <t>N</t>
        </is>
      </c>
      <c r="BV283" s="99">
        <f>IF(OR(BF283&lt;&gt;"Y",BG283&lt;&gt;"Y"),"",(AND(ISNUMBER(BQ283),BQ283&gt;0))+(BR283="Stacked up")+(AND(ISNUMBER(BH283),BH283&gt;=-Settings!$B$17))+(AND(ISNUMBER(BK283),ISNUMBER(BM283),BK283&gt;0,BM283&gt;0))+(AND(ISNUMBER(AQ283),AQ283&gt;=Settings!$B$18))+(AND(ISNUMBER(BT283),BT283&gt;=Settings!$B$19,BT283&lt;=Settings!$B$20))+(AND(ISNUMBER(AS283),AS283&gt;0))+(AND(ISNUMBER(T283),ISNUMBER(M283),T283&gt;=Settings!$B$21,M283&gt;0))+(AND(ISNUMBER(AD283),ISNUMBER(M283),AD283&gt;=Settings!$B$22,M283&gt;0))+(AY283&gt;=1))</f>
        <v/>
      </c>
      <c r="BW283" s="91">
        <f>IF(OR(AY283=0,BF283&lt;&gt;"Y",BG283&lt;&gt;"Y"),"",1+SUMPRODUCT(($A$6:$A$2604=A283)*($AY$6:$AY$2604&gt;0)*($BF$6:$BF$2604="Y")*($BG$6:$BG$2604="Y")*(($AY$6:$AY$2604&gt;AY283)+($AY$6:$AY$2604=AY283)*($AD$6:$AD$2604&gt;AD283))))</f>
        <v/>
      </c>
    </row>
    <row r="284" ht="23.85" customHeight="1" s="55">
      <c r="A284" s="90" t="n">
        <v>46296</v>
      </c>
      <c r="B284" s="91" t="inlineStr">
        <is>
          <t>ACMESOLAR</t>
        </is>
      </c>
      <c r="C284" s="91" t="inlineStr">
        <is>
          <t>INE622W01025</t>
        </is>
      </c>
      <c r="D284" s="91" t="inlineStr">
        <is>
          <t>Power</t>
        </is>
      </c>
      <c r="E284" s="91" t="inlineStr">
        <is>
          <t>Smallcap 250</t>
        </is>
      </c>
      <c r="F284" s="93" t="n">
        <v>30576</v>
      </c>
      <c r="G284" s="92" t="inlineStr">
        <is>
          <t>N</t>
        </is>
      </c>
      <c r="H284" s="94" t="n"/>
      <c r="I284" s="91" t="inlineStr">
        <is>
          <t>N</t>
        </is>
      </c>
      <c r="J284" s="92">
        <f>IF(K284="","N","Y")</f>
        <v/>
      </c>
      <c r="K284" s="94">
        <f>_xlfn.TEXTJOIN("; ",TRUE,IF(P284="52-wk low","52-wk low",""),IF(AND(AD284&gt;=Settings!$B$12,M284&lt;0),"Distribution",""),IF(AND(AJ284="Y",M284&lt;0,AK284&lt;-Settings!$B$13),"Long unwinding",""),IF(AND(AJ284="Y",M284&lt;0,AK284&gt;Settings!$B$13),"Short buildup",""))</f>
        <v/>
      </c>
      <c r="L284" s="95" t="n">
        <v>432.55</v>
      </c>
      <c r="M284" s="96" t="n">
        <v>-1.47</v>
      </c>
      <c r="N284" s="93" t="n">
        <v>1305</v>
      </c>
      <c r="O284" s="91" t="inlineStr">
        <is>
          <t>None</t>
        </is>
      </c>
      <c r="P284" s="91" t="inlineStr">
        <is>
          <t>None</t>
        </is>
      </c>
      <c r="Q284" s="97" t="n">
        <v>10.86</v>
      </c>
      <c r="R284" s="96" t="n">
        <v>27.73</v>
      </c>
      <c r="S284" s="96" t="n">
        <v>0.38</v>
      </c>
      <c r="T284" s="96" t="n">
        <v>0.45</v>
      </c>
      <c r="U284" s="96" t="n">
        <v>0.45</v>
      </c>
      <c r="V284" s="103" t="n">
        <v>1.17</v>
      </c>
      <c r="W284" s="102" t="n">
        <v>6</v>
      </c>
      <c r="X284" s="93" t="n"/>
      <c r="Y284" s="91" t="inlineStr">
        <is>
          <t>None</t>
        </is>
      </c>
      <c r="Z284" s="99" t="n">
        <v>30.7</v>
      </c>
      <c r="AA284" s="96" t="n">
        <v>0.6899999999999999</v>
      </c>
      <c r="AB284" s="96" t="n">
        <v>0.66</v>
      </c>
      <c r="AC284" s="96" t="n">
        <v>0.26</v>
      </c>
      <c r="AD284" s="96" t="n">
        <v>0.31</v>
      </c>
      <c r="AE284" s="96" t="n">
        <v>0.32</v>
      </c>
      <c r="AF284" s="103" t="n">
        <v>1.04</v>
      </c>
      <c r="AG284" s="91" t="inlineStr">
        <is>
          <t>Normal</t>
        </is>
      </c>
      <c r="AH284" s="100" t="n">
        <v>0</v>
      </c>
      <c r="AI284" s="101" t="n">
        <v>0</v>
      </c>
      <c r="AJ284" s="92" t="inlineStr">
        <is>
          <t>N</t>
        </is>
      </c>
      <c r="AK284" s="96" t="n"/>
      <c r="AL284" s="91" t="inlineStr">
        <is>
          <t>n/a</t>
        </is>
      </c>
      <c r="AM284" s="93" t="n"/>
      <c r="AN284" s="92" t="inlineStr">
        <is>
          <t>None</t>
        </is>
      </c>
      <c r="AO284" s="102" t="n">
        <v>0</v>
      </c>
      <c r="AP284" s="103" t="n">
        <v>2.28</v>
      </c>
      <c r="AQ284" s="102" t="n">
        <v>93</v>
      </c>
      <c r="AR284" s="91" t="inlineStr">
        <is>
          <t>N</t>
        </is>
      </c>
      <c r="AS284" s="104" t="n">
        <v>3.38</v>
      </c>
      <c r="AT284" s="92">
        <f>IF(AND(P284="52-wk high",T284&gt;=Settings!$B$7),"Y","N")</f>
        <v/>
      </c>
      <c r="AU284" s="91">
        <f>IF(AND(AD284&gt;=Settings!$B$8,M284&gt;0),"Y","N")</f>
        <v/>
      </c>
      <c r="AV284" s="91">
        <f>IF(OR(AH284&gt;Settings!$B$9,AI284&gt;Settings!$B$9),"Y","N")</f>
        <v/>
      </c>
      <c r="AW284" s="91">
        <f>IF(AJ284&lt;&gt;"Y","n/a",IF(AND(M284&gt;0,AK284&gt;Settings!$B$10),"Y","N"))</f>
        <v/>
      </c>
      <c r="AX284" s="91">
        <f>IF(AO284&gt;=Settings!$B$11,"Y","N")</f>
        <v/>
      </c>
      <c r="AY284" s="99">
        <f>(AT284="Y")+(AU284="Y")+(AV284="Y")+(AW284="Y")+(AX284="Y")</f>
        <v/>
      </c>
      <c r="AZ284" s="94">
        <f>IF(AY284=0,"None",_xlfn.TEXTJOIN(", ",TRUE(),IF(AT284="Y","Breakout",""),IF(AU284="Y","Accumulation",""),IF(AV284="Y","Institutional buying",""),IF(AW284="Y","Long buildup",""),IF(AX284="Y","Momentum leader","")))</f>
        <v/>
      </c>
      <c r="BA284" s="94">
        <f>IF(BW284="","","Passes "&amp;AY284&amp;" of 5 buy-side scans"&amp;IF(G284="Y","; RED FLAG: filter out using Red flag column",""))</f>
        <v/>
      </c>
      <c r="BB284" s="91" t="inlineStr">
        <is>
          <t>None</t>
        </is>
      </c>
      <c r="BC284" s="92" t="inlineStr">
        <is>
          <t>Y</t>
        </is>
      </c>
      <c r="BD284" s="94" t="inlineStr">
        <is>
          <t>PE &gt; 50</t>
        </is>
      </c>
      <c r="BE284" s="94" t="n"/>
      <c r="BF284" s="92">
        <f>IF(R284*100000&gt;=Settings!$B$5,"Y","N")</f>
        <v/>
      </c>
      <c r="BG284" s="91">
        <f>IF(F284&gt;Settings!$B$6,"Y","N")</f>
        <v/>
      </c>
      <c r="BH284" s="97" t="n">
        <v>-9.300000000000001</v>
      </c>
      <c r="BI284" s="96" t="n">
        <v>-3.16</v>
      </c>
      <c r="BJ284" s="96" t="n">
        <v>7.15</v>
      </c>
      <c r="BK284" s="96" t="n">
        <v>10.68</v>
      </c>
      <c r="BL284" s="96" t="n">
        <v>62.13</v>
      </c>
      <c r="BM284" s="96" t="n">
        <v>50.03</v>
      </c>
      <c r="BN284" s="97" t="n">
        <v>1.13</v>
      </c>
      <c r="BO284" s="96" t="n">
        <v>6.99</v>
      </c>
      <c r="BP284" s="96" t="n">
        <v>15.75</v>
      </c>
      <c r="BQ284" s="96" t="n">
        <v>28.37</v>
      </c>
      <c r="BR284" s="91" t="inlineStr">
        <is>
          <t>Stacked up</t>
        </is>
      </c>
      <c r="BS284" s="91" t="inlineStr">
        <is>
          <t>None</t>
        </is>
      </c>
      <c r="BT284" s="96" t="n">
        <v>52.1</v>
      </c>
      <c r="BU284" s="91" t="inlineStr">
        <is>
          <t>N</t>
        </is>
      </c>
      <c r="BV284" s="99">
        <f>IF(OR(BF284&lt;&gt;"Y",BG284&lt;&gt;"Y"),"",(AND(ISNUMBER(BQ284),BQ284&gt;0))+(BR284="Stacked up")+(AND(ISNUMBER(BH284),BH284&gt;=-Settings!$B$17))+(AND(ISNUMBER(BK284),ISNUMBER(BM284),BK284&gt;0,BM284&gt;0))+(AND(ISNUMBER(AQ284),AQ284&gt;=Settings!$B$18))+(AND(ISNUMBER(BT284),BT284&gt;=Settings!$B$19,BT284&lt;=Settings!$B$20))+(AND(ISNUMBER(AS284),AS284&gt;0))+(AND(ISNUMBER(T284),ISNUMBER(M284),T284&gt;=Settings!$B$21,M284&gt;0))+(AND(ISNUMBER(AD284),ISNUMBER(M284),AD284&gt;=Settings!$B$22,M284&gt;0))+(AY284&gt;=1))</f>
        <v/>
      </c>
      <c r="BW284" s="91">
        <f>IF(OR(AY284=0,BF284&lt;&gt;"Y",BG284&lt;&gt;"Y"),"",1+SUMPRODUCT(($A$6:$A$2604=A284)*($AY$6:$AY$2604&gt;0)*($BF$6:$BF$2604="Y")*($BG$6:$BG$2604="Y")*(($AY$6:$AY$2604&gt;AY284)+($AY$6:$AY$2604=AY284)*($AD$6:$AD$2604&gt;AD284))))</f>
        <v/>
      </c>
    </row>
    <row r="285" ht="23.85" customHeight="1" s="55">
      <c r="A285" s="90" t="n">
        <v>46296</v>
      </c>
      <c r="B285" s="91" t="inlineStr">
        <is>
          <t>SCHNEIDER</t>
        </is>
      </c>
      <c r="C285" s="91" t="inlineStr">
        <is>
          <t>INE839M01018</t>
        </is>
      </c>
      <c r="D285" s="91" t="inlineStr">
        <is>
          <t>Capital Goods</t>
        </is>
      </c>
      <c r="E285" s="91" t="inlineStr">
        <is>
          <t>Smallcap 250</t>
        </is>
      </c>
      <c r="F285" s="93" t="n">
        <v>30495</v>
      </c>
      <c r="G285" s="92" t="inlineStr">
        <is>
          <t>N</t>
        </is>
      </c>
      <c r="H285" s="94" t="n"/>
      <c r="I285" s="91" t="inlineStr">
        <is>
          <t>N</t>
        </is>
      </c>
      <c r="J285" s="92">
        <f>IF(K285="","N","Y")</f>
        <v/>
      </c>
      <c r="K285" s="94">
        <f>_xlfn.TEXTJOIN("; ",TRUE,IF(P285="52-wk low","52-wk low",""),IF(AND(AD285&gt;=Settings!$B$12,M285&lt;0),"Distribution",""),IF(AND(AJ285="Y",M285&lt;0,AK285&lt;-Settings!$B$13),"Long unwinding",""),IF(AND(AJ285="Y",M285&lt;0,AK285&gt;Settings!$B$13),"Short buildup",""))</f>
        <v/>
      </c>
      <c r="L285" s="95" t="n">
        <v>1275.4</v>
      </c>
      <c r="M285" s="96" t="n">
        <v>5.98</v>
      </c>
      <c r="N285" s="93" t="n">
        <v>27</v>
      </c>
      <c r="O285" s="91" t="inlineStr">
        <is>
          <t>None</t>
        </is>
      </c>
      <c r="P285" s="91" t="inlineStr">
        <is>
          <t>None</t>
        </is>
      </c>
      <c r="Q285" s="97" t="n">
        <v>14.45</v>
      </c>
      <c r="R285" s="96" t="n">
        <v>2.84</v>
      </c>
      <c r="S285" s="96" t="n">
        <v>6.54</v>
      </c>
      <c r="T285" s="96" t="n">
        <v>4.2</v>
      </c>
      <c r="U285" s="96" t="n">
        <v>3.46</v>
      </c>
      <c r="V285" s="103" t="n">
        <v>0.66</v>
      </c>
      <c r="W285" s="102" t="n">
        <v>1</v>
      </c>
      <c r="X285" s="93" t="n">
        <v>23</v>
      </c>
      <c r="Y285" s="91" t="inlineStr">
        <is>
          <t>None</t>
        </is>
      </c>
      <c r="Z285" s="99" t="n">
        <v>19.25</v>
      </c>
      <c r="AA285" s="96" t="n">
        <v>0.37</v>
      </c>
      <c r="AB285" s="96" t="n">
        <v>0.38</v>
      </c>
      <c r="AC285" s="96" t="n">
        <v>2.44</v>
      </c>
      <c r="AD285" s="96" t="n">
        <v>1.73</v>
      </c>
      <c r="AE285" s="96" t="n"/>
      <c r="AF285" s="103" t="n">
        <v>0.93</v>
      </c>
      <c r="AG285" s="91" t="inlineStr">
        <is>
          <t>Normal</t>
        </is>
      </c>
      <c r="AH285" s="100" t="n">
        <v>0</v>
      </c>
      <c r="AI285" s="101" t="n">
        <v>0</v>
      </c>
      <c r="AJ285" s="92" t="inlineStr">
        <is>
          <t>N</t>
        </is>
      </c>
      <c r="AK285" s="96" t="n"/>
      <c r="AL285" s="91" t="inlineStr">
        <is>
          <t>n/a</t>
        </is>
      </c>
      <c r="AM285" s="93" t="n"/>
      <c r="AN285" s="92" t="inlineStr">
        <is>
          <t>500 Mom 50; Smallcap250 MQ 100; MidSmall400 MQ 100; 500 Multicap MQ 50; TotalMkt MQ 50</t>
        </is>
      </c>
      <c r="AO285" s="102" t="n">
        <v>5</v>
      </c>
      <c r="AP285" s="103" t="n">
        <v>1.77</v>
      </c>
      <c r="AQ285" s="102" t="n">
        <v>85</v>
      </c>
      <c r="AR285" s="91" t="inlineStr">
        <is>
          <t>N</t>
        </is>
      </c>
      <c r="AS285" s="104" t="n">
        <v>5.9</v>
      </c>
      <c r="AT285" s="92">
        <f>IF(AND(P285="52-wk high",T285&gt;=Settings!$B$7),"Y","N")</f>
        <v/>
      </c>
      <c r="AU285" s="91">
        <f>IF(AND(AD285&gt;=Settings!$B$8,M285&gt;0),"Y","N")</f>
        <v/>
      </c>
      <c r="AV285" s="91">
        <f>IF(OR(AH285&gt;Settings!$B$9,AI285&gt;Settings!$B$9),"Y","N")</f>
        <v/>
      </c>
      <c r="AW285" s="91">
        <f>IF(AJ285&lt;&gt;"Y","n/a",IF(AND(M285&gt;0,AK285&gt;Settings!$B$10),"Y","N"))</f>
        <v/>
      </c>
      <c r="AX285" s="91">
        <f>IF(AO285&gt;=Settings!$B$11,"Y","N")</f>
        <v/>
      </c>
      <c r="AY285" s="99">
        <f>(AT285="Y")+(AU285="Y")+(AV285="Y")+(AW285="Y")+(AX285="Y")</f>
        <v/>
      </c>
      <c r="AZ285" s="94">
        <f>IF(AY285=0,"None",_xlfn.TEXTJOIN(", ",TRUE(),IF(AT285="Y","Breakout",""),IF(AU285="Y","Accumulation",""),IF(AV285="Y","Institutional buying",""),IF(AW285="Y","Long buildup",""),IF(AX285="Y","Momentum leader","")))</f>
        <v/>
      </c>
      <c r="BA285" s="94">
        <f>IF(BW285="","","Passes "&amp;AY285&amp;" of 5 buy-side scans"&amp;IF(G285="Y","; RED FLAG: filter out using Red flag column",""))</f>
        <v/>
      </c>
      <c r="BB285" s="91" t="inlineStr">
        <is>
          <t>None</t>
        </is>
      </c>
      <c r="BC285" s="92" t="inlineStr">
        <is>
          <t>Y</t>
        </is>
      </c>
      <c r="BD285" s="94" t="inlineStr">
        <is>
          <t>PE &gt; 50; High-low range &gt;150% in 12 months</t>
        </is>
      </c>
      <c r="BE285" s="94" t="n"/>
      <c r="BF285" s="92">
        <f>IF(R285*100000&gt;=Settings!$B$5,"Y","N")</f>
        <v/>
      </c>
      <c r="BG285" s="91">
        <f>IF(F285&gt;Settings!$B$6,"Y","N")</f>
        <v/>
      </c>
      <c r="BH285" s="97" t="n">
        <v>-17.61</v>
      </c>
      <c r="BI285" s="96" t="n">
        <v>4.64</v>
      </c>
      <c r="BJ285" s="96" t="n">
        <v>7.33</v>
      </c>
      <c r="BK285" s="96" t="n">
        <v>-8.050000000000001</v>
      </c>
      <c r="BL285" s="96" t="n">
        <v>45.59</v>
      </c>
      <c r="BM285" s="96" t="n">
        <v>54.04</v>
      </c>
      <c r="BN285" s="97" t="n">
        <v>4.56</v>
      </c>
      <c r="BO285" s="96" t="n">
        <v>2.65</v>
      </c>
      <c r="BP285" s="96" t="n">
        <v>4.36</v>
      </c>
      <c r="BQ285" s="96" t="n">
        <v>12.75</v>
      </c>
      <c r="BR285" s="91" t="inlineStr">
        <is>
          <t>Mixed</t>
        </is>
      </c>
      <c r="BS285" s="91" t="inlineStr">
        <is>
          <t>None</t>
        </is>
      </c>
      <c r="BT285" s="96" t="n">
        <v>64.40000000000001</v>
      </c>
      <c r="BU285" s="91" t="inlineStr">
        <is>
          <t>N</t>
        </is>
      </c>
      <c r="BV285" s="99">
        <f>IF(OR(BF285&lt;&gt;"Y",BG285&lt;&gt;"Y"),"",(AND(ISNUMBER(BQ285),BQ285&gt;0))+(BR285="Stacked up")+(AND(ISNUMBER(BH285),BH285&gt;=-Settings!$B$17))+(AND(ISNUMBER(BK285),ISNUMBER(BM285),BK285&gt;0,BM285&gt;0))+(AND(ISNUMBER(AQ285),AQ285&gt;=Settings!$B$18))+(AND(ISNUMBER(BT285),BT285&gt;=Settings!$B$19,BT285&lt;=Settings!$B$20))+(AND(ISNUMBER(AS285),AS285&gt;0))+(AND(ISNUMBER(T285),ISNUMBER(M285),T285&gt;=Settings!$B$21,M285&gt;0))+(AND(ISNUMBER(AD285),ISNUMBER(M285),AD285&gt;=Settings!$B$22,M285&gt;0))+(AY285&gt;=1))</f>
        <v/>
      </c>
      <c r="BW285" s="91">
        <f>IF(OR(AY285=0,BF285&lt;&gt;"Y",BG285&lt;&gt;"Y"),"",1+SUMPRODUCT(($A$6:$A$2604=A285)*($AY$6:$AY$2604&gt;0)*($BF$6:$BF$2604="Y")*($BG$6:$BG$2604="Y")*(($AY$6:$AY$2604&gt;AY285)+($AY$6:$AY$2604=AY285)*($AD$6:$AD$2604&gt;AD285))))</f>
        <v/>
      </c>
    </row>
    <row r="286" ht="23.85" customHeight="1" s="55">
      <c r="A286" s="90" t="n">
        <v>46296</v>
      </c>
      <c r="B286" s="91" t="inlineStr">
        <is>
          <t>IKS</t>
        </is>
      </c>
      <c r="C286" s="91" t="inlineStr">
        <is>
          <t>INE115Q01022</t>
        </is>
      </c>
      <c r="D286" s="91" t="inlineStr">
        <is>
          <t>Information Technology</t>
        </is>
      </c>
      <c r="E286" s="91" t="inlineStr">
        <is>
          <t>Smallcap 250</t>
        </is>
      </c>
      <c r="F286" s="93" t="n">
        <v>30478</v>
      </c>
      <c r="G286" s="92" t="inlineStr">
        <is>
          <t>N</t>
        </is>
      </c>
      <c r="H286" s="94" t="n"/>
      <c r="I286" s="91" t="inlineStr">
        <is>
          <t>N</t>
        </is>
      </c>
      <c r="J286" s="92">
        <f>IF(K286="","N","Y")</f>
        <v/>
      </c>
      <c r="K286" s="94">
        <f>_xlfn.TEXTJOIN("; ",TRUE,IF(P286="52-wk low","52-wk low",""),IF(AND(AD286&gt;=Settings!$B$12,M286&lt;0),"Distribution",""),IF(AND(AJ286="Y",M286&lt;0,AK286&lt;-Settings!$B$13),"Long unwinding",""),IF(AND(AJ286="Y",M286&lt;0,AK286&gt;Settings!$B$13),"Short buildup",""))</f>
        <v/>
      </c>
      <c r="L286" s="95" t="n">
        <v>1776.4</v>
      </c>
      <c r="M286" s="96" t="n">
        <v>1.65</v>
      </c>
      <c r="N286" s="93" t="n">
        <v>227</v>
      </c>
      <c r="O286" s="91" t="inlineStr">
        <is>
          <t>None</t>
        </is>
      </c>
      <c r="P286" s="91" t="inlineStr">
        <is>
          <t>None</t>
        </is>
      </c>
      <c r="Q286" s="97" t="n">
        <v>1.5</v>
      </c>
      <c r="R286" s="96" t="n">
        <v>2.3</v>
      </c>
      <c r="S286" s="96" t="n">
        <v>0.66</v>
      </c>
      <c r="T286" s="96" t="n">
        <v>0.8100000000000001</v>
      </c>
      <c r="U286" s="96" t="n">
        <v>0.73</v>
      </c>
      <c r="V286" s="103" t="n">
        <v>1.13</v>
      </c>
      <c r="W286" s="102" t="n">
        <v>4</v>
      </c>
      <c r="X286" s="93" t="n"/>
      <c r="Y286" s="91" t="inlineStr">
        <is>
          <t>None</t>
        </is>
      </c>
      <c r="Z286" s="99" t="n">
        <v>52.11</v>
      </c>
      <c r="AA286" s="96" t="n">
        <v>1.02</v>
      </c>
      <c r="AB286" s="96" t="n">
        <v>1</v>
      </c>
      <c r="AC286" s="96" t="n">
        <v>0.72</v>
      </c>
      <c r="AD286" s="96" t="n">
        <v>0.85</v>
      </c>
      <c r="AE286" s="96" t="n">
        <v>0.82</v>
      </c>
      <c r="AF286" s="103" t="n">
        <v>1.04</v>
      </c>
      <c r="AG286" s="91" t="inlineStr">
        <is>
          <t>Normal</t>
        </is>
      </c>
      <c r="AH286" s="100" t="n">
        <v>0</v>
      </c>
      <c r="AI286" s="101" t="n">
        <v>0</v>
      </c>
      <c r="AJ286" s="92" t="inlineStr">
        <is>
          <t>N</t>
        </is>
      </c>
      <c r="AK286" s="96" t="n"/>
      <c r="AL286" s="91" t="inlineStr">
        <is>
          <t>n/a</t>
        </is>
      </c>
      <c r="AM286" s="93" t="n"/>
      <c r="AN286" s="92" t="inlineStr">
        <is>
          <t>None</t>
        </is>
      </c>
      <c r="AO286" s="102" t="n">
        <v>0</v>
      </c>
      <c r="AP286" s="103" t="n">
        <v>1.54</v>
      </c>
      <c r="AQ286" s="102" t="n">
        <v>80</v>
      </c>
      <c r="AR286" s="91" t="inlineStr">
        <is>
          <t>N</t>
        </is>
      </c>
      <c r="AS286" s="104" t="n">
        <v>-0.75</v>
      </c>
      <c r="AT286" s="92">
        <f>IF(AND(P286="52-wk high",T286&gt;=Settings!$B$7),"Y","N")</f>
        <v/>
      </c>
      <c r="AU286" s="91">
        <f>IF(AND(AD286&gt;=Settings!$B$8,M286&gt;0),"Y","N")</f>
        <v/>
      </c>
      <c r="AV286" s="91">
        <f>IF(OR(AH286&gt;Settings!$B$9,AI286&gt;Settings!$B$9),"Y","N")</f>
        <v/>
      </c>
      <c r="AW286" s="91">
        <f>IF(AJ286&lt;&gt;"Y","n/a",IF(AND(M286&gt;0,AK286&gt;Settings!$B$10),"Y","N"))</f>
        <v/>
      </c>
      <c r="AX286" s="91">
        <f>IF(AO286&gt;=Settings!$B$11,"Y","N")</f>
        <v/>
      </c>
      <c r="AY286" s="99">
        <f>(AT286="Y")+(AU286="Y")+(AV286="Y")+(AW286="Y")+(AX286="Y")</f>
        <v/>
      </c>
      <c r="AZ286" s="94">
        <f>IF(AY286=0,"None",_xlfn.TEXTJOIN(", ",TRUE(),IF(AT286="Y","Breakout",""),IF(AU286="Y","Accumulation",""),IF(AV286="Y","Institutional buying",""),IF(AW286="Y","Long buildup",""),IF(AX286="Y","Momentum leader","")))</f>
        <v/>
      </c>
      <c r="BA286" s="94">
        <f>IF(BW286="","","Passes "&amp;AY286&amp;" of 5 buy-side scans"&amp;IF(G286="Y","; RED FLAG: filter out using Red flag column",""))</f>
        <v/>
      </c>
      <c r="BB286" s="91" t="inlineStr">
        <is>
          <t>None</t>
        </is>
      </c>
      <c r="BC286" s="92" t="inlineStr">
        <is>
          <t>N</t>
        </is>
      </c>
      <c r="BD286" s="94" t="n"/>
      <c r="BE286" s="94" t="n"/>
      <c r="BF286" s="92">
        <f>IF(R286*100000&gt;=Settings!$B$5,"Y","N")</f>
        <v/>
      </c>
      <c r="BG286" s="91">
        <f>IF(F286&gt;Settings!$B$6,"Y","N")</f>
        <v/>
      </c>
      <c r="BH286" s="97" t="n">
        <v>-9.83</v>
      </c>
      <c r="BI286" s="96" t="n">
        <v>-4.92</v>
      </c>
      <c r="BJ286" s="96" t="n">
        <v>2.05</v>
      </c>
      <c r="BK286" s="96" t="n">
        <v>-1.32</v>
      </c>
      <c r="BL286" s="96" t="n">
        <v>33.41</v>
      </c>
      <c r="BM286" s="96" t="n">
        <v>19.25</v>
      </c>
      <c r="BN286" s="97" t="n">
        <v>-0.84</v>
      </c>
      <c r="BO286" s="96" t="n">
        <v>-0.36</v>
      </c>
      <c r="BP286" s="96" t="n">
        <v>1.76</v>
      </c>
      <c r="BQ286" s="96" t="n">
        <v>5.41</v>
      </c>
      <c r="BR286" s="91" t="inlineStr">
        <is>
          <t>Mixed</t>
        </is>
      </c>
      <c r="BS286" s="91" t="inlineStr">
        <is>
          <t>None</t>
        </is>
      </c>
      <c r="BT286" s="96" t="n">
        <v>47.3</v>
      </c>
      <c r="BU286" s="91" t="inlineStr">
        <is>
          <t>N</t>
        </is>
      </c>
      <c r="BV286" s="99">
        <f>IF(OR(BF286&lt;&gt;"Y",BG286&lt;&gt;"Y"),"",(AND(ISNUMBER(BQ286),BQ286&gt;0))+(BR286="Stacked up")+(AND(ISNUMBER(BH286),BH286&gt;=-Settings!$B$17))+(AND(ISNUMBER(BK286),ISNUMBER(BM286),BK286&gt;0,BM286&gt;0))+(AND(ISNUMBER(AQ286),AQ286&gt;=Settings!$B$18))+(AND(ISNUMBER(BT286),BT286&gt;=Settings!$B$19,BT286&lt;=Settings!$B$20))+(AND(ISNUMBER(AS286),AS286&gt;0))+(AND(ISNUMBER(T286),ISNUMBER(M286),T286&gt;=Settings!$B$21,M286&gt;0))+(AND(ISNUMBER(AD286),ISNUMBER(M286),AD286&gt;=Settings!$B$22,M286&gt;0))+(AY286&gt;=1))</f>
        <v/>
      </c>
      <c r="BW286" s="91">
        <f>IF(OR(AY286=0,BF286&lt;&gt;"Y",BG286&lt;&gt;"Y"),"",1+SUMPRODUCT(($A$6:$A$2604=A286)*($AY$6:$AY$2604&gt;0)*($BF$6:$BF$2604="Y")*($BG$6:$BG$2604="Y")*(($AY$6:$AY$2604&gt;AY286)+($AY$6:$AY$2604=AY286)*($AD$6:$AD$2604&gt;AD286))))</f>
        <v/>
      </c>
    </row>
    <row r="287" ht="23.85" customHeight="1" s="55">
      <c r="A287" s="90" t="n">
        <v>46296</v>
      </c>
      <c r="B287" s="91" t="inlineStr">
        <is>
          <t>DELHIVERY</t>
        </is>
      </c>
      <c r="C287" s="91" t="inlineStr">
        <is>
          <t>INE148O01028</t>
        </is>
      </c>
      <c r="D287" s="91" t="inlineStr">
        <is>
          <t>Services</t>
        </is>
      </c>
      <c r="E287" s="91" t="inlineStr">
        <is>
          <t>Smallcap 250</t>
        </is>
      </c>
      <c r="F287" s="93" t="n">
        <v>29972</v>
      </c>
      <c r="G287" s="92" t="inlineStr">
        <is>
          <t>N</t>
        </is>
      </c>
      <c r="H287" s="94" t="n"/>
      <c r="I287" s="91" t="inlineStr">
        <is>
          <t>N</t>
        </is>
      </c>
      <c r="J287" s="92">
        <f>IF(K287="","N","Y")</f>
        <v/>
      </c>
      <c r="K287" s="94">
        <f>_xlfn.TEXTJOIN("; ",TRUE,IF(P287="52-wk low","52-wk low",""),IF(AND(AD287&gt;=Settings!$B$12,M287&lt;0),"Distribution",""),IF(AND(AJ287="Y",M287&lt;0,AK287&lt;-Settings!$B$13),"Long unwinding",""),IF(AND(AJ287="Y",M287&lt;0,AK287&gt;Settings!$B$13),"Short buildup",""))</f>
        <v/>
      </c>
      <c r="L287" s="95" t="n">
        <v>400</v>
      </c>
      <c r="M287" s="96" t="n">
        <v>-2.37</v>
      </c>
      <c r="N287" s="93" t="n">
        <v>1827</v>
      </c>
      <c r="O287" s="91" t="inlineStr">
        <is>
          <t>None</t>
        </is>
      </c>
      <c r="P287" s="91" t="inlineStr">
        <is>
          <t>None</t>
        </is>
      </c>
      <c r="Q287" s="97" t="n">
        <v>13.72</v>
      </c>
      <c r="R287" s="96" t="n">
        <v>28.1</v>
      </c>
      <c r="S287" s="96" t="n">
        <v>0.49</v>
      </c>
      <c r="T287" s="96" t="n">
        <v>0.46</v>
      </c>
      <c r="U287" s="96" t="n">
        <v>0.36</v>
      </c>
      <c r="V287" s="103" t="n">
        <v>0.75</v>
      </c>
      <c r="W287" s="102" t="n">
        <v>5</v>
      </c>
      <c r="X287" s="93" t="n"/>
      <c r="Y287" s="91" t="inlineStr">
        <is>
          <t>None</t>
        </is>
      </c>
      <c r="Z287" s="99" t="n">
        <v>50.61</v>
      </c>
      <c r="AA287" s="96" t="n">
        <v>0.87</v>
      </c>
      <c r="AB287" s="96" t="n">
        <v>0.93</v>
      </c>
      <c r="AC287" s="96" t="n">
        <v>0.43</v>
      </c>
      <c r="AD287" s="96" t="n">
        <v>0.43</v>
      </c>
      <c r="AE287" s="96" t="n">
        <v>0.35</v>
      </c>
      <c r="AF287" s="103" t="n">
        <v>1.09</v>
      </c>
      <c r="AG287" s="91" t="inlineStr">
        <is>
          <t>Normal</t>
        </is>
      </c>
      <c r="AH287" s="100" t="n">
        <v>0</v>
      </c>
      <c r="AI287" s="101" t="n">
        <v>0</v>
      </c>
      <c r="AJ287" s="92" t="inlineStr">
        <is>
          <t>Y</t>
        </is>
      </c>
      <c r="AK287" s="96" t="n">
        <v>0.21</v>
      </c>
      <c r="AL287" s="91" t="inlineStr">
        <is>
          <t>Short buildup</t>
        </is>
      </c>
      <c r="AM287" s="93" t="n">
        <v>181</v>
      </c>
      <c r="AN287" s="92" t="inlineStr">
        <is>
          <t>None</t>
        </is>
      </c>
      <c r="AO287" s="102" t="n">
        <v>0</v>
      </c>
      <c r="AP287" s="103" t="n">
        <v>0.6899999999999999</v>
      </c>
      <c r="AQ287" s="102" t="n">
        <v>35</v>
      </c>
      <c r="AR287" s="91" t="inlineStr">
        <is>
          <t>Y</t>
        </is>
      </c>
      <c r="AS287" s="104" t="n">
        <v>5.23</v>
      </c>
      <c r="AT287" s="92">
        <f>IF(AND(P287="52-wk high",T287&gt;=Settings!$B$7),"Y","N")</f>
        <v/>
      </c>
      <c r="AU287" s="91">
        <f>IF(AND(AD287&gt;=Settings!$B$8,M287&gt;0),"Y","N")</f>
        <v/>
      </c>
      <c r="AV287" s="91">
        <f>IF(OR(AH287&gt;Settings!$B$9,AI287&gt;Settings!$B$9),"Y","N")</f>
        <v/>
      </c>
      <c r="AW287" s="91">
        <f>IF(AJ287&lt;&gt;"Y","n/a",IF(AND(M287&gt;0,AK287&gt;Settings!$B$10),"Y","N"))</f>
        <v/>
      </c>
      <c r="AX287" s="91">
        <f>IF(AO287&gt;=Settings!$B$11,"Y","N")</f>
        <v/>
      </c>
      <c r="AY287" s="99">
        <f>(AT287="Y")+(AU287="Y")+(AV287="Y")+(AW287="Y")+(AX287="Y")</f>
        <v/>
      </c>
      <c r="AZ287" s="94">
        <f>IF(AY287=0,"None",_xlfn.TEXTJOIN(", ",TRUE(),IF(AT287="Y","Breakout",""),IF(AU287="Y","Accumulation",""),IF(AV287="Y","Institutional buying",""),IF(AW287="Y","Long buildup",""),IF(AX287="Y","Momentum leader","")))</f>
        <v/>
      </c>
      <c r="BA287" s="94">
        <f>IF(BW287="","","Passes "&amp;AY287&amp;" of 5 buy-side scans"&amp;IF(G287="Y","; RED FLAG: filter out using Red flag column",""))</f>
        <v/>
      </c>
      <c r="BB287" s="91" t="inlineStr">
        <is>
          <t>None</t>
        </is>
      </c>
      <c r="BC287" s="92" t="inlineStr">
        <is>
          <t>Y</t>
        </is>
      </c>
      <c r="BD287" s="94" t="inlineStr">
        <is>
          <t>PE &gt; 50</t>
        </is>
      </c>
      <c r="BE287" s="94" t="n"/>
      <c r="BF287" s="92">
        <f>IF(R287*100000&gt;=Settings!$B$5,"Y","N")</f>
        <v/>
      </c>
      <c r="BG287" s="91">
        <f>IF(F287&gt;Settings!$B$6,"Y","N")</f>
        <v/>
      </c>
      <c r="BH287" s="97" t="n">
        <v>-23.66</v>
      </c>
      <c r="BI287" s="96" t="n">
        <v>-6.17</v>
      </c>
      <c r="BJ287" s="96" t="n">
        <v>-13.19</v>
      </c>
      <c r="BK287" s="96" t="n">
        <v>-21.21</v>
      </c>
      <c r="BL287" s="96" t="n">
        <v>-7.28</v>
      </c>
      <c r="BM287" s="96" t="n">
        <v>-7.93</v>
      </c>
      <c r="BN287" s="97" t="n">
        <v>-6.75</v>
      </c>
      <c r="BO287" s="96" t="n">
        <v>-10.22</v>
      </c>
      <c r="BP287" s="96" t="n">
        <v>-11.51</v>
      </c>
      <c r="BQ287" s="96" t="n">
        <v>-11.32</v>
      </c>
      <c r="BR287" s="91" t="inlineStr">
        <is>
          <t>Mixed</t>
        </is>
      </c>
      <c r="BS287" s="91" t="inlineStr">
        <is>
          <t>None</t>
        </is>
      </c>
      <c r="BT287" s="96" t="n">
        <v>27.8</v>
      </c>
      <c r="BU287" s="91" t="inlineStr">
        <is>
          <t>N</t>
        </is>
      </c>
      <c r="BV287" s="99">
        <f>IF(OR(BF287&lt;&gt;"Y",BG287&lt;&gt;"Y"),"",(AND(ISNUMBER(BQ287),BQ287&gt;0))+(BR287="Stacked up")+(AND(ISNUMBER(BH287),BH287&gt;=-Settings!$B$17))+(AND(ISNUMBER(BK287),ISNUMBER(BM287),BK287&gt;0,BM287&gt;0))+(AND(ISNUMBER(AQ287),AQ287&gt;=Settings!$B$18))+(AND(ISNUMBER(BT287),BT287&gt;=Settings!$B$19,BT287&lt;=Settings!$B$20))+(AND(ISNUMBER(AS287),AS287&gt;0))+(AND(ISNUMBER(T287),ISNUMBER(M287),T287&gt;=Settings!$B$21,M287&gt;0))+(AND(ISNUMBER(AD287),ISNUMBER(M287),AD287&gt;=Settings!$B$22,M287&gt;0))+(AY287&gt;=1))</f>
        <v/>
      </c>
      <c r="BW287" s="91">
        <f>IF(OR(AY287=0,BF287&lt;&gt;"Y",BG287&lt;&gt;"Y"),"",1+SUMPRODUCT(($A$6:$A$2604=A287)*($AY$6:$AY$2604&gt;0)*($BF$6:$BF$2604="Y")*($BG$6:$BG$2604="Y")*(($AY$6:$AY$2604&gt;AY287)+($AY$6:$AY$2604=AY287)*($AD$6:$AD$2604&gt;AD287))))</f>
        <v/>
      </c>
    </row>
    <row r="288" ht="23.85" customHeight="1" s="55">
      <c r="A288" s="90" t="n">
        <v>46296</v>
      </c>
      <c r="B288" s="91" t="inlineStr">
        <is>
          <t>HONAUT</t>
        </is>
      </c>
      <c r="C288" s="91" t="inlineStr">
        <is>
          <t>INE671A01010</t>
        </is>
      </c>
      <c r="D288" s="91" t="inlineStr">
        <is>
          <t>Capital Goods</t>
        </is>
      </c>
      <c r="E288" s="91" t="inlineStr">
        <is>
          <t>Smallcap 250</t>
        </is>
      </c>
      <c r="F288" s="93" t="n">
        <v>29593</v>
      </c>
      <c r="G288" s="92" t="inlineStr">
        <is>
          <t>N</t>
        </is>
      </c>
      <c r="H288" s="94" t="n"/>
      <c r="I288" s="91" t="inlineStr">
        <is>
          <t>N</t>
        </is>
      </c>
      <c r="J288" s="92">
        <f>IF(K288="","N","Y")</f>
        <v/>
      </c>
      <c r="K288" s="94">
        <f>_xlfn.TEXTJOIN("; ",TRUE,IF(P288="52-wk low","52-wk low",""),IF(AND(AD288&gt;=Settings!$B$12,M288&lt;0),"Distribution",""),IF(AND(AJ288="Y",M288&lt;0,AK288&lt;-Settings!$B$13),"Long unwinding",""),IF(AND(AJ288="Y",M288&lt;0,AK288&gt;Settings!$B$13),"Short buildup",""))</f>
        <v/>
      </c>
      <c r="L288" s="95" t="n">
        <v>33470</v>
      </c>
      <c r="M288" s="96" t="n">
        <v>0.03</v>
      </c>
      <c r="N288" s="93" t="n">
        <v>571</v>
      </c>
      <c r="O288" s="91" t="inlineStr">
        <is>
          <t>None</t>
        </is>
      </c>
      <c r="P288" s="91" t="inlineStr">
        <is>
          <t>None</t>
        </is>
      </c>
      <c r="Q288" s="97" t="n">
        <v>0.08</v>
      </c>
      <c r="R288" s="96" t="n">
        <v>0.05</v>
      </c>
      <c r="S288" s="96" t="n">
        <v>1.99</v>
      </c>
      <c r="T288" s="96" t="n">
        <v>1.66</v>
      </c>
      <c r="U288" s="96" t="n">
        <v>1.01</v>
      </c>
      <c r="V288" s="103" t="n">
        <v>0.54</v>
      </c>
      <c r="W288" s="102" t="n">
        <v>3</v>
      </c>
      <c r="X288" s="93" t="n"/>
      <c r="Y288" s="91" t="inlineStr">
        <is>
          <t>None</t>
        </is>
      </c>
      <c r="Z288" s="99" t="n">
        <v>58.19</v>
      </c>
      <c r="AA288" s="96" t="n">
        <v>1.21</v>
      </c>
      <c r="AB288" s="96" t="n">
        <v>1.18</v>
      </c>
      <c r="AC288" s="96" t="n">
        <v>2.28</v>
      </c>
      <c r="AD288" s="96" t="n">
        <v>2.09</v>
      </c>
      <c r="AE288" s="96" t="n">
        <v>1.59</v>
      </c>
      <c r="AF288" s="103" t="n">
        <v>1.39</v>
      </c>
      <c r="AG288" s="91" t="inlineStr">
        <is>
          <t>Normal</t>
        </is>
      </c>
      <c r="AH288" s="100" t="n">
        <v>0</v>
      </c>
      <c r="AI288" s="101" t="n">
        <v>0</v>
      </c>
      <c r="AJ288" s="92" t="inlineStr">
        <is>
          <t>N</t>
        </is>
      </c>
      <c r="AK288" s="96" t="n"/>
      <c r="AL288" s="91" t="inlineStr">
        <is>
          <t>n/a</t>
        </is>
      </c>
      <c r="AM288" s="93" t="n"/>
      <c r="AN288" s="92" t="inlineStr">
        <is>
          <t>None</t>
        </is>
      </c>
      <c r="AO288" s="102" t="n">
        <v>0</v>
      </c>
      <c r="AP288" s="103" t="n">
        <v>1.07</v>
      </c>
      <c r="AQ288" s="102" t="n">
        <v>65</v>
      </c>
      <c r="AR288" s="91" t="inlineStr">
        <is>
          <t>N</t>
        </is>
      </c>
      <c r="AS288" s="104" t="n">
        <v>5.9</v>
      </c>
      <c r="AT288" s="92">
        <f>IF(AND(P288="52-wk high",T288&gt;=Settings!$B$7),"Y","N")</f>
        <v/>
      </c>
      <c r="AU288" s="91">
        <f>IF(AND(AD288&gt;=Settings!$B$8,M288&gt;0),"Y","N")</f>
        <v/>
      </c>
      <c r="AV288" s="91">
        <f>IF(OR(AH288&gt;Settings!$B$9,AI288&gt;Settings!$B$9),"Y","N")</f>
        <v/>
      </c>
      <c r="AW288" s="91">
        <f>IF(AJ288&lt;&gt;"Y","n/a",IF(AND(M288&gt;0,AK288&gt;Settings!$B$10),"Y","N"))</f>
        <v/>
      </c>
      <c r="AX288" s="91">
        <f>IF(AO288&gt;=Settings!$B$11,"Y","N")</f>
        <v/>
      </c>
      <c r="AY288" s="99">
        <f>(AT288="Y")+(AU288="Y")+(AV288="Y")+(AW288="Y")+(AX288="Y")</f>
        <v/>
      </c>
      <c r="AZ288" s="94">
        <f>IF(AY288=0,"None",_xlfn.TEXTJOIN(", ",TRUE(),IF(AT288="Y","Breakout",""),IF(AU288="Y","Accumulation",""),IF(AV288="Y","Institutional buying",""),IF(AW288="Y","Long buildup",""),IF(AX288="Y","Momentum leader","")))</f>
        <v/>
      </c>
      <c r="BA288" s="94">
        <f>IF(BW288="","","Passes "&amp;AY288&amp;" of 5 buy-side scans"&amp;IF(G288="Y","; RED FLAG: filter out using Red flag column",""))</f>
        <v/>
      </c>
      <c r="BB288" s="91" t="inlineStr">
        <is>
          <t>None</t>
        </is>
      </c>
      <c r="BC288" s="92" t="inlineStr">
        <is>
          <t>Y</t>
        </is>
      </c>
      <c r="BD288" s="94" t="inlineStr">
        <is>
          <t>PE &gt; 50</t>
        </is>
      </c>
      <c r="BE288" s="94" t="n"/>
      <c r="BF288" s="92">
        <f>IF(R288*100000&gt;=Settings!$B$5,"Y","N")</f>
        <v/>
      </c>
      <c r="BG288" s="91">
        <f>IF(F288&gt;Settings!$B$6,"Y","N")</f>
        <v/>
      </c>
      <c r="BH288" s="97" t="n">
        <v>-19.34</v>
      </c>
      <c r="BI288" s="96" t="n">
        <v>-0.46</v>
      </c>
      <c r="BJ288" s="96" t="n">
        <v>-5.93</v>
      </c>
      <c r="BK288" s="96" t="n">
        <v>-15.6</v>
      </c>
      <c r="BL288" s="96" t="n">
        <v>22.65</v>
      </c>
      <c r="BM288" s="96" t="n">
        <v>-6.95</v>
      </c>
      <c r="BN288" s="97" t="n">
        <v>-2.76</v>
      </c>
      <c r="BO288" s="96" t="n">
        <v>-5.43</v>
      </c>
      <c r="BP288" s="96" t="n">
        <v>-5.31</v>
      </c>
      <c r="BQ288" s="96" t="n">
        <v>-4.19</v>
      </c>
      <c r="BR288" s="91" t="inlineStr">
        <is>
          <t>Mixed</t>
        </is>
      </c>
      <c r="BS288" s="91" t="inlineStr">
        <is>
          <t>None</t>
        </is>
      </c>
      <c r="BT288" s="96" t="n">
        <v>36.6</v>
      </c>
      <c r="BU288" s="91" t="inlineStr">
        <is>
          <t>N</t>
        </is>
      </c>
      <c r="BV288" s="99">
        <f>IF(OR(BF288&lt;&gt;"Y",BG288&lt;&gt;"Y"),"",(AND(ISNUMBER(BQ288),BQ288&gt;0))+(BR288="Stacked up")+(AND(ISNUMBER(BH288),BH288&gt;=-Settings!$B$17))+(AND(ISNUMBER(BK288),ISNUMBER(BM288),BK288&gt;0,BM288&gt;0))+(AND(ISNUMBER(AQ288),AQ288&gt;=Settings!$B$18))+(AND(ISNUMBER(BT288),BT288&gt;=Settings!$B$19,BT288&lt;=Settings!$B$20))+(AND(ISNUMBER(AS288),AS288&gt;0))+(AND(ISNUMBER(T288),ISNUMBER(M288),T288&gt;=Settings!$B$21,M288&gt;0))+(AND(ISNUMBER(AD288),ISNUMBER(M288),AD288&gt;=Settings!$B$22,M288&gt;0))+(AY288&gt;=1))</f>
        <v/>
      </c>
      <c r="BW288" s="91">
        <f>IF(OR(AY288=0,BF288&lt;&gt;"Y",BG288&lt;&gt;"Y"),"",1+SUMPRODUCT(($A$6:$A$2604=A288)*($AY$6:$AY$2604&gt;0)*($BF$6:$BF$2604="Y")*($BG$6:$BG$2604="Y")*(($AY$6:$AY$2604&gt;AY288)+($AY$6:$AY$2604=AY288)*($AD$6:$AD$2604&gt;AD288))))</f>
        <v/>
      </c>
    </row>
    <row r="289" ht="23.85" customHeight="1" s="55">
      <c r="A289" s="90" t="n">
        <v>46296</v>
      </c>
      <c r="B289" s="91" t="inlineStr">
        <is>
          <t>SHYAMMETL</t>
        </is>
      </c>
      <c r="C289" s="91" t="inlineStr">
        <is>
          <t>INE810G01011</t>
        </is>
      </c>
      <c r="D289" s="91" t="inlineStr">
        <is>
          <t>Capital Goods</t>
        </is>
      </c>
      <c r="E289" s="91" t="inlineStr">
        <is>
          <t>Smallcap 250</t>
        </is>
      </c>
      <c r="F289" s="93" t="n">
        <v>29247</v>
      </c>
      <c r="G289" s="92" t="inlineStr">
        <is>
          <t>N</t>
        </is>
      </c>
      <c r="H289" s="94" t="n"/>
      <c r="I289" s="91" t="inlineStr">
        <is>
          <t>N</t>
        </is>
      </c>
      <c r="J289" s="92">
        <f>IF(K289="","N","Y")</f>
        <v/>
      </c>
      <c r="K289" s="94">
        <f>_xlfn.TEXTJOIN("; ",TRUE,IF(P289="52-wk low","52-wk low",""),IF(AND(AD289&gt;=Settings!$B$12,M289&lt;0),"Distribution",""),IF(AND(AJ289="Y",M289&lt;0,AK289&lt;-Settings!$B$13),"Long unwinding",""),IF(AND(AJ289="Y",M289&lt;0,AK289&gt;Settings!$B$13),"Short buildup",""))</f>
        <v/>
      </c>
      <c r="L289" s="95" t="n">
        <v>1047.8</v>
      </c>
      <c r="M289" s="96" t="n">
        <v>-1.62</v>
      </c>
      <c r="N289" s="93" t="n">
        <v>1417</v>
      </c>
      <c r="O289" s="91" t="inlineStr">
        <is>
          <t>None</t>
        </is>
      </c>
      <c r="P289" s="91" t="inlineStr">
        <is>
          <t>None</t>
        </is>
      </c>
      <c r="Q289" s="97" t="n">
        <v>4.75</v>
      </c>
      <c r="R289" s="96" t="n">
        <v>5.44</v>
      </c>
      <c r="S289" s="96" t="n">
        <v>0.9</v>
      </c>
      <c r="T289" s="96" t="n">
        <v>0.92</v>
      </c>
      <c r="U289" s="96" t="n">
        <v>0.75</v>
      </c>
      <c r="V289" s="103" t="n">
        <v>0.9</v>
      </c>
      <c r="W289" s="102" t="n">
        <v>4</v>
      </c>
      <c r="X289" s="93" t="n"/>
      <c r="Y289" s="91" t="inlineStr">
        <is>
          <t>None</t>
        </is>
      </c>
      <c r="Z289" s="99" t="n">
        <v>54.94</v>
      </c>
      <c r="AA289" s="96" t="n">
        <v>0.98</v>
      </c>
      <c r="AB289" s="96" t="n">
        <v>1.14</v>
      </c>
      <c r="AC289" s="96" t="n">
        <v>0.83</v>
      </c>
      <c r="AD289" s="96" t="n">
        <v>1.02</v>
      </c>
      <c r="AE289" s="96" t="n">
        <v>0.9399999999999999</v>
      </c>
      <c r="AF289" s="103" t="n">
        <v>1.32</v>
      </c>
      <c r="AG289" s="91" t="inlineStr">
        <is>
          <t>Normal</t>
        </is>
      </c>
      <c r="AH289" s="100" t="n">
        <v>0</v>
      </c>
      <c r="AI289" s="101" t="n">
        <v>0</v>
      </c>
      <c r="AJ289" s="92" t="inlineStr">
        <is>
          <t>N</t>
        </is>
      </c>
      <c r="AK289" s="96" t="n"/>
      <c r="AL289" s="91" t="inlineStr">
        <is>
          <t>n/a</t>
        </is>
      </c>
      <c r="AM289" s="93" t="n"/>
      <c r="AN289" s="92" t="inlineStr">
        <is>
          <t>Smallcap250 MQ 100</t>
        </is>
      </c>
      <c r="AO289" s="102" t="n">
        <v>1</v>
      </c>
      <c r="AP289" s="103" t="n">
        <v>1.59</v>
      </c>
      <c r="AQ289" s="102" t="n">
        <v>81</v>
      </c>
      <c r="AR289" s="91" t="inlineStr">
        <is>
          <t>N</t>
        </is>
      </c>
      <c r="AS289" s="104" t="n">
        <v>5.9</v>
      </c>
      <c r="AT289" s="92">
        <f>IF(AND(P289="52-wk high",T289&gt;=Settings!$B$7),"Y","N")</f>
        <v/>
      </c>
      <c r="AU289" s="91">
        <f>IF(AND(AD289&gt;=Settings!$B$8,M289&gt;0),"Y","N")</f>
        <v/>
      </c>
      <c r="AV289" s="91">
        <f>IF(OR(AH289&gt;Settings!$B$9,AI289&gt;Settings!$B$9),"Y","N")</f>
        <v/>
      </c>
      <c r="AW289" s="91">
        <f>IF(AJ289&lt;&gt;"Y","n/a",IF(AND(M289&gt;0,AK289&gt;Settings!$B$10),"Y","N"))</f>
        <v/>
      </c>
      <c r="AX289" s="91">
        <f>IF(AO289&gt;=Settings!$B$11,"Y","N")</f>
        <v/>
      </c>
      <c r="AY289" s="99">
        <f>(AT289="Y")+(AU289="Y")+(AV289="Y")+(AW289="Y")+(AX289="Y")</f>
        <v/>
      </c>
      <c r="AZ289" s="94">
        <f>IF(AY289=0,"None",_xlfn.TEXTJOIN(", ",TRUE(),IF(AT289="Y","Breakout",""),IF(AU289="Y","Accumulation",""),IF(AV289="Y","Institutional buying",""),IF(AW289="Y","Long buildup",""),IF(AX289="Y","Momentum leader","")))</f>
        <v/>
      </c>
      <c r="BA289" s="94">
        <f>IF(BW289="","","Passes "&amp;AY289&amp;" of 5 buy-side scans"&amp;IF(G289="Y","; RED FLAG: filter out using Red flag column",""))</f>
        <v/>
      </c>
      <c r="BB289" s="91" t="inlineStr">
        <is>
          <t>None</t>
        </is>
      </c>
      <c r="BC289" s="92" t="inlineStr">
        <is>
          <t>N</t>
        </is>
      </c>
      <c r="BD289" s="94" t="n"/>
      <c r="BE289" s="94" t="n"/>
      <c r="BF289" s="92">
        <f>IF(R289*100000&gt;=Settings!$B$5,"Y","N")</f>
        <v/>
      </c>
      <c r="BG289" s="91">
        <f>IF(F289&gt;Settings!$B$6,"Y","N")</f>
        <v/>
      </c>
      <c r="BH289" s="97" t="n">
        <v>-8.73</v>
      </c>
      <c r="BI289" s="96" t="n">
        <v>-4.56</v>
      </c>
      <c r="BJ289" s="96" t="n">
        <v>-2.8</v>
      </c>
      <c r="BK289" s="96" t="n">
        <v>9.51</v>
      </c>
      <c r="BL289" s="96" t="n">
        <v>31.47</v>
      </c>
      <c r="BM289" s="96" t="n">
        <v>13.36</v>
      </c>
      <c r="BN289" s="97" t="n">
        <v>-2.14</v>
      </c>
      <c r="BO289" s="96" t="n">
        <v>0.19</v>
      </c>
      <c r="BP289" s="96" t="n">
        <v>4.21</v>
      </c>
      <c r="BQ289" s="96" t="n">
        <v>9.220000000000001</v>
      </c>
      <c r="BR289" s="91" t="inlineStr">
        <is>
          <t>Mixed</t>
        </is>
      </c>
      <c r="BS289" s="91" t="inlineStr">
        <is>
          <t>None</t>
        </is>
      </c>
      <c r="BT289" s="96" t="n">
        <v>37.1</v>
      </c>
      <c r="BU289" s="91" t="inlineStr">
        <is>
          <t>N</t>
        </is>
      </c>
      <c r="BV289" s="99">
        <f>IF(OR(BF289&lt;&gt;"Y",BG289&lt;&gt;"Y"),"",(AND(ISNUMBER(BQ289),BQ289&gt;0))+(BR289="Stacked up")+(AND(ISNUMBER(BH289),BH289&gt;=-Settings!$B$17))+(AND(ISNUMBER(BK289),ISNUMBER(BM289),BK289&gt;0,BM289&gt;0))+(AND(ISNUMBER(AQ289),AQ289&gt;=Settings!$B$18))+(AND(ISNUMBER(BT289),BT289&gt;=Settings!$B$19,BT289&lt;=Settings!$B$20))+(AND(ISNUMBER(AS289),AS289&gt;0))+(AND(ISNUMBER(T289),ISNUMBER(M289),T289&gt;=Settings!$B$21,M289&gt;0))+(AND(ISNUMBER(AD289),ISNUMBER(M289),AD289&gt;=Settings!$B$22,M289&gt;0))+(AY289&gt;=1))</f>
        <v/>
      </c>
      <c r="BW289" s="91">
        <f>IF(OR(AY289=0,BF289&lt;&gt;"Y",BG289&lt;&gt;"Y"),"",1+SUMPRODUCT(($A$6:$A$2604=A289)*($AY$6:$AY$2604&gt;0)*($BF$6:$BF$2604="Y")*($BG$6:$BG$2604="Y")*(($AY$6:$AY$2604&gt;AY289)+($AY$6:$AY$2604=AY289)*($AD$6:$AD$2604&gt;AD289))))</f>
        <v/>
      </c>
    </row>
    <row r="290" ht="23.85" customHeight="1" s="55">
      <c r="A290" s="90" t="n">
        <v>46296</v>
      </c>
      <c r="B290" s="91" t="inlineStr">
        <is>
          <t>MANAPPURAM</t>
        </is>
      </c>
      <c r="C290" s="91" t="inlineStr">
        <is>
          <t>INE522D01027</t>
        </is>
      </c>
      <c r="D290" s="91" t="inlineStr">
        <is>
          <t>Financial Services</t>
        </is>
      </c>
      <c r="E290" s="91" t="inlineStr">
        <is>
          <t>Smallcap 250</t>
        </is>
      </c>
      <c r="F290" s="93" t="n">
        <v>29016</v>
      </c>
      <c r="G290" s="92" t="inlineStr">
        <is>
          <t>N</t>
        </is>
      </c>
      <c r="H290" s="94" t="n"/>
      <c r="I290" s="91" t="inlineStr">
        <is>
          <t>N</t>
        </is>
      </c>
      <c r="J290" s="92">
        <f>IF(K290="","N","Y")</f>
        <v/>
      </c>
      <c r="K290" s="94">
        <f>_xlfn.TEXTJOIN("; ",TRUE,IF(P290="52-wk low","52-wk low",""),IF(AND(AD290&gt;=Settings!$B$12,M290&lt;0),"Distribution",""),IF(AND(AJ290="Y",M290&lt;0,AK290&lt;-Settings!$B$13),"Long unwinding",""),IF(AND(AJ290="Y",M290&lt;0,AK290&gt;Settings!$B$13),"Short buildup",""))</f>
        <v/>
      </c>
      <c r="L290" s="95" t="n">
        <v>308.9</v>
      </c>
      <c r="M290" s="96" t="n">
        <v>-2.2</v>
      </c>
      <c r="N290" s="93" t="n">
        <v>1743</v>
      </c>
      <c r="O290" s="91" t="inlineStr">
        <is>
          <t>None</t>
        </is>
      </c>
      <c r="P290" s="91" t="inlineStr">
        <is>
          <t>None</t>
        </is>
      </c>
      <c r="Q290" s="97" t="n">
        <v>76.54000000000001</v>
      </c>
      <c r="R290" s="96" t="n">
        <v>47.07</v>
      </c>
      <c r="S290" s="96" t="n">
        <v>1.67</v>
      </c>
      <c r="T290" s="96" t="n">
        <v>1.31</v>
      </c>
      <c r="U290" s="96" t="n">
        <v>1.6</v>
      </c>
      <c r="V290" s="103" t="n">
        <v>0.98</v>
      </c>
      <c r="W290" s="102" t="n">
        <v>6</v>
      </c>
      <c r="X290" s="93" t="n">
        <v>183</v>
      </c>
      <c r="Y290" s="91" t="inlineStr">
        <is>
          <t>None</t>
        </is>
      </c>
      <c r="Z290" s="99" t="n">
        <v>49.09</v>
      </c>
      <c r="AA290" s="96" t="n">
        <v>1.14</v>
      </c>
      <c r="AB290" s="96" t="n">
        <v>1.16</v>
      </c>
      <c r="AC290" s="96" t="n">
        <v>1.96</v>
      </c>
      <c r="AD290" s="96" t="n">
        <v>1.53</v>
      </c>
      <c r="AE290" s="96" t="n">
        <v>1.88</v>
      </c>
      <c r="AF290" s="103" t="n">
        <v>1.01</v>
      </c>
      <c r="AG290" s="91" t="inlineStr">
        <is>
          <t>Normal</t>
        </is>
      </c>
      <c r="AH290" s="100" t="n">
        <v>0</v>
      </c>
      <c r="AI290" s="101" t="n">
        <v>0</v>
      </c>
      <c r="AJ290" s="92" t="inlineStr">
        <is>
          <t>Y</t>
        </is>
      </c>
      <c r="AK290" s="96" t="n">
        <v>-2.21</v>
      </c>
      <c r="AL290" s="91" t="inlineStr">
        <is>
          <t>Long unwinding</t>
        </is>
      </c>
      <c r="AM290" s="93" t="n">
        <v>81</v>
      </c>
      <c r="AN290" s="92" t="inlineStr">
        <is>
          <t>Smallcap250 MQ 100; MidSmall400 MQ 100</t>
        </is>
      </c>
      <c r="AO290" s="102" t="n">
        <v>2</v>
      </c>
      <c r="AP290" s="103" t="n">
        <v>1.21</v>
      </c>
      <c r="AQ290" s="102" t="n">
        <v>70</v>
      </c>
      <c r="AR290" s="91" t="inlineStr">
        <is>
          <t>N</t>
        </is>
      </c>
      <c r="AS290" s="104" t="n">
        <v>0.6</v>
      </c>
      <c r="AT290" s="92">
        <f>IF(AND(P290="52-wk high",T290&gt;=Settings!$B$7),"Y","N")</f>
        <v/>
      </c>
      <c r="AU290" s="91">
        <f>IF(AND(AD290&gt;=Settings!$B$8,M290&gt;0),"Y","N")</f>
        <v/>
      </c>
      <c r="AV290" s="91">
        <f>IF(OR(AH290&gt;Settings!$B$9,AI290&gt;Settings!$B$9),"Y","N")</f>
        <v/>
      </c>
      <c r="AW290" s="91">
        <f>IF(AJ290&lt;&gt;"Y","n/a",IF(AND(M290&gt;0,AK290&gt;Settings!$B$10),"Y","N"))</f>
        <v/>
      </c>
      <c r="AX290" s="91">
        <f>IF(AO290&gt;=Settings!$B$11,"Y","N")</f>
        <v/>
      </c>
      <c r="AY290" s="99">
        <f>(AT290="Y")+(AU290="Y")+(AV290="Y")+(AW290="Y")+(AX290="Y")</f>
        <v/>
      </c>
      <c r="AZ290" s="94">
        <f>IF(AY290=0,"None",_xlfn.TEXTJOIN(", ",TRUE(),IF(AT290="Y","Breakout",""),IF(AU290="Y","Accumulation",""),IF(AV290="Y","Institutional buying",""),IF(AW290="Y","Long buildup",""),IF(AX290="Y","Momentum leader","")))</f>
        <v/>
      </c>
      <c r="BA290" s="94">
        <f>IF(BW290="","","Passes "&amp;AY290&amp;" of 5 buy-side scans"&amp;IF(G290="Y","; RED FLAG: filter out using Red flag column",""))</f>
        <v/>
      </c>
      <c r="BB290" s="91" t="inlineStr">
        <is>
          <t>Upper</t>
        </is>
      </c>
      <c r="BC290" s="92" t="inlineStr">
        <is>
          <t>N</t>
        </is>
      </c>
      <c r="BD290" s="94" t="n"/>
      <c r="BE290" s="94" t="n"/>
      <c r="BF290" s="92">
        <f>IF(R290*100000&gt;=Settings!$B$5,"Y","N")</f>
        <v/>
      </c>
      <c r="BG290" s="91">
        <f>IF(F290&gt;Settings!$B$6,"Y","N")</f>
        <v/>
      </c>
      <c r="BH290" s="97" t="n">
        <v>-19.04</v>
      </c>
      <c r="BI290" s="96" t="n">
        <v>-4.94</v>
      </c>
      <c r="BJ290" s="96" t="n">
        <v>-8.34</v>
      </c>
      <c r="BK290" s="96" t="n">
        <v>-2.45</v>
      </c>
      <c r="BL290" s="96" t="n">
        <v>20.95</v>
      </c>
      <c r="BM290" s="96" t="n">
        <v>7.87</v>
      </c>
      <c r="BN290" s="97" t="n">
        <v>-4.65</v>
      </c>
      <c r="BO290" s="96" t="n">
        <v>-6.84</v>
      </c>
      <c r="BP290" s="96" t="n">
        <v>-5.6</v>
      </c>
      <c r="BQ290" s="96" t="n">
        <v>-2.15</v>
      </c>
      <c r="BR290" s="91" t="inlineStr">
        <is>
          <t>Mixed</t>
        </is>
      </c>
      <c r="BS290" s="91" t="inlineStr">
        <is>
          <t>None</t>
        </is>
      </c>
      <c r="BT290" s="96" t="n">
        <v>35.5</v>
      </c>
      <c r="BU290" s="91" t="inlineStr">
        <is>
          <t>N</t>
        </is>
      </c>
      <c r="BV290" s="99">
        <f>IF(OR(BF290&lt;&gt;"Y",BG290&lt;&gt;"Y"),"",(AND(ISNUMBER(BQ290),BQ290&gt;0))+(BR290="Stacked up")+(AND(ISNUMBER(BH290),BH290&gt;=-Settings!$B$17))+(AND(ISNUMBER(BK290),ISNUMBER(BM290),BK290&gt;0,BM290&gt;0))+(AND(ISNUMBER(AQ290),AQ290&gt;=Settings!$B$18))+(AND(ISNUMBER(BT290),BT290&gt;=Settings!$B$19,BT290&lt;=Settings!$B$20))+(AND(ISNUMBER(AS290),AS290&gt;0))+(AND(ISNUMBER(T290),ISNUMBER(M290),T290&gt;=Settings!$B$21,M290&gt;0))+(AND(ISNUMBER(AD290),ISNUMBER(M290),AD290&gt;=Settings!$B$22,M290&gt;0))+(AY290&gt;=1))</f>
        <v/>
      </c>
      <c r="BW290" s="91">
        <f>IF(OR(AY290=0,BF290&lt;&gt;"Y",BG290&lt;&gt;"Y"),"",1+SUMPRODUCT(($A$6:$A$2604=A290)*($AY$6:$AY$2604&gt;0)*($BF$6:$BF$2604="Y")*($BG$6:$BG$2604="Y")*(($AY$6:$AY$2604&gt;AY290)+($AY$6:$AY$2604=AY290)*($AD$6:$AD$2604&gt;AD290))))</f>
        <v/>
      </c>
    </row>
    <row r="291" ht="23.85" customHeight="1" s="55">
      <c r="A291" s="90" t="n">
        <v>46296</v>
      </c>
      <c r="B291" s="91" t="inlineStr">
        <is>
          <t>MRPL</t>
        </is>
      </c>
      <c r="C291" s="91" t="inlineStr">
        <is>
          <t>INE103A01014</t>
        </is>
      </c>
      <c r="D291" s="91" t="inlineStr">
        <is>
          <t>Oil Gas &amp; Consumable Fuels</t>
        </is>
      </c>
      <c r="E291" s="91" t="inlineStr">
        <is>
          <t>Smallcap 250</t>
        </is>
      </c>
      <c r="F291" s="93" t="n">
        <v>28876</v>
      </c>
      <c r="G291" s="92" t="inlineStr">
        <is>
          <t>N</t>
        </is>
      </c>
      <c r="H291" s="94" t="n"/>
      <c r="I291" s="91" t="inlineStr">
        <is>
          <t>N</t>
        </is>
      </c>
      <c r="J291" s="92">
        <f>IF(K291="","N","Y")</f>
        <v/>
      </c>
      <c r="K291" s="94">
        <f>_xlfn.TEXTJOIN("; ",TRUE,IF(P291="52-wk low","52-wk low",""),IF(AND(AD291&gt;=Settings!$B$12,M291&lt;0),"Distribution",""),IF(AND(AJ291="Y",M291&lt;0,AK291&lt;-Settings!$B$13),"Long unwinding",""),IF(AND(AJ291="Y",M291&lt;0,AK291&gt;Settings!$B$13),"Short buildup",""))</f>
        <v/>
      </c>
      <c r="L291" s="95" t="n">
        <v>164.76</v>
      </c>
      <c r="M291" s="96" t="n">
        <v>-2.68</v>
      </c>
      <c r="N291" s="93" t="n">
        <v>1976</v>
      </c>
      <c r="O291" s="91" t="inlineStr">
        <is>
          <t>None</t>
        </is>
      </c>
      <c r="P291" s="91" t="inlineStr">
        <is>
          <t>None</t>
        </is>
      </c>
      <c r="Q291" s="97" t="n">
        <v>129.48</v>
      </c>
      <c r="R291" s="96" t="n">
        <v>121.78</v>
      </c>
      <c r="S291" s="96" t="n">
        <v>1.08</v>
      </c>
      <c r="T291" s="96" t="n">
        <v>1.08</v>
      </c>
      <c r="U291" s="96" t="n">
        <v>1.07</v>
      </c>
      <c r="V291" s="103" t="n">
        <v>1</v>
      </c>
      <c r="W291" s="102" t="n">
        <v>6</v>
      </c>
      <c r="X291" s="93" t="n">
        <v>286</v>
      </c>
      <c r="Y291" s="91" t="inlineStr">
        <is>
          <t>None</t>
        </is>
      </c>
      <c r="Z291" s="99" t="n">
        <v>29.03</v>
      </c>
      <c r="AA291" s="96" t="n">
        <v>1.26</v>
      </c>
      <c r="AB291" s="96" t="n">
        <v>1.19</v>
      </c>
      <c r="AC291" s="96" t="n">
        <v>1.62</v>
      </c>
      <c r="AD291" s="96" t="n">
        <v>1.62</v>
      </c>
      <c r="AE291" s="96" t="n">
        <v>1.64</v>
      </c>
      <c r="AF291" s="103" t="n">
        <v>1.04</v>
      </c>
      <c r="AG291" s="91" t="inlineStr">
        <is>
          <t>Normal</t>
        </is>
      </c>
      <c r="AH291" s="100" t="n">
        <v>0</v>
      </c>
      <c r="AI291" s="101" t="n">
        <v>0</v>
      </c>
      <c r="AJ291" s="92" t="inlineStr">
        <is>
          <t>N</t>
        </is>
      </c>
      <c r="AK291" s="96" t="n"/>
      <c r="AL291" s="91" t="inlineStr">
        <is>
          <t>n/a</t>
        </is>
      </c>
      <c r="AM291" s="93" t="n"/>
      <c r="AN291" s="92" t="inlineStr">
        <is>
          <t>None</t>
        </is>
      </c>
      <c r="AO291" s="102" t="n">
        <v>0</v>
      </c>
      <c r="AP291" s="103" t="n">
        <v>0.89</v>
      </c>
      <c r="AQ291" s="102" t="n">
        <v>56</v>
      </c>
      <c r="AR291" s="91" t="inlineStr">
        <is>
          <t>N</t>
        </is>
      </c>
      <c r="AS291" s="104" t="n">
        <v>2.69</v>
      </c>
      <c r="AT291" s="92">
        <f>IF(AND(P291="52-wk high",T291&gt;=Settings!$B$7),"Y","N")</f>
        <v/>
      </c>
      <c r="AU291" s="91">
        <f>IF(AND(AD291&gt;=Settings!$B$8,M291&gt;0),"Y","N")</f>
        <v/>
      </c>
      <c r="AV291" s="91">
        <f>IF(OR(AH291&gt;Settings!$B$9,AI291&gt;Settings!$B$9),"Y","N")</f>
        <v/>
      </c>
      <c r="AW291" s="91">
        <f>IF(AJ291&lt;&gt;"Y","n/a",IF(AND(M291&gt;0,AK291&gt;Settings!$B$10),"Y","N"))</f>
        <v/>
      </c>
      <c r="AX291" s="91">
        <f>IF(AO291&gt;=Settings!$B$11,"Y","N")</f>
        <v/>
      </c>
      <c r="AY291" s="99">
        <f>(AT291="Y")+(AU291="Y")+(AV291="Y")+(AW291="Y")+(AX291="Y")</f>
        <v/>
      </c>
      <c r="AZ291" s="94">
        <f>IF(AY291=0,"None",_xlfn.TEXTJOIN(", ",TRUE(),IF(AT291="Y","Breakout",""),IF(AU291="Y","Accumulation",""),IF(AV291="Y","Institutional buying",""),IF(AW291="Y","Long buildup",""),IF(AX291="Y","Momentum leader","")))</f>
        <v/>
      </c>
      <c r="BA291" s="94">
        <f>IF(BW291="","","Passes "&amp;AY291&amp;" of 5 buy-side scans"&amp;IF(G291="Y","; RED FLAG: filter out using Red flag column",""))</f>
        <v/>
      </c>
      <c r="BB291" s="91" t="inlineStr">
        <is>
          <t>None</t>
        </is>
      </c>
      <c r="BC291" s="92" t="inlineStr">
        <is>
          <t>N</t>
        </is>
      </c>
      <c r="BD291" s="94" t="n"/>
      <c r="BE291" s="94" t="n"/>
      <c r="BF291" s="92">
        <f>IF(R291*100000&gt;=Settings!$B$5,"Y","N")</f>
        <v/>
      </c>
      <c r="BG291" s="91">
        <f>IF(F291&gt;Settings!$B$6,"Y","N")</f>
        <v/>
      </c>
      <c r="BH291" s="97" t="n">
        <v>-22.4</v>
      </c>
      <c r="BI291" s="96" t="n">
        <v>0.16</v>
      </c>
      <c r="BJ291" s="96" t="n">
        <v>-3.89</v>
      </c>
      <c r="BK291" s="96" t="n">
        <v>11.23</v>
      </c>
      <c r="BL291" s="96" t="n">
        <v>-10.52</v>
      </c>
      <c r="BM291" s="96" t="n">
        <v>23.59</v>
      </c>
      <c r="BN291" s="97" t="n">
        <v>-2.48</v>
      </c>
      <c r="BO291" s="96" t="n">
        <v>-2.51</v>
      </c>
      <c r="BP291" s="96" t="n">
        <v>-1.72</v>
      </c>
      <c r="BQ291" s="96" t="n">
        <v>0.51</v>
      </c>
      <c r="BR291" s="91" t="inlineStr">
        <is>
          <t>Mixed</t>
        </is>
      </c>
      <c r="BS291" s="91" t="inlineStr">
        <is>
          <t>Bearish cross</t>
        </is>
      </c>
      <c r="BT291" s="96" t="n">
        <v>41.5</v>
      </c>
      <c r="BU291" s="91" t="inlineStr">
        <is>
          <t>N</t>
        </is>
      </c>
      <c r="BV291" s="99">
        <f>IF(OR(BF291&lt;&gt;"Y",BG291&lt;&gt;"Y"),"",(AND(ISNUMBER(BQ291),BQ291&gt;0))+(BR291="Stacked up")+(AND(ISNUMBER(BH291),BH291&gt;=-Settings!$B$17))+(AND(ISNUMBER(BK291),ISNUMBER(BM291),BK291&gt;0,BM291&gt;0))+(AND(ISNUMBER(AQ291),AQ291&gt;=Settings!$B$18))+(AND(ISNUMBER(BT291),BT291&gt;=Settings!$B$19,BT291&lt;=Settings!$B$20))+(AND(ISNUMBER(AS291),AS291&gt;0))+(AND(ISNUMBER(T291),ISNUMBER(M291),T291&gt;=Settings!$B$21,M291&gt;0))+(AND(ISNUMBER(AD291),ISNUMBER(M291),AD291&gt;=Settings!$B$22,M291&gt;0))+(AY291&gt;=1))</f>
        <v/>
      </c>
      <c r="BW291" s="91">
        <f>IF(OR(AY291=0,BF291&lt;&gt;"Y",BG291&lt;&gt;"Y"),"",1+SUMPRODUCT(($A$6:$A$2604=A291)*($AY$6:$AY$2604&gt;0)*($BF$6:$BF$2604="Y")*($BG$6:$BG$2604="Y")*(($AY$6:$AY$2604&gt;AY291)+($AY$6:$AY$2604=AY291)*($AD$6:$AD$2604&gt;AD291))))</f>
        <v/>
      </c>
    </row>
    <row r="292" ht="23.85" customHeight="1" s="55">
      <c r="A292" s="90" t="n">
        <v>46296</v>
      </c>
      <c r="B292" s="91" t="inlineStr">
        <is>
          <t>UCOBANK</t>
        </is>
      </c>
      <c r="C292" s="91" t="inlineStr">
        <is>
          <t>INE691A01018</t>
        </is>
      </c>
      <c r="D292" s="91" t="inlineStr">
        <is>
          <t>Financial Services</t>
        </is>
      </c>
      <c r="E292" s="91" t="inlineStr">
        <is>
          <t>Smallcap 250</t>
        </is>
      </c>
      <c r="F292" s="93" t="n">
        <v>28753</v>
      </c>
      <c r="G292" s="92" t="inlineStr">
        <is>
          <t>N</t>
        </is>
      </c>
      <c r="H292" s="94" t="n"/>
      <c r="I292" s="91" t="inlineStr">
        <is>
          <t>N</t>
        </is>
      </c>
      <c r="J292" s="92">
        <f>IF(K292="","N","Y")</f>
        <v/>
      </c>
      <c r="K292" s="94">
        <f>_xlfn.TEXTJOIN("; ",TRUE,IF(P292="52-wk low","52-wk low",""),IF(AND(AD292&gt;=Settings!$B$12,M292&lt;0),"Distribution",""),IF(AND(AJ292="Y",M292&lt;0,AK292&lt;-Settings!$B$13),"Long unwinding",""),IF(AND(AJ292="Y",M292&lt;0,AK292&gt;Settings!$B$13),"Short buildup",""))</f>
        <v/>
      </c>
      <c r="L292" s="95" t="n">
        <v>22.93</v>
      </c>
      <c r="M292" s="96" t="n">
        <v>-1.5</v>
      </c>
      <c r="N292" s="93" t="n">
        <v>1328</v>
      </c>
      <c r="O292" s="91" t="inlineStr">
        <is>
          <t>None</t>
        </is>
      </c>
      <c r="P292" s="91" t="inlineStr">
        <is>
          <t>None</t>
        </is>
      </c>
      <c r="Q292" s="97" t="n">
        <v>37.88</v>
      </c>
      <c r="R292" s="96" t="n">
        <v>37.82</v>
      </c>
      <c r="S292" s="96" t="n">
        <v>0.96</v>
      </c>
      <c r="T292" s="96" t="n">
        <v>0.9399999999999999</v>
      </c>
      <c r="U292" s="96" t="n">
        <v>0.61</v>
      </c>
      <c r="V292" s="103" t="n">
        <v>0.61</v>
      </c>
      <c r="W292" s="102" t="n">
        <v>1</v>
      </c>
      <c r="X292" s="93" t="n"/>
      <c r="Y292" s="91" t="inlineStr">
        <is>
          <t>None</t>
        </is>
      </c>
      <c r="Z292" s="99" t="n">
        <v>41.21</v>
      </c>
      <c r="AA292" s="96" t="n">
        <v>0.88</v>
      </c>
      <c r="AB292" s="96" t="n">
        <v>0.89</v>
      </c>
      <c r="AC292" s="96" t="n">
        <v>0.86</v>
      </c>
      <c r="AD292" s="96" t="n">
        <v>0.85</v>
      </c>
      <c r="AE292" s="96" t="n">
        <v>0.76</v>
      </c>
      <c r="AF292" s="103" t="n">
        <v>1.38</v>
      </c>
      <c r="AG292" s="91" t="inlineStr">
        <is>
          <t>Normal</t>
        </is>
      </c>
      <c r="AH292" s="100" t="n">
        <v>0</v>
      </c>
      <c r="AI292" s="101" t="n">
        <v>0</v>
      </c>
      <c r="AJ292" s="92" t="inlineStr">
        <is>
          <t>N</t>
        </is>
      </c>
      <c r="AK292" s="96" t="n"/>
      <c r="AL292" s="91" t="inlineStr">
        <is>
          <t>n/a</t>
        </is>
      </c>
      <c r="AM292" s="93" t="n"/>
      <c r="AN292" s="92" t="inlineStr">
        <is>
          <t>None</t>
        </is>
      </c>
      <c r="AO292" s="102" t="n">
        <v>0</v>
      </c>
      <c r="AP292" s="103" t="n">
        <v>0.59</v>
      </c>
      <c r="AQ292" s="102" t="n">
        <v>18</v>
      </c>
      <c r="AR292" s="91" t="inlineStr">
        <is>
          <t>N</t>
        </is>
      </c>
      <c r="AS292" s="104" t="n">
        <v>0.6</v>
      </c>
      <c r="AT292" s="92">
        <f>IF(AND(P292="52-wk high",T292&gt;=Settings!$B$7),"Y","N")</f>
        <v/>
      </c>
      <c r="AU292" s="91">
        <f>IF(AND(AD292&gt;=Settings!$B$8,M292&gt;0),"Y","N")</f>
        <v/>
      </c>
      <c r="AV292" s="91">
        <f>IF(OR(AH292&gt;Settings!$B$9,AI292&gt;Settings!$B$9),"Y","N")</f>
        <v/>
      </c>
      <c r="AW292" s="91">
        <f>IF(AJ292&lt;&gt;"Y","n/a",IF(AND(M292&gt;0,AK292&gt;Settings!$B$10),"Y","N"))</f>
        <v/>
      </c>
      <c r="AX292" s="91">
        <f>IF(AO292&gt;=Settings!$B$11,"Y","N")</f>
        <v/>
      </c>
      <c r="AY292" s="99">
        <f>(AT292="Y")+(AU292="Y")+(AV292="Y")+(AW292="Y")+(AX292="Y")</f>
        <v/>
      </c>
      <c r="AZ292" s="94">
        <f>IF(AY292=0,"None",_xlfn.TEXTJOIN(", ",TRUE(),IF(AT292="Y","Breakout",""),IF(AU292="Y","Accumulation",""),IF(AV292="Y","Institutional buying",""),IF(AW292="Y","Long buildup",""),IF(AX292="Y","Momentum leader","")))</f>
        <v/>
      </c>
      <c r="BA292" s="94">
        <f>IF(BW292="","","Passes "&amp;AY292&amp;" of 5 buy-side scans"&amp;IF(G292="Y","; RED FLAG: filter out using Red flag column",""))</f>
        <v/>
      </c>
      <c r="BB292" s="91" t="inlineStr">
        <is>
          <t>None</t>
        </is>
      </c>
      <c r="BC292" s="92" t="inlineStr">
        <is>
          <t>N</t>
        </is>
      </c>
      <c r="BD292" s="94" t="n"/>
      <c r="BE292" s="94" t="n"/>
      <c r="BF292" s="92">
        <f>IF(R292*100000&gt;=Settings!$B$5,"Y","N")</f>
        <v/>
      </c>
      <c r="BG292" s="91">
        <f>IF(F292&gt;Settings!$B$6,"Y","N")</f>
        <v/>
      </c>
      <c r="BH292" s="97" t="n">
        <v>-32.95</v>
      </c>
      <c r="BI292" s="96" t="n">
        <v>-3.41</v>
      </c>
      <c r="BJ292" s="96" t="n">
        <v>-6.75</v>
      </c>
      <c r="BK292" s="96" t="n">
        <v>-14.69</v>
      </c>
      <c r="BL292" s="96" t="n">
        <v>-3.17</v>
      </c>
      <c r="BM292" s="96" t="n">
        <v>-25.11</v>
      </c>
      <c r="BN292" s="97" t="n">
        <v>-3.96</v>
      </c>
      <c r="BO292" s="96" t="n">
        <v>-7.31</v>
      </c>
      <c r="BP292" s="96" t="n">
        <v>-10</v>
      </c>
      <c r="BQ292" s="96" t="n">
        <v>-13.63</v>
      </c>
      <c r="BR292" s="91" t="inlineStr">
        <is>
          <t>Stacked down</t>
        </is>
      </c>
      <c r="BS292" s="91" t="inlineStr">
        <is>
          <t>None</t>
        </is>
      </c>
      <c r="BT292" s="96" t="n">
        <v>29.8</v>
      </c>
      <c r="BU292" s="91" t="inlineStr">
        <is>
          <t>N</t>
        </is>
      </c>
      <c r="BV292" s="99">
        <f>IF(OR(BF292&lt;&gt;"Y",BG292&lt;&gt;"Y"),"",(AND(ISNUMBER(BQ292),BQ292&gt;0))+(BR292="Stacked up")+(AND(ISNUMBER(BH292),BH292&gt;=-Settings!$B$17))+(AND(ISNUMBER(BK292),ISNUMBER(BM292),BK292&gt;0,BM292&gt;0))+(AND(ISNUMBER(AQ292),AQ292&gt;=Settings!$B$18))+(AND(ISNUMBER(BT292),BT292&gt;=Settings!$B$19,BT292&lt;=Settings!$B$20))+(AND(ISNUMBER(AS292),AS292&gt;0))+(AND(ISNUMBER(T292),ISNUMBER(M292),T292&gt;=Settings!$B$21,M292&gt;0))+(AND(ISNUMBER(AD292),ISNUMBER(M292),AD292&gt;=Settings!$B$22,M292&gt;0))+(AY292&gt;=1))</f>
        <v/>
      </c>
      <c r="BW292" s="91">
        <f>IF(OR(AY292=0,BF292&lt;&gt;"Y",BG292&lt;&gt;"Y"),"",1+SUMPRODUCT(($A$6:$A$2604=A292)*($AY$6:$AY$2604&gt;0)*($BF$6:$BF$2604="Y")*($BG$6:$BG$2604="Y")*(($AY$6:$AY$2604&gt;AY292)+($AY$6:$AY$2604=AY292)*($AD$6:$AD$2604&gt;AD292))))</f>
        <v/>
      </c>
    </row>
    <row r="293" ht="23.85" customHeight="1" s="55">
      <c r="A293" s="90" t="n">
        <v>46296</v>
      </c>
      <c r="B293" s="91" t="inlineStr">
        <is>
          <t>ABSLAMC</t>
        </is>
      </c>
      <c r="C293" s="91" t="inlineStr">
        <is>
          <t>INE404A01024</t>
        </is>
      </c>
      <c r="D293" s="91" t="inlineStr">
        <is>
          <t>Financial Services</t>
        </is>
      </c>
      <c r="E293" s="91" t="inlineStr">
        <is>
          <t>Smallcap 250</t>
        </is>
      </c>
      <c r="F293" s="93" t="n">
        <v>28696</v>
      </c>
      <c r="G293" s="92" t="inlineStr">
        <is>
          <t>N</t>
        </is>
      </c>
      <c r="H293" s="94" t="n"/>
      <c r="I293" s="91" t="inlineStr">
        <is>
          <t>N</t>
        </is>
      </c>
      <c r="J293" s="92">
        <f>IF(K293="","N","Y")</f>
        <v/>
      </c>
      <c r="K293" s="94">
        <f>_xlfn.TEXTJOIN("; ",TRUE,IF(P293="52-wk low","52-wk low",""),IF(AND(AD293&gt;=Settings!$B$12,M293&lt;0),"Distribution",""),IF(AND(AJ293="Y",M293&lt;0,AK293&lt;-Settings!$B$13),"Long unwinding",""),IF(AND(AJ293="Y",M293&lt;0,AK293&gt;Settings!$B$13),"Short buildup",""))</f>
        <v/>
      </c>
      <c r="L293" s="95" t="n">
        <v>991.7</v>
      </c>
      <c r="M293" s="96" t="n">
        <v>-0.36</v>
      </c>
      <c r="N293" s="93" t="n">
        <v>736</v>
      </c>
      <c r="O293" s="91" t="inlineStr">
        <is>
          <t>None</t>
        </is>
      </c>
      <c r="P293" s="91" t="inlineStr">
        <is>
          <t>None</t>
        </is>
      </c>
      <c r="Q293" s="97" t="n">
        <v>2.82</v>
      </c>
      <c r="R293" s="96" t="n">
        <v>2.01</v>
      </c>
      <c r="S293" s="96" t="n">
        <v>1.36</v>
      </c>
      <c r="T293" s="96" t="n">
        <v>1.18</v>
      </c>
      <c r="U293" s="96" t="n">
        <v>0.9</v>
      </c>
      <c r="V293" s="103" t="n">
        <v>0.64</v>
      </c>
      <c r="W293" s="102" t="n">
        <v>2</v>
      </c>
      <c r="X293" s="93" t="n"/>
      <c r="Y293" s="91" t="inlineStr">
        <is>
          <t>None</t>
        </is>
      </c>
      <c r="Z293" s="99" t="n">
        <v>34.89</v>
      </c>
      <c r="AA293" s="96" t="n">
        <v>0.66</v>
      </c>
      <c r="AB293" s="96" t="n">
        <v>0.64</v>
      </c>
      <c r="AC293" s="96" t="n">
        <v>0.86</v>
      </c>
      <c r="AD293" s="96" t="n">
        <v>0.75</v>
      </c>
      <c r="AE293" s="96" t="n">
        <v>0.5600000000000001</v>
      </c>
      <c r="AF293" s="103" t="n">
        <v>0.92</v>
      </c>
      <c r="AG293" s="91" t="inlineStr">
        <is>
          <t>Normal</t>
        </is>
      </c>
      <c r="AH293" s="100" t="n">
        <v>0</v>
      </c>
      <c r="AI293" s="101" t="n">
        <v>0</v>
      </c>
      <c r="AJ293" s="92" t="inlineStr">
        <is>
          <t>N</t>
        </is>
      </c>
      <c r="AK293" s="96" t="n"/>
      <c r="AL293" s="91" t="inlineStr">
        <is>
          <t>n/a</t>
        </is>
      </c>
      <c r="AM293" s="93" t="n"/>
      <c r="AN293" s="92" t="inlineStr">
        <is>
          <t>500 Mom 50; Smallcap250 MQ 100; MidSmall400 MQ 100; 500 Multicap MQ 50; TotalMkt MQ 50</t>
        </is>
      </c>
      <c r="AO293" s="102" t="n">
        <v>5</v>
      </c>
      <c r="AP293" s="103" t="n">
        <v>1.21</v>
      </c>
      <c r="AQ293" s="102" t="n">
        <v>70</v>
      </c>
      <c r="AR293" s="91" t="inlineStr">
        <is>
          <t>N</t>
        </is>
      </c>
      <c r="AS293" s="104" t="n">
        <v>0.6</v>
      </c>
      <c r="AT293" s="92">
        <f>IF(AND(P293="52-wk high",T293&gt;=Settings!$B$7),"Y","N")</f>
        <v/>
      </c>
      <c r="AU293" s="91">
        <f>IF(AND(AD293&gt;=Settings!$B$8,M293&gt;0),"Y","N")</f>
        <v/>
      </c>
      <c r="AV293" s="91">
        <f>IF(OR(AH293&gt;Settings!$B$9,AI293&gt;Settings!$B$9),"Y","N")</f>
        <v/>
      </c>
      <c r="AW293" s="91">
        <f>IF(AJ293&lt;&gt;"Y","n/a",IF(AND(M293&gt;0,AK293&gt;Settings!$B$10),"Y","N"))</f>
        <v/>
      </c>
      <c r="AX293" s="91">
        <f>IF(AO293&gt;=Settings!$B$11,"Y","N")</f>
        <v/>
      </c>
      <c r="AY293" s="99">
        <f>(AT293="Y")+(AU293="Y")+(AV293="Y")+(AW293="Y")+(AX293="Y")</f>
        <v/>
      </c>
      <c r="AZ293" s="94">
        <f>IF(AY293=0,"None",_xlfn.TEXTJOIN(", ",TRUE(),IF(AT293="Y","Breakout",""),IF(AU293="Y","Accumulation",""),IF(AV293="Y","Institutional buying",""),IF(AW293="Y","Long buildup",""),IF(AX293="Y","Momentum leader","")))</f>
        <v/>
      </c>
      <c r="BA293" s="94">
        <f>IF(BW293="","","Passes "&amp;AY293&amp;" of 5 buy-side scans"&amp;IF(G293="Y","; RED FLAG: filter out using Red flag column",""))</f>
        <v/>
      </c>
      <c r="BB293" s="91" t="inlineStr">
        <is>
          <t>None</t>
        </is>
      </c>
      <c r="BC293" s="92" t="inlineStr">
        <is>
          <t>N</t>
        </is>
      </c>
      <c r="BD293" s="94" t="n"/>
      <c r="BE293" s="94" t="n"/>
      <c r="BF293" s="92">
        <f>IF(R293*100000&gt;=Settings!$B$5,"Y","N")</f>
        <v/>
      </c>
      <c r="BG293" s="91">
        <f>IF(F293&gt;Settings!$B$6,"Y","N")</f>
        <v/>
      </c>
      <c r="BH293" s="97" t="n">
        <v>-19.04</v>
      </c>
      <c r="BI293" s="96" t="n">
        <v>-3.17</v>
      </c>
      <c r="BJ293" s="96" t="n">
        <v>-3.63</v>
      </c>
      <c r="BK293" s="96" t="n">
        <v>-13.36</v>
      </c>
      <c r="BL293" s="96" t="n">
        <v>10.02</v>
      </c>
      <c r="BM293" s="96" t="n">
        <v>24.01</v>
      </c>
      <c r="BN293" s="97" t="n">
        <v>-3.02</v>
      </c>
      <c r="BO293" s="96" t="n">
        <v>-4.33</v>
      </c>
      <c r="BP293" s="96" t="n">
        <v>-3.86</v>
      </c>
      <c r="BQ293" s="96" t="n">
        <v>0.33</v>
      </c>
      <c r="BR293" s="91" t="inlineStr">
        <is>
          <t>Mixed</t>
        </is>
      </c>
      <c r="BS293" s="91" t="inlineStr">
        <is>
          <t>None</t>
        </is>
      </c>
      <c r="BT293" s="96" t="n">
        <v>41.2</v>
      </c>
      <c r="BU293" s="91" t="inlineStr">
        <is>
          <t>N</t>
        </is>
      </c>
      <c r="BV293" s="99">
        <f>IF(OR(BF293&lt;&gt;"Y",BG293&lt;&gt;"Y"),"",(AND(ISNUMBER(BQ293),BQ293&gt;0))+(BR293="Stacked up")+(AND(ISNUMBER(BH293),BH293&gt;=-Settings!$B$17))+(AND(ISNUMBER(BK293),ISNUMBER(BM293),BK293&gt;0,BM293&gt;0))+(AND(ISNUMBER(AQ293),AQ293&gt;=Settings!$B$18))+(AND(ISNUMBER(BT293),BT293&gt;=Settings!$B$19,BT293&lt;=Settings!$B$20))+(AND(ISNUMBER(AS293),AS293&gt;0))+(AND(ISNUMBER(T293),ISNUMBER(M293),T293&gt;=Settings!$B$21,M293&gt;0))+(AND(ISNUMBER(AD293),ISNUMBER(M293),AD293&gt;=Settings!$B$22,M293&gt;0))+(AY293&gt;=1))</f>
        <v/>
      </c>
      <c r="BW293" s="91">
        <f>IF(OR(AY293=0,BF293&lt;&gt;"Y",BG293&lt;&gt;"Y"),"",1+SUMPRODUCT(($A$6:$A$2604=A293)*($AY$6:$AY$2604&gt;0)*($BF$6:$BF$2604="Y")*($BG$6:$BG$2604="Y")*(($AY$6:$AY$2604&gt;AY293)+($AY$6:$AY$2604=AY293)*($AD$6:$AD$2604&gt;AD293))))</f>
        <v/>
      </c>
    </row>
    <row r="294" ht="23.85" customHeight="1" s="55">
      <c r="A294" s="90" t="n">
        <v>46296</v>
      </c>
      <c r="B294" s="91" t="inlineStr">
        <is>
          <t>RRKABEL</t>
        </is>
      </c>
      <c r="C294" s="91" t="inlineStr">
        <is>
          <t>INE777K01022</t>
        </is>
      </c>
      <c r="D294" s="91" t="inlineStr">
        <is>
          <t>Capital Goods</t>
        </is>
      </c>
      <c r="E294" s="91" t="inlineStr">
        <is>
          <t>Smallcap 250</t>
        </is>
      </c>
      <c r="F294" s="93" t="n">
        <v>28482</v>
      </c>
      <c r="G294" s="92" t="inlineStr">
        <is>
          <t>N</t>
        </is>
      </c>
      <c r="H294" s="94" t="n"/>
      <c r="I294" s="91" t="inlineStr">
        <is>
          <t>N</t>
        </is>
      </c>
      <c r="J294" s="92">
        <f>IF(K294="","N","Y")</f>
        <v/>
      </c>
      <c r="K294" s="94">
        <f>_xlfn.TEXTJOIN("; ",TRUE,IF(P294="52-wk low","52-wk low",""),IF(AND(AD294&gt;=Settings!$B$12,M294&lt;0),"Distribution",""),IF(AND(AJ294="Y",M294&lt;0,AK294&lt;-Settings!$B$13),"Long unwinding",""),IF(AND(AJ294="Y",M294&lt;0,AK294&gt;Settings!$B$13),"Short buildup",""))</f>
        <v/>
      </c>
      <c r="L294" s="95" t="n">
        <v>2518.2</v>
      </c>
      <c r="M294" s="96" t="n">
        <v>-0.02</v>
      </c>
      <c r="N294" s="93" t="n">
        <v>616</v>
      </c>
      <c r="O294" s="91" t="inlineStr">
        <is>
          <t>None</t>
        </is>
      </c>
      <c r="P294" s="91" t="inlineStr">
        <is>
          <t>None</t>
        </is>
      </c>
      <c r="Q294" s="97" t="n">
        <v>3.78</v>
      </c>
      <c r="R294" s="96" t="n">
        <v>5.07</v>
      </c>
      <c r="S294" s="96" t="n">
        <v>0.6899999999999999</v>
      </c>
      <c r="T294" s="96" t="n">
        <v>0.62</v>
      </c>
      <c r="U294" s="96" t="n">
        <v>0.59</v>
      </c>
      <c r="V294" s="103" t="n">
        <v>0.8</v>
      </c>
      <c r="W294" s="102" t="n">
        <v>2</v>
      </c>
      <c r="X294" s="93" t="n"/>
      <c r="Y294" s="91" t="inlineStr">
        <is>
          <t>None</t>
        </is>
      </c>
      <c r="Z294" s="99" t="n">
        <v>32.7</v>
      </c>
      <c r="AA294" s="96" t="n">
        <v>0.7</v>
      </c>
      <c r="AB294" s="96" t="n">
        <v>0.72</v>
      </c>
      <c r="AC294" s="96" t="n">
        <v>0.53</v>
      </c>
      <c r="AD294" s="96" t="n">
        <v>0.51</v>
      </c>
      <c r="AE294" s="96" t="n">
        <v>0.5</v>
      </c>
      <c r="AF294" s="103" t="n">
        <v>1.07</v>
      </c>
      <c r="AG294" s="91" t="inlineStr">
        <is>
          <t>Normal</t>
        </is>
      </c>
      <c r="AH294" s="100" t="n">
        <v>0</v>
      </c>
      <c r="AI294" s="101" t="n">
        <v>0</v>
      </c>
      <c r="AJ294" s="92" t="inlineStr">
        <is>
          <t>N</t>
        </is>
      </c>
      <c r="AK294" s="96" t="n"/>
      <c r="AL294" s="91" t="inlineStr">
        <is>
          <t>n/a</t>
        </is>
      </c>
      <c r="AM294" s="93" t="n"/>
      <c r="AN294" s="92" t="inlineStr">
        <is>
          <t>500 Mom 50</t>
        </is>
      </c>
      <c r="AO294" s="102" t="n">
        <v>1</v>
      </c>
      <c r="AP294" s="103" t="n">
        <v>3.13</v>
      </c>
      <c r="AQ294" s="102" t="n">
        <v>97</v>
      </c>
      <c r="AR294" s="91" t="inlineStr">
        <is>
          <t>N</t>
        </is>
      </c>
      <c r="AS294" s="104" t="n">
        <v>5.9</v>
      </c>
      <c r="AT294" s="92">
        <f>IF(AND(P294="52-wk high",T294&gt;=Settings!$B$7),"Y","N")</f>
        <v/>
      </c>
      <c r="AU294" s="91">
        <f>IF(AND(AD294&gt;=Settings!$B$8,M294&gt;0),"Y","N")</f>
        <v/>
      </c>
      <c r="AV294" s="91">
        <f>IF(OR(AH294&gt;Settings!$B$9,AI294&gt;Settings!$B$9),"Y","N")</f>
        <v/>
      </c>
      <c r="AW294" s="91">
        <f>IF(AJ294&lt;&gt;"Y","n/a",IF(AND(M294&gt;0,AK294&gt;Settings!$B$10),"Y","N"))</f>
        <v/>
      </c>
      <c r="AX294" s="91">
        <f>IF(AO294&gt;=Settings!$B$11,"Y","N")</f>
        <v/>
      </c>
      <c r="AY294" s="99">
        <f>(AT294="Y")+(AU294="Y")+(AV294="Y")+(AW294="Y")+(AX294="Y")</f>
        <v/>
      </c>
      <c r="AZ294" s="94">
        <f>IF(AY294=0,"None",_xlfn.TEXTJOIN(", ",TRUE(),IF(AT294="Y","Breakout",""),IF(AU294="Y","Accumulation",""),IF(AV294="Y","Institutional buying",""),IF(AW294="Y","Long buildup",""),IF(AX294="Y","Momentum leader","")))</f>
        <v/>
      </c>
      <c r="BA294" s="94">
        <f>IF(BW294="","","Passes "&amp;AY294&amp;" of 5 buy-side scans"&amp;IF(G294="Y","; RED FLAG: filter out using Red flag column",""))</f>
        <v/>
      </c>
      <c r="BB294" s="91" t="inlineStr">
        <is>
          <t>None</t>
        </is>
      </c>
      <c r="BC294" s="92" t="inlineStr">
        <is>
          <t>Y</t>
        </is>
      </c>
      <c r="BD294" s="94" t="inlineStr">
        <is>
          <t>&gt;75% move in 6 months; High-low range &gt;100% in 6 months</t>
        </is>
      </c>
      <c r="BE294" s="94" t="n"/>
      <c r="BF294" s="92">
        <f>IF(R294*100000&gt;=Settings!$B$5,"Y","N")</f>
        <v/>
      </c>
      <c r="BG294" s="91">
        <f>IF(F294&gt;Settings!$B$6,"Y","N")</f>
        <v/>
      </c>
      <c r="BH294" s="97" t="n">
        <v>-15.6</v>
      </c>
      <c r="BI294" s="96" t="n">
        <v>-0.46</v>
      </c>
      <c r="BJ294" s="96" t="n">
        <v>-12.25</v>
      </c>
      <c r="BK294" s="96" t="n">
        <v>5.73</v>
      </c>
      <c r="BL294" s="96" t="n">
        <v>88.87</v>
      </c>
      <c r="BM294" s="96" t="n">
        <v>98.45999999999999</v>
      </c>
      <c r="BN294" s="97" t="n">
        <v>0.01</v>
      </c>
      <c r="BO294" s="96" t="n">
        <v>-0.19</v>
      </c>
      <c r="BP294" s="96" t="n">
        <v>6.47</v>
      </c>
      <c r="BQ294" s="96" t="n">
        <v>21.22</v>
      </c>
      <c r="BR294" s="91" t="inlineStr">
        <is>
          <t>Mixed</t>
        </is>
      </c>
      <c r="BS294" s="91" t="inlineStr">
        <is>
          <t>None</t>
        </is>
      </c>
      <c r="BT294" s="96" t="n">
        <v>51.5</v>
      </c>
      <c r="BU294" s="91" t="inlineStr">
        <is>
          <t>N</t>
        </is>
      </c>
      <c r="BV294" s="99">
        <f>IF(OR(BF294&lt;&gt;"Y",BG294&lt;&gt;"Y"),"",(AND(ISNUMBER(BQ294),BQ294&gt;0))+(BR294="Stacked up")+(AND(ISNUMBER(BH294),BH294&gt;=-Settings!$B$17))+(AND(ISNUMBER(BK294),ISNUMBER(BM294),BK294&gt;0,BM294&gt;0))+(AND(ISNUMBER(AQ294),AQ294&gt;=Settings!$B$18))+(AND(ISNUMBER(BT294),BT294&gt;=Settings!$B$19,BT294&lt;=Settings!$B$20))+(AND(ISNUMBER(AS294),AS294&gt;0))+(AND(ISNUMBER(T294),ISNUMBER(M294),T294&gt;=Settings!$B$21,M294&gt;0))+(AND(ISNUMBER(AD294),ISNUMBER(M294),AD294&gt;=Settings!$B$22,M294&gt;0))+(AY294&gt;=1))</f>
        <v/>
      </c>
      <c r="BW294" s="91">
        <f>IF(OR(AY294=0,BF294&lt;&gt;"Y",BG294&lt;&gt;"Y"),"",1+SUMPRODUCT(($A$6:$A$2604=A294)*($AY$6:$AY$2604&gt;0)*($BF$6:$BF$2604="Y")*($BG$6:$BG$2604="Y")*(($AY$6:$AY$2604&gt;AY294)+($AY$6:$AY$2604=AY294)*($AD$6:$AD$2604&gt;AD294))))</f>
        <v/>
      </c>
    </row>
    <row r="295" ht="23.85" customHeight="1" s="55">
      <c r="A295" s="90" t="n">
        <v>46296</v>
      </c>
      <c r="B295" s="91" t="inlineStr">
        <is>
          <t>PNBHOUSING</t>
        </is>
      </c>
      <c r="C295" s="91" t="inlineStr">
        <is>
          <t>INE572E01012</t>
        </is>
      </c>
      <c r="D295" s="91" t="inlineStr">
        <is>
          <t>Financial Services</t>
        </is>
      </c>
      <c r="E295" s="91" t="inlineStr">
        <is>
          <t>Smallcap 250</t>
        </is>
      </c>
      <c r="F295" s="93" t="n">
        <v>28480</v>
      </c>
      <c r="G295" s="92" t="inlineStr">
        <is>
          <t>N</t>
        </is>
      </c>
      <c r="H295" s="94" t="n"/>
      <c r="I295" s="91" t="inlineStr">
        <is>
          <t>N</t>
        </is>
      </c>
      <c r="J295" s="92">
        <f>IF(K295="","N","Y")</f>
        <v/>
      </c>
      <c r="K295" s="94">
        <f>_xlfn.TEXTJOIN("; ",TRUE,IF(P295="52-wk low","52-wk low",""),IF(AND(AD295&gt;=Settings!$B$12,M295&lt;0),"Distribution",""),IF(AND(AJ295="Y",M295&lt;0,AK295&lt;-Settings!$B$13),"Long unwinding",""),IF(AND(AJ295="Y",M295&lt;0,AK295&gt;Settings!$B$13),"Short buildup",""))</f>
        <v/>
      </c>
      <c r="L295" s="95" t="n">
        <v>1092</v>
      </c>
      <c r="M295" s="96" t="n">
        <v>-2.5</v>
      </c>
      <c r="N295" s="93" t="n">
        <v>1891</v>
      </c>
      <c r="O295" s="91" t="inlineStr">
        <is>
          <t>None</t>
        </is>
      </c>
      <c r="P295" s="91" t="inlineStr">
        <is>
          <t>None</t>
        </is>
      </c>
      <c r="Q295" s="97" t="n">
        <v>10.9</v>
      </c>
      <c r="R295" s="96" t="n">
        <v>9.59</v>
      </c>
      <c r="S295" s="96" t="n">
        <v>1.18</v>
      </c>
      <c r="T295" s="96" t="n">
        <v>1.1</v>
      </c>
      <c r="U295" s="96" t="n">
        <v>1.16</v>
      </c>
      <c r="V295" s="103" t="n">
        <v>1.02</v>
      </c>
      <c r="W295" s="102" t="n">
        <v>7</v>
      </c>
      <c r="X295" s="93" t="n">
        <v>273</v>
      </c>
      <c r="Y295" s="91" t="inlineStr">
        <is>
          <t>None</t>
        </is>
      </c>
      <c r="Z295" s="99" t="n">
        <v>55.91</v>
      </c>
      <c r="AA295" s="96" t="n">
        <v>1.07</v>
      </c>
      <c r="AB295" s="96" t="n">
        <v>1.14</v>
      </c>
      <c r="AC295" s="96" t="n">
        <v>1.25</v>
      </c>
      <c r="AD295" s="96" t="n">
        <v>1.34</v>
      </c>
      <c r="AE295" s="96" t="n">
        <v>1.31</v>
      </c>
      <c r="AF295" s="103" t="n">
        <v>1.06</v>
      </c>
      <c r="AG295" s="91" t="inlineStr">
        <is>
          <t>Normal</t>
        </is>
      </c>
      <c r="AH295" s="100" t="n">
        <v>0</v>
      </c>
      <c r="AI295" s="101" t="n">
        <v>0</v>
      </c>
      <c r="AJ295" s="92" t="inlineStr">
        <is>
          <t>Y</t>
        </is>
      </c>
      <c r="AK295" s="96" t="n">
        <v>0.15</v>
      </c>
      <c r="AL295" s="91" t="inlineStr">
        <is>
          <t>Short buildup</t>
        </is>
      </c>
      <c r="AM295" s="93" t="n">
        <v>142</v>
      </c>
      <c r="AN295" s="92" t="inlineStr">
        <is>
          <t>Smallcap250 MQ 100</t>
        </is>
      </c>
      <c r="AO295" s="102" t="n">
        <v>1</v>
      </c>
      <c r="AP295" s="103" t="n">
        <v>1.77</v>
      </c>
      <c r="AQ295" s="102" t="n">
        <v>85</v>
      </c>
      <c r="AR295" s="91" t="inlineStr">
        <is>
          <t>N</t>
        </is>
      </c>
      <c r="AS295" s="104" t="n">
        <v>0.6</v>
      </c>
      <c r="AT295" s="92">
        <f>IF(AND(P295="52-wk high",T295&gt;=Settings!$B$7),"Y","N")</f>
        <v/>
      </c>
      <c r="AU295" s="91">
        <f>IF(AND(AD295&gt;=Settings!$B$8,M295&gt;0),"Y","N")</f>
        <v/>
      </c>
      <c r="AV295" s="91">
        <f>IF(OR(AH295&gt;Settings!$B$9,AI295&gt;Settings!$B$9),"Y","N")</f>
        <v/>
      </c>
      <c r="AW295" s="91">
        <f>IF(AJ295&lt;&gt;"Y","n/a",IF(AND(M295&gt;0,AK295&gt;Settings!$B$10),"Y","N"))</f>
        <v/>
      </c>
      <c r="AX295" s="91">
        <f>IF(AO295&gt;=Settings!$B$11,"Y","N")</f>
        <v/>
      </c>
      <c r="AY295" s="99">
        <f>(AT295="Y")+(AU295="Y")+(AV295="Y")+(AW295="Y")+(AX295="Y")</f>
        <v/>
      </c>
      <c r="AZ295" s="94">
        <f>IF(AY295=0,"None",_xlfn.TEXTJOIN(", ",TRUE(),IF(AT295="Y","Breakout",""),IF(AU295="Y","Accumulation",""),IF(AV295="Y","Institutional buying",""),IF(AW295="Y","Long buildup",""),IF(AX295="Y","Momentum leader","")))</f>
        <v/>
      </c>
      <c r="BA295" s="94">
        <f>IF(BW295="","","Passes "&amp;AY295&amp;" of 5 buy-side scans"&amp;IF(G295="Y","; RED FLAG: filter out using Red flag column",""))</f>
        <v/>
      </c>
      <c r="BB295" s="91" t="inlineStr">
        <is>
          <t>None</t>
        </is>
      </c>
      <c r="BC295" s="92" t="inlineStr">
        <is>
          <t>N</t>
        </is>
      </c>
      <c r="BD295" s="94" t="n"/>
      <c r="BE295" s="94" t="n"/>
      <c r="BF295" s="92">
        <f>IF(R295*100000&gt;=Settings!$B$5,"Y","N")</f>
        <v/>
      </c>
      <c r="BG295" s="91">
        <f>IF(F295&gt;Settings!$B$6,"Y","N")</f>
        <v/>
      </c>
      <c r="BH295" s="97" t="n">
        <v>-9.859999999999999</v>
      </c>
      <c r="BI295" s="96" t="n">
        <v>-0.23</v>
      </c>
      <c r="BJ295" s="96" t="n">
        <v>-5.21</v>
      </c>
      <c r="BK295" s="96" t="n">
        <v>3.82</v>
      </c>
      <c r="BL295" s="96" t="n">
        <v>39.99</v>
      </c>
      <c r="BM295" s="96" t="n">
        <v>23.77</v>
      </c>
      <c r="BN295" s="97" t="n">
        <v>-2.83</v>
      </c>
      <c r="BO295" s="96" t="n">
        <v>-2.54</v>
      </c>
      <c r="BP295" s="96" t="n">
        <v>0.82</v>
      </c>
      <c r="BQ295" s="96" t="n">
        <v>6.55</v>
      </c>
      <c r="BR295" s="91" t="inlineStr">
        <is>
          <t>Mixed</t>
        </is>
      </c>
      <c r="BS295" s="91" t="inlineStr">
        <is>
          <t>None</t>
        </is>
      </c>
      <c r="BT295" s="96" t="n">
        <v>40.1</v>
      </c>
      <c r="BU295" s="91" t="inlineStr">
        <is>
          <t>N</t>
        </is>
      </c>
      <c r="BV295" s="99">
        <f>IF(OR(BF295&lt;&gt;"Y",BG295&lt;&gt;"Y"),"",(AND(ISNUMBER(BQ295),BQ295&gt;0))+(BR295="Stacked up")+(AND(ISNUMBER(BH295),BH295&gt;=-Settings!$B$17))+(AND(ISNUMBER(BK295),ISNUMBER(BM295),BK295&gt;0,BM295&gt;0))+(AND(ISNUMBER(AQ295),AQ295&gt;=Settings!$B$18))+(AND(ISNUMBER(BT295),BT295&gt;=Settings!$B$19,BT295&lt;=Settings!$B$20))+(AND(ISNUMBER(AS295),AS295&gt;0))+(AND(ISNUMBER(T295),ISNUMBER(M295),T295&gt;=Settings!$B$21,M295&gt;0))+(AND(ISNUMBER(AD295),ISNUMBER(M295),AD295&gt;=Settings!$B$22,M295&gt;0))+(AY295&gt;=1))</f>
        <v/>
      </c>
      <c r="BW295" s="91">
        <f>IF(OR(AY295=0,BF295&lt;&gt;"Y",BG295&lt;&gt;"Y"),"",1+SUMPRODUCT(($A$6:$A$2604=A295)*($AY$6:$AY$2604&gt;0)*($BF$6:$BF$2604="Y")*($BG$6:$BG$2604="Y")*(($AY$6:$AY$2604&gt;AY295)+($AY$6:$AY$2604=AY295)*($AD$6:$AD$2604&gt;AD295))))</f>
        <v/>
      </c>
    </row>
    <row r="296" ht="23.85" customHeight="1" s="55">
      <c r="A296" s="90" t="n">
        <v>46296</v>
      </c>
      <c r="B296" s="91" t="inlineStr">
        <is>
          <t>TATATECH</t>
        </is>
      </c>
      <c r="C296" s="91" t="inlineStr">
        <is>
          <t>INE142M01025</t>
        </is>
      </c>
      <c r="D296" s="91" t="inlineStr">
        <is>
          <t>Information Technology</t>
        </is>
      </c>
      <c r="E296" s="91" t="inlineStr">
        <is>
          <t>Smallcap 250</t>
        </is>
      </c>
      <c r="F296" s="93" t="n">
        <v>28375</v>
      </c>
      <c r="G296" s="92" t="inlineStr">
        <is>
          <t>N</t>
        </is>
      </c>
      <c r="H296" s="94" t="n"/>
      <c r="I296" s="91" t="inlineStr">
        <is>
          <t>N</t>
        </is>
      </c>
      <c r="J296" s="92">
        <f>IF(K296="","N","Y")</f>
        <v/>
      </c>
      <c r="K296" s="94">
        <f>_xlfn.TEXTJOIN("; ",TRUE,IF(P296="52-wk low","52-wk low",""),IF(AND(AD296&gt;=Settings!$B$12,M296&lt;0),"Distribution",""),IF(AND(AJ296="Y",M296&lt;0,AK296&lt;-Settings!$B$13),"Long unwinding",""),IF(AND(AJ296="Y",M296&lt;0,AK296&gt;Settings!$B$13),"Short buildup",""))</f>
        <v/>
      </c>
      <c r="L296" s="95" t="n">
        <v>698.8</v>
      </c>
      <c r="M296" s="96" t="n">
        <v>-1.23</v>
      </c>
      <c r="N296" s="93" t="n">
        <v>1166</v>
      </c>
      <c r="O296" s="91" t="inlineStr">
        <is>
          <t>None</t>
        </is>
      </c>
      <c r="P296" s="91" t="inlineStr">
        <is>
          <t>None</t>
        </is>
      </c>
      <c r="Q296" s="97" t="n">
        <v>6.48</v>
      </c>
      <c r="R296" s="96" t="n">
        <v>8.91</v>
      </c>
      <c r="S296" s="96" t="n">
        <v>0.72</v>
      </c>
      <c r="T296" s="96" t="n">
        <v>0.43</v>
      </c>
      <c r="U296" s="96" t="n">
        <v>0.43</v>
      </c>
      <c r="V296" s="103" t="n">
        <v>0.59</v>
      </c>
      <c r="W296" s="102" t="n">
        <v>1</v>
      </c>
      <c r="X296" s="93" t="n"/>
      <c r="Y296" s="91" t="inlineStr">
        <is>
          <t>None</t>
        </is>
      </c>
      <c r="Z296" s="99" t="n">
        <v>39.5</v>
      </c>
      <c r="AA296" s="96" t="n">
        <v>1.04</v>
      </c>
      <c r="AB296" s="96" t="n">
        <v>1.04</v>
      </c>
      <c r="AC296" s="96" t="n">
        <v>0.76</v>
      </c>
      <c r="AD296" s="96" t="n">
        <v>0.54</v>
      </c>
      <c r="AE296" s="96" t="n">
        <v>0.48</v>
      </c>
      <c r="AF296" s="103" t="n">
        <v>1.07</v>
      </c>
      <c r="AG296" s="91" t="inlineStr">
        <is>
          <t>Normal</t>
        </is>
      </c>
      <c r="AH296" s="100" t="n">
        <v>0</v>
      </c>
      <c r="AI296" s="101" t="n">
        <v>0</v>
      </c>
      <c r="AJ296" s="92" t="inlineStr">
        <is>
          <t>N</t>
        </is>
      </c>
      <c r="AK296" s="96" t="n"/>
      <c r="AL296" s="91" t="inlineStr">
        <is>
          <t>n/a</t>
        </is>
      </c>
      <c r="AM296" s="93" t="n"/>
      <c r="AN296" s="92" t="inlineStr">
        <is>
          <t>None</t>
        </is>
      </c>
      <c r="AO296" s="102" t="n">
        <v>0</v>
      </c>
      <c r="AP296" s="103" t="n">
        <v>1.3</v>
      </c>
      <c r="AQ296" s="102" t="n">
        <v>73</v>
      </c>
      <c r="AR296" s="91" t="inlineStr">
        <is>
          <t>N</t>
        </is>
      </c>
      <c r="AS296" s="104" t="n">
        <v>-0.75</v>
      </c>
      <c r="AT296" s="92">
        <f>IF(AND(P296="52-wk high",T296&gt;=Settings!$B$7),"Y","N")</f>
        <v/>
      </c>
      <c r="AU296" s="91">
        <f>IF(AND(AD296&gt;=Settings!$B$8,M296&gt;0),"Y","N")</f>
        <v/>
      </c>
      <c r="AV296" s="91">
        <f>IF(OR(AH296&gt;Settings!$B$9,AI296&gt;Settings!$B$9),"Y","N")</f>
        <v/>
      </c>
      <c r="AW296" s="91">
        <f>IF(AJ296&lt;&gt;"Y","n/a",IF(AND(M296&gt;0,AK296&gt;Settings!$B$10),"Y","N"))</f>
        <v/>
      </c>
      <c r="AX296" s="91">
        <f>IF(AO296&gt;=Settings!$B$11,"Y","N")</f>
        <v/>
      </c>
      <c r="AY296" s="99">
        <f>(AT296="Y")+(AU296="Y")+(AV296="Y")+(AW296="Y")+(AX296="Y")</f>
        <v/>
      </c>
      <c r="AZ296" s="94">
        <f>IF(AY296=0,"None",_xlfn.TEXTJOIN(", ",TRUE(),IF(AT296="Y","Breakout",""),IF(AU296="Y","Accumulation",""),IF(AV296="Y","Institutional buying",""),IF(AW296="Y","Long buildup",""),IF(AX296="Y","Momentum leader","")))</f>
        <v/>
      </c>
      <c r="BA296" s="94">
        <f>IF(BW296="","","Passes "&amp;AY296&amp;" of 5 buy-side scans"&amp;IF(G296="Y","; RED FLAG: filter out using Red flag column",""))</f>
        <v/>
      </c>
      <c r="BB296" s="91" t="inlineStr">
        <is>
          <t>None</t>
        </is>
      </c>
      <c r="BC296" s="92" t="inlineStr">
        <is>
          <t>Y</t>
        </is>
      </c>
      <c r="BD296" s="94" t="inlineStr">
        <is>
          <t>PE &gt; 50</t>
        </is>
      </c>
      <c r="BE296" s="94" t="n"/>
      <c r="BF296" s="92">
        <f>IF(R296*100000&gt;=Settings!$B$5,"Y","N")</f>
        <v/>
      </c>
      <c r="BG296" s="91">
        <f>IF(F296&gt;Settings!$B$6,"Y","N")</f>
        <v/>
      </c>
      <c r="BH296" s="97" t="n">
        <v>-21.57</v>
      </c>
      <c r="BI296" s="96" t="n">
        <v>-2.64</v>
      </c>
      <c r="BJ296" s="96" t="n">
        <v>-14.25</v>
      </c>
      <c r="BK296" s="96" t="n">
        <v>4.27</v>
      </c>
      <c r="BL296" s="96" t="n">
        <v>31.59</v>
      </c>
      <c r="BM296" s="96" t="n">
        <v>1.22</v>
      </c>
      <c r="BN296" s="97" t="n">
        <v>-5.16</v>
      </c>
      <c r="BO296" s="96" t="n">
        <v>-7.49</v>
      </c>
      <c r="BP296" s="96" t="n">
        <v>-5.26</v>
      </c>
      <c r="BQ296" s="96" t="n">
        <v>-1.39</v>
      </c>
      <c r="BR296" s="91" t="inlineStr">
        <is>
          <t>Mixed</t>
        </is>
      </c>
      <c r="BS296" s="91" t="inlineStr">
        <is>
          <t>None</t>
        </is>
      </c>
      <c r="BT296" s="96" t="n">
        <v>32.6</v>
      </c>
      <c r="BU296" s="91" t="inlineStr">
        <is>
          <t>N</t>
        </is>
      </c>
      <c r="BV296" s="99">
        <f>IF(OR(BF296&lt;&gt;"Y",BG296&lt;&gt;"Y"),"",(AND(ISNUMBER(BQ296),BQ296&gt;0))+(BR296="Stacked up")+(AND(ISNUMBER(BH296),BH296&gt;=-Settings!$B$17))+(AND(ISNUMBER(BK296),ISNUMBER(BM296),BK296&gt;0,BM296&gt;0))+(AND(ISNUMBER(AQ296),AQ296&gt;=Settings!$B$18))+(AND(ISNUMBER(BT296),BT296&gt;=Settings!$B$19,BT296&lt;=Settings!$B$20))+(AND(ISNUMBER(AS296),AS296&gt;0))+(AND(ISNUMBER(T296),ISNUMBER(M296),T296&gt;=Settings!$B$21,M296&gt;0))+(AND(ISNUMBER(AD296),ISNUMBER(M296),AD296&gt;=Settings!$B$22,M296&gt;0))+(AY296&gt;=1))</f>
        <v/>
      </c>
      <c r="BW296" s="91">
        <f>IF(OR(AY296=0,BF296&lt;&gt;"Y",BG296&lt;&gt;"Y"),"",1+SUMPRODUCT(($A$6:$A$2604=A296)*($AY$6:$AY$2604&gt;0)*($BF$6:$BF$2604="Y")*($BG$6:$BG$2604="Y")*(($AY$6:$AY$2604&gt;AY296)+($AY$6:$AY$2604=AY296)*($AD$6:$AD$2604&gt;AD296))))</f>
        <v/>
      </c>
    </row>
    <row r="297" ht="23.85" customHeight="1" s="55">
      <c r="A297" s="90" t="n">
        <v>46296</v>
      </c>
      <c r="B297" s="91" t="inlineStr">
        <is>
          <t>BANDHANBNK</t>
        </is>
      </c>
      <c r="C297" s="91" t="inlineStr">
        <is>
          <t>INE545U01014</t>
        </is>
      </c>
      <c r="D297" s="91" t="inlineStr">
        <is>
          <t>Financial Services</t>
        </is>
      </c>
      <c r="E297" s="91" t="inlineStr">
        <is>
          <t>Smallcap 250</t>
        </is>
      </c>
      <c r="F297" s="93" t="n">
        <v>28356</v>
      </c>
      <c r="G297" s="92" t="inlineStr">
        <is>
          <t>N</t>
        </is>
      </c>
      <c r="H297" s="94" t="n"/>
      <c r="I297" s="91" t="inlineStr">
        <is>
          <t>N</t>
        </is>
      </c>
      <c r="J297" s="92">
        <f>IF(K297="","N","Y")</f>
        <v/>
      </c>
      <c r="K297" s="94">
        <f>_xlfn.TEXTJOIN("; ",TRUE,IF(P297="52-wk low","52-wk low",""),IF(AND(AD297&gt;=Settings!$B$12,M297&lt;0),"Distribution",""),IF(AND(AJ297="Y",M297&lt;0,AK297&lt;-Settings!$B$13),"Long unwinding",""),IF(AND(AJ297="Y",M297&lt;0,AK297&gt;Settings!$B$13),"Short buildup",""))</f>
        <v/>
      </c>
      <c r="L297" s="95" t="n">
        <v>176</v>
      </c>
      <c r="M297" s="96" t="n">
        <v>-1.25</v>
      </c>
      <c r="N297" s="93" t="n">
        <v>1175</v>
      </c>
      <c r="O297" s="91" t="inlineStr">
        <is>
          <t>None</t>
        </is>
      </c>
      <c r="P297" s="91" t="inlineStr">
        <is>
          <t>None</t>
        </is>
      </c>
      <c r="Q297" s="97" t="n">
        <v>111.42</v>
      </c>
      <c r="R297" s="96" t="n">
        <v>138.97</v>
      </c>
      <c r="S297" s="96" t="n">
        <v>0.82</v>
      </c>
      <c r="T297" s="96" t="n">
        <v>0.78</v>
      </c>
      <c r="U297" s="96" t="n">
        <v>0.92</v>
      </c>
      <c r="V297" s="103" t="n">
        <v>1.15</v>
      </c>
      <c r="W297" s="102" t="n">
        <v>7</v>
      </c>
      <c r="X297" s="93" t="n"/>
      <c r="Y297" s="91" t="inlineStr">
        <is>
          <t>None</t>
        </is>
      </c>
      <c r="Z297" s="99" t="n">
        <v>35.31</v>
      </c>
      <c r="AA297" s="96" t="n">
        <v>0.8100000000000001</v>
      </c>
      <c r="AB297" s="96" t="n">
        <v>0.8100000000000001</v>
      </c>
      <c r="AC297" s="96" t="n">
        <v>0.65</v>
      </c>
      <c r="AD297" s="96" t="n">
        <v>0.66</v>
      </c>
      <c r="AE297" s="96" t="n">
        <v>0.79</v>
      </c>
      <c r="AF297" s="103" t="n">
        <v>1.08</v>
      </c>
      <c r="AG297" s="91" t="inlineStr">
        <is>
          <t>Normal</t>
        </is>
      </c>
      <c r="AH297" s="100" t="n">
        <v>0</v>
      </c>
      <c r="AI297" s="101" t="n">
        <v>0</v>
      </c>
      <c r="AJ297" s="92" t="inlineStr">
        <is>
          <t>Y</t>
        </is>
      </c>
      <c r="AK297" s="96" t="n">
        <v>-2.88</v>
      </c>
      <c r="AL297" s="91" t="inlineStr">
        <is>
          <t>Long unwinding</t>
        </is>
      </c>
      <c r="AM297" s="93" t="n">
        <v>179</v>
      </c>
      <c r="AN297" s="92" t="inlineStr">
        <is>
          <t>None</t>
        </is>
      </c>
      <c r="AO297" s="102" t="n">
        <v>0</v>
      </c>
      <c r="AP297" s="103" t="n">
        <v>1.1</v>
      </c>
      <c r="AQ297" s="102" t="n">
        <v>66</v>
      </c>
      <c r="AR297" s="91" t="inlineStr">
        <is>
          <t>N</t>
        </is>
      </c>
      <c r="AS297" s="104" t="n">
        <v>0.6</v>
      </c>
      <c r="AT297" s="92">
        <f>IF(AND(P297="52-wk high",T297&gt;=Settings!$B$7),"Y","N")</f>
        <v/>
      </c>
      <c r="AU297" s="91">
        <f>IF(AND(AD297&gt;=Settings!$B$8,M297&gt;0),"Y","N")</f>
        <v/>
      </c>
      <c r="AV297" s="91">
        <f>IF(OR(AH297&gt;Settings!$B$9,AI297&gt;Settings!$B$9),"Y","N")</f>
        <v/>
      </c>
      <c r="AW297" s="91">
        <f>IF(AJ297&lt;&gt;"Y","n/a",IF(AND(M297&gt;0,AK297&gt;Settings!$B$10),"Y","N"))</f>
        <v/>
      </c>
      <c r="AX297" s="91">
        <f>IF(AO297&gt;=Settings!$B$11,"Y","N")</f>
        <v/>
      </c>
      <c r="AY297" s="99">
        <f>(AT297="Y")+(AU297="Y")+(AV297="Y")+(AW297="Y")+(AX297="Y")</f>
        <v/>
      </c>
      <c r="AZ297" s="94">
        <f>IF(AY297=0,"None",_xlfn.TEXTJOIN(", ",TRUE(),IF(AT297="Y","Breakout",""),IF(AU297="Y","Accumulation",""),IF(AV297="Y","Institutional buying",""),IF(AW297="Y","Long buildup",""),IF(AX297="Y","Momentum leader","")))</f>
        <v/>
      </c>
      <c r="BA297" s="94">
        <f>IF(BW297="","","Passes "&amp;AY297&amp;" of 5 buy-side scans"&amp;IF(G297="Y","; RED FLAG: filter out using Red flag column",""))</f>
        <v/>
      </c>
      <c r="BB297" s="91" t="inlineStr">
        <is>
          <t>None</t>
        </is>
      </c>
      <c r="BC297" s="92" t="inlineStr">
        <is>
          <t>N</t>
        </is>
      </c>
      <c r="BD297" s="94" t="n"/>
      <c r="BE297" s="94" t="n"/>
      <c r="BF297" s="92">
        <f>IF(R297*100000&gt;=Settings!$B$5,"Y","N")</f>
        <v/>
      </c>
      <c r="BG297" s="91">
        <f>IF(F297&gt;Settings!$B$6,"Y","N")</f>
        <v/>
      </c>
      <c r="BH297" s="97" t="n">
        <v>-20.28</v>
      </c>
      <c r="BI297" s="96" t="n">
        <v>-3.77</v>
      </c>
      <c r="BJ297" s="96" t="n">
        <v>8.039999999999999</v>
      </c>
      <c r="BK297" s="96" t="n">
        <v>-14.16</v>
      </c>
      <c r="BL297" s="96" t="n">
        <v>19.18</v>
      </c>
      <c r="BM297" s="96" t="n">
        <v>7.62</v>
      </c>
      <c r="BN297" s="97" t="n">
        <v>-1.12</v>
      </c>
      <c r="BO297" s="96" t="n">
        <v>-1.47</v>
      </c>
      <c r="BP297" s="96" t="n">
        <v>-2.47</v>
      </c>
      <c r="BQ297" s="96" t="n">
        <v>-0.68</v>
      </c>
      <c r="BR297" s="91" t="inlineStr">
        <is>
          <t>Mixed</t>
        </is>
      </c>
      <c r="BS297" s="91" t="inlineStr">
        <is>
          <t>None</t>
        </is>
      </c>
      <c r="BT297" s="96" t="n">
        <v>46.4</v>
      </c>
      <c r="BU297" s="91" t="inlineStr">
        <is>
          <t>N</t>
        </is>
      </c>
      <c r="BV297" s="99">
        <f>IF(OR(BF297&lt;&gt;"Y",BG297&lt;&gt;"Y"),"",(AND(ISNUMBER(BQ297),BQ297&gt;0))+(BR297="Stacked up")+(AND(ISNUMBER(BH297),BH297&gt;=-Settings!$B$17))+(AND(ISNUMBER(BK297),ISNUMBER(BM297),BK297&gt;0,BM297&gt;0))+(AND(ISNUMBER(AQ297),AQ297&gt;=Settings!$B$18))+(AND(ISNUMBER(BT297),BT297&gt;=Settings!$B$19,BT297&lt;=Settings!$B$20))+(AND(ISNUMBER(AS297),AS297&gt;0))+(AND(ISNUMBER(T297),ISNUMBER(M297),T297&gt;=Settings!$B$21,M297&gt;0))+(AND(ISNUMBER(AD297),ISNUMBER(M297),AD297&gt;=Settings!$B$22,M297&gt;0))+(AY297&gt;=1))</f>
        <v/>
      </c>
      <c r="BW297" s="91">
        <f>IF(OR(AY297=0,BF297&lt;&gt;"Y",BG297&lt;&gt;"Y"),"",1+SUMPRODUCT(($A$6:$A$2604=A297)*($AY$6:$AY$2604&gt;0)*($BF$6:$BF$2604="Y")*($BG$6:$BG$2604="Y")*(($AY$6:$AY$2604&gt;AY297)+($AY$6:$AY$2604=AY297)*($AD$6:$AD$2604&gt;AD297))))</f>
        <v/>
      </c>
    </row>
    <row r="298" ht="23.85" customHeight="1" s="55">
      <c r="A298" s="90" t="n">
        <v>46296</v>
      </c>
      <c r="B298" s="91" t="inlineStr">
        <is>
          <t>NEULANDLAB</t>
        </is>
      </c>
      <c r="C298" s="91" t="inlineStr">
        <is>
          <t>INE794A01010</t>
        </is>
      </c>
      <c r="D298" s="91" t="inlineStr">
        <is>
          <t>Healthcare</t>
        </is>
      </c>
      <c r="E298" s="91" t="inlineStr">
        <is>
          <t>Smallcap 250</t>
        </is>
      </c>
      <c r="F298" s="93" t="n">
        <v>27591</v>
      </c>
      <c r="G298" s="92" t="inlineStr">
        <is>
          <t>N</t>
        </is>
      </c>
      <c r="H298" s="94" t="n"/>
      <c r="I298" s="91" t="inlineStr">
        <is>
          <t>N</t>
        </is>
      </c>
      <c r="J298" s="92">
        <f>IF(K298="","N","Y")</f>
        <v/>
      </c>
      <c r="K298" s="94">
        <f>_xlfn.TEXTJOIN("; ",TRUE,IF(P298="52-wk low","52-wk low",""),IF(AND(AD298&gt;=Settings!$B$12,M298&lt;0),"Distribution",""),IF(AND(AJ298="Y",M298&lt;0,AK298&lt;-Settings!$B$13),"Long unwinding",""),IF(AND(AJ298="Y",M298&lt;0,AK298&gt;Settings!$B$13),"Short buildup",""))</f>
        <v/>
      </c>
      <c r="L298" s="95" t="n">
        <v>21505</v>
      </c>
      <c r="M298" s="96" t="n">
        <v>0.73</v>
      </c>
      <c r="N298" s="93" t="n">
        <v>396</v>
      </c>
      <c r="O298" s="91" t="inlineStr">
        <is>
          <t>None</t>
        </is>
      </c>
      <c r="P298" s="91" t="inlineStr">
        <is>
          <t>None</t>
        </is>
      </c>
      <c r="Q298" s="97" t="n">
        <v>0.7</v>
      </c>
      <c r="R298" s="96" t="n">
        <v>0.49</v>
      </c>
      <c r="S298" s="96" t="n">
        <v>1.5</v>
      </c>
      <c r="T298" s="96" t="n">
        <v>1</v>
      </c>
      <c r="U298" s="96" t="n">
        <v>1.11</v>
      </c>
      <c r="V298" s="103" t="n">
        <v>0.77</v>
      </c>
      <c r="W298" s="102" t="n">
        <v>4</v>
      </c>
      <c r="X298" s="93" t="n"/>
      <c r="Y298" s="91" t="inlineStr">
        <is>
          <t>None</t>
        </is>
      </c>
      <c r="Z298" s="99" t="n">
        <v>53.97</v>
      </c>
      <c r="AA298" s="96" t="n">
        <v>1.1</v>
      </c>
      <c r="AB298" s="96" t="n">
        <v>1.18</v>
      </c>
      <c r="AC298" s="96" t="n">
        <v>1.62</v>
      </c>
      <c r="AD298" s="96" t="n">
        <v>1.44</v>
      </c>
      <c r="AE298" s="96" t="n">
        <v>1.55</v>
      </c>
      <c r="AF298" s="103" t="n">
        <v>1.3</v>
      </c>
      <c r="AG298" s="91" t="inlineStr">
        <is>
          <t>Normal</t>
        </is>
      </c>
      <c r="AH298" s="100" t="n">
        <v>0</v>
      </c>
      <c r="AI298" s="101" t="n">
        <v>0</v>
      </c>
      <c r="AJ298" s="92" t="inlineStr">
        <is>
          <t>N</t>
        </is>
      </c>
      <c r="AK298" s="96" t="n"/>
      <c r="AL298" s="91" t="inlineStr">
        <is>
          <t>n/a</t>
        </is>
      </c>
      <c r="AM298" s="93" t="n"/>
      <c r="AN298" s="92" t="inlineStr">
        <is>
          <t>Smallcap250 MQ 100; MidSmall400 MQ 100</t>
        </is>
      </c>
      <c r="AO298" s="102" t="n">
        <v>2</v>
      </c>
      <c r="AP298" s="103" t="n">
        <v>2.25</v>
      </c>
      <c r="AQ298" s="102" t="n">
        <v>92</v>
      </c>
      <c r="AR298" s="91" t="inlineStr">
        <is>
          <t>N</t>
        </is>
      </c>
      <c r="AS298" s="104" t="n">
        <v>3.79</v>
      </c>
      <c r="AT298" s="92">
        <f>IF(AND(P298="52-wk high",T298&gt;=Settings!$B$7),"Y","N")</f>
        <v/>
      </c>
      <c r="AU298" s="91">
        <f>IF(AND(AD298&gt;=Settings!$B$8,M298&gt;0),"Y","N")</f>
        <v/>
      </c>
      <c r="AV298" s="91">
        <f>IF(OR(AH298&gt;Settings!$B$9,AI298&gt;Settings!$B$9),"Y","N")</f>
        <v/>
      </c>
      <c r="AW298" s="91">
        <f>IF(AJ298&lt;&gt;"Y","n/a",IF(AND(M298&gt;0,AK298&gt;Settings!$B$10),"Y","N"))</f>
        <v/>
      </c>
      <c r="AX298" s="91">
        <f>IF(AO298&gt;=Settings!$B$11,"Y","N")</f>
        <v/>
      </c>
      <c r="AY298" s="99">
        <f>(AT298="Y")+(AU298="Y")+(AV298="Y")+(AW298="Y")+(AX298="Y")</f>
        <v/>
      </c>
      <c r="AZ298" s="94">
        <f>IF(AY298=0,"None",_xlfn.TEXTJOIN(", ",TRUE(),IF(AT298="Y","Breakout",""),IF(AU298="Y","Accumulation",""),IF(AV298="Y","Institutional buying",""),IF(AW298="Y","Long buildup",""),IF(AX298="Y","Momentum leader","")))</f>
        <v/>
      </c>
      <c r="BA298" s="94">
        <f>IF(BW298="","","Passes "&amp;AY298&amp;" of 5 buy-side scans"&amp;IF(G298="Y","; RED FLAG: filter out using Red flag column",""))</f>
        <v/>
      </c>
      <c r="BB298" s="91" t="inlineStr">
        <is>
          <t>None</t>
        </is>
      </c>
      <c r="BC298" s="92" t="inlineStr">
        <is>
          <t>Y</t>
        </is>
      </c>
      <c r="BD298" s="94" t="inlineStr">
        <is>
          <t>PE &gt; 50; High-low range &gt;100% in 6 months</t>
        </is>
      </c>
      <c r="BE298" s="94" t="n"/>
      <c r="BF298" s="92">
        <f>IF(R298*100000&gt;=Settings!$B$5,"Y","N")</f>
        <v/>
      </c>
      <c r="BG298" s="91">
        <f>IF(F298&gt;Settings!$B$6,"Y","N")</f>
        <v/>
      </c>
      <c r="BH298" s="97" t="n">
        <v>-11.23</v>
      </c>
      <c r="BI298" s="96" t="n">
        <v>-1.83</v>
      </c>
      <c r="BJ298" s="96" t="n">
        <v>-6.6</v>
      </c>
      <c r="BK298" s="96" t="n">
        <v>14.47</v>
      </c>
      <c r="BL298" s="96" t="n">
        <v>70.5</v>
      </c>
      <c r="BM298" s="96" t="n">
        <v>39.77</v>
      </c>
      <c r="BN298" s="97" t="n">
        <v>-3.25</v>
      </c>
      <c r="BO298" s="96" t="n">
        <v>-0.97</v>
      </c>
      <c r="BP298" s="96" t="n">
        <v>6.52</v>
      </c>
      <c r="BQ298" s="96" t="n">
        <v>17.14</v>
      </c>
      <c r="BR298" s="91" t="inlineStr">
        <is>
          <t>Mixed</t>
        </is>
      </c>
      <c r="BS298" s="91" t="inlineStr">
        <is>
          <t>None</t>
        </is>
      </c>
      <c r="BT298" s="96" t="n">
        <v>32.2</v>
      </c>
      <c r="BU298" s="91" t="inlineStr">
        <is>
          <t>N</t>
        </is>
      </c>
      <c r="BV298" s="99">
        <f>IF(OR(BF298&lt;&gt;"Y",BG298&lt;&gt;"Y"),"",(AND(ISNUMBER(BQ298),BQ298&gt;0))+(BR298="Stacked up")+(AND(ISNUMBER(BH298),BH298&gt;=-Settings!$B$17))+(AND(ISNUMBER(BK298),ISNUMBER(BM298),BK298&gt;0,BM298&gt;0))+(AND(ISNUMBER(AQ298),AQ298&gt;=Settings!$B$18))+(AND(ISNUMBER(BT298),BT298&gt;=Settings!$B$19,BT298&lt;=Settings!$B$20))+(AND(ISNUMBER(AS298),AS298&gt;0))+(AND(ISNUMBER(T298),ISNUMBER(M298),T298&gt;=Settings!$B$21,M298&gt;0))+(AND(ISNUMBER(AD298),ISNUMBER(M298),AD298&gt;=Settings!$B$22,M298&gt;0))+(AY298&gt;=1))</f>
        <v/>
      </c>
      <c r="BW298" s="91">
        <f>IF(OR(AY298=0,BF298&lt;&gt;"Y",BG298&lt;&gt;"Y"),"",1+SUMPRODUCT(($A$6:$A$2604=A298)*($AY$6:$AY$2604&gt;0)*($BF$6:$BF$2604="Y")*($BG$6:$BG$2604="Y")*(($AY$6:$AY$2604&gt;AY298)+($AY$6:$AY$2604=AY298)*($AD$6:$AD$2604&gt;AD298))))</f>
        <v/>
      </c>
    </row>
    <row r="299" ht="23.85" customHeight="1" s="55">
      <c r="A299" s="90" t="n">
        <v>46296</v>
      </c>
      <c r="B299" s="91" t="inlineStr">
        <is>
          <t>CENTRALBK</t>
        </is>
      </c>
      <c r="C299" s="91" t="inlineStr">
        <is>
          <t>INE483A01010</t>
        </is>
      </c>
      <c r="D299" s="91" t="inlineStr">
        <is>
          <t>Financial Services</t>
        </is>
      </c>
      <c r="E299" s="91" t="inlineStr">
        <is>
          <t>Smallcap 250</t>
        </is>
      </c>
      <c r="F299" s="93" t="n">
        <v>27154</v>
      </c>
      <c r="G299" s="92" t="inlineStr">
        <is>
          <t>N</t>
        </is>
      </c>
      <c r="H299" s="94" t="n"/>
      <c r="I299" s="91" t="inlineStr">
        <is>
          <t>N</t>
        </is>
      </c>
      <c r="J299" s="92">
        <f>IF(K299="","N","Y")</f>
        <v/>
      </c>
      <c r="K299" s="94">
        <f>_xlfn.TEXTJOIN("; ",TRUE,IF(P299="52-wk low","52-wk low",""),IF(AND(AD299&gt;=Settings!$B$12,M299&lt;0),"Distribution",""),IF(AND(AJ299="Y",M299&lt;0,AK299&lt;-Settings!$B$13),"Long unwinding",""),IF(AND(AJ299="Y",M299&lt;0,AK299&gt;Settings!$B$13),"Short buildup",""))</f>
        <v/>
      </c>
      <c r="L299" s="95" t="n">
        <v>30</v>
      </c>
      <c r="M299" s="96" t="n">
        <v>-1.51</v>
      </c>
      <c r="N299" s="93" t="n">
        <v>1334</v>
      </c>
      <c r="O299" s="91" t="inlineStr">
        <is>
          <t>None</t>
        </is>
      </c>
      <c r="P299" s="91" t="inlineStr">
        <is>
          <t>None</t>
        </is>
      </c>
      <c r="Q299" s="97" t="n">
        <v>47.08</v>
      </c>
      <c r="R299" s="96" t="n">
        <v>72.33</v>
      </c>
      <c r="S299" s="96" t="n">
        <v>0.64</v>
      </c>
      <c r="T299" s="96" t="n">
        <v>0.73</v>
      </c>
      <c r="U299" s="96" t="n">
        <v>0.41</v>
      </c>
      <c r="V299" s="103" t="n">
        <v>0.63</v>
      </c>
      <c r="W299" s="102" t="n">
        <v>1</v>
      </c>
      <c r="X299" s="93" t="n"/>
      <c r="Y299" s="91" t="inlineStr">
        <is>
          <t>None</t>
        </is>
      </c>
      <c r="Z299" s="99" t="n">
        <v>52.59</v>
      </c>
      <c r="AA299" s="96" t="n">
        <v>0.99</v>
      </c>
      <c r="AB299" s="96" t="n">
        <v>0.97</v>
      </c>
      <c r="AC299" s="96" t="n">
        <v>0.63</v>
      </c>
      <c r="AD299" s="96" t="n">
        <v>0.72</v>
      </c>
      <c r="AE299" s="96" t="n">
        <v>0.42</v>
      </c>
      <c r="AF299" s="103" t="n">
        <v>1.05</v>
      </c>
      <c r="AG299" s="91" t="inlineStr">
        <is>
          <t>Normal</t>
        </is>
      </c>
      <c r="AH299" s="100" t="n">
        <v>0</v>
      </c>
      <c r="AI299" s="101" t="n">
        <v>0</v>
      </c>
      <c r="AJ299" s="92" t="inlineStr">
        <is>
          <t>N</t>
        </is>
      </c>
      <c r="AK299" s="96" t="n"/>
      <c r="AL299" s="91" t="inlineStr">
        <is>
          <t>n/a</t>
        </is>
      </c>
      <c r="AM299" s="93" t="n"/>
      <c r="AN299" s="92" t="inlineStr">
        <is>
          <t>None</t>
        </is>
      </c>
      <c r="AO299" s="102" t="n">
        <v>0</v>
      </c>
      <c r="AP299" s="103" t="n">
        <v>0.58</v>
      </c>
      <c r="AQ299" s="102" t="n">
        <v>16</v>
      </c>
      <c r="AR299" s="91" t="inlineStr">
        <is>
          <t>N</t>
        </is>
      </c>
      <c r="AS299" s="104" t="n">
        <v>0.6</v>
      </c>
      <c r="AT299" s="92">
        <f>IF(AND(P299="52-wk high",T299&gt;=Settings!$B$7),"Y","N")</f>
        <v/>
      </c>
      <c r="AU299" s="91">
        <f>IF(AND(AD299&gt;=Settings!$B$8,M299&gt;0),"Y","N")</f>
        <v/>
      </c>
      <c r="AV299" s="91">
        <f>IF(OR(AH299&gt;Settings!$B$9,AI299&gt;Settings!$B$9),"Y","N")</f>
        <v/>
      </c>
      <c r="AW299" s="91">
        <f>IF(AJ299&lt;&gt;"Y","n/a",IF(AND(M299&gt;0,AK299&gt;Settings!$B$10),"Y","N"))</f>
        <v/>
      </c>
      <c r="AX299" s="91">
        <f>IF(AO299&gt;=Settings!$B$11,"Y","N")</f>
        <v/>
      </c>
      <c r="AY299" s="99">
        <f>(AT299="Y")+(AU299="Y")+(AV299="Y")+(AW299="Y")+(AX299="Y")</f>
        <v/>
      </c>
      <c r="AZ299" s="94">
        <f>IF(AY299=0,"None",_xlfn.TEXTJOIN(", ",TRUE(),IF(AT299="Y","Breakout",""),IF(AU299="Y","Accumulation",""),IF(AV299="Y","Institutional buying",""),IF(AW299="Y","Long buildup",""),IF(AX299="Y","Momentum leader","")))</f>
        <v/>
      </c>
      <c r="BA299" s="94">
        <f>IF(BW299="","","Passes "&amp;AY299&amp;" of 5 buy-side scans"&amp;IF(G299="Y","; RED FLAG: filter out using Red flag column",""))</f>
        <v/>
      </c>
      <c r="BB299" s="91" t="inlineStr">
        <is>
          <t>None</t>
        </is>
      </c>
      <c r="BC299" s="92" t="inlineStr">
        <is>
          <t>N</t>
        </is>
      </c>
      <c r="BD299" s="94" t="n"/>
      <c r="BE299" s="94" t="n"/>
      <c r="BF299" s="92">
        <f>IF(R299*100000&gt;=Settings!$B$5,"Y","N")</f>
        <v/>
      </c>
      <c r="BG299" s="91">
        <f>IF(F299&gt;Settings!$B$6,"Y","N")</f>
        <v/>
      </c>
      <c r="BH299" s="97" t="n">
        <v>-26.69</v>
      </c>
      <c r="BI299" s="96" t="n">
        <v>-3.82</v>
      </c>
      <c r="BJ299" s="96" t="n">
        <v>-1.02</v>
      </c>
      <c r="BK299" s="96" t="n">
        <v>-8.199999999999999</v>
      </c>
      <c r="BL299" s="96" t="n">
        <v>-9.31</v>
      </c>
      <c r="BM299" s="96" t="n">
        <v>-20.28</v>
      </c>
      <c r="BN299" s="97" t="n">
        <v>-2.54</v>
      </c>
      <c r="BO299" s="96" t="n">
        <v>-3.57</v>
      </c>
      <c r="BP299" s="96" t="n">
        <v>-6.08</v>
      </c>
      <c r="BQ299" s="96" t="n">
        <v>-10.25</v>
      </c>
      <c r="BR299" s="91" t="inlineStr">
        <is>
          <t>Stacked down</t>
        </is>
      </c>
      <c r="BS299" s="91" t="inlineStr">
        <is>
          <t>None</t>
        </is>
      </c>
      <c r="BT299" s="96" t="n">
        <v>36.5</v>
      </c>
      <c r="BU299" s="91" t="inlineStr">
        <is>
          <t>N</t>
        </is>
      </c>
      <c r="BV299" s="99">
        <f>IF(OR(BF299&lt;&gt;"Y",BG299&lt;&gt;"Y"),"",(AND(ISNUMBER(BQ299),BQ299&gt;0))+(BR299="Stacked up")+(AND(ISNUMBER(BH299),BH299&gt;=-Settings!$B$17))+(AND(ISNUMBER(BK299),ISNUMBER(BM299),BK299&gt;0,BM299&gt;0))+(AND(ISNUMBER(AQ299),AQ299&gt;=Settings!$B$18))+(AND(ISNUMBER(BT299),BT299&gt;=Settings!$B$19,BT299&lt;=Settings!$B$20))+(AND(ISNUMBER(AS299),AS299&gt;0))+(AND(ISNUMBER(T299),ISNUMBER(M299),T299&gt;=Settings!$B$21,M299&gt;0))+(AND(ISNUMBER(AD299),ISNUMBER(M299),AD299&gt;=Settings!$B$22,M299&gt;0))+(AY299&gt;=1))</f>
        <v/>
      </c>
      <c r="BW299" s="91">
        <f>IF(OR(AY299=0,BF299&lt;&gt;"Y",BG299&lt;&gt;"Y"),"",1+SUMPRODUCT(($A$6:$A$2604=A299)*($AY$6:$AY$2604&gt;0)*($BF$6:$BF$2604="Y")*($BG$6:$BG$2604="Y")*(($AY$6:$AY$2604&gt;AY299)+($AY$6:$AY$2604=AY299)*($AD$6:$AD$2604&gt;AD299))))</f>
        <v/>
      </c>
    </row>
    <row r="300" ht="23.85" customHeight="1" s="55">
      <c r="A300" s="90" t="n">
        <v>46296</v>
      </c>
      <c r="B300" s="91" t="inlineStr">
        <is>
          <t>RUBICON</t>
        </is>
      </c>
      <c r="C300" s="91" t="inlineStr">
        <is>
          <t>INE506V01022</t>
        </is>
      </c>
      <c r="D300" s="91" t="inlineStr">
        <is>
          <t>Healthcare</t>
        </is>
      </c>
      <c r="E300" s="91" t="inlineStr">
        <is>
          <t>Smallcap 250</t>
        </is>
      </c>
      <c r="F300" s="93" t="n">
        <v>26997</v>
      </c>
      <c r="G300" s="92" t="inlineStr">
        <is>
          <t>Y</t>
        </is>
      </c>
      <c r="H300" s="94" t="inlineStr">
        <is>
          <t>Long-term ASM Stage 1</t>
        </is>
      </c>
      <c r="I300" s="91" t="inlineStr">
        <is>
          <t>N</t>
        </is>
      </c>
      <c r="J300" s="92">
        <f>IF(K300="","N","Y")</f>
        <v/>
      </c>
      <c r="K300" s="94">
        <f>_xlfn.TEXTJOIN("; ",TRUE,IF(P300="52-wk low","52-wk low",""),IF(AND(AD300&gt;=Settings!$B$12,M300&lt;0),"Distribution",""),IF(AND(AJ300="Y",M300&lt;0,AK300&lt;-Settings!$B$13),"Long unwinding",""),IF(AND(AJ300="Y",M300&lt;0,AK300&gt;Settings!$B$13),"Short buildup",""))</f>
        <v/>
      </c>
      <c r="L300" s="95" t="n">
        <v>1630.9</v>
      </c>
      <c r="M300" s="96" t="n">
        <v>0.71</v>
      </c>
      <c r="N300" s="93" t="n">
        <v>400</v>
      </c>
      <c r="O300" s="91" t="inlineStr">
        <is>
          <t>None</t>
        </is>
      </c>
      <c r="P300" s="91" t="inlineStr">
        <is>
          <t>None</t>
        </is>
      </c>
      <c r="Q300" s="97" t="n">
        <v>1.54</v>
      </c>
      <c r="R300" s="96" t="n">
        <v>2.75</v>
      </c>
      <c r="S300" s="96" t="n">
        <v>0.5600000000000001</v>
      </c>
      <c r="T300" s="96" t="n">
        <v>0.44</v>
      </c>
      <c r="U300" s="96" t="n">
        <v>0.32</v>
      </c>
      <c r="V300" s="103" t="n">
        <v>0.58</v>
      </c>
      <c r="W300" s="102" t="n">
        <v>3</v>
      </c>
      <c r="X300" s="93" t="n"/>
      <c r="Y300" s="91" t="inlineStr">
        <is>
          <t>None</t>
        </is>
      </c>
      <c r="Z300" s="99" t="n">
        <v>39.89</v>
      </c>
      <c r="AA300" s="96" t="n">
        <v>0.75</v>
      </c>
      <c r="AB300" s="96" t="n">
        <v>0.83</v>
      </c>
      <c r="AC300" s="96" t="n">
        <v>0.41</v>
      </c>
      <c r="AD300" s="96" t="n">
        <v>0.4</v>
      </c>
      <c r="AE300" s="96" t="n">
        <v>0.4</v>
      </c>
      <c r="AF300" s="103" t="n">
        <v>1.71</v>
      </c>
      <c r="AG300" s="91" t="inlineStr">
        <is>
          <t>Quiet accumulation</t>
        </is>
      </c>
      <c r="AH300" s="100" t="n">
        <v>0</v>
      </c>
      <c r="AI300" s="101" t="n">
        <v>0</v>
      </c>
      <c r="AJ300" s="92" t="inlineStr">
        <is>
          <t>N</t>
        </is>
      </c>
      <c r="AK300" s="96" t="n"/>
      <c r="AL300" s="91" t="inlineStr">
        <is>
          <t>n/a</t>
        </is>
      </c>
      <c r="AM300" s="93" t="n"/>
      <c r="AN300" s="92" t="inlineStr">
        <is>
          <t>None</t>
        </is>
      </c>
      <c r="AO300" s="102" t="n">
        <v>0</v>
      </c>
      <c r="AP300" s="103" t="n"/>
      <c r="AQ300" s="102" t="n"/>
      <c r="AR300" s="91" t="inlineStr">
        <is>
          <t>N</t>
        </is>
      </c>
      <c r="AS300" s="104" t="n">
        <v>3.79</v>
      </c>
      <c r="AT300" s="92">
        <f>IF(AND(P300="52-wk high",T300&gt;=Settings!$B$7),"Y","N")</f>
        <v/>
      </c>
      <c r="AU300" s="91">
        <f>IF(AND(AD300&gt;=Settings!$B$8,M300&gt;0),"Y","N")</f>
        <v/>
      </c>
      <c r="AV300" s="91">
        <f>IF(OR(AH300&gt;Settings!$B$9,AI300&gt;Settings!$B$9),"Y","N")</f>
        <v/>
      </c>
      <c r="AW300" s="91">
        <f>IF(AJ300&lt;&gt;"Y","n/a",IF(AND(M300&gt;0,AK300&gt;Settings!$B$10),"Y","N"))</f>
        <v/>
      </c>
      <c r="AX300" s="91">
        <f>IF(AO300&gt;=Settings!$B$11,"Y","N")</f>
        <v/>
      </c>
      <c r="AY300" s="99">
        <f>(AT300="Y")+(AU300="Y")+(AV300="Y")+(AW300="Y")+(AX300="Y")</f>
        <v/>
      </c>
      <c r="AZ300" s="94">
        <f>IF(AY300=0,"None",_xlfn.TEXTJOIN(", ",TRUE(),IF(AT300="Y","Breakout",""),IF(AU300="Y","Accumulation",""),IF(AV300="Y","Institutional buying",""),IF(AW300="Y","Long buildup",""),IF(AX300="Y","Momentum leader","")))</f>
        <v/>
      </c>
      <c r="BA300" s="94">
        <f>IF(BW300="","","Passes "&amp;AY300&amp;" of 5 buy-side scans"&amp;IF(G300="Y","; RED FLAG: filter out using Red flag column",""))</f>
        <v/>
      </c>
      <c r="BB300" s="91" t="inlineStr">
        <is>
          <t>None</t>
        </is>
      </c>
      <c r="BC300" s="92" t="inlineStr">
        <is>
          <t>Y</t>
        </is>
      </c>
      <c r="BD300" s="94" t="inlineStr">
        <is>
          <t>PE &gt; 50</t>
        </is>
      </c>
      <c r="BE300" s="94" t="n"/>
      <c r="BF300" s="92">
        <f>IF(R300*100000&gt;=Settings!$B$5,"Y","N")</f>
        <v/>
      </c>
      <c r="BG300" s="91">
        <f>IF(F300&gt;Settings!$B$6,"Y","N")</f>
        <v/>
      </c>
      <c r="BH300" s="97" t="n">
        <v>-14.12</v>
      </c>
      <c r="BI300" s="96" t="n">
        <v>-2.7</v>
      </c>
      <c r="BJ300" s="96" t="n">
        <v>-10.5</v>
      </c>
      <c r="BK300" s="96" t="n">
        <v>19.2</v>
      </c>
      <c r="BL300" s="96" t="n">
        <v>108.53</v>
      </c>
      <c r="BM300" s="96" t="n"/>
      <c r="BN300" s="97" t="n">
        <v>-3.84</v>
      </c>
      <c r="BO300" s="96" t="n">
        <v>-1.17</v>
      </c>
      <c r="BP300" s="96" t="n">
        <v>9.73</v>
      </c>
      <c r="BQ300" s="96" t="n">
        <v>31.21</v>
      </c>
      <c r="BR300" s="91" t="inlineStr">
        <is>
          <t>Mixed</t>
        </is>
      </c>
      <c r="BS300" s="91" t="inlineStr">
        <is>
          <t>None</t>
        </is>
      </c>
      <c r="BT300" s="96" t="n">
        <v>35.9</v>
      </c>
      <c r="BU300" s="91" t="inlineStr">
        <is>
          <t>N</t>
        </is>
      </c>
      <c r="BV300" s="99">
        <f>IF(OR(BF300&lt;&gt;"Y",BG300&lt;&gt;"Y"),"",(AND(ISNUMBER(BQ300),BQ300&gt;0))+(BR300="Stacked up")+(AND(ISNUMBER(BH300),BH300&gt;=-Settings!$B$17))+(AND(ISNUMBER(BK300),ISNUMBER(BM300),BK300&gt;0,BM300&gt;0))+(AND(ISNUMBER(AQ300),AQ300&gt;=Settings!$B$18))+(AND(ISNUMBER(BT300),BT300&gt;=Settings!$B$19,BT300&lt;=Settings!$B$20))+(AND(ISNUMBER(AS300),AS300&gt;0))+(AND(ISNUMBER(T300),ISNUMBER(M300),T300&gt;=Settings!$B$21,M300&gt;0))+(AND(ISNUMBER(AD300),ISNUMBER(M300),AD300&gt;=Settings!$B$22,M300&gt;0))+(AY300&gt;=1))</f>
        <v/>
      </c>
      <c r="BW300" s="91">
        <f>IF(OR(AY300=0,BF300&lt;&gt;"Y",BG300&lt;&gt;"Y"),"",1+SUMPRODUCT(($A$6:$A$2604=A300)*($AY$6:$AY$2604&gt;0)*($BF$6:$BF$2604="Y")*($BG$6:$BG$2604="Y")*(($AY$6:$AY$2604&gt;AY300)+($AY$6:$AY$2604=AY300)*($AD$6:$AD$2604&gt;AD300))))</f>
        <v/>
      </c>
    </row>
    <row r="301" ht="23.85" customHeight="1" s="55">
      <c r="A301" s="90" t="n">
        <v>46296</v>
      </c>
      <c r="B301" s="91" t="inlineStr">
        <is>
          <t>NETWEB</t>
        </is>
      </c>
      <c r="C301" s="91" t="inlineStr">
        <is>
          <t>INE0NT901020</t>
        </is>
      </c>
      <c r="D301" s="91" t="inlineStr">
        <is>
          <t>Information Technology</t>
        </is>
      </c>
      <c r="E301" s="91" t="inlineStr">
        <is>
          <t>Smallcap 250</t>
        </is>
      </c>
      <c r="F301" s="93" t="n">
        <v>26872</v>
      </c>
      <c r="G301" s="92" t="inlineStr">
        <is>
          <t>N</t>
        </is>
      </c>
      <c r="H301" s="94" t="n"/>
      <c r="I301" s="91" t="inlineStr">
        <is>
          <t>N</t>
        </is>
      </c>
      <c r="J301" s="92">
        <f>IF(K301="","N","Y")</f>
        <v/>
      </c>
      <c r="K301" s="94">
        <f>_xlfn.TEXTJOIN("; ",TRUE,IF(P301="52-wk low","52-wk low",""),IF(AND(AD301&gt;=Settings!$B$12,M301&lt;0),"Distribution",""),IF(AND(AJ301="Y",M301&lt;0,AK301&lt;-Settings!$B$13),"Long unwinding",""),IF(AND(AJ301="Y",M301&lt;0,AK301&gt;Settings!$B$13),"Short buildup",""))</f>
        <v/>
      </c>
      <c r="L301" s="95" t="n">
        <v>4520.3</v>
      </c>
      <c r="M301" s="96" t="n">
        <v>-0.61</v>
      </c>
      <c r="N301" s="93" t="n">
        <v>836</v>
      </c>
      <c r="O301" s="91" t="inlineStr">
        <is>
          <t>None</t>
        </is>
      </c>
      <c r="P301" s="91" t="inlineStr">
        <is>
          <t>None</t>
        </is>
      </c>
      <c r="Q301" s="97" t="n">
        <v>7.53</v>
      </c>
      <c r="R301" s="96" t="n">
        <v>11.19</v>
      </c>
      <c r="S301" s="96" t="n">
        <v>0.66</v>
      </c>
      <c r="T301" s="96" t="n">
        <v>0.48</v>
      </c>
      <c r="U301" s="96" t="n">
        <v>0.45</v>
      </c>
      <c r="V301" s="103" t="n">
        <v>0.67</v>
      </c>
      <c r="W301" s="102" t="n">
        <v>1</v>
      </c>
      <c r="X301" s="93" t="n"/>
      <c r="Y301" s="91" t="inlineStr">
        <is>
          <t>None</t>
        </is>
      </c>
      <c r="Z301" s="99" t="n">
        <v>20</v>
      </c>
      <c r="AA301" s="96" t="n">
        <v>0.85</v>
      </c>
      <c r="AB301" s="96" t="n">
        <v>0.93</v>
      </c>
      <c r="AC301" s="96" t="n">
        <v>0.57</v>
      </c>
      <c r="AD301" s="96" t="n">
        <v>0.5</v>
      </c>
      <c r="AE301" s="96" t="n">
        <v>0.49</v>
      </c>
      <c r="AF301" s="103" t="n">
        <v>1.29</v>
      </c>
      <c r="AG301" s="91" t="inlineStr">
        <is>
          <t>Normal</t>
        </is>
      </c>
      <c r="AH301" s="100" t="n">
        <v>0</v>
      </c>
      <c r="AI301" s="101" t="n">
        <v>0</v>
      </c>
      <c r="AJ301" s="92" t="inlineStr">
        <is>
          <t>N</t>
        </is>
      </c>
      <c r="AK301" s="96" t="n"/>
      <c r="AL301" s="91" t="inlineStr">
        <is>
          <t>n/a</t>
        </is>
      </c>
      <c r="AM301" s="93" t="n"/>
      <c r="AN301" s="92" t="inlineStr">
        <is>
          <t>500 Mom 50</t>
        </is>
      </c>
      <c r="AO301" s="102" t="n">
        <v>1</v>
      </c>
      <c r="AP301" s="103" t="n">
        <v>1.32</v>
      </c>
      <c r="AQ301" s="102" t="n">
        <v>74</v>
      </c>
      <c r="AR301" s="91" t="inlineStr">
        <is>
          <t>N</t>
        </is>
      </c>
      <c r="AS301" s="104" t="n">
        <v>-0.75</v>
      </c>
      <c r="AT301" s="92">
        <f>IF(AND(P301="52-wk high",T301&gt;=Settings!$B$7),"Y","N")</f>
        <v/>
      </c>
      <c r="AU301" s="91">
        <f>IF(AND(AD301&gt;=Settings!$B$8,M301&gt;0),"Y","N")</f>
        <v/>
      </c>
      <c r="AV301" s="91">
        <f>IF(OR(AH301&gt;Settings!$B$9,AI301&gt;Settings!$B$9),"Y","N")</f>
        <v/>
      </c>
      <c r="AW301" s="91">
        <f>IF(AJ301&lt;&gt;"Y","n/a",IF(AND(M301&gt;0,AK301&gt;Settings!$B$10),"Y","N"))</f>
        <v/>
      </c>
      <c r="AX301" s="91">
        <f>IF(AO301&gt;=Settings!$B$11,"Y","N")</f>
        <v/>
      </c>
      <c r="AY301" s="99">
        <f>(AT301="Y")+(AU301="Y")+(AV301="Y")+(AW301="Y")+(AX301="Y")</f>
        <v/>
      </c>
      <c r="AZ301" s="94">
        <f>IF(AY301=0,"None",_xlfn.TEXTJOIN(", ",TRUE(),IF(AT301="Y","Breakout",""),IF(AU301="Y","Accumulation",""),IF(AV301="Y","Institutional buying",""),IF(AW301="Y","Long buildup",""),IF(AX301="Y","Momentum leader","")))</f>
        <v/>
      </c>
      <c r="BA301" s="94">
        <f>IF(BW301="","","Passes "&amp;AY301&amp;" of 5 buy-side scans"&amp;IF(G301="Y","; RED FLAG: filter out using Red flag column",""))</f>
        <v/>
      </c>
      <c r="BB301" s="91" t="inlineStr">
        <is>
          <t>None</t>
        </is>
      </c>
      <c r="BC301" s="92" t="inlineStr">
        <is>
          <t>Y</t>
        </is>
      </c>
      <c r="BD301" s="94" t="inlineStr">
        <is>
          <t>PE &gt; 50</t>
        </is>
      </c>
      <c r="BE301" s="94" t="n"/>
      <c r="BF301" s="92">
        <f>IF(R301*100000&gt;=Settings!$B$5,"Y","N")</f>
        <v/>
      </c>
      <c r="BG301" s="91">
        <f>IF(F301&gt;Settings!$B$6,"Y","N")</f>
        <v/>
      </c>
      <c r="BH301" s="97" t="n">
        <v>-22.24</v>
      </c>
      <c r="BI301" s="96" t="n">
        <v>-3.03</v>
      </c>
      <c r="BJ301" s="96" t="n">
        <v>-12</v>
      </c>
      <c r="BK301" s="96" t="n">
        <v>0.28</v>
      </c>
      <c r="BL301" s="96" t="n">
        <v>43.77</v>
      </c>
      <c r="BM301" s="96" t="n">
        <v>11.28</v>
      </c>
      <c r="BN301" s="97" t="n">
        <v>-4.71</v>
      </c>
      <c r="BO301" s="96" t="n">
        <v>-5.4</v>
      </c>
      <c r="BP301" s="96" t="n">
        <v>-1.36</v>
      </c>
      <c r="BQ301" s="96" t="n">
        <v>6.51</v>
      </c>
      <c r="BR301" s="91" t="inlineStr">
        <is>
          <t>Mixed</t>
        </is>
      </c>
      <c r="BS301" s="91" t="inlineStr">
        <is>
          <t>None</t>
        </is>
      </c>
      <c r="BT301" s="96" t="n">
        <v>34.1</v>
      </c>
      <c r="BU301" s="91" t="inlineStr">
        <is>
          <t>N</t>
        </is>
      </c>
      <c r="BV301" s="99">
        <f>IF(OR(BF301&lt;&gt;"Y",BG301&lt;&gt;"Y"),"",(AND(ISNUMBER(BQ301),BQ301&gt;0))+(BR301="Stacked up")+(AND(ISNUMBER(BH301),BH301&gt;=-Settings!$B$17))+(AND(ISNUMBER(BK301),ISNUMBER(BM301),BK301&gt;0,BM301&gt;0))+(AND(ISNUMBER(AQ301),AQ301&gt;=Settings!$B$18))+(AND(ISNUMBER(BT301),BT301&gt;=Settings!$B$19,BT301&lt;=Settings!$B$20))+(AND(ISNUMBER(AS301),AS301&gt;0))+(AND(ISNUMBER(T301),ISNUMBER(M301),T301&gt;=Settings!$B$21,M301&gt;0))+(AND(ISNUMBER(AD301),ISNUMBER(M301),AD301&gt;=Settings!$B$22,M301&gt;0))+(AY301&gt;=1))</f>
        <v/>
      </c>
      <c r="BW301" s="91">
        <f>IF(OR(AY301=0,BF301&lt;&gt;"Y",BG301&lt;&gt;"Y"),"",1+SUMPRODUCT(($A$6:$A$2604=A301)*($AY$6:$AY$2604&gt;0)*($BF$6:$BF$2604="Y")*($BG$6:$BG$2604="Y")*(($AY$6:$AY$2604&gt;AY301)+($AY$6:$AY$2604=AY301)*($AD$6:$AD$2604&gt;AD301))))</f>
        <v/>
      </c>
    </row>
    <row r="302" ht="23.85" customHeight="1" s="55">
      <c r="A302" s="90" t="n">
        <v>46296</v>
      </c>
      <c r="B302" s="91" t="inlineStr">
        <is>
          <t>CRAFTSMAN</t>
        </is>
      </c>
      <c r="C302" s="91" t="inlineStr">
        <is>
          <t>INE00LO01017</t>
        </is>
      </c>
      <c r="D302" s="91" t="inlineStr">
        <is>
          <t>Automobile and Auto Components</t>
        </is>
      </c>
      <c r="E302" s="91" t="inlineStr">
        <is>
          <t>Smallcap 250</t>
        </is>
      </c>
      <c r="F302" s="93" t="n">
        <v>26850</v>
      </c>
      <c r="G302" s="92" t="inlineStr">
        <is>
          <t>N</t>
        </is>
      </c>
      <c r="H302" s="94" t="n"/>
      <c r="I302" s="91" t="inlineStr">
        <is>
          <t>N</t>
        </is>
      </c>
      <c r="J302" s="92">
        <f>IF(K302="","N","Y")</f>
        <v/>
      </c>
      <c r="K302" s="94">
        <f>_xlfn.TEXTJOIN("; ",TRUE,IF(P302="52-wk low","52-wk low",""),IF(AND(AD302&gt;=Settings!$B$12,M302&lt;0),"Distribution",""),IF(AND(AJ302="Y",M302&lt;0,AK302&lt;-Settings!$B$13),"Long unwinding",""),IF(AND(AJ302="Y",M302&lt;0,AK302&gt;Settings!$B$13),"Short buildup",""))</f>
        <v/>
      </c>
      <c r="L302" s="95" t="n">
        <v>10266</v>
      </c>
      <c r="M302" s="96" t="n">
        <v>-1.45</v>
      </c>
      <c r="N302" s="93" t="n">
        <v>1284</v>
      </c>
      <c r="O302" s="91" t="inlineStr">
        <is>
          <t>None</t>
        </is>
      </c>
      <c r="P302" s="91" t="inlineStr">
        <is>
          <t>None</t>
        </is>
      </c>
      <c r="Q302" s="97" t="n">
        <v>0.35</v>
      </c>
      <c r="R302" s="96" t="n">
        <v>0.53</v>
      </c>
      <c r="S302" s="96" t="n">
        <v>0.67</v>
      </c>
      <c r="T302" s="96" t="n">
        <v>0.58</v>
      </c>
      <c r="U302" s="96" t="n">
        <v>0.48</v>
      </c>
      <c r="V302" s="103" t="n">
        <v>0.79</v>
      </c>
      <c r="W302" s="102" t="n">
        <v>1</v>
      </c>
      <c r="X302" s="93" t="n"/>
      <c r="Y302" s="91" t="inlineStr">
        <is>
          <t>None</t>
        </is>
      </c>
      <c r="Z302" s="99" t="n">
        <v>51.52</v>
      </c>
      <c r="AA302" s="96" t="n">
        <v>1.02</v>
      </c>
      <c r="AB302" s="96" t="n">
        <v>1.07</v>
      </c>
      <c r="AC302" s="96" t="n">
        <v>0.64</v>
      </c>
      <c r="AD302" s="96" t="n">
        <v>0.64</v>
      </c>
      <c r="AE302" s="96" t="n">
        <v>0.57</v>
      </c>
      <c r="AF302" s="103" t="n">
        <v>1.16</v>
      </c>
      <c r="AG302" s="91" t="inlineStr">
        <is>
          <t>Normal</t>
        </is>
      </c>
      <c r="AH302" s="100" t="n">
        <v>0</v>
      </c>
      <c r="AI302" s="101" t="n">
        <v>0</v>
      </c>
      <c r="AJ302" s="92" t="inlineStr">
        <is>
          <t>N</t>
        </is>
      </c>
      <c r="AK302" s="96" t="n"/>
      <c r="AL302" s="91" t="inlineStr">
        <is>
          <t>n/a</t>
        </is>
      </c>
      <c r="AM302" s="93" t="n"/>
      <c r="AN302" s="92" t="inlineStr">
        <is>
          <t>500 Mom 50</t>
        </is>
      </c>
      <c r="AO302" s="102" t="n">
        <v>1</v>
      </c>
      <c r="AP302" s="103" t="n">
        <v>2.17</v>
      </c>
      <c r="AQ302" s="102" t="n">
        <v>91</v>
      </c>
      <c r="AR302" s="91" t="inlineStr">
        <is>
          <t>N</t>
        </is>
      </c>
      <c r="AS302" s="104" t="n">
        <v>0.5600000000000001</v>
      </c>
      <c r="AT302" s="92">
        <f>IF(AND(P302="52-wk high",T302&gt;=Settings!$B$7),"Y","N")</f>
        <v/>
      </c>
      <c r="AU302" s="91">
        <f>IF(AND(AD302&gt;=Settings!$B$8,M302&gt;0),"Y","N")</f>
        <v/>
      </c>
      <c r="AV302" s="91">
        <f>IF(OR(AH302&gt;Settings!$B$9,AI302&gt;Settings!$B$9),"Y","N")</f>
        <v/>
      </c>
      <c r="AW302" s="91">
        <f>IF(AJ302&lt;&gt;"Y","n/a",IF(AND(M302&gt;0,AK302&gt;Settings!$B$10),"Y","N"))</f>
        <v/>
      </c>
      <c r="AX302" s="91">
        <f>IF(AO302&gt;=Settings!$B$11,"Y","N")</f>
        <v/>
      </c>
      <c r="AY302" s="99">
        <f>(AT302="Y")+(AU302="Y")+(AV302="Y")+(AW302="Y")+(AX302="Y")</f>
        <v/>
      </c>
      <c r="AZ302" s="94">
        <f>IF(AY302=0,"None",_xlfn.TEXTJOIN(", ",TRUE(),IF(AT302="Y","Breakout",""),IF(AU302="Y","Accumulation",""),IF(AV302="Y","Institutional buying",""),IF(AW302="Y","Long buildup",""),IF(AX302="Y","Momentum leader","")))</f>
        <v/>
      </c>
      <c r="BA302" s="94">
        <f>IF(BW302="","","Passes "&amp;AY302&amp;" of 5 buy-side scans"&amp;IF(G302="Y","; RED FLAG: filter out using Red flag column",""))</f>
        <v/>
      </c>
      <c r="BB302" s="91" t="inlineStr">
        <is>
          <t>None</t>
        </is>
      </c>
      <c r="BC302" s="92" t="inlineStr">
        <is>
          <t>Y</t>
        </is>
      </c>
      <c r="BD302" s="94" t="inlineStr">
        <is>
          <t>PE &gt; 50</t>
        </is>
      </c>
      <c r="BE302" s="94" t="n"/>
      <c r="BF302" s="92">
        <f>IF(R302*100000&gt;=Settings!$B$5,"Y","N")</f>
        <v/>
      </c>
      <c r="BG302" s="91">
        <f>IF(F302&gt;Settings!$B$6,"Y","N")</f>
        <v/>
      </c>
      <c r="BH302" s="97" t="n">
        <v>-14.44</v>
      </c>
      <c r="BI302" s="96" t="n">
        <v>-4.15</v>
      </c>
      <c r="BJ302" s="96" t="n">
        <v>-8.77</v>
      </c>
      <c r="BK302" s="96" t="n">
        <v>10.33</v>
      </c>
      <c r="BL302" s="96" t="n">
        <v>50.13</v>
      </c>
      <c r="BM302" s="96" t="n">
        <v>52.85</v>
      </c>
      <c r="BN302" s="97" t="n">
        <v>-4.83</v>
      </c>
      <c r="BO302" s="96" t="n">
        <v>-2.64</v>
      </c>
      <c r="BP302" s="96" t="n">
        <v>3.54</v>
      </c>
      <c r="BQ302" s="96" t="n">
        <v>13.47</v>
      </c>
      <c r="BR302" s="91" t="inlineStr">
        <is>
          <t>Mixed</t>
        </is>
      </c>
      <c r="BS302" s="91" t="inlineStr">
        <is>
          <t>None</t>
        </is>
      </c>
      <c r="BT302" s="96" t="n">
        <v>30.9</v>
      </c>
      <c r="BU302" s="91" t="inlineStr">
        <is>
          <t>N</t>
        </is>
      </c>
      <c r="BV302" s="99">
        <f>IF(OR(BF302&lt;&gt;"Y",BG302&lt;&gt;"Y"),"",(AND(ISNUMBER(BQ302),BQ302&gt;0))+(BR302="Stacked up")+(AND(ISNUMBER(BH302),BH302&gt;=-Settings!$B$17))+(AND(ISNUMBER(BK302),ISNUMBER(BM302),BK302&gt;0,BM302&gt;0))+(AND(ISNUMBER(AQ302),AQ302&gt;=Settings!$B$18))+(AND(ISNUMBER(BT302),BT302&gt;=Settings!$B$19,BT302&lt;=Settings!$B$20))+(AND(ISNUMBER(AS302),AS302&gt;0))+(AND(ISNUMBER(T302),ISNUMBER(M302),T302&gt;=Settings!$B$21,M302&gt;0))+(AND(ISNUMBER(AD302),ISNUMBER(M302),AD302&gt;=Settings!$B$22,M302&gt;0))+(AY302&gt;=1))</f>
        <v/>
      </c>
      <c r="BW302" s="91">
        <f>IF(OR(AY302=0,BF302&lt;&gt;"Y",BG302&lt;&gt;"Y"),"",1+SUMPRODUCT(($A$6:$A$2604=A302)*($AY$6:$AY$2604&gt;0)*($BF$6:$BF$2604="Y")*($BG$6:$BG$2604="Y")*(($AY$6:$AY$2604&gt;AY302)+($AY$6:$AY$2604=AY302)*($AD$6:$AD$2604&gt;AD302))))</f>
        <v/>
      </c>
    </row>
    <row r="303" ht="23.85" customHeight="1" s="55">
      <c r="A303" s="90" t="n">
        <v>46296</v>
      </c>
      <c r="B303" s="91" t="inlineStr">
        <is>
          <t>SANSERA</t>
        </is>
      </c>
      <c r="C303" s="91" t="inlineStr">
        <is>
          <t>INE953O01021</t>
        </is>
      </c>
      <c r="D303" s="91" t="inlineStr">
        <is>
          <t>Automobile and Auto Components</t>
        </is>
      </c>
      <c r="E303" s="91" t="inlineStr">
        <is>
          <t>Smallcap 250</t>
        </is>
      </c>
      <c r="F303" s="93" t="n">
        <v>26688</v>
      </c>
      <c r="G303" s="92" t="inlineStr">
        <is>
          <t>Y</t>
        </is>
      </c>
      <c r="H303" s="94" t="inlineStr">
        <is>
          <t>Long-term ASM Stage 1</t>
        </is>
      </c>
      <c r="I303" s="91" t="inlineStr">
        <is>
          <t>N</t>
        </is>
      </c>
      <c r="J303" s="92">
        <f>IF(K303="","N","Y")</f>
        <v/>
      </c>
      <c r="K303" s="94">
        <f>_xlfn.TEXTJOIN("; ",TRUE,IF(P303="52-wk low","52-wk low",""),IF(AND(AD303&gt;=Settings!$B$12,M303&lt;0),"Distribution",""),IF(AND(AJ303="Y",M303&lt;0,AK303&lt;-Settings!$B$13),"Long unwinding",""),IF(AND(AJ303="Y",M303&lt;0,AK303&gt;Settings!$B$13),"Short buildup",""))</f>
        <v/>
      </c>
      <c r="L303" s="95" t="n">
        <v>4276.6</v>
      </c>
      <c r="M303" s="96" t="n">
        <v>-5.75</v>
      </c>
      <c r="N303" s="93" t="n">
        <v>2545</v>
      </c>
      <c r="O303" s="91" t="inlineStr">
        <is>
          <t>None</t>
        </is>
      </c>
      <c r="P303" s="91" t="inlineStr">
        <is>
          <t>None</t>
        </is>
      </c>
      <c r="Q303" s="97" t="n">
        <v>4.54</v>
      </c>
      <c r="R303" s="96" t="n">
        <v>3.34</v>
      </c>
      <c r="S303" s="96" t="n">
        <v>1.43</v>
      </c>
      <c r="T303" s="96" t="n">
        <v>1.67</v>
      </c>
      <c r="U303" s="96" t="n">
        <v>1.5</v>
      </c>
      <c r="V303" s="103" t="n">
        <v>1.1</v>
      </c>
      <c r="W303" s="102" t="n">
        <v>8</v>
      </c>
      <c r="X303" s="93" t="n">
        <v>182</v>
      </c>
      <c r="Y303" s="91" t="inlineStr">
        <is>
          <t>None</t>
        </is>
      </c>
      <c r="Z303" s="99" t="n">
        <v>41.69</v>
      </c>
      <c r="AA303" s="96" t="n">
        <v>0.87</v>
      </c>
      <c r="AB303" s="96" t="n">
        <v>0.86</v>
      </c>
      <c r="AC303" s="96" t="n">
        <v>1.29</v>
      </c>
      <c r="AD303" s="96" t="n">
        <v>1.5</v>
      </c>
      <c r="AE303" s="96" t="n">
        <v>1.37</v>
      </c>
      <c r="AF303" s="103" t="n">
        <v>1</v>
      </c>
      <c r="AG303" s="91" t="inlineStr">
        <is>
          <t>Normal</t>
        </is>
      </c>
      <c r="AH303" s="100" t="n">
        <v>0</v>
      </c>
      <c r="AI303" s="101" t="n">
        <v>0</v>
      </c>
      <c r="AJ303" s="92" t="inlineStr">
        <is>
          <t>N</t>
        </is>
      </c>
      <c r="AK303" s="96" t="n"/>
      <c r="AL303" s="91" t="inlineStr">
        <is>
          <t>n/a</t>
        </is>
      </c>
      <c r="AM303" s="93" t="n"/>
      <c r="AN303" s="92" t="inlineStr">
        <is>
          <t>None</t>
        </is>
      </c>
      <c r="AO303" s="102" t="n">
        <v>0</v>
      </c>
      <c r="AP303" s="103" t="n">
        <v>4.24</v>
      </c>
      <c r="AQ303" s="102" t="n">
        <v>99</v>
      </c>
      <c r="AR303" s="91" t="inlineStr">
        <is>
          <t>N</t>
        </is>
      </c>
      <c r="AS303" s="104" t="n">
        <v>0.5600000000000001</v>
      </c>
      <c r="AT303" s="92">
        <f>IF(AND(P303="52-wk high",T303&gt;=Settings!$B$7),"Y","N")</f>
        <v/>
      </c>
      <c r="AU303" s="91">
        <f>IF(AND(AD303&gt;=Settings!$B$8,M303&gt;0),"Y","N")</f>
        <v/>
      </c>
      <c r="AV303" s="91">
        <f>IF(OR(AH303&gt;Settings!$B$9,AI303&gt;Settings!$B$9),"Y","N")</f>
        <v/>
      </c>
      <c r="AW303" s="91">
        <f>IF(AJ303&lt;&gt;"Y","n/a",IF(AND(M303&gt;0,AK303&gt;Settings!$B$10),"Y","N"))</f>
        <v/>
      </c>
      <c r="AX303" s="91">
        <f>IF(AO303&gt;=Settings!$B$11,"Y","N")</f>
        <v/>
      </c>
      <c r="AY303" s="99">
        <f>(AT303="Y")+(AU303="Y")+(AV303="Y")+(AW303="Y")+(AX303="Y")</f>
        <v/>
      </c>
      <c r="AZ303" s="94">
        <f>IF(AY303=0,"None",_xlfn.TEXTJOIN(", ",TRUE(),IF(AT303="Y","Breakout",""),IF(AU303="Y","Accumulation",""),IF(AV303="Y","Institutional buying",""),IF(AW303="Y","Long buildup",""),IF(AX303="Y","Momentum leader","")))</f>
        <v/>
      </c>
      <c r="BA303" s="94">
        <f>IF(BW303="","","Passes "&amp;AY303&amp;" of 5 buy-side scans"&amp;IF(G303="Y","; RED FLAG: filter out using Red flag column",""))</f>
        <v/>
      </c>
      <c r="BB303" s="91" t="inlineStr">
        <is>
          <t>None</t>
        </is>
      </c>
      <c r="BC303" s="92" t="inlineStr">
        <is>
          <t>Y</t>
        </is>
      </c>
      <c r="BD303" s="94" t="inlineStr">
        <is>
          <t>PE &gt; 50</t>
        </is>
      </c>
      <c r="BE303" s="94" t="n"/>
      <c r="BF303" s="92">
        <f>IF(R303*100000&gt;=Settings!$B$5,"Y","N")</f>
        <v/>
      </c>
      <c r="BG303" s="91">
        <f>IF(F303&gt;Settings!$B$6,"Y","N")</f>
        <v/>
      </c>
      <c r="BH303" s="97" t="n">
        <v>-9.84</v>
      </c>
      <c r="BI303" s="96" t="n">
        <v>-7.14</v>
      </c>
      <c r="BJ303" s="96" t="n">
        <v>9.57</v>
      </c>
      <c r="BK303" s="96" t="n">
        <v>35.12</v>
      </c>
      <c r="BL303" s="96" t="n">
        <v>99.62</v>
      </c>
      <c r="BM303" s="96" t="n">
        <v>204.97</v>
      </c>
      <c r="BN303" s="97" t="n">
        <v>0.31</v>
      </c>
      <c r="BO303" s="96" t="n">
        <v>8.65</v>
      </c>
      <c r="BP303" s="96" t="n">
        <v>21.55</v>
      </c>
      <c r="BQ303" s="96" t="n">
        <v>43.84</v>
      </c>
      <c r="BR303" s="91" t="inlineStr">
        <is>
          <t>Stacked up</t>
        </is>
      </c>
      <c r="BS303" s="91" t="inlineStr">
        <is>
          <t>None</t>
        </is>
      </c>
      <c r="BT303" s="96" t="n">
        <v>48.8</v>
      </c>
      <c r="BU303" s="91" t="inlineStr">
        <is>
          <t>N</t>
        </is>
      </c>
      <c r="BV303" s="99">
        <f>IF(OR(BF303&lt;&gt;"Y",BG303&lt;&gt;"Y"),"",(AND(ISNUMBER(BQ303),BQ303&gt;0))+(BR303="Stacked up")+(AND(ISNUMBER(BH303),BH303&gt;=-Settings!$B$17))+(AND(ISNUMBER(BK303),ISNUMBER(BM303),BK303&gt;0,BM303&gt;0))+(AND(ISNUMBER(AQ303),AQ303&gt;=Settings!$B$18))+(AND(ISNUMBER(BT303),BT303&gt;=Settings!$B$19,BT303&lt;=Settings!$B$20))+(AND(ISNUMBER(AS303),AS303&gt;0))+(AND(ISNUMBER(T303),ISNUMBER(M303),T303&gt;=Settings!$B$21,M303&gt;0))+(AND(ISNUMBER(AD303),ISNUMBER(M303),AD303&gt;=Settings!$B$22,M303&gt;0))+(AY303&gt;=1))</f>
        <v/>
      </c>
      <c r="BW303" s="91">
        <f>IF(OR(AY303=0,BF303&lt;&gt;"Y",BG303&lt;&gt;"Y"),"",1+SUMPRODUCT(($A$6:$A$2604=A303)*($AY$6:$AY$2604&gt;0)*($BF$6:$BF$2604="Y")*($BG$6:$BG$2604="Y")*(($AY$6:$AY$2604&gt;AY303)+($AY$6:$AY$2604=AY303)*($AD$6:$AD$2604&gt;AD303))))</f>
        <v/>
      </c>
    </row>
    <row r="304" ht="23.85" customHeight="1" s="55">
      <c r="A304" s="90" t="n">
        <v>46296</v>
      </c>
      <c r="B304" s="91" t="inlineStr">
        <is>
          <t>NIACL</t>
        </is>
      </c>
      <c r="C304" s="91" t="inlineStr">
        <is>
          <t>INE470Y01017</t>
        </is>
      </c>
      <c r="D304" s="91" t="inlineStr">
        <is>
          <t>Financial Services</t>
        </is>
      </c>
      <c r="E304" s="91" t="inlineStr">
        <is>
          <t>Smallcap 250</t>
        </is>
      </c>
      <c r="F304" s="93" t="n">
        <v>26403</v>
      </c>
      <c r="G304" s="92" t="inlineStr">
        <is>
          <t>N</t>
        </is>
      </c>
      <c r="H304" s="94" t="n"/>
      <c r="I304" s="91" t="inlineStr">
        <is>
          <t>N</t>
        </is>
      </c>
      <c r="J304" s="92">
        <f>IF(K304="","N","Y")</f>
        <v/>
      </c>
      <c r="K304" s="94">
        <f>_xlfn.TEXTJOIN("; ",TRUE,IF(P304="52-wk low","52-wk low",""),IF(AND(AD304&gt;=Settings!$B$12,M304&lt;0),"Distribution",""),IF(AND(AJ304="Y",M304&lt;0,AK304&lt;-Settings!$B$13),"Long unwinding",""),IF(AND(AJ304="Y",M304&lt;0,AK304&gt;Settings!$B$13),"Short buildup",""))</f>
        <v/>
      </c>
      <c r="L304" s="95" t="n">
        <v>160.21</v>
      </c>
      <c r="M304" s="96" t="n">
        <v>-4.08</v>
      </c>
      <c r="N304" s="93" t="n">
        <v>2355</v>
      </c>
      <c r="O304" s="91" t="inlineStr">
        <is>
          <t>None</t>
        </is>
      </c>
      <c r="P304" s="91" t="inlineStr">
        <is>
          <t>None</t>
        </is>
      </c>
      <c r="Q304" s="97" t="n">
        <v>18.15</v>
      </c>
      <c r="R304" s="96" t="n">
        <v>118.89</v>
      </c>
      <c r="S304" s="96" t="n">
        <v>0.14</v>
      </c>
      <c r="T304" s="96" t="n">
        <v>0.26</v>
      </c>
      <c r="U304" s="96" t="n">
        <v>0.25</v>
      </c>
      <c r="V304" s="103" t="n">
        <v>1.62</v>
      </c>
      <c r="W304" s="102" t="n">
        <v>6</v>
      </c>
      <c r="X304" s="93" t="n"/>
      <c r="Y304" s="91" t="inlineStr">
        <is>
          <t>None</t>
        </is>
      </c>
      <c r="Z304" s="99" t="n">
        <v>33.78</v>
      </c>
      <c r="AA304" s="96" t="n">
        <v>1.65</v>
      </c>
      <c r="AB304" s="96" t="n">
        <v>1.34</v>
      </c>
      <c r="AC304" s="96" t="n">
        <v>0.37</v>
      </c>
      <c r="AD304" s="96" t="n">
        <v>0.66</v>
      </c>
      <c r="AE304" s="96" t="n">
        <v>0.77</v>
      </c>
      <c r="AF304" s="103" t="n">
        <v>1.21</v>
      </c>
      <c r="AG304" s="91" t="inlineStr">
        <is>
          <t>Drying up</t>
        </is>
      </c>
      <c r="AH304" s="100" t="n">
        <v>0</v>
      </c>
      <c r="AI304" s="101" t="n">
        <v>0</v>
      </c>
      <c r="AJ304" s="92" t="inlineStr">
        <is>
          <t>N</t>
        </is>
      </c>
      <c r="AK304" s="96" t="n"/>
      <c r="AL304" s="91" t="inlineStr">
        <is>
          <t>n/a</t>
        </is>
      </c>
      <c r="AM304" s="93" t="n"/>
      <c r="AN304" s="92" t="inlineStr">
        <is>
          <t>None</t>
        </is>
      </c>
      <c r="AO304" s="102" t="n">
        <v>0</v>
      </c>
      <c r="AP304" s="103" t="n">
        <v>0.96</v>
      </c>
      <c r="AQ304" s="102" t="n">
        <v>60</v>
      </c>
      <c r="AR304" s="91" t="inlineStr">
        <is>
          <t>N</t>
        </is>
      </c>
      <c r="AS304" s="104" t="n">
        <v>0.6</v>
      </c>
      <c r="AT304" s="92">
        <f>IF(AND(P304="52-wk high",T304&gt;=Settings!$B$7),"Y","N")</f>
        <v/>
      </c>
      <c r="AU304" s="91">
        <f>IF(AND(AD304&gt;=Settings!$B$8,M304&gt;0),"Y","N")</f>
        <v/>
      </c>
      <c r="AV304" s="91">
        <f>IF(OR(AH304&gt;Settings!$B$9,AI304&gt;Settings!$B$9),"Y","N")</f>
        <v/>
      </c>
      <c r="AW304" s="91">
        <f>IF(AJ304&lt;&gt;"Y","n/a",IF(AND(M304&gt;0,AK304&gt;Settings!$B$10),"Y","N"))</f>
        <v/>
      </c>
      <c r="AX304" s="91">
        <f>IF(AO304&gt;=Settings!$B$11,"Y","N")</f>
        <v/>
      </c>
      <c r="AY304" s="99">
        <f>(AT304="Y")+(AU304="Y")+(AV304="Y")+(AW304="Y")+(AX304="Y")</f>
        <v/>
      </c>
      <c r="AZ304" s="94">
        <f>IF(AY304=0,"None",_xlfn.TEXTJOIN(", ",TRUE(),IF(AT304="Y","Breakout",""),IF(AU304="Y","Accumulation",""),IF(AV304="Y","Institutional buying",""),IF(AW304="Y","Long buildup",""),IF(AX304="Y","Momentum leader","")))</f>
        <v/>
      </c>
      <c r="BA304" s="94">
        <f>IF(BW304="","","Passes "&amp;AY304&amp;" of 5 buy-side scans"&amp;IF(G304="Y","; RED FLAG: filter out using Red flag column",""))</f>
        <v/>
      </c>
      <c r="BB304" s="91" t="inlineStr">
        <is>
          <t>None</t>
        </is>
      </c>
      <c r="BC304" s="92" t="inlineStr">
        <is>
          <t>Y</t>
        </is>
      </c>
      <c r="BD304" s="94" t="inlineStr">
        <is>
          <t>High-low range &gt;100% in 6 months</t>
        </is>
      </c>
      <c r="BE304" s="94" t="n"/>
      <c r="BF304" s="92">
        <f>IF(R304*100000&gt;=Settings!$B$5,"Y","N")</f>
        <v/>
      </c>
      <c r="BG304" s="91">
        <f>IF(F304&gt;Settings!$B$6,"Y","N")</f>
        <v/>
      </c>
      <c r="BH304" s="97" t="n">
        <v>-33.96</v>
      </c>
      <c r="BI304" s="96" t="n">
        <v>-11.19</v>
      </c>
      <c r="BJ304" s="96" t="n">
        <v>-13.76</v>
      </c>
      <c r="BK304" s="96" t="n">
        <v>-12.51</v>
      </c>
      <c r="BL304" s="96" t="n">
        <v>29.55</v>
      </c>
      <c r="BM304" s="96" t="n">
        <v>-15.9</v>
      </c>
      <c r="BN304" s="97" t="n">
        <v>-11.98</v>
      </c>
      <c r="BO304" s="96" t="n">
        <v>-12.59</v>
      </c>
      <c r="BP304" s="96" t="n">
        <v>-10.03</v>
      </c>
      <c r="BQ304" s="96" t="n">
        <v>-7.96</v>
      </c>
      <c r="BR304" s="91" t="inlineStr">
        <is>
          <t>Mixed</t>
        </is>
      </c>
      <c r="BS304" s="91" t="inlineStr">
        <is>
          <t>Bearish cross</t>
        </is>
      </c>
      <c r="BT304" s="96" t="n">
        <v>26.6</v>
      </c>
      <c r="BU304" s="91" t="inlineStr">
        <is>
          <t>N</t>
        </is>
      </c>
      <c r="BV304" s="99">
        <f>IF(OR(BF304&lt;&gt;"Y",BG304&lt;&gt;"Y"),"",(AND(ISNUMBER(BQ304),BQ304&gt;0))+(BR304="Stacked up")+(AND(ISNUMBER(BH304),BH304&gt;=-Settings!$B$17))+(AND(ISNUMBER(BK304),ISNUMBER(BM304),BK304&gt;0,BM304&gt;0))+(AND(ISNUMBER(AQ304),AQ304&gt;=Settings!$B$18))+(AND(ISNUMBER(BT304),BT304&gt;=Settings!$B$19,BT304&lt;=Settings!$B$20))+(AND(ISNUMBER(AS304),AS304&gt;0))+(AND(ISNUMBER(T304),ISNUMBER(M304),T304&gt;=Settings!$B$21,M304&gt;0))+(AND(ISNUMBER(AD304),ISNUMBER(M304),AD304&gt;=Settings!$B$22,M304&gt;0))+(AY304&gt;=1))</f>
        <v/>
      </c>
      <c r="BW304" s="91">
        <f>IF(OR(AY304=0,BF304&lt;&gt;"Y",BG304&lt;&gt;"Y"),"",1+SUMPRODUCT(($A$6:$A$2604=A304)*($AY$6:$AY$2604&gt;0)*($BF$6:$BF$2604="Y")*($BG$6:$BG$2604="Y")*(($AY$6:$AY$2604&gt;AY304)+($AY$6:$AY$2604=AY304)*($AD$6:$AD$2604&gt;AD304))))</f>
        <v/>
      </c>
    </row>
    <row r="305" ht="23.85" customHeight="1" s="55">
      <c r="A305" s="90" t="n">
        <v>46296</v>
      </c>
      <c r="B305" s="91" t="inlineStr">
        <is>
          <t>PPLPHARMA</t>
        </is>
      </c>
      <c r="C305" s="91" t="inlineStr">
        <is>
          <t>INE0DK501011</t>
        </is>
      </c>
      <c r="D305" s="91" t="inlineStr">
        <is>
          <t>Healthcare</t>
        </is>
      </c>
      <c r="E305" s="91" t="inlineStr">
        <is>
          <t>Smallcap 250</t>
        </is>
      </c>
      <c r="F305" s="93" t="n">
        <v>26357</v>
      </c>
      <c r="G305" s="92" t="inlineStr">
        <is>
          <t>N</t>
        </is>
      </c>
      <c r="H305" s="94" t="n"/>
      <c r="I305" s="91" t="inlineStr">
        <is>
          <t>N</t>
        </is>
      </c>
      <c r="J305" s="92">
        <f>IF(K305="","N","Y")</f>
        <v/>
      </c>
      <c r="K305" s="94">
        <f>_xlfn.TEXTJOIN("; ",TRUE,IF(P305="52-wk low","52-wk low",""),IF(AND(AD305&gt;=Settings!$B$12,M305&lt;0),"Distribution",""),IF(AND(AJ305="Y",M305&lt;0,AK305&lt;-Settings!$B$13),"Long unwinding",""),IF(AND(AJ305="Y",M305&lt;0,AK305&gt;Settings!$B$13),"Short buildup",""))</f>
        <v/>
      </c>
      <c r="L305" s="95" t="n">
        <v>197.97</v>
      </c>
      <c r="M305" s="96" t="n">
        <v>-4.14</v>
      </c>
      <c r="N305" s="93" t="n">
        <v>2366</v>
      </c>
      <c r="O305" s="91" t="inlineStr">
        <is>
          <t>None</t>
        </is>
      </c>
      <c r="P305" s="91" t="inlineStr">
        <is>
          <t>None</t>
        </is>
      </c>
      <c r="Q305" s="97" t="n">
        <v>35.74</v>
      </c>
      <c r="R305" s="96" t="n">
        <v>42.53</v>
      </c>
      <c r="S305" s="96" t="n">
        <v>0.85</v>
      </c>
      <c r="T305" s="96" t="n">
        <v>0.65</v>
      </c>
      <c r="U305" s="96" t="n">
        <v>0.57</v>
      </c>
      <c r="V305" s="103" t="n">
        <v>0.6899999999999999</v>
      </c>
      <c r="W305" s="102" t="n">
        <v>1</v>
      </c>
      <c r="X305" s="93" t="n"/>
      <c r="Y305" s="91" t="inlineStr">
        <is>
          <t>None</t>
        </is>
      </c>
      <c r="Z305" s="99" t="n">
        <v>41.76</v>
      </c>
      <c r="AA305" s="96" t="n">
        <v>1.02</v>
      </c>
      <c r="AB305" s="96" t="n">
        <v>1.05</v>
      </c>
      <c r="AC305" s="96" t="n">
        <v>0.95</v>
      </c>
      <c r="AD305" s="96" t="n">
        <v>0.72</v>
      </c>
      <c r="AE305" s="96" t="n">
        <v>0.74</v>
      </c>
      <c r="AF305" s="103" t="n">
        <v>1.14</v>
      </c>
      <c r="AG305" s="91" t="inlineStr">
        <is>
          <t>Normal</t>
        </is>
      </c>
      <c r="AH305" s="100" t="n">
        <v>0</v>
      </c>
      <c r="AI305" s="101" t="n">
        <v>0</v>
      </c>
      <c r="AJ305" s="92" t="inlineStr">
        <is>
          <t>N</t>
        </is>
      </c>
      <c r="AK305" s="96" t="n"/>
      <c r="AL305" s="91" t="inlineStr">
        <is>
          <t>n/a</t>
        </is>
      </c>
      <c r="AM305" s="93" t="n"/>
      <c r="AN305" s="92" t="inlineStr">
        <is>
          <t>None</t>
        </is>
      </c>
      <c r="AO305" s="102" t="n">
        <v>0</v>
      </c>
      <c r="AP305" s="103" t="n">
        <v>1.39</v>
      </c>
      <c r="AQ305" s="102" t="n">
        <v>76</v>
      </c>
      <c r="AR305" s="91" t="inlineStr">
        <is>
          <t>N</t>
        </is>
      </c>
      <c r="AS305" s="104" t="n">
        <v>3.79</v>
      </c>
      <c r="AT305" s="92">
        <f>IF(AND(P305="52-wk high",T305&gt;=Settings!$B$7),"Y","N")</f>
        <v/>
      </c>
      <c r="AU305" s="91">
        <f>IF(AND(AD305&gt;=Settings!$B$8,M305&gt;0),"Y","N")</f>
        <v/>
      </c>
      <c r="AV305" s="91">
        <f>IF(OR(AH305&gt;Settings!$B$9,AI305&gt;Settings!$B$9),"Y","N")</f>
        <v/>
      </c>
      <c r="AW305" s="91">
        <f>IF(AJ305&lt;&gt;"Y","n/a",IF(AND(M305&gt;0,AK305&gt;Settings!$B$10),"Y","N"))</f>
        <v/>
      </c>
      <c r="AX305" s="91">
        <f>IF(AO305&gt;=Settings!$B$11,"Y","N")</f>
        <v/>
      </c>
      <c r="AY305" s="99">
        <f>(AT305="Y")+(AU305="Y")+(AV305="Y")+(AW305="Y")+(AX305="Y")</f>
        <v/>
      </c>
      <c r="AZ305" s="94">
        <f>IF(AY305=0,"None",_xlfn.TEXTJOIN(", ",TRUE(),IF(AT305="Y","Breakout",""),IF(AU305="Y","Accumulation",""),IF(AV305="Y","Institutional buying",""),IF(AW305="Y","Long buildup",""),IF(AX305="Y","Momentum leader","")))</f>
        <v/>
      </c>
      <c r="BA305" s="94">
        <f>IF(BW305="","","Passes "&amp;AY305&amp;" of 5 buy-side scans"&amp;IF(G305="Y","; RED FLAG: filter out using Red flag column",""))</f>
        <v/>
      </c>
      <c r="BB305" s="91" t="inlineStr">
        <is>
          <t>None</t>
        </is>
      </c>
      <c r="BC305" s="92" t="inlineStr">
        <is>
          <t>Y</t>
        </is>
      </c>
      <c r="BD305" s="94" t="inlineStr">
        <is>
          <t>EPS zero</t>
        </is>
      </c>
      <c r="BE305" s="94" t="n"/>
      <c r="BF305" s="92">
        <f>IF(R305*100000&gt;=Settings!$B$5,"Y","N")</f>
        <v/>
      </c>
      <c r="BG305" s="91">
        <f>IF(F305&gt;Settings!$B$6,"Y","N")</f>
        <v/>
      </c>
      <c r="BH305" s="97" t="n">
        <v>-14.64</v>
      </c>
      <c r="BI305" s="96" t="n">
        <v>-4.88</v>
      </c>
      <c r="BJ305" s="96" t="n">
        <v>-7.14</v>
      </c>
      <c r="BK305" s="96" t="n">
        <v>17.46</v>
      </c>
      <c r="BL305" s="96" t="n">
        <v>38.92</v>
      </c>
      <c r="BM305" s="96" t="n">
        <v>-0.54</v>
      </c>
      <c r="BN305" s="97" t="n">
        <v>-5.05</v>
      </c>
      <c r="BO305" s="96" t="n">
        <v>-2.91</v>
      </c>
      <c r="BP305" s="96" t="n">
        <v>2.19</v>
      </c>
      <c r="BQ305" s="96" t="n">
        <v>6.5</v>
      </c>
      <c r="BR305" s="91" t="inlineStr">
        <is>
          <t>Mixed</t>
        </is>
      </c>
      <c r="BS305" s="91" t="inlineStr">
        <is>
          <t>None</t>
        </is>
      </c>
      <c r="BT305" s="96" t="n">
        <v>33.1</v>
      </c>
      <c r="BU305" s="91" t="inlineStr">
        <is>
          <t>N</t>
        </is>
      </c>
      <c r="BV305" s="99">
        <f>IF(OR(BF305&lt;&gt;"Y",BG305&lt;&gt;"Y"),"",(AND(ISNUMBER(BQ305),BQ305&gt;0))+(BR305="Stacked up")+(AND(ISNUMBER(BH305),BH305&gt;=-Settings!$B$17))+(AND(ISNUMBER(BK305),ISNUMBER(BM305),BK305&gt;0,BM305&gt;0))+(AND(ISNUMBER(AQ305),AQ305&gt;=Settings!$B$18))+(AND(ISNUMBER(BT305),BT305&gt;=Settings!$B$19,BT305&lt;=Settings!$B$20))+(AND(ISNUMBER(AS305),AS305&gt;0))+(AND(ISNUMBER(T305),ISNUMBER(M305),T305&gt;=Settings!$B$21,M305&gt;0))+(AND(ISNUMBER(AD305),ISNUMBER(M305),AD305&gt;=Settings!$B$22,M305&gt;0))+(AY305&gt;=1))</f>
        <v/>
      </c>
      <c r="BW305" s="91">
        <f>IF(OR(AY305=0,BF305&lt;&gt;"Y",BG305&lt;&gt;"Y"),"",1+SUMPRODUCT(($A$6:$A$2604=A305)*($AY$6:$AY$2604&gt;0)*($BF$6:$BF$2604="Y")*($BG$6:$BG$2604="Y")*(($AY$6:$AY$2604&gt;AY305)+($AY$6:$AY$2604=AY305)*($AD$6:$AD$2604&gt;AD305))))</f>
        <v/>
      </c>
    </row>
    <row r="306" ht="23.85" customHeight="1" s="55">
      <c r="A306" s="90" t="n">
        <v>46296</v>
      </c>
      <c r="B306" s="91" t="inlineStr">
        <is>
          <t>ACUTAAS</t>
        </is>
      </c>
      <c r="C306" s="91" t="inlineStr">
        <is>
          <t>INE00FF01025</t>
        </is>
      </c>
      <c r="D306" s="91" t="inlineStr">
        <is>
          <t>Healthcare</t>
        </is>
      </c>
      <c r="E306" s="91" t="inlineStr">
        <is>
          <t>Smallcap 250</t>
        </is>
      </c>
      <c r="F306" s="93" t="n">
        <v>26170</v>
      </c>
      <c r="G306" s="92" t="inlineStr">
        <is>
          <t>N</t>
        </is>
      </c>
      <c r="H306" s="94" t="n"/>
      <c r="I306" s="91" t="inlineStr">
        <is>
          <t>N</t>
        </is>
      </c>
      <c r="J306" s="92">
        <f>IF(K306="","N","Y")</f>
        <v/>
      </c>
      <c r="K306" s="94">
        <f>_xlfn.TEXTJOIN("; ",TRUE,IF(P306="52-wk low","52-wk low",""),IF(AND(AD306&gt;=Settings!$B$12,M306&lt;0),"Distribution",""),IF(AND(AJ306="Y",M306&lt;0,AK306&lt;-Settings!$B$13),"Long unwinding",""),IF(AND(AJ306="Y",M306&lt;0,AK306&gt;Settings!$B$13),"Short buildup",""))</f>
        <v/>
      </c>
      <c r="L306" s="95" t="n">
        <v>3196.5</v>
      </c>
      <c r="M306" s="96" t="n">
        <v>-2.53</v>
      </c>
      <c r="N306" s="93" t="n">
        <v>1904</v>
      </c>
      <c r="O306" s="91" t="inlineStr">
        <is>
          <t>None</t>
        </is>
      </c>
      <c r="P306" s="91" t="inlineStr">
        <is>
          <t>None</t>
        </is>
      </c>
      <c r="Q306" s="97" t="n">
        <v>3.81</v>
      </c>
      <c r="R306" s="96" t="n">
        <v>3.58</v>
      </c>
      <c r="S306" s="96" t="n">
        <v>1.09</v>
      </c>
      <c r="T306" s="96" t="n">
        <v>1.08</v>
      </c>
      <c r="U306" s="96" t="n">
        <v>0.98</v>
      </c>
      <c r="V306" s="103" t="n">
        <v>0.92</v>
      </c>
      <c r="W306" s="102" t="n">
        <v>5</v>
      </c>
      <c r="X306" s="93" t="n"/>
      <c r="Y306" s="91" t="inlineStr">
        <is>
          <t>None</t>
        </is>
      </c>
      <c r="Z306" s="99" t="n">
        <v>50.99</v>
      </c>
      <c r="AA306" s="96" t="n">
        <v>1.03</v>
      </c>
      <c r="AB306" s="96" t="n">
        <v>1.02</v>
      </c>
      <c r="AC306" s="96" t="n">
        <v>1.2</v>
      </c>
      <c r="AD306" s="96" t="n">
        <v>1.15</v>
      </c>
      <c r="AE306" s="96" t="n">
        <v>1.06</v>
      </c>
      <c r="AF306" s="103" t="n">
        <v>0.99</v>
      </c>
      <c r="AG306" s="91" t="inlineStr">
        <is>
          <t>Normal</t>
        </is>
      </c>
      <c r="AH306" s="100" t="n">
        <v>0</v>
      </c>
      <c r="AI306" s="101" t="n">
        <v>0</v>
      </c>
      <c r="AJ306" s="92" t="inlineStr">
        <is>
          <t>N</t>
        </is>
      </c>
      <c r="AK306" s="96" t="n"/>
      <c r="AL306" s="91" t="inlineStr">
        <is>
          <t>n/a</t>
        </is>
      </c>
      <c r="AM306" s="93" t="n"/>
      <c r="AN306" s="92" t="inlineStr">
        <is>
          <t>500 Mom 50; Smallcap250 MQ 100; MidSmall400 MQ 100; 500 Multicap MQ 50; TotalMkt MQ 50</t>
        </is>
      </c>
      <c r="AO306" s="102" t="n">
        <v>5</v>
      </c>
      <c r="AP306" s="103" t="n">
        <v>2.53</v>
      </c>
      <c r="AQ306" s="102" t="n">
        <v>94</v>
      </c>
      <c r="AR306" s="91" t="inlineStr">
        <is>
          <t>N</t>
        </is>
      </c>
      <c r="AS306" s="104" t="n">
        <v>3.79</v>
      </c>
      <c r="AT306" s="92">
        <f>IF(AND(P306="52-wk high",T306&gt;=Settings!$B$7),"Y","N")</f>
        <v/>
      </c>
      <c r="AU306" s="91">
        <f>IF(AND(AD306&gt;=Settings!$B$8,M306&gt;0),"Y","N")</f>
        <v/>
      </c>
      <c r="AV306" s="91">
        <f>IF(OR(AH306&gt;Settings!$B$9,AI306&gt;Settings!$B$9),"Y","N")</f>
        <v/>
      </c>
      <c r="AW306" s="91">
        <f>IF(AJ306&lt;&gt;"Y","n/a",IF(AND(M306&gt;0,AK306&gt;Settings!$B$10),"Y","N"))</f>
        <v/>
      </c>
      <c r="AX306" s="91">
        <f>IF(AO306&gt;=Settings!$B$11,"Y","N")</f>
        <v/>
      </c>
      <c r="AY306" s="99">
        <f>(AT306="Y")+(AU306="Y")+(AV306="Y")+(AW306="Y")+(AX306="Y")</f>
        <v/>
      </c>
      <c r="AZ306" s="94">
        <f>IF(AY306=0,"None",_xlfn.TEXTJOIN(", ",TRUE(),IF(AT306="Y","Breakout",""),IF(AU306="Y","Accumulation",""),IF(AV306="Y","Institutional buying",""),IF(AW306="Y","Long buildup",""),IF(AX306="Y","Momentum leader","")))</f>
        <v/>
      </c>
      <c r="BA306" s="94">
        <f>IF(BW306="","","Passes "&amp;AY306&amp;" of 5 buy-side scans"&amp;IF(G306="Y","; RED FLAG: filter out using Red flag column",""))</f>
        <v/>
      </c>
      <c r="BB306" s="91" t="inlineStr">
        <is>
          <t>None</t>
        </is>
      </c>
      <c r="BC306" s="92" t="inlineStr">
        <is>
          <t>Y</t>
        </is>
      </c>
      <c r="BD306" s="94" t="inlineStr">
        <is>
          <t>PE &gt; 50; &gt;100% move in 365 days; High-low range &gt;150% in 12 months</t>
        </is>
      </c>
      <c r="BE306" s="94" t="n"/>
      <c r="BF306" s="92">
        <f>IF(R306*100000&gt;=Settings!$B$5,"Y","N")</f>
        <v/>
      </c>
      <c r="BG306" s="91">
        <f>IF(F306&gt;Settings!$B$6,"Y","N")</f>
        <v/>
      </c>
      <c r="BH306" s="97" t="n">
        <v>-14.53</v>
      </c>
      <c r="BI306" s="96" t="n">
        <v>-2.66</v>
      </c>
      <c r="BJ306" s="96" t="n">
        <v>0.7</v>
      </c>
      <c r="BK306" s="96" t="n">
        <v>-10.4</v>
      </c>
      <c r="BL306" s="96" t="n">
        <v>37.07</v>
      </c>
      <c r="BM306" s="96" t="n">
        <v>131.38</v>
      </c>
      <c r="BN306" s="97" t="n">
        <v>-2.37</v>
      </c>
      <c r="BO306" s="96" t="n">
        <v>-1.99</v>
      </c>
      <c r="BP306" s="96" t="n">
        <v>2.33</v>
      </c>
      <c r="BQ306" s="96" t="n">
        <v>15.17</v>
      </c>
      <c r="BR306" s="91" t="inlineStr">
        <is>
          <t>Mixed</t>
        </is>
      </c>
      <c r="BS306" s="91" t="inlineStr">
        <is>
          <t>None</t>
        </is>
      </c>
      <c r="BT306" s="96" t="n">
        <v>42.7</v>
      </c>
      <c r="BU306" s="91" t="inlineStr">
        <is>
          <t>N</t>
        </is>
      </c>
      <c r="BV306" s="99">
        <f>IF(OR(BF306&lt;&gt;"Y",BG306&lt;&gt;"Y"),"",(AND(ISNUMBER(BQ306),BQ306&gt;0))+(BR306="Stacked up")+(AND(ISNUMBER(BH306),BH306&gt;=-Settings!$B$17))+(AND(ISNUMBER(BK306),ISNUMBER(BM306),BK306&gt;0,BM306&gt;0))+(AND(ISNUMBER(AQ306),AQ306&gt;=Settings!$B$18))+(AND(ISNUMBER(BT306),BT306&gt;=Settings!$B$19,BT306&lt;=Settings!$B$20))+(AND(ISNUMBER(AS306),AS306&gt;0))+(AND(ISNUMBER(T306),ISNUMBER(M306),T306&gt;=Settings!$B$21,M306&gt;0))+(AND(ISNUMBER(AD306),ISNUMBER(M306),AD306&gt;=Settings!$B$22,M306&gt;0))+(AY306&gt;=1))</f>
        <v/>
      </c>
      <c r="BW306" s="91">
        <f>IF(OR(AY306=0,BF306&lt;&gt;"Y",BG306&lt;&gt;"Y"),"",1+SUMPRODUCT(($A$6:$A$2604=A306)*($AY$6:$AY$2604&gt;0)*($BF$6:$BF$2604="Y")*($BG$6:$BG$2604="Y")*(($AY$6:$AY$2604&gt;AY306)+($AY$6:$AY$2604=AY306)*($AD$6:$AD$2604&gt;AD306))))</f>
        <v/>
      </c>
    </row>
    <row r="307" ht="23.85" customHeight="1" s="55">
      <c r="A307" s="90" t="n">
        <v>46296</v>
      </c>
      <c r="B307" s="91" t="inlineStr">
        <is>
          <t>CDSL</t>
        </is>
      </c>
      <c r="C307" s="91" t="inlineStr">
        <is>
          <t>INE736A01011</t>
        </is>
      </c>
      <c r="D307" s="91" t="inlineStr">
        <is>
          <t>Financial Services</t>
        </is>
      </c>
      <c r="E307" s="91" t="inlineStr">
        <is>
          <t>Smallcap 250</t>
        </is>
      </c>
      <c r="F307" s="93" t="n">
        <v>25968</v>
      </c>
      <c r="G307" s="92" t="inlineStr">
        <is>
          <t>N</t>
        </is>
      </c>
      <c r="H307" s="94" t="n"/>
      <c r="I307" s="91" t="inlineStr">
        <is>
          <t>N</t>
        </is>
      </c>
      <c r="J307" s="92">
        <f>IF(K307="","N","Y")</f>
        <v/>
      </c>
      <c r="K307" s="94">
        <f>_xlfn.TEXTJOIN("; ",TRUE,IF(P307="52-wk low","52-wk low",""),IF(AND(AD307&gt;=Settings!$B$12,M307&lt;0),"Distribution",""),IF(AND(AJ307="Y",M307&lt;0,AK307&lt;-Settings!$B$13),"Long unwinding",""),IF(AND(AJ307="Y",M307&lt;0,AK307&gt;Settings!$B$13),"Short buildup",""))</f>
        <v/>
      </c>
      <c r="L307" s="95" t="n">
        <v>1242.5</v>
      </c>
      <c r="M307" s="96" t="n">
        <v>-1.7</v>
      </c>
      <c r="N307" s="93" t="n">
        <v>1463</v>
      </c>
      <c r="O307" s="91" t="inlineStr">
        <is>
          <t>None</t>
        </is>
      </c>
      <c r="P307" s="91" t="inlineStr">
        <is>
          <t>None</t>
        </is>
      </c>
      <c r="Q307" s="97" t="n">
        <v>13.24</v>
      </c>
      <c r="R307" s="96" t="n">
        <v>11.93</v>
      </c>
      <c r="S307" s="96" t="n">
        <v>1.13</v>
      </c>
      <c r="T307" s="96" t="n">
        <v>1.08</v>
      </c>
      <c r="U307" s="96" t="n">
        <v>0.82</v>
      </c>
      <c r="V307" s="103" t="n">
        <v>0.74</v>
      </c>
      <c r="W307" s="102" t="n">
        <v>2</v>
      </c>
      <c r="X307" s="93" t="n"/>
      <c r="Y307" s="91" t="inlineStr">
        <is>
          <t>None</t>
        </is>
      </c>
      <c r="Z307" s="99" t="n">
        <v>38.64</v>
      </c>
      <c r="AA307" s="96" t="n">
        <v>1</v>
      </c>
      <c r="AB307" s="96" t="n">
        <v>1.01</v>
      </c>
      <c r="AC307" s="96" t="n">
        <v>1.13</v>
      </c>
      <c r="AD307" s="96" t="n">
        <v>1.09</v>
      </c>
      <c r="AE307" s="96" t="n">
        <v>0.83</v>
      </c>
      <c r="AF307" s="103" t="n">
        <v>1.02</v>
      </c>
      <c r="AG307" s="91" t="inlineStr">
        <is>
          <t>Normal</t>
        </is>
      </c>
      <c r="AH307" s="100" t="n">
        <v>0</v>
      </c>
      <c r="AI307" s="101" t="n">
        <v>0</v>
      </c>
      <c r="AJ307" s="92" t="inlineStr">
        <is>
          <t>Y</t>
        </is>
      </c>
      <c r="AK307" s="96" t="n">
        <v>1.32</v>
      </c>
      <c r="AL307" s="91" t="inlineStr">
        <is>
          <t>Short buildup</t>
        </is>
      </c>
      <c r="AM307" s="93" t="n">
        <v>130</v>
      </c>
      <c r="AN307" s="92" t="inlineStr">
        <is>
          <t>Smallcap250 MQ 100; MidSmall400 MQ 100</t>
        </is>
      </c>
      <c r="AO307" s="102" t="n">
        <v>2</v>
      </c>
      <c r="AP307" s="103" t="n">
        <v>0.74</v>
      </c>
      <c r="AQ307" s="102" t="n">
        <v>42</v>
      </c>
      <c r="AR307" s="91" t="inlineStr">
        <is>
          <t>N</t>
        </is>
      </c>
      <c r="AS307" s="104" t="n">
        <v>0.6</v>
      </c>
      <c r="AT307" s="92">
        <f>IF(AND(P307="52-wk high",T307&gt;=Settings!$B$7),"Y","N")</f>
        <v/>
      </c>
      <c r="AU307" s="91">
        <f>IF(AND(AD307&gt;=Settings!$B$8,M307&gt;0),"Y","N")</f>
        <v/>
      </c>
      <c r="AV307" s="91">
        <f>IF(OR(AH307&gt;Settings!$B$9,AI307&gt;Settings!$B$9),"Y","N")</f>
        <v/>
      </c>
      <c r="AW307" s="91">
        <f>IF(AJ307&lt;&gt;"Y","n/a",IF(AND(M307&gt;0,AK307&gt;Settings!$B$10),"Y","N"))</f>
        <v/>
      </c>
      <c r="AX307" s="91">
        <f>IF(AO307&gt;=Settings!$B$11,"Y","N")</f>
        <v/>
      </c>
      <c r="AY307" s="99">
        <f>(AT307="Y")+(AU307="Y")+(AV307="Y")+(AW307="Y")+(AX307="Y")</f>
        <v/>
      </c>
      <c r="AZ307" s="94">
        <f>IF(AY307=0,"None",_xlfn.TEXTJOIN(", ",TRUE(),IF(AT307="Y","Breakout",""),IF(AU307="Y","Accumulation",""),IF(AV307="Y","Institutional buying",""),IF(AW307="Y","Long buildup",""),IF(AX307="Y","Momentum leader","")))</f>
        <v/>
      </c>
      <c r="BA307" s="94">
        <f>IF(BW307="","","Passes "&amp;AY307&amp;" of 5 buy-side scans"&amp;IF(G307="Y","; RED FLAG: filter out using Red flag column",""))</f>
        <v/>
      </c>
      <c r="BB307" s="91" t="inlineStr">
        <is>
          <t>None</t>
        </is>
      </c>
      <c r="BC307" s="92" t="inlineStr">
        <is>
          <t>Y</t>
        </is>
      </c>
      <c r="BD307" s="94" t="inlineStr">
        <is>
          <t>PE &gt; 50</t>
        </is>
      </c>
      <c r="BE307" s="94" t="n"/>
      <c r="BF307" s="92">
        <f>IF(R307*100000&gt;=Settings!$B$5,"Y","N")</f>
        <v/>
      </c>
      <c r="BG307" s="91">
        <f>IF(F307&gt;Settings!$B$6,"Y","N")</f>
        <v/>
      </c>
      <c r="BH307" s="97" t="n">
        <v>-25.76</v>
      </c>
      <c r="BI307" s="96" t="n">
        <v>-5.87</v>
      </c>
      <c r="BJ307" s="96" t="n">
        <v>-10.68</v>
      </c>
      <c r="BK307" s="96" t="n">
        <v>-6.75</v>
      </c>
      <c r="BL307" s="96" t="n">
        <v>5.05</v>
      </c>
      <c r="BM307" s="96" t="n">
        <v>-15.79</v>
      </c>
      <c r="BN307" s="97" t="n">
        <v>-6.17</v>
      </c>
      <c r="BO307" s="96" t="n">
        <v>-7.26</v>
      </c>
      <c r="BP307" s="96" t="n">
        <v>-7.02</v>
      </c>
      <c r="BQ307" s="96" t="n">
        <v>-8.26</v>
      </c>
      <c r="BR307" s="91" t="inlineStr">
        <is>
          <t>Mixed</t>
        </is>
      </c>
      <c r="BS307" s="91" t="inlineStr">
        <is>
          <t>None</t>
        </is>
      </c>
      <c r="BT307" s="96" t="n">
        <v>25.9</v>
      </c>
      <c r="BU307" s="91" t="inlineStr">
        <is>
          <t>N</t>
        </is>
      </c>
      <c r="BV307" s="99">
        <f>IF(OR(BF307&lt;&gt;"Y",BG307&lt;&gt;"Y"),"",(AND(ISNUMBER(BQ307),BQ307&gt;0))+(BR307="Stacked up")+(AND(ISNUMBER(BH307),BH307&gt;=-Settings!$B$17))+(AND(ISNUMBER(BK307),ISNUMBER(BM307),BK307&gt;0,BM307&gt;0))+(AND(ISNUMBER(AQ307),AQ307&gt;=Settings!$B$18))+(AND(ISNUMBER(BT307),BT307&gt;=Settings!$B$19,BT307&lt;=Settings!$B$20))+(AND(ISNUMBER(AS307),AS307&gt;0))+(AND(ISNUMBER(T307),ISNUMBER(M307),T307&gt;=Settings!$B$21,M307&gt;0))+(AND(ISNUMBER(AD307),ISNUMBER(M307),AD307&gt;=Settings!$B$22,M307&gt;0))+(AY307&gt;=1))</f>
        <v/>
      </c>
      <c r="BW307" s="91">
        <f>IF(OR(AY307=0,BF307&lt;&gt;"Y",BG307&lt;&gt;"Y"),"",1+SUMPRODUCT(($A$6:$A$2604=A307)*($AY$6:$AY$2604&gt;0)*($BF$6:$BF$2604="Y")*($BG$6:$BG$2604="Y")*(($AY$6:$AY$2604&gt;AY307)+($AY$6:$AY$2604=AY307)*($AD$6:$AD$2604&gt;AD307))))</f>
        <v/>
      </c>
    </row>
    <row r="308" ht="23.85" customHeight="1" s="55">
      <c r="A308" s="90" t="n">
        <v>46296</v>
      </c>
      <c r="B308" s="91" t="inlineStr">
        <is>
          <t>CHOLAHLDNG</t>
        </is>
      </c>
      <c r="C308" s="91" t="inlineStr">
        <is>
          <t>INE149A01033</t>
        </is>
      </c>
      <c r="D308" s="91" t="inlineStr">
        <is>
          <t>Financial Services</t>
        </is>
      </c>
      <c r="E308" s="91" t="inlineStr">
        <is>
          <t>Smallcap 250</t>
        </is>
      </c>
      <c r="F308" s="93" t="n">
        <v>25718</v>
      </c>
      <c r="G308" s="92" t="inlineStr">
        <is>
          <t>N</t>
        </is>
      </c>
      <c r="H308" s="94" t="n"/>
      <c r="I308" s="91" t="inlineStr">
        <is>
          <t>N</t>
        </is>
      </c>
      <c r="J308" s="92">
        <f>IF(K308="","N","Y")</f>
        <v/>
      </c>
      <c r="K308" s="94">
        <f>_xlfn.TEXTJOIN("; ",TRUE,IF(P308="52-wk low","52-wk low",""),IF(AND(AD308&gt;=Settings!$B$12,M308&lt;0),"Distribution",""),IF(AND(AJ308="Y",M308&lt;0,AK308&lt;-Settings!$B$13),"Long unwinding",""),IF(AND(AJ308="Y",M308&lt;0,AK308&gt;Settings!$B$13),"Short buildup",""))</f>
        <v/>
      </c>
      <c r="L308" s="95" t="n">
        <v>1369.6</v>
      </c>
      <c r="M308" s="96" t="n">
        <v>-1.2</v>
      </c>
      <c r="N308" s="93" t="n">
        <v>1148</v>
      </c>
      <c r="O308" s="91" t="inlineStr">
        <is>
          <t>None</t>
        </is>
      </c>
      <c r="P308" s="91" t="inlineStr">
        <is>
          <t>None</t>
        </is>
      </c>
      <c r="Q308" s="97" t="n">
        <v>2.34</v>
      </c>
      <c r="R308" s="96" t="n">
        <v>1.88</v>
      </c>
      <c r="S308" s="96" t="n">
        <v>1.27</v>
      </c>
      <c r="T308" s="96" t="n">
        <v>1.21</v>
      </c>
      <c r="U308" s="96" t="n">
        <v>1.3</v>
      </c>
      <c r="V308" s="103" t="n">
        <v>1.04</v>
      </c>
      <c r="W308" s="102" t="n">
        <v>9</v>
      </c>
      <c r="X308" s="93" t="n">
        <v>244</v>
      </c>
      <c r="Y308" s="91" t="inlineStr">
        <is>
          <t>None</t>
        </is>
      </c>
      <c r="Z308" s="99" t="n">
        <v>55.76</v>
      </c>
      <c r="AA308" s="96" t="n">
        <v>0.98</v>
      </c>
      <c r="AB308" s="96" t="n">
        <v>0.9399999999999999</v>
      </c>
      <c r="AC308" s="96" t="n">
        <v>1.2</v>
      </c>
      <c r="AD308" s="96" t="n">
        <v>1.12</v>
      </c>
      <c r="AE308" s="96" t="n">
        <v>1.24</v>
      </c>
      <c r="AF308" s="103" t="n">
        <v>1.01</v>
      </c>
      <c r="AG308" s="91" t="inlineStr">
        <is>
          <t>Normal</t>
        </is>
      </c>
      <c r="AH308" s="100" t="n">
        <v>0</v>
      </c>
      <c r="AI308" s="101" t="n">
        <v>0</v>
      </c>
      <c r="AJ308" s="92" t="inlineStr">
        <is>
          <t>N</t>
        </is>
      </c>
      <c r="AK308" s="96" t="n"/>
      <c r="AL308" s="91" t="inlineStr">
        <is>
          <t>n/a</t>
        </is>
      </c>
      <c r="AM308" s="93" t="n"/>
      <c r="AN308" s="92" t="inlineStr">
        <is>
          <t>None</t>
        </is>
      </c>
      <c r="AO308" s="102" t="n">
        <v>0</v>
      </c>
      <c r="AP308" s="103" t="n">
        <v>0.63</v>
      </c>
      <c r="AQ308" s="102" t="n">
        <v>24</v>
      </c>
      <c r="AR308" s="91" t="inlineStr">
        <is>
          <t>N</t>
        </is>
      </c>
      <c r="AS308" s="104" t="n">
        <v>0.6</v>
      </c>
      <c r="AT308" s="92">
        <f>IF(AND(P308="52-wk high",T308&gt;=Settings!$B$7),"Y","N")</f>
        <v/>
      </c>
      <c r="AU308" s="91">
        <f>IF(AND(AD308&gt;=Settings!$B$8,M308&gt;0),"Y","N")</f>
        <v/>
      </c>
      <c r="AV308" s="91">
        <f>IF(OR(AH308&gt;Settings!$B$9,AI308&gt;Settings!$B$9),"Y","N")</f>
        <v/>
      </c>
      <c r="AW308" s="91">
        <f>IF(AJ308&lt;&gt;"Y","n/a",IF(AND(M308&gt;0,AK308&gt;Settings!$B$10),"Y","N"))</f>
        <v/>
      </c>
      <c r="AX308" s="91">
        <f>IF(AO308&gt;=Settings!$B$11,"Y","N")</f>
        <v/>
      </c>
      <c r="AY308" s="99">
        <f>(AT308="Y")+(AU308="Y")+(AV308="Y")+(AW308="Y")+(AX308="Y")</f>
        <v/>
      </c>
      <c r="AZ308" s="94">
        <f>IF(AY308=0,"None",_xlfn.TEXTJOIN(", ",TRUE(),IF(AT308="Y","Breakout",""),IF(AU308="Y","Accumulation",""),IF(AV308="Y","Institutional buying",""),IF(AW308="Y","Long buildup",""),IF(AX308="Y","Momentum leader","")))</f>
        <v/>
      </c>
      <c r="BA308" s="94">
        <f>IF(BW308="","","Passes "&amp;AY308&amp;" of 5 buy-side scans"&amp;IF(G308="Y","; RED FLAG: filter out using Red flag column",""))</f>
        <v/>
      </c>
      <c r="BB308" s="91" t="inlineStr">
        <is>
          <t>None</t>
        </is>
      </c>
      <c r="BC308" s="92" t="inlineStr">
        <is>
          <t>N</t>
        </is>
      </c>
      <c r="BD308" s="94" t="n"/>
      <c r="BE308" s="94" t="n"/>
      <c r="BF308" s="92">
        <f>IF(R308*100000&gt;=Settings!$B$5,"Y","N")</f>
        <v/>
      </c>
      <c r="BG308" s="91">
        <f>IF(F308&gt;Settings!$B$6,"Y","N")</f>
        <v/>
      </c>
      <c r="BH308" s="97" t="n">
        <v>-33.64</v>
      </c>
      <c r="BI308" s="96" t="n">
        <v>-4.4</v>
      </c>
      <c r="BJ308" s="96" t="n">
        <v>-7.15</v>
      </c>
      <c r="BK308" s="96" t="n">
        <v>-17.56</v>
      </c>
      <c r="BL308" s="96" t="n">
        <v>-1.23</v>
      </c>
      <c r="BM308" s="96" t="n">
        <v>-28.2</v>
      </c>
      <c r="BN308" s="97" t="n">
        <v>-5.87</v>
      </c>
      <c r="BO308" s="96" t="n">
        <v>-9.08</v>
      </c>
      <c r="BP308" s="96" t="n">
        <v>-11.52</v>
      </c>
      <c r="BQ308" s="96" t="n">
        <v>-15.25</v>
      </c>
      <c r="BR308" s="91" t="inlineStr">
        <is>
          <t>Stacked down</t>
        </is>
      </c>
      <c r="BS308" s="91" t="inlineStr">
        <is>
          <t>None</t>
        </is>
      </c>
      <c r="BT308" s="96" t="n">
        <v>21.9</v>
      </c>
      <c r="BU308" s="91" t="inlineStr">
        <is>
          <t>N</t>
        </is>
      </c>
      <c r="BV308" s="99">
        <f>IF(OR(BF308&lt;&gt;"Y",BG308&lt;&gt;"Y"),"",(AND(ISNUMBER(BQ308),BQ308&gt;0))+(BR308="Stacked up")+(AND(ISNUMBER(BH308),BH308&gt;=-Settings!$B$17))+(AND(ISNUMBER(BK308),ISNUMBER(BM308),BK308&gt;0,BM308&gt;0))+(AND(ISNUMBER(AQ308),AQ308&gt;=Settings!$B$18))+(AND(ISNUMBER(BT308),BT308&gt;=Settings!$B$19,BT308&lt;=Settings!$B$20))+(AND(ISNUMBER(AS308),AS308&gt;0))+(AND(ISNUMBER(T308),ISNUMBER(M308),T308&gt;=Settings!$B$21,M308&gt;0))+(AND(ISNUMBER(AD308),ISNUMBER(M308),AD308&gt;=Settings!$B$22,M308&gt;0))+(AY308&gt;=1))</f>
        <v/>
      </c>
      <c r="BW308" s="91">
        <f>IF(OR(AY308=0,BF308&lt;&gt;"Y",BG308&lt;&gt;"Y"),"",1+SUMPRODUCT(($A$6:$A$2604=A308)*($AY$6:$AY$2604&gt;0)*($BF$6:$BF$2604="Y")*($BG$6:$BG$2604="Y")*(($AY$6:$AY$2604&gt;AY308)+($AY$6:$AY$2604=AY308)*($AD$6:$AD$2604&gt;AD308))))</f>
        <v/>
      </c>
    </row>
    <row r="309" ht="23.85" customHeight="1" s="55">
      <c r="A309" s="90" t="n">
        <v>46296</v>
      </c>
      <c r="B309" s="91" t="inlineStr">
        <is>
          <t>APOLLOTYRE</t>
        </is>
      </c>
      <c r="C309" s="91" t="inlineStr">
        <is>
          <t>INE438A01022</t>
        </is>
      </c>
      <c r="D309" s="91" t="inlineStr">
        <is>
          <t>Automobile and Auto Components</t>
        </is>
      </c>
      <c r="E309" s="91" t="inlineStr">
        <is>
          <t>Smallcap 250</t>
        </is>
      </c>
      <c r="F309" s="93" t="n">
        <v>25706</v>
      </c>
      <c r="G309" s="92" t="inlineStr">
        <is>
          <t>N</t>
        </is>
      </c>
      <c r="H309" s="94" t="n"/>
      <c r="I309" s="91" t="inlineStr">
        <is>
          <t>N</t>
        </is>
      </c>
      <c r="J309" s="92">
        <f>IF(K309="","N","Y")</f>
        <v/>
      </c>
      <c r="K309" s="94">
        <f>_xlfn.TEXTJOIN("; ",TRUE,IF(P309="52-wk low","52-wk low",""),IF(AND(AD309&gt;=Settings!$B$12,M309&lt;0),"Distribution",""),IF(AND(AJ309="Y",M309&lt;0,AK309&lt;-Settings!$B$13),"Long unwinding",""),IF(AND(AJ309="Y",M309&lt;0,AK309&gt;Settings!$B$13),"Short buildup",""))</f>
        <v/>
      </c>
      <c r="L309" s="95" t="n">
        <v>404.75</v>
      </c>
      <c r="M309" s="96" t="n">
        <v>0.01</v>
      </c>
      <c r="N309" s="93" t="n">
        <v>575</v>
      </c>
      <c r="O309" s="91" t="inlineStr">
        <is>
          <t>None</t>
        </is>
      </c>
      <c r="P309" s="91" t="inlineStr">
        <is>
          <t>None</t>
        </is>
      </c>
      <c r="Q309" s="97" t="n">
        <v>7.08</v>
      </c>
      <c r="R309" s="96" t="n">
        <v>9.25</v>
      </c>
      <c r="S309" s="96" t="n">
        <v>0.78</v>
      </c>
      <c r="T309" s="96" t="n">
        <v>0.8</v>
      </c>
      <c r="U309" s="96" t="n">
        <v>0.61</v>
      </c>
      <c r="V309" s="103" t="n">
        <v>0.79</v>
      </c>
      <c r="W309" s="102" t="n">
        <v>3</v>
      </c>
      <c r="X309" s="93" t="n"/>
      <c r="Y309" s="91" t="inlineStr">
        <is>
          <t>None</t>
        </is>
      </c>
      <c r="Z309" s="99" t="n">
        <v>41.13</v>
      </c>
      <c r="AA309" s="96" t="n">
        <v>0.85</v>
      </c>
      <c r="AB309" s="96" t="n">
        <v>0.85</v>
      </c>
      <c r="AC309" s="96" t="n">
        <v>0.67</v>
      </c>
      <c r="AD309" s="96" t="n">
        <v>0.7</v>
      </c>
      <c r="AE309" s="96" t="n">
        <v>0.5600000000000001</v>
      </c>
      <c r="AF309" s="103" t="n">
        <v>1.08</v>
      </c>
      <c r="AG309" s="91" t="inlineStr">
        <is>
          <t>Normal</t>
        </is>
      </c>
      <c r="AH309" s="100" t="n">
        <v>0</v>
      </c>
      <c r="AI309" s="101" t="n">
        <v>0</v>
      </c>
      <c r="AJ309" s="92" t="inlineStr">
        <is>
          <t>N</t>
        </is>
      </c>
      <c r="AK309" s="96" t="n"/>
      <c r="AL309" s="91" t="inlineStr">
        <is>
          <t>n/a</t>
        </is>
      </c>
      <c r="AM309" s="93" t="n"/>
      <c r="AN309" s="92" t="inlineStr">
        <is>
          <t>None</t>
        </is>
      </c>
      <c r="AO309" s="102" t="n">
        <v>0</v>
      </c>
      <c r="AP309" s="103" t="n">
        <v>0.67</v>
      </c>
      <c r="AQ309" s="102" t="n">
        <v>33</v>
      </c>
      <c r="AR309" s="91" t="inlineStr">
        <is>
          <t>N</t>
        </is>
      </c>
      <c r="AS309" s="104" t="n">
        <v>0.5600000000000001</v>
      </c>
      <c r="AT309" s="92">
        <f>IF(AND(P309="52-wk high",T309&gt;=Settings!$B$7),"Y","N")</f>
        <v/>
      </c>
      <c r="AU309" s="91">
        <f>IF(AND(AD309&gt;=Settings!$B$8,M309&gt;0),"Y","N")</f>
        <v/>
      </c>
      <c r="AV309" s="91">
        <f>IF(OR(AH309&gt;Settings!$B$9,AI309&gt;Settings!$B$9),"Y","N")</f>
        <v/>
      </c>
      <c r="AW309" s="91">
        <f>IF(AJ309&lt;&gt;"Y","n/a",IF(AND(M309&gt;0,AK309&gt;Settings!$B$10),"Y","N"))</f>
        <v/>
      </c>
      <c r="AX309" s="91">
        <f>IF(AO309&gt;=Settings!$B$11,"Y","N")</f>
        <v/>
      </c>
      <c r="AY309" s="99">
        <f>(AT309="Y")+(AU309="Y")+(AV309="Y")+(AW309="Y")+(AX309="Y")</f>
        <v/>
      </c>
      <c r="AZ309" s="94">
        <f>IF(AY309=0,"None",_xlfn.TEXTJOIN(", ",TRUE(),IF(AT309="Y","Breakout",""),IF(AU309="Y","Accumulation",""),IF(AV309="Y","Institutional buying",""),IF(AW309="Y","Long buildup",""),IF(AX309="Y","Momentum leader","")))</f>
        <v/>
      </c>
      <c r="BA309" s="94">
        <f>IF(BW309="","","Passes "&amp;AY309&amp;" of 5 buy-side scans"&amp;IF(G309="Y","; RED FLAG: filter out using Red flag column",""))</f>
        <v/>
      </c>
      <c r="BB309" s="91" t="inlineStr">
        <is>
          <t>None</t>
        </is>
      </c>
      <c r="BC309" s="92" t="inlineStr">
        <is>
          <t>N</t>
        </is>
      </c>
      <c r="BD309" s="94" t="n"/>
      <c r="BE309" s="94" t="n"/>
      <c r="BF309" s="92">
        <f>IF(R309*100000&gt;=Settings!$B$5,"Y","N")</f>
        <v/>
      </c>
      <c r="BG309" s="91">
        <f>IF(F309&gt;Settings!$B$6,"Y","N")</f>
        <v/>
      </c>
      <c r="BH309" s="97" t="n">
        <v>-25.12</v>
      </c>
      <c r="BI309" s="96" t="n">
        <v>1.71</v>
      </c>
      <c r="BJ309" s="96" t="n">
        <v>-8.57</v>
      </c>
      <c r="BK309" s="96" t="n">
        <v>-6.23</v>
      </c>
      <c r="BL309" s="96" t="n">
        <v>-2.53</v>
      </c>
      <c r="BM309" s="96" t="n">
        <v>-13.45</v>
      </c>
      <c r="BN309" s="97" t="n">
        <v>-1.49</v>
      </c>
      <c r="BO309" s="96" t="n">
        <v>-3.66</v>
      </c>
      <c r="BP309" s="96" t="n">
        <v>-4.96</v>
      </c>
      <c r="BQ309" s="96" t="n">
        <v>-7.89</v>
      </c>
      <c r="BR309" s="91" t="inlineStr">
        <is>
          <t>Stacked down</t>
        </is>
      </c>
      <c r="BS309" s="91" t="inlineStr">
        <is>
          <t>None</t>
        </is>
      </c>
      <c r="BT309" s="96" t="n">
        <v>44.9</v>
      </c>
      <c r="BU309" s="91" t="inlineStr">
        <is>
          <t>N</t>
        </is>
      </c>
      <c r="BV309" s="99">
        <f>IF(OR(BF309&lt;&gt;"Y",BG309&lt;&gt;"Y"),"",(AND(ISNUMBER(BQ309),BQ309&gt;0))+(BR309="Stacked up")+(AND(ISNUMBER(BH309),BH309&gt;=-Settings!$B$17))+(AND(ISNUMBER(BK309),ISNUMBER(BM309),BK309&gt;0,BM309&gt;0))+(AND(ISNUMBER(AQ309),AQ309&gt;=Settings!$B$18))+(AND(ISNUMBER(BT309),BT309&gt;=Settings!$B$19,BT309&lt;=Settings!$B$20))+(AND(ISNUMBER(AS309),AS309&gt;0))+(AND(ISNUMBER(T309),ISNUMBER(M309),T309&gt;=Settings!$B$21,M309&gt;0))+(AND(ISNUMBER(AD309),ISNUMBER(M309),AD309&gt;=Settings!$B$22,M309&gt;0))+(AY309&gt;=1))</f>
        <v/>
      </c>
      <c r="BW309" s="91">
        <f>IF(OR(AY309=0,BF309&lt;&gt;"Y",BG309&lt;&gt;"Y"),"",1+SUMPRODUCT(($A$6:$A$2604=A309)*($AY$6:$AY$2604&gt;0)*($BF$6:$BF$2604="Y")*($BG$6:$BG$2604="Y")*(($AY$6:$AY$2604&gt;AY309)+($AY$6:$AY$2604=AY309)*($AD$6:$AD$2604&gt;AD309))))</f>
        <v/>
      </c>
    </row>
    <row r="310" ht="23.85" customHeight="1" s="55">
      <c r="A310" s="90" t="n">
        <v>46296</v>
      </c>
      <c r="B310" s="91" t="inlineStr">
        <is>
          <t>ZFCVINDIA</t>
        </is>
      </c>
      <c r="C310" s="91" t="inlineStr">
        <is>
          <t>INE342J01019</t>
        </is>
      </c>
      <c r="D310" s="91" t="inlineStr">
        <is>
          <t>Automobile and Auto Components</t>
        </is>
      </c>
      <c r="E310" s="91" t="inlineStr">
        <is>
          <t>Smallcap 250</t>
        </is>
      </c>
      <c r="F310" s="93" t="n">
        <v>25504</v>
      </c>
      <c r="G310" s="92" t="inlineStr">
        <is>
          <t>N</t>
        </is>
      </c>
      <c r="H310" s="94" t="n"/>
      <c r="I310" s="91" t="inlineStr">
        <is>
          <t>N</t>
        </is>
      </c>
      <c r="J310" s="92">
        <f>IF(K310="","N","Y")</f>
        <v/>
      </c>
      <c r="K310" s="94">
        <f>_xlfn.TEXTJOIN("; ",TRUE,IF(P310="52-wk low","52-wk low",""),IF(AND(AD310&gt;=Settings!$B$12,M310&lt;0),"Distribution",""),IF(AND(AJ310="Y",M310&lt;0,AK310&lt;-Settings!$B$13),"Long unwinding",""),IF(AND(AJ310="Y",M310&lt;0,AK310&gt;Settings!$B$13),"Short buildup",""))</f>
        <v/>
      </c>
      <c r="L310" s="95" t="n">
        <v>2241</v>
      </c>
      <c r="M310" s="96" t="n">
        <v>-4.27</v>
      </c>
      <c r="N310" s="93" t="n">
        <v>2387</v>
      </c>
      <c r="O310" s="91" t="inlineStr">
        <is>
          <t>None</t>
        </is>
      </c>
      <c r="P310" s="91" t="inlineStr">
        <is>
          <t>None</t>
        </is>
      </c>
      <c r="Q310" s="97" t="n">
        <v>1.55</v>
      </c>
      <c r="R310" s="96" t="n">
        <v>1.03</v>
      </c>
      <c r="S310" s="96" t="n">
        <v>1.55</v>
      </c>
      <c r="T310" s="96" t="n">
        <v>1.34</v>
      </c>
      <c r="U310" s="96" t="n">
        <v>1.36</v>
      </c>
      <c r="V310" s="103" t="n">
        <v>0.9</v>
      </c>
      <c r="W310" s="102" t="n">
        <v>5</v>
      </c>
      <c r="X310" s="93" t="n">
        <v>212</v>
      </c>
      <c r="Y310" s="91" t="inlineStr">
        <is>
          <t>None</t>
        </is>
      </c>
      <c r="Z310" s="99" t="n">
        <v>64.61</v>
      </c>
      <c r="AA310" s="96" t="n">
        <v>1.13</v>
      </c>
      <c r="AB310" s="96" t="n">
        <v>1.13</v>
      </c>
      <c r="AC310" s="96" t="n">
        <v>1.66</v>
      </c>
      <c r="AD310" s="96" t="n">
        <v>1.44</v>
      </c>
      <c r="AE310" s="96" t="n">
        <v>1.56</v>
      </c>
      <c r="AF310" s="103" t="n">
        <v>1.08</v>
      </c>
      <c r="AG310" s="91" t="inlineStr">
        <is>
          <t>Normal</t>
        </is>
      </c>
      <c r="AH310" s="100" t="n">
        <v>0</v>
      </c>
      <c r="AI310" s="101" t="n">
        <v>0</v>
      </c>
      <c r="AJ310" s="92" t="inlineStr">
        <is>
          <t>N</t>
        </is>
      </c>
      <c r="AK310" s="96" t="n"/>
      <c r="AL310" s="91" t="inlineStr">
        <is>
          <t>n/a</t>
        </is>
      </c>
      <c r="AM310" s="93" t="n"/>
      <c r="AN310" s="92" t="inlineStr">
        <is>
          <t>Smallcap250 MQ 100; MidSmall400 MQ 100</t>
        </is>
      </c>
      <c r="AO310" s="102" t="n">
        <v>2</v>
      </c>
      <c r="AP310" s="103" t="n">
        <v>0.6</v>
      </c>
      <c r="AQ310" s="102" t="n">
        <v>20</v>
      </c>
      <c r="AR310" s="91" t="inlineStr">
        <is>
          <t>N</t>
        </is>
      </c>
      <c r="AS310" s="104" t="n">
        <v>0.5600000000000001</v>
      </c>
      <c r="AT310" s="92">
        <f>IF(AND(P310="52-wk high",T310&gt;=Settings!$B$7),"Y","N")</f>
        <v/>
      </c>
      <c r="AU310" s="91">
        <f>IF(AND(AD310&gt;=Settings!$B$8,M310&gt;0),"Y","N")</f>
        <v/>
      </c>
      <c r="AV310" s="91">
        <f>IF(OR(AH310&gt;Settings!$B$9,AI310&gt;Settings!$B$9),"Y","N")</f>
        <v/>
      </c>
      <c r="AW310" s="91">
        <f>IF(AJ310&lt;&gt;"Y","n/a",IF(AND(M310&gt;0,AK310&gt;Settings!$B$10),"Y","N"))</f>
        <v/>
      </c>
      <c r="AX310" s="91">
        <f>IF(AO310&gt;=Settings!$B$11,"Y","N")</f>
        <v/>
      </c>
      <c r="AY310" s="99">
        <f>(AT310="Y")+(AU310="Y")+(AV310="Y")+(AW310="Y")+(AX310="Y")</f>
        <v/>
      </c>
      <c r="AZ310" s="94">
        <f>IF(AY310=0,"None",_xlfn.TEXTJOIN(", ",TRUE(),IF(AT310="Y","Breakout",""),IF(AU310="Y","Accumulation",""),IF(AV310="Y","Institutional buying",""),IF(AW310="Y","Long buildup",""),IF(AX310="Y","Momentum leader","")))</f>
        <v/>
      </c>
      <c r="BA310" s="94">
        <f>IF(BW310="","","Passes "&amp;AY310&amp;" of 5 buy-side scans"&amp;IF(G310="Y","; RED FLAG: filter out using Red flag column",""))</f>
        <v/>
      </c>
      <c r="BB310" s="91" t="inlineStr">
        <is>
          <t>None</t>
        </is>
      </c>
      <c r="BC310" s="92" t="inlineStr">
        <is>
          <t>Y</t>
        </is>
      </c>
      <c r="BD310" s="94" t="inlineStr">
        <is>
          <t>PE &gt; 50</t>
        </is>
      </c>
      <c r="BE310" s="94" t="inlineStr">
        <is>
          <t>BONUS 5:1, ex 24-Jun-2026</t>
        </is>
      </c>
      <c r="BF310" s="92">
        <f>IF(R310*100000&gt;=Settings!$B$5,"Y","N")</f>
        <v/>
      </c>
      <c r="BG310" s="91">
        <f>IF(F310&gt;Settings!$B$6,"Y","N")</f>
        <v/>
      </c>
      <c r="BH310" s="97" t="n">
        <v>-26.38</v>
      </c>
      <c r="BI310" s="96" t="n">
        <v>-4.46</v>
      </c>
      <c r="BJ310" s="96" t="n">
        <v>-12.04</v>
      </c>
      <c r="BK310" s="96" t="n">
        <v>-9.84</v>
      </c>
      <c r="BL310" s="96" t="n">
        <v>-84.41</v>
      </c>
      <c r="BM310" s="96" t="n">
        <v>-82.84999999999999</v>
      </c>
      <c r="BN310" s="97" t="n">
        <v>-7.11</v>
      </c>
      <c r="BO310" s="96" t="n">
        <v>-30.07</v>
      </c>
      <c r="BP310" s="96" t="n">
        <v>-58.89</v>
      </c>
      <c r="BQ310" s="96" t="n">
        <v>-73</v>
      </c>
      <c r="BR310" s="91" t="inlineStr">
        <is>
          <t>Stacked down</t>
        </is>
      </c>
      <c r="BS310" s="91" t="inlineStr">
        <is>
          <t>None</t>
        </is>
      </c>
      <c r="BT310" s="96" t="n">
        <v>23.9</v>
      </c>
      <c r="BU310" s="91" t="inlineStr">
        <is>
          <t>N</t>
        </is>
      </c>
      <c r="BV310" s="99">
        <f>IF(OR(BF310&lt;&gt;"Y",BG310&lt;&gt;"Y"),"",(AND(ISNUMBER(BQ310),BQ310&gt;0))+(BR310="Stacked up")+(AND(ISNUMBER(BH310),BH310&gt;=-Settings!$B$17))+(AND(ISNUMBER(BK310),ISNUMBER(BM310),BK310&gt;0,BM310&gt;0))+(AND(ISNUMBER(AQ310),AQ310&gt;=Settings!$B$18))+(AND(ISNUMBER(BT310),BT310&gt;=Settings!$B$19,BT310&lt;=Settings!$B$20))+(AND(ISNUMBER(AS310),AS310&gt;0))+(AND(ISNUMBER(T310),ISNUMBER(M310),T310&gt;=Settings!$B$21,M310&gt;0))+(AND(ISNUMBER(AD310),ISNUMBER(M310),AD310&gt;=Settings!$B$22,M310&gt;0))+(AY310&gt;=1))</f>
        <v/>
      </c>
      <c r="BW310" s="91">
        <f>IF(OR(AY310=0,BF310&lt;&gt;"Y",BG310&lt;&gt;"Y"),"",1+SUMPRODUCT(($A$6:$A$2604=A310)*($AY$6:$AY$2604&gt;0)*($BF$6:$BF$2604="Y")*($BG$6:$BG$2604="Y")*(($AY$6:$AY$2604&gt;AY310)+($AY$6:$AY$2604=AY310)*($AD$6:$AD$2604&gt;AD310))))</f>
        <v/>
      </c>
    </row>
    <row r="311" ht="23.85" customHeight="1" s="55">
      <c r="A311" s="90" t="n">
        <v>46296</v>
      </c>
      <c r="B311" s="91" t="inlineStr">
        <is>
          <t>ANGELONE</t>
        </is>
      </c>
      <c r="C311" s="91" t="inlineStr">
        <is>
          <t>INE732I01021</t>
        </is>
      </c>
      <c r="D311" s="91" t="inlineStr">
        <is>
          <t>Financial Services</t>
        </is>
      </c>
      <c r="E311" s="91" t="inlineStr">
        <is>
          <t>Smallcap 250</t>
        </is>
      </c>
      <c r="F311" s="93" t="n">
        <v>25301</v>
      </c>
      <c r="G311" s="92" t="inlineStr">
        <is>
          <t>N</t>
        </is>
      </c>
      <c r="H311" s="94" t="n"/>
      <c r="I311" s="91" t="inlineStr">
        <is>
          <t>N</t>
        </is>
      </c>
      <c r="J311" s="92">
        <f>IF(K311="","N","Y")</f>
        <v/>
      </c>
      <c r="K311" s="94">
        <f>_xlfn.TEXTJOIN("; ",TRUE,IF(P311="52-wk low","52-wk low",""),IF(AND(AD311&gt;=Settings!$B$12,M311&lt;0),"Distribution",""),IF(AND(AJ311="Y",M311&lt;0,AK311&lt;-Settings!$B$13),"Long unwinding",""),IF(AND(AJ311="Y",M311&lt;0,AK311&gt;Settings!$B$13),"Short buildup",""))</f>
        <v/>
      </c>
      <c r="L311" s="95" t="n">
        <v>276.8</v>
      </c>
      <c r="M311" s="96" t="n">
        <v>1.02</v>
      </c>
      <c r="N311" s="93" t="n">
        <v>332</v>
      </c>
      <c r="O311" s="91" t="inlineStr">
        <is>
          <t>None</t>
        </is>
      </c>
      <c r="P311" s="91" t="inlineStr">
        <is>
          <t>None</t>
        </is>
      </c>
      <c r="Q311" s="97" t="n">
        <v>67.51000000000001</v>
      </c>
      <c r="R311" s="96" t="n">
        <v>53.14</v>
      </c>
      <c r="S311" s="96" t="n">
        <v>1.3</v>
      </c>
      <c r="T311" s="96" t="n">
        <v>1.27</v>
      </c>
      <c r="U311" s="96" t="n">
        <v>1.04</v>
      </c>
      <c r="V311" s="103" t="n">
        <v>0.82</v>
      </c>
      <c r="W311" s="102" t="n">
        <v>2</v>
      </c>
      <c r="X311" s="93" t="n">
        <v>262</v>
      </c>
      <c r="Y311" s="91" t="inlineStr">
        <is>
          <t>None</t>
        </is>
      </c>
      <c r="Z311" s="99" t="n">
        <v>34.37</v>
      </c>
      <c r="AA311" s="96" t="n">
        <v>0.95</v>
      </c>
      <c r="AB311" s="96" t="n">
        <v>0.9</v>
      </c>
      <c r="AC311" s="96" t="n">
        <v>1.38</v>
      </c>
      <c r="AD311" s="96" t="n">
        <v>1.16</v>
      </c>
      <c r="AE311" s="96" t="n">
        <v>1.02</v>
      </c>
      <c r="AF311" s="103" t="n">
        <v>0.92</v>
      </c>
      <c r="AG311" s="91" t="inlineStr">
        <is>
          <t>Normal</t>
        </is>
      </c>
      <c r="AH311" s="100" t="n">
        <v>0</v>
      </c>
      <c r="AI311" s="101" t="n">
        <v>0</v>
      </c>
      <c r="AJ311" s="92" t="inlineStr">
        <is>
          <t>Y</t>
        </is>
      </c>
      <c r="AK311" s="96" t="n">
        <v>2.16</v>
      </c>
      <c r="AL311" s="91" t="inlineStr">
        <is>
          <t>Long buildup</t>
        </is>
      </c>
      <c r="AM311" s="93" t="n">
        <v>66</v>
      </c>
      <c r="AN311" s="92" t="inlineStr">
        <is>
          <t>Smallcap250 MQ 100; MidSmall400 MQ 100</t>
        </is>
      </c>
      <c r="AO311" s="102" t="n">
        <v>2</v>
      </c>
      <c r="AP311" s="103" t="n"/>
      <c r="AQ311" s="102" t="n"/>
      <c r="AR311" s="91" t="inlineStr">
        <is>
          <t>N</t>
        </is>
      </c>
      <c r="AS311" s="104" t="n">
        <v>0.6</v>
      </c>
      <c r="AT311" s="92">
        <f>IF(AND(P311="52-wk high",T311&gt;=Settings!$B$7),"Y","N")</f>
        <v/>
      </c>
      <c r="AU311" s="91">
        <f>IF(AND(AD311&gt;=Settings!$B$8,M311&gt;0),"Y","N")</f>
        <v/>
      </c>
      <c r="AV311" s="91">
        <f>IF(OR(AH311&gt;Settings!$B$9,AI311&gt;Settings!$B$9),"Y","N")</f>
        <v/>
      </c>
      <c r="AW311" s="91">
        <f>IF(AJ311&lt;&gt;"Y","n/a",IF(AND(M311&gt;0,AK311&gt;Settings!$B$10),"Y","N"))</f>
        <v/>
      </c>
      <c r="AX311" s="91">
        <f>IF(AO311&gt;=Settings!$B$11,"Y","N")</f>
        <v/>
      </c>
      <c r="AY311" s="99">
        <f>(AT311="Y")+(AU311="Y")+(AV311="Y")+(AW311="Y")+(AX311="Y")</f>
        <v/>
      </c>
      <c r="AZ311" s="94">
        <f>IF(AY311=0,"None",_xlfn.TEXTJOIN(", ",TRUE(),IF(AT311="Y","Breakout",""),IF(AU311="Y","Accumulation",""),IF(AV311="Y","Institutional buying",""),IF(AW311="Y","Long buildup",""),IF(AX311="Y","Momentum leader","")))</f>
        <v/>
      </c>
      <c r="BA311" s="94">
        <f>IF(BW311="","","Passes "&amp;AY311&amp;" of 5 buy-side scans"&amp;IF(G311="Y","; RED FLAG: filter out using Red flag column",""))</f>
        <v/>
      </c>
      <c r="BB311" s="91" t="inlineStr">
        <is>
          <t>None</t>
        </is>
      </c>
      <c r="BC311" s="92" t="inlineStr">
        <is>
          <t>N</t>
        </is>
      </c>
      <c r="BD311" s="94" t="n"/>
      <c r="BE311" s="94" t="inlineStr">
        <is>
          <t>FVSPLT FRM RS 10 TO RE 1, ex 26-Feb-2026</t>
        </is>
      </c>
      <c r="BF311" s="92">
        <f>IF(R311*100000&gt;=Settings!$B$5,"Y","N")</f>
        <v/>
      </c>
      <c r="BG311" s="91">
        <f>IF(F311&gt;Settings!$B$6,"Y","N")</f>
        <v/>
      </c>
      <c r="BH311" s="97" t="n">
        <v>-23.21</v>
      </c>
      <c r="BI311" s="96" t="n">
        <v>-4.78</v>
      </c>
      <c r="BJ311" s="96" t="n">
        <v>-1.69</v>
      </c>
      <c r="BK311" s="96" t="n">
        <v>-18.68</v>
      </c>
      <c r="BL311" s="96" t="n">
        <v>15.05</v>
      </c>
      <c r="BM311" s="96" t="n"/>
      <c r="BN311" s="97" t="n">
        <v>-4.14</v>
      </c>
      <c r="BO311" s="96" t="n">
        <v>-6.63</v>
      </c>
      <c r="BP311" s="96" t="n">
        <v>-7.35</v>
      </c>
      <c r="BQ311" s="96" t="n"/>
      <c r="BR311" s="91" t="n"/>
      <c r="BS311" s="91" t="inlineStr">
        <is>
          <t>None</t>
        </is>
      </c>
      <c r="BT311" s="96" t="n">
        <v>34.2</v>
      </c>
      <c r="BU311" s="91" t="n"/>
      <c r="BV311" s="99">
        <f>IF(OR(BF311&lt;&gt;"Y",BG311&lt;&gt;"Y"),"",(AND(ISNUMBER(BQ311),BQ311&gt;0))+(BR311="Stacked up")+(AND(ISNUMBER(BH311),BH311&gt;=-Settings!$B$17))+(AND(ISNUMBER(BK311),ISNUMBER(BM311),BK311&gt;0,BM311&gt;0))+(AND(ISNUMBER(AQ311),AQ311&gt;=Settings!$B$18))+(AND(ISNUMBER(BT311),BT311&gt;=Settings!$B$19,BT311&lt;=Settings!$B$20))+(AND(ISNUMBER(AS311),AS311&gt;0))+(AND(ISNUMBER(T311),ISNUMBER(M311),T311&gt;=Settings!$B$21,M311&gt;0))+(AND(ISNUMBER(AD311),ISNUMBER(M311),AD311&gt;=Settings!$B$22,M311&gt;0))+(AY311&gt;=1))</f>
        <v/>
      </c>
      <c r="BW311" s="91">
        <f>IF(OR(AY311=0,BF311&lt;&gt;"Y",BG311&lt;&gt;"Y"),"",1+SUMPRODUCT(($A$6:$A$2604=A311)*($AY$6:$AY$2604&gt;0)*($BF$6:$BF$2604="Y")*($BG$6:$BG$2604="Y")*(($AY$6:$AY$2604&gt;AY311)+($AY$6:$AY$2604=AY311)*($AD$6:$AD$2604&gt;AD311))))</f>
        <v/>
      </c>
    </row>
    <row r="312" ht="23.85" customHeight="1" s="55">
      <c r="A312" s="90" t="n">
        <v>46296</v>
      </c>
      <c r="B312" s="91" t="inlineStr">
        <is>
          <t>IIFL</t>
        </is>
      </c>
      <c r="C312" s="91" t="inlineStr">
        <is>
          <t>INE530B01024</t>
        </is>
      </c>
      <c r="D312" s="91" t="inlineStr">
        <is>
          <t>Financial Services</t>
        </is>
      </c>
      <c r="E312" s="91" t="inlineStr">
        <is>
          <t>Smallcap 250</t>
        </is>
      </c>
      <c r="F312" s="93" t="n">
        <v>24917</v>
      </c>
      <c r="G312" s="92" t="inlineStr">
        <is>
          <t>N</t>
        </is>
      </c>
      <c r="H312" s="94" t="n"/>
      <c r="I312" s="91" t="inlineStr">
        <is>
          <t>N</t>
        </is>
      </c>
      <c r="J312" s="92">
        <f>IF(K312="","N","Y")</f>
        <v/>
      </c>
      <c r="K312" s="94">
        <f>_xlfn.TEXTJOIN("; ",TRUE,IF(P312="52-wk low","52-wk low",""),IF(AND(AD312&gt;=Settings!$B$12,M312&lt;0),"Distribution",""),IF(AND(AJ312="Y",M312&lt;0,AK312&lt;-Settings!$B$13),"Long unwinding",""),IF(AND(AJ312="Y",M312&lt;0,AK312&gt;Settings!$B$13),"Short buildup",""))</f>
        <v/>
      </c>
      <c r="L312" s="95" t="n">
        <v>583.8</v>
      </c>
      <c r="M312" s="96" t="n">
        <v>-2.82</v>
      </c>
      <c r="N312" s="93" t="n">
        <v>2018</v>
      </c>
      <c r="O312" s="91" t="inlineStr">
        <is>
          <t>None</t>
        </is>
      </c>
      <c r="P312" s="91" t="inlineStr">
        <is>
          <t>None</t>
        </is>
      </c>
      <c r="Q312" s="97" t="n">
        <v>18.21</v>
      </c>
      <c r="R312" s="96" t="n">
        <v>25.82</v>
      </c>
      <c r="S312" s="96" t="n">
        <v>0.67</v>
      </c>
      <c r="T312" s="96" t="n">
        <v>0.7</v>
      </c>
      <c r="U312" s="96" t="n">
        <v>0.65</v>
      </c>
      <c r="V312" s="103" t="n">
        <v>0.91</v>
      </c>
      <c r="W312" s="102" t="n">
        <v>5</v>
      </c>
      <c r="X312" s="93" t="n"/>
      <c r="Y312" s="91" t="inlineStr">
        <is>
          <t>None</t>
        </is>
      </c>
      <c r="Z312" s="99" t="n">
        <v>44</v>
      </c>
      <c r="AA312" s="96" t="n">
        <v>0.9</v>
      </c>
      <c r="AB312" s="96" t="n">
        <v>0.89</v>
      </c>
      <c r="AC312" s="96" t="n">
        <v>0.62</v>
      </c>
      <c r="AD312" s="96" t="n">
        <v>0.67</v>
      </c>
      <c r="AE312" s="96" t="n">
        <v>0.64</v>
      </c>
      <c r="AF312" s="103" t="n">
        <v>1.08</v>
      </c>
      <c r="AG312" s="91" t="inlineStr">
        <is>
          <t>Normal</t>
        </is>
      </c>
      <c r="AH312" s="100" t="n">
        <v>0</v>
      </c>
      <c r="AI312" s="101" t="n">
        <v>0</v>
      </c>
      <c r="AJ312" s="92" t="inlineStr">
        <is>
          <t>N</t>
        </is>
      </c>
      <c r="AK312" s="96" t="n"/>
      <c r="AL312" s="91" t="inlineStr">
        <is>
          <t>n/a</t>
        </is>
      </c>
      <c r="AM312" s="93" t="n"/>
      <c r="AN312" s="92" t="inlineStr">
        <is>
          <t>None</t>
        </is>
      </c>
      <c r="AO312" s="102" t="n">
        <v>0</v>
      </c>
      <c r="AP312" s="103" t="n">
        <v>1.55</v>
      </c>
      <c r="AQ312" s="102" t="n">
        <v>81</v>
      </c>
      <c r="AR312" s="91" t="inlineStr">
        <is>
          <t>N</t>
        </is>
      </c>
      <c r="AS312" s="104" t="n">
        <v>0.6</v>
      </c>
      <c r="AT312" s="92">
        <f>IF(AND(P312="52-wk high",T312&gt;=Settings!$B$7),"Y","N")</f>
        <v/>
      </c>
      <c r="AU312" s="91">
        <f>IF(AND(AD312&gt;=Settings!$B$8,M312&gt;0),"Y","N")</f>
        <v/>
      </c>
      <c r="AV312" s="91">
        <f>IF(OR(AH312&gt;Settings!$B$9,AI312&gt;Settings!$B$9),"Y","N")</f>
        <v/>
      </c>
      <c r="AW312" s="91">
        <f>IF(AJ312&lt;&gt;"Y","n/a",IF(AND(M312&gt;0,AK312&gt;Settings!$B$10),"Y","N"))</f>
        <v/>
      </c>
      <c r="AX312" s="91">
        <f>IF(AO312&gt;=Settings!$B$11,"Y","N")</f>
        <v/>
      </c>
      <c r="AY312" s="99">
        <f>(AT312="Y")+(AU312="Y")+(AV312="Y")+(AW312="Y")+(AX312="Y")</f>
        <v/>
      </c>
      <c r="AZ312" s="94">
        <f>IF(AY312=0,"None",_xlfn.TEXTJOIN(", ",TRUE(),IF(AT312="Y","Breakout",""),IF(AU312="Y","Accumulation",""),IF(AV312="Y","Institutional buying",""),IF(AW312="Y","Long buildup",""),IF(AX312="Y","Momentum leader","")))</f>
        <v/>
      </c>
      <c r="BA312" s="94">
        <f>IF(BW312="","","Passes "&amp;AY312&amp;" of 5 buy-side scans"&amp;IF(G312="Y","; RED FLAG: filter out using Red flag column",""))</f>
        <v/>
      </c>
      <c r="BB312" s="91" t="inlineStr">
        <is>
          <t>None</t>
        </is>
      </c>
      <c r="BC312" s="92" t="inlineStr">
        <is>
          <t>N</t>
        </is>
      </c>
      <c r="BD312" s="94" t="n"/>
      <c r="BE312" s="94" t="n"/>
      <c r="BF312" s="92">
        <f>IF(R312*100000&gt;=Settings!$B$5,"Y","N")</f>
        <v/>
      </c>
      <c r="BG312" s="91">
        <f>IF(F312&gt;Settings!$B$6,"Y","N")</f>
        <v/>
      </c>
      <c r="BH312" s="97" t="n">
        <v>-17.19</v>
      </c>
      <c r="BI312" s="96" t="n">
        <v>-5.47</v>
      </c>
      <c r="BJ312" s="96" t="n">
        <v>-8.66</v>
      </c>
      <c r="BK312" s="96" t="n">
        <v>17.78</v>
      </c>
      <c r="BL312" s="96" t="n">
        <v>33.36</v>
      </c>
      <c r="BM312" s="96" t="n">
        <v>29.1</v>
      </c>
      <c r="BN312" s="97" t="n">
        <v>-4.43</v>
      </c>
      <c r="BO312" s="96" t="n">
        <v>-3.39</v>
      </c>
      <c r="BP312" s="96" t="n">
        <v>1.01</v>
      </c>
      <c r="BQ312" s="96" t="n">
        <v>6.69</v>
      </c>
      <c r="BR312" s="91" t="inlineStr">
        <is>
          <t>Mixed</t>
        </is>
      </c>
      <c r="BS312" s="91" t="inlineStr">
        <is>
          <t>None</t>
        </is>
      </c>
      <c r="BT312" s="96" t="n">
        <v>35.8</v>
      </c>
      <c r="BU312" s="91" t="inlineStr">
        <is>
          <t>N</t>
        </is>
      </c>
      <c r="BV312" s="99">
        <f>IF(OR(BF312&lt;&gt;"Y",BG312&lt;&gt;"Y"),"",(AND(ISNUMBER(BQ312),BQ312&gt;0))+(BR312="Stacked up")+(AND(ISNUMBER(BH312),BH312&gt;=-Settings!$B$17))+(AND(ISNUMBER(BK312),ISNUMBER(BM312),BK312&gt;0,BM312&gt;0))+(AND(ISNUMBER(AQ312),AQ312&gt;=Settings!$B$18))+(AND(ISNUMBER(BT312),BT312&gt;=Settings!$B$19,BT312&lt;=Settings!$B$20))+(AND(ISNUMBER(AS312),AS312&gt;0))+(AND(ISNUMBER(T312),ISNUMBER(M312),T312&gt;=Settings!$B$21,M312&gt;0))+(AND(ISNUMBER(AD312),ISNUMBER(M312),AD312&gt;=Settings!$B$22,M312&gt;0))+(AY312&gt;=1))</f>
        <v/>
      </c>
      <c r="BW312" s="91">
        <f>IF(OR(AY312=0,BF312&lt;&gt;"Y",BG312&lt;&gt;"Y"),"",1+SUMPRODUCT(($A$6:$A$2604=A312)*($AY$6:$AY$2604&gt;0)*($BF$6:$BF$2604="Y")*($BG$6:$BG$2604="Y")*(($AY$6:$AY$2604&gt;AY312)+($AY$6:$AY$2604=AY312)*($AD$6:$AD$2604&gt;AD312))))</f>
        <v/>
      </c>
    </row>
    <row r="313" ht="23.85" customHeight="1" s="55">
      <c r="A313" s="90" t="n">
        <v>46296</v>
      </c>
      <c r="B313" s="91" t="inlineStr">
        <is>
          <t>TDPOWERSYS</t>
        </is>
      </c>
      <c r="C313" s="91" t="inlineStr">
        <is>
          <t>INE419M01035</t>
        </is>
      </c>
      <c r="D313" s="91" t="inlineStr">
        <is>
          <t>Capital Goods</t>
        </is>
      </c>
      <c r="E313" s="91" t="inlineStr">
        <is>
          <t>Smallcap 250</t>
        </is>
      </c>
      <c r="F313" s="93" t="n">
        <v>24751</v>
      </c>
      <c r="G313" s="92" t="inlineStr">
        <is>
          <t>N</t>
        </is>
      </c>
      <c r="H313" s="94" t="n"/>
      <c r="I313" s="91" t="inlineStr">
        <is>
          <t>N</t>
        </is>
      </c>
      <c r="J313" s="92">
        <f>IF(K313="","N","Y")</f>
        <v/>
      </c>
      <c r="K313" s="94">
        <f>_xlfn.TEXTJOIN("; ",TRUE,IF(P313="52-wk low","52-wk low",""),IF(AND(AD313&gt;=Settings!$B$12,M313&lt;0),"Distribution",""),IF(AND(AJ313="Y",M313&lt;0,AK313&lt;-Settings!$B$13),"Long unwinding",""),IF(AND(AJ313="Y",M313&lt;0,AK313&gt;Settings!$B$13),"Short buildup",""))</f>
        <v/>
      </c>
      <c r="L313" s="95" t="n">
        <v>792.15</v>
      </c>
      <c r="M313" s="96" t="n">
        <v>0.78</v>
      </c>
      <c r="N313" s="93" t="n">
        <v>384</v>
      </c>
      <c r="O313" s="91" t="inlineStr">
        <is>
          <t>None</t>
        </is>
      </c>
      <c r="P313" s="91" t="inlineStr">
        <is>
          <t>None</t>
        </is>
      </c>
      <c r="Q313" s="97" t="n">
        <v>53.7</v>
      </c>
      <c r="R313" s="96" t="n">
        <v>26.95</v>
      </c>
      <c r="S313" s="96" t="n">
        <v>2.16</v>
      </c>
      <c r="T313" s="96" t="n"/>
      <c r="U313" s="96" t="n"/>
      <c r="V313" s="103" t="n"/>
      <c r="W313" s="102" t="n"/>
      <c r="X313" s="93" t="n"/>
      <c r="Y313" s="91" t="inlineStr">
        <is>
          <t>None</t>
        </is>
      </c>
      <c r="Z313" s="99" t="n">
        <v>28.49</v>
      </c>
      <c r="AA313" s="96" t="n">
        <v>0.63</v>
      </c>
      <c r="AB313" s="96" t="n"/>
      <c r="AC313" s="96" t="n">
        <v>1.35</v>
      </c>
      <c r="AD313" s="96" t="n"/>
      <c r="AE313" s="96" t="n"/>
      <c r="AF313" s="103" t="n"/>
      <c r="AG313" s="91" t="n"/>
      <c r="AH313" s="100" t="n">
        <v>0</v>
      </c>
      <c r="AI313" s="101" t="n">
        <v>0</v>
      </c>
      <c r="AJ313" s="92" t="inlineStr">
        <is>
          <t>N</t>
        </is>
      </c>
      <c r="AK313" s="96" t="n"/>
      <c r="AL313" s="91" t="inlineStr">
        <is>
          <t>n/a</t>
        </is>
      </c>
      <c r="AM313" s="93" t="n"/>
      <c r="AN313" s="92" t="inlineStr">
        <is>
          <t>TotalMkt MQ 50</t>
        </is>
      </c>
      <c r="AO313" s="102" t="n">
        <v>1</v>
      </c>
      <c r="AP313" s="103" t="n"/>
      <c r="AQ313" s="102" t="n"/>
      <c r="AR313" s="91" t="inlineStr">
        <is>
          <t>N</t>
        </is>
      </c>
      <c r="AS313" s="104" t="n">
        <v>5.9</v>
      </c>
      <c r="AT313" s="92">
        <f>IF(AND(P313="52-wk high",T313&gt;=Settings!$B$7),"Y","N")</f>
        <v/>
      </c>
      <c r="AU313" s="91">
        <f>IF(AND(AD313&gt;=Settings!$B$8,M313&gt;0),"Y","N")</f>
        <v/>
      </c>
      <c r="AV313" s="91">
        <f>IF(OR(AH313&gt;Settings!$B$9,AI313&gt;Settings!$B$9),"Y","N")</f>
        <v/>
      </c>
      <c r="AW313" s="91">
        <f>IF(AJ313&lt;&gt;"Y","n/a",IF(AND(M313&gt;0,AK313&gt;Settings!$B$10),"Y","N"))</f>
        <v/>
      </c>
      <c r="AX313" s="91">
        <f>IF(AO313&gt;=Settings!$B$11,"Y","N")</f>
        <v/>
      </c>
      <c r="AY313" s="99">
        <f>(AT313="Y")+(AU313="Y")+(AV313="Y")+(AW313="Y")+(AX313="Y")</f>
        <v/>
      </c>
      <c r="AZ313" s="94">
        <f>IF(AY313=0,"None",_xlfn.TEXTJOIN(", ",TRUE(),IF(AT313="Y","Breakout",""),IF(AU313="Y","Accumulation",""),IF(AV313="Y","Institutional buying",""),IF(AW313="Y","Long buildup",""),IF(AX313="Y","Momentum leader","")))</f>
        <v/>
      </c>
      <c r="BA313" s="94">
        <f>IF(BW313="","","Passes "&amp;AY313&amp;" of 5 buy-side scans"&amp;IF(G313="Y","; RED FLAG: filter out using Red flag column",""))</f>
        <v/>
      </c>
      <c r="BB313" s="91" t="inlineStr">
        <is>
          <t>None</t>
        </is>
      </c>
      <c r="BC313" s="92" t="inlineStr">
        <is>
          <t>Y</t>
        </is>
      </c>
      <c r="BD313" s="94" t="inlineStr">
        <is>
          <t>PE &gt; 50; &gt;75% move in 6 months; &gt;100% move in 365 days; High-low range &gt;75% in 3 months</t>
        </is>
      </c>
      <c r="BE313" s="94" t="inlineStr">
        <is>
          <t>FVSPLT FRM RS 2 TO RE 1, ex 24-Aug-2026</t>
        </is>
      </c>
      <c r="BF313" s="92">
        <f>IF(R313*100000&gt;=Settings!$B$5,"Y","N")</f>
        <v/>
      </c>
      <c r="BG313" s="91">
        <f>IF(F313&gt;Settings!$B$6,"Y","N")</f>
        <v/>
      </c>
      <c r="BH313" s="97" t="n">
        <v>-3.11</v>
      </c>
      <c r="BI313" s="96" t="n">
        <v>6.76</v>
      </c>
      <c r="BJ313" s="96" t="n">
        <v>4.5</v>
      </c>
      <c r="BK313" s="96" t="n"/>
      <c r="BL313" s="96" t="n"/>
      <c r="BM313" s="96" t="n"/>
      <c r="BN313" s="97" t="n">
        <v>4.47</v>
      </c>
      <c r="BO313" s="96" t="n"/>
      <c r="BP313" s="96" t="n"/>
      <c r="BQ313" s="96" t="n"/>
      <c r="BR313" s="91" t="n"/>
      <c r="BS313" s="91" t="n"/>
      <c r="BT313" s="96" t="n"/>
      <c r="BU313" s="91" t="n"/>
      <c r="BV313" s="99">
        <f>IF(OR(BF313&lt;&gt;"Y",BG313&lt;&gt;"Y"),"",(AND(ISNUMBER(BQ313),BQ313&gt;0))+(BR313="Stacked up")+(AND(ISNUMBER(BH313),BH313&gt;=-Settings!$B$17))+(AND(ISNUMBER(BK313),ISNUMBER(BM313),BK313&gt;0,BM313&gt;0))+(AND(ISNUMBER(AQ313),AQ313&gt;=Settings!$B$18))+(AND(ISNUMBER(BT313),BT313&gt;=Settings!$B$19,BT313&lt;=Settings!$B$20))+(AND(ISNUMBER(AS313),AS313&gt;0))+(AND(ISNUMBER(T313),ISNUMBER(M313),T313&gt;=Settings!$B$21,M313&gt;0))+(AND(ISNUMBER(AD313),ISNUMBER(M313),AD313&gt;=Settings!$B$22,M313&gt;0))+(AY313&gt;=1))</f>
        <v/>
      </c>
      <c r="BW313" s="91">
        <f>IF(OR(AY313=0,BF313&lt;&gt;"Y",BG313&lt;&gt;"Y"),"",1+SUMPRODUCT(($A$6:$A$2604=A313)*($AY$6:$AY$2604&gt;0)*($BF$6:$BF$2604="Y")*($BG$6:$BG$2604="Y")*(($AY$6:$AY$2604&gt;AY313)+($AY$6:$AY$2604=AY313)*($AD$6:$AD$2604&gt;AD313))))</f>
        <v/>
      </c>
    </row>
    <row r="314" ht="23.85" customHeight="1" s="55">
      <c r="A314" s="90" t="n">
        <v>46296</v>
      </c>
      <c r="B314" s="91" t="inlineStr">
        <is>
          <t>GRSE</t>
        </is>
      </c>
      <c r="C314" s="91" t="inlineStr">
        <is>
          <t>INE382Z01011</t>
        </is>
      </c>
      <c r="D314" s="91" t="inlineStr">
        <is>
          <t>Capital Goods</t>
        </is>
      </c>
      <c r="E314" s="91" t="inlineStr">
        <is>
          <t>Smallcap 250</t>
        </is>
      </c>
      <c r="F314" s="93" t="n">
        <v>24183</v>
      </c>
      <c r="G314" s="92" t="inlineStr">
        <is>
          <t>N</t>
        </is>
      </c>
      <c r="H314" s="94" t="n"/>
      <c r="I314" s="91" t="inlineStr">
        <is>
          <t>N</t>
        </is>
      </c>
      <c r="J314" s="92">
        <f>IF(K314="","N","Y")</f>
        <v/>
      </c>
      <c r="K314" s="94">
        <f>_xlfn.TEXTJOIN("; ",TRUE,IF(P314="52-wk low","52-wk low",""),IF(AND(AD314&gt;=Settings!$B$12,M314&lt;0),"Distribution",""),IF(AND(AJ314="Y",M314&lt;0,AK314&lt;-Settings!$B$13),"Long unwinding",""),IF(AND(AJ314="Y",M314&lt;0,AK314&gt;Settings!$B$13),"Short buildup",""))</f>
        <v/>
      </c>
      <c r="L314" s="95" t="n">
        <v>2111.1</v>
      </c>
      <c r="M314" s="96" t="n">
        <v>-3.24</v>
      </c>
      <c r="N314" s="93" t="n">
        <v>2165</v>
      </c>
      <c r="O314" s="91" t="inlineStr">
        <is>
          <t>None</t>
        </is>
      </c>
      <c r="P314" s="91" t="inlineStr">
        <is>
          <t>None</t>
        </is>
      </c>
      <c r="Q314" s="97" t="n">
        <v>5.72</v>
      </c>
      <c r="R314" s="96" t="n">
        <v>3.44</v>
      </c>
      <c r="S314" s="96" t="n">
        <v>1.74</v>
      </c>
      <c r="T314" s="96" t="n">
        <v>1.37</v>
      </c>
      <c r="U314" s="96" t="n">
        <v>0.89</v>
      </c>
      <c r="V314" s="103" t="n">
        <v>0.54</v>
      </c>
      <c r="W314" s="102" t="n">
        <v>0</v>
      </c>
      <c r="X314" s="93" t="n"/>
      <c r="Y314" s="91" t="inlineStr">
        <is>
          <t>None</t>
        </is>
      </c>
      <c r="Z314" s="99" t="n">
        <v>42.51</v>
      </c>
      <c r="AA314" s="96" t="n">
        <v>1.11</v>
      </c>
      <c r="AB314" s="96" t="n">
        <v>1.16</v>
      </c>
      <c r="AC314" s="96" t="n">
        <v>2</v>
      </c>
      <c r="AD314" s="96" t="n">
        <v>1.67</v>
      </c>
      <c r="AE314" s="96" t="n">
        <v>1.25</v>
      </c>
      <c r="AF314" s="103" t="n">
        <v>1.23</v>
      </c>
      <c r="AG314" s="91" t="inlineStr">
        <is>
          <t>Normal</t>
        </is>
      </c>
      <c r="AH314" s="100" t="n">
        <v>0</v>
      </c>
      <c r="AI314" s="101" t="n">
        <v>0</v>
      </c>
      <c r="AJ314" s="92" t="inlineStr">
        <is>
          <t>N</t>
        </is>
      </c>
      <c r="AK314" s="96" t="n"/>
      <c r="AL314" s="91" t="inlineStr">
        <is>
          <t>n/a</t>
        </is>
      </c>
      <c r="AM314" s="93" t="n"/>
      <c r="AN314" s="92" t="inlineStr">
        <is>
          <t>Smallcap250 MQ 100; MidSmall400 MQ 100; 500 Multicap MQ 50</t>
        </is>
      </c>
      <c r="AO314" s="102" t="n">
        <v>3</v>
      </c>
      <c r="AP314" s="103" t="n">
        <v>0.64</v>
      </c>
      <c r="AQ314" s="102" t="n">
        <v>27</v>
      </c>
      <c r="AR314" s="91" t="inlineStr">
        <is>
          <t>N</t>
        </is>
      </c>
      <c r="AS314" s="104" t="n">
        <v>5.9</v>
      </c>
      <c r="AT314" s="92">
        <f>IF(AND(P314="52-wk high",T314&gt;=Settings!$B$7),"Y","N")</f>
        <v/>
      </c>
      <c r="AU314" s="91">
        <f>IF(AND(AD314&gt;=Settings!$B$8,M314&gt;0),"Y","N")</f>
        <v/>
      </c>
      <c r="AV314" s="91">
        <f>IF(OR(AH314&gt;Settings!$B$9,AI314&gt;Settings!$B$9),"Y","N")</f>
        <v/>
      </c>
      <c r="AW314" s="91">
        <f>IF(AJ314&lt;&gt;"Y","n/a",IF(AND(M314&gt;0,AK314&gt;Settings!$B$10),"Y","N"))</f>
        <v/>
      </c>
      <c r="AX314" s="91">
        <f>IF(AO314&gt;=Settings!$B$11,"Y","N")</f>
        <v/>
      </c>
      <c r="AY314" s="99">
        <f>(AT314="Y")+(AU314="Y")+(AV314="Y")+(AW314="Y")+(AX314="Y")</f>
        <v/>
      </c>
      <c r="AZ314" s="94">
        <f>IF(AY314=0,"None",_xlfn.TEXTJOIN(", ",TRUE(),IF(AT314="Y","Breakout",""),IF(AU314="Y","Accumulation",""),IF(AV314="Y","Institutional buying",""),IF(AW314="Y","Long buildup",""),IF(AX314="Y","Momentum leader","")))</f>
        <v/>
      </c>
      <c r="BA314" s="94">
        <f>IF(BW314="","","Passes "&amp;AY314&amp;" of 5 buy-side scans"&amp;IF(G314="Y","; RED FLAG: filter out using Red flag column",""))</f>
        <v/>
      </c>
      <c r="BB314" s="91" t="inlineStr">
        <is>
          <t>None</t>
        </is>
      </c>
      <c r="BC314" s="92" t="inlineStr">
        <is>
          <t>N</t>
        </is>
      </c>
      <c r="BD314" s="94" t="n"/>
      <c r="BE314" s="94" t="n"/>
      <c r="BF314" s="92">
        <f>IF(R314*100000&gt;=Settings!$B$5,"Y","N")</f>
        <v/>
      </c>
      <c r="BG314" s="91">
        <f>IF(F314&gt;Settings!$B$6,"Y","N")</f>
        <v/>
      </c>
      <c r="BH314" s="97" t="n">
        <v>-36.77</v>
      </c>
      <c r="BI314" s="96" t="n">
        <v>-9.94</v>
      </c>
      <c r="BJ314" s="96" t="n">
        <v>-16.56</v>
      </c>
      <c r="BK314" s="96" t="n">
        <v>-22.91</v>
      </c>
      <c r="BL314" s="96" t="n">
        <v>-10.52</v>
      </c>
      <c r="BM314" s="96" t="n">
        <v>-20.16</v>
      </c>
      <c r="BN314" s="97" t="n">
        <v>-10.12</v>
      </c>
      <c r="BO314" s="96" t="n">
        <v>-14.43</v>
      </c>
      <c r="BP314" s="96" t="n">
        <v>-16.65</v>
      </c>
      <c r="BQ314" s="96" t="n">
        <v>-17.8</v>
      </c>
      <c r="BR314" s="91" t="inlineStr">
        <is>
          <t>Stacked down</t>
        </is>
      </c>
      <c r="BS314" s="91" t="inlineStr">
        <is>
          <t>None</t>
        </is>
      </c>
      <c r="BT314" s="96" t="n">
        <v>16.3</v>
      </c>
      <c r="BU314" s="91" t="inlineStr">
        <is>
          <t>N</t>
        </is>
      </c>
      <c r="BV314" s="99">
        <f>IF(OR(BF314&lt;&gt;"Y",BG314&lt;&gt;"Y"),"",(AND(ISNUMBER(BQ314),BQ314&gt;0))+(BR314="Stacked up")+(AND(ISNUMBER(BH314),BH314&gt;=-Settings!$B$17))+(AND(ISNUMBER(BK314),ISNUMBER(BM314),BK314&gt;0,BM314&gt;0))+(AND(ISNUMBER(AQ314),AQ314&gt;=Settings!$B$18))+(AND(ISNUMBER(BT314),BT314&gt;=Settings!$B$19,BT314&lt;=Settings!$B$20))+(AND(ISNUMBER(AS314),AS314&gt;0))+(AND(ISNUMBER(T314),ISNUMBER(M314),T314&gt;=Settings!$B$21,M314&gt;0))+(AND(ISNUMBER(AD314),ISNUMBER(M314),AD314&gt;=Settings!$B$22,M314&gt;0))+(AY314&gt;=1))</f>
        <v/>
      </c>
      <c r="BW314" s="91">
        <f>IF(OR(AY314=0,BF314&lt;&gt;"Y",BG314&lt;&gt;"Y"),"",1+SUMPRODUCT(($A$6:$A$2604=A314)*($AY$6:$AY$2604&gt;0)*($BF$6:$BF$2604="Y")*($BG$6:$BG$2604="Y")*(($AY$6:$AY$2604&gt;AY314)+($AY$6:$AY$2604=AY314)*($AD$6:$AD$2604&gt;AD314))))</f>
        <v/>
      </c>
    </row>
    <row r="315" ht="23.85" customHeight="1" s="55">
      <c r="A315" s="90" t="n">
        <v>46296</v>
      </c>
      <c r="B315" s="91" t="inlineStr">
        <is>
          <t>URBANCO</t>
        </is>
      </c>
      <c r="C315" s="91" t="inlineStr">
        <is>
          <t>INE0CAZ01013</t>
        </is>
      </c>
      <c r="D315" s="91" t="inlineStr">
        <is>
          <t>Consumer Services</t>
        </is>
      </c>
      <c r="E315" s="91" t="inlineStr">
        <is>
          <t>Smallcap 250</t>
        </is>
      </c>
      <c r="F315" s="93" t="n">
        <v>24110</v>
      </c>
      <c r="G315" s="92" t="inlineStr">
        <is>
          <t>N</t>
        </is>
      </c>
      <c r="H315" s="94" t="n"/>
      <c r="I315" s="91" t="inlineStr">
        <is>
          <t>N</t>
        </is>
      </c>
      <c r="J315" s="92">
        <f>IF(K315="","N","Y")</f>
        <v/>
      </c>
      <c r="K315" s="94">
        <f>_xlfn.TEXTJOIN("; ",TRUE,IF(P315="52-wk low","52-wk low",""),IF(AND(AD315&gt;=Settings!$B$12,M315&lt;0),"Distribution",""),IF(AND(AJ315="Y",M315&lt;0,AK315&lt;-Settings!$B$13),"Long unwinding",""),IF(AND(AJ315="Y",M315&lt;0,AK315&gt;Settings!$B$13),"Short buildup",""))</f>
        <v/>
      </c>
      <c r="L315" s="95" t="n">
        <v>156.34</v>
      </c>
      <c r="M315" s="96" t="n">
        <v>-0.72</v>
      </c>
      <c r="N315" s="93" t="n">
        <v>891</v>
      </c>
      <c r="O315" s="91" t="inlineStr">
        <is>
          <t>None</t>
        </is>
      </c>
      <c r="P315" s="91" t="inlineStr">
        <is>
          <t>None</t>
        </is>
      </c>
      <c r="Q315" s="97" t="n">
        <v>36.7</v>
      </c>
      <c r="R315" s="96" t="n">
        <v>59.68</v>
      </c>
      <c r="S315" s="96" t="n">
        <v>0.6</v>
      </c>
      <c r="T315" s="96" t="n">
        <v>0.33</v>
      </c>
      <c r="U315" s="96" t="n">
        <v>0.48</v>
      </c>
      <c r="V315" s="103" t="n">
        <v>0.8100000000000001</v>
      </c>
      <c r="W315" s="102" t="n">
        <v>1</v>
      </c>
      <c r="X315" s="93" t="n"/>
      <c r="Y315" s="91" t="inlineStr">
        <is>
          <t>None</t>
        </is>
      </c>
      <c r="Z315" s="99" t="n">
        <v>38.01</v>
      </c>
      <c r="AA315" s="96" t="n">
        <v>1.01</v>
      </c>
      <c r="AB315" s="96" t="n">
        <v>0.97</v>
      </c>
      <c r="AC315" s="96" t="n">
        <v>0.62</v>
      </c>
      <c r="AD315" s="96" t="n">
        <v>0.44</v>
      </c>
      <c r="AE315" s="96" t="n">
        <v>0.58</v>
      </c>
      <c r="AF315" s="103" t="n">
        <v>1.16</v>
      </c>
      <c r="AG315" s="91" t="inlineStr">
        <is>
          <t>Normal</t>
        </is>
      </c>
      <c r="AH315" s="100" t="n">
        <v>0</v>
      </c>
      <c r="AI315" s="101" t="n">
        <v>0</v>
      </c>
      <c r="AJ315" s="92" t="inlineStr">
        <is>
          <t>N</t>
        </is>
      </c>
      <c r="AK315" s="96" t="n"/>
      <c r="AL315" s="91" t="inlineStr">
        <is>
          <t>n/a</t>
        </is>
      </c>
      <c r="AM315" s="93" t="n"/>
      <c r="AN315" s="92" t="inlineStr">
        <is>
          <t>None</t>
        </is>
      </c>
      <c r="AO315" s="102" t="n">
        <v>0</v>
      </c>
      <c r="AP315" s="103" t="n">
        <v>1.01</v>
      </c>
      <c r="AQ315" s="102" t="n">
        <v>62</v>
      </c>
      <c r="AR315" s="91" t="inlineStr">
        <is>
          <t>N</t>
        </is>
      </c>
      <c r="AS315" s="104" t="n">
        <v>2.34</v>
      </c>
      <c r="AT315" s="92">
        <f>IF(AND(P315="52-wk high",T315&gt;=Settings!$B$7),"Y","N")</f>
        <v/>
      </c>
      <c r="AU315" s="91">
        <f>IF(AND(AD315&gt;=Settings!$B$8,M315&gt;0),"Y","N")</f>
        <v/>
      </c>
      <c r="AV315" s="91">
        <f>IF(OR(AH315&gt;Settings!$B$9,AI315&gt;Settings!$B$9),"Y","N")</f>
        <v/>
      </c>
      <c r="AW315" s="91">
        <f>IF(AJ315&lt;&gt;"Y","n/a",IF(AND(M315&gt;0,AK315&gt;Settings!$B$10),"Y","N"))</f>
        <v/>
      </c>
      <c r="AX315" s="91">
        <f>IF(AO315&gt;=Settings!$B$11,"Y","N")</f>
        <v/>
      </c>
      <c r="AY315" s="99">
        <f>(AT315="Y")+(AU315="Y")+(AV315="Y")+(AW315="Y")+(AX315="Y")</f>
        <v/>
      </c>
      <c r="AZ315" s="94">
        <f>IF(AY315=0,"None",_xlfn.TEXTJOIN(", ",TRUE(),IF(AT315="Y","Breakout",""),IF(AU315="Y","Accumulation",""),IF(AV315="Y","Institutional buying",""),IF(AW315="Y","Long buildup",""),IF(AX315="Y","Momentum leader","")))</f>
        <v/>
      </c>
      <c r="BA315" s="94">
        <f>IF(BW315="","","Passes "&amp;AY315&amp;" of 5 buy-side scans"&amp;IF(G315="Y","; RED FLAG: filter out using Red flag column",""))</f>
        <v/>
      </c>
      <c r="BB315" s="91" t="inlineStr">
        <is>
          <t>None</t>
        </is>
      </c>
      <c r="BC315" s="92" t="inlineStr">
        <is>
          <t>Y</t>
        </is>
      </c>
      <c r="BD315" s="94" t="inlineStr">
        <is>
          <t>EPS zero</t>
        </is>
      </c>
      <c r="BE315" s="94" t="n"/>
      <c r="BF315" s="92">
        <f>IF(R315*100000&gt;=Settings!$B$5,"Y","N")</f>
        <v/>
      </c>
      <c r="BG315" s="91">
        <f>IF(F315&gt;Settings!$B$6,"Y","N")</f>
        <v/>
      </c>
      <c r="BH315" s="97" t="n">
        <v>-15.02</v>
      </c>
      <c r="BI315" s="96" t="n">
        <v>-8.710000000000001</v>
      </c>
      <c r="BJ315" s="96" t="n">
        <v>-6.74</v>
      </c>
      <c r="BK315" s="96" t="n">
        <v>21.57</v>
      </c>
      <c r="BL315" s="96" t="n">
        <v>26.29</v>
      </c>
      <c r="BM315" s="96" t="n">
        <v>-8.08</v>
      </c>
      <c r="BN315" s="97" t="n">
        <v>-5.06</v>
      </c>
      <c r="BO315" s="96" t="n">
        <v>-0.72</v>
      </c>
      <c r="BP315" s="96" t="n">
        <v>5.34</v>
      </c>
      <c r="BQ315" s="96" t="n">
        <v>8.35</v>
      </c>
      <c r="BR315" s="91" t="inlineStr">
        <is>
          <t>Mixed</t>
        </is>
      </c>
      <c r="BS315" s="91" t="inlineStr">
        <is>
          <t>None</t>
        </is>
      </c>
      <c r="BT315" s="96" t="n">
        <v>35.1</v>
      </c>
      <c r="BU315" s="91" t="inlineStr">
        <is>
          <t>N</t>
        </is>
      </c>
      <c r="BV315" s="99">
        <f>IF(OR(BF315&lt;&gt;"Y",BG315&lt;&gt;"Y"),"",(AND(ISNUMBER(BQ315),BQ315&gt;0))+(BR315="Stacked up")+(AND(ISNUMBER(BH315),BH315&gt;=-Settings!$B$17))+(AND(ISNUMBER(BK315),ISNUMBER(BM315),BK315&gt;0,BM315&gt;0))+(AND(ISNUMBER(AQ315),AQ315&gt;=Settings!$B$18))+(AND(ISNUMBER(BT315),BT315&gt;=Settings!$B$19,BT315&lt;=Settings!$B$20))+(AND(ISNUMBER(AS315),AS315&gt;0))+(AND(ISNUMBER(T315),ISNUMBER(M315),T315&gt;=Settings!$B$21,M315&gt;0))+(AND(ISNUMBER(AD315),ISNUMBER(M315),AD315&gt;=Settings!$B$22,M315&gt;0))+(AY315&gt;=1))</f>
        <v/>
      </c>
      <c r="BW315" s="91">
        <f>IF(OR(AY315=0,BF315&lt;&gt;"Y",BG315&lt;&gt;"Y"),"",1+SUMPRODUCT(($A$6:$A$2604=A315)*($AY$6:$AY$2604&gt;0)*($BF$6:$BF$2604="Y")*($BG$6:$BG$2604="Y")*(($AY$6:$AY$2604&gt;AY315)+($AY$6:$AY$2604=AY315)*($AD$6:$AD$2604&gt;AD315))))</f>
        <v/>
      </c>
    </row>
    <row r="316" ht="23.85" customHeight="1" s="55">
      <c r="A316" s="90" t="n">
        <v>46296</v>
      </c>
      <c r="B316" s="91" t="inlineStr">
        <is>
          <t>ASAHIINDIA</t>
        </is>
      </c>
      <c r="C316" s="91" t="inlineStr">
        <is>
          <t>INE439A01020</t>
        </is>
      </c>
      <c r="D316" s="91" t="inlineStr">
        <is>
          <t>Automobile and Auto Components</t>
        </is>
      </c>
      <c r="E316" s="91" t="inlineStr">
        <is>
          <t>Smallcap 250</t>
        </is>
      </c>
      <c r="F316" s="93" t="n">
        <v>24072</v>
      </c>
      <c r="G316" s="92" t="inlineStr">
        <is>
          <t>N</t>
        </is>
      </c>
      <c r="H316" s="94" t="n"/>
      <c r="I316" s="91" t="inlineStr">
        <is>
          <t>N</t>
        </is>
      </c>
      <c r="J316" s="92">
        <f>IF(K316="","N","Y")</f>
        <v/>
      </c>
      <c r="K316" s="94">
        <f>_xlfn.TEXTJOIN("; ",TRUE,IF(P316="52-wk low","52-wk low",""),IF(AND(AD316&gt;=Settings!$B$12,M316&lt;0),"Distribution",""),IF(AND(AJ316="Y",M316&lt;0,AK316&lt;-Settings!$B$13),"Long unwinding",""),IF(AND(AJ316="Y",M316&lt;0,AK316&gt;Settings!$B$13),"Short buildup",""))</f>
        <v/>
      </c>
      <c r="L316" s="95" t="n">
        <v>944.25</v>
      </c>
      <c r="M316" s="96" t="n">
        <v>-1.52</v>
      </c>
      <c r="N316" s="93" t="n">
        <v>1342</v>
      </c>
      <c r="O316" s="91" t="inlineStr">
        <is>
          <t>None</t>
        </is>
      </c>
      <c r="P316" s="91" t="inlineStr">
        <is>
          <t>None</t>
        </is>
      </c>
      <c r="Q316" s="97" t="n">
        <v>1.48</v>
      </c>
      <c r="R316" s="96" t="n">
        <v>1.48</v>
      </c>
      <c r="S316" s="96" t="n">
        <v>0.98</v>
      </c>
      <c r="T316" s="96" t="n">
        <v>0.83</v>
      </c>
      <c r="U316" s="96" t="n">
        <v>0.9399999999999999</v>
      </c>
      <c r="V316" s="103" t="n">
        <v>0.9399999999999999</v>
      </c>
      <c r="W316" s="102" t="n">
        <v>6</v>
      </c>
      <c r="X316" s="93" t="n"/>
      <c r="Y316" s="91" t="inlineStr">
        <is>
          <t>None</t>
        </is>
      </c>
      <c r="Z316" s="99" t="n">
        <v>44.95</v>
      </c>
      <c r="AA316" s="96" t="n">
        <v>0.91</v>
      </c>
      <c r="AB316" s="96" t="n">
        <v>0.9</v>
      </c>
      <c r="AC316" s="96" t="n">
        <v>0.93</v>
      </c>
      <c r="AD316" s="96" t="n">
        <v>0.89</v>
      </c>
      <c r="AE316" s="96" t="n">
        <v>1.04</v>
      </c>
      <c r="AF316" s="103" t="n">
        <v>1.16</v>
      </c>
      <c r="AG316" s="91" t="inlineStr">
        <is>
          <t>Normal</t>
        </is>
      </c>
      <c r="AH316" s="100" t="n">
        <v>0</v>
      </c>
      <c r="AI316" s="101" t="n">
        <v>0</v>
      </c>
      <c r="AJ316" s="92" t="inlineStr">
        <is>
          <t>N</t>
        </is>
      </c>
      <c r="AK316" s="96" t="n"/>
      <c r="AL316" s="91" t="inlineStr">
        <is>
          <t>n/a</t>
        </is>
      </c>
      <c r="AM316" s="93" t="n"/>
      <c r="AN316" s="92" t="inlineStr">
        <is>
          <t>None</t>
        </is>
      </c>
      <c r="AO316" s="102" t="n">
        <v>0</v>
      </c>
      <c r="AP316" s="103" t="n">
        <v>1.14</v>
      </c>
      <c r="AQ316" s="102" t="n">
        <v>67</v>
      </c>
      <c r="AR316" s="91" t="inlineStr">
        <is>
          <t>N</t>
        </is>
      </c>
      <c r="AS316" s="104" t="n">
        <v>0.5600000000000001</v>
      </c>
      <c r="AT316" s="92">
        <f>IF(AND(P316="52-wk high",T316&gt;=Settings!$B$7),"Y","N")</f>
        <v/>
      </c>
      <c r="AU316" s="91">
        <f>IF(AND(AD316&gt;=Settings!$B$8,M316&gt;0),"Y","N")</f>
        <v/>
      </c>
      <c r="AV316" s="91">
        <f>IF(OR(AH316&gt;Settings!$B$9,AI316&gt;Settings!$B$9),"Y","N")</f>
        <v/>
      </c>
      <c r="AW316" s="91">
        <f>IF(AJ316&lt;&gt;"Y","n/a",IF(AND(M316&gt;0,AK316&gt;Settings!$B$10),"Y","N"))</f>
        <v/>
      </c>
      <c r="AX316" s="91">
        <f>IF(AO316&gt;=Settings!$B$11,"Y","N")</f>
        <v/>
      </c>
      <c r="AY316" s="99">
        <f>(AT316="Y")+(AU316="Y")+(AV316="Y")+(AW316="Y")+(AX316="Y")</f>
        <v/>
      </c>
      <c r="AZ316" s="94">
        <f>IF(AY316=0,"None",_xlfn.TEXTJOIN(", ",TRUE(),IF(AT316="Y","Breakout",""),IF(AU316="Y","Accumulation",""),IF(AV316="Y","Institutional buying",""),IF(AW316="Y","Long buildup",""),IF(AX316="Y","Momentum leader","")))</f>
        <v/>
      </c>
      <c r="BA316" s="94">
        <f>IF(BW316="","","Passes "&amp;AY316&amp;" of 5 buy-side scans"&amp;IF(G316="Y","; RED FLAG: filter out using Red flag column",""))</f>
        <v/>
      </c>
      <c r="BB316" s="91" t="inlineStr">
        <is>
          <t>None</t>
        </is>
      </c>
      <c r="BC316" s="92" t="inlineStr">
        <is>
          <t>Y</t>
        </is>
      </c>
      <c r="BD316" s="94" t="inlineStr">
        <is>
          <t>PE &gt; 50</t>
        </is>
      </c>
      <c r="BE316" s="94" t="n"/>
      <c r="BF316" s="92">
        <f>IF(R316*100000&gt;=Settings!$B$5,"Y","N")</f>
        <v/>
      </c>
      <c r="BG316" s="91">
        <f>IF(F316&gt;Settings!$B$6,"Y","N")</f>
        <v/>
      </c>
      <c r="BH316" s="97" t="n">
        <v>-12.08</v>
      </c>
      <c r="BI316" s="96" t="n">
        <v>-2.19</v>
      </c>
      <c r="BJ316" s="96" t="n">
        <v>-0.73</v>
      </c>
      <c r="BK316" s="96" t="n">
        <v>10.43</v>
      </c>
      <c r="BL316" s="96" t="n">
        <v>14.77</v>
      </c>
      <c r="BM316" s="96" t="n">
        <v>8.720000000000001</v>
      </c>
      <c r="BN316" s="97" t="n">
        <v>-1.09</v>
      </c>
      <c r="BO316" s="96" t="n">
        <v>0.58</v>
      </c>
      <c r="BP316" s="96" t="n">
        <v>2.59</v>
      </c>
      <c r="BQ316" s="96" t="n">
        <v>3.43</v>
      </c>
      <c r="BR316" s="91" t="inlineStr">
        <is>
          <t>Mixed</t>
        </is>
      </c>
      <c r="BS316" s="91" t="inlineStr">
        <is>
          <t>None</t>
        </is>
      </c>
      <c r="BT316" s="96" t="n">
        <v>43.7</v>
      </c>
      <c r="BU316" s="91" t="inlineStr">
        <is>
          <t>N</t>
        </is>
      </c>
      <c r="BV316" s="99">
        <f>IF(OR(BF316&lt;&gt;"Y",BG316&lt;&gt;"Y"),"",(AND(ISNUMBER(BQ316),BQ316&gt;0))+(BR316="Stacked up")+(AND(ISNUMBER(BH316),BH316&gt;=-Settings!$B$17))+(AND(ISNUMBER(BK316),ISNUMBER(BM316),BK316&gt;0,BM316&gt;0))+(AND(ISNUMBER(AQ316),AQ316&gt;=Settings!$B$18))+(AND(ISNUMBER(BT316),BT316&gt;=Settings!$B$19,BT316&lt;=Settings!$B$20))+(AND(ISNUMBER(AS316),AS316&gt;0))+(AND(ISNUMBER(T316),ISNUMBER(M316),T316&gt;=Settings!$B$21,M316&gt;0))+(AND(ISNUMBER(AD316),ISNUMBER(M316),AD316&gt;=Settings!$B$22,M316&gt;0))+(AY316&gt;=1))</f>
        <v/>
      </c>
      <c r="BW316" s="91">
        <f>IF(OR(AY316=0,BF316&lt;&gt;"Y",BG316&lt;&gt;"Y"),"",1+SUMPRODUCT(($A$6:$A$2604=A316)*($AY$6:$AY$2604&gt;0)*($BF$6:$BF$2604="Y")*($BG$6:$BG$2604="Y")*(($AY$6:$AY$2604&gt;AY316)+($AY$6:$AY$2604=AY316)*($AD$6:$AD$2604&gt;AD316))))</f>
        <v/>
      </c>
    </row>
    <row r="317" ht="23.85" customHeight="1" s="55">
      <c r="A317" s="90" t="n">
        <v>46296</v>
      </c>
      <c r="B317" s="91" t="inlineStr">
        <is>
          <t>MTARTECH</t>
        </is>
      </c>
      <c r="C317" s="91" t="inlineStr">
        <is>
          <t>INE864I01014</t>
        </is>
      </c>
      <c r="D317" s="91" t="inlineStr">
        <is>
          <t>Capital Goods</t>
        </is>
      </c>
      <c r="E317" s="91" t="inlineStr">
        <is>
          <t>Smallcap 250</t>
        </is>
      </c>
      <c r="F317" s="93" t="n">
        <v>23983</v>
      </c>
      <c r="G317" s="92" t="inlineStr">
        <is>
          <t>Y</t>
        </is>
      </c>
      <c r="H317" s="94" t="inlineStr">
        <is>
          <t>Long-term ASM Stage 4; T2T (BE series)</t>
        </is>
      </c>
      <c r="I317" s="91" t="inlineStr">
        <is>
          <t>Y</t>
        </is>
      </c>
      <c r="J317" s="92">
        <f>IF(K317="","N","Y")</f>
        <v/>
      </c>
      <c r="K317" s="94">
        <f>_xlfn.TEXTJOIN("; ",TRUE,IF(P317="52-wk low","52-wk low",""),IF(AND(AD317&gt;=Settings!$B$12,M317&lt;0),"Distribution",""),IF(AND(AJ317="Y",M317&lt;0,AK317&lt;-Settings!$B$13),"Long unwinding",""),IF(AND(AJ317="Y",M317&lt;0,AK317&gt;Settings!$B$13),"Short buildup",""))</f>
        <v/>
      </c>
      <c r="L317" s="95" t="n">
        <v>7797</v>
      </c>
      <c r="M317" s="96" t="n">
        <v>0</v>
      </c>
      <c r="N317" s="93" t="n">
        <v>581</v>
      </c>
      <c r="O317" s="91" t="inlineStr">
        <is>
          <t>None</t>
        </is>
      </c>
      <c r="P317" s="91" t="inlineStr">
        <is>
          <t>None</t>
        </is>
      </c>
      <c r="Q317" s="97" t="n">
        <v>2.84</v>
      </c>
      <c r="R317" s="96" t="n">
        <v>1.38</v>
      </c>
      <c r="S317" s="96" t="n">
        <v>2.21</v>
      </c>
      <c r="T317" s="96" t="n">
        <v>1.9</v>
      </c>
      <c r="U317" s="96" t="n">
        <v>0.33</v>
      </c>
      <c r="V317" s="103" t="n">
        <v>0.16</v>
      </c>
      <c r="W317" s="102" t="n">
        <v>0</v>
      </c>
      <c r="X317" s="93" t="n"/>
      <c r="Y317" s="91" t="inlineStr">
        <is>
          <t>None</t>
        </is>
      </c>
      <c r="Z317" s="99" t="n"/>
      <c r="AA317" s="96" t="n"/>
      <c r="AB317" s="96" t="n"/>
      <c r="AC317" s="96" t="n"/>
      <c r="AD317" s="96" t="n"/>
      <c r="AE317" s="96" t="n"/>
      <c r="AF317" s="103" t="n"/>
      <c r="AG317" s="91" t="inlineStr">
        <is>
          <t>No delivery data</t>
        </is>
      </c>
      <c r="AH317" s="100" t="n">
        <v>0</v>
      </c>
      <c r="AI317" s="101" t="n">
        <v>0</v>
      </c>
      <c r="AJ317" s="92" t="inlineStr">
        <is>
          <t>N</t>
        </is>
      </c>
      <c r="AK317" s="96" t="n"/>
      <c r="AL317" s="91" t="inlineStr">
        <is>
          <t>n/a</t>
        </is>
      </c>
      <c r="AM317" s="93" t="n"/>
      <c r="AN317" s="92" t="inlineStr">
        <is>
          <t>None</t>
        </is>
      </c>
      <c r="AO317" s="102" t="n">
        <v>0</v>
      </c>
      <c r="AP317" s="103" t="n">
        <v>4.1</v>
      </c>
      <c r="AQ317" s="102" t="n">
        <v>98</v>
      </c>
      <c r="AR317" s="91" t="inlineStr">
        <is>
          <t>N</t>
        </is>
      </c>
      <c r="AS317" s="104" t="n">
        <v>5.9</v>
      </c>
      <c r="AT317" s="92">
        <f>IF(AND(P317="52-wk high",T317&gt;=Settings!$B$7),"Y","N")</f>
        <v/>
      </c>
      <c r="AU317" s="91">
        <f>IF(AND(AD317&gt;=Settings!$B$8,M317&gt;0),"Y","N")</f>
        <v/>
      </c>
      <c r="AV317" s="91">
        <f>IF(OR(AH317&gt;Settings!$B$9,AI317&gt;Settings!$B$9),"Y","N")</f>
        <v/>
      </c>
      <c r="AW317" s="91">
        <f>IF(AJ317&lt;&gt;"Y","n/a",IF(AND(M317&gt;0,AK317&gt;Settings!$B$10),"Y","N"))</f>
        <v/>
      </c>
      <c r="AX317" s="91">
        <f>IF(AO317&gt;=Settings!$B$11,"Y","N")</f>
        <v/>
      </c>
      <c r="AY317" s="99">
        <f>(AT317="Y")+(AU317="Y")+(AV317="Y")+(AW317="Y")+(AX317="Y")</f>
        <v/>
      </c>
      <c r="AZ317" s="94">
        <f>IF(AY317=0,"None",_xlfn.TEXTJOIN(", ",TRUE(),IF(AT317="Y","Breakout",""),IF(AU317="Y","Accumulation",""),IF(AV317="Y","Institutional buying",""),IF(AW317="Y","Long buildup",""),IF(AX317="Y","Momentum leader","")))</f>
        <v/>
      </c>
      <c r="BA317" s="94">
        <f>IF(BW317="","","Passes "&amp;AY317&amp;" of 5 buy-side scans"&amp;IF(G317="Y","; RED FLAG: filter out using Red flag column",""))</f>
        <v/>
      </c>
      <c r="BB317" s="91" t="inlineStr">
        <is>
          <t>Upper</t>
        </is>
      </c>
      <c r="BC317" s="92" t="inlineStr">
        <is>
          <t>Y</t>
        </is>
      </c>
      <c r="BD317" s="94" t="inlineStr">
        <is>
          <t>PE &gt; 50</t>
        </is>
      </c>
      <c r="BE317" s="94" t="n"/>
      <c r="BF317" s="92">
        <f>IF(R317*100000&gt;=Settings!$B$5,"Y","N")</f>
        <v/>
      </c>
      <c r="BG317" s="91">
        <f>IF(F317&gt;Settings!$B$6,"Y","N")</f>
        <v/>
      </c>
      <c r="BH317" s="97" t="n">
        <v>-10.52</v>
      </c>
      <c r="BI317" s="96" t="n">
        <v>10.6</v>
      </c>
      <c r="BJ317" s="96" t="n">
        <v>12.24</v>
      </c>
      <c r="BK317" s="96" t="n">
        <v>0.09</v>
      </c>
      <c r="BL317" s="96" t="n">
        <v>116.37</v>
      </c>
      <c r="BM317" s="96" t="n">
        <v>310.67</v>
      </c>
      <c r="BN317" s="97" t="n">
        <v>7.69</v>
      </c>
      <c r="BO317" s="96" t="n">
        <v>10.88</v>
      </c>
      <c r="BP317" s="96" t="n">
        <v>17.91</v>
      </c>
      <c r="BQ317" s="96" t="n">
        <v>38.32</v>
      </c>
      <c r="BR317" s="91" t="inlineStr">
        <is>
          <t>Stacked up</t>
        </is>
      </c>
      <c r="BS317" s="91" t="inlineStr">
        <is>
          <t>None</t>
        </is>
      </c>
      <c r="BT317" s="96" t="n">
        <v>67</v>
      </c>
      <c r="BU317" s="91" t="inlineStr">
        <is>
          <t>N</t>
        </is>
      </c>
      <c r="BV317" s="99">
        <f>IF(OR(BF317&lt;&gt;"Y",BG317&lt;&gt;"Y"),"",(AND(ISNUMBER(BQ317),BQ317&gt;0))+(BR317="Stacked up")+(AND(ISNUMBER(BH317),BH317&gt;=-Settings!$B$17))+(AND(ISNUMBER(BK317),ISNUMBER(BM317),BK317&gt;0,BM317&gt;0))+(AND(ISNUMBER(AQ317),AQ317&gt;=Settings!$B$18))+(AND(ISNUMBER(BT317),BT317&gt;=Settings!$B$19,BT317&lt;=Settings!$B$20))+(AND(ISNUMBER(AS317),AS317&gt;0))+(AND(ISNUMBER(T317),ISNUMBER(M317),T317&gt;=Settings!$B$21,M317&gt;0))+(AND(ISNUMBER(AD317),ISNUMBER(M317),AD317&gt;=Settings!$B$22,M317&gt;0))+(AY317&gt;=1))</f>
        <v/>
      </c>
      <c r="BW317" s="91">
        <f>IF(OR(AY317=0,BF317&lt;&gt;"Y",BG317&lt;&gt;"Y"),"",1+SUMPRODUCT(($A$6:$A$2604=A317)*($AY$6:$AY$2604&gt;0)*($BF$6:$BF$2604="Y")*($BG$6:$BG$2604="Y")*(($AY$6:$AY$2604&gt;AY317)+($AY$6:$AY$2604=AY317)*($AD$6:$AD$2604&gt;AD317))))</f>
        <v/>
      </c>
    </row>
    <row r="318" ht="23.85" customHeight="1" s="55">
      <c r="A318" s="90" t="n">
        <v>46296</v>
      </c>
      <c r="B318" s="91" t="inlineStr">
        <is>
          <t>CGCL</t>
        </is>
      </c>
      <c r="C318" s="91" t="inlineStr">
        <is>
          <t>INE180C01042</t>
        </is>
      </c>
      <c r="D318" s="91" t="inlineStr">
        <is>
          <t>Financial Services</t>
        </is>
      </c>
      <c r="E318" s="91" t="inlineStr">
        <is>
          <t>Smallcap 250</t>
        </is>
      </c>
      <c r="F318" s="93" t="n">
        <v>23980</v>
      </c>
      <c r="G318" s="92" t="inlineStr">
        <is>
          <t>N</t>
        </is>
      </c>
      <c r="H318" s="94" t="n"/>
      <c r="I318" s="91" t="inlineStr">
        <is>
          <t>N</t>
        </is>
      </c>
      <c r="J318" s="92">
        <f>IF(K318="","N","Y")</f>
        <v/>
      </c>
      <c r="K318" s="94">
        <f>_xlfn.TEXTJOIN("; ",TRUE,IF(P318="52-wk low","52-wk low",""),IF(AND(AD318&gt;=Settings!$B$12,M318&lt;0),"Distribution",""),IF(AND(AJ318="Y",M318&lt;0,AK318&lt;-Settings!$B$13),"Long unwinding",""),IF(AND(AJ318="Y",M318&lt;0,AK318&gt;Settings!$B$13),"Short buildup",""))</f>
        <v/>
      </c>
      <c r="L318" s="95" t="n">
        <v>249.23</v>
      </c>
      <c r="M318" s="96" t="n">
        <v>0.72</v>
      </c>
      <c r="N318" s="93" t="n">
        <v>397</v>
      </c>
      <c r="O318" s="91" t="inlineStr">
        <is>
          <t>None</t>
        </is>
      </c>
      <c r="P318" s="91" t="inlineStr">
        <is>
          <t>None</t>
        </is>
      </c>
      <c r="Q318" s="97" t="n">
        <v>28.13</v>
      </c>
      <c r="R318" s="96" t="n">
        <v>40.33</v>
      </c>
      <c r="S318" s="96" t="n">
        <v>0.6899999999999999</v>
      </c>
      <c r="T318" s="96" t="n">
        <v>0.54</v>
      </c>
      <c r="U318" s="96" t="n">
        <v>0.59</v>
      </c>
      <c r="V318" s="103" t="n">
        <v>0.84</v>
      </c>
      <c r="W318" s="102" t="n">
        <v>2</v>
      </c>
      <c r="X318" s="93" t="n"/>
      <c r="Y318" s="91" t="inlineStr">
        <is>
          <t>None</t>
        </is>
      </c>
      <c r="Z318" s="99" t="n">
        <v>47.58</v>
      </c>
      <c r="AA318" s="96" t="n">
        <v>1.3</v>
      </c>
      <c r="AB318" s="96" t="n">
        <v>1.36</v>
      </c>
      <c r="AC318" s="96" t="n">
        <v>1.01</v>
      </c>
      <c r="AD318" s="96" t="n">
        <v>0.82</v>
      </c>
      <c r="AE318" s="96" t="n">
        <v>0.82</v>
      </c>
      <c r="AF318" s="103" t="n">
        <v>0.97</v>
      </c>
      <c r="AG318" s="91" t="inlineStr">
        <is>
          <t>Normal</t>
        </is>
      </c>
      <c r="AH318" s="100" t="n">
        <v>0</v>
      </c>
      <c r="AI318" s="101" t="n">
        <v>0</v>
      </c>
      <c r="AJ318" s="92" t="inlineStr">
        <is>
          <t>N</t>
        </is>
      </c>
      <c r="AK318" s="96" t="n"/>
      <c r="AL318" s="91" t="inlineStr">
        <is>
          <t>n/a</t>
        </is>
      </c>
      <c r="AM318" s="93" t="n"/>
      <c r="AN318" s="92" t="inlineStr">
        <is>
          <t>Smallcap250 MQ 100</t>
        </is>
      </c>
      <c r="AO318" s="102" t="n">
        <v>1</v>
      </c>
      <c r="AP318" s="103" t="n">
        <v>1.82</v>
      </c>
      <c r="AQ318" s="102" t="n">
        <v>86</v>
      </c>
      <c r="AR318" s="91" t="inlineStr">
        <is>
          <t>N</t>
        </is>
      </c>
      <c r="AS318" s="104" t="n">
        <v>0.6</v>
      </c>
      <c r="AT318" s="92">
        <f>IF(AND(P318="52-wk high",T318&gt;=Settings!$B$7),"Y","N")</f>
        <v/>
      </c>
      <c r="AU318" s="91">
        <f>IF(AND(AD318&gt;=Settings!$B$8,M318&gt;0),"Y","N")</f>
        <v/>
      </c>
      <c r="AV318" s="91">
        <f>IF(OR(AH318&gt;Settings!$B$9,AI318&gt;Settings!$B$9),"Y","N")</f>
        <v/>
      </c>
      <c r="AW318" s="91">
        <f>IF(AJ318&lt;&gt;"Y","n/a",IF(AND(M318&gt;0,AK318&gt;Settings!$B$10),"Y","N"))</f>
        <v/>
      </c>
      <c r="AX318" s="91">
        <f>IF(AO318&gt;=Settings!$B$11,"Y","N")</f>
        <v/>
      </c>
      <c r="AY318" s="99">
        <f>(AT318="Y")+(AU318="Y")+(AV318="Y")+(AW318="Y")+(AX318="Y")</f>
        <v/>
      </c>
      <c r="AZ318" s="94">
        <f>IF(AY318=0,"None",_xlfn.TEXTJOIN(", ",TRUE(),IF(AT318="Y","Breakout",""),IF(AU318="Y","Accumulation",""),IF(AV318="Y","Institutional buying",""),IF(AW318="Y","Long buildup",""),IF(AX318="Y","Momentum leader","")))</f>
        <v/>
      </c>
      <c r="BA318" s="94">
        <f>IF(BW318="","","Passes "&amp;AY318&amp;" of 5 buy-side scans"&amp;IF(G318="Y","; RED FLAG: filter out using Red flag column",""))</f>
        <v/>
      </c>
      <c r="BB318" s="91" t="inlineStr">
        <is>
          <t>None</t>
        </is>
      </c>
      <c r="BC318" s="92" t="inlineStr">
        <is>
          <t>N</t>
        </is>
      </c>
      <c r="BD318" s="94" t="n"/>
      <c r="BE318" s="94" t="n"/>
      <c r="BF318" s="92">
        <f>IF(R318*100000&gt;=Settings!$B$5,"Y","N")</f>
        <v/>
      </c>
      <c r="BG318" s="91">
        <f>IF(F318&gt;Settings!$B$6,"Y","N")</f>
        <v/>
      </c>
      <c r="BH318" s="97" t="n">
        <v>-13.3</v>
      </c>
      <c r="BI318" s="96" t="n">
        <v>-3.92</v>
      </c>
      <c r="BJ318" s="96" t="n">
        <v>-0.67</v>
      </c>
      <c r="BK318" s="96" t="n">
        <v>9.880000000000001</v>
      </c>
      <c r="BL318" s="96" t="n">
        <v>41.62</v>
      </c>
      <c r="BM318" s="96" t="n">
        <v>32.04</v>
      </c>
      <c r="BN318" s="97" t="n">
        <v>-2.74</v>
      </c>
      <c r="BO318" s="96" t="n">
        <v>0.2</v>
      </c>
      <c r="BP318" s="96" t="n">
        <v>6.38</v>
      </c>
      <c r="BQ318" s="96" t="n">
        <v>14.61</v>
      </c>
      <c r="BR318" s="91" t="inlineStr">
        <is>
          <t>Mixed</t>
        </is>
      </c>
      <c r="BS318" s="91" t="inlineStr">
        <is>
          <t>None</t>
        </is>
      </c>
      <c r="BT318" s="96" t="n">
        <v>39.1</v>
      </c>
      <c r="BU318" s="91" t="inlineStr">
        <is>
          <t>N</t>
        </is>
      </c>
      <c r="BV318" s="99">
        <f>IF(OR(BF318&lt;&gt;"Y",BG318&lt;&gt;"Y"),"",(AND(ISNUMBER(BQ318),BQ318&gt;0))+(BR318="Stacked up")+(AND(ISNUMBER(BH318),BH318&gt;=-Settings!$B$17))+(AND(ISNUMBER(BK318),ISNUMBER(BM318),BK318&gt;0,BM318&gt;0))+(AND(ISNUMBER(AQ318),AQ318&gt;=Settings!$B$18))+(AND(ISNUMBER(BT318),BT318&gt;=Settings!$B$19,BT318&lt;=Settings!$B$20))+(AND(ISNUMBER(AS318),AS318&gt;0))+(AND(ISNUMBER(T318),ISNUMBER(M318),T318&gt;=Settings!$B$21,M318&gt;0))+(AND(ISNUMBER(AD318),ISNUMBER(M318),AD318&gt;=Settings!$B$22,M318&gt;0))+(AY318&gt;=1))</f>
        <v/>
      </c>
      <c r="BW318" s="91">
        <f>IF(OR(AY318=0,BF318&lt;&gt;"Y",BG318&lt;&gt;"Y"),"",1+SUMPRODUCT(($A$6:$A$2604=A318)*($AY$6:$AY$2604&gt;0)*($BF$6:$BF$2604="Y")*($BG$6:$BG$2604="Y")*(($AY$6:$AY$2604&gt;AY318)+($AY$6:$AY$2604=AY318)*($AD$6:$AD$2604&gt;AD318))))</f>
        <v/>
      </c>
    </row>
    <row r="319" ht="23.85" customHeight="1" s="55">
      <c r="A319" s="90" t="n">
        <v>46296</v>
      </c>
      <c r="B319" s="91" t="inlineStr">
        <is>
          <t>DATAPATTNS</t>
        </is>
      </c>
      <c r="C319" s="91" t="inlineStr">
        <is>
          <t>INE0IX101010</t>
        </is>
      </c>
      <c r="D319" s="91" t="inlineStr">
        <is>
          <t>Capital Goods</t>
        </is>
      </c>
      <c r="E319" s="91" t="inlineStr">
        <is>
          <t>Smallcap 250</t>
        </is>
      </c>
      <c r="F319" s="93" t="n">
        <v>23800</v>
      </c>
      <c r="G319" s="92" t="inlineStr">
        <is>
          <t>N</t>
        </is>
      </c>
      <c r="H319" s="94" t="n"/>
      <c r="I319" s="91" t="inlineStr">
        <is>
          <t>N</t>
        </is>
      </c>
      <c r="J319" s="92">
        <f>IF(K319="","N","Y")</f>
        <v/>
      </c>
      <c r="K319" s="94">
        <f>_xlfn.TEXTJOIN("; ",TRUE,IF(P319="52-wk low","52-wk low",""),IF(AND(AD319&gt;=Settings!$B$12,M319&lt;0),"Distribution",""),IF(AND(AJ319="Y",M319&lt;0,AK319&lt;-Settings!$B$13),"Long unwinding",""),IF(AND(AJ319="Y",M319&lt;0,AK319&gt;Settings!$B$13),"Short buildup",""))</f>
        <v/>
      </c>
      <c r="L319" s="95" t="n">
        <v>4251.3</v>
      </c>
      <c r="M319" s="96" t="n">
        <v>-0.83</v>
      </c>
      <c r="N319" s="93" t="n">
        <v>948</v>
      </c>
      <c r="O319" s="91" t="inlineStr">
        <is>
          <t>None</t>
        </is>
      </c>
      <c r="P319" s="91" t="inlineStr">
        <is>
          <t>None</t>
        </is>
      </c>
      <c r="Q319" s="97" t="n">
        <v>3.06</v>
      </c>
      <c r="R319" s="96" t="n">
        <v>6.18</v>
      </c>
      <c r="S319" s="96" t="n">
        <v>0.49</v>
      </c>
      <c r="T319" s="96" t="n">
        <v>0.34</v>
      </c>
      <c r="U319" s="96" t="n">
        <v>0.31</v>
      </c>
      <c r="V319" s="103" t="n">
        <v>0.63</v>
      </c>
      <c r="W319" s="102" t="n">
        <v>1</v>
      </c>
      <c r="X319" s="93" t="n"/>
      <c r="Y319" s="91" t="inlineStr">
        <is>
          <t>None</t>
        </is>
      </c>
      <c r="Z319" s="99" t="n">
        <v>22.59</v>
      </c>
      <c r="AA319" s="96" t="n">
        <v>0.91</v>
      </c>
      <c r="AB319" s="96" t="n">
        <v>0.93</v>
      </c>
      <c r="AC319" s="96" t="n">
        <v>0.44</v>
      </c>
      <c r="AD319" s="96" t="n">
        <v>0.35</v>
      </c>
      <c r="AE319" s="96" t="n">
        <v>0.33</v>
      </c>
      <c r="AF319" s="103" t="n">
        <v>1.17</v>
      </c>
      <c r="AG319" s="91" t="inlineStr">
        <is>
          <t>Normal</t>
        </is>
      </c>
      <c r="AH319" s="100" t="n">
        <v>0</v>
      </c>
      <c r="AI319" s="101" t="n">
        <v>0</v>
      </c>
      <c r="AJ319" s="92" t="inlineStr">
        <is>
          <t>N</t>
        </is>
      </c>
      <c r="AK319" s="96" t="n"/>
      <c r="AL319" s="91" t="inlineStr">
        <is>
          <t>n/a</t>
        </is>
      </c>
      <c r="AM319" s="93" t="n"/>
      <c r="AN319" s="92" t="inlineStr">
        <is>
          <t>Smallcap250 MQ 100; MidSmall400 MQ 100; 500 Multicap MQ 50</t>
        </is>
      </c>
      <c r="AO319" s="102" t="n">
        <v>3</v>
      </c>
      <c r="AP319" s="103" t="n">
        <v>1.73</v>
      </c>
      <c r="AQ319" s="102" t="n">
        <v>84</v>
      </c>
      <c r="AR319" s="91" t="inlineStr">
        <is>
          <t>N</t>
        </is>
      </c>
      <c r="AS319" s="104" t="n">
        <v>5.9</v>
      </c>
      <c r="AT319" s="92">
        <f>IF(AND(P319="52-wk high",T319&gt;=Settings!$B$7),"Y","N")</f>
        <v/>
      </c>
      <c r="AU319" s="91">
        <f>IF(AND(AD319&gt;=Settings!$B$8,M319&gt;0),"Y","N")</f>
        <v/>
      </c>
      <c r="AV319" s="91">
        <f>IF(OR(AH319&gt;Settings!$B$9,AI319&gt;Settings!$B$9),"Y","N")</f>
        <v/>
      </c>
      <c r="AW319" s="91">
        <f>IF(AJ319&lt;&gt;"Y","n/a",IF(AND(M319&gt;0,AK319&gt;Settings!$B$10),"Y","N"))</f>
        <v/>
      </c>
      <c r="AX319" s="91">
        <f>IF(AO319&gt;=Settings!$B$11,"Y","N")</f>
        <v/>
      </c>
      <c r="AY319" s="99">
        <f>(AT319="Y")+(AU319="Y")+(AV319="Y")+(AW319="Y")+(AX319="Y")</f>
        <v/>
      </c>
      <c r="AZ319" s="94">
        <f>IF(AY319=0,"None",_xlfn.TEXTJOIN(", ",TRUE(),IF(AT319="Y","Breakout",""),IF(AU319="Y","Accumulation",""),IF(AV319="Y","Institutional buying",""),IF(AW319="Y","Long buildup",""),IF(AX319="Y","Momentum leader","")))</f>
        <v/>
      </c>
      <c r="BA319" s="94">
        <f>IF(BW319="","","Passes "&amp;AY319&amp;" of 5 buy-side scans"&amp;IF(G319="Y","; RED FLAG: filter out using Red flag column",""))</f>
        <v/>
      </c>
      <c r="BB319" s="91" t="inlineStr">
        <is>
          <t>None</t>
        </is>
      </c>
      <c r="BC319" s="92" t="inlineStr">
        <is>
          <t>Y</t>
        </is>
      </c>
      <c r="BD319" s="94" t="inlineStr">
        <is>
          <t>PE &gt; 50</t>
        </is>
      </c>
      <c r="BE319" s="94" t="n"/>
      <c r="BF319" s="92">
        <f>IF(R319*100000&gt;=Settings!$B$5,"Y","N")</f>
        <v/>
      </c>
      <c r="BG319" s="91">
        <f>IF(F319&gt;Settings!$B$6,"Y","N")</f>
        <v/>
      </c>
      <c r="BH319" s="97" t="n">
        <v>-14.97</v>
      </c>
      <c r="BI319" s="96" t="n">
        <v>-3.28</v>
      </c>
      <c r="BJ319" s="96" t="n">
        <v>-5.84</v>
      </c>
      <c r="BK319" s="96" t="n">
        <v>-6.22</v>
      </c>
      <c r="BL319" s="96" t="n">
        <v>36.8</v>
      </c>
      <c r="BM319" s="96" t="n">
        <v>61.59</v>
      </c>
      <c r="BN319" s="97" t="n">
        <v>-4.22</v>
      </c>
      <c r="BO319" s="96" t="n">
        <v>-4.82</v>
      </c>
      <c r="BP319" s="96" t="n">
        <v>-1.17</v>
      </c>
      <c r="BQ319" s="96" t="n">
        <v>8.33</v>
      </c>
      <c r="BR319" s="91" t="inlineStr">
        <is>
          <t>Mixed</t>
        </is>
      </c>
      <c r="BS319" s="91" t="inlineStr">
        <is>
          <t>None</t>
        </is>
      </c>
      <c r="BT319" s="96" t="n">
        <v>35.8</v>
      </c>
      <c r="BU319" s="91" t="inlineStr">
        <is>
          <t>N</t>
        </is>
      </c>
      <c r="BV319" s="99">
        <f>IF(OR(BF319&lt;&gt;"Y",BG319&lt;&gt;"Y"),"",(AND(ISNUMBER(BQ319),BQ319&gt;0))+(BR319="Stacked up")+(AND(ISNUMBER(BH319),BH319&gt;=-Settings!$B$17))+(AND(ISNUMBER(BK319),ISNUMBER(BM319),BK319&gt;0,BM319&gt;0))+(AND(ISNUMBER(AQ319),AQ319&gt;=Settings!$B$18))+(AND(ISNUMBER(BT319),BT319&gt;=Settings!$B$19,BT319&lt;=Settings!$B$20))+(AND(ISNUMBER(AS319),AS319&gt;0))+(AND(ISNUMBER(T319),ISNUMBER(M319),T319&gt;=Settings!$B$21,M319&gt;0))+(AND(ISNUMBER(AD319),ISNUMBER(M319),AD319&gt;=Settings!$B$22,M319&gt;0))+(AY319&gt;=1))</f>
        <v/>
      </c>
      <c r="BW319" s="91">
        <f>IF(OR(AY319=0,BF319&lt;&gt;"Y",BG319&lt;&gt;"Y"),"",1+SUMPRODUCT(($A$6:$A$2604=A319)*($AY$6:$AY$2604&gt;0)*($BF$6:$BF$2604="Y")*($BG$6:$BG$2604="Y")*(($AY$6:$AY$2604&gt;AY319)+($AY$6:$AY$2604=AY319)*($AD$6:$AD$2604&gt;AD319))))</f>
        <v/>
      </c>
    </row>
    <row r="320" ht="23.85" customHeight="1" s="55">
      <c r="A320" s="90" t="n">
        <v>46296</v>
      </c>
      <c r="B320" s="91" t="inlineStr">
        <is>
          <t>SUNTV</t>
        </is>
      </c>
      <c r="C320" s="91" t="inlineStr">
        <is>
          <t>INE424H01027</t>
        </is>
      </c>
      <c r="D320" s="91" t="inlineStr">
        <is>
          <t>Media Entertainment &amp; Publication</t>
        </is>
      </c>
      <c r="E320" s="91" t="inlineStr">
        <is>
          <t>Smallcap 250</t>
        </is>
      </c>
      <c r="F320" s="93" t="n">
        <v>23641</v>
      </c>
      <c r="G320" s="92" t="inlineStr">
        <is>
          <t>N</t>
        </is>
      </c>
      <c r="H320" s="94" t="n"/>
      <c r="I320" s="91" t="inlineStr">
        <is>
          <t>N</t>
        </is>
      </c>
      <c r="J320" s="92">
        <f>IF(K320="","N","Y")</f>
        <v/>
      </c>
      <c r="K320" s="94">
        <f>_xlfn.TEXTJOIN("; ",TRUE,IF(P320="52-wk low","52-wk low",""),IF(AND(AD320&gt;=Settings!$B$12,M320&lt;0),"Distribution",""),IF(AND(AJ320="Y",M320&lt;0,AK320&lt;-Settings!$B$13),"Long unwinding",""),IF(AND(AJ320="Y",M320&lt;0,AK320&gt;Settings!$B$13),"Short buildup",""))</f>
        <v/>
      </c>
      <c r="L320" s="95" t="n">
        <v>599.9</v>
      </c>
      <c r="M320" s="96" t="n">
        <v>-0.84</v>
      </c>
      <c r="N320" s="93" t="n">
        <v>951</v>
      </c>
      <c r="O320" s="91" t="inlineStr">
        <is>
          <t>None</t>
        </is>
      </c>
      <c r="P320" s="91" t="inlineStr">
        <is>
          <t>None</t>
        </is>
      </c>
      <c r="Q320" s="97" t="n">
        <v>60.14</v>
      </c>
      <c r="R320" s="96" t="n">
        <v>31.26</v>
      </c>
      <c r="S320" s="96" t="n">
        <v>2.12</v>
      </c>
      <c r="T320" s="96" t="n">
        <v>4.31</v>
      </c>
      <c r="U320" s="96" t="n">
        <v>6.81</v>
      </c>
      <c r="V320" s="103" t="n">
        <v>3.32</v>
      </c>
      <c r="W320" s="102" t="n">
        <v>11</v>
      </c>
      <c r="X320" s="93" t="n">
        <v>28</v>
      </c>
      <c r="Y320" s="91" t="inlineStr">
        <is>
          <t>None</t>
        </is>
      </c>
      <c r="Z320" s="99" t="n">
        <v>10.49</v>
      </c>
      <c r="AA320" s="96" t="n">
        <v>0.25</v>
      </c>
      <c r="AB320" s="96" t="n">
        <v>0.21</v>
      </c>
      <c r="AC320" s="96" t="n">
        <v>1.26</v>
      </c>
      <c r="AD320" s="96" t="n">
        <v>2</v>
      </c>
      <c r="AE320" s="96" t="n">
        <v>2.56</v>
      </c>
      <c r="AF320" s="103" t="n">
        <v>0.63</v>
      </c>
      <c r="AG320" s="91" t="inlineStr">
        <is>
          <t>Run-up, risky</t>
        </is>
      </c>
      <c r="AH320" s="100" t="n">
        <v>0</v>
      </c>
      <c r="AI320" s="101" t="n">
        <v>0</v>
      </c>
      <c r="AJ320" s="92" t="inlineStr">
        <is>
          <t>N</t>
        </is>
      </c>
      <c r="AK320" s="96" t="n"/>
      <c r="AL320" s="91" t="inlineStr">
        <is>
          <t>n/a</t>
        </is>
      </c>
      <c r="AM320" s="93" t="n"/>
      <c r="AN320" s="92" t="inlineStr">
        <is>
          <t>None</t>
        </is>
      </c>
      <c r="AO320" s="102" t="n">
        <v>0</v>
      </c>
      <c r="AP320" s="103" t="n">
        <v>0.85</v>
      </c>
      <c r="AQ320" s="102" t="n">
        <v>53</v>
      </c>
      <c r="AR320" s="91" t="inlineStr">
        <is>
          <t>N</t>
        </is>
      </c>
      <c r="AS320" s="104" t="n">
        <v>8.960000000000001</v>
      </c>
      <c r="AT320" s="92">
        <f>IF(AND(P320="52-wk high",T320&gt;=Settings!$B$7),"Y","N")</f>
        <v/>
      </c>
      <c r="AU320" s="91">
        <f>IF(AND(AD320&gt;=Settings!$B$8,M320&gt;0),"Y","N")</f>
        <v/>
      </c>
      <c r="AV320" s="91">
        <f>IF(OR(AH320&gt;Settings!$B$9,AI320&gt;Settings!$B$9),"Y","N")</f>
        <v/>
      </c>
      <c r="AW320" s="91">
        <f>IF(AJ320&lt;&gt;"Y","n/a",IF(AND(M320&gt;0,AK320&gt;Settings!$B$10),"Y","N"))</f>
        <v/>
      </c>
      <c r="AX320" s="91">
        <f>IF(AO320&gt;=Settings!$B$11,"Y","N")</f>
        <v/>
      </c>
      <c r="AY320" s="99">
        <f>(AT320="Y")+(AU320="Y")+(AV320="Y")+(AW320="Y")+(AX320="Y")</f>
        <v/>
      </c>
      <c r="AZ320" s="94">
        <f>IF(AY320=0,"None",_xlfn.TEXTJOIN(", ",TRUE(),IF(AT320="Y","Breakout",""),IF(AU320="Y","Accumulation",""),IF(AV320="Y","Institutional buying",""),IF(AW320="Y","Long buildup",""),IF(AX320="Y","Momentum leader","")))</f>
        <v/>
      </c>
      <c r="BA320" s="94">
        <f>IF(BW320="","","Passes "&amp;AY320&amp;" of 5 buy-side scans"&amp;IF(G320="Y","; RED FLAG: filter out using Red flag column",""))</f>
        <v/>
      </c>
      <c r="BB320" s="91" t="inlineStr">
        <is>
          <t>None</t>
        </is>
      </c>
      <c r="BC320" s="92" t="inlineStr">
        <is>
          <t>Y</t>
        </is>
      </c>
      <c r="BD320" s="94" t="inlineStr">
        <is>
          <t>&gt;25% move in 15 days; &gt;25% move in 1 month</t>
        </is>
      </c>
      <c r="BE320" s="94" t="n"/>
      <c r="BF320" s="92">
        <f>IF(R320*100000&gt;=Settings!$B$5,"Y","N")</f>
        <v/>
      </c>
      <c r="BG320" s="91">
        <f>IF(F320&gt;Settings!$B$6,"Y","N")</f>
        <v/>
      </c>
      <c r="BH320" s="97" t="n">
        <v>-9.640000000000001</v>
      </c>
      <c r="BI320" s="96" t="n">
        <v>17.01</v>
      </c>
      <c r="BJ320" s="96" t="n">
        <v>29.81</v>
      </c>
      <c r="BK320" s="96" t="n">
        <v>17.41</v>
      </c>
      <c r="BL320" s="96" t="n">
        <v>3</v>
      </c>
      <c r="BM320" s="96" t="n">
        <v>-0.5</v>
      </c>
      <c r="BN320" s="97" t="n">
        <v>17.86</v>
      </c>
      <c r="BO320" s="96" t="n">
        <v>20.94</v>
      </c>
      <c r="BP320" s="96" t="n">
        <v>18.46</v>
      </c>
      <c r="BQ320" s="96" t="n">
        <v>14.46</v>
      </c>
      <c r="BR320" s="91" t="inlineStr">
        <is>
          <t>Mixed</t>
        </is>
      </c>
      <c r="BS320" s="91" t="inlineStr">
        <is>
          <t>None</t>
        </is>
      </c>
      <c r="BT320" s="96" t="n">
        <v>85.40000000000001</v>
      </c>
      <c r="BU320" s="91" t="inlineStr">
        <is>
          <t>N</t>
        </is>
      </c>
      <c r="BV320" s="99">
        <f>IF(OR(BF320&lt;&gt;"Y",BG320&lt;&gt;"Y"),"",(AND(ISNUMBER(BQ320),BQ320&gt;0))+(BR320="Stacked up")+(AND(ISNUMBER(BH320),BH320&gt;=-Settings!$B$17))+(AND(ISNUMBER(BK320),ISNUMBER(BM320),BK320&gt;0,BM320&gt;0))+(AND(ISNUMBER(AQ320),AQ320&gt;=Settings!$B$18))+(AND(ISNUMBER(BT320),BT320&gt;=Settings!$B$19,BT320&lt;=Settings!$B$20))+(AND(ISNUMBER(AS320),AS320&gt;0))+(AND(ISNUMBER(T320),ISNUMBER(M320),T320&gt;=Settings!$B$21,M320&gt;0))+(AND(ISNUMBER(AD320),ISNUMBER(M320),AD320&gt;=Settings!$B$22,M320&gt;0))+(AY320&gt;=1))</f>
        <v/>
      </c>
      <c r="BW320" s="91">
        <f>IF(OR(AY320=0,BF320&lt;&gt;"Y",BG320&lt;&gt;"Y"),"",1+SUMPRODUCT(($A$6:$A$2604=A320)*($AY$6:$AY$2604&gt;0)*($BF$6:$BF$2604="Y")*($BG$6:$BG$2604="Y")*(($AY$6:$AY$2604&gt;AY320)+($AY$6:$AY$2604=AY320)*($AD$6:$AD$2604&gt;AD320))))</f>
        <v/>
      </c>
    </row>
    <row r="321" ht="23.85" customHeight="1" s="55">
      <c r="A321" s="90" t="n">
        <v>46296</v>
      </c>
      <c r="B321" s="91" t="inlineStr">
        <is>
          <t>CARBORUNIV</t>
        </is>
      </c>
      <c r="C321" s="91" t="inlineStr">
        <is>
          <t>INE120A01034</t>
        </is>
      </c>
      <c r="D321" s="91" t="inlineStr">
        <is>
          <t>Capital Goods</t>
        </is>
      </c>
      <c r="E321" s="91" t="inlineStr">
        <is>
          <t>Smallcap 250</t>
        </is>
      </c>
      <c r="F321" s="93" t="n">
        <v>23617</v>
      </c>
      <c r="G321" s="92" t="inlineStr">
        <is>
          <t>N</t>
        </is>
      </c>
      <c r="H321" s="94" t="n"/>
      <c r="I321" s="91" t="inlineStr">
        <is>
          <t>N</t>
        </is>
      </c>
      <c r="J321" s="92">
        <f>IF(K321="","N","Y")</f>
        <v/>
      </c>
      <c r="K321" s="94">
        <f>_xlfn.TEXTJOIN("; ",TRUE,IF(P321="52-wk low","52-wk low",""),IF(AND(AD321&gt;=Settings!$B$12,M321&lt;0),"Distribution",""),IF(AND(AJ321="Y",M321&lt;0,AK321&lt;-Settings!$B$13),"Long unwinding",""),IF(AND(AJ321="Y",M321&lt;0,AK321&gt;Settings!$B$13),"Short buildup",""))</f>
        <v/>
      </c>
      <c r="L321" s="95" t="n">
        <v>1239.7</v>
      </c>
      <c r="M321" s="96" t="n">
        <v>-1.02</v>
      </c>
      <c r="N321" s="93" t="n">
        <v>1058</v>
      </c>
      <c r="O321" s="91" t="inlineStr">
        <is>
          <t>None</t>
        </is>
      </c>
      <c r="P321" s="91" t="inlineStr">
        <is>
          <t>None</t>
        </is>
      </c>
      <c r="Q321" s="97" t="n">
        <v>3.84</v>
      </c>
      <c r="R321" s="96" t="n">
        <v>6.4</v>
      </c>
      <c r="S321" s="96" t="n">
        <v>0.61</v>
      </c>
      <c r="T321" s="96" t="n">
        <v>1.01</v>
      </c>
      <c r="U321" s="96" t="n">
        <v>1.05</v>
      </c>
      <c r="V321" s="103" t="n">
        <v>1.75</v>
      </c>
      <c r="W321" s="102" t="n">
        <v>6</v>
      </c>
      <c r="X321" s="93" t="n"/>
      <c r="Y321" s="91" t="inlineStr">
        <is>
          <t>None</t>
        </is>
      </c>
      <c r="Z321" s="99" t="n">
        <v>41.65</v>
      </c>
      <c r="AA321" s="96" t="n">
        <v>0.95</v>
      </c>
      <c r="AB321" s="96" t="n">
        <v>0.9</v>
      </c>
      <c r="AC321" s="96" t="n">
        <v>0.97</v>
      </c>
      <c r="AD321" s="96" t="n">
        <v>1.27</v>
      </c>
      <c r="AE321" s="96" t="n">
        <v>1.17</v>
      </c>
      <c r="AF321" s="103" t="n">
        <v>0.7</v>
      </c>
      <c r="AG321" s="91" t="inlineStr">
        <is>
          <t>Churn</t>
        </is>
      </c>
      <c r="AH321" s="100" t="n">
        <v>0</v>
      </c>
      <c r="AI321" s="101" t="n">
        <v>0</v>
      </c>
      <c r="AJ321" s="92" t="inlineStr">
        <is>
          <t>N</t>
        </is>
      </c>
      <c r="AK321" s="96" t="n"/>
      <c r="AL321" s="91" t="inlineStr">
        <is>
          <t>n/a</t>
        </is>
      </c>
      <c r="AM321" s="93" t="n"/>
      <c r="AN321" s="92" t="inlineStr">
        <is>
          <t>None</t>
        </is>
      </c>
      <c r="AO321" s="102" t="n">
        <v>0</v>
      </c>
      <c r="AP321" s="103" t="n">
        <v>2.07</v>
      </c>
      <c r="AQ321" s="102" t="n">
        <v>90</v>
      </c>
      <c r="AR321" s="91" t="inlineStr">
        <is>
          <t>N</t>
        </is>
      </c>
      <c r="AS321" s="104" t="n">
        <v>5.9</v>
      </c>
      <c r="AT321" s="92">
        <f>IF(AND(P321="52-wk high",T321&gt;=Settings!$B$7),"Y","N")</f>
        <v/>
      </c>
      <c r="AU321" s="91">
        <f>IF(AND(AD321&gt;=Settings!$B$8,M321&gt;0),"Y","N")</f>
        <v/>
      </c>
      <c r="AV321" s="91">
        <f>IF(OR(AH321&gt;Settings!$B$9,AI321&gt;Settings!$B$9),"Y","N")</f>
        <v/>
      </c>
      <c r="AW321" s="91">
        <f>IF(AJ321&lt;&gt;"Y","n/a",IF(AND(M321&gt;0,AK321&gt;Settings!$B$10),"Y","N"))</f>
        <v/>
      </c>
      <c r="AX321" s="91">
        <f>IF(AO321&gt;=Settings!$B$11,"Y","N")</f>
        <v/>
      </c>
      <c r="AY321" s="99">
        <f>(AT321="Y")+(AU321="Y")+(AV321="Y")+(AW321="Y")+(AX321="Y")</f>
        <v/>
      </c>
      <c r="AZ321" s="94">
        <f>IF(AY321=0,"None",_xlfn.TEXTJOIN(", ",TRUE(),IF(AT321="Y","Breakout",""),IF(AU321="Y","Accumulation",""),IF(AV321="Y","Institutional buying",""),IF(AW321="Y","Long buildup",""),IF(AX321="Y","Momentum leader","")))</f>
        <v/>
      </c>
      <c r="BA321" s="94">
        <f>IF(BW321="","","Passes "&amp;AY321&amp;" of 5 buy-side scans"&amp;IF(G321="Y","; RED FLAG: filter out using Red flag column",""))</f>
        <v/>
      </c>
      <c r="BB321" s="91" t="inlineStr">
        <is>
          <t>None</t>
        </is>
      </c>
      <c r="BC321" s="92" t="inlineStr">
        <is>
          <t>Y</t>
        </is>
      </c>
      <c r="BD321" s="94" t="inlineStr">
        <is>
          <t>PE &gt; 50</t>
        </is>
      </c>
      <c r="BE321" s="94" t="n"/>
      <c r="BF321" s="92">
        <f>IF(R321*100000&gt;=Settings!$B$5,"Y","N")</f>
        <v/>
      </c>
      <c r="BG321" s="91">
        <f>IF(F321&gt;Settings!$B$6,"Y","N")</f>
        <v/>
      </c>
      <c r="BH321" s="97" t="n">
        <v>-9.44</v>
      </c>
      <c r="BI321" s="96" t="n">
        <v>-4.38</v>
      </c>
      <c r="BJ321" s="96" t="n">
        <v>12.65</v>
      </c>
      <c r="BK321" s="96" t="n">
        <v>6.51</v>
      </c>
      <c r="BL321" s="96" t="n">
        <v>54.48</v>
      </c>
      <c r="BM321" s="96" t="n">
        <v>35.27</v>
      </c>
      <c r="BN321" s="97" t="n">
        <v>4.88</v>
      </c>
      <c r="BO321" s="96" t="n">
        <v>8.94</v>
      </c>
      <c r="BP321" s="96" t="n">
        <v>13.66</v>
      </c>
      <c r="BQ321" s="96" t="n">
        <v>20.41</v>
      </c>
      <c r="BR321" s="91" t="inlineStr">
        <is>
          <t>Stacked up</t>
        </is>
      </c>
      <c r="BS321" s="91" t="inlineStr">
        <is>
          <t>None</t>
        </is>
      </c>
      <c r="BT321" s="96" t="n">
        <v>59.8</v>
      </c>
      <c r="BU321" s="91" t="inlineStr">
        <is>
          <t>N</t>
        </is>
      </c>
      <c r="BV321" s="99">
        <f>IF(OR(BF321&lt;&gt;"Y",BG321&lt;&gt;"Y"),"",(AND(ISNUMBER(BQ321),BQ321&gt;0))+(BR321="Stacked up")+(AND(ISNUMBER(BH321),BH321&gt;=-Settings!$B$17))+(AND(ISNUMBER(BK321),ISNUMBER(BM321),BK321&gt;0,BM321&gt;0))+(AND(ISNUMBER(AQ321),AQ321&gt;=Settings!$B$18))+(AND(ISNUMBER(BT321),BT321&gt;=Settings!$B$19,BT321&lt;=Settings!$B$20))+(AND(ISNUMBER(AS321),AS321&gt;0))+(AND(ISNUMBER(T321),ISNUMBER(M321),T321&gt;=Settings!$B$21,M321&gt;0))+(AND(ISNUMBER(AD321),ISNUMBER(M321),AD321&gt;=Settings!$B$22,M321&gt;0))+(AY321&gt;=1))</f>
        <v/>
      </c>
      <c r="BW321" s="91">
        <f>IF(OR(AY321=0,BF321&lt;&gt;"Y",BG321&lt;&gt;"Y"),"",1+SUMPRODUCT(($A$6:$A$2604=A321)*($AY$6:$AY$2604&gt;0)*($BF$6:$BF$2604="Y")*($BG$6:$BG$2604="Y")*(($AY$6:$AY$2604&gt;AY321)+($AY$6:$AY$2604=AY321)*($AD$6:$AD$2604&gt;AD321))))</f>
        <v/>
      </c>
    </row>
    <row r="322" ht="23.85" customHeight="1" s="55">
      <c r="A322" s="90" t="n">
        <v>46296</v>
      </c>
      <c r="B322" s="91" t="inlineStr">
        <is>
          <t>PFOCUS</t>
        </is>
      </c>
      <c r="C322" s="91" t="inlineStr">
        <is>
          <t>INE367G01038</t>
        </is>
      </c>
      <c r="D322" s="91" t="inlineStr">
        <is>
          <t>Media Entertainment &amp; Publication</t>
        </is>
      </c>
      <c r="E322" s="91" t="inlineStr">
        <is>
          <t>Smallcap 250</t>
        </is>
      </c>
      <c r="F322" s="93" t="n">
        <v>23484</v>
      </c>
      <c r="G322" s="92" t="inlineStr">
        <is>
          <t>N</t>
        </is>
      </c>
      <c r="H322" s="94" t="n"/>
      <c r="I322" s="91" t="inlineStr">
        <is>
          <t>N</t>
        </is>
      </c>
      <c r="J322" s="92">
        <f>IF(K322="","N","Y")</f>
        <v/>
      </c>
      <c r="K322" s="94">
        <f>_xlfn.TEXTJOIN("; ",TRUE,IF(P322="52-wk low","52-wk low",""),IF(AND(AD322&gt;=Settings!$B$12,M322&lt;0),"Distribution",""),IF(AND(AJ322="Y",M322&lt;0,AK322&lt;-Settings!$B$13),"Long unwinding",""),IF(AND(AJ322="Y",M322&lt;0,AK322&gt;Settings!$B$13),"Short buildup",""))</f>
        <v/>
      </c>
      <c r="L322" s="95" t="n">
        <v>301.55</v>
      </c>
      <c r="M322" s="96" t="n">
        <v>-4.57</v>
      </c>
      <c r="N322" s="93" t="n">
        <v>2424</v>
      </c>
      <c r="O322" s="91" t="inlineStr">
        <is>
          <t>None</t>
        </is>
      </c>
      <c r="P322" s="91" t="inlineStr">
        <is>
          <t>None</t>
        </is>
      </c>
      <c r="Q322" s="97" t="n">
        <v>39.23</v>
      </c>
      <c r="R322" s="96" t="n">
        <v>31.87</v>
      </c>
      <c r="S322" s="96" t="n">
        <v>1.3</v>
      </c>
      <c r="T322" s="96" t="n">
        <v>2.24</v>
      </c>
      <c r="U322" s="96" t="n">
        <v>3.38</v>
      </c>
      <c r="V322" s="103" t="n">
        <v>2.67</v>
      </c>
      <c r="W322" s="102" t="n">
        <v>16</v>
      </c>
      <c r="X322" s="93" t="n">
        <v>79</v>
      </c>
      <c r="Y322" s="91" t="inlineStr">
        <is>
          <t>None</t>
        </is>
      </c>
      <c r="Z322" s="99" t="n">
        <v>14.5</v>
      </c>
      <c r="AA322" s="96" t="n">
        <v>0.54</v>
      </c>
      <c r="AB322" s="96" t="n">
        <v>0.38</v>
      </c>
      <c r="AC322" s="96" t="n">
        <v>0.97</v>
      </c>
      <c r="AD322" s="96" t="n">
        <v>1.21</v>
      </c>
      <c r="AE322" s="96" t="n"/>
      <c r="AF322" s="103" t="n"/>
      <c r="AG322" s="91" t="inlineStr">
        <is>
          <t>No delivery data</t>
        </is>
      </c>
      <c r="AH322" s="100" t="n">
        <v>0</v>
      </c>
      <c r="AI322" s="101" t="n">
        <v>0</v>
      </c>
      <c r="AJ322" s="92" t="inlineStr">
        <is>
          <t>N</t>
        </is>
      </c>
      <c r="AK322" s="96" t="n"/>
      <c r="AL322" s="91" t="inlineStr">
        <is>
          <t>n/a</t>
        </is>
      </c>
      <c r="AM322" s="93" t="n"/>
      <c r="AN322" s="92" t="inlineStr">
        <is>
          <t>None</t>
        </is>
      </c>
      <c r="AO322" s="102" t="n">
        <v>0</v>
      </c>
      <c r="AP322" s="103" t="n">
        <v>1.3</v>
      </c>
      <c r="AQ322" s="102" t="n">
        <v>73</v>
      </c>
      <c r="AR322" s="91" t="inlineStr">
        <is>
          <t>N</t>
        </is>
      </c>
      <c r="AS322" s="104" t="n">
        <v>8.960000000000001</v>
      </c>
      <c r="AT322" s="92">
        <f>IF(AND(P322="52-wk high",T322&gt;=Settings!$B$7),"Y","N")</f>
        <v/>
      </c>
      <c r="AU322" s="91">
        <f>IF(AND(AD322&gt;=Settings!$B$8,M322&gt;0),"Y","N")</f>
        <v/>
      </c>
      <c r="AV322" s="91">
        <f>IF(OR(AH322&gt;Settings!$B$9,AI322&gt;Settings!$B$9),"Y","N")</f>
        <v/>
      </c>
      <c r="AW322" s="91">
        <f>IF(AJ322&lt;&gt;"Y","n/a",IF(AND(M322&gt;0,AK322&gt;Settings!$B$10),"Y","N"))</f>
        <v/>
      </c>
      <c r="AX322" s="91">
        <f>IF(AO322&gt;=Settings!$B$11,"Y","N")</f>
        <v/>
      </c>
      <c r="AY322" s="99">
        <f>(AT322="Y")+(AU322="Y")+(AV322="Y")+(AW322="Y")+(AX322="Y")</f>
        <v/>
      </c>
      <c r="AZ322" s="94">
        <f>IF(AY322=0,"None",_xlfn.TEXTJOIN(", ",TRUE(),IF(AT322="Y","Breakout",""),IF(AU322="Y","Accumulation",""),IF(AV322="Y","Institutional buying",""),IF(AW322="Y","Long buildup",""),IF(AX322="Y","Momentum leader","")))</f>
        <v/>
      </c>
      <c r="BA322" s="94">
        <f>IF(BW322="","","Passes "&amp;AY322&amp;" of 5 buy-side scans"&amp;IF(G322="Y","; RED FLAG: filter out using Red flag column",""))</f>
        <v/>
      </c>
      <c r="BB322" s="91" t="inlineStr">
        <is>
          <t>None</t>
        </is>
      </c>
      <c r="BC322" s="92" t="inlineStr">
        <is>
          <t>Y</t>
        </is>
      </c>
      <c r="BD322" s="94" t="inlineStr">
        <is>
          <t>PE &gt; 50</t>
        </is>
      </c>
      <c r="BE322" s="94" t="n"/>
      <c r="BF322" s="92">
        <f>IF(R322*100000&gt;=Settings!$B$5,"Y","N")</f>
        <v/>
      </c>
      <c r="BG322" s="91">
        <f>IF(F322&gt;Settings!$B$6,"Y","N")</f>
        <v/>
      </c>
      <c r="BH322" s="97" t="n">
        <v>-17.83</v>
      </c>
      <c r="BI322" s="96" t="n">
        <v>-5.4</v>
      </c>
      <c r="BJ322" s="96" t="n">
        <v>5.25</v>
      </c>
      <c r="BK322" s="96" t="n">
        <v>29.94</v>
      </c>
      <c r="BL322" s="96" t="n">
        <v>-10.6</v>
      </c>
      <c r="BM322" s="96" t="n">
        <v>73.92</v>
      </c>
      <c r="BN322" s="97" t="n">
        <v>-4.81</v>
      </c>
      <c r="BO322" s="96" t="n">
        <v>-0.29</v>
      </c>
      <c r="BP322" s="96" t="n">
        <v>4.78</v>
      </c>
      <c r="BQ322" s="96" t="n">
        <v>12.4</v>
      </c>
      <c r="BR322" s="91" t="inlineStr">
        <is>
          <t>Mixed</t>
        </is>
      </c>
      <c r="BS322" s="91" t="inlineStr">
        <is>
          <t>None</t>
        </is>
      </c>
      <c r="BT322" s="96" t="n">
        <v>36</v>
      </c>
      <c r="BU322" s="91" t="inlineStr">
        <is>
          <t>N</t>
        </is>
      </c>
      <c r="BV322" s="99">
        <f>IF(OR(BF322&lt;&gt;"Y",BG322&lt;&gt;"Y"),"",(AND(ISNUMBER(BQ322),BQ322&gt;0))+(BR322="Stacked up")+(AND(ISNUMBER(BH322),BH322&gt;=-Settings!$B$17))+(AND(ISNUMBER(BK322),ISNUMBER(BM322),BK322&gt;0,BM322&gt;0))+(AND(ISNUMBER(AQ322),AQ322&gt;=Settings!$B$18))+(AND(ISNUMBER(BT322),BT322&gt;=Settings!$B$19,BT322&lt;=Settings!$B$20))+(AND(ISNUMBER(AS322),AS322&gt;0))+(AND(ISNUMBER(T322),ISNUMBER(M322),T322&gt;=Settings!$B$21,M322&gt;0))+(AND(ISNUMBER(AD322),ISNUMBER(M322),AD322&gt;=Settings!$B$22,M322&gt;0))+(AY322&gt;=1))</f>
        <v/>
      </c>
      <c r="BW322" s="91">
        <f>IF(OR(AY322=0,BF322&lt;&gt;"Y",BG322&lt;&gt;"Y"),"",1+SUMPRODUCT(($A$6:$A$2604=A322)*($AY$6:$AY$2604&gt;0)*($BF$6:$BF$2604="Y")*($BG$6:$BG$2604="Y")*(($AY$6:$AY$2604&gt;AY322)+($AY$6:$AY$2604=AY322)*($AD$6:$AD$2604&gt;AD322))))</f>
        <v/>
      </c>
    </row>
    <row r="323" ht="23.85" customHeight="1" s="55">
      <c r="A323" s="90" t="n">
        <v>46296</v>
      </c>
      <c r="B323" s="91" t="inlineStr">
        <is>
          <t>JYOTICNC</t>
        </is>
      </c>
      <c r="C323" s="91" t="inlineStr">
        <is>
          <t>INE980O01024</t>
        </is>
      </c>
      <c r="D323" s="91" t="inlineStr">
        <is>
          <t>Capital Goods</t>
        </is>
      </c>
      <c r="E323" s="91" t="inlineStr">
        <is>
          <t>Smallcap 250</t>
        </is>
      </c>
      <c r="F323" s="93" t="n">
        <v>23472</v>
      </c>
      <c r="G323" s="92" t="inlineStr">
        <is>
          <t>N</t>
        </is>
      </c>
      <c r="H323" s="94" t="n"/>
      <c r="I323" s="91" t="inlineStr">
        <is>
          <t>N</t>
        </is>
      </c>
      <c r="J323" s="92">
        <f>IF(K323="","N","Y")</f>
        <v/>
      </c>
      <c r="K323" s="94">
        <f>_xlfn.TEXTJOIN("; ",TRUE,IF(P323="52-wk low","52-wk low",""),IF(AND(AD323&gt;=Settings!$B$12,M323&lt;0),"Distribution",""),IF(AND(AJ323="Y",M323&lt;0,AK323&lt;-Settings!$B$13),"Long unwinding",""),IF(AND(AJ323="Y",M323&lt;0,AK323&gt;Settings!$B$13),"Short buildup",""))</f>
        <v/>
      </c>
      <c r="L323" s="95" t="n">
        <v>1032.1</v>
      </c>
      <c r="M323" s="96" t="n">
        <v>-0.75</v>
      </c>
      <c r="N323" s="93" t="n">
        <v>911</v>
      </c>
      <c r="O323" s="91" t="inlineStr">
        <is>
          <t>None</t>
        </is>
      </c>
      <c r="P323" s="91" t="inlineStr">
        <is>
          <t>None</t>
        </is>
      </c>
      <c r="Q323" s="97" t="n">
        <v>6.52</v>
      </c>
      <c r="R323" s="96" t="n">
        <v>13.35</v>
      </c>
      <c r="S323" s="96" t="n">
        <v>0.49</v>
      </c>
      <c r="T323" s="96" t="n">
        <v>0.51</v>
      </c>
      <c r="U323" s="96" t="n">
        <v>0.45</v>
      </c>
      <c r="V323" s="103" t="n">
        <v>0.93</v>
      </c>
      <c r="W323" s="102" t="n">
        <v>3</v>
      </c>
      <c r="X323" s="93" t="n"/>
      <c r="Y323" s="91" t="inlineStr">
        <is>
          <t>None</t>
        </is>
      </c>
      <c r="Z323" s="99" t="n">
        <v>40.84</v>
      </c>
      <c r="AA323" s="96" t="n">
        <v>1.02</v>
      </c>
      <c r="AB323" s="96" t="n">
        <v>0.97</v>
      </c>
      <c r="AC323" s="96" t="n">
        <v>0.61</v>
      </c>
      <c r="AD323" s="96" t="n">
        <v>0.58</v>
      </c>
      <c r="AE323" s="96" t="n">
        <v>0.51</v>
      </c>
      <c r="AF323" s="103" t="n">
        <v>0.91</v>
      </c>
      <c r="AG323" s="91" t="inlineStr">
        <is>
          <t>Normal</t>
        </is>
      </c>
      <c r="AH323" s="100" t="n">
        <v>0</v>
      </c>
      <c r="AI323" s="101" t="n">
        <v>0</v>
      </c>
      <c r="AJ323" s="92" t="inlineStr">
        <is>
          <t>N</t>
        </is>
      </c>
      <c r="AK323" s="96" t="n"/>
      <c r="AL323" s="91" t="inlineStr">
        <is>
          <t>n/a</t>
        </is>
      </c>
      <c r="AM323" s="93" t="n"/>
      <c r="AN323" s="92" t="inlineStr">
        <is>
          <t>None</t>
        </is>
      </c>
      <c r="AO323" s="102" t="n">
        <v>0</v>
      </c>
      <c r="AP323" s="103" t="n">
        <v>1.35</v>
      </c>
      <c r="AQ323" s="102" t="n">
        <v>75</v>
      </c>
      <c r="AR323" s="91" t="inlineStr">
        <is>
          <t>N</t>
        </is>
      </c>
      <c r="AS323" s="104" t="n">
        <v>5.9</v>
      </c>
      <c r="AT323" s="92">
        <f>IF(AND(P323="52-wk high",T323&gt;=Settings!$B$7),"Y","N")</f>
        <v/>
      </c>
      <c r="AU323" s="91">
        <f>IF(AND(AD323&gt;=Settings!$B$8,M323&gt;0),"Y","N")</f>
        <v/>
      </c>
      <c r="AV323" s="91">
        <f>IF(OR(AH323&gt;Settings!$B$9,AI323&gt;Settings!$B$9),"Y","N")</f>
        <v/>
      </c>
      <c r="AW323" s="91">
        <f>IF(AJ323&lt;&gt;"Y","n/a",IF(AND(M323&gt;0,AK323&gt;Settings!$B$10),"Y","N"))</f>
        <v/>
      </c>
      <c r="AX323" s="91">
        <f>IF(AO323&gt;=Settings!$B$11,"Y","N")</f>
        <v/>
      </c>
      <c r="AY323" s="99">
        <f>(AT323="Y")+(AU323="Y")+(AV323="Y")+(AW323="Y")+(AX323="Y")</f>
        <v/>
      </c>
      <c r="AZ323" s="94">
        <f>IF(AY323=0,"None",_xlfn.TEXTJOIN(", ",TRUE(),IF(AT323="Y","Breakout",""),IF(AU323="Y","Accumulation",""),IF(AV323="Y","Institutional buying",""),IF(AW323="Y","Long buildup",""),IF(AX323="Y","Momentum leader","")))</f>
        <v/>
      </c>
      <c r="BA323" s="94">
        <f>IF(BW323="","","Passes "&amp;AY323&amp;" of 5 buy-side scans"&amp;IF(G323="Y","; RED FLAG: filter out using Red flag column",""))</f>
        <v/>
      </c>
      <c r="BB323" s="91" t="inlineStr">
        <is>
          <t>None</t>
        </is>
      </c>
      <c r="BC323" s="92" t="inlineStr">
        <is>
          <t>Y</t>
        </is>
      </c>
      <c r="BD323" s="94" t="inlineStr">
        <is>
          <t>PE &gt; 50</t>
        </is>
      </c>
      <c r="BE323" s="94" t="n"/>
      <c r="BF323" s="92">
        <f>IF(R323*100000&gt;=Settings!$B$5,"Y","N")</f>
        <v/>
      </c>
      <c r="BG323" s="91">
        <f>IF(F323&gt;Settings!$B$6,"Y","N")</f>
        <v/>
      </c>
      <c r="BH323" s="97" t="n">
        <v>-9.029999999999999</v>
      </c>
      <c r="BI323" s="96" t="n">
        <v>-3.77</v>
      </c>
      <c r="BJ323" s="96" t="n">
        <v>4.35</v>
      </c>
      <c r="BK323" s="96" t="n">
        <v>32.41</v>
      </c>
      <c r="BL323" s="96" t="n">
        <v>34.73</v>
      </c>
      <c r="BM323" s="96" t="n">
        <v>17.56</v>
      </c>
      <c r="BN323" s="97" t="n">
        <v>0.31</v>
      </c>
      <c r="BO323" s="96" t="n">
        <v>7.62</v>
      </c>
      <c r="BP323" s="96" t="n">
        <v>15.59</v>
      </c>
      <c r="BQ323" s="96" t="n">
        <v>19.75</v>
      </c>
      <c r="BR323" s="91" t="inlineStr">
        <is>
          <t>Stacked up</t>
        </is>
      </c>
      <c r="BS323" s="91" t="inlineStr">
        <is>
          <t>None</t>
        </is>
      </c>
      <c r="BT323" s="96" t="n">
        <v>49</v>
      </c>
      <c r="BU323" s="91" t="inlineStr">
        <is>
          <t>N</t>
        </is>
      </c>
      <c r="BV323" s="99">
        <f>IF(OR(BF323&lt;&gt;"Y",BG323&lt;&gt;"Y"),"",(AND(ISNUMBER(BQ323),BQ323&gt;0))+(BR323="Stacked up")+(AND(ISNUMBER(BH323),BH323&gt;=-Settings!$B$17))+(AND(ISNUMBER(BK323),ISNUMBER(BM323),BK323&gt;0,BM323&gt;0))+(AND(ISNUMBER(AQ323),AQ323&gt;=Settings!$B$18))+(AND(ISNUMBER(BT323),BT323&gt;=Settings!$B$19,BT323&lt;=Settings!$B$20))+(AND(ISNUMBER(AS323),AS323&gt;0))+(AND(ISNUMBER(T323),ISNUMBER(M323),T323&gt;=Settings!$B$21,M323&gt;0))+(AND(ISNUMBER(AD323),ISNUMBER(M323),AD323&gt;=Settings!$B$22,M323&gt;0))+(AY323&gt;=1))</f>
        <v/>
      </c>
      <c r="BW323" s="91">
        <f>IF(OR(AY323=0,BF323&lt;&gt;"Y",BG323&lt;&gt;"Y"),"",1+SUMPRODUCT(($A$6:$A$2604=A323)*($AY$6:$AY$2604&gt;0)*($BF$6:$BF$2604="Y")*($BG$6:$BG$2604="Y")*(($AY$6:$AY$2604&gt;AY323)+($AY$6:$AY$2604=AY323)*($AD$6:$AD$2604&gt;AD323))))</f>
        <v/>
      </c>
    </row>
    <row r="324" ht="23.85" customHeight="1" s="55">
      <c r="A324" s="90" t="n">
        <v>46296</v>
      </c>
      <c r="B324" s="91" t="inlineStr">
        <is>
          <t>TIMKEN</t>
        </is>
      </c>
      <c r="C324" s="91" t="inlineStr">
        <is>
          <t>INE325A01013</t>
        </is>
      </c>
      <c r="D324" s="91" t="inlineStr">
        <is>
          <t>Capital Goods</t>
        </is>
      </c>
      <c r="E324" s="91" t="inlineStr">
        <is>
          <t>Smallcap 250</t>
        </is>
      </c>
      <c r="F324" s="93" t="n">
        <v>23309</v>
      </c>
      <c r="G324" s="92" t="inlineStr">
        <is>
          <t>N</t>
        </is>
      </c>
      <c r="H324" s="94" t="n"/>
      <c r="I324" s="91" t="inlineStr">
        <is>
          <t>N</t>
        </is>
      </c>
      <c r="J324" s="92">
        <f>IF(K324="","N","Y")</f>
        <v/>
      </c>
      <c r="K324" s="94">
        <f>_xlfn.TEXTJOIN("; ",TRUE,IF(P324="52-wk low","52-wk low",""),IF(AND(AD324&gt;=Settings!$B$12,M324&lt;0),"Distribution",""),IF(AND(AJ324="Y",M324&lt;0,AK324&lt;-Settings!$B$13),"Long unwinding",""),IF(AND(AJ324="Y",M324&lt;0,AK324&gt;Settings!$B$13),"Short buildup",""))</f>
        <v/>
      </c>
      <c r="L324" s="95" t="n">
        <v>3098.8</v>
      </c>
      <c r="M324" s="96" t="n">
        <v>-1.19</v>
      </c>
      <c r="N324" s="93" t="n">
        <v>1139</v>
      </c>
      <c r="O324" s="91" t="inlineStr">
        <is>
          <t>None</t>
        </is>
      </c>
      <c r="P324" s="91" t="inlineStr">
        <is>
          <t>None</t>
        </is>
      </c>
      <c r="Q324" s="97" t="n">
        <v>0.44</v>
      </c>
      <c r="R324" s="96" t="n">
        <v>0.42</v>
      </c>
      <c r="S324" s="96" t="n">
        <v>1.06</v>
      </c>
      <c r="T324" s="96" t="n">
        <v>1.11</v>
      </c>
      <c r="U324" s="96" t="n">
        <v>0.72</v>
      </c>
      <c r="V324" s="103" t="n">
        <v>0.68</v>
      </c>
      <c r="W324" s="102" t="n">
        <v>3</v>
      </c>
      <c r="X324" s="93" t="n"/>
      <c r="Y324" s="91" t="inlineStr">
        <is>
          <t>None</t>
        </is>
      </c>
      <c r="Z324" s="99" t="n">
        <v>53.73</v>
      </c>
      <c r="AA324" s="96" t="n">
        <v>1.03</v>
      </c>
      <c r="AB324" s="96" t="n">
        <v>0.99</v>
      </c>
      <c r="AC324" s="96" t="n">
        <v>1.07</v>
      </c>
      <c r="AD324" s="96" t="n">
        <v>1.11</v>
      </c>
      <c r="AE324" s="96" t="n">
        <v>0.66</v>
      </c>
      <c r="AF324" s="103" t="n">
        <v>0.89</v>
      </c>
      <c r="AG324" s="91" t="inlineStr">
        <is>
          <t>Normal</t>
        </is>
      </c>
      <c r="AH324" s="100" t="n">
        <v>0</v>
      </c>
      <c r="AI324" s="101" t="n">
        <v>0</v>
      </c>
      <c r="AJ324" s="92" t="inlineStr">
        <is>
          <t>N</t>
        </is>
      </c>
      <c r="AK324" s="96" t="n"/>
      <c r="AL324" s="91" t="inlineStr">
        <is>
          <t>n/a</t>
        </is>
      </c>
      <c r="AM324" s="93" t="n"/>
      <c r="AN324" s="92" t="inlineStr">
        <is>
          <t>None</t>
        </is>
      </c>
      <c r="AO324" s="102" t="n">
        <v>0</v>
      </c>
      <c r="AP324" s="103" t="n">
        <v>0.75</v>
      </c>
      <c r="AQ324" s="102" t="n">
        <v>43</v>
      </c>
      <c r="AR324" s="91" t="inlineStr">
        <is>
          <t>N</t>
        </is>
      </c>
      <c r="AS324" s="104" t="n">
        <v>5.9</v>
      </c>
      <c r="AT324" s="92">
        <f>IF(AND(P324="52-wk high",T324&gt;=Settings!$B$7),"Y","N")</f>
        <v/>
      </c>
      <c r="AU324" s="91">
        <f>IF(AND(AD324&gt;=Settings!$B$8,M324&gt;0),"Y","N")</f>
        <v/>
      </c>
      <c r="AV324" s="91">
        <f>IF(OR(AH324&gt;Settings!$B$9,AI324&gt;Settings!$B$9),"Y","N")</f>
        <v/>
      </c>
      <c r="AW324" s="91">
        <f>IF(AJ324&lt;&gt;"Y","n/a",IF(AND(M324&gt;0,AK324&gt;Settings!$B$10),"Y","N"))</f>
        <v/>
      </c>
      <c r="AX324" s="91">
        <f>IF(AO324&gt;=Settings!$B$11,"Y","N")</f>
        <v/>
      </c>
      <c r="AY324" s="99">
        <f>(AT324="Y")+(AU324="Y")+(AV324="Y")+(AW324="Y")+(AX324="Y")</f>
        <v/>
      </c>
      <c r="AZ324" s="94">
        <f>IF(AY324=0,"None",_xlfn.TEXTJOIN(", ",TRUE(),IF(AT324="Y","Breakout",""),IF(AU324="Y","Accumulation",""),IF(AV324="Y","Institutional buying",""),IF(AW324="Y","Long buildup",""),IF(AX324="Y","Momentum leader","")))</f>
        <v/>
      </c>
      <c r="BA324" s="94">
        <f>IF(BW324="","","Passes "&amp;AY324&amp;" of 5 buy-side scans"&amp;IF(G324="Y","; RED FLAG: filter out using Red flag column",""))</f>
        <v/>
      </c>
      <c r="BB324" s="91" t="inlineStr">
        <is>
          <t>None</t>
        </is>
      </c>
      <c r="BC324" s="92" t="inlineStr">
        <is>
          <t>Y</t>
        </is>
      </c>
      <c r="BD324" s="94" t="inlineStr">
        <is>
          <t>PE &gt; 50</t>
        </is>
      </c>
      <c r="BE324" s="94" t="n"/>
      <c r="BF324" s="92">
        <f>IF(R324*100000&gt;=Settings!$B$5,"Y","N")</f>
        <v/>
      </c>
      <c r="BG324" s="91">
        <f>IF(F324&gt;Settings!$B$6,"Y","N")</f>
        <v/>
      </c>
      <c r="BH324" s="97" t="n">
        <v>-21.05</v>
      </c>
      <c r="BI324" s="96" t="n">
        <v>-4.85</v>
      </c>
      <c r="BJ324" s="96" t="n">
        <v>-3.45</v>
      </c>
      <c r="BK324" s="96" t="n">
        <v>-11.05</v>
      </c>
      <c r="BL324" s="96" t="n">
        <v>-7.21</v>
      </c>
      <c r="BM324" s="96" t="n">
        <v>0.98</v>
      </c>
      <c r="BN324" s="97" t="n">
        <v>-2.31</v>
      </c>
      <c r="BO324" s="96" t="n">
        <v>-3.4</v>
      </c>
      <c r="BP324" s="96" t="n">
        <v>-4.82</v>
      </c>
      <c r="BQ324" s="96" t="n">
        <v>-4.7</v>
      </c>
      <c r="BR324" s="91" t="inlineStr">
        <is>
          <t>Mixed</t>
        </is>
      </c>
      <c r="BS324" s="91" t="inlineStr">
        <is>
          <t>None</t>
        </is>
      </c>
      <c r="BT324" s="96" t="n">
        <v>41.7</v>
      </c>
      <c r="BU324" s="91" t="inlineStr">
        <is>
          <t>N</t>
        </is>
      </c>
      <c r="BV324" s="99">
        <f>IF(OR(BF324&lt;&gt;"Y",BG324&lt;&gt;"Y"),"",(AND(ISNUMBER(BQ324),BQ324&gt;0))+(BR324="Stacked up")+(AND(ISNUMBER(BH324),BH324&gt;=-Settings!$B$17))+(AND(ISNUMBER(BK324),ISNUMBER(BM324),BK324&gt;0,BM324&gt;0))+(AND(ISNUMBER(AQ324),AQ324&gt;=Settings!$B$18))+(AND(ISNUMBER(BT324),BT324&gt;=Settings!$B$19,BT324&lt;=Settings!$B$20))+(AND(ISNUMBER(AS324),AS324&gt;0))+(AND(ISNUMBER(T324),ISNUMBER(M324),T324&gt;=Settings!$B$21,M324&gt;0))+(AND(ISNUMBER(AD324),ISNUMBER(M324),AD324&gt;=Settings!$B$22,M324&gt;0))+(AY324&gt;=1))</f>
        <v/>
      </c>
      <c r="BW324" s="91">
        <f>IF(OR(AY324=0,BF324&lt;&gt;"Y",BG324&lt;&gt;"Y"),"",1+SUMPRODUCT(($A$6:$A$2604=A324)*($AY$6:$AY$2604&gt;0)*($BF$6:$BF$2604="Y")*($BG$6:$BG$2604="Y")*(($AY$6:$AY$2604&gt;AY324)+($AY$6:$AY$2604=AY324)*($AD$6:$AD$2604&gt;AD324))))</f>
        <v/>
      </c>
    </row>
    <row r="325" ht="23.85" customHeight="1" s="55">
      <c r="A325" s="90" t="n">
        <v>46296</v>
      </c>
      <c r="B325" s="91" t="inlineStr">
        <is>
          <t>GABRIEL</t>
        </is>
      </c>
      <c r="C325" s="91" t="inlineStr">
        <is>
          <t>INE524A01029</t>
        </is>
      </c>
      <c r="D325" s="91" t="inlineStr">
        <is>
          <t>Automobile and Auto Components</t>
        </is>
      </c>
      <c r="E325" s="91" t="inlineStr">
        <is>
          <t>Smallcap 250</t>
        </is>
      </c>
      <c r="F325" s="93" t="n">
        <v>23306</v>
      </c>
      <c r="G325" s="92" t="inlineStr">
        <is>
          <t>N</t>
        </is>
      </c>
      <c r="H325" s="94" t="n"/>
      <c r="I325" s="91" t="inlineStr">
        <is>
          <t>N</t>
        </is>
      </c>
      <c r="J325" s="92">
        <f>IF(K325="","N","Y")</f>
        <v/>
      </c>
      <c r="K325" s="94">
        <f>_xlfn.TEXTJOIN("; ",TRUE,IF(P325="52-wk low","52-wk low",""),IF(AND(AD325&gt;=Settings!$B$12,M325&lt;0),"Distribution",""),IF(AND(AJ325="Y",M325&lt;0,AK325&lt;-Settings!$B$13),"Long unwinding",""),IF(AND(AJ325="Y",M325&lt;0,AK325&gt;Settings!$B$13),"Short buildup",""))</f>
        <v/>
      </c>
      <c r="L325" s="95" t="n">
        <v>1315</v>
      </c>
      <c r="M325" s="96" t="n">
        <v>-2</v>
      </c>
      <c r="N325" s="93" t="n">
        <v>1646</v>
      </c>
      <c r="O325" s="91" t="inlineStr">
        <is>
          <t>None</t>
        </is>
      </c>
      <c r="P325" s="91" t="inlineStr">
        <is>
          <t>None</t>
        </is>
      </c>
      <c r="Q325" s="97" t="n">
        <v>3.61</v>
      </c>
      <c r="R325" s="96" t="n">
        <v>6.62</v>
      </c>
      <c r="S325" s="96" t="n">
        <v>0.55</v>
      </c>
      <c r="T325" s="96" t="n">
        <v>0.67</v>
      </c>
      <c r="U325" s="96" t="n">
        <v>0.67</v>
      </c>
      <c r="V325" s="103" t="n">
        <v>1.22</v>
      </c>
      <c r="W325" s="102" t="n">
        <v>2</v>
      </c>
      <c r="X325" s="93" t="n"/>
      <c r="Y325" s="91" t="inlineStr">
        <is>
          <t>None</t>
        </is>
      </c>
      <c r="Z325" s="99" t="n">
        <v>35.22</v>
      </c>
      <c r="AA325" s="96" t="n">
        <v>0.88</v>
      </c>
      <c r="AB325" s="96" t="n">
        <v>0.88</v>
      </c>
      <c r="AC325" s="96" t="n">
        <v>0.9399999999999999</v>
      </c>
      <c r="AD325" s="96" t="n">
        <v>0.82</v>
      </c>
      <c r="AE325" s="96" t="n">
        <v>0.75</v>
      </c>
      <c r="AF325" s="103" t="n">
        <v>0.66</v>
      </c>
      <c r="AG325" s="91" t="inlineStr">
        <is>
          <t>Normal</t>
        </is>
      </c>
      <c r="AH325" s="100" t="n">
        <v>0</v>
      </c>
      <c r="AI325" s="101" t="n">
        <v>0</v>
      </c>
      <c r="AJ325" s="92" t="inlineStr">
        <is>
          <t>N</t>
        </is>
      </c>
      <c r="AK325" s="96" t="n"/>
      <c r="AL325" s="91" t="inlineStr">
        <is>
          <t>n/a</t>
        </is>
      </c>
      <c r="AM325" s="93" t="n"/>
      <c r="AN325" s="92" t="inlineStr">
        <is>
          <t>Smallcap250 MQ 100; MidSmall400 MQ 100; 500 Multicap MQ 50; TotalMkt MQ 50</t>
        </is>
      </c>
      <c r="AO325" s="102" t="n">
        <v>4</v>
      </c>
      <c r="AP325" s="103" t="n">
        <v>1.38</v>
      </c>
      <c r="AQ325" s="102" t="n">
        <v>76</v>
      </c>
      <c r="AR325" s="91" t="inlineStr">
        <is>
          <t>N</t>
        </is>
      </c>
      <c r="AS325" s="104" t="n">
        <v>0.5600000000000001</v>
      </c>
      <c r="AT325" s="92">
        <f>IF(AND(P325="52-wk high",T325&gt;=Settings!$B$7),"Y","N")</f>
        <v/>
      </c>
      <c r="AU325" s="91">
        <f>IF(AND(AD325&gt;=Settings!$B$8,M325&gt;0),"Y","N")</f>
        <v/>
      </c>
      <c r="AV325" s="91">
        <f>IF(OR(AH325&gt;Settings!$B$9,AI325&gt;Settings!$B$9),"Y","N")</f>
        <v/>
      </c>
      <c r="AW325" s="91">
        <f>IF(AJ325&lt;&gt;"Y","n/a",IF(AND(M325&gt;0,AK325&gt;Settings!$B$10),"Y","N"))</f>
        <v/>
      </c>
      <c r="AX325" s="91">
        <f>IF(AO325&gt;=Settings!$B$11,"Y","N")</f>
        <v/>
      </c>
      <c r="AY325" s="99">
        <f>(AT325="Y")+(AU325="Y")+(AV325="Y")+(AW325="Y")+(AX325="Y")</f>
        <v/>
      </c>
      <c r="AZ325" s="94">
        <f>IF(AY325=0,"None",_xlfn.TEXTJOIN(", ",TRUE(),IF(AT325="Y","Breakout",""),IF(AU325="Y","Accumulation",""),IF(AV325="Y","Institutional buying",""),IF(AW325="Y","Long buildup",""),IF(AX325="Y","Momentum leader","")))</f>
        <v/>
      </c>
      <c r="BA325" s="94">
        <f>IF(BW325="","","Passes "&amp;AY325&amp;" of 5 buy-side scans"&amp;IF(G325="Y","; RED FLAG: filter out using Red flag column",""))</f>
        <v/>
      </c>
      <c r="BB325" s="91" t="inlineStr">
        <is>
          <t>None</t>
        </is>
      </c>
      <c r="BC325" s="92" t="inlineStr">
        <is>
          <t>Y</t>
        </is>
      </c>
      <c r="BD325" s="94" t="inlineStr">
        <is>
          <t>PE &gt; 50</t>
        </is>
      </c>
      <c r="BE325" s="94" t="n"/>
      <c r="BF325" s="92">
        <f>IF(R325*100000&gt;=Settings!$B$5,"Y","N")</f>
        <v/>
      </c>
      <c r="BG325" s="91">
        <f>IF(F325&gt;Settings!$B$6,"Y","N")</f>
        <v/>
      </c>
      <c r="BH325" s="97" t="n">
        <v>-17.81</v>
      </c>
      <c r="BI325" s="96" t="n">
        <v>-5.89</v>
      </c>
      <c r="BJ325" s="96" t="n">
        <v>-7.8</v>
      </c>
      <c r="BK325" s="96" t="n">
        <v>5.55</v>
      </c>
      <c r="BL325" s="96" t="n">
        <v>51.81</v>
      </c>
      <c r="BM325" s="96" t="n">
        <v>5.95</v>
      </c>
      <c r="BN325" s="97" t="n">
        <v>-3.09</v>
      </c>
      <c r="BO325" s="96" t="n">
        <v>-2.87</v>
      </c>
      <c r="BP325" s="96" t="n">
        <v>1.7</v>
      </c>
      <c r="BQ325" s="96" t="n">
        <v>7.45</v>
      </c>
      <c r="BR325" s="91" t="inlineStr">
        <is>
          <t>Mixed</t>
        </is>
      </c>
      <c r="BS325" s="91" t="inlineStr">
        <is>
          <t>None</t>
        </is>
      </c>
      <c r="BT325" s="96" t="n">
        <v>43.4</v>
      </c>
      <c r="BU325" s="91" t="inlineStr">
        <is>
          <t>N</t>
        </is>
      </c>
      <c r="BV325" s="99">
        <f>IF(OR(BF325&lt;&gt;"Y",BG325&lt;&gt;"Y"),"",(AND(ISNUMBER(BQ325),BQ325&gt;0))+(BR325="Stacked up")+(AND(ISNUMBER(BH325),BH325&gt;=-Settings!$B$17))+(AND(ISNUMBER(BK325),ISNUMBER(BM325),BK325&gt;0,BM325&gt;0))+(AND(ISNUMBER(AQ325),AQ325&gt;=Settings!$B$18))+(AND(ISNUMBER(BT325),BT325&gt;=Settings!$B$19,BT325&lt;=Settings!$B$20))+(AND(ISNUMBER(AS325),AS325&gt;0))+(AND(ISNUMBER(T325),ISNUMBER(M325),T325&gt;=Settings!$B$21,M325&gt;0))+(AND(ISNUMBER(AD325),ISNUMBER(M325),AD325&gt;=Settings!$B$22,M325&gt;0))+(AY325&gt;=1))</f>
        <v/>
      </c>
      <c r="BW325" s="91">
        <f>IF(OR(AY325=0,BF325&lt;&gt;"Y",BG325&lt;&gt;"Y"),"",1+SUMPRODUCT(($A$6:$A$2604=A325)*($AY$6:$AY$2604&gt;0)*($BF$6:$BF$2604="Y")*($BG$6:$BG$2604="Y")*(($AY$6:$AY$2604&gt;AY325)+($AY$6:$AY$2604=AY325)*($AD$6:$AD$2604&gt;AD325))))</f>
        <v/>
      </c>
    </row>
    <row r="326" ht="23.85" customHeight="1" s="55">
      <c r="A326" s="90" t="n">
        <v>46296</v>
      </c>
      <c r="B326" s="91" t="inlineStr">
        <is>
          <t>ITI</t>
        </is>
      </c>
      <c r="C326" s="91" t="inlineStr">
        <is>
          <t>INE248A01017</t>
        </is>
      </c>
      <c r="D326" s="91" t="inlineStr">
        <is>
          <t>Telecommunication</t>
        </is>
      </c>
      <c r="E326" s="91" t="inlineStr">
        <is>
          <t>Smallcap 250</t>
        </is>
      </c>
      <c r="F326" s="93" t="n">
        <v>23257</v>
      </c>
      <c r="G326" s="92" t="inlineStr">
        <is>
          <t>N</t>
        </is>
      </c>
      <c r="H326" s="94" t="n"/>
      <c r="I326" s="91" t="inlineStr">
        <is>
          <t>N</t>
        </is>
      </c>
      <c r="J326" s="92">
        <f>IF(K326="","N","Y")</f>
        <v/>
      </c>
      <c r="K326" s="94">
        <f>_xlfn.TEXTJOIN("; ",TRUE,IF(P326="52-wk low","52-wk low",""),IF(AND(AD326&gt;=Settings!$B$12,M326&lt;0),"Distribution",""),IF(AND(AJ326="Y",M326&lt;0,AK326&lt;-Settings!$B$13),"Long unwinding",""),IF(AND(AJ326="Y",M326&lt;0,AK326&gt;Settings!$B$13),"Short buildup",""))</f>
        <v/>
      </c>
      <c r="L326" s="95" t="n">
        <v>241.54</v>
      </c>
      <c r="M326" s="96" t="n">
        <v>-1.97</v>
      </c>
      <c r="N326" s="93" t="n">
        <v>1625</v>
      </c>
      <c r="O326" s="91" t="inlineStr">
        <is>
          <t>None</t>
        </is>
      </c>
      <c r="P326" s="91" t="inlineStr">
        <is>
          <t>None</t>
        </is>
      </c>
      <c r="Q326" s="97" t="n">
        <v>1.58</v>
      </c>
      <c r="R326" s="96" t="n">
        <v>1.97</v>
      </c>
      <c r="S326" s="96" t="n">
        <v>0.8</v>
      </c>
      <c r="T326" s="96" t="n">
        <v>0.64</v>
      </c>
      <c r="U326" s="96" t="n">
        <v>0.34</v>
      </c>
      <c r="V326" s="103" t="n">
        <v>0.42</v>
      </c>
      <c r="W326" s="102" t="n">
        <v>1</v>
      </c>
      <c r="X326" s="93" t="n"/>
      <c r="Y326" s="91" t="inlineStr">
        <is>
          <t>None</t>
        </is>
      </c>
      <c r="Z326" s="99" t="n">
        <v>40.65</v>
      </c>
      <c r="AA326" s="96" t="n">
        <v>1.05</v>
      </c>
      <c r="AB326" s="96" t="n">
        <v>1.08</v>
      </c>
      <c r="AC326" s="96" t="n">
        <v>1.04</v>
      </c>
      <c r="AD326" s="96" t="n">
        <v>0.89</v>
      </c>
      <c r="AE326" s="96" t="n">
        <v>0.52</v>
      </c>
      <c r="AF326" s="103" t="n">
        <v>1.2</v>
      </c>
      <c r="AG326" s="91" t="inlineStr">
        <is>
          <t>Normal</t>
        </is>
      </c>
      <c r="AH326" s="100" t="n">
        <v>0</v>
      </c>
      <c r="AI326" s="101" t="n">
        <v>0</v>
      </c>
      <c r="AJ326" s="92" t="inlineStr">
        <is>
          <t>N</t>
        </is>
      </c>
      <c r="AK326" s="96" t="n"/>
      <c r="AL326" s="91" t="inlineStr">
        <is>
          <t>n/a</t>
        </is>
      </c>
      <c r="AM326" s="93" t="n"/>
      <c r="AN326" s="92" t="inlineStr">
        <is>
          <t>None</t>
        </is>
      </c>
      <c r="AO326" s="102" t="n">
        <v>0</v>
      </c>
      <c r="AP326" s="103" t="n">
        <v>0.64</v>
      </c>
      <c r="AQ326" s="102" t="n">
        <v>26</v>
      </c>
      <c r="AR326" s="91" t="inlineStr">
        <is>
          <t>N</t>
        </is>
      </c>
      <c r="AS326" s="104" t="n">
        <v>2.57</v>
      </c>
      <c r="AT326" s="92">
        <f>IF(AND(P326="52-wk high",T326&gt;=Settings!$B$7),"Y","N")</f>
        <v/>
      </c>
      <c r="AU326" s="91">
        <f>IF(AND(AD326&gt;=Settings!$B$8,M326&gt;0),"Y","N")</f>
        <v/>
      </c>
      <c r="AV326" s="91">
        <f>IF(OR(AH326&gt;Settings!$B$9,AI326&gt;Settings!$B$9),"Y","N")</f>
        <v/>
      </c>
      <c r="AW326" s="91">
        <f>IF(AJ326&lt;&gt;"Y","n/a",IF(AND(M326&gt;0,AK326&gt;Settings!$B$10),"Y","N"))</f>
        <v/>
      </c>
      <c r="AX326" s="91">
        <f>IF(AO326&gt;=Settings!$B$11,"Y","N")</f>
        <v/>
      </c>
      <c r="AY326" s="99">
        <f>(AT326="Y")+(AU326="Y")+(AV326="Y")+(AW326="Y")+(AX326="Y")</f>
        <v/>
      </c>
      <c r="AZ326" s="94">
        <f>IF(AY326=0,"None",_xlfn.TEXTJOIN(", ",TRUE(),IF(AT326="Y","Breakout",""),IF(AU326="Y","Accumulation",""),IF(AV326="Y","Institutional buying",""),IF(AW326="Y","Long buildup",""),IF(AX326="Y","Momentum leader","")))</f>
        <v/>
      </c>
      <c r="BA326" s="94">
        <f>IF(BW326="","","Passes "&amp;AY326&amp;" of 5 buy-side scans"&amp;IF(G326="Y","; RED FLAG: filter out using Red flag column",""))</f>
        <v/>
      </c>
      <c r="BB326" s="91" t="inlineStr">
        <is>
          <t>None</t>
        </is>
      </c>
      <c r="BC326" s="92" t="inlineStr">
        <is>
          <t>Y</t>
        </is>
      </c>
      <c r="BD326" s="94" t="inlineStr">
        <is>
          <t>PE &gt; 50</t>
        </is>
      </c>
      <c r="BE326" s="94" t="n"/>
      <c r="BF326" s="92">
        <f>IF(R326*100000&gt;=Settings!$B$5,"Y","N")</f>
        <v/>
      </c>
      <c r="BG326" s="91">
        <f>IF(F326&gt;Settings!$B$6,"Y","N")</f>
        <v/>
      </c>
      <c r="BH326" s="97" t="n">
        <v>-35.22</v>
      </c>
      <c r="BI326" s="96" t="n">
        <v>-3.79</v>
      </c>
      <c r="BJ326" s="96" t="n">
        <v>-10.06</v>
      </c>
      <c r="BK326" s="96" t="n">
        <v>-19.97</v>
      </c>
      <c r="BL326" s="96" t="n">
        <v>-5.4</v>
      </c>
      <c r="BM326" s="96" t="n">
        <v>-21.34</v>
      </c>
      <c r="BN326" s="97" t="n">
        <v>-5.59</v>
      </c>
      <c r="BO326" s="96" t="n">
        <v>-9.65</v>
      </c>
      <c r="BP326" s="96" t="n">
        <v>-12.53</v>
      </c>
      <c r="BQ326" s="96" t="n">
        <v>-15.3</v>
      </c>
      <c r="BR326" s="91" t="inlineStr">
        <is>
          <t>Stacked down</t>
        </is>
      </c>
      <c r="BS326" s="91" t="inlineStr">
        <is>
          <t>None</t>
        </is>
      </c>
      <c r="BT326" s="96" t="n">
        <v>24.9</v>
      </c>
      <c r="BU326" s="91" t="inlineStr">
        <is>
          <t>N</t>
        </is>
      </c>
      <c r="BV326" s="99">
        <f>IF(OR(BF326&lt;&gt;"Y",BG326&lt;&gt;"Y"),"",(AND(ISNUMBER(BQ326),BQ326&gt;0))+(BR326="Stacked up")+(AND(ISNUMBER(BH326),BH326&gt;=-Settings!$B$17))+(AND(ISNUMBER(BK326),ISNUMBER(BM326),BK326&gt;0,BM326&gt;0))+(AND(ISNUMBER(AQ326),AQ326&gt;=Settings!$B$18))+(AND(ISNUMBER(BT326),BT326&gt;=Settings!$B$19,BT326&lt;=Settings!$B$20))+(AND(ISNUMBER(AS326),AS326&gt;0))+(AND(ISNUMBER(T326),ISNUMBER(M326),T326&gt;=Settings!$B$21,M326&gt;0))+(AND(ISNUMBER(AD326),ISNUMBER(M326),AD326&gt;=Settings!$B$22,M326&gt;0))+(AY326&gt;=1))</f>
        <v/>
      </c>
      <c r="BW326" s="91">
        <f>IF(OR(AY326=0,BF326&lt;&gt;"Y",BG326&lt;&gt;"Y"),"",1+SUMPRODUCT(($A$6:$A$2604=A326)*($AY$6:$AY$2604&gt;0)*($BF$6:$BF$2604="Y")*($BG$6:$BG$2604="Y")*(($AY$6:$AY$2604&gt;AY326)+($AY$6:$AY$2604=AY326)*($AD$6:$AD$2604&gt;AD326))))</f>
        <v/>
      </c>
    </row>
    <row r="327" ht="23.85" customHeight="1" s="55">
      <c r="A327" s="90" t="n">
        <v>46296</v>
      </c>
      <c r="B327" s="91" t="inlineStr">
        <is>
          <t>KPIL</t>
        </is>
      </c>
      <c r="C327" s="91" t="inlineStr">
        <is>
          <t>INE220B01022</t>
        </is>
      </c>
      <c r="D327" s="91" t="inlineStr">
        <is>
          <t>Construction</t>
        </is>
      </c>
      <c r="E327" s="91" t="inlineStr">
        <is>
          <t>Smallcap 250</t>
        </is>
      </c>
      <c r="F327" s="93" t="n">
        <v>23164</v>
      </c>
      <c r="G327" s="92" t="inlineStr">
        <is>
          <t>N</t>
        </is>
      </c>
      <c r="H327" s="94" t="n"/>
      <c r="I327" s="91" t="inlineStr">
        <is>
          <t>N</t>
        </is>
      </c>
      <c r="J327" s="92">
        <f>IF(K327="","N","Y")</f>
        <v/>
      </c>
      <c r="K327" s="94">
        <f>_xlfn.TEXTJOIN("; ",TRUE,IF(P327="52-wk low","52-wk low",""),IF(AND(AD327&gt;=Settings!$B$12,M327&lt;0),"Distribution",""),IF(AND(AJ327="Y",M327&lt;0,AK327&lt;-Settings!$B$13),"Long unwinding",""),IF(AND(AJ327="Y",M327&lt;0,AK327&gt;Settings!$B$13),"Short buildup",""))</f>
        <v/>
      </c>
      <c r="L327" s="95" t="n">
        <v>1356.4</v>
      </c>
      <c r="M327" s="96" t="n">
        <v>-1.75</v>
      </c>
      <c r="N327" s="93" t="n">
        <v>1499</v>
      </c>
      <c r="O327" s="91" t="inlineStr">
        <is>
          <t>None</t>
        </is>
      </c>
      <c r="P327" s="91" t="inlineStr">
        <is>
          <t>None</t>
        </is>
      </c>
      <c r="Q327" s="97" t="n">
        <v>1.15</v>
      </c>
      <c r="R327" s="96" t="n">
        <v>1.49</v>
      </c>
      <c r="S327" s="96" t="n">
        <v>0.78</v>
      </c>
      <c r="T327" s="96" t="n">
        <v>0.51</v>
      </c>
      <c r="U327" s="96" t="n">
        <v>0.48</v>
      </c>
      <c r="V327" s="103" t="n">
        <v>0.61</v>
      </c>
      <c r="W327" s="102" t="n">
        <v>1</v>
      </c>
      <c r="X327" s="93" t="n"/>
      <c r="Y327" s="91" t="inlineStr">
        <is>
          <t>None</t>
        </is>
      </c>
      <c r="Z327" s="99" t="n">
        <v>49.49</v>
      </c>
      <c r="AA327" s="96" t="n">
        <v>1</v>
      </c>
      <c r="AB327" s="96" t="n">
        <v>0.97</v>
      </c>
      <c r="AC327" s="96" t="n">
        <v>0.78</v>
      </c>
      <c r="AD327" s="96" t="n">
        <v>0.66</v>
      </c>
      <c r="AE327" s="96" t="n">
        <v>0.52</v>
      </c>
      <c r="AF327" s="103" t="n">
        <v>1.09</v>
      </c>
      <c r="AG327" s="91" t="inlineStr">
        <is>
          <t>Normal</t>
        </is>
      </c>
      <c r="AH327" s="100" t="n">
        <v>0</v>
      </c>
      <c r="AI327" s="101" t="n">
        <v>0</v>
      </c>
      <c r="AJ327" s="92" t="inlineStr">
        <is>
          <t>N</t>
        </is>
      </c>
      <c r="AK327" s="96" t="n"/>
      <c r="AL327" s="91" t="inlineStr">
        <is>
          <t>n/a</t>
        </is>
      </c>
      <c r="AM327" s="93" t="n"/>
      <c r="AN327" s="92" t="inlineStr">
        <is>
          <t>None</t>
        </is>
      </c>
      <c r="AO327" s="102" t="n">
        <v>0</v>
      </c>
      <c r="AP327" s="103" t="n">
        <v>1.34</v>
      </c>
      <c r="AQ327" s="102" t="n">
        <v>75</v>
      </c>
      <c r="AR327" s="91" t="inlineStr">
        <is>
          <t>N</t>
        </is>
      </c>
      <c r="AS327" s="104" t="n">
        <v>0.78</v>
      </c>
      <c r="AT327" s="92">
        <f>IF(AND(P327="52-wk high",T327&gt;=Settings!$B$7),"Y","N")</f>
        <v/>
      </c>
      <c r="AU327" s="91">
        <f>IF(AND(AD327&gt;=Settings!$B$8,M327&gt;0),"Y","N")</f>
        <v/>
      </c>
      <c r="AV327" s="91">
        <f>IF(OR(AH327&gt;Settings!$B$9,AI327&gt;Settings!$B$9),"Y","N")</f>
        <v/>
      </c>
      <c r="AW327" s="91">
        <f>IF(AJ327&lt;&gt;"Y","n/a",IF(AND(M327&gt;0,AK327&gt;Settings!$B$10),"Y","N"))</f>
        <v/>
      </c>
      <c r="AX327" s="91">
        <f>IF(AO327&gt;=Settings!$B$11,"Y","N")</f>
        <v/>
      </c>
      <c r="AY327" s="99">
        <f>(AT327="Y")+(AU327="Y")+(AV327="Y")+(AW327="Y")+(AX327="Y")</f>
        <v/>
      </c>
      <c r="AZ327" s="94">
        <f>IF(AY327=0,"None",_xlfn.TEXTJOIN(", ",TRUE(),IF(AT327="Y","Breakout",""),IF(AU327="Y","Accumulation",""),IF(AV327="Y","Institutional buying",""),IF(AW327="Y","Long buildup",""),IF(AX327="Y","Momentum leader","")))</f>
        <v/>
      </c>
      <c r="BA327" s="94">
        <f>IF(BW327="","","Passes "&amp;AY327&amp;" of 5 buy-side scans"&amp;IF(G327="Y","; RED FLAG: filter out using Red flag column",""))</f>
        <v/>
      </c>
      <c r="BB327" s="91" t="inlineStr">
        <is>
          <t>None</t>
        </is>
      </c>
      <c r="BC327" s="92" t="inlineStr">
        <is>
          <t>N</t>
        </is>
      </c>
      <c r="BD327" s="94" t="n"/>
      <c r="BE327" s="94" t="n"/>
      <c r="BF327" s="92">
        <f>IF(R327*100000&gt;=Settings!$B$5,"Y","N")</f>
        <v/>
      </c>
      <c r="BG327" s="91">
        <f>IF(F327&gt;Settings!$B$6,"Y","N")</f>
        <v/>
      </c>
      <c r="BH327" s="97" t="n">
        <v>-8.33</v>
      </c>
      <c r="BI327" s="96" t="n">
        <v>-3.09</v>
      </c>
      <c r="BJ327" s="96" t="n">
        <v>-3.69</v>
      </c>
      <c r="BK327" s="96" t="n">
        <v>0.05</v>
      </c>
      <c r="BL327" s="96" t="n">
        <v>23.7</v>
      </c>
      <c r="BM327" s="96" t="n">
        <v>9.01</v>
      </c>
      <c r="BN327" s="97" t="n">
        <v>-2.55</v>
      </c>
      <c r="BO327" s="96" t="n">
        <v>-1.42</v>
      </c>
      <c r="BP327" s="96" t="n">
        <v>1.24</v>
      </c>
      <c r="BQ327" s="96" t="n">
        <v>4.67</v>
      </c>
      <c r="BR327" s="91" t="inlineStr">
        <is>
          <t>Mixed</t>
        </is>
      </c>
      <c r="BS327" s="91" t="inlineStr">
        <is>
          <t>None</t>
        </is>
      </c>
      <c r="BT327" s="96" t="n">
        <v>37.3</v>
      </c>
      <c r="BU327" s="91" t="inlineStr">
        <is>
          <t>N</t>
        </is>
      </c>
      <c r="BV327" s="99">
        <f>IF(OR(BF327&lt;&gt;"Y",BG327&lt;&gt;"Y"),"",(AND(ISNUMBER(BQ327),BQ327&gt;0))+(BR327="Stacked up")+(AND(ISNUMBER(BH327),BH327&gt;=-Settings!$B$17))+(AND(ISNUMBER(BK327),ISNUMBER(BM327),BK327&gt;0,BM327&gt;0))+(AND(ISNUMBER(AQ327),AQ327&gt;=Settings!$B$18))+(AND(ISNUMBER(BT327),BT327&gt;=Settings!$B$19,BT327&lt;=Settings!$B$20))+(AND(ISNUMBER(AS327),AS327&gt;0))+(AND(ISNUMBER(T327),ISNUMBER(M327),T327&gt;=Settings!$B$21,M327&gt;0))+(AND(ISNUMBER(AD327),ISNUMBER(M327),AD327&gt;=Settings!$B$22,M327&gt;0))+(AY327&gt;=1))</f>
        <v/>
      </c>
      <c r="BW327" s="91">
        <f>IF(OR(AY327=0,BF327&lt;&gt;"Y",BG327&lt;&gt;"Y"),"",1+SUMPRODUCT(($A$6:$A$2604=A327)*($AY$6:$AY$2604&gt;0)*($BF$6:$BF$2604="Y")*($BG$6:$BG$2604="Y")*(($AY$6:$AY$2604&gt;AY327)+($AY$6:$AY$2604=AY327)*($AD$6:$AD$2604&gt;AD327))))</f>
        <v/>
      </c>
    </row>
    <row r="328" ht="23.85" customHeight="1" s="55">
      <c r="A328" s="90" t="n">
        <v>46296</v>
      </c>
      <c r="B328" s="91" t="inlineStr">
        <is>
          <t>BELRISE</t>
        </is>
      </c>
      <c r="C328" s="91" t="inlineStr">
        <is>
          <t>INE894V01022</t>
        </is>
      </c>
      <c r="D328" s="91" t="inlineStr">
        <is>
          <t>Automobile and Auto Components</t>
        </is>
      </c>
      <c r="E328" s="91" t="inlineStr">
        <is>
          <t>Smallcap 250</t>
        </is>
      </c>
      <c r="F328" s="93" t="n">
        <v>22970</v>
      </c>
      <c r="G328" s="92" t="inlineStr">
        <is>
          <t>N</t>
        </is>
      </c>
      <c r="H328" s="94" t="n"/>
      <c r="I328" s="91" t="inlineStr">
        <is>
          <t>N</t>
        </is>
      </c>
      <c r="J328" s="92">
        <f>IF(K328="","N","Y")</f>
        <v/>
      </c>
      <c r="K328" s="94">
        <f>_xlfn.TEXTJOIN("; ",TRUE,IF(P328="52-wk low","52-wk low",""),IF(AND(AD328&gt;=Settings!$B$12,M328&lt;0),"Distribution",""),IF(AND(AJ328="Y",M328&lt;0,AK328&lt;-Settings!$B$13),"Long unwinding",""),IF(AND(AJ328="Y",M328&lt;0,AK328&gt;Settings!$B$13),"Short buildup",""))</f>
        <v/>
      </c>
      <c r="L328" s="95" t="n">
        <v>237.5</v>
      </c>
      <c r="M328" s="96" t="n">
        <v>-1.19</v>
      </c>
      <c r="N328" s="93" t="n">
        <v>1139</v>
      </c>
      <c r="O328" s="91" t="inlineStr">
        <is>
          <t>None</t>
        </is>
      </c>
      <c r="P328" s="91" t="inlineStr">
        <is>
          <t>None</t>
        </is>
      </c>
      <c r="Q328" s="97" t="n">
        <v>37.56</v>
      </c>
      <c r="R328" s="96" t="n">
        <v>31.76</v>
      </c>
      <c r="S328" s="96" t="n">
        <v>1.19</v>
      </c>
      <c r="T328" s="96" t="n">
        <v>0.95</v>
      </c>
      <c r="U328" s="96" t="n">
        <v>0.84</v>
      </c>
      <c r="V328" s="103" t="n">
        <v>0.71</v>
      </c>
      <c r="W328" s="102" t="n">
        <v>3</v>
      </c>
      <c r="X328" s="93" t="n"/>
      <c r="Y328" s="91" t="inlineStr">
        <is>
          <t>None</t>
        </is>
      </c>
      <c r="Z328" s="99" t="n">
        <v>43.55</v>
      </c>
      <c r="AA328" s="96" t="n">
        <v>0.92</v>
      </c>
      <c r="AB328" s="96" t="n">
        <v>0.9</v>
      </c>
      <c r="AC328" s="96" t="n">
        <v>1.05</v>
      </c>
      <c r="AD328" s="96" t="n">
        <v>0.86</v>
      </c>
      <c r="AE328" s="96" t="n">
        <v>0.87</v>
      </c>
      <c r="AF328" s="103" t="n">
        <v>1.16</v>
      </c>
      <c r="AG328" s="91" t="inlineStr">
        <is>
          <t>Normal</t>
        </is>
      </c>
      <c r="AH328" s="100" t="n">
        <v>0</v>
      </c>
      <c r="AI328" s="101" t="n">
        <v>0</v>
      </c>
      <c r="AJ328" s="92" t="inlineStr">
        <is>
          <t>N</t>
        </is>
      </c>
      <c r="AK328" s="96" t="n"/>
      <c r="AL328" s="91" t="inlineStr">
        <is>
          <t>n/a</t>
        </is>
      </c>
      <c r="AM328" s="93" t="n"/>
      <c r="AN328" s="92" t="inlineStr">
        <is>
          <t>500 Mom 50</t>
        </is>
      </c>
      <c r="AO328" s="102" t="n">
        <v>1</v>
      </c>
      <c r="AP328" s="103" t="n">
        <v>1.77</v>
      </c>
      <c r="AQ328" s="102" t="n">
        <v>85</v>
      </c>
      <c r="AR328" s="91" t="inlineStr">
        <is>
          <t>N</t>
        </is>
      </c>
      <c r="AS328" s="104" t="n">
        <v>0.5600000000000001</v>
      </c>
      <c r="AT328" s="92">
        <f>IF(AND(P328="52-wk high",T328&gt;=Settings!$B$7),"Y","N")</f>
        <v/>
      </c>
      <c r="AU328" s="91">
        <f>IF(AND(AD328&gt;=Settings!$B$8,M328&gt;0),"Y","N")</f>
        <v/>
      </c>
      <c r="AV328" s="91">
        <f>IF(OR(AH328&gt;Settings!$B$9,AI328&gt;Settings!$B$9),"Y","N")</f>
        <v/>
      </c>
      <c r="AW328" s="91">
        <f>IF(AJ328&lt;&gt;"Y","n/a",IF(AND(M328&gt;0,AK328&gt;Settings!$B$10),"Y","N"))</f>
        <v/>
      </c>
      <c r="AX328" s="91">
        <f>IF(AO328&gt;=Settings!$B$11,"Y","N")</f>
        <v/>
      </c>
      <c r="AY328" s="99">
        <f>(AT328="Y")+(AU328="Y")+(AV328="Y")+(AW328="Y")+(AX328="Y")</f>
        <v/>
      </c>
      <c r="AZ328" s="94">
        <f>IF(AY328=0,"None",_xlfn.TEXTJOIN(", ",TRUE(),IF(AT328="Y","Breakout",""),IF(AU328="Y","Accumulation",""),IF(AV328="Y","Institutional buying",""),IF(AW328="Y","Long buildup",""),IF(AX328="Y","Momentum leader","")))</f>
        <v/>
      </c>
      <c r="BA328" s="94">
        <f>IF(BW328="","","Passes "&amp;AY328&amp;" of 5 buy-side scans"&amp;IF(G328="Y","; RED FLAG: filter out using Red flag column",""))</f>
        <v/>
      </c>
      <c r="BB328" s="91" t="inlineStr">
        <is>
          <t>None</t>
        </is>
      </c>
      <c r="BC328" s="92" t="inlineStr">
        <is>
          <t>N</t>
        </is>
      </c>
      <c r="BD328" s="94" t="n"/>
      <c r="BE328" s="94" t="n"/>
      <c r="BF328" s="92">
        <f>IF(R328*100000&gt;=Settings!$B$5,"Y","N")</f>
        <v/>
      </c>
      <c r="BG328" s="91">
        <f>IF(F328&gt;Settings!$B$6,"Y","N")</f>
        <v/>
      </c>
      <c r="BH328" s="97" t="n">
        <v>-11.45</v>
      </c>
      <c r="BI328" s="96" t="n">
        <v>-2.52</v>
      </c>
      <c r="BJ328" s="96" t="n">
        <v>2.93</v>
      </c>
      <c r="BK328" s="96" t="n">
        <v>0.21</v>
      </c>
      <c r="BL328" s="96" t="n">
        <v>25.44</v>
      </c>
      <c r="BM328" s="96" t="n">
        <v>49.28</v>
      </c>
      <c r="BN328" s="97" t="n">
        <v>-0.58</v>
      </c>
      <c r="BO328" s="96" t="n">
        <v>0.58</v>
      </c>
      <c r="BP328" s="96" t="n">
        <v>3.69</v>
      </c>
      <c r="BQ328" s="96" t="n">
        <v>11.09</v>
      </c>
      <c r="BR328" s="91" t="inlineStr">
        <is>
          <t>Mixed</t>
        </is>
      </c>
      <c r="BS328" s="91" t="inlineStr">
        <is>
          <t>None</t>
        </is>
      </c>
      <c r="BT328" s="96" t="n">
        <v>46.5</v>
      </c>
      <c r="BU328" s="91" t="inlineStr">
        <is>
          <t>N</t>
        </is>
      </c>
      <c r="BV328" s="99">
        <f>IF(OR(BF328&lt;&gt;"Y",BG328&lt;&gt;"Y"),"",(AND(ISNUMBER(BQ328),BQ328&gt;0))+(BR328="Stacked up")+(AND(ISNUMBER(BH328),BH328&gt;=-Settings!$B$17))+(AND(ISNUMBER(BK328),ISNUMBER(BM328),BK328&gt;0,BM328&gt;0))+(AND(ISNUMBER(AQ328),AQ328&gt;=Settings!$B$18))+(AND(ISNUMBER(BT328),BT328&gt;=Settings!$B$19,BT328&lt;=Settings!$B$20))+(AND(ISNUMBER(AS328),AS328&gt;0))+(AND(ISNUMBER(T328),ISNUMBER(M328),T328&gt;=Settings!$B$21,M328&gt;0))+(AND(ISNUMBER(AD328),ISNUMBER(M328),AD328&gt;=Settings!$B$22,M328&gt;0))+(AY328&gt;=1))</f>
        <v/>
      </c>
      <c r="BW328" s="91">
        <f>IF(OR(AY328=0,BF328&lt;&gt;"Y",BG328&lt;&gt;"Y"),"",1+SUMPRODUCT(($A$6:$A$2604=A328)*($AY$6:$AY$2604&gt;0)*($BF$6:$BF$2604="Y")*($BG$6:$BG$2604="Y")*(($AY$6:$AY$2604&gt;AY328)+($AY$6:$AY$2604=AY328)*($AD$6:$AD$2604&gt;AD328))))</f>
        <v/>
      </c>
    </row>
    <row r="329" ht="23.85" customHeight="1" s="55">
      <c r="A329" s="90" t="n">
        <v>46296</v>
      </c>
      <c r="B329" s="91" t="inlineStr">
        <is>
          <t>AMBER</t>
        </is>
      </c>
      <c r="C329" s="91" t="inlineStr">
        <is>
          <t>INE371P01015</t>
        </is>
      </c>
      <c r="D329" s="91" t="inlineStr">
        <is>
          <t>Consumer Durables</t>
        </is>
      </c>
      <c r="E329" s="91" t="inlineStr">
        <is>
          <t>Smallcap 250</t>
        </is>
      </c>
      <c r="F329" s="93" t="n">
        <v>22924</v>
      </c>
      <c r="G329" s="92" t="inlineStr">
        <is>
          <t>N</t>
        </is>
      </c>
      <c r="H329" s="94" t="n"/>
      <c r="I329" s="91" t="inlineStr">
        <is>
          <t>N</t>
        </is>
      </c>
      <c r="J329" s="92">
        <f>IF(K329="","N","Y")</f>
        <v/>
      </c>
      <c r="K329" s="94">
        <f>_xlfn.TEXTJOIN("; ",TRUE,IF(P329="52-wk low","52-wk low",""),IF(AND(AD329&gt;=Settings!$B$12,M329&lt;0),"Distribution",""),IF(AND(AJ329="Y",M329&lt;0,AK329&lt;-Settings!$B$13),"Long unwinding",""),IF(AND(AJ329="Y",M329&lt;0,AK329&gt;Settings!$B$13),"Short buildup",""))</f>
        <v/>
      </c>
      <c r="L329" s="95" t="n">
        <v>6500</v>
      </c>
      <c r="M329" s="96" t="n">
        <v>-2.59</v>
      </c>
      <c r="N329" s="93" t="n">
        <v>1934</v>
      </c>
      <c r="O329" s="91" t="inlineStr">
        <is>
          <t>None</t>
        </is>
      </c>
      <c r="P329" s="91" t="inlineStr">
        <is>
          <t>None</t>
        </is>
      </c>
      <c r="Q329" s="97" t="n">
        <v>1.34</v>
      </c>
      <c r="R329" s="96" t="n">
        <v>1.24</v>
      </c>
      <c r="S329" s="96" t="n">
        <v>1.06</v>
      </c>
      <c r="T329" s="96" t="n">
        <v>0.58</v>
      </c>
      <c r="U329" s="96" t="n">
        <v>0.4</v>
      </c>
      <c r="V329" s="103" t="n">
        <v>0.37</v>
      </c>
      <c r="W329" s="102" t="n">
        <v>0</v>
      </c>
      <c r="X329" s="93" t="n"/>
      <c r="Y329" s="91" t="inlineStr">
        <is>
          <t>None</t>
        </is>
      </c>
      <c r="Z329" s="99" t="n">
        <v>32.04</v>
      </c>
      <c r="AA329" s="96" t="n">
        <v>0.89</v>
      </c>
      <c r="AB329" s="96" t="n">
        <v>0.91</v>
      </c>
      <c r="AC329" s="96" t="n">
        <v>0.92</v>
      </c>
      <c r="AD329" s="96" t="n">
        <v>0.52</v>
      </c>
      <c r="AE329" s="96" t="n">
        <v>0.41</v>
      </c>
      <c r="AF329" s="103" t="n">
        <v>1.2</v>
      </c>
      <c r="AG329" s="91" t="inlineStr">
        <is>
          <t>Normal</t>
        </is>
      </c>
      <c r="AH329" s="100" t="n">
        <v>0</v>
      </c>
      <c r="AI329" s="101" t="n">
        <v>0</v>
      </c>
      <c r="AJ329" s="92" t="inlineStr">
        <is>
          <t>Y</t>
        </is>
      </c>
      <c r="AK329" s="96" t="n">
        <v>-0.84</v>
      </c>
      <c r="AL329" s="91" t="inlineStr">
        <is>
          <t>Long unwinding</t>
        </is>
      </c>
      <c r="AM329" s="93" t="n">
        <v>180</v>
      </c>
      <c r="AN329" s="92" t="inlineStr">
        <is>
          <t>Smallcap250 MQ 100</t>
        </is>
      </c>
      <c r="AO329" s="102" t="n">
        <v>1</v>
      </c>
      <c r="AP329" s="103" t="n">
        <v>0.68</v>
      </c>
      <c r="AQ329" s="102" t="n">
        <v>34</v>
      </c>
      <c r="AR329" s="91" t="inlineStr">
        <is>
          <t>N</t>
        </is>
      </c>
      <c r="AS329" s="104" t="n">
        <v>0.75</v>
      </c>
      <c r="AT329" s="92">
        <f>IF(AND(P329="52-wk high",T329&gt;=Settings!$B$7),"Y","N")</f>
        <v/>
      </c>
      <c r="AU329" s="91">
        <f>IF(AND(AD329&gt;=Settings!$B$8,M329&gt;0),"Y","N")</f>
        <v/>
      </c>
      <c r="AV329" s="91">
        <f>IF(OR(AH329&gt;Settings!$B$9,AI329&gt;Settings!$B$9),"Y","N")</f>
        <v/>
      </c>
      <c r="AW329" s="91">
        <f>IF(AJ329&lt;&gt;"Y","n/a",IF(AND(M329&gt;0,AK329&gt;Settings!$B$10),"Y","N"))</f>
        <v/>
      </c>
      <c r="AX329" s="91">
        <f>IF(AO329&gt;=Settings!$B$11,"Y","N")</f>
        <v/>
      </c>
      <c r="AY329" s="99">
        <f>(AT329="Y")+(AU329="Y")+(AV329="Y")+(AW329="Y")+(AX329="Y")</f>
        <v/>
      </c>
      <c r="AZ329" s="94">
        <f>IF(AY329=0,"None",_xlfn.TEXTJOIN(", ",TRUE(),IF(AT329="Y","Breakout",""),IF(AU329="Y","Accumulation",""),IF(AV329="Y","Institutional buying",""),IF(AW329="Y","Long buildup",""),IF(AX329="Y","Momentum leader","")))</f>
        <v/>
      </c>
      <c r="BA329" s="94">
        <f>IF(BW329="","","Passes "&amp;AY329&amp;" of 5 buy-side scans"&amp;IF(G329="Y","; RED FLAG: filter out using Red flag column",""))</f>
        <v/>
      </c>
      <c r="BB329" s="91" t="inlineStr">
        <is>
          <t>Upper</t>
        </is>
      </c>
      <c r="BC329" s="92" t="inlineStr">
        <is>
          <t>Y</t>
        </is>
      </c>
      <c r="BD329" s="94" t="inlineStr">
        <is>
          <t>PE &gt; 50</t>
        </is>
      </c>
      <c r="BE329" s="94" t="n"/>
      <c r="BF329" s="92">
        <f>IF(R329*100000&gt;=Settings!$B$5,"Y","N")</f>
        <v/>
      </c>
      <c r="BG329" s="91">
        <f>IF(F329&gt;Settings!$B$6,"Y","N")</f>
        <v/>
      </c>
      <c r="BH329" s="97" t="n">
        <v>-27.57</v>
      </c>
      <c r="BI329" s="96" t="n">
        <v>-5.95</v>
      </c>
      <c r="BJ329" s="96" t="n">
        <v>-13.43</v>
      </c>
      <c r="BK329" s="96" t="n">
        <v>-12.76</v>
      </c>
      <c r="BL329" s="96" t="n">
        <v>-1.21</v>
      </c>
      <c r="BM329" s="96" t="n">
        <v>-21.13</v>
      </c>
      <c r="BN329" s="97" t="n">
        <v>-7.15</v>
      </c>
      <c r="BO329" s="96" t="n">
        <v>-9.9</v>
      </c>
      <c r="BP329" s="96" t="n">
        <v>-11.34</v>
      </c>
      <c r="BQ329" s="96" t="n">
        <v>-12.54</v>
      </c>
      <c r="BR329" s="91" t="inlineStr">
        <is>
          <t>Stacked down</t>
        </is>
      </c>
      <c r="BS329" s="91" t="inlineStr">
        <is>
          <t>None</t>
        </is>
      </c>
      <c r="BT329" s="96" t="n">
        <v>25.1</v>
      </c>
      <c r="BU329" s="91" t="inlineStr">
        <is>
          <t>N</t>
        </is>
      </c>
      <c r="BV329" s="99">
        <f>IF(OR(BF329&lt;&gt;"Y",BG329&lt;&gt;"Y"),"",(AND(ISNUMBER(BQ329),BQ329&gt;0))+(BR329="Stacked up")+(AND(ISNUMBER(BH329),BH329&gt;=-Settings!$B$17))+(AND(ISNUMBER(BK329),ISNUMBER(BM329),BK329&gt;0,BM329&gt;0))+(AND(ISNUMBER(AQ329),AQ329&gt;=Settings!$B$18))+(AND(ISNUMBER(BT329),BT329&gt;=Settings!$B$19,BT329&lt;=Settings!$B$20))+(AND(ISNUMBER(AS329),AS329&gt;0))+(AND(ISNUMBER(T329),ISNUMBER(M329),T329&gt;=Settings!$B$21,M329&gt;0))+(AND(ISNUMBER(AD329),ISNUMBER(M329),AD329&gt;=Settings!$B$22,M329&gt;0))+(AY329&gt;=1))</f>
        <v/>
      </c>
      <c r="BW329" s="91">
        <f>IF(OR(AY329=0,BF329&lt;&gt;"Y",BG329&lt;&gt;"Y"),"",1+SUMPRODUCT(($A$6:$A$2604=A329)*($AY$6:$AY$2604&gt;0)*($BF$6:$BF$2604="Y")*($BG$6:$BG$2604="Y")*(($AY$6:$AY$2604&gt;AY329)+($AY$6:$AY$2604=AY329)*($AD$6:$AD$2604&gt;AD329))))</f>
        <v/>
      </c>
    </row>
    <row r="330" ht="23.85" customHeight="1" s="55">
      <c r="A330" s="90" t="n">
        <v>46296</v>
      </c>
      <c r="B330" s="91" t="inlineStr">
        <is>
          <t>AWL</t>
        </is>
      </c>
      <c r="C330" s="91" t="inlineStr">
        <is>
          <t>INE699H01024</t>
        </is>
      </c>
      <c r="D330" s="91" t="inlineStr">
        <is>
          <t>Fast Moving Consumer Goods</t>
        </is>
      </c>
      <c r="E330" s="91" t="inlineStr">
        <is>
          <t>Smallcap 250</t>
        </is>
      </c>
      <c r="F330" s="93" t="n">
        <v>22800</v>
      </c>
      <c r="G330" s="92" t="inlineStr">
        <is>
          <t>N</t>
        </is>
      </c>
      <c r="H330" s="94" t="n"/>
      <c r="I330" s="91" t="inlineStr">
        <is>
          <t>N</t>
        </is>
      </c>
      <c r="J330" s="92">
        <f>IF(K330="","N","Y")</f>
        <v/>
      </c>
      <c r="K330" s="94">
        <f>_xlfn.TEXTJOIN("; ",TRUE,IF(P330="52-wk low","52-wk low",""),IF(AND(AD330&gt;=Settings!$B$12,M330&lt;0),"Distribution",""),IF(AND(AJ330="Y",M330&lt;0,AK330&lt;-Settings!$B$13),"Long unwinding",""),IF(AND(AJ330="Y",M330&lt;0,AK330&gt;Settings!$B$13),"Short buildup",""))</f>
        <v/>
      </c>
      <c r="L330" s="95" t="n">
        <v>175.43</v>
      </c>
      <c r="M330" s="96" t="n">
        <v>-1.27</v>
      </c>
      <c r="N330" s="93" t="n">
        <v>1184</v>
      </c>
      <c r="O330" s="91" t="inlineStr">
        <is>
          <t>None</t>
        </is>
      </c>
      <c r="P330" s="91" t="inlineStr">
        <is>
          <t>None</t>
        </is>
      </c>
      <c r="Q330" s="97" t="n">
        <v>19.91</v>
      </c>
      <c r="R330" s="96" t="n">
        <v>19.93</v>
      </c>
      <c r="S330" s="96" t="n">
        <v>0.98</v>
      </c>
      <c r="T330" s="96" t="n">
        <v>0.71</v>
      </c>
      <c r="U330" s="96" t="n">
        <v>0.65</v>
      </c>
      <c r="V330" s="103" t="n">
        <v>0.65</v>
      </c>
      <c r="W330" s="102" t="n">
        <v>2</v>
      </c>
      <c r="X330" s="93" t="n"/>
      <c r="Y330" s="91" t="inlineStr">
        <is>
          <t>None</t>
        </is>
      </c>
      <c r="Z330" s="99" t="n">
        <v>54.57</v>
      </c>
      <c r="AA330" s="96" t="n">
        <v>1.13</v>
      </c>
      <c r="AB330" s="96" t="n">
        <v>1.09</v>
      </c>
      <c r="AC330" s="96" t="n">
        <v>1.09</v>
      </c>
      <c r="AD330" s="96" t="n">
        <v>0.83</v>
      </c>
      <c r="AE330" s="96" t="n">
        <v>0.74</v>
      </c>
      <c r="AF330" s="103" t="n">
        <v>1.02</v>
      </c>
      <c r="AG330" s="91" t="inlineStr">
        <is>
          <t>Normal</t>
        </is>
      </c>
      <c r="AH330" s="100" t="n">
        <v>0</v>
      </c>
      <c r="AI330" s="101" t="n">
        <v>0</v>
      </c>
      <c r="AJ330" s="92" t="inlineStr">
        <is>
          <t>N</t>
        </is>
      </c>
      <c r="AK330" s="96" t="n"/>
      <c r="AL330" s="91" t="inlineStr">
        <is>
          <t>n/a</t>
        </is>
      </c>
      <c r="AM330" s="93" t="n"/>
      <c r="AN330" s="92" t="inlineStr">
        <is>
          <t>None</t>
        </is>
      </c>
      <c r="AO330" s="102" t="n">
        <v>0</v>
      </c>
      <c r="AP330" s="103" t="n">
        <v>0.54</v>
      </c>
      <c r="AQ330" s="102" t="n">
        <v>9</v>
      </c>
      <c r="AR330" s="91" t="inlineStr">
        <is>
          <t>N</t>
        </is>
      </c>
      <c r="AS330" s="104" t="n">
        <v>2.11</v>
      </c>
      <c r="AT330" s="92">
        <f>IF(AND(P330="52-wk high",T330&gt;=Settings!$B$7),"Y","N")</f>
        <v/>
      </c>
      <c r="AU330" s="91">
        <f>IF(AND(AD330&gt;=Settings!$B$8,M330&gt;0),"Y","N")</f>
        <v/>
      </c>
      <c r="AV330" s="91">
        <f>IF(OR(AH330&gt;Settings!$B$9,AI330&gt;Settings!$B$9),"Y","N")</f>
        <v/>
      </c>
      <c r="AW330" s="91">
        <f>IF(AJ330&lt;&gt;"Y","n/a",IF(AND(M330&gt;0,AK330&gt;Settings!$B$10),"Y","N"))</f>
        <v/>
      </c>
      <c r="AX330" s="91">
        <f>IF(AO330&gt;=Settings!$B$11,"Y","N")</f>
        <v/>
      </c>
      <c r="AY330" s="99">
        <f>(AT330="Y")+(AU330="Y")+(AV330="Y")+(AW330="Y")+(AX330="Y")</f>
        <v/>
      </c>
      <c r="AZ330" s="94">
        <f>IF(AY330=0,"None",_xlfn.TEXTJOIN(", ",TRUE(),IF(AT330="Y","Breakout",""),IF(AU330="Y","Accumulation",""),IF(AV330="Y","Institutional buying",""),IF(AW330="Y","Long buildup",""),IF(AX330="Y","Momentum leader","")))</f>
        <v/>
      </c>
      <c r="BA330" s="94">
        <f>IF(BW330="","","Passes "&amp;AY330&amp;" of 5 buy-side scans"&amp;IF(G330="Y","; RED FLAG: filter out using Red flag column",""))</f>
        <v/>
      </c>
      <c r="BB330" s="91" t="inlineStr">
        <is>
          <t>None</t>
        </is>
      </c>
      <c r="BC330" s="92" t="inlineStr">
        <is>
          <t>N</t>
        </is>
      </c>
      <c r="BD330" s="94" t="n"/>
      <c r="BE330" s="94" t="n"/>
      <c r="BF330" s="92">
        <f>IF(R330*100000&gt;=Settings!$B$5,"Y","N")</f>
        <v/>
      </c>
      <c r="BG330" s="91">
        <f>IF(F330&gt;Settings!$B$6,"Y","N")</f>
        <v/>
      </c>
      <c r="BH330" s="97" t="n">
        <v>-37.99</v>
      </c>
      <c r="BI330" s="96" t="n">
        <v>-5.01</v>
      </c>
      <c r="BJ330" s="96" t="n">
        <v>-9.75</v>
      </c>
      <c r="BK330" s="96" t="n">
        <v>-4.76</v>
      </c>
      <c r="BL330" s="96" t="n">
        <v>-3.94</v>
      </c>
      <c r="BM330" s="96" t="n">
        <v>-33.31</v>
      </c>
      <c r="BN330" s="97" t="n">
        <v>-4.59</v>
      </c>
      <c r="BO330" s="96" t="n">
        <v>-6.36</v>
      </c>
      <c r="BP330" s="96" t="n">
        <v>-8.07</v>
      </c>
      <c r="BQ330" s="96" t="n">
        <v>-12.74</v>
      </c>
      <c r="BR330" s="91" t="inlineStr">
        <is>
          <t>Stacked down</t>
        </is>
      </c>
      <c r="BS330" s="91" t="inlineStr">
        <is>
          <t>None</t>
        </is>
      </c>
      <c r="BT330" s="96" t="n">
        <v>24.8</v>
      </c>
      <c r="BU330" s="91" t="inlineStr">
        <is>
          <t>N</t>
        </is>
      </c>
      <c r="BV330" s="99">
        <f>IF(OR(BF330&lt;&gt;"Y",BG330&lt;&gt;"Y"),"",(AND(ISNUMBER(BQ330),BQ330&gt;0))+(BR330="Stacked up")+(AND(ISNUMBER(BH330),BH330&gt;=-Settings!$B$17))+(AND(ISNUMBER(BK330),ISNUMBER(BM330),BK330&gt;0,BM330&gt;0))+(AND(ISNUMBER(AQ330),AQ330&gt;=Settings!$B$18))+(AND(ISNUMBER(BT330),BT330&gt;=Settings!$B$19,BT330&lt;=Settings!$B$20))+(AND(ISNUMBER(AS330),AS330&gt;0))+(AND(ISNUMBER(T330),ISNUMBER(M330),T330&gt;=Settings!$B$21,M330&gt;0))+(AND(ISNUMBER(AD330),ISNUMBER(M330),AD330&gt;=Settings!$B$22,M330&gt;0))+(AY330&gt;=1))</f>
        <v/>
      </c>
      <c r="BW330" s="91">
        <f>IF(OR(AY330=0,BF330&lt;&gt;"Y",BG330&lt;&gt;"Y"),"",1+SUMPRODUCT(($A$6:$A$2604=A330)*($AY$6:$AY$2604&gt;0)*($BF$6:$BF$2604="Y")*($BG$6:$BG$2604="Y")*(($AY$6:$AY$2604&gt;AY330)+($AY$6:$AY$2604=AY330)*($AD$6:$AD$2604&gt;AD330))))</f>
        <v/>
      </c>
    </row>
    <row r="331" ht="23.85" customHeight="1" s="55">
      <c r="A331" s="90" t="n">
        <v>46296</v>
      </c>
      <c r="B331" s="91" t="inlineStr">
        <is>
          <t>CUB</t>
        </is>
      </c>
      <c r="C331" s="91" t="inlineStr">
        <is>
          <t>INE491A01021</t>
        </is>
      </c>
      <c r="D331" s="91" t="inlineStr">
        <is>
          <t>Financial Services</t>
        </is>
      </c>
      <c r="E331" s="91" t="inlineStr">
        <is>
          <t>Smallcap 250</t>
        </is>
      </c>
      <c r="F331" s="93" t="n">
        <v>22792</v>
      </c>
      <c r="G331" s="92" t="inlineStr">
        <is>
          <t>N</t>
        </is>
      </c>
      <c r="H331" s="94" t="n"/>
      <c r="I331" s="91" t="inlineStr">
        <is>
          <t>N</t>
        </is>
      </c>
      <c r="J331" s="92">
        <f>IF(K331="","N","Y")</f>
        <v/>
      </c>
      <c r="K331" s="94">
        <f>_xlfn.TEXTJOIN("; ",TRUE,IF(P331="52-wk low","52-wk low",""),IF(AND(AD331&gt;=Settings!$B$12,M331&lt;0),"Distribution",""),IF(AND(AJ331="Y",M331&lt;0,AK331&lt;-Settings!$B$13),"Long unwinding",""),IF(AND(AJ331="Y",M331&lt;0,AK331&gt;Settings!$B$13),"Short buildup",""))</f>
        <v/>
      </c>
      <c r="L331" s="95" t="n">
        <v>230.04</v>
      </c>
      <c r="M331" s="96" t="n">
        <v>1.77</v>
      </c>
      <c r="N331" s="93" t="n">
        <v>215</v>
      </c>
      <c r="O331" s="91" t="inlineStr">
        <is>
          <t>None</t>
        </is>
      </c>
      <c r="P331" s="91" t="inlineStr">
        <is>
          <t>None</t>
        </is>
      </c>
      <c r="Q331" s="97" t="n">
        <v>47.76</v>
      </c>
      <c r="R331" s="96" t="n">
        <v>26.86</v>
      </c>
      <c r="S331" s="96" t="n">
        <v>1.87</v>
      </c>
      <c r="T331" s="96" t="n">
        <v>1.51</v>
      </c>
      <c r="U331" s="96" t="n">
        <v>1.68</v>
      </c>
      <c r="V331" s="103" t="n">
        <v>0.95</v>
      </c>
      <c r="W331" s="102" t="n">
        <v>5</v>
      </c>
      <c r="X331" s="93" t="n">
        <v>149</v>
      </c>
      <c r="Y331" s="91" t="inlineStr">
        <is>
          <t>None</t>
        </is>
      </c>
      <c r="Z331" s="99" t="n">
        <v>34.76</v>
      </c>
      <c r="AA331" s="96" t="n">
        <v>0.82</v>
      </c>
      <c r="AB331" s="96" t="n">
        <v>0.73</v>
      </c>
      <c r="AC331" s="96" t="n">
        <v>1.6</v>
      </c>
      <c r="AD331" s="96" t="n">
        <v>1.15</v>
      </c>
      <c r="AE331" s="96" t="n">
        <v>1.18</v>
      </c>
      <c r="AF331" s="103" t="n">
        <v>0.8</v>
      </c>
      <c r="AG331" s="91" t="inlineStr">
        <is>
          <t>Normal</t>
        </is>
      </c>
      <c r="AH331" s="100" t="n">
        <v>0</v>
      </c>
      <c r="AI331" s="101" t="n">
        <v>0</v>
      </c>
      <c r="AJ331" s="92" t="inlineStr">
        <is>
          <t>N</t>
        </is>
      </c>
      <c r="AK331" s="96" t="n"/>
      <c r="AL331" s="91" t="inlineStr">
        <is>
          <t>n/a</t>
        </is>
      </c>
      <c r="AM331" s="93" t="n"/>
      <c r="AN331" s="92" t="inlineStr">
        <is>
          <t>Smallcap250 MQ 100; MidSmall400 MQ 100</t>
        </is>
      </c>
      <c r="AO331" s="102" t="n">
        <v>2</v>
      </c>
      <c r="AP331" s="103" t="n">
        <v>0.84</v>
      </c>
      <c r="AQ331" s="102" t="n">
        <v>53</v>
      </c>
      <c r="AR331" s="91" t="inlineStr">
        <is>
          <t>N</t>
        </is>
      </c>
      <c r="AS331" s="104" t="n">
        <v>0.6</v>
      </c>
      <c r="AT331" s="92">
        <f>IF(AND(P331="52-wk high",T331&gt;=Settings!$B$7),"Y","N")</f>
        <v/>
      </c>
      <c r="AU331" s="91">
        <f>IF(AND(AD331&gt;=Settings!$B$8,M331&gt;0),"Y","N")</f>
        <v/>
      </c>
      <c r="AV331" s="91">
        <f>IF(OR(AH331&gt;Settings!$B$9,AI331&gt;Settings!$B$9),"Y","N")</f>
        <v/>
      </c>
      <c r="AW331" s="91">
        <f>IF(AJ331&lt;&gt;"Y","n/a",IF(AND(M331&gt;0,AK331&gt;Settings!$B$10),"Y","N"))</f>
        <v/>
      </c>
      <c r="AX331" s="91">
        <f>IF(AO331&gt;=Settings!$B$11,"Y","N")</f>
        <v/>
      </c>
      <c r="AY331" s="99">
        <f>(AT331="Y")+(AU331="Y")+(AV331="Y")+(AW331="Y")+(AX331="Y")</f>
        <v/>
      </c>
      <c r="AZ331" s="94">
        <f>IF(AY331=0,"None",_xlfn.TEXTJOIN(", ",TRUE(),IF(AT331="Y","Breakout",""),IF(AU331="Y","Accumulation",""),IF(AV331="Y","Institutional buying",""),IF(AW331="Y","Long buildup",""),IF(AX331="Y","Momentum leader","")))</f>
        <v/>
      </c>
      <c r="BA331" s="94">
        <f>IF(BW331="","","Passes "&amp;AY331&amp;" of 5 buy-side scans"&amp;IF(G331="Y","; RED FLAG: filter out using Red flag column",""))</f>
        <v/>
      </c>
      <c r="BB331" s="91" t="inlineStr">
        <is>
          <t>None</t>
        </is>
      </c>
      <c r="BC331" s="92" t="inlineStr">
        <is>
          <t>N</t>
        </is>
      </c>
      <c r="BD331" s="94" t="n"/>
      <c r="BE331" s="94" t="inlineStr">
        <is>
          <t>BONUS 1:3, ex 12-Jun-2026</t>
        </is>
      </c>
      <c r="BF331" s="92">
        <f>IF(R331*100000&gt;=Settings!$B$5,"Y","N")</f>
        <v/>
      </c>
      <c r="BG331" s="91">
        <f>IF(F331&gt;Settings!$B$6,"Y","N")</f>
        <v/>
      </c>
      <c r="BH331" s="97" t="n">
        <v>-7.56</v>
      </c>
      <c r="BI331" s="96" t="n">
        <v>4.32</v>
      </c>
      <c r="BJ331" s="96" t="n">
        <v>-2.11</v>
      </c>
      <c r="BK331" s="96" t="n">
        <v>6.48</v>
      </c>
      <c r="BL331" s="96" t="n">
        <v>-4.02</v>
      </c>
      <c r="BM331" s="96" t="n">
        <v>8.49</v>
      </c>
      <c r="BN331" s="97" t="n">
        <v>1.89</v>
      </c>
      <c r="BO331" s="96" t="n">
        <v>2.09</v>
      </c>
      <c r="BP331" s="96" t="n">
        <v>0.22</v>
      </c>
      <c r="BQ331" s="96" t="n">
        <v>-2.17</v>
      </c>
      <c r="BR331" s="91" t="inlineStr">
        <is>
          <t>Mixed</t>
        </is>
      </c>
      <c r="BS331" s="91" t="inlineStr">
        <is>
          <t>None</t>
        </is>
      </c>
      <c r="BT331" s="96" t="n">
        <v>55.6</v>
      </c>
      <c r="BU331" s="91" t="inlineStr">
        <is>
          <t>N</t>
        </is>
      </c>
      <c r="BV331" s="99">
        <f>IF(OR(BF331&lt;&gt;"Y",BG331&lt;&gt;"Y"),"",(AND(ISNUMBER(BQ331),BQ331&gt;0))+(BR331="Stacked up")+(AND(ISNUMBER(BH331),BH331&gt;=-Settings!$B$17))+(AND(ISNUMBER(BK331),ISNUMBER(BM331),BK331&gt;0,BM331&gt;0))+(AND(ISNUMBER(AQ331),AQ331&gt;=Settings!$B$18))+(AND(ISNUMBER(BT331),BT331&gt;=Settings!$B$19,BT331&lt;=Settings!$B$20))+(AND(ISNUMBER(AS331),AS331&gt;0))+(AND(ISNUMBER(T331),ISNUMBER(M331),T331&gt;=Settings!$B$21,M331&gt;0))+(AND(ISNUMBER(AD331),ISNUMBER(M331),AD331&gt;=Settings!$B$22,M331&gt;0))+(AY331&gt;=1))</f>
        <v/>
      </c>
      <c r="BW331" s="91">
        <f>IF(OR(AY331=0,BF331&lt;&gt;"Y",BG331&lt;&gt;"Y"),"",1+SUMPRODUCT(($A$6:$A$2604=A331)*($AY$6:$AY$2604&gt;0)*($BF$6:$BF$2604="Y")*($BG$6:$BG$2604="Y")*(($AY$6:$AY$2604&gt;AY331)+($AY$6:$AY$2604=AY331)*($AD$6:$AD$2604&gt;AD331))))</f>
        <v/>
      </c>
    </row>
    <row r="332" ht="23.85" customHeight="1" s="55">
      <c r="A332" s="90" t="n">
        <v>46296</v>
      </c>
      <c r="B332" s="91" t="inlineStr">
        <is>
          <t>KAYNES</t>
        </is>
      </c>
      <c r="C332" s="91" t="inlineStr">
        <is>
          <t>INE918Z01012</t>
        </is>
      </c>
      <c r="D332" s="91" t="inlineStr">
        <is>
          <t>Capital Goods</t>
        </is>
      </c>
      <c r="E332" s="91" t="inlineStr">
        <is>
          <t>Smallcap 250</t>
        </is>
      </c>
      <c r="F332" s="93" t="n">
        <v>22785</v>
      </c>
      <c r="G332" s="92" t="inlineStr">
        <is>
          <t>N</t>
        </is>
      </c>
      <c r="H332" s="94" t="n"/>
      <c r="I332" s="91" t="inlineStr">
        <is>
          <t>N</t>
        </is>
      </c>
      <c r="J332" s="92">
        <f>IF(K332="","N","Y")</f>
        <v/>
      </c>
      <c r="K332" s="94">
        <f>_xlfn.TEXTJOIN("; ",TRUE,IF(P332="52-wk low","52-wk low",""),IF(AND(AD332&gt;=Settings!$B$12,M332&lt;0),"Distribution",""),IF(AND(AJ332="Y",M332&lt;0,AK332&lt;-Settings!$B$13),"Long unwinding",""),IF(AND(AJ332="Y",M332&lt;0,AK332&gt;Settings!$B$13),"Short buildup",""))</f>
        <v/>
      </c>
      <c r="L332" s="95" t="n">
        <v>3399</v>
      </c>
      <c r="M332" s="96" t="n">
        <v>-2.91</v>
      </c>
      <c r="N332" s="93" t="n">
        <v>2053</v>
      </c>
      <c r="O332" s="91" t="inlineStr">
        <is>
          <t>None</t>
        </is>
      </c>
      <c r="P332" s="91" t="inlineStr">
        <is>
          <t>None</t>
        </is>
      </c>
      <c r="Q332" s="97" t="n">
        <v>9.640000000000001</v>
      </c>
      <c r="R332" s="96" t="n">
        <v>10.91</v>
      </c>
      <c r="S332" s="96" t="n">
        <v>0.89</v>
      </c>
      <c r="T332" s="96" t="n">
        <v>0.74</v>
      </c>
      <c r="U332" s="96" t="n">
        <v>0.67</v>
      </c>
      <c r="V332" s="103" t="n">
        <v>0.76</v>
      </c>
      <c r="W332" s="102" t="n">
        <v>3</v>
      </c>
      <c r="X332" s="93" t="n"/>
      <c r="Y332" s="91" t="inlineStr">
        <is>
          <t>None</t>
        </is>
      </c>
      <c r="Z332" s="99" t="n">
        <v>24.82</v>
      </c>
      <c r="AA332" s="96" t="n">
        <v>0.9399999999999999</v>
      </c>
      <c r="AB332" s="96" t="n">
        <v>0.99</v>
      </c>
      <c r="AC332" s="96" t="n">
        <v>0.87</v>
      </c>
      <c r="AD332" s="96" t="n">
        <v>0.76</v>
      </c>
      <c r="AE332" s="96" t="n">
        <v>0.67</v>
      </c>
      <c r="AF332" s="103" t="n">
        <v>1.03</v>
      </c>
      <c r="AG332" s="91" t="inlineStr">
        <is>
          <t>Normal</t>
        </is>
      </c>
      <c r="AH332" s="100" t="n">
        <v>0</v>
      </c>
      <c r="AI332" s="101" t="n">
        <v>0</v>
      </c>
      <c r="AJ332" s="92" t="inlineStr">
        <is>
          <t>Y</t>
        </is>
      </c>
      <c r="AK332" s="96" t="n">
        <v>5.07</v>
      </c>
      <c r="AL332" s="91" t="inlineStr">
        <is>
          <t>Short buildup</t>
        </is>
      </c>
      <c r="AM332" s="93" t="n">
        <v>85</v>
      </c>
      <c r="AN332" s="92" t="inlineStr">
        <is>
          <t>None</t>
        </is>
      </c>
      <c r="AO332" s="102" t="n">
        <v>0</v>
      </c>
      <c r="AP332" s="103" t="n">
        <v>0.59</v>
      </c>
      <c r="AQ332" s="102" t="n">
        <v>18</v>
      </c>
      <c r="AR332" s="91" t="inlineStr">
        <is>
          <t>N</t>
        </is>
      </c>
      <c r="AS332" s="104" t="n">
        <v>5.9</v>
      </c>
      <c r="AT332" s="92">
        <f>IF(AND(P332="52-wk high",T332&gt;=Settings!$B$7),"Y","N")</f>
        <v/>
      </c>
      <c r="AU332" s="91">
        <f>IF(AND(AD332&gt;=Settings!$B$8,M332&gt;0),"Y","N")</f>
        <v/>
      </c>
      <c r="AV332" s="91">
        <f>IF(OR(AH332&gt;Settings!$B$9,AI332&gt;Settings!$B$9),"Y","N")</f>
        <v/>
      </c>
      <c r="AW332" s="91">
        <f>IF(AJ332&lt;&gt;"Y","n/a",IF(AND(M332&gt;0,AK332&gt;Settings!$B$10),"Y","N"))</f>
        <v/>
      </c>
      <c r="AX332" s="91">
        <f>IF(AO332&gt;=Settings!$B$11,"Y","N")</f>
        <v/>
      </c>
      <c r="AY332" s="99">
        <f>(AT332="Y")+(AU332="Y")+(AV332="Y")+(AW332="Y")+(AX332="Y")</f>
        <v/>
      </c>
      <c r="AZ332" s="94">
        <f>IF(AY332=0,"None",_xlfn.TEXTJOIN(", ",TRUE(),IF(AT332="Y","Breakout",""),IF(AU332="Y","Accumulation",""),IF(AV332="Y","Institutional buying",""),IF(AW332="Y","Long buildup",""),IF(AX332="Y","Momentum leader","")))</f>
        <v/>
      </c>
      <c r="BA332" s="94">
        <f>IF(BW332="","","Passes "&amp;AY332&amp;" of 5 buy-side scans"&amp;IF(G332="Y","; RED FLAG: filter out using Red flag column",""))</f>
        <v/>
      </c>
      <c r="BB332" s="91" t="inlineStr">
        <is>
          <t>Upper</t>
        </is>
      </c>
      <c r="BC332" s="92" t="inlineStr">
        <is>
          <t>Y</t>
        </is>
      </c>
      <c r="BD332" s="94" t="inlineStr">
        <is>
          <t>PE &gt; 50; High-low range &gt;150% in 12 months</t>
        </is>
      </c>
      <c r="BE332" s="94" t="n"/>
      <c r="BF332" s="92">
        <f>IF(R332*100000&gt;=Settings!$B$5,"Y","N")</f>
        <v/>
      </c>
      <c r="BG332" s="91">
        <f>IF(F332&gt;Settings!$B$6,"Y","N")</f>
        <v/>
      </c>
      <c r="BH332" s="97" t="n">
        <v>-55.89</v>
      </c>
      <c r="BI332" s="96" t="n">
        <v>-3.15</v>
      </c>
      <c r="BJ332" s="96" t="n">
        <v>-5.6</v>
      </c>
      <c r="BK332" s="96" t="n">
        <v>7.83</v>
      </c>
      <c r="BL332" s="96" t="n">
        <v>-3.98</v>
      </c>
      <c r="BM332" s="96" t="n">
        <v>-52.51</v>
      </c>
      <c r="BN332" s="97" t="n">
        <v>-4.28</v>
      </c>
      <c r="BO332" s="96" t="n">
        <v>-4.87</v>
      </c>
      <c r="BP332" s="96" t="n">
        <v>-6.33</v>
      </c>
      <c r="BQ332" s="96" t="n">
        <v>-16.21</v>
      </c>
      <c r="BR332" s="91" t="inlineStr">
        <is>
          <t>Stacked down</t>
        </is>
      </c>
      <c r="BS332" s="91" t="inlineStr">
        <is>
          <t>None</t>
        </is>
      </c>
      <c r="BT332" s="96" t="n">
        <v>38.2</v>
      </c>
      <c r="BU332" s="91" t="inlineStr">
        <is>
          <t>N</t>
        </is>
      </c>
      <c r="BV332" s="99">
        <f>IF(OR(BF332&lt;&gt;"Y",BG332&lt;&gt;"Y"),"",(AND(ISNUMBER(BQ332),BQ332&gt;0))+(BR332="Stacked up")+(AND(ISNUMBER(BH332),BH332&gt;=-Settings!$B$17))+(AND(ISNUMBER(BK332),ISNUMBER(BM332),BK332&gt;0,BM332&gt;0))+(AND(ISNUMBER(AQ332),AQ332&gt;=Settings!$B$18))+(AND(ISNUMBER(BT332),BT332&gt;=Settings!$B$19,BT332&lt;=Settings!$B$20))+(AND(ISNUMBER(AS332),AS332&gt;0))+(AND(ISNUMBER(T332),ISNUMBER(M332),T332&gt;=Settings!$B$21,M332&gt;0))+(AND(ISNUMBER(AD332),ISNUMBER(M332),AD332&gt;=Settings!$B$22,M332&gt;0))+(AY332&gt;=1))</f>
        <v/>
      </c>
      <c r="BW332" s="91">
        <f>IF(OR(AY332=0,BF332&lt;&gt;"Y",BG332&lt;&gt;"Y"),"",1+SUMPRODUCT(($A$6:$A$2604=A332)*($AY$6:$AY$2604&gt;0)*($BF$6:$BF$2604="Y")*($BG$6:$BG$2604="Y")*(($AY$6:$AY$2604&gt;AY332)+($AY$6:$AY$2604=AY332)*($AD$6:$AD$2604&gt;AD332))))</f>
        <v/>
      </c>
    </row>
    <row r="333" ht="23.85" customHeight="1" s="55">
      <c r="A333" s="90" t="n">
        <v>46296</v>
      </c>
      <c r="B333" s="91" t="inlineStr">
        <is>
          <t>SJVN</t>
        </is>
      </c>
      <c r="C333" s="91" t="inlineStr">
        <is>
          <t>INE002L01015</t>
        </is>
      </c>
      <c r="D333" s="91" t="inlineStr">
        <is>
          <t>Power</t>
        </is>
      </c>
      <c r="E333" s="91" t="inlineStr">
        <is>
          <t>Smallcap 250</t>
        </is>
      </c>
      <c r="F333" s="93" t="n">
        <v>22757</v>
      </c>
      <c r="G333" s="92" t="inlineStr">
        <is>
          <t>N</t>
        </is>
      </c>
      <c r="H333" s="94" t="n"/>
      <c r="I333" s="91" t="inlineStr">
        <is>
          <t>N</t>
        </is>
      </c>
      <c r="J333" s="92">
        <f>IF(K333="","N","Y")</f>
        <v/>
      </c>
      <c r="K333" s="94">
        <f>_xlfn.TEXTJOIN("; ",TRUE,IF(P333="52-wk low","52-wk low",""),IF(AND(AD333&gt;=Settings!$B$12,M333&lt;0),"Distribution",""),IF(AND(AJ333="Y",M333&lt;0,AK333&lt;-Settings!$B$13),"Long unwinding",""),IF(AND(AJ333="Y",M333&lt;0,AK333&gt;Settings!$B$13),"Short buildup",""))</f>
        <v/>
      </c>
      <c r="L333" s="95" t="n">
        <v>57.91</v>
      </c>
      <c r="M333" s="96" t="n">
        <v>-2.38</v>
      </c>
      <c r="N333" s="93" t="n">
        <v>1834</v>
      </c>
      <c r="O333" s="91" t="inlineStr">
        <is>
          <t>None</t>
        </is>
      </c>
      <c r="P333" s="91" t="inlineStr">
        <is>
          <t>52-wk low</t>
        </is>
      </c>
      <c r="Q333" s="97" t="n">
        <v>43.76</v>
      </c>
      <c r="R333" s="96" t="n">
        <v>28.92</v>
      </c>
      <c r="S333" s="96" t="n">
        <v>1.59</v>
      </c>
      <c r="T333" s="96" t="n">
        <v>2.1</v>
      </c>
      <c r="U333" s="96" t="n">
        <v>1.71</v>
      </c>
      <c r="V333" s="103" t="n">
        <v>1.12</v>
      </c>
      <c r="W333" s="102" t="n">
        <v>6</v>
      </c>
      <c r="X333" s="93" t="n">
        <v>130</v>
      </c>
      <c r="Y333" s="91" t="inlineStr">
        <is>
          <t>None</t>
        </is>
      </c>
      <c r="Z333" s="99" t="n">
        <v>40.98</v>
      </c>
      <c r="AA333" s="96" t="n">
        <v>0.88</v>
      </c>
      <c r="AB333" s="96" t="n">
        <v>0.83</v>
      </c>
      <c r="AC333" s="96" t="n">
        <v>1.38</v>
      </c>
      <c r="AD333" s="96" t="n">
        <v>1.79</v>
      </c>
      <c r="AE333" s="96" t="n">
        <v>1.65</v>
      </c>
      <c r="AF333" s="103" t="n">
        <v>1.09</v>
      </c>
      <c r="AG333" s="91" t="inlineStr">
        <is>
          <t>Normal</t>
        </is>
      </c>
      <c r="AH333" s="100" t="n">
        <v>0</v>
      </c>
      <c r="AI333" s="101" t="n">
        <v>0</v>
      </c>
      <c r="AJ333" s="92" t="inlineStr">
        <is>
          <t>N</t>
        </is>
      </c>
      <c r="AK333" s="96" t="n"/>
      <c r="AL333" s="91" t="inlineStr">
        <is>
          <t>n/a</t>
        </is>
      </c>
      <c r="AM333" s="93" t="n"/>
      <c r="AN333" s="92" t="inlineStr">
        <is>
          <t>None</t>
        </is>
      </c>
      <c r="AO333" s="102" t="n">
        <v>0</v>
      </c>
      <c r="AP333" s="103" t="n">
        <v>0.5</v>
      </c>
      <c r="AQ333" s="102" t="n">
        <v>5</v>
      </c>
      <c r="AR333" s="91" t="inlineStr">
        <is>
          <t>N</t>
        </is>
      </c>
      <c r="AS333" s="104" t="n">
        <v>3.38</v>
      </c>
      <c r="AT333" s="92">
        <f>IF(AND(P333="52-wk high",T333&gt;=Settings!$B$7),"Y","N")</f>
        <v/>
      </c>
      <c r="AU333" s="91">
        <f>IF(AND(AD333&gt;=Settings!$B$8,M333&gt;0),"Y","N")</f>
        <v/>
      </c>
      <c r="AV333" s="91">
        <f>IF(OR(AH333&gt;Settings!$B$9,AI333&gt;Settings!$B$9),"Y","N")</f>
        <v/>
      </c>
      <c r="AW333" s="91">
        <f>IF(AJ333&lt;&gt;"Y","n/a",IF(AND(M333&gt;0,AK333&gt;Settings!$B$10),"Y","N"))</f>
        <v/>
      </c>
      <c r="AX333" s="91">
        <f>IF(AO333&gt;=Settings!$B$11,"Y","N")</f>
        <v/>
      </c>
      <c r="AY333" s="99">
        <f>(AT333="Y")+(AU333="Y")+(AV333="Y")+(AW333="Y")+(AX333="Y")</f>
        <v/>
      </c>
      <c r="AZ333" s="94">
        <f>IF(AY333=0,"None",_xlfn.TEXTJOIN(", ",TRUE(),IF(AT333="Y","Breakout",""),IF(AU333="Y","Accumulation",""),IF(AV333="Y","Institutional buying",""),IF(AW333="Y","Long buildup",""),IF(AX333="Y","Momentum leader","")))</f>
        <v/>
      </c>
      <c r="BA333" s="94">
        <f>IF(BW333="","","Passes "&amp;AY333&amp;" of 5 buy-side scans"&amp;IF(G333="Y","; RED FLAG: filter out using Red flag column",""))</f>
        <v/>
      </c>
      <c r="BB333" s="91" t="inlineStr">
        <is>
          <t>None</t>
        </is>
      </c>
      <c r="BC333" s="92" t="inlineStr">
        <is>
          <t>N</t>
        </is>
      </c>
      <c r="BD333" s="94" t="n"/>
      <c r="BE333" s="94" t="n"/>
      <c r="BF333" s="92">
        <f>IF(R333*100000&gt;=Settings!$B$5,"Y","N")</f>
        <v/>
      </c>
      <c r="BG333" s="91">
        <f>IF(F333&gt;Settings!$B$6,"Y","N")</f>
        <v/>
      </c>
      <c r="BH333" s="97" t="n">
        <v>-37.16</v>
      </c>
      <c r="BI333" s="96" t="n">
        <v>-6.96</v>
      </c>
      <c r="BJ333" s="96" t="n">
        <v>-10.8</v>
      </c>
      <c r="BK333" s="96" t="n">
        <v>-20.27</v>
      </c>
      <c r="BL333" s="96" t="n">
        <v>-13.9</v>
      </c>
      <c r="BM333" s="96" t="n">
        <v>-36.33</v>
      </c>
      <c r="BN333" s="97" t="n">
        <v>-7.72</v>
      </c>
      <c r="BO333" s="96" t="n">
        <v>-11.4</v>
      </c>
      <c r="BP333" s="96" t="n">
        <v>-14.99</v>
      </c>
      <c r="BQ333" s="96" t="n">
        <v>-19.88</v>
      </c>
      <c r="BR333" s="91" t="inlineStr">
        <is>
          <t>Stacked down</t>
        </is>
      </c>
      <c r="BS333" s="91" t="inlineStr">
        <is>
          <t>None</t>
        </is>
      </c>
      <c r="BT333" s="96" t="n">
        <v>12.1</v>
      </c>
      <c r="BU333" s="91" t="inlineStr">
        <is>
          <t>N</t>
        </is>
      </c>
      <c r="BV333" s="99">
        <f>IF(OR(BF333&lt;&gt;"Y",BG333&lt;&gt;"Y"),"",(AND(ISNUMBER(BQ333),BQ333&gt;0))+(BR333="Stacked up")+(AND(ISNUMBER(BH333),BH333&gt;=-Settings!$B$17))+(AND(ISNUMBER(BK333),ISNUMBER(BM333),BK333&gt;0,BM333&gt;0))+(AND(ISNUMBER(AQ333),AQ333&gt;=Settings!$B$18))+(AND(ISNUMBER(BT333),BT333&gt;=Settings!$B$19,BT333&lt;=Settings!$B$20))+(AND(ISNUMBER(AS333),AS333&gt;0))+(AND(ISNUMBER(T333),ISNUMBER(M333),T333&gt;=Settings!$B$21,M333&gt;0))+(AND(ISNUMBER(AD333),ISNUMBER(M333),AD333&gt;=Settings!$B$22,M333&gt;0))+(AY333&gt;=1))</f>
        <v/>
      </c>
      <c r="BW333" s="91">
        <f>IF(OR(AY333=0,BF333&lt;&gt;"Y",BG333&lt;&gt;"Y"),"",1+SUMPRODUCT(($A$6:$A$2604=A333)*($AY$6:$AY$2604&gt;0)*($BF$6:$BF$2604="Y")*($BG$6:$BG$2604="Y")*(($AY$6:$AY$2604&gt;AY333)+($AY$6:$AY$2604=AY333)*($AD$6:$AD$2604&gt;AD333))))</f>
        <v/>
      </c>
    </row>
    <row r="334" ht="23.85" customHeight="1" s="55">
      <c r="A334" s="90" t="n">
        <v>46296</v>
      </c>
      <c r="B334" s="91" t="inlineStr">
        <is>
          <t>WELSPUNLIV</t>
        </is>
      </c>
      <c r="C334" s="91" t="inlineStr">
        <is>
          <t>INE192B01031</t>
        </is>
      </c>
      <c r="D334" s="91" t="inlineStr">
        <is>
          <t>Textiles</t>
        </is>
      </c>
      <c r="E334" s="91" t="inlineStr">
        <is>
          <t>Smallcap 250</t>
        </is>
      </c>
      <c r="F334" s="93" t="n">
        <v>22596</v>
      </c>
      <c r="G334" s="92" t="inlineStr">
        <is>
          <t>N</t>
        </is>
      </c>
      <c r="H334" s="94" t="n"/>
      <c r="I334" s="91" t="inlineStr">
        <is>
          <t>N</t>
        </is>
      </c>
      <c r="J334" s="92">
        <f>IF(K334="","N","Y")</f>
        <v/>
      </c>
      <c r="K334" s="94">
        <f>_xlfn.TEXTJOIN("; ",TRUE,IF(P334="52-wk low","52-wk low",""),IF(AND(AD334&gt;=Settings!$B$12,M334&lt;0),"Distribution",""),IF(AND(AJ334="Y",M334&lt;0,AK334&lt;-Settings!$B$13),"Long unwinding",""),IF(AND(AJ334="Y",M334&lt;0,AK334&gt;Settings!$B$13),"Short buildup",""))</f>
        <v/>
      </c>
      <c r="L334" s="95" t="n">
        <v>239.17</v>
      </c>
      <c r="M334" s="96" t="n">
        <v>5.21</v>
      </c>
      <c r="N334" s="93" t="n">
        <v>36</v>
      </c>
      <c r="O334" s="91" t="inlineStr">
        <is>
          <t>None</t>
        </is>
      </c>
      <c r="P334" s="91" t="inlineStr">
        <is>
          <t>52-wk high</t>
        </is>
      </c>
      <c r="Q334" s="97" t="n">
        <v>225.17</v>
      </c>
      <c r="R334" s="96" t="n">
        <v>54.09</v>
      </c>
      <c r="S334" s="96" t="n">
        <v>5.05</v>
      </c>
      <c r="T334" s="96" t="n">
        <v>3.56</v>
      </c>
      <c r="U334" s="96" t="n">
        <v>4.76</v>
      </c>
      <c r="V334" s="103" t="n">
        <v>1.1</v>
      </c>
      <c r="W334" s="102" t="n">
        <v>2</v>
      </c>
      <c r="X334" s="93" t="n">
        <v>27</v>
      </c>
      <c r="Y334" s="91" t="inlineStr">
        <is>
          <t>None</t>
        </is>
      </c>
      <c r="Z334" s="99" t="n">
        <v>12.07</v>
      </c>
      <c r="AA334" s="96" t="n">
        <v>0.32</v>
      </c>
      <c r="AB334" s="96" t="n">
        <v>0.32</v>
      </c>
      <c r="AC334" s="96" t="n">
        <v>1.75</v>
      </c>
      <c r="AD334" s="96" t="n">
        <v>1.83</v>
      </c>
      <c r="AE334" s="96" t="n">
        <v>2.12</v>
      </c>
      <c r="AF334" s="103" t="n">
        <v>1.13</v>
      </c>
      <c r="AG334" s="91" t="inlineStr">
        <is>
          <t>Normal</t>
        </is>
      </c>
      <c r="AH334" s="100" t="n">
        <v>0</v>
      </c>
      <c r="AI334" s="101" t="n">
        <v>0</v>
      </c>
      <c r="AJ334" s="92" t="inlineStr">
        <is>
          <t>N</t>
        </is>
      </c>
      <c r="AK334" s="96" t="n"/>
      <c r="AL334" s="91" t="inlineStr">
        <is>
          <t>n/a</t>
        </is>
      </c>
      <c r="AM334" s="93" t="n"/>
      <c r="AN334" s="92" t="inlineStr">
        <is>
          <t>Smallcap250 MQ 100</t>
        </is>
      </c>
      <c r="AO334" s="102" t="n">
        <v>1</v>
      </c>
      <c r="AP334" s="103" t="n">
        <v>3.09</v>
      </c>
      <c r="AQ334" s="102" t="n">
        <v>97</v>
      </c>
      <c r="AR334" s="91" t="inlineStr">
        <is>
          <t>N</t>
        </is>
      </c>
      <c r="AS334" s="104" t="n">
        <v>-0.53</v>
      </c>
      <c r="AT334" s="92">
        <f>IF(AND(P334="52-wk high",T334&gt;=Settings!$B$7),"Y","N")</f>
        <v/>
      </c>
      <c r="AU334" s="91">
        <f>IF(AND(AD334&gt;=Settings!$B$8,M334&gt;0),"Y","N")</f>
        <v/>
      </c>
      <c r="AV334" s="91">
        <f>IF(OR(AH334&gt;Settings!$B$9,AI334&gt;Settings!$B$9),"Y","N")</f>
        <v/>
      </c>
      <c r="AW334" s="91">
        <f>IF(AJ334&lt;&gt;"Y","n/a",IF(AND(M334&gt;0,AK334&gt;Settings!$B$10),"Y","N"))</f>
        <v/>
      </c>
      <c r="AX334" s="91">
        <f>IF(AO334&gt;=Settings!$B$11,"Y","N")</f>
        <v/>
      </c>
      <c r="AY334" s="99">
        <f>(AT334="Y")+(AU334="Y")+(AV334="Y")+(AW334="Y")+(AX334="Y")</f>
        <v/>
      </c>
      <c r="AZ334" s="94">
        <f>IF(AY334=0,"None",_xlfn.TEXTJOIN(", ",TRUE(),IF(AT334="Y","Breakout",""),IF(AU334="Y","Accumulation",""),IF(AV334="Y","Institutional buying",""),IF(AW334="Y","Long buildup",""),IF(AX334="Y","Momentum leader","")))</f>
        <v/>
      </c>
      <c r="BA334" s="94">
        <f>IF(BW334="","","Passes "&amp;AY334&amp;" of 5 buy-side scans"&amp;IF(G334="Y","; RED FLAG: filter out using Red flag column",""))</f>
        <v/>
      </c>
      <c r="BB334" s="91" t="inlineStr">
        <is>
          <t>None</t>
        </is>
      </c>
      <c r="BC334" s="92" t="inlineStr">
        <is>
          <t>Y</t>
        </is>
      </c>
      <c r="BD334" s="94" t="inlineStr">
        <is>
          <t>PE &gt; 50; &gt;75% move in 6 months; &gt;100% move in 365 days; High-low range &gt;100% in 6 months</t>
        </is>
      </c>
      <c r="BE334" s="94" t="n"/>
      <c r="BF334" s="92">
        <f>IF(R334*100000&gt;=Settings!$B$5,"Y","N")</f>
        <v/>
      </c>
      <c r="BG334" s="91">
        <f>IF(F334&gt;Settings!$B$6,"Y","N")</f>
        <v/>
      </c>
      <c r="BH334" s="97" t="n">
        <v>2.65</v>
      </c>
      <c r="BI334" s="96" t="n">
        <v>7.58</v>
      </c>
      <c r="BJ334" s="96" t="n">
        <v>20.54</v>
      </c>
      <c r="BK334" s="96" t="n">
        <v>44.72</v>
      </c>
      <c r="BL334" s="96" t="n">
        <v>106.7</v>
      </c>
      <c r="BM334" s="96" t="n">
        <v>104.66</v>
      </c>
      <c r="BN334" s="97" t="n">
        <v>10.79</v>
      </c>
      <c r="BO334" s="96" t="n">
        <v>21.56</v>
      </c>
      <c r="BP334" s="96" t="n">
        <v>34.38</v>
      </c>
      <c r="BQ334" s="96" t="n">
        <v>49.93</v>
      </c>
      <c r="BR334" s="91" t="inlineStr">
        <is>
          <t>Stacked up</t>
        </is>
      </c>
      <c r="BS334" s="91" t="inlineStr">
        <is>
          <t>None</t>
        </is>
      </c>
      <c r="BT334" s="96" t="n">
        <v>82.90000000000001</v>
      </c>
      <c r="BU334" s="91" t="inlineStr">
        <is>
          <t>N</t>
        </is>
      </c>
      <c r="BV334" s="99">
        <f>IF(OR(BF334&lt;&gt;"Y",BG334&lt;&gt;"Y"),"",(AND(ISNUMBER(BQ334),BQ334&gt;0))+(BR334="Stacked up")+(AND(ISNUMBER(BH334),BH334&gt;=-Settings!$B$17))+(AND(ISNUMBER(BK334),ISNUMBER(BM334),BK334&gt;0,BM334&gt;0))+(AND(ISNUMBER(AQ334),AQ334&gt;=Settings!$B$18))+(AND(ISNUMBER(BT334),BT334&gt;=Settings!$B$19,BT334&lt;=Settings!$B$20))+(AND(ISNUMBER(AS334),AS334&gt;0))+(AND(ISNUMBER(T334),ISNUMBER(M334),T334&gt;=Settings!$B$21,M334&gt;0))+(AND(ISNUMBER(AD334),ISNUMBER(M334),AD334&gt;=Settings!$B$22,M334&gt;0))+(AY334&gt;=1))</f>
        <v/>
      </c>
      <c r="BW334" s="91">
        <f>IF(OR(AY334=0,BF334&lt;&gt;"Y",BG334&lt;&gt;"Y"),"",1+SUMPRODUCT(($A$6:$A$2604=A334)*($AY$6:$AY$2604&gt;0)*($BF$6:$BF$2604="Y")*($BG$6:$BG$2604="Y")*(($AY$6:$AY$2604&gt;AY334)+($AY$6:$AY$2604=AY334)*($AD$6:$AD$2604&gt;AD334))))</f>
        <v/>
      </c>
    </row>
    <row r="335" ht="23.85" customHeight="1" s="55">
      <c r="A335" s="90" t="n">
        <v>46296</v>
      </c>
      <c r="B335" s="91" t="inlineStr">
        <is>
          <t>GILLETTE</t>
        </is>
      </c>
      <c r="C335" s="91" t="inlineStr">
        <is>
          <t>INE322A01010</t>
        </is>
      </c>
      <c r="D335" s="91" t="inlineStr">
        <is>
          <t>Fast Moving Consumer Goods</t>
        </is>
      </c>
      <c r="E335" s="91" t="inlineStr">
        <is>
          <t>Smallcap 250</t>
        </is>
      </c>
      <c r="F335" s="93" t="n">
        <v>22481</v>
      </c>
      <c r="G335" s="92" t="inlineStr">
        <is>
          <t>N</t>
        </is>
      </c>
      <c r="H335" s="94" t="n"/>
      <c r="I335" s="91" t="inlineStr">
        <is>
          <t>N</t>
        </is>
      </c>
      <c r="J335" s="92">
        <f>IF(K335="","N","Y")</f>
        <v/>
      </c>
      <c r="K335" s="94">
        <f>_xlfn.TEXTJOIN("; ",TRUE,IF(P335="52-wk low","52-wk low",""),IF(AND(AD335&gt;=Settings!$B$12,M335&lt;0),"Distribution",""),IF(AND(AJ335="Y",M335&lt;0,AK335&lt;-Settings!$B$13),"Long unwinding",""),IF(AND(AJ335="Y",M335&lt;0,AK335&gt;Settings!$B$13),"Short buildup",""))</f>
        <v/>
      </c>
      <c r="L335" s="95" t="n">
        <v>6899</v>
      </c>
      <c r="M335" s="96" t="n">
        <v>-1.44</v>
      </c>
      <c r="N335" s="93" t="n">
        <v>1279</v>
      </c>
      <c r="O335" s="91" t="inlineStr">
        <is>
          <t>None</t>
        </is>
      </c>
      <c r="P335" s="91" t="inlineStr">
        <is>
          <t>52-wk low</t>
        </is>
      </c>
      <c r="Q335" s="97" t="n">
        <v>0.22</v>
      </c>
      <c r="R335" s="96" t="n">
        <v>0.22</v>
      </c>
      <c r="S335" s="96" t="n">
        <v>1</v>
      </c>
      <c r="T335" s="96" t="n">
        <v>1.12</v>
      </c>
      <c r="U335" s="96" t="n">
        <v>0.96</v>
      </c>
      <c r="V335" s="103" t="n">
        <v>0.97</v>
      </c>
      <c r="W335" s="102" t="n">
        <v>7</v>
      </c>
      <c r="X335" s="93" t="n"/>
      <c r="Y335" s="91" t="inlineStr">
        <is>
          <t>None</t>
        </is>
      </c>
      <c r="Z335" s="99" t="n">
        <v>59.42</v>
      </c>
      <c r="AA335" s="96" t="n">
        <v>0.98</v>
      </c>
      <c r="AB335" s="96" t="n">
        <v>1.03</v>
      </c>
      <c r="AC335" s="96" t="n">
        <v>0.95</v>
      </c>
      <c r="AD335" s="96" t="n">
        <v>1.16</v>
      </c>
      <c r="AE335" s="96" t="n">
        <v>1.05</v>
      </c>
      <c r="AF335" s="103" t="n">
        <v>1.15</v>
      </c>
      <c r="AG335" s="91" t="inlineStr">
        <is>
          <t>Normal</t>
        </is>
      </c>
      <c r="AH335" s="100" t="n">
        <v>0</v>
      </c>
      <c r="AI335" s="101" t="n">
        <v>0</v>
      </c>
      <c r="AJ335" s="92" t="inlineStr">
        <is>
          <t>N</t>
        </is>
      </c>
      <c r="AK335" s="96" t="n"/>
      <c r="AL335" s="91" t="inlineStr">
        <is>
          <t>n/a</t>
        </is>
      </c>
      <c r="AM335" s="93" t="n"/>
      <c r="AN335" s="92" t="inlineStr">
        <is>
          <t>Smallcap250 MQ 100; MidSmall400 MQ 100</t>
        </is>
      </c>
      <c r="AO335" s="102" t="n">
        <v>2</v>
      </c>
      <c r="AP335" s="103" t="n">
        <v>0.51</v>
      </c>
      <c r="AQ335" s="102" t="n">
        <v>5</v>
      </c>
      <c r="AR335" s="91" t="inlineStr">
        <is>
          <t>N</t>
        </is>
      </c>
      <c r="AS335" s="104" t="n">
        <v>2.11</v>
      </c>
      <c r="AT335" s="92">
        <f>IF(AND(P335="52-wk high",T335&gt;=Settings!$B$7),"Y","N")</f>
        <v/>
      </c>
      <c r="AU335" s="91">
        <f>IF(AND(AD335&gt;=Settings!$B$8,M335&gt;0),"Y","N")</f>
        <v/>
      </c>
      <c r="AV335" s="91">
        <f>IF(OR(AH335&gt;Settings!$B$9,AI335&gt;Settings!$B$9),"Y","N")</f>
        <v/>
      </c>
      <c r="AW335" s="91">
        <f>IF(AJ335&lt;&gt;"Y","n/a",IF(AND(M335&gt;0,AK335&gt;Settings!$B$10),"Y","N"))</f>
        <v/>
      </c>
      <c r="AX335" s="91">
        <f>IF(AO335&gt;=Settings!$B$11,"Y","N")</f>
        <v/>
      </c>
      <c r="AY335" s="99">
        <f>(AT335="Y")+(AU335="Y")+(AV335="Y")+(AW335="Y")+(AX335="Y")</f>
        <v/>
      </c>
      <c r="AZ335" s="94">
        <f>IF(AY335=0,"None",_xlfn.TEXTJOIN(", ",TRUE(),IF(AT335="Y","Breakout",""),IF(AU335="Y","Accumulation",""),IF(AV335="Y","Institutional buying",""),IF(AW335="Y","Long buildup",""),IF(AX335="Y","Momentum leader","")))</f>
        <v/>
      </c>
      <c r="BA335" s="94">
        <f>IF(BW335="","","Passes "&amp;AY335&amp;" of 5 buy-side scans"&amp;IF(G335="Y","; RED FLAG: filter out using Red flag column",""))</f>
        <v/>
      </c>
      <c r="BB335" s="91" t="inlineStr">
        <is>
          <t>None</t>
        </is>
      </c>
      <c r="BC335" s="92" t="inlineStr">
        <is>
          <t>N</t>
        </is>
      </c>
      <c r="BD335" s="94" t="n"/>
      <c r="BE335" s="94" t="n"/>
      <c r="BF335" s="92">
        <f>IF(R335*100000&gt;=Settings!$B$5,"Y","N")</f>
        <v/>
      </c>
      <c r="BG335" s="91">
        <f>IF(F335&gt;Settings!$B$6,"Y","N")</f>
        <v/>
      </c>
      <c r="BH335" s="97" t="n">
        <v>-30.54</v>
      </c>
      <c r="BI335" s="96" t="n">
        <v>-3.08</v>
      </c>
      <c r="BJ335" s="96" t="n">
        <v>-7.02</v>
      </c>
      <c r="BK335" s="96" t="n">
        <v>-9.81</v>
      </c>
      <c r="BL335" s="96" t="n">
        <v>-8.48</v>
      </c>
      <c r="BM335" s="96" t="n">
        <v>-28.12</v>
      </c>
      <c r="BN335" s="97" t="n">
        <v>-3.52</v>
      </c>
      <c r="BO335" s="96" t="n">
        <v>-6.29</v>
      </c>
      <c r="BP335" s="96" t="n">
        <v>-8.859999999999999</v>
      </c>
      <c r="BQ335" s="96" t="n">
        <v>-12.91</v>
      </c>
      <c r="BR335" s="91" t="inlineStr">
        <is>
          <t>Stacked down</t>
        </is>
      </c>
      <c r="BS335" s="91" t="inlineStr">
        <is>
          <t>None</t>
        </is>
      </c>
      <c r="BT335" s="96" t="n">
        <v>29.6</v>
      </c>
      <c r="BU335" s="91" t="inlineStr">
        <is>
          <t>N</t>
        </is>
      </c>
      <c r="BV335" s="99">
        <f>IF(OR(BF335&lt;&gt;"Y",BG335&lt;&gt;"Y"),"",(AND(ISNUMBER(BQ335),BQ335&gt;0))+(BR335="Stacked up")+(AND(ISNUMBER(BH335),BH335&gt;=-Settings!$B$17))+(AND(ISNUMBER(BK335),ISNUMBER(BM335),BK335&gt;0,BM335&gt;0))+(AND(ISNUMBER(AQ335),AQ335&gt;=Settings!$B$18))+(AND(ISNUMBER(BT335),BT335&gt;=Settings!$B$19,BT335&lt;=Settings!$B$20))+(AND(ISNUMBER(AS335),AS335&gt;0))+(AND(ISNUMBER(T335),ISNUMBER(M335),T335&gt;=Settings!$B$21,M335&gt;0))+(AND(ISNUMBER(AD335),ISNUMBER(M335),AD335&gt;=Settings!$B$22,M335&gt;0))+(AY335&gt;=1))</f>
        <v/>
      </c>
      <c r="BW335" s="91">
        <f>IF(OR(AY335=0,BF335&lt;&gt;"Y",BG335&lt;&gt;"Y"),"",1+SUMPRODUCT(($A$6:$A$2604=A335)*($AY$6:$AY$2604&gt;0)*($BF$6:$BF$2604="Y")*($BG$6:$BG$2604="Y")*(($AY$6:$AY$2604&gt;AY335)+($AY$6:$AY$2604=AY335)*($AD$6:$AD$2604&gt;AD335))))</f>
        <v/>
      </c>
    </row>
    <row r="336" ht="23.85" customHeight="1" s="55">
      <c r="A336" s="90" t="n">
        <v>46296</v>
      </c>
      <c r="B336" s="91" t="inlineStr">
        <is>
          <t>FINCABLES</t>
        </is>
      </c>
      <c r="C336" s="91" t="inlineStr">
        <is>
          <t>INE235A01022</t>
        </is>
      </c>
      <c r="D336" s="91" t="inlineStr">
        <is>
          <t>Capital Goods</t>
        </is>
      </c>
      <c r="E336" s="91" t="inlineStr">
        <is>
          <t>Smallcap 250</t>
        </is>
      </c>
      <c r="F336" s="93" t="n">
        <v>22311</v>
      </c>
      <c r="G336" s="92" t="inlineStr">
        <is>
          <t>N</t>
        </is>
      </c>
      <c r="H336" s="94" t="n"/>
      <c r="I336" s="91" t="inlineStr">
        <is>
          <t>N</t>
        </is>
      </c>
      <c r="J336" s="92">
        <f>IF(K336="","N","Y")</f>
        <v/>
      </c>
      <c r="K336" s="94">
        <f>_xlfn.TEXTJOIN("; ",TRUE,IF(P336="52-wk low","52-wk low",""),IF(AND(AD336&gt;=Settings!$B$12,M336&lt;0),"Distribution",""),IF(AND(AJ336="Y",M336&lt;0,AK336&lt;-Settings!$B$13),"Long unwinding",""),IF(AND(AJ336="Y",M336&lt;0,AK336&gt;Settings!$B$13),"Short buildup",""))</f>
        <v/>
      </c>
      <c r="L336" s="95" t="n">
        <v>1458.8</v>
      </c>
      <c r="M336" s="96" t="n">
        <v>0.59</v>
      </c>
      <c r="N336" s="93" t="n">
        <v>423</v>
      </c>
      <c r="O336" s="91" t="inlineStr">
        <is>
          <t>None</t>
        </is>
      </c>
      <c r="P336" s="91" t="inlineStr">
        <is>
          <t>None</t>
        </is>
      </c>
      <c r="Q336" s="97" t="n">
        <v>5.99</v>
      </c>
      <c r="R336" s="96" t="n">
        <v>12.67</v>
      </c>
      <c r="S336" s="96" t="n">
        <v>0.47</v>
      </c>
      <c r="T336" s="96" t="n">
        <v>0.42</v>
      </c>
      <c r="U336" s="96" t="n">
        <v>0.62</v>
      </c>
      <c r="V336" s="103" t="n">
        <v>1.32</v>
      </c>
      <c r="W336" s="102" t="n">
        <v>5</v>
      </c>
      <c r="X336" s="93" t="n"/>
      <c r="Y336" s="91" t="inlineStr">
        <is>
          <t>None</t>
        </is>
      </c>
      <c r="Z336" s="99" t="n">
        <v>40.21</v>
      </c>
      <c r="AA336" s="96" t="n">
        <v>1.16</v>
      </c>
      <c r="AB336" s="96" t="n">
        <v>1.07</v>
      </c>
      <c r="AC336" s="96" t="n">
        <v>0.61</v>
      </c>
      <c r="AD336" s="96" t="n">
        <v>0.7</v>
      </c>
      <c r="AE336" s="96" t="n">
        <v>0.87</v>
      </c>
      <c r="AF336" s="103" t="n">
        <v>1.08</v>
      </c>
      <c r="AG336" s="91" t="inlineStr">
        <is>
          <t>Normal</t>
        </is>
      </c>
      <c r="AH336" s="100" t="n">
        <v>0</v>
      </c>
      <c r="AI336" s="101" t="n">
        <v>0</v>
      </c>
      <c r="AJ336" s="92" t="inlineStr">
        <is>
          <t>N</t>
        </is>
      </c>
      <c r="AK336" s="96" t="n"/>
      <c r="AL336" s="91" t="inlineStr">
        <is>
          <t>n/a</t>
        </is>
      </c>
      <c r="AM336" s="93" t="n"/>
      <c r="AN336" s="92" t="inlineStr">
        <is>
          <t>500 Mom 50; Smallcap250 MQ 100; MidSmall400 MQ 100; 500 Multicap MQ 50</t>
        </is>
      </c>
      <c r="AO336" s="102" t="n">
        <v>4</v>
      </c>
      <c r="AP336" s="103" t="n">
        <v>2.58</v>
      </c>
      <c r="AQ336" s="102" t="n">
        <v>94</v>
      </c>
      <c r="AR336" s="91" t="inlineStr">
        <is>
          <t>N</t>
        </is>
      </c>
      <c r="AS336" s="104" t="n">
        <v>5.9</v>
      </c>
      <c r="AT336" s="92">
        <f>IF(AND(P336="52-wk high",T336&gt;=Settings!$B$7),"Y","N")</f>
        <v/>
      </c>
      <c r="AU336" s="91">
        <f>IF(AND(AD336&gt;=Settings!$B$8,M336&gt;0),"Y","N")</f>
        <v/>
      </c>
      <c r="AV336" s="91">
        <f>IF(OR(AH336&gt;Settings!$B$9,AI336&gt;Settings!$B$9),"Y","N")</f>
        <v/>
      </c>
      <c r="AW336" s="91">
        <f>IF(AJ336&lt;&gt;"Y","n/a",IF(AND(M336&gt;0,AK336&gt;Settings!$B$10),"Y","N"))</f>
        <v/>
      </c>
      <c r="AX336" s="91">
        <f>IF(AO336&gt;=Settings!$B$11,"Y","N")</f>
        <v/>
      </c>
      <c r="AY336" s="99">
        <f>(AT336="Y")+(AU336="Y")+(AV336="Y")+(AW336="Y")+(AX336="Y")</f>
        <v/>
      </c>
      <c r="AZ336" s="94">
        <f>IF(AY336=0,"None",_xlfn.TEXTJOIN(", ",TRUE(),IF(AT336="Y","Breakout",""),IF(AU336="Y","Accumulation",""),IF(AV336="Y","Institutional buying",""),IF(AW336="Y","Long buildup",""),IF(AX336="Y","Momentum leader","")))</f>
        <v/>
      </c>
      <c r="BA336" s="94">
        <f>IF(BW336="","","Passes "&amp;AY336&amp;" of 5 buy-side scans"&amp;IF(G336="Y","; RED FLAG: filter out using Red flag column",""))</f>
        <v/>
      </c>
      <c r="BB336" s="91" t="inlineStr">
        <is>
          <t>None</t>
        </is>
      </c>
      <c r="BC336" s="92" t="inlineStr">
        <is>
          <t>Y</t>
        </is>
      </c>
      <c r="BD336" s="94" t="inlineStr">
        <is>
          <t>&gt;75% move in 6 months</t>
        </is>
      </c>
      <c r="BE336" s="94" t="n"/>
      <c r="BF336" s="92">
        <f>IF(R336*100000&gt;=Settings!$B$5,"Y","N")</f>
        <v/>
      </c>
      <c r="BG336" s="91">
        <f>IF(F336&gt;Settings!$B$6,"Y","N")</f>
        <v/>
      </c>
      <c r="BH336" s="97" t="n">
        <v>-2.62</v>
      </c>
      <c r="BI336" s="96" t="n">
        <v>-1.43</v>
      </c>
      <c r="BJ336" s="96" t="n">
        <v>16.86</v>
      </c>
      <c r="BK336" s="96" t="n">
        <v>27.46</v>
      </c>
      <c r="BL336" s="96" t="n">
        <v>82.64</v>
      </c>
      <c r="BM336" s="96" t="n">
        <v>77.75</v>
      </c>
      <c r="BN336" s="97" t="n">
        <v>4.77</v>
      </c>
      <c r="BO336" s="96" t="n">
        <v>13.27</v>
      </c>
      <c r="BP336" s="96" t="n">
        <v>23.46</v>
      </c>
      <c r="BQ336" s="96" t="n">
        <v>37.1</v>
      </c>
      <c r="BR336" s="91" t="inlineStr">
        <is>
          <t>Stacked up</t>
        </is>
      </c>
      <c r="BS336" s="91" t="inlineStr">
        <is>
          <t>None</t>
        </is>
      </c>
      <c r="BT336" s="96" t="n">
        <v>62.1</v>
      </c>
      <c r="BU336" s="91" t="inlineStr">
        <is>
          <t>N</t>
        </is>
      </c>
      <c r="BV336" s="99">
        <f>IF(OR(BF336&lt;&gt;"Y",BG336&lt;&gt;"Y"),"",(AND(ISNUMBER(BQ336),BQ336&gt;0))+(BR336="Stacked up")+(AND(ISNUMBER(BH336),BH336&gt;=-Settings!$B$17))+(AND(ISNUMBER(BK336),ISNUMBER(BM336),BK336&gt;0,BM336&gt;0))+(AND(ISNUMBER(AQ336),AQ336&gt;=Settings!$B$18))+(AND(ISNUMBER(BT336),BT336&gt;=Settings!$B$19,BT336&lt;=Settings!$B$20))+(AND(ISNUMBER(AS336),AS336&gt;0))+(AND(ISNUMBER(T336),ISNUMBER(M336),T336&gt;=Settings!$B$21,M336&gt;0))+(AND(ISNUMBER(AD336),ISNUMBER(M336),AD336&gt;=Settings!$B$22,M336&gt;0))+(AY336&gt;=1))</f>
        <v/>
      </c>
      <c r="BW336" s="91">
        <f>IF(OR(AY336=0,BF336&lt;&gt;"Y",BG336&lt;&gt;"Y"),"",1+SUMPRODUCT(($A$6:$A$2604=A336)*($AY$6:$AY$2604&gt;0)*($BF$6:$BF$2604="Y")*($BG$6:$BG$2604="Y")*(($AY$6:$AY$2604&gt;AY336)+($AY$6:$AY$2604=AY336)*($AD$6:$AD$2604&gt;AD336))))</f>
        <v/>
      </c>
    </row>
    <row r="337" ht="23.85" customHeight="1" s="55">
      <c r="A337" s="90" t="n">
        <v>46296</v>
      </c>
      <c r="B337" s="91" t="inlineStr">
        <is>
          <t>MSUMI</t>
        </is>
      </c>
      <c r="C337" s="91" t="inlineStr">
        <is>
          <t>INE0FS801015</t>
        </is>
      </c>
      <c r="D337" s="91" t="inlineStr">
        <is>
          <t>Automobile and Auto Components</t>
        </is>
      </c>
      <c r="E337" s="91" t="inlineStr">
        <is>
          <t>Smallcap 250</t>
        </is>
      </c>
      <c r="F337" s="93" t="n">
        <v>22236</v>
      </c>
      <c r="G337" s="92" t="inlineStr">
        <is>
          <t>N</t>
        </is>
      </c>
      <c r="H337" s="94" t="n"/>
      <c r="I337" s="91" t="inlineStr">
        <is>
          <t>N</t>
        </is>
      </c>
      <c r="J337" s="92">
        <f>IF(K337="","N","Y")</f>
        <v/>
      </c>
      <c r="K337" s="94">
        <f>_xlfn.TEXTJOIN("; ",TRUE,IF(P337="52-wk low","52-wk low",""),IF(AND(AD337&gt;=Settings!$B$12,M337&lt;0),"Distribution",""),IF(AND(AJ337="Y",M337&lt;0,AK337&lt;-Settings!$B$13),"Long unwinding",""),IF(AND(AJ337="Y",M337&lt;0,AK337&gt;Settings!$B$13),"Short buildup",""))</f>
        <v/>
      </c>
      <c r="L337" s="95" t="n">
        <v>33.53</v>
      </c>
      <c r="M337" s="96" t="n">
        <v>-1.58</v>
      </c>
      <c r="N337" s="93" t="n">
        <v>1390</v>
      </c>
      <c r="O337" s="91" t="inlineStr">
        <is>
          <t>None</t>
        </is>
      </c>
      <c r="P337" s="91" t="inlineStr">
        <is>
          <t>52-wk low</t>
        </is>
      </c>
      <c r="Q337" s="97" t="n">
        <v>162.28</v>
      </c>
      <c r="R337" s="96" t="n">
        <v>116.82</v>
      </c>
      <c r="S337" s="96" t="n">
        <v>1.45</v>
      </c>
      <c r="T337" s="96" t="n">
        <v>1.54</v>
      </c>
      <c r="U337" s="96" t="n">
        <v>1.33</v>
      </c>
      <c r="V337" s="103" t="n">
        <v>0.95</v>
      </c>
      <c r="W337" s="102" t="n">
        <v>6</v>
      </c>
      <c r="X337" s="93" t="n">
        <v>204</v>
      </c>
      <c r="Y337" s="91" t="inlineStr">
        <is>
          <t>None</t>
        </is>
      </c>
      <c r="Z337" s="99" t="n">
        <v>70.56999999999999</v>
      </c>
      <c r="AA337" s="96" t="n">
        <v>1.3</v>
      </c>
      <c r="AB337" s="96" t="n">
        <v>1.33</v>
      </c>
      <c r="AC337" s="96" t="n">
        <v>1.92</v>
      </c>
      <c r="AD337" s="96" t="n">
        <v>2.08</v>
      </c>
      <c r="AE337" s="96" t="n">
        <v>2.05</v>
      </c>
      <c r="AF337" s="103" t="n">
        <v>1.19</v>
      </c>
      <c r="AG337" s="91" t="inlineStr">
        <is>
          <t>Normal</t>
        </is>
      </c>
      <c r="AH337" s="100" t="n">
        <v>0</v>
      </c>
      <c r="AI337" s="101" t="n">
        <v>0</v>
      </c>
      <c r="AJ337" s="92" t="inlineStr">
        <is>
          <t>N</t>
        </is>
      </c>
      <c r="AK337" s="96" t="n"/>
      <c r="AL337" s="91" t="inlineStr">
        <is>
          <t>n/a</t>
        </is>
      </c>
      <c r="AM337" s="93" t="n"/>
      <c r="AN337" s="92" t="inlineStr">
        <is>
          <t>Smallcap250 MQ 100; MidSmall400 MQ 100; 500 Multicap MQ 50</t>
        </is>
      </c>
      <c r="AO337" s="102" t="n">
        <v>3</v>
      </c>
      <c r="AP337" s="103" t="n">
        <v>0.55</v>
      </c>
      <c r="AQ337" s="102" t="n">
        <v>10</v>
      </c>
      <c r="AR337" s="91" t="inlineStr">
        <is>
          <t>N</t>
        </is>
      </c>
      <c r="AS337" s="104" t="n">
        <v>0.5600000000000001</v>
      </c>
      <c r="AT337" s="92">
        <f>IF(AND(P337="52-wk high",T337&gt;=Settings!$B$7),"Y","N")</f>
        <v/>
      </c>
      <c r="AU337" s="91">
        <f>IF(AND(AD337&gt;=Settings!$B$8,M337&gt;0),"Y","N")</f>
        <v/>
      </c>
      <c r="AV337" s="91">
        <f>IF(OR(AH337&gt;Settings!$B$9,AI337&gt;Settings!$B$9),"Y","N")</f>
        <v/>
      </c>
      <c r="AW337" s="91">
        <f>IF(AJ337&lt;&gt;"Y","n/a",IF(AND(M337&gt;0,AK337&gt;Settings!$B$10),"Y","N"))</f>
        <v/>
      </c>
      <c r="AX337" s="91">
        <f>IF(AO337&gt;=Settings!$B$11,"Y","N")</f>
        <v/>
      </c>
      <c r="AY337" s="99">
        <f>(AT337="Y")+(AU337="Y")+(AV337="Y")+(AW337="Y")+(AX337="Y")</f>
        <v/>
      </c>
      <c r="AZ337" s="94">
        <f>IF(AY337=0,"None",_xlfn.TEXTJOIN(", ",TRUE(),IF(AT337="Y","Breakout",""),IF(AU337="Y","Accumulation",""),IF(AV337="Y","Institutional buying",""),IF(AW337="Y","Long buildup",""),IF(AX337="Y","Momentum leader","")))</f>
        <v/>
      </c>
      <c r="BA337" s="94">
        <f>IF(BW337="","","Passes "&amp;AY337&amp;" of 5 buy-side scans"&amp;IF(G337="Y","; RED FLAG: filter out using Red flag column",""))</f>
        <v/>
      </c>
      <c r="BB337" s="91" t="inlineStr">
        <is>
          <t>None</t>
        </is>
      </c>
      <c r="BC337" s="92" t="inlineStr">
        <is>
          <t>N</t>
        </is>
      </c>
      <c r="BD337" s="94" t="n"/>
      <c r="BE337" s="94" t="n"/>
      <c r="BF337" s="92">
        <f>IF(R337*100000&gt;=Settings!$B$5,"Y","N")</f>
        <v/>
      </c>
      <c r="BG337" s="91">
        <f>IF(F337&gt;Settings!$B$6,"Y","N")</f>
        <v/>
      </c>
      <c r="BH337" s="97" t="n">
        <v>-37.43</v>
      </c>
      <c r="BI337" s="96" t="n">
        <v>-3.37</v>
      </c>
      <c r="BJ337" s="96" t="n">
        <v>-9.65</v>
      </c>
      <c r="BK337" s="96" t="n">
        <v>-18.46</v>
      </c>
      <c r="BL337" s="96" t="n">
        <v>-12.23</v>
      </c>
      <c r="BM337" s="96" t="n">
        <v>-26.85</v>
      </c>
      <c r="BN337" s="97" t="n">
        <v>-5.45</v>
      </c>
      <c r="BO337" s="96" t="n">
        <v>-9.65</v>
      </c>
      <c r="BP337" s="96" t="n">
        <v>-12.78</v>
      </c>
      <c r="BQ337" s="96" t="n">
        <v>-16.79</v>
      </c>
      <c r="BR337" s="91" t="inlineStr">
        <is>
          <t>Stacked down</t>
        </is>
      </c>
      <c r="BS337" s="91" t="inlineStr">
        <is>
          <t>None</t>
        </is>
      </c>
      <c r="BT337" s="96" t="n">
        <v>24.1</v>
      </c>
      <c r="BU337" s="91" t="inlineStr">
        <is>
          <t>N</t>
        </is>
      </c>
      <c r="BV337" s="99">
        <f>IF(OR(BF337&lt;&gt;"Y",BG337&lt;&gt;"Y"),"",(AND(ISNUMBER(BQ337),BQ337&gt;0))+(BR337="Stacked up")+(AND(ISNUMBER(BH337),BH337&gt;=-Settings!$B$17))+(AND(ISNUMBER(BK337),ISNUMBER(BM337),BK337&gt;0,BM337&gt;0))+(AND(ISNUMBER(AQ337),AQ337&gt;=Settings!$B$18))+(AND(ISNUMBER(BT337),BT337&gt;=Settings!$B$19,BT337&lt;=Settings!$B$20))+(AND(ISNUMBER(AS337),AS337&gt;0))+(AND(ISNUMBER(T337),ISNUMBER(M337),T337&gt;=Settings!$B$21,M337&gt;0))+(AND(ISNUMBER(AD337),ISNUMBER(M337),AD337&gt;=Settings!$B$22,M337&gt;0))+(AY337&gt;=1))</f>
        <v/>
      </c>
      <c r="BW337" s="91">
        <f>IF(OR(AY337=0,BF337&lt;&gt;"Y",BG337&lt;&gt;"Y"),"",1+SUMPRODUCT(($A$6:$A$2604=A337)*($AY$6:$AY$2604&gt;0)*($BF$6:$BF$2604="Y")*($BG$6:$BG$2604="Y")*(($AY$6:$AY$2604&gt;AY337)+($AY$6:$AY$2604=AY337)*($AD$6:$AD$2604&gt;AD337))))</f>
        <v/>
      </c>
    </row>
    <row r="338" ht="23.85" customHeight="1" s="55">
      <c r="A338" s="90" t="n">
        <v>46296</v>
      </c>
      <c r="B338" s="91" t="inlineStr">
        <is>
          <t>ACC</t>
        </is>
      </c>
      <c r="C338" s="91" t="inlineStr">
        <is>
          <t>INE012A01025</t>
        </is>
      </c>
      <c r="D338" s="91" t="inlineStr">
        <is>
          <t>Construction Materials</t>
        </is>
      </c>
      <c r="E338" s="91" t="inlineStr">
        <is>
          <t>Smallcap 250</t>
        </is>
      </c>
      <c r="F338" s="93" t="n">
        <v>22211</v>
      </c>
      <c r="G338" s="92" t="inlineStr">
        <is>
          <t>N</t>
        </is>
      </c>
      <c r="H338" s="94" t="n"/>
      <c r="I338" s="91" t="inlineStr">
        <is>
          <t>N</t>
        </is>
      </c>
      <c r="J338" s="92">
        <f>IF(K338="","N","Y")</f>
        <v/>
      </c>
      <c r="K338" s="94">
        <f>_xlfn.TEXTJOIN("; ",TRUE,IF(P338="52-wk low","52-wk low",""),IF(AND(AD338&gt;=Settings!$B$12,M338&lt;0),"Distribution",""),IF(AND(AJ338="Y",M338&lt;0,AK338&lt;-Settings!$B$13),"Long unwinding",""),IF(AND(AJ338="Y",M338&lt;0,AK338&gt;Settings!$B$13),"Short buildup",""))</f>
        <v/>
      </c>
      <c r="L338" s="95" t="n">
        <v>1182.8</v>
      </c>
      <c r="M338" s="96" t="n">
        <v>-1.77</v>
      </c>
      <c r="N338" s="93" t="n">
        <v>1511</v>
      </c>
      <c r="O338" s="91" t="inlineStr">
        <is>
          <t>None</t>
        </is>
      </c>
      <c r="P338" s="91" t="inlineStr">
        <is>
          <t>52-wk low</t>
        </is>
      </c>
      <c r="Q338" s="97" t="n">
        <v>1.47</v>
      </c>
      <c r="R338" s="96" t="n">
        <v>1.46</v>
      </c>
      <c r="S338" s="96" t="n">
        <v>1.01</v>
      </c>
      <c r="T338" s="96" t="n">
        <v>0.91</v>
      </c>
      <c r="U338" s="96" t="n">
        <v>0.85</v>
      </c>
      <c r="V338" s="103" t="n">
        <v>0.88</v>
      </c>
      <c r="W338" s="102" t="n">
        <v>3</v>
      </c>
      <c r="X338" s="93" t="n"/>
      <c r="Y338" s="91" t="inlineStr">
        <is>
          <t>None</t>
        </is>
      </c>
      <c r="Z338" s="99" t="n">
        <v>49.73</v>
      </c>
      <c r="AA338" s="96" t="n">
        <v>0.96</v>
      </c>
      <c r="AB338" s="96" t="n">
        <v>1.01</v>
      </c>
      <c r="AC338" s="96" t="n">
        <v>0.89</v>
      </c>
      <c r="AD338" s="96" t="n">
        <v>0.93</v>
      </c>
      <c r="AE338" s="96" t="n">
        <v>0.83</v>
      </c>
      <c r="AF338" s="103" t="n">
        <v>1.12</v>
      </c>
      <c r="AG338" s="91" t="inlineStr">
        <is>
          <t>Normal</t>
        </is>
      </c>
      <c r="AH338" s="100" t="n">
        <v>0</v>
      </c>
      <c r="AI338" s="101" t="n">
        <v>0</v>
      </c>
      <c r="AJ338" s="92" t="inlineStr">
        <is>
          <t>N</t>
        </is>
      </c>
      <c r="AK338" s="96" t="n"/>
      <c r="AL338" s="91" t="inlineStr">
        <is>
          <t>n/a</t>
        </is>
      </c>
      <c r="AM338" s="93" t="n"/>
      <c r="AN338" s="92" t="inlineStr">
        <is>
          <t>None</t>
        </is>
      </c>
      <c r="AO338" s="102" t="n">
        <v>0</v>
      </c>
      <c r="AP338" s="103" t="n">
        <v>0.46</v>
      </c>
      <c r="AQ338" s="102" t="n">
        <v>2</v>
      </c>
      <c r="AR338" s="91" t="inlineStr">
        <is>
          <t>N</t>
        </is>
      </c>
      <c r="AS338" s="104" t="n">
        <v>-0.71</v>
      </c>
      <c r="AT338" s="92">
        <f>IF(AND(P338="52-wk high",T338&gt;=Settings!$B$7),"Y","N")</f>
        <v/>
      </c>
      <c r="AU338" s="91">
        <f>IF(AND(AD338&gt;=Settings!$B$8,M338&gt;0),"Y","N")</f>
        <v/>
      </c>
      <c r="AV338" s="91">
        <f>IF(OR(AH338&gt;Settings!$B$9,AI338&gt;Settings!$B$9),"Y","N")</f>
        <v/>
      </c>
      <c r="AW338" s="91">
        <f>IF(AJ338&lt;&gt;"Y","n/a",IF(AND(M338&gt;0,AK338&gt;Settings!$B$10),"Y","N"))</f>
        <v/>
      </c>
      <c r="AX338" s="91">
        <f>IF(AO338&gt;=Settings!$B$11,"Y","N")</f>
        <v/>
      </c>
      <c r="AY338" s="99">
        <f>(AT338="Y")+(AU338="Y")+(AV338="Y")+(AW338="Y")+(AX338="Y")</f>
        <v/>
      </c>
      <c r="AZ338" s="94">
        <f>IF(AY338=0,"None",_xlfn.TEXTJOIN(", ",TRUE(),IF(AT338="Y","Breakout",""),IF(AU338="Y","Accumulation",""),IF(AV338="Y","Institutional buying",""),IF(AW338="Y","Long buildup",""),IF(AX338="Y","Momentum leader","")))</f>
        <v/>
      </c>
      <c r="BA338" s="94">
        <f>IF(BW338="","","Passes "&amp;AY338&amp;" of 5 buy-side scans"&amp;IF(G338="Y","; RED FLAG: filter out using Red flag column",""))</f>
        <v/>
      </c>
      <c r="BB338" s="91" t="inlineStr">
        <is>
          <t>None</t>
        </is>
      </c>
      <c r="BC338" s="92" t="inlineStr">
        <is>
          <t>N</t>
        </is>
      </c>
      <c r="BD338" s="94" t="n"/>
      <c r="BE338" s="94" t="n"/>
      <c r="BF338" s="92">
        <f>IF(R338*100000&gt;=Settings!$B$5,"Y","N")</f>
        <v/>
      </c>
      <c r="BG338" s="91">
        <f>IF(F338&gt;Settings!$B$6,"Y","N")</f>
        <v/>
      </c>
      <c r="BH338" s="97" t="n">
        <v>-40.47</v>
      </c>
      <c r="BI338" s="96" t="n">
        <v>-4.31</v>
      </c>
      <c r="BJ338" s="96" t="n">
        <v>-7.03</v>
      </c>
      <c r="BK338" s="96" t="n">
        <v>-11.21</v>
      </c>
      <c r="BL338" s="96" t="n">
        <v>-10.93</v>
      </c>
      <c r="BM338" s="96" t="n">
        <v>-35.3</v>
      </c>
      <c r="BN338" s="97" t="n">
        <v>-4.59</v>
      </c>
      <c r="BO338" s="96" t="n">
        <v>-7.69</v>
      </c>
      <c r="BP338" s="96" t="n">
        <v>-11.36</v>
      </c>
      <c r="BQ338" s="96" t="n">
        <v>-17.74</v>
      </c>
      <c r="BR338" s="91" t="inlineStr">
        <is>
          <t>Stacked down</t>
        </is>
      </c>
      <c r="BS338" s="91" t="inlineStr">
        <is>
          <t>None</t>
        </is>
      </c>
      <c r="BT338" s="96" t="n">
        <v>23</v>
      </c>
      <c r="BU338" s="91" t="inlineStr">
        <is>
          <t>N</t>
        </is>
      </c>
      <c r="BV338" s="99">
        <f>IF(OR(BF338&lt;&gt;"Y",BG338&lt;&gt;"Y"),"",(AND(ISNUMBER(BQ338),BQ338&gt;0))+(BR338="Stacked up")+(AND(ISNUMBER(BH338),BH338&gt;=-Settings!$B$17))+(AND(ISNUMBER(BK338),ISNUMBER(BM338),BK338&gt;0,BM338&gt;0))+(AND(ISNUMBER(AQ338),AQ338&gt;=Settings!$B$18))+(AND(ISNUMBER(BT338),BT338&gt;=Settings!$B$19,BT338&lt;=Settings!$B$20))+(AND(ISNUMBER(AS338),AS338&gt;0))+(AND(ISNUMBER(T338),ISNUMBER(M338),T338&gt;=Settings!$B$21,M338&gt;0))+(AND(ISNUMBER(AD338),ISNUMBER(M338),AD338&gt;=Settings!$B$22,M338&gt;0))+(AY338&gt;=1))</f>
        <v/>
      </c>
      <c r="BW338" s="91">
        <f>IF(OR(AY338=0,BF338&lt;&gt;"Y",BG338&lt;&gt;"Y"),"",1+SUMPRODUCT(($A$6:$A$2604=A338)*($AY$6:$AY$2604&gt;0)*($BF$6:$BF$2604="Y")*($BG$6:$BG$2604="Y")*(($AY$6:$AY$2604&gt;AY338)+($AY$6:$AY$2604=AY338)*($AD$6:$AD$2604&gt;AD338))))</f>
        <v/>
      </c>
    </row>
    <row r="339" ht="23.85" customHeight="1" s="55">
      <c r="A339" s="90" t="n">
        <v>46296</v>
      </c>
      <c r="B339" s="91" t="inlineStr">
        <is>
          <t>AETHER</t>
        </is>
      </c>
      <c r="C339" s="91" t="inlineStr">
        <is>
          <t>INE0BWX01014</t>
        </is>
      </c>
      <c r="D339" s="91" t="inlineStr">
        <is>
          <t>Chemicals</t>
        </is>
      </c>
      <c r="E339" s="91" t="inlineStr">
        <is>
          <t>Smallcap 250</t>
        </is>
      </c>
      <c r="F339" s="93" t="n">
        <v>22166</v>
      </c>
      <c r="G339" s="92" t="inlineStr">
        <is>
          <t>N</t>
        </is>
      </c>
      <c r="H339" s="94" t="n"/>
      <c r="I339" s="91" t="inlineStr">
        <is>
          <t>N</t>
        </is>
      </c>
      <c r="J339" s="92">
        <f>IF(K339="","N","Y")</f>
        <v/>
      </c>
      <c r="K339" s="94">
        <f>_xlfn.TEXTJOIN("; ",TRUE,IF(P339="52-wk low","52-wk low",""),IF(AND(AD339&gt;=Settings!$B$12,M339&lt;0),"Distribution",""),IF(AND(AJ339="Y",M339&lt;0,AK339&lt;-Settings!$B$13),"Long unwinding",""),IF(AND(AJ339="Y",M339&lt;0,AK339&gt;Settings!$B$13),"Short buildup",""))</f>
        <v/>
      </c>
      <c r="L339" s="95" t="n">
        <v>1670</v>
      </c>
      <c r="M339" s="96" t="n">
        <v>-1.72</v>
      </c>
      <c r="N339" s="93" t="n">
        <v>1475</v>
      </c>
      <c r="O339" s="91" t="inlineStr">
        <is>
          <t>None</t>
        </is>
      </c>
      <c r="P339" s="91" t="inlineStr">
        <is>
          <t>None</t>
        </is>
      </c>
      <c r="Q339" s="97" t="n">
        <v>3.73</v>
      </c>
      <c r="R339" s="96" t="n">
        <v>3</v>
      </c>
      <c r="S339" s="96" t="n">
        <v>1.27</v>
      </c>
      <c r="T339" s="96" t="n">
        <v>1.16</v>
      </c>
      <c r="U339" s="96" t="n">
        <v>0.99</v>
      </c>
      <c r="V339" s="103" t="n">
        <v>0.8</v>
      </c>
      <c r="W339" s="102" t="n">
        <v>3</v>
      </c>
      <c r="X339" s="93" t="n"/>
      <c r="Y339" s="91" t="inlineStr">
        <is>
          <t>None</t>
        </is>
      </c>
      <c r="Z339" s="99" t="n">
        <v>57.37</v>
      </c>
      <c r="AA339" s="96" t="n">
        <v>1.29</v>
      </c>
      <c r="AB339" s="96" t="n">
        <v>1.28</v>
      </c>
      <c r="AC339" s="96" t="n">
        <v>1.91</v>
      </c>
      <c r="AD339" s="96" t="n">
        <v>1.7</v>
      </c>
      <c r="AE339" s="96" t="n">
        <v>1.36</v>
      </c>
      <c r="AF339" s="103" t="n">
        <v>0.92</v>
      </c>
      <c r="AG339" s="91" t="inlineStr">
        <is>
          <t>Normal</t>
        </is>
      </c>
      <c r="AH339" s="100" t="n">
        <v>0</v>
      </c>
      <c r="AI339" s="101" t="n">
        <v>0</v>
      </c>
      <c r="AJ339" s="92" t="inlineStr">
        <is>
          <t>N</t>
        </is>
      </c>
      <c r="AK339" s="96" t="n"/>
      <c r="AL339" s="91" t="inlineStr">
        <is>
          <t>n/a</t>
        </is>
      </c>
      <c r="AM339" s="93" t="n"/>
      <c r="AN339" s="92" t="inlineStr">
        <is>
          <t>None</t>
        </is>
      </c>
      <c r="AO339" s="102" t="n">
        <v>0</v>
      </c>
      <c r="AP339" s="103" t="n">
        <v>2.82</v>
      </c>
      <c r="AQ339" s="102" t="n">
        <v>96</v>
      </c>
      <c r="AR339" s="91" t="inlineStr">
        <is>
          <t>N</t>
        </is>
      </c>
      <c r="AS339" s="104" t="n">
        <v>1.93</v>
      </c>
      <c r="AT339" s="92">
        <f>IF(AND(P339="52-wk high",T339&gt;=Settings!$B$7),"Y","N")</f>
        <v/>
      </c>
      <c r="AU339" s="91">
        <f>IF(AND(AD339&gt;=Settings!$B$8,M339&gt;0),"Y","N")</f>
        <v/>
      </c>
      <c r="AV339" s="91">
        <f>IF(OR(AH339&gt;Settings!$B$9,AI339&gt;Settings!$B$9),"Y","N")</f>
        <v/>
      </c>
      <c r="AW339" s="91">
        <f>IF(AJ339&lt;&gt;"Y","n/a",IF(AND(M339&gt;0,AK339&gt;Settings!$B$10),"Y","N"))</f>
        <v/>
      </c>
      <c r="AX339" s="91">
        <f>IF(AO339&gt;=Settings!$B$11,"Y","N")</f>
        <v/>
      </c>
      <c r="AY339" s="99">
        <f>(AT339="Y")+(AU339="Y")+(AV339="Y")+(AW339="Y")+(AX339="Y")</f>
        <v/>
      </c>
      <c r="AZ339" s="94">
        <f>IF(AY339=0,"None",_xlfn.TEXTJOIN(", ",TRUE(),IF(AT339="Y","Breakout",""),IF(AU339="Y","Accumulation",""),IF(AV339="Y","Institutional buying",""),IF(AW339="Y","Long buildup",""),IF(AX339="Y","Momentum leader","")))</f>
        <v/>
      </c>
      <c r="BA339" s="94">
        <f>IF(BW339="","","Passes "&amp;AY339&amp;" of 5 buy-side scans"&amp;IF(G339="Y","; RED FLAG: filter out using Red flag column",""))</f>
        <v/>
      </c>
      <c r="BB339" s="91" t="inlineStr">
        <is>
          <t>None</t>
        </is>
      </c>
      <c r="BC339" s="92" t="inlineStr">
        <is>
          <t>Y</t>
        </is>
      </c>
      <c r="BD339" s="94" t="inlineStr">
        <is>
          <t>PE &gt; 50; &gt;100% move in 365 days</t>
        </is>
      </c>
      <c r="BE339" s="94" t="n"/>
      <c r="BF339" s="92">
        <f>IF(R339*100000&gt;=Settings!$B$5,"Y","N")</f>
        <v/>
      </c>
      <c r="BG339" s="91">
        <f>IF(F339&gt;Settings!$B$6,"Y","N")</f>
        <v/>
      </c>
      <c r="BH339" s="97" t="n">
        <v>-7.12</v>
      </c>
      <c r="BI339" s="96" t="n">
        <v>1.45</v>
      </c>
      <c r="BJ339" s="96" t="n">
        <v>-0.8100000000000001</v>
      </c>
      <c r="BK339" s="96" t="n">
        <v>25.86</v>
      </c>
      <c r="BL339" s="96" t="n">
        <v>49.64</v>
      </c>
      <c r="BM339" s="96" t="n">
        <v>121.96</v>
      </c>
      <c r="BN339" s="97" t="n">
        <v>0.18</v>
      </c>
      <c r="BO339" s="96" t="n">
        <v>4.55</v>
      </c>
      <c r="BP339" s="96" t="n">
        <v>13.54</v>
      </c>
      <c r="BQ339" s="96" t="n">
        <v>29.57</v>
      </c>
      <c r="BR339" s="91" t="inlineStr">
        <is>
          <t>Stacked up</t>
        </is>
      </c>
      <c r="BS339" s="91" t="inlineStr">
        <is>
          <t>None</t>
        </is>
      </c>
      <c r="BT339" s="96" t="n">
        <v>49.5</v>
      </c>
      <c r="BU339" s="91" t="inlineStr">
        <is>
          <t>N</t>
        </is>
      </c>
      <c r="BV339" s="99">
        <f>IF(OR(BF339&lt;&gt;"Y",BG339&lt;&gt;"Y"),"",(AND(ISNUMBER(BQ339),BQ339&gt;0))+(BR339="Stacked up")+(AND(ISNUMBER(BH339),BH339&gt;=-Settings!$B$17))+(AND(ISNUMBER(BK339),ISNUMBER(BM339),BK339&gt;0,BM339&gt;0))+(AND(ISNUMBER(AQ339),AQ339&gt;=Settings!$B$18))+(AND(ISNUMBER(BT339),BT339&gt;=Settings!$B$19,BT339&lt;=Settings!$B$20))+(AND(ISNUMBER(AS339),AS339&gt;0))+(AND(ISNUMBER(T339),ISNUMBER(M339),T339&gt;=Settings!$B$21,M339&gt;0))+(AND(ISNUMBER(AD339),ISNUMBER(M339),AD339&gt;=Settings!$B$22,M339&gt;0))+(AY339&gt;=1))</f>
        <v/>
      </c>
      <c r="BW339" s="91">
        <f>IF(OR(AY339=0,BF339&lt;&gt;"Y",BG339&lt;&gt;"Y"),"",1+SUMPRODUCT(($A$6:$A$2604=A339)*($AY$6:$AY$2604&gt;0)*($BF$6:$BF$2604="Y")*($BG$6:$BG$2604="Y")*(($AY$6:$AY$2604&gt;AY339)+($AY$6:$AY$2604=AY339)*($AD$6:$AD$2604&gt;AD339))))</f>
        <v/>
      </c>
    </row>
    <row r="340" ht="23.85" customHeight="1" s="55">
      <c r="A340" s="90" t="n">
        <v>46296</v>
      </c>
      <c r="B340" s="91" t="inlineStr">
        <is>
          <t>FORCEMOT</t>
        </is>
      </c>
      <c r="C340" s="91" t="inlineStr">
        <is>
          <t>INE451A01017</t>
        </is>
      </c>
      <c r="D340" s="91" t="inlineStr">
        <is>
          <t>Automobile and Auto Components</t>
        </is>
      </c>
      <c r="E340" s="91" t="inlineStr">
        <is>
          <t>Smallcap 250</t>
        </is>
      </c>
      <c r="F340" s="93" t="n">
        <v>21895</v>
      </c>
      <c r="G340" s="92" t="inlineStr">
        <is>
          <t>N</t>
        </is>
      </c>
      <c r="H340" s="94" t="n"/>
      <c r="I340" s="91" t="inlineStr">
        <is>
          <t>N</t>
        </is>
      </c>
      <c r="J340" s="92">
        <f>IF(K340="","N","Y")</f>
        <v/>
      </c>
      <c r="K340" s="94">
        <f>_xlfn.TEXTJOIN("; ",TRUE,IF(P340="52-wk low","52-wk low",""),IF(AND(AD340&gt;=Settings!$B$12,M340&lt;0),"Distribution",""),IF(AND(AJ340="Y",M340&lt;0,AK340&lt;-Settings!$B$13),"Long unwinding",""),IF(AND(AJ340="Y",M340&lt;0,AK340&gt;Settings!$B$13),"Short buildup",""))</f>
        <v/>
      </c>
      <c r="L340" s="95" t="n">
        <v>16800</v>
      </c>
      <c r="M340" s="96" t="n">
        <v>-1.49</v>
      </c>
      <c r="N340" s="93" t="n">
        <v>1315</v>
      </c>
      <c r="O340" s="91" t="inlineStr">
        <is>
          <t>None</t>
        </is>
      </c>
      <c r="P340" s="91" t="inlineStr">
        <is>
          <t>None</t>
        </is>
      </c>
      <c r="Q340" s="97" t="n">
        <v>1.17</v>
      </c>
      <c r="R340" s="96" t="n">
        <v>0.68</v>
      </c>
      <c r="S340" s="96" t="n">
        <v>1.74</v>
      </c>
      <c r="T340" s="96" t="n">
        <v>1.47</v>
      </c>
      <c r="U340" s="96" t="n">
        <v>1.24</v>
      </c>
      <c r="V340" s="103" t="n">
        <v>0.72</v>
      </c>
      <c r="W340" s="102" t="n">
        <v>2</v>
      </c>
      <c r="X340" s="93" t="n"/>
      <c r="Y340" s="91" t="inlineStr">
        <is>
          <t>None</t>
        </is>
      </c>
      <c r="Z340" s="99" t="n">
        <v>29.95</v>
      </c>
      <c r="AA340" s="96" t="n">
        <v>0.75</v>
      </c>
      <c r="AB340" s="96" t="n">
        <v>0.84</v>
      </c>
      <c r="AC340" s="96" t="n">
        <v>1.36</v>
      </c>
      <c r="AD340" s="96" t="n">
        <v>1.31</v>
      </c>
      <c r="AE340" s="96" t="n">
        <v>1.23</v>
      </c>
      <c r="AF340" s="103" t="n">
        <v>1.26</v>
      </c>
      <c r="AG340" s="91" t="inlineStr">
        <is>
          <t>Normal</t>
        </is>
      </c>
      <c r="AH340" s="100" t="n">
        <v>0</v>
      </c>
      <c r="AI340" s="101" t="n">
        <v>0</v>
      </c>
      <c r="AJ340" s="92" t="inlineStr">
        <is>
          <t>Y</t>
        </is>
      </c>
      <c r="AK340" s="96" t="n">
        <v>13.84</v>
      </c>
      <c r="AL340" s="91" t="inlineStr">
        <is>
          <t>Short buildup</t>
        </is>
      </c>
      <c r="AM340" s="93" t="n">
        <v>134</v>
      </c>
      <c r="AN340" s="92" t="inlineStr">
        <is>
          <t>Smallcap250 MQ 100; MidSmall400 MQ 100; 500 Multicap MQ 50; TotalMkt MQ 50</t>
        </is>
      </c>
      <c r="AO340" s="102" t="n">
        <v>4</v>
      </c>
      <c r="AP340" s="103" t="n">
        <v>0.6899999999999999</v>
      </c>
      <c r="AQ340" s="102" t="n">
        <v>36</v>
      </c>
      <c r="AR340" s="91" t="inlineStr">
        <is>
          <t>N</t>
        </is>
      </c>
      <c r="AS340" s="104" t="n">
        <v>0.5600000000000001</v>
      </c>
      <c r="AT340" s="92">
        <f>IF(AND(P340="52-wk high",T340&gt;=Settings!$B$7),"Y","N")</f>
        <v/>
      </c>
      <c r="AU340" s="91">
        <f>IF(AND(AD340&gt;=Settings!$B$8,M340&gt;0),"Y","N")</f>
        <v/>
      </c>
      <c r="AV340" s="91">
        <f>IF(OR(AH340&gt;Settings!$B$9,AI340&gt;Settings!$B$9),"Y","N")</f>
        <v/>
      </c>
      <c r="AW340" s="91">
        <f>IF(AJ340&lt;&gt;"Y","n/a",IF(AND(M340&gt;0,AK340&gt;Settings!$B$10),"Y","N"))</f>
        <v/>
      </c>
      <c r="AX340" s="91">
        <f>IF(AO340&gt;=Settings!$B$11,"Y","N")</f>
        <v/>
      </c>
      <c r="AY340" s="99">
        <f>(AT340="Y")+(AU340="Y")+(AV340="Y")+(AW340="Y")+(AX340="Y")</f>
        <v/>
      </c>
      <c r="AZ340" s="94">
        <f>IF(AY340=0,"None",_xlfn.TEXTJOIN(", ",TRUE(),IF(AT340="Y","Breakout",""),IF(AU340="Y","Accumulation",""),IF(AV340="Y","Institutional buying",""),IF(AW340="Y","Long buildup",""),IF(AX340="Y","Momentum leader","")))</f>
        <v/>
      </c>
      <c r="BA340" s="94">
        <f>IF(BW340="","","Passes "&amp;AY340&amp;" of 5 buy-side scans"&amp;IF(G340="Y","; RED FLAG: filter out using Red flag column",""))</f>
        <v/>
      </c>
      <c r="BB340" s="91" t="inlineStr">
        <is>
          <t>Upper</t>
        </is>
      </c>
      <c r="BC340" s="92" t="inlineStr">
        <is>
          <t>N</t>
        </is>
      </c>
      <c r="BD340" s="94" t="n"/>
      <c r="BE340" s="94" t="n"/>
      <c r="BF340" s="92">
        <f>IF(R340*100000&gt;=Settings!$B$5,"Y","N")</f>
        <v/>
      </c>
      <c r="BG340" s="91">
        <f>IF(F340&gt;Settings!$B$6,"Y","N")</f>
        <v/>
      </c>
      <c r="BH340" s="97" t="n">
        <v>-36.48</v>
      </c>
      <c r="BI340" s="96" t="n">
        <v>-2</v>
      </c>
      <c r="BJ340" s="96" t="n">
        <v>-5.2</v>
      </c>
      <c r="BK340" s="96" t="n">
        <v>-8.31</v>
      </c>
      <c r="BL340" s="96" t="n">
        <v>-18.97</v>
      </c>
      <c r="BM340" s="96" t="n">
        <v>-0.32</v>
      </c>
      <c r="BN340" s="97" t="n">
        <v>-3.09</v>
      </c>
      <c r="BO340" s="96" t="n">
        <v>-5.1</v>
      </c>
      <c r="BP340" s="96" t="n">
        <v>-7.89</v>
      </c>
      <c r="BQ340" s="96" t="n">
        <v>-10.06</v>
      </c>
      <c r="BR340" s="91" t="inlineStr">
        <is>
          <t>Stacked down</t>
        </is>
      </c>
      <c r="BS340" s="91" t="inlineStr">
        <is>
          <t>None</t>
        </is>
      </c>
      <c r="BT340" s="96" t="n">
        <v>36.1</v>
      </c>
      <c r="BU340" s="91" t="inlineStr">
        <is>
          <t>N</t>
        </is>
      </c>
      <c r="BV340" s="99">
        <f>IF(OR(BF340&lt;&gt;"Y",BG340&lt;&gt;"Y"),"",(AND(ISNUMBER(BQ340),BQ340&gt;0))+(BR340="Stacked up")+(AND(ISNUMBER(BH340),BH340&gt;=-Settings!$B$17))+(AND(ISNUMBER(BK340),ISNUMBER(BM340),BK340&gt;0,BM340&gt;0))+(AND(ISNUMBER(AQ340),AQ340&gt;=Settings!$B$18))+(AND(ISNUMBER(BT340),BT340&gt;=Settings!$B$19,BT340&lt;=Settings!$B$20))+(AND(ISNUMBER(AS340),AS340&gt;0))+(AND(ISNUMBER(T340),ISNUMBER(M340),T340&gt;=Settings!$B$21,M340&gt;0))+(AND(ISNUMBER(AD340),ISNUMBER(M340),AD340&gt;=Settings!$B$22,M340&gt;0))+(AY340&gt;=1))</f>
        <v/>
      </c>
      <c r="BW340" s="91">
        <f>IF(OR(AY340=0,BF340&lt;&gt;"Y",BG340&lt;&gt;"Y"),"",1+SUMPRODUCT(($A$6:$A$2604=A340)*($AY$6:$AY$2604&gt;0)*($BF$6:$BF$2604="Y")*($BG$6:$BG$2604="Y")*(($AY$6:$AY$2604&gt;AY340)+($AY$6:$AY$2604=AY340)*($AD$6:$AD$2604&gt;AD340))))</f>
        <v/>
      </c>
    </row>
    <row r="341" ht="23.85" customHeight="1" s="55">
      <c r="A341" s="90" t="n">
        <v>46296</v>
      </c>
      <c r="B341" s="91" t="inlineStr">
        <is>
          <t>GESHIP</t>
        </is>
      </c>
      <c r="C341" s="91" t="inlineStr">
        <is>
          <t>INE017A01032</t>
        </is>
      </c>
      <c r="D341" s="91" t="inlineStr">
        <is>
          <t>Services</t>
        </is>
      </c>
      <c r="E341" s="91" t="inlineStr">
        <is>
          <t>Smallcap 250</t>
        </is>
      </c>
      <c r="F341" s="93" t="n">
        <v>21852</v>
      </c>
      <c r="G341" s="92" t="inlineStr">
        <is>
          <t>N</t>
        </is>
      </c>
      <c r="H341" s="94" t="n"/>
      <c r="I341" s="91" t="inlineStr">
        <is>
          <t>N</t>
        </is>
      </c>
      <c r="J341" s="92">
        <f>IF(K341="","N","Y")</f>
        <v/>
      </c>
      <c r="K341" s="94">
        <f>_xlfn.TEXTJOIN("; ",TRUE,IF(P341="52-wk low","52-wk low",""),IF(AND(AD341&gt;=Settings!$B$12,M341&lt;0),"Distribution",""),IF(AND(AJ341="Y",M341&lt;0,AK341&lt;-Settings!$B$13),"Long unwinding",""),IF(AND(AJ341="Y",M341&lt;0,AK341&gt;Settings!$B$13),"Short buildup",""))</f>
        <v/>
      </c>
      <c r="L341" s="95" t="n">
        <v>1530.6</v>
      </c>
      <c r="M341" s="96" t="n">
        <v>-1.88</v>
      </c>
      <c r="N341" s="93" t="n">
        <v>1563</v>
      </c>
      <c r="O341" s="91" t="inlineStr">
        <is>
          <t>None</t>
        </is>
      </c>
      <c r="P341" s="91" t="inlineStr">
        <is>
          <t>None</t>
        </is>
      </c>
      <c r="Q341" s="97" t="n">
        <v>5.74</v>
      </c>
      <c r="R341" s="96" t="n">
        <v>10.26</v>
      </c>
      <c r="S341" s="96" t="n">
        <v>0.5600000000000001</v>
      </c>
      <c r="T341" s="96" t="n">
        <v>0.5600000000000001</v>
      </c>
      <c r="U341" s="96" t="n">
        <v>0.47</v>
      </c>
      <c r="V341" s="103" t="n">
        <v>0.84</v>
      </c>
      <c r="W341" s="102" t="n">
        <v>4</v>
      </c>
      <c r="X341" s="93" t="n"/>
      <c r="Y341" s="91" t="inlineStr">
        <is>
          <t>None</t>
        </is>
      </c>
      <c r="Z341" s="99" t="n">
        <v>48</v>
      </c>
      <c r="AA341" s="96" t="n">
        <v>0.93</v>
      </c>
      <c r="AB341" s="96" t="n">
        <v>0.98</v>
      </c>
      <c r="AC341" s="96" t="n">
        <v>0.58</v>
      </c>
      <c r="AD341" s="96" t="n">
        <v>0.63</v>
      </c>
      <c r="AE341" s="96" t="n">
        <v>0.6899999999999999</v>
      </c>
      <c r="AF341" s="103" t="n">
        <v>1.41</v>
      </c>
      <c r="AG341" s="91" t="inlineStr">
        <is>
          <t>Normal</t>
        </is>
      </c>
      <c r="AH341" s="100" t="n">
        <v>0</v>
      </c>
      <c r="AI341" s="101" t="n">
        <v>0</v>
      </c>
      <c r="AJ341" s="92" t="inlineStr">
        <is>
          <t>N</t>
        </is>
      </c>
      <c r="AK341" s="96" t="n"/>
      <c r="AL341" s="91" t="inlineStr">
        <is>
          <t>n/a</t>
        </is>
      </c>
      <c r="AM341" s="93" t="n"/>
      <c r="AN341" s="92" t="inlineStr">
        <is>
          <t>500 Mom 50; Smallcap250 MQ 100; MidSmall400 MQ 100; 500 Multicap MQ 50</t>
        </is>
      </c>
      <c r="AO341" s="102" t="n">
        <v>4</v>
      </c>
      <c r="AP341" s="103" t="n">
        <v>1.56</v>
      </c>
      <c r="AQ341" s="102" t="n">
        <v>81</v>
      </c>
      <c r="AR341" s="91" t="inlineStr">
        <is>
          <t>N</t>
        </is>
      </c>
      <c r="AS341" s="104" t="n">
        <v>5.23</v>
      </c>
      <c r="AT341" s="92">
        <f>IF(AND(P341="52-wk high",T341&gt;=Settings!$B$7),"Y","N")</f>
        <v/>
      </c>
      <c r="AU341" s="91">
        <f>IF(AND(AD341&gt;=Settings!$B$8,M341&gt;0),"Y","N")</f>
        <v/>
      </c>
      <c r="AV341" s="91">
        <f>IF(OR(AH341&gt;Settings!$B$9,AI341&gt;Settings!$B$9),"Y","N")</f>
        <v/>
      </c>
      <c r="AW341" s="91">
        <f>IF(AJ341&lt;&gt;"Y","n/a",IF(AND(M341&gt;0,AK341&gt;Settings!$B$10),"Y","N"))</f>
        <v/>
      </c>
      <c r="AX341" s="91">
        <f>IF(AO341&gt;=Settings!$B$11,"Y","N")</f>
        <v/>
      </c>
      <c r="AY341" s="99">
        <f>(AT341="Y")+(AU341="Y")+(AV341="Y")+(AW341="Y")+(AX341="Y")</f>
        <v/>
      </c>
      <c r="AZ341" s="94">
        <f>IF(AY341=0,"None",_xlfn.TEXTJOIN(", ",TRUE(),IF(AT341="Y","Breakout",""),IF(AU341="Y","Accumulation",""),IF(AV341="Y","Institutional buying",""),IF(AW341="Y","Long buildup",""),IF(AX341="Y","Momentum leader","")))</f>
        <v/>
      </c>
      <c r="BA341" s="94">
        <f>IF(BW341="","","Passes "&amp;AY341&amp;" of 5 buy-side scans"&amp;IF(G341="Y","; RED FLAG: filter out using Red flag column",""))</f>
        <v/>
      </c>
      <c r="BB341" s="91" t="inlineStr">
        <is>
          <t>None</t>
        </is>
      </c>
      <c r="BC341" s="92" t="inlineStr">
        <is>
          <t>N</t>
        </is>
      </c>
      <c r="BD341" s="94" t="n"/>
      <c r="BE341" s="94" t="n"/>
      <c r="BF341" s="92">
        <f>IF(R341*100000&gt;=Settings!$B$5,"Y","N")</f>
        <v/>
      </c>
      <c r="BG341" s="91">
        <f>IF(F341&gt;Settings!$B$6,"Y","N")</f>
        <v/>
      </c>
      <c r="BH341" s="97" t="n">
        <v>-14.87</v>
      </c>
      <c r="BI341" s="96" t="n">
        <v>3.24</v>
      </c>
      <c r="BJ341" s="96" t="n">
        <v>15.46</v>
      </c>
      <c r="BK341" s="96" t="n">
        <v>7.71</v>
      </c>
      <c r="BL341" s="96" t="n">
        <v>4.83</v>
      </c>
      <c r="BM341" s="96" t="n">
        <v>53.89</v>
      </c>
      <c r="BN341" s="97" t="n">
        <v>4.95</v>
      </c>
      <c r="BO341" s="96" t="n">
        <v>8.06</v>
      </c>
      <c r="BP341" s="96" t="n">
        <v>9.199999999999999</v>
      </c>
      <c r="BQ341" s="96" t="n">
        <v>13.47</v>
      </c>
      <c r="BR341" s="91" t="inlineStr">
        <is>
          <t>Stacked up</t>
        </is>
      </c>
      <c r="BS341" s="91" t="inlineStr">
        <is>
          <t>None</t>
        </is>
      </c>
      <c r="BT341" s="96" t="n">
        <v>69.3</v>
      </c>
      <c r="BU341" s="91" t="inlineStr">
        <is>
          <t>N</t>
        </is>
      </c>
      <c r="BV341" s="99">
        <f>IF(OR(BF341&lt;&gt;"Y",BG341&lt;&gt;"Y"),"",(AND(ISNUMBER(BQ341),BQ341&gt;0))+(BR341="Stacked up")+(AND(ISNUMBER(BH341),BH341&gt;=-Settings!$B$17))+(AND(ISNUMBER(BK341),ISNUMBER(BM341),BK341&gt;0,BM341&gt;0))+(AND(ISNUMBER(AQ341),AQ341&gt;=Settings!$B$18))+(AND(ISNUMBER(BT341),BT341&gt;=Settings!$B$19,BT341&lt;=Settings!$B$20))+(AND(ISNUMBER(AS341),AS341&gt;0))+(AND(ISNUMBER(T341),ISNUMBER(M341),T341&gt;=Settings!$B$21,M341&gt;0))+(AND(ISNUMBER(AD341),ISNUMBER(M341),AD341&gt;=Settings!$B$22,M341&gt;0))+(AY341&gt;=1))</f>
        <v/>
      </c>
      <c r="BW341" s="91">
        <f>IF(OR(AY341=0,BF341&lt;&gt;"Y",BG341&lt;&gt;"Y"),"",1+SUMPRODUCT(($A$6:$A$2604=A341)*($AY$6:$AY$2604&gt;0)*($BF$6:$BF$2604="Y")*($BG$6:$BG$2604="Y")*(($AY$6:$AY$2604&gt;AY341)+($AY$6:$AY$2604=AY341)*($AD$6:$AD$2604&gt;AD341))))</f>
        <v/>
      </c>
    </row>
    <row r="342" ht="23.85" customHeight="1" s="55">
      <c r="A342" s="90" t="n">
        <v>46296</v>
      </c>
      <c r="B342" s="91" t="inlineStr">
        <is>
          <t>HBLENGINE</t>
        </is>
      </c>
      <c r="C342" s="91" t="inlineStr">
        <is>
          <t>INE292B01021</t>
        </is>
      </c>
      <c r="D342" s="91" t="inlineStr">
        <is>
          <t>Capital Goods</t>
        </is>
      </c>
      <c r="E342" s="91" t="inlineStr">
        <is>
          <t>Smallcap 250</t>
        </is>
      </c>
      <c r="F342" s="93" t="n">
        <v>21603</v>
      </c>
      <c r="G342" s="92" t="inlineStr">
        <is>
          <t>N</t>
        </is>
      </c>
      <c r="H342" s="94" t="n"/>
      <c r="I342" s="91" t="inlineStr">
        <is>
          <t>N</t>
        </is>
      </c>
      <c r="J342" s="92">
        <f>IF(K342="","N","Y")</f>
        <v/>
      </c>
      <c r="K342" s="94">
        <f>_xlfn.TEXTJOIN("; ",TRUE,IF(P342="52-wk low","52-wk low",""),IF(AND(AD342&gt;=Settings!$B$12,M342&lt;0),"Distribution",""),IF(AND(AJ342="Y",M342&lt;0,AK342&lt;-Settings!$B$13),"Long unwinding",""),IF(AND(AJ342="Y",M342&lt;0,AK342&gt;Settings!$B$13),"Short buildup",""))</f>
        <v/>
      </c>
      <c r="L342" s="95" t="n">
        <v>779.35</v>
      </c>
      <c r="M342" s="96" t="n">
        <v>-1.91</v>
      </c>
      <c r="N342" s="93" t="n">
        <v>1583</v>
      </c>
      <c r="O342" s="91" t="inlineStr">
        <is>
          <t>None</t>
        </is>
      </c>
      <c r="P342" s="91" t="inlineStr">
        <is>
          <t>None</t>
        </is>
      </c>
      <c r="Q342" s="97" t="n">
        <v>13.97</v>
      </c>
      <c r="R342" s="96" t="n">
        <v>29.31</v>
      </c>
      <c r="S342" s="96" t="n">
        <v>0.48</v>
      </c>
      <c r="T342" s="96" t="n">
        <v>0.82</v>
      </c>
      <c r="U342" s="96" t="n">
        <v>0.92</v>
      </c>
      <c r="V342" s="103" t="n">
        <v>1.92</v>
      </c>
      <c r="W342" s="102" t="n">
        <v>6</v>
      </c>
      <c r="X342" s="93" t="n"/>
      <c r="Y342" s="91" t="inlineStr">
        <is>
          <t>None</t>
        </is>
      </c>
      <c r="Z342" s="99" t="n">
        <v>41.35</v>
      </c>
      <c r="AA342" s="96" t="n">
        <v>1.19</v>
      </c>
      <c r="AB342" s="96" t="n">
        <v>1.01</v>
      </c>
      <c r="AC342" s="96" t="n">
        <v>0.8100000000000001</v>
      </c>
      <c r="AD342" s="96" t="n">
        <v>1.13</v>
      </c>
      <c r="AE342" s="96" t="n">
        <v>1.1</v>
      </c>
      <c r="AF342" s="103" t="n">
        <v>0.73</v>
      </c>
      <c r="AG342" s="91" t="inlineStr">
        <is>
          <t>Drying up</t>
        </is>
      </c>
      <c r="AH342" s="100" t="n">
        <v>0</v>
      </c>
      <c r="AI342" s="101" t="n">
        <v>0</v>
      </c>
      <c r="AJ342" s="92" t="inlineStr">
        <is>
          <t>N</t>
        </is>
      </c>
      <c r="AK342" s="96" t="n"/>
      <c r="AL342" s="91" t="inlineStr">
        <is>
          <t>n/a</t>
        </is>
      </c>
      <c r="AM342" s="93" t="n"/>
      <c r="AN342" s="92" t="inlineStr">
        <is>
          <t>Smallcap250 MQ 100; MidSmall400 MQ 100; 500 Multicap MQ 50; TotalMkt MQ 50</t>
        </is>
      </c>
      <c r="AO342" s="102" t="n">
        <v>4</v>
      </c>
      <c r="AP342" s="103" t="n">
        <v>0.93</v>
      </c>
      <c r="AQ342" s="102" t="n">
        <v>58</v>
      </c>
      <c r="AR342" s="91" t="inlineStr">
        <is>
          <t>N</t>
        </is>
      </c>
      <c r="AS342" s="104" t="n">
        <v>5.9</v>
      </c>
      <c r="AT342" s="92">
        <f>IF(AND(P342="52-wk high",T342&gt;=Settings!$B$7),"Y","N")</f>
        <v/>
      </c>
      <c r="AU342" s="91">
        <f>IF(AND(AD342&gt;=Settings!$B$8,M342&gt;0),"Y","N")</f>
        <v/>
      </c>
      <c r="AV342" s="91">
        <f>IF(OR(AH342&gt;Settings!$B$9,AI342&gt;Settings!$B$9),"Y","N")</f>
        <v/>
      </c>
      <c r="AW342" s="91">
        <f>IF(AJ342&lt;&gt;"Y","n/a",IF(AND(M342&gt;0,AK342&gt;Settings!$B$10),"Y","N"))</f>
        <v/>
      </c>
      <c r="AX342" s="91">
        <f>IF(AO342&gt;=Settings!$B$11,"Y","N")</f>
        <v/>
      </c>
      <c r="AY342" s="99">
        <f>(AT342="Y")+(AU342="Y")+(AV342="Y")+(AW342="Y")+(AX342="Y")</f>
        <v/>
      </c>
      <c r="AZ342" s="94">
        <f>IF(AY342=0,"None",_xlfn.TEXTJOIN(", ",TRUE(),IF(AT342="Y","Breakout",""),IF(AU342="Y","Accumulation",""),IF(AV342="Y","Institutional buying",""),IF(AW342="Y","Long buildup",""),IF(AX342="Y","Momentum leader","")))</f>
        <v/>
      </c>
      <c r="BA342" s="94">
        <f>IF(BW342="","","Passes "&amp;AY342&amp;" of 5 buy-side scans"&amp;IF(G342="Y","; RED FLAG: filter out using Red flag column",""))</f>
        <v/>
      </c>
      <c r="BB342" s="91" t="inlineStr">
        <is>
          <t>None</t>
        </is>
      </c>
      <c r="BC342" s="92" t="inlineStr">
        <is>
          <t>N</t>
        </is>
      </c>
      <c r="BD342" s="94" t="n"/>
      <c r="BE342" s="94" t="n"/>
      <c r="BF342" s="92">
        <f>IF(R342*100000&gt;=Settings!$B$5,"Y","N")</f>
        <v/>
      </c>
      <c r="BG342" s="91">
        <f>IF(F342&gt;Settings!$B$6,"Y","N")</f>
        <v/>
      </c>
      <c r="BH342" s="97" t="n">
        <v>-30.54</v>
      </c>
      <c r="BI342" s="96" t="n">
        <v>0.52</v>
      </c>
      <c r="BJ342" s="96" t="n">
        <v>18.23</v>
      </c>
      <c r="BK342" s="96" t="n">
        <v>-5.22</v>
      </c>
      <c r="BL342" s="96" t="n">
        <v>18.03</v>
      </c>
      <c r="BM342" s="96" t="n">
        <v>-6.59</v>
      </c>
      <c r="BN342" s="97" t="n">
        <v>3.23</v>
      </c>
      <c r="BO342" s="96" t="n">
        <v>5.71</v>
      </c>
      <c r="BP342" s="96" t="n">
        <v>4.86</v>
      </c>
      <c r="BQ342" s="96" t="n">
        <v>2.11</v>
      </c>
      <c r="BR342" s="91" t="inlineStr">
        <is>
          <t>Mixed</t>
        </is>
      </c>
      <c r="BS342" s="91" t="inlineStr">
        <is>
          <t>None</t>
        </is>
      </c>
      <c r="BT342" s="96" t="n">
        <v>57.7</v>
      </c>
      <c r="BU342" s="91" t="inlineStr">
        <is>
          <t>N</t>
        </is>
      </c>
      <c r="BV342" s="99">
        <f>IF(OR(BF342&lt;&gt;"Y",BG342&lt;&gt;"Y"),"",(AND(ISNUMBER(BQ342),BQ342&gt;0))+(BR342="Stacked up")+(AND(ISNUMBER(BH342),BH342&gt;=-Settings!$B$17))+(AND(ISNUMBER(BK342),ISNUMBER(BM342),BK342&gt;0,BM342&gt;0))+(AND(ISNUMBER(AQ342),AQ342&gt;=Settings!$B$18))+(AND(ISNUMBER(BT342),BT342&gt;=Settings!$B$19,BT342&lt;=Settings!$B$20))+(AND(ISNUMBER(AS342),AS342&gt;0))+(AND(ISNUMBER(T342),ISNUMBER(M342),T342&gt;=Settings!$B$21,M342&gt;0))+(AND(ISNUMBER(AD342),ISNUMBER(M342),AD342&gt;=Settings!$B$22,M342&gt;0))+(AY342&gt;=1))</f>
        <v/>
      </c>
      <c r="BW342" s="91">
        <f>IF(OR(AY342=0,BF342&lt;&gt;"Y",BG342&lt;&gt;"Y"),"",1+SUMPRODUCT(($A$6:$A$2604=A342)*($AY$6:$AY$2604&gt;0)*($BF$6:$BF$2604="Y")*($BG$6:$BG$2604="Y")*(($AY$6:$AY$2604&gt;AY342)+($AY$6:$AY$2604=AY342)*($AD$6:$AD$2604&gt;AD342))))</f>
        <v/>
      </c>
    </row>
    <row r="343" ht="23.85" customHeight="1" s="55">
      <c r="A343" s="90" t="n">
        <v>46296</v>
      </c>
      <c r="B343" s="91" t="inlineStr">
        <is>
          <t>EMMVEE</t>
        </is>
      </c>
      <c r="C343" s="91" t="inlineStr">
        <is>
          <t>INE1C6T01020</t>
        </is>
      </c>
      <c r="D343" s="91" t="inlineStr">
        <is>
          <t>Capital Goods</t>
        </is>
      </c>
      <c r="E343" s="91" t="inlineStr">
        <is>
          <t>Smallcap 250</t>
        </is>
      </c>
      <c r="F343" s="93" t="n">
        <v>21179</v>
      </c>
      <c r="G343" s="92" t="inlineStr">
        <is>
          <t>N</t>
        </is>
      </c>
      <c r="H343" s="94" t="n"/>
      <c r="I343" s="91" t="inlineStr">
        <is>
          <t>N</t>
        </is>
      </c>
      <c r="J343" s="92">
        <f>IF(K343="","N","Y")</f>
        <v/>
      </c>
      <c r="K343" s="94">
        <f>_xlfn.TEXTJOIN("; ",TRUE,IF(P343="52-wk low","52-wk low",""),IF(AND(AD343&gt;=Settings!$B$12,M343&lt;0),"Distribution",""),IF(AND(AJ343="Y",M343&lt;0,AK343&lt;-Settings!$B$13),"Long unwinding",""),IF(AND(AJ343="Y",M343&lt;0,AK343&gt;Settings!$B$13),"Short buildup",""))</f>
        <v/>
      </c>
      <c r="L343" s="95" t="n">
        <v>305.9</v>
      </c>
      <c r="M343" s="96" t="n">
        <v>-3.17</v>
      </c>
      <c r="N343" s="93" t="n">
        <v>2142</v>
      </c>
      <c r="O343" s="91" t="inlineStr">
        <is>
          <t>None</t>
        </is>
      </c>
      <c r="P343" s="91" t="inlineStr">
        <is>
          <t>None</t>
        </is>
      </c>
      <c r="Q343" s="97" t="n">
        <v>13.84</v>
      </c>
      <c r="R343" s="96" t="n">
        <v>24.88</v>
      </c>
      <c r="S343" s="96" t="n">
        <v>0.5600000000000001</v>
      </c>
      <c r="T343" s="96" t="n">
        <v>0.66</v>
      </c>
      <c r="U343" s="96" t="n">
        <v>0.44</v>
      </c>
      <c r="V343" s="103" t="n">
        <v>0.8</v>
      </c>
      <c r="W343" s="102" t="n">
        <v>4</v>
      </c>
      <c r="X343" s="93" t="n"/>
      <c r="Y343" s="91" t="inlineStr">
        <is>
          <t>None</t>
        </is>
      </c>
      <c r="Z343" s="99" t="n">
        <v>44.5</v>
      </c>
      <c r="AA343" s="96" t="n">
        <v>1.03</v>
      </c>
      <c r="AB343" s="96" t="n">
        <v>1.01</v>
      </c>
      <c r="AC343" s="96" t="n">
        <v>0.65</v>
      </c>
      <c r="AD343" s="96" t="n">
        <v>0.74</v>
      </c>
      <c r="AE343" s="96" t="n">
        <v>0.49</v>
      </c>
      <c r="AF343" s="103" t="n">
        <v>0.96</v>
      </c>
      <c r="AG343" s="91" t="inlineStr">
        <is>
          <t>Normal</t>
        </is>
      </c>
      <c r="AH343" s="100" t="n">
        <v>0</v>
      </c>
      <c r="AI343" s="101" t="n">
        <v>0</v>
      </c>
      <c r="AJ343" s="92" t="inlineStr">
        <is>
          <t>N</t>
        </is>
      </c>
      <c r="AK343" s="96" t="n"/>
      <c r="AL343" s="91" t="inlineStr">
        <is>
          <t>n/a</t>
        </is>
      </c>
      <c r="AM343" s="93" t="n"/>
      <c r="AN343" s="92" t="inlineStr">
        <is>
          <t>None</t>
        </is>
      </c>
      <c r="AO343" s="102" t="n">
        <v>0</v>
      </c>
      <c r="AP343" s="103" t="n"/>
      <c r="AQ343" s="102" t="n"/>
      <c r="AR343" s="91" t="inlineStr">
        <is>
          <t>N</t>
        </is>
      </c>
      <c r="AS343" s="104" t="n">
        <v>5.9</v>
      </c>
      <c r="AT343" s="92">
        <f>IF(AND(P343="52-wk high",T343&gt;=Settings!$B$7),"Y","N")</f>
        <v/>
      </c>
      <c r="AU343" s="91">
        <f>IF(AND(AD343&gt;=Settings!$B$8,M343&gt;0),"Y","N")</f>
        <v/>
      </c>
      <c r="AV343" s="91">
        <f>IF(OR(AH343&gt;Settings!$B$9,AI343&gt;Settings!$B$9),"Y","N")</f>
        <v/>
      </c>
      <c r="AW343" s="91">
        <f>IF(AJ343&lt;&gt;"Y","n/a",IF(AND(M343&gt;0,AK343&gt;Settings!$B$10),"Y","N"))</f>
        <v/>
      </c>
      <c r="AX343" s="91">
        <f>IF(AO343&gt;=Settings!$B$11,"Y","N")</f>
        <v/>
      </c>
      <c r="AY343" s="99">
        <f>(AT343="Y")+(AU343="Y")+(AV343="Y")+(AW343="Y")+(AX343="Y")</f>
        <v/>
      </c>
      <c r="AZ343" s="94">
        <f>IF(AY343=0,"None",_xlfn.TEXTJOIN(", ",TRUE(),IF(AT343="Y","Breakout",""),IF(AU343="Y","Accumulation",""),IF(AV343="Y","Institutional buying",""),IF(AW343="Y","Long buildup",""),IF(AX343="Y","Momentum leader","")))</f>
        <v/>
      </c>
      <c r="BA343" s="94">
        <f>IF(BW343="","","Passes "&amp;AY343&amp;" of 5 buy-side scans"&amp;IF(G343="Y","; RED FLAG: filter out using Red flag column",""))</f>
        <v/>
      </c>
      <c r="BB343" s="91" t="inlineStr">
        <is>
          <t>None</t>
        </is>
      </c>
      <c r="BC343" s="92" t="inlineStr">
        <is>
          <t>N</t>
        </is>
      </c>
      <c r="BD343" s="94" t="n"/>
      <c r="BE343" s="94" t="n"/>
      <c r="BF343" s="92">
        <f>IF(R343*100000&gt;=Settings!$B$5,"Y","N")</f>
        <v/>
      </c>
      <c r="BG343" s="91">
        <f>IF(F343&gt;Settings!$B$6,"Y","N")</f>
        <v/>
      </c>
      <c r="BH343" s="97" t="n">
        <v>-17.67</v>
      </c>
      <c r="BI343" s="96" t="n">
        <v>-3.68</v>
      </c>
      <c r="BJ343" s="96" t="n">
        <v>-4.18</v>
      </c>
      <c r="BK343" s="96" t="n">
        <v>-13.08</v>
      </c>
      <c r="BL343" s="96" t="n">
        <v>39.65</v>
      </c>
      <c r="BM343" s="96" t="n"/>
      <c r="BN343" s="97" t="n">
        <v>-5.38</v>
      </c>
      <c r="BO343" s="96" t="n">
        <v>-5.53</v>
      </c>
      <c r="BP343" s="96" t="n">
        <v>-1.91</v>
      </c>
      <c r="BQ343" s="96" t="n">
        <v>6.87</v>
      </c>
      <c r="BR343" s="91" t="inlineStr">
        <is>
          <t>Mixed</t>
        </is>
      </c>
      <c r="BS343" s="91" t="inlineStr">
        <is>
          <t>Bearish cross</t>
        </is>
      </c>
      <c r="BT343" s="96" t="n">
        <v>32.2</v>
      </c>
      <c r="BU343" s="91" t="inlineStr">
        <is>
          <t>N</t>
        </is>
      </c>
      <c r="BV343" s="99">
        <f>IF(OR(BF343&lt;&gt;"Y",BG343&lt;&gt;"Y"),"",(AND(ISNUMBER(BQ343),BQ343&gt;0))+(BR343="Stacked up")+(AND(ISNUMBER(BH343),BH343&gt;=-Settings!$B$17))+(AND(ISNUMBER(BK343),ISNUMBER(BM343),BK343&gt;0,BM343&gt;0))+(AND(ISNUMBER(AQ343),AQ343&gt;=Settings!$B$18))+(AND(ISNUMBER(BT343),BT343&gt;=Settings!$B$19,BT343&lt;=Settings!$B$20))+(AND(ISNUMBER(AS343),AS343&gt;0))+(AND(ISNUMBER(T343),ISNUMBER(M343),T343&gt;=Settings!$B$21,M343&gt;0))+(AND(ISNUMBER(AD343),ISNUMBER(M343),AD343&gt;=Settings!$B$22,M343&gt;0))+(AY343&gt;=1))</f>
        <v/>
      </c>
      <c r="BW343" s="91">
        <f>IF(OR(AY343=0,BF343&lt;&gt;"Y",BG343&lt;&gt;"Y"),"",1+SUMPRODUCT(($A$6:$A$2604=A343)*($AY$6:$AY$2604&gt;0)*($BF$6:$BF$2604="Y")*($BG$6:$BG$2604="Y")*(($AY$6:$AY$2604&gt;AY343)+($AY$6:$AY$2604=AY343)*($AD$6:$AD$2604&gt;AD343))))</f>
        <v/>
      </c>
    </row>
    <row r="344" ht="23.85" customHeight="1" s="55">
      <c r="A344" s="90" t="n">
        <v>46296</v>
      </c>
      <c r="B344" s="91" t="inlineStr">
        <is>
          <t>NBCC</t>
        </is>
      </c>
      <c r="C344" s="91" t="inlineStr">
        <is>
          <t>INE095N01031</t>
        </is>
      </c>
      <c r="D344" s="91" t="inlineStr">
        <is>
          <t>Construction</t>
        </is>
      </c>
      <c r="E344" s="91" t="inlineStr">
        <is>
          <t>Smallcap 250</t>
        </is>
      </c>
      <c r="F344" s="93" t="n">
        <v>20898</v>
      </c>
      <c r="G344" s="92" t="inlineStr">
        <is>
          <t>N</t>
        </is>
      </c>
      <c r="H344" s="94" t="n"/>
      <c r="I344" s="91" t="inlineStr">
        <is>
          <t>N</t>
        </is>
      </c>
      <c r="J344" s="92">
        <f>IF(K344="","N","Y")</f>
        <v/>
      </c>
      <c r="K344" s="94">
        <f>_xlfn.TEXTJOIN("; ",TRUE,IF(P344="52-wk low","52-wk low",""),IF(AND(AD344&gt;=Settings!$B$12,M344&lt;0),"Distribution",""),IF(AND(AJ344="Y",M344&lt;0,AK344&lt;-Settings!$B$13),"Long unwinding",""),IF(AND(AJ344="Y",M344&lt;0,AK344&gt;Settings!$B$13),"Short buildup",""))</f>
        <v/>
      </c>
      <c r="L344" s="95" t="n">
        <v>77.40000000000001</v>
      </c>
      <c r="M344" s="96" t="n">
        <v>-1.4</v>
      </c>
      <c r="N344" s="93" t="n">
        <v>1260</v>
      </c>
      <c r="O344" s="91" t="inlineStr">
        <is>
          <t>None</t>
        </is>
      </c>
      <c r="P344" s="91" t="inlineStr">
        <is>
          <t>52-wk low</t>
        </is>
      </c>
      <c r="Q344" s="97" t="n">
        <v>61.95</v>
      </c>
      <c r="R344" s="96" t="n">
        <v>49.3</v>
      </c>
      <c r="S344" s="96" t="n">
        <v>1.28</v>
      </c>
      <c r="T344" s="96" t="n">
        <v>1.14</v>
      </c>
      <c r="U344" s="96" t="n">
        <v>0.59</v>
      </c>
      <c r="V344" s="103" t="n">
        <v>0.47</v>
      </c>
      <c r="W344" s="102" t="n">
        <v>0</v>
      </c>
      <c r="X344" s="93" t="n"/>
      <c r="Y344" s="91" t="inlineStr">
        <is>
          <t>None</t>
        </is>
      </c>
      <c r="Z344" s="99" t="n">
        <v>35.69</v>
      </c>
      <c r="AA344" s="96" t="n">
        <v>0.88</v>
      </c>
      <c r="AB344" s="96" t="n">
        <v>0.92</v>
      </c>
      <c r="AC344" s="96" t="n">
        <v>1.13</v>
      </c>
      <c r="AD344" s="96" t="n">
        <v>1.05</v>
      </c>
      <c r="AE344" s="96" t="n">
        <v>0.61</v>
      </c>
      <c r="AF344" s="103" t="n">
        <v>1.18</v>
      </c>
      <c r="AG344" s="91" t="inlineStr">
        <is>
          <t>Normal</t>
        </is>
      </c>
      <c r="AH344" s="100" t="n">
        <v>0</v>
      </c>
      <c r="AI344" s="101" t="n">
        <v>0</v>
      </c>
      <c r="AJ344" s="92" t="inlineStr">
        <is>
          <t>Y</t>
        </is>
      </c>
      <c r="AK344" s="96" t="n">
        <v>-1.65</v>
      </c>
      <c r="AL344" s="91" t="inlineStr">
        <is>
          <t>Long unwinding</t>
        </is>
      </c>
      <c r="AM344" s="93" t="n">
        <v>202</v>
      </c>
      <c r="AN344" s="92" t="inlineStr">
        <is>
          <t>None</t>
        </is>
      </c>
      <c r="AO344" s="102" t="n">
        <v>0</v>
      </c>
      <c r="AP344" s="103" t="n">
        <v>0.59</v>
      </c>
      <c r="AQ344" s="102" t="n">
        <v>17</v>
      </c>
      <c r="AR344" s="91" t="inlineStr">
        <is>
          <t>N</t>
        </is>
      </c>
      <c r="AS344" s="104" t="n">
        <v>0.78</v>
      </c>
      <c r="AT344" s="92">
        <f>IF(AND(P344="52-wk high",T344&gt;=Settings!$B$7),"Y","N")</f>
        <v/>
      </c>
      <c r="AU344" s="91">
        <f>IF(AND(AD344&gt;=Settings!$B$8,M344&gt;0),"Y","N")</f>
        <v/>
      </c>
      <c r="AV344" s="91">
        <f>IF(OR(AH344&gt;Settings!$B$9,AI344&gt;Settings!$B$9),"Y","N")</f>
        <v/>
      </c>
      <c r="AW344" s="91">
        <f>IF(AJ344&lt;&gt;"Y","n/a",IF(AND(M344&gt;0,AK344&gt;Settings!$B$10),"Y","N"))</f>
        <v/>
      </c>
      <c r="AX344" s="91">
        <f>IF(AO344&gt;=Settings!$B$11,"Y","N")</f>
        <v/>
      </c>
      <c r="AY344" s="99">
        <f>(AT344="Y")+(AU344="Y")+(AV344="Y")+(AW344="Y")+(AX344="Y")</f>
        <v/>
      </c>
      <c r="AZ344" s="94">
        <f>IF(AY344=0,"None",_xlfn.TEXTJOIN(", ",TRUE(),IF(AT344="Y","Breakout",""),IF(AU344="Y","Accumulation",""),IF(AV344="Y","Institutional buying",""),IF(AW344="Y","Long buildup",""),IF(AX344="Y","Momentum leader","")))</f>
        <v/>
      </c>
      <c r="BA344" s="94">
        <f>IF(BW344="","","Passes "&amp;AY344&amp;" of 5 buy-side scans"&amp;IF(G344="Y","; RED FLAG: filter out using Red flag column",""))</f>
        <v/>
      </c>
      <c r="BB344" s="91" t="inlineStr">
        <is>
          <t>None</t>
        </is>
      </c>
      <c r="BC344" s="92" t="inlineStr">
        <is>
          <t>N</t>
        </is>
      </c>
      <c r="BD344" s="94" t="n"/>
      <c r="BE344" s="94" t="n"/>
      <c r="BF344" s="92">
        <f>IF(R344*100000&gt;=Settings!$B$5,"Y","N")</f>
        <v/>
      </c>
      <c r="BG344" s="91">
        <f>IF(F344&gt;Settings!$B$6,"Y","N")</f>
        <v/>
      </c>
      <c r="BH344" s="97" t="n">
        <v>-38.5</v>
      </c>
      <c r="BI344" s="96" t="n">
        <v>-6</v>
      </c>
      <c r="BJ344" s="96" t="n">
        <v>-9.15</v>
      </c>
      <c r="BK344" s="96" t="n">
        <v>-25.89</v>
      </c>
      <c r="BL344" s="96" t="n">
        <v>-6.51</v>
      </c>
      <c r="BM344" s="96" t="n">
        <v>-29.3</v>
      </c>
      <c r="BN344" s="97" t="n">
        <v>-6.06</v>
      </c>
      <c r="BO344" s="96" t="n">
        <v>-11.07</v>
      </c>
      <c r="BP344" s="96" t="n">
        <v>-15.1</v>
      </c>
      <c r="BQ344" s="96" t="n">
        <v>-19.12</v>
      </c>
      <c r="BR344" s="91" t="inlineStr">
        <is>
          <t>Stacked down</t>
        </is>
      </c>
      <c r="BS344" s="91" t="inlineStr">
        <is>
          <t>None</t>
        </is>
      </c>
      <c r="BT344" s="96" t="n">
        <v>27.3</v>
      </c>
      <c r="BU344" s="91" t="inlineStr">
        <is>
          <t>N</t>
        </is>
      </c>
      <c r="BV344" s="99">
        <f>IF(OR(BF344&lt;&gt;"Y",BG344&lt;&gt;"Y"),"",(AND(ISNUMBER(BQ344),BQ344&gt;0))+(BR344="Stacked up")+(AND(ISNUMBER(BH344),BH344&gt;=-Settings!$B$17))+(AND(ISNUMBER(BK344),ISNUMBER(BM344),BK344&gt;0,BM344&gt;0))+(AND(ISNUMBER(AQ344),AQ344&gt;=Settings!$B$18))+(AND(ISNUMBER(BT344),BT344&gt;=Settings!$B$19,BT344&lt;=Settings!$B$20))+(AND(ISNUMBER(AS344),AS344&gt;0))+(AND(ISNUMBER(T344),ISNUMBER(M344),T344&gt;=Settings!$B$21,M344&gt;0))+(AND(ISNUMBER(AD344),ISNUMBER(M344),AD344&gt;=Settings!$B$22,M344&gt;0))+(AY344&gt;=1))</f>
        <v/>
      </c>
      <c r="BW344" s="91">
        <f>IF(OR(AY344=0,BF344&lt;&gt;"Y",BG344&lt;&gt;"Y"),"",1+SUMPRODUCT(($A$6:$A$2604=A344)*($AY$6:$AY$2604&gt;0)*($BF$6:$BF$2604="Y")*($BG$6:$BG$2604="Y")*(($AY$6:$AY$2604&gt;AY344)+($AY$6:$AY$2604=AY344)*($AD$6:$AD$2604&gt;AD344))))</f>
        <v/>
      </c>
    </row>
    <row r="345" ht="23.85" customHeight="1" s="55">
      <c r="A345" s="90" t="n">
        <v>46296</v>
      </c>
      <c r="B345" s="91" t="inlineStr">
        <is>
          <t>SUMICHEM</t>
        </is>
      </c>
      <c r="C345" s="91" t="inlineStr">
        <is>
          <t>INE258G01013</t>
        </is>
      </c>
      <c r="D345" s="91" t="inlineStr">
        <is>
          <t>Chemicals</t>
        </is>
      </c>
      <c r="E345" s="91" t="inlineStr">
        <is>
          <t>Smallcap 250</t>
        </is>
      </c>
      <c r="F345" s="93" t="n">
        <v>20844</v>
      </c>
      <c r="G345" s="92" t="inlineStr">
        <is>
          <t>N</t>
        </is>
      </c>
      <c r="H345" s="94" t="n"/>
      <c r="I345" s="91" t="inlineStr">
        <is>
          <t>N</t>
        </is>
      </c>
      <c r="J345" s="92">
        <f>IF(K345="","N","Y")</f>
        <v/>
      </c>
      <c r="K345" s="94">
        <f>_xlfn.TEXTJOIN("; ",TRUE,IF(P345="52-wk low","52-wk low",""),IF(AND(AD345&gt;=Settings!$B$12,M345&lt;0),"Distribution",""),IF(AND(AJ345="Y",M345&lt;0,AK345&lt;-Settings!$B$13),"Long unwinding",""),IF(AND(AJ345="Y",M345&lt;0,AK345&gt;Settings!$B$13),"Short buildup",""))</f>
        <v/>
      </c>
      <c r="L345" s="95" t="n">
        <v>417.6</v>
      </c>
      <c r="M345" s="96" t="n">
        <v>-3.61</v>
      </c>
      <c r="N345" s="93" t="n">
        <v>2254</v>
      </c>
      <c r="O345" s="91" t="inlineStr">
        <is>
          <t>None</t>
        </is>
      </c>
      <c r="P345" s="91" t="inlineStr">
        <is>
          <t>None</t>
        </is>
      </c>
      <c r="Q345" s="97" t="n">
        <v>8.859999999999999</v>
      </c>
      <c r="R345" s="96" t="n">
        <v>3.22</v>
      </c>
      <c r="S345" s="96" t="n">
        <v>3.1</v>
      </c>
      <c r="T345" s="96" t="n">
        <v>2.17</v>
      </c>
      <c r="U345" s="96" t="n">
        <v>1.15</v>
      </c>
      <c r="V345" s="103" t="n">
        <v>0.42</v>
      </c>
      <c r="W345" s="102" t="n">
        <v>1</v>
      </c>
      <c r="X345" s="93" t="n">
        <v>95</v>
      </c>
      <c r="Y345" s="91" t="inlineStr">
        <is>
          <t>None</t>
        </is>
      </c>
      <c r="Z345" s="99" t="n">
        <v>57.99</v>
      </c>
      <c r="AA345" s="96" t="n">
        <v>1.06</v>
      </c>
      <c r="AB345" s="96" t="n">
        <v>1.19</v>
      </c>
      <c r="AC345" s="96" t="n">
        <v>3.2</v>
      </c>
      <c r="AD345" s="96" t="n">
        <v>2.81</v>
      </c>
      <c r="AE345" s="96" t="n">
        <v>2.15</v>
      </c>
      <c r="AF345" s="103" t="n">
        <v>1.8</v>
      </c>
      <c r="AG345" s="91" t="inlineStr">
        <is>
          <t>Quiet accumulation</t>
        </is>
      </c>
      <c r="AH345" s="100" t="n">
        <v>0</v>
      </c>
      <c r="AI345" s="101" t="n">
        <v>0</v>
      </c>
      <c r="AJ345" s="92" t="inlineStr">
        <is>
          <t>N</t>
        </is>
      </c>
      <c r="AK345" s="96" t="n"/>
      <c r="AL345" s="91" t="inlineStr">
        <is>
          <t>n/a</t>
        </is>
      </c>
      <c r="AM345" s="93" t="n"/>
      <c r="AN345" s="92" t="inlineStr">
        <is>
          <t>None</t>
        </is>
      </c>
      <c r="AO345" s="102" t="n">
        <v>0</v>
      </c>
      <c r="AP345" s="103" t="n">
        <v>0.73</v>
      </c>
      <c r="AQ345" s="102" t="n">
        <v>41</v>
      </c>
      <c r="AR345" s="91" t="inlineStr">
        <is>
          <t>N</t>
        </is>
      </c>
      <c r="AS345" s="104" t="n">
        <v>1.93</v>
      </c>
      <c r="AT345" s="92">
        <f>IF(AND(P345="52-wk high",T345&gt;=Settings!$B$7),"Y","N")</f>
        <v/>
      </c>
      <c r="AU345" s="91">
        <f>IF(AND(AD345&gt;=Settings!$B$8,M345&gt;0),"Y","N")</f>
        <v/>
      </c>
      <c r="AV345" s="91">
        <f>IF(OR(AH345&gt;Settings!$B$9,AI345&gt;Settings!$B$9),"Y","N")</f>
        <v/>
      </c>
      <c r="AW345" s="91">
        <f>IF(AJ345&lt;&gt;"Y","n/a",IF(AND(M345&gt;0,AK345&gt;Settings!$B$10),"Y","N"))</f>
        <v/>
      </c>
      <c r="AX345" s="91">
        <f>IF(AO345&gt;=Settings!$B$11,"Y","N")</f>
        <v/>
      </c>
      <c r="AY345" s="99">
        <f>(AT345="Y")+(AU345="Y")+(AV345="Y")+(AW345="Y")+(AX345="Y")</f>
        <v/>
      </c>
      <c r="AZ345" s="94">
        <f>IF(AY345=0,"None",_xlfn.TEXTJOIN(", ",TRUE(),IF(AT345="Y","Breakout",""),IF(AU345="Y","Accumulation",""),IF(AV345="Y","Institutional buying",""),IF(AW345="Y","Long buildup",""),IF(AX345="Y","Momentum leader","")))</f>
        <v/>
      </c>
      <c r="BA345" s="94">
        <f>IF(BW345="","","Passes "&amp;AY345&amp;" of 5 buy-side scans"&amp;IF(G345="Y","; RED FLAG: filter out using Red flag column",""))</f>
        <v/>
      </c>
      <c r="BB345" s="91" t="inlineStr">
        <is>
          <t>None</t>
        </is>
      </c>
      <c r="BC345" s="92" t="inlineStr">
        <is>
          <t>N</t>
        </is>
      </c>
      <c r="BD345" s="94" t="n"/>
      <c r="BE345" s="94" t="n"/>
      <c r="BF345" s="92">
        <f>IF(R345*100000&gt;=Settings!$B$5,"Y","N")</f>
        <v/>
      </c>
      <c r="BG345" s="91">
        <f>IF(F345&gt;Settings!$B$6,"Y","N")</f>
        <v/>
      </c>
      <c r="BH345" s="97" t="n">
        <v>-27</v>
      </c>
      <c r="BI345" s="96" t="n">
        <v>-7.14</v>
      </c>
      <c r="BJ345" s="96" t="n">
        <v>-18.79</v>
      </c>
      <c r="BK345" s="96" t="n">
        <v>-4.02</v>
      </c>
      <c r="BL345" s="96" t="n">
        <v>9.84</v>
      </c>
      <c r="BM345" s="96" t="n">
        <v>-23.24</v>
      </c>
      <c r="BN345" s="97" t="n">
        <v>-9.210000000000001</v>
      </c>
      <c r="BO345" s="96" t="n">
        <v>-13.48</v>
      </c>
      <c r="BP345" s="96" t="n">
        <v>-13.47</v>
      </c>
      <c r="BQ345" s="96" t="n">
        <v>-13.17</v>
      </c>
      <c r="BR345" s="91" t="inlineStr">
        <is>
          <t>Mixed</t>
        </is>
      </c>
      <c r="BS345" s="91" t="inlineStr">
        <is>
          <t>None</t>
        </is>
      </c>
      <c r="BT345" s="96" t="n">
        <v>17.4</v>
      </c>
      <c r="BU345" s="91" t="inlineStr">
        <is>
          <t>N</t>
        </is>
      </c>
      <c r="BV345" s="99">
        <f>IF(OR(BF345&lt;&gt;"Y",BG345&lt;&gt;"Y"),"",(AND(ISNUMBER(BQ345),BQ345&gt;0))+(BR345="Stacked up")+(AND(ISNUMBER(BH345),BH345&gt;=-Settings!$B$17))+(AND(ISNUMBER(BK345),ISNUMBER(BM345),BK345&gt;0,BM345&gt;0))+(AND(ISNUMBER(AQ345),AQ345&gt;=Settings!$B$18))+(AND(ISNUMBER(BT345),BT345&gt;=Settings!$B$19,BT345&lt;=Settings!$B$20))+(AND(ISNUMBER(AS345),AS345&gt;0))+(AND(ISNUMBER(T345),ISNUMBER(M345),T345&gt;=Settings!$B$21,M345&gt;0))+(AND(ISNUMBER(AD345),ISNUMBER(M345),AD345&gt;=Settings!$B$22,M345&gt;0))+(AY345&gt;=1))</f>
        <v/>
      </c>
      <c r="BW345" s="91">
        <f>IF(OR(AY345=0,BF345&lt;&gt;"Y",BG345&lt;&gt;"Y"),"",1+SUMPRODUCT(($A$6:$A$2604=A345)*($AY$6:$AY$2604&gt;0)*($BF$6:$BF$2604="Y")*($BG$6:$BG$2604="Y")*(($AY$6:$AY$2604&gt;AY345)+($AY$6:$AY$2604=AY345)*($AD$6:$AD$2604&gt;AD345))))</f>
        <v/>
      </c>
    </row>
    <row r="346" ht="23.85" customHeight="1" s="55">
      <c r="A346" s="90" t="n">
        <v>46296</v>
      </c>
      <c r="B346" s="91" t="inlineStr">
        <is>
          <t>SHRIPISTON</t>
        </is>
      </c>
      <c r="C346" s="91" t="inlineStr">
        <is>
          <t>INE526E01018</t>
        </is>
      </c>
      <c r="D346" s="91" t="inlineStr">
        <is>
          <t>Automobile and Auto Components</t>
        </is>
      </c>
      <c r="E346" s="91" t="inlineStr">
        <is>
          <t>Smallcap 250</t>
        </is>
      </c>
      <c r="F346" s="93" t="n">
        <v>20830</v>
      </c>
      <c r="G346" s="92" t="inlineStr">
        <is>
          <t>N</t>
        </is>
      </c>
      <c r="H346" s="94" t="n"/>
      <c r="I346" s="91" t="inlineStr">
        <is>
          <t>N</t>
        </is>
      </c>
      <c r="J346" s="92">
        <f>IF(K346="","N","Y")</f>
        <v/>
      </c>
      <c r="K346" s="94">
        <f>_xlfn.TEXTJOIN("; ",TRUE,IF(P346="52-wk low","52-wk low",""),IF(AND(AD346&gt;=Settings!$B$12,M346&lt;0),"Distribution",""),IF(AND(AJ346="Y",M346&lt;0,AK346&lt;-Settings!$B$13),"Long unwinding",""),IF(AND(AJ346="Y",M346&lt;0,AK346&gt;Settings!$B$13),"Short buildup",""))</f>
        <v/>
      </c>
      <c r="L346" s="95" t="n">
        <v>4490.5</v>
      </c>
      <c r="M346" s="96" t="n">
        <v>-3.51</v>
      </c>
      <c r="N346" s="93" t="n">
        <v>2232</v>
      </c>
      <c r="O346" s="91" t="inlineStr">
        <is>
          <t>None</t>
        </is>
      </c>
      <c r="P346" s="91" t="inlineStr">
        <is>
          <t>None</t>
        </is>
      </c>
      <c r="Q346" s="97" t="n">
        <v>1.87</v>
      </c>
      <c r="R346" s="96" t="n">
        <v>0.85</v>
      </c>
      <c r="S346" s="96" t="n">
        <v>2.31</v>
      </c>
      <c r="T346" s="96" t="n">
        <v>2.49</v>
      </c>
      <c r="U346" s="96" t="n">
        <v>2.64</v>
      </c>
      <c r="V346" s="103" t="n">
        <v>1.19</v>
      </c>
      <c r="W346" s="102" t="n">
        <v>7</v>
      </c>
      <c r="X346" s="93" t="n"/>
      <c r="Y346" s="91" t="inlineStr">
        <is>
          <t>None</t>
        </is>
      </c>
      <c r="Z346" s="99" t="n">
        <v>48.97</v>
      </c>
      <c r="AA346" s="96" t="n">
        <v>0.93</v>
      </c>
      <c r="AB346" s="96" t="n">
        <v>0.93</v>
      </c>
      <c r="AC346" s="96" t="n">
        <v>2.15</v>
      </c>
      <c r="AD346" s="96" t="n">
        <v>2.3</v>
      </c>
      <c r="AE346" s="96" t="n">
        <v>2.43</v>
      </c>
      <c r="AF346" s="103" t="n">
        <v>0.98</v>
      </c>
      <c r="AG346" s="91" t="inlineStr">
        <is>
          <t>Normal</t>
        </is>
      </c>
      <c r="AH346" s="100" t="n">
        <v>0</v>
      </c>
      <c r="AI346" s="101" t="n">
        <v>0</v>
      </c>
      <c r="AJ346" s="92" t="inlineStr">
        <is>
          <t>N</t>
        </is>
      </c>
      <c r="AK346" s="96" t="n"/>
      <c r="AL346" s="91" t="inlineStr">
        <is>
          <t>n/a</t>
        </is>
      </c>
      <c r="AM346" s="93" t="n"/>
      <c r="AN346" s="92" t="inlineStr">
        <is>
          <t>TotalMkt MQ 50</t>
        </is>
      </c>
      <c r="AO346" s="102" t="n">
        <v>1</v>
      </c>
      <c r="AP346" s="103" t="n">
        <v>2.18</v>
      </c>
      <c r="AQ346" s="102" t="n">
        <v>91</v>
      </c>
      <c r="AR346" s="91" t="inlineStr">
        <is>
          <t>N</t>
        </is>
      </c>
      <c r="AS346" s="104" t="n">
        <v>0.5600000000000001</v>
      </c>
      <c r="AT346" s="92">
        <f>IF(AND(P346="52-wk high",T346&gt;=Settings!$B$7),"Y","N")</f>
        <v/>
      </c>
      <c r="AU346" s="91">
        <f>IF(AND(AD346&gt;=Settings!$B$8,M346&gt;0),"Y","N")</f>
        <v/>
      </c>
      <c r="AV346" s="91">
        <f>IF(OR(AH346&gt;Settings!$B$9,AI346&gt;Settings!$B$9),"Y","N")</f>
        <v/>
      </c>
      <c r="AW346" s="91">
        <f>IF(AJ346&lt;&gt;"Y","n/a",IF(AND(M346&gt;0,AK346&gt;Settings!$B$10),"Y","N"))</f>
        <v/>
      </c>
      <c r="AX346" s="91">
        <f>IF(AO346&gt;=Settings!$B$11,"Y","N")</f>
        <v/>
      </c>
      <c r="AY346" s="99">
        <f>(AT346="Y")+(AU346="Y")+(AV346="Y")+(AW346="Y")+(AX346="Y")</f>
        <v/>
      </c>
      <c r="AZ346" s="94">
        <f>IF(AY346=0,"None",_xlfn.TEXTJOIN(", ",TRUE(),IF(AT346="Y","Breakout",""),IF(AU346="Y","Accumulation",""),IF(AV346="Y","Institutional buying",""),IF(AW346="Y","Long buildup",""),IF(AX346="Y","Momentum leader","")))</f>
        <v/>
      </c>
      <c r="BA346" s="94">
        <f>IF(BW346="","","Passes "&amp;AY346&amp;" of 5 buy-side scans"&amp;IF(G346="Y","; RED FLAG: filter out using Red flag column",""))</f>
        <v/>
      </c>
      <c r="BB346" s="91" t="inlineStr">
        <is>
          <t>None</t>
        </is>
      </c>
      <c r="BC346" s="92" t="inlineStr">
        <is>
          <t>N</t>
        </is>
      </c>
      <c r="BD346" s="94" t="n"/>
      <c r="BE346" s="94" t="n"/>
      <c r="BF346" s="92">
        <f>IF(R346*100000&gt;=Settings!$B$5,"Y","N")</f>
        <v/>
      </c>
      <c r="BG346" s="91">
        <f>IF(F346&gt;Settings!$B$6,"Y","N")</f>
        <v/>
      </c>
      <c r="BH346" s="97" t="n">
        <v>-7.28</v>
      </c>
      <c r="BI346" s="96" t="n">
        <v>-0.8</v>
      </c>
      <c r="BJ346" s="96" t="n">
        <v>-2.34</v>
      </c>
      <c r="BK346" s="96" t="n">
        <v>2.52</v>
      </c>
      <c r="BL346" s="96" t="n">
        <v>48.44</v>
      </c>
      <c r="BM346" s="96" t="n">
        <v>64.04000000000001</v>
      </c>
      <c r="BN346" s="97" t="n">
        <v>-1.19</v>
      </c>
      <c r="BO346" s="96" t="n">
        <v>1.41</v>
      </c>
      <c r="BP346" s="96" t="n">
        <v>7.7</v>
      </c>
      <c r="BQ346" s="96" t="n">
        <v>19</v>
      </c>
      <c r="BR346" s="91" t="inlineStr">
        <is>
          <t>Mixed</t>
        </is>
      </c>
      <c r="BS346" s="91" t="inlineStr">
        <is>
          <t>None</t>
        </is>
      </c>
      <c r="BT346" s="96" t="n">
        <v>45.7</v>
      </c>
      <c r="BU346" s="91" t="inlineStr">
        <is>
          <t>N</t>
        </is>
      </c>
      <c r="BV346" s="99">
        <f>IF(OR(BF346&lt;&gt;"Y",BG346&lt;&gt;"Y"),"",(AND(ISNUMBER(BQ346),BQ346&gt;0))+(BR346="Stacked up")+(AND(ISNUMBER(BH346),BH346&gt;=-Settings!$B$17))+(AND(ISNUMBER(BK346),ISNUMBER(BM346),BK346&gt;0,BM346&gt;0))+(AND(ISNUMBER(AQ346),AQ346&gt;=Settings!$B$18))+(AND(ISNUMBER(BT346),BT346&gt;=Settings!$B$19,BT346&lt;=Settings!$B$20))+(AND(ISNUMBER(AS346),AS346&gt;0))+(AND(ISNUMBER(T346),ISNUMBER(M346),T346&gt;=Settings!$B$21,M346&gt;0))+(AND(ISNUMBER(AD346),ISNUMBER(M346),AD346&gt;=Settings!$B$22,M346&gt;0))+(AY346&gt;=1))</f>
        <v/>
      </c>
      <c r="BW346" s="91">
        <f>IF(OR(AY346=0,BF346&lt;&gt;"Y",BG346&lt;&gt;"Y"),"",1+SUMPRODUCT(($A$6:$A$2604=A346)*($AY$6:$AY$2604&gt;0)*($BF$6:$BF$2604="Y")*($BG$6:$BG$2604="Y")*(($AY$6:$AY$2604&gt;AY346)+($AY$6:$AY$2604=AY346)*($AD$6:$AD$2604&gt;AD346))))</f>
        <v/>
      </c>
    </row>
    <row r="347" ht="23.85" customHeight="1" s="55">
      <c r="A347" s="90" t="n">
        <v>46296</v>
      </c>
      <c r="B347" s="91" t="inlineStr">
        <is>
          <t>ANANTRAJ</t>
        </is>
      </c>
      <c r="C347" s="91" t="inlineStr">
        <is>
          <t>INE242C01024</t>
        </is>
      </c>
      <c r="D347" s="91" t="inlineStr">
        <is>
          <t>Realty</t>
        </is>
      </c>
      <c r="E347" s="91" t="inlineStr">
        <is>
          <t>Smallcap 250</t>
        </is>
      </c>
      <c r="F347" s="93" t="n">
        <v>20795</v>
      </c>
      <c r="G347" s="92" t="inlineStr">
        <is>
          <t>N</t>
        </is>
      </c>
      <c r="H347" s="94" t="n"/>
      <c r="I347" s="91" t="inlineStr">
        <is>
          <t>N</t>
        </is>
      </c>
      <c r="J347" s="92">
        <f>IF(K347="","N","Y")</f>
        <v/>
      </c>
      <c r="K347" s="94">
        <f>_xlfn.TEXTJOIN("; ",TRUE,IF(P347="52-wk low","52-wk low",""),IF(AND(AD347&gt;=Settings!$B$12,M347&lt;0),"Distribution",""),IF(AND(AJ347="Y",M347&lt;0,AK347&lt;-Settings!$B$13),"Long unwinding",""),IF(AND(AJ347="Y",M347&lt;0,AK347&gt;Settings!$B$13),"Short buildup",""))</f>
        <v/>
      </c>
      <c r="L347" s="95" t="n">
        <v>577.85</v>
      </c>
      <c r="M347" s="96" t="n">
        <v>-3.51</v>
      </c>
      <c r="N347" s="93" t="n">
        <v>2232</v>
      </c>
      <c r="O347" s="91" t="inlineStr">
        <is>
          <t>None</t>
        </is>
      </c>
      <c r="P347" s="91" t="inlineStr">
        <is>
          <t>None</t>
        </is>
      </c>
      <c r="Q347" s="97" t="n">
        <v>15.34</v>
      </c>
      <c r="R347" s="96" t="n">
        <v>29.74</v>
      </c>
      <c r="S347" s="96" t="n">
        <v>0.52</v>
      </c>
      <c r="T347" s="96" t="n">
        <v>0.62</v>
      </c>
      <c r="U347" s="96" t="n">
        <v>0.58</v>
      </c>
      <c r="V347" s="103" t="n">
        <v>1.13</v>
      </c>
      <c r="W347" s="102" t="n">
        <v>5</v>
      </c>
      <c r="X347" s="93" t="n"/>
      <c r="Y347" s="91" t="inlineStr">
        <is>
          <t>None</t>
        </is>
      </c>
      <c r="Z347" s="99" t="n">
        <v>39.88</v>
      </c>
      <c r="AA347" s="96" t="n">
        <v>1.08</v>
      </c>
      <c r="AB347" s="96" t="n">
        <v>0.99</v>
      </c>
      <c r="AC347" s="96" t="n">
        <v>0.75</v>
      </c>
      <c r="AD347" s="96" t="n">
        <v>0.7</v>
      </c>
      <c r="AE347" s="96" t="n">
        <v>0.68</v>
      </c>
      <c r="AF347" s="103" t="n">
        <v>0.83</v>
      </c>
      <c r="AG347" s="91" t="inlineStr">
        <is>
          <t>Normal</t>
        </is>
      </c>
      <c r="AH347" s="100" t="n">
        <v>0</v>
      </c>
      <c r="AI347" s="101" t="n">
        <v>0</v>
      </c>
      <c r="AJ347" s="92" t="inlineStr">
        <is>
          <t>N</t>
        </is>
      </c>
      <c r="AK347" s="96" t="n"/>
      <c r="AL347" s="91" t="inlineStr">
        <is>
          <t>n/a</t>
        </is>
      </c>
      <c r="AM347" s="93" t="n"/>
      <c r="AN347" s="92" t="inlineStr">
        <is>
          <t>Smallcap250 MQ 100</t>
        </is>
      </c>
      <c r="AO347" s="102" t="n">
        <v>1</v>
      </c>
      <c r="AP347" s="103" t="n">
        <v>0.95</v>
      </c>
      <c r="AQ347" s="102" t="n">
        <v>59</v>
      </c>
      <c r="AR347" s="91" t="inlineStr">
        <is>
          <t>N</t>
        </is>
      </c>
      <c r="AS347" s="104" t="n">
        <v>2.36</v>
      </c>
      <c r="AT347" s="92">
        <f>IF(AND(P347="52-wk high",T347&gt;=Settings!$B$7),"Y","N")</f>
        <v/>
      </c>
      <c r="AU347" s="91">
        <f>IF(AND(AD347&gt;=Settings!$B$8,M347&gt;0),"Y","N")</f>
        <v/>
      </c>
      <c r="AV347" s="91">
        <f>IF(OR(AH347&gt;Settings!$B$9,AI347&gt;Settings!$B$9),"Y","N")</f>
        <v/>
      </c>
      <c r="AW347" s="91">
        <f>IF(AJ347&lt;&gt;"Y","n/a",IF(AND(M347&gt;0,AK347&gt;Settings!$B$10),"Y","N"))</f>
        <v/>
      </c>
      <c r="AX347" s="91">
        <f>IF(AO347&gt;=Settings!$B$11,"Y","N")</f>
        <v/>
      </c>
      <c r="AY347" s="99">
        <f>(AT347="Y")+(AU347="Y")+(AV347="Y")+(AW347="Y")+(AX347="Y")</f>
        <v/>
      </c>
      <c r="AZ347" s="94">
        <f>IF(AY347=0,"None",_xlfn.TEXTJOIN(", ",TRUE(),IF(AT347="Y","Breakout",""),IF(AU347="Y","Accumulation",""),IF(AV347="Y","Institutional buying",""),IF(AW347="Y","Long buildup",""),IF(AX347="Y","Momentum leader","")))</f>
        <v/>
      </c>
      <c r="BA347" s="94">
        <f>IF(BW347="","","Passes "&amp;AY347&amp;" of 5 buy-side scans"&amp;IF(G347="Y","; RED FLAG: filter out using Red flag column",""))</f>
        <v/>
      </c>
      <c r="BB347" s="91" t="inlineStr">
        <is>
          <t>None</t>
        </is>
      </c>
      <c r="BC347" s="92" t="inlineStr">
        <is>
          <t>N</t>
        </is>
      </c>
      <c r="BD347" s="94" t="n"/>
      <c r="BE347" s="94" t="n"/>
      <c r="BF347" s="92">
        <f>IF(R347*100000&gt;=Settings!$B$5,"Y","N")</f>
        <v/>
      </c>
      <c r="BG347" s="91">
        <f>IF(F347&gt;Settings!$B$6,"Y","N")</f>
        <v/>
      </c>
      <c r="BH347" s="97" t="n">
        <v>-22.3</v>
      </c>
      <c r="BI347" s="96" t="n">
        <v>-7.41</v>
      </c>
      <c r="BJ347" s="96" t="n">
        <v>-1.69</v>
      </c>
      <c r="BK347" s="96" t="n">
        <v>11.79</v>
      </c>
      <c r="BL347" s="96" t="n">
        <v>28.93</v>
      </c>
      <c r="BM347" s="96" t="n">
        <v>-17.34</v>
      </c>
      <c r="BN347" s="97" t="n">
        <v>-4.6</v>
      </c>
      <c r="BO347" s="96" t="n">
        <v>-3.82</v>
      </c>
      <c r="BP347" s="96" t="n">
        <v>-1.01</v>
      </c>
      <c r="BQ347" s="96" t="n">
        <v>0.09</v>
      </c>
      <c r="BR347" s="91" t="inlineStr">
        <is>
          <t>Mixed</t>
        </is>
      </c>
      <c r="BS347" s="91" t="inlineStr">
        <is>
          <t>None</t>
        </is>
      </c>
      <c r="BT347" s="96" t="n">
        <v>33.7</v>
      </c>
      <c r="BU347" s="91" t="inlineStr">
        <is>
          <t>N</t>
        </is>
      </c>
      <c r="BV347" s="99">
        <f>IF(OR(BF347&lt;&gt;"Y",BG347&lt;&gt;"Y"),"",(AND(ISNUMBER(BQ347),BQ347&gt;0))+(BR347="Stacked up")+(AND(ISNUMBER(BH347),BH347&gt;=-Settings!$B$17))+(AND(ISNUMBER(BK347),ISNUMBER(BM347),BK347&gt;0,BM347&gt;0))+(AND(ISNUMBER(AQ347),AQ347&gt;=Settings!$B$18))+(AND(ISNUMBER(BT347),BT347&gt;=Settings!$B$19,BT347&lt;=Settings!$B$20))+(AND(ISNUMBER(AS347),AS347&gt;0))+(AND(ISNUMBER(T347),ISNUMBER(M347),T347&gt;=Settings!$B$21,M347&gt;0))+(AND(ISNUMBER(AD347),ISNUMBER(M347),AD347&gt;=Settings!$B$22,M347&gt;0))+(AY347&gt;=1))</f>
        <v/>
      </c>
      <c r="BW347" s="91">
        <f>IF(OR(AY347=0,BF347&lt;&gt;"Y",BG347&lt;&gt;"Y"),"",1+SUMPRODUCT(($A$6:$A$2604=A347)*($AY$6:$AY$2604&gt;0)*($BF$6:$BF$2604="Y")*($BG$6:$BG$2604="Y")*(($AY$6:$AY$2604&gt;AY347)+($AY$6:$AY$2604=AY347)*($AD$6:$AD$2604&gt;AD347))))</f>
        <v/>
      </c>
    </row>
    <row r="348" ht="23.85" customHeight="1" s="55">
      <c r="A348" s="90" t="n">
        <v>46296</v>
      </c>
      <c r="B348" s="91" t="inlineStr">
        <is>
          <t>IRB</t>
        </is>
      </c>
      <c r="C348" s="91" t="inlineStr">
        <is>
          <t>INE821I01022</t>
        </is>
      </c>
      <c r="D348" s="91" t="inlineStr">
        <is>
          <t>Construction</t>
        </is>
      </c>
      <c r="E348" s="91" t="inlineStr">
        <is>
          <t>Smallcap 250</t>
        </is>
      </c>
      <c r="F348" s="93" t="n">
        <v>20533</v>
      </c>
      <c r="G348" s="92" t="inlineStr">
        <is>
          <t>N</t>
        </is>
      </c>
      <c r="H348" s="94" t="n"/>
      <c r="I348" s="91" t="inlineStr">
        <is>
          <t>N</t>
        </is>
      </c>
      <c r="J348" s="92">
        <f>IF(K348="","N","Y")</f>
        <v/>
      </c>
      <c r="K348" s="94">
        <f>_xlfn.TEXTJOIN("; ",TRUE,IF(P348="52-wk low","52-wk low",""),IF(AND(AD348&gt;=Settings!$B$12,M348&lt;0),"Distribution",""),IF(AND(AJ348="Y",M348&lt;0,AK348&lt;-Settings!$B$13),"Long unwinding",""),IF(AND(AJ348="Y",M348&lt;0,AK348&gt;Settings!$B$13),"Short buildup",""))</f>
        <v/>
      </c>
      <c r="L348" s="95" t="n">
        <v>17</v>
      </c>
      <c r="M348" s="96" t="n">
        <v>-2.8</v>
      </c>
      <c r="N348" s="93" t="n">
        <v>2010</v>
      </c>
      <c r="O348" s="91" t="inlineStr">
        <is>
          <t>None</t>
        </is>
      </c>
      <c r="P348" s="91" t="inlineStr">
        <is>
          <t>None</t>
        </is>
      </c>
      <c r="Q348" s="97" t="n">
        <v>108.38</v>
      </c>
      <c r="R348" s="96" t="n">
        <v>170.76</v>
      </c>
      <c r="S348" s="96" t="n">
        <v>0.6</v>
      </c>
      <c r="T348" s="96" t="n">
        <v>0.78</v>
      </c>
      <c r="U348" s="96" t="n">
        <v>0.6</v>
      </c>
      <c r="V348" s="103" t="n">
        <v>0.95</v>
      </c>
      <c r="W348" s="102" t="n">
        <v>4</v>
      </c>
      <c r="X348" s="93" t="n"/>
      <c r="Y348" s="91" t="inlineStr">
        <is>
          <t>None</t>
        </is>
      </c>
      <c r="Z348" s="99" t="n">
        <v>41.99</v>
      </c>
      <c r="AA348" s="96" t="n">
        <v>0.93</v>
      </c>
      <c r="AB348" s="96" t="n">
        <v>0.87</v>
      </c>
      <c r="AC348" s="96" t="n">
        <v>0.65</v>
      </c>
      <c r="AD348" s="96" t="n">
        <v>0.82</v>
      </c>
      <c r="AE348" s="96" t="n">
        <v>0.77</v>
      </c>
      <c r="AF348" s="103" t="n">
        <v>1.17</v>
      </c>
      <c r="AG348" s="91" t="inlineStr">
        <is>
          <t>Normal</t>
        </is>
      </c>
      <c r="AH348" s="100" t="n">
        <v>0</v>
      </c>
      <c r="AI348" s="101" t="n">
        <v>0</v>
      </c>
      <c r="AJ348" s="92" t="inlineStr">
        <is>
          <t>N</t>
        </is>
      </c>
      <c r="AK348" s="96" t="n"/>
      <c r="AL348" s="91" t="inlineStr">
        <is>
          <t>n/a</t>
        </is>
      </c>
      <c r="AM348" s="93" t="n"/>
      <c r="AN348" s="92" t="inlineStr">
        <is>
          <t>None</t>
        </is>
      </c>
      <c r="AO348" s="102" t="n">
        <v>0</v>
      </c>
      <c r="AP348" s="103" t="n">
        <v>0.5600000000000001</v>
      </c>
      <c r="AQ348" s="102" t="n">
        <v>12</v>
      </c>
      <c r="AR348" s="91" t="inlineStr">
        <is>
          <t>N</t>
        </is>
      </c>
      <c r="AS348" s="104" t="n">
        <v>0.78</v>
      </c>
      <c r="AT348" s="92">
        <f>IF(AND(P348="52-wk high",T348&gt;=Settings!$B$7),"Y","N")</f>
        <v/>
      </c>
      <c r="AU348" s="91">
        <f>IF(AND(AD348&gt;=Settings!$B$8,M348&gt;0),"Y","N")</f>
        <v/>
      </c>
      <c r="AV348" s="91">
        <f>IF(OR(AH348&gt;Settings!$B$9,AI348&gt;Settings!$B$9),"Y","N")</f>
        <v/>
      </c>
      <c r="AW348" s="91">
        <f>IF(AJ348&lt;&gt;"Y","n/a",IF(AND(M348&gt;0,AK348&gt;Settings!$B$10),"Y","N"))</f>
        <v/>
      </c>
      <c r="AX348" s="91">
        <f>IF(AO348&gt;=Settings!$B$11,"Y","N")</f>
        <v/>
      </c>
      <c r="AY348" s="99">
        <f>(AT348="Y")+(AU348="Y")+(AV348="Y")+(AW348="Y")+(AX348="Y")</f>
        <v/>
      </c>
      <c r="AZ348" s="94">
        <f>IF(AY348=0,"None",_xlfn.TEXTJOIN(", ",TRUE(),IF(AT348="Y","Breakout",""),IF(AU348="Y","Accumulation",""),IF(AV348="Y","Institutional buying",""),IF(AW348="Y","Long buildup",""),IF(AX348="Y","Momentum leader","")))</f>
        <v/>
      </c>
      <c r="BA348" s="94">
        <f>IF(BW348="","","Passes "&amp;AY348&amp;" of 5 buy-side scans"&amp;IF(G348="Y","; RED FLAG: filter out using Red flag column",""))</f>
        <v/>
      </c>
      <c r="BB348" s="91" t="inlineStr">
        <is>
          <t>None</t>
        </is>
      </c>
      <c r="BC348" s="92" t="inlineStr">
        <is>
          <t>N</t>
        </is>
      </c>
      <c r="BD348" s="94" t="n"/>
      <c r="BE348" s="94" t="inlineStr">
        <is>
          <t>BONUS 1:1, ex 30-Mar-2026</t>
        </is>
      </c>
      <c r="BF348" s="92">
        <f>IF(R348*100000&gt;=Settings!$B$5,"Y","N")</f>
        <v/>
      </c>
      <c r="BG348" s="91">
        <f>IF(F348&gt;Settings!$B$6,"Y","N")</f>
        <v/>
      </c>
      <c r="BH348" s="97" t="n">
        <v>-29.02</v>
      </c>
      <c r="BI348" s="96" t="n">
        <v>-4.92</v>
      </c>
      <c r="BJ348" s="96" t="n">
        <v>-12.14</v>
      </c>
      <c r="BK348" s="96" t="n">
        <v>-20.19</v>
      </c>
      <c r="BL348" s="96" t="n">
        <v>-21.33</v>
      </c>
      <c r="BM348" s="96" t="n">
        <v>-59.01</v>
      </c>
      <c r="BN348" s="97" t="n">
        <v>-6.59</v>
      </c>
      <c r="BO348" s="96" t="n">
        <v>-11.04</v>
      </c>
      <c r="BP348" s="96" t="n">
        <v>-20.21</v>
      </c>
      <c r="BQ348" s="96" t="n">
        <v>-35.01</v>
      </c>
      <c r="BR348" s="91" t="inlineStr">
        <is>
          <t>Stacked down</t>
        </is>
      </c>
      <c r="BS348" s="91" t="inlineStr">
        <is>
          <t>None</t>
        </is>
      </c>
      <c r="BT348" s="96" t="n">
        <v>27.8</v>
      </c>
      <c r="BU348" s="91" t="inlineStr">
        <is>
          <t>N</t>
        </is>
      </c>
      <c r="BV348" s="99">
        <f>IF(OR(BF348&lt;&gt;"Y",BG348&lt;&gt;"Y"),"",(AND(ISNUMBER(BQ348),BQ348&gt;0))+(BR348="Stacked up")+(AND(ISNUMBER(BH348),BH348&gt;=-Settings!$B$17))+(AND(ISNUMBER(BK348),ISNUMBER(BM348),BK348&gt;0,BM348&gt;0))+(AND(ISNUMBER(AQ348),AQ348&gt;=Settings!$B$18))+(AND(ISNUMBER(BT348),BT348&gt;=Settings!$B$19,BT348&lt;=Settings!$B$20))+(AND(ISNUMBER(AS348),AS348&gt;0))+(AND(ISNUMBER(T348),ISNUMBER(M348),T348&gt;=Settings!$B$21,M348&gt;0))+(AND(ISNUMBER(AD348),ISNUMBER(M348),AD348&gt;=Settings!$B$22,M348&gt;0))+(AY348&gt;=1))</f>
        <v/>
      </c>
      <c r="BW348" s="91">
        <f>IF(OR(AY348=0,BF348&lt;&gt;"Y",BG348&lt;&gt;"Y"),"",1+SUMPRODUCT(($A$6:$A$2604=A348)*($AY$6:$AY$2604&gt;0)*($BF$6:$BF$2604="Y")*($BG$6:$BG$2604="Y")*(($AY$6:$AY$2604&gt;AY348)+($AY$6:$AY$2604=AY348)*($AD$6:$AD$2604&gt;AD348))))</f>
        <v/>
      </c>
    </row>
    <row r="349" ht="23.85" customHeight="1" s="55">
      <c r="A349" s="90" t="n">
        <v>46296</v>
      </c>
      <c r="B349" s="91" t="inlineStr">
        <is>
          <t>AFFLE</t>
        </is>
      </c>
      <c r="C349" s="91" t="inlineStr">
        <is>
          <t>INE00WC01027</t>
        </is>
      </c>
      <c r="D349" s="91" t="inlineStr">
        <is>
          <t>Information Technology</t>
        </is>
      </c>
      <c r="E349" s="91" t="inlineStr">
        <is>
          <t>Smallcap 250</t>
        </is>
      </c>
      <c r="F349" s="93" t="n">
        <v>20422</v>
      </c>
      <c r="G349" s="92" t="inlineStr">
        <is>
          <t>Y</t>
        </is>
      </c>
      <c r="H349" s="94" t="inlineStr">
        <is>
          <t>Promoter pledge / encumbrance &gt; 50%</t>
        </is>
      </c>
      <c r="I349" s="91" t="inlineStr">
        <is>
          <t>N</t>
        </is>
      </c>
      <c r="J349" s="92">
        <f>IF(K349="","N","Y")</f>
        <v/>
      </c>
      <c r="K349" s="94">
        <f>_xlfn.TEXTJOIN("; ",TRUE,IF(P349="52-wk low","52-wk low",""),IF(AND(AD349&gt;=Settings!$B$12,M349&lt;0),"Distribution",""),IF(AND(AJ349="Y",M349&lt;0,AK349&lt;-Settings!$B$13),"Long unwinding",""),IF(AND(AJ349="Y",M349&lt;0,AK349&gt;Settings!$B$13),"Short buildup",""))</f>
        <v/>
      </c>
      <c r="L349" s="95" t="n">
        <v>1449.6</v>
      </c>
      <c r="M349" s="96" t="n">
        <v>-4.06</v>
      </c>
      <c r="N349" s="93" t="n">
        <v>2352</v>
      </c>
      <c r="O349" s="91" t="inlineStr">
        <is>
          <t>None</t>
        </is>
      </c>
      <c r="P349" s="91" t="inlineStr">
        <is>
          <t>None</t>
        </is>
      </c>
      <c r="Q349" s="97" t="n">
        <v>1.79</v>
      </c>
      <c r="R349" s="96" t="n">
        <v>3.72</v>
      </c>
      <c r="S349" s="96" t="n">
        <v>0.46</v>
      </c>
      <c r="T349" s="96" t="n">
        <v>0.47</v>
      </c>
      <c r="U349" s="96" t="n">
        <v>0.44</v>
      </c>
      <c r="V349" s="103" t="n">
        <v>1.16</v>
      </c>
      <c r="W349" s="102" t="n">
        <v>3</v>
      </c>
      <c r="X349" s="93" t="n"/>
      <c r="Y349" s="91" t="inlineStr">
        <is>
          <t>None</t>
        </is>
      </c>
      <c r="Z349" s="99" t="n">
        <v>49.14</v>
      </c>
      <c r="AA349" s="96" t="n">
        <v>0.99</v>
      </c>
      <c r="AB349" s="96" t="n">
        <v>1.04</v>
      </c>
      <c r="AC349" s="96" t="n">
        <v>0.5600000000000001</v>
      </c>
      <c r="AD349" s="96" t="n">
        <v>0.7</v>
      </c>
      <c r="AE349" s="96" t="n">
        <v>0.6899999999999999</v>
      </c>
      <c r="AF349" s="103" t="n">
        <v>1.05</v>
      </c>
      <c r="AG349" s="91" t="inlineStr">
        <is>
          <t>Normal</t>
        </is>
      </c>
      <c r="AH349" s="100" t="n">
        <v>0</v>
      </c>
      <c r="AI349" s="101" t="n">
        <v>0</v>
      </c>
      <c r="AJ349" s="92" t="inlineStr">
        <is>
          <t>N</t>
        </is>
      </c>
      <c r="AK349" s="96" t="n"/>
      <c r="AL349" s="91" t="inlineStr">
        <is>
          <t>n/a</t>
        </is>
      </c>
      <c r="AM349" s="93" t="n"/>
      <c r="AN349" s="92" t="inlineStr">
        <is>
          <t>Smallcap250 MQ 100</t>
        </is>
      </c>
      <c r="AO349" s="102" t="n">
        <v>1</v>
      </c>
      <c r="AP349" s="103" t="n">
        <v>0.64</v>
      </c>
      <c r="AQ349" s="102" t="n">
        <v>27</v>
      </c>
      <c r="AR349" s="91" t="inlineStr">
        <is>
          <t>N</t>
        </is>
      </c>
      <c r="AS349" s="104" t="n">
        <v>-0.75</v>
      </c>
      <c r="AT349" s="92">
        <f>IF(AND(P349="52-wk high",T349&gt;=Settings!$B$7),"Y","N")</f>
        <v/>
      </c>
      <c r="AU349" s="91">
        <f>IF(AND(AD349&gt;=Settings!$B$8,M349&gt;0),"Y","N")</f>
        <v/>
      </c>
      <c r="AV349" s="91">
        <f>IF(OR(AH349&gt;Settings!$B$9,AI349&gt;Settings!$B$9),"Y","N")</f>
        <v/>
      </c>
      <c r="AW349" s="91">
        <f>IF(AJ349&lt;&gt;"Y","n/a",IF(AND(M349&gt;0,AK349&gt;Settings!$B$10),"Y","N"))</f>
        <v/>
      </c>
      <c r="AX349" s="91">
        <f>IF(AO349&gt;=Settings!$B$11,"Y","N")</f>
        <v/>
      </c>
      <c r="AY349" s="99">
        <f>(AT349="Y")+(AU349="Y")+(AV349="Y")+(AW349="Y")+(AX349="Y")</f>
        <v/>
      </c>
      <c r="AZ349" s="94">
        <f>IF(AY349=0,"None",_xlfn.TEXTJOIN(", ",TRUE(),IF(AT349="Y","Breakout",""),IF(AU349="Y","Accumulation",""),IF(AV349="Y","Institutional buying",""),IF(AW349="Y","Long buildup",""),IF(AX349="Y","Momentum leader","")))</f>
        <v/>
      </c>
      <c r="BA349" s="94">
        <f>IF(BW349="","","Passes "&amp;AY349&amp;" of 5 buy-side scans"&amp;IF(G349="Y","; RED FLAG: filter out using Red flag column",""))</f>
        <v/>
      </c>
      <c r="BB349" s="91" t="inlineStr">
        <is>
          <t>None</t>
        </is>
      </c>
      <c r="BC349" s="92" t="inlineStr">
        <is>
          <t>N</t>
        </is>
      </c>
      <c r="BD349" s="94" t="n"/>
      <c r="BE349" s="94" t="n"/>
      <c r="BF349" s="92">
        <f>IF(R349*100000&gt;=Settings!$B$5,"Y","N")</f>
        <v/>
      </c>
      <c r="BG349" s="91">
        <f>IF(F349&gt;Settings!$B$6,"Y","N")</f>
        <v/>
      </c>
      <c r="BH349" s="97" t="n">
        <v>-27.31</v>
      </c>
      <c r="BI349" s="96" t="n">
        <v>-8.720000000000001</v>
      </c>
      <c r="BJ349" s="96" t="n">
        <v>-7.38</v>
      </c>
      <c r="BK349" s="96" t="n">
        <v>1.31</v>
      </c>
      <c r="BL349" s="96" t="n">
        <v>0.85</v>
      </c>
      <c r="BM349" s="96" t="n">
        <v>-26.22</v>
      </c>
      <c r="BN349" s="97" t="n">
        <v>-7.12</v>
      </c>
      <c r="BO349" s="96" t="n">
        <v>-7.95</v>
      </c>
      <c r="BP349" s="96" t="n">
        <v>-7.26</v>
      </c>
      <c r="BQ349" s="96" t="n">
        <v>-9.26</v>
      </c>
      <c r="BR349" s="91" t="inlineStr">
        <is>
          <t>Mixed</t>
        </is>
      </c>
      <c r="BS349" s="91" t="inlineStr">
        <is>
          <t>None</t>
        </is>
      </c>
      <c r="BT349" s="96" t="n">
        <v>24.1</v>
      </c>
      <c r="BU349" s="91" t="inlineStr">
        <is>
          <t>N</t>
        </is>
      </c>
      <c r="BV349" s="99">
        <f>IF(OR(BF349&lt;&gt;"Y",BG349&lt;&gt;"Y"),"",(AND(ISNUMBER(BQ349),BQ349&gt;0))+(BR349="Stacked up")+(AND(ISNUMBER(BH349),BH349&gt;=-Settings!$B$17))+(AND(ISNUMBER(BK349),ISNUMBER(BM349),BK349&gt;0,BM349&gt;0))+(AND(ISNUMBER(AQ349),AQ349&gt;=Settings!$B$18))+(AND(ISNUMBER(BT349),BT349&gt;=Settings!$B$19,BT349&lt;=Settings!$B$20))+(AND(ISNUMBER(AS349),AS349&gt;0))+(AND(ISNUMBER(T349),ISNUMBER(M349),T349&gt;=Settings!$B$21,M349&gt;0))+(AND(ISNUMBER(AD349),ISNUMBER(M349),AD349&gt;=Settings!$B$22,M349&gt;0))+(AY349&gt;=1))</f>
        <v/>
      </c>
      <c r="BW349" s="91">
        <f>IF(OR(AY349=0,BF349&lt;&gt;"Y",BG349&lt;&gt;"Y"),"",1+SUMPRODUCT(($A$6:$A$2604=A349)*($AY$6:$AY$2604&gt;0)*($BF$6:$BF$2604="Y")*($BG$6:$BG$2604="Y")*(($AY$6:$AY$2604&gt;AY349)+($AY$6:$AY$2604=AY349)*($AD$6:$AD$2604&gt;AD349))))</f>
        <v/>
      </c>
    </row>
    <row r="350" ht="23.85" customHeight="1" s="55">
      <c r="A350" s="90" t="n">
        <v>46296</v>
      </c>
      <c r="B350" s="91" t="inlineStr">
        <is>
          <t>GRANULES</t>
        </is>
      </c>
      <c r="C350" s="91" t="inlineStr">
        <is>
          <t>INE101D01020</t>
        </is>
      </c>
      <c r="D350" s="91" t="inlineStr">
        <is>
          <t>Healthcare</t>
        </is>
      </c>
      <c r="E350" s="91" t="inlineStr">
        <is>
          <t>Smallcap 250</t>
        </is>
      </c>
      <c r="F350" s="93" t="n">
        <v>20363</v>
      </c>
      <c r="G350" s="92" t="inlineStr">
        <is>
          <t>N</t>
        </is>
      </c>
      <c r="H350" s="94" t="n"/>
      <c r="I350" s="91" t="inlineStr">
        <is>
          <t>N</t>
        </is>
      </c>
      <c r="J350" s="92">
        <f>IF(K350="","N","Y")</f>
        <v/>
      </c>
      <c r="K350" s="94">
        <f>_xlfn.TEXTJOIN("; ",TRUE,IF(P350="52-wk low","52-wk low",""),IF(AND(AD350&gt;=Settings!$B$12,M350&lt;0),"Distribution",""),IF(AND(AJ350="Y",M350&lt;0,AK350&lt;-Settings!$B$13),"Long unwinding",""),IF(AND(AJ350="Y",M350&lt;0,AK350&gt;Settings!$B$13),"Short buildup",""))</f>
        <v/>
      </c>
      <c r="L350" s="95" t="n">
        <v>821.75</v>
      </c>
      <c r="M350" s="96" t="n">
        <v>-2.93</v>
      </c>
      <c r="N350" s="93" t="n">
        <v>2060</v>
      </c>
      <c r="O350" s="91" t="inlineStr">
        <is>
          <t>None</t>
        </is>
      </c>
      <c r="P350" s="91" t="inlineStr">
        <is>
          <t>None</t>
        </is>
      </c>
      <c r="Q350" s="97" t="n">
        <v>7.83</v>
      </c>
      <c r="R350" s="96" t="n">
        <v>15.31</v>
      </c>
      <c r="S350" s="96" t="n">
        <v>0.51</v>
      </c>
      <c r="T350" s="96" t="n">
        <v>0.78</v>
      </c>
      <c r="U350" s="96" t="n">
        <v>0.68</v>
      </c>
      <c r="V350" s="103" t="n">
        <v>1.34</v>
      </c>
      <c r="W350" s="102" t="n">
        <v>7</v>
      </c>
      <c r="X350" s="93" t="n"/>
      <c r="Y350" s="91" t="inlineStr">
        <is>
          <t>None</t>
        </is>
      </c>
      <c r="Z350" s="99" t="n">
        <v>59.72</v>
      </c>
      <c r="AA350" s="96" t="n">
        <v>1.2</v>
      </c>
      <c r="AB350" s="96" t="n">
        <v>1.15</v>
      </c>
      <c r="AC350" s="96" t="n">
        <v>0.59</v>
      </c>
      <c r="AD350" s="96" t="n">
        <v>0.89</v>
      </c>
      <c r="AE350" s="96" t="n">
        <v>0.79</v>
      </c>
      <c r="AF350" s="103" t="n">
        <v>1.03</v>
      </c>
      <c r="AG350" s="91" t="inlineStr">
        <is>
          <t>Normal</t>
        </is>
      </c>
      <c r="AH350" s="100" t="n">
        <v>0</v>
      </c>
      <c r="AI350" s="101" t="n">
        <v>0</v>
      </c>
      <c r="AJ350" s="92" t="inlineStr">
        <is>
          <t>N</t>
        </is>
      </c>
      <c r="AK350" s="96" t="n"/>
      <c r="AL350" s="91" t="inlineStr">
        <is>
          <t>n/a</t>
        </is>
      </c>
      <c r="AM350" s="93" t="n"/>
      <c r="AN350" s="92" t="inlineStr">
        <is>
          <t>500 Mom 50; Smallcap250 MQ 100; MidSmall400 MQ 100</t>
        </is>
      </c>
      <c r="AO350" s="102" t="n">
        <v>3</v>
      </c>
      <c r="AP350" s="103" t="n">
        <v>2.14</v>
      </c>
      <c r="AQ350" s="102" t="n">
        <v>91</v>
      </c>
      <c r="AR350" s="91" t="inlineStr">
        <is>
          <t>N</t>
        </is>
      </c>
      <c r="AS350" s="104" t="n">
        <v>3.79</v>
      </c>
      <c r="AT350" s="92">
        <f>IF(AND(P350="52-wk high",T350&gt;=Settings!$B$7),"Y","N")</f>
        <v/>
      </c>
      <c r="AU350" s="91">
        <f>IF(AND(AD350&gt;=Settings!$B$8,M350&gt;0),"Y","N")</f>
        <v/>
      </c>
      <c r="AV350" s="91">
        <f>IF(OR(AH350&gt;Settings!$B$9,AI350&gt;Settings!$B$9),"Y","N")</f>
        <v/>
      </c>
      <c r="AW350" s="91">
        <f>IF(AJ350&lt;&gt;"Y","n/a",IF(AND(M350&gt;0,AK350&gt;Settings!$B$10),"Y","N"))</f>
        <v/>
      </c>
      <c r="AX350" s="91">
        <f>IF(AO350&gt;=Settings!$B$11,"Y","N")</f>
        <v/>
      </c>
      <c r="AY350" s="99">
        <f>(AT350="Y")+(AU350="Y")+(AV350="Y")+(AW350="Y")+(AX350="Y")</f>
        <v/>
      </c>
      <c r="AZ350" s="94">
        <f>IF(AY350=0,"None",_xlfn.TEXTJOIN(", ",TRUE(),IF(AT350="Y","Breakout",""),IF(AU350="Y","Accumulation",""),IF(AV350="Y","Institutional buying",""),IF(AW350="Y","Long buildup",""),IF(AX350="Y","Momentum leader","")))</f>
        <v/>
      </c>
      <c r="BA350" s="94">
        <f>IF(BW350="","","Passes "&amp;AY350&amp;" of 5 buy-side scans"&amp;IF(G350="Y","; RED FLAG: filter out using Red flag column",""))</f>
        <v/>
      </c>
      <c r="BB350" s="91" t="inlineStr">
        <is>
          <t>None</t>
        </is>
      </c>
      <c r="BC350" s="92" t="inlineStr">
        <is>
          <t>N</t>
        </is>
      </c>
      <c r="BD350" s="94" t="n"/>
      <c r="BE350" s="94" t="n"/>
      <c r="BF350" s="92">
        <f>IF(R350*100000&gt;=Settings!$B$5,"Y","N")</f>
        <v/>
      </c>
      <c r="BG350" s="91">
        <f>IF(F350&gt;Settings!$B$6,"Y","N")</f>
        <v/>
      </c>
      <c r="BH350" s="97" t="n">
        <v>-11.03</v>
      </c>
      <c r="BI350" s="96" t="n">
        <v>-3.66</v>
      </c>
      <c r="BJ350" s="96" t="n">
        <v>-1.85</v>
      </c>
      <c r="BK350" s="96" t="n">
        <v>1.28</v>
      </c>
      <c r="BL350" s="96" t="n">
        <v>30.83</v>
      </c>
      <c r="BM350" s="96" t="n">
        <v>51.43</v>
      </c>
      <c r="BN350" s="97" t="n">
        <v>-4.18</v>
      </c>
      <c r="BO350" s="96" t="n">
        <v>-3.24</v>
      </c>
      <c r="BP350" s="96" t="n">
        <v>1.03</v>
      </c>
      <c r="BQ350" s="96" t="n">
        <v>10.22</v>
      </c>
      <c r="BR350" s="91" t="inlineStr">
        <is>
          <t>Mixed</t>
        </is>
      </c>
      <c r="BS350" s="91" t="inlineStr">
        <is>
          <t>None</t>
        </is>
      </c>
      <c r="BT350" s="96" t="n">
        <v>36.1</v>
      </c>
      <c r="BU350" s="91" t="inlineStr">
        <is>
          <t>N</t>
        </is>
      </c>
      <c r="BV350" s="99">
        <f>IF(OR(BF350&lt;&gt;"Y",BG350&lt;&gt;"Y"),"",(AND(ISNUMBER(BQ350),BQ350&gt;0))+(BR350="Stacked up")+(AND(ISNUMBER(BH350),BH350&gt;=-Settings!$B$17))+(AND(ISNUMBER(BK350),ISNUMBER(BM350),BK350&gt;0,BM350&gt;0))+(AND(ISNUMBER(AQ350),AQ350&gt;=Settings!$B$18))+(AND(ISNUMBER(BT350),BT350&gt;=Settings!$B$19,BT350&lt;=Settings!$B$20))+(AND(ISNUMBER(AS350),AS350&gt;0))+(AND(ISNUMBER(T350),ISNUMBER(M350),T350&gt;=Settings!$B$21,M350&gt;0))+(AND(ISNUMBER(AD350),ISNUMBER(M350),AD350&gt;=Settings!$B$22,M350&gt;0))+(AY350&gt;=1))</f>
        <v/>
      </c>
      <c r="BW350" s="91">
        <f>IF(OR(AY350=0,BF350&lt;&gt;"Y",BG350&lt;&gt;"Y"),"",1+SUMPRODUCT(($A$6:$A$2604=A350)*($AY$6:$AY$2604&gt;0)*($BF$6:$BF$2604="Y")*($BG$6:$BG$2604="Y")*(($AY$6:$AY$2604&gt;AY350)+($AY$6:$AY$2604=AY350)*($AD$6:$AD$2604&gt;AD350))))</f>
        <v/>
      </c>
    </row>
    <row r="351" ht="23.85" customHeight="1" s="55">
      <c r="A351" s="90" t="n">
        <v>46296</v>
      </c>
      <c r="B351" s="91" t="inlineStr">
        <is>
          <t>DEEPAKNTR</t>
        </is>
      </c>
      <c r="C351" s="91" t="inlineStr">
        <is>
          <t>INE288B01029</t>
        </is>
      </c>
      <c r="D351" s="91" t="inlineStr">
        <is>
          <t>Chemicals</t>
        </is>
      </c>
      <c r="E351" s="91" t="inlineStr">
        <is>
          <t>Smallcap 250</t>
        </is>
      </c>
      <c r="F351" s="93" t="n">
        <v>20361</v>
      </c>
      <c r="G351" s="92" t="inlineStr">
        <is>
          <t>N</t>
        </is>
      </c>
      <c r="H351" s="94" t="n"/>
      <c r="I351" s="91" t="inlineStr">
        <is>
          <t>N</t>
        </is>
      </c>
      <c r="J351" s="92">
        <f>IF(K351="","N","Y")</f>
        <v/>
      </c>
      <c r="K351" s="94">
        <f>_xlfn.TEXTJOIN("; ",TRUE,IF(P351="52-wk low","52-wk low",""),IF(AND(AD351&gt;=Settings!$B$12,M351&lt;0),"Distribution",""),IF(AND(AJ351="Y",M351&lt;0,AK351&lt;-Settings!$B$13),"Long unwinding",""),IF(AND(AJ351="Y",M351&lt;0,AK351&gt;Settings!$B$13),"Short buildup",""))</f>
        <v/>
      </c>
      <c r="L351" s="95" t="n">
        <v>1492.8</v>
      </c>
      <c r="M351" s="96" t="n">
        <v>-2.42</v>
      </c>
      <c r="N351" s="93" t="n">
        <v>1849</v>
      </c>
      <c r="O351" s="91" t="inlineStr">
        <is>
          <t>None</t>
        </is>
      </c>
      <c r="P351" s="91" t="inlineStr">
        <is>
          <t>None</t>
        </is>
      </c>
      <c r="Q351" s="97" t="n">
        <v>1.57</v>
      </c>
      <c r="R351" s="96" t="n">
        <v>2.27</v>
      </c>
      <c r="S351" s="96" t="n">
        <v>0.66</v>
      </c>
      <c r="T351" s="96" t="n">
        <v>0.42</v>
      </c>
      <c r="U351" s="96" t="n">
        <v>0.57</v>
      </c>
      <c r="V351" s="103" t="n">
        <v>0.83</v>
      </c>
      <c r="W351" s="102" t="n">
        <v>4</v>
      </c>
      <c r="X351" s="93" t="n"/>
      <c r="Y351" s="91" t="inlineStr">
        <is>
          <t>None</t>
        </is>
      </c>
      <c r="Z351" s="99" t="n">
        <v>52.74</v>
      </c>
      <c r="AA351" s="96" t="n">
        <v>0.96</v>
      </c>
      <c r="AB351" s="96" t="n">
        <v>1.01</v>
      </c>
      <c r="AC351" s="96" t="n">
        <v>0.62</v>
      </c>
      <c r="AD351" s="96" t="n">
        <v>0.47</v>
      </c>
      <c r="AE351" s="96" t="n">
        <v>0.63</v>
      </c>
      <c r="AF351" s="103" t="n">
        <v>1.2</v>
      </c>
      <c r="AG351" s="91" t="inlineStr">
        <is>
          <t>Normal</t>
        </is>
      </c>
      <c r="AH351" s="100" t="n">
        <v>0</v>
      </c>
      <c r="AI351" s="101" t="n">
        <v>0</v>
      </c>
      <c r="AJ351" s="92" t="inlineStr">
        <is>
          <t>N</t>
        </is>
      </c>
      <c r="AK351" s="96" t="n"/>
      <c r="AL351" s="91" t="inlineStr">
        <is>
          <t>n/a</t>
        </is>
      </c>
      <c r="AM351" s="93" t="n"/>
      <c r="AN351" s="92" t="inlineStr">
        <is>
          <t>None</t>
        </is>
      </c>
      <c r="AO351" s="102" t="n">
        <v>0</v>
      </c>
      <c r="AP351" s="103" t="n">
        <v>0.76</v>
      </c>
      <c r="AQ351" s="102" t="n">
        <v>44</v>
      </c>
      <c r="AR351" s="91" t="inlineStr">
        <is>
          <t>N</t>
        </is>
      </c>
      <c r="AS351" s="104" t="n">
        <v>1.93</v>
      </c>
      <c r="AT351" s="92">
        <f>IF(AND(P351="52-wk high",T351&gt;=Settings!$B$7),"Y","N")</f>
        <v/>
      </c>
      <c r="AU351" s="91">
        <f>IF(AND(AD351&gt;=Settings!$B$8,M351&gt;0),"Y","N")</f>
        <v/>
      </c>
      <c r="AV351" s="91">
        <f>IF(OR(AH351&gt;Settings!$B$9,AI351&gt;Settings!$B$9),"Y","N")</f>
        <v/>
      </c>
      <c r="AW351" s="91">
        <f>IF(AJ351&lt;&gt;"Y","n/a",IF(AND(M351&gt;0,AK351&gt;Settings!$B$10),"Y","N"))</f>
        <v/>
      </c>
      <c r="AX351" s="91">
        <f>IF(AO351&gt;=Settings!$B$11,"Y","N")</f>
        <v/>
      </c>
      <c r="AY351" s="99">
        <f>(AT351="Y")+(AU351="Y")+(AV351="Y")+(AW351="Y")+(AX351="Y")</f>
        <v/>
      </c>
      <c r="AZ351" s="94">
        <f>IF(AY351=0,"None",_xlfn.TEXTJOIN(", ",TRUE(),IF(AT351="Y","Breakout",""),IF(AU351="Y","Accumulation",""),IF(AV351="Y","Institutional buying",""),IF(AW351="Y","Long buildup",""),IF(AX351="Y","Momentum leader","")))</f>
        <v/>
      </c>
      <c r="BA351" s="94">
        <f>IF(BW351="","","Passes "&amp;AY351&amp;" of 5 buy-side scans"&amp;IF(G351="Y","; RED FLAG: filter out using Red flag column",""))</f>
        <v/>
      </c>
      <c r="BB351" s="91" t="inlineStr">
        <is>
          <t>None</t>
        </is>
      </c>
      <c r="BC351" s="92" t="inlineStr">
        <is>
          <t>N</t>
        </is>
      </c>
      <c r="BD351" s="94" t="n"/>
      <c r="BE351" s="94" t="n"/>
      <c r="BF351" s="92">
        <f>IF(R351*100000&gt;=Settings!$B$5,"Y","N")</f>
        <v/>
      </c>
      <c r="BG351" s="91">
        <f>IF(F351&gt;Settings!$B$6,"Y","N")</f>
        <v/>
      </c>
      <c r="BH351" s="97" t="n">
        <v>-21.34</v>
      </c>
      <c r="BI351" s="96" t="n">
        <v>-6.75</v>
      </c>
      <c r="BJ351" s="96" t="n">
        <v>-16.27</v>
      </c>
      <c r="BK351" s="96" t="n">
        <v>-3.62</v>
      </c>
      <c r="BL351" s="96" t="n">
        <v>10.4</v>
      </c>
      <c r="BM351" s="96" t="n">
        <v>-18.94</v>
      </c>
      <c r="BN351" s="97" t="n">
        <v>-6.73</v>
      </c>
      <c r="BO351" s="96" t="n">
        <v>-9.380000000000001</v>
      </c>
      <c r="BP351" s="96" t="n">
        <v>-9.94</v>
      </c>
      <c r="BQ351" s="96" t="n">
        <v>-10.59</v>
      </c>
      <c r="BR351" s="91" t="inlineStr">
        <is>
          <t>Stacked down</t>
        </is>
      </c>
      <c r="BS351" s="91" t="inlineStr">
        <is>
          <t>None</t>
        </is>
      </c>
      <c r="BT351" s="96" t="n">
        <v>23.1</v>
      </c>
      <c r="BU351" s="91" t="inlineStr">
        <is>
          <t>N</t>
        </is>
      </c>
      <c r="BV351" s="99">
        <f>IF(OR(BF351&lt;&gt;"Y",BG351&lt;&gt;"Y"),"",(AND(ISNUMBER(BQ351),BQ351&gt;0))+(BR351="Stacked up")+(AND(ISNUMBER(BH351),BH351&gt;=-Settings!$B$17))+(AND(ISNUMBER(BK351),ISNUMBER(BM351),BK351&gt;0,BM351&gt;0))+(AND(ISNUMBER(AQ351),AQ351&gt;=Settings!$B$18))+(AND(ISNUMBER(BT351),BT351&gt;=Settings!$B$19,BT351&lt;=Settings!$B$20))+(AND(ISNUMBER(AS351),AS351&gt;0))+(AND(ISNUMBER(T351),ISNUMBER(M351),T351&gt;=Settings!$B$21,M351&gt;0))+(AND(ISNUMBER(AD351),ISNUMBER(M351),AD351&gt;=Settings!$B$22,M351&gt;0))+(AY351&gt;=1))</f>
        <v/>
      </c>
      <c r="BW351" s="91">
        <f>IF(OR(AY351=0,BF351&lt;&gt;"Y",BG351&lt;&gt;"Y"),"",1+SUMPRODUCT(($A$6:$A$2604=A351)*($AY$6:$AY$2604&gt;0)*($BF$6:$BF$2604="Y")*($BG$6:$BG$2604="Y")*(($AY$6:$AY$2604&gt;AY351)+($AY$6:$AY$2604=AY351)*($AD$6:$AD$2604&gt;AD351))))</f>
        <v/>
      </c>
    </row>
    <row r="352" ht="23.85" customHeight="1" s="55">
      <c r="A352" s="90" t="n">
        <v>46296</v>
      </c>
      <c r="B352" s="91" t="inlineStr">
        <is>
          <t>CEMPRO</t>
        </is>
      </c>
      <c r="C352" s="91" t="inlineStr">
        <is>
          <t>INE686A01026</t>
        </is>
      </c>
      <c r="D352" s="91" t="inlineStr">
        <is>
          <t>Construction</t>
        </is>
      </c>
      <c r="E352" s="91" t="inlineStr">
        <is>
          <t>Smallcap 250</t>
        </is>
      </c>
      <c r="F352" s="93" t="n">
        <v>20252</v>
      </c>
      <c r="G352" s="92" t="inlineStr">
        <is>
          <t>N</t>
        </is>
      </c>
      <c r="H352" s="94" t="n"/>
      <c r="I352" s="91" t="inlineStr">
        <is>
          <t>N</t>
        </is>
      </c>
      <c r="J352" s="92">
        <f>IF(K352="","N","Y")</f>
        <v/>
      </c>
      <c r="K352" s="94">
        <f>_xlfn.TEXTJOIN("; ",TRUE,IF(P352="52-wk low","52-wk low",""),IF(AND(AD352&gt;=Settings!$B$12,M352&lt;0),"Distribution",""),IF(AND(AJ352="Y",M352&lt;0,AK352&lt;-Settings!$B$13),"Long unwinding",""),IF(AND(AJ352="Y",M352&lt;0,AK352&gt;Settings!$B$13),"Short buildup",""))</f>
        <v/>
      </c>
      <c r="L352" s="95" t="n">
        <v>1178.9</v>
      </c>
      <c r="M352" s="96" t="n">
        <v>-1.12</v>
      </c>
      <c r="N352" s="93" t="n">
        <v>1111</v>
      </c>
      <c r="O352" s="91" t="inlineStr">
        <is>
          <t>None</t>
        </is>
      </c>
      <c r="P352" s="91" t="inlineStr">
        <is>
          <t>None</t>
        </is>
      </c>
      <c r="Q352" s="97" t="n">
        <v>2.22</v>
      </c>
      <c r="R352" s="96" t="n">
        <v>2.4</v>
      </c>
      <c r="S352" s="96" t="n">
        <v>0.93</v>
      </c>
      <c r="T352" s="96" t="n">
        <v>0.5600000000000001</v>
      </c>
      <c r="U352" s="96" t="n">
        <v>0.39</v>
      </c>
      <c r="V352" s="103" t="n">
        <v>0.43</v>
      </c>
      <c r="W352" s="102" t="n">
        <v>0</v>
      </c>
      <c r="X352" s="93" t="n"/>
      <c r="Y352" s="91" t="inlineStr">
        <is>
          <t>None</t>
        </is>
      </c>
      <c r="Z352" s="99" t="n">
        <v>57.79</v>
      </c>
      <c r="AA352" s="96" t="n">
        <v>1.02</v>
      </c>
      <c r="AB352" s="96" t="n">
        <v>1.04</v>
      </c>
      <c r="AC352" s="96" t="n">
        <v>0.97</v>
      </c>
      <c r="AD352" s="96" t="n">
        <v>0.63</v>
      </c>
      <c r="AE352" s="96" t="n">
        <v>0.49</v>
      </c>
      <c r="AF352" s="103" t="n">
        <v>1.18</v>
      </c>
      <c r="AG352" s="91" t="inlineStr">
        <is>
          <t>Normal</t>
        </is>
      </c>
      <c r="AH352" s="100" t="n">
        <v>0</v>
      </c>
      <c r="AI352" s="101" t="n">
        <v>0</v>
      </c>
      <c r="AJ352" s="92" t="inlineStr">
        <is>
          <t>N</t>
        </is>
      </c>
      <c r="AK352" s="96" t="n"/>
      <c r="AL352" s="91" t="inlineStr">
        <is>
          <t>n/a</t>
        </is>
      </c>
      <c r="AM352" s="93" t="n"/>
      <c r="AN352" s="92" t="inlineStr">
        <is>
          <t>Smallcap250 MQ 100</t>
        </is>
      </c>
      <c r="AO352" s="102" t="n">
        <v>1</v>
      </c>
      <c r="AP352" s="103" t="n">
        <v>2.42</v>
      </c>
      <c r="AQ352" s="102" t="n">
        <v>93</v>
      </c>
      <c r="AR352" s="91" t="inlineStr">
        <is>
          <t>N</t>
        </is>
      </c>
      <c r="AS352" s="104" t="n">
        <v>0.78</v>
      </c>
      <c r="AT352" s="92">
        <f>IF(AND(P352="52-wk high",T352&gt;=Settings!$B$7),"Y","N")</f>
        <v/>
      </c>
      <c r="AU352" s="91">
        <f>IF(AND(AD352&gt;=Settings!$B$8,M352&gt;0),"Y","N")</f>
        <v/>
      </c>
      <c r="AV352" s="91">
        <f>IF(OR(AH352&gt;Settings!$B$9,AI352&gt;Settings!$B$9),"Y","N")</f>
        <v/>
      </c>
      <c r="AW352" s="91">
        <f>IF(AJ352&lt;&gt;"Y","n/a",IF(AND(M352&gt;0,AK352&gt;Settings!$B$10),"Y","N"))</f>
        <v/>
      </c>
      <c r="AX352" s="91">
        <f>IF(AO352&gt;=Settings!$B$11,"Y","N")</f>
        <v/>
      </c>
      <c r="AY352" s="99">
        <f>(AT352="Y")+(AU352="Y")+(AV352="Y")+(AW352="Y")+(AX352="Y")</f>
        <v/>
      </c>
      <c r="AZ352" s="94">
        <f>IF(AY352=0,"None",_xlfn.TEXTJOIN(", ",TRUE(),IF(AT352="Y","Breakout",""),IF(AU352="Y","Accumulation",""),IF(AV352="Y","Institutional buying",""),IF(AW352="Y","Long buildup",""),IF(AX352="Y","Momentum leader","")))</f>
        <v/>
      </c>
      <c r="BA352" s="94">
        <f>IF(BW352="","","Passes "&amp;AY352&amp;" of 5 buy-side scans"&amp;IF(G352="Y","; RED FLAG: filter out using Red flag column",""))</f>
        <v/>
      </c>
      <c r="BB352" s="91" t="inlineStr">
        <is>
          <t>None</t>
        </is>
      </c>
      <c r="BC352" s="92" t="inlineStr">
        <is>
          <t>Y</t>
        </is>
      </c>
      <c r="BD352" s="94" t="inlineStr">
        <is>
          <t>&gt;75% move in 6 months; High-low range &gt;100% in 6 months; High-low range &gt;200% in 365 days</t>
        </is>
      </c>
      <c r="BE352" s="94" t="n"/>
      <c r="BF352" s="92">
        <f>IF(R352*100000&gt;=Settings!$B$5,"Y","N")</f>
        <v/>
      </c>
      <c r="BG352" s="91">
        <f>IF(F352&gt;Settings!$B$6,"Y","N")</f>
        <v/>
      </c>
      <c r="BH352" s="97" t="n">
        <v>-28.52</v>
      </c>
      <c r="BI352" s="96" t="n">
        <v>-7.06</v>
      </c>
      <c r="BJ352" s="96" t="n">
        <v>-5.24</v>
      </c>
      <c r="BK352" s="96" t="n">
        <v>-13.53</v>
      </c>
      <c r="BL352" s="96" t="n">
        <v>121.27</v>
      </c>
      <c r="BM352" s="96" t="n">
        <v>44.61</v>
      </c>
      <c r="BN352" s="97" t="n">
        <v>-5.65</v>
      </c>
      <c r="BO352" s="96" t="n">
        <v>-6.85</v>
      </c>
      <c r="BP352" s="96" t="n">
        <v>-1.7</v>
      </c>
      <c r="BQ352" s="96" t="n">
        <v>10.44</v>
      </c>
      <c r="BR352" s="91" t="inlineStr">
        <is>
          <t>Mixed</t>
        </is>
      </c>
      <c r="BS352" s="91" t="inlineStr">
        <is>
          <t>None</t>
        </is>
      </c>
      <c r="BT352" s="96" t="n">
        <v>31</v>
      </c>
      <c r="BU352" s="91" t="inlineStr">
        <is>
          <t>N</t>
        </is>
      </c>
      <c r="BV352" s="99">
        <f>IF(OR(BF352&lt;&gt;"Y",BG352&lt;&gt;"Y"),"",(AND(ISNUMBER(BQ352),BQ352&gt;0))+(BR352="Stacked up")+(AND(ISNUMBER(BH352),BH352&gt;=-Settings!$B$17))+(AND(ISNUMBER(BK352),ISNUMBER(BM352),BK352&gt;0,BM352&gt;0))+(AND(ISNUMBER(AQ352),AQ352&gt;=Settings!$B$18))+(AND(ISNUMBER(BT352),BT352&gt;=Settings!$B$19,BT352&lt;=Settings!$B$20))+(AND(ISNUMBER(AS352),AS352&gt;0))+(AND(ISNUMBER(T352),ISNUMBER(M352),T352&gt;=Settings!$B$21,M352&gt;0))+(AND(ISNUMBER(AD352),ISNUMBER(M352),AD352&gt;=Settings!$B$22,M352&gt;0))+(AY352&gt;=1))</f>
        <v/>
      </c>
      <c r="BW352" s="91">
        <f>IF(OR(AY352=0,BF352&lt;&gt;"Y",BG352&lt;&gt;"Y"),"",1+SUMPRODUCT(($A$6:$A$2604=A352)*($AY$6:$AY$2604&gt;0)*($BF$6:$BF$2604="Y")*($BG$6:$BG$2604="Y")*(($AY$6:$AY$2604&gt;AY352)+($AY$6:$AY$2604=AY352)*($AD$6:$AD$2604&gt;AD352))))</f>
        <v/>
      </c>
    </row>
    <row r="353" ht="23.85" customHeight="1" s="55">
      <c r="A353" s="90" t="n">
        <v>46296</v>
      </c>
      <c r="B353" s="91" t="inlineStr">
        <is>
          <t>SAGILITY</t>
        </is>
      </c>
      <c r="C353" s="91" t="inlineStr">
        <is>
          <t>INE0W2G01015</t>
        </is>
      </c>
      <c r="D353" s="91" t="inlineStr">
        <is>
          <t>Information Technology</t>
        </is>
      </c>
      <c r="E353" s="91" t="inlineStr">
        <is>
          <t>Smallcap 250</t>
        </is>
      </c>
      <c r="F353" s="93" t="n">
        <v>20209</v>
      </c>
      <c r="G353" s="92" t="inlineStr">
        <is>
          <t>Y</t>
        </is>
      </c>
      <c r="H353" s="94" t="inlineStr">
        <is>
          <t>Promoter pledge / encumbrance &gt; 50%</t>
        </is>
      </c>
      <c r="I353" s="91" t="inlineStr">
        <is>
          <t>N</t>
        </is>
      </c>
      <c r="J353" s="92">
        <f>IF(K353="","N","Y")</f>
        <v/>
      </c>
      <c r="K353" s="94">
        <f>_xlfn.TEXTJOIN("; ",TRUE,IF(P353="52-wk low","52-wk low",""),IF(AND(AD353&gt;=Settings!$B$12,M353&lt;0),"Distribution",""),IF(AND(AJ353="Y",M353&lt;0,AK353&lt;-Settings!$B$13),"Long unwinding",""),IF(AND(AJ353="Y",M353&lt;0,AK353&gt;Settings!$B$13),"Short buildup",""))</f>
        <v/>
      </c>
      <c r="L353" s="95" t="n">
        <v>43.17</v>
      </c>
      <c r="M353" s="96" t="n">
        <v>1.39</v>
      </c>
      <c r="N353" s="93" t="n">
        <v>269</v>
      </c>
      <c r="O353" s="91" t="inlineStr">
        <is>
          <t>None</t>
        </is>
      </c>
      <c r="P353" s="91" t="inlineStr">
        <is>
          <t>None</t>
        </is>
      </c>
      <c r="Q353" s="97" t="n">
        <v>116.93</v>
      </c>
      <c r="R353" s="96" t="n">
        <v>127.29</v>
      </c>
      <c r="S353" s="96" t="n">
        <v>0.9</v>
      </c>
      <c r="T353" s="96" t="n">
        <v>0.5</v>
      </c>
      <c r="U353" s="96" t="n">
        <v>0.55</v>
      </c>
      <c r="V353" s="103" t="n">
        <v>0.61</v>
      </c>
      <c r="W353" s="102" t="n">
        <v>0</v>
      </c>
      <c r="X353" s="93" t="n"/>
      <c r="Y353" s="91" t="inlineStr">
        <is>
          <t>None</t>
        </is>
      </c>
      <c r="Z353" s="99" t="n">
        <v>38.29</v>
      </c>
      <c r="AA353" s="96" t="n">
        <v>0.82</v>
      </c>
      <c r="AB353" s="96" t="n">
        <v>0.87</v>
      </c>
      <c r="AC353" s="96" t="n">
        <v>0.76</v>
      </c>
      <c r="AD353" s="96" t="n">
        <v>0.47</v>
      </c>
      <c r="AE353" s="96" t="n">
        <v>0.49</v>
      </c>
      <c r="AF353" s="103" t="n">
        <v>1.07</v>
      </c>
      <c r="AG353" s="91" t="inlineStr">
        <is>
          <t>Normal</t>
        </is>
      </c>
      <c r="AH353" s="100" t="n">
        <v>0</v>
      </c>
      <c r="AI353" s="101" t="n">
        <v>0</v>
      </c>
      <c r="AJ353" s="92" t="inlineStr">
        <is>
          <t>Y</t>
        </is>
      </c>
      <c r="AK353" s="96" t="n">
        <v>1.14</v>
      </c>
      <c r="AL353" s="91" t="inlineStr">
        <is>
          <t>Long buildup</t>
        </is>
      </c>
      <c r="AM353" s="93" t="n">
        <v>208</v>
      </c>
      <c r="AN353" s="92" t="inlineStr">
        <is>
          <t>None</t>
        </is>
      </c>
      <c r="AO353" s="102" t="n">
        <v>0</v>
      </c>
      <c r="AP353" s="103" t="n">
        <v>0.85</v>
      </c>
      <c r="AQ353" s="102" t="n">
        <v>53</v>
      </c>
      <c r="AR353" s="91" t="inlineStr">
        <is>
          <t>N</t>
        </is>
      </c>
      <c r="AS353" s="104" t="n">
        <v>-0.75</v>
      </c>
      <c r="AT353" s="92">
        <f>IF(AND(P353="52-wk high",T353&gt;=Settings!$B$7),"Y","N")</f>
        <v/>
      </c>
      <c r="AU353" s="91">
        <f>IF(AND(AD353&gt;=Settings!$B$8,M353&gt;0),"Y","N")</f>
        <v/>
      </c>
      <c r="AV353" s="91">
        <f>IF(OR(AH353&gt;Settings!$B$9,AI353&gt;Settings!$B$9),"Y","N")</f>
        <v/>
      </c>
      <c r="AW353" s="91">
        <f>IF(AJ353&lt;&gt;"Y","n/a",IF(AND(M353&gt;0,AK353&gt;Settings!$B$10),"Y","N"))</f>
        <v/>
      </c>
      <c r="AX353" s="91">
        <f>IF(AO353&gt;=Settings!$B$11,"Y","N")</f>
        <v/>
      </c>
      <c r="AY353" s="99">
        <f>(AT353="Y")+(AU353="Y")+(AV353="Y")+(AW353="Y")+(AX353="Y")</f>
        <v/>
      </c>
      <c r="AZ353" s="94">
        <f>IF(AY353=0,"None",_xlfn.TEXTJOIN(", ",TRUE(),IF(AT353="Y","Breakout",""),IF(AU353="Y","Accumulation",""),IF(AV353="Y","Institutional buying",""),IF(AW353="Y","Long buildup",""),IF(AX353="Y","Momentum leader","")))</f>
        <v/>
      </c>
      <c r="BA353" s="94">
        <f>IF(BW353="","","Passes "&amp;AY353&amp;" of 5 buy-side scans"&amp;IF(G353="Y","; RED FLAG: filter out using Red flag column",""))</f>
        <v/>
      </c>
      <c r="BB353" s="91" t="inlineStr">
        <is>
          <t>None</t>
        </is>
      </c>
      <c r="BC353" s="92" t="inlineStr">
        <is>
          <t>N</t>
        </is>
      </c>
      <c r="BD353" s="94" t="n"/>
      <c r="BE353" s="94" t="n"/>
      <c r="BF353" s="92">
        <f>IF(R353*100000&gt;=Settings!$B$5,"Y","N")</f>
        <v/>
      </c>
      <c r="BG353" s="91">
        <f>IF(F353&gt;Settings!$B$6,"Y","N")</f>
        <v/>
      </c>
      <c r="BH353" s="97" t="n">
        <v>-25.43</v>
      </c>
      <c r="BI353" s="96" t="n">
        <v>-4.07</v>
      </c>
      <c r="BJ353" s="96" t="n">
        <v>-7.06</v>
      </c>
      <c r="BK353" s="96" t="n">
        <v>8.91</v>
      </c>
      <c r="BL353" s="96" t="n">
        <v>3.5</v>
      </c>
      <c r="BM353" s="96" t="n">
        <v>-0.83</v>
      </c>
      <c r="BN353" s="97" t="n">
        <v>-2.83</v>
      </c>
      <c r="BO353" s="96" t="n">
        <v>-1.95</v>
      </c>
      <c r="BP353" s="96" t="n">
        <v>-0.8</v>
      </c>
      <c r="BQ353" s="96" t="n">
        <v>-1.18</v>
      </c>
      <c r="BR353" s="91" t="inlineStr">
        <is>
          <t>Mixed</t>
        </is>
      </c>
      <c r="BS353" s="91" t="inlineStr">
        <is>
          <t>None</t>
        </is>
      </c>
      <c r="BT353" s="96" t="n">
        <v>37.2</v>
      </c>
      <c r="BU353" s="91" t="inlineStr">
        <is>
          <t>N</t>
        </is>
      </c>
      <c r="BV353" s="99">
        <f>IF(OR(BF353&lt;&gt;"Y",BG353&lt;&gt;"Y"),"",(AND(ISNUMBER(BQ353),BQ353&gt;0))+(BR353="Stacked up")+(AND(ISNUMBER(BH353),BH353&gt;=-Settings!$B$17))+(AND(ISNUMBER(BK353),ISNUMBER(BM353),BK353&gt;0,BM353&gt;0))+(AND(ISNUMBER(AQ353),AQ353&gt;=Settings!$B$18))+(AND(ISNUMBER(BT353),BT353&gt;=Settings!$B$19,BT353&lt;=Settings!$B$20))+(AND(ISNUMBER(AS353),AS353&gt;0))+(AND(ISNUMBER(T353),ISNUMBER(M353),T353&gt;=Settings!$B$21,M353&gt;0))+(AND(ISNUMBER(AD353),ISNUMBER(M353),AD353&gt;=Settings!$B$22,M353&gt;0))+(AY353&gt;=1))</f>
        <v/>
      </c>
      <c r="BW353" s="91">
        <f>IF(OR(AY353=0,BF353&lt;&gt;"Y",BG353&lt;&gt;"Y"),"",1+SUMPRODUCT(($A$6:$A$2604=A353)*($AY$6:$AY$2604&gt;0)*($BF$6:$BF$2604="Y")*($BG$6:$BG$2604="Y")*(($AY$6:$AY$2604&gt;AY353)+($AY$6:$AY$2604=AY353)*($AD$6:$AD$2604&gt;AD353))))</f>
        <v/>
      </c>
    </row>
    <row r="354" ht="23.85" customHeight="1" s="55">
      <c r="A354" s="90" t="n">
        <v>46296</v>
      </c>
      <c r="B354" s="91" t="inlineStr">
        <is>
          <t>CHENNPETRO</t>
        </is>
      </c>
      <c r="C354" s="91" t="inlineStr">
        <is>
          <t>INE178A01016</t>
        </is>
      </c>
      <c r="D354" s="91" t="inlineStr">
        <is>
          <t>Oil Gas &amp; Consumable Fuels</t>
        </is>
      </c>
      <c r="E354" s="91" t="inlineStr">
        <is>
          <t>Smallcap 250</t>
        </is>
      </c>
      <c r="F354" s="93" t="n">
        <v>20049</v>
      </c>
      <c r="G354" s="92" t="inlineStr">
        <is>
          <t>N</t>
        </is>
      </c>
      <c r="H354" s="94" t="n"/>
      <c r="I354" s="91" t="inlineStr">
        <is>
          <t>N</t>
        </is>
      </c>
      <c r="J354" s="92">
        <f>IF(K354="","N","Y")</f>
        <v/>
      </c>
      <c r="K354" s="94">
        <f>_xlfn.TEXTJOIN("; ",TRUE,IF(P354="52-wk low","52-wk low",""),IF(AND(AD354&gt;=Settings!$B$12,M354&lt;0),"Distribution",""),IF(AND(AJ354="Y",M354&lt;0,AK354&lt;-Settings!$B$13),"Long unwinding",""),IF(AND(AJ354="Y",M354&lt;0,AK354&gt;Settings!$B$13),"Short buildup",""))</f>
        <v/>
      </c>
      <c r="L354" s="95" t="n">
        <v>1346.4</v>
      </c>
      <c r="M354" s="96" t="n">
        <v>-6.26</v>
      </c>
      <c r="N354" s="93" t="n">
        <v>2559</v>
      </c>
      <c r="O354" s="91" t="inlineStr">
        <is>
          <t>None</t>
        </is>
      </c>
      <c r="P354" s="91" t="inlineStr">
        <is>
          <t>None</t>
        </is>
      </c>
      <c r="Q354" s="97" t="n">
        <v>18.39</v>
      </c>
      <c r="R354" s="96" t="n">
        <v>20.34</v>
      </c>
      <c r="S354" s="96" t="n">
        <v>0.91</v>
      </c>
      <c r="T354" s="96" t="n">
        <v>0.8</v>
      </c>
      <c r="U354" s="96" t="n">
        <v>1.06</v>
      </c>
      <c r="V354" s="103" t="n">
        <v>1.16</v>
      </c>
      <c r="W354" s="102" t="n">
        <v>5</v>
      </c>
      <c r="X354" s="93" t="n"/>
      <c r="Y354" s="91" t="inlineStr">
        <is>
          <t>None</t>
        </is>
      </c>
      <c r="Z354" s="99" t="n">
        <v>33.88</v>
      </c>
      <c r="AA354" s="96" t="n">
        <v>1.35</v>
      </c>
      <c r="AB354" s="96" t="n">
        <v>1.24</v>
      </c>
      <c r="AC354" s="96" t="n">
        <v>1.45</v>
      </c>
      <c r="AD354" s="96" t="n">
        <v>1.2</v>
      </c>
      <c r="AE354" s="96" t="n">
        <v>1.44</v>
      </c>
      <c r="AF354" s="103" t="n">
        <v>0.87</v>
      </c>
      <c r="AG354" s="91" t="inlineStr">
        <is>
          <t>Normal</t>
        </is>
      </c>
      <c r="AH354" s="100" t="n">
        <v>0</v>
      </c>
      <c r="AI354" s="101" t="n">
        <v>0</v>
      </c>
      <c r="AJ354" s="92" t="inlineStr">
        <is>
          <t>N</t>
        </is>
      </c>
      <c r="AK354" s="96" t="n"/>
      <c r="AL354" s="91" t="inlineStr">
        <is>
          <t>n/a</t>
        </is>
      </c>
      <c r="AM354" s="93" t="n"/>
      <c r="AN354" s="92" t="inlineStr">
        <is>
          <t>Smallcap250 MQ 100</t>
        </is>
      </c>
      <c r="AO354" s="102" t="n">
        <v>1</v>
      </c>
      <c r="AP354" s="103" t="n">
        <v>1.78</v>
      </c>
      <c r="AQ354" s="102" t="n">
        <v>85</v>
      </c>
      <c r="AR354" s="91" t="inlineStr">
        <is>
          <t>N</t>
        </is>
      </c>
      <c r="AS354" s="104" t="n">
        <v>2.69</v>
      </c>
      <c r="AT354" s="92">
        <f>IF(AND(P354="52-wk high",T354&gt;=Settings!$B$7),"Y","N")</f>
        <v/>
      </c>
      <c r="AU354" s="91">
        <f>IF(AND(AD354&gt;=Settings!$B$8,M354&gt;0),"Y","N")</f>
        <v/>
      </c>
      <c r="AV354" s="91">
        <f>IF(OR(AH354&gt;Settings!$B$9,AI354&gt;Settings!$B$9),"Y","N")</f>
        <v/>
      </c>
      <c r="AW354" s="91">
        <f>IF(AJ354&lt;&gt;"Y","n/a",IF(AND(M354&gt;0,AK354&gt;Settings!$B$10),"Y","N"))</f>
        <v/>
      </c>
      <c r="AX354" s="91">
        <f>IF(AO354&gt;=Settings!$B$11,"Y","N")</f>
        <v/>
      </c>
      <c r="AY354" s="99">
        <f>(AT354="Y")+(AU354="Y")+(AV354="Y")+(AW354="Y")+(AX354="Y")</f>
        <v/>
      </c>
      <c r="AZ354" s="94">
        <f>IF(AY354=0,"None",_xlfn.TEXTJOIN(", ",TRUE(),IF(AT354="Y","Breakout",""),IF(AU354="Y","Accumulation",""),IF(AV354="Y","Institutional buying",""),IF(AW354="Y","Long buildup",""),IF(AX354="Y","Momentum leader","")))</f>
        <v/>
      </c>
      <c r="BA354" s="94">
        <f>IF(BW354="","","Passes "&amp;AY354&amp;" of 5 buy-side scans"&amp;IF(G354="Y","; RED FLAG: filter out using Red flag column",""))</f>
        <v/>
      </c>
      <c r="BB354" s="91" t="inlineStr">
        <is>
          <t>None</t>
        </is>
      </c>
      <c r="BC354" s="92" t="inlineStr">
        <is>
          <t>N</t>
        </is>
      </c>
      <c r="BD354" s="94" t="n"/>
      <c r="BE354" s="94" t="n"/>
      <c r="BF354" s="92">
        <f>IF(R354*100000&gt;=Settings!$B$5,"Y","N")</f>
        <v/>
      </c>
      <c r="BG354" s="91">
        <f>IF(F354&gt;Settings!$B$6,"Y","N")</f>
        <v/>
      </c>
      <c r="BH354" s="97" t="n">
        <v>-19.74</v>
      </c>
      <c r="BI354" s="96" t="n">
        <v>-1.92</v>
      </c>
      <c r="BJ354" s="96" t="n">
        <v>-2.93</v>
      </c>
      <c r="BK354" s="96" t="n">
        <v>18.73</v>
      </c>
      <c r="BL354" s="96" t="n">
        <v>32.28</v>
      </c>
      <c r="BM354" s="96" t="n">
        <v>77.84</v>
      </c>
      <c r="BN354" s="97" t="n">
        <v>-4.7</v>
      </c>
      <c r="BO354" s="96" t="n">
        <v>-1.43</v>
      </c>
      <c r="BP354" s="96" t="n">
        <v>5.73</v>
      </c>
      <c r="BQ354" s="96" t="n">
        <v>17.5</v>
      </c>
      <c r="BR354" s="91" t="inlineStr">
        <is>
          <t>Mixed</t>
        </is>
      </c>
      <c r="BS354" s="91" t="inlineStr">
        <is>
          <t>None</t>
        </is>
      </c>
      <c r="BT354" s="96" t="n">
        <v>37.1</v>
      </c>
      <c r="BU354" s="91" t="inlineStr">
        <is>
          <t>N</t>
        </is>
      </c>
      <c r="BV354" s="99">
        <f>IF(OR(BF354&lt;&gt;"Y",BG354&lt;&gt;"Y"),"",(AND(ISNUMBER(BQ354),BQ354&gt;0))+(BR354="Stacked up")+(AND(ISNUMBER(BH354),BH354&gt;=-Settings!$B$17))+(AND(ISNUMBER(BK354),ISNUMBER(BM354),BK354&gt;0,BM354&gt;0))+(AND(ISNUMBER(AQ354),AQ354&gt;=Settings!$B$18))+(AND(ISNUMBER(BT354),BT354&gt;=Settings!$B$19,BT354&lt;=Settings!$B$20))+(AND(ISNUMBER(AS354),AS354&gt;0))+(AND(ISNUMBER(T354),ISNUMBER(M354),T354&gt;=Settings!$B$21,M354&gt;0))+(AND(ISNUMBER(AD354),ISNUMBER(M354),AD354&gt;=Settings!$B$22,M354&gt;0))+(AY354&gt;=1))</f>
        <v/>
      </c>
      <c r="BW354" s="91">
        <f>IF(OR(AY354=0,BF354&lt;&gt;"Y",BG354&lt;&gt;"Y"),"",1+SUMPRODUCT(($A$6:$A$2604=A354)*($AY$6:$AY$2604&gt;0)*($BF$6:$BF$2604="Y")*($BG$6:$BG$2604="Y")*(($AY$6:$AY$2604&gt;AY354)+($AY$6:$AY$2604=AY354)*($AD$6:$AD$2604&gt;AD354))))</f>
        <v/>
      </c>
    </row>
    <row r="355" ht="23.85" customHeight="1" s="55">
      <c r="A355" s="90" t="n">
        <v>46296</v>
      </c>
      <c r="B355" s="91" t="inlineStr">
        <is>
          <t>CAPLIPOINT</t>
        </is>
      </c>
      <c r="C355" s="91" t="inlineStr">
        <is>
          <t>INE475E01026</t>
        </is>
      </c>
      <c r="D355" s="91" t="inlineStr">
        <is>
          <t>Healthcare</t>
        </is>
      </c>
      <c r="E355" s="91" t="inlineStr">
        <is>
          <t>Smallcap 250</t>
        </is>
      </c>
      <c r="F355" s="93" t="n">
        <v>20006</v>
      </c>
      <c r="G355" s="92" t="inlineStr">
        <is>
          <t>N</t>
        </is>
      </c>
      <c r="H355" s="94" t="n"/>
      <c r="I355" s="91" t="inlineStr">
        <is>
          <t>N</t>
        </is>
      </c>
      <c r="J355" s="92">
        <f>IF(K355="","N","Y")</f>
        <v/>
      </c>
      <c r="K355" s="94">
        <f>_xlfn.TEXTJOIN("; ",TRUE,IF(P355="52-wk low","52-wk low",""),IF(AND(AD355&gt;=Settings!$B$12,M355&lt;0),"Distribution",""),IF(AND(AJ355="Y",M355&lt;0,AK355&lt;-Settings!$B$13),"Long unwinding",""),IF(AND(AJ355="Y",M355&lt;0,AK355&gt;Settings!$B$13),"Short buildup",""))</f>
        <v/>
      </c>
      <c r="L355" s="95" t="n">
        <v>2631.9</v>
      </c>
      <c r="M355" s="96" t="n">
        <v>-3.11</v>
      </c>
      <c r="N355" s="93" t="n">
        <v>2128</v>
      </c>
      <c r="O355" s="91" t="inlineStr">
        <is>
          <t>None</t>
        </is>
      </c>
      <c r="P355" s="91" t="inlineStr">
        <is>
          <t>None</t>
        </is>
      </c>
      <c r="Q355" s="97" t="n">
        <v>1.54</v>
      </c>
      <c r="R355" s="96" t="n">
        <v>2.39</v>
      </c>
      <c r="S355" s="96" t="n">
        <v>0.62</v>
      </c>
      <c r="T355" s="96" t="n">
        <v>0.78</v>
      </c>
      <c r="U355" s="96" t="n">
        <v>0.75</v>
      </c>
      <c r="V355" s="103" t="n">
        <v>1.15</v>
      </c>
      <c r="W355" s="102" t="n">
        <v>4</v>
      </c>
      <c r="X355" s="93" t="n"/>
      <c r="Y355" s="91" t="inlineStr">
        <is>
          <t>None</t>
        </is>
      </c>
      <c r="Z355" s="99" t="n">
        <v>43.65</v>
      </c>
      <c r="AA355" s="96" t="n">
        <v>1.29</v>
      </c>
      <c r="AB355" s="96" t="n">
        <v>1.07</v>
      </c>
      <c r="AC355" s="96" t="n">
        <v>1.02</v>
      </c>
      <c r="AD355" s="96" t="n">
        <v>1.21</v>
      </c>
      <c r="AE355" s="96" t="n">
        <v>1.12</v>
      </c>
      <c r="AF355" s="103" t="n">
        <v>0.9399999999999999</v>
      </c>
      <c r="AG355" s="91" t="inlineStr">
        <is>
          <t>Normal</t>
        </is>
      </c>
      <c r="AH355" s="100" t="n">
        <v>0</v>
      </c>
      <c r="AI355" s="101" t="n">
        <v>0</v>
      </c>
      <c r="AJ355" s="92" t="inlineStr">
        <is>
          <t>N</t>
        </is>
      </c>
      <c r="AK355" s="96" t="n"/>
      <c r="AL355" s="91" t="inlineStr">
        <is>
          <t>n/a</t>
        </is>
      </c>
      <c r="AM355" s="93" t="n"/>
      <c r="AN355" s="92" t="inlineStr">
        <is>
          <t>Smallcap250 MQ 100; MidSmall400 MQ 100; 500 Multicap MQ 50; TotalMkt MQ 50</t>
        </is>
      </c>
      <c r="AO355" s="102" t="n">
        <v>4</v>
      </c>
      <c r="AP355" s="103" t="n">
        <v>2.23</v>
      </c>
      <c r="AQ355" s="102" t="n">
        <v>92</v>
      </c>
      <c r="AR355" s="91" t="inlineStr">
        <is>
          <t>N</t>
        </is>
      </c>
      <c r="AS355" s="104" t="n">
        <v>3.79</v>
      </c>
      <c r="AT355" s="92">
        <f>IF(AND(P355="52-wk high",T355&gt;=Settings!$B$7),"Y","N")</f>
        <v/>
      </c>
      <c r="AU355" s="91">
        <f>IF(AND(AD355&gt;=Settings!$B$8,M355&gt;0),"Y","N")</f>
        <v/>
      </c>
      <c r="AV355" s="91">
        <f>IF(OR(AH355&gt;Settings!$B$9,AI355&gt;Settings!$B$9),"Y","N")</f>
        <v/>
      </c>
      <c r="AW355" s="91">
        <f>IF(AJ355&lt;&gt;"Y","n/a",IF(AND(M355&gt;0,AK355&gt;Settings!$B$10),"Y","N"))</f>
        <v/>
      </c>
      <c r="AX355" s="91">
        <f>IF(AO355&gt;=Settings!$B$11,"Y","N")</f>
        <v/>
      </c>
      <c r="AY355" s="99">
        <f>(AT355="Y")+(AU355="Y")+(AV355="Y")+(AW355="Y")+(AX355="Y")</f>
        <v/>
      </c>
      <c r="AZ355" s="94">
        <f>IF(AY355=0,"None",_xlfn.TEXTJOIN(", ",TRUE(),IF(AT355="Y","Breakout",""),IF(AU355="Y","Accumulation",""),IF(AV355="Y","Institutional buying",""),IF(AW355="Y","Long buildup",""),IF(AX355="Y","Momentum leader","")))</f>
        <v/>
      </c>
      <c r="BA355" s="94">
        <f>IF(BW355="","","Passes "&amp;AY355&amp;" of 5 buy-side scans"&amp;IF(G355="Y","; RED FLAG: filter out using Red flag column",""))</f>
        <v/>
      </c>
      <c r="BB355" s="91" t="inlineStr">
        <is>
          <t>None</t>
        </is>
      </c>
      <c r="BC355" s="92" t="inlineStr">
        <is>
          <t>N</t>
        </is>
      </c>
      <c r="BD355" s="94" t="n"/>
      <c r="BE355" s="94" t="n"/>
      <c r="BF355" s="92">
        <f>IF(R355*100000&gt;=Settings!$B$5,"Y","N")</f>
        <v/>
      </c>
      <c r="BG355" s="91">
        <f>IF(F355&gt;Settings!$B$6,"Y","N")</f>
        <v/>
      </c>
      <c r="BH355" s="97" t="n">
        <v>-11.98</v>
      </c>
      <c r="BI355" s="96" t="n">
        <v>-8.210000000000001</v>
      </c>
      <c r="BJ355" s="96" t="n">
        <v>-2.92</v>
      </c>
      <c r="BK355" s="96" t="n">
        <v>2.65</v>
      </c>
      <c r="BL355" s="96" t="n">
        <v>67.63</v>
      </c>
      <c r="BM355" s="96" t="n">
        <v>27.86</v>
      </c>
      <c r="BN355" s="97" t="n">
        <v>-3.32</v>
      </c>
      <c r="BO355" s="96" t="n">
        <v>-0.1</v>
      </c>
      <c r="BP355" s="96" t="n">
        <v>6.33</v>
      </c>
      <c r="BQ355" s="96" t="n">
        <v>14.53</v>
      </c>
      <c r="BR355" s="91" t="inlineStr">
        <is>
          <t>Mixed</t>
        </is>
      </c>
      <c r="BS355" s="91" t="inlineStr">
        <is>
          <t>None</t>
        </is>
      </c>
      <c r="BT355" s="96" t="n">
        <v>38.8</v>
      </c>
      <c r="BU355" s="91" t="inlineStr">
        <is>
          <t>N</t>
        </is>
      </c>
      <c r="BV355" s="99">
        <f>IF(OR(BF355&lt;&gt;"Y",BG355&lt;&gt;"Y"),"",(AND(ISNUMBER(BQ355),BQ355&gt;0))+(BR355="Stacked up")+(AND(ISNUMBER(BH355),BH355&gt;=-Settings!$B$17))+(AND(ISNUMBER(BK355),ISNUMBER(BM355),BK355&gt;0,BM355&gt;0))+(AND(ISNUMBER(AQ355),AQ355&gt;=Settings!$B$18))+(AND(ISNUMBER(BT355),BT355&gt;=Settings!$B$19,BT355&lt;=Settings!$B$20))+(AND(ISNUMBER(AS355),AS355&gt;0))+(AND(ISNUMBER(T355),ISNUMBER(M355),T355&gt;=Settings!$B$21,M355&gt;0))+(AND(ISNUMBER(AD355),ISNUMBER(M355),AD355&gt;=Settings!$B$22,M355&gt;0))+(AY355&gt;=1))</f>
        <v/>
      </c>
      <c r="BW355" s="91">
        <f>IF(OR(AY355=0,BF355&lt;&gt;"Y",BG355&lt;&gt;"Y"),"",1+SUMPRODUCT(($A$6:$A$2604=A355)*($AY$6:$AY$2604&gt;0)*($BF$6:$BF$2604="Y")*($BG$6:$BG$2604="Y")*(($AY$6:$AY$2604&gt;AY355)+($AY$6:$AY$2604=AY355)*($AD$6:$AD$2604&gt;AD355))))</f>
        <v/>
      </c>
    </row>
    <row r="356" ht="23.85" customHeight="1" s="55">
      <c r="A356" s="90" t="n">
        <v>46296</v>
      </c>
      <c r="B356" s="91" t="inlineStr">
        <is>
          <t>TENNIND</t>
        </is>
      </c>
      <c r="C356" s="91" t="inlineStr">
        <is>
          <t>INE19RI01016</t>
        </is>
      </c>
      <c r="D356" s="91" t="inlineStr">
        <is>
          <t>Automobile and Auto Components</t>
        </is>
      </c>
      <c r="E356" s="91" t="inlineStr">
        <is>
          <t>Smallcap 250</t>
        </is>
      </c>
      <c r="F356" s="93" t="n">
        <v>19995</v>
      </c>
      <c r="G356" s="92" t="inlineStr">
        <is>
          <t>N</t>
        </is>
      </c>
      <c r="H356" s="94" t="n"/>
      <c r="I356" s="91" t="inlineStr">
        <is>
          <t>N</t>
        </is>
      </c>
      <c r="J356" s="92">
        <f>IF(K356="","N","Y")</f>
        <v/>
      </c>
      <c r="K356" s="94">
        <f>_xlfn.TEXTJOIN("; ",TRUE,IF(P356="52-wk low","52-wk low",""),IF(AND(AD356&gt;=Settings!$B$12,M356&lt;0),"Distribution",""),IF(AND(AJ356="Y",M356&lt;0,AK356&lt;-Settings!$B$13),"Long unwinding",""),IF(AND(AJ356="Y",M356&lt;0,AK356&gt;Settings!$B$13),"Short buildup",""))</f>
        <v/>
      </c>
      <c r="L356" s="95" t="n">
        <v>495.4</v>
      </c>
      <c r="M356" s="96" t="n">
        <v>-2.53</v>
      </c>
      <c r="N356" s="93" t="n">
        <v>1904</v>
      </c>
      <c r="O356" s="91" t="inlineStr">
        <is>
          <t>None</t>
        </is>
      </c>
      <c r="P356" s="91" t="inlineStr">
        <is>
          <t>None</t>
        </is>
      </c>
      <c r="Q356" s="97" t="n">
        <v>7.07</v>
      </c>
      <c r="R356" s="96" t="n">
        <v>6.27</v>
      </c>
      <c r="S356" s="96" t="n">
        <v>1</v>
      </c>
      <c r="T356" s="96" t="n">
        <v>0.33</v>
      </c>
      <c r="U356" s="96" t="n">
        <v>0.48</v>
      </c>
      <c r="V356" s="103" t="n">
        <v>0.42</v>
      </c>
      <c r="W356" s="102" t="n">
        <v>0</v>
      </c>
      <c r="X356" s="93" t="n"/>
      <c r="Y356" s="91" t="inlineStr">
        <is>
          <t>None</t>
        </is>
      </c>
      <c r="Z356" s="99" t="n">
        <v>56.47</v>
      </c>
      <c r="AA356" s="96" t="n">
        <v>1.03</v>
      </c>
      <c r="AB356" s="96" t="n">
        <v>0.99</v>
      </c>
      <c r="AC356" s="96" t="n">
        <v>1.07</v>
      </c>
      <c r="AD356" s="96" t="n">
        <v>0.32</v>
      </c>
      <c r="AE356" s="96" t="n">
        <v>0.47</v>
      </c>
      <c r="AF356" s="103" t="n">
        <v>0.95</v>
      </c>
      <c r="AG356" s="91" t="inlineStr">
        <is>
          <t>Normal</t>
        </is>
      </c>
      <c r="AH356" s="100" t="n">
        <v>0</v>
      </c>
      <c r="AI356" s="101" t="n">
        <v>0</v>
      </c>
      <c r="AJ356" s="92" t="inlineStr">
        <is>
          <t>N</t>
        </is>
      </c>
      <c r="AK356" s="96" t="n"/>
      <c r="AL356" s="91" t="inlineStr">
        <is>
          <t>n/a</t>
        </is>
      </c>
      <c r="AM356" s="93" t="n"/>
      <c r="AN356" s="92" t="inlineStr">
        <is>
          <t>None</t>
        </is>
      </c>
      <c r="AO356" s="102" t="n">
        <v>0</v>
      </c>
      <c r="AP356" s="103" t="n"/>
      <c r="AQ356" s="102" t="n"/>
      <c r="AR356" s="91" t="inlineStr">
        <is>
          <t>N</t>
        </is>
      </c>
      <c r="AS356" s="104" t="n">
        <v>0.5600000000000001</v>
      </c>
      <c r="AT356" s="92">
        <f>IF(AND(P356="52-wk high",T356&gt;=Settings!$B$7),"Y","N")</f>
        <v/>
      </c>
      <c r="AU356" s="91">
        <f>IF(AND(AD356&gt;=Settings!$B$8,M356&gt;0),"Y","N")</f>
        <v/>
      </c>
      <c r="AV356" s="91">
        <f>IF(OR(AH356&gt;Settings!$B$9,AI356&gt;Settings!$B$9),"Y","N")</f>
        <v/>
      </c>
      <c r="AW356" s="91">
        <f>IF(AJ356&lt;&gt;"Y","n/a",IF(AND(M356&gt;0,AK356&gt;Settings!$B$10),"Y","N"))</f>
        <v/>
      </c>
      <c r="AX356" s="91">
        <f>IF(AO356&gt;=Settings!$B$11,"Y","N")</f>
        <v/>
      </c>
      <c r="AY356" s="99">
        <f>(AT356="Y")+(AU356="Y")+(AV356="Y")+(AW356="Y")+(AX356="Y")</f>
        <v/>
      </c>
      <c r="AZ356" s="94">
        <f>IF(AY356=0,"None",_xlfn.TEXTJOIN(", ",TRUE(),IF(AT356="Y","Breakout",""),IF(AU356="Y","Accumulation",""),IF(AV356="Y","Institutional buying",""),IF(AW356="Y","Long buildup",""),IF(AX356="Y","Momentum leader","")))</f>
        <v/>
      </c>
      <c r="BA356" s="94">
        <f>IF(BW356="","","Passes "&amp;AY356&amp;" of 5 buy-side scans"&amp;IF(G356="Y","; RED FLAG: filter out using Red flag column",""))</f>
        <v/>
      </c>
      <c r="BB356" s="91" t="inlineStr">
        <is>
          <t>None</t>
        </is>
      </c>
      <c r="BC356" s="92" t="inlineStr">
        <is>
          <t>N</t>
        </is>
      </c>
      <c r="BD356" s="94" t="n"/>
      <c r="BE356" s="94" t="n"/>
      <c r="BF356" s="92">
        <f>IF(R356*100000&gt;=Settings!$B$5,"Y","N")</f>
        <v/>
      </c>
      <c r="BG356" s="91">
        <f>IF(F356&gt;Settings!$B$6,"Y","N")</f>
        <v/>
      </c>
      <c r="BH356" s="97" t="n">
        <v>-24.6</v>
      </c>
      <c r="BI356" s="96" t="n">
        <v>-3.1</v>
      </c>
      <c r="BJ356" s="96" t="n">
        <v>-5.67</v>
      </c>
      <c r="BK356" s="96" t="n">
        <v>-17.97</v>
      </c>
      <c r="BL356" s="96" t="n">
        <v>-6.73</v>
      </c>
      <c r="BM356" s="96" t="n"/>
      <c r="BN356" s="97" t="n">
        <v>-3.99</v>
      </c>
      <c r="BO356" s="96" t="n">
        <v>-6.9</v>
      </c>
      <c r="BP356" s="96" t="n">
        <v>-9</v>
      </c>
      <c r="BQ356" s="96" t="n">
        <v>-8.76</v>
      </c>
      <c r="BR356" s="91" t="inlineStr">
        <is>
          <t>Mixed</t>
        </is>
      </c>
      <c r="BS356" s="91" t="inlineStr">
        <is>
          <t>None</t>
        </is>
      </c>
      <c r="BT356" s="96" t="n">
        <v>34.4</v>
      </c>
      <c r="BU356" s="91" t="inlineStr">
        <is>
          <t>N</t>
        </is>
      </c>
      <c r="BV356" s="99">
        <f>IF(OR(BF356&lt;&gt;"Y",BG356&lt;&gt;"Y"),"",(AND(ISNUMBER(BQ356),BQ356&gt;0))+(BR356="Stacked up")+(AND(ISNUMBER(BH356),BH356&gt;=-Settings!$B$17))+(AND(ISNUMBER(BK356),ISNUMBER(BM356),BK356&gt;0,BM356&gt;0))+(AND(ISNUMBER(AQ356),AQ356&gt;=Settings!$B$18))+(AND(ISNUMBER(BT356),BT356&gt;=Settings!$B$19,BT356&lt;=Settings!$B$20))+(AND(ISNUMBER(AS356),AS356&gt;0))+(AND(ISNUMBER(T356),ISNUMBER(M356),T356&gt;=Settings!$B$21,M356&gt;0))+(AND(ISNUMBER(AD356),ISNUMBER(M356),AD356&gt;=Settings!$B$22,M356&gt;0))+(AY356&gt;=1))</f>
        <v/>
      </c>
      <c r="BW356" s="91">
        <f>IF(OR(AY356=0,BF356&lt;&gt;"Y",BG356&lt;&gt;"Y"),"",1+SUMPRODUCT(($A$6:$A$2604=A356)*($AY$6:$AY$2604&gt;0)*($BF$6:$BF$2604="Y")*($BG$6:$BG$2604="Y")*(($AY$6:$AY$2604&gt;AY356)+($AY$6:$AY$2604=AY356)*($AD$6:$AD$2604&gt;AD356))))</f>
        <v/>
      </c>
    </row>
    <row r="357" ht="23.85" customHeight="1" s="55">
      <c r="A357" s="90" t="n">
        <v>46296</v>
      </c>
      <c r="B357" s="91" t="inlineStr">
        <is>
          <t>IGL</t>
        </is>
      </c>
      <c r="C357" s="91" t="inlineStr">
        <is>
          <t>INE203G01027</t>
        </is>
      </c>
      <c r="D357" s="91" t="inlineStr">
        <is>
          <t>Oil Gas &amp; Consumable Fuels</t>
        </is>
      </c>
      <c r="E357" s="91" t="inlineStr">
        <is>
          <t>Smallcap 250</t>
        </is>
      </c>
      <c r="F357" s="93" t="n">
        <v>19991</v>
      </c>
      <c r="G357" s="92" t="inlineStr">
        <is>
          <t>N</t>
        </is>
      </c>
      <c r="H357" s="94" t="n"/>
      <c r="I357" s="91" t="inlineStr">
        <is>
          <t>N</t>
        </is>
      </c>
      <c r="J357" s="92">
        <f>IF(K357="","N","Y")</f>
        <v/>
      </c>
      <c r="K357" s="94">
        <f>_xlfn.TEXTJOIN("; ",TRUE,IF(P357="52-wk low","52-wk low",""),IF(AND(AD357&gt;=Settings!$B$12,M357&lt;0),"Distribution",""),IF(AND(AJ357="Y",M357&lt;0,AK357&lt;-Settings!$B$13),"Long unwinding",""),IF(AND(AJ357="Y",M357&lt;0,AK357&gt;Settings!$B$13),"Short buildup",""))</f>
        <v/>
      </c>
      <c r="L357" s="95" t="n">
        <v>142.79</v>
      </c>
      <c r="M357" s="96" t="n">
        <v>-1.94</v>
      </c>
      <c r="N357" s="93" t="n">
        <v>1607</v>
      </c>
      <c r="O357" s="91" t="inlineStr">
        <is>
          <t>None</t>
        </is>
      </c>
      <c r="P357" s="91" t="inlineStr">
        <is>
          <t>None</t>
        </is>
      </c>
      <c r="Q357" s="97" t="n">
        <v>23.47</v>
      </c>
      <c r="R357" s="96" t="n">
        <v>18.88</v>
      </c>
      <c r="S357" s="96" t="n">
        <v>1.28</v>
      </c>
      <c r="T357" s="96" t="n">
        <v>1.26</v>
      </c>
      <c r="U357" s="96" t="n">
        <v>0.89</v>
      </c>
      <c r="V357" s="103" t="n">
        <v>0.71</v>
      </c>
      <c r="W357" s="102" t="n">
        <v>4</v>
      </c>
      <c r="X357" s="93" t="n"/>
      <c r="Y357" s="91" t="inlineStr">
        <is>
          <t>None</t>
        </is>
      </c>
      <c r="Z357" s="99" t="n">
        <v>44.76</v>
      </c>
      <c r="AA357" s="96" t="n">
        <v>0.83</v>
      </c>
      <c r="AB357" s="96" t="n">
        <v>0.84</v>
      </c>
      <c r="AC357" s="96" t="n">
        <v>1.11</v>
      </c>
      <c r="AD357" s="96" t="n">
        <v>1.22</v>
      </c>
      <c r="AE357" s="96" t="n">
        <v>0.76</v>
      </c>
      <c r="AF357" s="103" t="n">
        <v>0.98</v>
      </c>
      <c r="AG357" s="91" t="inlineStr">
        <is>
          <t>Normal</t>
        </is>
      </c>
      <c r="AH357" s="100" t="n">
        <v>0</v>
      </c>
      <c r="AI357" s="101" t="n">
        <v>0</v>
      </c>
      <c r="AJ357" s="92" t="inlineStr">
        <is>
          <t>N</t>
        </is>
      </c>
      <c r="AK357" s="96" t="n"/>
      <c r="AL357" s="91" t="inlineStr">
        <is>
          <t>n/a</t>
        </is>
      </c>
      <c r="AM357" s="93" t="n"/>
      <c r="AN357" s="92" t="inlineStr">
        <is>
          <t>None</t>
        </is>
      </c>
      <c r="AO357" s="102" t="n">
        <v>0</v>
      </c>
      <c r="AP357" s="103" t="n">
        <v>0.55</v>
      </c>
      <c r="AQ357" s="102" t="n">
        <v>10</v>
      </c>
      <c r="AR357" s="91" t="inlineStr">
        <is>
          <t>N</t>
        </is>
      </c>
      <c r="AS357" s="104" t="n">
        <v>2.69</v>
      </c>
      <c r="AT357" s="92">
        <f>IF(AND(P357="52-wk high",T357&gt;=Settings!$B$7),"Y","N")</f>
        <v/>
      </c>
      <c r="AU357" s="91">
        <f>IF(AND(AD357&gt;=Settings!$B$8,M357&gt;0),"Y","N")</f>
        <v/>
      </c>
      <c r="AV357" s="91">
        <f>IF(OR(AH357&gt;Settings!$B$9,AI357&gt;Settings!$B$9),"Y","N")</f>
        <v/>
      </c>
      <c r="AW357" s="91">
        <f>IF(AJ357&lt;&gt;"Y","n/a",IF(AND(M357&gt;0,AK357&gt;Settings!$B$10),"Y","N"))</f>
        <v/>
      </c>
      <c r="AX357" s="91">
        <f>IF(AO357&gt;=Settings!$B$11,"Y","N")</f>
        <v/>
      </c>
      <c r="AY357" s="99">
        <f>(AT357="Y")+(AU357="Y")+(AV357="Y")+(AW357="Y")+(AX357="Y")</f>
        <v/>
      </c>
      <c r="AZ357" s="94">
        <f>IF(AY357=0,"None",_xlfn.TEXTJOIN(", ",TRUE(),IF(AT357="Y","Breakout",""),IF(AU357="Y","Accumulation",""),IF(AV357="Y","Institutional buying",""),IF(AW357="Y","Long buildup",""),IF(AX357="Y","Momentum leader","")))</f>
        <v/>
      </c>
      <c r="BA357" s="94">
        <f>IF(BW357="","","Passes "&amp;AY357&amp;" of 5 buy-side scans"&amp;IF(G357="Y","; RED FLAG: filter out using Red flag column",""))</f>
        <v/>
      </c>
      <c r="BB357" s="91" t="inlineStr">
        <is>
          <t>None</t>
        </is>
      </c>
      <c r="BC357" s="92" t="inlineStr">
        <is>
          <t>N</t>
        </is>
      </c>
      <c r="BD357" s="94" t="n"/>
      <c r="BE357" s="94" t="n"/>
      <c r="BF357" s="92">
        <f>IF(R357*100000&gt;=Settings!$B$5,"Y","N")</f>
        <v/>
      </c>
      <c r="BG357" s="91">
        <f>IF(F357&gt;Settings!$B$6,"Y","N")</f>
        <v/>
      </c>
      <c r="BH357" s="97" t="n">
        <v>-36.11</v>
      </c>
      <c r="BI357" s="96" t="n">
        <v>-2.02</v>
      </c>
      <c r="BJ357" s="96" t="n">
        <v>-4.71</v>
      </c>
      <c r="BK357" s="96" t="n">
        <v>-8.94</v>
      </c>
      <c r="BL357" s="96" t="n">
        <v>-3.63</v>
      </c>
      <c r="BM357" s="96" t="n">
        <v>-31.69</v>
      </c>
      <c r="BN357" s="97" t="n">
        <v>-3.05</v>
      </c>
      <c r="BO357" s="96" t="n">
        <v>-5</v>
      </c>
      <c r="BP357" s="96" t="n">
        <v>-7.72</v>
      </c>
      <c r="BQ357" s="96" t="n">
        <v>-13.03</v>
      </c>
      <c r="BR357" s="91" t="inlineStr">
        <is>
          <t>Stacked down</t>
        </is>
      </c>
      <c r="BS357" s="91" t="inlineStr">
        <is>
          <t>None</t>
        </is>
      </c>
      <c r="BT357" s="96" t="n">
        <v>35</v>
      </c>
      <c r="BU357" s="91" t="inlineStr">
        <is>
          <t>N</t>
        </is>
      </c>
      <c r="BV357" s="99">
        <f>IF(OR(BF357&lt;&gt;"Y",BG357&lt;&gt;"Y"),"",(AND(ISNUMBER(BQ357),BQ357&gt;0))+(BR357="Stacked up")+(AND(ISNUMBER(BH357),BH357&gt;=-Settings!$B$17))+(AND(ISNUMBER(BK357),ISNUMBER(BM357),BK357&gt;0,BM357&gt;0))+(AND(ISNUMBER(AQ357),AQ357&gt;=Settings!$B$18))+(AND(ISNUMBER(BT357),BT357&gt;=Settings!$B$19,BT357&lt;=Settings!$B$20))+(AND(ISNUMBER(AS357),AS357&gt;0))+(AND(ISNUMBER(T357),ISNUMBER(M357),T357&gt;=Settings!$B$21,M357&gt;0))+(AND(ISNUMBER(AD357),ISNUMBER(M357),AD357&gt;=Settings!$B$22,M357&gt;0))+(AY357&gt;=1))</f>
        <v/>
      </c>
      <c r="BW357" s="91">
        <f>IF(OR(AY357=0,BF357&lt;&gt;"Y",BG357&lt;&gt;"Y"),"",1+SUMPRODUCT(($A$6:$A$2604=A357)*($AY$6:$AY$2604&gt;0)*($BF$6:$BF$2604="Y")*($BG$6:$BG$2604="Y")*(($AY$6:$AY$2604&gt;AY357)+($AY$6:$AY$2604=AY357)*($AD$6:$AD$2604&gt;AD357))))</f>
        <v/>
      </c>
    </row>
    <row r="358" ht="23.85" customHeight="1" s="55">
      <c r="A358" s="90" t="n">
        <v>46296</v>
      </c>
      <c r="B358" s="91" t="inlineStr">
        <is>
          <t>CREDITACC</t>
        </is>
      </c>
      <c r="C358" s="91" t="inlineStr">
        <is>
          <t>INE741K01010</t>
        </is>
      </c>
      <c r="D358" s="91" t="inlineStr">
        <is>
          <t>Financial Services</t>
        </is>
      </c>
      <c r="E358" s="91" t="inlineStr">
        <is>
          <t>Smallcap 250</t>
        </is>
      </c>
      <c r="F358" s="93" t="n">
        <v>19884</v>
      </c>
      <c r="G358" s="92" t="inlineStr">
        <is>
          <t>N</t>
        </is>
      </c>
      <c r="H358" s="94" t="n"/>
      <c r="I358" s="91" t="inlineStr">
        <is>
          <t>N</t>
        </is>
      </c>
      <c r="J358" s="92">
        <f>IF(K358="","N","Y")</f>
        <v/>
      </c>
      <c r="K358" s="94">
        <f>_xlfn.TEXTJOIN("; ",TRUE,IF(P358="52-wk low","52-wk low",""),IF(AND(AD358&gt;=Settings!$B$12,M358&lt;0),"Distribution",""),IF(AND(AJ358="Y",M358&lt;0,AK358&lt;-Settings!$B$13),"Long unwinding",""),IF(AND(AJ358="Y",M358&lt;0,AK358&gt;Settings!$B$13),"Short buildup",""))</f>
        <v/>
      </c>
      <c r="L358" s="95" t="n">
        <v>1239</v>
      </c>
      <c r="M358" s="96" t="n">
        <v>-2.59</v>
      </c>
      <c r="N358" s="93" t="n">
        <v>1934</v>
      </c>
      <c r="O358" s="91" t="inlineStr">
        <is>
          <t>None</t>
        </is>
      </c>
      <c r="P358" s="91" t="inlineStr">
        <is>
          <t>None</t>
        </is>
      </c>
      <c r="Q358" s="97" t="n">
        <v>3.43</v>
      </c>
      <c r="R358" s="96" t="n">
        <v>1.8</v>
      </c>
      <c r="S358" s="96" t="n">
        <v>1.88</v>
      </c>
      <c r="T358" s="96" t="n">
        <v>1.09</v>
      </c>
      <c r="U358" s="96" t="n">
        <v>1.08</v>
      </c>
      <c r="V358" s="103" t="n">
        <v>0.58</v>
      </c>
      <c r="W358" s="102" t="n">
        <v>3</v>
      </c>
      <c r="X358" s="93" t="n">
        <v>224</v>
      </c>
      <c r="Y358" s="91" t="inlineStr">
        <is>
          <t>None</t>
        </is>
      </c>
      <c r="Z358" s="99" t="n">
        <v>70.89</v>
      </c>
      <c r="AA358" s="96" t="n">
        <v>1.37</v>
      </c>
      <c r="AB358" s="96" t="n">
        <v>1.35</v>
      </c>
      <c r="AC358" s="96" t="n">
        <v>2.53</v>
      </c>
      <c r="AD358" s="96" t="n">
        <v>1.63</v>
      </c>
      <c r="AE358" s="96" t="n">
        <v>1.65</v>
      </c>
      <c r="AF358" s="103" t="n">
        <v>1.12</v>
      </c>
      <c r="AG358" s="91" t="inlineStr">
        <is>
          <t>Normal</t>
        </is>
      </c>
      <c r="AH358" s="100" t="n">
        <v>0</v>
      </c>
      <c r="AI358" s="101" t="n">
        <v>0</v>
      </c>
      <c r="AJ358" s="92" t="inlineStr">
        <is>
          <t>N</t>
        </is>
      </c>
      <c r="AK358" s="96" t="n"/>
      <c r="AL358" s="91" t="inlineStr">
        <is>
          <t>n/a</t>
        </is>
      </c>
      <c r="AM358" s="93" t="n"/>
      <c r="AN358" s="92" t="inlineStr">
        <is>
          <t>Smallcap250 MQ 100</t>
        </is>
      </c>
      <c r="AO358" s="102" t="n">
        <v>1</v>
      </c>
      <c r="AP358" s="103" t="n">
        <v>0.77</v>
      </c>
      <c r="AQ358" s="102" t="n">
        <v>46</v>
      </c>
      <c r="AR358" s="91" t="inlineStr">
        <is>
          <t>N</t>
        </is>
      </c>
      <c r="AS358" s="104" t="n">
        <v>0.6</v>
      </c>
      <c r="AT358" s="92">
        <f>IF(AND(P358="52-wk high",T358&gt;=Settings!$B$7),"Y","N")</f>
        <v/>
      </c>
      <c r="AU358" s="91">
        <f>IF(AND(AD358&gt;=Settings!$B$8,M358&gt;0),"Y","N")</f>
        <v/>
      </c>
      <c r="AV358" s="91">
        <f>IF(OR(AH358&gt;Settings!$B$9,AI358&gt;Settings!$B$9),"Y","N")</f>
        <v/>
      </c>
      <c r="AW358" s="91">
        <f>IF(AJ358&lt;&gt;"Y","n/a",IF(AND(M358&gt;0,AK358&gt;Settings!$B$10),"Y","N"))</f>
        <v/>
      </c>
      <c r="AX358" s="91">
        <f>IF(AO358&gt;=Settings!$B$11,"Y","N")</f>
        <v/>
      </c>
      <c r="AY358" s="99">
        <f>(AT358="Y")+(AU358="Y")+(AV358="Y")+(AW358="Y")+(AX358="Y")</f>
        <v/>
      </c>
      <c r="AZ358" s="94">
        <f>IF(AY358=0,"None",_xlfn.TEXTJOIN(", ",TRUE(),IF(AT358="Y","Breakout",""),IF(AU358="Y","Accumulation",""),IF(AV358="Y","Institutional buying",""),IF(AW358="Y","Long buildup",""),IF(AX358="Y","Momentum leader","")))</f>
        <v/>
      </c>
      <c r="BA358" s="94">
        <f>IF(BW358="","","Passes "&amp;AY358&amp;" of 5 buy-side scans"&amp;IF(G358="Y","; RED FLAG: filter out using Red flag column",""))</f>
        <v/>
      </c>
      <c r="BB358" s="91" t="inlineStr">
        <is>
          <t>None</t>
        </is>
      </c>
      <c r="BC358" s="92" t="inlineStr">
        <is>
          <t>N</t>
        </is>
      </c>
      <c r="BD358" s="94" t="n"/>
      <c r="BE358" s="94" t="n"/>
      <c r="BF358" s="92">
        <f>IF(R358*100000&gt;=Settings!$B$5,"Y","N")</f>
        <v/>
      </c>
      <c r="BG358" s="91">
        <f>IF(F358&gt;Settings!$B$6,"Y","N")</f>
        <v/>
      </c>
      <c r="BH358" s="97" t="n">
        <v>-24.17</v>
      </c>
      <c r="BI358" s="96" t="n">
        <v>-5.79</v>
      </c>
      <c r="BJ358" s="96" t="n">
        <v>-11.07</v>
      </c>
      <c r="BK358" s="96" t="n">
        <v>-17.53</v>
      </c>
      <c r="BL358" s="96" t="n">
        <v>3.94</v>
      </c>
      <c r="BM358" s="96" t="n">
        <v>-11.55</v>
      </c>
      <c r="BN358" s="97" t="n">
        <v>-7.75</v>
      </c>
      <c r="BO358" s="96" t="n">
        <v>-11.63</v>
      </c>
      <c r="BP358" s="96" t="n">
        <v>-11.81</v>
      </c>
      <c r="BQ358" s="96" t="n">
        <v>-10.49</v>
      </c>
      <c r="BR358" s="91" t="inlineStr">
        <is>
          <t>Mixed</t>
        </is>
      </c>
      <c r="BS358" s="91" t="inlineStr">
        <is>
          <t>None</t>
        </is>
      </c>
      <c r="BT358" s="96" t="n">
        <v>29.7</v>
      </c>
      <c r="BU358" s="91" t="inlineStr">
        <is>
          <t>N</t>
        </is>
      </c>
      <c r="BV358" s="99">
        <f>IF(OR(BF358&lt;&gt;"Y",BG358&lt;&gt;"Y"),"",(AND(ISNUMBER(BQ358),BQ358&gt;0))+(BR358="Stacked up")+(AND(ISNUMBER(BH358),BH358&gt;=-Settings!$B$17))+(AND(ISNUMBER(BK358),ISNUMBER(BM358),BK358&gt;0,BM358&gt;0))+(AND(ISNUMBER(AQ358),AQ358&gt;=Settings!$B$18))+(AND(ISNUMBER(BT358),BT358&gt;=Settings!$B$19,BT358&lt;=Settings!$B$20))+(AND(ISNUMBER(AS358),AS358&gt;0))+(AND(ISNUMBER(T358),ISNUMBER(M358),T358&gt;=Settings!$B$21,M358&gt;0))+(AND(ISNUMBER(AD358),ISNUMBER(M358),AD358&gt;=Settings!$B$22,M358&gt;0))+(AY358&gt;=1))</f>
        <v/>
      </c>
      <c r="BW358" s="91">
        <f>IF(OR(AY358=0,BF358&lt;&gt;"Y",BG358&lt;&gt;"Y"),"",1+SUMPRODUCT(($A$6:$A$2604=A358)*($AY$6:$AY$2604&gt;0)*($BF$6:$BF$2604="Y")*($BG$6:$BG$2604="Y")*(($AY$6:$AY$2604&gt;AY358)+($AY$6:$AY$2604=AY358)*($AD$6:$AD$2604&gt;AD358))))</f>
        <v/>
      </c>
    </row>
    <row r="359" ht="23.85" customHeight="1" s="55">
      <c r="A359" s="90" t="n">
        <v>46296</v>
      </c>
      <c r="B359" s="91" t="inlineStr">
        <is>
          <t>INOXINDIA</t>
        </is>
      </c>
      <c r="C359" s="91" t="inlineStr">
        <is>
          <t>INE616N01034</t>
        </is>
      </c>
      <c r="D359" s="91" t="inlineStr">
        <is>
          <t>Capital Goods</t>
        </is>
      </c>
      <c r="E359" s="91" t="inlineStr">
        <is>
          <t>Smallcap 250</t>
        </is>
      </c>
      <c r="F359" s="93" t="n">
        <v>19715</v>
      </c>
      <c r="G359" s="92" t="inlineStr">
        <is>
          <t>N</t>
        </is>
      </c>
      <c r="H359" s="94" t="n"/>
      <c r="I359" s="91" t="inlineStr">
        <is>
          <t>N</t>
        </is>
      </c>
      <c r="J359" s="92">
        <f>IF(K359="","N","Y")</f>
        <v/>
      </c>
      <c r="K359" s="94">
        <f>_xlfn.TEXTJOIN("; ",TRUE,IF(P359="52-wk low","52-wk low",""),IF(AND(AD359&gt;=Settings!$B$12,M359&lt;0),"Distribution",""),IF(AND(AJ359="Y",M359&lt;0,AK359&lt;-Settings!$B$13),"Long unwinding",""),IF(AND(AJ359="Y",M359&lt;0,AK359&gt;Settings!$B$13),"Short buildup",""))</f>
        <v/>
      </c>
      <c r="L359" s="95" t="n">
        <v>2168.3</v>
      </c>
      <c r="M359" s="96" t="n">
        <v>5.64</v>
      </c>
      <c r="N359" s="93" t="n">
        <v>32</v>
      </c>
      <c r="O359" s="91" t="inlineStr">
        <is>
          <t>None</t>
        </is>
      </c>
      <c r="P359" s="91" t="inlineStr">
        <is>
          <t>None</t>
        </is>
      </c>
      <c r="Q359" s="97" t="n">
        <v>6.3</v>
      </c>
      <c r="R359" s="96" t="n">
        <v>3.62</v>
      </c>
      <c r="S359" s="96" t="n">
        <v>1.84</v>
      </c>
      <c r="T359" s="96" t="n">
        <v>1.87</v>
      </c>
      <c r="U359" s="96" t="n">
        <v>1.6</v>
      </c>
      <c r="V359" s="103" t="n">
        <v>0.91</v>
      </c>
      <c r="W359" s="102" t="n">
        <v>5</v>
      </c>
      <c r="X359" s="93" t="n">
        <v>136</v>
      </c>
      <c r="Y359" s="91" t="inlineStr">
        <is>
          <t>None</t>
        </is>
      </c>
      <c r="Z359" s="99" t="n">
        <v>30.57</v>
      </c>
      <c r="AA359" s="96" t="n">
        <v>0.73</v>
      </c>
      <c r="AB359" s="96" t="n">
        <v>0.72</v>
      </c>
      <c r="AC359" s="96" t="n">
        <v>1.46</v>
      </c>
      <c r="AD359" s="96" t="n">
        <v>1.82</v>
      </c>
      <c r="AE359" s="96" t="n">
        <v>1.49</v>
      </c>
      <c r="AF359" s="103" t="n">
        <v>1.15</v>
      </c>
      <c r="AG359" s="91" t="inlineStr">
        <is>
          <t>Normal</t>
        </is>
      </c>
      <c r="AH359" s="100" t="n">
        <v>0</v>
      </c>
      <c r="AI359" s="101" t="n">
        <v>0</v>
      </c>
      <c r="AJ359" s="92" t="inlineStr">
        <is>
          <t>N</t>
        </is>
      </c>
      <c r="AK359" s="96" t="n"/>
      <c r="AL359" s="91" t="inlineStr">
        <is>
          <t>n/a</t>
        </is>
      </c>
      <c r="AM359" s="93" t="n"/>
      <c r="AN359" s="92" t="inlineStr">
        <is>
          <t>None</t>
        </is>
      </c>
      <c r="AO359" s="102" t="n">
        <v>0</v>
      </c>
      <c r="AP359" s="103" t="n">
        <v>2.63</v>
      </c>
      <c r="AQ359" s="102" t="n">
        <v>95</v>
      </c>
      <c r="AR359" s="91" t="inlineStr">
        <is>
          <t>N</t>
        </is>
      </c>
      <c r="AS359" s="104" t="n">
        <v>5.9</v>
      </c>
      <c r="AT359" s="92">
        <f>IF(AND(P359="52-wk high",T359&gt;=Settings!$B$7),"Y","N")</f>
        <v/>
      </c>
      <c r="AU359" s="91">
        <f>IF(AND(AD359&gt;=Settings!$B$8,M359&gt;0),"Y","N")</f>
        <v/>
      </c>
      <c r="AV359" s="91">
        <f>IF(OR(AH359&gt;Settings!$B$9,AI359&gt;Settings!$B$9),"Y","N")</f>
        <v/>
      </c>
      <c r="AW359" s="91">
        <f>IF(AJ359&lt;&gt;"Y","n/a",IF(AND(M359&gt;0,AK359&gt;Settings!$B$10),"Y","N"))</f>
        <v/>
      </c>
      <c r="AX359" s="91">
        <f>IF(AO359&gt;=Settings!$B$11,"Y","N")</f>
        <v/>
      </c>
      <c r="AY359" s="99">
        <f>(AT359="Y")+(AU359="Y")+(AV359="Y")+(AW359="Y")+(AX359="Y")</f>
        <v/>
      </c>
      <c r="AZ359" s="94">
        <f>IF(AY359=0,"None",_xlfn.TEXTJOIN(", ",TRUE(),IF(AT359="Y","Breakout",""),IF(AU359="Y","Accumulation",""),IF(AV359="Y","Institutional buying",""),IF(AW359="Y","Long buildup",""),IF(AX359="Y","Momentum leader","")))</f>
        <v/>
      </c>
      <c r="BA359" s="94">
        <f>IF(BW359="","","Passes "&amp;AY359&amp;" of 5 buy-side scans"&amp;IF(G359="Y","; RED FLAG: filter out using Red flag column",""))</f>
        <v/>
      </c>
      <c r="BB359" s="91" t="inlineStr">
        <is>
          <t>None</t>
        </is>
      </c>
      <c r="BC359" s="92" t="inlineStr">
        <is>
          <t>Y</t>
        </is>
      </c>
      <c r="BD359" s="94" t="inlineStr">
        <is>
          <t>PE &gt; 50</t>
        </is>
      </c>
      <c r="BE359" s="94" t="n"/>
      <c r="BF359" s="92">
        <f>IF(R359*100000&gt;=Settings!$B$5,"Y","N")</f>
        <v/>
      </c>
      <c r="BG359" s="91">
        <f>IF(F359&gt;Settings!$B$6,"Y","N")</f>
        <v/>
      </c>
      <c r="BH359" s="97" t="n">
        <v>-7.32</v>
      </c>
      <c r="BI359" s="96" t="n">
        <v>5.01</v>
      </c>
      <c r="BJ359" s="96" t="n">
        <v>0.11</v>
      </c>
      <c r="BK359" s="96" t="n">
        <v>13.82</v>
      </c>
      <c r="BL359" s="96" t="n">
        <v>74.15000000000001</v>
      </c>
      <c r="BM359" s="96" t="n">
        <v>86.89</v>
      </c>
      <c r="BN359" s="97" t="n">
        <v>3.27</v>
      </c>
      <c r="BO359" s="96" t="n">
        <v>6.57</v>
      </c>
      <c r="BP359" s="96" t="n">
        <v>14.64</v>
      </c>
      <c r="BQ359" s="96" t="n">
        <v>28.93</v>
      </c>
      <c r="BR359" s="91" t="inlineStr">
        <is>
          <t>Stacked up</t>
        </is>
      </c>
      <c r="BS359" s="91" t="inlineStr">
        <is>
          <t>None</t>
        </is>
      </c>
      <c r="BT359" s="96" t="n">
        <v>56.4</v>
      </c>
      <c r="BU359" s="91" t="inlineStr">
        <is>
          <t>Y</t>
        </is>
      </c>
      <c r="BV359" s="99">
        <f>IF(OR(BF359&lt;&gt;"Y",BG359&lt;&gt;"Y"),"",(AND(ISNUMBER(BQ359),BQ359&gt;0))+(BR359="Stacked up")+(AND(ISNUMBER(BH359),BH359&gt;=-Settings!$B$17))+(AND(ISNUMBER(BK359),ISNUMBER(BM359),BK359&gt;0,BM359&gt;0))+(AND(ISNUMBER(AQ359),AQ359&gt;=Settings!$B$18))+(AND(ISNUMBER(BT359),BT359&gt;=Settings!$B$19,BT359&lt;=Settings!$B$20))+(AND(ISNUMBER(AS359),AS359&gt;0))+(AND(ISNUMBER(T359),ISNUMBER(M359),T359&gt;=Settings!$B$21,M359&gt;0))+(AND(ISNUMBER(AD359),ISNUMBER(M359),AD359&gt;=Settings!$B$22,M359&gt;0))+(AY359&gt;=1))</f>
        <v/>
      </c>
      <c r="BW359" s="91">
        <f>IF(OR(AY359=0,BF359&lt;&gt;"Y",BG359&lt;&gt;"Y"),"",1+SUMPRODUCT(($A$6:$A$2604=A359)*($AY$6:$AY$2604&gt;0)*($BF$6:$BF$2604="Y")*($BG$6:$BG$2604="Y")*(($AY$6:$AY$2604&gt;AY359)+($AY$6:$AY$2604=AY359)*($AD$6:$AD$2604&gt;AD359))))</f>
        <v/>
      </c>
    </row>
    <row r="360" ht="23.85" customHeight="1" s="55">
      <c r="A360" s="90" t="n">
        <v>46296</v>
      </c>
      <c r="B360" s="91" t="inlineStr">
        <is>
          <t>CASTROLIND</t>
        </is>
      </c>
      <c r="C360" s="91" t="inlineStr">
        <is>
          <t>INE172A01027</t>
        </is>
      </c>
      <c r="D360" s="91" t="inlineStr">
        <is>
          <t>Oil Gas &amp; Consumable Fuels</t>
        </is>
      </c>
      <c r="E360" s="91" t="inlineStr">
        <is>
          <t>Smallcap 250</t>
        </is>
      </c>
      <c r="F360" s="93" t="n">
        <v>19687</v>
      </c>
      <c r="G360" s="92" t="inlineStr">
        <is>
          <t>N</t>
        </is>
      </c>
      <c r="H360" s="94" t="n"/>
      <c r="I360" s="91" t="inlineStr">
        <is>
          <t>N</t>
        </is>
      </c>
      <c r="J360" s="92">
        <f>IF(K360="","N","Y")</f>
        <v/>
      </c>
      <c r="K360" s="94">
        <f>_xlfn.TEXTJOIN("; ",TRUE,IF(P360="52-wk low","52-wk low",""),IF(AND(AD360&gt;=Settings!$B$12,M360&lt;0),"Distribution",""),IF(AND(AJ360="Y",M360&lt;0,AK360&lt;-Settings!$B$13),"Long unwinding",""),IF(AND(AJ360="Y",M360&lt;0,AK360&gt;Settings!$B$13),"Short buildup",""))</f>
        <v/>
      </c>
      <c r="L360" s="95" t="n">
        <v>199.04</v>
      </c>
      <c r="M360" s="96" t="n">
        <v>-0.74</v>
      </c>
      <c r="N360" s="93" t="n">
        <v>904</v>
      </c>
      <c r="O360" s="91" t="inlineStr">
        <is>
          <t>None</t>
        </is>
      </c>
      <c r="P360" s="91" t="inlineStr">
        <is>
          <t>None</t>
        </is>
      </c>
      <c r="Q360" s="97" t="n">
        <v>28.25</v>
      </c>
      <c r="R360" s="96" t="n">
        <v>38.24</v>
      </c>
      <c r="S360" s="96" t="n">
        <v>0.76</v>
      </c>
      <c r="T360" s="96" t="n">
        <v>0.92</v>
      </c>
      <c r="U360" s="96" t="n">
        <v>1.35</v>
      </c>
      <c r="V360" s="103" t="n">
        <v>1.82</v>
      </c>
      <c r="W360" s="102" t="n">
        <v>11</v>
      </c>
      <c r="X360" s="93" t="n"/>
      <c r="Y360" s="91" t="inlineStr">
        <is>
          <t>None</t>
        </is>
      </c>
      <c r="Z360" s="99" t="n">
        <v>64.83</v>
      </c>
      <c r="AA360" s="96" t="n">
        <v>1.07</v>
      </c>
      <c r="AB360" s="96" t="n">
        <v>1.03</v>
      </c>
      <c r="AC360" s="96" t="n">
        <v>0.85</v>
      </c>
      <c r="AD360" s="96" t="n">
        <v>1.02</v>
      </c>
      <c r="AE360" s="96" t="n">
        <v>1.48</v>
      </c>
      <c r="AF360" s="103" t="n">
        <v>0.98</v>
      </c>
      <c r="AG360" s="91" t="inlineStr">
        <is>
          <t>Normal</t>
        </is>
      </c>
      <c r="AH360" s="100" t="n">
        <v>0</v>
      </c>
      <c r="AI360" s="101" t="n">
        <v>0</v>
      </c>
      <c r="AJ360" s="92" t="inlineStr">
        <is>
          <t>N</t>
        </is>
      </c>
      <c r="AK360" s="96" t="n"/>
      <c r="AL360" s="91" t="inlineStr">
        <is>
          <t>n/a</t>
        </is>
      </c>
      <c r="AM360" s="93" t="n"/>
      <c r="AN360" s="92" t="inlineStr">
        <is>
          <t>Smallcap250 MQ 100; MidSmall400 MQ 100</t>
        </is>
      </c>
      <c r="AO360" s="102" t="n">
        <v>2</v>
      </c>
      <c r="AP360" s="103" t="n">
        <v>1.22</v>
      </c>
      <c r="AQ360" s="102" t="n">
        <v>70</v>
      </c>
      <c r="AR360" s="91" t="inlineStr">
        <is>
          <t>N</t>
        </is>
      </c>
      <c r="AS360" s="104" t="n">
        <v>2.69</v>
      </c>
      <c r="AT360" s="92">
        <f>IF(AND(P360="52-wk high",T360&gt;=Settings!$B$7),"Y","N")</f>
        <v/>
      </c>
      <c r="AU360" s="91">
        <f>IF(AND(AD360&gt;=Settings!$B$8,M360&gt;0),"Y","N")</f>
        <v/>
      </c>
      <c r="AV360" s="91">
        <f>IF(OR(AH360&gt;Settings!$B$9,AI360&gt;Settings!$B$9),"Y","N")</f>
        <v/>
      </c>
      <c r="AW360" s="91">
        <f>IF(AJ360&lt;&gt;"Y","n/a",IF(AND(M360&gt;0,AK360&gt;Settings!$B$10),"Y","N"))</f>
        <v/>
      </c>
      <c r="AX360" s="91">
        <f>IF(AO360&gt;=Settings!$B$11,"Y","N")</f>
        <v/>
      </c>
      <c r="AY360" s="99">
        <f>(AT360="Y")+(AU360="Y")+(AV360="Y")+(AW360="Y")+(AX360="Y")</f>
        <v/>
      </c>
      <c r="AZ360" s="94">
        <f>IF(AY360=0,"None",_xlfn.TEXTJOIN(", ",TRUE(),IF(AT360="Y","Breakout",""),IF(AU360="Y","Accumulation",""),IF(AV360="Y","Institutional buying",""),IF(AW360="Y","Long buildup",""),IF(AX360="Y","Momentum leader","")))</f>
        <v/>
      </c>
      <c r="BA360" s="94">
        <f>IF(BW360="","","Passes "&amp;AY360&amp;" of 5 buy-side scans"&amp;IF(G360="Y","; RED FLAG: filter out using Red flag column",""))</f>
        <v/>
      </c>
      <c r="BB360" s="91" t="inlineStr">
        <is>
          <t>None</t>
        </is>
      </c>
      <c r="BC360" s="92" t="inlineStr">
        <is>
          <t>N</t>
        </is>
      </c>
      <c r="BD360" s="94" t="n"/>
      <c r="BE360" s="94" t="n"/>
      <c r="BF360" s="92">
        <f>IF(R360*100000&gt;=Settings!$B$5,"Y","N")</f>
        <v/>
      </c>
      <c r="BG360" s="91">
        <f>IF(F360&gt;Settings!$B$6,"Y","N")</f>
        <v/>
      </c>
      <c r="BH360" s="97" t="n">
        <v>-3.94</v>
      </c>
      <c r="BI360" s="96" t="n">
        <v>2.18</v>
      </c>
      <c r="BJ360" s="96" t="n">
        <v>7</v>
      </c>
      <c r="BK360" s="96" t="n">
        <v>7.98</v>
      </c>
      <c r="BL360" s="96" t="n">
        <v>12.89</v>
      </c>
      <c r="BM360" s="96" t="n">
        <v>-0.99</v>
      </c>
      <c r="BN360" s="97" t="n">
        <v>2.33</v>
      </c>
      <c r="BO360" s="96" t="n">
        <v>4.4</v>
      </c>
      <c r="BP360" s="96" t="n">
        <v>5.64</v>
      </c>
      <c r="BQ360" s="96" t="n">
        <v>5.55</v>
      </c>
      <c r="BR360" s="91" t="inlineStr">
        <is>
          <t>Mixed</t>
        </is>
      </c>
      <c r="BS360" s="91" t="inlineStr">
        <is>
          <t>None</t>
        </is>
      </c>
      <c r="BT360" s="96" t="n">
        <v>62.6</v>
      </c>
      <c r="BU360" s="91" t="inlineStr">
        <is>
          <t>N</t>
        </is>
      </c>
      <c r="BV360" s="99">
        <f>IF(OR(BF360&lt;&gt;"Y",BG360&lt;&gt;"Y"),"",(AND(ISNUMBER(BQ360),BQ360&gt;0))+(BR360="Stacked up")+(AND(ISNUMBER(BH360),BH360&gt;=-Settings!$B$17))+(AND(ISNUMBER(BK360),ISNUMBER(BM360),BK360&gt;0,BM360&gt;0))+(AND(ISNUMBER(AQ360),AQ360&gt;=Settings!$B$18))+(AND(ISNUMBER(BT360),BT360&gt;=Settings!$B$19,BT360&lt;=Settings!$B$20))+(AND(ISNUMBER(AS360),AS360&gt;0))+(AND(ISNUMBER(T360),ISNUMBER(M360),T360&gt;=Settings!$B$21,M360&gt;0))+(AND(ISNUMBER(AD360),ISNUMBER(M360),AD360&gt;=Settings!$B$22,M360&gt;0))+(AY360&gt;=1))</f>
        <v/>
      </c>
      <c r="BW360" s="91">
        <f>IF(OR(AY360=0,BF360&lt;&gt;"Y",BG360&lt;&gt;"Y"),"",1+SUMPRODUCT(($A$6:$A$2604=A360)*($AY$6:$AY$2604&gt;0)*($BF$6:$BF$2604="Y")*($BG$6:$BG$2604="Y")*(($AY$6:$AY$2604&gt;AY360)+($AY$6:$AY$2604=AY360)*($AD$6:$AD$2604&gt;AD360))))</f>
        <v/>
      </c>
    </row>
    <row r="361" ht="23.85" customHeight="1" s="55">
      <c r="A361" s="90" t="n">
        <v>46296</v>
      </c>
      <c r="B361" s="91" t="inlineStr">
        <is>
          <t>AADHARHFC</t>
        </is>
      </c>
      <c r="C361" s="91" t="inlineStr">
        <is>
          <t>INE883F01010</t>
        </is>
      </c>
      <c r="D361" s="91" t="inlineStr">
        <is>
          <t>Financial Services</t>
        </is>
      </c>
      <c r="E361" s="91" t="inlineStr">
        <is>
          <t>Smallcap 250</t>
        </is>
      </c>
      <c r="F361" s="93" t="n">
        <v>19658</v>
      </c>
      <c r="G361" s="92" t="inlineStr">
        <is>
          <t>N</t>
        </is>
      </c>
      <c r="H361" s="94" t="n"/>
      <c r="I361" s="91" t="inlineStr">
        <is>
          <t>N</t>
        </is>
      </c>
      <c r="J361" s="92">
        <f>IF(K361="","N","Y")</f>
        <v/>
      </c>
      <c r="K361" s="94">
        <f>_xlfn.TEXTJOIN("; ",TRUE,IF(P361="52-wk low","52-wk low",""),IF(AND(AD361&gt;=Settings!$B$12,M361&lt;0),"Distribution",""),IF(AND(AJ361="Y",M361&lt;0,AK361&lt;-Settings!$B$13),"Long unwinding",""),IF(AND(AJ361="Y",M361&lt;0,AK361&gt;Settings!$B$13),"Short buildup",""))</f>
        <v/>
      </c>
      <c r="L361" s="95" t="n">
        <v>448.4</v>
      </c>
      <c r="M361" s="96" t="n">
        <v>2.84</v>
      </c>
      <c r="N361" s="93" t="n">
        <v>131</v>
      </c>
      <c r="O361" s="91" t="inlineStr">
        <is>
          <t>None</t>
        </is>
      </c>
      <c r="P361" s="91" t="inlineStr">
        <is>
          <t>None</t>
        </is>
      </c>
      <c r="Q361" s="97" t="n">
        <v>6.2</v>
      </c>
      <c r="R361" s="96" t="n">
        <v>3.75</v>
      </c>
      <c r="S361" s="96" t="n">
        <v>1.74</v>
      </c>
      <c r="T361" s="96" t="n">
        <v>1.79</v>
      </c>
      <c r="U361" s="96" t="n">
        <v>1.44</v>
      </c>
      <c r="V361" s="103" t="n">
        <v>0.86</v>
      </c>
      <c r="W361" s="102" t="n">
        <v>2</v>
      </c>
      <c r="X361" s="93" t="n">
        <v>154</v>
      </c>
      <c r="Y361" s="91" t="inlineStr">
        <is>
          <t>None</t>
        </is>
      </c>
      <c r="Z361" s="99" t="n">
        <v>47.89</v>
      </c>
      <c r="AA361" s="96" t="n">
        <v>0.82</v>
      </c>
      <c r="AB361" s="96" t="n">
        <v>0.85</v>
      </c>
      <c r="AC361" s="96" t="n">
        <v>1.33</v>
      </c>
      <c r="AD361" s="96" t="n">
        <v>1.43</v>
      </c>
      <c r="AE361" s="96" t="n">
        <v>1.23</v>
      </c>
      <c r="AF361" s="103" t="n">
        <v>1.1</v>
      </c>
      <c r="AG361" s="91" t="inlineStr">
        <is>
          <t>Normal</t>
        </is>
      </c>
      <c r="AH361" s="100" t="n">
        <v>0</v>
      </c>
      <c r="AI361" s="101" t="n">
        <v>0</v>
      </c>
      <c r="AJ361" s="92" t="inlineStr">
        <is>
          <t>N</t>
        </is>
      </c>
      <c r="AK361" s="96" t="n"/>
      <c r="AL361" s="91" t="inlineStr">
        <is>
          <t>n/a</t>
        </is>
      </c>
      <c r="AM361" s="93" t="n"/>
      <c r="AN361" s="92" t="inlineStr">
        <is>
          <t>None</t>
        </is>
      </c>
      <c r="AO361" s="102" t="n">
        <v>0</v>
      </c>
      <c r="AP361" s="103" t="n">
        <v>0.7</v>
      </c>
      <c r="AQ361" s="102" t="n">
        <v>37</v>
      </c>
      <c r="AR361" s="91" t="inlineStr">
        <is>
          <t>N</t>
        </is>
      </c>
      <c r="AS361" s="104" t="n">
        <v>0.6</v>
      </c>
      <c r="AT361" s="92">
        <f>IF(AND(P361="52-wk high",T361&gt;=Settings!$B$7),"Y","N")</f>
        <v/>
      </c>
      <c r="AU361" s="91">
        <f>IF(AND(AD361&gt;=Settings!$B$8,M361&gt;0),"Y","N")</f>
        <v/>
      </c>
      <c r="AV361" s="91">
        <f>IF(OR(AH361&gt;Settings!$B$9,AI361&gt;Settings!$B$9),"Y","N")</f>
        <v/>
      </c>
      <c r="AW361" s="91">
        <f>IF(AJ361&lt;&gt;"Y","n/a",IF(AND(M361&gt;0,AK361&gt;Settings!$B$10),"Y","N"))</f>
        <v/>
      </c>
      <c r="AX361" s="91">
        <f>IF(AO361&gt;=Settings!$B$11,"Y","N")</f>
        <v/>
      </c>
      <c r="AY361" s="99">
        <f>(AT361="Y")+(AU361="Y")+(AV361="Y")+(AW361="Y")+(AX361="Y")</f>
        <v/>
      </c>
      <c r="AZ361" s="94">
        <f>IF(AY361=0,"None",_xlfn.TEXTJOIN(", ",TRUE(),IF(AT361="Y","Breakout",""),IF(AU361="Y","Accumulation",""),IF(AV361="Y","Institutional buying",""),IF(AW361="Y","Long buildup",""),IF(AX361="Y","Momentum leader","")))</f>
        <v/>
      </c>
      <c r="BA361" s="94">
        <f>IF(BW361="","","Passes "&amp;AY361&amp;" of 5 buy-side scans"&amp;IF(G361="Y","; RED FLAG: filter out using Red flag column",""))</f>
        <v/>
      </c>
      <c r="BB361" s="91" t="inlineStr">
        <is>
          <t>None</t>
        </is>
      </c>
      <c r="BC361" s="92" t="inlineStr">
        <is>
          <t>N</t>
        </is>
      </c>
      <c r="BD361" s="94" t="n"/>
      <c r="BE361" s="94" t="n"/>
      <c r="BF361" s="92">
        <f>IF(R361*100000&gt;=Settings!$B$5,"Y","N")</f>
        <v/>
      </c>
      <c r="BG361" s="91">
        <f>IF(F361&gt;Settings!$B$6,"Y","N")</f>
        <v/>
      </c>
      <c r="BH361" s="97" t="n">
        <v>-20.36</v>
      </c>
      <c r="BI361" s="96" t="n">
        <v>0.38</v>
      </c>
      <c r="BJ361" s="96" t="n">
        <v>-5.89</v>
      </c>
      <c r="BK361" s="96" t="n">
        <v>-13.39</v>
      </c>
      <c r="BL361" s="96" t="n">
        <v>-0.61</v>
      </c>
      <c r="BM361" s="96" t="n">
        <v>-12.08</v>
      </c>
      <c r="BN361" s="97" t="n">
        <v>-1.59</v>
      </c>
      <c r="BO361" s="96" t="n">
        <v>-4.87</v>
      </c>
      <c r="BP361" s="96" t="n">
        <v>-6.59</v>
      </c>
      <c r="BQ361" s="96" t="n">
        <v>-8.02</v>
      </c>
      <c r="BR361" s="91" t="inlineStr">
        <is>
          <t>Stacked down</t>
        </is>
      </c>
      <c r="BS361" s="91" t="inlineStr">
        <is>
          <t>None</t>
        </is>
      </c>
      <c r="BT361" s="96" t="n">
        <v>45.3</v>
      </c>
      <c r="BU361" s="91" t="inlineStr">
        <is>
          <t>N</t>
        </is>
      </c>
      <c r="BV361" s="99">
        <f>IF(OR(BF361&lt;&gt;"Y",BG361&lt;&gt;"Y"),"",(AND(ISNUMBER(BQ361),BQ361&gt;0))+(BR361="Stacked up")+(AND(ISNUMBER(BH361),BH361&gt;=-Settings!$B$17))+(AND(ISNUMBER(BK361),ISNUMBER(BM361),BK361&gt;0,BM361&gt;0))+(AND(ISNUMBER(AQ361),AQ361&gt;=Settings!$B$18))+(AND(ISNUMBER(BT361),BT361&gt;=Settings!$B$19,BT361&lt;=Settings!$B$20))+(AND(ISNUMBER(AS361),AS361&gt;0))+(AND(ISNUMBER(T361),ISNUMBER(M361),T361&gt;=Settings!$B$21,M361&gt;0))+(AND(ISNUMBER(AD361),ISNUMBER(M361),AD361&gt;=Settings!$B$22,M361&gt;0))+(AY361&gt;=1))</f>
        <v/>
      </c>
      <c r="BW361" s="91">
        <f>IF(OR(AY361=0,BF361&lt;&gt;"Y",BG361&lt;&gt;"Y"),"",1+SUMPRODUCT(($A$6:$A$2604=A361)*($AY$6:$AY$2604&gt;0)*($BF$6:$BF$2604="Y")*($BG$6:$BG$2604="Y")*(($AY$6:$AY$2604&gt;AY361)+($AY$6:$AY$2604=AY361)*($AD$6:$AD$2604&gt;AD361))))</f>
        <v/>
      </c>
    </row>
    <row r="362" ht="23.85" customHeight="1" s="55">
      <c r="A362" s="90" t="n">
        <v>46296</v>
      </c>
      <c r="B362" s="91" t="inlineStr">
        <is>
          <t>RAMCOCEM</t>
        </is>
      </c>
      <c r="C362" s="91" t="inlineStr">
        <is>
          <t>INE331A01037</t>
        </is>
      </c>
      <c r="D362" s="91" t="inlineStr">
        <is>
          <t>Construction Materials</t>
        </is>
      </c>
      <c r="E362" s="91" t="inlineStr">
        <is>
          <t>Smallcap 250</t>
        </is>
      </c>
      <c r="F362" s="93" t="n">
        <v>19632</v>
      </c>
      <c r="G362" s="92" t="inlineStr">
        <is>
          <t>N</t>
        </is>
      </c>
      <c r="H362" s="94" t="n"/>
      <c r="I362" s="91" t="inlineStr">
        <is>
          <t>N</t>
        </is>
      </c>
      <c r="J362" s="92">
        <f>IF(K362="","N","Y")</f>
        <v/>
      </c>
      <c r="K362" s="94">
        <f>_xlfn.TEXTJOIN("; ",TRUE,IF(P362="52-wk low","52-wk low",""),IF(AND(AD362&gt;=Settings!$B$12,M362&lt;0),"Distribution",""),IF(AND(AJ362="Y",M362&lt;0,AK362&lt;-Settings!$B$13),"Long unwinding",""),IF(AND(AJ362="Y",M362&lt;0,AK362&gt;Settings!$B$13),"Short buildup",""))</f>
        <v/>
      </c>
      <c r="L362" s="95" t="n">
        <v>830.85</v>
      </c>
      <c r="M362" s="96" t="n">
        <v>-1.74</v>
      </c>
      <c r="N362" s="93" t="n">
        <v>1489</v>
      </c>
      <c r="O362" s="91" t="inlineStr">
        <is>
          <t>None</t>
        </is>
      </c>
      <c r="P362" s="91" t="inlineStr">
        <is>
          <t>52-wk low</t>
        </is>
      </c>
      <c r="Q362" s="97" t="n">
        <v>0.82</v>
      </c>
      <c r="R362" s="96" t="n">
        <v>2.17</v>
      </c>
      <c r="S362" s="96" t="n">
        <v>0.38</v>
      </c>
      <c r="T362" s="96" t="n">
        <v>0.33</v>
      </c>
      <c r="U362" s="96" t="n">
        <v>0.35</v>
      </c>
      <c r="V362" s="103" t="n">
        <v>0.9399999999999999</v>
      </c>
      <c r="W362" s="102" t="n">
        <v>7</v>
      </c>
      <c r="X362" s="93" t="n"/>
      <c r="Y362" s="91" t="inlineStr">
        <is>
          <t>None</t>
        </is>
      </c>
      <c r="Z362" s="99" t="n">
        <v>45.2</v>
      </c>
      <c r="AA362" s="96" t="n">
        <v>0.79</v>
      </c>
      <c r="AB362" s="96" t="n">
        <v>0.83</v>
      </c>
      <c r="AC362" s="96" t="n">
        <v>0.28</v>
      </c>
      <c r="AD362" s="96" t="n">
        <v>0.29</v>
      </c>
      <c r="AE362" s="96" t="n">
        <v>0.29</v>
      </c>
      <c r="AF362" s="103" t="n">
        <v>1.11</v>
      </c>
      <c r="AG362" s="91" t="inlineStr">
        <is>
          <t>Normal</t>
        </is>
      </c>
      <c r="AH362" s="100" t="n">
        <v>0</v>
      </c>
      <c r="AI362" s="101" t="n">
        <v>0</v>
      </c>
      <c r="AJ362" s="92" t="inlineStr">
        <is>
          <t>N</t>
        </is>
      </c>
      <c r="AK362" s="96" t="n"/>
      <c r="AL362" s="91" t="inlineStr">
        <is>
          <t>n/a</t>
        </is>
      </c>
      <c r="AM362" s="93" t="n"/>
      <c r="AN362" s="92" t="inlineStr">
        <is>
          <t>None</t>
        </is>
      </c>
      <c r="AO362" s="102" t="n">
        <v>0</v>
      </c>
      <c r="AP362" s="103" t="n">
        <v>0.57</v>
      </c>
      <c r="AQ362" s="102" t="n">
        <v>14</v>
      </c>
      <c r="AR362" s="91" t="inlineStr">
        <is>
          <t>N</t>
        </is>
      </c>
      <c r="AS362" s="104" t="n">
        <v>-0.71</v>
      </c>
      <c r="AT362" s="92">
        <f>IF(AND(P362="52-wk high",T362&gt;=Settings!$B$7),"Y","N")</f>
        <v/>
      </c>
      <c r="AU362" s="91">
        <f>IF(AND(AD362&gt;=Settings!$B$8,M362&gt;0),"Y","N")</f>
        <v/>
      </c>
      <c r="AV362" s="91">
        <f>IF(OR(AH362&gt;Settings!$B$9,AI362&gt;Settings!$B$9),"Y","N")</f>
        <v/>
      </c>
      <c r="AW362" s="91">
        <f>IF(AJ362&lt;&gt;"Y","n/a",IF(AND(M362&gt;0,AK362&gt;Settings!$B$10),"Y","N"))</f>
        <v/>
      </c>
      <c r="AX362" s="91">
        <f>IF(AO362&gt;=Settings!$B$11,"Y","N")</f>
        <v/>
      </c>
      <c r="AY362" s="99">
        <f>(AT362="Y")+(AU362="Y")+(AV362="Y")+(AW362="Y")+(AX362="Y")</f>
        <v/>
      </c>
      <c r="AZ362" s="94">
        <f>IF(AY362=0,"None",_xlfn.TEXTJOIN(", ",TRUE(),IF(AT362="Y","Breakout",""),IF(AU362="Y","Accumulation",""),IF(AV362="Y","Institutional buying",""),IF(AW362="Y","Long buildup",""),IF(AX362="Y","Momentum leader","")))</f>
        <v/>
      </c>
      <c r="BA362" s="94">
        <f>IF(BW362="","","Passes "&amp;AY362&amp;" of 5 buy-side scans"&amp;IF(G362="Y","; RED FLAG: filter out using Red flag column",""))</f>
        <v/>
      </c>
      <c r="BB362" s="91" t="inlineStr">
        <is>
          <t>None</t>
        </is>
      </c>
      <c r="BC362" s="92" t="inlineStr">
        <is>
          <t>N</t>
        </is>
      </c>
      <c r="BD362" s="94" t="n"/>
      <c r="BE362" s="94" t="n"/>
      <c r="BF362" s="92">
        <f>IF(R362*100000&gt;=Settings!$B$5,"Y","N")</f>
        <v/>
      </c>
      <c r="BG362" s="91">
        <f>IF(F362&gt;Settings!$B$6,"Y","N")</f>
        <v/>
      </c>
      <c r="BH362" s="97" t="n">
        <v>-31.59</v>
      </c>
      <c r="BI362" s="96" t="n">
        <v>-4.73</v>
      </c>
      <c r="BJ362" s="96" t="n">
        <v>-5.08</v>
      </c>
      <c r="BK362" s="96" t="n">
        <v>-10.83</v>
      </c>
      <c r="BL362" s="96" t="n">
        <v>-11.94</v>
      </c>
      <c r="BM362" s="96" t="n">
        <v>-16.3</v>
      </c>
      <c r="BN362" s="97" t="n">
        <v>-4.11</v>
      </c>
      <c r="BO362" s="96" t="n">
        <v>-6.25</v>
      </c>
      <c r="BP362" s="96" t="n">
        <v>-8.630000000000001</v>
      </c>
      <c r="BQ362" s="96" t="n">
        <v>-12.09</v>
      </c>
      <c r="BR362" s="91" t="inlineStr">
        <is>
          <t>Stacked down</t>
        </is>
      </c>
      <c r="BS362" s="91" t="inlineStr">
        <is>
          <t>None</t>
        </is>
      </c>
      <c r="BT362" s="96" t="n">
        <v>25.4</v>
      </c>
      <c r="BU362" s="91" t="inlineStr">
        <is>
          <t>N</t>
        </is>
      </c>
      <c r="BV362" s="99">
        <f>IF(OR(BF362&lt;&gt;"Y",BG362&lt;&gt;"Y"),"",(AND(ISNUMBER(BQ362),BQ362&gt;0))+(BR362="Stacked up")+(AND(ISNUMBER(BH362),BH362&gt;=-Settings!$B$17))+(AND(ISNUMBER(BK362),ISNUMBER(BM362),BK362&gt;0,BM362&gt;0))+(AND(ISNUMBER(AQ362),AQ362&gt;=Settings!$B$18))+(AND(ISNUMBER(BT362),BT362&gt;=Settings!$B$19,BT362&lt;=Settings!$B$20))+(AND(ISNUMBER(AS362),AS362&gt;0))+(AND(ISNUMBER(T362),ISNUMBER(M362),T362&gt;=Settings!$B$21,M362&gt;0))+(AND(ISNUMBER(AD362),ISNUMBER(M362),AD362&gt;=Settings!$B$22,M362&gt;0))+(AY362&gt;=1))</f>
        <v/>
      </c>
      <c r="BW362" s="91">
        <f>IF(OR(AY362=0,BF362&lt;&gt;"Y",BG362&lt;&gt;"Y"),"",1+SUMPRODUCT(($A$6:$A$2604=A362)*($AY$6:$AY$2604&gt;0)*($BF$6:$BF$2604="Y")*($BG$6:$BG$2604="Y")*(($AY$6:$AY$2604&gt;AY362)+($AY$6:$AY$2604=AY362)*($AD$6:$AD$2604&gt;AD362))))</f>
        <v/>
      </c>
    </row>
    <row r="363" ht="23.85" customHeight="1" s="55">
      <c r="A363" s="90" t="n">
        <v>46296</v>
      </c>
      <c r="B363" s="91" t="inlineStr">
        <is>
          <t>PINELABS</t>
        </is>
      </c>
      <c r="C363" s="91" t="inlineStr">
        <is>
          <t>INE15B701018</t>
        </is>
      </c>
      <c r="D363" s="91" t="inlineStr">
        <is>
          <t>Financial Services</t>
        </is>
      </c>
      <c r="E363" s="91" t="inlineStr">
        <is>
          <t>Smallcap 250</t>
        </is>
      </c>
      <c r="F363" s="93" t="n">
        <v>19338</v>
      </c>
      <c r="G363" s="92" t="inlineStr">
        <is>
          <t>N</t>
        </is>
      </c>
      <c r="H363" s="94" t="n"/>
      <c r="I363" s="91" t="inlineStr">
        <is>
          <t>N</t>
        </is>
      </c>
      <c r="J363" s="92">
        <f>IF(K363="","N","Y")</f>
        <v/>
      </c>
      <c r="K363" s="94">
        <f>_xlfn.TEXTJOIN("; ",TRUE,IF(P363="52-wk low","52-wk low",""),IF(AND(AD363&gt;=Settings!$B$12,M363&lt;0),"Distribution",""),IF(AND(AJ363="Y",M363&lt;0,AK363&lt;-Settings!$B$13),"Long unwinding",""),IF(AND(AJ363="Y",M363&lt;0,AK363&gt;Settings!$B$13),"Short buildup",""))</f>
        <v/>
      </c>
      <c r="L363" s="95" t="n">
        <v>167.59</v>
      </c>
      <c r="M363" s="96" t="n">
        <v>-2.44</v>
      </c>
      <c r="N363" s="93" t="n">
        <v>1857</v>
      </c>
      <c r="O363" s="91" t="inlineStr">
        <is>
          <t>None</t>
        </is>
      </c>
      <c r="P363" s="91" t="inlineStr">
        <is>
          <t>None</t>
        </is>
      </c>
      <c r="Q363" s="97" t="n">
        <v>139.25</v>
      </c>
      <c r="R363" s="96" t="n">
        <v>499.83</v>
      </c>
      <c r="S363" s="96" t="n">
        <v>0.28</v>
      </c>
      <c r="T363" s="96" t="n">
        <v>0.42</v>
      </c>
      <c r="U363" s="96" t="n">
        <v>0.47</v>
      </c>
      <c r="V363" s="103" t="n">
        <v>1.7</v>
      </c>
      <c r="W363" s="102" t="n">
        <v>9</v>
      </c>
      <c r="X363" s="93" t="n"/>
      <c r="Y363" s="91" t="inlineStr">
        <is>
          <t>None</t>
        </is>
      </c>
      <c r="Z363" s="99" t="n">
        <v>28.15</v>
      </c>
      <c r="AA363" s="96" t="n">
        <v>0.86</v>
      </c>
      <c r="AB363" s="96" t="n">
        <v>0.76</v>
      </c>
      <c r="AC363" s="96" t="n">
        <v>0.28</v>
      </c>
      <c r="AD363" s="96" t="n">
        <v>0.38</v>
      </c>
      <c r="AE363" s="96" t="n">
        <v>0.39</v>
      </c>
      <c r="AF363" s="103" t="n">
        <v>0.82</v>
      </c>
      <c r="AG363" s="91" t="inlineStr">
        <is>
          <t>Drying up</t>
        </is>
      </c>
      <c r="AH363" s="100" t="n">
        <v>0</v>
      </c>
      <c r="AI363" s="101" t="n">
        <v>0</v>
      </c>
      <c r="AJ363" s="92" t="inlineStr">
        <is>
          <t>N</t>
        </is>
      </c>
      <c r="AK363" s="96" t="n"/>
      <c r="AL363" s="91" t="inlineStr">
        <is>
          <t>n/a</t>
        </is>
      </c>
      <c r="AM363" s="93" t="n"/>
      <c r="AN363" s="92" t="inlineStr">
        <is>
          <t>None</t>
        </is>
      </c>
      <c r="AO363" s="102" t="n">
        <v>0</v>
      </c>
      <c r="AP363" s="103" t="n"/>
      <c r="AQ363" s="102" t="n"/>
      <c r="AR363" s="91" t="inlineStr">
        <is>
          <t>N</t>
        </is>
      </c>
      <c r="AS363" s="104" t="n">
        <v>0.6</v>
      </c>
      <c r="AT363" s="92">
        <f>IF(AND(P363="52-wk high",T363&gt;=Settings!$B$7),"Y","N")</f>
        <v/>
      </c>
      <c r="AU363" s="91">
        <f>IF(AND(AD363&gt;=Settings!$B$8,M363&gt;0),"Y","N")</f>
        <v/>
      </c>
      <c r="AV363" s="91">
        <f>IF(OR(AH363&gt;Settings!$B$9,AI363&gt;Settings!$B$9),"Y","N")</f>
        <v/>
      </c>
      <c r="AW363" s="91">
        <f>IF(AJ363&lt;&gt;"Y","n/a",IF(AND(M363&gt;0,AK363&gt;Settings!$B$10),"Y","N"))</f>
        <v/>
      </c>
      <c r="AX363" s="91">
        <f>IF(AO363&gt;=Settings!$B$11,"Y","N")</f>
        <v/>
      </c>
      <c r="AY363" s="99">
        <f>(AT363="Y")+(AU363="Y")+(AV363="Y")+(AW363="Y")+(AX363="Y")</f>
        <v/>
      </c>
      <c r="AZ363" s="94">
        <f>IF(AY363=0,"None",_xlfn.TEXTJOIN(", ",TRUE(),IF(AT363="Y","Breakout",""),IF(AU363="Y","Accumulation",""),IF(AV363="Y","Institutional buying",""),IF(AW363="Y","Long buildup",""),IF(AX363="Y","Momentum leader","")))</f>
        <v/>
      </c>
      <c r="BA363" s="94">
        <f>IF(BW363="","","Passes "&amp;AY363&amp;" of 5 buy-side scans"&amp;IF(G363="Y","; RED FLAG: filter out using Red flag column",""))</f>
        <v/>
      </c>
      <c r="BB363" s="91" t="inlineStr">
        <is>
          <t>None</t>
        </is>
      </c>
      <c r="BC363" s="92" t="inlineStr">
        <is>
          <t>Y</t>
        </is>
      </c>
      <c r="BD363" s="94" t="inlineStr">
        <is>
          <t>PE &gt; 50</t>
        </is>
      </c>
      <c r="BE363" s="94" t="n"/>
      <c r="BF363" s="92">
        <f>IF(R363*100000&gt;=Settings!$B$5,"Y","N")</f>
        <v/>
      </c>
      <c r="BG363" s="91">
        <f>IF(F363&gt;Settings!$B$6,"Y","N")</f>
        <v/>
      </c>
      <c r="BH363" s="97" t="n">
        <v>-40.99</v>
      </c>
      <c r="BI363" s="96" t="n">
        <v>-6.54</v>
      </c>
      <c r="BJ363" s="96" t="n">
        <v>4.82</v>
      </c>
      <c r="BK363" s="96" t="n">
        <v>7.56</v>
      </c>
      <c r="BL363" s="96" t="n">
        <v>7.06</v>
      </c>
      <c r="BM363" s="96" t="n"/>
      <c r="BN363" s="97" t="n">
        <v>-5.02</v>
      </c>
      <c r="BO363" s="96" t="n">
        <v>-1.41</v>
      </c>
      <c r="BP363" s="96" t="n">
        <v>-1.06</v>
      </c>
      <c r="BQ363" s="96" t="n">
        <v>-7.85</v>
      </c>
      <c r="BR363" s="91" t="inlineStr">
        <is>
          <t>Mixed</t>
        </is>
      </c>
      <c r="BS363" s="91" t="inlineStr">
        <is>
          <t>None</t>
        </is>
      </c>
      <c r="BT363" s="96" t="n">
        <v>37.5</v>
      </c>
      <c r="BU363" s="91" t="inlineStr">
        <is>
          <t>N</t>
        </is>
      </c>
      <c r="BV363" s="99">
        <f>IF(OR(BF363&lt;&gt;"Y",BG363&lt;&gt;"Y"),"",(AND(ISNUMBER(BQ363),BQ363&gt;0))+(BR363="Stacked up")+(AND(ISNUMBER(BH363),BH363&gt;=-Settings!$B$17))+(AND(ISNUMBER(BK363),ISNUMBER(BM363),BK363&gt;0,BM363&gt;0))+(AND(ISNUMBER(AQ363),AQ363&gt;=Settings!$B$18))+(AND(ISNUMBER(BT363),BT363&gt;=Settings!$B$19,BT363&lt;=Settings!$B$20))+(AND(ISNUMBER(AS363),AS363&gt;0))+(AND(ISNUMBER(T363),ISNUMBER(M363),T363&gt;=Settings!$B$21,M363&gt;0))+(AND(ISNUMBER(AD363),ISNUMBER(M363),AD363&gt;=Settings!$B$22,M363&gt;0))+(AY363&gt;=1))</f>
        <v/>
      </c>
      <c r="BW363" s="91">
        <f>IF(OR(AY363=0,BF363&lt;&gt;"Y",BG363&lt;&gt;"Y"),"",1+SUMPRODUCT(($A$6:$A$2604=A363)*($AY$6:$AY$2604&gt;0)*($BF$6:$BF$2604="Y")*($BG$6:$BG$2604="Y")*(($AY$6:$AY$2604&gt;AY363)+($AY$6:$AY$2604=AY363)*($AD$6:$AD$2604&gt;AD363))))</f>
        <v/>
      </c>
    </row>
    <row r="364" ht="23.85" customHeight="1" s="55">
      <c r="A364" s="90" t="n">
        <v>46296</v>
      </c>
      <c r="B364" s="91" t="inlineStr">
        <is>
          <t>TATAELXSI</t>
        </is>
      </c>
      <c r="C364" s="91" t="inlineStr">
        <is>
          <t>INE670A01012</t>
        </is>
      </c>
      <c r="D364" s="91" t="inlineStr">
        <is>
          <t>Information Technology</t>
        </is>
      </c>
      <c r="E364" s="91" t="inlineStr">
        <is>
          <t>Smallcap 250</t>
        </is>
      </c>
      <c r="F364" s="93" t="n">
        <v>19270</v>
      </c>
      <c r="G364" s="92" t="inlineStr">
        <is>
          <t>N</t>
        </is>
      </c>
      <c r="H364" s="94" t="n"/>
      <c r="I364" s="91" t="inlineStr">
        <is>
          <t>N</t>
        </is>
      </c>
      <c r="J364" s="92">
        <f>IF(K364="","N","Y")</f>
        <v/>
      </c>
      <c r="K364" s="94">
        <f>_xlfn.TEXTJOIN("; ",TRUE,IF(P364="52-wk low","52-wk low",""),IF(AND(AD364&gt;=Settings!$B$12,M364&lt;0),"Distribution",""),IF(AND(AJ364="Y",M364&lt;0,AK364&lt;-Settings!$B$13),"Long unwinding",""),IF(AND(AJ364="Y",M364&lt;0,AK364&gt;Settings!$B$13),"Short buildup",""))</f>
        <v/>
      </c>
      <c r="L364" s="95" t="n">
        <v>3092.8</v>
      </c>
      <c r="M364" s="96" t="n">
        <v>0.13</v>
      </c>
      <c r="N364" s="93" t="n">
        <v>541</v>
      </c>
      <c r="O364" s="91" t="inlineStr">
        <is>
          <t>None</t>
        </is>
      </c>
      <c r="P364" s="91" t="inlineStr">
        <is>
          <t>52-wk low</t>
        </is>
      </c>
      <c r="Q364" s="97" t="n">
        <v>3.34</v>
      </c>
      <c r="R364" s="96" t="n">
        <v>2.47</v>
      </c>
      <c r="S364" s="96" t="n">
        <v>1.39</v>
      </c>
      <c r="T364" s="96" t="n">
        <v>1.22</v>
      </c>
      <c r="U364" s="96" t="n">
        <v>1.05</v>
      </c>
      <c r="V364" s="103" t="n">
        <v>0.77</v>
      </c>
      <c r="W364" s="102" t="n">
        <v>6</v>
      </c>
      <c r="X364" s="93" t="n">
        <v>260</v>
      </c>
      <c r="Y364" s="91" t="inlineStr">
        <is>
          <t>None</t>
        </is>
      </c>
      <c r="Z364" s="99" t="n">
        <v>26.48</v>
      </c>
      <c r="AA364" s="96" t="n">
        <v>0.7</v>
      </c>
      <c r="AB364" s="96" t="n">
        <v>0.7</v>
      </c>
      <c r="AC364" s="96" t="n">
        <v>0.95</v>
      </c>
      <c r="AD364" s="96" t="n">
        <v>0.85</v>
      </c>
      <c r="AE364" s="96" t="n">
        <v>0.77</v>
      </c>
      <c r="AF364" s="103" t="n">
        <v>1.07</v>
      </c>
      <c r="AG364" s="91" t="inlineStr">
        <is>
          <t>Normal</t>
        </is>
      </c>
      <c r="AH364" s="100" t="n">
        <v>0</v>
      </c>
      <c r="AI364" s="101" t="n">
        <v>0</v>
      </c>
      <c r="AJ364" s="92" t="inlineStr">
        <is>
          <t>Y</t>
        </is>
      </c>
      <c r="AK364" s="96" t="n">
        <v>1.16</v>
      </c>
      <c r="AL364" s="91" t="inlineStr">
        <is>
          <t>Long buildup</t>
        </is>
      </c>
      <c r="AM364" s="93" t="n">
        <v>154</v>
      </c>
      <c r="AN364" s="92" t="inlineStr">
        <is>
          <t>MidSmall400 MQ 100</t>
        </is>
      </c>
      <c r="AO364" s="102" t="n">
        <v>1</v>
      </c>
      <c r="AP364" s="103" t="n">
        <v>0.45</v>
      </c>
      <c r="AQ364" s="102" t="n">
        <v>1</v>
      </c>
      <c r="AR364" s="91" t="inlineStr">
        <is>
          <t>N</t>
        </is>
      </c>
      <c r="AS364" s="104" t="n">
        <v>-0.75</v>
      </c>
      <c r="AT364" s="92">
        <f>IF(AND(P364="52-wk high",T364&gt;=Settings!$B$7),"Y","N")</f>
        <v/>
      </c>
      <c r="AU364" s="91">
        <f>IF(AND(AD364&gt;=Settings!$B$8,M364&gt;0),"Y","N")</f>
        <v/>
      </c>
      <c r="AV364" s="91">
        <f>IF(OR(AH364&gt;Settings!$B$9,AI364&gt;Settings!$B$9),"Y","N")</f>
        <v/>
      </c>
      <c r="AW364" s="91">
        <f>IF(AJ364&lt;&gt;"Y","n/a",IF(AND(M364&gt;0,AK364&gt;Settings!$B$10),"Y","N"))</f>
        <v/>
      </c>
      <c r="AX364" s="91">
        <f>IF(AO364&gt;=Settings!$B$11,"Y","N")</f>
        <v/>
      </c>
      <c r="AY364" s="99">
        <f>(AT364="Y")+(AU364="Y")+(AV364="Y")+(AW364="Y")+(AX364="Y")</f>
        <v/>
      </c>
      <c r="AZ364" s="94">
        <f>IF(AY364=0,"None",_xlfn.TEXTJOIN(", ",TRUE(),IF(AT364="Y","Breakout",""),IF(AU364="Y","Accumulation",""),IF(AV364="Y","Institutional buying",""),IF(AW364="Y","Long buildup",""),IF(AX364="Y","Momentum leader","")))</f>
        <v/>
      </c>
      <c r="BA364" s="94">
        <f>IF(BW364="","","Passes "&amp;AY364&amp;" of 5 buy-side scans"&amp;IF(G364="Y","; RED FLAG: filter out using Red flag column",""))</f>
        <v/>
      </c>
      <c r="BB364" s="91" t="inlineStr">
        <is>
          <t>None</t>
        </is>
      </c>
      <c r="BC364" s="92" t="inlineStr">
        <is>
          <t>N</t>
        </is>
      </c>
      <c r="BD364" s="94" t="n"/>
      <c r="BE364" s="94" t="n"/>
      <c r="BF364" s="92">
        <f>IF(R364*100000&gt;=Settings!$B$5,"Y","N")</f>
        <v/>
      </c>
      <c r="BG364" s="91">
        <f>IF(F364&gt;Settings!$B$6,"Y","N")</f>
        <v/>
      </c>
      <c r="BH364" s="97" t="n">
        <v>-48.02</v>
      </c>
      <c r="BI364" s="96" t="n">
        <v>-2.86</v>
      </c>
      <c r="BJ364" s="96" t="n">
        <v>-14.99</v>
      </c>
      <c r="BK364" s="96" t="n">
        <v>-13.8</v>
      </c>
      <c r="BL364" s="96" t="n">
        <v>-25.06</v>
      </c>
      <c r="BM364" s="96" t="n">
        <v>-40.82</v>
      </c>
      <c r="BN364" s="97" t="n">
        <v>-6.39</v>
      </c>
      <c r="BO364" s="96" t="n">
        <v>-11.54</v>
      </c>
      <c r="BP364" s="96" t="n">
        <v>-17.41</v>
      </c>
      <c r="BQ364" s="96" t="n">
        <v>-25.41</v>
      </c>
      <c r="BR364" s="91" t="inlineStr">
        <is>
          <t>Stacked down</t>
        </is>
      </c>
      <c r="BS364" s="91" t="inlineStr">
        <is>
          <t>None</t>
        </is>
      </c>
      <c r="BT364" s="96" t="n">
        <v>20.1</v>
      </c>
      <c r="BU364" s="91" t="inlineStr">
        <is>
          <t>N</t>
        </is>
      </c>
      <c r="BV364" s="99">
        <f>IF(OR(BF364&lt;&gt;"Y",BG364&lt;&gt;"Y"),"",(AND(ISNUMBER(BQ364),BQ364&gt;0))+(BR364="Stacked up")+(AND(ISNUMBER(BH364),BH364&gt;=-Settings!$B$17))+(AND(ISNUMBER(BK364),ISNUMBER(BM364),BK364&gt;0,BM364&gt;0))+(AND(ISNUMBER(AQ364),AQ364&gt;=Settings!$B$18))+(AND(ISNUMBER(BT364),BT364&gt;=Settings!$B$19,BT364&lt;=Settings!$B$20))+(AND(ISNUMBER(AS364),AS364&gt;0))+(AND(ISNUMBER(T364),ISNUMBER(M364),T364&gt;=Settings!$B$21,M364&gt;0))+(AND(ISNUMBER(AD364),ISNUMBER(M364),AD364&gt;=Settings!$B$22,M364&gt;0))+(AY364&gt;=1))</f>
        <v/>
      </c>
      <c r="BW364" s="91">
        <f>IF(OR(AY364=0,BF364&lt;&gt;"Y",BG364&lt;&gt;"Y"),"",1+SUMPRODUCT(($A$6:$A$2604=A364)*($AY$6:$AY$2604&gt;0)*($BF$6:$BF$2604="Y")*($BG$6:$BG$2604="Y")*(($AY$6:$AY$2604&gt;AY364)+($AY$6:$AY$2604=AY364)*($AD$6:$AD$2604&gt;AD364))))</f>
        <v/>
      </c>
    </row>
    <row r="365" ht="23.85" customHeight="1" s="55">
      <c r="A365" s="90" t="n">
        <v>46296</v>
      </c>
      <c r="B365" s="91" t="inlineStr">
        <is>
          <t>KAJARIACER</t>
        </is>
      </c>
      <c r="C365" s="91" t="inlineStr">
        <is>
          <t>INE217B01036</t>
        </is>
      </c>
      <c r="D365" s="91" t="inlineStr">
        <is>
          <t>Consumer Durables</t>
        </is>
      </c>
      <c r="E365" s="91" t="inlineStr">
        <is>
          <t>Smallcap 250</t>
        </is>
      </c>
      <c r="F365" s="93" t="n">
        <v>19252</v>
      </c>
      <c r="G365" s="92" t="inlineStr">
        <is>
          <t>N</t>
        </is>
      </c>
      <c r="H365" s="94" t="n"/>
      <c r="I365" s="91" t="inlineStr">
        <is>
          <t>N</t>
        </is>
      </c>
      <c r="J365" s="92">
        <f>IF(K365="","N","Y")</f>
        <v/>
      </c>
      <c r="K365" s="94">
        <f>_xlfn.TEXTJOIN("; ",TRUE,IF(P365="52-wk low","52-wk low",""),IF(AND(AD365&gt;=Settings!$B$12,M365&lt;0),"Distribution",""),IF(AND(AJ365="Y",M365&lt;0,AK365&lt;-Settings!$B$13),"Long unwinding",""),IF(AND(AJ365="Y",M365&lt;0,AK365&gt;Settings!$B$13),"Short buildup",""))</f>
        <v/>
      </c>
      <c r="L365" s="95" t="n">
        <v>1225.1</v>
      </c>
      <c r="M365" s="96" t="n">
        <v>-0.8100000000000001</v>
      </c>
      <c r="N365" s="93" t="n">
        <v>938</v>
      </c>
      <c r="O365" s="91" t="inlineStr">
        <is>
          <t>None</t>
        </is>
      </c>
      <c r="P365" s="91" t="inlineStr">
        <is>
          <t>None</t>
        </is>
      </c>
      <c r="Q365" s="97" t="n">
        <v>6.34</v>
      </c>
      <c r="R365" s="96" t="n">
        <v>4.56</v>
      </c>
      <c r="S365" s="96" t="n">
        <v>1.37</v>
      </c>
      <c r="T365" s="96" t="n">
        <v>1.85</v>
      </c>
      <c r="U365" s="96" t="n">
        <v>2.11</v>
      </c>
      <c r="V365" s="103" t="n">
        <v>1.52</v>
      </c>
      <c r="W365" s="102" t="n">
        <v>4</v>
      </c>
      <c r="X365" s="93" t="n">
        <v>135</v>
      </c>
      <c r="Y365" s="91" t="inlineStr">
        <is>
          <t>None</t>
        </is>
      </c>
      <c r="Z365" s="99" t="n">
        <v>60.33</v>
      </c>
      <c r="AA365" s="96" t="n">
        <v>1.02</v>
      </c>
      <c r="AB365" s="96" t="n">
        <v>1.05</v>
      </c>
      <c r="AC365" s="96" t="n">
        <v>1.2</v>
      </c>
      <c r="AD365" s="96" t="n">
        <v>1.76</v>
      </c>
      <c r="AE365" s="96" t="n">
        <v>2.04</v>
      </c>
      <c r="AF365" s="103" t="n">
        <v>1.14</v>
      </c>
      <c r="AG365" s="91" t="inlineStr">
        <is>
          <t>Accumulation</t>
        </is>
      </c>
      <c r="AH365" s="100" t="n">
        <v>0</v>
      </c>
      <c r="AI365" s="101" t="n">
        <v>0</v>
      </c>
      <c r="AJ365" s="92" t="inlineStr">
        <is>
          <t>N</t>
        </is>
      </c>
      <c r="AK365" s="96" t="n"/>
      <c r="AL365" s="91" t="inlineStr">
        <is>
          <t>n/a</t>
        </is>
      </c>
      <c r="AM365" s="93" t="n"/>
      <c r="AN365" s="92" t="inlineStr">
        <is>
          <t>Smallcap250 MQ 100</t>
        </is>
      </c>
      <c r="AO365" s="102" t="n">
        <v>1</v>
      </c>
      <c r="AP365" s="103" t="n">
        <v>1.25</v>
      </c>
      <c r="AQ365" s="102" t="n">
        <v>72</v>
      </c>
      <c r="AR365" s="91" t="inlineStr">
        <is>
          <t>N</t>
        </is>
      </c>
      <c r="AS365" s="104" t="n">
        <v>0.75</v>
      </c>
      <c r="AT365" s="92">
        <f>IF(AND(P365="52-wk high",T365&gt;=Settings!$B$7),"Y","N")</f>
        <v/>
      </c>
      <c r="AU365" s="91">
        <f>IF(AND(AD365&gt;=Settings!$B$8,M365&gt;0),"Y","N")</f>
        <v/>
      </c>
      <c r="AV365" s="91">
        <f>IF(OR(AH365&gt;Settings!$B$9,AI365&gt;Settings!$B$9),"Y","N")</f>
        <v/>
      </c>
      <c r="AW365" s="91">
        <f>IF(AJ365&lt;&gt;"Y","n/a",IF(AND(M365&gt;0,AK365&gt;Settings!$B$10),"Y","N"))</f>
        <v/>
      </c>
      <c r="AX365" s="91">
        <f>IF(AO365&gt;=Settings!$B$11,"Y","N")</f>
        <v/>
      </c>
      <c r="AY365" s="99">
        <f>(AT365="Y")+(AU365="Y")+(AV365="Y")+(AW365="Y")+(AX365="Y")</f>
        <v/>
      </c>
      <c r="AZ365" s="94">
        <f>IF(AY365=0,"None",_xlfn.TEXTJOIN(", ",TRUE(),IF(AT365="Y","Breakout",""),IF(AU365="Y","Accumulation",""),IF(AV365="Y","Institutional buying",""),IF(AW365="Y","Long buildup",""),IF(AX365="Y","Momentum leader","")))</f>
        <v/>
      </c>
      <c r="BA365" s="94">
        <f>IF(BW365="","","Passes "&amp;AY365&amp;" of 5 buy-side scans"&amp;IF(G365="Y","; RED FLAG: filter out using Red flag column",""))</f>
        <v/>
      </c>
      <c r="BB365" s="91" t="inlineStr">
        <is>
          <t>None</t>
        </is>
      </c>
      <c r="BC365" s="92" t="inlineStr">
        <is>
          <t>N</t>
        </is>
      </c>
      <c r="BD365" s="94" t="n"/>
      <c r="BE365" s="94" t="n"/>
      <c r="BF365" s="92">
        <f>IF(R365*100000&gt;=Settings!$B$5,"Y","N")</f>
        <v/>
      </c>
      <c r="BG365" s="91">
        <f>IF(F365&gt;Settings!$B$6,"Y","N")</f>
        <v/>
      </c>
      <c r="BH365" s="97" t="n">
        <v>-5.31</v>
      </c>
      <c r="BI365" s="96" t="n">
        <v>0.27</v>
      </c>
      <c r="BJ365" s="96" t="n">
        <v>-0.32</v>
      </c>
      <c r="BK365" s="96" t="n">
        <v>1.79</v>
      </c>
      <c r="BL365" s="96" t="n">
        <v>23.52</v>
      </c>
      <c r="BM365" s="96" t="n">
        <v>2.79</v>
      </c>
      <c r="BN365" s="97" t="n">
        <v>0.71</v>
      </c>
      <c r="BO365" s="96" t="n">
        <v>1.16</v>
      </c>
      <c r="BP365" s="96" t="n">
        <v>3.55</v>
      </c>
      <c r="BQ365" s="96" t="n">
        <v>6.3</v>
      </c>
      <c r="BR365" s="91" t="inlineStr">
        <is>
          <t>Stacked up</t>
        </is>
      </c>
      <c r="BS365" s="91" t="inlineStr">
        <is>
          <t>None</t>
        </is>
      </c>
      <c r="BT365" s="96" t="n">
        <v>53.7</v>
      </c>
      <c r="BU365" s="91" t="inlineStr">
        <is>
          <t>N</t>
        </is>
      </c>
      <c r="BV365" s="99">
        <f>IF(OR(BF365&lt;&gt;"Y",BG365&lt;&gt;"Y"),"",(AND(ISNUMBER(BQ365),BQ365&gt;0))+(BR365="Stacked up")+(AND(ISNUMBER(BH365),BH365&gt;=-Settings!$B$17))+(AND(ISNUMBER(BK365),ISNUMBER(BM365),BK365&gt;0,BM365&gt;0))+(AND(ISNUMBER(AQ365),AQ365&gt;=Settings!$B$18))+(AND(ISNUMBER(BT365),BT365&gt;=Settings!$B$19,BT365&lt;=Settings!$B$20))+(AND(ISNUMBER(AS365),AS365&gt;0))+(AND(ISNUMBER(T365),ISNUMBER(M365),T365&gt;=Settings!$B$21,M365&gt;0))+(AND(ISNUMBER(AD365),ISNUMBER(M365),AD365&gt;=Settings!$B$22,M365&gt;0))+(AY365&gt;=1))</f>
        <v/>
      </c>
      <c r="BW365" s="91">
        <f>IF(OR(AY365=0,BF365&lt;&gt;"Y",BG365&lt;&gt;"Y"),"",1+SUMPRODUCT(($A$6:$A$2604=A365)*($AY$6:$AY$2604&gt;0)*($BF$6:$BF$2604="Y")*($BG$6:$BG$2604="Y")*(($AY$6:$AY$2604&gt;AY365)+($AY$6:$AY$2604=AY365)*($AD$6:$AD$2604&gt;AD365))))</f>
        <v/>
      </c>
    </row>
    <row r="366" ht="23.85" customHeight="1" s="55">
      <c r="A366" s="90" t="n">
        <v>46296</v>
      </c>
      <c r="B366" s="91" t="inlineStr">
        <is>
          <t>ABDL</t>
        </is>
      </c>
      <c r="C366" s="91" t="inlineStr">
        <is>
          <t>INE552Z01027</t>
        </is>
      </c>
      <c r="D366" s="91" t="inlineStr">
        <is>
          <t>Fast Moving Consumer Goods</t>
        </is>
      </c>
      <c r="E366" s="91" t="inlineStr">
        <is>
          <t>Smallcap 250</t>
        </is>
      </c>
      <c r="F366" s="93" t="n">
        <v>19005</v>
      </c>
      <c r="G366" s="92" t="inlineStr">
        <is>
          <t>N</t>
        </is>
      </c>
      <c r="H366" s="94" t="n"/>
      <c r="I366" s="91" t="inlineStr">
        <is>
          <t>N</t>
        </is>
      </c>
      <c r="J366" s="92">
        <f>IF(K366="","N","Y")</f>
        <v/>
      </c>
      <c r="K366" s="94">
        <f>_xlfn.TEXTJOIN("; ",TRUE,IF(P366="52-wk low","52-wk low",""),IF(AND(AD366&gt;=Settings!$B$12,M366&lt;0),"Distribution",""),IF(AND(AJ366="Y",M366&lt;0,AK366&lt;-Settings!$B$13),"Long unwinding",""),IF(AND(AJ366="Y",M366&lt;0,AK366&gt;Settings!$B$13),"Short buildup",""))</f>
        <v/>
      </c>
      <c r="L366" s="95" t="n">
        <v>679.45</v>
      </c>
      <c r="M366" s="96" t="n">
        <v>-5.49</v>
      </c>
      <c r="N366" s="93" t="n">
        <v>2533</v>
      </c>
      <c r="O366" s="91" t="inlineStr">
        <is>
          <t>None</t>
        </is>
      </c>
      <c r="P366" s="91" t="inlineStr">
        <is>
          <t>None</t>
        </is>
      </c>
      <c r="Q366" s="97" t="n">
        <v>10.57</v>
      </c>
      <c r="R366" s="96" t="n">
        <v>11.47</v>
      </c>
      <c r="S366" s="96" t="n">
        <v>0.96</v>
      </c>
      <c r="T366" s="96" t="n">
        <v>1.62</v>
      </c>
      <c r="U366" s="96" t="n">
        <v>1.88</v>
      </c>
      <c r="V366" s="103" t="n">
        <v>2.01</v>
      </c>
      <c r="W366" s="102" t="n">
        <v>11</v>
      </c>
      <c r="X366" s="93" t="n"/>
      <c r="Y366" s="91" t="inlineStr">
        <is>
          <t>None</t>
        </is>
      </c>
      <c r="Z366" s="99" t="n">
        <v>56.95</v>
      </c>
      <c r="AA366" s="96" t="n">
        <v>1.31</v>
      </c>
      <c r="AB366" s="96" t="n">
        <v>1.26</v>
      </c>
      <c r="AC366" s="96" t="n">
        <v>1.72</v>
      </c>
      <c r="AD366" s="96" t="n">
        <v>2.57</v>
      </c>
      <c r="AE366" s="96" t="n">
        <v>2.76</v>
      </c>
      <c r="AF366" s="103" t="n">
        <v>0.84</v>
      </c>
      <c r="AG366" s="91" t="inlineStr">
        <is>
          <t>Normal</t>
        </is>
      </c>
      <c r="AH366" s="100" t="n">
        <v>0</v>
      </c>
      <c r="AI366" s="101" t="n">
        <v>0</v>
      </c>
      <c r="AJ366" s="92" t="inlineStr">
        <is>
          <t>N</t>
        </is>
      </c>
      <c r="AK366" s="96" t="n"/>
      <c r="AL366" s="91" t="inlineStr">
        <is>
          <t>n/a</t>
        </is>
      </c>
      <c r="AM366" s="93" t="n"/>
      <c r="AN366" s="92" t="inlineStr">
        <is>
          <t>None</t>
        </is>
      </c>
      <c r="AO366" s="102" t="n">
        <v>0</v>
      </c>
      <c r="AP366" s="103" t="n">
        <v>1.87</v>
      </c>
      <c r="AQ366" s="102" t="n">
        <v>88</v>
      </c>
      <c r="AR366" s="91" t="inlineStr">
        <is>
          <t>N</t>
        </is>
      </c>
      <c r="AS366" s="104" t="n">
        <v>2.11</v>
      </c>
      <c r="AT366" s="92">
        <f>IF(AND(P366="52-wk high",T366&gt;=Settings!$B$7),"Y","N")</f>
        <v/>
      </c>
      <c r="AU366" s="91">
        <f>IF(AND(AD366&gt;=Settings!$B$8,M366&gt;0),"Y","N")</f>
        <v/>
      </c>
      <c r="AV366" s="91">
        <f>IF(OR(AH366&gt;Settings!$B$9,AI366&gt;Settings!$B$9),"Y","N")</f>
        <v/>
      </c>
      <c r="AW366" s="91">
        <f>IF(AJ366&lt;&gt;"Y","n/a",IF(AND(M366&gt;0,AK366&gt;Settings!$B$10),"Y","N"))</f>
        <v/>
      </c>
      <c r="AX366" s="91">
        <f>IF(AO366&gt;=Settings!$B$11,"Y","N")</f>
        <v/>
      </c>
      <c r="AY366" s="99">
        <f>(AT366="Y")+(AU366="Y")+(AV366="Y")+(AW366="Y")+(AX366="Y")</f>
        <v/>
      </c>
      <c r="AZ366" s="94">
        <f>IF(AY366=0,"None",_xlfn.TEXTJOIN(", ",TRUE(),IF(AT366="Y","Breakout",""),IF(AU366="Y","Accumulation",""),IF(AV366="Y","Institutional buying",""),IF(AW366="Y","Long buildup",""),IF(AX366="Y","Momentum leader","")))</f>
        <v/>
      </c>
      <c r="BA366" s="94">
        <f>IF(BW366="","","Passes "&amp;AY366&amp;" of 5 buy-side scans"&amp;IF(G366="Y","; RED FLAG: filter out using Red flag column",""))</f>
        <v/>
      </c>
      <c r="BB366" s="91" t="inlineStr">
        <is>
          <t>None</t>
        </is>
      </c>
      <c r="BC366" s="92" t="inlineStr">
        <is>
          <t>Y</t>
        </is>
      </c>
      <c r="BD366" s="94" t="inlineStr">
        <is>
          <t>PE &gt; 50</t>
        </is>
      </c>
      <c r="BE366" s="94" t="n"/>
      <c r="BF366" s="92">
        <f>IF(R366*100000&gt;=Settings!$B$5,"Y","N")</f>
        <v/>
      </c>
      <c r="BG366" s="91">
        <f>IF(F366&gt;Settings!$B$6,"Y","N")</f>
        <v/>
      </c>
      <c r="BH366" s="97" t="n">
        <v>-9.859999999999999</v>
      </c>
      <c r="BI366" s="96" t="n">
        <v>-4.59</v>
      </c>
      <c r="BJ366" s="96" t="n">
        <v>10.09</v>
      </c>
      <c r="BK366" s="96" t="n">
        <v>1.48</v>
      </c>
      <c r="BL366" s="96" t="n">
        <v>61.18</v>
      </c>
      <c r="BM366" s="96" t="n">
        <v>28.17</v>
      </c>
      <c r="BN366" s="97" t="n">
        <v>1.97</v>
      </c>
      <c r="BO366" s="96" t="n">
        <v>6.21</v>
      </c>
      <c r="BP366" s="96" t="n">
        <v>10.38</v>
      </c>
      <c r="BQ366" s="96" t="n">
        <v>15.33</v>
      </c>
      <c r="BR366" s="91" t="inlineStr">
        <is>
          <t>Stacked up</t>
        </is>
      </c>
      <c r="BS366" s="91" t="inlineStr">
        <is>
          <t>None</t>
        </is>
      </c>
      <c r="BT366" s="96" t="n">
        <v>53.6</v>
      </c>
      <c r="BU366" s="91" t="inlineStr">
        <is>
          <t>N</t>
        </is>
      </c>
      <c r="BV366" s="99">
        <f>IF(OR(BF366&lt;&gt;"Y",BG366&lt;&gt;"Y"),"",(AND(ISNUMBER(BQ366),BQ366&gt;0))+(BR366="Stacked up")+(AND(ISNUMBER(BH366),BH366&gt;=-Settings!$B$17))+(AND(ISNUMBER(BK366),ISNUMBER(BM366),BK366&gt;0,BM366&gt;0))+(AND(ISNUMBER(AQ366),AQ366&gt;=Settings!$B$18))+(AND(ISNUMBER(BT366),BT366&gt;=Settings!$B$19,BT366&lt;=Settings!$B$20))+(AND(ISNUMBER(AS366),AS366&gt;0))+(AND(ISNUMBER(T366),ISNUMBER(M366),T366&gt;=Settings!$B$21,M366&gt;0))+(AND(ISNUMBER(AD366),ISNUMBER(M366),AD366&gt;=Settings!$B$22,M366&gt;0))+(AY366&gt;=1))</f>
        <v/>
      </c>
      <c r="BW366" s="91">
        <f>IF(OR(AY366=0,BF366&lt;&gt;"Y",BG366&lt;&gt;"Y"),"",1+SUMPRODUCT(($A$6:$A$2604=A366)*($AY$6:$AY$2604&gt;0)*($BF$6:$BF$2604="Y")*($BG$6:$BG$2604="Y")*(($AY$6:$AY$2604&gt;AY366)+($AY$6:$AY$2604=AY366)*($AD$6:$AD$2604&gt;AD366))))</f>
        <v/>
      </c>
    </row>
    <row r="367" ht="23.85" customHeight="1" s="55">
      <c r="A367" s="90" t="n">
        <v>46296</v>
      </c>
      <c r="B367" s="91" t="inlineStr">
        <is>
          <t>EIHOTEL</t>
        </is>
      </c>
      <c r="C367" s="91" t="inlineStr">
        <is>
          <t>INE230A01023</t>
        </is>
      </c>
      <c r="D367" s="91" t="inlineStr">
        <is>
          <t>Consumer Services</t>
        </is>
      </c>
      <c r="E367" s="91" t="inlineStr">
        <is>
          <t>Smallcap 250</t>
        </is>
      </c>
      <c r="F367" s="93" t="n">
        <v>18626</v>
      </c>
      <c r="G367" s="92" t="inlineStr">
        <is>
          <t>N</t>
        </is>
      </c>
      <c r="H367" s="94" t="n"/>
      <c r="I367" s="91" t="inlineStr">
        <is>
          <t>N</t>
        </is>
      </c>
      <c r="J367" s="92">
        <f>IF(K367="","N","Y")</f>
        <v/>
      </c>
      <c r="K367" s="94">
        <f>_xlfn.TEXTJOIN("; ",TRUE,IF(P367="52-wk low","52-wk low",""),IF(AND(AD367&gt;=Settings!$B$12,M367&lt;0),"Distribution",""),IF(AND(AJ367="Y",M367&lt;0,AK367&lt;-Settings!$B$13),"Long unwinding",""),IF(AND(AJ367="Y",M367&lt;0,AK367&gt;Settings!$B$13),"Short buildup",""))</f>
        <v/>
      </c>
      <c r="L367" s="95" t="n">
        <v>297.85</v>
      </c>
      <c r="M367" s="96" t="n">
        <v>-1.08</v>
      </c>
      <c r="N367" s="93" t="n">
        <v>1086</v>
      </c>
      <c r="O367" s="91" t="inlineStr">
        <is>
          <t>None</t>
        </is>
      </c>
      <c r="P367" s="91" t="inlineStr">
        <is>
          <t>None</t>
        </is>
      </c>
      <c r="Q367" s="97" t="n">
        <v>1.68</v>
      </c>
      <c r="R367" s="96" t="n">
        <v>4.33</v>
      </c>
      <c r="S367" s="96" t="n">
        <v>0.39</v>
      </c>
      <c r="T367" s="96" t="n">
        <v>0.5600000000000001</v>
      </c>
      <c r="U367" s="96" t="n">
        <v>0.65</v>
      </c>
      <c r="V367" s="103" t="n">
        <v>1.67</v>
      </c>
      <c r="W367" s="102" t="n">
        <v>7</v>
      </c>
      <c r="X367" s="93" t="n"/>
      <c r="Y367" s="91" t="inlineStr">
        <is>
          <t>None</t>
        </is>
      </c>
      <c r="Z367" s="99" t="n">
        <v>52.46</v>
      </c>
      <c r="AA367" s="96" t="n">
        <v>1.02</v>
      </c>
      <c r="AB367" s="96" t="n">
        <v>0.99</v>
      </c>
      <c r="AC367" s="96" t="n">
        <v>0.46</v>
      </c>
      <c r="AD367" s="96" t="n">
        <v>0.59</v>
      </c>
      <c r="AE367" s="96" t="n">
        <v>0.6899999999999999</v>
      </c>
      <c r="AF367" s="103" t="n">
        <v>0.89</v>
      </c>
      <c r="AG367" s="91" t="inlineStr">
        <is>
          <t>Drying up</t>
        </is>
      </c>
      <c r="AH367" s="100" t="n">
        <v>0</v>
      </c>
      <c r="AI367" s="101" t="n">
        <v>0</v>
      </c>
      <c r="AJ367" s="92" t="inlineStr">
        <is>
          <t>N</t>
        </is>
      </c>
      <c r="AK367" s="96" t="n"/>
      <c r="AL367" s="91" t="inlineStr">
        <is>
          <t>n/a</t>
        </is>
      </c>
      <c r="AM367" s="93" t="n"/>
      <c r="AN367" s="92" t="inlineStr">
        <is>
          <t>None</t>
        </is>
      </c>
      <c r="AO367" s="102" t="n">
        <v>0</v>
      </c>
      <c r="AP367" s="103" t="n">
        <v>0.72</v>
      </c>
      <c r="AQ367" s="102" t="n">
        <v>40</v>
      </c>
      <c r="AR367" s="91" t="inlineStr">
        <is>
          <t>N</t>
        </is>
      </c>
      <c r="AS367" s="104" t="n">
        <v>2.34</v>
      </c>
      <c r="AT367" s="92">
        <f>IF(AND(P367="52-wk high",T367&gt;=Settings!$B$7),"Y","N")</f>
        <v/>
      </c>
      <c r="AU367" s="91">
        <f>IF(AND(AD367&gt;=Settings!$B$8,M367&gt;0),"Y","N")</f>
        <v/>
      </c>
      <c r="AV367" s="91">
        <f>IF(OR(AH367&gt;Settings!$B$9,AI367&gt;Settings!$B$9),"Y","N")</f>
        <v/>
      </c>
      <c r="AW367" s="91">
        <f>IF(AJ367&lt;&gt;"Y","n/a",IF(AND(M367&gt;0,AK367&gt;Settings!$B$10),"Y","N"))</f>
        <v/>
      </c>
      <c r="AX367" s="91">
        <f>IF(AO367&gt;=Settings!$B$11,"Y","N")</f>
        <v/>
      </c>
      <c r="AY367" s="99">
        <f>(AT367="Y")+(AU367="Y")+(AV367="Y")+(AW367="Y")+(AX367="Y")</f>
        <v/>
      </c>
      <c r="AZ367" s="94">
        <f>IF(AY367=0,"None",_xlfn.TEXTJOIN(", ",TRUE(),IF(AT367="Y","Breakout",""),IF(AU367="Y","Accumulation",""),IF(AV367="Y","Institutional buying",""),IF(AW367="Y","Long buildup",""),IF(AX367="Y","Momentum leader","")))</f>
        <v/>
      </c>
      <c r="BA367" s="94">
        <f>IF(BW367="","","Passes "&amp;AY367&amp;" of 5 buy-side scans"&amp;IF(G367="Y","; RED FLAG: filter out using Red flag column",""))</f>
        <v/>
      </c>
      <c r="BB367" s="91" t="inlineStr">
        <is>
          <t>None</t>
        </is>
      </c>
      <c r="BC367" s="92" t="inlineStr">
        <is>
          <t>N</t>
        </is>
      </c>
      <c r="BD367" s="94" t="n"/>
      <c r="BE367" s="94" t="n"/>
      <c r="BF367" s="92">
        <f>IF(R367*100000&gt;=Settings!$B$5,"Y","N")</f>
        <v/>
      </c>
      <c r="BG367" s="91">
        <f>IF(F367&gt;Settings!$B$6,"Y","N")</f>
        <v/>
      </c>
      <c r="BH367" s="97" t="n">
        <v>-28.05</v>
      </c>
      <c r="BI367" s="96" t="n">
        <v>0.32</v>
      </c>
      <c r="BJ367" s="96" t="n">
        <v>1.15</v>
      </c>
      <c r="BK367" s="96" t="n">
        <v>-8.41</v>
      </c>
      <c r="BL367" s="96" t="n">
        <v>6.37</v>
      </c>
      <c r="BM367" s="96" t="n">
        <v>-18.54</v>
      </c>
      <c r="BN367" s="97" t="n">
        <v>-0.24</v>
      </c>
      <c r="BO367" s="96" t="n">
        <v>-1.76</v>
      </c>
      <c r="BP367" s="96" t="n">
        <v>-3.99</v>
      </c>
      <c r="BQ367" s="96" t="n">
        <v>-7.85</v>
      </c>
      <c r="BR367" s="91" t="inlineStr">
        <is>
          <t>Stacked down</t>
        </is>
      </c>
      <c r="BS367" s="91" t="inlineStr">
        <is>
          <t>None</t>
        </is>
      </c>
      <c r="BT367" s="96" t="n">
        <v>49.1</v>
      </c>
      <c r="BU367" s="91" t="inlineStr">
        <is>
          <t>N</t>
        </is>
      </c>
      <c r="BV367" s="99">
        <f>IF(OR(BF367&lt;&gt;"Y",BG367&lt;&gt;"Y"),"",(AND(ISNUMBER(BQ367),BQ367&gt;0))+(BR367="Stacked up")+(AND(ISNUMBER(BH367),BH367&gt;=-Settings!$B$17))+(AND(ISNUMBER(BK367),ISNUMBER(BM367),BK367&gt;0,BM367&gt;0))+(AND(ISNUMBER(AQ367),AQ367&gt;=Settings!$B$18))+(AND(ISNUMBER(BT367),BT367&gt;=Settings!$B$19,BT367&lt;=Settings!$B$20))+(AND(ISNUMBER(AS367),AS367&gt;0))+(AND(ISNUMBER(T367),ISNUMBER(M367),T367&gt;=Settings!$B$21,M367&gt;0))+(AND(ISNUMBER(AD367),ISNUMBER(M367),AD367&gt;=Settings!$B$22,M367&gt;0))+(AY367&gt;=1))</f>
        <v/>
      </c>
      <c r="BW367" s="91">
        <f>IF(OR(AY367=0,BF367&lt;&gt;"Y",BG367&lt;&gt;"Y"),"",1+SUMPRODUCT(($A$6:$A$2604=A367)*($AY$6:$AY$2604&gt;0)*($BF$6:$BF$2604="Y")*($BG$6:$BG$2604="Y")*(($AY$6:$AY$2604&gt;AY367)+($AY$6:$AY$2604=AY367)*($AD$6:$AD$2604&gt;AD367))))</f>
        <v/>
      </c>
    </row>
    <row r="368" ht="23.85" customHeight="1" s="55">
      <c r="A368" s="90" t="n">
        <v>46296</v>
      </c>
      <c r="B368" s="91" t="inlineStr">
        <is>
          <t>BRIGADE</t>
        </is>
      </c>
      <c r="C368" s="91" t="inlineStr">
        <is>
          <t>INE791I01019</t>
        </is>
      </c>
      <c r="D368" s="91" t="inlineStr">
        <is>
          <t>Realty</t>
        </is>
      </c>
      <c r="E368" s="91" t="inlineStr">
        <is>
          <t>Smallcap 250</t>
        </is>
      </c>
      <c r="F368" s="93" t="n">
        <v>18582</v>
      </c>
      <c r="G368" s="92" t="inlineStr">
        <is>
          <t>N</t>
        </is>
      </c>
      <c r="H368" s="94" t="n"/>
      <c r="I368" s="91" t="inlineStr">
        <is>
          <t>N</t>
        </is>
      </c>
      <c r="J368" s="92">
        <f>IF(K368="","N","Y")</f>
        <v/>
      </c>
      <c r="K368" s="94">
        <f>_xlfn.TEXTJOIN("; ",TRUE,IF(P368="52-wk low","52-wk low",""),IF(AND(AD368&gt;=Settings!$B$12,M368&lt;0),"Distribution",""),IF(AND(AJ368="Y",M368&lt;0,AK368&lt;-Settings!$B$13),"Long unwinding",""),IF(AND(AJ368="Y",M368&lt;0,AK368&gt;Settings!$B$13),"Short buildup",""))</f>
        <v/>
      </c>
      <c r="L368" s="95" t="n">
        <v>569.55</v>
      </c>
      <c r="M368" s="96" t="n">
        <v>-0.99</v>
      </c>
      <c r="N368" s="93" t="n">
        <v>1043</v>
      </c>
      <c r="O368" s="91" t="inlineStr">
        <is>
          <t>None</t>
        </is>
      </c>
      <c r="P368" s="91" t="inlineStr">
        <is>
          <t>None</t>
        </is>
      </c>
      <c r="Q368" s="97" t="n">
        <v>3.11</v>
      </c>
      <c r="R368" s="96" t="n">
        <v>6.66</v>
      </c>
      <c r="S368" s="96" t="n">
        <v>0.47</v>
      </c>
      <c r="T368" s="96" t="n">
        <v>0.55</v>
      </c>
      <c r="U368" s="96" t="n">
        <v>0.48</v>
      </c>
      <c r="V368" s="103" t="n">
        <v>1.02</v>
      </c>
      <c r="W368" s="102" t="n">
        <v>2</v>
      </c>
      <c r="X368" s="93" t="n"/>
      <c r="Y368" s="91" t="inlineStr">
        <is>
          <t>None</t>
        </is>
      </c>
      <c r="Z368" s="99" t="n">
        <v>43.48</v>
      </c>
      <c r="AA368" s="96" t="n">
        <v>1.09</v>
      </c>
      <c r="AB368" s="96" t="n">
        <v>1.03</v>
      </c>
      <c r="AC368" s="96" t="n">
        <v>0.66</v>
      </c>
      <c r="AD368" s="96" t="n">
        <v>0.65</v>
      </c>
      <c r="AE368" s="96" t="n">
        <v>0.5600000000000001</v>
      </c>
      <c r="AF368" s="103" t="n">
        <v>0.84</v>
      </c>
      <c r="AG368" s="91" t="inlineStr">
        <is>
          <t>Normal</t>
        </is>
      </c>
      <c r="AH368" s="100" t="n">
        <v>0</v>
      </c>
      <c r="AI368" s="101" t="n">
        <v>0</v>
      </c>
      <c r="AJ368" s="92" t="inlineStr">
        <is>
          <t>N</t>
        </is>
      </c>
      <c r="AK368" s="96" t="n"/>
      <c r="AL368" s="91" t="inlineStr">
        <is>
          <t>n/a</t>
        </is>
      </c>
      <c r="AM368" s="93" t="n"/>
      <c r="AN368" s="92" t="inlineStr">
        <is>
          <t>None</t>
        </is>
      </c>
      <c r="AO368" s="102" t="n">
        <v>0</v>
      </c>
      <c r="AP368" s="103" t="n">
        <v>0.5600000000000001</v>
      </c>
      <c r="AQ368" s="102" t="n">
        <v>12</v>
      </c>
      <c r="AR368" s="91" t="inlineStr">
        <is>
          <t>N</t>
        </is>
      </c>
      <c r="AS368" s="104" t="n">
        <v>2.36</v>
      </c>
      <c r="AT368" s="92">
        <f>IF(AND(P368="52-wk high",T368&gt;=Settings!$B$7),"Y","N")</f>
        <v/>
      </c>
      <c r="AU368" s="91">
        <f>IF(AND(AD368&gt;=Settings!$B$8,M368&gt;0),"Y","N")</f>
        <v/>
      </c>
      <c r="AV368" s="91">
        <f>IF(OR(AH368&gt;Settings!$B$9,AI368&gt;Settings!$B$9),"Y","N")</f>
        <v/>
      </c>
      <c r="AW368" s="91">
        <f>IF(AJ368&lt;&gt;"Y","n/a",IF(AND(M368&gt;0,AK368&gt;Settings!$B$10),"Y","N"))</f>
        <v/>
      </c>
      <c r="AX368" s="91">
        <f>IF(AO368&gt;=Settings!$B$11,"Y","N")</f>
        <v/>
      </c>
      <c r="AY368" s="99">
        <f>(AT368="Y")+(AU368="Y")+(AV368="Y")+(AW368="Y")+(AX368="Y")</f>
        <v/>
      </c>
      <c r="AZ368" s="94">
        <f>IF(AY368=0,"None",_xlfn.TEXTJOIN(", ",TRUE(),IF(AT368="Y","Breakout",""),IF(AU368="Y","Accumulation",""),IF(AV368="Y","Institutional buying",""),IF(AW368="Y","Long buildup",""),IF(AX368="Y","Momentum leader","")))</f>
        <v/>
      </c>
      <c r="BA368" s="94">
        <f>IF(BW368="","","Passes "&amp;AY368&amp;" of 5 buy-side scans"&amp;IF(G368="Y","; RED FLAG: filter out using Red flag column",""))</f>
        <v/>
      </c>
      <c r="BB368" s="91" t="inlineStr">
        <is>
          <t>None</t>
        </is>
      </c>
      <c r="BC368" s="92" t="inlineStr">
        <is>
          <t>N</t>
        </is>
      </c>
      <c r="BD368" s="94" t="n"/>
      <c r="BE368" s="94" t="inlineStr">
        <is>
          <t>BONUS 1:3, ex 17-Jun-2026</t>
        </is>
      </c>
      <c r="BF368" s="92">
        <f>IF(R368*100000&gt;=Settings!$B$5,"Y","N")</f>
        <v/>
      </c>
      <c r="BG368" s="91">
        <f>IF(F368&gt;Settings!$B$6,"Y","N")</f>
        <v/>
      </c>
      <c r="BH368" s="97" t="n">
        <v>-28.98</v>
      </c>
      <c r="BI368" s="96" t="n">
        <v>-6.05</v>
      </c>
      <c r="BJ368" s="96" t="n">
        <v>-11.71</v>
      </c>
      <c r="BK368" s="96" t="n">
        <v>13.3</v>
      </c>
      <c r="BL368" s="96" t="n">
        <v>-15.32</v>
      </c>
      <c r="BM368" s="96" t="n">
        <v>-36.39</v>
      </c>
      <c r="BN368" s="97" t="n">
        <v>-6.44</v>
      </c>
      <c r="BO368" s="96" t="n">
        <v>-7.19</v>
      </c>
      <c r="BP368" s="96" t="n">
        <v>-9.609999999999999</v>
      </c>
      <c r="BQ368" s="96" t="n">
        <v>-16.81</v>
      </c>
      <c r="BR368" s="91" t="inlineStr">
        <is>
          <t>Stacked down</t>
        </is>
      </c>
      <c r="BS368" s="91" t="inlineStr">
        <is>
          <t>None</t>
        </is>
      </c>
      <c r="BT368" s="96" t="n">
        <v>30.6</v>
      </c>
      <c r="BU368" s="91" t="inlineStr">
        <is>
          <t>N</t>
        </is>
      </c>
      <c r="BV368" s="99">
        <f>IF(OR(BF368&lt;&gt;"Y",BG368&lt;&gt;"Y"),"",(AND(ISNUMBER(BQ368),BQ368&gt;0))+(BR368="Stacked up")+(AND(ISNUMBER(BH368),BH368&gt;=-Settings!$B$17))+(AND(ISNUMBER(BK368),ISNUMBER(BM368),BK368&gt;0,BM368&gt;0))+(AND(ISNUMBER(AQ368),AQ368&gt;=Settings!$B$18))+(AND(ISNUMBER(BT368),BT368&gt;=Settings!$B$19,BT368&lt;=Settings!$B$20))+(AND(ISNUMBER(AS368),AS368&gt;0))+(AND(ISNUMBER(T368),ISNUMBER(M368),T368&gt;=Settings!$B$21,M368&gt;0))+(AND(ISNUMBER(AD368),ISNUMBER(M368),AD368&gt;=Settings!$B$22,M368&gt;0))+(AY368&gt;=1))</f>
        <v/>
      </c>
      <c r="BW368" s="91">
        <f>IF(OR(AY368=0,BF368&lt;&gt;"Y",BG368&lt;&gt;"Y"),"",1+SUMPRODUCT(($A$6:$A$2604=A368)*($AY$6:$AY$2604&gt;0)*($BF$6:$BF$2604="Y")*($BG$6:$BG$2604="Y")*(($AY$6:$AY$2604&gt;AY368)+($AY$6:$AY$2604=AY368)*($AD$6:$AD$2604&gt;AD368))))</f>
        <v/>
      </c>
    </row>
    <row r="369" ht="23.85" customHeight="1" s="55">
      <c r="A369" s="90" t="n">
        <v>46296</v>
      </c>
      <c r="B369" s="91" t="inlineStr">
        <is>
          <t>ELGIEQUIP</t>
        </is>
      </c>
      <c r="C369" s="91" t="inlineStr">
        <is>
          <t>INE285A01027</t>
        </is>
      </c>
      <c r="D369" s="91" t="inlineStr">
        <is>
          <t>Capital Goods</t>
        </is>
      </c>
      <c r="E369" s="91" t="inlineStr">
        <is>
          <t>Smallcap 250</t>
        </is>
      </c>
      <c r="F369" s="93" t="n">
        <v>18528</v>
      </c>
      <c r="G369" s="92" t="inlineStr">
        <is>
          <t>N</t>
        </is>
      </c>
      <c r="H369" s="94" t="n"/>
      <c r="I369" s="91" t="inlineStr">
        <is>
          <t>N</t>
        </is>
      </c>
      <c r="J369" s="92">
        <f>IF(K369="","N","Y")</f>
        <v/>
      </c>
      <c r="K369" s="94">
        <f>_xlfn.TEXTJOIN("; ",TRUE,IF(P369="52-wk low","52-wk low",""),IF(AND(AD369&gt;=Settings!$B$12,M369&lt;0),"Distribution",""),IF(AND(AJ369="Y",M369&lt;0,AK369&lt;-Settings!$B$13),"Long unwinding",""),IF(AND(AJ369="Y",M369&lt;0,AK369&gt;Settings!$B$13),"Short buildup",""))</f>
        <v/>
      </c>
      <c r="L369" s="95" t="n">
        <v>584.65</v>
      </c>
      <c r="M369" s="96" t="n">
        <v>-3.97</v>
      </c>
      <c r="N369" s="93" t="n">
        <v>2339</v>
      </c>
      <c r="O369" s="91" t="inlineStr">
        <is>
          <t>None</t>
        </is>
      </c>
      <c r="P369" s="91" t="inlineStr">
        <is>
          <t>None</t>
        </is>
      </c>
      <c r="Q369" s="97" t="n">
        <v>4.35</v>
      </c>
      <c r="R369" s="96" t="n">
        <v>3.93</v>
      </c>
      <c r="S369" s="96" t="n">
        <v>1.12</v>
      </c>
      <c r="T369" s="96" t="n">
        <v>0.8100000000000001</v>
      </c>
      <c r="U369" s="96" t="n">
        <v>0.79</v>
      </c>
      <c r="V369" s="103" t="n">
        <v>0.71</v>
      </c>
      <c r="W369" s="102" t="n">
        <v>0</v>
      </c>
      <c r="X369" s="93" t="n"/>
      <c r="Y369" s="91" t="inlineStr">
        <is>
          <t>None</t>
        </is>
      </c>
      <c r="Z369" s="99" t="n">
        <v>48.54</v>
      </c>
      <c r="AA369" s="96" t="n">
        <v>1.02</v>
      </c>
      <c r="AB369" s="96" t="n">
        <v>0.99</v>
      </c>
      <c r="AC369" s="96" t="n">
        <v>1.15</v>
      </c>
      <c r="AD369" s="96" t="n">
        <v>0.99</v>
      </c>
      <c r="AE369" s="96" t="n">
        <v>0.9</v>
      </c>
      <c r="AF369" s="103" t="n">
        <v>1.1</v>
      </c>
      <c r="AG369" s="91" t="inlineStr">
        <is>
          <t>Normal</t>
        </is>
      </c>
      <c r="AH369" s="100" t="n">
        <v>0</v>
      </c>
      <c r="AI369" s="101" t="n">
        <v>0</v>
      </c>
      <c r="AJ369" s="92" t="inlineStr">
        <is>
          <t>N</t>
        </is>
      </c>
      <c r="AK369" s="96" t="n"/>
      <c r="AL369" s="91" t="inlineStr">
        <is>
          <t>n/a</t>
        </is>
      </c>
      <c r="AM369" s="93" t="n"/>
      <c r="AN369" s="92" t="inlineStr">
        <is>
          <t>Smallcap250 MQ 100; MidSmall400 MQ 100</t>
        </is>
      </c>
      <c r="AO369" s="102" t="n">
        <v>2</v>
      </c>
      <c r="AP369" s="103" t="n">
        <v>1.43</v>
      </c>
      <c r="AQ369" s="102" t="n">
        <v>77</v>
      </c>
      <c r="AR369" s="91" t="inlineStr">
        <is>
          <t>N</t>
        </is>
      </c>
      <c r="AS369" s="104" t="n">
        <v>5.9</v>
      </c>
      <c r="AT369" s="92">
        <f>IF(AND(P369="52-wk high",T369&gt;=Settings!$B$7),"Y","N")</f>
        <v/>
      </c>
      <c r="AU369" s="91">
        <f>IF(AND(AD369&gt;=Settings!$B$8,M369&gt;0),"Y","N")</f>
        <v/>
      </c>
      <c r="AV369" s="91">
        <f>IF(OR(AH369&gt;Settings!$B$9,AI369&gt;Settings!$B$9),"Y","N")</f>
        <v/>
      </c>
      <c r="AW369" s="91">
        <f>IF(AJ369&lt;&gt;"Y","n/a",IF(AND(M369&gt;0,AK369&gt;Settings!$B$10),"Y","N"))</f>
        <v/>
      </c>
      <c r="AX369" s="91">
        <f>IF(AO369&gt;=Settings!$B$11,"Y","N")</f>
        <v/>
      </c>
      <c r="AY369" s="99">
        <f>(AT369="Y")+(AU369="Y")+(AV369="Y")+(AW369="Y")+(AX369="Y")</f>
        <v/>
      </c>
      <c r="AZ369" s="94">
        <f>IF(AY369=0,"None",_xlfn.TEXTJOIN(", ",TRUE(),IF(AT369="Y","Breakout",""),IF(AU369="Y","Accumulation",""),IF(AV369="Y","Institutional buying",""),IF(AW369="Y","Long buildup",""),IF(AX369="Y","Momentum leader","")))</f>
        <v/>
      </c>
      <c r="BA369" s="94">
        <f>IF(BW369="","","Passes "&amp;AY369&amp;" of 5 buy-side scans"&amp;IF(G369="Y","; RED FLAG: filter out using Red flag column",""))</f>
        <v/>
      </c>
      <c r="BB369" s="91" t="inlineStr">
        <is>
          <t>None</t>
        </is>
      </c>
      <c r="BC369" s="92" t="inlineStr">
        <is>
          <t>N</t>
        </is>
      </c>
      <c r="BD369" s="94" t="n"/>
      <c r="BE369" s="94" t="n"/>
      <c r="BF369" s="92">
        <f>IF(R369*100000&gt;=Settings!$B$5,"Y","N")</f>
        <v/>
      </c>
      <c r="BG369" s="91">
        <f>IF(F369&gt;Settings!$B$6,"Y","N")</f>
        <v/>
      </c>
      <c r="BH369" s="97" t="n">
        <v>-10.52</v>
      </c>
      <c r="BI369" s="96" t="n">
        <v>-3.97</v>
      </c>
      <c r="BJ369" s="96" t="n">
        <v>-7.04</v>
      </c>
      <c r="BK369" s="96" t="n">
        <v>-3.5</v>
      </c>
      <c r="BL369" s="96" t="n">
        <v>22.03</v>
      </c>
      <c r="BM369" s="96" t="n">
        <v>21.31</v>
      </c>
      <c r="BN369" s="97" t="n">
        <v>-3.68</v>
      </c>
      <c r="BO369" s="96" t="n">
        <v>-3.25</v>
      </c>
      <c r="BP369" s="96" t="n">
        <v>-0.6899999999999999</v>
      </c>
      <c r="BQ369" s="96" t="n">
        <v>4.05</v>
      </c>
      <c r="BR369" s="91" t="inlineStr">
        <is>
          <t>Mixed</t>
        </is>
      </c>
      <c r="BS369" s="91" t="inlineStr">
        <is>
          <t>None</t>
        </is>
      </c>
      <c r="BT369" s="96" t="n">
        <v>35.7</v>
      </c>
      <c r="BU369" s="91" t="inlineStr">
        <is>
          <t>N</t>
        </is>
      </c>
      <c r="BV369" s="99">
        <f>IF(OR(BF369&lt;&gt;"Y",BG369&lt;&gt;"Y"),"",(AND(ISNUMBER(BQ369),BQ369&gt;0))+(BR369="Stacked up")+(AND(ISNUMBER(BH369),BH369&gt;=-Settings!$B$17))+(AND(ISNUMBER(BK369),ISNUMBER(BM369),BK369&gt;0,BM369&gt;0))+(AND(ISNUMBER(AQ369),AQ369&gt;=Settings!$B$18))+(AND(ISNUMBER(BT369),BT369&gt;=Settings!$B$19,BT369&lt;=Settings!$B$20))+(AND(ISNUMBER(AS369),AS369&gt;0))+(AND(ISNUMBER(T369),ISNUMBER(M369),T369&gt;=Settings!$B$21,M369&gt;0))+(AND(ISNUMBER(AD369),ISNUMBER(M369),AD369&gt;=Settings!$B$22,M369&gt;0))+(AY369&gt;=1))</f>
        <v/>
      </c>
      <c r="BW369" s="91">
        <f>IF(OR(AY369=0,BF369&lt;&gt;"Y",BG369&lt;&gt;"Y"),"",1+SUMPRODUCT(($A$6:$A$2604=A369)*($AY$6:$AY$2604&gt;0)*($BF$6:$BF$2604="Y")*($BG$6:$BG$2604="Y")*(($AY$6:$AY$2604&gt;AY369)+($AY$6:$AY$2604=AY369)*($AD$6:$AD$2604&gt;AD369))))</f>
        <v/>
      </c>
    </row>
    <row r="370" ht="23.85" customHeight="1" s="55">
      <c r="A370" s="90" t="n">
        <v>46296</v>
      </c>
      <c r="B370" s="91" t="inlineStr">
        <is>
          <t>AZAD</t>
        </is>
      </c>
      <c r="C370" s="91" t="inlineStr">
        <is>
          <t>INE02IJ01035</t>
        </is>
      </c>
      <c r="D370" s="91" t="inlineStr">
        <is>
          <t>Capital Goods</t>
        </is>
      </c>
      <c r="E370" s="91" t="inlineStr">
        <is>
          <t>Smallcap 250</t>
        </is>
      </c>
      <c r="F370" s="93" t="n">
        <v>18476</v>
      </c>
      <c r="G370" s="92" t="inlineStr">
        <is>
          <t>N</t>
        </is>
      </c>
      <c r="H370" s="94" t="n"/>
      <c r="I370" s="91" t="inlineStr">
        <is>
          <t>N</t>
        </is>
      </c>
      <c r="J370" s="92">
        <f>IF(K370="","N","Y")</f>
        <v/>
      </c>
      <c r="K370" s="94">
        <f>_xlfn.TEXTJOIN("; ",TRUE,IF(P370="52-wk low","52-wk low",""),IF(AND(AD370&gt;=Settings!$B$12,M370&lt;0),"Distribution",""),IF(AND(AJ370="Y",M370&lt;0,AK370&lt;-Settings!$B$13),"Long unwinding",""),IF(AND(AJ370="Y",M370&lt;0,AK370&gt;Settings!$B$13),"Short buildup",""))</f>
        <v/>
      </c>
      <c r="L370" s="95" t="n">
        <v>2860.9</v>
      </c>
      <c r="M370" s="96" t="n">
        <v>-3.45</v>
      </c>
      <c r="N370" s="93" t="n">
        <v>2216</v>
      </c>
      <c r="O370" s="91" t="inlineStr">
        <is>
          <t>None</t>
        </is>
      </c>
      <c r="P370" s="91" t="inlineStr">
        <is>
          <t>None</t>
        </is>
      </c>
      <c r="Q370" s="97" t="n">
        <v>13.35</v>
      </c>
      <c r="R370" s="96" t="n">
        <v>9.26</v>
      </c>
      <c r="S370" s="96" t="n">
        <v>1.53</v>
      </c>
      <c r="T370" s="96" t="n">
        <v>1.83</v>
      </c>
      <c r="U370" s="96" t="n">
        <v>2.09</v>
      </c>
      <c r="V370" s="103" t="n">
        <v>1.44</v>
      </c>
      <c r="W370" s="102" t="n">
        <v>5</v>
      </c>
      <c r="X370" s="93" t="n">
        <v>128</v>
      </c>
      <c r="Y370" s="91" t="inlineStr">
        <is>
          <t>None</t>
        </is>
      </c>
      <c r="Z370" s="99" t="n">
        <v>23.26</v>
      </c>
      <c r="AA370" s="96" t="n">
        <v>0.61</v>
      </c>
      <c r="AB370" s="96" t="n">
        <v>0.61</v>
      </c>
      <c r="AC370" s="96" t="n">
        <v>1.45</v>
      </c>
      <c r="AD370" s="96" t="n">
        <v>1.42</v>
      </c>
      <c r="AE370" s="96" t="n">
        <v>1.42</v>
      </c>
      <c r="AF370" s="103" t="n">
        <v>0.71</v>
      </c>
      <c r="AG370" s="91" t="inlineStr">
        <is>
          <t>Normal</t>
        </is>
      </c>
      <c r="AH370" s="100" t="n">
        <v>0</v>
      </c>
      <c r="AI370" s="101" t="n">
        <v>0</v>
      </c>
      <c r="AJ370" s="92" t="inlineStr">
        <is>
          <t>N</t>
        </is>
      </c>
      <c r="AK370" s="96" t="n"/>
      <c r="AL370" s="91" t="inlineStr">
        <is>
          <t>n/a</t>
        </is>
      </c>
      <c r="AM370" s="93" t="n"/>
      <c r="AN370" s="92" t="inlineStr">
        <is>
          <t>None</t>
        </is>
      </c>
      <c r="AO370" s="102" t="n">
        <v>0</v>
      </c>
      <c r="AP370" s="103" t="n">
        <v>2.67</v>
      </c>
      <c r="AQ370" s="102" t="n">
        <v>95</v>
      </c>
      <c r="AR370" s="91" t="inlineStr">
        <is>
          <t>N</t>
        </is>
      </c>
      <c r="AS370" s="104" t="n">
        <v>5.9</v>
      </c>
      <c r="AT370" s="92">
        <f>IF(AND(P370="52-wk high",T370&gt;=Settings!$B$7),"Y","N")</f>
        <v/>
      </c>
      <c r="AU370" s="91">
        <f>IF(AND(AD370&gt;=Settings!$B$8,M370&gt;0),"Y","N")</f>
        <v/>
      </c>
      <c r="AV370" s="91">
        <f>IF(OR(AH370&gt;Settings!$B$9,AI370&gt;Settings!$B$9),"Y","N")</f>
        <v/>
      </c>
      <c r="AW370" s="91">
        <f>IF(AJ370&lt;&gt;"Y","n/a",IF(AND(M370&gt;0,AK370&gt;Settings!$B$10),"Y","N"))</f>
        <v/>
      </c>
      <c r="AX370" s="91">
        <f>IF(AO370&gt;=Settings!$B$11,"Y","N")</f>
        <v/>
      </c>
      <c r="AY370" s="99">
        <f>(AT370="Y")+(AU370="Y")+(AV370="Y")+(AW370="Y")+(AX370="Y")</f>
        <v/>
      </c>
      <c r="AZ370" s="94">
        <f>IF(AY370=0,"None",_xlfn.TEXTJOIN(", ",TRUE(),IF(AT370="Y","Breakout",""),IF(AU370="Y","Accumulation",""),IF(AV370="Y","Institutional buying",""),IF(AW370="Y","Long buildup",""),IF(AX370="Y","Momentum leader","")))</f>
        <v/>
      </c>
      <c r="BA370" s="94">
        <f>IF(BW370="","","Passes "&amp;AY370&amp;" of 5 buy-side scans"&amp;IF(G370="Y","; RED FLAG: filter out using Red flag column",""))</f>
        <v/>
      </c>
      <c r="BB370" s="91" t="inlineStr">
        <is>
          <t>None</t>
        </is>
      </c>
      <c r="BC370" s="92" t="inlineStr">
        <is>
          <t>Y</t>
        </is>
      </c>
      <c r="BD370" s="94" t="inlineStr">
        <is>
          <t>PE &gt; 50; &gt;75% move in 6 months; High-low range &gt;100% in 6 months</t>
        </is>
      </c>
      <c r="BE370" s="94" t="n"/>
      <c r="BF370" s="92">
        <f>IF(R370*100000&gt;=Settings!$B$5,"Y","N")</f>
        <v/>
      </c>
      <c r="BG370" s="91">
        <f>IF(F370&gt;Settings!$B$6,"Y","N")</f>
        <v/>
      </c>
      <c r="BH370" s="97" t="n">
        <v>-8.539999999999999</v>
      </c>
      <c r="BI370" s="96" t="n">
        <v>6.82</v>
      </c>
      <c r="BJ370" s="96" t="n">
        <v>0.58</v>
      </c>
      <c r="BK370" s="96" t="n">
        <v>39.65</v>
      </c>
      <c r="BL370" s="96" t="n">
        <v>86.41</v>
      </c>
      <c r="BM370" s="96" t="n">
        <v>77.59</v>
      </c>
      <c r="BN370" s="97" t="n">
        <v>2.95</v>
      </c>
      <c r="BO370" s="96" t="n">
        <v>7.49</v>
      </c>
      <c r="BP370" s="96" t="n">
        <v>16.41</v>
      </c>
      <c r="BQ370" s="96" t="n">
        <v>30.26</v>
      </c>
      <c r="BR370" s="91" t="inlineStr">
        <is>
          <t>Stacked up</t>
        </is>
      </c>
      <c r="BS370" s="91" t="inlineStr">
        <is>
          <t>None</t>
        </is>
      </c>
      <c r="BT370" s="96" t="n">
        <v>56.7</v>
      </c>
      <c r="BU370" s="91" t="inlineStr">
        <is>
          <t>N</t>
        </is>
      </c>
      <c r="BV370" s="99">
        <f>IF(OR(BF370&lt;&gt;"Y",BG370&lt;&gt;"Y"),"",(AND(ISNUMBER(BQ370),BQ370&gt;0))+(BR370="Stacked up")+(AND(ISNUMBER(BH370),BH370&gt;=-Settings!$B$17))+(AND(ISNUMBER(BK370),ISNUMBER(BM370),BK370&gt;0,BM370&gt;0))+(AND(ISNUMBER(AQ370),AQ370&gt;=Settings!$B$18))+(AND(ISNUMBER(BT370),BT370&gt;=Settings!$B$19,BT370&lt;=Settings!$B$20))+(AND(ISNUMBER(AS370),AS370&gt;0))+(AND(ISNUMBER(T370),ISNUMBER(M370),T370&gt;=Settings!$B$21,M370&gt;0))+(AND(ISNUMBER(AD370),ISNUMBER(M370),AD370&gt;=Settings!$B$22,M370&gt;0))+(AY370&gt;=1))</f>
        <v/>
      </c>
      <c r="BW370" s="91">
        <f>IF(OR(AY370=0,BF370&lt;&gt;"Y",BG370&lt;&gt;"Y"),"",1+SUMPRODUCT(($A$6:$A$2604=A370)*($AY$6:$AY$2604&gt;0)*($BF$6:$BF$2604="Y")*($BG$6:$BG$2604="Y")*(($AY$6:$AY$2604&gt;AY370)+($AY$6:$AY$2604=AY370)*($AD$6:$AD$2604&gt;AD370))))</f>
        <v/>
      </c>
    </row>
    <row r="371" ht="23.85" customHeight="1" s="55">
      <c r="A371" s="90" t="n">
        <v>46296</v>
      </c>
      <c r="B371" s="91" t="inlineStr">
        <is>
          <t>TBOTEK</t>
        </is>
      </c>
      <c r="C371" s="91" t="inlineStr">
        <is>
          <t>INE673O01025</t>
        </is>
      </c>
      <c r="D371" s="91" t="inlineStr">
        <is>
          <t>Consumer Services</t>
        </is>
      </c>
      <c r="E371" s="91" t="inlineStr">
        <is>
          <t>Smallcap 250</t>
        </is>
      </c>
      <c r="F371" s="93" t="n">
        <v>18150</v>
      </c>
      <c r="G371" s="92" t="inlineStr">
        <is>
          <t>N</t>
        </is>
      </c>
      <c r="H371" s="94" t="n"/>
      <c r="I371" s="91" t="inlineStr">
        <is>
          <t>N</t>
        </is>
      </c>
      <c r="J371" s="92">
        <f>IF(K371="","N","Y")</f>
        <v/>
      </c>
      <c r="K371" s="94">
        <f>_xlfn.TEXTJOIN("; ",TRUE,IF(P371="52-wk low","52-wk low",""),IF(AND(AD371&gt;=Settings!$B$12,M371&lt;0),"Distribution",""),IF(AND(AJ371="Y",M371&lt;0,AK371&lt;-Settings!$B$13),"Long unwinding",""),IF(AND(AJ371="Y",M371&lt;0,AK371&gt;Settings!$B$13),"Short buildup",""))</f>
        <v/>
      </c>
      <c r="L371" s="95" t="n">
        <v>1671.5</v>
      </c>
      <c r="M371" s="96" t="n">
        <v>-0.8100000000000001</v>
      </c>
      <c r="N371" s="93" t="n">
        <v>938</v>
      </c>
      <c r="O371" s="91" t="inlineStr">
        <is>
          <t>None</t>
        </is>
      </c>
      <c r="P371" s="91" t="inlineStr">
        <is>
          <t>None</t>
        </is>
      </c>
      <c r="Q371" s="97" t="n">
        <v>3.04</v>
      </c>
      <c r="R371" s="96" t="n">
        <v>1.63</v>
      </c>
      <c r="S371" s="96" t="n">
        <v>1.95</v>
      </c>
      <c r="T371" s="96" t="n">
        <v>1.27</v>
      </c>
      <c r="U371" s="96" t="n">
        <v>1.36</v>
      </c>
      <c r="V371" s="103" t="n">
        <v>0.73</v>
      </c>
      <c r="W371" s="102" t="n">
        <v>3</v>
      </c>
      <c r="X371" s="93" t="n">
        <v>183</v>
      </c>
      <c r="Y371" s="91" t="inlineStr">
        <is>
          <t>None</t>
        </is>
      </c>
      <c r="Z371" s="99" t="n">
        <v>37.04</v>
      </c>
      <c r="AA371" s="96" t="n">
        <v>0.7</v>
      </c>
      <c r="AB371" s="96" t="n">
        <v>0.77</v>
      </c>
      <c r="AC371" s="96" t="n">
        <v>1.3</v>
      </c>
      <c r="AD371" s="96" t="n">
        <v>0.98</v>
      </c>
      <c r="AE371" s="96" t="n">
        <v>1.05</v>
      </c>
      <c r="AF371" s="103" t="n">
        <v>1.14</v>
      </c>
      <c r="AG371" s="91" t="inlineStr">
        <is>
          <t>Normal</t>
        </is>
      </c>
      <c r="AH371" s="100" t="n">
        <v>0</v>
      </c>
      <c r="AI371" s="101" t="n">
        <v>0</v>
      </c>
      <c r="AJ371" s="92" t="inlineStr">
        <is>
          <t>N</t>
        </is>
      </c>
      <c r="AK371" s="96" t="n"/>
      <c r="AL371" s="91" t="inlineStr">
        <is>
          <t>n/a</t>
        </is>
      </c>
      <c r="AM371" s="93" t="n"/>
      <c r="AN371" s="92" t="inlineStr">
        <is>
          <t>None</t>
        </is>
      </c>
      <c r="AO371" s="102" t="n">
        <v>0</v>
      </c>
      <c r="AP371" s="103" t="n">
        <v>1.69</v>
      </c>
      <c r="AQ371" s="102" t="n">
        <v>84</v>
      </c>
      <c r="AR371" s="91" t="inlineStr">
        <is>
          <t>N</t>
        </is>
      </c>
      <c r="AS371" s="104" t="n">
        <v>2.34</v>
      </c>
      <c r="AT371" s="92">
        <f>IF(AND(P371="52-wk high",T371&gt;=Settings!$B$7),"Y","N")</f>
        <v/>
      </c>
      <c r="AU371" s="91">
        <f>IF(AND(AD371&gt;=Settings!$B$8,M371&gt;0),"Y","N")</f>
        <v/>
      </c>
      <c r="AV371" s="91">
        <f>IF(OR(AH371&gt;Settings!$B$9,AI371&gt;Settings!$B$9),"Y","N")</f>
        <v/>
      </c>
      <c r="AW371" s="91">
        <f>IF(AJ371&lt;&gt;"Y","n/a",IF(AND(M371&gt;0,AK371&gt;Settings!$B$10),"Y","N"))</f>
        <v/>
      </c>
      <c r="AX371" s="91">
        <f>IF(AO371&gt;=Settings!$B$11,"Y","N")</f>
        <v/>
      </c>
      <c r="AY371" s="99">
        <f>(AT371="Y")+(AU371="Y")+(AV371="Y")+(AW371="Y")+(AX371="Y")</f>
        <v/>
      </c>
      <c r="AZ371" s="94">
        <f>IF(AY371=0,"None",_xlfn.TEXTJOIN(", ",TRUE(),IF(AT371="Y","Breakout",""),IF(AU371="Y","Accumulation",""),IF(AV371="Y","Institutional buying",""),IF(AW371="Y","Long buildup",""),IF(AX371="Y","Momentum leader","")))</f>
        <v/>
      </c>
      <c r="BA371" s="94">
        <f>IF(BW371="","","Passes "&amp;AY371&amp;" of 5 buy-side scans"&amp;IF(G371="Y","; RED FLAG: filter out using Red flag column",""))</f>
        <v/>
      </c>
      <c r="BB371" s="91" t="inlineStr">
        <is>
          <t>None</t>
        </is>
      </c>
      <c r="BC371" s="92" t="inlineStr">
        <is>
          <t>Y</t>
        </is>
      </c>
      <c r="BD371" s="94" t="inlineStr">
        <is>
          <t>PE &gt; 50</t>
        </is>
      </c>
      <c r="BE371" s="94" t="n"/>
      <c r="BF371" s="92">
        <f>IF(R371*100000&gt;=Settings!$B$5,"Y","N")</f>
        <v/>
      </c>
      <c r="BG371" s="91">
        <f>IF(F371&gt;Settings!$B$6,"Y","N")</f>
        <v/>
      </c>
      <c r="BH371" s="97" t="n">
        <v>-5.29</v>
      </c>
      <c r="BI371" s="96" t="n">
        <v>-0.93</v>
      </c>
      <c r="BJ371" s="96" t="n">
        <v>-2.96</v>
      </c>
      <c r="BK371" s="96" t="n">
        <v>10.55</v>
      </c>
      <c r="BL371" s="96" t="n">
        <v>52.8</v>
      </c>
      <c r="BM371" s="96" t="n">
        <v>9.800000000000001</v>
      </c>
      <c r="BN371" s="97" t="n">
        <v>-0.61</v>
      </c>
      <c r="BO371" s="96" t="n">
        <v>2.24</v>
      </c>
      <c r="BP371" s="96" t="n">
        <v>7.58</v>
      </c>
      <c r="BQ371" s="96" t="n">
        <v>11.26</v>
      </c>
      <c r="BR371" s="91" t="inlineStr">
        <is>
          <t>Mixed</t>
        </is>
      </c>
      <c r="BS371" s="91" t="inlineStr">
        <is>
          <t>None</t>
        </is>
      </c>
      <c r="BT371" s="96" t="n">
        <v>46.3</v>
      </c>
      <c r="BU371" s="91" t="inlineStr">
        <is>
          <t>N</t>
        </is>
      </c>
      <c r="BV371" s="99">
        <f>IF(OR(BF371&lt;&gt;"Y",BG371&lt;&gt;"Y"),"",(AND(ISNUMBER(BQ371),BQ371&gt;0))+(BR371="Stacked up")+(AND(ISNUMBER(BH371),BH371&gt;=-Settings!$B$17))+(AND(ISNUMBER(BK371),ISNUMBER(BM371),BK371&gt;0,BM371&gt;0))+(AND(ISNUMBER(AQ371),AQ371&gt;=Settings!$B$18))+(AND(ISNUMBER(BT371),BT371&gt;=Settings!$B$19,BT371&lt;=Settings!$B$20))+(AND(ISNUMBER(AS371),AS371&gt;0))+(AND(ISNUMBER(T371),ISNUMBER(M371),T371&gt;=Settings!$B$21,M371&gt;0))+(AND(ISNUMBER(AD371),ISNUMBER(M371),AD371&gt;=Settings!$B$22,M371&gt;0))+(AY371&gt;=1))</f>
        <v/>
      </c>
      <c r="BW371" s="91">
        <f>IF(OR(AY371=0,BF371&lt;&gt;"Y",BG371&lt;&gt;"Y"),"",1+SUMPRODUCT(($A$6:$A$2604=A371)*($AY$6:$AY$2604&gt;0)*($BF$6:$BF$2604="Y")*($BG$6:$BG$2604="Y")*(($AY$6:$AY$2604&gt;AY371)+($AY$6:$AY$2604=AY371)*($AD$6:$AD$2604&gt;AD371))))</f>
        <v/>
      </c>
    </row>
    <row r="372" ht="23.85" customHeight="1" s="55">
      <c r="A372" s="90" t="n">
        <v>46296</v>
      </c>
      <c r="B372" s="91" t="inlineStr">
        <is>
          <t>ENGINERSIN</t>
        </is>
      </c>
      <c r="C372" s="91" t="inlineStr">
        <is>
          <t>INE510A01028</t>
        </is>
      </c>
      <c r="D372" s="91" t="inlineStr">
        <is>
          <t>Construction</t>
        </is>
      </c>
      <c r="E372" s="91" t="inlineStr">
        <is>
          <t>Smallcap 250</t>
        </is>
      </c>
      <c r="F372" s="93" t="n">
        <v>17578</v>
      </c>
      <c r="G372" s="92" t="inlineStr">
        <is>
          <t>N</t>
        </is>
      </c>
      <c r="H372" s="94" t="n"/>
      <c r="I372" s="91" t="inlineStr">
        <is>
          <t>N</t>
        </is>
      </c>
      <c r="J372" s="92">
        <f>IF(K372="","N","Y")</f>
        <v/>
      </c>
      <c r="K372" s="94">
        <f>_xlfn.TEXTJOIN("; ",TRUE,IF(P372="52-wk low","52-wk low",""),IF(AND(AD372&gt;=Settings!$B$12,M372&lt;0),"Distribution",""),IF(AND(AJ372="Y",M372&lt;0,AK372&lt;-Settings!$B$13),"Long unwinding",""),IF(AND(AJ372="Y",M372&lt;0,AK372&gt;Settings!$B$13),"Short buildup",""))</f>
        <v/>
      </c>
      <c r="L372" s="95" t="n">
        <v>312.75</v>
      </c>
      <c r="M372" s="96" t="n">
        <v>1.02</v>
      </c>
      <c r="N372" s="93" t="n">
        <v>332</v>
      </c>
      <c r="O372" s="91" t="inlineStr">
        <is>
          <t>None</t>
        </is>
      </c>
      <c r="P372" s="91" t="inlineStr">
        <is>
          <t>None</t>
        </is>
      </c>
      <c r="Q372" s="97" t="n">
        <v>79.12</v>
      </c>
      <c r="R372" s="96" t="n">
        <v>63.02</v>
      </c>
      <c r="S372" s="96" t="n">
        <v>1.27</v>
      </c>
      <c r="T372" s="96" t="n">
        <v>1.57</v>
      </c>
      <c r="U372" s="96" t="n">
        <v>1.78</v>
      </c>
      <c r="V372" s="103" t="n">
        <v>1.41</v>
      </c>
      <c r="W372" s="102" t="n">
        <v>7</v>
      </c>
      <c r="X372" s="93" t="n">
        <v>178</v>
      </c>
      <c r="Y372" s="91" t="inlineStr">
        <is>
          <t>None</t>
        </is>
      </c>
      <c r="Z372" s="99" t="n">
        <v>21.78</v>
      </c>
      <c r="AA372" s="96" t="n">
        <v>0.67</v>
      </c>
      <c r="AB372" s="96" t="n">
        <v>0.5600000000000001</v>
      </c>
      <c r="AC372" s="96" t="n">
        <v>1.05</v>
      </c>
      <c r="AD372" s="96" t="n">
        <v>1.22</v>
      </c>
      <c r="AE372" s="96" t="n">
        <v>1.21</v>
      </c>
      <c r="AF372" s="103" t="n">
        <v>0.8100000000000001</v>
      </c>
      <c r="AG372" s="91" t="inlineStr">
        <is>
          <t>Normal</t>
        </is>
      </c>
      <c r="AH372" s="100" t="n">
        <v>0</v>
      </c>
      <c r="AI372" s="101" t="n">
        <v>0</v>
      </c>
      <c r="AJ372" s="92" t="inlineStr">
        <is>
          <t>N</t>
        </is>
      </c>
      <c r="AK372" s="96" t="n"/>
      <c r="AL372" s="91" t="inlineStr">
        <is>
          <t>n/a</t>
        </is>
      </c>
      <c r="AM372" s="93" t="n"/>
      <c r="AN372" s="92" t="inlineStr">
        <is>
          <t>Smallcap250 MQ 100; MidSmall400 MQ 100</t>
        </is>
      </c>
      <c r="AO372" s="102" t="n">
        <v>2</v>
      </c>
      <c r="AP372" s="103" t="n">
        <v>2.03</v>
      </c>
      <c r="AQ372" s="102" t="n">
        <v>89</v>
      </c>
      <c r="AR372" s="91" t="inlineStr">
        <is>
          <t>N</t>
        </is>
      </c>
      <c r="AS372" s="104" t="n">
        <v>0.78</v>
      </c>
      <c r="AT372" s="92">
        <f>IF(AND(P372="52-wk high",T372&gt;=Settings!$B$7),"Y","N")</f>
        <v/>
      </c>
      <c r="AU372" s="91">
        <f>IF(AND(AD372&gt;=Settings!$B$8,M372&gt;0),"Y","N")</f>
        <v/>
      </c>
      <c r="AV372" s="91">
        <f>IF(OR(AH372&gt;Settings!$B$9,AI372&gt;Settings!$B$9),"Y","N")</f>
        <v/>
      </c>
      <c r="AW372" s="91">
        <f>IF(AJ372&lt;&gt;"Y","n/a",IF(AND(M372&gt;0,AK372&gt;Settings!$B$10),"Y","N"))</f>
        <v/>
      </c>
      <c r="AX372" s="91">
        <f>IF(AO372&gt;=Settings!$B$11,"Y","N")</f>
        <v/>
      </c>
      <c r="AY372" s="99">
        <f>(AT372="Y")+(AU372="Y")+(AV372="Y")+(AW372="Y")+(AX372="Y")</f>
        <v/>
      </c>
      <c r="AZ372" s="94">
        <f>IF(AY372=0,"None",_xlfn.TEXTJOIN(", ",TRUE(),IF(AT372="Y","Breakout",""),IF(AU372="Y","Accumulation",""),IF(AV372="Y","Institutional buying",""),IF(AW372="Y","Long buildup",""),IF(AX372="Y","Momentum leader","")))</f>
        <v/>
      </c>
      <c r="BA372" s="94">
        <f>IF(BW372="","","Passes "&amp;AY372&amp;" of 5 buy-side scans"&amp;IF(G372="Y","; RED FLAG: filter out using Red flag column",""))</f>
        <v/>
      </c>
      <c r="BB372" s="91" t="inlineStr">
        <is>
          <t>None</t>
        </is>
      </c>
      <c r="BC372" s="92" t="inlineStr">
        <is>
          <t>N</t>
        </is>
      </c>
      <c r="BD372" s="94" t="n"/>
      <c r="BE372" s="94" t="n"/>
      <c r="BF372" s="92">
        <f>IF(R372*100000&gt;=Settings!$B$5,"Y","N")</f>
        <v/>
      </c>
      <c r="BG372" s="91">
        <f>IF(F372&gt;Settings!$B$6,"Y","N")</f>
        <v/>
      </c>
      <c r="BH372" s="97" t="n">
        <v>-2.69</v>
      </c>
      <c r="BI372" s="96" t="n">
        <v>5.43</v>
      </c>
      <c r="BJ372" s="96" t="n">
        <v>11.68</v>
      </c>
      <c r="BK372" s="96" t="n">
        <v>31.64</v>
      </c>
      <c r="BL372" s="96" t="n">
        <v>55.61</v>
      </c>
      <c r="BM372" s="96" t="n">
        <v>55.09</v>
      </c>
      <c r="BN372" s="97" t="n">
        <v>8.029999999999999</v>
      </c>
      <c r="BO372" s="96" t="n">
        <v>16.34</v>
      </c>
      <c r="BP372" s="96" t="n">
        <v>23.71</v>
      </c>
      <c r="BQ372" s="96" t="n">
        <v>32.35</v>
      </c>
      <c r="BR372" s="91" t="inlineStr">
        <is>
          <t>Stacked up</t>
        </is>
      </c>
      <c r="BS372" s="91" t="inlineStr">
        <is>
          <t>None</t>
        </is>
      </c>
      <c r="BT372" s="96" t="n">
        <v>70.7</v>
      </c>
      <c r="BU372" s="91" t="inlineStr">
        <is>
          <t>N</t>
        </is>
      </c>
      <c r="BV372" s="99">
        <f>IF(OR(BF372&lt;&gt;"Y",BG372&lt;&gt;"Y"),"",(AND(ISNUMBER(BQ372),BQ372&gt;0))+(BR372="Stacked up")+(AND(ISNUMBER(BH372),BH372&gt;=-Settings!$B$17))+(AND(ISNUMBER(BK372),ISNUMBER(BM372),BK372&gt;0,BM372&gt;0))+(AND(ISNUMBER(AQ372),AQ372&gt;=Settings!$B$18))+(AND(ISNUMBER(BT372),BT372&gt;=Settings!$B$19,BT372&lt;=Settings!$B$20))+(AND(ISNUMBER(AS372),AS372&gt;0))+(AND(ISNUMBER(T372),ISNUMBER(M372),T372&gt;=Settings!$B$21,M372&gt;0))+(AND(ISNUMBER(AD372),ISNUMBER(M372),AD372&gt;=Settings!$B$22,M372&gt;0))+(AY372&gt;=1))</f>
        <v/>
      </c>
      <c r="BW372" s="91">
        <f>IF(OR(AY372=0,BF372&lt;&gt;"Y",BG372&lt;&gt;"Y"),"",1+SUMPRODUCT(($A$6:$A$2604=A372)*($AY$6:$AY$2604&gt;0)*($BF$6:$BF$2604="Y")*($BG$6:$BG$2604="Y")*(($AY$6:$AY$2604&gt;AY372)+($AY$6:$AY$2604=AY372)*($AD$6:$AD$2604&gt;AD372))))</f>
        <v/>
      </c>
    </row>
    <row r="373" ht="23.85" customHeight="1" s="55">
      <c r="A373" s="90" t="n">
        <v>46296</v>
      </c>
      <c r="B373" s="91" t="inlineStr">
        <is>
          <t>IFCI</t>
        </is>
      </c>
      <c r="C373" s="91" t="inlineStr">
        <is>
          <t>INE039A01010</t>
        </is>
      </c>
      <c r="D373" s="91" t="inlineStr">
        <is>
          <t>Financial Services</t>
        </is>
      </c>
      <c r="E373" s="91" t="inlineStr">
        <is>
          <t>Smallcap 250</t>
        </is>
      </c>
      <c r="F373" s="93" t="n">
        <v>17551</v>
      </c>
      <c r="G373" s="92" t="inlineStr">
        <is>
          <t>N</t>
        </is>
      </c>
      <c r="H373" s="94" t="n"/>
      <c r="I373" s="91" t="inlineStr">
        <is>
          <t>N</t>
        </is>
      </c>
      <c r="J373" s="92">
        <f>IF(K373="","N","Y")</f>
        <v/>
      </c>
      <c r="K373" s="94">
        <f>_xlfn.TEXTJOIN("; ",TRUE,IF(P373="52-wk low","52-wk low",""),IF(AND(AD373&gt;=Settings!$B$12,M373&lt;0),"Distribution",""),IF(AND(AJ373="Y",M373&lt;0,AK373&lt;-Settings!$B$13),"Long unwinding",""),IF(AND(AJ373="Y",M373&lt;0,AK373&gt;Settings!$B$13),"Short buildup",""))</f>
        <v/>
      </c>
      <c r="L373" s="95" t="n">
        <v>65.14</v>
      </c>
      <c r="M373" s="96" t="n">
        <v>-5.28</v>
      </c>
      <c r="N373" s="93" t="n">
        <v>2523</v>
      </c>
      <c r="O373" s="91" t="inlineStr">
        <is>
          <t>None</t>
        </is>
      </c>
      <c r="P373" s="91" t="inlineStr">
        <is>
          <t>None</t>
        </is>
      </c>
      <c r="Q373" s="97" t="n">
        <v>419.1</v>
      </c>
      <c r="R373" s="96" t="n">
        <v>1123.17</v>
      </c>
      <c r="S373" s="96" t="n">
        <v>0.32</v>
      </c>
      <c r="T373" s="96" t="n">
        <v>0.6</v>
      </c>
      <c r="U373" s="96" t="n">
        <v>0.6</v>
      </c>
      <c r="V373" s="103" t="n">
        <v>1.61</v>
      </c>
      <c r="W373" s="102" t="n">
        <v>6</v>
      </c>
      <c r="X373" s="93" t="n"/>
      <c r="Y373" s="91" t="inlineStr">
        <is>
          <t>By volume</t>
        </is>
      </c>
      <c r="Z373" s="99" t="n">
        <v>25.99</v>
      </c>
      <c r="AA373" s="96" t="n">
        <v>1.62</v>
      </c>
      <c r="AB373" s="96" t="n">
        <v>1.11</v>
      </c>
      <c r="AC373" s="96" t="n">
        <v>0.59</v>
      </c>
      <c r="AD373" s="96" t="n">
        <v>0.92</v>
      </c>
      <c r="AE373" s="96" t="n">
        <v>0.91</v>
      </c>
      <c r="AF373" s="103" t="n">
        <v>0.87</v>
      </c>
      <c r="AG373" s="91" t="inlineStr">
        <is>
          <t>Drying up</t>
        </is>
      </c>
      <c r="AH373" s="100" t="n">
        <v>0</v>
      </c>
      <c r="AI373" s="101" t="n">
        <v>0</v>
      </c>
      <c r="AJ373" s="92" t="inlineStr">
        <is>
          <t>N</t>
        </is>
      </c>
      <c r="AK373" s="96" t="n"/>
      <c r="AL373" s="91" t="inlineStr">
        <is>
          <t>n/a</t>
        </is>
      </c>
      <c r="AM373" s="93" t="n"/>
      <c r="AN373" s="92" t="inlineStr">
        <is>
          <t>None</t>
        </is>
      </c>
      <c r="AO373" s="102" t="n">
        <v>0</v>
      </c>
      <c r="AP373" s="103" t="n">
        <v>1.17</v>
      </c>
      <c r="AQ373" s="102" t="n">
        <v>68</v>
      </c>
      <c r="AR373" s="91" t="inlineStr">
        <is>
          <t>N</t>
        </is>
      </c>
      <c r="AS373" s="104" t="n">
        <v>0.6</v>
      </c>
      <c r="AT373" s="92">
        <f>IF(AND(P373="52-wk high",T373&gt;=Settings!$B$7),"Y","N")</f>
        <v/>
      </c>
      <c r="AU373" s="91">
        <f>IF(AND(AD373&gt;=Settings!$B$8,M373&gt;0),"Y","N")</f>
        <v/>
      </c>
      <c r="AV373" s="91">
        <f>IF(OR(AH373&gt;Settings!$B$9,AI373&gt;Settings!$B$9),"Y","N")</f>
        <v/>
      </c>
      <c r="AW373" s="91">
        <f>IF(AJ373&lt;&gt;"Y","n/a",IF(AND(M373&gt;0,AK373&gt;Settings!$B$10),"Y","N"))</f>
        <v/>
      </c>
      <c r="AX373" s="91">
        <f>IF(AO373&gt;=Settings!$B$11,"Y","N")</f>
        <v/>
      </c>
      <c r="AY373" s="99">
        <f>(AT373="Y")+(AU373="Y")+(AV373="Y")+(AW373="Y")+(AX373="Y")</f>
        <v/>
      </c>
      <c r="AZ373" s="94">
        <f>IF(AY373=0,"None",_xlfn.TEXTJOIN(", ",TRUE(),IF(AT373="Y","Breakout",""),IF(AU373="Y","Accumulation",""),IF(AV373="Y","Institutional buying",""),IF(AW373="Y","Long buildup",""),IF(AX373="Y","Momentum leader","")))</f>
        <v/>
      </c>
      <c r="BA373" s="94">
        <f>IF(BW373="","","Passes "&amp;AY373&amp;" of 5 buy-side scans"&amp;IF(G373="Y","; RED FLAG: filter out using Red flag column",""))</f>
        <v/>
      </c>
      <c r="BB373" s="91" t="inlineStr">
        <is>
          <t>None</t>
        </is>
      </c>
      <c r="BC373" s="92" t="inlineStr">
        <is>
          <t>Y</t>
        </is>
      </c>
      <c r="BD373" s="94" t="inlineStr">
        <is>
          <t>High-low range &gt;100% in 6 months</t>
        </is>
      </c>
      <c r="BE373" s="94" t="n"/>
      <c r="BF373" s="92">
        <f>IF(R373*100000&gt;=Settings!$B$5,"Y","N")</f>
        <v/>
      </c>
      <c r="BG373" s="91">
        <f>IF(F373&gt;Settings!$B$6,"Y","N")</f>
        <v/>
      </c>
      <c r="BH373" s="97" t="n">
        <v>-39.4</v>
      </c>
      <c r="BI373" s="96" t="n">
        <v>-13.37</v>
      </c>
      <c r="BJ373" s="96" t="n">
        <v>-25.35</v>
      </c>
      <c r="BK373" s="96" t="n">
        <v>-14.95</v>
      </c>
      <c r="BL373" s="96" t="n">
        <v>25</v>
      </c>
      <c r="BM373" s="96" t="n">
        <v>17.71</v>
      </c>
      <c r="BN373" s="97" t="n">
        <v>-15.04</v>
      </c>
      <c r="BO373" s="96" t="n">
        <v>-16.92</v>
      </c>
      <c r="BP373" s="96" t="n">
        <v>-13.59</v>
      </c>
      <c r="BQ373" s="96" t="n">
        <v>-6.61</v>
      </c>
      <c r="BR373" s="91" t="inlineStr">
        <is>
          <t>Mixed</t>
        </is>
      </c>
      <c r="BS373" s="91" t="inlineStr">
        <is>
          <t>None</t>
        </is>
      </c>
      <c r="BT373" s="96" t="n">
        <v>25.3</v>
      </c>
      <c r="BU373" s="91" t="inlineStr">
        <is>
          <t>N</t>
        </is>
      </c>
      <c r="BV373" s="99">
        <f>IF(OR(BF373&lt;&gt;"Y",BG373&lt;&gt;"Y"),"",(AND(ISNUMBER(BQ373),BQ373&gt;0))+(BR373="Stacked up")+(AND(ISNUMBER(BH373),BH373&gt;=-Settings!$B$17))+(AND(ISNUMBER(BK373),ISNUMBER(BM373),BK373&gt;0,BM373&gt;0))+(AND(ISNUMBER(AQ373),AQ373&gt;=Settings!$B$18))+(AND(ISNUMBER(BT373),BT373&gt;=Settings!$B$19,BT373&lt;=Settings!$B$20))+(AND(ISNUMBER(AS373),AS373&gt;0))+(AND(ISNUMBER(T373),ISNUMBER(M373),T373&gt;=Settings!$B$21,M373&gt;0))+(AND(ISNUMBER(AD373),ISNUMBER(M373),AD373&gt;=Settings!$B$22,M373&gt;0))+(AY373&gt;=1))</f>
        <v/>
      </c>
      <c r="BW373" s="91">
        <f>IF(OR(AY373=0,BF373&lt;&gt;"Y",BG373&lt;&gt;"Y"),"",1+SUMPRODUCT(($A$6:$A$2604=A373)*($AY$6:$AY$2604&gt;0)*($BF$6:$BF$2604="Y")*($BG$6:$BG$2604="Y")*(($AY$6:$AY$2604&gt;AY373)+($AY$6:$AY$2604=AY373)*($AD$6:$AD$2604&gt;AD373))))</f>
        <v/>
      </c>
    </row>
    <row r="374" ht="23.85" customHeight="1" s="55">
      <c r="A374" s="90" t="n">
        <v>46296</v>
      </c>
      <c r="B374" s="91" t="inlineStr">
        <is>
          <t>FSL</t>
        </is>
      </c>
      <c r="C374" s="91" t="inlineStr">
        <is>
          <t>INE684F01012</t>
        </is>
      </c>
      <c r="D374" s="91" t="inlineStr">
        <is>
          <t>Services</t>
        </is>
      </c>
      <c r="E374" s="91" t="inlineStr">
        <is>
          <t>Smallcap 250</t>
        </is>
      </c>
      <c r="F374" s="93" t="n">
        <v>17453</v>
      </c>
      <c r="G374" s="92" t="inlineStr">
        <is>
          <t>N</t>
        </is>
      </c>
      <c r="H374" s="94" t="n"/>
      <c r="I374" s="91" t="inlineStr">
        <is>
          <t>N</t>
        </is>
      </c>
      <c r="J374" s="92">
        <f>IF(K374="","N","Y")</f>
        <v/>
      </c>
      <c r="K374" s="94">
        <f>_xlfn.TEXTJOIN("; ",TRUE,IF(P374="52-wk low","52-wk low",""),IF(AND(AD374&gt;=Settings!$B$12,M374&lt;0),"Distribution",""),IF(AND(AJ374="Y",M374&lt;0,AK374&lt;-Settings!$B$13),"Long unwinding",""),IF(AND(AJ374="Y",M374&lt;0,AK374&gt;Settings!$B$13),"Short buildup",""))</f>
        <v/>
      </c>
      <c r="L374" s="95" t="n">
        <v>250.4</v>
      </c>
      <c r="M374" s="96" t="n">
        <v>-2.11</v>
      </c>
      <c r="N374" s="93" t="n">
        <v>1709</v>
      </c>
      <c r="O374" s="91" t="inlineStr">
        <is>
          <t>None</t>
        </is>
      </c>
      <c r="P374" s="91" t="inlineStr">
        <is>
          <t>None</t>
        </is>
      </c>
      <c r="Q374" s="97" t="n">
        <v>6.46</v>
      </c>
      <c r="R374" s="96" t="n">
        <v>27.54</v>
      </c>
      <c r="S374" s="96" t="n">
        <v>0.23</v>
      </c>
      <c r="T374" s="96" t="n">
        <v>0.17</v>
      </c>
      <c r="U374" s="96" t="n">
        <v>0.21</v>
      </c>
      <c r="V374" s="103" t="n">
        <v>0.92</v>
      </c>
      <c r="W374" s="102" t="n">
        <v>3</v>
      </c>
      <c r="X374" s="93" t="n"/>
      <c r="Y374" s="91" t="inlineStr">
        <is>
          <t>None</t>
        </is>
      </c>
      <c r="Z374" s="99" t="n">
        <v>30.98</v>
      </c>
      <c r="AA374" s="96" t="n">
        <v>0.89</v>
      </c>
      <c r="AB374" s="96" t="n">
        <v>0.91</v>
      </c>
      <c r="AC374" s="96" t="n">
        <v>0.46</v>
      </c>
      <c r="AD374" s="96" t="n">
        <v>0.28</v>
      </c>
      <c r="AE374" s="96" t="n">
        <v>0.3</v>
      </c>
      <c r="AF374" s="103" t="n">
        <v>0.71</v>
      </c>
      <c r="AG374" s="91" t="inlineStr">
        <is>
          <t>Normal</t>
        </is>
      </c>
      <c r="AH374" s="100" t="n">
        <v>0</v>
      </c>
      <c r="AI374" s="101" t="n">
        <v>0</v>
      </c>
      <c r="AJ374" s="92" t="inlineStr">
        <is>
          <t>N</t>
        </is>
      </c>
      <c r="AK374" s="96" t="n"/>
      <c r="AL374" s="91" t="inlineStr">
        <is>
          <t>n/a</t>
        </is>
      </c>
      <c r="AM374" s="93" t="n"/>
      <c r="AN374" s="92" t="inlineStr">
        <is>
          <t>None</t>
        </is>
      </c>
      <c r="AO374" s="102" t="n">
        <v>0</v>
      </c>
      <c r="AP374" s="103" t="n">
        <v>0.8</v>
      </c>
      <c r="AQ374" s="102" t="n">
        <v>49</v>
      </c>
      <c r="AR374" s="91" t="inlineStr">
        <is>
          <t>N</t>
        </is>
      </c>
      <c r="AS374" s="104" t="n">
        <v>5.23</v>
      </c>
      <c r="AT374" s="92">
        <f>IF(AND(P374="52-wk high",T374&gt;=Settings!$B$7),"Y","N")</f>
        <v/>
      </c>
      <c r="AU374" s="91">
        <f>IF(AND(AD374&gt;=Settings!$B$8,M374&gt;0),"Y","N")</f>
        <v/>
      </c>
      <c r="AV374" s="91">
        <f>IF(OR(AH374&gt;Settings!$B$9,AI374&gt;Settings!$B$9),"Y","N")</f>
        <v/>
      </c>
      <c r="AW374" s="91">
        <f>IF(AJ374&lt;&gt;"Y","n/a",IF(AND(M374&gt;0,AK374&gt;Settings!$B$10),"Y","N"))</f>
        <v/>
      </c>
      <c r="AX374" s="91">
        <f>IF(AO374&gt;=Settings!$B$11,"Y","N")</f>
        <v/>
      </c>
      <c r="AY374" s="99">
        <f>(AT374="Y")+(AU374="Y")+(AV374="Y")+(AW374="Y")+(AX374="Y")</f>
        <v/>
      </c>
      <c r="AZ374" s="94">
        <f>IF(AY374=0,"None",_xlfn.TEXTJOIN(", ",TRUE(),IF(AT374="Y","Breakout",""),IF(AU374="Y","Accumulation",""),IF(AV374="Y","Institutional buying",""),IF(AW374="Y","Long buildup",""),IF(AX374="Y","Momentum leader","")))</f>
        <v/>
      </c>
      <c r="BA374" s="94">
        <f>IF(BW374="","","Passes "&amp;AY374&amp;" of 5 buy-side scans"&amp;IF(G374="Y","; RED FLAG: filter out using Red flag column",""))</f>
        <v/>
      </c>
      <c r="BB374" s="91" t="inlineStr">
        <is>
          <t>None</t>
        </is>
      </c>
      <c r="BC374" s="92" t="inlineStr">
        <is>
          <t>N</t>
        </is>
      </c>
      <c r="BD374" s="94" t="n"/>
      <c r="BE374" s="94" t="n"/>
      <c r="BF374" s="92">
        <f>IF(R374*100000&gt;=Settings!$B$5,"Y","N")</f>
        <v/>
      </c>
      <c r="BG374" s="91">
        <f>IF(F374&gt;Settings!$B$6,"Y","N")</f>
        <v/>
      </c>
      <c r="BH374" s="97" t="n">
        <v>-32.64</v>
      </c>
      <c r="BI374" s="96" t="n">
        <v>-4.48</v>
      </c>
      <c r="BJ374" s="96" t="n">
        <v>-5.86</v>
      </c>
      <c r="BK374" s="96" t="n">
        <v>9.02</v>
      </c>
      <c r="BL374" s="96" t="n">
        <v>16.52</v>
      </c>
      <c r="BM374" s="96" t="n">
        <v>-23.25</v>
      </c>
      <c r="BN374" s="97" t="n">
        <v>-4.54</v>
      </c>
      <c r="BO374" s="96" t="n">
        <v>-5.54</v>
      </c>
      <c r="BP374" s="96" t="n">
        <v>-5.33</v>
      </c>
      <c r="BQ374" s="96" t="n">
        <v>-8.68</v>
      </c>
      <c r="BR374" s="91" t="inlineStr">
        <is>
          <t>Mixed</t>
        </is>
      </c>
      <c r="BS374" s="91" t="inlineStr">
        <is>
          <t>None</t>
        </is>
      </c>
      <c r="BT374" s="96" t="n">
        <v>36.5</v>
      </c>
      <c r="BU374" s="91" t="inlineStr">
        <is>
          <t>N</t>
        </is>
      </c>
      <c r="BV374" s="99">
        <f>IF(OR(BF374&lt;&gt;"Y",BG374&lt;&gt;"Y"),"",(AND(ISNUMBER(BQ374),BQ374&gt;0))+(BR374="Stacked up")+(AND(ISNUMBER(BH374),BH374&gt;=-Settings!$B$17))+(AND(ISNUMBER(BK374),ISNUMBER(BM374),BK374&gt;0,BM374&gt;0))+(AND(ISNUMBER(AQ374),AQ374&gt;=Settings!$B$18))+(AND(ISNUMBER(BT374),BT374&gt;=Settings!$B$19,BT374&lt;=Settings!$B$20))+(AND(ISNUMBER(AS374),AS374&gt;0))+(AND(ISNUMBER(T374),ISNUMBER(M374),T374&gt;=Settings!$B$21,M374&gt;0))+(AND(ISNUMBER(AD374),ISNUMBER(M374),AD374&gt;=Settings!$B$22,M374&gt;0))+(AY374&gt;=1))</f>
        <v/>
      </c>
      <c r="BW374" s="91">
        <f>IF(OR(AY374=0,BF374&lt;&gt;"Y",BG374&lt;&gt;"Y"),"",1+SUMPRODUCT(($A$6:$A$2604=A374)*($AY$6:$AY$2604&gt;0)*($BF$6:$BF$2604="Y")*($BG$6:$BG$2604="Y")*(($AY$6:$AY$2604&gt;AY374)+($AY$6:$AY$2604=AY374)*($AD$6:$AD$2604&gt;AD374))))</f>
        <v/>
      </c>
    </row>
    <row r="375" ht="23.85" customHeight="1" s="55">
      <c r="A375" s="90" t="n">
        <v>46296</v>
      </c>
      <c r="B375" s="91" t="inlineStr">
        <is>
          <t>CESC</t>
        </is>
      </c>
      <c r="C375" s="91" t="inlineStr">
        <is>
          <t>INE486A01021</t>
        </is>
      </c>
      <c r="D375" s="91" t="inlineStr">
        <is>
          <t>Power</t>
        </is>
      </c>
      <c r="E375" s="91" t="inlineStr">
        <is>
          <t>Smallcap 250</t>
        </is>
      </c>
      <c r="F375" s="93" t="n">
        <v>17447</v>
      </c>
      <c r="G375" s="92" t="inlineStr">
        <is>
          <t>N</t>
        </is>
      </c>
      <c r="H375" s="94" t="n"/>
      <c r="I375" s="91" t="inlineStr">
        <is>
          <t>N</t>
        </is>
      </c>
      <c r="J375" s="92">
        <f>IF(K375="","N","Y")</f>
        <v/>
      </c>
      <c r="K375" s="94">
        <f>_xlfn.TEXTJOIN("; ",TRUE,IF(P375="52-wk low","52-wk low",""),IF(AND(AD375&gt;=Settings!$B$12,M375&lt;0),"Distribution",""),IF(AND(AJ375="Y",M375&lt;0,AK375&lt;-Settings!$B$13),"Long unwinding",""),IF(AND(AJ375="Y",M375&lt;0,AK375&gt;Settings!$B$13),"Short buildup",""))</f>
        <v/>
      </c>
      <c r="L375" s="95" t="n">
        <v>131.62</v>
      </c>
      <c r="M375" s="96" t="n">
        <v>-1.67</v>
      </c>
      <c r="N375" s="93" t="n">
        <v>1446</v>
      </c>
      <c r="O375" s="91" t="inlineStr">
        <is>
          <t>None</t>
        </is>
      </c>
      <c r="P375" s="91" t="inlineStr">
        <is>
          <t>52-wk low</t>
        </is>
      </c>
      <c r="Q375" s="97" t="n">
        <v>18.27</v>
      </c>
      <c r="R375" s="96" t="n">
        <v>20.35</v>
      </c>
      <c r="S375" s="96" t="n">
        <v>0.91</v>
      </c>
      <c r="T375" s="96" t="n">
        <v>1.1</v>
      </c>
      <c r="U375" s="96" t="n">
        <v>1.02</v>
      </c>
      <c r="V375" s="103" t="n">
        <v>1.14</v>
      </c>
      <c r="W375" s="102" t="n">
        <v>4</v>
      </c>
      <c r="X375" s="93" t="n"/>
      <c r="Y375" s="91" t="inlineStr">
        <is>
          <t>None</t>
        </is>
      </c>
      <c r="Z375" s="99" t="n">
        <v>56.36</v>
      </c>
      <c r="AA375" s="96" t="n">
        <v>0.99</v>
      </c>
      <c r="AB375" s="96" t="n">
        <v>1.05</v>
      </c>
      <c r="AC375" s="96" t="n">
        <v>0.97</v>
      </c>
      <c r="AD375" s="96" t="n">
        <v>1.21</v>
      </c>
      <c r="AE375" s="96" t="n">
        <v>1.11</v>
      </c>
      <c r="AF375" s="103" t="n">
        <v>1.03</v>
      </c>
      <c r="AG375" s="91" t="inlineStr">
        <is>
          <t>Normal</t>
        </is>
      </c>
      <c r="AH375" s="100" t="n">
        <v>0</v>
      </c>
      <c r="AI375" s="101" t="n">
        <v>0</v>
      </c>
      <c r="AJ375" s="92" t="inlineStr">
        <is>
          <t>N</t>
        </is>
      </c>
      <c r="AK375" s="96" t="n"/>
      <c r="AL375" s="91" t="inlineStr">
        <is>
          <t>n/a</t>
        </is>
      </c>
      <c r="AM375" s="93" t="n"/>
      <c r="AN375" s="92" t="inlineStr">
        <is>
          <t>None</t>
        </is>
      </c>
      <c r="AO375" s="102" t="n">
        <v>0</v>
      </c>
      <c r="AP375" s="103" t="n">
        <v>0.5600000000000001</v>
      </c>
      <c r="AQ375" s="102" t="n">
        <v>12</v>
      </c>
      <c r="AR375" s="91" t="inlineStr">
        <is>
          <t>N</t>
        </is>
      </c>
      <c r="AS375" s="104" t="n">
        <v>3.38</v>
      </c>
      <c r="AT375" s="92">
        <f>IF(AND(P375="52-wk high",T375&gt;=Settings!$B$7),"Y","N")</f>
        <v/>
      </c>
      <c r="AU375" s="91">
        <f>IF(AND(AD375&gt;=Settings!$B$8,M375&gt;0),"Y","N")</f>
        <v/>
      </c>
      <c r="AV375" s="91">
        <f>IF(OR(AH375&gt;Settings!$B$9,AI375&gt;Settings!$B$9),"Y","N")</f>
        <v/>
      </c>
      <c r="AW375" s="91">
        <f>IF(AJ375&lt;&gt;"Y","n/a",IF(AND(M375&gt;0,AK375&gt;Settings!$B$10),"Y","N"))</f>
        <v/>
      </c>
      <c r="AX375" s="91">
        <f>IF(AO375&gt;=Settings!$B$11,"Y","N")</f>
        <v/>
      </c>
      <c r="AY375" s="99">
        <f>(AT375="Y")+(AU375="Y")+(AV375="Y")+(AW375="Y")+(AX375="Y")</f>
        <v/>
      </c>
      <c r="AZ375" s="94">
        <f>IF(AY375=0,"None",_xlfn.TEXTJOIN(", ",TRUE(),IF(AT375="Y","Breakout",""),IF(AU375="Y","Accumulation",""),IF(AV375="Y","Institutional buying",""),IF(AW375="Y","Long buildup",""),IF(AX375="Y","Momentum leader","")))</f>
        <v/>
      </c>
      <c r="BA375" s="94">
        <f>IF(BW375="","","Passes "&amp;AY375&amp;" of 5 buy-side scans"&amp;IF(G375="Y","; RED FLAG: filter out using Red flag column",""))</f>
        <v/>
      </c>
      <c r="BB375" s="91" t="inlineStr">
        <is>
          <t>None</t>
        </is>
      </c>
      <c r="BC375" s="92" t="inlineStr">
        <is>
          <t>N</t>
        </is>
      </c>
      <c r="BD375" s="94" t="n"/>
      <c r="BE375" s="94" t="n"/>
      <c r="BF375" s="92">
        <f>IF(R375*100000&gt;=Settings!$B$5,"Y","N")</f>
        <v/>
      </c>
      <c r="BG375" s="91">
        <f>IF(F375&gt;Settings!$B$6,"Y","N")</f>
        <v/>
      </c>
      <c r="BH375" s="97" t="n">
        <v>-35.64</v>
      </c>
      <c r="BI375" s="96" t="n">
        <v>-5.91</v>
      </c>
      <c r="BJ375" s="96" t="n">
        <v>-9.32</v>
      </c>
      <c r="BK375" s="96" t="n">
        <v>-22.45</v>
      </c>
      <c r="BL375" s="96" t="n">
        <v>-14.04</v>
      </c>
      <c r="BM375" s="96" t="n">
        <v>-18.94</v>
      </c>
      <c r="BN375" s="97" t="n">
        <v>-7.03</v>
      </c>
      <c r="BO375" s="96" t="n">
        <v>-12.3</v>
      </c>
      <c r="BP375" s="96" t="n">
        <v>-16.07</v>
      </c>
      <c r="BQ375" s="96" t="n">
        <v>-18.4</v>
      </c>
      <c r="BR375" s="91" t="inlineStr">
        <is>
          <t>Stacked down</t>
        </is>
      </c>
      <c r="BS375" s="91" t="inlineStr">
        <is>
          <t>None</t>
        </is>
      </c>
      <c r="BT375" s="96" t="n">
        <v>14.5</v>
      </c>
      <c r="BU375" s="91" t="inlineStr">
        <is>
          <t>N</t>
        </is>
      </c>
      <c r="BV375" s="99">
        <f>IF(OR(BF375&lt;&gt;"Y",BG375&lt;&gt;"Y"),"",(AND(ISNUMBER(BQ375),BQ375&gt;0))+(BR375="Stacked up")+(AND(ISNUMBER(BH375),BH375&gt;=-Settings!$B$17))+(AND(ISNUMBER(BK375),ISNUMBER(BM375),BK375&gt;0,BM375&gt;0))+(AND(ISNUMBER(AQ375),AQ375&gt;=Settings!$B$18))+(AND(ISNUMBER(BT375),BT375&gt;=Settings!$B$19,BT375&lt;=Settings!$B$20))+(AND(ISNUMBER(AS375),AS375&gt;0))+(AND(ISNUMBER(T375),ISNUMBER(M375),T375&gt;=Settings!$B$21,M375&gt;0))+(AND(ISNUMBER(AD375),ISNUMBER(M375),AD375&gt;=Settings!$B$22,M375&gt;0))+(AY375&gt;=1))</f>
        <v/>
      </c>
      <c r="BW375" s="91">
        <f>IF(OR(AY375=0,BF375&lt;&gt;"Y",BG375&lt;&gt;"Y"),"",1+SUMPRODUCT(($A$6:$A$2604=A375)*($AY$6:$AY$2604&gt;0)*($BF$6:$BF$2604="Y")*($BG$6:$BG$2604="Y")*(($AY$6:$AY$2604&gt;AY375)+($AY$6:$AY$2604=AY375)*($AD$6:$AD$2604&gt;AD375))))</f>
        <v/>
      </c>
    </row>
    <row r="376" ht="23.85" customHeight="1" s="55">
      <c r="A376" s="90" t="n">
        <v>46296</v>
      </c>
      <c r="B376" s="91" t="inlineStr">
        <is>
          <t>SARDAEN</t>
        </is>
      </c>
      <c r="C376" s="91" t="inlineStr">
        <is>
          <t>INE385C01021</t>
        </is>
      </c>
      <c r="D376" s="91" t="inlineStr">
        <is>
          <t>Metals &amp; Mining</t>
        </is>
      </c>
      <c r="E376" s="91" t="inlineStr">
        <is>
          <t>Smallcap 250</t>
        </is>
      </c>
      <c r="F376" s="93" t="n">
        <v>17434</v>
      </c>
      <c r="G376" s="92" t="inlineStr">
        <is>
          <t>N</t>
        </is>
      </c>
      <c r="H376" s="94" t="n"/>
      <c r="I376" s="91" t="inlineStr">
        <is>
          <t>N</t>
        </is>
      </c>
      <c r="J376" s="92">
        <f>IF(K376="","N","Y")</f>
        <v/>
      </c>
      <c r="K376" s="94">
        <f>_xlfn.TEXTJOIN("; ",TRUE,IF(P376="52-wk low","52-wk low",""),IF(AND(AD376&gt;=Settings!$B$12,M376&lt;0),"Distribution",""),IF(AND(AJ376="Y",M376&lt;0,AK376&lt;-Settings!$B$13),"Long unwinding",""),IF(AND(AJ376="Y",M376&lt;0,AK376&gt;Settings!$B$13),"Short buildup",""))</f>
        <v/>
      </c>
      <c r="L376" s="95" t="n">
        <v>494.75</v>
      </c>
      <c r="M376" s="96" t="n">
        <v>-0.51</v>
      </c>
      <c r="N376" s="93" t="n">
        <v>798</v>
      </c>
      <c r="O376" s="91" t="inlineStr">
        <is>
          <t>None</t>
        </is>
      </c>
      <c r="P376" s="91" t="inlineStr">
        <is>
          <t>None</t>
        </is>
      </c>
      <c r="Q376" s="97" t="n">
        <v>2.08</v>
      </c>
      <c r="R376" s="96" t="n">
        <v>6.26</v>
      </c>
      <c r="S376" s="96" t="n">
        <v>0.34</v>
      </c>
      <c r="T376" s="96" t="n">
        <v>0.23</v>
      </c>
      <c r="U376" s="96" t="n">
        <v>0.32</v>
      </c>
      <c r="V376" s="103" t="n">
        <v>0.95</v>
      </c>
      <c r="W376" s="102" t="n">
        <v>1</v>
      </c>
      <c r="X376" s="93" t="n"/>
      <c r="Y376" s="91" t="inlineStr">
        <is>
          <t>None</t>
        </is>
      </c>
      <c r="Z376" s="99" t="n">
        <v>51.58</v>
      </c>
      <c r="AA376" s="96" t="n">
        <v>1.09</v>
      </c>
      <c r="AB376" s="96" t="n">
        <v>1.1</v>
      </c>
      <c r="AC376" s="96" t="n">
        <v>0.51</v>
      </c>
      <c r="AD376" s="96" t="n">
        <v>0.55</v>
      </c>
      <c r="AE376" s="96" t="n">
        <v>0.57</v>
      </c>
      <c r="AF376" s="103" t="n">
        <v>1.18</v>
      </c>
      <c r="AG376" s="91" t="inlineStr">
        <is>
          <t>Normal</t>
        </is>
      </c>
      <c r="AH376" s="100" t="n">
        <v>0</v>
      </c>
      <c r="AI376" s="101" t="n">
        <v>0</v>
      </c>
      <c r="AJ376" s="92" t="inlineStr">
        <is>
          <t>N</t>
        </is>
      </c>
      <c r="AK376" s="96" t="n"/>
      <c r="AL376" s="91" t="inlineStr">
        <is>
          <t>n/a</t>
        </is>
      </c>
      <c r="AM376" s="93" t="n"/>
      <c r="AN376" s="92" t="inlineStr">
        <is>
          <t>Smallcap250 MQ 100</t>
        </is>
      </c>
      <c r="AO376" s="102" t="n">
        <v>1</v>
      </c>
      <c r="AP376" s="103" t="n">
        <v>0.68</v>
      </c>
      <c r="AQ376" s="102" t="n">
        <v>35</v>
      </c>
      <c r="AR376" s="91" t="inlineStr">
        <is>
          <t>N</t>
        </is>
      </c>
      <c r="AS376" s="104" t="n">
        <v>-1.09</v>
      </c>
      <c r="AT376" s="92">
        <f>IF(AND(P376="52-wk high",T376&gt;=Settings!$B$7),"Y","N")</f>
        <v/>
      </c>
      <c r="AU376" s="91">
        <f>IF(AND(AD376&gt;=Settings!$B$8,M376&gt;0),"Y","N")</f>
        <v/>
      </c>
      <c r="AV376" s="91">
        <f>IF(OR(AH376&gt;Settings!$B$9,AI376&gt;Settings!$B$9),"Y","N")</f>
        <v/>
      </c>
      <c r="AW376" s="91">
        <f>IF(AJ376&lt;&gt;"Y","n/a",IF(AND(M376&gt;0,AK376&gt;Settings!$B$10),"Y","N"))</f>
        <v/>
      </c>
      <c r="AX376" s="91">
        <f>IF(AO376&gt;=Settings!$B$11,"Y","N")</f>
        <v/>
      </c>
      <c r="AY376" s="99">
        <f>(AT376="Y")+(AU376="Y")+(AV376="Y")+(AW376="Y")+(AX376="Y")</f>
        <v/>
      </c>
      <c r="AZ376" s="94">
        <f>IF(AY376=0,"None",_xlfn.TEXTJOIN(", ",TRUE(),IF(AT376="Y","Breakout",""),IF(AU376="Y","Accumulation",""),IF(AV376="Y","Institutional buying",""),IF(AW376="Y","Long buildup",""),IF(AX376="Y","Momentum leader","")))</f>
        <v/>
      </c>
      <c r="BA376" s="94">
        <f>IF(BW376="","","Passes "&amp;AY376&amp;" of 5 buy-side scans"&amp;IF(G376="Y","; RED FLAG: filter out using Red flag column",""))</f>
        <v/>
      </c>
      <c r="BB376" s="91" t="inlineStr">
        <is>
          <t>None</t>
        </is>
      </c>
      <c r="BC376" s="92" t="inlineStr">
        <is>
          <t>N</t>
        </is>
      </c>
      <c r="BD376" s="94" t="n"/>
      <c r="BE376" s="94" t="n"/>
      <c r="BF376" s="92">
        <f>IF(R376*100000&gt;=Settings!$B$5,"Y","N")</f>
        <v/>
      </c>
      <c r="BG376" s="91">
        <f>IF(F376&gt;Settings!$B$6,"Y","N")</f>
        <v/>
      </c>
      <c r="BH376" s="97" t="n">
        <v>-20.71</v>
      </c>
      <c r="BI376" s="96" t="n">
        <v>-0.9399999999999999</v>
      </c>
      <c r="BJ376" s="96" t="n">
        <v>-0.46</v>
      </c>
      <c r="BK376" s="96" t="n">
        <v>0.46</v>
      </c>
      <c r="BL376" s="96" t="n">
        <v>-5.85</v>
      </c>
      <c r="BM376" s="96" t="n">
        <v>-10.17</v>
      </c>
      <c r="BN376" s="97" t="n">
        <v>-1.85</v>
      </c>
      <c r="BO376" s="96" t="n">
        <v>-2.67</v>
      </c>
      <c r="BP376" s="96" t="n">
        <v>-3.82</v>
      </c>
      <c r="BQ376" s="96" t="n">
        <v>-5.5</v>
      </c>
      <c r="BR376" s="91" t="inlineStr">
        <is>
          <t>Stacked down</t>
        </is>
      </c>
      <c r="BS376" s="91" t="inlineStr">
        <is>
          <t>None</t>
        </is>
      </c>
      <c r="BT376" s="96" t="n">
        <v>40.1</v>
      </c>
      <c r="BU376" s="91" t="inlineStr">
        <is>
          <t>N</t>
        </is>
      </c>
      <c r="BV376" s="99">
        <f>IF(OR(BF376&lt;&gt;"Y",BG376&lt;&gt;"Y"),"",(AND(ISNUMBER(BQ376),BQ376&gt;0))+(BR376="Stacked up")+(AND(ISNUMBER(BH376),BH376&gt;=-Settings!$B$17))+(AND(ISNUMBER(BK376),ISNUMBER(BM376),BK376&gt;0,BM376&gt;0))+(AND(ISNUMBER(AQ376),AQ376&gt;=Settings!$B$18))+(AND(ISNUMBER(BT376),BT376&gt;=Settings!$B$19,BT376&lt;=Settings!$B$20))+(AND(ISNUMBER(AS376),AS376&gt;0))+(AND(ISNUMBER(T376),ISNUMBER(M376),T376&gt;=Settings!$B$21,M376&gt;0))+(AND(ISNUMBER(AD376),ISNUMBER(M376),AD376&gt;=Settings!$B$22,M376&gt;0))+(AY376&gt;=1))</f>
        <v/>
      </c>
      <c r="BW376" s="91">
        <f>IF(OR(AY376=0,BF376&lt;&gt;"Y",BG376&lt;&gt;"Y"),"",1+SUMPRODUCT(($A$6:$A$2604=A376)*($AY$6:$AY$2604&gt;0)*($BF$6:$BF$2604="Y")*($BG$6:$BG$2604="Y")*(($AY$6:$AY$2604&gt;AY376)+($AY$6:$AY$2604=AY376)*($AD$6:$AD$2604&gt;AD376))))</f>
        <v/>
      </c>
    </row>
    <row r="377" ht="23.85" customHeight="1" s="55">
      <c r="A377" s="90" t="n">
        <v>46296</v>
      </c>
      <c r="B377" s="91" t="inlineStr">
        <is>
          <t>ONESOURCE</t>
        </is>
      </c>
      <c r="C377" s="91" t="inlineStr">
        <is>
          <t>INE013P01021</t>
        </is>
      </c>
      <c r="D377" s="91" t="inlineStr">
        <is>
          <t>Healthcare</t>
        </is>
      </c>
      <c r="E377" s="91" t="inlineStr">
        <is>
          <t>Smallcap 250</t>
        </is>
      </c>
      <c r="F377" s="93" t="n">
        <v>17293</v>
      </c>
      <c r="G377" s="92" t="inlineStr">
        <is>
          <t>N</t>
        </is>
      </c>
      <c r="H377" s="94" t="n"/>
      <c r="I377" s="91" t="inlineStr">
        <is>
          <t>N</t>
        </is>
      </c>
      <c r="J377" s="92">
        <f>IF(K377="","N","Y")</f>
        <v/>
      </c>
      <c r="K377" s="94">
        <f>_xlfn.TEXTJOIN("; ",TRUE,IF(P377="52-wk low","52-wk low",""),IF(AND(AD377&gt;=Settings!$B$12,M377&lt;0),"Distribution",""),IF(AND(AJ377="Y",M377&lt;0,AK377&lt;-Settings!$B$13),"Long unwinding",""),IF(AND(AJ377="Y",M377&lt;0,AK377&gt;Settings!$B$13),"Short buildup",""))</f>
        <v/>
      </c>
      <c r="L377" s="95" t="n">
        <v>1508</v>
      </c>
      <c r="M377" s="96" t="n">
        <v>-0.89</v>
      </c>
      <c r="N377" s="93" t="n">
        <v>983</v>
      </c>
      <c r="O377" s="91" t="inlineStr">
        <is>
          <t>None</t>
        </is>
      </c>
      <c r="P377" s="91" t="inlineStr">
        <is>
          <t>None</t>
        </is>
      </c>
      <c r="Q377" s="97" t="n">
        <v>6.09</v>
      </c>
      <c r="R377" s="96" t="n">
        <v>4.24</v>
      </c>
      <c r="S377" s="96" t="n">
        <v>1.52</v>
      </c>
      <c r="T377" s="96" t="n">
        <v>2.19</v>
      </c>
      <c r="U377" s="96" t="n">
        <v>2.22</v>
      </c>
      <c r="V377" s="103" t="n">
        <v>1.53</v>
      </c>
      <c r="W377" s="102" t="n">
        <v>7</v>
      </c>
      <c r="X377" s="93" t="n">
        <v>110</v>
      </c>
      <c r="Y377" s="91" t="inlineStr">
        <is>
          <t>None</t>
        </is>
      </c>
      <c r="Z377" s="99" t="n">
        <v>44.72</v>
      </c>
      <c r="AA377" s="96" t="n">
        <v>0.86</v>
      </c>
      <c r="AB377" s="96" t="n">
        <v>0.87</v>
      </c>
      <c r="AC377" s="96" t="n">
        <v>1.46</v>
      </c>
      <c r="AD377" s="96" t="n">
        <v>2.01</v>
      </c>
      <c r="AE377" s="96" t="n">
        <v>2.02</v>
      </c>
      <c r="AF377" s="103" t="n">
        <v>0.95</v>
      </c>
      <c r="AG377" s="91" t="inlineStr">
        <is>
          <t>Normal</t>
        </is>
      </c>
      <c r="AH377" s="100" t="n">
        <v>0</v>
      </c>
      <c r="AI377" s="101" t="n">
        <v>0</v>
      </c>
      <c r="AJ377" s="92" t="inlineStr">
        <is>
          <t>N</t>
        </is>
      </c>
      <c r="AK377" s="96" t="n"/>
      <c r="AL377" s="91" t="inlineStr">
        <is>
          <t>n/a</t>
        </is>
      </c>
      <c r="AM377" s="93" t="n"/>
      <c r="AN377" s="92" t="inlineStr">
        <is>
          <t>None</t>
        </is>
      </c>
      <c r="AO377" s="102" t="n">
        <v>0</v>
      </c>
      <c r="AP377" s="103" t="n">
        <v>0.76</v>
      </c>
      <c r="AQ377" s="102" t="n">
        <v>44</v>
      </c>
      <c r="AR377" s="91" t="inlineStr">
        <is>
          <t>N</t>
        </is>
      </c>
      <c r="AS377" s="104" t="n">
        <v>3.79</v>
      </c>
      <c r="AT377" s="92">
        <f>IF(AND(P377="52-wk high",T377&gt;=Settings!$B$7),"Y","N")</f>
        <v/>
      </c>
      <c r="AU377" s="91">
        <f>IF(AND(AD377&gt;=Settings!$B$8,M377&gt;0),"Y","N")</f>
        <v/>
      </c>
      <c r="AV377" s="91">
        <f>IF(OR(AH377&gt;Settings!$B$9,AI377&gt;Settings!$B$9),"Y","N")</f>
        <v/>
      </c>
      <c r="AW377" s="91">
        <f>IF(AJ377&lt;&gt;"Y","n/a",IF(AND(M377&gt;0,AK377&gt;Settings!$B$10),"Y","N"))</f>
        <v/>
      </c>
      <c r="AX377" s="91">
        <f>IF(AO377&gt;=Settings!$B$11,"Y","N")</f>
        <v/>
      </c>
      <c r="AY377" s="99">
        <f>(AT377="Y")+(AU377="Y")+(AV377="Y")+(AW377="Y")+(AX377="Y")</f>
        <v/>
      </c>
      <c r="AZ377" s="94">
        <f>IF(AY377=0,"None",_xlfn.TEXTJOIN(", ",TRUE(),IF(AT377="Y","Breakout",""),IF(AU377="Y","Accumulation",""),IF(AV377="Y","Institutional buying",""),IF(AW377="Y","Long buildup",""),IF(AX377="Y","Momentum leader","")))</f>
        <v/>
      </c>
      <c r="BA377" s="94">
        <f>IF(BW377="","","Passes "&amp;AY377&amp;" of 5 buy-side scans"&amp;IF(G377="Y","; RED FLAG: filter out using Red flag column",""))</f>
        <v/>
      </c>
      <c r="BB377" s="91" t="inlineStr">
        <is>
          <t>None</t>
        </is>
      </c>
      <c r="BC377" s="92" t="inlineStr">
        <is>
          <t>Y</t>
        </is>
      </c>
      <c r="BD377" s="94" t="inlineStr">
        <is>
          <t>EPS zero</t>
        </is>
      </c>
      <c r="BE377" s="94" t="n"/>
      <c r="BF377" s="92">
        <f>IF(R377*100000&gt;=Settings!$B$5,"Y","N")</f>
        <v/>
      </c>
      <c r="BG377" s="91">
        <f>IF(F377&gt;Settings!$B$6,"Y","N")</f>
        <v/>
      </c>
      <c r="BH377" s="97" t="n">
        <v>-21.66</v>
      </c>
      <c r="BI377" s="96" t="n">
        <v>-5.43</v>
      </c>
      <c r="BJ377" s="96" t="n">
        <v>-1.3</v>
      </c>
      <c r="BK377" s="96" t="n">
        <v>-8.609999999999999</v>
      </c>
      <c r="BL377" s="96" t="n">
        <v>4.98</v>
      </c>
      <c r="BM377" s="96" t="n">
        <v>-15.64</v>
      </c>
      <c r="BN377" s="97" t="n">
        <v>-3.71</v>
      </c>
      <c r="BO377" s="96" t="n">
        <v>-4.53</v>
      </c>
      <c r="BP377" s="96" t="n">
        <v>-5.5</v>
      </c>
      <c r="BQ377" s="96" t="n">
        <v>-6.55</v>
      </c>
      <c r="BR377" s="91" t="inlineStr">
        <is>
          <t>Stacked down</t>
        </is>
      </c>
      <c r="BS377" s="91" t="inlineStr">
        <is>
          <t>None</t>
        </is>
      </c>
      <c r="BT377" s="96" t="n">
        <v>32.9</v>
      </c>
      <c r="BU377" s="91" t="inlineStr">
        <is>
          <t>N</t>
        </is>
      </c>
      <c r="BV377" s="99">
        <f>IF(OR(BF377&lt;&gt;"Y",BG377&lt;&gt;"Y"),"",(AND(ISNUMBER(BQ377),BQ377&gt;0))+(BR377="Stacked up")+(AND(ISNUMBER(BH377),BH377&gt;=-Settings!$B$17))+(AND(ISNUMBER(BK377),ISNUMBER(BM377),BK377&gt;0,BM377&gt;0))+(AND(ISNUMBER(AQ377),AQ377&gt;=Settings!$B$18))+(AND(ISNUMBER(BT377),BT377&gt;=Settings!$B$19,BT377&lt;=Settings!$B$20))+(AND(ISNUMBER(AS377),AS377&gt;0))+(AND(ISNUMBER(T377),ISNUMBER(M377),T377&gt;=Settings!$B$21,M377&gt;0))+(AND(ISNUMBER(AD377),ISNUMBER(M377),AD377&gt;=Settings!$B$22,M377&gt;0))+(AY377&gt;=1))</f>
        <v/>
      </c>
      <c r="BW377" s="91">
        <f>IF(OR(AY377=0,BF377&lt;&gt;"Y",BG377&lt;&gt;"Y"),"",1+SUMPRODUCT(($A$6:$A$2604=A377)*($AY$6:$AY$2604&gt;0)*($BF$6:$BF$2604="Y")*($BG$6:$BG$2604="Y")*(($AY$6:$AY$2604&gt;AY377)+($AY$6:$AY$2604=AY377)*($AD$6:$AD$2604&gt;AD377))))</f>
        <v/>
      </c>
    </row>
    <row r="378" ht="23.85" customHeight="1" s="55">
      <c r="A378" s="90" t="n">
        <v>46296</v>
      </c>
      <c r="B378" s="91" t="inlineStr">
        <is>
          <t>JINDALSAW</t>
        </is>
      </c>
      <c r="C378" s="91" t="inlineStr">
        <is>
          <t>INE324A01032</t>
        </is>
      </c>
      <c r="D378" s="91" t="inlineStr">
        <is>
          <t>Capital Goods</t>
        </is>
      </c>
      <c r="E378" s="91" t="inlineStr">
        <is>
          <t>Smallcap 250</t>
        </is>
      </c>
      <c r="F378" s="93" t="n">
        <v>17286</v>
      </c>
      <c r="G378" s="92" t="inlineStr">
        <is>
          <t>N</t>
        </is>
      </c>
      <c r="H378" s="94" t="n"/>
      <c r="I378" s="91" t="inlineStr">
        <is>
          <t>N</t>
        </is>
      </c>
      <c r="J378" s="92">
        <f>IF(K378="","N","Y")</f>
        <v/>
      </c>
      <c r="K378" s="94">
        <f>_xlfn.TEXTJOIN("; ",TRUE,IF(P378="52-wk low","52-wk low",""),IF(AND(AD378&gt;=Settings!$B$12,M378&lt;0),"Distribution",""),IF(AND(AJ378="Y",M378&lt;0,AK378&lt;-Settings!$B$13),"Long unwinding",""),IF(AND(AJ378="Y",M378&lt;0,AK378&gt;Settings!$B$13),"Short buildup",""))</f>
        <v/>
      </c>
      <c r="L378" s="95" t="n">
        <v>270.3</v>
      </c>
      <c r="M378" s="96" t="n">
        <v>-2.66</v>
      </c>
      <c r="N378" s="93" t="n">
        <v>1965</v>
      </c>
      <c r="O378" s="91" t="inlineStr">
        <is>
          <t>None</t>
        </is>
      </c>
      <c r="P378" s="91" t="inlineStr">
        <is>
          <t>None</t>
        </is>
      </c>
      <c r="Q378" s="97" t="n">
        <v>21.64</v>
      </c>
      <c r="R378" s="96" t="n">
        <v>17</v>
      </c>
      <c r="S378" s="96" t="n">
        <v>1.28</v>
      </c>
      <c r="T378" s="96" t="n">
        <v>1.02</v>
      </c>
      <c r="U378" s="96" t="n">
        <v>0.99</v>
      </c>
      <c r="V378" s="103" t="n">
        <v>0.77</v>
      </c>
      <c r="W378" s="102" t="n">
        <v>1</v>
      </c>
      <c r="X378" s="93" t="n"/>
      <c r="Y378" s="91" t="inlineStr">
        <is>
          <t>None</t>
        </is>
      </c>
      <c r="Z378" s="99" t="n">
        <v>50.59</v>
      </c>
      <c r="AA378" s="96" t="n">
        <v>1.08</v>
      </c>
      <c r="AB378" s="96" t="n">
        <v>1.14</v>
      </c>
      <c r="AC378" s="96" t="n">
        <v>1.4</v>
      </c>
      <c r="AD378" s="96" t="n">
        <v>1.44</v>
      </c>
      <c r="AE378" s="96" t="n">
        <v>1.33</v>
      </c>
      <c r="AF378" s="103" t="n">
        <v>1.23</v>
      </c>
      <c r="AG378" s="91" t="inlineStr">
        <is>
          <t>Normal</t>
        </is>
      </c>
      <c r="AH378" s="100" t="n">
        <v>0</v>
      </c>
      <c r="AI378" s="101" t="n">
        <v>0</v>
      </c>
      <c r="AJ378" s="92" t="inlineStr">
        <is>
          <t>N</t>
        </is>
      </c>
      <c r="AK378" s="96" t="n"/>
      <c r="AL378" s="91" t="inlineStr">
        <is>
          <t>n/a</t>
        </is>
      </c>
      <c r="AM378" s="93" t="n"/>
      <c r="AN378" s="92" t="inlineStr">
        <is>
          <t>Smallcap250 MQ 100</t>
        </is>
      </c>
      <c r="AO378" s="102" t="n">
        <v>1</v>
      </c>
      <c r="AP378" s="103" t="n">
        <v>1.56</v>
      </c>
      <c r="AQ378" s="102" t="n">
        <v>81</v>
      </c>
      <c r="AR378" s="91" t="inlineStr">
        <is>
          <t>N</t>
        </is>
      </c>
      <c r="AS378" s="104" t="n">
        <v>5.9</v>
      </c>
      <c r="AT378" s="92">
        <f>IF(AND(P378="52-wk high",T378&gt;=Settings!$B$7),"Y","N")</f>
        <v/>
      </c>
      <c r="AU378" s="91">
        <f>IF(AND(AD378&gt;=Settings!$B$8,M378&gt;0),"Y","N")</f>
        <v/>
      </c>
      <c r="AV378" s="91">
        <f>IF(OR(AH378&gt;Settings!$B$9,AI378&gt;Settings!$B$9),"Y","N")</f>
        <v/>
      </c>
      <c r="AW378" s="91">
        <f>IF(AJ378&lt;&gt;"Y","n/a",IF(AND(M378&gt;0,AK378&gt;Settings!$B$10),"Y","N"))</f>
        <v/>
      </c>
      <c r="AX378" s="91">
        <f>IF(AO378&gt;=Settings!$B$11,"Y","N")</f>
        <v/>
      </c>
      <c r="AY378" s="99">
        <f>(AT378="Y")+(AU378="Y")+(AV378="Y")+(AW378="Y")+(AX378="Y")</f>
        <v/>
      </c>
      <c r="AZ378" s="94">
        <f>IF(AY378=0,"None",_xlfn.TEXTJOIN(", ",TRUE(),IF(AT378="Y","Breakout",""),IF(AU378="Y","Accumulation",""),IF(AV378="Y","Institutional buying",""),IF(AW378="Y","Long buildup",""),IF(AX378="Y","Momentum leader","")))</f>
        <v/>
      </c>
      <c r="BA378" s="94">
        <f>IF(BW378="","","Passes "&amp;AY378&amp;" of 5 buy-side scans"&amp;IF(G378="Y","; RED FLAG: filter out using Red flag column",""))</f>
        <v/>
      </c>
      <c r="BB378" s="91" t="inlineStr">
        <is>
          <t>None</t>
        </is>
      </c>
      <c r="BC378" s="92" t="inlineStr">
        <is>
          <t>N</t>
        </is>
      </c>
      <c r="BD378" s="94" t="n"/>
      <c r="BE378" s="94" t="n"/>
      <c r="BF378" s="92">
        <f>IF(R378*100000&gt;=Settings!$B$5,"Y","N")</f>
        <v/>
      </c>
      <c r="BG378" s="91">
        <f>IF(F378&gt;Settings!$B$6,"Y","N")</f>
        <v/>
      </c>
      <c r="BH378" s="97" t="n">
        <v>-15.53</v>
      </c>
      <c r="BI378" s="96" t="n">
        <v>-4.52</v>
      </c>
      <c r="BJ378" s="96" t="n">
        <v>-12.74</v>
      </c>
      <c r="BK378" s="96" t="n">
        <v>3.86</v>
      </c>
      <c r="BL378" s="96" t="n">
        <v>41.27</v>
      </c>
      <c r="BM378" s="96" t="n">
        <v>32.19</v>
      </c>
      <c r="BN378" s="97" t="n">
        <v>-5.79</v>
      </c>
      <c r="BO378" s="96" t="n">
        <v>-4.22</v>
      </c>
      <c r="BP378" s="96" t="n">
        <v>1.47</v>
      </c>
      <c r="BQ378" s="96" t="n">
        <v>10.53</v>
      </c>
      <c r="BR378" s="91" t="inlineStr">
        <is>
          <t>Mixed</t>
        </is>
      </c>
      <c r="BS378" s="91" t="inlineStr">
        <is>
          <t>None</t>
        </is>
      </c>
      <c r="BT378" s="96" t="n">
        <v>31.9</v>
      </c>
      <c r="BU378" s="91" t="inlineStr">
        <is>
          <t>N</t>
        </is>
      </c>
      <c r="BV378" s="99">
        <f>IF(OR(BF378&lt;&gt;"Y",BG378&lt;&gt;"Y"),"",(AND(ISNUMBER(BQ378),BQ378&gt;0))+(BR378="Stacked up")+(AND(ISNUMBER(BH378),BH378&gt;=-Settings!$B$17))+(AND(ISNUMBER(BK378),ISNUMBER(BM378),BK378&gt;0,BM378&gt;0))+(AND(ISNUMBER(AQ378),AQ378&gt;=Settings!$B$18))+(AND(ISNUMBER(BT378),BT378&gt;=Settings!$B$19,BT378&lt;=Settings!$B$20))+(AND(ISNUMBER(AS378),AS378&gt;0))+(AND(ISNUMBER(T378),ISNUMBER(M378),T378&gt;=Settings!$B$21,M378&gt;0))+(AND(ISNUMBER(AD378),ISNUMBER(M378),AD378&gt;=Settings!$B$22,M378&gt;0))+(AY378&gt;=1))</f>
        <v/>
      </c>
      <c r="BW378" s="91">
        <f>IF(OR(AY378=0,BF378&lt;&gt;"Y",BG378&lt;&gt;"Y"),"",1+SUMPRODUCT(($A$6:$A$2604=A378)*($AY$6:$AY$2604&gt;0)*($BF$6:$BF$2604="Y")*($BG$6:$BG$2604="Y")*(($AY$6:$AY$2604&gt;AY378)+($AY$6:$AY$2604=AY378)*($AD$6:$AD$2604&gt;AD378))))</f>
        <v/>
      </c>
    </row>
    <row r="379" ht="23.85" customHeight="1" s="55">
      <c r="A379" s="90" t="n">
        <v>46296</v>
      </c>
      <c r="B379" s="91" t="inlineStr">
        <is>
          <t>COHANCE</t>
        </is>
      </c>
      <c r="C379" s="91" t="inlineStr">
        <is>
          <t>INE03QK01018</t>
        </is>
      </c>
      <c r="D379" s="91" t="inlineStr">
        <is>
          <t>Healthcare</t>
        </is>
      </c>
      <c r="E379" s="91" t="inlineStr">
        <is>
          <t>Smallcap 250</t>
        </is>
      </c>
      <c r="F379" s="93" t="n">
        <v>17267</v>
      </c>
      <c r="G379" s="92" t="inlineStr">
        <is>
          <t>Y</t>
        </is>
      </c>
      <c r="H379" s="94" t="inlineStr">
        <is>
          <t>Promoter pledge / encumbrance &gt; 50%</t>
        </is>
      </c>
      <c r="I379" s="91" t="inlineStr">
        <is>
          <t>N</t>
        </is>
      </c>
      <c r="J379" s="92">
        <f>IF(K379="","N","Y")</f>
        <v/>
      </c>
      <c r="K379" s="94">
        <f>_xlfn.TEXTJOIN("; ",TRUE,IF(P379="52-wk low","52-wk low",""),IF(AND(AD379&gt;=Settings!$B$12,M379&lt;0),"Distribution",""),IF(AND(AJ379="Y",M379&lt;0,AK379&lt;-Settings!$B$13),"Long unwinding",""),IF(AND(AJ379="Y",M379&lt;0,AK379&gt;Settings!$B$13),"Short buildup",""))</f>
        <v/>
      </c>
      <c r="L379" s="95" t="n">
        <v>451.3</v>
      </c>
      <c r="M379" s="96" t="n">
        <v>1.64</v>
      </c>
      <c r="N379" s="93" t="n">
        <v>230</v>
      </c>
      <c r="O379" s="91" t="inlineStr">
        <is>
          <t>None</t>
        </is>
      </c>
      <c r="P379" s="91" t="inlineStr">
        <is>
          <t>None</t>
        </is>
      </c>
      <c r="Q379" s="97" t="n">
        <v>6.84</v>
      </c>
      <c r="R379" s="96" t="n">
        <v>12.61</v>
      </c>
      <c r="S379" s="96" t="n">
        <v>0.55</v>
      </c>
      <c r="T379" s="96" t="n">
        <v>0.57</v>
      </c>
      <c r="U379" s="96" t="n">
        <v>0.46</v>
      </c>
      <c r="V379" s="103" t="n">
        <v>0.85</v>
      </c>
      <c r="W379" s="102" t="n">
        <v>1</v>
      </c>
      <c r="X379" s="93" t="n"/>
      <c r="Y379" s="91" t="inlineStr">
        <is>
          <t>None</t>
        </is>
      </c>
      <c r="Z379" s="99" t="n">
        <v>55.91</v>
      </c>
      <c r="AA379" s="96" t="n">
        <v>1.15</v>
      </c>
      <c r="AB379" s="96" t="n">
        <v>1.19</v>
      </c>
      <c r="AC379" s="96" t="n">
        <v>0.79</v>
      </c>
      <c r="AD379" s="96" t="n">
        <v>0.87</v>
      </c>
      <c r="AE379" s="96" t="n">
        <v>0.88</v>
      </c>
      <c r="AF379" s="103" t="n">
        <v>1.33</v>
      </c>
      <c r="AG379" s="91" t="inlineStr">
        <is>
          <t>Normal</t>
        </is>
      </c>
      <c r="AH379" s="100" t="n">
        <v>0</v>
      </c>
      <c r="AI379" s="101" t="n">
        <v>0</v>
      </c>
      <c r="AJ379" s="92" t="inlineStr">
        <is>
          <t>N</t>
        </is>
      </c>
      <c r="AK379" s="96" t="n"/>
      <c r="AL379" s="91" t="inlineStr">
        <is>
          <t>n/a</t>
        </is>
      </c>
      <c r="AM379" s="93" t="n"/>
      <c r="AN379" s="92" t="inlineStr">
        <is>
          <t>None</t>
        </is>
      </c>
      <c r="AO379" s="102" t="n">
        <v>0</v>
      </c>
      <c r="AP379" s="103" t="n">
        <v>0.85</v>
      </c>
      <c r="AQ379" s="102" t="n">
        <v>53</v>
      </c>
      <c r="AR379" s="91" t="inlineStr">
        <is>
          <t>N</t>
        </is>
      </c>
      <c r="AS379" s="104" t="n">
        <v>3.79</v>
      </c>
      <c r="AT379" s="92">
        <f>IF(AND(P379="52-wk high",T379&gt;=Settings!$B$7),"Y","N")</f>
        <v/>
      </c>
      <c r="AU379" s="91">
        <f>IF(AND(AD379&gt;=Settings!$B$8,M379&gt;0),"Y","N")</f>
        <v/>
      </c>
      <c r="AV379" s="91">
        <f>IF(OR(AH379&gt;Settings!$B$9,AI379&gt;Settings!$B$9),"Y","N")</f>
        <v/>
      </c>
      <c r="AW379" s="91">
        <f>IF(AJ379&lt;&gt;"Y","n/a",IF(AND(M379&gt;0,AK379&gt;Settings!$B$10),"Y","N"))</f>
        <v/>
      </c>
      <c r="AX379" s="91">
        <f>IF(AO379&gt;=Settings!$B$11,"Y","N")</f>
        <v/>
      </c>
      <c r="AY379" s="99">
        <f>(AT379="Y")+(AU379="Y")+(AV379="Y")+(AW379="Y")+(AX379="Y")</f>
        <v/>
      </c>
      <c r="AZ379" s="94">
        <f>IF(AY379=0,"None",_xlfn.TEXTJOIN(", ",TRUE(),IF(AT379="Y","Breakout",""),IF(AU379="Y","Accumulation",""),IF(AV379="Y","Institutional buying",""),IF(AW379="Y","Long buildup",""),IF(AX379="Y","Momentum leader","")))</f>
        <v/>
      </c>
      <c r="BA379" s="94">
        <f>IF(BW379="","","Passes "&amp;AY379&amp;" of 5 buy-side scans"&amp;IF(G379="Y","; RED FLAG: filter out using Red flag column",""))</f>
        <v/>
      </c>
      <c r="BB379" s="91" t="inlineStr">
        <is>
          <t>None</t>
        </is>
      </c>
      <c r="BC379" s="92" t="inlineStr">
        <is>
          <t>Y</t>
        </is>
      </c>
      <c r="BD379" s="94" t="inlineStr">
        <is>
          <t>PE &gt; 50; High-low range &gt;200% in 365 days; High-low range &gt;150% in 12 months</t>
        </is>
      </c>
      <c r="BE379" s="94" t="n"/>
      <c r="BF379" s="92">
        <f>IF(R379*100000&gt;=Settings!$B$5,"Y","N")</f>
        <v/>
      </c>
      <c r="BG379" s="91">
        <f>IF(F379&gt;Settings!$B$6,"Y","N")</f>
        <v/>
      </c>
      <c r="BH379" s="97" t="n">
        <v>-50.83</v>
      </c>
      <c r="BI379" s="96" t="n">
        <v>-0.63</v>
      </c>
      <c r="BJ379" s="96" t="n">
        <v>-1.89</v>
      </c>
      <c r="BK379" s="96" t="n">
        <v>0.03</v>
      </c>
      <c r="BL379" s="96" t="n">
        <v>44.67</v>
      </c>
      <c r="BM379" s="96" t="n">
        <v>-48.16</v>
      </c>
      <c r="BN379" s="97" t="n">
        <v>0.22</v>
      </c>
      <c r="BO379" s="96" t="n">
        <v>1.08</v>
      </c>
      <c r="BP379" s="96" t="n">
        <v>1.85</v>
      </c>
      <c r="BQ379" s="96" t="n">
        <v>-6.14</v>
      </c>
      <c r="BR379" s="91" t="inlineStr">
        <is>
          <t>Mixed</t>
        </is>
      </c>
      <c r="BS379" s="91" t="inlineStr">
        <is>
          <t>None</t>
        </is>
      </c>
      <c r="BT379" s="96" t="n">
        <v>50.6</v>
      </c>
      <c r="BU379" s="91" t="inlineStr">
        <is>
          <t>N</t>
        </is>
      </c>
      <c r="BV379" s="99">
        <f>IF(OR(BF379&lt;&gt;"Y",BG379&lt;&gt;"Y"),"",(AND(ISNUMBER(BQ379),BQ379&gt;0))+(BR379="Stacked up")+(AND(ISNUMBER(BH379),BH379&gt;=-Settings!$B$17))+(AND(ISNUMBER(BK379),ISNUMBER(BM379),BK379&gt;0,BM379&gt;0))+(AND(ISNUMBER(AQ379),AQ379&gt;=Settings!$B$18))+(AND(ISNUMBER(BT379),BT379&gt;=Settings!$B$19,BT379&lt;=Settings!$B$20))+(AND(ISNUMBER(AS379),AS379&gt;0))+(AND(ISNUMBER(T379),ISNUMBER(M379),T379&gt;=Settings!$B$21,M379&gt;0))+(AND(ISNUMBER(AD379),ISNUMBER(M379),AD379&gt;=Settings!$B$22,M379&gt;0))+(AY379&gt;=1))</f>
        <v/>
      </c>
      <c r="BW379" s="91">
        <f>IF(OR(AY379=0,BF379&lt;&gt;"Y",BG379&lt;&gt;"Y"),"",1+SUMPRODUCT(($A$6:$A$2604=A379)*($AY$6:$AY$2604&gt;0)*($BF$6:$BF$2604="Y")*($BG$6:$BG$2604="Y")*(($AY$6:$AY$2604&gt;AY379)+($AY$6:$AY$2604=AY379)*($AD$6:$AD$2604&gt;AD379))))</f>
        <v/>
      </c>
    </row>
    <row r="380" ht="23.85" customHeight="1" s="55">
      <c r="A380" s="90" t="n">
        <v>46296</v>
      </c>
      <c r="B380" s="91" t="inlineStr">
        <is>
          <t>ATUL</t>
        </is>
      </c>
      <c r="C380" s="91" t="inlineStr">
        <is>
          <t>INE100A01010</t>
        </is>
      </c>
      <c r="D380" s="91" t="inlineStr">
        <is>
          <t>Chemicals</t>
        </is>
      </c>
      <c r="E380" s="91" t="inlineStr">
        <is>
          <t>Smallcap 250</t>
        </is>
      </c>
      <c r="F380" s="93" t="n">
        <v>17256</v>
      </c>
      <c r="G380" s="92" t="inlineStr">
        <is>
          <t>N</t>
        </is>
      </c>
      <c r="H380" s="94" t="n"/>
      <c r="I380" s="91" t="inlineStr">
        <is>
          <t>N</t>
        </is>
      </c>
      <c r="J380" s="92">
        <f>IF(K380="","N","Y")</f>
        <v/>
      </c>
      <c r="K380" s="94">
        <f>_xlfn.TEXTJOIN("; ",TRUE,IF(P380="52-wk low","52-wk low",""),IF(AND(AD380&gt;=Settings!$B$12,M380&lt;0),"Distribution",""),IF(AND(AJ380="Y",M380&lt;0,AK380&lt;-Settings!$B$13),"Long unwinding",""),IF(AND(AJ380="Y",M380&lt;0,AK380&gt;Settings!$B$13),"Short buildup",""))</f>
        <v/>
      </c>
      <c r="L380" s="95" t="n">
        <v>5861</v>
      </c>
      <c r="M380" s="96" t="n">
        <v>-0.92</v>
      </c>
      <c r="N380" s="93" t="n">
        <v>996</v>
      </c>
      <c r="O380" s="91" t="inlineStr">
        <is>
          <t>None</t>
        </is>
      </c>
      <c r="P380" s="91" t="inlineStr">
        <is>
          <t>None</t>
        </is>
      </c>
      <c r="Q380" s="97" t="n">
        <v>0.22</v>
      </c>
      <c r="R380" s="96" t="n">
        <v>0.3</v>
      </c>
      <c r="S380" s="96" t="n">
        <v>0.76</v>
      </c>
      <c r="T380" s="96" t="n">
        <v>0.43</v>
      </c>
      <c r="U380" s="96" t="n">
        <v>0.58</v>
      </c>
      <c r="V380" s="103" t="n">
        <v>0.76</v>
      </c>
      <c r="W380" s="102" t="n">
        <v>3</v>
      </c>
      <c r="X380" s="93" t="n"/>
      <c r="Y380" s="91" t="inlineStr">
        <is>
          <t>None</t>
        </is>
      </c>
      <c r="Z380" s="99" t="n">
        <v>52.49</v>
      </c>
      <c r="AA380" s="96" t="n">
        <v>0.92</v>
      </c>
      <c r="AB380" s="96" t="n">
        <v>0.95</v>
      </c>
      <c r="AC380" s="96" t="n">
        <v>0.66</v>
      </c>
      <c r="AD380" s="96" t="n">
        <v>0.46</v>
      </c>
      <c r="AE380" s="96" t="n">
        <v>0.58</v>
      </c>
      <c r="AF380" s="103" t="n">
        <v>1.15</v>
      </c>
      <c r="AG380" s="91" t="inlineStr">
        <is>
          <t>Normal</t>
        </is>
      </c>
      <c r="AH380" s="100" t="n">
        <v>0</v>
      </c>
      <c r="AI380" s="101" t="n">
        <v>0</v>
      </c>
      <c r="AJ380" s="92" t="inlineStr">
        <is>
          <t>N</t>
        </is>
      </c>
      <c r="AK380" s="96" t="n"/>
      <c r="AL380" s="91" t="inlineStr">
        <is>
          <t>n/a</t>
        </is>
      </c>
      <c r="AM380" s="93" t="n"/>
      <c r="AN380" s="92" t="inlineStr">
        <is>
          <t>None</t>
        </is>
      </c>
      <c r="AO380" s="102" t="n">
        <v>0</v>
      </c>
      <c r="AP380" s="103" t="n">
        <v>0.67</v>
      </c>
      <c r="AQ380" s="102" t="n">
        <v>32</v>
      </c>
      <c r="AR380" s="91" t="inlineStr">
        <is>
          <t>N</t>
        </is>
      </c>
      <c r="AS380" s="104" t="n">
        <v>1.93</v>
      </c>
      <c r="AT380" s="92">
        <f>IF(AND(P380="52-wk high",T380&gt;=Settings!$B$7),"Y","N")</f>
        <v/>
      </c>
      <c r="AU380" s="91">
        <f>IF(AND(AD380&gt;=Settings!$B$8,M380&gt;0),"Y","N")</f>
        <v/>
      </c>
      <c r="AV380" s="91">
        <f>IF(OR(AH380&gt;Settings!$B$9,AI380&gt;Settings!$B$9),"Y","N")</f>
        <v/>
      </c>
      <c r="AW380" s="91">
        <f>IF(AJ380&lt;&gt;"Y","n/a",IF(AND(M380&gt;0,AK380&gt;Settings!$B$10),"Y","N"))</f>
        <v/>
      </c>
      <c r="AX380" s="91">
        <f>IF(AO380&gt;=Settings!$B$11,"Y","N")</f>
        <v/>
      </c>
      <c r="AY380" s="99">
        <f>(AT380="Y")+(AU380="Y")+(AV380="Y")+(AW380="Y")+(AX380="Y")</f>
        <v/>
      </c>
      <c r="AZ380" s="94">
        <f>IF(AY380=0,"None",_xlfn.TEXTJOIN(", ",TRUE(),IF(AT380="Y","Breakout",""),IF(AU380="Y","Accumulation",""),IF(AV380="Y","Institutional buying",""),IF(AW380="Y","Long buildup",""),IF(AX380="Y","Momentum leader","")))</f>
        <v/>
      </c>
      <c r="BA380" s="94">
        <f>IF(BW380="","","Passes "&amp;AY380&amp;" of 5 buy-side scans"&amp;IF(G380="Y","; RED FLAG: filter out using Red flag column",""))</f>
        <v/>
      </c>
      <c r="BB380" s="91" t="inlineStr">
        <is>
          <t>None</t>
        </is>
      </c>
      <c r="BC380" s="92" t="inlineStr">
        <is>
          <t>N</t>
        </is>
      </c>
      <c r="BD380" s="94" t="n"/>
      <c r="BE380" s="94" t="n"/>
      <c r="BF380" s="92">
        <f>IF(R380*100000&gt;=Settings!$B$5,"Y","N")</f>
        <v/>
      </c>
      <c r="BG380" s="91">
        <f>IF(F380&gt;Settings!$B$6,"Y","N")</f>
        <v/>
      </c>
      <c r="BH380" s="97" t="n">
        <v>-18.37</v>
      </c>
      <c r="BI380" s="96" t="n">
        <v>-4.47</v>
      </c>
      <c r="BJ380" s="96" t="n">
        <v>-9.16</v>
      </c>
      <c r="BK380" s="96" t="n">
        <v>-10.4</v>
      </c>
      <c r="BL380" s="96" t="n">
        <v>-8.94</v>
      </c>
      <c r="BM380" s="96" t="n">
        <v>-5.26</v>
      </c>
      <c r="BN380" s="97" t="n">
        <v>-4.58</v>
      </c>
      <c r="BO380" s="96" t="n">
        <v>-7.29</v>
      </c>
      <c r="BP380" s="96" t="n">
        <v>-8.56</v>
      </c>
      <c r="BQ380" s="96" t="n">
        <v>-8.449999999999999</v>
      </c>
      <c r="BR380" s="91" t="inlineStr">
        <is>
          <t>Mixed</t>
        </is>
      </c>
      <c r="BS380" s="91" t="inlineStr">
        <is>
          <t>None</t>
        </is>
      </c>
      <c r="BT380" s="96" t="n">
        <v>23.9</v>
      </c>
      <c r="BU380" s="91" t="inlineStr">
        <is>
          <t>N</t>
        </is>
      </c>
      <c r="BV380" s="99">
        <f>IF(OR(BF380&lt;&gt;"Y",BG380&lt;&gt;"Y"),"",(AND(ISNUMBER(BQ380),BQ380&gt;0))+(BR380="Stacked up")+(AND(ISNUMBER(BH380),BH380&gt;=-Settings!$B$17))+(AND(ISNUMBER(BK380),ISNUMBER(BM380),BK380&gt;0,BM380&gt;0))+(AND(ISNUMBER(AQ380),AQ380&gt;=Settings!$B$18))+(AND(ISNUMBER(BT380),BT380&gt;=Settings!$B$19,BT380&lt;=Settings!$B$20))+(AND(ISNUMBER(AS380),AS380&gt;0))+(AND(ISNUMBER(T380),ISNUMBER(M380),T380&gt;=Settings!$B$21,M380&gt;0))+(AND(ISNUMBER(AD380),ISNUMBER(M380),AD380&gt;=Settings!$B$22,M380&gt;0))+(AY380&gt;=1))</f>
        <v/>
      </c>
      <c r="BW380" s="91">
        <f>IF(OR(AY380=0,BF380&lt;&gt;"Y",BG380&lt;&gt;"Y"),"",1+SUMPRODUCT(($A$6:$A$2604=A380)*($AY$6:$AY$2604&gt;0)*($BF$6:$BF$2604="Y")*($BG$6:$BG$2604="Y")*(($AY$6:$AY$2604&gt;AY380)+($AY$6:$AY$2604=AY380)*($AD$6:$AD$2604&gt;AD380))))</f>
        <v/>
      </c>
    </row>
    <row r="381" ht="23.85" customHeight="1" s="55">
      <c r="A381" s="90" t="n">
        <v>46296</v>
      </c>
      <c r="B381" s="91" t="inlineStr">
        <is>
          <t>OLAELEC</t>
        </is>
      </c>
      <c r="C381" s="91" t="inlineStr">
        <is>
          <t>INE0LXG01040</t>
        </is>
      </c>
      <c r="D381" s="91" t="inlineStr">
        <is>
          <t>Automobile and Auto Components</t>
        </is>
      </c>
      <c r="E381" s="91" t="inlineStr">
        <is>
          <t>Smallcap 250</t>
        </is>
      </c>
      <c r="F381" s="93" t="n">
        <v>17162</v>
      </c>
      <c r="G381" s="92" t="inlineStr">
        <is>
          <t>Y</t>
        </is>
      </c>
      <c r="H381" s="94" t="inlineStr">
        <is>
          <t>Loss making</t>
        </is>
      </c>
      <c r="I381" s="91" t="inlineStr">
        <is>
          <t>N</t>
        </is>
      </c>
      <c r="J381" s="92">
        <f>IF(K381="","N","Y")</f>
        <v/>
      </c>
      <c r="K381" s="94">
        <f>_xlfn.TEXTJOIN("; ",TRUE,IF(P381="52-wk low","52-wk low",""),IF(AND(AD381&gt;=Settings!$B$12,M381&lt;0),"Distribution",""),IF(AND(AJ381="Y",M381&lt;0,AK381&lt;-Settings!$B$13),"Long unwinding",""),IF(AND(AJ381="Y",M381&lt;0,AK381&gt;Settings!$B$13),"Short buildup",""))</f>
        <v/>
      </c>
      <c r="L381" s="95" t="n">
        <v>37.08</v>
      </c>
      <c r="M381" s="96" t="n">
        <v>0.43</v>
      </c>
      <c r="N381" s="93" t="n">
        <v>461</v>
      </c>
      <c r="O381" s="91" t="inlineStr">
        <is>
          <t>None</t>
        </is>
      </c>
      <c r="P381" s="91" t="inlineStr">
        <is>
          <t>None</t>
        </is>
      </c>
      <c r="Q381" s="97" t="n">
        <v>549.11</v>
      </c>
      <c r="R381" s="96" t="n">
        <v>992.23</v>
      </c>
      <c r="S381" s="96" t="n">
        <v>0.5600000000000001</v>
      </c>
      <c r="T381" s="96" t="n">
        <v>0.78</v>
      </c>
      <c r="U381" s="96" t="n">
        <v>0.54</v>
      </c>
      <c r="V381" s="103" t="n">
        <v>0.98</v>
      </c>
      <c r="W381" s="102" t="n">
        <v>5</v>
      </c>
      <c r="X381" s="93" t="n"/>
      <c r="Y381" s="91" t="inlineStr">
        <is>
          <t>By volume</t>
        </is>
      </c>
      <c r="Z381" s="99" t="n">
        <v>18.19</v>
      </c>
      <c r="AA381" s="96" t="n">
        <v>0.77</v>
      </c>
      <c r="AB381" s="96" t="n">
        <v>0.76</v>
      </c>
      <c r="AC381" s="96" t="n">
        <v>0.5</v>
      </c>
      <c r="AD381" s="96" t="n">
        <v>0.6899999999999999</v>
      </c>
      <c r="AE381" s="96" t="n">
        <v>0.5</v>
      </c>
      <c r="AF381" s="103" t="n">
        <v>1.02</v>
      </c>
      <c r="AG381" s="91" t="inlineStr">
        <is>
          <t>Normal</t>
        </is>
      </c>
      <c r="AH381" s="100" t="n">
        <v>0</v>
      </c>
      <c r="AI381" s="101" t="n">
        <v>0</v>
      </c>
      <c r="AJ381" s="92" t="inlineStr">
        <is>
          <t>N</t>
        </is>
      </c>
      <c r="AK381" s="96" t="n"/>
      <c r="AL381" s="91" t="inlineStr">
        <is>
          <t>n/a</t>
        </is>
      </c>
      <c r="AM381" s="93" t="n"/>
      <c r="AN381" s="92" t="inlineStr">
        <is>
          <t>None</t>
        </is>
      </c>
      <c r="AO381" s="102" t="n">
        <v>0</v>
      </c>
      <c r="AP381" s="103" t="n">
        <v>0.92</v>
      </c>
      <c r="AQ381" s="102" t="n">
        <v>58</v>
      </c>
      <c r="AR381" s="91" t="inlineStr">
        <is>
          <t>N</t>
        </is>
      </c>
      <c r="AS381" s="104" t="n">
        <v>0.5600000000000001</v>
      </c>
      <c r="AT381" s="92">
        <f>IF(AND(P381="52-wk high",T381&gt;=Settings!$B$7),"Y","N")</f>
        <v/>
      </c>
      <c r="AU381" s="91">
        <f>IF(AND(AD381&gt;=Settings!$B$8,M381&gt;0),"Y","N")</f>
        <v/>
      </c>
      <c r="AV381" s="91">
        <f>IF(OR(AH381&gt;Settings!$B$9,AI381&gt;Settings!$B$9),"Y","N")</f>
        <v/>
      </c>
      <c r="AW381" s="91">
        <f>IF(AJ381&lt;&gt;"Y","n/a",IF(AND(M381&gt;0,AK381&gt;Settings!$B$10),"Y","N"))</f>
        <v/>
      </c>
      <c r="AX381" s="91">
        <f>IF(AO381&gt;=Settings!$B$11,"Y","N")</f>
        <v/>
      </c>
      <c r="AY381" s="99">
        <f>(AT381="Y")+(AU381="Y")+(AV381="Y")+(AW381="Y")+(AX381="Y")</f>
        <v/>
      </c>
      <c r="AZ381" s="94">
        <f>IF(AY381=0,"None",_xlfn.TEXTJOIN(", ",TRUE(),IF(AT381="Y","Breakout",""),IF(AU381="Y","Accumulation",""),IF(AV381="Y","Institutional buying",""),IF(AW381="Y","Long buildup",""),IF(AX381="Y","Momentum leader","")))</f>
        <v/>
      </c>
      <c r="BA381" s="94">
        <f>IF(BW381="","","Passes "&amp;AY381&amp;" of 5 buy-side scans"&amp;IF(G381="Y","; RED FLAG: filter out using Red flag column",""))</f>
        <v/>
      </c>
      <c r="BB381" s="91" t="inlineStr">
        <is>
          <t>None</t>
        </is>
      </c>
      <c r="BC381" s="92" t="inlineStr">
        <is>
          <t>Y</t>
        </is>
      </c>
      <c r="BD381" s="94" t="inlineStr">
        <is>
          <t>EPS zero; High-low range &gt;150% in 12 months</t>
        </is>
      </c>
      <c r="BE381" s="94" t="n"/>
      <c r="BF381" s="92">
        <f>IF(R381*100000&gt;=Settings!$B$5,"Y","N")</f>
        <v/>
      </c>
      <c r="BG381" s="91">
        <f>IF(F381&gt;Settings!$B$6,"Y","N")</f>
        <v/>
      </c>
      <c r="BH381" s="97" t="n">
        <v>-36.78</v>
      </c>
      <c r="BI381" s="96" t="n">
        <v>-12.79</v>
      </c>
      <c r="BJ381" s="96" t="n">
        <v>-8.470000000000001</v>
      </c>
      <c r="BK381" s="96" t="n">
        <v>-17.64</v>
      </c>
      <c r="BL381" s="96" t="n">
        <v>43.22</v>
      </c>
      <c r="BM381" s="96" t="n">
        <v>-33.61</v>
      </c>
      <c r="BN381" s="97" t="n">
        <v>-2.97</v>
      </c>
      <c r="BO381" s="96" t="n">
        <v>-3.89</v>
      </c>
      <c r="BP381" s="96" t="n">
        <v>-3.72</v>
      </c>
      <c r="BQ381" s="96" t="n">
        <v>-6.13</v>
      </c>
      <c r="BR381" s="91" t="inlineStr">
        <is>
          <t>Mixed</t>
        </is>
      </c>
      <c r="BS381" s="91" t="inlineStr">
        <is>
          <t>None</t>
        </is>
      </c>
      <c r="BT381" s="96" t="n">
        <v>43.3</v>
      </c>
      <c r="BU381" s="91" t="inlineStr">
        <is>
          <t>N</t>
        </is>
      </c>
      <c r="BV381" s="99">
        <f>IF(OR(BF381&lt;&gt;"Y",BG381&lt;&gt;"Y"),"",(AND(ISNUMBER(BQ381),BQ381&gt;0))+(BR381="Stacked up")+(AND(ISNUMBER(BH381),BH381&gt;=-Settings!$B$17))+(AND(ISNUMBER(BK381),ISNUMBER(BM381),BK381&gt;0,BM381&gt;0))+(AND(ISNUMBER(AQ381),AQ381&gt;=Settings!$B$18))+(AND(ISNUMBER(BT381),BT381&gt;=Settings!$B$19,BT381&lt;=Settings!$B$20))+(AND(ISNUMBER(AS381),AS381&gt;0))+(AND(ISNUMBER(T381),ISNUMBER(M381),T381&gt;=Settings!$B$21,M381&gt;0))+(AND(ISNUMBER(AD381),ISNUMBER(M381),AD381&gt;=Settings!$B$22,M381&gt;0))+(AY381&gt;=1))</f>
        <v/>
      </c>
      <c r="BW381" s="91">
        <f>IF(OR(AY381=0,BF381&lt;&gt;"Y",BG381&lt;&gt;"Y"),"",1+SUMPRODUCT(($A$6:$A$2604=A381)*($AY$6:$AY$2604&gt;0)*($BF$6:$BF$2604="Y")*($BG$6:$BG$2604="Y")*(($AY$6:$AY$2604&gt;AY381)+($AY$6:$AY$2604=AY381)*($AD$6:$AD$2604&gt;AD381))))</f>
        <v/>
      </c>
    </row>
    <row r="382" ht="23.85" customHeight="1" s="55">
      <c r="A382" s="90" t="n">
        <v>46296</v>
      </c>
      <c r="B382" s="91" t="inlineStr">
        <is>
          <t>ECLERX</t>
        </is>
      </c>
      <c r="C382" s="91" t="inlineStr">
        <is>
          <t>INE738I01010</t>
        </is>
      </c>
      <c r="D382" s="91" t="inlineStr">
        <is>
          <t>Services</t>
        </is>
      </c>
      <c r="E382" s="91" t="inlineStr">
        <is>
          <t>Smallcap 250</t>
        </is>
      </c>
      <c r="F382" s="93" t="n">
        <v>16956</v>
      </c>
      <c r="G382" s="92" t="inlineStr">
        <is>
          <t>N</t>
        </is>
      </c>
      <c r="H382" s="94" t="n"/>
      <c r="I382" s="91" t="inlineStr">
        <is>
          <t>N</t>
        </is>
      </c>
      <c r="J382" s="92">
        <f>IF(K382="","N","Y")</f>
        <v/>
      </c>
      <c r="K382" s="94">
        <f>_xlfn.TEXTJOIN("; ",TRUE,IF(P382="52-wk low","52-wk low",""),IF(AND(AD382&gt;=Settings!$B$12,M382&lt;0),"Distribution",""),IF(AND(AJ382="Y",M382&lt;0,AK382&lt;-Settings!$B$13),"Long unwinding",""),IF(AND(AJ382="Y",M382&lt;0,AK382&gt;Settings!$B$13),"Short buildup",""))</f>
        <v/>
      </c>
      <c r="L382" s="95" t="n">
        <v>1802.9</v>
      </c>
      <c r="M382" s="96" t="n">
        <v>-0.93</v>
      </c>
      <c r="N382" s="93" t="n">
        <v>1002</v>
      </c>
      <c r="O382" s="91" t="inlineStr">
        <is>
          <t>None</t>
        </is>
      </c>
      <c r="P382" s="91" t="inlineStr">
        <is>
          <t>None</t>
        </is>
      </c>
      <c r="Q382" s="97" t="n">
        <v>1.07</v>
      </c>
      <c r="R382" s="96" t="n">
        <v>1.58</v>
      </c>
      <c r="S382" s="96" t="n">
        <v>0.64</v>
      </c>
      <c r="T382" s="96" t="n">
        <v>0.46</v>
      </c>
      <c r="U382" s="96" t="n">
        <v>0.32</v>
      </c>
      <c r="V382" s="103" t="n">
        <v>0.48</v>
      </c>
      <c r="W382" s="102" t="n">
        <v>0</v>
      </c>
      <c r="X382" s="93" t="n"/>
      <c r="Y382" s="91" t="inlineStr">
        <is>
          <t>None</t>
        </is>
      </c>
      <c r="Z382" s="99" t="n">
        <v>50.01</v>
      </c>
      <c r="AA382" s="96" t="n">
        <v>1.13</v>
      </c>
      <c r="AB382" s="96" t="n">
        <v>1.18</v>
      </c>
      <c r="AC382" s="96" t="n">
        <v>0.73</v>
      </c>
      <c r="AD382" s="96" t="n">
        <v>0.58</v>
      </c>
      <c r="AE382" s="96" t="n">
        <v>0.45</v>
      </c>
      <c r="AF382" s="103" t="n">
        <v>1.26</v>
      </c>
      <c r="AG382" s="91" t="inlineStr">
        <is>
          <t>Normal</t>
        </is>
      </c>
      <c r="AH382" s="100" t="n">
        <v>0</v>
      </c>
      <c r="AI382" s="101" t="n">
        <v>0</v>
      </c>
      <c r="AJ382" s="92" t="inlineStr">
        <is>
          <t>N</t>
        </is>
      </c>
      <c r="AK382" s="96" t="n"/>
      <c r="AL382" s="91" t="inlineStr">
        <is>
          <t>n/a</t>
        </is>
      </c>
      <c r="AM382" s="93" t="n"/>
      <c r="AN382" s="92" t="inlineStr">
        <is>
          <t>Smallcap250 MQ 100</t>
        </is>
      </c>
      <c r="AO382" s="102" t="n">
        <v>1</v>
      </c>
      <c r="AP382" s="103" t="n">
        <v>0.73</v>
      </c>
      <c r="AQ382" s="102" t="n">
        <v>41</v>
      </c>
      <c r="AR382" s="91" t="inlineStr">
        <is>
          <t>N</t>
        </is>
      </c>
      <c r="AS382" s="104" t="n">
        <v>5.23</v>
      </c>
      <c r="AT382" s="92">
        <f>IF(AND(P382="52-wk high",T382&gt;=Settings!$B$7),"Y","N")</f>
        <v/>
      </c>
      <c r="AU382" s="91">
        <f>IF(AND(AD382&gt;=Settings!$B$8,M382&gt;0),"Y","N")</f>
        <v/>
      </c>
      <c r="AV382" s="91">
        <f>IF(OR(AH382&gt;Settings!$B$9,AI382&gt;Settings!$B$9),"Y","N")</f>
        <v/>
      </c>
      <c r="AW382" s="91">
        <f>IF(AJ382&lt;&gt;"Y","n/a",IF(AND(M382&gt;0,AK382&gt;Settings!$B$10),"Y","N"))</f>
        <v/>
      </c>
      <c r="AX382" s="91">
        <f>IF(AO382&gt;=Settings!$B$11,"Y","N")</f>
        <v/>
      </c>
      <c r="AY382" s="99">
        <f>(AT382="Y")+(AU382="Y")+(AV382="Y")+(AW382="Y")+(AX382="Y")</f>
        <v/>
      </c>
      <c r="AZ382" s="94">
        <f>IF(AY382=0,"None",_xlfn.TEXTJOIN(", ",TRUE(),IF(AT382="Y","Breakout",""),IF(AU382="Y","Accumulation",""),IF(AV382="Y","Institutional buying",""),IF(AW382="Y","Long buildup",""),IF(AX382="Y","Momentum leader","")))</f>
        <v/>
      </c>
      <c r="BA382" s="94">
        <f>IF(BW382="","","Passes "&amp;AY382&amp;" of 5 buy-side scans"&amp;IF(G382="Y","; RED FLAG: filter out using Red flag column",""))</f>
        <v/>
      </c>
      <c r="BB382" s="91" t="inlineStr">
        <is>
          <t>None</t>
        </is>
      </c>
      <c r="BC382" s="92" t="inlineStr">
        <is>
          <t>N</t>
        </is>
      </c>
      <c r="BD382" s="94" t="n"/>
      <c r="BE382" s="94" t="inlineStr">
        <is>
          <t>BONUS 1:1, ex 13-Mar-2026</t>
        </is>
      </c>
      <c r="BF382" s="92">
        <f>IF(R382*100000&gt;=Settings!$B$5,"Y","N")</f>
        <v/>
      </c>
      <c r="BG382" s="91">
        <f>IF(F382&gt;Settings!$B$6,"Y","N")</f>
        <v/>
      </c>
      <c r="BH382" s="97" t="n">
        <v>-27.81</v>
      </c>
      <c r="BI382" s="96" t="n">
        <v>-4.61</v>
      </c>
      <c r="BJ382" s="96" t="n">
        <v>-8.66</v>
      </c>
      <c r="BK382" s="96" t="n">
        <v>35.31</v>
      </c>
      <c r="BL382" s="96" t="n">
        <v>21.47</v>
      </c>
      <c r="BM382" s="96" t="n">
        <v>-54.63</v>
      </c>
      <c r="BN382" s="97" t="n">
        <v>-3.9</v>
      </c>
      <c r="BO382" s="96" t="n">
        <v>-2.7</v>
      </c>
      <c r="BP382" s="96" t="n">
        <v>-6.15</v>
      </c>
      <c r="BQ382" s="96" t="n">
        <v>-22.76</v>
      </c>
      <c r="BR382" s="91" t="inlineStr">
        <is>
          <t>Mixed</t>
        </is>
      </c>
      <c r="BS382" s="91" t="inlineStr">
        <is>
          <t>None</t>
        </is>
      </c>
      <c r="BT382" s="96" t="n">
        <v>36.7</v>
      </c>
      <c r="BU382" s="91" t="inlineStr">
        <is>
          <t>N</t>
        </is>
      </c>
      <c r="BV382" s="99">
        <f>IF(OR(BF382&lt;&gt;"Y",BG382&lt;&gt;"Y"),"",(AND(ISNUMBER(BQ382),BQ382&gt;0))+(BR382="Stacked up")+(AND(ISNUMBER(BH382),BH382&gt;=-Settings!$B$17))+(AND(ISNUMBER(BK382),ISNUMBER(BM382),BK382&gt;0,BM382&gt;0))+(AND(ISNUMBER(AQ382),AQ382&gt;=Settings!$B$18))+(AND(ISNUMBER(BT382),BT382&gt;=Settings!$B$19,BT382&lt;=Settings!$B$20))+(AND(ISNUMBER(AS382),AS382&gt;0))+(AND(ISNUMBER(T382),ISNUMBER(M382),T382&gt;=Settings!$B$21,M382&gt;0))+(AND(ISNUMBER(AD382),ISNUMBER(M382),AD382&gt;=Settings!$B$22,M382&gt;0))+(AY382&gt;=1))</f>
        <v/>
      </c>
      <c r="BW382" s="91">
        <f>IF(OR(AY382=0,BF382&lt;&gt;"Y",BG382&lt;&gt;"Y"),"",1+SUMPRODUCT(($A$6:$A$2604=A382)*($AY$6:$AY$2604&gt;0)*($BF$6:$BF$2604="Y")*($BG$6:$BG$2604="Y")*(($AY$6:$AY$2604&gt;AY382)+($AY$6:$AY$2604=AY382)*($AD$6:$AD$2604&gt;AD382))))</f>
        <v/>
      </c>
    </row>
    <row r="383" ht="23.85" customHeight="1" s="55">
      <c r="A383" s="90" t="n">
        <v>46296</v>
      </c>
      <c r="B383" s="91" t="inlineStr">
        <is>
          <t>AARTIIND</t>
        </is>
      </c>
      <c r="C383" s="91" t="inlineStr">
        <is>
          <t>INE769A01020</t>
        </is>
      </c>
      <c r="D383" s="91" t="inlineStr">
        <is>
          <t>Chemicals</t>
        </is>
      </c>
      <c r="E383" s="91" t="inlineStr">
        <is>
          <t>Smallcap 250</t>
        </is>
      </c>
      <c r="F383" s="93" t="n">
        <v>16864</v>
      </c>
      <c r="G383" s="92" t="inlineStr">
        <is>
          <t>N</t>
        </is>
      </c>
      <c r="H383" s="94" t="n"/>
      <c r="I383" s="91" t="inlineStr">
        <is>
          <t>N</t>
        </is>
      </c>
      <c r="J383" s="92">
        <f>IF(K383="","N","Y")</f>
        <v/>
      </c>
      <c r="K383" s="94">
        <f>_xlfn.TEXTJOIN("; ",TRUE,IF(P383="52-wk low","52-wk low",""),IF(AND(AD383&gt;=Settings!$B$12,M383&lt;0),"Distribution",""),IF(AND(AJ383="Y",M383&lt;0,AK383&lt;-Settings!$B$13),"Long unwinding",""),IF(AND(AJ383="Y",M383&lt;0,AK383&gt;Settings!$B$13),"Short buildup",""))</f>
        <v/>
      </c>
      <c r="L383" s="95" t="n">
        <v>465.1</v>
      </c>
      <c r="M383" s="96" t="n">
        <v>-2.23</v>
      </c>
      <c r="N383" s="93" t="n">
        <v>1758</v>
      </c>
      <c r="O383" s="91" t="inlineStr">
        <is>
          <t>None</t>
        </is>
      </c>
      <c r="P383" s="91" t="inlineStr">
        <is>
          <t>None</t>
        </is>
      </c>
      <c r="Q383" s="97" t="n">
        <v>4.86</v>
      </c>
      <c r="R383" s="96" t="n">
        <v>5.27</v>
      </c>
      <c r="S383" s="96" t="n">
        <v>0.89</v>
      </c>
      <c r="T383" s="96" t="n">
        <v>0.44</v>
      </c>
      <c r="U383" s="96" t="n">
        <v>0.42</v>
      </c>
      <c r="V383" s="103" t="n">
        <v>0.46</v>
      </c>
      <c r="W383" s="102" t="n">
        <v>0</v>
      </c>
      <c r="X383" s="93" t="n"/>
      <c r="Y383" s="91" t="inlineStr">
        <is>
          <t>None</t>
        </is>
      </c>
      <c r="Z383" s="99" t="n">
        <v>50.7</v>
      </c>
      <c r="AA383" s="96" t="n">
        <v>1.11</v>
      </c>
      <c r="AB383" s="96" t="n">
        <v>1.18</v>
      </c>
      <c r="AC383" s="96" t="n">
        <v>1</v>
      </c>
      <c r="AD383" s="96" t="n">
        <v>0.62</v>
      </c>
      <c r="AE383" s="96" t="n">
        <v>0.66</v>
      </c>
      <c r="AF383" s="103" t="n">
        <v>1.38</v>
      </c>
      <c r="AG383" s="91" t="inlineStr">
        <is>
          <t>Normal</t>
        </is>
      </c>
      <c r="AH383" s="100" t="n">
        <v>0</v>
      </c>
      <c r="AI383" s="101" t="n">
        <v>0</v>
      </c>
      <c r="AJ383" s="92" t="inlineStr">
        <is>
          <t>N</t>
        </is>
      </c>
      <c r="AK383" s="96" t="n"/>
      <c r="AL383" s="91" t="inlineStr">
        <is>
          <t>n/a</t>
        </is>
      </c>
      <c r="AM383" s="93" t="n"/>
      <c r="AN383" s="92" t="inlineStr">
        <is>
          <t>None</t>
        </is>
      </c>
      <c r="AO383" s="102" t="n">
        <v>0</v>
      </c>
      <c r="AP383" s="103" t="n">
        <v>1.23</v>
      </c>
      <c r="AQ383" s="102" t="n">
        <v>71</v>
      </c>
      <c r="AR383" s="91" t="inlineStr">
        <is>
          <t>N</t>
        </is>
      </c>
      <c r="AS383" s="104" t="n">
        <v>1.93</v>
      </c>
      <c r="AT383" s="92">
        <f>IF(AND(P383="52-wk high",T383&gt;=Settings!$B$7),"Y","N")</f>
        <v/>
      </c>
      <c r="AU383" s="91">
        <f>IF(AND(AD383&gt;=Settings!$B$8,M383&gt;0),"Y","N")</f>
        <v/>
      </c>
      <c r="AV383" s="91">
        <f>IF(OR(AH383&gt;Settings!$B$9,AI383&gt;Settings!$B$9),"Y","N")</f>
        <v/>
      </c>
      <c r="AW383" s="91">
        <f>IF(AJ383&lt;&gt;"Y","n/a",IF(AND(M383&gt;0,AK383&gt;Settings!$B$10),"Y","N"))</f>
        <v/>
      </c>
      <c r="AX383" s="91">
        <f>IF(AO383&gt;=Settings!$B$11,"Y","N")</f>
        <v/>
      </c>
      <c r="AY383" s="99">
        <f>(AT383="Y")+(AU383="Y")+(AV383="Y")+(AW383="Y")+(AX383="Y")</f>
        <v/>
      </c>
      <c r="AZ383" s="94">
        <f>IF(AY383=0,"None",_xlfn.TEXTJOIN(", ",TRUE(),IF(AT383="Y","Breakout",""),IF(AU383="Y","Accumulation",""),IF(AV383="Y","Institutional buying",""),IF(AW383="Y","Long buildup",""),IF(AX383="Y","Momentum leader","")))</f>
        <v/>
      </c>
      <c r="BA383" s="94">
        <f>IF(BW383="","","Passes "&amp;AY383&amp;" of 5 buy-side scans"&amp;IF(G383="Y","; RED FLAG: filter out using Red flag column",""))</f>
        <v/>
      </c>
      <c r="BB383" s="91" t="inlineStr">
        <is>
          <t>None</t>
        </is>
      </c>
      <c r="BC383" s="92" t="inlineStr">
        <is>
          <t>N</t>
        </is>
      </c>
      <c r="BD383" s="94" t="n"/>
      <c r="BE383" s="94" t="n"/>
      <c r="BF383" s="92">
        <f>IF(R383*100000&gt;=Settings!$B$5,"Y","N")</f>
        <v/>
      </c>
      <c r="BG383" s="91">
        <f>IF(F383&gt;Settings!$B$6,"Y","N")</f>
        <v/>
      </c>
      <c r="BH383" s="97" t="n">
        <v>-15.7</v>
      </c>
      <c r="BI383" s="96" t="n">
        <v>-4.97</v>
      </c>
      <c r="BJ383" s="96" t="n">
        <v>-11.38</v>
      </c>
      <c r="BK383" s="96" t="n">
        <v>-0.53</v>
      </c>
      <c r="BL383" s="96" t="n">
        <v>13.05</v>
      </c>
      <c r="BM383" s="96" t="n">
        <v>22.52</v>
      </c>
      <c r="BN383" s="97" t="n">
        <v>-4.74</v>
      </c>
      <c r="BO383" s="96" t="n">
        <v>-5.86</v>
      </c>
      <c r="BP383" s="96" t="n">
        <v>-4.03</v>
      </c>
      <c r="BQ383" s="96" t="n">
        <v>0.82</v>
      </c>
      <c r="BR383" s="91" t="inlineStr">
        <is>
          <t>Mixed</t>
        </is>
      </c>
      <c r="BS383" s="91" t="inlineStr">
        <is>
          <t>None</t>
        </is>
      </c>
      <c r="BT383" s="96" t="n">
        <v>32.3</v>
      </c>
      <c r="BU383" s="91" t="inlineStr">
        <is>
          <t>N</t>
        </is>
      </c>
      <c r="BV383" s="99">
        <f>IF(OR(BF383&lt;&gt;"Y",BG383&lt;&gt;"Y"),"",(AND(ISNUMBER(BQ383),BQ383&gt;0))+(BR383="Stacked up")+(AND(ISNUMBER(BH383),BH383&gt;=-Settings!$B$17))+(AND(ISNUMBER(BK383),ISNUMBER(BM383),BK383&gt;0,BM383&gt;0))+(AND(ISNUMBER(AQ383),AQ383&gt;=Settings!$B$18))+(AND(ISNUMBER(BT383),BT383&gt;=Settings!$B$19,BT383&lt;=Settings!$B$20))+(AND(ISNUMBER(AS383),AS383&gt;0))+(AND(ISNUMBER(T383),ISNUMBER(M383),T383&gt;=Settings!$B$21,M383&gt;0))+(AND(ISNUMBER(AD383),ISNUMBER(M383),AD383&gt;=Settings!$B$22,M383&gt;0))+(AY383&gt;=1))</f>
        <v/>
      </c>
      <c r="BW383" s="91">
        <f>IF(OR(AY383=0,BF383&lt;&gt;"Y",BG383&lt;&gt;"Y"),"",1+SUMPRODUCT(($A$6:$A$2604=A383)*($AY$6:$AY$2604&gt;0)*($BF$6:$BF$2604="Y")*($BG$6:$BG$2604="Y")*(($AY$6:$AY$2604&gt;AY383)+($AY$6:$AY$2604=AY383)*($AD$6:$AD$2604&gt;AD383))))</f>
        <v/>
      </c>
    </row>
    <row r="384" ht="23.85" customHeight="1" s="55">
      <c r="A384" s="90" t="n">
        <v>46296</v>
      </c>
      <c r="B384" s="91" t="inlineStr">
        <is>
          <t>TRITURBINE</t>
        </is>
      </c>
      <c r="C384" s="91" t="inlineStr">
        <is>
          <t>INE152M01016</t>
        </is>
      </c>
      <c r="D384" s="91" t="inlineStr">
        <is>
          <t>Capital Goods</t>
        </is>
      </c>
      <c r="E384" s="91" t="inlineStr">
        <is>
          <t>Smallcap 250</t>
        </is>
      </c>
      <c r="F384" s="93" t="n">
        <v>16849</v>
      </c>
      <c r="G384" s="92" t="inlineStr">
        <is>
          <t>N</t>
        </is>
      </c>
      <c r="H384" s="94" t="n"/>
      <c r="I384" s="91" t="inlineStr">
        <is>
          <t>N</t>
        </is>
      </c>
      <c r="J384" s="92">
        <f>IF(K384="","N","Y")</f>
        <v/>
      </c>
      <c r="K384" s="94">
        <f>_xlfn.TEXTJOIN("; ",TRUE,IF(P384="52-wk low","52-wk low",""),IF(AND(AD384&gt;=Settings!$B$12,M384&lt;0),"Distribution",""),IF(AND(AJ384="Y",M384&lt;0,AK384&lt;-Settings!$B$13),"Long unwinding",""),IF(AND(AJ384="Y",M384&lt;0,AK384&gt;Settings!$B$13),"Short buildup",""))</f>
        <v/>
      </c>
      <c r="L384" s="95" t="n">
        <v>530</v>
      </c>
      <c r="M384" s="96" t="n">
        <v>-1.74</v>
      </c>
      <c r="N384" s="93" t="n">
        <v>1489</v>
      </c>
      <c r="O384" s="91" t="inlineStr">
        <is>
          <t>None</t>
        </is>
      </c>
      <c r="P384" s="91" t="inlineStr">
        <is>
          <t>None</t>
        </is>
      </c>
      <c r="Q384" s="97" t="n">
        <v>4.74</v>
      </c>
      <c r="R384" s="96" t="n">
        <v>4.89</v>
      </c>
      <c r="S384" s="96" t="n">
        <v>0.98</v>
      </c>
      <c r="T384" s="96" t="n">
        <v>0.77</v>
      </c>
      <c r="U384" s="96" t="n">
        <v>0.32</v>
      </c>
      <c r="V384" s="103" t="n">
        <v>0.33</v>
      </c>
      <c r="W384" s="102" t="n">
        <v>1</v>
      </c>
      <c r="X384" s="93" t="n"/>
      <c r="Y384" s="91" t="inlineStr">
        <is>
          <t>None</t>
        </is>
      </c>
      <c r="Z384" s="99" t="n">
        <v>70.52</v>
      </c>
      <c r="AA384" s="96" t="n">
        <v>1.31</v>
      </c>
      <c r="AB384" s="96" t="n">
        <v>1.45</v>
      </c>
      <c r="AC384" s="96" t="n">
        <v>1.26</v>
      </c>
      <c r="AD384" s="96" t="n">
        <v>1.12</v>
      </c>
      <c r="AE384" s="96" t="n">
        <v>0.85</v>
      </c>
      <c r="AF384" s="103" t="n">
        <v>2.09</v>
      </c>
      <c r="AG384" s="91" t="inlineStr">
        <is>
          <t>Quiet accumulation</t>
        </is>
      </c>
      <c r="AH384" s="100" t="n">
        <v>0</v>
      </c>
      <c r="AI384" s="101" t="n">
        <v>0</v>
      </c>
      <c r="AJ384" s="92" t="inlineStr">
        <is>
          <t>N</t>
        </is>
      </c>
      <c r="AK384" s="96" t="n"/>
      <c r="AL384" s="91" t="inlineStr">
        <is>
          <t>n/a</t>
        </is>
      </c>
      <c r="AM384" s="93" t="n"/>
      <c r="AN384" s="92" t="inlineStr">
        <is>
          <t>Smallcap250 MQ 100; MidSmall400 MQ 100; 500 Multicap MQ 50; TotalMkt MQ 50</t>
        </is>
      </c>
      <c r="AO384" s="102" t="n">
        <v>4</v>
      </c>
      <c r="AP384" s="103" t="n">
        <v>1.03</v>
      </c>
      <c r="AQ384" s="102" t="n">
        <v>64</v>
      </c>
      <c r="AR384" s="91" t="inlineStr">
        <is>
          <t>N</t>
        </is>
      </c>
      <c r="AS384" s="104" t="n">
        <v>5.9</v>
      </c>
      <c r="AT384" s="92">
        <f>IF(AND(P384="52-wk high",T384&gt;=Settings!$B$7),"Y","N")</f>
        <v/>
      </c>
      <c r="AU384" s="91">
        <f>IF(AND(AD384&gt;=Settings!$B$8,M384&gt;0),"Y","N")</f>
        <v/>
      </c>
      <c r="AV384" s="91">
        <f>IF(OR(AH384&gt;Settings!$B$9,AI384&gt;Settings!$B$9),"Y","N")</f>
        <v/>
      </c>
      <c r="AW384" s="91">
        <f>IF(AJ384&lt;&gt;"Y","n/a",IF(AND(M384&gt;0,AK384&gt;Settings!$B$10),"Y","N"))</f>
        <v/>
      </c>
      <c r="AX384" s="91">
        <f>IF(AO384&gt;=Settings!$B$11,"Y","N")</f>
        <v/>
      </c>
      <c r="AY384" s="99">
        <f>(AT384="Y")+(AU384="Y")+(AV384="Y")+(AW384="Y")+(AX384="Y")</f>
        <v/>
      </c>
      <c r="AZ384" s="94">
        <f>IF(AY384=0,"None",_xlfn.TEXTJOIN(", ",TRUE(),IF(AT384="Y","Breakout",""),IF(AU384="Y","Accumulation",""),IF(AV384="Y","Institutional buying",""),IF(AW384="Y","Long buildup",""),IF(AX384="Y","Momentum leader","")))</f>
        <v/>
      </c>
      <c r="BA384" s="94">
        <f>IF(BW384="","","Passes "&amp;AY384&amp;" of 5 buy-side scans"&amp;IF(G384="Y","; RED FLAG: filter out using Red flag column",""))</f>
        <v/>
      </c>
      <c r="BB384" s="91" t="inlineStr">
        <is>
          <t>None</t>
        </is>
      </c>
      <c r="BC384" s="92" t="inlineStr">
        <is>
          <t>Y</t>
        </is>
      </c>
      <c r="BD384" s="94" t="inlineStr">
        <is>
          <t>PE &gt; 50</t>
        </is>
      </c>
      <c r="BE384" s="94" t="n"/>
      <c r="BF384" s="92">
        <f>IF(R384*100000&gt;=Settings!$B$5,"Y","N")</f>
        <v/>
      </c>
      <c r="BG384" s="91">
        <f>IF(F384&gt;Settings!$B$6,"Y","N")</f>
        <v/>
      </c>
      <c r="BH384" s="97" t="n">
        <v>-32.71</v>
      </c>
      <c r="BI384" s="96" t="n">
        <v>-3.95</v>
      </c>
      <c r="BJ384" s="96" t="n">
        <v>-8.380000000000001</v>
      </c>
      <c r="BK384" s="96" t="n">
        <v>-21.75</v>
      </c>
      <c r="BL384" s="96" t="n">
        <v>16.73</v>
      </c>
      <c r="BM384" s="96" t="n">
        <v>1.22</v>
      </c>
      <c r="BN384" s="97" t="n">
        <v>-4.74</v>
      </c>
      <c r="BO384" s="96" t="n">
        <v>-8.130000000000001</v>
      </c>
      <c r="BP384" s="96" t="n">
        <v>-9.31</v>
      </c>
      <c r="BQ384" s="96" t="n">
        <v>-7.44</v>
      </c>
      <c r="BR384" s="91" t="inlineStr">
        <is>
          <t>Mixed</t>
        </is>
      </c>
      <c r="BS384" s="91" t="inlineStr">
        <is>
          <t>None</t>
        </is>
      </c>
      <c r="BT384" s="96" t="n">
        <v>31.6</v>
      </c>
      <c r="BU384" s="91" t="inlineStr">
        <is>
          <t>N</t>
        </is>
      </c>
      <c r="BV384" s="99">
        <f>IF(OR(BF384&lt;&gt;"Y",BG384&lt;&gt;"Y"),"",(AND(ISNUMBER(BQ384),BQ384&gt;0))+(BR384="Stacked up")+(AND(ISNUMBER(BH384),BH384&gt;=-Settings!$B$17))+(AND(ISNUMBER(BK384),ISNUMBER(BM384),BK384&gt;0,BM384&gt;0))+(AND(ISNUMBER(AQ384),AQ384&gt;=Settings!$B$18))+(AND(ISNUMBER(BT384),BT384&gt;=Settings!$B$19,BT384&lt;=Settings!$B$20))+(AND(ISNUMBER(AS384),AS384&gt;0))+(AND(ISNUMBER(T384),ISNUMBER(M384),T384&gt;=Settings!$B$21,M384&gt;0))+(AND(ISNUMBER(AD384),ISNUMBER(M384),AD384&gt;=Settings!$B$22,M384&gt;0))+(AY384&gt;=1))</f>
        <v/>
      </c>
      <c r="BW384" s="91">
        <f>IF(OR(AY384=0,BF384&lt;&gt;"Y",BG384&lt;&gt;"Y"),"",1+SUMPRODUCT(($A$6:$A$2604=A384)*($AY$6:$AY$2604&gt;0)*($BF$6:$BF$2604="Y")*($BG$6:$BG$2604="Y")*(($AY$6:$AY$2604&gt;AY384)+($AY$6:$AY$2604=AY384)*($AD$6:$AD$2604&gt;AD384))))</f>
        <v/>
      </c>
    </row>
    <row r="385" ht="23.85" customHeight="1" s="55">
      <c r="A385" s="90" t="n">
        <v>46296</v>
      </c>
      <c r="B385" s="91" t="inlineStr">
        <is>
          <t>CAMS</t>
        </is>
      </c>
      <c r="C385" s="91" t="inlineStr">
        <is>
          <t>INE596I01020</t>
        </is>
      </c>
      <c r="D385" s="91" t="inlineStr">
        <is>
          <t>Financial Services</t>
        </is>
      </c>
      <c r="E385" s="91" t="inlineStr">
        <is>
          <t>Smallcap 250</t>
        </is>
      </c>
      <c r="F385" s="93" t="n">
        <v>16824</v>
      </c>
      <c r="G385" s="92" t="inlineStr">
        <is>
          <t>N</t>
        </is>
      </c>
      <c r="H385" s="94" t="n"/>
      <c r="I385" s="91" t="inlineStr">
        <is>
          <t>N</t>
        </is>
      </c>
      <c r="J385" s="92">
        <f>IF(K385="","N","Y")</f>
        <v/>
      </c>
      <c r="K385" s="94">
        <f>_xlfn.TEXTJOIN("; ",TRUE,IF(P385="52-wk low","52-wk low",""),IF(AND(AD385&gt;=Settings!$B$12,M385&lt;0),"Distribution",""),IF(AND(AJ385="Y",M385&lt;0,AK385&lt;-Settings!$B$13),"Long unwinding",""),IF(AND(AJ385="Y",M385&lt;0,AK385&gt;Settings!$B$13),"Short buildup",""))</f>
        <v/>
      </c>
      <c r="L385" s="95" t="n">
        <v>677.25</v>
      </c>
      <c r="M385" s="96" t="n">
        <v>0.93</v>
      </c>
      <c r="N385" s="93" t="n">
        <v>355</v>
      </c>
      <c r="O385" s="91" t="inlineStr">
        <is>
          <t>None</t>
        </is>
      </c>
      <c r="P385" s="91" t="inlineStr">
        <is>
          <t>None</t>
        </is>
      </c>
      <c r="Q385" s="97" t="n">
        <v>15.77</v>
      </c>
      <c r="R385" s="96" t="n">
        <v>11.73</v>
      </c>
      <c r="S385" s="96" t="n">
        <v>1.36</v>
      </c>
      <c r="T385" s="96" t="n">
        <v>1.24</v>
      </c>
      <c r="U385" s="96" t="n">
        <v>1.27</v>
      </c>
      <c r="V385" s="103" t="n">
        <v>0.9399999999999999</v>
      </c>
      <c r="W385" s="102" t="n">
        <v>5</v>
      </c>
      <c r="X385" s="93" t="n">
        <v>234</v>
      </c>
      <c r="Y385" s="91" t="inlineStr">
        <is>
          <t>None</t>
        </is>
      </c>
      <c r="Z385" s="99" t="n">
        <v>56.66</v>
      </c>
      <c r="AA385" s="96" t="n">
        <v>1.11</v>
      </c>
      <c r="AB385" s="96" t="n">
        <v>1.15</v>
      </c>
      <c r="AC385" s="96" t="n">
        <v>1.53</v>
      </c>
      <c r="AD385" s="96" t="n">
        <v>1.48</v>
      </c>
      <c r="AE385" s="96" t="n">
        <v>1.53</v>
      </c>
      <c r="AF385" s="103" t="n">
        <v>1.08</v>
      </c>
      <c r="AG385" s="91" t="inlineStr">
        <is>
          <t>Normal</t>
        </is>
      </c>
      <c r="AH385" s="100" t="n">
        <v>0</v>
      </c>
      <c r="AI385" s="101" t="n">
        <v>0</v>
      </c>
      <c r="AJ385" s="92" t="inlineStr">
        <is>
          <t>Y</t>
        </is>
      </c>
      <c r="AK385" s="96" t="n">
        <v>-1.12</v>
      </c>
      <c r="AL385" s="91" t="inlineStr">
        <is>
          <t>Short covering</t>
        </is>
      </c>
      <c r="AM385" s="93" t="n">
        <v>194</v>
      </c>
      <c r="AN385" s="92" t="inlineStr">
        <is>
          <t>Smallcap250 MQ 100; MidSmall400 MQ 100; 500 Multicap MQ 50</t>
        </is>
      </c>
      <c r="AO385" s="102" t="n">
        <v>3</v>
      </c>
      <c r="AP385" s="103" t="n"/>
      <c r="AQ385" s="102" t="n"/>
      <c r="AR385" s="91" t="inlineStr">
        <is>
          <t>N</t>
        </is>
      </c>
      <c r="AS385" s="104" t="n">
        <v>0.6</v>
      </c>
      <c r="AT385" s="92">
        <f>IF(AND(P385="52-wk high",T385&gt;=Settings!$B$7),"Y","N")</f>
        <v/>
      </c>
      <c r="AU385" s="91">
        <f>IF(AND(AD385&gt;=Settings!$B$8,M385&gt;0),"Y","N")</f>
        <v/>
      </c>
      <c r="AV385" s="91">
        <f>IF(OR(AH385&gt;Settings!$B$9,AI385&gt;Settings!$B$9),"Y","N")</f>
        <v/>
      </c>
      <c r="AW385" s="91">
        <f>IF(AJ385&lt;&gt;"Y","n/a",IF(AND(M385&gt;0,AK385&gt;Settings!$B$10),"Y","N"))</f>
        <v/>
      </c>
      <c r="AX385" s="91">
        <f>IF(AO385&gt;=Settings!$B$11,"Y","N")</f>
        <v/>
      </c>
      <c r="AY385" s="99">
        <f>(AT385="Y")+(AU385="Y")+(AV385="Y")+(AW385="Y")+(AX385="Y")</f>
        <v/>
      </c>
      <c r="AZ385" s="94">
        <f>IF(AY385=0,"None",_xlfn.TEXTJOIN(", ",TRUE(),IF(AT385="Y","Breakout",""),IF(AU385="Y","Accumulation",""),IF(AV385="Y","Institutional buying",""),IF(AW385="Y","Long buildup",""),IF(AX385="Y","Momentum leader","")))</f>
        <v/>
      </c>
      <c r="BA385" s="94">
        <f>IF(BW385="","","Passes "&amp;AY385&amp;" of 5 buy-side scans"&amp;IF(G385="Y","; RED FLAG: filter out using Red flag column",""))</f>
        <v/>
      </c>
      <c r="BB385" s="91" t="inlineStr">
        <is>
          <t>None</t>
        </is>
      </c>
      <c r="BC385" s="92" t="inlineStr">
        <is>
          <t>N</t>
        </is>
      </c>
      <c r="BD385" s="94" t="n"/>
      <c r="BE385" s="94" t="n"/>
      <c r="BF385" s="92">
        <f>IF(R385*100000&gt;=Settings!$B$5,"Y","N")</f>
        <v/>
      </c>
      <c r="BG385" s="91">
        <f>IF(F385&gt;Settings!$B$6,"Y","N")</f>
        <v/>
      </c>
      <c r="BH385" s="97" t="n">
        <v>-19.84</v>
      </c>
      <c r="BI385" s="96" t="n">
        <v>-4.69</v>
      </c>
      <c r="BJ385" s="96" t="n">
        <v>-9.94</v>
      </c>
      <c r="BK385" s="96" t="n">
        <v>-14.51</v>
      </c>
      <c r="BL385" s="96" t="n">
        <v>3.34</v>
      </c>
      <c r="BM385" s="96" t="n"/>
      <c r="BN385" s="97" t="n">
        <v>-4.38</v>
      </c>
      <c r="BO385" s="96" t="n">
        <v>-7.77</v>
      </c>
      <c r="BP385" s="96" t="n">
        <v>-9.199999999999999</v>
      </c>
      <c r="BQ385" s="96" t="n">
        <v>-9.67</v>
      </c>
      <c r="BR385" s="91" t="inlineStr">
        <is>
          <t>Stacked down</t>
        </is>
      </c>
      <c r="BS385" s="91" t="inlineStr">
        <is>
          <t>None</t>
        </is>
      </c>
      <c r="BT385" s="96" t="n">
        <v>33.1</v>
      </c>
      <c r="BU385" s="91" t="inlineStr">
        <is>
          <t>N</t>
        </is>
      </c>
      <c r="BV385" s="99">
        <f>IF(OR(BF385&lt;&gt;"Y",BG385&lt;&gt;"Y"),"",(AND(ISNUMBER(BQ385),BQ385&gt;0))+(BR385="Stacked up")+(AND(ISNUMBER(BH385),BH385&gt;=-Settings!$B$17))+(AND(ISNUMBER(BK385),ISNUMBER(BM385),BK385&gt;0,BM385&gt;0))+(AND(ISNUMBER(AQ385),AQ385&gt;=Settings!$B$18))+(AND(ISNUMBER(BT385),BT385&gt;=Settings!$B$19,BT385&lt;=Settings!$B$20))+(AND(ISNUMBER(AS385),AS385&gt;0))+(AND(ISNUMBER(T385),ISNUMBER(M385),T385&gt;=Settings!$B$21,M385&gt;0))+(AND(ISNUMBER(AD385),ISNUMBER(M385),AD385&gt;=Settings!$B$22,M385&gt;0))+(AY385&gt;=1))</f>
        <v/>
      </c>
      <c r="BW385" s="91">
        <f>IF(OR(AY385=0,BF385&lt;&gt;"Y",BG385&lt;&gt;"Y"),"",1+SUMPRODUCT(($A$6:$A$2604=A385)*($AY$6:$AY$2604&gt;0)*($BF$6:$BF$2604="Y")*($BG$6:$BG$2604="Y")*(($AY$6:$AY$2604&gt;AY385)+($AY$6:$AY$2604=AY385)*($AD$6:$AD$2604&gt;AD385))))</f>
        <v/>
      </c>
    </row>
    <row r="386" ht="23.85" customHeight="1" s="55">
      <c r="A386" s="90" t="n">
        <v>46296</v>
      </c>
      <c r="B386" s="91" t="inlineStr">
        <is>
          <t>POLYMED</t>
        </is>
      </c>
      <c r="C386" s="91" t="inlineStr">
        <is>
          <t>INE205C01021</t>
        </is>
      </c>
      <c r="D386" s="91" t="inlineStr">
        <is>
          <t>Healthcare</t>
        </is>
      </c>
      <c r="E386" s="91" t="inlineStr">
        <is>
          <t>Smallcap 250</t>
        </is>
      </c>
      <c r="F386" s="93" t="n">
        <v>16604</v>
      </c>
      <c r="G386" s="92" t="inlineStr">
        <is>
          <t>N</t>
        </is>
      </c>
      <c r="H386" s="94" t="n"/>
      <c r="I386" s="91" t="inlineStr">
        <is>
          <t>N</t>
        </is>
      </c>
      <c r="J386" s="92">
        <f>IF(K386="","N","Y")</f>
        <v/>
      </c>
      <c r="K386" s="94">
        <f>_xlfn.TEXTJOIN("; ",TRUE,IF(P386="52-wk low","52-wk low",""),IF(AND(AD386&gt;=Settings!$B$12,M386&lt;0),"Distribution",""),IF(AND(AJ386="Y",M386&lt;0,AK386&lt;-Settings!$B$13),"Long unwinding",""),IF(AND(AJ386="Y",M386&lt;0,AK386&gt;Settings!$B$13),"Short buildup",""))</f>
        <v/>
      </c>
      <c r="L386" s="95" t="n">
        <v>1638.1</v>
      </c>
      <c r="M386" s="96" t="n">
        <v>-2.13</v>
      </c>
      <c r="N386" s="93" t="n">
        <v>1714</v>
      </c>
      <c r="O386" s="91" t="inlineStr">
        <is>
          <t>None</t>
        </is>
      </c>
      <c r="P386" s="91" t="inlineStr">
        <is>
          <t>None</t>
        </is>
      </c>
      <c r="Q386" s="97" t="n">
        <v>0.92</v>
      </c>
      <c r="R386" s="96" t="n">
        <v>1.12</v>
      </c>
      <c r="S386" s="96" t="n">
        <v>0.63</v>
      </c>
      <c r="T386" s="96" t="n">
        <v>0.57</v>
      </c>
      <c r="U386" s="96" t="n">
        <v>0.55</v>
      </c>
      <c r="V386" s="103" t="n">
        <v>0.68</v>
      </c>
      <c r="W386" s="102" t="n">
        <v>2</v>
      </c>
      <c r="X386" s="93" t="n"/>
      <c r="Y386" s="91" t="inlineStr">
        <is>
          <t>None</t>
        </is>
      </c>
      <c r="Z386" s="99" t="n">
        <v>46.12</v>
      </c>
      <c r="AA386" s="96" t="n">
        <v>1.03</v>
      </c>
      <c r="AB386" s="96" t="n">
        <v>0.98</v>
      </c>
      <c r="AC386" s="96" t="n">
        <v>0.72</v>
      </c>
      <c r="AD386" s="96" t="n">
        <v>0.61</v>
      </c>
      <c r="AE386" s="96" t="n">
        <v>0.57</v>
      </c>
      <c r="AF386" s="103" t="n">
        <v>1.01</v>
      </c>
      <c r="AG386" s="91" t="inlineStr">
        <is>
          <t>Normal</t>
        </is>
      </c>
      <c r="AH386" s="100" t="n">
        <v>0</v>
      </c>
      <c r="AI386" s="101" t="n">
        <v>0</v>
      </c>
      <c r="AJ386" s="92" t="inlineStr">
        <is>
          <t>N</t>
        </is>
      </c>
      <c r="AK386" s="96" t="n"/>
      <c r="AL386" s="91" t="inlineStr">
        <is>
          <t>n/a</t>
        </is>
      </c>
      <c r="AM386" s="93" t="n"/>
      <c r="AN386" s="92" t="inlineStr">
        <is>
          <t>Smallcap250 MQ 100</t>
        </is>
      </c>
      <c r="AO386" s="102" t="n">
        <v>1</v>
      </c>
      <c r="AP386" s="103" t="n">
        <v>0.96</v>
      </c>
      <c r="AQ386" s="102" t="n">
        <v>59</v>
      </c>
      <c r="AR386" s="91" t="inlineStr">
        <is>
          <t>N</t>
        </is>
      </c>
      <c r="AS386" s="104" t="n">
        <v>3.79</v>
      </c>
      <c r="AT386" s="92">
        <f>IF(AND(P386="52-wk high",T386&gt;=Settings!$B$7),"Y","N")</f>
        <v/>
      </c>
      <c r="AU386" s="91">
        <f>IF(AND(AD386&gt;=Settings!$B$8,M386&gt;0),"Y","N")</f>
        <v/>
      </c>
      <c r="AV386" s="91">
        <f>IF(OR(AH386&gt;Settings!$B$9,AI386&gt;Settings!$B$9),"Y","N")</f>
        <v/>
      </c>
      <c r="AW386" s="91">
        <f>IF(AJ386&lt;&gt;"Y","n/a",IF(AND(M386&gt;0,AK386&gt;Settings!$B$10),"Y","N"))</f>
        <v/>
      </c>
      <c r="AX386" s="91">
        <f>IF(AO386&gt;=Settings!$B$11,"Y","N")</f>
        <v/>
      </c>
      <c r="AY386" s="99">
        <f>(AT386="Y")+(AU386="Y")+(AV386="Y")+(AW386="Y")+(AX386="Y")</f>
        <v/>
      </c>
      <c r="AZ386" s="94">
        <f>IF(AY386=0,"None",_xlfn.TEXTJOIN(", ",TRUE(),IF(AT386="Y","Breakout",""),IF(AU386="Y","Accumulation",""),IF(AV386="Y","Institutional buying",""),IF(AW386="Y","Long buildup",""),IF(AX386="Y","Momentum leader","")))</f>
        <v/>
      </c>
      <c r="BA386" s="94">
        <f>IF(BW386="","","Passes "&amp;AY386&amp;" of 5 buy-side scans"&amp;IF(G386="Y","; RED FLAG: filter out using Red flag column",""))</f>
        <v/>
      </c>
      <c r="BB386" s="91" t="inlineStr">
        <is>
          <t>None</t>
        </is>
      </c>
      <c r="BC386" s="92" t="inlineStr">
        <is>
          <t>Y</t>
        </is>
      </c>
      <c r="BD386" s="94" t="inlineStr">
        <is>
          <t>PE &gt; 50</t>
        </is>
      </c>
      <c r="BE386" s="94" t="n"/>
      <c r="BF386" s="92">
        <f>IF(R386*100000&gt;=Settings!$B$5,"Y","N")</f>
        <v/>
      </c>
      <c r="BG386" s="91">
        <f>IF(F386&gt;Settings!$B$6,"Y","N")</f>
        <v/>
      </c>
      <c r="BH386" s="97" t="n">
        <v>-21.78</v>
      </c>
      <c r="BI386" s="96" t="n">
        <v>-4.54</v>
      </c>
      <c r="BJ386" s="96" t="n">
        <v>-6.74</v>
      </c>
      <c r="BK386" s="96" t="n">
        <v>-1.68</v>
      </c>
      <c r="BL386" s="96" t="n">
        <v>27.66</v>
      </c>
      <c r="BM386" s="96" t="n">
        <v>-16.04</v>
      </c>
      <c r="BN386" s="97" t="n">
        <v>-3.59</v>
      </c>
      <c r="BO386" s="96" t="n">
        <v>-3.6</v>
      </c>
      <c r="BP386" s="96" t="n">
        <v>-1.53</v>
      </c>
      <c r="BQ386" s="96" t="n">
        <v>-1.46</v>
      </c>
      <c r="BR386" s="91" t="inlineStr">
        <is>
          <t>Mixed</t>
        </is>
      </c>
      <c r="BS386" s="91" t="inlineStr">
        <is>
          <t>Bearish cross</t>
        </is>
      </c>
      <c r="BT386" s="96" t="n">
        <v>35.5</v>
      </c>
      <c r="BU386" s="91" t="inlineStr">
        <is>
          <t>N</t>
        </is>
      </c>
      <c r="BV386" s="99">
        <f>IF(OR(BF386&lt;&gt;"Y",BG386&lt;&gt;"Y"),"",(AND(ISNUMBER(BQ386),BQ386&gt;0))+(BR386="Stacked up")+(AND(ISNUMBER(BH386),BH386&gt;=-Settings!$B$17))+(AND(ISNUMBER(BK386),ISNUMBER(BM386),BK386&gt;0,BM386&gt;0))+(AND(ISNUMBER(AQ386),AQ386&gt;=Settings!$B$18))+(AND(ISNUMBER(BT386),BT386&gt;=Settings!$B$19,BT386&lt;=Settings!$B$20))+(AND(ISNUMBER(AS386),AS386&gt;0))+(AND(ISNUMBER(T386),ISNUMBER(M386),T386&gt;=Settings!$B$21,M386&gt;0))+(AND(ISNUMBER(AD386),ISNUMBER(M386),AD386&gt;=Settings!$B$22,M386&gt;0))+(AY386&gt;=1))</f>
        <v/>
      </c>
      <c r="BW386" s="91">
        <f>IF(OR(AY386=0,BF386&lt;&gt;"Y",BG386&lt;&gt;"Y"),"",1+SUMPRODUCT(($A$6:$A$2604=A386)*($AY$6:$AY$2604&gt;0)*($BF$6:$BF$2604="Y")*($BG$6:$BG$2604="Y")*(($AY$6:$AY$2604&gt;AY386)+($AY$6:$AY$2604=AY386)*($AD$6:$AD$2604&gt;AD386))))</f>
        <v/>
      </c>
    </row>
    <row r="387" ht="23.85" customHeight="1" s="55">
      <c r="A387" s="90" t="n">
        <v>46296</v>
      </c>
      <c r="B387" s="91" t="inlineStr">
        <is>
          <t>DEEPAKFERT</t>
        </is>
      </c>
      <c r="C387" s="91" t="inlineStr">
        <is>
          <t>INE501A01019</t>
        </is>
      </c>
      <c r="D387" s="91" t="inlineStr">
        <is>
          <t>Chemicals</t>
        </is>
      </c>
      <c r="E387" s="91" t="inlineStr">
        <is>
          <t>Smallcap 250</t>
        </is>
      </c>
      <c r="F387" s="93" t="n">
        <v>16422</v>
      </c>
      <c r="G387" s="92" t="inlineStr">
        <is>
          <t>N</t>
        </is>
      </c>
      <c r="H387" s="94" t="n"/>
      <c r="I387" s="91" t="inlineStr">
        <is>
          <t>N</t>
        </is>
      </c>
      <c r="J387" s="92">
        <f>IF(K387="","N","Y")</f>
        <v/>
      </c>
      <c r="K387" s="94">
        <f>_xlfn.TEXTJOIN("; ",TRUE,IF(P387="52-wk low","52-wk low",""),IF(AND(AD387&gt;=Settings!$B$12,M387&lt;0),"Distribution",""),IF(AND(AJ387="Y",M387&lt;0,AK387&lt;-Settings!$B$13),"Long unwinding",""),IF(AND(AJ387="Y",M387&lt;0,AK387&gt;Settings!$B$13),"Short buildup",""))</f>
        <v/>
      </c>
      <c r="L387" s="95" t="n">
        <v>1300.9</v>
      </c>
      <c r="M387" s="96" t="n">
        <v>-3.71</v>
      </c>
      <c r="N387" s="93" t="n">
        <v>2282</v>
      </c>
      <c r="O387" s="91" t="inlineStr">
        <is>
          <t>None</t>
        </is>
      </c>
      <c r="P387" s="91" t="inlineStr">
        <is>
          <t>None</t>
        </is>
      </c>
      <c r="Q387" s="97" t="n">
        <v>2.26</v>
      </c>
      <c r="R387" s="96" t="n">
        <v>2.52</v>
      </c>
      <c r="S387" s="96" t="n">
        <v>0.91</v>
      </c>
      <c r="T387" s="96" t="n">
        <v>0.66</v>
      </c>
      <c r="U387" s="96" t="n">
        <v>0.61</v>
      </c>
      <c r="V387" s="103" t="n">
        <v>0.68</v>
      </c>
      <c r="W387" s="102" t="n">
        <v>3</v>
      </c>
      <c r="X387" s="93" t="n"/>
      <c r="Y387" s="91" t="inlineStr">
        <is>
          <t>None</t>
        </is>
      </c>
      <c r="Z387" s="99" t="n">
        <v>46.09</v>
      </c>
      <c r="AA387" s="96" t="n">
        <v>1.01</v>
      </c>
      <c r="AB387" s="96" t="n">
        <v>1.07</v>
      </c>
      <c r="AC387" s="96" t="n">
        <v>0.97</v>
      </c>
      <c r="AD387" s="96" t="n">
        <v>0.8100000000000001</v>
      </c>
      <c r="AE387" s="96" t="n">
        <v>0.75</v>
      </c>
      <c r="AF387" s="103" t="n">
        <v>1.17</v>
      </c>
      <c r="AG387" s="91" t="inlineStr">
        <is>
          <t>Normal</t>
        </is>
      </c>
      <c r="AH387" s="100" t="n">
        <v>0</v>
      </c>
      <c r="AI387" s="101" t="n">
        <v>0</v>
      </c>
      <c r="AJ387" s="92" t="inlineStr">
        <is>
          <t>N</t>
        </is>
      </c>
      <c r="AK387" s="96" t="n"/>
      <c r="AL387" s="91" t="inlineStr">
        <is>
          <t>n/a</t>
        </is>
      </c>
      <c r="AM387" s="93" t="n"/>
      <c r="AN387" s="92" t="inlineStr">
        <is>
          <t>None</t>
        </is>
      </c>
      <c r="AO387" s="102" t="n">
        <v>0</v>
      </c>
      <c r="AP387" s="103" t="n">
        <v>1.01</v>
      </c>
      <c r="AQ387" s="102" t="n">
        <v>63</v>
      </c>
      <c r="AR387" s="91" t="inlineStr">
        <is>
          <t>N</t>
        </is>
      </c>
      <c r="AS387" s="104" t="n">
        <v>1.93</v>
      </c>
      <c r="AT387" s="92">
        <f>IF(AND(P387="52-wk high",T387&gt;=Settings!$B$7),"Y","N")</f>
        <v/>
      </c>
      <c r="AU387" s="91">
        <f>IF(AND(AD387&gt;=Settings!$B$8,M387&gt;0),"Y","N")</f>
        <v/>
      </c>
      <c r="AV387" s="91">
        <f>IF(OR(AH387&gt;Settings!$B$9,AI387&gt;Settings!$B$9),"Y","N")</f>
        <v/>
      </c>
      <c r="AW387" s="91">
        <f>IF(AJ387&lt;&gt;"Y","n/a",IF(AND(M387&gt;0,AK387&gt;Settings!$B$10),"Y","N"))</f>
        <v/>
      </c>
      <c r="AX387" s="91">
        <f>IF(AO387&gt;=Settings!$B$11,"Y","N")</f>
        <v/>
      </c>
      <c r="AY387" s="99">
        <f>(AT387="Y")+(AU387="Y")+(AV387="Y")+(AW387="Y")+(AX387="Y")</f>
        <v/>
      </c>
      <c r="AZ387" s="94">
        <f>IF(AY387=0,"None",_xlfn.TEXTJOIN(", ",TRUE(),IF(AT387="Y","Breakout",""),IF(AU387="Y","Accumulation",""),IF(AV387="Y","Institutional buying",""),IF(AW387="Y","Long buildup",""),IF(AX387="Y","Momentum leader","")))</f>
        <v/>
      </c>
      <c r="BA387" s="94">
        <f>IF(BW387="","","Passes "&amp;AY387&amp;" of 5 buy-side scans"&amp;IF(G387="Y","; RED FLAG: filter out using Red flag column",""))</f>
        <v/>
      </c>
      <c r="BB387" s="91" t="inlineStr">
        <is>
          <t>None</t>
        </is>
      </c>
      <c r="BC387" s="92" t="inlineStr">
        <is>
          <t>N</t>
        </is>
      </c>
      <c r="BD387" s="94" t="n"/>
      <c r="BE387" s="94" t="n"/>
      <c r="BF387" s="92">
        <f>IF(R387*100000&gt;=Settings!$B$5,"Y","N")</f>
        <v/>
      </c>
      <c r="BG387" s="91">
        <f>IF(F387&gt;Settings!$B$6,"Y","N")</f>
        <v/>
      </c>
      <c r="BH387" s="97" t="n">
        <v>-22.61</v>
      </c>
      <c r="BI387" s="96" t="n">
        <v>-4.44</v>
      </c>
      <c r="BJ387" s="96" t="n">
        <v>-8.869999999999999</v>
      </c>
      <c r="BK387" s="96" t="n">
        <v>-18.93</v>
      </c>
      <c r="BL387" s="96" t="n">
        <v>31.62</v>
      </c>
      <c r="BM387" s="96" t="n">
        <v>-15.91</v>
      </c>
      <c r="BN387" s="97" t="n">
        <v>-4.17</v>
      </c>
      <c r="BO387" s="96" t="n">
        <v>-7.59</v>
      </c>
      <c r="BP387" s="96" t="n">
        <v>-7.55</v>
      </c>
      <c r="BQ387" s="96" t="n">
        <v>-6.19</v>
      </c>
      <c r="BR387" s="91" t="inlineStr">
        <is>
          <t>Mixed</t>
        </is>
      </c>
      <c r="BS387" s="91" t="inlineStr">
        <is>
          <t>None</t>
        </is>
      </c>
      <c r="BT387" s="96" t="n">
        <v>38.7</v>
      </c>
      <c r="BU387" s="91" t="inlineStr">
        <is>
          <t>N</t>
        </is>
      </c>
      <c r="BV387" s="99">
        <f>IF(OR(BF387&lt;&gt;"Y",BG387&lt;&gt;"Y"),"",(AND(ISNUMBER(BQ387),BQ387&gt;0))+(BR387="Stacked up")+(AND(ISNUMBER(BH387),BH387&gt;=-Settings!$B$17))+(AND(ISNUMBER(BK387),ISNUMBER(BM387),BK387&gt;0,BM387&gt;0))+(AND(ISNUMBER(AQ387),AQ387&gt;=Settings!$B$18))+(AND(ISNUMBER(BT387),BT387&gt;=Settings!$B$19,BT387&lt;=Settings!$B$20))+(AND(ISNUMBER(AS387),AS387&gt;0))+(AND(ISNUMBER(T387),ISNUMBER(M387),T387&gt;=Settings!$B$21,M387&gt;0))+(AND(ISNUMBER(AD387),ISNUMBER(M387),AD387&gt;=Settings!$B$22,M387&gt;0))+(AY387&gt;=1))</f>
        <v/>
      </c>
      <c r="BW387" s="91">
        <f>IF(OR(AY387=0,BF387&lt;&gt;"Y",BG387&lt;&gt;"Y"),"",1+SUMPRODUCT(($A$6:$A$2604=A387)*($AY$6:$AY$2604&gt;0)*($BF$6:$BF$2604="Y")*($BG$6:$BG$2604="Y")*(($AY$6:$AY$2604&gt;AY387)+($AY$6:$AY$2604=AY387)*($AD$6:$AD$2604&gt;AD387))))</f>
        <v/>
      </c>
    </row>
    <row r="388" ht="23.85" customHeight="1" s="55">
      <c r="A388" s="90" t="n">
        <v>46296</v>
      </c>
      <c r="B388" s="91" t="inlineStr">
        <is>
          <t>BEML</t>
        </is>
      </c>
      <c r="C388" s="91" t="inlineStr">
        <is>
          <t>INE258A01024</t>
        </is>
      </c>
      <c r="D388" s="91" t="inlineStr">
        <is>
          <t>Capital Goods</t>
        </is>
      </c>
      <c r="E388" s="91" t="inlineStr">
        <is>
          <t>Smallcap 250</t>
        </is>
      </c>
      <c r="F388" s="93" t="n">
        <v>16344</v>
      </c>
      <c r="G388" s="92" t="inlineStr">
        <is>
          <t>N</t>
        </is>
      </c>
      <c r="H388" s="94" t="n"/>
      <c r="I388" s="91" t="inlineStr">
        <is>
          <t>N</t>
        </is>
      </c>
      <c r="J388" s="92">
        <f>IF(K388="","N","Y")</f>
        <v/>
      </c>
      <c r="K388" s="94">
        <f>_xlfn.TEXTJOIN("; ",TRUE,IF(P388="52-wk low","52-wk low",""),IF(AND(AD388&gt;=Settings!$B$12,M388&lt;0),"Distribution",""),IF(AND(AJ388="Y",M388&lt;0,AK388&lt;-Settings!$B$13),"Long unwinding",""),IF(AND(AJ388="Y",M388&lt;0,AK388&gt;Settings!$B$13),"Short buildup",""))</f>
        <v/>
      </c>
      <c r="L388" s="95" t="n">
        <v>1962.3</v>
      </c>
      <c r="M388" s="96" t="n">
        <v>-1.51</v>
      </c>
      <c r="N388" s="93" t="n">
        <v>1334</v>
      </c>
      <c r="O388" s="91" t="inlineStr">
        <is>
          <t>None</t>
        </is>
      </c>
      <c r="P388" s="91" t="inlineStr">
        <is>
          <t>None</t>
        </is>
      </c>
      <c r="Q388" s="97" t="n">
        <v>1.99</v>
      </c>
      <c r="R388" s="96" t="n">
        <v>4.38</v>
      </c>
      <c r="S388" s="96" t="n">
        <v>0.42</v>
      </c>
      <c r="T388" s="96" t="n">
        <v>0.47</v>
      </c>
      <c r="U388" s="96" t="n">
        <v>0.57</v>
      </c>
      <c r="V388" s="103" t="n">
        <v>1.27</v>
      </c>
      <c r="W388" s="102" t="n">
        <v>4</v>
      </c>
      <c r="X388" s="93" t="n"/>
      <c r="Y388" s="91" t="inlineStr">
        <is>
          <t>None</t>
        </is>
      </c>
      <c r="Z388" s="99" t="n">
        <v>25.61</v>
      </c>
      <c r="AA388" s="96" t="n">
        <v>0.75</v>
      </c>
      <c r="AB388" s="96" t="n">
        <v>0.6899999999999999</v>
      </c>
      <c r="AC388" s="96" t="n">
        <v>0.34</v>
      </c>
      <c r="AD388" s="96" t="n">
        <v>0.38</v>
      </c>
      <c r="AE388" s="96" t="n">
        <v>0.43</v>
      </c>
      <c r="AF388" s="103" t="n">
        <v>0.9</v>
      </c>
      <c r="AG388" s="91" t="inlineStr">
        <is>
          <t>Normal</t>
        </is>
      </c>
      <c r="AH388" s="100" t="n">
        <v>0</v>
      </c>
      <c r="AI388" s="101" t="n">
        <v>0</v>
      </c>
      <c r="AJ388" s="92" t="inlineStr">
        <is>
          <t>N</t>
        </is>
      </c>
      <c r="AK388" s="96" t="n"/>
      <c r="AL388" s="91" t="inlineStr">
        <is>
          <t>n/a</t>
        </is>
      </c>
      <c r="AM388" s="93" t="n"/>
      <c r="AN388" s="92" t="inlineStr">
        <is>
          <t>Smallcap250 MQ 100</t>
        </is>
      </c>
      <c r="AO388" s="102" t="n">
        <v>1</v>
      </c>
      <c r="AP388" s="103" t="n"/>
      <c r="AQ388" s="102" t="n"/>
      <c r="AR388" s="91" t="inlineStr">
        <is>
          <t>N</t>
        </is>
      </c>
      <c r="AS388" s="104" t="n">
        <v>5.9</v>
      </c>
      <c r="AT388" s="92">
        <f>IF(AND(P388="52-wk high",T388&gt;=Settings!$B$7),"Y","N")</f>
        <v/>
      </c>
      <c r="AU388" s="91">
        <f>IF(AND(AD388&gt;=Settings!$B$8,M388&gt;0),"Y","N")</f>
        <v/>
      </c>
      <c r="AV388" s="91">
        <f>IF(OR(AH388&gt;Settings!$B$9,AI388&gt;Settings!$B$9),"Y","N")</f>
        <v/>
      </c>
      <c r="AW388" s="91">
        <f>IF(AJ388&lt;&gt;"Y","n/a",IF(AND(M388&gt;0,AK388&gt;Settings!$B$10),"Y","N"))</f>
        <v/>
      </c>
      <c r="AX388" s="91">
        <f>IF(AO388&gt;=Settings!$B$11,"Y","N")</f>
        <v/>
      </c>
      <c r="AY388" s="99">
        <f>(AT388="Y")+(AU388="Y")+(AV388="Y")+(AW388="Y")+(AX388="Y")</f>
        <v/>
      </c>
      <c r="AZ388" s="94">
        <f>IF(AY388=0,"None",_xlfn.TEXTJOIN(", ",TRUE(),IF(AT388="Y","Breakout",""),IF(AU388="Y","Accumulation",""),IF(AV388="Y","Institutional buying",""),IF(AW388="Y","Long buildup",""),IF(AX388="Y","Momentum leader","")))</f>
        <v/>
      </c>
      <c r="BA388" s="94">
        <f>IF(BW388="","","Passes "&amp;AY388&amp;" of 5 buy-side scans"&amp;IF(G388="Y","; RED FLAG: filter out using Red flag column",""))</f>
        <v/>
      </c>
      <c r="BB388" s="91" t="inlineStr">
        <is>
          <t>None</t>
        </is>
      </c>
      <c r="BC388" s="92" t="inlineStr">
        <is>
          <t>Y</t>
        </is>
      </c>
      <c r="BD388" s="94" t="inlineStr">
        <is>
          <t>PE &gt; 50</t>
        </is>
      </c>
      <c r="BE388" s="94" t="inlineStr">
        <is>
          <t>FVSPLT FRM RS 10 TO RS 5, ex 03-Nov-2025</t>
        </is>
      </c>
      <c r="BF388" s="92">
        <f>IF(R388*100000&gt;=Settings!$B$5,"Y","N")</f>
        <v/>
      </c>
      <c r="BG388" s="91">
        <f>IF(F388&gt;Settings!$B$6,"Y","N")</f>
        <v/>
      </c>
      <c r="BH388" s="97" t="n">
        <v>-13.77</v>
      </c>
      <c r="BI388" s="96" t="n">
        <v>-4.02</v>
      </c>
      <c r="BJ388" s="96" t="n">
        <v>-0.4</v>
      </c>
      <c r="BK388" s="96" t="n">
        <v>7.48</v>
      </c>
      <c r="BL388" s="96" t="n">
        <v>32.88</v>
      </c>
      <c r="BM388" s="96" t="n"/>
      <c r="BN388" s="97" t="n">
        <v>-2.52</v>
      </c>
      <c r="BO388" s="96" t="n">
        <v>0.3</v>
      </c>
      <c r="BP388" s="96" t="n">
        <v>3.6</v>
      </c>
      <c r="BQ388" s="96" t="n">
        <v>4.49</v>
      </c>
      <c r="BR388" s="91" t="inlineStr">
        <is>
          <t>Mixed</t>
        </is>
      </c>
      <c r="BS388" s="91" t="inlineStr">
        <is>
          <t>None</t>
        </is>
      </c>
      <c r="BT388" s="96" t="n">
        <v>39.8</v>
      </c>
      <c r="BU388" s="91" t="inlineStr">
        <is>
          <t>N</t>
        </is>
      </c>
      <c r="BV388" s="99">
        <f>IF(OR(BF388&lt;&gt;"Y",BG388&lt;&gt;"Y"),"",(AND(ISNUMBER(BQ388),BQ388&gt;0))+(BR388="Stacked up")+(AND(ISNUMBER(BH388),BH388&gt;=-Settings!$B$17))+(AND(ISNUMBER(BK388),ISNUMBER(BM388),BK388&gt;0,BM388&gt;0))+(AND(ISNUMBER(AQ388),AQ388&gt;=Settings!$B$18))+(AND(ISNUMBER(BT388),BT388&gt;=Settings!$B$19,BT388&lt;=Settings!$B$20))+(AND(ISNUMBER(AS388),AS388&gt;0))+(AND(ISNUMBER(T388),ISNUMBER(M388),T388&gt;=Settings!$B$21,M388&gt;0))+(AND(ISNUMBER(AD388),ISNUMBER(M388),AD388&gt;=Settings!$B$22,M388&gt;0))+(AY388&gt;=1))</f>
        <v/>
      </c>
      <c r="BW388" s="91">
        <f>IF(OR(AY388=0,BF388&lt;&gt;"Y",BG388&lt;&gt;"Y"),"",1+SUMPRODUCT(($A$6:$A$2604=A388)*($AY$6:$AY$2604&gt;0)*($BF$6:$BF$2604="Y")*($BG$6:$BG$2604="Y")*(($AY$6:$AY$2604&gt;AY388)+($AY$6:$AY$2604=AY388)*($AD$6:$AD$2604&gt;AD388))))</f>
        <v/>
      </c>
    </row>
    <row r="389" ht="23.85" customHeight="1" s="55">
      <c r="A389" s="90" t="n">
        <v>46296</v>
      </c>
      <c r="B389" s="91" t="inlineStr">
        <is>
          <t>EMAMILTD</t>
        </is>
      </c>
      <c r="C389" s="91" t="inlineStr">
        <is>
          <t>INE548C01032</t>
        </is>
      </c>
      <c r="D389" s="91" t="inlineStr">
        <is>
          <t>Fast Moving Consumer Goods</t>
        </is>
      </c>
      <c r="E389" s="91" t="inlineStr">
        <is>
          <t>Smallcap 250</t>
        </is>
      </c>
      <c r="F389" s="93" t="n">
        <v>16266</v>
      </c>
      <c r="G389" s="92" t="inlineStr">
        <is>
          <t>N</t>
        </is>
      </c>
      <c r="H389" s="94" t="n"/>
      <c r="I389" s="91" t="inlineStr">
        <is>
          <t>N</t>
        </is>
      </c>
      <c r="J389" s="92">
        <f>IF(K389="","N","Y")</f>
        <v/>
      </c>
      <c r="K389" s="94">
        <f>_xlfn.TEXTJOIN("; ",TRUE,IF(P389="52-wk low","52-wk low",""),IF(AND(AD389&gt;=Settings!$B$12,M389&lt;0),"Distribution",""),IF(AND(AJ389="Y",M389&lt;0,AK389&lt;-Settings!$B$13),"Long unwinding",""),IF(AND(AJ389="Y",M389&lt;0,AK389&gt;Settings!$B$13),"Short buildup",""))</f>
        <v/>
      </c>
      <c r="L389" s="95" t="n">
        <v>372.65</v>
      </c>
      <c r="M389" s="96" t="n">
        <v>-1.69</v>
      </c>
      <c r="N389" s="93" t="n">
        <v>1453</v>
      </c>
      <c r="O389" s="91" t="inlineStr">
        <is>
          <t>None</t>
        </is>
      </c>
      <c r="P389" s="91" t="inlineStr">
        <is>
          <t>None</t>
        </is>
      </c>
      <c r="Q389" s="97" t="n">
        <v>22.38</v>
      </c>
      <c r="R389" s="96" t="n">
        <v>27.14</v>
      </c>
      <c r="S389" s="96" t="n">
        <v>0.84</v>
      </c>
      <c r="T389" s="96" t="n">
        <v>1.42</v>
      </c>
      <c r="U389" s="96" t="n">
        <v>2.06</v>
      </c>
      <c r="V389" s="103" t="n">
        <v>2.46</v>
      </c>
      <c r="W389" s="102" t="n">
        <v>8</v>
      </c>
      <c r="X389" s="93" t="n"/>
      <c r="Y389" s="91" t="inlineStr">
        <is>
          <t>None</t>
        </is>
      </c>
      <c r="Z389" s="99" t="n">
        <v>64.64</v>
      </c>
      <c r="AA389" s="96" t="n">
        <v>1.18</v>
      </c>
      <c r="AB389" s="96" t="n">
        <v>1.15</v>
      </c>
      <c r="AC389" s="96" t="n">
        <v>1.09</v>
      </c>
      <c r="AD389" s="96" t="n">
        <v>1.74</v>
      </c>
      <c r="AE389" s="96" t="n">
        <v>2.45</v>
      </c>
      <c r="AF389" s="103" t="n">
        <v>0.92</v>
      </c>
      <c r="AG389" s="91" t="inlineStr">
        <is>
          <t>Normal</t>
        </is>
      </c>
      <c r="AH389" s="100" t="n">
        <v>0</v>
      </c>
      <c r="AI389" s="101" t="n">
        <v>0</v>
      </c>
      <c r="AJ389" s="92" t="inlineStr">
        <is>
          <t>N</t>
        </is>
      </c>
      <c r="AK389" s="96" t="n"/>
      <c r="AL389" s="91" t="inlineStr">
        <is>
          <t>n/a</t>
        </is>
      </c>
      <c r="AM389" s="93" t="n"/>
      <c r="AN389" s="92" t="inlineStr">
        <is>
          <t>Smallcap250 MQ 100</t>
        </is>
      </c>
      <c r="AO389" s="102" t="n">
        <v>1</v>
      </c>
      <c r="AP389" s="103" t="n">
        <v>0.53</v>
      </c>
      <c r="AQ389" s="102" t="n">
        <v>8</v>
      </c>
      <c r="AR389" s="91" t="inlineStr">
        <is>
          <t>N</t>
        </is>
      </c>
      <c r="AS389" s="104" t="n">
        <v>2.11</v>
      </c>
      <c r="AT389" s="92">
        <f>IF(AND(P389="52-wk high",T389&gt;=Settings!$B$7),"Y","N")</f>
        <v/>
      </c>
      <c r="AU389" s="91">
        <f>IF(AND(AD389&gt;=Settings!$B$8,M389&gt;0),"Y","N")</f>
        <v/>
      </c>
      <c r="AV389" s="91">
        <f>IF(OR(AH389&gt;Settings!$B$9,AI389&gt;Settings!$B$9),"Y","N")</f>
        <v/>
      </c>
      <c r="AW389" s="91">
        <f>IF(AJ389&lt;&gt;"Y","n/a",IF(AND(M389&gt;0,AK389&gt;Settings!$B$10),"Y","N"))</f>
        <v/>
      </c>
      <c r="AX389" s="91">
        <f>IF(AO389&gt;=Settings!$B$11,"Y","N")</f>
        <v/>
      </c>
      <c r="AY389" s="99">
        <f>(AT389="Y")+(AU389="Y")+(AV389="Y")+(AW389="Y")+(AX389="Y")</f>
        <v/>
      </c>
      <c r="AZ389" s="94">
        <f>IF(AY389=0,"None",_xlfn.TEXTJOIN(", ",TRUE(),IF(AT389="Y","Breakout",""),IF(AU389="Y","Accumulation",""),IF(AV389="Y","Institutional buying",""),IF(AW389="Y","Long buildup",""),IF(AX389="Y","Momentum leader","")))</f>
        <v/>
      </c>
      <c r="BA389" s="94">
        <f>IF(BW389="","","Passes "&amp;AY389&amp;" of 5 buy-side scans"&amp;IF(G389="Y","; RED FLAG: filter out using Red flag column",""))</f>
        <v/>
      </c>
      <c r="BB389" s="91" t="inlineStr">
        <is>
          <t>None</t>
        </is>
      </c>
      <c r="BC389" s="92" t="inlineStr">
        <is>
          <t>N</t>
        </is>
      </c>
      <c r="BD389" s="94" t="n"/>
      <c r="BE389" s="94" t="n"/>
      <c r="BF389" s="92">
        <f>IF(R389*100000&gt;=Settings!$B$5,"Y","N")</f>
        <v/>
      </c>
      <c r="BG389" s="91">
        <f>IF(F389&gt;Settings!$B$6,"Y","N")</f>
        <v/>
      </c>
      <c r="BH389" s="97" t="n">
        <v>-34.33</v>
      </c>
      <c r="BI389" s="96" t="n">
        <v>-4.57</v>
      </c>
      <c r="BJ389" s="96" t="n">
        <v>-1.06</v>
      </c>
      <c r="BK389" s="96" t="n">
        <v>-10.14</v>
      </c>
      <c r="BL389" s="96" t="n">
        <v>-5.29</v>
      </c>
      <c r="BM389" s="96" t="n">
        <v>-31.25</v>
      </c>
      <c r="BN389" s="97" t="n">
        <v>-2.19</v>
      </c>
      <c r="BO389" s="96" t="n">
        <v>-4.05</v>
      </c>
      <c r="BP389" s="96" t="n">
        <v>-7.5</v>
      </c>
      <c r="BQ389" s="96" t="n">
        <v>-14.08</v>
      </c>
      <c r="BR389" s="91" t="inlineStr">
        <is>
          <t>Stacked down</t>
        </is>
      </c>
      <c r="BS389" s="91" t="inlineStr">
        <is>
          <t>None</t>
        </is>
      </c>
      <c r="BT389" s="96" t="n">
        <v>39.8</v>
      </c>
      <c r="BU389" s="91" t="inlineStr">
        <is>
          <t>N</t>
        </is>
      </c>
      <c r="BV389" s="99">
        <f>IF(OR(BF389&lt;&gt;"Y",BG389&lt;&gt;"Y"),"",(AND(ISNUMBER(BQ389),BQ389&gt;0))+(BR389="Stacked up")+(AND(ISNUMBER(BH389),BH389&gt;=-Settings!$B$17))+(AND(ISNUMBER(BK389),ISNUMBER(BM389),BK389&gt;0,BM389&gt;0))+(AND(ISNUMBER(AQ389),AQ389&gt;=Settings!$B$18))+(AND(ISNUMBER(BT389),BT389&gt;=Settings!$B$19,BT389&lt;=Settings!$B$20))+(AND(ISNUMBER(AS389),AS389&gt;0))+(AND(ISNUMBER(T389),ISNUMBER(M389),T389&gt;=Settings!$B$21,M389&gt;0))+(AND(ISNUMBER(AD389),ISNUMBER(M389),AD389&gt;=Settings!$B$22,M389&gt;0))+(AY389&gt;=1))</f>
        <v/>
      </c>
      <c r="BW389" s="91">
        <f>IF(OR(AY389=0,BF389&lt;&gt;"Y",BG389&lt;&gt;"Y"),"",1+SUMPRODUCT(($A$6:$A$2604=A389)*($AY$6:$AY$2604&gt;0)*($BF$6:$BF$2604="Y")*($BG$6:$BG$2604="Y")*(($AY$6:$AY$2604&gt;AY389)+($AY$6:$AY$2604=AY389)*($AD$6:$AD$2604&gt;AD389))))</f>
        <v/>
      </c>
    </row>
    <row r="390" ht="23.85" customHeight="1" s="55">
      <c r="A390" s="90" t="n">
        <v>46296</v>
      </c>
      <c r="B390" s="91" t="inlineStr">
        <is>
          <t>NATCOPHARM</t>
        </is>
      </c>
      <c r="C390" s="91" t="inlineStr">
        <is>
          <t>INE987B01026</t>
        </is>
      </c>
      <c r="D390" s="91" t="inlineStr">
        <is>
          <t>Healthcare</t>
        </is>
      </c>
      <c r="E390" s="91" t="inlineStr">
        <is>
          <t>Smallcap 250</t>
        </is>
      </c>
      <c r="F390" s="93" t="n">
        <v>16111</v>
      </c>
      <c r="G390" s="92" t="inlineStr">
        <is>
          <t>N</t>
        </is>
      </c>
      <c r="H390" s="94" t="n"/>
      <c r="I390" s="91" t="inlineStr">
        <is>
          <t>N</t>
        </is>
      </c>
      <c r="J390" s="92">
        <f>IF(K390="","N","Y")</f>
        <v/>
      </c>
      <c r="K390" s="94">
        <f>_xlfn.TEXTJOIN("; ",TRUE,IF(P390="52-wk low","52-wk low",""),IF(AND(AD390&gt;=Settings!$B$12,M390&lt;0),"Distribution",""),IF(AND(AJ390="Y",M390&lt;0,AK390&lt;-Settings!$B$13),"Long unwinding",""),IF(AND(AJ390="Y",M390&lt;0,AK390&gt;Settings!$B$13),"Short buildup",""))</f>
        <v/>
      </c>
      <c r="L390" s="95" t="n">
        <v>821.3</v>
      </c>
      <c r="M390" s="96" t="n">
        <v>-0.75</v>
      </c>
      <c r="N390" s="93" t="n">
        <v>911</v>
      </c>
      <c r="O390" s="91" t="inlineStr">
        <is>
          <t>None</t>
        </is>
      </c>
      <c r="P390" s="91" t="inlineStr">
        <is>
          <t>None</t>
        </is>
      </c>
      <c r="Q390" s="97" t="n">
        <v>7.17</v>
      </c>
      <c r="R390" s="96" t="n">
        <v>4.73</v>
      </c>
      <c r="S390" s="96" t="n">
        <v>1.56</v>
      </c>
      <c r="T390" s="96" t="n">
        <v>1.66</v>
      </c>
      <c r="U390" s="96" t="n">
        <v>1.16</v>
      </c>
      <c r="V390" s="103" t="n">
        <v>0.77</v>
      </c>
      <c r="W390" s="102" t="n">
        <v>3</v>
      </c>
      <c r="X390" s="93" t="n">
        <v>196</v>
      </c>
      <c r="Y390" s="91" t="inlineStr">
        <is>
          <t>None</t>
        </is>
      </c>
      <c r="Z390" s="99" t="n">
        <v>55.36</v>
      </c>
      <c r="AA390" s="96" t="n">
        <v>1.05</v>
      </c>
      <c r="AB390" s="96" t="n">
        <v>1.12</v>
      </c>
      <c r="AC390" s="96" t="n">
        <v>1.66</v>
      </c>
      <c r="AD390" s="96" t="n">
        <v>2.02</v>
      </c>
      <c r="AE390" s="96" t="n">
        <v>1.58</v>
      </c>
      <c r="AF390" s="103" t="n">
        <v>1.28</v>
      </c>
      <c r="AG390" s="91" t="inlineStr">
        <is>
          <t>Normal</t>
        </is>
      </c>
      <c r="AH390" s="100" t="n">
        <v>0</v>
      </c>
      <c r="AI390" s="101" t="n">
        <v>0</v>
      </c>
      <c r="AJ390" s="92" t="inlineStr">
        <is>
          <t>N</t>
        </is>
      </c>
      <c r="AK390" s="96" t="n"/>
      <c r="AL390" s="91" t="inlineStr">
        <is>
          <t>n/a</t>
        </is>
      </c>
      <c r="AM390" s="93" t="n"/>
      <c r="AN390" s="92" t="inlineStr">
        <is>
          <t>Smallcap250 MQ 100; MidSmall400 MQ 100; 500 Multicap MQ 50; TotalMkt MQ 50</t>
        </is>
      </c>
      <c r="AO390" s="102" t="n">
        <v>4</v>
      </c>
      <c r="AP390" s="103" t="n">
        <v>0.6899999999999999</v>
      </c>
      <c r="AQ390" s="102" t="n">
        <v>35</v>
      </c>
      <c r="AR390" s="91" t="inlineStr">
        <is>
          <t>N</t>
        </is>
      </c>
      <c r="AS390" s="104" t="n">
        <v>3.79</v>
      </c>
      <c r="AT390" s="92">
        <f>IF(AND(P390="52-wk high",T390&gt;=Settings!$B$7),"Y","N")</f>
        <v/>
      </c>
      <c r="AU390" s="91">
        <f>IF(AND(AD390&gt;=Settings!$B$8,M390&gt;0),"Y","N")</f>
        <v/>
      </c>
      <c r="AV390" s="91">
        <f>IF(OR(AH390&gt;Settings!$B$9,AI390&gt;Settings!$B$9),"Y","N")</f>
        <v/>
      </c>
      <c r="AW390" s="91">
        <f>IF(AJ390&lt;&gt;"Y","n/a",IF(AND(M390&gt;0,AK390&gt;Settings!$B$10),"Y","N"))</f>
        <v/>
      </c>
      <c r="AX390" s="91">
        <f>IF(AO390&gt;=Settings!$B$11,"Y","N")</f>
        <v/>
      </c>
      <c r="AY390" s="99">
        <f>(AT390="Y")+(AU390="Y")+(AV390="Y")+(AW390="Y")+(AX390="Y")</f>
        <v/>
      </c>
      <c r="AZ390" s="94">
        <f>IF(AY390=0,"None",_xlfn.TEXTJOIN(", ",TRUE(),IF(AT390="Y","Breakout",""),IF(AU390="Y","Accumulation",""),IF(AV390="Y","Institutional buying",""),IF(AW390="Y","Long buildup",""),IF(AX390="Y","Momentum leader","")))</f>
        <v/>
      </c>
      <c r="BA390" s="94">
        <f>IF(BW390="","","Passes "&amp;AY390&amp;" of 5 buy-side scans"&amp;IF(G390="Y","; RED FLAG: filter out using Red flag column",""))</f>
        <v/>
      </c>
      <c r="BB390" s="91" t="inlineStr">
        <is>
          <t>None</t>
        </is>
      </c>
      <c r="BC390" s="92" t="inlineStr">
        <is>
          <t>N</t>
        </is>
      </c>
      <c r="BD390" s="94" t="n"/>
      <c r="BE390" s="94" t="n"/>
      <c r="BF390" s="92">
        <f>IF(R390*100000&gt;=Settings!$B$5,"Y","N")</f>
        <v/>
      </c>
      <c r="BG390" s="91">
        <f>IF(F390&gt;Settings!$B$6,"Y","N")</f>
        <v/>
      </c>
      <c r="BH390" s="97" t="n">
        <v>-32.38</v>
      </c>
      <c r="BI390" s="96" t="n">
        <v>-2.46</v>
      </c>
      <c r="BJ390" s="96" t="n">
        <v>-3.29</v>
      </c>
      <c r="BK390" s="96" t="n">
        <v>-11.33</v>
      </c>
      <c r="BL390" s="96" t="n">
        <v>-18.03</v>
      </c>
      <c r="BM390" s="96" t="n">
        <v>1.83</v>
      </c>
      <c r="BN390" s="97" t="n">
        <v>-1.58</v>
      </c>
      <c r="BO390" s="96" t="n">
        <v>-5.08</v>
      </c>
      <c r="BP390" s="96" t="n">
        <v>-8.789999999999999</v>
      </c>
      <c r="BQ390" s="96" t="n">
        <v>-10.25</v>
      </c>
      <c r="BR390" s="91" t="inlineStr">
        <is>
          <t>Stacked down</t>
        </is>
      </c>
      <c r="BS390" s="91" t="inlineStr">
        <is>
          <t>None</t>
        </is>
      </c>
      <c r="BT390" s="96" t="n">
        <v>42</v>
      </c>
      <c r="BU390" s="91" t="inlineStr">
        <is>
          <t>N</t>
        </is>
      </c>
      <c r="BV390" s="99">
        <f>IF(OR(BF390&lt;&gt;"Y",BG390&lt;&gt;"Y"),"",(AND(ISNUMBER(BQ390),BQ390&gt;0))+(BR390="Stacked up")+(AND(ISNUMBER(BH390),BH390&gt;=-Settings!$B$17))+(AND(ISNUMBER(BK390),ISNUMBER(BM390),BK390&gt;0,BM390&gt;0))+(AND(ISNUMBER(AQ390),AQ390&gt;=Settings!$B$18))+(AND(ISNUMBER(BT390),BT390&gt;=Settings!$B$19,BT390&lt;=Settings!$B$20))+(AND(ISNUMBER(AS390),AS390&gt;0))+(AND(ISNUMBER(T390),ISNUMBER(M390),T390&gt;=Settings!$B$21,M390&gt;0))+(AND(ISNUMBER(AD390),ISNUMBER(M390),AD390&gt;=Settings!$B$22,M390&gt;0))+(AY390&gt;=1))</f>
        <v/>
      </c>
      <c r="BW390" s="91">
        <f>IF(OR(AY390=0,BF390&lt;&gt;"Y",BG390&lt;&gt;"Y"),"",1+SUMPRODUCT(($A$6:$A$2604=A390)*($AY$6:$AY$2604&gt;0)*($BF$6:$BF$2604="Y")*($BG$6:$BG$2604="Y")*(($AY$6:$AY$2604&gt;AY390)+($AY$6:$AY$2604=AY390)*($AD$6:$AD$2604&gt;AD390))))</f>
        <v/>
      </c>
    </row>
    <row r="391" ht="23.85" customHeight="1" s="55">
      <c r="A391" s="90" t="n">
        <v>46296</v>
      </c>
      <c r="B391" s="91" t="inlineStr">
        <is>
          <t>CHOICEIN</t>
        </is>
      </c>
      <c r="C391" s="91" t="inlineStr">
        <is>
          <t>INE102B01014</t>
        </is>
      </c>
      <c r="D391" s="91" t="inlineStr">
        <is>
          <t>Financial Services</t>
        </is>
      </c>
      <c r="E391" s="91" t="inlineStr">
        <is>
          <t>Smallcap 250</t>
        </is>
      </c>
      <c r="F391" s="93" t="n">
        <v>16027</v>
      </c>
      <c r="G391" s="92" t="inlineStr">
        <is>
          <t>N</t>
        </is>
      </c>
      <c r="H391" s="94" t="n"/>
      <c r="I391" s="91" t="inlineStr">
        <is>
          <t>N</t>
        </is>
      </c>
      <c r="J391" s="92">
        <f>IF(K391="","N","Y")</f>
        <v/>
      </c>
      <c r="K391" s="94">
        <f>_xlfn.TEXTJOIN("; ",TRUE,IF(P391="52-wk low","52-wk low",""),IF(AND(AD391&gt;=Settings!$B$12,M391&lt;0),"Distribution",""),IF(AND(AJ391="Y",M391&lt;0,AK391&lt;-Settings!$B$13),"Long unwinding",""),IF(AND(AJ391="Y",M391&lt;0,AK391&gt;Settings!$B$13),"Short buildup",""))</f>
        <v/>
      </c>
      <c r="L391" s="95" t="n">
        <v>719.4</v>
      </c>
      <c r="M391" s="96" t="n">
        <v>-0.9399999999999999</v>
      </c>
      <c r="N391" s="93" t="n">
        <v>1013</v>
      </c>
      <c r="O391" s="91" t="inlineStr">
        <is>
          <t>None</t>
        </is>
      </c>
      <c r="P391" s="91" t="inlineStr">
        <is>
          <t>None</t>
        </is>
      </c>
      <c r="Q391" s="97" t="n">
        <v>4.34</v>
      </c>
      <c r="R391" s="96" t="n">
        <v>4.13</v>
      </c>
      <c r="S391" s="96" t="n">
        <v>1.08</v>
      </c>
      <c r="T391" s="96" t="n">
        <v>1</v>
      </c>
      <c r="U391" s="96" t="n">
        <v>0.61</v>
      </c>
      <c r="V391" s="103" t="n">
        <v>0.59</v>
      </c>
      <c r="W391" s="102" t="n">
        <v>2</v>
      </c>
      <c r="X391" s="93" t="n"/>
      <c r="Y391" s="91" t="inlineStr">
        <is>
          <t>None</t>
        </is>
      </c>
      <c r="Z391" s="99" t="n">
        <v>65.40000000000001</v>
      </c>
      <c r="AA391" s="96" t="n">
        <v>1.84</v>
      </c>
      <c r="AB391" s="96" t="n">
        <v>2.06</v>
      </c>
      <c r="AC391" s="96" t="n">
        <v>2.17</v>
      </c>
      <c r="AD391" s="96" t="n">
        <v>2.18</v>
      </c>
      <c r="AE391" s="96" t="n">
        <v>1.38</v>
      </c>
      <c r="AF391" s="103" t="n">
        <v>1.16</v>
      </c>
      <c r="AG391" s="91" t="inlineStr">
        <is>
          <t>Normal</t>
        </is>
      </c>
      <c r="AH391" s="100" t="n">
        <v>0</v>
      </c>
      <c r="AI391" s="101" t="n">
        <v>0</v>
      </c>
      <c r="AJ391" s="92" t="inlineStr">
        <is>
          <t>N</t>
        </is>
      </c>
      <c r="AK391" s="96" t="n"/>
      <c r="AL391" s="91" t="inlineStr">
        <is>
          <t>n/a</t>
        </is>
      </c>
      <c r="AM391" s="93" t="n"/>
      <c r="AN391" s="92" t="inlineStr">
        <is>
          <t>Smallcap250 MQ 100</t>
        </is>
      </c>
      <c r="AO391" s="102" t="n">
        <v>1</v>
      </c>
      <c r="AP391" s="103" t="n">
        <v>0.91</v>
      </c>
      <c r="AQ391" s="102" t="n">
        <v>57</v>
      </c>
      <c r="AR391" s="91" t="inlineStr">
        <is>
          <t>N</t>
        </is>
      </c>
      <c r="AS391" s="104" t="n">
        <v>0.6</v>
      </c>
      <c r="AT391" s="92">
        <f>IF(AND(P391="52-wk high",T391&gt;=Settings!$B$7),"Y","N")</f>
        <v/>
      </c>
      <c r="AU391" s="91">
        <f>IF(AND(AD391&gt;=Settings!$B$8,M391&gt;0),"Y","N")</f>
        <v/>
      </c>
      <c r="AV391" s="91">
        <f>IF(OR(AH391&gt;Settings!$B$9,AI391&gt;Settings!$B$9),"Y","N")</f>
        <v/>
      </c>
      <c r="AW391" s="91">
        <f>IF(AJ391&lt;&gt;"Y","n/a",IF(AND(M391&gt;0,AK391&gt;Settings!$B$10),"Y","N"))</f>
        <v/>
      </c>
      <c r="AX391" s="91">
        <f>IF(AO391&gt;=Settings!$B$11,"Y","N")</f>
        <v/>
      </c>
      <c r="AY391" s="99">
        <f>(AT391="Y")+(AU391="Y")+(AV391="Y")+(AW391="Y")+(AX391="Y")</f>
        <v/>
      </c>
      <c r="AZ391" s="94">
        <f>IF(AY391=0,"None",_xlfn.TEXTJOIN(", ",TRUE(),IF(AT391="Y","Breakout",""),IF(AU391="Y","Accumulation",""),IF(AV391="Y","Institutional buying",""),IF(AW391="Y","Long buildup",""),IF(AX391="Y","Momentum leader","")))</f>
        <v/>
      </c>
      <c r="BA391" s="94">
        <f>IF(BW391="","","Passes "&amp;AY391&amp;" of 5 buy-side scans"&amp;IF(G391="Y","; RED FLAG: filter out using Red flag column",""))</f>
        <v/>
      </c>
      <c r="BB391" s="91" t="inlineStr">
        <is>
          <t>None</t>
        </is>
      </c>
      <c r="BC391" s="92" t="inlineStr">
        <is>
          <t>Y</t>
        </is>
      </c>
      <c r="BD391" s="94" t="inlineStr">
        <is>
          <t>PE &gt; 50</t>
        </is>
      </c>
      <c r="BE391" s="94" t="n"/>
      <c r="BF391" s="92">
        <f>IF(R391*100000&gt;=Settings!$B$5,"Y","N")</f>
        <v/>
      </c>
      <c r="BG391" s="91">
        <f>IF(F391&gt;Settings!$B$6,"Y","N")</f>
        <v/>
      </c>
      <c r="BH391" s="97" t="n">
        <v>-16.4</v>
      </c>
      <c r="BI391" s="96" t="n">
        <v>-4.02</v>
      </c>
      <c r="BJ391" s="96" t="n">
        <v>-7.14</v>
      </c>
      <c r="BK391" s="96" t="n">
        <v>-5.82</v>
      </c>
      <c r="BL391" s="96" t="n">
        <v>12.36</v>
      </c>
      <c r="BM391" s="96" t="n">
        <v>-6.11</v>
      </c>
      <c r="BN391" s="97" t="n">
        <v>-4.47</v>
      </c>
      <c r="BO391" s="96" t="n">
        <v>-5.98</v>
      </c>
      <c r="BP391" s="96" t="n">
        <v>-5.28</v>
      </c>
      <c r="BQ391" s="96" t="n">
        <v>-5.16</v>
      </c>
      <c r="BR391" s="91" t="inlineStr">
        <is>
          <t>Mixed</t>
        </is>
      </c>
      <c r="BS391" s="91" t="inlineStr">
        <is>
          <t>None</t>
        </is>
      </c>
      <c r="BT391" s="96" t="n">
        <v>32</v>
      </c>
      <c r="BU391" s="91" t="inlineStr">
        <is>
          <t>N</t>
        </is>
      </c>
      <c r="BV391" s="99">
        <f>IF(OR(BF391&lt;&gt;"Y",BG391&lt;&gt;"Y"),"",(AND(ISNUMBER(BQ391),BQ391&gt;0))+(BR391="Stacked up")+(AND(ISNUMBER(BH391),BH391&gt;=-Settings!$B$17))+(AND(ISNUMBER(BK391),ISNUMBER(BM391),BK391&gt;0,BM391&gt;0))+(AND(ISNUMBER(AQ391),AQ391&gt;=Settings!$B$18))+(AND(ISNUMBER(BT391),BT391&gt;=Settings!$B$19,BT391&lt;=Settings!$B$20))+(AND(ISNUMBER(AS391),AS391&gt;0))+(AND(ISNUMBER(T391),ISNUMBER(M391),T391&gt;=Settings!$B$21,M391&gt;0))+(AND(ISNUMBER(AD391),ISNUMBER(M391),AD391&gt;=Settings!$B$22,M391&gt;0))+(AY391&gt;=1))</f>
        <v/>
      </c>
      <c r="BW391" s="91">
        <f>IF(OR(AY391=0,BF391&lt;&gt;"Y",BG391&lt;&gt;"Y"),"",1+SUMPRODUCT(($A$6:$A$2604=A391)*($AY$6:$AY$2604&gt;0)*($BF$6:$BF$2604="Y")*($BG$6:$BG$2604="Y")*(($AY$6:$AY$2604&gt;AY391)+($AY$6:$AY$2604=AY391)*($AD$6:$AD$2604&gt;AD391))))</f>
        <v/>
      </c>
    </row>
    <row r="392" ht="23.85" customHeight="1" s="55">
      <c r="A392" s="90" t="n">
        <v>46296</v>
      </c>
      <c r="B392" s="91" t="inlineStr">
        <is>
          <t>CHAMBLFERT</t>
        </is>
      </c>
      <c r="C392" s="91" t="inlineStr">
        <is>
          <t>INE085A01013</t>
        </is>
      </c>
      <c r="D392" s="91" t="inlineStr">
        <is>
          <t>Chemicals</t>
        </is>
      </c>
      <c r="E392" s="91" t="inlineStr">
        <is>
          <t>Smallcap 250</t>
        </is>
      </c>
      <c r="F392" s="93" t="n">
        <v>15998</v>
      </c>
      <c r="G392" s="92" t="inlineStr">
        <is>
          <t>N</t>
        </is>
      </c>
      <c r="H392" s="94" t="n"/>
      <c r="I392" s="91" t="inlineStr">
        <is>
          <t>N</t>
        </is>
      </c>
      <c r="J392" s="92">
        <f>IF(K392="","N","Y")</f>
        <v/>
      </c>
      <c r="K392" s="94">
        <f>_xlfn.TEXTJOIN("; ",TRUE,IF(P392="52-wk low","52-wk low",""),IF(AND(AD392&gt;=Settings!$B$12,M392&lt;0),"Distribution",""),IF(AND(AJ392="Y",M392&lt;0,AK392&lt;-Settings!$B$13),"Long unwinding",""),IF(AND(AJ392="Y",M392&lt;0,AK392&gt;Settings!$B$13),"Short buildup",""))</f>
        <v/>
      </c>
      <c r="L392" s="95" t="n">
        <v>399.3</v>
      </c>
      <c r="M392" s="96" t="n">
        <v>-2.43</v>
      </c>
      <c r="N392" s="93" t="n">
        <v>1854</v>
      </c>
      <c r="O392" s="91" t="inlineStr">
        <is>
          <t>None</t>
        </is>
      </c>
      <c r="P392" s="91" t="inlineStr">
        <is>
          <t>52-wk low</t>
        </is>
      </c>
      <c r="Q392" s="97" t="n">
        <v>4.47</v>
      </c>
      <c r="R392" s="96" t="n">
        <v>4.81</v>
      </c>
      <c r="S392" s="96" t="n">
        <v>0.9</v>
      </c>
      <c r="T392" s="96" t="n">
        <v>0.88</v>
      </c>
      <c r="U392" s="96" t="n">
        <v>0.58</v>
      </c>
      <c r="V392" s="103" t="n">
        <v>0.63</v>
      </c>
      <c r="W392" s="102" t="n">
        <v>1</v>
      </c>
      <c r="X392" s="93" t="n"/>
      <c r="Y392" s="91" t="inlineStr">
        <is>
          <t>None</t>
        </is>
      </c>
      <c r="Z392" s="99" t="n">
        <v>55.46</v>
      </c>
      <c r="AA392" s="96" t="n">
        <v>0.97</v>
      </c>
      <c r="AB392" s="96" t="n">
        <v>0.99</v>
      </c>
      <c r="AC392" s="96" t="n">
        <v>0.88</v>
      </c>
      <c r="AD392" s="96" t="n">
        <v>0.91</v>
      </c>
      <c r="AE392" s="96" t="n">
        <v>0.78</v>
      </c>
      <c r="AF392" s="103" t="n">
        <v>1.35</v>
      </c>
      <c r="AG392" s="91" t="inlineStr">
        <is>
          <t>Normal</t>
        </is>
      </c>
      <c r="AH392" s="100" t="n">
        <v>0</v>
      </c>
      <c r="AI392" s="101" t="n">
        <v>0</v>
      </c>
      <c r="AJ392" s="92" t="inlineStr">
        <is>
          <t>N</t>
        </is>
      </c>
      <c r="AK392" s="96" t="n"/>
      <c r="AL392" s="91" t="inlineStr">
        <is>
          <t>n/a</t>
        </is>
      </c>
      <c r="AM392" s="93" t="n"/>
      <c r="AN392" s="92" t="inlineStr">
        <is>
          <t>Smallcap250 MQ 100; MidSmall400 MQ 100</t>
        </is>
      </c>
      <c r="AO392" s="102" t="n">
        <v>2</v>
      </c>
      <c r="AP392" s="103" t="n">
        <v>0.55</v>
      </c>
      <c r="AQ392" s="102" t="n">
        <v>11</v>
      </c>
      <c r="AR392" s="91" t="inlineStr">
        <is>
          <t>N</t>
        </is>
      </c>
      <c r="AS392" s="104" t="n">
        <v>1.93</v>
      </c>
      <c r="AT392" s="92">
        <f>IF(AND(P392="52-wk high",T392&gt;=Settings!$B$7),"Y","N")</f>
        <v/>
      </c>
      <c r="AU392" s="91">
        <f>IF(AND(AD392&gt;=Settings!$B$8,M392&gt;0),"Y","N")</f>
        <v/>
      </c>
      <c r="AV392" s="91">
        <f>IF(OR(AH392&gt;Settings!$B$9,AI392&gt;Settings!$B$9),"Y","N")</f>
        <v/>
      </c>
      <c r="AW392" s="91">
        <f>IF(AJ392&lt;&gt;"Y","n/a",IF(AND(M392&gt;0,AK392&gt;Settings!$B$10),"Y","N"))</f>
        <v/>
      </c>
      <c r="AX392" s="91">
        <f>IF(AO392&gt;=Settings!$B$11,"Y","N")</f>
        <v/>
      </c>
      <c r="AY392" s="99">
        <f>(AT392="Y")+(AU392="Y")+(AV392="Y")+(AW392="Y")+(AX392="Y")</f>
        <v/>
      </c>
      <c r="AZ392" s="94">
        <f>IF(AY392=0,"None",_xlfn.TEXTJOIN(", ",TRUE(),IF(AT392="Y","Breakout",""),IF(AU392="Y","Accumulation",""),IF(AV392="Y","Institutional buying",""),IF(AW392="Y","Long buildup",""),IF(AX392="Y","Momentum leader","")))</f>
        <v/>
      </c>
      <c r="BA392" s="94">
        <f>IF(BW392="","","Passes "&amp;AY392&amp;" of 5 buy-side scans"&amp;IF(G392="Y","; RED FLAG: filter out using Red flag column",""))</f>
        <v/>
      </c>
      <c r="BB392" s="91" t="inlineStr">
        <is>
          <t>None</t>
        </is>
      </c>
      <c r="BC392" s="92" t="inlineStr">
        <is>
          <t>N</t>
        </is>
      </c>
      <c r="BD392" s="94" t="n"/>
      <c r="BE392" s="94" t="n"/>
      <c r="BF392" s="92">
        <f>IF(R392*100000&gt;=Settings!$B$5,"Y","N")</f>
        <v/>
      </c>
      <c r="BG392" s="91">
        <f>IF(F392&gt;Settings!$B$6,"Y","N")</f>
        <v/>
      </c>
      <c r="BH392" s="97" t="n">
        <v>-23.51</v>
      </c>
      <c r="BI392" s="96" t="n">
        <v>-4.52</v>
      </c>
      <c r="BJ392" s="96" t="n">
        <v>-3.15</v>
      </c>
      <c r="BK392" s="96" t="n">
        <v>-15.47</v>
      </c>
      <c r="BL392" s="96" t="n">
        <v>-10.51</v>
      </c>
      <c r="BM392" s="96" t="n">
        <v>-21.8</v>
      </c>
      <c r="BN392" s="97" t="n">
        <v>-4.07</v>
      </c>
      <c r="BO392" s="96" t="n">
        <v>-6.48</v>
      </c>
      <c r="BP392" s="96" t="n">
        <v>-8.699999999999999</v>
      </c>
      <c r="BQ392" s="96" t="n">
        <v>-11.42</v>
      </c>
      <c r="BR392" s="91" t="inlineStr">
        <is>
          <t>Stacked down</t>
        </is>
      </c>
      <c r="BS392" s="91" t="inlineStr">
        <is>
          <t>None</t>
        </is>
      </c>
      <c r="BT392" s="96" t="n">
        <v>20.7</v>
      </c>
      <c r="BU392" s="91" t="inlineStr">
        <is>
          <t>N</t>
        </is>
      </c>
      <c r="BV392" s="99">
        <f>IF(OR(BF392&lt;&gt;"Y",BG392&lt;&gt;"Y"),"",(AND(ISNUMBER(BQ392),BQ392&gt;0))+(BR392="Stacked up")+(AND(ISNUMBER(BH392),BH392&gt;=-Settings!$B$17))+(AND(ISNUMBER(BK392),ISNUMBER(BM392),BK392&gt;0,BM392&gt;0))+(AND(ISNUMBER(AQ392),AQ392&gt;=Settings!$B$18))+(AND(ISNUMBER(BT392),BT392&gt;=Settings!$B$19,BT392&lt;=Settings!$B$20))+(AND(ISNUMBER(AS392),AS392&gt;0))+(AND(ISNUMBER(T392),ISNUMBER(M392),T392&gt;=Settings!$B$21,M392&gt;0))+(AND(ISNUMBER(AD392),ISNUMBER(M392),AD392&gt;=Settings!$B$22,M392&gt;0))+(AY392&gt;=1))</f>
        <v/>
      </c>
      <c r="BW392" s="91">
        <f>IF(OR(AY392=0,BF392&lt;&gt;"Y",BG392&lt;&gt;"Y"),"",1+SUMPRODUCT(($A$6:$A$2604=A392)*($AY$6:$AY$2604&gt;0)*($BF$6:$BF$2604="Y")*($BG$6:$BG$2604="Y")*(($AY$6:$AY$2604&gt;AY392)+($AY$6:$AY$2604=AY392)*($AD$6:$AD$2604&gt;AD392))))</f>
        <v/>
      </c>
    </row>
    <row r="393" ht="23.85" customHeight="1" s="55">
      <c r="A393" s="90" t="n">
        <v>46296</v>
      </c>
      <c r="B393" s="91" t="inlineStr">
        <is>
          <t>MINDACORP</t>
        </is>
      </c>
      <c r="C393" s="91" t="inlineStr">
        <is>
          <t>INE842C01021</t>
        </is>
      </c>
      <c r="D393" s="91" t="inlineStr">
        <is>
          <t>Automobile and Auto Components</t>
        </is>
      </c>
      <c r="E393" s="91" t="inlineStr">
        <is>
          <t>Smallcap 250</t>
        </is>
      </c>
      <c r="F393" s="93" t="n">
        <v>15955</v>
      </c>
      <c r="G393" s="92" t="inlineStr">
        <is>
          <t>N</t>
        </is>
      </c>
      <c r="H393" s="94" t="n"/>
      <c r="I393" s="91" t="inlineStr">
        <is>
          <t>N</t>
        </is>
      </c>
      <c r="J393" s="92">
        <f>IF(K393="","N","Y")</f>
        <v/>
      </c>
      <c r="K393" s="94">
        <f>_xlfn.TEXTJOIN("; ",TRUE,IF(P393="52-wk low","52-wk low",""),IF(AND(AD393&gt;=Settings!$B$12,M393&lt;0),"Distribution",""),IF(AND(AJ393="Y",M393&lt;0,AK393&lt;-Settings!$B$13),"Long unwinding",""),IF(AND(AJ393="Y",M393&lt;0,AK393&gt;Settings!$B$13),"Short buildup",""))</f>
        <v/>
      </c>
      <c r="L393" s="95" t="n">
        <v>667.35</v>
      </c>
      <c r="M393" s="96" t="n">
        <v>-3.68</v>
      </c>
      <c r="N393" s="93" t="n">
        <v>2274</v>
      </c>
      <c r="O393" s="91" t="inlineStr">
        <is>
          <t>None</t>
        </is>
      </c>
      <c r="P393" s="91" t="inlineStr">
        <is>
          <t>None</t>
        </is>
      </c>
      <c r="Q393" s="97" t="n">
        <v>4.98</v>
      </c>
      <c r="R393" s="96" t="n">
        <v>1.81</v>
      </c>
      <c r="S393" s="96" t="n">
        <v>2.86</v>
      </c>
      <c r="T393" s="96" t="n">
        <v>1.13</v>
      </c>
      <c r="U393" s="96" t="n">
        <v>0.95</v>
      </c>
      <c r="V393" s="103" t="n">
        <v>0.34</v>
      </c>
      <c r="W393" s="102" t="n">
        <v>0</v>
      </c>
      <c r="X393" s="93" t="n"/>
      <c r="Y393" s="91" t="inlineStr">
        <is>
          <t>None</t>
        </is>
      </c>
      <c r="Z393" s="99" t="n">
        <v>49.81</v>
      </c>
      <c r="AA393" s="96" t="n">
        <v>0.96</v>
      </c>
      <c r="AB393" s="96" t="n">
        <v>1.04</v>
      </c>
      <c r="AC393" s="96" t="n">
        <v>2.79</v>
      </c>
      <c r="AD393" s="96" t="n">
        <v>1.54</v>
      </c>
      <c r="AE393" s="96" t="n">
        <v>1.25</v>
      </c>
      <c r="AF393" s="103" t="n">
        <v>1.32</v>
      </c>
      <c r="AG393" s="91" t="inlineStr">
        <is>
          <t>Normal</t>
        </is>
      </c>
      <c r="AH393" s="100" t="n">
        <v>0</v>
      </c>
      <c r="AI393" s="101" t="n">
        <v>0</v>
      </c>
      <c r="AJ393" s="92" t="inlineStr">
        <is>
          <t>N</t>
        </is>
      </c>
      <c r="AK393" s="96" t="n"/>
      <c r="AL393" s="91" t="inlineStr">
        <is>
          <t>n/a</t>
        </is>
      </c>
      <c r="AM393" s="93" t="n"/>
      <c r="AN393" s="92" t="inlineStr">
        <is>
          <t>None</t>
        </is>
      </c>
      <c r="AO393" s="102" t="n">
        <v>0</v>
      </c>
      <c r="AP393" s="103" t="n">
        <v>1.5</v>
      </c>
      <c r="AQ393" s="102" t="n">
        <v>79</v>
      </c>
      <c r="AR393" s="91" t="inlineStr">
        <is>
          <t>N</t>
        </is>
      </c>
      <c r="AS393" s="104" t="n">
        <v>0.5600000000000001</v>
      </c>
      <c r="AT393" s="92">
        <f>IF(AND(P393="52-wk high",T393&gt;=Settings!$B$7),"Y","N")</f>
        <v/>
      </c>
      <c r="AU393" s="91">
        <f>IF(AND(AD393&gt;=Settings!$B$8,M393&gt;0),"Y","N")</f>
        <v/>
      </c>
      <c r="AV393" s="91">
        <f>IF(OR(AH393&gt;Settings!$B$9,AI393&gt;Settings!$B$9),"Y","N")</f>
        <v/>
      </c>
      <c r="AW393" s="91">
        <f>IF(AJ393&lt;&gt;"Y","n/a",IF(AND(M393&gt;0,AK393&gt;Settings!$B$10),"Y","N"))</f>
        <v/>
      </c>
      <c r="AX393" s="91">
        <f>IF(AO393&gt;=Settings!$B$11,"Y","N")</f>
        <v/>
      </c>
      <c r="AY393" s="99">
        <f>(AT393="Y")+(AU393="Y")+(AV393="Y")+(AW393="Y")+(AX393="Y")</f>
        <v/>
      </c>
      <c r="AZ393" s="94">
        <f>IF(AY393=0,"None",_xlfn.TEXTJOIN(", ",TRUE(),IF(AT393="Y","Breakout",""),IF(AU393="Y","Accumulation",""),IF(AV393="Y","Institutional buying",""),IF(AW393="Y","Long buildup",""),IF(AX393="Y","Momentum leader","")))</f>
        <v/>
      </c>
      <c r="BA393" s="94">
        <f>IF(BW393="","","Passes "&amp;AY393&amp;" of 5 buy-side scans"&amp;IF(G393="Y","; RED FLAG: filter out using Red flag column",""))</f>
        <v/>
      </c>
      <c r="BB393" s="91" t="inlineStr">
        <is>
          <t>None</t>
        </is>
      </c>
      <c r="BC393" s="92" t="inlineStr">
        <is>
          <t>N</t>
        </is>
      </c>
      <c r="BD393" s="94" t="n"/>
      <c r="BE393" s="94" t="n"/>
      <c r="BF393" s="92">
        <f>IF(R393*100000&gt;=Settings!$B$5,"Y","N")</f>
        <v/>
      </c>
      <c r="BG393" s="91">
        <f>IF(F393&gt;Settings!$B$6,"Y","N")</f>
        <v/>
      </c>
      <c r="BH393" s="97" t="n">
        <v>-13.22</v>
      </c>
      <c r="BI393" s="96" t="n">
        <v>-1.9</v>
      </c>
      <c r="BJ393" s="96" t="n">
        <v>-6.32</v>
      </c>
      <c r="BK393" s="96" t="n">
        <v>-5.94</v>
      </c>
      <c r="BL393" s="96" t="n">
        <v>29.8</v>
      </c>
      <c r="BM393" s="96" t="n">
        <v>15.1</v>
      </c>
      <c r="BN393" s="97" t="n">
        <v>-2.9</v>
      </c>
      <c r="BO393" s="96" t="n">
        <v>-3.2</v>
      </c>
      <c r="BP393" s="96" t="n">
        <v>-0.01</v>
      </c>
      <c r="BQ393" s="96" t="n">
        <v>5.13</v>
      </c>
      <c r="BR393" s="91" t="inlineStr">
        <is>
          <t>Mixed</t>
        </is>
      </c>
      <c r="BS393" s="91" t="inlineStr">
        <is>
          <t>None</t>
        </is>
      </c>
      <c r="BT393" s="96" t="n">
        <v>38.8</v>
      </c>
      <c r="BU393" s="91" t="inlineStr">
        <is>
          <t>N</t>
        </is>
      </c>
      <c r="BV393" s="99">
        <f>IF(OR(BF393&lt;&gt;"Y",BG393&lt;&gt;"Y"),"",(AND(ISNUMBER(BQ393),BQ393&gt;0))+(BR393="Stacked up")+(AND(ISNUMBER(BH393),BH393&gt;=-Settings!$B$17))+(AND(ISNUMBER(BK393),ISNUMBER(BM393),BK393&gt;0,BM393&gt;0))+(AND(ISNUMBER(AQ393),AQ393&gt;=Settings!$B$18))+(AND(ISNUMBER(BT393),BT393&gt;=Settings!$B$19,BT393&lt;=Settings!$B$20))+(AND(ISNUMBER(AS393),AS393&gt;0))+(AND(ISNUMBER(T393),ISNUMBER(M393),T393&gt;=Settings!$B$21,M393&gt;0))+(AND(ISNUMBER(AD393),ISNUMBER(M393),AD393&gt;=Settings!$B$22,M393&gt;0))+(AY393&gt;=1))</f>
        <v/>
      </c>
      <c r="BW393" s="91">
        <f>IF(OR(AY393=0,BF393&lt;&gt;"Y",BG393&lt;&gt;"Y"),"",1+SUMPRODUCT(($A$6:$A$2604=A393)*($AY$6:$AY$2604&gt;0)*($BF$6:$BF$2604="Y")*($BG$6:$BG$2604="Y")*(($AY$6:$AY$2604&gt;AY393)+($AY$6:$AY$2604=AY393)*($AD$6:$AD$2604&gt;AD393))))</f>
        <v/>
      </c>
    </row>
    <row r="394" ht="23.85" customHeight="1" s="55">
      <c r="A394" s="90" t="n">
        <v>46296</v>
      </c>
      <c r="B394" s="91" t="inlineStr">
        <is>
          <t>TEGA</t>
        </is>
      </c>
      <c r="C394" s="91" t="inlineStr">
        <is>
          <t>INE011K01018</t>
        </is>
      </c>
      <c r="D394" s="91" t="inlineStr">
        <is>
          <t>Capital Goods</t>
        </is>
      </c>
      <c r="E394" s="91" t="inlineStr">
        <is>
          <t>Smallcap 250</t>
        </is>
      </c>
      <c r="F394" s="93" t="n">
        <v>15727</v>
      </c>
      <c r="G394" s="92" t="inlineStr">
        <is>
          <t>N</t>
        </is>
      </c>
      <c r="H394" s="94" t="n"/>
      <c r="I394" s="91" t="inlineStr">
        <is>
          <t>N</t>
        </is>
      </c>
      <c r="J394" s="92">
        <f>IF(K394="","N","Y")</f>
        <v/>
      </c>
      <c r="K394" s="94">
        <f>_xlfn.TEXTJOIN("; ",TRUE,IF(P394="52-wk low","52-wk low",""),IF(AND(AD394&gt;=Settings!$B$12,M394&lt;0),"Distribution",""),IF(AND(AJ394="Y",M394&lt;0,AK394&lt;-Settings!$B$13),"Long unwinding",""),IF(AND(AJ394="Y",M394&lt;0,AK394&gt;Settings!$B$13),"Short buildup",""))</f>
        <v/>
      </c>
      <c r="L394" s="95" t="n">
        <v>2093.4</v>
      </c>
      <c r="M394" s="96" t="n">
        <v>-0.63</v>
      </c>
      <c r="N394" s="93" t="n">
        <v>845</v>
      </c>
      <c r="O394" s="91" t="inlineStr">
        <is>
          <t>None</t>
        </is>
      </c>
      <c r="P394" s="91" t="inlineStr">
        <is>
          <t>None</t>
        </is>
      </c>
      <c r="Q394" s="97" t="n">
        <v>4.08</v>
      </c>
      <c r="R394" s="96" t="n">
        <v>9.48</v>
      </c>
      <c r="S394" s="96" t="n">
        <v>0.44</v>
      </c>
      <c r="T394" s="96" t="n">
        <v>0.83</v>
      </c>
      <c r="U394" s="96" t="n">
        <v>1.31</v>
      </c>
      <c r="V394" s="103" t="n">
        <v>3</v>
      </c>
      <c r="W394" s="102" t="n">
        <v>9</v>
      </c>
      <c r="X394" s="93" t="n"/>
      <c r="Y394" s="91" t="inlineStr">
        <is>
          <t>None</t>
        </is>
      </c>
      <c r="Z394" s="99" t="n">
        <v>36.95</v>
      </c>
      <c r="AA394" s="96" t="n">
        <v>0.99</v>
      </c>
      <c r="AB394" s="96" t="n">
        <v>0.78</v>
      </c>
      <c r="AC394" s="96" t="n">
        <v>0.68</v>
      </c>
      <c r="AD394" s="96" t="n">
        <v>1.07</v>
      </c>
      <c r="AE394" s="96" t="n">
        <v>1.68</v>
      </c>
      <c r="AF394" s="103" t="n">
        <v>0.84</v>
      </c>
      <c r="AG394" s="91" t="inlineStr">
        <is>
          <t>Drying up</t>
        </is>
      </c>
      <c r="AH394" s="100" t="n">
        <v>0</v>
      </c>
      <c r="AI394" s="101" t="n">
        <v>0</v>
      </c>
      <c r="AJ394" s="92" t="inlineStr">
        <is>
          <t>N</t>
        </is>
      </c>
      <c r="AK394" s="96" t="n"/>
      <c r="AL394" s="91" t="inlineStr">
        <is>
          <t>n/a</t>
        </is>
      </c>
      <c r="AM394" s="93" t="n"/>
      <c r="AN394" s="92" t="inlineStr">
        <is>
          <t>None</t>
        </is>
      </c>
      <c r="AO394" s="102" t="n">
        <v>0</v>
      </c>
      <c r="AP394" s="103" t="n">
        <v>1.24</v>
      </c>
      <c r="AQ394" s="102" t="n">
        <v>71</v>
      </c>
      <c r="AR394" s="91" t="inlineStr">
        <is>
          <t>N</t>
        </is>
      </c>
      <c r="AS394" s="104" t="n">
        <v>5.9</v>
      </c>
      <c r="AT394" s="92">
        <f>IF(AND(P394="52-wk high",T394&gt;=Settings!$B$7),"Y","N")</f>
        <v/>
      </c>
      <c r="AU394" s="91">
        <f>IF(AND(AD394&gt;=Settings!$B$8,M394&gt;0),"Y","N")</f>
        <v/>
      </c>
      <c r="AV394" s="91">
        <f>IF(OR(AH394&gt;Settings!$B$9,AI394&gt;Settings!$B$9),"Y","N")</f>
        <v/>
      </c>
      <c r="AW394" s="91">
        <f>IF(AJ394&lt;&gt;"Y","n/a",IF(AND(M394&gt;0,AK394&gt;Settings!$B$10),"Y","N"))</f>
        <v/>
      </c>
      <c r="AX394" s="91">
        <f>IF(AO394&gt;=Settings!$B$11,"Y","N")</f>
        <v/>
      </c>
      <c r="AY394" s="99">
        <f>(AT394="Y")+(AU394="Y")+(AV394="Y")+(AW394="Y")+(AX394="Y")</f>
        <v/>
      </c>
      <c r="AZ394" s="94">
        <f>IF(AY394=0,"None",_xlfn.TEXTJOIN(", ",TRUE(),IF(AT394="Y","Breakout",""),IF(AU394="Y","Accumulation",""),IF(AV394="Y","Institutional buying",""),IF(AW394="Y","Long buildup",""),IF(AX394="Y","Momentum leader","")))</f>
        <v/>
      </c>
      <c r="BA394" s="94">
        <f>IF(BW394="","","Passes "&amp;AY394&amp;" of 5 buy-side scans"&amp;IF(G394="Y","; RED FLAG: filter out using Red flag column",""))</f>
        <v/>
      </c>
      <c r="BB394" s="91" t="inlineStr">
        <is>
          <t>None</t>
        </is>
      </c>
      <c r="BC394" s="92" t="inlineStr">
        <is>
          <t>Y</t>
        </is>
      </c>
      <c r="BD394" s="94" t="inlineStr">
        <is>
          <t>PE &gt; 50; &gt;25% move in 1 month</t>
        </is>
      </c>
      <c r="BE394" s="94" t="n"/>
      <c r="BF394" s="92">
        <f>IF(R394*100000&gt;=Settings!$B$5,"Y","N")</f>
        <v/>
      </c>
      <c r="BG394" s="91">
        <f>IF(F394&gt;Settings!$B$6,"Y","N")</f>
        <v/>
      </c>
      <c r="BH394" s="97" t="n">
        <v>-4.76</v>
      </c>
      <c r="BI394" s="96" t="n">
        <v>1.52</v>
      </c>
      <c r="BJ394" s="96" t="n">
        <v>33.3</v>
      </c>
      <c r="BK394" s="96" t="n">
        <v>26.08</v>
      </c>
      <c r="BL394" s="96" t="n">
        <v>23.65</v>
      </c>
      <c r="BM394" s="96" t="n">
        <v>9</v>
      </c>
      <c r="BN394" s="97" t="n">
        <v>8.699999999999999</v>
      </c>
      <c r="BO394" s="96" t="n">
        <v>16.65</v>
      </c>
      <c r="BP394" s="96" t="n">
        <v>19.93</v>
      </c>
      <c r="BQ394" s="96" t="n">
        <v>19.39</v>
      </c>
      <c r="BR394" s="91" t="inlineStr">
        <is>
          <t>Mixed</t>
        </is>
      </c>
      <c r="BS394" s="91" t="inlineStr">
        <is>
          <t>None</t>
        </is>
      </c>
      <c r="BT394" s="96" t="n">
        <v>68.3</v>
      </c>
      <c r="BU394" s="91" t="inlineStr">
        <is>
          <t>N</t>
        </is>
      </c>
      <c r="BV394" s="99">
        <f>IF(OR(BF394&lt;&gt;"Y",BG394&lt;&gt;"Y"),"",(AND(ISNUMBER(BQ394),BQ394&gt;0))+(BR394="Stacked up")+(AND(ISNUMBER(BH394),BH394&gt;=-Settings!$B$17))+(AND(ISNUMBER(BK394),ISNUMBER(BM394),BK394&gt;0,BM394&gt;0))+(AND(ISNUMBER(AQ394),AQ394&gt;=Settings!$B$18))+(AND(ISNUMBER(BT394),BT394&gt;=Settings!$B$19,BT394&lt;=Settings!$B$20))+(AND(ISNUMBER(AS394),AS394&gt;0))+(AND(ISNUMBER(T394),ISNUMBER(M394),T394&gt;=Settings!$B$21,M394&gt;0))+(AND(ISNUMBER(AD394),ISNUMBER(M394),AD394&gt;=Settings!$B$22,M394&gt;0))+(AY394&gt;=1))</f>
        <v/>
      </c>
      <c r="BW394" s="91">
        <f>IF(OR(AY394=0,BF394&lt;&gt;"Y",BG394&lt;&gt;"Y"),"",1+SUMPRODUCT(($A$6:$A$2604=A394)*($AY$6:$AY$2604&gt;0)*($BF$6:$BF$2604="Y")*($BG$6:$BG$2604="Y")*(($AY$6:$AY$2604&gt;AY394)+($AY$6:$AY$2604=AY394)*($AD$6:$AD$2604&gt;AD394))))</f>
        <v/>
      </c>
    </row>
    <row r="395" ht="23.85" customHeight="1" s="55">
      <c r="A395" s="90" t="n">
        <v>46296</v>
      </c>
      <c r="B395" s="91" t="inlineStr">
        <is>
          <t>PARADEEP</t>
        </is>
      </c>
      <c r="C395" s="91" t="inlineStr">
        <is>
          <t>INE088F01024</t>
        </is>
      </c>
      <c r="D395" s="91" t="inlineStr">
        <is>
          <t>Chemicals</t>
        </is>
      </c>
      <c r="E395" s="91" t="inlineStr">
        <is>
          <t>Smallcap 250</t>
        </is>
      </c>
      <c r="F395" s="93" t="n">
        <v>15705</v>
      </c>
      <c r="G395" s="92" t="inlineStr">
        <is>
          <t>N</t>
        </is>
      </c>
      <c r="H395" s="94" t="n"/>
      <c r="I395" s="91" t="inlineStr">
        <is>
          <t>N</t>
        </is>
      </c>
      <c r="J395" s="92">
        <f>IF(K395="","N","Y")</f>
        <v/>
      </c>
      <c r="K395" s="94">
        <f>_xlfn.TEXTJOIN("; ",TRUE,IF(P395="52-wk low","52-wk low",""),IF(AND(AD395&gt;=Settings!$B$12,M395&lt;0),"Distribution",""),IF(AND(AJ395="Y",M395&lt;0,AK395&lt;-Settings!$B$13),"Long unwinding",""),IF(AND(AJ395="Y",M395&lt;0,AK395&gt;Settings!$B$13),"Short buildup",""))</f>
        <v/>
      </c>
      <c r="L395" s="95" t="n">
        <v>151.22</v>
      </c>
      <c r="M395" s="96" t="n">
        <v>-1.98</v>
      </c>
      <c r="N395" s="93" t="n">
        <v>1629</v>
      </c>
      <c r="O395" s="91" t="inlineStr">
        <is>
          <t>None</t>
        </is>
      </c>
      <c r="P395" s="91" t="inlineStr">
        <is>
          <t>None</t>
        </is>
      </c>
      <c r="Q395" s="97" t="n">
        <v>17.45</v>
      </c>
      <c r="R395" s="96" t="n">
        <v>24.6</v>
      </c>
      <c r="S395" s="96" t="n">
        <v>0.6899999999999999</v>
      </c>
      <c r="T395" s="96" t="n">
        <v>0.21</v>
      </c>
      <c r="U395" s="96" t="n">
        <v>0.26</v>
      </c>
      <c r="V395" s="103" t="n">
        <v>0.37</v>
      </c>
      <c r="W395" s="102" t="n">
        <v>0</v>
      </c>
      <c r="X395" s="93" t="n"/>
      <c r="Y395" s="91" t="inlineStr">
        <is>
          <t>None</t>
        </is>
      </c>
      <c r="Z395" s="99" t="n">
        <v>42.89</v>
      </c>
      <c r="AA395" s="96" t="n">
        <v>1.08</v>
      </c>
      <c r="AB395" s="96" t="n">
        <v>1.16</v>
      </c>
      <c r="AC395" s="96" t="n">
        <v>0.78</v>
      </c>
      <c r="AD395" s="96" t="n">
        <v>0.47</v>
      </c>
      <c r="AE395" s="96" t="n">
        <v>0.45</v>
      </c>
      <c r="AF395" s="103" t="n">
        <v>1.54</v>
      </c>
      <c r="AG395" s="91" t="inlineStr">
        <is>
          <t>Quiet accumulation</t>
        </is>
      </c>
      <c r="AH395" s="100" t="n">
        <v>0</v>
      </c>
      <c r="AI395" s="101" t="n">
        <v>0</v>
      </c>
      <c r="AJ395" s="92" t="inlineStr">
        <is>
          <t>N</t>
        </is>
      </c>
      <c r="AK395" s="96" t="n"/>
      <c r="AL395" s="91" t="inlineStr">
        <is>
          <t>n/a</t>
        </is>
      </c>
      <c r="AM395" s="93" t="n"/>
      <c r="AN395" s="92" t="inlineStr">
        <is>
          <t>None</t>
        </is>
      </c>
      <c r="AO395" s="102" t="n">
        <v>0</v>
      </c>
      <c r="AP395" s="103" t="n">
        <v>0.93</v>
      </c>
      <c r="AQ395" s="102" t="n">
        <v>58</v>
      </c>
      <c r="AR395" s="91" t="inlineStr">
        <is>
          <t>N</t>
        </is>
      </c>
      <c r="AS395" s="104" t="n">
        <v>1.93</v>
      </c>
      <c r="AT395" s="92">
        <f>IF(AND(P395="52-wk high",T395&gt;=Settings!$B$7),"Y","N")</f>
        <v/>
      </c>
      <c r="AU395" s="91">
        <f>IF(AND(AD395&gt;=Settings!$B$8,M395&gt;0),"Y","N")</f>
        <v/>
      </c>
      <c r="AV395" s="91">
        <f>IF(OR(AH395&gt;Settings!$B$9,AI395&gt;Settings!$B$9),"Y","N")</f>
        <v/>
      </c>
      <c r="AW395" s="91">
        <f>IF(AJ395&lt;&gt;"Y","n/a",IF(AND(M395&gt;0,AK395&gt;Settings!$B$10),"Y","N"))</f>
        <v/>
      </c>
      <c r="AX395" s="91">
        <f>IF(AO395&gt;=Settings!$B$11,"Y","N")</f>
        <v/>
      </c>
      <c r="AY395" s="99">
        <f>(AT395="Y")+(AU395="Y")+(AV395="Y")+(AW395="Y")+(AX395="Y")</f>
        <v/>
      </c>
      <c r="AZ395" s="94">
        <f>IF(AY395=0,"None",_xlfn.TEXTJOIN(", ",TRUE(),IF(AT395="Y","Breakout",""),IF(AU395="Y","Accumulation",""),IF(AV395="Y","Institutional buying",""),IF(AW395="Y","Long buildup",""),IF(AX395="Y","Momentum leader","")))</f>
        <v/>
      </c>
      <c r="BA395" s="94">
        <f>IF(BW395="","","Passes "&amp;AY395&amp;" of 5 buy-side scans"&amp;IF(G395="Y","; RED FLAG: filter out using Red flag column",""))</f>
        <v/>
      </c>
      <c r="BB395" s="91" t="inlineStr">
        <is>
          <t>None</t>
        </is>
      </c>
      <c r="BC395" s="92" t="inlineStr">
        <is>
          <t>N</t>
        </is>
      </c>
      <c r="BD395" s="94" t="n"/>
      <c r="BE395" s="94" t="n"/>
      <c r="BF395" s="92">
        <f>IF(R395*100000&gt;=Settings!$B$5,"Y","N")</f>
        <v/>
      </c>
      <c r="BG395" s="91">
        <f>IF(F395&gt;Settings!$B$6,"Y","N")</f>
        <v/>
      </c>
      <c r="BH395" s="97" t="n">
        <v>-25.13</v>
      </c>
      <c r="BI395" s="96" t="n">
        <v>-2.12</v>
      </c>
      <c r="BJ395" s="96" t="n">
        <v>-3.99</v>
      </c>
      <c r="BK395" s="96" t="n">
        <v>9.35</v>
      </c>
      <c r="BL395" s="96" t="n">
        <v>30.45</v>
      </c>
      <c r="BM395" s="96" t="n">
        <v>-22.95</v>
      </c>
      <c r="BN395" s="97" t="n">
        <v>-1.92</v>
      </c>
      <c r="BO395" s="96" t="n">
        <v>0.16</v>
      </c>
      <c r="BP395" s="96" t="n">
        <v>3.75</v>
      </c>
      <c r="BQ395" s="96" t="n">
        <v>3.39</v>
      </c>
      <c r="BR395" s="91" t="inlineStr">
        <is>
          <t>Mixed</t>
        </is>
      </c>
      <c r="BS395" s="91" t="inlineStr">
        <is>
          <t>None</t>
        </is>
      </c>
      <c r="BT395" s="96" t="n">
        <v>39.2</v>
      </c>
      <c r="BU395" s="91" t="inlineStr">
        <is>
          <t>N</t>
        </is>
      </c>
      <c r="BV395" s="99">
        <f>IF(OR(BF395&lt;&gt;"Y",BG395&lt;&gt;"Y"),"",(AND(ISNUMBER(BQ395),BQ395&gt;0))+(BR395="Stacked up")+(AND(ISNUMBER(BH395),BH395&gt;=-Settings!$B$17))+(AND(ISNUMBER(BK395),ISNUMBER(BM395),BK395&gt;0,BM395&gt;0))+(AND(ISNUMBER(AQ395),AQ395&gt;=Settings!$B$18))+(AND(ISNUMBER(BT395),BT395&gt;=Settings!$B$19,BT395&lt;=Settings!$B$20))+(AND(ISNUMBER(AS395),AS395&gt;0))+(AND(ISNUMBER(T395),ISNUMBER(M395),T395&gt;=Settings!$B$21,M395&gt;0))+(AND(ISNUMBER(AD395),ISNUMBER(M395),AD395&gt;=Settings!$B$22,M395&gt;0))+(AY395&gt;=1))</f>
        <v/>
      </c>
      <c r="BW395" s="91">
        <f>IF(OR(AY395=0,BF395&lt;&gt;"Y",BG395&lt;&gt;"Y"),"",1+SUMPRODUCT(($A$6:$A$2604=A395)*($AY$6:$AY$2604&gt;0)*($BF$6:$BF$2604="Y")*($BG$6:$BG$2604="Y")*(($AY$6:$AY$2604&gt;AY395)+($AY$6:$AY$2604=AY395)*($AD$6:$AD$2604&gt;AD395))))</f>
        <v/>
      </c>
    </row>
    <row r="396" ht="23.85" customHeight="1" s="55">
      <c r="A396" s="90" t="n">
        <v>46296</v>
      </c>
      <c r="B396" s="91" t="inlineStr">
        <is>
          <t>ZYDUSWELL</t>
        </is>
      </c>
      <c r="C396" s="91" t="inlineStr">
        <is>
          <t>INE768C01028</t>
        </is>
      </c>
      <c r="D396" s="91" t="inlineStr">
        <is>
          <t>Fast Moving Consumer Goods</t>
        </is>
      </c>
      <c r="E396" s="91" t="inlineStr">
        <is>
          <t>Smallcap 250</t>
        </is>
      </c>
      <c r="F396" s="93" t="n">
        <v>15693</v>
      </c>
      <c r="G396" s="92" t="inlineStr">
        <is>
          <t>N</t>
        </is>
      </c>
      <c r="H396" s="94" t="n"/>
      <c r="I396" s="91" t="inlineStr">
        <is>
          <t>N</t>
        </is>
      </c>
      <c r="J396" s="92">
        <f>IF(K396="","N","Y")</f>
        <v/>
      </c>
      <c r="K396" s="94">
        <f>_xlfn.TEXTJOIN("; ",TRUE,IF(P396="52-wk low","52-wk low",""),IF(AND(AD396&gt;=Settings!$B$12,M396&lt;0),"Distribution",""),IF(AND(AJ396="Y",M396&lt;0,AK396&lt;-Settings!$B$13),"Long unwinding",""),IF(AND(AJ396="Y",M396&lt;0,AK396&gt;Settings!$B$13),"Short buildup",""))</f>
        <v/>
      </c>
      <c r="L396" s="95" t="n">
        <v>493.25</v>
      </c>
      <c r="M396" s="96" t="n">
        <v>-3.81</v>
      </c>
      <c r="N396" s="93" t="n">
        <v>2303</v>
      </c>
      <c r="O396" s="91" t="inlineStr">
        <is>
          <t>None</t>
        </is>
      </c>
      <c r="P396" s="91" t="inlineStr">
        <is>
          <t>None</t>
        </is>
      </c>
      <c r="Q396" s="97" t="n">
        <v>1.52</v>
      </c>
      <c r="R396" s="96" t="n">
        <v>5.91</v>
      </c>
      <c r="S396" s="96" t="n">
        <v>0.26</v>
      </c>
      <c r="T396" s="96" t="n">
        <v>0.35</v>
      </c>
      <c r="U396" s="96" t="n">
        <v>0.23</v>
      </c>
      <c r="V396" s="103" t="n">
        <v>0.91</v>
      </c>
      <c r="W396" s="102" t="n">
        <v>2</v>
      </c>
      <c r="X396" s="93" t="n"/>
      <c r="Y396" s="91" t="inlineStr">
        <is>
          <t>None</t>
        </is>
      </c>
      <c r="Z396" s="99" t="n">
        <v>48.11</v>
      </c>
      <c r="AA396" s="96" t="n">
        <v>1.13</v>
      </c>
      <c r="AB396" s="96" t="n">
        <v>1.14</v>
      </c>
      <c r="AC396" s="96" t="n">
        <v>0.65</v>
      </c>
      <c r="AD396" s="96" t="n">
        <v>0.61</v>
      </c>
      <c r="AE396" s="96" t="n">
        <v>0.44</v>
      </c>
      <c r="AF396" s="103" t="n">
        <v>0.74</v>
      </c>
      <c r="AG396" s="91" t="inlineStr">
        <is>
          <t>Normal</t>
        </is>
      </c>
      <c r="AH396" s="100" t="n">
        <v>0</v>
      </c>
      <c r="AI396" s="101" t="n">
        <v>0</v>
      </c>
      <c r="AJ396" s="92" t="inlineStr">
        <is>
          <t>N</t>
        </is>
      </c>
      <c r="AK396" s="96" t="n"/>
      <c r="AL396" s="91" t="inlineStr">
        <is>
          <t>n/a</t>
        </is>
      </c>
      <c r="AM396" s="93" t="n"/>
      <c r="AN396" s="92" t="inlineStr">
        <is>
          <t>Smallcap250 MQ 100</t>
        </is>
      </c>
      <c r="AO396" s="102" t="n">
        <v>1</v>
      </c>
      <c r="AP396" s="103" t="n">
        <v>1.05</v>
      </c>
      <c r="AQ396" s="102" t="n">
        <v>65</v>
      </c>
      <c r="AR396" s="91" t="inlineStr">
        <is>
          <t>N</t>
        </is>
      </c>
      <c r="AS396" s="104" t="n">
        <v>2.11</v>
      </c>
      <c r="AT396" s="92">
        <f>IF(AND(P396="52-wk high",T396&gt;=Settings!$B$7),"Y","N")</f>
        <v/>
      </c>
      <c r="AU396" s="91">
        <f>IF(AND(AD396&gt;=Settings!$B$8,M396&gt;0),"Y","N")</f>
        <v/>
      </c>
      <c r="AV396" s="91">
        <f>IF(OR(AH396&gt;Settings!$B$9,AI396&gt;Settings!$B$9),"Y","N")</f>
        <v/>
      </c>
      <c r="AW396" s="91">
        <f>IF(AJ396&lt;&gt;"Y","n/a",IF(AND(M396&gt;0,AK396&gt;Settings!$B$10),"Y","N"))</f>
        <v/>
      </c>
      <c r="AX396" s="91">
        <f>IF(AO396&gt;=Settings!$B$11,"Y","N")</f>
        <v/>
      </c>
      <c r="AY396" s="99">
        <f>(AT396="Y")+(AU396="Y")+(AV396="Y")+(AW396="Y")+(AX396="Y")</f>
        <v/>
      </c>
      <c r="AZ396" s="94">
        <f>IF(AY396=0,"None",_xlfn.TEXTJOIN(", ",TRUE(),IF(AT396="Y","Breakout",""),IF(AU396="Y","Accumulation",""),IF(AV396="Y","Institutional buying",""),IF(AW396="Y","Long buildup",""),IF(AX396="Y","Momentum leader","")))</f>
        <v/>
      </c>
      <c r="BA396" s="94">
        <f>IF(BW396="","","Passes "&amp;AY396&amp;" of 5 buy-side scans"&amp;IF(G396="Y","; RED FLAG: filter out using Red flag column",""))</f>
        <v/>
      </c>
      <c r="BB396" s="91" t="inlineStr">
        <is>
          <t>None</t>
        </is>
      </c>
      <c r="BC396" s="92" t="inlineStr">
        <is>
          <t>Y</t>
        </is>
      </c>
      <c r="BD396" s="94" t="inlineStr">
        <is>
          <t>PE &gt; 50</t>
        </is>
      </c>
      <c r="BE396" s="94" t="n"/>
      <c r="BF396" s="92">
        <f>IF(R396*100000&gt;=Settings!$B$5,"Y","N")</f>
        <v/>
      </c>
      <c r="BG396" s="91">
        <f>IF(F396&gt;Settings!$B$6,"Y","N")</f>
        <v/>
      </c>
      <c r="BH396" s="97" t="n">
        <v>-19.38</v>
      </c>
      <c r="BI396" s="96" t="n">
        <v>-5.17</v>
      </c>
      <c r="BJ396" s="96" t="n">
        <v>-6.72</v>
      </c>
      <c r="BK396" s="96" t="n">
        <v>-13.24</v>
      </c>
      <c r="BL396" s="96" t="n">
        <v>13.2</v>
      </c>
      <c r="BM396" s="96" t="n">
        <v>7.26</v>
      </c>
      <c r="BN396" s="97" t="n">
        <v>-6.09</v>
      </c>
      <c r="BO396" s="96" t="n">
        <v>-7.05</v>
      </c>
      <c r="BP396" s="96" t="n">
        <v>-5.73</v>
      </c>
      <c r="BQ396" s="96" t="n">
        <v>-2.39</v>
      </c>
      <c r="BR396" s="91" t="inlineStr">
        <is>
          <t>Mixed</t>
        </is>
      </c>
      <c r="BS396" s="91" t="inlineStr">
        <is>
          <t>None</t>
        </is>
      </c>
      <c r="BT396" s="96" t="n">
        <v>31</v>
      </c>
      <c r="BU396" s="91" t="inlineStr">
        <is>
          <t>N</t>
        </is>
      </c>
      <c r="BV396" s="99">
        <f>IF(OR(BF396&lt;&gt;"Y",BG396&lt;&gt;"Y"),"",(AND(ISNUMBER(BQ396),BQ396&gt;0))+(BR396="Stacked up")+(AND(ISNUMBER(BH396),BH396&gt;=-Settings!$B$17))+(AND(ISNUMBER(BK396),ISNUMBER(BM396),BK396&gt;0,BM396&gt;0))+(AND(ISNUMBER(AQ396),AQ396&gt;=Settings!$B$18))+(AND(ISNUMBER(BT396),BT396&gt;=Settings!$B$19,BT396&lt;=Settings!$B$20))+(AND(ISNUMBER(AS396),AS396&gt;0))+(AND(ISNUMBER(T396),ISNUMBER(M396),T396&gt;=Settings!$B$21,M396&gt;0))+(AND(ISNUMBER(AD396),ISNUMBER(M396),AD396&gt;=Settings!$B$22,M396&gt;0))+(AY396&gt;=1))</f>
        <v/>
      </c>
      <c r="BW396" s="91">
        <f>IF(OR(AY396=0,BF396&lt;&gt;"Y",BG396&lt;&gt;"Y"),"",1+SUMPRODUCT(($A$6:$A$2604=A396)*($AY$6:$AY$2604&gt;0)*($BF$6:$BF$2604="Y")*($BG$6:$BG$2604="Y")*(($AY$6:$AY$2604&gt;AY396)+($AY$6:$AY$2604=AY396)*($AD$6:$AD$2604&gt;AD396))))</f>
        <v/>
      </c>
    </row>
    <row r="397" ht="23.85" customHeight="1" s="55">
      <c r="A397" s="90" t="n">
        <v>46296</v>
      </c>
      <c r="B397" s="91" t="inlineStr">
        <is>
          <t>DEVYANI</t>
        </is>
      </c>
      <c r="C397" s="91" t="inlineStr">
        <is>
          <t>INE872J01023</t>
        </is>
      </c>
      <c r="D397" s="91" t="inlineStr">
        <is>
          <t>Consumer Services</t>
        </is>
      </c>
      <c r="E397" s="91" t="inlineStr">
        <is>
          <t>Smallcap 250</t>
        </is>
      </c>
      <c r="F397" s="93" t="n">
        <v>15667</v>
      </c>
      <c r="G397" s="92" t="inlineStr">
        <is>
          <t>N</t>
        </is>
      </c>
      <c r="H397" s="94" t="n"/>
      <c r="I397" s="91" t="inlineStr">
        <is>
          <t>N</t>
        </is>
      </c>
      <c r="J397" s="92">
        <f>IF(K397="","N","Y")</f>
        <v/>
      </c>
      <c r="K397" s="94">
        <f>_xlfn.TEXTJOIN("; ",TRUE,IF(P397="52-wk low","52-wk low",""),IF(AND(AD397&gt;=Settings!$B$12,M397&lt;0),"Distribution",""),IF(AND(AJ397="Y",M397&lt;0,AK397&lt;-Settings!$B$13),"Long unwinding",""),IF(AND(AJ397="Y",M397&lt;0,AK397&gt;Settings!$B$13),"Short buildup",""))</f>
        <v/>
      </c>
      <c r="L397" s="95" t="n">
        <v>127.07</v>
      </c>
      <c r="M397" s="96" t="n">
        <v>-2.47</v>
      </c>
      <c r="N397" s="93" t="n">
        <v>1877</v>
      </c>
      <c r="O397" s="91" t="inlineStr">
        <is>
          <t>None</t>
        </is>
      </c>
      <c r="P397" s="91" t="inlineStr">
        <is>
          <t>None</t>
        </is>
      </c>
      <c r="Q397" s="97" t="n">
        <v>10.21</v>
      </c>
      <c r="R397" s="96" t="n">
        <v>16.97</v>
      </c>
      <c r="S397" s="96" t="n">
        <v>0.6</v>
      </c>
      <c r="T397" s="96" t="n">
        <v>0.21</v>
      </c>
      <c r="U397" s="96" t="n">
        <v>0.28</v>
      </c>
      <c r="V397" s="103" t="n">
        <v>0.47</v>
      </c>
      <c r="W397" s="102" t="n">
        <v>0</v>
      </c>
      <c r="X397" s="93" t="n"/>
      <c r="Y397" s="91" t="inlineStr">
        <is>
          <t>None</t>
        </is>
      </c>
      <c r="Z397" s="99" t="n">
        <v>42.84</v>
      </c>
      <c r="AA397" s="96" t="n">
        <v>0.9399999999999999</v>
      </c>
      <c r="AB397" s="96" t="n">
        <v>1.06</v>
      </c>
      <c r="AC397" s="96" t="n">
        <v>0.5600000000000001</v>
      </c>
      <c r="AD397" s="96" t="n">
        <v>0.28</v>
      </c>
      <c r="AE397" s="96" t="n">
        <v>0.33</v>
      </c>
      <c r="AF397" s="103" t="n">
        <v>1.26</v>
      </c>
      <c r="AG397" s="91" t="inlineStr">
        <is>
          <t>Normal</t>
        </is>
      </c>
      <c r="AH397" s="100" t="n">
        <v>0</v>
      </c>
      <c r="AI397" s="101" t="n">
        <v>0</v>
      </c>
      <c r="AJ397" s="92" t="inlineStr">
        <is>
          <t>N</t>
        </is>
      </c>
      <c r="AK397" s="96" t="n"/>
      <c r="AL397" s="91" t="inlineStr">
        <is>
          <t>n/a</t>
        </is>
      </c>
      <c r="AM397" s="93" t="n"/>
      <c r="AN397" s="92" t="inlineStr">
        <is>
          <t>None</t>
        </is>
      </c>
      <c r="AO397" s="102" t="n">
        <v>0</v>
      </c>
      <c r="AP397" s="103" t="n">
        <v>0.92</v>
      </c>
      <c r="AQ397" s="102" t="n">
        <v>57</v>
      </c>
      <c r="AR397" s="91" t="inlineStr">
        <is>
          <t>N</t>
        </is>
      </c>
      <c r="AS397" s="104" t="n">
        <v>2.34</v>
      </c>
      <c r="AT397" s="92">
        <f>IF(AND(P397="52-wk high",T397&gt;=Settings!$B$7),"Y","N")</f>
        <v/>
      </c>
      <c r="AU397" s="91">
        <f>IF(AND(AD397&gt;=Settings!$B$8,M397&gt;0),"Y","N")</f>
        <v/>
      </c>
      <c r="AV397" s="91">
        <f>IF(OR(AH397&gt;Settings!$B$9,AI397&gt;Settings!$B$9),"Y","N")</f>
        <v/>
      </c>
      <c r="AW397" s="91">
        <f>IF(AJ397&lt;&gt;"Y","n/a",IF(AND(M397&gt;0,AK397&gt;Settings!$B$10),"Y","N"))</f>
        <v/>
      </c>
      <c r="AX397" s="91">
        <f>IF(AO397&gt;=Settings!$B$11,"Y","N")</f>
        <v/>
      </c>
      <c r="AY397" s="99">
        <f>(AT397="Y")+(AU397="Y")+(AV397="Y")+(AW397="Y")+(AX397="Y")</f>
        <v/>
      </c>
      <c r="AZ397" s="94">
        <f>IF(AY397=0,"None",_xlfn.TEXTJOIN(", ",TRUE(),IF(AT397="Y","Breakout",""),IF(AU397="Y","Accumulation",""),IF(AV397="Y","Institutional buying",""),IF(AW397="Y","Long buildup",""),IF(AX397="Y","Momentum leader","")))</f>
        <v/>
      </c>
      <c r="BA397" s="94">
        <f>IF(BW397="","","Passes "&amp;AY397&amp;" of 5 buy-side scans"&amp;IF(G397="Y","; RED FLAG: filter out using Red flag column",""))</f>
        <v/>
      </c>
      <c r="BB397" s="91" t="inlineStr">
        <is>
          <t>None</t>
        </is>
      </c>
      <c r="BC397" s="92" t="inlineStr">
        <is>
          <t>Y</t>
        </is>
      </c>
      <c r="BD397" s="94" t="inlineStr">
        <is>
          <t>EPS zero</t>
        </is>
      </c>
      <c r="BE397" s="94" t="n"/>
      <c r="BF397" s="92">
        <f>IF(R397*100000&gt;=Settings!$B$5,"Y","N")</f>
        <v/>
      </c>
      <c r="BG397" s="91">
        <f>IF(F397&gt;Settings!$B$6,"Y","N")</f>
        <v/>
      </c>
      <c r="BH397" s="97" t="n">
        <v>-26.44</v>
      </c>
      <c r="BI397" s="96" t="n">
        <v>-7.59</v>
      </c>
      <c r="BJ397" s="96" t="n">
        <v>-8.380000000000001</v>
      </c>
      <c r="BK397" s="96" t="n">
        <v>12.63</v>
      </c>
      <c r="BL397" s="96" t="n">
        <v>31.32</v>
      </c>
      <c r="BM397" s="96" t="n">
        <v>-26.01</v>
      </c>
      <c r="BN397" s="97" t="n">
        <v>-6.39</v>
      </c>
      <c r="BO397" s="96" t="n">
        <v>-4.65</v>
      </c>
      <c r="BP397" s="96" t="n">
        <v>-1.34</v>
      </c>
      <c r="BQ397" s="96" t="n">
        <v>-2.74</v>
      </c>
      <c r="BR397" s="91" t="inlineStr">
        <is>
          <t>Mixed</t>
        </is>
      </c>
      <c r="BS397" s="91" t="inlineStr">
        <is>
          <t>None</t>
        </is>
      </c>
      <c r="BT397" s="96" t="n">
        <v>24.5</v>
      </c>
      <c r="BU397" s="91" t="inlineStr">
        <is>
          <t>N</t>
        </is>
      </c>
      <c r="BV397" s="99">
        <f>IF(OR(BF397&lt;&gt;"Y",BG397&lt;&gt;"Y"),"",(AND(ISNUMBER(BQ397),BQ397&gt;0))+(BR397="Stacked up")+(AND(ISNUMBER(BH397),BH397&gt;=-Settings!$B$17))+(AND(ISNUMBER(BK397),ISNUMBER(BM397),BK397&gt;0,BM397&gt;0))+(AND(ISNUMBER(AQ397),AQ397&gt;=Settings!$B$18))+(AND(ISNUMBER(BT397),BT397&gt;=Settings!$B$19,BT397&lt;=Settings!$B$20))+(AND(ISNUMBER(AS397),AS397&gt;0))+(AND(ISNUMBER(T397),ISNUMBER(M397),T397&gt;=Settings!$B$21,M397&gt;0))+(AND(ISNUMBER(AD397),ISNUMBER(M397),AD397&gt;=Settings!$B$22,M397&gt;0))+(AY397&gt;=1))</f>
        <v/>
      </c>
      <c r="BW397" s="91">
        <f>IF(OR(AY397=0,BF397&lt;&gt;"Y",BG397&lt;&gt;"Y"),"",1+SUMPRODUCT(($A$6:$A$2604=A397)*($AY$6:$AY$2604&gt;0)*($BF$6:$BF$2604="Y")*($BG$6:$BG$2604="Y")*(($AY$6:$AY$2604&gt;AY397)+($AY$6:$AY$2604=AY397)*($AD$6:$AD$2604&gt;AD397))))</f>
        <v/>
      </c>
    </row>
    <row r="398" ht="23.85" customHeight="1" s="55">
      <c r="A398" s="90" t="n">
        <v>46296</v>
      </c>
      <c r="B398" s="91" t="inlineStr">
        <is>
          <t>NAVA</t>
        </is>
      </c>
      <c r="C398" s="91" t="inlineStr">
        <is>
          <t>INE725A01030</t>
        </is>
      </c>
      <c r="D398" s="91" t="inlineStr">
        <is>
          <t>Power</t>
        </is>
      </c>
      <c r="E398" s="91" t="inlineStr">
        <is>
          <t>Smallcap 250</t>
        </is>
      </c>
      <c r="F398" s="93" t="n">
        <v>15653</v>
      </c>
      <c r="G398" s="92" t="inlineStr">
        <is>
          <t>N</t>
        </is>
      </c>
      <c r="H398" s="94" t="n"/>
      <c r="I398" s="91" t="inlineStr">
        <is>
          <t>N</t>
        </is>
      </c>
      <c r="J398" s="92">
        <f>IF(K398="","N","Y")</f>
        <v/>
      </c>
      <c r="K398" s="94">
        <f>_xlfn.TEXTJOIN("; ",TRUE,IF(P398="52-wk low","52-wk low",""),IF(AND(AD398&gt;=Settings!$B$12,M398&lt;0),"Distribution",""),IF(AND(AJ398="Y",M398&lt;0,AK398&lt;-Settings!$B$13),"Long unwinding",""),IF(AND(AJ398="Y",M398&lt;0,AK398&gt;Settings!$B$13),"Short buildup",""))</f>
        <v/>
      </c>
      <c r="L398" s="95" t="n">
        <v>552.5</v>
      </c>
      <c r="M398" s="96" t="n">
        <v>-1.22</v>
      </c>
      <c r="N398" s="93" t="n">
        <v>1158</v>
      </c>
      <c r="O398" s="91" t="inlineStr">
        <is>
          <t>None</t>
        </is>
      </c>
      <c r="P398" s="91" t="inlineStr">
        <is>
          <t>None</t>
        </is>
      </c>
      <c r="Q398" s="97" t="n">
        <v>3.37</v>
      </c>
      <c r="R398" s="96" t="n">
        <v>2.6</v>
      </c>
      <c r="S398" s="96" t="n">
        <v>1.36</v>
      </c>
      <c r="T398" s="96" t="n">
        <v>1.15</v>
      </c>
      <c r="U398" s="96" t="n">
        <v>0.95</v>
      </c>
      <c r="V398" s="103" t="n">
        <v>0.74</v>
      </c>
      <c r="W398" s="102" t="n">
        <v>3</v>
      </c>
      <c r="X398" s="93" t="n"/>
      <c r="Y398" s="91" t="inlineStr">
        <is>
          <t>None</t>
        </is>
      </c>
      <c r="Z398" s="99" t="n">
        <v>60.64</v>
      </c>
      <c r="AA398" s="96" t="n">
        <v>1.13</v>
      </c>
      <c r="AB398" s="96" t="n">
        <v>1.15</v>
      </c>
      <c r="AC398" s="96" t="n">
        <v>1.57</v>
      </c>
      <c r="AD398" s="96" t="n">
        <v>1.44</v>
      </c>
      <c r="AE398" s="96" t="n">
        <v>1.28</v>
      </c>
      <c r="AF398" s="103" t="n">
        <v>1.16</v>
      </c>
      <c r="AG398" s="91" t="inlineStr">
        <is>
          <t>Normal</t>
        </is>
      </c>
      <c r="AH398" s="100" t="n">
        <v>0</v>
      </c>
      <c r="AI398" s="101" t="n">
        <v>0</v>
      </c>
      <c r="AJ398" s="92" t="inlineStr">
        <is>
          <t>N</t>
        </is>
      </c>
      <c r="AK398" s="96" t="n"/>
      <c r="AL398" s="91" t="inlineStr">
        <is>
          <t>n/a</t>
        </is>
      </c>
      <c r="AM398" s="93" t="n"/>
      <c r="AN398" s="92" t="inlineStr">
        <is>
          <t>Smallcap250 MQ 100; MidSmall400 MQ 100</t>
        </is>
      </c>
      <c r="AO398" s="102" t="n">
        <v>2</v>
      </c>
      <c r="AP398" s="103" t="n">
        <v>0.7</v>
      </c>
      <c r="AQ398" s="102" t="n">
        <v>37</v>
      </c>
      <c r="AR398" s="91" t="inlineStr">
        <is>
          <t>N</t>
        </is>
      </c>
      <c r="AS398" s="104" t="n">
        <v>3.38</v>
      </c>
      <c r="AT398" s="92">
        <f>IF(AND(P398="52-wk high",T398&gt;=Settings!$B$7),"Y","N")</f>
        <v/>
      </c>
      <c r="AU398" s="91">
        <f>IF(AND(AD398&gt;=Settings!$B$8,M398&gt;0),"Y","N")</f>
        <v/>
      </c>
      <c r="AV398" s="91">
        <f>IF(OR(AH398&gt;Settings!$B$9,AI398&gt;Settings!$B$9),"Y","N")</f>
        <v/>
      </c>
      <c r="AW398" s="91">
        <f>IF(AJ398&lt;&gt;"Y","n/a",IF(AND(M398&gt;0,AK398&gt;Settings!$B$10),"Y","N"))</f>
        <v/>
      </c>
      <c r="AX398" s="91">
        <f>IF(AO398&gt;=Settings!$B$11,"Y","N")</f>
        <v/>
      </c>
      <c r="AY398" s="99">
        <f>(AT398="Y")+(AU398="Y")+(AV398="Y")+(AW398="Y")+(AX398="Y")</f>
        <v/>
      </c>
      <c r="AZ398" s="94">
        <f>IF(AY398=0,"None",_xlfn.TEXTJOIN(", ",TRUE(),IF(AT398="Y","Breakout",""),IF(AU398="Y","Accumulation",""),IF(AV398="Y","Institutional buying",""),IF(AW398="Y","Long buildup",""),IF(AX398="Y","Momentum leader","")))</f>
        <v/>
      </c>
      <c r="BA398" s="94">
        <f>IF(BW398="","","Passes "&amp;AY398&amp;" of 5 buy-side scans"&amp;IF(G398="Y","; RED FLAG: filter out using Red flag column",""))</f>
        <v/>
      </c>
      <c r="BB398" s="91" t="inlineStr">
        <is>
          <t>None</t>
        </is>
      </c>
      <c r="BC398" s="92" t="inlineStr">
        <is>
          <t>N</t>
        </is>
      </c>
      <c r="BD398" s="94" t="n"/>
      <c r="BE398" s="94" t="n"/>
      <c r="BF398" s="92">
        <f>IF(R398*100000&gt;=Settings!$B$5,"Y","N")</f>
        <v/>
      </c>
      <c r="BG398" s="91">
        <f>IF(F398&gt;Settings!$B$6,"Y","N")</f>
        <v/>
      </c>
      <c r="BH398" s="97" t="n">
        <v>-25.28</v>
      </c>
      <c r="BI398" s="96" t="n">
        <v>-0.8100000000000001</v>
      </c>
      <c r="BJ398" s="96" t="n">
        <v>-1.97</v>
      </c>
      <c r="BK398" s="96" t="n">
        <v>-9.85</v>
      </c>
      <c r="BL398" s="96" t="n">
        <v>-1.95</v>
      </c>
      <c r="BM398" s="96" t="n">
        <v>-14.51</v>
      </c>
      <c r="BN398" s="97" t="n">
        <v>-0.37</v>
      </c>
      <c r="BO398" s="96" t="n">
        <v>-2.06</v>
      </c>
      <c r="BP398" s="96" t="n">
        <v>-4.17</v>
      </c>
      <c r="BQ398" s="96" t="n">
        <v>-6.71</v>
      </c>
      <c r="BR398" s="91" t="inlineStr">
        <is>
          <t>Stacked down</t>
        </is>
      </c>
      <c r="BS398" s="91" t="inlineStr">
        <is>
          <t>None</t>
        </is>
      </c>
      <c r="BT398" s="96" t="n">
        <v>48.7</v>
      </c>
      <c r="BU398" s="91" t="inlineStr">
        <is>
          <t>N</t>
        </is>
      </c>
      <c r="BV398" s="99">
        <f>IF(OR(BF398&lt;&gt;"Y",BG398&lt;&gt;"Y"),"",(AND(ISNUMBER(BQ398),BQ398&gt;0))+(BR398="Stacked up")+(AND(ISNUMBER(BH398),BH398&gt;=-Settings!$B$17))+(AND(ISNUMBER(BK398),ISNUMBER(BM398),BK398&gt;0,BM398&gt;0))+(AND(ISNUMBER(AQ398),AQ398&gt;=Settings!$B$18))+(AND(ISNUMBER(BT398),BT398&gt;=Settings!$B$19,BT398&lt;=Settings!$B$20))+(AND(ISNUMBER(AS398),AS398&gt;0))+(AND(ISNUMBER(T398),ISNUMBER(M398),T398&gt;=Settings!$B$21,M398&gt;0))+(AND(ISNUMBER(AD398),ISNUMBER(M398),AD398&gt;=Settings!$B$22,M398&gt;0))+(AY398&gt;=1))</f>
        <v/>
      </c>
      <c r="BW398" s="91">
        <f>IF(OR(AY398=0,BF398&lt;&gt;"Y",BG398&lt;&gt;"Y"),"",1+SUMPRODUCT(($A$6:$A$2604=A398)*($AY$6:$AY$2604&gt;0)*($BF$6:$BF$2604="Y")*($BG$6:$BG$2604="Y")*(($AY$6:$AY$2604&gt;AY398)+($AY$6:$AY$2604=AY398)*($AD$6:$AD$2604&gt;AD398))))</f>
        <v/>
      </c>
    </row>
    <row r="399" ht="23.85" customHeight="1" s="55">
      <c r="A399" s="90" t="n">
        <v>46296</v>
      </c>
      <c r="B399" s="91" t="inlineStr">
        <is>
          <t>GMDCLTD</t>
        </is>
      </c>
      <c r="C399" s="91" t="inlineStr">
        <is>
          <t>INE131A01031</t>
        </is>
      </c>
      <c r="D399" s="91" t="inlineStr">
        <is>
          <t>Metals &amp; Mining</t>
        </is>
      </c>
      <c r="E399" s="91" t="inlineStr">
        <is>
          <t>Smallcap 250</t>
        </is>
      </c>
      <c r="F399" s="93" t="n">
        <v>15507</v>
      </c>
      <c r="G399" s="92" t="inlineStr">
        <is>
          <t>N</t>
        </is>
      </c>
      <c r="H399" s="94" t="n"/>
      <c r="I399" s="91" t="inlineStr">
        <is>
          <t>N</t>
        </is>
      </c>
      <c r="J399" s="92">
        <f>IF(K399="","N","Y")</f>
        <v/>
      </c>
      <c r="K399" s="94">
        <f>_xlfn.TEXTJOIN("; ",TRUE,IF(P399="52-wk low","52-wk low",""),IF(AND(AD399&gt;=Settings!$B$12,M399&lt;0),"Distribution",""),IF(AND(AJ399="Y",M399&lt;0,AK399&lt;-Settings!$B$13),"Long unwinding",""),IF(AND(AJ399="Y",M399&lt;0,AK399&gt;Settings!$B$13),"Short buildup",""))</f>
        <v/>
      </c>
      <c r="L399" s="95" t="n">
        <v>487.65</v>
      </c>
      <c r="M399" s="96" t="n">
        <v>-3.95</v>
      </c>
      <c r="N399" s="93" t="n">
        <v>2334</v>
      </c>
      <c r="O399" s="91" t="inlineStr">
        <is>
          <t>None</t>
        </is>
      </c>
      <c r="P399" s="91" t="inlineStr">
        <is>
          <t>None</t>
        </is>
      </c>
      <c r="Q399" s="97" t="n">
        <v>13.42</v>
      </c>
      <c r="R399" s="96" t="n">
        <v>10</v>
      </c>
      <c r="S399" s="96" t="n">
        <v>1.41</v>
      </c>
      <c r="T399" s="96" t="n">
        <v>1.2</v>
      </c>
      <c r="U399" s="96" t="n">
        <v>0.9399999999999999</v>
      </c>
      <c r="V399" s="103" t="n">
        <v>0.71</v>
      </c>
      <c r="W399" s="102" t="n">
        <v>1</v>
      </c>
      <c r="X399" s="93" t="n"/>
      <c r="Y399" s="91" t="inlineStr">
        <is>
          <t>None</t>
        </is>
      </c>
      <c r="Z399" s="99" t="n">
        <v>36.65</v>
      </c>
      <c r="AA399" s="96" t="n">
        <v>0.99</v>
      </c>
      <c r="AB399" s="96" t="n">
        <v>1</v>
      </c>
      <c r="AC399" s="96" t="n">
        <v>1.66</v>
      </c>
      <c r="AD399" s="96" t="n">
        <v>1.37</v>
      </c>
      <c r="AE399" s="96" t="n">
        <v>1.13</v>
      </c>
      <c r="AF399" s="103" t="n">
        <v>1.03</v>
      </c>
      <c r="AG399" s="91" t="inlineStr">
        <is>
          <t>Normal</t>
        </is>
      </c>
      <c r="AH399" s="100" t="n">
        <v>0</v>
      </c>
      <c r="AI399" s="101" t="n">
        <v>0</v>
      </c>
      <c r="AJ399" s="92" t="inlineStr">
        <is>
          <t>N</t>
        </is>
      </c>
      <c r="AK399" s="96" t="n"/>
      <c r="AL399" s="91" t="inlineStr">
        <is>
          <t>n/a</t>
        </is>
      </c>
      <c r="AM399" s="93" t="n"/>
      <c r="AN399" s="92" t="inlineStr">
        <is>
          <t>500 Mom 50; Smallcap250 MQ 100; MidSmall400 MQ 100; 500 Multicap MQ 50</t>
        </is>
      </c>
      <c r="AO399" s="102" t="n">
        <v>4</v>
      </c>
      <c r="AP399" s="103" t="n">
        <v>0.62</v>
      </c>
      <c r="AQ399" s="102" t="n">
        <v>24</v>
      </c>
      <c r="AR399" s="91" t="inlineStr">
        <is>
          <t>N</t>
        </is>
      </c>
      <c r="AS399" s="104" t="n">
        <v>-1.09</v>
      </c>
      <c r="AT399" s="92">
        <f>IF(AND(P399="52-wk high",T399&gt;=Settings!$B$7),"Y","N")</f>
        <v/>
      </c>
      <c r="AU399" s="91">
        <f>IF(AND(AD399&gt;=Settings!$B$8,M399&gt;0),"Y","N")</f>
        <v/>
      </c>
      <c r="AV399" s="91">
        <f>IF(OR(AH399&gt;Settings!$B$9,AI399&gt;Settings!$B$9),"Y","N")</f>
        <v/>
      </c>
      <c r="AW399" s="91">
        <f>IF(AJ399&lt;&gt;"Y","n/a",IF(AND(M399&gt;0,AK399&gt;Settings!$B$10),"Y","N"))</f>
        <v/>
      </c>
      <c r="AX399" s="91">
        <f>IF(AO399&gt;=Settings!$B$11,"Y","N")</f>
        <v/>
      </c>
      <c r="AY399" s="99">
        <f>(AT399="Y")+(AU399="Y")+(AV399="Y")+(AW399="Y")+(AX399="Y")</f>
        <v/>
      </c>
      <c r="AZ399" s="94">
        <f>IF(AY399=0,"None",_xlfn.TEXTJOIN(", ",TRUE(),IF(AT399="Y","Breakout",""),IF(AU399="Y","Accumulation",""),IF(AV399="Y","Institutional buying",""),IF(AW399="Y","Long buildup",""),IF(AX399="Y","Momentum leader","")))</f>
        <v/>
      </c>
      <c r="BA399" s="94">
        <f>IF(BW399="","","Passes "&amp;AY399&amp;" of 5 buy-side scans"&amp;IF(G399="Y","; RED FLAG: filter out using Red flag column",""))</f>
        <v/>
      </c>
      <c r="BB399" s="91" t="inlineStr">
        <is>
          <t>None</t>
        </is>
      </c>
      <c r="BC399" s="92" t="inlineStr">
        <is>
          <t>N</t>
        </is>
      </c>
      <c r="BD399" s="94" t="n"/>
      <c r="BE399" s="94" t="n"/>
      <c r="BF399" s="92">
        <f>IF(R399*100000&gt;=Settings!$B$5,"Y","N")</f>
        <v/>
      </c>
      <c r="BG399" s="91">
        <f>IF(F399&gt;Settings!$B$6,"Y","N")</f>
        <v/>
      </c>
      <c r="BH399" s="97" t="n">
        <v>-36.82</v>
      </c>
      <c r="BI399" s="96" t="n">
        <v>-10.11</v>
      </c>
      <c r="BJ399" s="96" t="n">
        <v>-13.27</v>
      </c>
      <c r="BK399" s="96" t="n">
        <v>-20.14</v>
      </c>
      <c r="BL399" s="96" t="n">
        <v>-15.97</v>
      </c>
      <c r="BM399" s="96" t="n">
        <v>-21.42</v>
      </c>
      <c r="BN399" s="97" t="n">
        <v>-9.94</v>
      </c>
      <c r="BO399" s="96" t="n">
        <v>-13.17</v>
      </c>
      <c r="BP399" s="96" t="n">
        <v>-15.64</v>
      </c>
      <c r="BQ399" s="96" t="n">
        <v>-16.99</v>
      </c>
      <c r="BR399" s="91" t="inlineStr">
        <is>
          <t>Stacked down</t>
        </is>
      </c>
      <c r="BS399" s="91" t="inlineStr">
        <is>
          <t>None</t>
        </is>
      </c>
      <c r="BT399" s="96" t="n">
        <v>16.5</v>
      </c>
      <c r="BU399" s="91" t="inlineStr">
        <is>
          <t>N</t>
        </is>
      </c>
      <c r="BV399" s="99">
        <f>IF(OR(BF399&lt;&gt;"Y",BG399&lt;&gt;"Y"),"",(AND(ISNUMBER(BQ399),BQ399&gt;0))+(BR399="Stacked up")+(AND(ISNUMBER(BH399),BH399&gt;=-Settings!$B$17))+(AND(ISNUMBER(BK399),ISNUMBER(BM399),BK399&gt;0,BM399&gt;0))+(AND(ISNUMBER(AQ399),AQ399&gt;=Settings!$B$18))+(AND(ISNUMBER(BT399),BT399&gt;=Settings!$B$19,BT399&lt;=Settings!$B$20))+(AND(ISNUMBER(AS399),AS399&gt;0))+(AND(ISNUMBER(T399),ISNUMBER(M399),T399&gt;=Settings!$B$21,M399&gt;0))+(AND(ISNUMBER(AD399),ISNUMBER(M399),AD399&gt;=Settings!$B$22,M399&gt;0))+(AY399&gt;=1))</f>
        <v/>
      </c>
      <c r="BW399" s="91">
        <f>IF(OR(AY399=0,BF399&lt;&gt;"Y",BG399&lt;&gt;"Y"),"",1+SUMPRODUCT(($A$6:$A$2604=A399)*($AY$6:$AY$2604&gt;0)*($BF$6:$BF$2604="Y")*($BG$6:$BG$2604="Y")*(($AY$6:$AY$2604&gt;AY399)+($AY$6:$AY$2604=AY399)*($AD$6:$AD$2604&gt;AD399))))</f>
        <v/>
      </c>
    </row>
    <row r="400" ht="23.85" customHeight="1" s="55">
      <c r="A400" s="90" t="n">
        <v>46296</v>
      </c>
      <c r="B400" s="91" t="inlineStr">
        <is>
          <t>TATACHEM</t>
        </is>
      </c>
      <c r="C400" s="91" t="inlineStr">
        <is>
          <t>INE092A01019</t>
        </is>
      </c>
      <c r="D400" s="91" t="inlineStr">
        <is>
          <t>Chemicals</t>
        </is>
      </c>
      <c r="E400" s="91" t="inlineStr">
        <is>
          <t>Smallcap 250</t>
        </is>
      </c>
      <c r="F400" s="93" t="n">
        <v>15484</v>
      </c>
      <c r="G400" s="92" t="inlineStr">
        <is>
          <t>N</t>
        </is>
      </c>
      <c r="H400" s="94" t="n"/>
      <c r="I400" s="91" t="inlineStr">
        <is>
          <t>N</t>
        </is>
      </c>
      <c r="J400" s="92">
        <f>IF(K400="","N","Y")</f>
        <v/>
      </c>
      <c r="K400" s="94">
        <f>_xlfn.TEXTJOIN("; ",TRUE,IF(P400="52-wk low","52-wk low",""),IF(AND(AD400&gt;=Settings!$B$12,M400&lt;0),"Distribution",""),IF(AND(AJ400="Y",M400&lt;0,AK400&lt;-Settings!$B$13),"Long unwinding",""),IF(AND(AJ400="Y",M400&lt;0,AK400&gt;Settings!$B$13),"Short buildup",""))</f>
        <v/>
      </c>
      <c r="L400" s="95" t="n">
        <v>607.8</v>
      </c>
      <c r="M400" s="96" t="n">
        <v>-0.6</v>
      </c>
      <c r="N400" s="93" t="n">
        <v>832</v>
      </c>
      <c r="O400" s="91" t="inlineStr">
        <is>
          <t>None</t>
        </is>
      </c>
      <c r="P400" s="91" t="inlineStr">
        <is>
          <t>None</t>
        </is>
      </c>
      <c r="Q400" s="97" t="n">
        <v>12.17</v>
      </c>
      <c r="R400" s="96" t="n">
        <v>37.67</v>
      </c>
      <c r="S400" s="96" t="n">
        <v>0.33</v>
      </c>
      <c r="T400" s="96" t="n">
        <v>0.65</v>
      </c>
      <c r="U400" s="96" t="n">
        <v>0.9</v>
      </c>
      <c r="V400" s="103" t="n">
        <v>2.77</v>
      </c>
      <c r="W400" s="102" t="n">
        <v>5</v>
      </c>
      <c r="X400" s="93" t="n"/>
      <c r="Y400" s="91" t="inlineStr">
        <is>
          <t>None</t>
        </is>
      </c>
      <c r="Z400" s="99" t="n">
        <v>34.23</v>
      </c>
      <c r="AA400" s="96" t="n">
        <v>0.97</v>
      </c>
      <c r="AB400" s="96" t="n">
        <v>0.88</v>
      </c>
      <c r="AC400" s="96" t="n">
        <v>0.52</v>
      </c>
      <c r="AD400" s="96" t="n">
        <v>0.93</v>
      </c>
      <c r="AE400" s="96" t="n">
        <v>1.15</v>
      </c>
      <c r="AF400" s="103" t="n">
        <v>0.8</v>
      </c>
      <c r="AG400" s="91" t="inlineStr">
        <is>
          <t>Drying up</t>
        </is>
      </c>
      <c r="AH400" s="100" t="n">
        <v>0</v>
      </c>
      <c r="AI400" s="101" t="n">
        <v>0</v>
      </c>
      <c r="AJ400" s="92" t="inlineStr">
        <is>
          <t>N</t>
        </is>
      </c>
      <c r="AK400" s="96" t="n"/>
      <c r="AL400" s="91" t="inlineStr">
        <is>
          <t>n/a</t>
        </is>
      </c>
      <c r="AM400" s="93" t="n"/>
      <c r="AN400" s="92" t="inlineStr">
        <is>
          <t>None</t>
        </is>
      </c>
      <c r="AO400" s="102" t="n">
        <v>0</v>
      </c>
      <c r="AP400" s="103" t="n">
        <v>0.61</v>
      </c>
      <c r="AQ400" s="102" t="n">
        <v>22</v>
      </c>
      <c r="AR400" s="91" t="inlineStr">
        <is>
          <t>N</t>
        </is>
      </c>
      <c r="AS400" s="104" t="n">
        <v>1.93</v>
      </c>
      <c r="AT400" s="92">
        <f>IF(AND(P400="52-wk high",T400&gt;=Settings!$B$7),"Y","N")</f>
        <v/>
      </c>
      <c r="AU400" s="91">
        <f>IF(AND(AD400&gt;=Settings!$B$8,M400&gt;0),"Y","N")</f>
        <v/>
      </c>
      <c r="AV400" s="91">
        <f>IF(OR(AH400&gt;Settings!$B$9,AI400&gt;Settings!$B$9),"Y","N")</f>
        <v/>
      </c>
      <c r="AW400" s="91">
        <f>IF(AJ400&lt;&gt;"Y","n/a",IF(AND(M400&gt;0,AK400&gt;Settings!$B$10),"Y","N"))</f>
        <v/>
      </c>
      <c r="AX400" s="91">
        <f>IF(AO400&gt;=Settings!$B$11,"Y","N")</f>
        <v/>
      </c>
      <c r="AY400" s="99">
        <f>(AT400="Y")+(AU400="Y")+(AV400="Y")+(AW400="Y")+(AX400="Y")</f>
        <v/>
      </c>
      <c r="AZ400" s="94">
        <f>IF(AY400=0,"None",_xlfn.TEXTJOIN(", ",TRUE(),IF(AT400="Y","Breakout",""),IF(AU400="Y","Accumulation",""),IF(AV400="Y","Institutional buying",""),IF(AW400="Y","Long buildup",""),IF(AX400="Y","Momentum leader","")))</f>
        <v/>
      </c>
      <c r="BA400" s="94">
        <f>IF(BW400="","","Passes "&amp;AY400&amp;" of 5 buy-side scans"&amp;IF(G400="Y","; RED FLAG: filter out using Red flag column",""))</f>
        <v/>
      </c>
      <c r="BB400" s="91" t="inlineStr">
        <is>
          <t>None</t>
        </is>
      </c>
      <c r="BC400" s="92" t="inlineStr">
        <is>
          <t>Y</t>
        </is>
      </c>
      <c r="BD400" s="94" t="inlineStr">
        <is>
          <t>EPS zero</t>
        </is>
      </c>
      <c r="BE400" s="94" t="n"/>
      <c r="BF400" s="92">
        <f>IF(R400*100000&gt;=Settings!$B$5,"Y","N")</f>
        <v/>
      </c>
      <c r="BG400" s="91">
        <f>IF(F400&gt;Settings!$B$6,"Y","N")</f>
        <v/>
      </c>
      <c r="BH400" s="97" t="n">
        <v>-35.65</v>
      </c>
      <c r="BI400" s="96" t="n">
        <v>-6.81</v>
      </c>
      <c r="BJ400" s="96" t="n">
        <v>-4.07</v>
      </c>
      <c r="BK400" s="96" t="n">
        <v>-11.47</v>
      </c>
      <c r="BL400" s="96" t="n">
        <v>0.17</v>
      </c>
      <c r="BM400" s="96" t="n">
        <v>-33.76</v>
      </c>
      <c r="BN400" s="97" t="n">
        <v>-6.4</v>
      </c>
      <c r="BO400" s="96" t="n">
        <v>-8.140000000000001</v>
      </c>
      <c r="BP400" s="96" t="n">
        <v>-10.81</v>
      </c>
      <c r="BQ400" s="96" t="n">
        <v>-15.78</v>
      </c>
      <c r="BR400" s="91" t="inlineStr">
        <is>
          <t>Stacked down</t>
        </is>
      </c>
      <c r="BS400" s="91" t="inlineStr">
        <is>
          <t>None</t>
        </is>
      </c>
      <c r="BT400" s="96" t="n">
        <v>34.4</v>
      </c>
      <c r="BU400" s="91" t="inlineStr">
        <is>
          <t>N</t>
        </is>
      </c>
      <c r="BV400" s="99">
        <f>IF(OR(BF400&lt;&gt;"Y",BG400&lt;&gt;"Y"),"",(AND(ISNUMBER(BQ400),BQ400&gt;0))+(BR400="Stacked up")+(AND(ISNUMBER(BH400),BH400&gt;=-Settings!$B$17))+(AND(ISNUMBER(BK400),ISNUMBER(BM400),BK400&gt;0,BM400&gt;0))+(AND(ISNUMBER(AQ400),AQ400&gt;=Settings!$B$18))+(AND(ISNUMBER(BT400),BT400&gt;=Settings!$B$19,BT400&lt;=Settings!$B$20))+(AND(ISNUMBER(AS400),AS400&gt;0))+(AND(ISNUMBER(T400),ISNUMBER(M400),T400&gt;=Settings!$B$21,M400&gt;0))+(AND(ISNUMBER(AD400),ISNUMBER(M400),AD400&gt;=Settings!$B$22,M400&gt;0))+(AY400&gt;=1))</f>
        <v/>
      </c>
      <c r="BW400" s="91">
        <f>IF(OR(AY400=0,BF400&lt;&gt;"Y",BG400&lt;&gt;"Y"),"",1+SUMPRODUCT(($A$6:$A$2604=A400)*($AY$6:$AY$2604&gt;0)*($BF$6:$BF$2604="Y")*($BG$6:$BG$2604="Y")*(($AY$6:$AY$2604&gt;AY400)+($AY$6:$AY$2604=AY400)*($AD$6:$AD$2604&gt;AD400))))</f>
        <v/>
      </c>
    </row>
    <row r="401" ht="23.85" customHeight="1" s="55">
      <c r="A401" s="90" t="n">
        <v>46296</v>
      </c>
      <c r="B401" s="91" t="inlineStr">
        <is>
          <t>J&amp;KBANK</t>
        </is>
      </c>
      <c r="C401" s="91" t="inlineStr">
        <is>
          <t>INE168A01041</t>
        </is>
      </c>
      <c r="D401" s="91" t="inlineStr">
        <is>
          <t>Financial Services</t>
        </is>
      </c>
      <c r="E401" s="91" t="inlineStr">
        <is>
          <t>Smallcap 250</t>
        </is>
      </c>
      <c r="F401" s="93" t="n">
        <v>15414</v>
      </c>
      <c r="G401" s="92" t="inlineStr">
        <is>
          <t>N</t>
        </is>
      </c>
      <c r="H401" s="94" t="n"/>
      <c r="I401" s="91" t="inlineStr">
        <is>
          <t>N</t>
        </is>
      </c>
      <c r="J401" s="92">
        <f>IF(K401="","N","Y")</f>
        <v/>
      </c>
      <c r="K401" s="94">
        <f>_xlfn.TEXTJOIN("; ",TRUE,IF(P401="52-wk low","52-wk low",""),IF(AND(AD401&gt;=Settings!$B$12,M401&lt;0),"Distribution",""),IF(AND(AJ401="Y",M401&lt;0,AK401&lt;-Settings!$B$13),"Long unwinding",""),IF(AND(AJ401="Y",M401&lt;0,AK401&gt;Settings!$B$13),"Short buildup",""))</f>
        <v/>
      </c>
      <c r="L401" s="95" t="n">
        <v>139.98</v>
      </c>
      <c r="M401" s="96" t="n">
        <v>0.96</v>
      </c>
      <c r="N401" s="93" t="n">
        <v>348</v>
      </c>
      <c r="O401" s="91" t="inlineStr">
        <is>
          <t>None</t>
        </is>
      </c>
      <c r="P401" s="91" t="inlineStr">
        <is>
          <t>None</t>
        </is>
      </c>
      <c r="Q401" s="97" t="n">
        <v>39.55</v>
      </c>
      <c r="R401" s="96" t="n">
        <v>19.9</v>
      </c>
      <c r="S401" s="96" t="n">
        <v>2.1</v>
      </c>
      <c r="T401" s="96" t="n">
        <v>1.17</v>
      </c>
      <c r="U401" s="96" t="n">
        <v>0.96</v>
      </c>
      <c r="V401" s="103" t="n">
        <v>0.48</v>
      </c>
      <c r="W401" s="102" t="n">
        <v>0</v>
      </c>
      <c r="X401" s="93" t="n"/>
      <c r="Y401" s="91" t="inlineStr">
        <is>
          <t>None</t>
        </is>
      </c>
      <c r="Z401" s="99" t="n">
        <v>44.34</v>
      </c>
      <c r="AA401" s="96" t="n">
        <v>0.92</v>
      </c>
      <c r="AB401" s="96" t="n">
        <v>0.95</v>
      </c>
      <c r="AC401" s="96" t="n">
        <v>1.9</v>
      </c>
      <c r="AD401" s="96" t="n">
        <v>1.23</v>
      </c>
      <c r="AE401" s="96" t="n">
        <v>1.03</v>
      </c>
      <c r="AF401" s="103" t="n">
        <v>1.17</v>
      </c>
      <c r="AG401" s="91" t="inlineStr">
        <is>
          <t>Normal</t>
        </is>
      </c>
      <c r="AH401" s="100" t="n">
        <v>0</v>
      </c>
      <c r="AI401" s="101" t="n">
        <v>0</v>
      </c>
      <c r="AJ401" s="92" t="inlineStr">
        <is>
          <t>N</t>
        </is>
      </c>
      <c r="AK401" s="96" t="n"/>
      <c r="AL401" s="91" t="inlineStr">
        <is>
          <t>n/a</t>
        </is>
      </c>
      <c r="AM401" s="93" t="n"/>
      <c r="AN401" s="92" t="inlineStr">
        <is>
          <t>Smallcap250 MQ 100; MidSmall400 MQ 100</t>
        </is>
      </c>
      <c r="AO401" s="102" t="n">
        <v>2</v>
      </c>
      <c r="AP401" s="103" t="n">
        <v>1.45</v>
      </c>
      <c r="AQ401" s="102" t="n">
        <v>78</v>
      </c>
      <c r="AR401" s="91" t="inlineStr">
        <is>
          <t>N</t>
        </is>
      </c>
      <c r="AS401" s="104" t="n">
        <v>0.6</v>
      </c>
      <c r="AT401" s="92">
        <f>IF(AND(P401="52-wk high",T401&gt;=Settings!$B$7),"Y","N")</f>
        <v/>
      </c>
      <c r="AU401" s="91">
        <f>IF(AND(AD401&gt;=Settings!$B$8,M401&gt;0),"Y","N")</f>
        <v/>
      </c>
      <c r="AV401" s="91">
        <f>IF(OR(AH401&gt;Settings!$B$9,AI401&gt;Settings!$B$9),"Y","N")</f>
        <v/>
      </c>
      <c r="AW401" s="91">
        <f>IF(AJ401&lt;&gt;"Y","n/a",IF(AND(M401&gt;0,AK401&gt;Settings!$B$10),"Y","N"))</f>
        <v/>
      </c>
      <c r="AX401" s="91">
        <f>IF(AO401&gt;=Settings!$B$11,"Y","N")</f>
        <v/>
      </c>
      <c r="AY401" s="99">
        <f>(AT401="Y")+(AU401="Y")+(AV401="Y")+(AW401="Y")+(AX401="Y")</f>
        <v/>
      </c>
      <c r="AZ401" s="94">
        <f>IF(AY401=0,"None",_xlfn.TEXTJOIN(", ",TRUE(),IF(AT401="Y","Breakout",""),IF(AU401="Y","Accumulation",""),IF(AV401="Y","Institutional buying",""),IF(AW401="Y","Long buildup",""),IF(AX401="Y","Momentum leader","")))</f>
        <v/>
      </c>
      <c r="BA401" s="94">
        <f>IF(BW401="","","Passes "&amp;AY401&amp;" of 5 buy-side scans"&amp;IF(G401="Y","; RED FLAG: filter out using Red flag column",""))</f>
        <v/>
      </c>
      <c r="BB401" s="91" t="inlineStr">
        <is>
          <t>None</t>
        </is>
      </c>
      <c r="BC401" s="92" t="inlineStr">
        <is>
          <t>N</t>
        </is>
      </c>
      <c r="BD401" s="94" t="n"/>
      <c r="BE401" s="94" t="n"/>
      <c r="BF401" s="92">
        <f>IF(R401*100000&gt;=Settings!$B$5,"Y","N")</f>
        <v/>
      </c>
      <c r="BG401" s="91">
        <f>IF(F401&gt;Settings!$B$6,"Y","N")</f>
        <v/>
      </c>
      <c r="BH401" s="97" t="n">
        <v>-30.62</v>
      </c>
      <c r="BI401" s="96" t="n">
        <v>-4.82</v>
      </c>
      <c r="BJ401" s="96" t="n">
        <v>-5.02</v>
      </c>
      <c r="BK401" s="96" t="n">
        <v>-10.38</v>
      </c>
      <c r="BL401" s="96" t="n">
        <v>22.5</v>
      </c>
      <c r="BM401" s="96" t="n">
        <v>34.4</v>
      </c>
      <c r="BN401" s="97" t="n">
        <v>-3.61</v>
      </c>
      <c r="BO401" s="96" t="n">
        <v>-6.45</v>
      </c>
      <c r="BP401" s="96" t="n">
        <v>-5.38</v>
      </c>
      <c r="BQ401" s="96" t="n">
        <v>1.2</v>
      </c>
      <c r="BR401" s="91" t="inlineStr">
        <is>
          <t>Mixed</t>
        </is>
      </c>
      <c r="BS401" s="91" t="inlineStr">
        <is>
          <t>None</t>
        </is>
      </c>
      <c r="BT401" s="96" t="n">
        <v>33</v>
      </c>
      <c r="BU401" s="91" t="inlineStr">
        <is>
          <t>N</t>
        </is>
      </c>
      <c r="BV401" s="99">
        <f>IF(OR(BF401&lt;&gt;"Y",BG401&lt;&gt;"Y"),"",(AND(ISNUMBER(BQ401),BQ401&gt;0))+(BR401="Stacked up")+(AND(ISNUMBER(BH401),BH401&gt;=-Settings!$B$17))+(AND(ISNUMBER(BK401),ISNUMBER(BM401),BK401&gt;0,BM401&gt;0))+(AND(ISNUMBER(AQ401),AQ401&gt;=Settings!$B$18))+(AND(ISNUMBER(BT401),BT401&gt;=Settings!$B$19,BT401&lt;=Settings!$B$20))+(AND(ISNUMBER(AS401),AS401&gt;0))+(AND(ISNUMBER(T401),ISNUMBER(M401),T401&gt;=Settings!$B$21,M401&gt;0))+(AND(ISNUMBER(AD401),ISNUMBER(M401),AD401&gt;=Settings!$B$22,M401&gt;0))+(AY401&gt;=1))</f>
        <v/>
      </c>
      <c r="BW401" s="91">
        <f>IF(OR(AY401=0,BF401&lt;&gt;"Y",BG401&lt;&gt;"Y"),"",1+SUMPRODUCT(($A$6:$A$2604=A401)*($AY$6:$AY$2604&gt;0)*($BF$6:$BF$2604="Y")*($BG$6:$BG$2604="Y")*(($AY$6:$AY$2604&gt;AY401)+($AY$6:$AY$2604=AY401)*($AD$6:$AD$2604&gt;AD401))))</f>
        <v/>
      </c>
    </row>
    <row r="402" ht="23.85" customHeight="1" s="55">
      <c r="A402" s="90" t="n">
        <v>46296</v>
      </c>
      <c r="B402" s="91" t="inlineStr">
        <is>
          <t>SAMMAANCAP</t>
        </is>
      </c>
      <c r="C402" s="91" t="inlineStr">
        <is>
          <t>INE148I01020</t>
        </is>
      </c>
      <c r="D402" s="91" t="inlineStr">
        <is>
          <t>Financial Services</t>
        </is>
      </c>
      <c r="E402" s="91" t="inlineStr">
        <is>
          <t>Smallcap 250</t>
        </is>
      </c>
      <c r="F402" s="93" t="n">
        <v>15388</v>
      </c>
      <c r="G402" s="92" t="inlineStr">
        <is>
          <t>N</t>
        </is>
      </c>
      <c r="H402" s="94" t="n"/>
      <c r="I402" s="91" t="inlineStr">
        <is>
          <t>N</t>
        </is>
      </c>
      <c r="J402" s="92">
        <f>IF(K402="","N","Y")</f>
        <v/>
      </c>
      <c r="K402" s="94">
        <f>_xlfn.TEXTJOIN("; ",TRUE,IF(P402="52-wk low","52-wk low",""),IF(AND(AD402&gt;=Settings!$B$12,M402&lt;0),"Distribution",""),IF(AND(AJ402="Y",M402&lt;0,AK402&lt;-Settings!$B$13),"Long unwinding",""),IF(AND(AJ402="Y",M402&lt;0,AK402&gt;Settings!$B$13),"Short buildup",""))</f>
        <v/>
      </c>
      <c r="L402" s="95" t="n">
        <v>132.48</v>
      </c>
      <c r="M402" s="96" t="n">
        <v>-2.97</v>
      </c>
      <c r="N402" s="93" t="n">
        <v>2075</v>
      </c>
      <c r="O402" s="91" t="inlineStr">
        <is>
          <t>None</t>
        </is>
      </c>
      <c r="P402" s="91" t="inlineStr">
        <is>
          <t>None</t>
        </is>
      </c>
      <c r="Q402" s="97" t="n">
        <v>68.13</v>
      </c>
      <c r="R402" s="96" t="n">
        <v>47.54</v>
      </c>
      <c r="S402" s="96" t="n">
        <v>1.38</v>
      </c>
      <c r="T402" s="96" t="n">
        <v>1.04</v>
      </c>
      <c r="U402" s="96" t="n">
        <v>0.55</v>
      </c>
      <c r="V402" s="103" t="n">
        <v>0.39</v>
      </c>
      <c r="W402" s="102" t="n">
        <v>0</v>
      </c>
      <c r="X402" s="93" t="n"/>
      <c r="Y402" s="91" t="inlineStr">
        <is>
          <t>None</t>
        </is>
      </c>
      <c r="Z402" s="99" t="n">
        <v>45.18</v>
      </c>
      <c r="AA402" s="96" t="n">
        <v>0.93</v>
      </c>
      <c r="AB402" s="96" t="n">
        <v>0.91</v>
      </c>
      <c r="AC402" s="96" t="n">
        <v>1.3</v>
      </c>
      <c r="AD402" s="96" t="n">
        <v>0.99</v>
      </c>
      <c r="AE402" s="96" t="n">
        <v>0.61</v>
      </c>
      <c r="AF402" s="103" t="n">
        <v>1.17</v>
      </c>
      <c r="AG402" s="91" t="inlineStr">
        <is>
          <t>Normal</t>
        </is>
      </c>
      <c r="AH402" s="100" t="n">
        <v>0</v>
      </c>
      <c r="AI402" s="101" t="n">
        <v>0</v>
      </c>
      <c r="AJ402" s="92" t="inlineStr">
        <is>
          <t>N</t>
        </is>
      </c>
      <c r="AK402" s="96" t="n"/>
      <c r="AL402" s="91" t="inlineStr">
        <is>
          <t>n/a</t>
        </is>
      </c>
      <c r="AM402" s="93" t="n"/>
      <c r="AN402" s="92" t="inlineStr">
        <is>
          <t>None</t>
        </is>
      </c>
      <c r="AO402" s="102" t="n">
        <v>0</v>
      </c>
      <c r="AP402" s="103" t="n">
        <v>0.62</v>
      </c>
      <c r="AQ402" s="102" t="n">
        <v>23</v>
      </c>
      <c r="AR402" s="91" t="inlineStr">
        <is>
          <t>N</t>
        </is>
      </c>
      <c r="AS402" s="104" t="n">
        <v>0.6</v>
      </c>
      <c r="AT402" s="92">
        <f>IF(AND(P402="52-wk high",T402&gt;=Settings!$B$7),"Y","N")</f>
        <v/>
      </c>
      <c r="AU402" s="91">
        <f>IF(AND(AD402&gt;=Settings!$B$8,M402&gt;0),"Y","N")</f>
        <v/>
      </c>
      <c r="AV402" s="91">
        <f>IF(OR(AH402&gt;Settings!$B$9,AI402&gt;Settings!$B$9),"Y","N")</f>
        <v/>
      </c>
      <c r="AW402" s="91">
        <f>IF(AJ402&lt;&gt;"Y","n/a",IF(AND(M402&gt;0,AK402&gt;Settings!$B$10),"Y","N"))</f>
        <v/>
      </c>
      <c r="AX402" s="91">
        <f>IF(AO402&gt;=Settings!$B$11,"Y","N")</f>
        <v/>
      </c>
      <c r="AY402" s="99">
        <f>(AT402="Y")+(AU402="Y")+(AV402="Y")+(AW402="Y")+(AX402="Y")</f>
        <v/>
      </c>
      <c r="AZ402" s="94">
        <f>IF(AY402=0,"None",_xlfn.TEXTJOIN(", ",TRUE(),IF(AT402="Y","Breakout",""),IF(AU402="Y","Accumulation",""),IF(AV402="Y","Institutional buying",""),IF(AW402="Y","Long buildup",""),IF(AX402="Y","Momentum leader","")))</f>
        <v/>
      </c>
      <c r="BA402" s="94">
        <f>IF(BW402="","","Passes "&amp;AY402&amp;" of 5 buy-side scans"&amp;IF(G402="Y","; RED FLAG: filter out using Red flag column",""))</f>
        <v/>
      </c>
      <c r="BB402" s="91" t="inlineStr">
        <is>
          <t>None</t>
        </is>
      </c>
      <c r="BC402" s="92" t="inlineStr">
        <is>
          <t>Y</t>
        </is>
      </c>
      <c r="BD402" s="94" t="inlineStr">
        <is>
          <t>EPS zero</t>
        </is>
      </c>
      <c r="BE402" s="94" t="n"/>
      <c r="BF402" s="92">
        <f>IF(R402*100000&gt;=Settings!$B$5,"Y","N")</f>
        <v/>
      </c>
      <c r="BG402" s="91">
        <f>IF(F402&gt;Settings!$B$6,"Y","N")</f>
        <v/>
      </c>
      <c r="BH402" s="97" t="n">
        <v>-31.34</v>
      </c>
      <c r="BI402" s="96" t="n">
        <v>-5.74</v>
      </c>
      <c r="BJ402" s="96" t="n">
        <v>-9.960000000000001</v>
      </c>
      <c r="BK402" s="96" t="n">
        <v>-24.85</v>
      </c>
      <c r="BL402" s="96" t="n">
        <v>-9.67</v>
      </c>
      <c r="BM402" s="96" t="n">
        <v>-21.88</v>
      </c>
      <c r="BN402" s="97" t="n">
        <v>-7.28</v>
      </c>
      <c r="BO402" s="96" t="n">
        <v>-11.53</v>
      </c>
      <c r="BP402" s="96" t="n">
        <v>-13.67</v>
      </c>
      <c r="BQ402" s="96" t="n">
        <v>-13.49</v>
      </c>
      <c r="BR402" s="91" t="inlineStr">
        <is>
          <t>Mixed</t>
        </is>
      </c>
      <c r="BS402" s="91" t="inlineStr">
        <is>
          <t>None</t>
        </is>
      </c>
      <c r="BT402" s="96" t="n">
        <v>19.7</v>
      </c>
      <c r="BU402" s="91" t="inlineStr">
        <is>
          <t>N</t>
        </is>
      </c>
      <c r="BV402" s="99">
        <f>IF(OR(BF402&lt;&gt;"Y",BG402&lt;&gt;"Y"),"",(AND(ISNUMBER(BQ402),BQ402&gt;0))+(BR402="Stacked up")+(AND(ISNUMBER(BH402),BH402&gt;=-Settings!$B$17))+(AND(ISNUMBER(BK402),ISNUMBER(BM402),BK402&gt;0,BM402&gt;0))+(AND(ISNUMBER(AQ402),AQ402&gt;=Settings!$B$18))+(AND(ISNUMBER(BT402),BT402&gt;=Settings!$B$19,BT402&lt;=Settings!$B$20))+(AND(ISNUMBER(AS402),AS402&gt;0))+(AND(ISNUMBER(T402),ISNUMBER(M402),T402&gt;=Settings!$B$21,M402&gt;0))+(AND(ISNUMBER(AD402),ISNUMBER(M402),AD402&gt;=Settings!$B$22,M402&gt;0))+(AY402&gt;=1))</f>
        <v/>
      </c>
      <c r="BW402" s="91">
        <f>IF(OR(AY402=0,BF402&lt;&gt;"Y",BG402&lt;&gt;"Y"),"",1+SUMPRODUCT(($A$6:$A$2604=A402)*($AY$6:$AY$2604&gt;0)*($BF$6:$BF$2604="Y")*($BG$6:$BG$2604="Y")*(($AY$6:$AY$2604&gt;AY402)+($AY$6:$AY$2604=AY402)*($AD$6:$AD$2604&gt;AD402))))</f>
        <v/>
      </c>
    </row>
    <row r="403" ht="23.85" customHeight="1" s="55">
      <c r="A403" s="90" t="n">
        <v>46296</v>
      </c>
      <c r="B403" s="91" t="inlineStr">
        <is>
          <t>GRAPHITE</t>
        </is>
      </c>
      <c r="C403" s="91" t="inlineStr">
        <is>
          <t>INE371A01025</t>
        </is>
      </c>
      <c r="D403" s="91" t="inlineStr">
        <is>
          <t>Capital Goods</t>
        </is>
      </c>
      <c r="E403" s="91" t="inlineStr">
        <is>
          <t>Smallcap 250</t>
        </is>
      </c>
      <c r="F403" s="93" t="n">
        <v>15359</v>
      </c>
      <c r="G403" s="92" t="inlineStr">
        <is>
          <t>N</t>
        </is>
      </c>
      <c r="H403" s="94" t="n"/>
      <c r="I403" s="91" t="inlineStr">
        <is>
          <t>N</t>
        </is>
      </c>
      <c r="J403" s="92">
        <f>IF(K403="","N","Y")</f>
        <v/>
      </c>
      <c r="K403" s="94">
        <f>_xlfn.TEXTJOIN("; ",TRUE,IF(P403="52-wk low","52-wk low",""),IF(AND(AD403&gt;=Settings!$B$12,M403&lt;0),"Distribution",""),IF(AND(AJ403="Y",M403&lt;0,AK403&lt;-Settings!$B$13),"Long unwinding",""),IF(AND(AJ403="Y",M403&lt;0,AK403&gt;Settings!$B$13),"Short buildup",""))</f>
        <v/>
      </c>
      <c r="L403" s="95" t="n">
        <v>786.15</v>
      </c>
      <c r="M403" s="96" t="n">
        <v>2.79</v>
      </c>
      <c r="N403" s="93" t="n">
        <v>136</v>
      </c>
      <c r="O403" s="91" t="inlineStr">
        <is>
          <t>None</t>
        </is>
      </c>
      <c r="P403" s="91" t="inlineStr">
        <is>
          <t>None</t>
        </is>
      </c>
      <c r="Q403" s="97" t="n">
        <v>15.86</v>
      </c>
      <c r="R403" s="96" t="n">
        <v>39.43</v>
      </c>
      <c r="S403" s="96" t="n">
        <v>0.41</v>
      </c>
      <c r="T403" s="96" t="n">
        <v>0.62</v>
      </c>
      <c r="U403" s="96" t="n">
        <v>0.86</v>
      </c>
      <c r="V403" s="103" t="n">
        <v>2.13</v>
      </c>
      <c r="W403" s="102" t="n">
        <v>3</v>
      </c>
      <c r="X403" s="93" t="n"/>
      <c r="Y403" s="91" t="inlineStr">
        <is>
          <t>None</t>
        </is>
      </c>
      <c r="Z403" s="99" t="n">
        <v>33.37</v>
      </c>
      <c r="AA403" s="96" t="n">
        <v>1.05</v>
      </c>
      <c r="AB403" s="96" t="n">
        <v>0.97</v>
      </c>
      <c r="AC403" s="96" t="n">
        <v>0.65</v>
      </c>
      <c r="AD403" s="96" t="n">
        <v>0.89</v>
      </c>
      <c r="AE403" s="96" t="n">
        <v>1.13</v>
      </c>
      <c r="AF403" s="103" t="n">
        <v>0.82</v>
      </c>
      <c r="AG403" s="91" t="inlineStr">
        <is>
          <t>Drying up</t>
        </is>
      </c>
      <c r="AH403" s="100" t="n">
        <v>0</v>
      </c>
      <c r="AI403" s="101" t="n">
        <v>0</v>
      </c>
      <c r="AJ403" s="92" t="inlineStr">
        <is>
          <t>N</t>
        </is>
      </c>
      <c r="AK403" s="96" t="n"/>
      <c r="AL403" s="91" t="inlineStr">
        <is>
          <t>n/a</t>
        </is>
      </c>
      <c r="AM403" s="93" t="n"/>
      <c r="AN403" s="92" t="inlineStr">
        <is>
          <t>Smallcap250 MQ 100</t>
        </is>
      </c>
      <c r="AO403" s="102" t="n">
        <v>1</v>
      </c>
      <c r="AP403" s="103" t="n">
        <v>1.5</v>
      </c>
      <c r="AQ403" s="102" t="n">
        <v>79</v>
      </c>
      <c r="AR403" s="91" t="inlineStr">
        <is>
          <t>N</t>
        </is>
      </c>
      <c r="AS403" s="104" t="n">
        <v>5.9</v>
      </c>
      <c r="AT403" s="92">
        <f>IF(AND(P403="52-wk high",T403&gt;=Settings!$B$7),"Y","N")</f>
        <v/>
      </c>
      <c r="AU403" s="91">
        <f>IF(AND(AD403&gt;=Settings!$B$8,M403&gt;0),"Y","N")</f>
        <v/>
      </c>
      <c r="AV403" s="91">
        <f>IF(OR(AH403&gt;Settings!$B$9,AI403&gt;Settings!$B$9),"Y","N")</f>
        <v/>
      </c>
      <c r="AW403" s="91">
        <f>IF(AJ403&lt;&gt;"Y","n/a",IF(AND(M403&gt;0,AK403&gt;Settings!$B$10),"Y","N"))</f>
        <v/>
      </c>
      <c r="AX403" s="91">
        <f>IF(AO403&gt;=Settings!$B$11,"Y","N")</f>
        <v/>
      </c>
      <c r="AY403" s="99">
        <f>(AT403="Y")+(AU403="Y")+(AV403="Y")+(AW403="Y")+(AX403="Y")</f>
        <v/>
      </c>
      <c r="AZ403" s="94">
        <f>IF(AY403=0,"None",_xlfn.TEXTJOIN(", ",TRUE(),IF(AT403="Y","Breakout",""),IF(AU403="Y","Accumulation",""),IF(AV403="Y","Institutional buying",""),IF(AW403="Y","Long buildup",""),IF(AX403="Y","Momentum leader","")))</f>
        <v/>
      </c>
      <c r="BA403" s="94">
        <f>IF(BW403="","","Passes "&amp;AY403&amp;" of 5 buy-side scans"&amp;IF(G403="Y","; RED FLAG: filter out using Red flag column",""))</f>
        <v/>
      </c>
      <c r="BB403" s="91" t="inlineStr">
        <is>
          <t>None</t>
        </is>
      </c>
      <c r="BC403" s="92" t="inlineStr">
        <is>
          <t>Y</t>
        </is>
      </c>
      <c r="BD403" s="94" t="inlineStr">
        <is>
          <t>PE &gt; 50</t>
        </is>
      </c>
      <c r="BE403" s="94" t="n"/>
      <c r="BF403" s="92">
        <f>IF(R403*100000&gt;=Settings!$B$5,"Y","N")</f>
        <v/>
      </c>
      <c r="BG403" s="91">
        <f>IF(F403&gt;Settings!$B$6,"Y","N")</f>
        <v/>
      </c>
      <c r="BH403" s="97" t="n">
        <v>-10.09</v>
      </c>
      <c r="BI403" s="96" t="n">
        <v>-3.5</v>
      </c>
      <c r="BJ403" s="96" t="n">
        <v>7.27</v>
      </c>
      <c r="BK403" s="96" t="n">
        <v>28.54</v>
      </c>
      <c r="BL403" s="96" t="n">
        <v>22.22</v>
      </c>
      <c r="BM403" s="96" t="n">
        <v>43.29</v>
      </c>
      <c r="BN403" s="97" t="n">
        <v>-0.08</v>
      </c>
      <c r="BO403" s="96" t="n">
        <v>5</v>
      </c>
      <c r="BP403" s="96" t="n">
        <v>9.77</v>
      </c>
      <c r="BQ403" s="96" t="n">
        <v>15.44</v>
      </c>
      <c r="BR403" s="91" t="inlineStr">
        <is>
          <t>Mixed</t>
        </is>
      </c>
      <c r="BS403" s="91" t="inlineStr">
        <is>
          <t>None</t>
        </is>
      </c>
      <c r="BT403" s="96" t="n">
        <v>48.3</v>
      </c>
      <c r="BU403" s="91" t="inlineStr">
        <is>
          <t>N</t>
        </is>
      </c>
      <c r="BV403" s="99">
        <f>IF(OR(BF403&lt;&gt;"Y",BG403&lt;&gt;"Y"),"",(AND(ISNUMBER(BQ403),BQ403&gt;0))+(BR403="Stacked up")+(AND(ISNUMBER(BH403),BH403&gt;=-Settings!$B$17))+(AND(ISNUMBER(BK403),ISNUMBER(BM403),BK403&gt;0,BM403&gt;0))+(AND(ISNUMBER(AQ403),AQ403&gt;=Settings!$B$18))+(AND(ISNUMBER(BT403),BT403&gt;=Settings!$B$19,BT403&lt;=Settings!$B$20))+(AND(ISNUMBER(AS403),AS403&gt;0))+(AND(ISNUMBER(T403),ISNUMBER(M403),T403&gt;=Settings!$B$21,M403&gt;0))+(AND(ISNUMBER(AD403),ISNUMBER(M403),AD403&gt;=Settings!$B$22,M403&gt;0))+(AY403&gt;=1))</f>
        <v/>
      </c>
      <c r="BW403" s="91">
        <f>IF(OR(AY403=0,BF403&lt;&gt;"Y",BG403&lt;&gt;"Y"),"",1+SUMPRODUCT(($A$6:$A$2604=A403)*($AY$6:$AY$2604&gt;0)*($BF$6:$BF$2604="Y")*($BG$6:$BG$2604="Y")*(($AY$6:$AY$2604&gt;AY403)+($AY$6:$AY$2604=AY403)*($AD$6:$AD$2604&gt;AD403))))</f>
        <v/>
      </c>
    </row>
    <row r="404" ht="23.85" customHeight="1" s="55">
      <c r="A404" s="90" t="n">
        <v>46296</v>
      </c>
      <c r="B404" s="91" t="inlineStr">
        <is>
          <t>VTL</t>
        </is>
      </c>
      <c r="C404" s="91" t="inlineStr">
        <is>
          <t>INE825A01020</t>
        </is>
      </c>
      <c r="D404" s="91" t="inlineStr">
        <is>
          <t>Textiles</t>
        </is>
      </c>
      <c r="E404" s="91" t="inlineStr">
        <is>
          <t>Smallcap 250</t>
        </is>
      </c>
      <c r="F404" s="93" t="n">
        <v>15326</v>
      </c>
      <c r="G404" s="92" t="inlineStr">
        <is>
          <t>N</t>
        </is>
      </c>
      <c r="H404" s="94" t="n"/>
      <c r="I404" s="91" t="inlineStr">
        <is>
          <t>N</t>
        </is>
      </c>
      <c r="J404" s="92">
        <f>IF(K404="","N","Y")</f>
        <v/>
      </c>
      <c r="K404" s="94">
        <f>_xlfn.TEXTJOIN("; ",TRUE,IF(P404="52-wk low","52-wk low",""),IF(AND(AD404&gt;=Settings!$B$12,M404&lt;0),"Distribution",""),IF(AND(AJ404="Y",M404&lt;0,AK404&lt;-Settings!$B$13),"Long unwinding",""),IF(AND(AJ404="Y",M404&lt;0,AK404&gt;Settings!$B$13),"Short buildup",""))</f>
        <v/>
      </c>
      <c r="L404" s="95" t="n">
        <v>529.25</v>
      </c>
      <c r="M404" s="96" t="n">
        <v>-1</v>
      </c>
      <c r="N404" s="93" t="n">
        <v>1048</v>
      </c>
      <c r="O404" s="91" t="inlineStr">
        <is>
          <t>None</t>
        </is>
      </c>
      <c r="P404" s="91" t="inlineStr">
        <is>
          <t>None</t>
        </is>
      </c>
      <c r="Q404" s="97" t="n">
        <v>2.6</v>
      </c>
      <c r="R404" s="96" t="n">
        <v>3.76</v>
      </c>
      <c r="S404" s="96" t="n">
        <v>0.63</v>
      </c>
      <c r="T404" s="96" t="n">
        <v>0.3</v>
      </c>
      <c r="U404" s="96" t="n">
        <v>0.42</v>
      </c>
      <c r="V404" s="103" t="n">
        <v>0.62</v>
      </c>
      <c r="W404" s="102" t="n">
        <v>1</v>
      </c>
      <c r="X404" s="93" t="n"/>
      <c r="Y404" s="91" t="inlineStr">
        <is>
          <t>None</t>
        </is>
      </c>
      <c r="Z404" s="99" t="n">
        <v>49.24</v>
      </c>
      <c r="AA404" s="96" t="n">
        <v>1.15</v>
      </c>
      <c r="AB404" s="96" t="n">
        <v>1.09</v>
      </c>
      <c r="AC404" s="96" t="n">
        <v>0.93</v>
      </c>
      <c r="AD404" s="96" t="n">
        <v>0.83</v>
      </c>
      <c r="AE404" s="96" t="n">
        <v>0.85</v>
      </c>
      <c r="AF404" s="103" t="n">
        <v>1.42</v>
      </c>
      <c r="AG404" s="91" t="inlineStr">
        <is>
          <t>Normal</t>
        </is>
      </c>
      <c r="AH404" s="100" t="n">
        <v>0</v>
      </c>
      <c r="AI404" s="101" t="n">
        <v>0</v>
      </c>
      <c r="AJ404" s="92" t="inlineStr">
        <is>
          <t>N</t>
        </is>
      </c>
      <c r="AK404" s="96" t="n"/>
      <c r="AL404" s="91" t="inlineStr">
        <is>
          <t>n/a</t>
        </is>
      </c>
      <c r="AM404" s="93" t="n"/>
      <c r="AN404" s="92" t="inlineStr">
        <is>
          <t>Smallcap250 MQ 100</t>
        </is>
      </c>
      <c r="AO404" s="102" t="n">
        <v>1</v>
      </c>
      <c r="AP404" s="103" t="n">
        <v>1.18</v>
      </c>
      <c r="AQ404" s="102" t="n">
        <v>69</v>
      </c>
      <c r="AR404" s="91" t="inlineStr">
        <is>
          <t>N</t>
        </is>
      </c>
      <c r="AS404" s="104" t="n">
        <v>-0.53</v>
      </c>
      <c r="AT404" s="92">
        <f>IF(AND(P404="52-wk high",T404&gt;=Settings!$B$7),"Y","N")</f>
        <v/>
      </c>
      <c r="AU404" s="91">
        <f>IF(AND(AD404&gt;=Settings!$B$8,M404&gt;0),"Y","N")</f>
        <v/>
      </c>
      <c r="AV404" s="91">
        <f>IF(OR(AH404&gt;Settings!$B$9,AI404&gt;Settings!$B$9),"Y","N")</f>
        <v/>
      </c>
      <c r="AW404" s="91">
        <f>IF(AJ404&lt;&gt;"Y","n/a",IF(AND(M404&gt;0,AK404&gt;Settings!$B$10),"Y","N"))</f>
        <v/>
      </c>
      <c r="AX404" s="91">
        <f>IF(AO404&gt;=Settings!$B$11,"Y","N")</f>
        <v/>
      </c>
      <c r="AY404" s="99">
        <f>(AT404="Y")+(AU404="Y")+(AV404="Y")+(AW404="Y")+(AX404="Y")</f>
        <v/>
      </c>
      <c r="AZ404" s="94">
        <f>IF(AY404=0,"None",_xlfn.TEXTJOIN(", ",TRUE(),IF(AT404="Y","Breakout",""),IF(AU404="Y","Accumulation",""),IF(AV404="Y","Institutional buying",""),IF(AW404="Y","Long buildup",""),IF(AX404="Y","Momentum leader","")))</f>
        <v/>
      </c>
      <c r="BA404" s="94">
        <f>IF(BW404="","","Passes "&amp;AY404&amp;" of 5 buy-side scans"&amp;IF(G404="Y","; RED FLAG: filter out using Red flag column",""))</f>
        <v/>
      </c>
      <c r="BB404" s="91" t="inlineStr">
        <is>
          <t>None</t>
        </is>
      </c>
      <c r="BC404" s="92" t="inlineStr">
        <is>
          <t>N</t>
        </is>
      </c>
      <c r="BD404" s="94" t="n"/>
      <c r="BE404" s="94" t="n"/>
      <c r="BF404" s="92">
        <f>IF(R404*100000&gt;=Settings!$B$5,"Y","N")</f>
        <v/>
      </c>
      <c r="BG404" s="91">
        <f>IF(F404&gt;Settings!$B$6,"Y","N")</f>
        <v/>
      </c>
      <c r="BH404" s="97" t="n">
        <v>-23.07</v>
      </c>
      <c r="BI404" s="96" t="n">
        <v>-6.09</v>
      </c>
      <c r="BJ404" s="96" t="n">
        <v>-12.13</v>
      </c>
      <c r="BK404" s="96" t="n">
        <v>-18.1</v>
      </c>
      <c r="BL404" s="96" t="n">
        <v>-0.1</v>
      </c>
      <c r="BM404" s="96" t="n">
        <v>29.26</v>
      </c>
      <c r="BN404" s="97" t="n">
        <v>-5.37</v>
      </c>
      <c r="BO404" s="96" t="n">
        <v>-8.75</v>
      </c>
      <c r="BP404" s="96" t="n">
        <v>-9.27</v>
      </c>
      <c r="BQ404" s="96" t="n">
        <v>-5.04</v>
      </c>
      <c r="BR404" s="91" t="inlineStr">
        <is>
          <t>Mixed</t>
        </is>
      </c>
      <c r="BS404" s="91" t="inlineStr">
        <is>
          <t>None</t>
        </is>
      </c>
      <c r="BT404" s="96" t="n">
        <v>32.7</v>
      </c>
      <c r="BU404" s="91" t="inlineStr">
        <is>
          <t>N</t>
        </is>
      </c>
      <c r="BV404" s="99">
        <f>IF(OR(BF404&lt;&gt;"Y",BG404&lt;&gt;"Y"),"",(AND(ISNUMBER(BQ404),BQ404&gt;0))+(BR404="Stacked up")+(AND(ISNUMBER(BH404),BH404&gt;=-Settings!$B$17))+(AND(ISNUMBER(BK404),ISNUMBER(BM404),BK404&gt;0,BM404&gt;0))+(AND(ISNUMBER(AQ404),AQ404&gt;=Settings!$B$18))+(AND(ISNUMBER(BT404),BT404&gt;=Settings!$B$19,BT404&lt;=Settings!$B$20))+(AND(ISNUMBER(AS404),AS404&gt;0))+(AND(ISNUMBER(T404),ISNUMBER(M404),T404&gt;=Settings!$B$21,M404&gt;0))+(AND(ISNUMBER(AD404),ISNUMBER(M404),AD404&gt;=Settings!$B$22,M404&gt;0))+(AY404&gt;=1))</f>
        <v/>
      </c>
      <c r="BW404" s="91">
        <f>IF(OR(AY404=0,BF404&lt;&gt;"Y",BG404&lt;&gt;"Y"),"",1+SUMPRODUCT(($A$6:$A$2604=A404)*($AY$6:$AY$2604&gt;0)*($BF$6:$BF$2604="Y")*($BG$6:$BG$2604="Y")*(($AY$6:$AY$2604&gt;AY404)+($AY$6:$AY$2604=AY404)*($AD$6:$AD$2604&gt;AD404))))</f>
        <v/>
      </c>
    </row>
    <row r="405" ht="23.85" customHeight="1" s="55">
      <c r="A405" s="90" t="n">
        <v>46296</v>
      </c>
      <c r="B405" s="91" t="inlineStr">
        <is>
          <t>CLEANMAX</t>
        </is>
      </c>
      <c r="C405" s="91" t="inlineStr">
        <is>
          <t>INE647U01026</t>
        </is>
      </c>
      <c r="D405" s="91" t="inlineStr">
        <is>
          <t>Power</t>
        </is>
      </c>
      <c r="E405" s="91" t="inlineStr">
        <is>
          <t>Smallcap 250</t>
        </is>
      </c>
      <c r="F405" s="93" t="n">
        <v>15279</v>
      </c>
      <c r="G405" s="92" t="inlineStr">
        <is>
          <t>N</t>
        </is>
      </c>
      <c r="H405" s="94" t="n"/>
      <c r="I405" s="91" t="inlineStr">
        <is>
          <t>N</t>
        </is>
      </c>
      <c r="J405" s="92">
        <f>IF(K405="","N","Y")</f>
        <v/>
      </c>
      <c r="K405" s="94">
        <f>_xlfn.TEXTJOIN("; ",TRUE,IF(P405="52-wk low","52-wk low",""),IF(AND(AD405&gt;=Settings!$B$12,M405&lt;0),"Distribution",""),IF(AND(AJ405="Y",M405&lt;0,AK405&lt;-Settings!$B$13),"Long unwinding",""),IF(AND(AJ405="Y",M405&lt;0,AK405&gt;Settings!$B$13),"Short buildup",""))</f>
        <v/>
      </c>
      <c r="L405" s="95" t="n">
        <v>1299.8</v>
      </c>
      <c r="M405" s="96" t="n">
        <v>-2.06</v>
      </c>
      <c r="N405" s="93" t="n">
        <v>1680</v>
      </c>
      <c r="O405" s="91" t="inlineStr">
        <is>
          <t>None</t>
        </is>
      </c>
      <c r="P405" s="91" t="inlineStr">
        <is>
          <t>None</t>
        </is>
      </c>
      <c r="Q405" s="97" t="n">
        <v>4.31</v>
      </c>
      <c r="R405" s="96" t="n">
        <v>12.14</v>
      </c>
      <c r="S405" s="96" t="n">
        <v>0.36</v>
      </c>
      <c r="T405" s="96" t="n">
        <v>0.7</v>
      </c>
      <c r="U405" s="96" t="n">
        <v>0.91</v>
      </c>
      <c r="V405" s="103" t="n">
        <v>2.56</v>
      </c>
      <c r="W405" s="102" t="n">
        <v>7</v>
      </c>
      <c r="X405" s="93" t="n"/>
      <c r="Y405" s="91" t="inlineStr">
        <is>
          <t>None</t>
        </is>
      </c>
      <c r="Z405" s="99" t="n">
        <v>48.58</v>
      </c>
      <c r="AA405" s="96" t="n">
        <v>1.15</v>
      </c>
      <c r="AB405" s="96" t="n">
        <v>1.12</v>
      </c>
      <c r="AC405" s="96" t="n">
        <v>0.34</v>
      </c>
      <c r="AD405" s="96" t="n">
        <v>0.6899999999999999</v>
      </c>
      <c r="AE405" s="96" t="n">
        <v>0.97</v>
      </c>
      <c r="AF405" s="103" t="n">
        <v>1.11</v>
      </c>
      <c r="AG405" s="91" t="inlineStr">
        <is>
          <t>Drying up</t>
        </is>
      </c>
      <c r="AH405" s="100" t="n">
        <v>0</v>
      </c>
      <c r="AI405" s="101" t="n">
        <v>0</v>
      </c>
      <c r="AJ405" s="92" t="inlineStr">
        <is>
          <t>N</t>
        </is>
      </c>
      <c r="AK405" s="96" t="n"/>
      <c r="AL405" s="91" t="inlineStr">
        <is>
          <t>n/a</t>
        </is>
      </c>
      <c r="AM405" s="93" t="n"/>
      <c r="AN405" s="92" t="inlineStr">
        <is>
          <t>None</t>
        </is>
      </c>
      <c r="AO405" s="102" t="n">
        <v>0</v>
      </c>
      <c r="AP405" s="103" t="n"/>
      <c r="AQ405" s="102" t="n"/>
      <c r="AR405" s="91" t="inlineStr">
        <is>
          <t>N</t>
        </is>
      </c>
      <c r="AS405" s="104" t="n">
        <v>3.38</v>
      </c>
      <c r="AT405" s="92">
        <f>IF(AND(P405="52-wk high",T405&gt;=Settings!$B$7),"Y","N")</f>
        <v/>
      </c>
      <c r="AU405" s="91">
        <f>IF(AND(AD405&gt;=Settings!$B$8,M405&gt;0),"Y","N")</f>
        <v/>
      </c>
      <c r="AV405" s="91">
        <f>IF(OR(AH405&gt;Settings!$B$9,AI405&gt;Settings!$B$9),"Y","N")</f>
        <v/>
      </c>
      <c r="AW405" s="91">
        <f>IF(AJ405&lt;&gt;"Y","n/a",IF(AND(M405&gt;0,AK405&gt;Settings!$B$10),"Y","N"))</f>
        <v/>
      </c>
      <c r="AX405" s="91">
        <f>IF(AO405&gt;=Settings!$B$11,"Y","N")</f>
        <v/>
      </c>
      <c r="AY405" s="99">
        <f>(AT405="Y")+(AU405="Y")+(AV405="Y")+(AW405="Y")+(AX405="Y")</f>
        <v/>
      </c>
      <c r="AZ405" s="94">
        <f>IF(AY405=0,"None",_xlfn.TEXTJOIN(", ",TRUE(),IF(AT405="Y","Breakout",""),IF(AU405="Y","Accumulation",""),IF(AV405="Y","Institutional buying",""),IF(AW405="Y","Long buildup",""),IF(AX405="Y","Momentum leader","")))</f>
        <v/>
      </c>
      <c r="BA405" s="94">
        <f>IF(BW405="","","Passes "&amp;AY405&amp;" of 5 buy-side scans"&amp;IF(G405="Y","; RED FLAG: filter out using Red flag column",""))</f>
        <v/>
      </c>
      <c r="BB405" s="91" t="inlineStr">
        <is>
          <t>None</t>
        </is>
      </c>
      <c r="BC405" s="92" t="inlineStr">
        <is>
          <t>Y</t>
        </is>
      </c>
      <c r="BD405" s="94" t="inlineStr">
        <is>
          <t>PE &gt; 50</t>
        </is>
      </c>
      <c r="BE405" s="94" t="n"/>
      <c r="BF405" s="92">
        <f>IF(R405*100000&gt;=Settings!$B$5,"Y","N")</f>
        <v/>
      </c>
      <c r="BG405" s="91">
        <f>IF(F405&gt;Settings!$B$6,"Y","N")</f>
        <v/>
      </c>
      <c r="BH405" s="97" t="n">
        <v>-15.38</v>
      </c>
      <c r="BI405" s="96" t="n">
        <v>-6.17</v>
      </c>
      <c r="BJ405" s="96" t="n">
        <v>4.03</v>
      </c>
      <c r="BK405" s="96" t="n">
        <v>-0.74</v>
      </c>
      <c r="BL405" s="96" t="n">
        <v>56.71</v>
      </c>
      <c r="BM405" s="96" t="n"/>
      <c r="BN405" s="97" t="n">
        <v>-3.28</v>
      </c>
      <c r="BO405" s="96" t="n">
        <v>-1.41</v>
      </c>
      <c r="BP405" s="96" t="n">
        <v>3.08</v>
      </c>
      <c r="BQ405" s="96" t="n"/>
      <c r="BR405" s="91" t="n"/>
      <c r="BS405" s="91" t="inlineStr">
        <is>
          <t>None</t>
        </is>
      </c>
      <c r="BT405" s="96" t="n">
        <v>41.5</v>
      </c>
      <c r="BU405" s="91" t="n"/>
      <c r="BV405" s="99">
        <f>IF(OR(BF405&lt;&gt;"Y",BG405&lt;&gt;"Y"),"",(AND(ISNUMBER(BQ405),BQ405&gt;0))+(BR405="Stacked up")+(AND(ISNUMBER(BH405),BH405&gt;=-Settings!$B$17))+(AND(ISNUMBER(BK405),ISNUMBER(BM405),BK405&gt;0,BM405&gt;0))+(AND(ISNUMBER(AQ405),AQ405&gt;=Settings!$B$18))+(AND(ISNUMBER(BT405),BT405&gt;=Settings!$B$19,BT405&lt;=Settings!$B$20))+(AND(ISNUMBER(AS405),AS405&gt;0))+(AND(ISNUMBER(T405),ISNUMBER(M405),T405&gt;=Settings!$B$21,M405&gt;0))+(AND(ISNUMBER(AD405),ISNUMBER(M405),AD405&gt;=Settings!$B$22,M405&gt;0))+(AY405&gt;=1))</f>
        <v/>
      </c>
      <c r="BW405" s="91">
        <f>IF(OR(AY405=0,BF405&lt;&gt;"Y",BG405&lt;&gt;"Y"),"",1+SUMPRODUCT(($A$6:$A$2604=A405)*($AY$6:$AY$2604&gt;0)*($BF$6:$BF$2604="Y")*($BG$6:$BG$2604="Y")*(($AY$6:$AY$2604&gt;AY405)+($AY$6:$AY$2604=AY405)*($AD$6:$AD$2604&gt;AD405))))</f>
        <v/>
      </c>
    </row>
    <row r="406" ht="23.85" customHeight="1" s="55">
      <c r="A406" s="90" t="n">
        <v>46296</v>
      </c>
      <c r="B406" s="91" t="inlineStr">
        <is>
          <t>JSWCEMENT</t>
        </is>
      </c>
      <c r="C406" s="91" t="inlineStr">
        <is>
          <t>INE718I01012</t>
        </is>
      </c>
      <c r="D406" s="91" t="inlineStr">
        <is>
          <t>Construction Materials</t>
        </is>
      </c>
      <c r="E406" s="91" t="inlineStr">
        <is>
          <t>Smallcap 250</t>
        </is>
      </c>
      <c r="F406" s="93" t="n">
        <v>15215</v>
      </c>
      <c r="G406" s="92" t="inlineStr">
        <is>
          <t>N</t>
        </is>
      </c>
      <c r="H406" s="94" t="n"/>
      <c r="I406" s="91" t="inlineStr">
        <is>
          <t>N</t>
        </is>
      </c>
      <c r="J406" s="92">
        <f>IF(K406="","N","Y")</f>
        <v/>
      </c>
      <c r="K406" s="94">
        <f>_xlfn.TEXTJOIN("; ",TRUE,IF(P406="52-wk low","52-wk low",""),IF(AND(AD406&gt;=Settings!$B$12,M406&lt;0),"Distribution",""),IF(AND(AJ406="Y",M406&lt;0,AK406&lt;-Settings!$B$13),"Long unwinding",""),IF(AND(AJ406="Y",M406&lt;0,AK406&gt;Settings!$B$13),"Short buildup",""))</f>
        <v/>
      </c>
      <c r="L406" s="95" t="n">
        <v>111.6</v>
      </c>
      <c r="M406" s="96" t="n">
        <v>-1.57</v>
      </c>
      <c r="N406" s="93" t="n">
        <v>1381</v>
      </c>
      <c r="O406" s="91" t="inlineStr">
        <is>
          <t>None</t>
        </is>
      </c>
      <c r="P406" s="91" t="inlineStr">
        <is>
          <t>None</t>
        </is>
      </c>
      <c r="Q406" s="97" t="n">
        <v>19.56</v>
      </c>
      <c r="R406" s="96" t="n">
        <v>16.44</v>
      </c>
      <c r="S406" s="96" t="n">
        <v>1.23</v>
      </c>
      <c r="T406" s="96" t="n">
        <v>1.47</v>
      </c>
      <c r="U406" s="96" t="n">
        <v>0.53</v>
      </c>
      <c r="V406" s="103" t="n">
        <v>0.45</v>
      </c>
      <c r="W406" s="102" t="n">
        <v>1</v>
      </c>
      <c r="X406" s="93" t="n"/>
      <c r="Y406" s="91" t="inlineStr">
        <is>
          <t>None</t>
        </is>
      </c>
      <c r="Z406" s="99" t="n">
        <v>56.51</v>
      </c>
      <c r="AA406" s="96" t="n">
        <v>0.98</v>
      </c>
      <c r="AB406" s="96" t="n">
        <v>1</v>
      </c>
      <c r="AC406" s="96" t="n">
        <v>1.22</v>
      </c>
      <c r="AD406" s="96" t="n">
        <v>1.47</v>
      </c>
      <c r="AE406" s="96" t="n">
        <v>0.9399999999999999</v>
      </c>
      <c r="AF406" s="103" t="n">
        <v>1.8</v>
      </c>
      <c r="AG406" s="91" t="inlineStr">
        <is>
          <t>Quiet accumulation</t>
        </is>
      </c>
      <c r="AH406" s="100" t="n">
        <v>0</v>
      </c>
      <c r="AI406" s="101" t="n">
        <v>0</v>
      </c>
      <c r="AJ406" s="92" t="inlineStr">
        <is>
          <t>N</t>
        </is>
      </c>
      <c r="AK406" s="96" t="n"/>
      <c r="AL406" s="91" t="inlineStr">
        <is>
          <t>n/a</t>
        </is>
      </c>
      <c r="AM406" s="93" t="n"/>
      <c r="AN406" s="92" t="inlineStr">
        <is>
          <t>None</t>
        </is>
      </c>
      <c r="AO406" s="102" t="n">
        <v>0</v>
      </c>
      <c r="AP406" s="103" t="n">
        <v>0.64</v>
      </c>
      <c r="AQ406" s="102" t="n">
        <v>26</v>
      </c>
      <c r="AR406" s="91" t="inlineStr">
        <is>
          <t>N</t>
        </is>
      </c>
      <c r="AS406" s="104" t="n">
        <v>-0.71</v>
      </c>
      <c r="AT406" s="92">
        <f>IF(AND(P406="52-wk high",T406&gt;=Settings!$B$7),"Y","N")</f>
        <v/>
      </c>
      <c r="AU406" s="91">
        <f>IF(AND(AD406&gt;=Settings!$B$8,M406&gt;0),"Y","N")</f>
        <v/>
      </c>
      <c r="AV406" s="91">
        <f>IF(OR(AH406&gt;Settings!$B$9,AI406&gt;Settings!$B$9),"Y","N")</f>
        <v/>
      </c>
      <c r="AW406" s="91">
        <f>IF(AJ406&lt;&gt;"Y","n/a",IF(AND(M406&gt;0,AK406&gt;Settings!$B$10),"Y","N"))</f>
        <v/>
      </c>
      <c r="AX406" s="91">
        <f>IF(AO406&gt;=Settings!$B$11,"Y","N")</f>
        <v/>
      </c>
      <c r="AY406" s="99">
        <f>(AT406="Y")+(AU406="Y")+(AV406="Y")+(AW406="Y")+(AX406="Y")</f>
        <v/>
      </c>
      <c r="AZ406" s="94">
        <f>IF(AY406=0,"None",_xlfn.TEXTJOIN(", ",TRUE(),IF(AT406="Y","Breakout",""),IF(AU406="Y","Accumulation",""),IF(AV406="Y","Institutional buying",""),IF(AW406="Y","Long buildup",""),IF(AX406="Y","Momentum leader","")))</f>
        <v/>
      </c>
      <c r="BA406" s="94">
        <f>IF(BW406="","","Passes "&amp;AY406&amp;" of 5 buy-side scans"&amp;IF(G406="Y","; RED FLAG: filter out using Red flag column",""))</f>
        <v/>
      </c>
      <c r="BB406" s="91" t="inlineStr">
        <is>
          <t>None</t>
        </is>
      </c>
      <c r="BC406" s="92" t="inlineStr">
        <is>
          <t>N</t>
        </is>
      </c>
      <c r="BD406" s="94" t="n"/>
      <c r="BE406" s="94" t="n"/>
      <c r="BF406" s="92">
        <f>IF(R406*100000&gt;=Settings!$B$5,"Y","N")</f>
        <v/>
      </c>
      <c r="BG406" s="91">
        <f>IF(F406&gt;Settings!$B$6,"Y","N")</f>
        <v/>
      </c>
      <c r="BH406" s="97" t="n">
        <v>-22.18</v>
      </c>
      <c r="BI406" s="96" t="n">
        <v>-3.55</v>
      </c>
      <c r="BJ406" s="96" t="n">
        <v>-10.54</v>
      </c>
      <c r="BK406" s="96" t="n">
        <v>-18.36</v>
      </c>
      <c r="BL406" s="96" t="n">
        <v>-2.73</v>
      </c>
      <c r="BM406" s="96" t="n">
        <v>-19.4</v>
      </c>
      <c r="BN406" s="97" t="n">
        <v>-4.89</v>
      </c>
      <c r="BO406" s="96" t="n">
        <v>-8.94</v>
      </c>
      <c r="BP406" s="96" t="n">
        <v>-10.85</v>
      </c>
      <c r="BQ406" s="96" t="n">
        <v>-12.27</v>
      </c>
      <c r="BR406" s="91" t="inlineStr">
        <is>
          <t>Stacked down</t>
        </is>
      </c>
      <c r="BS406" s="91" t="inlineStr">
        <is>
          <t>None</t>
        </is>
      </c>
      <c r="BT406" s="96" t="n">
        <v>23.1</v>
      </c>
      <c r="BU406" s="91" t="inlineStr">
        <is>
          <t>N</t>
        </is>
      </c>
      <c r="BV406" s="99">
        <f>IF(OR(BF406&lt;&gt;"Y",BG406&lt;&gt;"Y"),"",(AND(ISNUMBER(BQ406),BQ406&gt;0))+(BR406="Stacked up")+(AND(ISNUMBER(BH406),BH406&gt;=-Settings!$B$17))+(AND(ISNUMBER(BK406),ISNUMBER(BM406),BK406&gt;0,BM406&gt;0))+(AND(ISNUMBER(AQ406),AQ406&gt;=Settings!$B$18))+(AND(ISNUMBER(BT406),BT406&gt;=Settings!$B$19,BT406&lt;=Settings!$B$20))+(AND(ISNUMBER(AS406),AS406&gt;0))+(AND(ISNUMBER(T406),ISNUMBER(M406),T406&gt;=Settings!$B$21,M406&gt;0))+(AND(ISNUMBER(AD406),ISNUMBER(M406),AD406&gt;=Settings!$B$22,M406&gt;0))+(AY406&gt;=1))</f>
        <v/>
      </c>
      <c r="BW406" s="91">
        <f>IF(OR(AY406=0,BF406&lt;&gt;"Y",BG406&lt;&gt;"Y"),"",1+SUMPRODUCT(($A$6:$A$2604=A406)*($AY$6:$AY$2604&gt;0)*($BF$6:$BF$2604="Y")*($BG$6:$BG$2604="Y")*(($AY$6:$AY$2604&gt;AY406)+($AY$6:$AY$2604=AY406)*($AD$6:$AD$2604&gt;AD406))))</f>
        <v/>
      </c>
    </row>
    <row r="407" ht="23.85" customHeight="1" s="55">
      <c r="A407" s="90" t="n">
        <v>46296</v>
      </c>
      <c r="B407" s="91" t="inlineStr">
        <is>
          <t>THANGAMAYL</t>
        </is>
      </c>
      <c r="C407" s="91" t="inlineStr">
        <is>
          <t>INE085J01014</t>
        </is>
      </c>
      <c r="D407" s="91" t="inlineStr">
        <is>
          <t>Consumer Durables</t>
        </is>
      </c>
      <c r="E407" s="91" t="inlineStr">
        <is>
          <t>Smallcap 250</t>
        </is>
      </c>
      <c r="F407" s="93" t="n">
        <v>15109</v>
      </c>
      <c r="G407" s="92" t="inlineStr">
        <is>
          <t>N</t>
        </is>
      </c>
      <c r="H407" s="94" t="n"/>
      <c r="I407" s="91" t="inlineStr">
        <is>
          <t>N</t>
        </is>
      </c>
      <c r="J407" s="92">
        <f>IF(K407="","N","Y")</f>
        <v/>
      </c>
      <c r="K407" s="94">
        <f>_xlfn.TEXTJOIN("; ",TRUE,IF(P407="52-wk low","52-wk low",""),IF(AND(AD407&gt;=Settings!$B$12,M407&lt;0),"Distribution",""),IF(AND(AJ407="Y",M407&lt;0,AK407&lt;-Settings!$B$13),"Long unwinding",""),IF(AND(AJ407="Y",M407&lt;0,AK407&gt;Settings!$B$13),"Short buildup",""))</f>
        <v/>
      </c>
      <c r="L407" s="95" t="n">
        <v>4861</v>
      </c>
      <c r="M407" s="96" t="n">
        <v>-3.97</v>
      </c>
      <c r="N407" s="93" t="n">
        <v>2339</v>
      </c>
      <c r="O407" s="91" t="inlineStr">
        <is>
          <t>None</t>
        </is>
      </c>
      <c r="P407" s="91" t="inlineStr">
        <is>
          <t>None</t>
        </is>
      </c>
      <c r="Q407" s="97" t="n">
        <v>0.74</v>
      </c>
      <c r="R407" s="96" t="n">
        <v>0.89</v>
      </c>
      <c r="S407" s="96" t="n">
        <v>0.8100000000000001</v>
      </c>
      <c r="T407" s="96" t="n">
        <v>0.4</v>
      </c>
      <c r="U407" s="96" t="n">
        <v>0.34</v>
      </c>
      <c r="V407" s="103" t="n">
        <v>0.41</v>
      </c>
      <c r="W407" s="102" t="n">
        <v>1</v>
      </c>
      <c r="X407" s="93" t="n"/>
      <c r="Y407" s="91" t="inlineStr">
        <is>
          <t>None</t>
        </is>
      </c>
      <c r="Z407" s="99" t="n">
        <v>62.66</v>
      </c>
      <c r="AA407" s="96" t="n">
        <v>1.17</v>
      </c>
      <c r="AB407" s="96" t="n">
        <v>1.32</v>
      </c>
      <c r="AC407" s="96" t="n">
        <v>0.92</v>
      </c>
      <c r="AD407" s="96" t="n">
        <v>0.6</v>
      </c>
      <c r="AE407" s="96" t="n">
        <v>0.68</v>
      </c>
      <c r="AF407" s="103" t="n">
        <v>1.77</v>
      </c>
      <c r="AG407" s="91" t="inlineStr">
        <is>
          <t>Quiet accumulation</t>
        </is>
      </c>
      <c r="AH407" s="100" t="n">
        <v>0</v>
      </c>
      <c r="AI407" s="101" t="n">
        <v>0</v>
      </c>
      <c r="AJ407" s="92" t="inlineStr">
        <is>
          <t>N</t>
        </is>
      </c>
      <c r="AK407" s="96" t="n"/>
      <c r="AL407" s="91" t="inlineStr">
        <is>
          <t>n/a</t>
        </is>
      </c>
      <c r="AM407" s="93" t="n"/>
      <c r="AN407" s="92" t="inlineStr">
        <is>
          <t>None</t>
        </is>
      </c>
      <c r="AO407" s="102" t="n">
        <v>0</v>
      </c>
      <c r="AP407" s="103" t="n">
        <v>2.14</v>
      </c>
      <c r="AQ407" s="102" t="n">
        <v>91</v>
      </c>
      <c r="AR407" s="91" t="inlineStr">
        <is>
          <t>N</t>
        </is>
      </c>
      <c r="AS407" s="104" t="n">
        <v>0.75</v>
      </c>
      <c r="AT407" s="92">
        <f>IF(AND(P407="52-wk high",T407&gt;=Settings!$B$7),"Y","N")</f>
        <v/>
      </c>
      <c r="AU407" s="91">
        <f>IF(AND(AD407&gt;=Settings!$B$8,M407&gt;0),"Y","N")</f>
        <v/>
      </c>
      <c r="AV407" s="91">
        <f>IF(OR(AH407&gt;Settings!$B$9,AI407&gt;Settings!$B$9),"Y","N")</f>
        <v/>
      </c>
      <c r="AW407" s="91">
        <f>IF(AJ407&lt;&gt;"Y","n/a",IF(AND(M407&gt;0,AK407&gt;Settings!$B$10),"Y","N"))</f>
        <v/>
      </c>
      <c r="AX407" s="91">
        <f>IF(AO407&gt;=Settings!$B$11,"Y","N")</f>
        <v/>
      </c>
      <c r="AY407" s="99">
        <f>(AT407="Y")+(AU407="Y")+(AV407="Y")+(AW407="Y")+(AX407="Y")</f>
        <v/>
      </c>
      <c r="AZ407" s="94">
        <f>IF(AY407=0,"None",_xlfn.TEXTJOIN(", ",TRUE(),IF(AT407="Y","Breakout",""),IF(AU407="Y","Accumulation",""),IF(AV407="Y","Institutional buying",""),IF(AW407="Y","Long buildup",""),IF(AX407="Y","Momentum leader","")))</f>
        <v/>
      </c>
      <c r="BA407" s="94">
        <f>IF(BW407="","","Passes "&amp;AY407&amp;" of 5 buy-side scans"&amp;IF(G407="Y","; RED FLAG: filter out using Red flag column",""))</f>
        <v/>
      </c>
      <c r="BB407" s="91" t="inlineStr">
        <is>
          <t>None</t>
        </is>
      </c>
      <c r="BC407" s="92" t="inlineStr">
        <is>
          <t>Y</t>
        </is>
      </c>
      <c r="BD407" s="94" t="inlineStr">
        <is>
          <t>&gt;100% move in 365 days; High-low range &gt;100% in 6 months; High-low range &gt;200% in 365 days</t>
        </is>
      </c>
      <c r="BE407" s="94" t="n"/>
      <c r="BF407" s="92">
        <f>IF(R407*100000&gt;=Settings!$B$5,"Y","N")</f>
        <v/>
      </c>
      <c r="BG407" s="91">
        <f>IF(F407&gt;Settings!$B$6,"Y","N")</f>
        <v/>
      </c>
      <c r="BH407" s="97" t="n">
        <v>-34.58</v>
      </c>
      <c r="BI407" s="96" t="n">
        <v>-4.63</v>
      </c>
      <c r="BJ407" s="96" t="n">
        <v>-8.48</v>
      </c>
      <c r="BK407" s="96" t="n">
        <v>-18.24</v>
      </c>
      <c r="BL407" s="96" t="n">
        <v>36.84</v>
      </c>
      <c r="BM407" s="96" t="n">
        <v>139.65</v>
      </c>
      <c r="BN407" s="97" t="n">
        <v>-5.21</v>
      </c>
      <c r="BO407" s="96" t="n">
        <v>-8</v>
      </c>
      <c r="BP407" s="96" t="n">
        <v>-5.45</v>
      </c>
      <c r="BQ407" s="96" t="n">
        <v>6.17</v>
      </c>
      <c r="BR407" s="91" t="inlineStr">
        <is>
          <t>Mixed</t>
        </is>
      </c>
      <c r="BS407" s="91" t="inlineStr">
        <is>
          <t>None</t>
        </is>
      </c>
      <c r="BT407" s="96" t="n">
        <v>39.3</v>
      </c>
      <c r="BU407" s="91" t="inlineStr">
        <is>
          <t>N</t>
        </is>
      </c>
      <c r="BV407" s="99">
        <f>IF(OR(BF407&lt;&gt;"Y",BG407&lt;&gt;"Y"),"",(AND(ISNUMBER(BQ407),BQ407&gt;0))+(BR407="Stacked up")+(AND(ISNUMBER(BH407),BH407&gt;=-Settings!$B$17))+(AND(ISNUMBER(BK407),ISNUMBER(BM407),BK407&gt;0,BM407&gt;0))+(AND(ISNUMBER(AQ407),AQ407&gt;=Settings!$B$18))+(AND(ISNUMBER(BT407),BT407&gt;=Settings!$B$19,BT407&lt;=Settings!$B$20))+(AND(ISNUMBER(AS407),AS407&gt;0))+(AND(ISNUMBER(T407),ISNUMBER(M407),T407&gt;=Settings!$B$21,M407&gt;0))+(AND(ISNUMBER(AD407),ISNUMBER(M407),AD407&gt;=Settings!$B$22,M407&gt;0))+(AY407&gt;=1))</f>
        <v/>
      </c>
      <c r="BW407" s="91">
        <f>IF(OR(AY407=0,BF407&lt;&gt;"Y",BG407&lt;&gt;"Y"),"",1+SUMPRODUCT(($A$6:$A$2604=A407)*($AY$6:$AY$2604&gt;0)*($BF$6:$BF$2604="Y")*($BG$6:$BG$2604="Y")*(($AY$6:$AY$2604&gt;AY407)+($AY$6:$AY$2604=AY407)*($AD$6:$AD$2604&gt;AD407))))</f>
        <v/>
      </c>
    </row>
    <row r="408" ht="23.85" customHeight="1" s="55">
      <c r="A408" s="90" t="n">
        <v>46296</v>
      </c>
      <c r="B408" s="91" t="inlineStr">
        <is>
          <t>USHAMART</t>
        </is>
      </c>
      <c r="C408" s="91" t="inlineStr">
        <is>
          <t>INE228A01035</t>
        </is>
      </c>
      <c r="D408" s="91" t="inlineStr">
        <is>
          <t>Capital Goods</t>
        </is>
      </c>
      <c r="E408" s="91" t="inlineStr">
        <is>
          <t>Smallcap 250</t>
        </is>
      </c>
      <c r="F408" s="93" t="n">
        <v>14984</v>
      </c>
      <c r="G408" s="92" t="inlineStr">
        <is>
          <t>N</t>
        </is>
      </c>
      <c r="H408" s="94" t="n"/>
      <c r="I408" s="91" t="inlineStr">
        <is>
          <t>N</t>
        </is>
      </c>
      <c r="J408" s="92">
        <f>IF(K408="","N","Y")</f>
        <v/>
      </c>
      <c r="K408" s="94">
        <f>_xlfn.TEXTJOIN("; ",TRUE,IF(P408="52-wk low","52-wk low",""),IF(AND(AD408&gt;=Settings!$B$12,M408&lt;0),"Distribution",""),IF(AND(AJ408="Y",M408&lt;0,AK408&lt;-Settings!$B$13),"Long unwinding",""),IF(AND(AJ408="Y",M408&lt;0,AK408&gt;Settings!$B$13),"Short buildup",""))</f>
        <v/>
      </c>
      <c r="L408" s="95" t="n">
        <v>491.7</v>
      </c>
      <c r="M408" s="96" t="n">
        <v>-1.39</v>
      </c>
      <c r="N408" s="93" t="n">
        <v>1252</v>
      </c>
      <c r="O408" s="91" t="inlineStr">
        <is>
          <t>None</t>
        </is>
      </c>
      <c r="P408" s="91" t="inlineStr">
        <is>
          <t>None</t>
        </is>
      </c>
      <c r="Q408" s="97" t="n">
        <v>4.31</v>
      </c>
      <c r="R408" s="96" t="n">
        <v>10.67</v>
      </c>
      <c r="S408" s="96" t="n">
        <v>0.38</v>
      </c>
      <c r="T408" s="96" t="n">
        <v>0.52</v>
      </c>
      <c r="U408" s="96" t="n">
        <v>0.58</v>
      </c>
      <c r="V408" s="103" t="n">
        <v>1.44</v>
      </c>
      <c r="W408" s="102" t="n">
        <v>10</v>
      </c>
      <c r="X408" s="93" t="n"/>
      <c r="Y408" s="91" t="inlineStr">
        <is>
          <t>None</t>
        </is>
      </c>
      <c r="Z408" s="99" t="n">
        <v>47.65</v>
      </c>
      <c r="AA408" s="96" t="n">
        <v>0.89</v>
      </c>
      <c r="AB408" s="96" t="n">
        <v>0.89</v>
      </c>
      <c r="AC408" s="96" t="n">
        <v>0.35</v>
      </c>
      <c r="AD408" s="96" t="n">
        <v>0.48</v>
      </c>
      <c r="AE408" s="96" t="n">
        <v>0.5600000000000001</v>
      </c>
      <c r="AF408" s="103" t="n">
        <v>1.03</v>
      </c>
      <c r="AG408" s="91" t="inlineStr">
        <is>
          <t>Normal</t>
        </is>
      </c>
      <c r="AH408" s="100" t="n">
        <v>0</v>
      </c>
      <c r="AI408" s="101" t="n">
        <v>0</v>
      </c>
      <c r="AJ408" s="92" t="inlineStr">
        <is>
          <t>N</t>
        </is>
      </c>
      <c r="AK408" s="96" t="n"/>
      <c r="AL408" s="91" t="inlineStr">
        <is>
          <t>n/a</t>
        </is>
      </c>
      <c r="AM408" s="93" t="n"/>
      <c r="AN408" s="92" t="inlineStr">
        <is>
          <t>Smallcap250 MQ 100; MidSmall400 MQ 100; 500 Multicap MQ 50</t>
        </is>
      </c>
      <c r="AO408" s="102" t="n">
        <v>3</v>
      </c>
      <c r="AP408" s="103" t="n">
        <v>1.23</v>
      </c>
      <c r="AQ408" s="102" t="n">
        <v>71</v>
      </c>
      <c r="AR408" s="91" t="inlineStr">
        <is>
          <t>N</t>
        </is>
      </c>
      <c r="AS408" s="104" t="n">
        <v>5.9</v>
      </c>
      <c r="AT408" s="92">
        <f>IF(AND(P408="52-wk high",T408&gt;=Settings!$B$7),"Y","N")</f>
        <v/>
      </c>
      <c r="AU408" s="91">
        <f>IF(AND(AD408&gt;=Settings!$B$8,M408&gt;0),"Y","N")</f>
        <v/>
      </c>
      <c r="AV408" s="91">
        <f>IF(OR(AH408&gt;Settings!$B$9,AI408&gt;Settings!$B$9),"Y","N")</f>
        <v/>
      </c>
      <c r="AW408" s="91">
        <f>IF(AJ408&lt;&gt;"Y","n/a",IF(AND(M408&gt;0,AK408&gt;Settings!$B$10),"Y","N"))</f>
        <v/>
      </c>
      <c r="AX408" s="91">
        <f>IF(AO408&gt;=Settings!$B$11,"Y","N")</f>
        <v/>
      </c>
      <c r="AY408" s="99">
        <f>(AT408="Y")+(AU408="Y")+(AV408="Y")+(AW408="Y")+(AX408="Y")</f>
        <v/>
      </c>
      <c r="AZ408" s="94">
        <f>IF(AY408=0,"None",_xlfn.TEXTJOIN(", ",TRUE(),IF(AT408="Y","Breakout",""),IF(AU408="Y","Accumulation",""),IF(AV408="Y","Institutional buying",""),IF(AW408="Y","Long buildup",""),IF(AX408="Y","Momentum leader","")))</f>
        <v/>
      </c>
      <c r="BA408" s="94">
        <f>IF(BW408="","","Passes "&amp;AY408&amp;" of 5 buy-side scans"&amp;IF(G408="Y","; RED FLAG: filter out using Red flag column",""))</f>
        <v/>
      </c>
      <c r="BB408" s="91" t="inlineStr">
        <is>
          <t>None</t>
        </is>
      </c>
      <c r="BC408" s="92" t="inlineStr">
        <is>
          <t>N</t>
        </is>
      </c>
      <c r="BD408" s="94" t="n"/>
      <c r="BE408" s="94" t="n"/>
      <c r="BF408" s="92">
        <f>IF(R408*100000&gt;=Settings!$B$5,"Y","N")</f>
        <v/>
      </c>
      <c r="BG408" s="91">
        <f>IF(F408&gt;Settings!$B$6,"Y","N")</f>
        <v/>
      </c>
      <c r="BH408" s="97" t="n">
        <v>-9.380000000000001</v>
      </c>
      <c r="BI408" s="96" t="n">
        <v>-6.02</v>
      </c>
      <c r="BJ408" s="96" t="n">
        <v>-1.58</v>
      </c>
      <c r="BK408" s="96" t="n">
        <v>-0.22</v>
      </c>
      <c r="BL408" s="96" t="n">
        <v>20.91</v>
      </c>
      <c r="BM408" s="96" t="n">
        <v>8.6</v>
      </c>
      <c r="BN408" s="97" t="n">
        <v>-2.75</v>
      </c>
      <c r="BO408" s="96" t="n">
        <v>-1.97</v>
      </c>
      <c r="BP408" s="96" t="n">
        <v>0.06</v>
      </c>
      <c r="BQ408" s="96" t="n">
        <v>3.34</v>
      </c>
      <c r="BR408" s="91" t="inlineStr">
        <is>
          <t>Mixed</t>
        </is>
      </c>
      <c r="BS408" s="91" t="inlineStr">
        <is>
          <t>None</t>
        </is>
      </c>
      <c r="BT408" s="96" t="n">
        <v>38</v>
      </c>
      <c r="BU408" s="91" t="inlineStr">
        <is>
          <t>N</t>
        </is>
      </c>
      <c r="BV408" s="99">
        <f>IF(OR(BF408&lt;&gt;"Y",BG408&lt;&gt;"Y"),"",(AND(ISNUMBER(BQ408),BQ408&gt;0))+(BR408="Stacked up")+(AND(ISNUMBER(BH408),BH408&gt;=-Settings!$B$17))+(AND(ISNUMBER(BK408),ISNUMBER(BM408),BK408&gt;0,BM408&gt;0))+(AND(ISNUMBER(AQ408),AQ408&gt;=Settings!$B$18))+(AND(ISNUMBER(BT408),BT408&gt;=Settings!$B$19,BT408&lt;=Settings!$B$20))+(AND(ISNUMBER(AS408),AS408&gt;0))+(AND(ISNUMBER(T408),ISNUMBER(M408),T408&gt;=Settings!$B$21,M408&gt;0))+(AND(ISNUMBER(AD408),ISNUMBER(M408),AD408&gt;=Settings!$B$22,M408&gt;0))+(AY408&gt;=1))</f>
        <v/>
      </c>
      <c r="BW408" s="91">
        <f>IF(OR(AY408=0,BF408&lt;&gt;"Y",BG408&lt;&gt;"Y"),"",1+SUMPRODUCT(($A$6:$A$2604=A408)*($AY$6:$AY$2604&gt;0)*($BF$6:$BF$2604="Y")*($BG$6:$BG$2604="Y")*(($AY$6:$AY$2604&gt;AY408)+($AY$6:$AY$2604=AY408)*($AD$6:$AD$2604&gt;AD408))))</f>
        <v/>
      </c>
    </row>
    <row r="409" ht="23.85" customHeight="1" s="55">
      <c r="A409" s="90" t="n">
        <v>46296</v>
      </c>
      <c r="B409" s="91" t="inlineStr">
        <is>
          <t>FIVESTAR</t>
        </is>
      </c>
      <c r="C409" s="91" t="inlineStr">
        <is>
          <t>INE128S01021</t>
        </is>
      </c>
      <c r="D409" s="91" t="inlineStr">
        <is>
          <t>Financial Services</t>
        </is>
      </c>
      <c r="E409" s="91" t="inlineStr">
        <is>
          <t>Smallcap 250</t>
        </is>
      </c>
      <c r="F409" s="93" t="n">
        <v>14944</v>
      </c>
      <c r="G409" s="92" t="inlineStr">
        <is>
          <t>N</t>
        </is>
      </c>
      <c r="H409" s="94" t="n"/>
      <c r="I409" s="91" t="inlineStr">
        <is>
          <t>N</t>
        </is>
      </c>
      <c r="J409" s="92">
        <f>IF(K409="","N","Y")</f>
        <v/>
      </c>
      <c r="K409" s="94">
        <f>_xlfn.TEXTJOIN("; ",TRUE,IF(P409="52-wk low","52-wk low",""),IF(AND(AD409&gt;=Settings!$B$12,M409&lt;0),"Distribution",""),IF(AND(AJ409="Y",M409&lt;0,AK409&lt;-Settings!$B$13),"Long unwinding",""),IF(AND(AJ409="Y",M409&lt;0,AK409&gt;Settings!$B$13),"Short buildup",""))</f>
        <v/>
      </c>
      <c r="L409" s="95" t="n">
        <v>506.25</v>
      </c>
      <c r="M409" s="96" t="n">
        <v>-2.05</v>
      </c>
      <c r="N409" s="93" t="n">
        <v>1678</v>
      </c>
      <c r="O409" s="91" t="inlineStr">
        <is>
          <t>None</t>
        </is>
      </c>
      <c r="P409" s="91" t="inlineStr">
        <is>
          <t>None</t>
        </is>
      </c>
      <c r="Q409" s="97" t="n">
        <v>5.47</v>
      </c>
      <c r="R409" s="96" t="n">
        <v>7.09</v>
      </c>
      <c r="S409" s="96" t="n">
        <v>0.77</v>
      </c>
      <c r="T409" s="96" t="n">
        <v>0.8100000000000001</v>
      </c>
      <c r="U409" s="96" t="n">
        <v>0.57</v>
      </c>
      <c r="V409" s="103" t="n">
        <v>0.74</v>
      </c>
      <c r="W409" s="102" t="n">
        <v>3</v>
      </c>
      <c r="X409" s="93" t="n"/>
      <c r="Y409" s="91" t="inlineStr">
        <is>
          <t>None</t>
        </is>
      </c>
      <c r="Z409" s="99" t="n">
        <v>41.72</v>
      </c>
      <c r="AA409" s="96" t="n">
        <v>0.86</v>
      </c>
      <c r="AB409" s="96" t="n">
        <v>0.86</v>
      </c>
      <c r="AC409" s="96" t="n">
        <v>0.71</v>
      </c>
      <c r="AD409" s="96" t="n">
        <v>0.75</v>
      </c>
      <c r="AE409" s="96" t="n">
        <v>0.59</v>
      </c>
      <c r="AF409" s="103" t="n">
        <v>1.12</v>
      </c>
      <c r="AG409" s="91" t="inlineStr">
        <is>
          <t>Normal</t>
        </is>
      </c>
      <c r="AH409" s="100" t="n">
        <v>0</v>
      </c>
      <c r="AI409" s="101" t="n">
        <v>0</v>
      </c>
      <c r="AJ409" s="92" t="inlineStr">
        <is>
          <t>N</t>
        </is>
      </c>
      <c r="AK409" s="96" t="n"/>
      <c r="AL409" s="91" t="inlineStr">
        <is>
          <t>n/a</t>
        </is>
      </c>
      <c r="AM409" s="93" t="n"/>
      <c r="AN409" s="92" t="inlineStr">
        <is>
          <t>None</t>
        </is>
      </c>
      <c r="AO409" s="102" t="n">
        <v>0</v>
      </c>
      <c r="AP409" s="103" t="n">
        <v>1.25</v>
      </c>
      <c r="AQ409" s="102" t="n">
        <v>72</v>
      </c>
      <c r="AR409" s="91" t="inlineStr">
        <is>
          <t>N</t>
        </is>
      </c>
      <c r="AS409" s="104" t="n">
        <v>0.6</v>
      </c>
      <c r="AT409" s="92">
        <f>IF(AND(P409="52-wk high",T409&gt;=Settings!$B$7),"Y","N")</f>
        <v/>
      </c>
      <c r="AU409" s="91">
        <f>IF(AND(AD409&gt;=Settings!$B$8,M409&gt;0),"Y","N")</f>
        <v/>
      </c>
      <c r="AV409" s="91">
        <f>IF(OR(AH409&gt;Settings!$B$9,AI409&gt;Settings!$B$9),"Y","N")</f>
        <v/>
      </c>
      <c r="AW409" s="91">
        <f>IF(AJ409&lt;&gt;"Y","n/a",IF(AND(M409&gt;0,AK409&gt;Settings!$B$10),"Y","N"))</f>
        <v/>
      </c>
      <c r="AX409" s="91">
        <f>IF(AO409&gt;=Settings!$B$11,"Y","N")</f>
        <v/>
      </c>
      <c r="AY409" s="99">
        <f>(AT409="Y")+(AU409="Y")+(AV409="Y")+(AW409="Y")+(AX409="Y")</f>
        <v/>
      </c>
      <c r="AZ409" s="94">
        <f>IF(AY409=0,"None",_xlfn.TEXTJOIN(", ",TRUE(),IF(AT409="Y","Breakout",""),IF(AU409="Y","Accumulation",""),IF(AV409="Y","Institutional buying",""),IF(AW409="Y","Long buildup",""),IF(AX409="Y","Momentum leader","")))</f>
        <v/>
      </c>
      <c r="BA409" s="94">
        <f>IF(BW409="","","Passes "&amp;AY409&amp;" of 5 buy-side scans"&amp;IF(G409="Y","; RED FLAG: filter out using Red flag column",""))</f>
        <v/>
      </c>
      <c r="BB409" s="91" t="inlineStr">
        <is>
          <t>None</t>
        </is>
      </c>
      <c r="BC409" s="92" t="inlineStr">
        <is>
          <t>N</t>
        </is>
      </c>
      <c r="BD409" s="94" t="n"/>
      <c r="BE409" s="94" t="n"/>
      <c r="BF409" s="92">
        <f>IF(R409*100000&gt;=Settings!$B$5,"Y","N")</f>
        <v/>
      </c>
      <c r="BG409" s="91">
        <f>IF(F409&gt;Settings!$B$6,"Y","N")</f>
        <v/>
      </c>
      <c r="BH409" s="97" t="n">
        <v>-23.99</v>
      </c>
      <c r="BI409" s="96" t="n">
        <v>-3.54</v>
      </c>
      <c r="BJ409" s="96" t="n">
        <v>-5.92</v>
      </c>
      <c r="BK409" s="96" t="n">
        <v>-2.15</v>
      </c>
      <c r="BL409" s="96" t="n">
        <v>40.61</v>
      </c>
      <c r="BM409" s="96" t="n">
        <v>-5.55</v>
      </c>
      <c r="BN409" s="97" t="n">
        <v>-3.55</v>
      </c>
      <c r="BO409" s="96" t="n">
        <v>-3.81</v>
      </c>
      <c r="BP409" s="96" t="n">
        <v>-1.8</v>
      </c>
      <c r="BQ409" s="96" t="n">
        <v>-0.22</v>
      </c>
      <c r="BR409" s="91" t="inlineStr">
        <is>
          <t>Mixed</t>
        </is>
      </c>
      <c r="BS409" s="91" t="inlineStr">
        <is>
          <t>None</t>
        </is>
      </c>
      <c r="BT409" s="96" t="n">
        <v>41.1</v>
      </c>
      <c r="BU409" s="91" t="inlineStr">
        <is>
          <t>N</t>
        </is>
      </c>
      <c r="BV409" s="99">
        <f>IF(OR(BF409&lt;&gt;"Y",BG409&lt;&gt;"Y"),"",(AND(ISNUMBER(BQ409),BQ409&gt;0))+(BR409="Stacked up")+(AND(ISNUMBER(BH409),BH409&gt;=-Settings!$B$17))+(AND(ISNUMBER(BK409),ISNUMBER(BM409),BK409&gt;0,BM409&gt;0))+(AND(ISNUMBER(AQ409),AQ409&gt;=Settings!$B$18))+(AND(ISNUMBER(BT409),BT409&gt;=Settings!$B$19,BT409&lt;=Settings!$B$20))+(AND(ISNUMBER(AS409),AS409&gt;0))+(AND(ISNUMBER(T409),ISNUMBER(M409),T409&gt;=Settings!$B$21,M409&gt;0))+(AND(ISNUMBER(AD409),ISNUMBER(M409),AD409&gt;=Settings!$B$22,M409&gt;0))+(AY409&gt;=1))</f>
        <v/>
      </c>
      <c r="BW409" s="91">
        <f>IF(OR(AY409=0,BF409&lt;&gt;"Y",BG409&lt;&gt;"Y"),"",1+SUMPRODUCT(($A$6:$A$2604=A409)*($AY$6:$AY$2604&gt;0)*($BF$6:$BF$2604="Y")*($BG$6:$BG$2604="Y")*(($AY$6:$AY$2604&gt;AY409)+($AY$6:$AY$2604=AY409)*($AD$6:$AD$2604&gt;AD409))))</f>
        <v/>
      </c>
    </row>
    <row r="410" ht="23.85" customHeight="1" s="55">
      <c r="A410" s="90" t="n">
        <v>46296</v>
      </c>
      <c r="B410" s="91" t="inlineStr">
        <is>
          <t>BHARATCOAL</t>
        </is>
      </c>
      <c r="C410" s="91" t="inlineStr">
        <is>
          <t>INE05XR01022</t>
        </is>
      </c>
      <c r="D410" s="91" t="inlineStr">
        <is>
          <t>Oil Gas &amp; Consumable Fuels</t>
        </is>
      </c>
      <c r="E410" s="91" t="inlineStr">
        <is>
          <t>Smallcap 250</t>
        </is>
      </c>
      <c r="F410" s="93" t="n">
        <v>14786</v>
      </c>
      <c r="G410" s="92" t="inlineStr">
        <is>
          <t>N</t>
        </is>
      </c>
      <c r="H410" s="94" t="n"/>
      <c r="I410" s="91" t="inlineStr">
        <is>
          <t>N</t>
        </is>
      </c>
      <c r="J410" s="92">
        <f>IF(K410="","N","Y")</f>
        <v/>
      </c>
      <c r="K410" s="94">
        <f>_xlfn.TEXTJOIN("; ",TRUE,IF(P410="52-wk low","52-wk low",""),IF(AND(AD410&gt;=Settings!$B$12,M410&lt;0),"Distribution",""),IF(AND(AJ410="Y",M410&lt;0,AK410&lt;-Settings!$B$13),"Long unwinding",""),IF(AND(AJ410="Y",M410&lt;0,AK410&gt;Settings!$B$13),"Short buildup",""))</f>
        <v/>
      </c>
      <c r="L410" s="95" t="n">
        <v>31.75</v>
      </c>
      <c r="M410" s="96" t="n">
        <v>-3.2</v>
      </c>
      <c r="N410" s="93" t="n">
        <v>2149</v>
      </c>
      <c r="O410" s="91" t="inlineStr">
        <is>
          <t>None</t>
        </is>
      </c>
      <c r="P410" s="91" t="inlineStr">
        <is>
          <t>None</t>
        </is>
      </c>
      <c r="Q410" s="97" t="n">
        <v>49.59</v>
      </c>
      <c r="R410" s="96" t="n">
        <v>46.52</v>
      </c>
      <c r="S410" s="96" t="n">
        <v>0.99</v>
      </c>
      <c r="T410" s="96" t="n">
        <v>0.85</v>
      </c>
      <c r="U410" s="96" t="n">
        <v>0.22</v>
      </c>
      <c r="V410" s="103" t="n">
        <v>0.21</v>
      </c>
      <c r="W410" s="102" t="n">
        <v>0</v>
      </c>
      <c r="X410" s="93" t="n"/>
      <c r="Y410" s="91" t="inlineStr">
        <is>
          <t>None</t>
        </is>
      </c>
      <c r="Z410" s="99" t="n">
        <v>41.25</v>
      </c>
      <c r="AA410" s="96" t="n">
        <v>0.9</v>
      </c>
      <c r="AB410" s="96" t="n">
        <v>0.91</v>
      </c>
      <c r="AC410" s="96" t="n">
        <v>1.02</v>
      </c>
      <c r="AD410" s="96" t="n">
        <v>0.88</v>
      </c>
      <c r="AE410" s="96" t="n">
        <v>0.32</v>
      </c>
      <c r="AF410" s="103" t="n">
        <v>1.45</v>
      </c>
      <c r="AG410" s="91" t="inlineStr">
        <is>
          <t>Normal</t>
        </is>
      </c>
      <c r="AH410" s="100" t="n">
        <v>0</v>
      </c>
      <c r="AI410" s="101" t="n">
        <v>0</v>
      </c>
      <c r="AJ410" s="92" t="inlineStr">
        <is>
          <t>N</t>
        </is>
      </c>
      <c r="AK410" s="96" t="n"/>
      <c r="AL410" s="91" t="inlineStr">
        <is>
          <t>n/a</t>
        </is>
      </c>
      <c r="AM410" s="93" t="n"/>
      <c r="AN410" s="92" t="inlineStr">
        <is>
          <t>None</t>
        </is>
      </c>
      <c r="AO410" s="102" t="n">
        <v>0</v>
      </c>
      <c r="AP410" s="103" t="n"/>
      <c r="AQ410" s="102" t="n"/>
      <c r="AR410" s="91" t="inlineStr">
        <is>
          <t>N</t>
        </is>
      </c>
      <c r="AS410" s="104" t="n">
        <v>2.69</v>
      </c>
      <c r="AT410" s="92">
        <f>IF(AND(P410="52-wk high",T410&gt;=Settings!$B$7),"Y","N")</f>
        <v/>
      </c>
      <c r="AU410" s="91">
        <f>IF(AND(AD410&gt;=Settings!$B$8,M410&gt;0),"Y","N")</f>
        <v/>
      </c>
      <c r="AV410" s="91">
        <f>IF(OR(AH410&gt;Settings!$B$9,AI410&gt;Settings!$B$9),"Y","N")</f>
        <v/>
      </c>
      <c r="AW410" s="91">
        <f>IF(AJ410&lt;&gt;"Y","n/a",IF(AND(M410&gt;0,AK410&gt;Settings!$B$10),"Y","N"))</f>
        <v/>
      </c>
      <c r="AX410" s="91">
        <f>IF(AO410&gt;=Settings!$B$11,"Y","N")</f>
        <v/>
      </c>
      <c r="AY410" s="99">
        <f>(AT410="Y")+(AU410="Y")+(AV410="Y")+(AW410="Y")+(AX410="Y")</f>
        <v/>
      </c>
      <c r="AZ410" s="94">
        <f>IF(AY410=0,"None",_xlfn.TEXTJOIN(", ",TRUE(),IF(AT410="Y","Breakout",""),IF(AU410="Y","Accumulation",""),IF(AV410="Y","Institutional buying",""),IF(AW410="Y","Long buildup",""),IF(AX410="Y","Momentum leader","")))</f>
        <v/>
      </c>
      <c r="BA410" s="94">
        <f>IF(BW410="","","Passes "&amp;AY410&amp;" of 5 buy-side scans"&amp;IF(G410="Y","; RED FLAG: filter out using Red flag column",""))</f>
        <v/>
      </c>
      <c r="BB410" s="91" t="inlineStr">
        <is>
          <t>None</t>
        </is>
      </c>
      <c r="BC410" s="92" t="inlineStr">
        <is>
          <t>Y</t>
        </is>
      </c>
      <c r="BD410" s="94" t="inlineStr">
        <is>
          <t>PE &gt; 50</t>
        </is>
      </c>
      <c r="BE410" s="94" t="n"/>
      <c r="BF410" s="92">
        <f>IF(R410*100000&gt;=Settings!$B$5,"Y","N")</f>
        <v/>
      </c>
      <c r="BG410" s="91">
        <f>IF(F410&gt;Settings!$B$6,"Y","N")</f>
        <v/>
      </c>
      <c r="BH410" s="97" t="n">
        <v>-29.59</v>
      </c>
      <c r="BI410" s="96" t="n">
        <v>-1.18</v>
      </c>
      <c r="BJ410" s="96" t="n">
        <v>-4.77</v>
      </c>
      <c r="BK410" s="96" t="n">
        <v>-19.17</v>
      </c>
      <c r="BL410" s="96" t="n">
        <v>-0.72</v>
      </c>
      <c r="BM410" s="96" t="n"/>
      <c r="BN410" s="97" t="n">
        <v>-3.24</v>
      </c>
      <c r="BO410" s="96" t="n">
        <v>-6.04</v>
      </c>
      <c r="BP410" s="96" t="n">
        <v>-8.800000000000001</v>
      </c>
      <c r="BQ410" s="96" t="n"/>
      <c r="BR410" s="91" t="n"/>
      <c r="BS410" s="91" t="inlineStr">
        <is>
          <t>None</t>
        </is>
      </c>
      <c r="BT410" s="96" t="n">
        <v>37.8</v>
      </c>
      <c r="BU410" s="91" t="n"/>
      <c r="BV410" s="99">
        <f>IF(OR(BF410&lt;&gt;"Y",BG410&lt;&gt;"Y"),"",(AND(ISNUMBER(BQ410),BQ410&gt;0))+(BR410="Stacked up")+(AND(ISNUMBER(BH410),BH410&gt;=-Settings!$B$17))+(AND(ISNUMBER(BK410),ISNUMBER(BM410),BK410&gt;0,BM410&gt;0))+(AND(ISNUMBER(AQ410),AQ410&gt;=Settings!$B$18))+(AND(ISNUMBER(BT410),BT410&gt;=Settings!$B$19,BT410&lt;=Settings!$B$20))+(AND(ISNUMBER(AS410),AS410&gt;0))+(AND(ISNUMBER(T410),ISNUMBER(M410),T410&gt;=Settings!$B$21,M410&gt;0))+(AND(ISNUMBER(AD410),ISNUMBER(M410),AD410&gt;=Settings!$B$22,M410&gt;0))+(AY410&gt;=1))</f>
        <v/>
      </c>
      <c r="BW410" s="91">
        <f>IF(OR(AY410=0,BF410&lt;&gt;"Y",BG410&lt;&gt;"Y"),"",1+SUMPRODUCT(($A$6:$A$2604=A410)*($AY$6:$AY$2604&gt;0)*($BF$6:$BF$2604="Y")*($BG$6:$BG$2604="Y")*(($AY$6:$AY$2604&gt;AY410)+($AY$6:$AY$2604=AY410)*($AD$6:$AD$2604&gt;AD410))))</f>
        <v/>
      </c>
    </row>
    <row r="411" ht="23.85" customHeight="1" s="55">
      <c r="A411" s="90" t="n">
        <v>46296</v>
      </c>
      <c r="B411" s="91" t="inlineStr">
        <is>
          <t>VIJAYA</t>
        </is>
      </c>
      <c r="C411" s="91" t="inlineStr">
        <is>
          <t>INE043W01024</t>
        </is>
      </c>
      <c r="D411" s="91" t="inlineStr">
        <is>
          <t>Healthcare</t>
        </is>
      </c>
      <c r="E411" s="91" t="inlineStr">
        <is>
          <t>Smallcap 250</t>
        </is>
      </c>
      <c r="F411" s="93" t="n">
        <v>14708</v>
      </c>
      <c r="G411" s="92" t="inlineStr">
        <is>
          <t>N</t>
        </is>
      </c>
      <c r="H411" s="94" t="n"/>
      <c r="I411" s="91" t="inlineStr">
        <is>
          <t>N</t>
        </is>
      </c>
      <c r="J411" s="92">
        <f>IF(K411="","N","Y")</f>
        <v/>
      </c>
      <c r="K411" s="94">
        <f>_xlfn.TEXTJOIN("; ",TRUE,IF(P411="52-wk low","52-wk low",""),IF(AND(AD411&gt;=Settings!$B$12,M411&lt;0),"Distribution",""),IF(AND(AJ411="Y",M411&lt;0,AK411&lt;-Settings!$B$13),"Long unwinding",""),IF(AND(AJ411="Y",M411&lt;0,AK411&gt;Settings!$B$13),"Short buildup",""))</f>
        <v/>
      </c>
      <c r="L411" s="95" t="n">
        <v>1428</v>
      </c>
      <c r="M411" s="96" t="n">
        <v>-0.67</v>
      </c>
      <c r="N411" s="93" t="n">
        <v>865</v>
      </c>
      <c r="O411" s="91" t="inlineStr">
        <is>
          <t>None</t>
        </is>
      </c>
      <c r="P411" s="91" t="inlineStr">
        <is>
          <t>None</t>
        </is>
      </c>
      <c r="Q411" s="97" t="n">
        <v>1.89</v>
      </c>
      <c r="R411" s="96" t="n">
        <v>1.44</v>
      </c>
      <c r="S411" s="96" t="n">
        <v>1.33</v>
      </c>
      <c r="T411" s="96" t="n">
        <v>1.08</v>
      </c>
      <c r="U411" s="96" t="n">
        <v>0.74</v>
      </c>
      <c r="V411" s="103" t="n">
        <v>0.6</v>
      </c>
      <c r="W411" s="102" t="n">
        <v>1</v>
      </c>
      <c r="X411" s="93" t="n"/>
      <c r="Y411" s="91" t="inlineStr">
        <is>
          <t>None</t>
        </is>
      </c>
      <c r="Z411" s="99" t="n">
        <v>58.09</v>
      </c>
      <c r="AA411" s="96" t="n">
        <v>1.34</v>
      </c>
      <c r="AB411" s="96" t="n">
        <v>1.26</v>
      </c>
      <c r="AC411" s="96" t="n">
        <v>1.97</v>
      </c>
      <c r="AD411" s="96" t="n">
        <v>1.5</v>
      </c>
      <c r="AE411" s="96" t="n">
        <v>1.02</v>
      </c>
      <c r="AF411" s="103" t="n">
        <v>0.95</v>
      </c>
      <c r="AG411" s="91" t="inlineStr">
        <is>
          <t>Normal</t>
        </is>
      </c>
      <c r="AH411" s="100" t="n">
        <v>0</v>
      </c>
      <c r="AI411" s="101" t="n">
        <v>0</v>
      </c>
      <c r="AJ411" s="92" t="inlineStr">
        <is>
          <t>N</t>
        </is>
      </c>
      <c r="AK411" s="96" t="n"/>
      <c r="AL411" s="91" t="inlineStr">
        <is>
          <t>n/a</t>
        </is>
      </c>
      <c r="AM411" s="93" t="n"/>
      <c r="AN411" s="92" t="inlineStr">
        <is>
          <t>Smallcap250 MQ 100; MidSmall400 MQ 100; 500 Multicap MQ 50</t>
        </is>
      </c>
      <c r="AO411" s="102" t="n">
        <v>3</v>
      </c>
      <c r="AP411" s="103" t="n">
        <v>2.37</v>
      </c>
      <c r="AQ411" s="102" t="n">
        <v>93</v>
      </c>
      <c r="AR411" s="91" t="inlineStr">
        <is>
          <t>N</t>
        </is>
      </c>
      <c r="AS411" s="104" t="n">
        <v>3.79</v>
      </c>
      <c r="AT411" s="92">
        <f>IF(AND(P411="52-wk high",T411&gt;=Settings!$B$7),"Y","N")</f>
        <v/>
      </c>
      <c r="AU411" s="91">
        <f>IF(AND(AD411&gt;=Settings!$B$8,M411&gt;0),"Y","N")</f>
        <v/>
      </c>
      <c r="AV411" s="91">
        <f>IF(OR(AH411&gt;Settings!$B$9,AI411&gt;Settings!$B$9),"Y","N")</f>
        <v/>
      </c>
      <c r="AW411" s="91">
        <f>IF(AJ411&lt;&gt;"Y","n/a",IF(AND(M411&gt;0,AK411&gt;Settings!$B$10),"Y","N"))</f>
        <v/>
      </c>
      <c r="AX411" s="91">
        <f>IF(AO411&gt;=Settings!$B$11,"Y","N")</f>
        <v/>
      </c>
      <c r="AY411" s="99">
        <f>(AT411="Y")+(AU411="Y")+(AV411="Y")+(AW411="Y")+(AX411="Y")</f>
        <v/>
      </c>
      <c r="AZ411" s="94">
        <f>IF(AY411=0,"None",_xlfn.TEXTJOIN(", ",TRUE(),IF(AT411="Y","Breakout",""),IF(AU411="Y","Accumulation",""),IF(AV411="Y","Institutional buying",""),IF(AW411="Y","Long buildup",""),IF(AX411="Y","Momentum leader","")))</f>
        <v/>
      </c>
      <c r="BA411" s="94">
        <f>IF(BW411="","","Passes "&amp;AY411&amp;" of 5 buy-side scans"&amp;IF(G411="Y","; RED FLAG: filter out using Red flag column",""))</f>
        <v/>
      </c>
      <c r="BB411" s="91" t="inlineStr">
        <is>
          <t>None</t>
        </is>
      </c>
      <c r="BC411" s="92" t="inlineStr">
        <is>
          <t>Y</t>
        </is>
      </c>
      <c r="BD411" s="94" t="inlineStr">
        <is>
          <t>PE &gt; 50</t>
        </is>
      </c>
      <c r="BE411" s="94" t="n"/>
      <c r="BF411" s="92">
        <f>IF(R411*100000&gt;=Settings!$B$5,"Y","N")</f>
        <v/>
      </c>
      <c r="BG411" s="91">
        <f>IF(F411&gt;Settings!$B$6,"Y","N")</f>
        <v/>
      </c>
      <c r="BH411" s="97" t="n">
        <v>-10.39</v>
      </c>
      <c r="BI411" s="96" t="n">
        <v>-6.45</v>
      </c>
      <c r="BJ411" s="96" t="n">
        <v>-4.74</v>
      </c>
      <c r="BK411" s="96" t="n">
        <v>4.24</v>
      </c>
      <c r="BL411" s="96" t="n">
        <v>61.44</v>
      </c>
      <c r="BM411" s="96" t="n">
        <v>42.27</v>
      </c>
      <c r="BN411" s="97" t="n">
        <v>-4.1</v>
      </c>
      <c r="BO411" s="96" t="n">
        <v>-1.85</v>
      </c>
      <c r="BP411" s="96" t="n">
        <v>3.76</v>
      </c>
      <c r="BQ411" s="96" t="n">
        <v>12.72</v>
      </c>
      <c r="BR411" s="91" t="inlineStr">
        <is>
          <t>Mixed</t>
        </is>
      </c>
      <c r="BS411" s="91" t="inlineStr">
        <is>
          <t>None</t>
        </is>
      </c>
      <c r="BT411" s="96" t="n">
        <v>34.9</v>
      </c>
      <c r="BU411" s="91" t="inlineStr">
        <is>
          <t>N</t>
        </is>
      </c>
      <c r="BV411" s="99">
        <f>IF(OR(BF411&lt;&gt;"Y",BG411&lt;&gt;"Y"),"",(AND(ISNUMBER(BQ411),BQ411&gt;0))+(BR411="Stacked up")+(AND(ISNUMBER(BH411),BH411&gt;=-Settings!$B$17))+(AND(ISNUMBER(BK411),ISNUMBER(BM411),BK411&gt;0,BM411&gt;0))+(AND(ISNUMBER(AQ411),AQ411&gt;=Settings!$B$18))+(AND(ISNUMBER(BT411),BT411&gt;=Settings!$B$19,BT411&lt;=Settings!$B$20))+(AND(ISNUMBER(AS411),AS411&gt;0))+(AND(ISNUMBER(T411),ISNUMBER(M411),T411&gt;=Settings!$B$21,M411&gt;0))+(AND(ISNUMBER(AD411),ISNUMBER(M411),AD411&gt;=Settings!$B$22,M411&gt;0))+(AY411&gt;=1))</f>
        <v/>
      </c>
      <c r="BW411" s="91">
        <f>IF(OR(AY411=0,BF411&lt;&gt;"Y",BG411&lt;&gt;"Y"),"",1+SUMPRODUCT(($A$6:$A$2604=A411)*($AY$6:$AY$2604&gt;0)*($BF$6:$BF$2604="Y")*($BG$6:$BG$2604="Y")*(($AY$6:$AY$2604&gt;AY411)+($AY$6:$AY$2604=AY411)*($AD$6:$AD$2604&gt;AD411))))</f>
        <v/>
      </c>
    </row>
    <row r="412" ht="23.85" customHeight="1" s="55">
      <c r="A412" s="90" t="n">
        <v>46296</v>
      </c>
      <c r="B412" s="91" t="inlineStr">
        <is>
          <t>CMPDI</t>
        </is>
      </c>
      <c r="C412" s="91" t="inlineStr">
        <is>
          <t>INE05HV01027</t>
        </is>
      </c>
      <c r="D412" s="91" t="inlineStr">
        <is>
          <t>Services</t>
        </is>
      </c>
      <c r="E412" s="91" t="inlineStr">
        <is>
          <t>Smallcap 250</t>
        </is>
      </c>
      <c r="F412" s="93" t="n">
        <v>14593</v>
      </c>
      <c r="G412" s="92" t="inlineStr">
        <is>
          <t>N</t>
        </is>
      </c>
      <c r="H412" s="94" t="n"/>
      <c r="I412" s="91" t="inlineStr">
        <is>
          <t>N</t>
        </is>
      </c>
      <c r="J412" s="92">
        <f>IF(K412="","N","Y")</f>
        <v/>
      </c>
      <c r="K412" s="94">
        <f>_xlfn.TEXTJOIN("; ",TRUE,IF(P412="52-wk low","52-wk low",""),IF(AND(AD412&gt;=Settings!$B$12,M412&lt;0),"Distribution",""),IF(AND(AJ412="Y",M412&lt;0,AK412&lt;-Settings!$B$13),"Long unwinding",""),IF(AND(AJ412="Y",M412&lt;0,AK412&gt;Settings!$B$13),"Short buildup",""))</f>
        <v/>
      </c>
      <c r="L412" s="95" t="n">
        <v>204.38</v>
      </c>
      <c r="M412" s="96" t="n">
        <v>-2.31</v>
      </c>
      <c r="N412" s="93" t="n">
        <v>1793</v>
      </c>
      <c r="O412" s="91" t="inlineStr">
        <is>
          <t>None</t>
        </is>
      </c>
      <c r="P412" s="91" t="inlineStr">
        <is>
          <t>None</t>
        </is>
      </c>
      <c r="Q412" s="97" t="n">
        <v>27.1</v>
      </c>
      <c r="R412" s="96" t="n">
        <v>20.15</v>
      </c>
      <c r="S412" s="96" t="n">
        <v>1.41</v>
      </c>
      <c r="T412" s="96" t="n">
        <v>1.58</v>
      </c>
      <c r="U412" s="96" t="n">
        <v>0.72</v>
      </c>
      <c r="V412" s="103" t="n">
        <v>0.53</v>
      </c>
      <c r="W412" s="102" t="n">
        <v>2</v>
      </c>
      <c r="X412" s="93" t="n"/>
      <c r="Y412" s="91" t="inlineStr">
        <is>
          <t>None</t>
        </is>
      </c>
      <c r="Z412" s="99" t="n">
        <v>45.77</v>
      </c>
      <c r="AA412" s="96" t="n">
        <v>1.01</v>
      </c>
      <c r="AB412" s="96" t="n">
        <v>1.01</v>
      </c>
      <c r="AC412" s="96" t="n">
        <v>1.45</v>
      </c>
      <c r="AD412" s="96" t="n">
        <v>1.65</v>
      </c>
      <c r="AE412" s="96" t="n">
        <v>0.9399999999999999</v>
      </c>
      <c r="AF412" s="103" t="n">
        <v>1.27</v>
      </c>
      <c r="AG412" s="91" t="inlineStr">
        <is>
          <t>Normal</t>
        </is>
      </c>
      <c r="AH412" s="100" t="n">
        <v>0</v>
      </c>
      <c r="AI412" s="101" t="n">
        <v>0</v>
      </c>
      <c r="AJ412" s="92" t="inlineStr">
        <is>
          <t>N</t>
        </is>
      </c>
      <c r="AK412" s="96" t="n"/>
      <c r="AL412" s="91" t="inlineStr">
        <is>
          <t>n/a</t>
        </is>
      </c>
      <c r="AM412" s="93" t="n"/>
      <c r="AN412" s="92" t="inlineStr">
        <is>
          <t>None</t>
        </is>
      </c>
      <c r="AO412" s="102" t="n">
        <v>0</v>
      </c>
      <c r="AP412" s="103" t="n"/>
      <c r="AQ412" s="102" t="n"/>
      <c r="AR412" s="91" t="inlineStr">
        <is>
          <t>N</t>
        </is>
      </c>
      <c r="AS412" s="104" t="n">
        <v>5.23</v>
      </c>
      <c r="AT412" s="92">
        <f>IF(AND(P412="52-wk high",T412&gt;=Settings!$B$7),"Y","N")</f>
        <v/>
      </c>
      <c r="AU412" s="91">
        <f>IF(AND(AD412&gt;=Settings!$B$8,M412&gt;0),"Y","N")</f>
        <v/>
      </c>
      <c r="AV412" s="91">
        <f>IF(OR(AH412&gt;Settings!$B$9,AI412&gt;Settings!$B$9),"Y","N")</f>
        <v/>
      </c>
      <c r="AW412" s="91">
        <f>IF(AJ412&lt;&gt;"Y","n/a",IF(AND(M412&gt;0,AK412&gt;Settings!$B$10),"Y","N"))</f>
        <v/>
      </c>
      <c r="AX412" s="91">
        <f>IF(AO412&gt;=Settings!$B$11,"Y","N")</f>
        <v/>
      </c>
      <c r="AY412" s="99">
        <f>(AT412="Y")+(AU412="Y")+(AV412="Y")+(AW412="Y")+(AX412="Y")</f>
        <v/>
      </c>
      <c r="AZ412" s="94">
        <f>IF(AY412=0,"None",_xlfn.TEXTJOIN(", ",TRUE(),IF(AT412="Y","Breakout",""),IF(AU412="Y","Accumulation",""),IF(AV412="Y","Institutional buying",""),IF(AW412="Y","Long buildup",""),IF(AX412="Y","Momentum leader","")))</f>
        <v/>
      </c>
      <c r="BA412" s="94">
        <f>IF(BW412="","","Passes "&amp;AY412&amp;" of 5 buy-side scans"&amp;IF(G412="Y","; RED FLAG: filter out using Red flag column",""))</f>
        <v/>
      </c>
      <c r="BB412" s="91" t="inlineStr">
        <is>
          <t>None</t>
        </is>
      </c>
      <c r="BC412" s="92" t="inlineStr">
        <is>
          <t>N</t>
        </is>
      </c>
      <c r="BD412" s="94" t="n"/>
      <c r="BE412" s="94" t="n"/>
      <c r="BF412" s="92">
        <f>IF(R412*100000&gt;=Settings!$B$5,"Y","N")</f>
        <v/>
      </c>
      <c r="BG412" s="91">
        <f>IF(F412&gt;Settings!$B$6,"Y","N")</f>
        <v/>
      </c>
      <c r="BH412" s="97" t="n">
        <v>-27.96</v>
      </c>
      <c r="BI412" s="96" t="n">
        <v>-1.13</v>
      </c>
      <c r="BJ412" s="96" t="n">
        <v>-8.220000000000001</v>
      </c>
      <c r="BK412" s="96" t="n">
        <v>-23.08</v>
      </c>
      <c r="BL412" s="96" t="n">
        <v>27.66</v>
      </c>
      <c r="BM412" s="96" t="n"/>
      <c r="BN412" s="97" t="n">
        <v>-4.96</v>
      </c>
      <c r="BO412" s="96" t="n">
        <v>-9.380000000000001</v>
      </c>
      <c r="BP412" s="96" t="n">
        <v>-8.779999999999999</v>
      </c>
      <c r="BQ412" s="96" t="n"/>
      <c r="BR412" s="91" t="n"/>
      <c r="BS412" s="91" t="inlineStr">
        <is>
          <t>None</t>
        </is>
      </c>
      <c r="BT412" s="96" t="n">
        <v>38.8</v>
      </c>
      <c r="BU412" s="91" t="n"/>
      <c r="BV412" s="99">
        <f>IF(OR(BF412&lt;&gt;"Y",BG412&lt;&gt;"Y"),"",(AND(ISNUMBER(BQ412),BQ412&gt;0))+(BR412="Stacked up")+(AND(ISNUMBER(BH412),BH412&gt;=-Settings!$B$17))+(AND(ISNUMBER(BK412),ISNUMBER(BM412),BK412&gt;0,BM412&gt;0))+(AND(ISNUMBER(AQ412),AQ412&gt;=Settings!$B$18))+(AND(ISNUMBER(BT412),BT412&gt;=Settings!$B$19,BT412&lt;=Settings!$B$20))+(AND(ISNUMBER(AS412),AS412&gt;0))+(AND(ISNUMBER(T412),ISNUMBER(M412),T412&gt;=Settings!$B$21,M412&gt;0))+(AND(ISNUMBER(AD412),ISNUMBER(M412),AD412&gt;=Settings!$B$22,M412&gt;0))+(AY412&gt;=1))</f>
        <v/>
      </c>
      <c r="BW412" s="91">
        <f>IF(OR(AY412=0,BF412&lt;&gt;"Y",BG412&lt;&gt;"Y"),"",1+SUMPRODUCT(($A$6:$A$2604=A412)*($AY$6:$AY$2604&gt;0)*($BF$6:$BF$2604="Y")*($BG$6:$BG$2604="Y")*(($AY$6:$AY$2604&gt;AY412)+($AY$6:$AY$2604=AY412)*($AD$6:$AD$2604&gt;AD412))))</f>
        <v/>
      </c>
    </row>
    <row r="413" ht="23.85" customHeight="1" s="55">
      <c r="A413" s="90" t="n">
        <v>46296</v>
      </c>
      <c r="B413" s="91" t="inlineStr">
        <is>
          <t>SYNGENE</t>
        </is>
      </c>
      <c r="C413" s="91" t="inlineStr">
        <is>
          <t>INE398R01022</t>
        </is>
      </c>
      <c r="D413" s="91" t="inlineStr">
        <is>
          <t>Healthcare</t>
        </is>
      </c>
      <c r="E413" s="91" t="inlineStr">
        <is>
          <t>Smallcap 250</t>
        </is>
      </c>
      <c r="F413" s="93" t="n">
        <v>14585</v>
      </c>
      <c r="G413" s="92" t="inlineStr">
        <is>
          <t>N</t>
        </is>
      </c>
      <c r="H413" s="94" t="n"/>
      <c r="I413" s="91" t="inlineStr">
        <is>
          <t>N</t>
        </is>
      </c>
      <c r="J413" s="92">
        <f>IF(K413="","N","Y")</f>
        <v/>
      </c>
      <c r="K413" s="94">
        <f>_xlfn.TEXTJOIN("; ",TRUE,IF(P413="52-wk low","52-wk low",""),IF(AND(AD413&gt;=Settings!$B$12,M413&lt;0),"Distribution",""),IF(AND(AJ413="Y",M413&lt;0,AK413&lt;-Settings!$B$13),"Long unwinding",""),IF(AND(AJ413="Y",M413&lt;0,AK413&gt;Settings!$B$13),"Short buildup",""))</f>
        <v/>
      </c>
      <c r="L413" s="95" t="n">
        <v>361.3</v>
      </c>
      <c r="M413" s="96" t="n">
        <v>-1.09</v>
      </c>
      <c r="N413" s="93" t="n">
        <v>1094</v>
      </c>
      <c r="O413" s="91" t="inlineStr">
        <is>
          <t>None</t>
        </is>
      </c>
      <c r="P413" s="91" t="inlineStr">
        <is>
          <t>52-wk low</t>
        </is>
      </c>
      <c r="Q413" s="97" t="n">
        <v>5.3</v>
      </c>
      <c r="R413" s="96" t="n">
        <v>6.28</v>
      </c>
      <c r="S413" s="96" t="n">
        <v>0.84</v>
      </c>
      <c r="T413" s="96" t="n">
        <v>0.5</v>
      </c>
      <c r="U413" s="96" t="n">
        <v>0.5</v>
      </c>
      <c r="V413" s="103" t="n">
        <v>0.62</v>
      </c>
      <c r="W413" s="102" t="n">
        <v>2</v>
      </c>
      <c r="X413" s="93" t="n"/>
      <c r="Y413" s="91" t="inlineStr">
        <is>
          <t>None</t>
        </is>
      </c>
      <c r="Z413" s="99" t="n">
        <v>53.88</v>
      </c>
      <c r="AA413" s="96" t="n">
        <v>1.01</v>
      </c>
      <c r="AB413" s="96" t="n">
        <v>0.99</v>
      </c>
      <c r="AC413" s="96" t="n">
        <v>0.84</v>
      </c>
      <c r="AD413" s="96" t="n">
        <v>0.57</v>
      </c>
      <c r="AE413" s="96" t="n">
        <v>0.58</v>
      </c>
      <c r="AF413" s="103" t="n">
        <v>1.12</v>
      </c>
      <c r="AG413" s="91" t="inlineStr">
        <is>
          <t>Normal</t>
        </is>
      </c>
      <c r="AH413" s="100" t="n">
        <v>0</v>
      </c>
      <c r="AI413" s="101" t="n">
        <v>0</v>
      </c>
      <c r="AJ413" s="92" t="inlineStr">
        <is>
          <t>N</t>
        </is>
      </c>
      <c r="AK413" s="96" t="n"/>
      <c r="AL413" s="91" t="inlineStr">
        <is>
          <t>n/a</t>
        </is>
      </c>
      <c r="AM413" s="93" t="n"/>
      <c r="AN413" s="92" t="inlineStr">
        <is>
          <t>None</t>
        </is>
      </c>
      <c r="AO413" s="102" t="n">
        <v>0</v>
      </c>
      <c r="AP413" s="103" t="n">
        <v>0.51</v>
      </c>
      <c r="AQ413" s="102" t="n">
        <v>6</v>
      </c>
      <c r="AR413" s="91" t="inlineStr">
        <is>
          <t>N</t>
        </is>
      </c>
      <c r="AS413" s="104" t="n">
        <v>3.79</v>
      </c>
      <c r="AT413" s="92">
        <f>IF(AND(P413="52-wk high",T413&gt;=Settings!$B$7),"Y","N")</f>
        <v/>
      </c>
      <c r="AU413" s="91">
        <f>IF(AND(AD413&gt;=Settings!$B$8,M413&gt;0),"Y","N")</f>
        <v/>
      </c>
      <c r="AV413" s="91">
        <f>IF(OR(AH413&gt;Settings!$B$9,AI413&gt;Settings!$B$9),"Y","N")</f>
        <v/>
      </c>
      <c r="AW413" s="91">
        <f>IF(AJ413&lt;&gt;"Y","n/a",IF(AND(M413&gt;0,AK413&gt;Settings!$B$10),"Y","N"))</f>
        <v/>
      </c>
      <c r="AX413" s="91">
        <f>IF(AO413&gt;=Settings!$B$11,"Y","N")</f>
        <v/>
      </c>
      <c r="AY413" s="99">
        <f>(AT413="Y")+(AU413="Y")+(AV413="Y")+(AW413="Y")+(AX413="Y")</f>
        <v/>
      </c>
      <c r="AZ413" s="94">
        <f>IF(AY413=0,"None",_xlfn.TEXTJOIN(", ",TRUE(),IF(AT413="Y","Breakout",""),IF(AU413="Y","Accumulation",""),IF(AV413="Y","Institutional buying",""),IF(AW413="Y","Long buildup",""),IF(AX413="Y","Momentum leader","")))</f>
        <v/>
      </c>
      <c r="BA413" s="94">
        <f>IF(BW413="","","Passes "&amp;AY413&amp;" of 5 buy-side scans"&amp;IF(G413="Y","; RED FLAG: filter out using Red flag column",""))</f>
        <v/>
      </c>
      <c r="BB413" s="91" t="inlineStr">
        <is>
          <t>None</t>
        </is>
      </c>
      <c r="BC413" s="92" t="inlineStr">
        <is>
          <t>Y</t>
        </is>
      </c>
      <c r="BD413" s="94" t="inlineStr">
        <is>
          <t>PE &gt; 50</t>
        </is>
      </c>
      <c r="BE413" s="94" t="n"/>
      <c r="BF413" s="92">
        <f>IF(R413*100000&gt;=Settings!$B$5,"Y","N")</f>
        <v/>
      </c>
      <c r="BG413" s="91">
        <f>IF(F413&gt;Settings!$B$6,"Y","N")</f>
        <v/>
      </c>
      <c r="BH413" s="97" t="n">
        <v>-46.79</v>
      </c>
      <c r="BI413" s="96" t="n">
        <v>-5.01</v>
      </c>
      <c r="BJ413" s="96" t="n">
        <v>-10.14</v>
      </c>
      <c r="BK413" s="96" t="n">
        <v>-16.28</v>
      </c>
      <c r="BL413" s="96" t="n">
        <v>-8.85</v>
      </c>
      <c r="BM413" s="96" t="n">
        <v>-42.8</v>
      </c>
      <c r="BN413" s="97" t="n">
        <v>-4.88</v>
      </c>
      <c r="BO413" s="96" t="n">
        <v>-8.31</v>
      </c>
      <c r="BP413" s="96" t="n">
        <v>-12.78</v>
      </c>
      <c r="BQ413" s="96" t="n">
        <v>-20.85</v>
      </c>
      <c r="BR413" s="91" t="inlineStr">
        <is>
          <t>Stacked down</t>
        </is>
      </c>
      <c r="BS413" s="91" t="inlineStr">
        <is>
          <t>None</t>
        </is>
      </c>
      <c r="BT413" s="96" t="n">
        <v>26.8</v>
      </c>
      <c r="BU413" s="91" t="inlineStr">
        <is>
          <t>N</t>
        </is>
      </c>
      <c r="BV413" s="99">
        <f>IF(OR(BF413&lt;&gt;"Y",BG413&lt;&gt;"Y"),"",(AND(ISNUMBER(BQ413),BQ413&gt;0))+(BR413="Stacked up")+(AND(ISNUMBER(BH413),BH413&gt;=-Settings!$B$17))+(AND(ISNUMBER(BK413),ISNUMBER(BM413),BK413&gt;0,BM413&gt;0))+(AND(ISNUMBER(AQ413),AQ413&gt;=Settings!$B$18))+(AND(ISNUMBER(BT413),BT413&gt;=Settings!$B$19,BT413&lt;=Settings!$B$20))+(AND(ISNUMBER(AS413),AS413&gt;0))+(AND(ISNUMBER(T413),ISNUMBER(M413),T413&gt;=Settings!$B$21,M413&gt;0))+(AND(ISNUMBER(AD413),ISNUMBER(M413),AD413&gt;=Settings!$B$22,M413&gt;0))+(AY413&gt;=1))</f>
        <v/>
      </c>
      <c r="BW413" s="91">
        <f>IF(OR(AY413=0,BF413&lt;&gt;"Y",BG413&lt;&gt;"Y"),"",1+SUMPRODUCT(($A$6:$A$2604=A413)*($AY$6:$AY$2604&gt;0)*($BF$6:$BF$2604="Y")*($BG$6:$BG$2604="Y")*(($AY$6:$AY$2604&gt;AY413)+($AY$6:$AY$2604=AY413)*($AD$6:$AD$2604&gt;AD413))))</f>
        <v/>
      </c>
    </row>
    <row r="414" ht="23.85" customHeight="1" s="55">
      <c r="A414" s="90" t="n">
        <v>46296</v>
      </c>
      <c r="B414" s="91" t="inlineStr">
        <is>
          <t>GPIL</t>
        </is>
      </c>
      <c r="C414" s="91" t="inlineStr">
        <is>
          <t>INE177H01039</t>
        </is>
      </c>
      <c r="D414" s="91" t="inlineStr">
        <is>
          <t>Capital Goods</t>
        </is>
      </c>
      <c r="E414" s="91" t="inlineStr">
        <is>
          <t>Smallcap 250</t>
        </is>
      </c>
      <c r="F414" s="93" t="n">
        <v>14520</v>
      </c>
      <c r="G414" s="92" t="inlineStr">
        <is>
          <t>N</t>
        </is>
      </c>
      <c r="H414" s="94" t="n"/>
      <c r="I414" s="91" t="inlineStr">
        <is>
          <t>N</t>
        </is>
      </c>
      <c r="J414" s="92">
        <f>IF(K414="","N","Y")</f>
        <v/>
      </c>
      <c r="K414" s="94">
        <f>_xlfn.TEXTJOIN("; ",TRUE,IF(P414="52-wk low","52-wk low",""),IF(AND(AD414&gt;=Settings!$B$12,M414&lt;0),"Distribution",""),IF(AND(AJ414="Y",M414&lt;0,AK414&lt;-Settings!$B$13),"Long unwinding",""),IF(AND(AJ414="Y",M414&lt;0,AK414&gt;Settings!$B$13),"Short buildup",""))</f>
        <v/>
      </c>
      <c r="L414" s="95" t="n">
        <v>215.67</v>
      </c>
      <c r="M414" s="96" t="n">
        <v>-3</v>
      </c>
      <c r="N414" s="93" t="n">
        <v>2091</v>
      </c>
      <c r="O414" s="91" t="inlineStr">
        <is>
          <t>None</t>
        </is>
      </c>
      <c r="P414" s="91" t="inlineStr">
        <is>
          <t>52-wk low</t>
        </is>
      </c>
      <c r="Q414" s="97" t="n">
        <v>20.42</v>
      </c>
      <c r="R414" s="96" t="n">
        <v>14.39</v>
      </c>
      <c r="S414" s="96" t="n">
        <v>1.42</v>
      </c>
      <c r="T414" s="96" t="n">
        <v>1.27</v>
      </c>
      <c r="U414" s="96" t="n">
        <v>0.92</v>
      </c>
      <c r="V414" s="103" t="n">
        <v>0.65</v>
      </c>
      <c r="W414" s="102" t="n">
        <v>1</v>
      </c>
      <c r="X414" s="93" t="n"/>
      <c r="Y414" s="91" t="inlineStr">
        <is>
          <t>None</t>
        </is>
      </c>
      <c r="Z414" s="99" t="n">
        <v>47.52</v>
      </c>
      <c r="AA414" s="96" t="n">
        <v>0.91</v>
      </c>
      <c r="AB414" s="96" t="n">
        <v>0.95</v>
      </c>
      <c r="AC414" s="96" t="n">
        <v>1.31</v>
      </c>
      <c r="AD414" s="96" t="n">
        <v>1.3</v>
      </c>
      <c r="AE414" s="96" t="n">
        <v>1.11</v>
      </c>
      <c r="AF414" s="103" t="n">
        <v>1.3</v>
      </c>
      <c r="AG414" s="91" t="inlineStr">
        <is>
          <t>Normal</t>
        </is>
      </c>
      <c r="AH414" s="100" t="n">
        <v>0</v>
      </c>
      <c r="AI414" s="101" t="n">
        <v>0</v>
      </c>
      <c r="AJ414" s="92" t="inlineStr">
        <is>
          <t>N</t>
        </is>
      </c>
      <c r="AK414" s="96" t="n"/>
      <c r="AL414" s="91" t="inlineStr">
        <is>
          <t>n/a</t>
        </is>
      </c>
      <c r="AM414" s="93" t="n"/>
      <c r="AN414" s="92" t="inlineStr">
        <is>
          <t>Smallcap250 MQ 100; MidSmall400 MQ 100; 500 Multicap MQ 50; TotalMkt MQ 50</t>
        </is>
      </c>
      <c r="AO414" s="102" t="n">
        <v>4</v>
      </c>
      <c r="AP414" s="103" t="n">
        <v>0.58</v>
      </c>
      <c r="AQ414" s="102" t="n">
        <v>15</v>
      </c>
      <c r="AR414" s="91" t="inlineStr">
        <is>
          <t>N</t>
        </is>
      </c>
      <c r="AS414" s="104" t="n">
        <v>5.9</v>
      </c>
      <c r="AT414" s="92">
        <f>IF(AND(P414="52-wk high",T414&gt;=Settings!$B$7),"Y","N")</f>
        <v/>
      </c>
      <c r="AU414" s="91">
        <f>IF(AND(AD414&gt;=Settings!$B$8,M414&gt;0),"Y","N")</f>
        <v/>
      </c>
      <c r="AV414" s="91">
        <f>IF(OR(AH414&gt;Settings!$B$9,AI414&gt;Settings!$B$9),"Y","N")</f>
        <v/>
      </c>
      <c r="AW414" s="91">
        <f>IF(AJ414&lt;&gt;"Y","n/a",IF(AND(M414&gt;0,AK414&gt;Settings!$B$10),"Y","N"))</f>
        <v/>
      </c>
      <c r="AX414" s="91">
        <f>IF(AO414&gt;=Settings!$B$11,"Y","N")</f>
        <v/>
      </c>
      <c r="AY414" s="99">
        <f>(AT414="Y")+(AU414="Y")+(AV414="Y")+(AW414="Y")+(AX414="Y")</f>
        <v/>
      </c>
      <c r="AZ414" s="94">
        <f>IF(AY414=0,"None",_xlfn.TEXTJOIN(", ",TRUE(),IF(AT414="Y","Breakout",""),IF(AU414="Y","Accumulation",""),IF(AV414="Y","Institutional buying",""),IF(AW414="Y","Long buildup",""),IF(AX414="Y","Momentum leader","")))</f>
        <v/>
      </c>
      <c r="BA414" s="94">
        <f>IF(BW414="","","Passes "&amp;AY414&amp;" of 5 buy-side scans"&amp;IF(G414="Y","; RED FLAG: filter out using Red flag column",""))</f>
        <v/>
      </c>
      <c r="BB414" s="91" t="inlineStr">
        <is>
          <t>None</t>
        </is>
      </c>
      <c r="BC414" s="92" t="inlineStr">
        <is>
          <t>N</t>
        </is>
      </c>
      <c r="BD414" s="94" t="n"/>
      <c r="BE414" s="94" t="n"/>
      <c r="BF414" s="92">
        <f>IF(R414*100000&gt;=Settings!$B$5,"Y","N")</f>
        <v/>
      </c>
      <c r="BG414" s="91">
        <f>IF(F414&gt;Settings!$B$6,"Y","N")</f>
        <v/>
      </c>
      <c r="BH414" s="97" t="n">
        <v>-32.6</v>
      </c>
      <c r="BI414" s="96" t="n">
        <v>-6.14</v>
      </c>
      <c r="BJ414" s="96" t="n">
        <v>-11.4</v>
      </c>
      <c r="BK414" s="96" t="n">
        <v>-15.29</v>
      </c>
      <c r="BL414" s="96" t="n">
        <v>-22.6</v>
      </c>
      <c r="BM414" s="96" t="n">
        <v>-12.56</v>
      </c>
      <c r="BN414" s="97" t="n">
        <v>-7.24</v>
      </c>
      <c r="BO414" s="96" t="n">
        <v>-10.47</v>
      </c>
      <c r="BP414" s="96" t="n">
        <v>-13.68</v>
      </c>
      <c r="BQ414" s="96" t="n">
        <v>-15.99</v>
      </c>
      <c r="BR414" s="91" t="inlineStr">
        <is>
          <t>Stacked down</t>
        </is>
      </c>
      <c r="BS414" s="91" t="inlineStr">
        <is>
          <t>None</t>
        </is>
      </c>
      <c r="BT414" s="96" t="n">
        <v>22.3</v>
      </c>
      <c r="BU414" s="91" t="inlineStr">
        <is>
          <t>N</t>
        </is>
      </c>
      <c r="BV414" s="99">
        <f>IF(OR(BF414&lt;&gt;"Y",BG414&lt;&gt;"Y"),"",(AND(ISNUMBER(BQ414),BQ414&gt;0))+(BR414="Stacked up")+(AND(ISNUMBER(BH414),BH414&gt;=-Settings!$B$17))+(AND(ISNUMBER(BK414),ISNUMBER(BM414),BK414&gt;0,BM414&gt;0))+(AND(ISNUMBER(AQ414),AQ414&gt;=Settings!$B$18))+(AND(ISNUMBER(BT414),BT414&gt;=Settings!$B$19,BT414&lt;=Settings!$B$20))+(AND(ISNUMBER(AS414),AS414&gt;0))+(AND(ISNUMBER(T414),ISNUMBER(M414),T414&gt;=Settings!$B$21,M414&gt;0))+(AND(ISNUMBER(AD414),ISNUMBER(M414),AD414&gt;=Settings!$B$22,M414&gt;0))+(AY414&gt;=1))</f>
        <v/>
      </c>
      <c r="BW414" s="91">
        <f>IF(OR(AY414=0,BF414&lt;&gt;"Y",BG414&lt;&gt;"Y"),"",1+SUMPRODUCT(($A$6:$A$2604=A414)*($AY$6:$AY$2604&gt;0)*($BF$6:$BF$2604="Y")*($BG$6:$BG$2604="Y")*(($AY$6:$AY$2604&gt;AY414)+($AY$6:$AY$2604=AY414)*($AD$6:$AD$2604&gt;AD414))))</f>
        <v/>
      </c>
    </row>
    <row r="415" ht="23.85" customHeight="1" s="55">
      <c r="A415" s="90" t="n">
        <v>46296</v>
      </c>
      <c r="B415" s="91" t="inlineStr">
        <is>
          <t>ACE</t>
        </is>
      </c>
      <c r="C415" s="91" t="inlineStr">
        <is>
          <t>INE731H01025</t>
        </is>
      </c>
      <c r="D415" s="91" t="inlineStr">
        <is>
          <t>Capital Goods</t>
        </is>
      </c>
      <c r="E415" s="91" t="inlineStr">
        <is>
          <t>Smallcap 250</t>
        </is>
      </c>
      <c r="F415" s="93" t="n">
        <v>14436</v>
      </c>
      <c r="G415" s="92" t="inlineStr">
        <is>
          <t>N</t>
        </is>
      </c>
      <c r="H415" s="94" t="n"/>
      <c r="I415" s="91" t="inlineStr">
        <is>
          <t>N</t>
        </is>
      </c>
      <c r="J415" s="92">
        <f>IF(K415="","N","Y")</f>
        <v/>
      </c>
      <c r="K415" s="94">
        <f>_xlfn.TEXTJOIN("; ",TRUE,IF(P415="52-wk low","52-wk low",""),IF(AND(AD415&gt;=Settings!$B$12,M415&lt;0),"Distribution",""),IF(AND(AJ415="Y",M415&lt;0,AK415&lt;-Settings!$B$13),"Long unwinding",""),IF(AND(AJ415="Y",M415&lt;0,AK415&gt;Settings!$B$13),"Short buildup",""))</f>
        <v/>
      </c>
      <c r="L415" s="95" t="n">
        <v>1212.3</v>
      </c>
      <c r="M415" s="96" t="n">
        <v>-1.6</v>
      </c>
      <c r="N415" s="93" t="n">
        <v>1403</v>
      </c>
      <c r="O415" s="91" t="inlineStr">
        <is>
          <t>None</t>
        </is>
      </c>
      <c r="P415" s="91" t="inlineStr">
        <is>
          <t>None</t>
        </is>
      </c>
      <c r="Q415" s="97" t="n">
        <v>4.66</v>
      </c>
      <c r="R415" s="96" t="n">
        <v>3.71</v>
      </c>
      <c r="S415" s="96" t="n">
        <v>1.31</v>
      </c>
      <c r="T415" s="96" t="n">
        <v>1.08</v>
      </c>
      <c r="U415" s="96" t="n">
        <v>1.04</v>
      </c>
      <c r="V415" s="103" t="n">
        <v>0.84</v>
      </c>
      <c r="W415" s="102" t="n">
        <v>6</v>
      </c>
      <c r="X415" s="93" t="n">
        <v>275</v>
      </c>
      <c r="Y415" s="91" t="inlineStr">
        <is>
          <t>None</t>
        </is>
      </c>
      <c r="Z415" s="99" t="n">
        <v>36.58</v>
      </c>
      <c r="AA415" s="96" t="n">
        <v>0.84</v>
      </c>
      <c r="AB415" s="96" t="n">
        <v>0.83</v>
      </c>
      <c r="AC415" s="96" t="n">
        <v>1.15</v>
      </c>
      <c r="AD415" s="96" t="n">
        <v>0.98</v>
      </c>
      <c r="AE415" s="96" t="n">
        <v>0.98</v>
      </c>
      <c r="AF415" s="103" t="n">
        <v>1.05</v>
      </c>
      <c r="AG415" s="91" t="inlineStr">
        <is>
          <t>Normal</t>
        </is>
      </c>
      <c r="AH415" s="100" t="n">
        <v>0</v>
      </c>
      <c r="AI415" s="101" t="n">
        <v>0</v>
      </c>
      <c r="AJ415" s="92" t="inlineStr">
        <is>
          <t>N</t>
        </is>
      </c>
      <c r="AK415" s="96" t="n"/>
      <c r="AL415" s="91" t="inlineStr">
        <is>
          <t>n/a</t>
        </is>
      </c>
      <c r="AM415" s="93" t="n"/>
      <c r="AN415" s="92" t="inlineStr">
        <is>
          <t>Smallcap250 MQ 100</t>
        </is>
      </c>
      <c r="AO415" s="102" t="n">
        <v>1</v>
      </c>
      <c r="AP415" s="103" t="n">
        <v>1.74</v>
      </c>
      <c r="AQ415" s="102" t="n">
        <v>85</v>
      </c>
      <c r="AR415" s="91" t="inlineStr">
        <is>
          <t>N</t>
        </is>
      </c>
      <c r="AS415" s="104" t="n">
        <v>5.9</v>
      </c>
      <c r="AT415" s="92">
        <f>IF(AND(P415="52-wk high",T415&gt;=Settings!$B$7),"Y","N")</f>
        <v/>
      </c>
      <c r="AU415" s="91">
        <f>IF(AND(AD415&gt;=Settings!$B$8,M415&gt;0),"Y","N")</f>
        <v/>
      </c>
      <c r="AV415" s="91">
        <f>IF(OR(AH415&gt;Settings!$B$9,AI415&gt;Settings!$B$9),"Y","N")</f>
        <v/>
      </c>
      <c r="AW415" s="91">
        <f>IF(AJ415&lt;&gt;"Y","n/a",IF(AND(M415&gt;0,AK415&gt;Settings!$B$10),"Y","N"))</f>
        <v/>
      </c>
      <c r="AX415" s="91">
        <f>IF(AO415&gt;=Settings!$B$11,"Y","N")</f>
        <v/>
      </c>
      <c r="AY415" s="99">
        <f>(AT415="Y")+(AU415="Y")+(AV415="Y")+(AW415="Y")+(AX415="Y")</f>
        <v/>
      </c>
      <c r="AZ415" s="94">
        <f>IF(AY415=0,"None",_xlfn.TEXTJOIN(", ",TRUE(),IF(AT415="Y","Breakout",""),IF(AU415="Y","Accumulation",""),IF(AV415="Y","Institutional buying",""),IF(AW415="Y","Long buildup",""),IF(AX415="Y","Momentum leader","")))</f>
        <v/>
      </c>
      <c r="BA415" s="94">
        <f>IF(BW415="","","Passes "&amp;AY415&amp;" of 5 buy-side scans"&amp;IF(G415="Y","; RED FLAG: filter out using Red flag column",""))</f>
        <v/>
      </c>
      <c r="BB415" s="91" t="inlineStr">
        <is>
          <t>None</t>
        </is>
      </c>
      <c r="BC415" s="92" t="inlineStr">
        <is>
          <t>N</t>
        </is>
      </c>
      <c r="BD415" s="94" t="n"/>
      <c r="BE415" s="94" t="n"/>
      <c r="BF415" s="92">
        <f>IF(R415*100000&gt;=Settings!$B$5,"Y","N")</f>
        <v/>
      </c>
      <c r="BG415" s="91">
        <f>IF(F415&gt;Settings!$B$6,"Y","N")</f>
        <v/>
      </c>
      <c r="BH415" s="97" t="n">
        <v>-4.39</v>
      </c>
      <c r="BI415" s="96" t="n">
        <v>-2.31</v>
      </c>
      <c r="BJ415" s="96" t="n">
        <v>10.83</v>
      </c>
      <c r="BK415" s="96" t="n">
        <v>21.34</v>
      </c>
      <c r="BL415" s="96" t="n">
        <v>49.39</v>
      </c>
      <c r="BM415" s="96" t="n">
        <v>13.34</v>
      </c>
      <c r="BN415" s="97" t="n">
        <v>1.71</v>
      </c>
      <c r="BO415" s="96" t="n">
        <v>6.68</v>
      </c>
      <c r="BP415" s="96" t="n">
        <v>13.02</v>
      </c>
      <c r="BQ415" s="96" t="n">
        <v>17.69</v>
      </c>
      <c r="BR415" s="91" t="inlineStr">
        <is>
          <t>Stacked up</t>
        </is>
      </c>
      <c r="BS415" s="91" t="inlineStr">
        <is>
          <t>None</t>
        </is>
      </c>
      <c r="BT415" s="96" t="n">
        <v>55.4</v>
      </c>
      <c r="BU415" s="91" t="inlineStr">
        <is>
          <t>N</t>
        </is>
      </c>
      <c r="BV415" s="99">
        <f>IF(OR(BF415&lt;&gt;"Y",BG415&lt;&gt;"Y"),"",(AND(ISNUMBER(BQ415),BQ415&gt;0))+(BR415="Stacked up")+(AND(ISNUMBER(BH415),BH415&gt;=-Settings!$B$17))+(AND(ISNUMBER(BK415),ISNUMBER(BM415),BK415&gt;0,BM415&gt;0))+(AND(ISNUMBER(AQ415),AQ415&gt;=Settings!$B$18))+(AND(ISNUMBER(BT415),BT415&gt;=Settings!$B$19,BT415&lt;=Settings!$B$20))+(AND(ISNUMBER(AS415),AS415&gt;0))+(AND(ISNUMBER(T415),ISNUMBER(M415),T415&gt;=Settings!$B$21,M415&gt;0))+(AND(ISNUMBER(AD415),ISNUMBER(M415),AD415&gt;=Settings!$B$22,M415&gt;0))+(AY415&gt;=1))</f>
        <v/>
      </c>
      <c r="BW415" s="91">
        <f>IF(OR(AY415=0,BF415&lt;&gt;"Y",BG415&lt;&gt;"Y"),"",1+SUMPRODUCT(($A$6:$A$2604=A415)*($AY$6:$AY$2604&gt;0)*($BF$6:$BF$2604="Y")*($BG$6:$BG$2604="Y")*(($AY$6:$AY$2604&gt;AY415)+($AY$6:$AY$2604=AY415)*($AD$6:$AD$2604&gt;AD415))))</f>
        <v/>
      </c>
    </row>
    <row r="416" ht="23.85" customHeight="1" s="55">
      <c r="A416" s="90" t="n">
        <v>46296</v>
      </c>
      <c r="B416" s="91" t="inlineStr">
        <is>
          <t>KFINTECH</t>
        </is>
      </c>
      <c r="C416" s="91" t="inlineStr">
        <is>
          <t>INE138Y01010</t>
        </is>
      </c>
      <c r="D416" s="91" t="inlineStr">
        <is>
          <t>Financial Services</t>
        </is>
      </c>
      <c r="E416" s="91" t="inlineStr">
        <is>
          <t>Smallcap 250</t>
        </is>
      </c>
      <c r="F416" s="93" t="n">
        <v>14383</v>
      </c>
      <c r="G416" s="92" t="inlineStr">
        <is>
          <t>N</t>
        </is>
      </c>
      <c r="H416" s="94" t="n"/>
      <c r="I416" s="91" t="inlineStr">
        <is>
          <t>N</t>
        </is>
      </c>
      <c r="J416" s="92">
        <f>IF(K416="","N","Y")</f>
        <v/>
      </c>
      <c r="K416" s="94">
        <f>_xlfn.TEXTJOIN("; ",TRUE,IF(P416="52-wk low","52-wk low",""),IF(AND(AD416&gt;=Settings!$B$12,M416&lt;0),"Distribution",""),IF(AND(AJ416="Y",M416&lt;0,AK416&lt;-Settings!$B$13),"Long unwinding",""),IF(AND(AJ416="Y",M416&lt;0,AK416&gt;Settings!$B$13),"Short buildup",""))</f>
        <v/>
      </c>
      <c r="L416" s="95" t="n">
        <v>832</v>
      </c>
      <c r="M416" s="96" t="n">
        <v>-0.95</v>
      </c>
      <c r="N416" s="93" t="n">
        <v>1021</v>
      </c>
      <c r="O416" s="91" t="inlineStr">
        <is>
          <t>None</t>
        </is>
      </c>
      <c r="P416" s="91" t="inlineStr">
        <is>
          <t>None</t>
        </is>
      </c>
      <c r="Q416" s="97" t="n">
        <v>8.58</v>
      </c>
      <c r="R416" s="96" t="n">
        <v>5.54</v>
      </c>
      <c r="S416" s="96" t="n">
        <v>1.5</v>
      </c>
      <c r="T416" s="96" t="n">
        <v>0.84</v>
      </c>
      <c r="U416" s="96" t="n">
        <v>0.79</v>
      </c>
      <c r="V416" s="103" t="n">
        <v>0.51</v>
      </c>
      <c r="W416" s="102" t="n">
        <v>1</v>
      </c>
      <c r="X416" s="93" t="n"/>
      <c r="Y416" s="91" t="inlineStr">
        <is>
          <t>None</t>
        </is>
      </c>
      <c r="Z416" s="99" t="n">
        <v>45.86</v>
      </c>
      <c r="AA416" s="96" t="n">
        <v>1.11</v>
      </c>
      <c r="AB416" s="96" t="n">
        <v>1.16</v>
      </c>
      <c r="AC416" s="96" t="n">
        <v>1.66</v>
      </c>
      <c r="AD416" s="96" t="n">
        <v>1.16</v>
      </c>
      <c r="AE416" s="96" t="n">
        <v>0.92</v>
      </c>
      <c r="AF416" s="103" t="n">
        <v>1.07</v>
      </c>
      <c r="AG416" s="91" t="inlineStr">
        <is>
          <t>Normal</t>
        </is>
      </c>
      <c r="AH416" s="100" t="n">
        <v>0</v>
      </c>
      <c r="AI416" s="101" t="n">
        <v>0</v>
      </c>
      <c r="AJ416" s="92" t="inlineStr">
        <is>
          <t>Y</t>
        </is>
      </c>
      <c r="AK416" s="96" t="n">
        <v>4.51</v>
      </c>
      <c r="AL416" s="91" t="inlineStr">
        <is>
          <t>Short buildup</t>
        </is>
      </c>
      <c r="AM416" s="93" t="n">
        <v>198</v>
      </c>
      <c r="AN416" s="92" t="inlineStr">
        <is>
          <t>None</t>
        </is>
      </c>
      <c r="AO416" s="102" t="n">
        <v>0</v>
      </c>
      <c r="AP416" s="103" t="n">
        <v>0.61</v>
      </c>
      <c r="AQ416" s="102" t="n">
        <v>21</v>
      </c>
      <c r="AR416" s="91" t="inlineStr">
        <is>
          <t>N</t>
        </is>
      </c>
      <c r="AS416" s="104" t="n">
        <v>0.6</v>
      </c>
      <c r="AT416" s="92">
        <f>IF(AND(P416="52-wk high",T416&gt;=Settings!$B$7),"Y","N")</f>
        <v/>
      </c>
      <c r="AU416" s="91">
        <f>IF(AND(AD416&gt;=Settings!$B$8,M416&gt;0),"Y","N")</f>
        <v/>
      </c>
      <c r="AV416" s="91">
        <f>IF(OR(AH416&gt;Settings!$B$9,AI416&gt;Settings!$B$9),"Y","N")</f>
        <v/>
      </c>
      <c r="AW416" s="91">
        <f>IF(AJ416&lt;&gt;"Y","n/a",IF(AND(M416&gt;0,AK416&gt;Settings!$B$10),"Y","N"))</f>
        <v/>
      </c>
      <c r="AX416" s="91">
        <f>IF(AO416&gt;=Settings!$B$11,"Y","N")</f>
        <v/>
      </c>
      <c r="AY416" s="99">
        <f>(AT416="Y")+(AU416="Y")+(AV416="Y")+(AW416="Y")+(AX416="Y")</f>
        <v/>
      </c>
      <c r="AZ416" s="94">
        <f>IF(AY416=0,"None",_xlfn.TEXTJOIN(", ",TRUE(),IF(AT416="Y","Breakout",""),IF(AU416="Y","Accumulation",""),IF(AV416="Y","Institutional buying",""),IF(AW416="Y","Long buildup",""),IF(AX416="Y","Momentum leader","")))</f>
        <v/>
      </c>
      <c r="BA416" s="94">
        <f>IF(BW416="","","Passes "&amp;AY416&amp;" of 5 buy-side scans"&amp;IF(G416="Y","; RED FLAG: filter out using Red flag column",""))</f>
        <v/>
      </c>
      <c r="BB416" s="91" t="inlineStr">
        <is>
          <t>None</t>
        </is>
      </c>
      <c r="BC416" s="92" t="inlineStr">
        <is>
          <t>N</t>
        </is>
      </c>
      <c r="BD416" s="94" t="n"/>
      <c r="BE416" s="94" t="n"/>
      <c r="BF416" s="92">
        <f>IF(R416*100000&gt;=Settings!$B$5,"Y","N")</f>
        <v/>
      </c>
      <c r="BG416" s="91">
        <f>IF(F416&gt;Settings!$B$6,"Y","N")</f>
        <v/>
      </c>
      <c r="BH416" s="97" t="n">
        <v>-31.52</v>
      </c>
      <c r="BI416" s="96" t="n">
        <v>-7.34</v>
      </c>
      <c r="BJ416" s="96" t="n">
        <v>-11.25</v>
      </c>
      <c r="BK416" s="96" t="n">
        <v>-5.63</v>
      </c>
      <c r="BL416" s="96" t="n">
        <v>-7.86</v>
      </c>
      <c r="BM416" s="96" t="n">
        <v>-22.99</v>
      </c>
      <c r="BN416" s="97" t="n">
        <v>-6.58</v>
      </c>
      <c r="BO416" s="96" t="n">
        <v>-8.26</v>
      </c>
      <c r="BP416" s="96" t="n">
        <v>-8.94</v>
      </c>
      <c r="BQ416" s="96" t="n">
        <v>-11.43</v>
      </c>
      <c r="BR416" s="91" t="inlineStr">
        <is>
          <t>Stacked down</t>
        </is>
      </c>
      <c r="BS416" s="91" t="inlineStr">
        <is>
          <t>None</t>
        </is>
      </c>
      <c r="BT416" s="96" t="n">
        <v>24.9</v>
      </c>
      <c r="BU416" s="91" t="inlineStr">
        <is>
          <t>N</t>
        </is>
      </c>
      <c r="BV416" s="99">
        <f>IF(OR(BF416&lt;&gt;"Y",BG416&lt;&gt;"Y"),"",(AND(ISNUMBER(BQ416),BQ416&gt;0))+(BR416="Stacked up")+(AND(ISNUMBER(BH416),BH416&gt;=-Settings!$B$17))+(AND(ISNUMBER(BK416),ISNUMBER(BM416),BK416&gt;0,BM416&gt;0))+(AND(ISNUMBER(AQ416),AQ416&gt;=Settings!$B$18))+(AND(ISNUMBER(BT416),BT416&gt;=Settings!$B$19,BT416&lt;=Settings!$B$20))+(AND(ISNUMBER(AS416),AS416&gt;0))+(AND(ISNUMBER(T416),ISNUMBER(M416),T416&gt;=Settings!$B$21,M416&gt;0))+(AND(ISNUMBER(AD416),ISNUMBER(M416),AD416&gt;=Settings!$B$22,M416&gt;0))+(AY416&gt;=1))</f>
        <v/>
      </c>
      <c r="BW416" s="91">
        <f>IF(OR(AY416=0,BF416&lt;&gt;"Y",BG416&lt;&gt;"Y"),"",1+SUMPRODUCT(($A$6:$A$2604=A416)*($AY$6:$AY$2604&gt;0)*($BF$6:$BF$2604="Y")*($BG$6:$BG$2604="Y")*(($AY$6:$AY$2604&gt;AY416)+($AY$6:$AY$2604=AY416)*($AD$6:$AD$2604&gt;AD416))))</f>
        <v/>
      </c>
    </row>
    <row r="417" ht="23.85" customHeight="1" s="55">
      <c r="A417" s="90" t="n">
        <v>46296</v>
      </c>
      <c r="B417" s="91" t="inlineStr">
        <is>
          <t>CONCORDBIO</t>
        </is>
      </c>
      <c r="C417" s="91" t="inlineStr">
        <is>
          <t>INE338H01029</t>
        </is>
      </c>
      <c r="D417" s="91" t="inlineStr">
        <is>
          <t>Healthcare</t>
        </is>
      </c>
      <c r="E417" s="91" t="inlineStr">
        <is>
          <t>Smallcap 250</t>
        </is>
      </c>
      <c r="F417" s="93" t="n">
        <v>14375</v>
      </c>
      <c r="G417" s="92" t="inlineStr">
        <is>
          <t>N</t>
        </is>
      </c>
      <c r="H417" s="94" t="n"/>
      <c r="I417" s="91" t="inlineStr">
        <is>
          <t>N</t>
        </is>
      </c>
      <c r="J417" s="92">
        <f>IF(K417="","N","Y")</f>
        <v/>
      </c>
      <c r="K417" s="94">
        <f>_xlfn.TEXTJOIN("; ",TRUE,IF(P417="52-wk low","52-wk low",""),IF(AND(AD417&gt;=Settings!$B$12,M417&lt;0),"Distribution",""),IF(AND(AJ417="Y",M417&lt;0,AK417&lt;-Settings!$B$13),"Long unwinding",""),IF(AND(AJ417="Y",M417&lt;0,AK417&gt;Settings!$B$13),"Short buildup",""))</f>
        <v/>
      </c>
      <c r="L417" s="95" t="n">
        <v>1374.1</v>
      </c>
      <c r="M417" s="96" t="n">
        <v>0.04</v>
      </c>
      <c r="N417" s="93" t="n">
        <v>566</v>
      </c>
      <c r="O417" s="91" t="inlineStr">
        <is>
          <t>None</t>
        </is>
      </c>
      <c r="P417" s="91" t="inlineStr">
        <is>
          <t>None</t>
        </is>
      </c>
      <c r="Q417" s="97" t="n">
        <v>1.47</v>
      </c>
      <c r="R417" s="96" t="n">
        <v>1.65</v>
      </c>
      <c r="S417" s="96" t="n">
        <v>0.91</v>
      </c>
      <c r="T417" s="96" t="n">
        <v>0.84</v>
      </c>
      <c r="U417" s="96" t="n">
        <v>0.57</v>
      </c>
      <c r="V417" s="103" t="n">
        <v>0.64</v>
      </c>
      <c r="W417" s="102" t="n">
        <v>3</v>
      </c>
      <c r="X417" s="93" t="n"/>
      <c r="Y417" s="91" t="inlineStr">
        <is>
          <t>None</t>
        </is>
      </c>
      <c r="Z417" s="99" t="n">
        <v>47.71</v>
      </c>
      <c r="AA417" s="96" t="n">
        <v>1.02</v>
      </c>
      <c r="AB417" s="96" t="n">
        <v>1.04</v>
      </c>
      <c r="AC417" s="96" t="n">
        <v>1</v>
      </c>
      <c r="AD417" s="96" t="n">
        <v>0.9399999999999999</v>
      </c>
      <c r="AE417" s="96" t="n">
        <v>0.84</v>
      </c>
      <c r="AF417" s="103" t="n">
        <v>1.33</v>
      </c>
      <c r="AG417" s="91" t="inlineStr">
        <is>
          <t>Normal</t>
        </is>
      </c>
      <c r="AH417" s="100" t="n">
        <v>0</v>
      </c>
      <c r="AI417" s="101" t="n">
        <v>0</v>
      </c>
      <c r="AJ417" s="92" t="inlineStr">
        <is>
          <t>N</t>
        </is>
      </c>
      <c r="AK417" s="96" t="n"/>
      <c r="AL417" s="91" t="inlineStr">
        <is>
          <t>n/a</t>
        </is>
      </c>
      <c r="AM417" s="93" t="n"/>
      <c r="AN417" s="92" t="inlineStr">
        <is>
          <t>None</t>
        </is>
      </c>
      <c r="AO417" s="102" t="n">
        <v>0</v>
      </c>
      <c r="AP417" s="103" t="n">
        <v>1.06</v>
      </c>
      <c r="AQ417" s="102" t="n">
        <v>65</v>
      </c>
      <c r="AR417" s="91" t="inlineStr">
        <is>
          <t>N</t>
        </is>
      </c>
      <c r="AS417" s="104" t="n">
        <v>3.79</v>
      </c>
      <c r="AT417" s="92">
        <f>IF(AND(P417="52-wk high",T417&gt;=Settings!$B$7),"Y","N")</f>
        <v/>
      </c>
      <c r="AU417" s="91">
        <f>IF(AND(AD417&gt;=Settings!$B$8,M417&gt;0),"Y","N")</f>
        <v/>
      </c>
      <c r="AV417" s="91">
        <f>IF(OR(AH417&gt;Settings!$B$9,AI417&gt;Settings!$B$9),"Y","N")</f>
        <v/>
      </c>
      <c r="AW417" s="91">
        <f>IF(AJ417&lt;&gt;"Y","n/a",IF(AND(M417&gt;0,AK417&gt;Settings!$B$10),"Y","N"))</f>
        <v/>
      </c>
      <c r="AX417" s="91">
        <f>IF(AO417&gt;=Settings!$B$11,"Y","N")</f>
        <v/>
      </c>
      <c r="AY417" s="99">
        <f>(AT417="Y")+(AU417="Y")+(AV417="Y")+(AW417="Y")+(AX417="Y")</f>
        <v/>
      </c>
      <c r="AZ417" s="94">
        <f>IF(AY417=0,"None",_xlfn.TEXTJOIN(", ",TRUE(),IF(AT417="Y","Breakout",""),IF(AU417="Y","Accumulation",""),IF(AV417="Y","Institutional buying",""),IF(AW417="Y","Long buildup",""),IF(AX417="Y","Momentum leader","")))</f>
        <v/>
      </c>
      <c r="BA417" s="94">
        <f>IF(BW417="","","Passes "&amp;AY417&amp;" of 5 buy-side scans"&amp;IF(G417="Y","; RED FLAG: filter out using Red flag column",""))</f>
        <v/>
      </c>
      <c r="BB417" s="91" t="inlineStr">
        <is>
          <t>None</t>
        </is>
      </c>
      <c r="BC417" s="92" t="inlineStr">
        <is>
          <t>Y</t>
        </is>
      </c>
      <c r="BD417" s="94" t="inlineStr">
        <is>
          <t>PE &gt; 50</t>
        </is>
      </c>
      <c r="BE417" s="94" t="n"/>
      <c r="BF417" s="92">
        <f>IF(R417*100000&gt;=Settings!$B$5,"Y","N")</f>
        <v/>
      </c>
      <c r="BG417" s="91">
        <f>IF(F417&gt;Settings!$B$6,"Y","N")</f>
        <v/>
      </c>
      <c r="BH417" s="97" t="n">
        <v>-17.6</v>
      </c>
      <c r="BI417" s="96" t="n">
        <v>-7.08</v>
      </c>
      <c r="BJ417" s="96" t="n">
        <v>-7.42</v>
      </c>
      <c r="BK417" s="96" t="n">
        <v>6.83</v>
      </c>
      <c r="BL417" s="96" t="n">
        <v>34.72</v>
      </c>
      <c r="BM417" s="96" t="n">
        <v>-15.92</v>
      </c>
      <c r="BN417" s="97" t="n">
        <v>-5.47</v>
      </c>
      <c r="BO417" s="96" t="n">
        <v>-4.07</v>
      </c>
      <c r="BP417" s="96" t="n">
        <v>-0.2</v>
      </c>
      <c r="BQ417" s="96" t="n">
        <v>1.35</v>
      </c>
      <c r="BR417" s="91" t="inlineStr">
        <is>
          <t>Mixed</t>
        </is>
      </c>
      <c r="BS417" s="91" t="inlineStr">
        <is>
          <t>None</t>
        </is>
      </c>
      <c r="BT417" s="96" t="n">
        <v>35.4</v>
      </c>
      <c r="BU417" s="91" t="inlineStr">
        <is>
          <t>N</t>
        </is>
      </c>
      <c r="BV417" s="99">
        <f>IF(OR(BF417&lt;&gt;"Y",BG417&lt;&gt;"Y"),"",(AND(ISNUMBER(BQ417),BQ417&gt;0))+(BR417="Stacked up")+(AND(ISNUMBER(BH417),BH417&gt;=-Settings!$B$17))+(AND(ISNUMBER(BK417),ISNUMBER(BM417),BK417&gt;0,BM417&gt;0))+(AND(ISNUMBER(AQ417),AQ417&gt;=Settings!$B$18))+(AND(ISNUMBER(BT417),BT417&gt;=Settings!$B$19,BT417&lt;=Settings!$B$20))+(AND(ISNUMBER(AS417),AS417&gt;0))+(AND(ISNUMBER(T417),ISNUMBER(M417),T417&gt;=Settings!$B$21,M417&gt;0))+(AND(ISNUMBER(AD417),ISNUMBER(M417),AD417&gt;=Settings!$B$22,M417&gt;0))+(AY417&gt;=1))</f>
        <v/>
      </c>
      <c r="BW417" s="91">
        <f>IF(OR(AY417=0,BF417&lt;&gt;"Y",BG417&lt;&gt;"Y"),"",1+SUMPRODUCT(($A$6:$A$2604=A417)*($AY$6:$AY$2604&gt;0)*($BF$6:$BF$2604="Y")*($BG$6:$BG$2604="Y")*(($AY$6:$AY$2604&gt;AY417)+($AY$6:$AY$2604=AY417)*($AD$6:$AD$2604&gt;AD417))))</f>
        <v/>
      </c>
    </row>
    <row r="418" ht="23.85" customHeight="1" s="55">
      <c r="A418" s="90" t="n">
        <v>46296</v>
      </c>
      <c r="B418" s="91" t="inlineStr">
        <is>
          <t>CIEINDIA</t>
        </is>
      </c>
      <c r="C418" s="91" t="inlineStr">
        <is>
          <t>INE536H01010</t>
        </is>
      </c>
      <c r="D418" s="91" t="inlineStr">
        <is>
          <t>Automobile and Auto Components</t>
        </is>
      </c>
      <c r="E418" s="91" t="inlineStr">
        <is>
          <t>Smallcap 250</t>
        </is>
      </c>
      <c r="F418" s="93" t="n">
        <v>14277</v>
      </c>
      <c r="G418" s="92" t="inlineStr">
        <is>
          <t>N</t>
        </is>
      </c>
      <c r="H418" s="94" t="n"/>
      <c r="I418" s="91" t="inlineStr">
        <is>
          <t>N</t>
        </is>
      </c>
      <c r="J418" s="92">
        <f>IF(K418="","N","Y")</f>
        <v/>
      </c>
      <c r="K418" s="94">
        <f>_xlfn.TEXTJOIN("; ",TRUE,IF(P418="52-wk low","52-wk low",""),IF(AND(AD418&gt;=Settings!$B$12,M418&lt;0),"Distribution",""),IF(AND(AJ418="Y",M418&lt;0,AK418&lt;-Settings!$B$13),"Long unwinding",""),IF(AND(AJ418="Y",M418&lt;0,AK418&gt;Settings!$B$13),"Short buildup",""))</f>
        <v/>
      </c>
      <c r="L418" s="95" t="n">
        <v>376.35</v>
      </c>
      <c r="M418" s="96" t="n">
        <v>-2.58</v>
      </c>
      <c r="N418" s="93" t="n">
        <v>1931</v>
      </c>
      <c r="O418" s="91" t="inlineStr">
        <is>
          <t>None</t>
        </is>
      </c>
      <c r="P418" s="91" t="inlineStr">
        <is>
          <t>None</t>
        </is>
      </c>
      <c r="Q418" s="97" t="n">
        <v>2.6</v>
      </c>
      <c r="R418" s="96" t="n">
        <v>2.62</v>
      </c>
      <c r="S418" s="96" t="n">
        <v>1</v>
      </c>
      <c r="T418" s="96" t="n">
        <v>0.54</v>
      </c>
      <c r="U418" s="96" t="n">
        <v>0.66</v>
      </c>
      <c r="V418" s="103" t="n">
        <v>0.6899999999999999</v>
      </c>
      <c r="W418" s="102" t="n">
        <v>1</v>
      </c>
      <c r="X418" s="93" t="n"/>
      <c r="Y418" s="91" t="inlineStr">
        <is>
          <t>None</t>
        </is>
      </c>
      <c r="Z418" s="99" t="n">
        <v>45.64</v>
      </c>
      <c r="AA418" s="96" t="n">
        <v>0.8100000000000001</v>
      </c>
      <c r="AB418" s="96" t="n">
        <v>0.78</v>
      </c>
      <c r="AC418" s="96" t="n">
        <v>0.8</v>
      </c>
      <c r="AD418" s="96" t="n">
        <v>0.48</v>
      </c>
      <c r="AE418" s="96" t="n">
        <v>0.57</v>
      </c>
      <c r="AF418" s="103" t="n">
        <v>1.07</v>
      </c>
      <c r="AG418" s="91" t="inlineStr">
        <is>
          <t>Normal</t>
        </is>
      </c>
      <c r="AH418" s="100" t="n">
        <v>0</v>
      </c>
      <c r="AI418" s="101" t="n">
        <v>0</v>
      </c>
      <c r="AJ418" s="92" t="inlineStr">
        <is>
          <t>N</t>
        </is>
      </c>
      <c r="AK418" s="96" t="n"/>
      <c r="AL418" s="91" t="inlineStr">
        <is>
          <t>n/a</t>
        </is>
      </c>
      <c r="AM418" s="93" t="n"/>
      <c r="AN418" s="92" t="inlineStr">
        <is>
          <t>None</t>
        </is>
      </c>
      <c r="AO418" s="102" t="n">
        <v>0</v>
      </c>
      <c r="AP418" s="103" t="n">
        <v>0.61</v>
      </c>
      <c r="AQ418" s="102" t="n">
        <v>21</v>
      </c>
      <c r="AR418" s="91" t="inlineStr">
        <is>
          <t>N</t>
        </is>
      </c>
      <c r="AS418" s="104" t="n">
        <v>0.5600000000000001</v>
      </c>
      <c r="AT418" s="92">
        <f>IF(AND(P418="52-wk high",T418&gt;=Settings!$B$7),"Y","N")</f>
        <v/>
      </c>
      <c r="AU418" s="91">
        <f>IF(AND(AD418&gt;=Settings!$B$8,M418&gt;0),"Y","N")</f>
        <v/>
      </c>
      <c r="AV418" s="91">
        <f>IF(OR(AH418&gt;Settings!$B$9,AI418&gt;Settings!$B$9),"Y","N")</f>
        <v/>
      </c>
      <c r="AW418" s="91">
        <f>IF(AJ418&lt;&gt;"Y","n/a",IF(AND(M418&gt;0,AK418&gt;Settings!$B$10),"Y","N"))</f>
        <v/>
      </c>
      <c r="AX418" s="91">
        <f>IF(AO418&gt;=Settings!$B$11,"Y","N")</f>
        <v/>
      </c>
      <c r="AY418" s="99">
        <f>(AT418="Y")+(AU418="Y")+(AV418="Y")+(AW418="Y")+(AX418="Y")</f>
        <v/>
      </c>
      <c r="AZ418" s="94">
        <f>IF(AY418=0,"None",_xlfn.TEXTJOIN(", ",TRUE(),IF(AT418="Y","Breakout",""),IF(AU418="Y","Accumulation",""),IF(AV418="Y","Institutional buying",""),IF(AW418="Y","Long buildup",""),IF(AX418="Y","Momentum leader","")))</f>
        <v/>
      </c>
      <c r="BA418" s="94">
        <f>IF(BW418="","","Passes "&amp;AY418&amp;" of 5 buy-side scans"&amp;IF(G418="Y","; RED FLAG: filter out using Red flag column",""))</f>
        <v/>
      </c>
      <c r="BB418" s="91" t="inlineStr">
        <is>
          <t>None</t>
        </is>
      </c>
      <c r="BC418" s="92" t="inlineStr">
        <is>
          <t>N</t>
        </is>
      </c>
      <c r="BD418" s="94" t="n"/>
      <c r="BE418" s="94" t="n"/>
      <c r="BF418" s="92">
        <f>IF(R418*100000&gt;=Settings!$B$5,"Y","N")</f>
        <v/>
      </c>
      <c r="BG418" s="91">
        <f>IF(F418&gt;Settings!$B$6,"Y","N")</f>
        <v/>
      </c>
      <c r="BH418" s="97" t="n">
        <v>-28.45</v>
      </c>
      <c r="BI418" s="96" t="n">
        <v>-3.24</v>
      </c>
      <c r="BJ418" s="96" t="n">
        <v>-3.71</v>
      </c>
      <c r="BK418" s="96" t="n">
        <v>-17.99</v>
      </c>
      <c r="BL418" s="96" t="n">
        <v>-17.28</v>
      </c>
      <c r="BM418" s="96" t="n">
        <v>-9</v>
      </c>
      <c r="BN418" s="97" t="n">
        <v>-2.58</v>
      </c>
      <c r="BO418" s="96" t="n">
        <v>-6.07</v>
      </c>
      <c r="BP418" s="96" t="n">
        <v>-9.880000000000001</v>
      </c>
      <c r="BQ418" s="96" t="n">
        <v>-12.22</v>
      </c>
      <c r="BR418" s="91" t="inlineStr">
        <is>
          <t>Stacked down</t>
        </is>
      </c>
      <c r="BS418" s="91" t="inlineStr">
        <is>
          <t>None</t>
        </is>
      </c>
      <c r="BT418" s="96" t="n">
        <v>40</v>
      </c>
      <c r="BU418" s="91" t="inlineStr">
        <is>
          <t>N</t>
        </is>
      </c>
      <c r="BV418" s="99">
        <f>IF(OR(BF418&lt;&gt;"Y",BG418&lt;&gt;"Y"),"",(AND(ISNUMBER(BQ418),BQ418&gt;0))+(BR418="Stacked up")+(AND(ISNUMBER(BH418),BH418&gt;=-Settings!$B$17))+(AND(ISNUMBER(BK418),ISNUMBER(BM418),BK418&gt;0,BM418&gt;0))+(AND(ISNUMBER(AQ418),AQ418&gt;=Settings!$B$18))+(AND(ISNUMBER(BT418),BT418&gt;=Settings!$B$19,BT418&lt;=Settings!$B$20))+(AND(ISNUMBER(AS418),AS418&gt;0))+(AND(ISNUMBER(T418),ISNUMBER(M418),T418&gt;=Settings!$B$21,M418&gt;0))+(AND(ISNUMBER(AD418),ISNUMBER(M418),AD418&gt;=Settings!$B$22,M418&gt;0))+(AY418&gt;=1))</f>
        <v/>
      </c>
      <c r="BW418" s="91">
        <f>IF(OR(AY418=0,BF418&lt;&gt;"Y",BG418&lt;&gt;"Y"),"",1+SUMPRODUCT(($A$6:$A$2604=A418)*($AY$6:$AY$2604&gt;0)*($BF$6:$BF$2604="Y")*($BG$6:$BG$2604="Y")*(($AY$6:$AY$2604&gt;AY418)+($AY$6:$AY$2604=AY418)*($AD$6:$AD$2604&gt;AD418))))</f>
        <v/>
      </c>
    </row>
    <row r="419" ht="23.85" customHeight="1" s="55">
      <c r="A419" s="90" t="n">
        <v>46296</v>
      </c>
      <c r="B419" s="91" t="inlineStr">
        <is>
          <t>ZENTEC</t>
        </is>
      </c>
      <c r="C419" s="91" t="inlineStr">
        <is>
          <t>INE251B01027</t>
        </is>
      </c>
      <c r="D419" s="91" t="inlineStr">
        <is>
          <t>Capital Goods</t>
        </is>
      </c>
      <c r="E419" s="91" t="inlineStr">
        <is>
          <t>Smallcap 250</t>
        </is>
      </c>
      <c r="F419" s="93" t="n">
        <v>14231</v>
      </c>
      <c r="G419" s="92" t="inlineStr">
        <is>
          <t>N</t>
        </is>
      </c>
      <c r="H419" s="94" t="n"/>
      <c r="I419" s="91" t="inlineStr">
        <is>
          <t>N</t>
        </is>
      </c>
      <c r="J419" s="92">
        <f>IF(K419="","N","Y")</f>
        <v/>
      </c>
      <c r="K419" s="94">
        <f>_xlfn.TEXTJOIN("; ",TRUE,IF(P419="52-wk low","52-wk low",""),IF(AND(AD419&gt;=Settings!$B$12,M419&lt;0),"Distribution",""),IF(AND(AJ419="Y",M419&lt;0,AK419&lt;-Settings!$B$13),"Long unwinding",""),IF(AND(AJ419="Y",M419&lt;0,AK419&gt;Settings!$B$13),"Short buildup",""))</f>
        <v/>
      </c>
      <c r="L419" s="95" t="n">
        <v>1576.1</v>
      </c>
      <c r="M419" s="96" t="n">
        <v>-1.81</v>
      </c>
      <c r="N419" s="93" t="n">
        <v>1532</v>
      </c>
      <c r="O419" s="91" t="inlineStr">
        <is>
          <t>None</t>
        </is>
      </c>
      <c r="P419" s="91" t="inlineStr">
        <is>
          <t>None</t>
        </is>
      </c>
      <c r="Q419" s="97" t="n">
        <v>2.51</v>
      </c>
      <c r="R419" s="96" t="n">
        <v>2.81</v>
      </c>
      <c r="S419" s="96" t="n">
        <v>0.87</v>
      </c>
      <c r="T419" s="96" t="n">
        <v>0.59</v>
      </c>
      <c r="U419" s="96" t="n">
        <v>0.4</v>
      </c>
      <c r="V419" s="103" t="n">
        <v>0.45</v>
      </c>
      <c r="W419" s="102" t="n">
        <v>0</v>
      </c>
      <c r="X419" s="93" t="n"/>
      <c r="Y419" s="91" t="inlineStr">
        <is>
          <t>None</t>
        </is>
      </c>
      <c r="Z419" s="99" t="n">
        <v>44.59</v>
      </c>
      <c r="AA419" s="96" t="n">
        <v>1.14</v>
      </c>
      <c r="AB419" s="96" t="n">
        <v>1.18</v>
      </c>
      <c r="AC419" s="96" t="n">
        <v>1.01</v>
      </c>
      <c r="AD419" s="96" t="n">
        <v>0.76</v>
      </c>
      <c r="AE419" s="96" t="n">
        <v>0.57</v>
      </c>
      <c r="AF419" s="103" t="n">
        <v>1.24</v>
      </c>
      <c r="AG419" s="91" t="inlineStr">
        <is>
          <t>Normal</t>
        </is>
      </c>
      <c r="AH419" s="100" t="n">
        <v>0</v>
      </c>
      <c r="AI419" s="101" t="n">
        <v>0</v>
      </c>
      <c r="AJ419" s="92" t="inlineStr">
        <is>
          <t>N</t>
        </is>
      </c>
      <c r="AK419" s="96" t="n"/>
      <c r="AL419" s="91" t="inlineStr">
        <is>
          <t>n/a</t>
        </is>
      </c>
      <c r="AM419" s="93" t="n"/>
      <c r="AN419" s="92" t="inlineStr">
        <is>
          <t>Smallcap250 MQ 100; MidSmall400 MQ 100</t>
        </is>
      </c>
      <c r="AO419" s="102" t="n">
        <v>2</v>
      </c>
      <c r="AP419" s="103" t="n">
        <v>1.12</v>
      </c>
      <c r="AQ419" s="102" t="n">
        <v>67</v>
      </c>
      <c r="AR419" s="91" t="inlineStr">
        <is>
          <t>N</t>
        </is>
      </c>
      <c r="AS419" s="104" t="n">
        <v>5.9</v>
      </c>
      <c r="AT419" s="92">
        <f>IF(AND(P419="52-wk high",T419&gt;=Settings!$B$7),"Y","N")</f>
        <v/>
      </c>
      <c r="AU419" s="91">
        <f>IF(AND(AD419&gt;=Settings!$B$8,M419&gt;0),"Y","N")</f>
        <v/>
      </c>
      <c r="AV419" s="91">
        <f>IF(OR(AH419&gt;Settings!$B$9,AI419&gt;Settings!$B$9),"Y","N")</f>
        <v/>
      </c>
      <c r="AW419" s="91">
        <f>IF(AJ419&lt;&gt;"Y","n/a",IF(AND(M419&gt;0,AK419&gt;Settings!$B$10),"Y","N"))</f>
        <v/>
      </c>
      <c r="AX419" s="91">
        <f>IF(AO419&gt;=Settings!$B$11,"Y","N")</f>
        <v/>
      </c>
      <c r="AY419" s="99">
        <f>(AT419="Y")+(AU419="Y")+(AV419="Y")+(AW419="Y")+(AX419="Y")</f>
        <v/>
      </c>
      <c r="AZ419" s="94">
        <f>IF(AY419=0,"None",_xlfn.TEXTJOIN(", ",TRUE(),IF(AT419="Y","Breakout",""),IF(AU419="Y","Accumulation",""),IF(AV419="Y","Institutional buying",""),IF(AW419="Y","Long buildup",""),IF(AX419="Y","Momentum leader","")))</f>
        <v/>
      </c>
      <c r="BA419" s="94">
        <f>IF(BW419="","","Passes "&amp;AY419&amp;" of 5 buy-side scans"&amp;IF(G419="Y","; RED FLAG: filter out using Red flag column",""))</f>
        <v/>
      </c>
      <c r="BB419" s="91" t="inlineStr">
        <is>
          <t>None</t>
        </is>
      </c>
      <c r="BC419" s="92" t="inlineStr">
        <is>
          <t>Y</t>
        </is>
      </c>
      <c r="BD419" s="94" t="inlineStr">
        <is>
          <t>PE &gt; 50</t>
        </is>
      </c>
      <c r="BE419" s="94" t="n"/>
      <c r="BF419" s="92">
        <f>IF(R419*100000&gt;=Settings!$B$5,"Y","N")</f>
        <v/>
      </c>
      <c r="BG419" s="91">
        <f>IF(F419&gt;Settings!$B$6,"Y","N")</f>
        <v/>
      </c>
      <c r="BH419" s="97" t="n">
        <v>-22.88</v>
      </c>
      <c r="BI419" s="96" t="n">
        <v>-4.23</v>
      </c>
      <c r="BJ419" s="96" t="n">
        <v>-11.49</v>
      </c>
      <c r="BK419" s="96" t="n">
        <v>-10.61</v>
      </c>
      <c r="BL419" s="96" t="n">
        <v>17.15</v>
      </c>
      <c r="BM419" s="96" t="n">
        <v>7.44</v>
      </c>
      <c r="BN419" s="97" t="n">
        <v>-6.49</v>
      </c>
      <c r="BO419" s="96" t="n">
        <v>-8.970000000000001</v>
      </c>
      <c r="BP419" s="96" t="n">
        <v>-7.91</v>
      </c>
      <c r="BQ419" s="96" t="n">
        <v>-4.08</v>
      </c>
      <c r="BR419" s="91" t="inlineStr">
        <is>
          <t>Mixed</t>
        </is>
      </c>
      <c r="BS419" s="91" t="inlineStr">
        <is>
          <t>None</t>
        </is>
      </c>
      <c r="BT419" s="96" t="n">
        <v>24.7</v>
      </c>
      <c r="BU419" s="91" t="inlineStr">
        <is>
          <t>N</t>
        </is>
      </c>
      <c r="BV419" s="99">
        <f>IF(OR(BF419&lt;&gt;"Y",BG419&lt;&gt;"Y"),"",(AND(ISNUMBER(BQ419),BQ419&gt;0))+(BR419="Stacked up")+(AND(ISNUMBER(BH419),BH419&gt;=-Settings!$B$17))+(AND(ISNUMBER(BK419),ISNUMBER(BM419),BK419&gt;0,BM419&gt;0))+(AND(ISNUMBER(AQ419),AQ419&gt;=Settings!$B$18))+(AND(ISNUMBER(BT419),BT419&gt;=Settings!$B$19,BT419&lt;=Settings!$B$20))+(AND(ISNUMBER(AS419),AS419&gt;0))+(AND(ISNUMBER(T419),ISNUMBER(M419),T419&gt;=Settings!$B$21,M419&gt;0))+(AND(ISNUMBER(AD419),ISNUMBER(M419),AD419&gt;=Settings!$B$22,M419&gt;0))+(AY419&gt;=1))</f>
        <v/>
      </c>
      <c r="BW419" s="91">
        <f>IF(OR(AY419=0,BF419&lt;&gt;"Y",BG419&lt;&gt;"Y"),"",1+SUMPRODUCT(($A$6:$A$2604=A419)*($AY$6:$AY$2604&gt;0)*($BF$6:$BF$2604="Y")*($BG$6:$BG$2604="Y")*(($AY$6:$AY$2604&gt;AY419)+($AY$6:$AY$2604=AY419)*($AD$6:$AD$2604&gt;AD419))))</f>
        <v/>
      </c>
    </row>
    <row r="420" ht="23.85" customHeight="1" s="55">
      <c r="A420" s="90" t="n">
        <v>46296</v>
      </c>
      <c r="B420" s="91" t="inlineStr">
        <is>
          <t>BBOX</t>
        </is>
      </c>
      <c r="C420" s="91" t="inlineStr">
        <is>
          <t>INE676A01027</t>
        </is>
      </c>
      <c r="D420" s="91" t="inlineStr">
        <is>
          <t>Information Technology</t>
        </is>
      </c>
      <c r="E420" s="91" t="inlineStr">
        <is>
          <t>Smallcap 250</t>
        </is>
      </c>
      <c r="F420" s="93" t="n">
        <v>14134</v>
      </c>
      <c r="G420" s="92" t="inlineStr">
        <is>
          <t>N</t>
        </is>
      </c>
      <c r="H420" s="94" t="n"/>
      <c r="I420" s="91" t="inlineStr">
        <is>
          <t>N</t>
        </is>
      </c>
      <c r="J420" s="92">
        <f>IF(K420="","N","Y")</f>
        <v/>
      </c>
      <c r="K420" s="94">
        <f>_xlfn.TEXTJOIN("; ",TRUE,IF(P420="52-wk low","52-wk low",""),IF(AND(AD420&gt;=Settings!$B$12,M420&lt;0),"Distribution",""),IF(AND(AJ420="Y",M420&lt;0,AK420&lt;-Settings!$B$13),"Long unwinding",""),IF(AND(AJ420="Y",M420&lt;0,AK420&gt;Settings!$B$13),"Short buildup",""))</f>
        <v/>
      </c>
      <c r="L420" s="95" t="n">
        <v>795.85</v>
      </c>
      <c r="M420" s="96" t="n">
        <v>-1.11</v>
      </c>
      <c r="N420" s="93" t="n">
        <v>1106</v>
      </c>
      <c r="O420" s="91" t="inlineStr">
        <is>
          <t>None</t>
        </is>
      </c>
      <c r="P420" s="91" t="inlineStr">
        <is>
          <t>None</t>
        </is>
      </c>
      <c r="Q420" s="97" t="n">
        <v>7.36</v>
      </c>
      <c r="R420" s="96" t="n">
        <v>7.07</v>
      </c>
      <c r="S420" s="96" t="n">
        <v>1.08</v>
      </c>
      <c r="T420" s="96" t="n">
        <v>1.41</v>
      </c>
      <c r="U420" s="96" t="n">
        <v>0.97</v>
      </c>
      <c r="V420" s="103" t="n">
        <v>0.95</v>
      </c>
      <c r="W420" s="102" t="n">
        <v>7</v>
      </c>
      <c r="X420" s="93" t="n"/>
      <c r="Y420" s="91" t="inlineStr">
        <is>
          <t>None</t>
        </is>
      </c>
      <c r="Z420" s="99" t="n">
        <v>33.94</v>
      </c>
      <c r="AA420" s="96" t="n">
        <v>0.92</v>
      </c>
      <c r="AB420" s="96" t="n">
        <v>0.8100000000000001</v>
      </c>
      <c r="AC420" s="96" t="n">
        <v>1.1</v>
      </c>
      <c r="AD420" s="96" t="n">
        <v>1.3</v>
      </c>
      <c r="AE420" s="96" t="n">
        <v>1.04</v>
      </c>
      <c r="AF420" s="103" t="n">
        <v>1.03</v>
      </c>
      <c r="AG420" s="91" t="inlineStr">
        <is>
          <t>Normal</t>
        </is>
      </c>
      <c r="AH420" s="100" t="n">
        <v>0</v>
      </c>
      <c r="AI420" s="101" t="n">
        <v>0</v>
      </c>
      <c r="AJ420" s="92" t="inlineStr">
        <is>
          <t>N</t>
        </is>
      </c>
      <c r="AK420" s="96" t="n"/>
      <c r="AL420" s="91" t="inlineStr">
        <is>
          <t>n/a</t>
        </is>
      </c>
      <c r="AM420" s="93" t="n"/>
      <c r="AN420" s="92" t="inlineStr">
        <is>
          <t>None</t>
        </is>
      </c>
      <c r="AO420" s="102" t="n">
        <v>0</v>
      </c>
      <c r="AP420" s="103" t="n">
        <v>2.05</v>
      </c>
      <c r="AQ420" s="102" t="n">
        <v>90</v>
      </c>
      <c r="AR420" s="91" t="inlineStr">
        <is>
          <t>N</t>
        </is>
      </c>
      <c r="AS420" s="104" t="n">
        <v>-0.75</v>
      </c>
      <c r="AT420" s="92">
        <f>IF(AND(P420="52-wk high",T420&gt;=Settings!$B$7),"Y","N")</f>
        <v/>
      </c>
      <c r="AU420" s="91">
        <f>IF(AND(AD420&gt;=Settings!$B$8,M420&gt;0),"Y","N")</f>
        <v/>
      </c>
      <c r="AV420" s="91">
        <f>IF(OR(AH420&gt;Settings!$B$9,AI420&gt;Settings!$B$9),"Y","N")</f>
        <v/>
      </c>
      <c r="AW420" s="91">
        <f>IF(AJ420&lt;&gt;"Y","n/a",IF(AND(M420&gt;0,AK420&gt;Settings!$B$10),"Y","N"))</f>
        <v/>
      </c>
      <c r="AX420" s="91">
        <f>IF(AO420&gt;=Settings!$B$11,"Y","N")</f>
        <v/>
      </c>
      <c r="AY420" s="99">
        <f>(AT420="Y")+(AU420="Y")+(AV420="Y")+(AW420="Y")+(AX420="Y")</f>
        <v/>
      </c>
      <c r="AZ420" s="94">
        <f>IF(AY420=0,"None",_xlfn.TEXTJOIN(", ",TRUE(),IF(AT420="Y","Breakout",""),IF(AU420="Y","Accumulation",""),IF(AV420="Y","Institutional buying",""),IF(AW420="Y","Long buildup",""),IF(AX420="Y","Momentum leader","")))</f>
        <v/>
      </c>
      <c r="BA420" s="94">
        <f>IF(BW420="","","Passes "&amp;AY420&amp;" of 5 buy-side scans"&amp;IF(G420="Y","; RED FLAG: filter out using Red flag column",""))</f>
        <v/>
      </c>
      <c r="BB420" s="91" t="inlineStr">
        <is>
          <t>None</t>
        </is>
      </c>
      <c r="BC420" s="92" t="inlineStr">
        <is>
          <t>Y</t>
        </is>
      </c>
      <c r="BD420" s="94" t="inlineStr">
        <is>
          <t>PE &gt; 50; High-low range &gt;100% in 6 months</t>
        </is>
      </c>
      <c r="BE420" s="94" t="n"/>
      <c r="BF420" s="92">
        <f>IF(R420*100000&gt;=Settings!$B$5,"Y","N")</f>
        <v/>
      </c>
      <c r="BG420" s="91">
        <f>IF(F420&gt;Settings!$B$6,"Y","N")</f>
        <v/>
      </c>
      <c r="BH420" s="97" t="n">
        <v>-27.85</v>
      </c>
      <c r="BI420" s="96" t="n">
        <v>0.06</v>
      </c>
      <c r="BJ420" s="96" t="n">
        <v>10.54</v>
      </c>
      <c r="BK420" s="96" t="n">
        <v>-17.31</v>
      </c>
      <c r="BL420" s="96" t="n">
        <v>66.65000000000001</v>
      </c>
      <c r="BM420" s="96" t="n">
        <v>49.53</v>
      </c>
      <c r="BN420" s="97" t="n">
        <v>1.14</v>
      </c>
      <c r="BO420" s="96" t="n">
        <v>0.8</v>
      </c>
      <c r="BP420" s="96" t="n">
        <v>1.89</v>
      </c>
      <c r="BQ420" s="96" t="n">
        <v>10</v>
      </c>
      <c r="BR420" s="91" t="inlineStr">
        <is>
          <t>Mixed</t>
        </is>
      </c>
      <c r="BS420" s="91" t="inlineStr">
        <is>
          <t>None</t>
        </is>
      </c>
      <c r="BT420" s="96" t="n">
        <v>52.5</v>
      </c>
      <c r="BU420" s="91" t="inlineStr">
        <is>
          <t>N</t>
        </is>
      </c>
      <c r="BV420" s="99">
        <f>IF(OR(BF420&lt;&gt;"Y",BG420&lt;&gt;"Y"),"",(AND(ISNUMBER(BQ420),BQ420&gt;0))+(BR420="Stacked up")+(AND(ISNUMBER(BH420),BH420&gt;=-Settings!$B$17))+(AND(ISNUMBER(BK420),ISNUMBER(BM420),BK420&gt;0,BM420&gt;0))+(AND(ISNUMBER(AQ420),AQ420&gt;=Settings!$B$18))+(AND(ISNUMBER(BT420),BT420&gt;=Settings!$B$19,BT420&lt;=Settings!$B$20))+(AND(ISNUMBER(AS420),AS420&gt;0))+(AND(ISNUMBER(T420),ISNUMBER(M420),T420&gt;=Settings!$B$21,M420&gt;0))+(AND(ISNUMBER(AD420),ISNUMBER(M420),AD420&gt;=Settings!$B$22,M420&gt;0))+(AY420&gt;=1))</f>
        <v/>
      </c>
      <c r="BW420" s="91">
        <f>IF(OR(AY420=0,BF420&lt;&gt;"Y",BG420&lt;&gt;"Y"),"",1+SUMPRODUCT(($A$6:$A$2604=A420)*($AY$6:$AY$2604&gt;0)*($BF$6:$BF$2604="Y")*($BG$6:$BG$2604="Y")*(($AY$6:$AY$2604&gt;AY420)+($AY$6:$AY$2604=AY420)*($AD$6:$AD$2604&gt;AD420))))</f>
        <v/>
      </c>
    </row>
    <row r="421" ht="23.85" customHeight="1" s="55">
      <c r="A421" s="90" t="n">
        <v>46296</v>
      </c>
      <c r="B421" s="91" t="inlineStr">
        <is>
          <t>CCL</t>
        </is>
      </c>
      <c r="C421" s="91" t="inlineStr">
        <is>
          <t>INE421D01022</t>
        </is>
      </c>
      <c r="D421" s="91" t="inlineStr">
        <is>
          <t>Fast Moving Consumer Goods</t>
        </is>
      </c>
      <c r="E421" s="91" t="inlineStr">
        <is>
          <t>Smallcap 250</t>
        </is>
      </c>
      <c r="F421" s="93" t="n">
        <v>14109</v>
      </c>
      <c r="G421" s="92" t="inlineStr">
        <is>
          <t>N</t>
        </is>
      </c>
      <c r="H421" s="94" t="n"/>
      <c r="I421" s="91" t="inlineStr">
        <is>
          <t>N</t>
        </is>
      </c>
      <c r="J421" s="92">
        <f>IF(K421="","N","Y")</f>
        <v/>
      </c>
      <c r="K421" s="94">
        <f>_xlfn.TEXTJOIN("; ",TRUE,IF(P421="52-wk low","52-wk low",""),IF(AND(AD421&gt;=Settings!$B$12,M421&lt;0),"Distribution",""),IF(AND(AJ421="Y",M421&lt;0,AK421&lt;-Settings!$B$13),"Long unwinding",""),IF(AND(AJ421="Y",M421&lt;0,AK421&gt;Settings!$B$13),"Short buildup",""))</f>
        <v/>
      </c>
      <c r="L421" s="95" t="n">
        <v>1056.6</v>
      </c>
      <c r="M421" s="96" t="n">
        <v>3.64</v>
      </c>
      <c r="N421" s="93" t="n">
        <v>98</v>
      </c>
      <c r="O421" s="91" t="inlineStr">
        <is>
          <t>None</t>
        </is>
      </c>
      <c r="P421" s="91" t="inlineStr">
        <is>
          <t>None</t>
        </is>
      </c>
      <c r="Q421" s="97" t="n">
        <v>4.05</v>
      </c>
      <c r="R421" s="96" t="n">
        <v>1.57</v>
      </c>
      <c r="S421" s="96" t="n">
        <v>2.81</v>
      </c>
      <c r="T421" s="96" t="n">
        <v>2.58</v>
      </c>
      <c r="U421" s="96" t="n">
        <v>1.41</v>
      </c>
      <c r="V421" s="103" t="n">
        <v>0.55</v>
      </c>
      <c r="W421" s="102" t="n">
        <v>1</v>
      </c>
      <c r="X421" s="93" t="n">
        <v>84</v>
      </c>
      <c r="Y421" s="91" t="inlineStr">
        <is>
          <t>None</t>
        </is>
      </c>
      <c r="Z421" s="99" t="n">
        <v>62.17</v>
      </c>
      <c r="AA421" s="96" t="n">
        <v>1.17</v>
      </c>
      <c r="AB421" s="96" t="n">
        <v>1.15</v>
      </c>
      <c r="AC421" s="96" t="n">
        <v>3.28</v>
      </c>
      <c r="AD421" s="96" t="n">
        <v>3</v>
      </c>
      <c r="AE421" s="96" t="n">
        <v>2.5</v>
      </c>
      <c r="AF421" s="103" t="n">
        <v>1.54</v>
      </c>
      <c r="AG421" s="91" t="inlineStr">
        <is>
          <t>Quiet accumulation</t>
        </is>
      </c>
      <c r="AH421" s="100" t="n">
        <v>0</v>
      </c>
      <c r="AI421" s="101" t="n">
        <v>0</v>
      </c>
      <c r="AJ421" s="92" t="inlineStr">
        <is>
          <t>N</t>
        </is>
      </c>
      <c r="AK421" s="96" t="n"/>
      <c r="AL421" s="91" t="inlineStr">
        <is>
          <t>n/a</t>
        </is>
      </c>
      <c r="AM421" s="93" t="n"/>
      <c r="AN421" s="92" t="inlineStr">
        <is>
          <t>Smallcap250 MQ 100</t>
        </is>
      </c>
      <c r="AO421" s="102" t="n">
        <v>1</v>
      </c>
      <c r="AP421" s="103" t="n">
        <v>1.08</v>
      </c>
      <c r="AQ421" s="102" t="n">
        <v>65</v>
      </c>
      <c r="AR421" s="91" t="inlineStr">
        <is>
          <t>N</t>
        </is>
      </c>
      <c r="AS421" s="104" t="n">
        <v>2.11</v>
      </c>
      <c r="AT421" s="92">
        <f>IF(AND(P421="52-wk high",T421&gt;=Settings!$B$7),"Y","N")</f>
        <v/>
      </c>
      <c r="AU421" s="91">
        <f>IF(AND(AD421&gt;=Settings!$B$8,M421&gt;0),"Y","N")</f>
        <v/>
      </c>
      <c r="AV421" s="91">
        <f>IF(OR(AH421&gt;Settings!$B$9,AI421&gt;Settings!$B$9),"Y","N")</f>
        <v/>
      </c>
      <c r="AW421" s="91">
        <f>IF(AJ421&lt;&gt;"Y","n/a",IF(AND(M421&gt;0,AK421&gt;Settings!$B$10),"Y","N"))</f>
        <v/>
      </c>
      <c r="AX421" s="91">
        <f>IF(AO421&gt;=Settings!$B$11,"Y","N")</f>
        <v/>
      </c>
      <c r="AY421" s="99">
        <f>(AT421="Y")+(AU421="Y")+(AV421="Y")+(AW421="Y")+(AX421="Y")</f>
        <v/>
      </c>
      <c r="AZ421" s="94">
        <f>IF(AY421=0,"None",_xlfn.TEXTJOIN(", ",TRUE(),IF(AT421="Y","Breakout",""),IF(AU421="Y","Accumulation",""),IF(AV421="Y","Institutional buying",""),IF(AW421="Y","Long buildup",""),IF(AX421="Y","Momentum leader","")))</f>
        <v/>
      </c>
      <c r="BA421" s="94">
        <f>IF(BW421="","","Passes "&amp;AY421&amp;" of 5 buy-side scans"&amp;IF(G421="Y","; RED FLAG: filter out using Red flag column",""))</f>
        <v/>
      </c>
      <c r="BB421" s="91" t="inlineStr">
        <is>
          <t>None</t>
        </is>
      </c>
      <c r="BC421" s="92" t="inlineStr">
        <is>
          <t>N</t>
        </is>
      </c>
      <c r="BD421" s="94" t="n"/>
      <c r="BE421" s="94" t="n"/>
      <c r="BF421" s="92">
        <f>IF(R421*100000&gt;=Settings!$B$5,"Y","N")</f>
        <v/>
      </c>
      <c r="BG421" s="91">
        <f>IF(F421&gt;Settings!$B$6,"Y","N")</f>
        <v/>
      </c>
      <c r="BH421" s="97" t="n">
        <v>-14.94</v>
      </c>
      <c r="BI421" s="96" t="n">
        <v>1.65</v>
      </c>
      <c r="BJ421" s="96" t="n">
        <v>-3.95</v>
      </c>
      <c r="BK421" s="96" t="n">
        <v>-10.68</v>
      </c>
      <c r="BL421" s="96" t="n">
        <v>-2.37</v>
      </c>
      <c r="BM421" s="96" t="n">
        <v>23.77</v>
      </c>
      <c r="BN421" s="97" t="n">
        <v>-0.38</v>
      </c>
      <c r="BO421" s="96" t="n">
        <v>-3.32</v>
      </c>
      <c r="BP421" s="96" t="n">
        <v>-4.06</v>
      </c>
      <c r="BQ421" s="96" t="n">
        <v>-1.68</v>
      </c>
      <c r="BR421" s="91" t="inlineStr">
        <is>
          <t>Mixed</t>
        </is>
      </c>
      <c r="BS421" s="91" t="inlineStr">
        <is>
          <t>None</t>
        </is>
      </c>
      <c r="BT421" s="96" t="n">
        <v>50.3</v>
      </c>
      <c r="BU421" s="91" t="inlineStr">
        <is>
          <t>N</t>
        </is>
      </c>
      <c r="BV421" s="99">
        <f>IF(OR(BF421&lt;&gt;"Y",BG421&lt;&gt;"Y"),"",(AND(ISNUMBER(BQ421),BQ421&gt;0))+(BR421="Stacked up")+(AND(ISNUMBER(BH421),BH421&gt;=-Settings!$B$17))+(AND(ISNUMBER(BK421),ISNUMBER(BM421),BK421&gt;0,BM421&gt;0))+(AND(ISNUMBER(AQ421),AQ421&gt;=Settings!$B$18))+(AND(ISNUMBER(BT421),BT421&gt;=Settings!$B$19,BT421&lt;=Settings!$B$20))+(AND(ISNUMBER(AS421),AS421&gt;0))+(AND(ISNUMBER(T421),ISNUMBER(M421),T421&gt;=Settings!$B$21,M421&gt;0))+(AND(ISNUMBER(AD421),ISNUMBER(M421),AD421&gt;=Settings!$B$22,M421&gt;0))+(AY421&gt;=1))</f>
        <v/>
      </c>
      <c r="BW421" s="91">
        <f>IF(OR(AY421=0,BF421&lt;&gt;"Y",BG421&lt;&gt;"Y"),"",1+SUMPRODUCT(($A$6:$A$2604=A421)*($AY$6:$AY$2604&gt;0)*($BF$6:$BF$2604="Y")*($BG$6:$BG$2604="Y")*(($AY$6:$AY$2604&gt;AY421)+($AY$6:$AY$2604=AY421)*($AD$6:$AD$2604&gt;AD421))))</f>
        <v/>
      </c>
    </row>
    <row r="422" ht="23.85" customHeight="1" s="55">
      <c r="A422" s="90" t="n">
        <v>46296</v>
      </c>
      <c r="B422" s="91" t="inlineStr">
        <is>
          <t>KIRLOSBROS</t>
        </is>
      </c>
      <c r="C422" s="91" t="inlineStr">
        <is>
          <t>INE732A01036</t>
        </is>
      </c>
      <c r="D422" s="91" t="inlineStr">
        <is>
          <t>Capital Goods</t>
        </is>
      </c>
      <c r="E422" s="91" t="inlineStr">
        <is>
          <t>Smallcap 250</t>
        </is>
      </c>
      <c r="F422" s="93" t="n">
        <v>14036</v>
      </c>
      <c r="G422" s="92" t="inlineStr">
        <is>
          <t>N</t>
        </is>
      </c>
      <c r="H422" s="94" t="n"/>
      <c r="I422" s="91" t="inlineStr">
        <is>
          <t>N</t>
        </is>
      </c>
      <c r="J422" s="92">
        <f>IF(K422="","N","Y")</f>
        <v/>
      </c>
      <c r="K422" s="94">
        <f>_xlfn.TEXTJOIN("; ",TRUE,IF(P422="52-wk low","52-wk low",""),IF(AND(AD422&gt;=Settings!$B$12,M422&lt;0),"Distribution",""),IF(AND(AJ422="Y",M422&lt;0,AK422&lt;-Settings!$B$13),"Long unwinding",""),IF(AND(AJ422="Y",M422&lt;0,AK422&gt;Settings!$B$13),"Short buildup",""))</f>
        <v/>
      </c>
      <c r="L422" s="95" t="n">
        <v>1767.6</v>
      </c>
      <c r="M422" s="96" t="n">
        <v>-0.41</v>
      </c>
      <c r="N422" s="93" t="n">
        <v>757</v>
      </c>
      <c r="O422" s="91" t="inlineStr">
        <is>
          <t>None</t>
        </is>
      </c>
      <c r="P422" s="91" t="inlineStr">
        <is>
          <t>None</t>
        </is>
      </c>
      <c r="Q422" s="97" t="n">
        <v>1.31</v>
      </c>
      <c r="R422" s="96" t="n">
        <v>0.71</v>
      </c>
      <c r="S422" s="96" t="n">
        <v>1.99</v>
      </c>
      <c r="T422" s="96" t="n">
        <v>1.94</v>
      </c>
      <c r="U422" s="96" t="n">
        <v>0.95</v>
      </c>
      <c r="V422" s="103" t="n">
        <v>0.51</v>
      </c>
      <c r="W422" s="102" t="n">
        <v>2</v>
      </c>
      <c r="X422" s="93" t="n"/>
      <c r="Y422" s="91" t="inlineStr">
        <is>
          <t>None</t>
        </is>
      </c>
      <c r="Z422" s="99" t="n">
        <v>57.79</v>
      </c>
      <c r="AA422" s="96" t="n">
        <v>1.18</v>
      </c>
      <c r="AB422" s="96" t="n">
        <v>1.25</v>
      </c>
      <c r="AC422" s="96" t="n">
        <v>2.52</v>
      </c>
      <c r="AD422" s="96" t="n">
        <v>2.65</v>
      </c>
      <c r="AE422" s="96" t="n">
        <v>1.75</v>
      </c>
      <c r="AF422" s="103" t="n">
        <v>1.49</v>
      </c>
      <c r="AG422" s="91" t="inlineStr">
        <is>
          <t>Normal</t>
        </is>
      </c>
      <c r="AH422" s="100" t="n">
        <v>0</v>
      </c>
      <c r="AI422" s="101" t="n">
        <v>0</v>
      </c>
      <c r="AJ422" s="92" t="inlineStr">
        <is>
          <t>N</t>
        </is>
      </c>
      <c r="AK422" s="96" t="n"/>
      <c r="AL422" s="91" t="inlineStr">
        <is>
          <t>n/a</t>
        </is>
      </c>
      <c r="AM422" s="93" t="n"/>
      <c r="AN422" s="92" t="inlineStr">
        <is>
          <t>None</t>
        </is>
      </c>
      <c r="AO422" s="102" t="n">
        <v>0</v>
      </c>
      <c r="AP422" s="103" t="n">
        <v>0.99</v>
      </c>
      <c r="AQ422" s="102" t="n">
        <v>61</v>
      </c>
      <c r="AR422" s="91" t="inlineStr">
        <is>
          <t>N</t>
        </is>
      </c>
      <c r="AS422" s="104" t="n">
        <v>5.9</v>
      </c>
      <c r="AT422" s="92">
        <f>IF(AND(P422="52-wk high",T422&gt;=Settings!$B$7),"Y","N")</f>
        <v/>
      </c>
      <c r="AU422" s="91">
        <f>IF(AND(AD422&gt;=Settings!$B$8,M422&gt;0),"Y","N")</f>
        <v/>
      </c>
      <c r="AV422" s="91">
        <f>IF(OR(AH422&gt;Settings!$B$9,AI422&gt;Settings!$B$9),"Y","N")</f>
        <v/>
      </c>
      <c r="AW422" s="91">
        <f>IF(AJ422&lt;&gt;"Y","n/a",IF(AND(M422&gt;0,AK422&gt;Settings!$B$10),"Y","N"))</f>
        <v/>
      </c>
      <c r="AX422" s="91">
        <f>IF(AO422&gt;=Settings!$B$11,"Y","N")</f>
        <v/>
      </c>
      <c r="AY422" s="99">
        <f>(AT422="Y")+(AU422="Y")+(AV422="Y")+(AW422="Y")+(AX422="Y")</f>
        <v/>
      </c>
      <c r="AZ422" s="94">
        <f>IF(AY422=0,"None",_xlfn.TEXTJOIN(", ",TRUE(),IF(AT422="Y","Breakout",""),IF(AU422="Y","Accumulation",""),IF(AV422="Y","Institutional buying",""),IF(AW422="Y","Long buildup",""),IF(AX422="Y","Momentum leader","")))</f>
        <v/>
      </c>
      <c r="BA422" s="94">
        <f>IF(BW422="","","Passes "&amp;AY422&amp;" of 5 buy-side scans"&amp;IF(G422="Y","; RED FLAG: filter out using Red flag column",""))</f>
        <v/>
      </c>
      <c r="BB422" s="91" t="inlineStr">
        <is>
          <t>None</t>
        </is>
      </c>
      <c r="BC422" s="92" t="inlineStr">
        <is>
          <t>N</t>
        </is>
      </c>
      <c r="BD422" s="94" t="n"/>
      <c r="BE422" s="94" t="n"/>
      <c r="BF422" s="92">
        <f>IF(R422*100000&gt;=Settings!$B$5,"Y","N")</f>
        <v/>
      </c>
      <c r="BG422" s="91">
        <f>IF(F422&gt;Settings!$B$6,"Y","N")</f>
        <v/>
      </c>
      <c r="BH422" s="97" t="n">
        <v>-19.26</v>
      </c>
      <c r="BI422" s="96" t="n">
        <v>-0.05</v>
      </c>
      <c r="BJ422" s="96" t="n">
        <v>-6.29</v>
      </c>
      <c r="BK422" s="96" t="n">
        <v>-10.93</v>
      </c>
      <c r="BL422" s="96" t="n">
        <v>25.3</v>
      </c>
      <c r="BM422" s="96" t="n">
        <v>-11.81</v>
      </c>
      <c r="BN422" s="97" t="n">
        <v>-1.91</v>
      </c>
      <c r="BO422" s="96" t="n">
        <v>-3.49</v>
      </c>
      <c r="BP422" s="96" t="n">
        <v>-2.59</v>
      </c>
      <c r="BQ422" s="96" t="n">
        <v>-1.43</v>
      </c>
      <c r="BR422" s="91" t="inlineStr">
        <is>
          <t>Mixed</t>
        </is>
      </c>
      <c r="BS422" s="91" t="inlineStr">
        <is>
          <t>None</t>
        </is>
      </c>
      <c r="BT422" s="96" t="n">
        <v>45</v>
      </c>
      <c r="BU422" s="91" t="inlineStr">
        <is>
          <t>N</t>
        </is>
      </c>
      <c r="BV422" s="99">
        <f>IF(OR(BF422&lt;&gt;"Y",BG422&lt;&gt;"Y"),"",(AND(ISNUMBER(BQ422),BQ422&gt;0))+(BR422="Stacked up")+(AND(ISNUMBER(BH422),BH422&gt;=-Settings!$B$17))+(AND(ISNUMBER(BK422),ISNUMBER(BM422),BK422&gt;0,BM422&gt;0))+(AND(ISNUMBER(AQ422),AQ422&gt;=Settings!$B$18))+(AND(ISNUMBER(BT422),BT422&gt;=Settings!$B$19,BT422&lt;=Settings!$B$20))+(AND(ISNUMBER(AS422),AS422&gt;0))+(AND(ISNUMBER(T422),ISNUMBER(M422),T422&gt;=Settings!$B$21,M422&gt;0))+(AND(ISNUMBER(AD422),ISNUMBER(M422),AD422&gt;=Settings!$B$22,M422&gt;0))+(AY422&gt;=1))</f>
        <v/>
      </c>
      <c r="BW422" s="91">
        <f>IF(OR(AY422=0,BF422&lt;&gt;"Y",BG422&lt;&gt;"Y"),"",1+SUMPRODUCT(($A$6:$A$2604=A422)*($AY$6:$AY$2604&gt;0)*($BF$6:$BF$2604="Y")*($BG$6:$BG$2604="Y")*(($AY$6:$AY$2604&gt;AY422)+($AY$6:$AY$2604=AY422)*($AD$6:$AD$2604&gt;AD422))))</f>
        <v/>
      </c>
    </row>
    <row r="423" ht="23.85" customHeight="1" s="55">
      <c r="A423" s="90" t="n">
        <v>46296</v>
      </c>
      <c r="B423" s="91" t="inlineStr">
        <is>
          <t>KSB</t>
        </is>
      </c>
      <c r="C423" s="91" t="inlineStr">
        <is>
          <t>INE999A01023</t>
        </is>
      </c>
      <c r="D423" s="91" t="inlineStr">
        <is>
          <t>Capital Goods</t>
        </is>
      </c>
      <c r="E423" s="91" t="inlineStr">
        <is>
          <t>Smallcap 250</t>
        </is>
      </c>
      <c r="F423" s="93" t="n">
        <v>14035</v>
      </c>
      <c r="G423" s="92" t="inlineStr">
        <is>
          <t>N</t>
        </is>
      </c>
      <c r="H423" s="94" t="n"/>
      <c r="I423" s="91" t="inlineStr">
        <is>
          <t>N</t>
        </is>
      </c>
      <c r="J423" s="92">
        <f>IF(K423="","N","Y")</f>
        <v/>
      </c>
      <c r="K423" s="94">
        <f>_xlfn.TEXTJOIN("; ",TRUE,IF(P423="52-wk low","52-wk low",""),IF(AND(AD423&gt;=Settings!$B$12,M423&lt;0),"Distribution",""),IF(AND(AJ423="Y",M423&lt;0,AK423&lt;-Settings!$B$13),"Long unwinding",""),IF(AND(AJ423="Y",M423&lt;0,AK423&gt;Settings!$B$13),"Short buildup",""))</f>
        <v/>
      </c>
      <c r="L423" s="95" t="n">
        <v>806.45</v>
      </c>
      <c r="M423" s="96" t="n">
        <v>-5.8</v>
      </c>
      <c r="N423" s="93" t="n">
        <v>2547</v>
      </c>
      <c r="O423" s="91" t="inlineStr">
        <is>
          <t>None</t>
        </is>
      </c>
      <c r="P423" s="91" t="inlineStr">
        <is>
          <t>None</t>
        </is>
      </c>
      <c r="Q423" s="97" t="n">
        <v>4.04</v>
      </c>
      <c r="R423" s="96" t="n">
        <v>4.3</v>
      </c>
      <c r="S423" s="96" t="n">
        <v>0.96</v>
      </c>
      <c r="T423" s="96" t="n">
        <v>1.44</v>
      </c>
      <c r="U423" s="96" t="n">
        <v>1.87</v>
      </c>
      <c r="V423" s="103" t="n">
        <v>1.98</v>
      </c>
      <c r="W423" s="102" t="n">
        <v>4</v>
      </c>
      <c r="X423" s="93" t="n"/>
      <c r="Y423" s="91" t="inlineStr">
        <is>
          <t>None</t>
        </is>
      </c>
      <c r="Z423" s="99" t="n">
        <v>40.96</v>
      </c>
      <c r="AA423" s="96" t="n">
        <v>0.79</v>
      </c>
      <c r="AB423" s="96" t="n">
        <v>0.77</v>
      </c>
      <c r="AC423" s="96" t="n">
        <v>1.49</v>
      </c>
      <c r="AD423" s="96" t="n">
        <v>1.64</v>
      </c>
      <c r="AE423" s="96" t="n">
        <v>1.83</v>
      </c>
      <c r="AF423" s="103" t="n">
        <v>0.64</v>
      </c>
      <c r="AG423" s="91" t="inlineStr">
        <is>
          <t>Churn</t>
        </is>
      </c>
      <c r="AH423" s="100" t="n">
        <v>0</v>
      </c>
      <c r="AI423" s="101" t="n">
        <v>0</v>
      </c>
      <c r="AJ423" s="92" t="inlineStr">
        <is>
          <t>N</t>
        </is>
      </c>
      <c r="AK423" s="96" t="n"/>
      <c r="AL423" s="91" t="inlineStr">
        <is>
          <t>n/a</t>
        </is>
      </c>
      <c r="AM423" s="93" t="n"/>
      <c r="AN423" s="92" t="inlineStr">
        <is>
          <t>None</t>
        </is>
      </c>
      <c r="AO423" s="102" t="n">
        <v>0</v>
      </c>
      <c r="AP423" s="103" t="n">
        <v>0.78</v>
      </c>
      <c r="AQ423" s="102" t="n">
        <v>48</v>
      </c>
      <c r="AR423" s="91" t="inlineStr">
        <is>
          <t>N</t>
        </is>
      </c>
      <c r="AS423" s="104" t="n">
        <v>5.9</v>
      </c>
      <c r="AT423" s="92">
        <f>IF(AND(P423="52-wk high",T423&gt;=Settings!$B$7),"Y","N")</f>
        <v/>
      </c>
      <c r="AU423" s="91">
        <f>IF(AND(AD423&gt;=Settings!$B$8,M423&gt;0),"Y","N")</f>
        <v/>
      </c>
      <c r="AV423" s="91">
        <f>IF(OR(AH423&gt;Settings!$B$9,AI423&gt;Settings!$B$9),"Y","N")</f>
        <v/>
      </c>
      <c r="AW423" s="91">
        <f>IF(AJ423&lt;&gt;"Y","n/a",IF(AND(M423&gt;0,AK423&gt;Settings!$B$10),"Y","N"))</f>
        <v/>
      </c>
      <c r="AX423" s="91">
        <f>IF(AO423&gt;=Settings!$B$11,"Y","N")</f>
        <v/>
      </c>
      <c r="AY423" s="99">
        <f>(AT423="Y")+(AU423="Y")+(AV423="Y")+(AW423="Y")+(AX423="Y")</f>
        <v/>
      </c>
      <c r="AZ423" s="94">
        <f>IF(AY423=0,"None",_xlfn.TEXTJOIN(", ",TRUE(),IF(AT423="Y","Breakout",""),IF(AU423="Y","Accumulation",""),IF(AV423="Y","Institutional buying",""),IF(AW423="Y","Long buildup",""),IF(AX423="Y","Momentum leader","")))</f>
        <v/>
      </c>
      <c r="BA423" s="94">
        <f>IF(BW423="","","Passes "&amp;AY423&amp;" of 5 buy-side scans"&amp;IF(G423="Y","; RED FLAG: filter out using Red flag column",""))</f>
        <v/>
      </c>
      <c r="BB423" s="91" t="inlineStr">
        <is>
          <t>None</t>
        </is>
      </c>
      <c r="BC423" s="92" t="inlineStr">
        <is>
          <t>Y</t>
        </is>
      </c>
      <c r="BD423" s="94" t="inlineStr">
        <is>
          <t>PE &gt; 50</t>
        </is>
      </c>
      <c r="BE423" s="94" t="n"/>
      <c r="BF423" s="92">
        <f>IF(R423*100000&gt;=Settings!$B$5,"Y","N")</f>
        <v/>
      </c>
      <c r="BG423" s="91">
        <f>IF(F423&gt;Settings!$B$6,"Y","N")</f>
        <v/>
      </c>
      <c r="BH423" s="97" t="n">
        <v>-21.57</v>
      </c>
      <c r="BI423" s="96" t="n">
        <v>0.54</v>
      </c>
      <c r="BJ423" s="96" t="n">
        <v>-2.63</v>
      </c>
      <c r="BK423" s="96" t="n">
        <v>-16.22</v>
      </c>
      <c r="BL423" s="96" t="n">
        <v>-2.63</v>
      </c>
      <c r="BM423" s="96" t="n">
        <v>-0.84</v>
      </c>
      <c r="BN423" s="97" t="n">
        <v>-0.7</v>
      </c>
      <c r="BO423" s="96" t="n">
        <v>-1.8</v>
      </c>
      <c r="BP423" s="96" t="n">
        <v>-2.89</v>
      </c>
      <c r="BQ423" s="96" t="n">
        <v>-2.71</v>
      </c>
      <c r="BR423" s="91" t="inlineStr">
        <is>
          <t>Mixed</t>
        </is>
      </c>
      <c r="BS423" s="91" t="inlineStr">
        <is>
          <t>None</t>
        </is>
      </c>
      <c r="BT423" s="96" t="n">
        <v>48.2</v>
      </c>
      <c r="BU423" s="91" t="inlineStr">
        <is>
          <t>N</t>
        </is>
      </c>
      <c r="BV423" s="99">
        <f>IF(OR(BF423&lt;&gt;"Y",BG423&lt;&gt;"Y"),"",(AND(ISNUMBER(BQ423),BQ423&gt;0))+(BR423="Stacked up")+(AND(ISNUMBER(BH423),BH423&gt;=-Settings!$B$17))+(AND(ISNUMBER(BK423),ISNUMBER(BM423),BK423&gt;0,BM423&gt;0))+(AND(ISNUMBER(AQ423),AQ423&gt;=Settings!$B$18))+(AND(ISNUMBER(BT423),BT423&gt;=Settings!$B$19,BT423&lt;=Settings!$B$20))+(AND(ISNUMBER(AS423),AS423&gt;0))+(AND(ISNUMBER(T423),ISNUMBER(M423),T423&gt;=Settings!$B$21,M423&gt;0))+(AND(ISNUMBER(AD423),ISNUMBER(M423),AD423&gt;=Settings!$B$22,M423&gt;0))+(AY423&gt;=1))</f>
        <v/>
      </c>
      <c r="BW423" s="91">
        <f>IF(OR(AY423=0,BF423&lt;&gt;"Y",BG423&lt;&gt;"Y"),"",1+SUMPRODUCT(($A$6:$A$2604=A423)*($AY$6:$AY$2604&gt;0)*($BF$6:$BF$2604="Y")*($BG$6:$BG$2604="Y")*(($AY$6:$AY$2604&gt;AY423)+($AY$6:$AY$2604=AY423)*($AD$6:$AD$2604&gt;AD423))))</f>
        <v/>
      </c>
    </row>
    <row r="424" ht="23.85" customHeight="1" s="55">
      <c r="A424" s="90" t="n">
        <v>46296</v>
      </c>
      <c r="B424" s="91" t="inlineStr">
        <is>
          <t>PRIVISCL</t>
        </is>
      </c>
      <c r="C424" s="91" t="inlineStr">
        <is>
          <t>INE959A01019</t>
        </is>
      </c>
      <c r="D424" s="91" t="inlineStr">
        <is>
          <t>Chemicals</t>
        </is>
      </c>
      <c r="E424" s="91" t="inlineStr">
        <is>
          <t>Smallcap 250</t>
        </is>
      </c>
      <c r="F424" s="93" t="n">
        <v>13957</v>
      </c>
      <c r="G424" s="92" t="inlineStr">
        <is>
          <t>N</t>
        </is>
      </c>
      <c r="H424" s="94" t="n"/>
      <c r="I424" s="91" t="inlineStr">
        <is>
          <t>N</t>
        </is>
      </c>
      <c r="J424" s="92">
        <f>IF(K424="","N","Y")</f>
        <v/>
      </c>
      <c r="K424" s="94">
        <f>_xlfn.TEXTJOIN("; ",TRUE,IF(P424="52-wk low","52-wk low",""),IF(AND(AD424&gt;=Settings!$B$12,M424&lt;0),"Distribution",""),IF(AND(AJ424="Y",M424&lt;0,AK424&lt;-Settings!$B$13),"Long unwinding",""),IF(AND(AJ424="Y",M424&lt;0,AK424&gt;Settings!$B$13),"Short buildup",""))</f>
        <v/>
      </c>
      <c r="L424" s="95" t="n">
        <v>3573</v>
      </c>
      <c r="M424" s="96" t="n">
        <v>-0.38</v>
      </c>
      <c r="N424" s="93" t="n">
        <v>742</v>
      </c>
      <c r="O424" s="91" t="inlineStr">
        <is>
          <t>None</t>
        </is>
      </c>
      <c r="P424" s="91" t="inlineStr">
        <is>
          <t>None</t>
        </is>
      </c>
      <c r="Q424" s="97" t="n">
        <v>1.36</v>
      </c>
      <c r="R424" s="96" t="n">
        <v>1.08</v>
      </c>
      <c r="S424" s="96" t="n">
        <v>1.3</v>
      </c>
      <c r="T424" s="96" t="n">
        <v>1.56</v>
      </c>
      <c r="U424" s="96" t="n">
        <v>1.53</v>
      </c>
      <c r="V424" s="103" t="n">
        <v>1.28</v>
      </c>
      <c r="W424" s="102" t="n">
        <v>11</v>
      </c>
      <c r="X424" s="93" t="n">
        <v>195</v>
      </c>
      <c r="Y424" s="91" t="inlineStr">
        <is>
          <t>None</t>
        </is>
      </c>
      <c r="Z424" s="99" t="n">
        <v>57.42</v>
      </c>
      <c r="AA424" s="96" t="n">
        <v>0.97</v>
      </c>
      <c r="AB424" s="96" t="n">
        <v>0.95</v>
      </c>
      <c r="AC424" s="96" t="n">
        <v>1.3</v>
      </c>
      <c r="AD424" s="96" t="n">
        <v>1.57</v>
      </c>
      <c r="AE424" s="96" t="n">
        <v>1.6</v>
      </c>
      <c r="AF424" s="103" t="n">
        <v>1.01</v>
      </c>
      <c r="AG424" s="91" t="inlineStr">
        <is>
          <t>Normal</t>
        </is>
      </c>
      <c r="AH424" s="100" t="n">
        <v>0</v>
      </c>
      <c r="AI424" s="101" t="n">
        <v>0</v>
      </c>
      <c r="AJ424" s="92" t="inlineStr">
        <is>
          <t>N</t>
        </is>
      </c>
      <c r="AK424" s="96" t="n"/>
      <c r="AL424" s="91" t="inlineStr">
        <is>
          <t>n/a</t>
        </is>
      </c>
      <c r="AM424" s="93" t="n"/>
      <c r="AN424" s="92" t="inlineStr">
        <is>
          <t>None</t>
        </is>
      </c>
      <c r="AO424" s="102" t="n">
        <v>0</v>
      </c>
      <c r="AP424" s="103" t="n">
        <v>1.8</v>
      </c>
      <c r="AQ424" s="102" t="n">
        <v>86</v>
      </c>
      <c r="AR424" s="91" t="inlineStr">
        <is>
          <t>N</t>
        </is>
      </c>
      <c r="AS424" s="104" t="n">
        <v>1.93</v>
      </c>
      <c r="AT424" s="92">
        <f>IF(AND(P424="52-wk high",T424&gt;=Settings!$B$7),"Y","N")</f>
        <v/>
      </c>
      <c r="AU424" s="91">
        <f>IF(AND(AD424&gt;=Settings!$B$8,M424&gt;0),"Y","N")</f>
        <v/>
      </c>
      <c r="AV424" s="91">
        <f>IF(OR(AH424&gt;Settings!$B$9,AI424&gt;Settings!$B$9),"Y","N")</f>
        <v/>
      </c>
      <c r="AW424" s="91">
        <f>IF(AJ424&lt;&gt;"Y","n/a",IF(AND(M424&gt;0,AK424&gt;Settings!$B$10),"Y","N"))</f>
        <v/>
      </c>
      <c r="AX424" s="91">
        <f>IF(AO424&gt;=Settings!$B$11,"Y","N")</f>
        <v/>
      </c>
      <c r="AY424" s="99">
        <f>(AT424="Y")+(AU424="Y")+(AV424="Y")+(AW424="Y")+(AX424="Y")</f>
        <v/>
      </c>
      <c r="AZ424" s="94">
        <f>IF(AY424=0,"None",_xlfn.TEXTJOIN(", ",TRUE(),IF(AT424="Y","Breakout",""),IF(AU424="Y","Accumulation",""),IF(AV424="Y","Institutional buying",""),IF(AW424="Y","Long buildup",""),IF(AX424="Y","Momentum leader","")))</f>
        <v/>
      </c>
      <c r="BA424" s="94">
        <f>IF(BW424="","","Passes "&amp;AY424&amp;" of 5 buy-side scans"&amp;IF(G424="Y","; RED FLAG: filter out using Red flag column",""))</f>
        <v/>
      </c>
      <c r="BB424" s="91" t="inlineStr">
        <is>
          <t>None</t>
        </is>
      </c>
      <c r="BC424" s="92" t="inlineStr">
        <is>
          <t>N</t>
        </is>
      </c>
      <c r="BD424" s="94" t="n"/>
      <c r="BE424" s="94" t="n"/>
      <c r="BF424" s="92">
        <f>IF(R424*100000&gt;=Settings!$B$5,"Y","N")</f>
        <v/>
      </c>
      <c r="BG424" s="91">
        <f>IF(F424&gt;Settings!$B$6,"Y","N")</f>
        <v/>
      </c>
      <c r="BH424" s="97" t="n">
        <v>-5.61</v>
      </c>
      <c r="BI424" s="96" t="n">
        <v>0.99</v>
      </c>
      <c r="BJ424" s="96" t="n">
        <v>6.79</v>
      </c>
      <c r="BK424" s="96" t="n">
        <v>-3.02</v>
      </c>
      <c r="BL424" s="96" t="n">
        <v>21.9</v>
      </c>
      <c r="BM424" s="96" t="n">
        <v>51.45</v>
      </c>
      <c r="BN424" s="97" t="n">
        <v>1.3</v>
      </c>
      <c r="BO424" s="96" t="n">
        <v>1.82</v>
      </c>
      <c r="BP424" s="96" t="n">
        <v>3.88</v>
      </c>
      <c r="BQ424" s="96" t="n">
        <v>9.550000000000001</v>
      </c>
      <c r="BR424" s="91" t="inlineStr">
        <is>
          <t>Stacked up</t>
        </is>
      </c>
      <c r="BS424" s="91" t="inlineStr">
        <is>
          <t>None</t>
        </is>
      </c>
      <c r="BT424" s="96" t="n">
        <v>58</v>
      </c>
      <c r="BU424" s="91" t="inlineStr">
        <is>
          <t>N</t>
        </is>
      </c>
      <c r="BV424" s="99">
        <f>IF(OR(BF424&lt;&gt;"Y",BG424&lt;&gt;"Y"),"",(AND(ISNUMBER(BQ424),BQ424&gt;0))+(BR424="Stacked up")+(AND(ISNUMBER(BH424),BH424&gt;=-Settings!$B$17))+(AND(ISNUMBER(BK424),ISNUMBER(BM424),BK424&gt;0,BM424&gt;0))+(AND(ISNUMBER(AQ424),AQ424&gt;=Settings!$B$18))+(AND(ISNUMBER(BT424),BT424&gt;=Settings!$B$19,BT424&lt;=Settings!$B$20))+(AND(ISNUMBER(AS424),AS424&gt;0))+(AND(ISNUMBER(T424),ISNUMBER(M424),T424&gt;=Settings!$B$21,M424&gt;0))+(AND(ISNUMBER(AD424),ISNUMBER(M424),AD424&gt;=Settings!$B$22,M424&gt;0))+(AY424&gt;=1))</f>
        <v/>
      </c>
      <c r="BW424" s="91">
        <f>IF(OR(AY424=0,BF424&lt;&gt;"Y",BG424&lt;&gt;"Y"),"",1+SUMPRODUCT(($A$6:$A$2604=A424)*($AY$6:$AY$2604&gt;0)*($BF$6:$BF$2604="Y")*($BG$6:$BG$2604="Y")*(($AY$6:$AY$2604&gt;AY424)+($AY$6:$AY$2604=AY424)*($AD$6:$AD$2604&gt;AD424))))</f>
        <v/>
      </c>
    </row>
    <row r="425" ht="23.85" customHeight="1" s="55">
      <c r="A425" s="90" t="n">
        <v>46296</v>
      </c>
      <c r="B425" s="91" t="inlineStr">
        <is>
          <t>HONASA</t>
        </is>
      </c>
      <c r="C425" s="91" t="inlineStr">
        <is>
          <t>INE0J5401028</t>
        </is>
      </c>
      <c r="D425" s="91" t="inlineStr">
        <is>
          <t>Fast Moving Consumer Goods</t>
        </is>
      </c>
      <c r="E425" s="91" t="inlineStr">
        <is>
          <t>Smallcap 250</t>
        </is>
      </c>
      <c r="F425" s="93" t="n">
        <v>13951</v>
      </c>
      <c r="G425" s="92" t="inlineStr">
        <is>
          <t>N</t>
        </is>
      </c>
      <c r="H425" s="94" t="n"/>
      <c r="I425" s="91" t="inlineStr">
        <is>
          <t>N</t>
        </is>
      </c>
      <c r="J425" s="92">
        <f>IF(K425="","N","Y")</f>
        <v/>
      </c>
      <c r="K425" s="94">
        <f>_xlfn.TEXTJOIN("; ",TRUE,IF(P425="52-wk low","52-wk low",""),IF(AND(AD425&gt;=Settings!$B$12,M425&lt;0),"Distribution",""),IF(AND(AJ425="Y",M425&lt;0,AK425&lt;-Settings!$B$13),"Long unwinding",""),IF(AND(AJ425="Y",M425&lt;0,AK425&gt;Settings!$B$13),"Short buildup",""))</f>
        <v/>
      </c>
      <c r="L425" s="95" t="n">
        <v>427.9</v>
      </c>
      <c r="M425" s="96" t="n">
        <v>-0.8</v>
      </c>
      <c r="N425" s="93" t="n">
        <v>934</v>
      </c>
      <c r="O425" s="91" t="inlineStr">
        <is>
          <t>None</t>
        </is>
      </c>
      <c r="P425" s="91" t="inlineStr">
        <is>
          <t>None</t>
        </is>
      </c>
      <c r="Q425" s="97" t="n">
        <v>19.37</v>
      </c>
      <c r="R425" s="96" t="n">
        <v>18.54</v>
      </c>
      <c r="S425" s="96" t="n">
        <v>1.07</v>
      </c>
      <c r="T425" s="96" t="n">
        <v>1.12</v>
      </c>
      <c r="U425" s="96" t="n">
        <v>0.79</v>
      </c>
      <c r="V425" s="103" t="n">
        <v>0.75</v>
      </c>
      <c r="W425" s="102" t="n">
        <v>1</v>
      </c>
      <c r="X425" s="93" t="n"/>
      <c r="Y425" s="91" t="inlineStr">
        <is>
          <t>None</t>
        </is>
      </c>
      <c r="Z425" s="99" t="n">
        <v>49.48</v>
      </c>
      <c r="AA425" s="96" t="n">
        <v>1.04</v>
      </c>
      <c r="AB425" s="96" t="n">
        <v>1.04</v>
      </c>
      <c r="AC425" s="96" t="n">
        <v>0.92</v>
      </c>
      <c r="AD425" s="96" t="n">
        <v>1.22</v>
      </c>
      <c r="AE425" s="96" t="n">
        <v>1.16</v>
      </c>
      <c r="AF425" s="103" t="n">
        <v>1.71</v>
      </c>
      <c r="AG425" s="91" t="inlineStr">
        <is>
          <t>Quiet accumulation</t>
        </is>
      </c>
      <c r="AH425" s="100" t="n">
        <v>0</v>
      </c>
      <c r="AI425" s="101" t="n">
        <v>0</v>
      </c>
      <c r="AJ425" s="92" t="inlineStr">
        <is>
          <t>N</t>
        </is>
      </c>
      <c r="AK425" s="96" t="n"/>
      <c r="AL425" s="91" t="inlineStr">
        <is>
          <t>n/a</t>
        </is>
      </c>
      <c r="AM425" s="93" t="n"/>
      <c r="AN425" s="92" t="inlineStr">
        <is>
          <t>500 Mom 50</t>
        </is>
      </c>
      <c r="AO425" s="102" t="n">
        <v>1</v>
      </c>
      <c r="AP425" s="103" t="n">
        <v>2.12</v>
      </c>
      <c r="AQ425" s="102" t="n">
        <v>90</v>
      </c>
      <c r="AR425" s="91" t="inlineStr">
        <is>
          <t>N</t>
        </is>
      </c>
      <c r="AS425" s="104" t="n">
        <v>2.11</v>
      </c>
      <c r="AT425" s="92">
        <f>IF(AND(P425="52-wk high",T425&gt;=Settings!$B$7),"Y","N")</f>
        <v/>
      </c>
      <c r="AU425" s="91">
        <f>IF(AND(AD425&gt;=Settings!$B$8,M425&gt;0),"Y","N")</f>
        <v/>
      </c>
      <c r="AV425" s="91">
        <f>IF(OR(AH425&gt;Settings!$B$9,AI425&gt;Settings!$B$9),"Y","N")</f>
        <v/>
      </c>
      <c r="AW425" s="91">
        <f>IF(AJ425&lt;&gt;"Y","n/a",IF(AND(M425&gt;0,AK425&gt;Settings!$B$10),"Y","N"))</f>
        <v/>
      </c>
      <c r="AX425" s="91">
        <f>IF(AO425&gt;=Settings!$B$11,"Y","N")</f>
        <v/>
      </c>
      <c r="AY425" s="99">
        <f>(AT425="Y")+(AU425="Y")+(AV425="Y")+(AW425="Y")+(AX425="Y")</f>
        <v/>
      </c>
      <c r="AZ425" s="94">
        <f>IF(AY425=0,"None",_xlfn.TEXTJOIN(", ",TRUE(),IF(AT425="Y","Breakout",""),IF(AU425="Y","Accumulation",""),IF(AV425="Y","Institutional buying",""),IF(AW425="Y","Long buildup",""),IF(AX425="Y","Momentum leader","")))</f>
        <v/>
      </c>
      <c r="BA425" s="94">
        <f>IF(BW425="","","Passes "&amp;AY425&amp;" of 5 buy-side scans"&amp;IF(G425="Y","; RED FLAG: filter out using Red flag column",""))</f>
        <v/>
      </c>
      <c r="BB425" s="91" t="inlineStr">
        <is>
          <t>None</t>
        </is>
      </c>
      <c r="BC425" s="92" t="inlineStr">
        <is>
          <t>Y</t>
        </is>
      </c>
      <c r="BD425" s="94" t="inlineStr">
        <is>
          <t>PE &gt; 50</t>
        </is>
      </c>
      <c r="BE425" s="94" t="n"/>
      <c r="BF425" s="92">
        <f>IF(R425*100000&gt;=Settings!$B$5,"Y","N")</f>
        <v/>
      </c>
      <c r="BG425" s="91">
        <f>IF(F425&gt;Settings!$B$6,"Y","N")</f>
        <v/>
      </c>
      <c r="BH425" s="97" t="n">
        <v>-16.07</v>
      </c>
      <c r="BI425" s="96" t="n">
        <v>-9.529999999999999</v>
      </c>
      <c r="BJ425" s="96" t="n">
        <v>-9.630000000000001</v>
      </c>
      <c r="BK425" s="96" t="n">
        <v>-8.27</v>
      </c>
      <c r="BL425" s="96" t="n">
        <v>39.18</v>
      </c>
      <c r="BM425" s="96" t="n">
        <v>49.33</v>
      </c>
      <c r="BN425" s="97" t="n">
        <v>-7.35</v>
      </c>
      <c r="BO425" s="96" t="n">
        <v>-7.2</v>
      </c>
      <c r="BP425" s="96" t="n">
        <v>-2.22</v>
      </c>
      <c r="BQ425" s="96" t="n">
        <v>7.97</v>
      </c>
      <c r="BR425" s="91" t="inlineStr">
        <is>
          <t>Mixed</t>
        </is>
      </c>
      <c r="BS425" s="91" t="inlineStr">
        <is>
          <t>None</t>
        </is>
      </c>
      <c r="BT425" s="96" t="n">
        <v>27.2</v>
      </c>
      <c r="BU425" s="91" t="inlineStr">
        <is>
          <t>N</t>
        </is>
      </c>
      <c r="BV425" s="99">
        <f>IF(OR(BF425&lt;&gt;"Y",BG425&lt;&gt;"Y"),"",(AND(ISNUMBER(BQ425),BQ425&gt;0))+(BR425="Stacked up")+(AND(ISNUMBER(BH425),BH425&gt;=-Settings!$B$17))+(AND(ISNUMBER(BK425),ISNUMBER(BM425),BK425&gt;0,BM425&gt;0))+(AND(ISNUMBER(AQ425),AQ425&gt;=Settings!$B$18))+(AND(ISNUMBER(BT425),BT425&gt;=Settings!$B$19,BT425&lt;=Settings!$B$20))+(AND(ISNUMBER(AS425),AS425&gt;0))+(AND(ISNUMBER(T425),ISNUMBER(M425),T425&gt;=Settings!$B$21,M425&gt;0))+(AND(ISNUMBER(AD425),ISNUMBER(M425),AD425&gt;=Settings!$B$22,M425&gt;0))+(AY425&gt;=1))</f>
        <v/>
      </c>
      <c r="BW425" s="91">
        <f>IF(OR(AY425=0,BF425&lt;&gt;"Y",BG425&lt;&gt;"Y"),"",1+SUMPRODUCT(($A$6:$A$2604=A425)*($AY$6:$AY$2604&gt;0)*($BF$6:$BF$2604="Y")*($BG$6:$BG$2604="Y")*(($AY$6:$AY$2604&gt;AY425)+($AY$6:$AY$2604=AY425)*($AD$6:$AD$2604&gt;AD425))))</f>
        <v/>
      </c>
    </row>
    <row r="426" ht="23.85" customHeight="1" s="55">
      <c r="A426" s="90" t="n">
        <v>46296</v>
      </c>
      <c r="B426" s="91" t="inlineStr">
        <is>
          <t>LTFOODS</t>
        </is>
      </c>
      <c r="C426" s="91" t="inlineStr">
        <is>
          <t>INE818H01020</t>
        </is>
      </c>
      <c r="D426" s="91" t="inlineStr">
        <is>
          <t>Fast Moving Consumer Goods</t>
        </is>
      </c>
      <c r="E426" s="91" t="inlineStr">
        <is>
          <t>Smallcap 250</t>
        </is>
      </c>
      <c r="F426" s="93" t="n">
        <v>13861</v>
      </c>
      <c r="G426" s="92" t="inlineStr">
        <is>
          <t>N</t>
        </is>
      </c>
      <c r="H426" s="94" t="n"/>
      <c r="I426" s="91" t="inlineStr">
        <is>
          <t>N</t>
        </is>
      </c>
      <c r="J426" s="92">
        <f>IF(K426="","N","Y")</f>
        <v/>
      </c>
      <c r="K426" s="94">
        <f>_xlfn.TEXTJOIN("; ",TRUE,IF(P426="52-wk low","52-wk low",""),IF(AND(AD426&gt;=Settings!$B$12,M426&lt;0),"Distribution",""),IF(AND(AJ426="Y",M426&lt;0,AK426&lt;-Settings!$B$13),"Long unwinding",""),IF(AND(AJ426="Y",M426&lt;0,AK426&gt;Settings!$B$13),"Short buildup",""))</f>
        <v/>
      </c>
      <c r="L426" s="95" t="n">
        <v>399.15</v>
      </c>
      <c r="M426" s="96" t="n">
        <v>-0.31</v>
      </c>
      <c r="N426" s="93" t="n">
        <v>710</v>
      </c>
      <c r="O426" s="91" t="inlineStr">
        <is>
          <t>None</t>
        </is>
      </c>
      <c r="P426" s="91" t="inlineStr">
        <is>
          <t>None</t>
        </is>
      </c>
      <c r="Q426" s="97" t="n">
        <v>8.130000000000001</v>
      </c>
      <c r="R426" s="96" t="n">
        <v>4.67</v>
      </c>
      <c r="S426" s="96" t="n">
        <v>1.76</v>
      </c>
      <c r="T426" s="96" t="n">
        <v>0.54</v>
      </c>
      <c r="U426" s="96" t="n">
        <v>0.8100000000000001</v>
      </c>
      <c r="V426" s="103" t="n">
        <v>0.46</v>
      </c>
      <c r="W426" s="102" t="n">
        <v>0</v>
      </c>
      <c r="X426" s="93" t="n"/>
      <c r="Y426" s="91" t="inlineStr">
        <is>
          <t>None</t>
        </is>
      </c>
      <c r="Z426" s="99" t="n">
        <v>54.61</v>
      </c>
      <c r="AA426" s="96" t="n">
        <v>1.29</v>
      </c>
      <c r="AB426" s="96" t="n">
        <v>1.33</v>
      </c>
      <c r="AC426" s="96" t="n">
        <v>2.37</v>
      </c>
      <c r="AD426" s="96" t="n">
        <v>1.63</v>
      </c>
      <c r="AE426" s="96" t="n">
        <v>1.77</v>
      </c>
      <c r="AF426" s="103" t="n">
        <v>1.66</v>
      </c>
      <c r="AG426" s="91" t="inlineStr">
        <is>
          <t>Quiet accumulation</t>
        </is>
      </c>
      <c r="AH426" s="100" t="n">
        <v>0</v>
      </c>
      <c r="AI426" s="101" t="n">
        <v>0</v>
      </c>
      <c r="AJ426" s="92" t="inlineStr">
        <is>
          <t>N</t>
        </is>
      </c>
      <c r="AK426" s="96" t="n"/>
      <c r="AL426" s="91" t="inlineStr">
        <is>
          <t>n/a</t>
        </is>
      </c>
      <c r="AM426" s="93" t="n"/>
      <c r="AN426" s="92" t="inlineStr">
        <is>
          <t>Smallcap250 MQ 100</t>
        </is>
      </c>
      <c r="AO426" s="102" t="n">
        <v>1</v>
      </c>
      <c r="AP426" s="103" t="n">
        <v>0.85</v>
      </c>
      <c r="AQ426" s="102" t="n">
        <v>54</v>
      </c>
      <c r="AR426" s="91" t="inlineStr">
        <is>
          <t>N</t>
        </is>
      </c>
      <c r="AS426" s="104" t="n">
        <v>2.11</v>
      </c>
      <c r="AT426" s="92">
        <f>IF(AND(P426="52-wk high",T426&gt;=Settings!$B$7),"Y","N")</f>
        <v/>
      </c>
      <c r="AU426" s="91">
        <f>IF(AND(AD426&gt;=Settings!$B$8,M426&gt;0),"Y","N")</f>
        <v/>
      </c>
      <c r="AV426" s="91">
        <f>IF(OR(AH426&gt;Settings!$B$9,AI426&gt;Settings!$B$9),"Y","N")</f>
        <v/>
      </c>
      <c r="AW426" s="91">
        <f>IF(AJ426&lt;&gt;"Y","n/a",IF(AND(M426&gt;0,AK426&gt;Settings!$B$10),"Y","N"))</f>
        <v/>
      </c>
      <c r="AX426" s="91">
        <f>IF(AO426&gt;=Settings!$B$11,"Y","N")</f>
        <v/>
      </c>
      <c r="AY426" s="99">
        <f>(AT426="Y")+(AU426="Y")+(AV426="Y")+(AW426="Y")+(AX426="Y")</f>
        <v/>
      </c>
      <c r="AZ426" s="94">
        <f>IF(AY426=0,"None",_xlfn.TEXTJOIN(", ",TRUE(),IF(AT426="Y","Breakout",""),IF(AU426="Y","Accumulation",""),IF(AV426="Y","Institutional buying",""),IF(AW426="Y","Long buildup",""),IF(AX426="Y","Momentum leader","")))</f>
        <v/>
      </c>
      <c r="BA426" s="94">
        <f>IF(BW426="","","Passes "&amp;AY426&amp;" of 5 buy-side scans"&amp;IF(G426="Y","; RED FLAG: filter out using Red flag column",""))</f>
        <v/>
      </c>
      <c r="BB426" s="91" t="inlineStr">
        <is>
          <t>None</t>
        </is>
      </c>
      <c r="BC426" s="92" t="inlineStr">
        <is>
          <t>N</t>
        </is>
      </c>
      <c r="BD426" s="94" t="n"/>
      <c r="BE426" s="94" t="n"/>
      <c r="BF426" s="92">
        <f>IF(R426*100000&gt;=Settings!$B$5,"Y","N")</f>
        <v/>
      </c>
      <c r="BG426" s="91">
        <f>IF(F426&gt;Settings!$B$6,"Y","N")</f>
        <v/>
      </c>
      <c r="BH426" s="97" t="n">
        <v>-18.66</v>
      </c>
      <c r="BI426" s="96" t="n">
        <v>-5.97</v>
      </c>
      <c r="BJ426" s="96" t="n">
        <v>-8.66</v>
      </c>
      <c r="BK426" s="96" t="n">
        <v>6.4</v>
      </c>
      <c r="BL426" s="96" t="n">
        <v>3.95</v>
      </c>
      <c r="BM426" s="96" t="n">
        <v>-0.54</v>
      </c>
      <c r="BN426" s="97" t="n">
        <v>-5.15</v>
      </c>
      <c r="BO426" s="96" t="n">
        <v>-4.89</v>
      </c>
      <c r="BP426" s="96" t="n">
        <v>-3.24</v>
      </c>
      <c r="BQ426" s="96" t="n">
        <v>-2.36</v>
      </c>
      <c r="BR426" s="91" t="inlineStr">
        <is>
          <t>Mixed</t>
        </is>
      </c>
      <c r="BS426" s="91" t="inlineStr">
        <is>
          <t>None</t>
        </is>
      </c>
      <c r="BT426" s="96" t="n">
        <v>28</v>
      </c>
      <c r="BU426" s="91" t="inlineStr">
        <is>
          <t>N</t>
        </is>
      </c>
      <c r="BV426" s="99">
        <f>IF(OR(BF426&lt;&gt;"Y",BG426&lt;&gt;"Y"),"",(AND(ISNUMBER(BQ426),BQ426&gt;0))+(BR426="Stacked up")+(AND(ISNUMBER(BH426),BH426&gt;=-Settings!$B$17))+(AND(ISNUMBER(BK426),ISNUMBER(BM426),BK426&gt;0,BM426&gt;0))+(AND(ISNUMBER(AQ426),AQ426&gt;=Settings!$B$18))+(AND(ISNUMBER(BT426),BT426&gt;=Settings!$B$19,BT426&lt;=Settings!$B$20))+(AND(ISNUMBER(AS426),AS426&gt;0))+(AND(ISNUMBER(T426),ISNUMBER(M426),T426&gt;=Settings!$B$21,M426&gt;0))+(AND(ISNUMBER(AD426),ISNUMBER(M426),AD426&gt;=Settings!$B$22,M426&gt;0))+(AY426&gt;=1))</f>
        <v/>
      </c>
      <c r="BW426" s="91">
        <f>IF(OR(AY426=0,BF426&lt;&gt;"Y",BG426&lt;&gt;"Y"),"",1+SUMPRODUCT(($A$6:$A$2604=A426)*($AY$6:$AY$2604&gt;0)*($BF$6:$BF$2604="Y")*($BG$6:$BG$2604="Y")*(($AY$6:$AY$2604&gt;AY426)+($AY$6:$AY$2604=AY426)*($AD$6:$AD$2604&gt;AD426))))</f>
        <v/>
      </c>
    </row>
    <row r="427" ht="23.85" customHeight="1" s="55">
      <c r="A427" s="90" t="n">
        <v>46296</v>
      </c>
      <c r="B427" s="91" t="inlineStr">
        <is>
          <t>PGEL</t>
        </is>
      </c>
      <c r="C427" s="91" t="inlineStr">
        <is>
          <t>INE457L01029</t>
        </is>
      </c>
      <c r="D427" s="91" t="inlineStr">
        <is>
          <t>Consumer Durables</t>
        </is>
      </c>
      <c r="E427" s="91" t="inlineStr">
        <is>
          <t>Smallcap 250</t>
        </is>
      </c>
      <c r="F427" s="93" t="n">
        <v>13796</v>
      </c>
      <c r="G427" s="92" t="inlineStr">
        <is>
          <t>N</t>
        </is>
      </c>
      <c r="H427" s="94" t="n"/>
      <c r="I427" s="91" t="inlineStr">
        <is>
          <t>N</t>
        </is>
      </c>
      <c r="J427" s="92">
        <f>IF(K427="","N","Y")</f>
        <v/>
      </c>
      <c r="K427" s="94">
        <f>_xlfn.TEXTJOIN("; ",TRUE,IF(P427="52-wk low","52-wk low",""),IF(AND(AD427&gt;=Settings!$B$12,M427&lt;0),"Distribution",""),IF(AND(AJ427="Y",M427&lt;0,AK427&lt;-Settings!$B$13),"Long unwinding",""),IF(AND(AJ427="Y",M427&lt;0,AK427&gt;Settings!$B$13),"Short buildup",""))</f>
        <v/>
      </c>
      <c r="L427" s="95" t="n">
        <v>481.1</v>
      </c>
      <c r="M427" s="96" t="n">
        <v>-2.5</v>
      </c>
      <c r="N427" s="93" t="n">
        <v>1891</v>
      </c>
      <c r="O427" s="91" t="inlineStr">
        <is>
          <t>None</t>
        </is>
      </c>
      <c r="P427" s="91" t="inlineStr">
        <is>
          <t>None</t>
        </is>
      </c>
      <c r="Q427" s="97" t="n">
        <v>10.13</v>
      </c>
      <c r="R427" s="96" t="n">
        <v>8.75</v>
      </c>
      <c r="S427" s="96" t="n">
        <v>1.1</v>
      </c>
      <c r="T427" s="96" t="n">
        <v>0.6899999999999999</v>
      </c>
      <c r="U427" s="96" t="n">
        <v>0.46</v>
      </c>
      <c r="V427" s="103" t="n">
        <v>0.4</v>
      </c>
      <c r="W427" s="102" t="n">
        <v>0</v>
      </c>
      <c r="X427" s="93" t="n"/>
      <c r="Y427" s="91" t="inlineStr">
        <is>
          <t>None</t>
        </is>
      </c>
      <c r="Z427" s="99" t="n">
        <v>45.84</v>
      </c>
      <c r="AA427" s="96" t="n">
        <v>1.23</v>
      </c>
      <c r="AB427" s="96" t="n">
        <v>1.34</v>
      </c>
      <c r="AC427" s="96" t="n">
        <v>1.29</v>
      </c>
      <c r="AD427" s="96" t="n">
        <v>0.97</v>
      </c>
      <c r="AE427" s="96" t="n">
        <v>0.73</v>
      </c>
      <c r="AF427" s="103" t="n">
        <v>1.34</v>
      </c>
      <c r="AG427" s="91" t="inlineStr">
        <is>
          <t>Normal</t>
        </is>
      </c>
      <c r="AH427" s="100" t="n">
        <v>0</v>
      </c>
      <c r="AI427" s="101" t="n">
        <v>0</v>
      </c>
      <c r="AJ427" s="92" t="inlineStr">
        <is>
          <t>Y</t>
        </is>
      </c>
      <c r="AK427" s="96" t="n">
        <v>-0.95</v>
      </c>
      <c r="AL427" s="91" t="inlineStr">
        <is>
          <t>Long unwinding</t>
        </is>
      </c>
      <c r="AM427" s="93" t="n">
        <v>185</v>
      </c>
      <c r="AN427" s="92" t="inlineStr">
        <is>
          <t>Smallcap250 MQ 100</t>
        </is>
      </c>
      <c r="AO427" s="102" t="n">
        <v>1</v>
      </c>
      <c r="AP427" s="103" t="n">
        <v>0.78</v>
      </c>
      <c r="AQ427" s="102" t="n">
        <v>47</v>
      </c>
      <c r="AR427" s="91" t="inlineStr">
        <is>
          <t>N</t>
        </is>
      </c>
      <c r="AS427" s="104" t="n">
        <v>0.75</v>
      </c>
      <c r="AT427" s="92">
        <f>IF(AND(P427="52-wk high",T427&gt;=Settings!$B$7),"Y","N")</f>
        <v/>
      </c>
      <c r="AU427" s="91">
        <f>IF(AND(AD427&gt;=Settings!$B$8,M427&gt;0),"Y","N")</f>
        <v/>
      </c>
      <c r="AV427" s="91">
        <f>IF(OR(AH427&gt;Settings!$B$9,AI427&gt;Settings!$B$9),"Y","N")</f>
        <v/>
      </c>
      <c r="AW427" s="91">
        <f>IF(AJ427&lt;&gt;"Y","n/a",IF(AND(M427&gt;0,AK427&gt;Settings!$B$10),"Y","N"))</f>
        <v/>
      </c>
      <c r="AX427" s="91">
        <f>IF(AO427&gt;=Settings!$B$11,"Y","N")</f>
        <v/>
      </c>
      <c r="AY427" s="99">
        <f>(AT427="Y")+(AU427="Y")+(AV427="Y")+(AW427="Y")+(AX427="Y")</f>
        <v/>
      </c>
      <c r="AZ427" s="94">
        <f>IF(AY427=0,"None",_xlfn.TEXTJOIN(", ",TRUE(),IF(AT427="Y","Breakout",""),IF(AU427="Y","Accumulation",""),IF(AV427="Y","Institutional buying",""),IF(AW427="Y","Long buildup",""),IF(AX427="Y","Momentum leader","")))</f>
        <v/>
      </c>
      <c r="BA427" s="94">
        <f>IF(BW427="","","Passes "&amp;AY427&amp;" of 5 buy-side scans"&amp;IF(G427="Y","; RED FLAG: filter out using Red flag column",""))</f>
        <v/>
      </c>
      <c r="BB427" s="91" t="inlineStr">
        <is>
          <t>Upper</t>
        </is>
      </c>
      <c r="BC427" s="92" t="inlineStr">
        <is>
          <t>Y</t>
        </is>
      </c>
      <c r="BD427" s="94" t="inlineStr">
        <is>
          <t>PE &gt; 50</t>
        </is>
      </c>
      <c r="BE427" s="94" t="n"/>
      <c r="BF427" s="92">
        <f>IF(R427*100000&gt;=Settings!$B$5,"Y","N")</f>
        <v/>
      </c>
      <c r="BG427" s="91">
        <f>IF(F427&gt;Settings!$B$6,"Y","N")</f>
        <v/>
      </c>
      <c r="BH427" s="97" t="n">
        <v>-25.34</v>
      </c>
      <c r="BI427" s="96" t="n">
        <v>-6.48</v>
      </c>
      <c r="BJ427" s="96" t="n">
        <v>-15.58</v>
      </c>
      <c r="BK427" s="96" t="n">
        <v>-12.65</v>
      </c>
      <c r="BL427" s="96" t="n">
        <v>0.04</v>
      </c>
      <c r="BM427" s="96" t="n">
        <v>-5.82</v>
      </c>
      <c r="BN427" s="97" t="n">
        <v>-8.529999999999999</v>
      </c>
      <c r="BO427" s="96" t="n">
        <v>-12.51</v>
      </c>
      <c r="BP427" s="96" t="n">
        <v>-13.14</v>
      </c>
      <c r="BQ427" s="96" t="n">
        <v>-12.99</v>
      </c>
      <c r="BR427" s="91" t="inlineStr">
        <is>
          <t>Mixed</t>
        </is>
      </c>
      <c r="BS427" s="91" t="inlineStr">
        <is>
          <t>None</t>
        </is>
      </c>
      <c r="BT427" s="96" t="n">
        <v>18.1</v>
      </c>
      <c r="BU427" s="91" t="inlineStr">
        <is>
          <t>N</t>
        </is>
      </c>
      <c r="BV427" s="99">
        <f>IF(OR(BF427&lt;&gt;"Y",BG427&lt;&gt;"Y"),"",(AND(ISNUMBER(BQ427),BQ427&gt;0))+(BR427="Stacked up")+(AND(ISNUMBER(BH427),BH427&gt;=-Settings!$B$17))+(AND(ISNUMBER(BK427),ISNUMBER(BM427),BK427&gt;0,BM427&gt;0))+(AND(ISNUMBER(AQ427),AQ427&gt;=Settings!$B$18))+(AND(ISNUMBER(BT427),BT427&gt;=Settings!$B$19,BT427&lt;=Settings!$B$20))+(AND(ISNUMBER(AS427),AS427&gt;0))+(AND(ISNUMBER(T427),ISNUMBER(M427),T427&gt;=Settings!$B$21,M427&gt;0))+(AND(ISNUMBER(AD427),ISNUMBER(M427),AD427&gt;=Settings!$B$22,M427&gt;0))+(AY427&gt;=1))</f>
        <v/>
      </c>
      <c r="BW427" s="91">
        <f>IF(OR(AY427=0,BF427&lt;&gt;"Y",BG427&lt;&gt;"Y"),"",1+SUMPRODUCT(($A$6:$A$2604=A427)*($AY$6:$AY$2604&gt;0)*($BF$6:$BF$2604="Y")*($BG$6:$BG$2604="Y")*(($AY$6:$AY$2604&gt;AY427)+($AY$6:$AY$2604=AY427)*($AD$6:$AD$2604&gt;AD427))))</f>
        <v/>
      </c>
    </row>
    <row r="428" ht="23.85" customHeight="1" s="55">
      <c r="A428" s="90" t="n">
        <v>46296</v>
      </c>
      <c r="B428" s="91" t="inlineStr">
        <is>
          <t>BALRAMCHIN</t>
        </is>
      </c>
      <c r="C428" s="91" t="inlineStr">
        <is>
          <t>INE119A01028</t>
        </is>
      </c>
      <c r="D428" s="91" t="inlineStr">
        <is>
          <t>Fast Moving Consumer Goods</t>
        </is>
      </c>
      <c r="E428" s="91" t="inlineStr">
        <is>
          <t>Smallcap 250</t>
        </is>
      </c>
      <c r="F428" s="93" t="n">
        <v>13734</v>
      </c>
      <c r="G428" s="92" t="inlineStr">
        <is>
          <t>N</t>
        </is>
      </c>
      <c r="H428" s="94" t="n"/>
      <c r="I428" s="91" t="inlineStr">
        <is>
          <t>N</t>
        </is>
      </c>
      <c r="J428" s="92">
        <f>IF(K428="","N","Y")</f>
        <v/>
      </c>
      <c r="K428" s="94">
        <f>_xlfn.TEXTJOIN("; ",TRUE,IF(P428="52-wk low","52-wk low",""),IF(AND(AD428&gt;=Settings!$B$12,M428&lt;0),"Distribution",""),IF(AND(AJ428="Y",M428&lt;0,AK428&lt;-Settings!$B$13),"Long unwinding",""),IF(AND(AJ428="Y",M428&lt;0,AK428&gt;Settings!$B$13),"Short buildup",""))</f>
        <v/>
      </c>
      <c r="L428" s="95" t="n">
        <v>649.05</v>
      </c>
      <c r="M428" s="96" t="n">
        <v>-2.08</v>
      </c>
      <c r="N428" s="93" t="n">
        <v>1694</v>
      </c>
      <c r="O428" s="91" t="inlineStr">
        <is>
          <t>None</t>
        </is>
      </c>
      <c r="P428" s="91" t="inlineStr">
        <is>
          <t>None</t>
        </is>
      </c>
      <c r="Q428" s="97" t="n">
        <v>8.380000000000001</v>
      </c>
      <c r="R428" s="96" t="n">
        <v>20.07</v>
      </c>
      <c r="S428" s="96" t="n">
        <v>0.39</v>
      </c>
      <c r="T428" s="96" t="n">
        <v>0.23</v>
      </c>
      <c r="U428" s="96" t="n">
        <v>0.38</v>
      </c>
      <c r="V428" s="103" t="n">
        <v>0.91</v>
      </c>
      <c r="W428" s="102" t="n">
        <v>2</v>
      </c>
      <c r="X428" s="93" t="n"/>
      <c r="Y428" s="91" t="inlineStr">
        <is>
          <t>None</t>
        </is>
      </c>
      <c r="Z428" s="99" t="n">
        <v>28.73</v>
      </c>
      <c r="AA428" s="96" t="n">
        <v>1.41</v>
      </c>
      <c r="AB428" s="96" t="n">
        <v>1.06</v>
      </c>
      <c r="AC428" s="96" t="n">
        <v>0.7</v>
      </c>
      <c r="AD428" s="96" t="n">
        <v>0.45</v>
      </c>
      <c r="AE428" s="96" t="n">
        <v>0.58</v>
      </c>
      <c r="AF428" s="103" t="n">
        <v>0.86</v>
      </c>
      <c r="AG428" s="91" t="inlineStr">
        <is>
          <t>Normal</t>
        </is>
      </c>
      <c r="AH428" s="100" t="n">
        <v>0</v>
      </c>
      <c r="AI428" s="101" t="n">
        <v>0</v>
      </c>
      <c r="AJ428" s="92" t="inlineStr">
        <is>
          <t>N</t>
        </is>
      </c>
      <c r="AK428" s="96" t="n"/>
      <c r="AL428" s="91" t="inlineStr">
        <is>
          <t>n/a</t>
        </is>
      </c>
      <c r="AM428" s="93" t="n"/>
      <c r="AN428" s="92" t="inlineStr">
        <is>
          <t>None</t>
        </is>
      </c>
      <c r="AO428" s="102" t="n">
        <v>0</v>
      </c>
      <c r="AP428" s="103" t="n">
        <v>1.68</v>
      </c>
      <c r="AQ428" s="102" t="n">
        <v>83</v>
      </c>
      <c r="AR428" s="91" t="inlineStr">
        <is>
          <t>N</t>
        </is>
      </c>
      <c r="AS428" s="104" t="n">
        <v>2.11</v>
      </c>
      <c r="AT428" s="92">
        <f>IF(AND(P428="52-wk high",T428&gt;=Settings!$B$7),"Y","N")</f>
        <v/>
      </c>
      <c r="AU428" s="91">
        <f>IF(AND(AD428&gt;=Settings!$B$8,M428&gt;0),"Y","N")</f>
        <v/>
      </c>
      <c r="AV428" s="91">
        <f>IF(OR(AH428&gt;Settings!$B$9,AI428&gt;Settings!$B$9),"Y","N")</f>
        <v/>
      </c>
      <c r="AW428" s="91">
        <f>IF(AJ428&lt;&gt;"Y","n/a",IF(AND(M428&gt;0,AK428&gt;Settings!$B$10),"Y","N"))</f>
        <v/>
      </c>
      <c r="AX428" s="91">
        <f>IF(AO428&gt;=Settings!$B$11,"Y","N")</f>
        <v/>
      </c>
      <c r="AY428" s="99">
        <f>(AT428="Y")+(AU428="Y")+(AV428="Y")+(AW428="Y")+(AX428="Y")</f>
        <v/>
      </c>
      <c r="AZ428" s="94">
        <f>IF(AY428=0,"None",_xlfn.TEXTJOIN(", ",TRUE(),IF(AT428="Y","Breakout",""),IF(AU428="Y","Accumulation",""),IF(AV428="Y","Institutional buying",""),IF(AW428="Y","Long buildup",""),IF(AX428="Y","Momentum leader","")))</f>
        <v/>
      </c>
      <c r="BA428" s="94">
        <f>IF(BW428="","","Passes "&amp;AY428&amp;" of 5 buy-side scans"&amp;IF(G428="Y","; RED FLAG: filter out using Red flag column",""))</f>
        <v/>
      </c>
      <c r="BB428" s="91" t="inlineStr">
        <is>
          <t>None</t>
        </is>
      </c>
      <c r="BC428" s="92" t="inlineStr">
        <is>
          <t>N</t>
        </is>
      </c>
      <c r="BD428" s="94" t="n"/>
      <c r="BE428" s="94" t="n"/>
      <c r="BF428" s="92">
        <f>IF(R428*100000&gt;=Settings!$B$5,"Y","N")</f>
        <v/>
      </c>
      <c r="BG428" s="91">
        <f>IF(F428&gt;Settings!$B$6,"Y","N")</f>
        <v/>
      </c>
      <c r="BH428" s="97" t="n">
        <v>-16.89</v>
      </c>
      <c r="BI428" s="96" t="n">
        <v>-1.57</v>
      </c>
      <c r="BJ428" s="96" t="n">
        <v>-2.96</v>
      </c>
      <c r="BK428" s="96" t="n">
        <v>18.93</v>
      </c>
      <c r="BL428" s="96" t="n">
        <v>31.13</v>
      </c>
      <c r="BM428" s="96" t="n">
        <v>42.04</v>
      </c>
      <c r="BN428" s="97" t="n">
        <v>-3.48</v>
      </c>
      <c r="BO428" s="96" t="n">
        <v>-0.85</v>
      </c>
      <c r="BP428" s="96" t="n">
        <v>5.36</v>
      </c>
      <c r="BQ428" s="96" t="n">
        <v>14.46</v>
      </c>
      <c r="BR428" s="91" t="inlineStr">
        <is>
          <t>Mixed</t>
        </is>
      </c>
      <c r="BS428" s="91" t="inlineStr">
        <is>
          <t>None</t>
        </is>
      </c>
      <c r="BT428" s="96" t="n">
        <v>38.3</v>
      </c>
      <c r="BU428" s="91" t="inlineStr">
        <is>
          <t>N</t>
        </is>
      </c>
      <c r="BV428" s="99">
        <f>IF(OR(BF428&lt;&gt;"Y",BG428&lt;&gt;"Y"),"",(AND(ISNUMBER(BQ428),BQ428&gt;0))+(BR428="Stacked up")+(AND(ISNUMBER(BH428),BH428&gt;=-Settings!$B$17))+(AND(ISNUMBER(BK428),ISNUMBER(BM428),BK428&gt;0,BM428&gt;0))+(AND(ISNUMBER(AQ428),AQ428&gt;=Settings!$B$18))+(AND(ISNUMBER(BT428),BT428&gt;=Settings!$B$19,BT428&lt;=Settings!$B$20))+(AND(ISNUMBER(AS428),AS428&gt;0))+(AND(ISNUMBER(T428),ISNUMBER(M428),T428&gt;=Settings!$B$21,M428&gt;0))+(AND(ISNUMBER(AD428),ISNUMBER(M428),AD428&gt;=Settings!$B$22,M428&gt;0))+(AY428&gt;=1))</f>
        <v/>
      </c>
      <c r="BW428" s="91">
        <f>IF(OR(AY428=0,BF428&lt;&gt;"Y",BG428&lt;&gt;"Y"),"",1+SUMPRODUCT(($A$6:$A$2604=A428)*($AY$6:$AY$2604&gt;0)*($BF$6:$BF$2604="Y")*($BG$6:$BG$2604="Y")*(($AY$6:$AY$2604&gt;AY428)+($AY$6:$AY$2604=AY428)*($AD$6:$AD$2604&gt;AD428))))</f>
        <v/>
      </c>
    </row>
    <row r="429" ht="23.85" customHeight="1" s="55">
      <c r="A429" s="90" t="n">
        <v>46296</v>
      </c>
      <c r="B429" s="91" t="inlineStr">
        <is>
          <t>ARE&amp;M</t>
        </is>
      </c>
      <c r="C429" s="91" t="inlineStr">
        <is>
          <t>INE885A01032</t>
        </is>
      </c>
      <c r="D429" s="91" t="inlineStr">
        <is>
          <t>Automobile and Auto Components</t>
        </is>
      </c>
      <c r="E429" s="91" t="inlineStr">
        <is>
          <t>Smallcap 250</t>
        </is>
      </c>
      <c r="F429" s="93" t="n">
        <v>13679</v>
      </c>
      <c r="G429" s="92" t="inlineStr">
        <is>
          <t>N</t>
        </is>
      </c>
      <c r="H429" s="94" t="n"/>
      <c r="I429" s="91" t="inlineStr">
        <is>
          <t>N</t>
        </is>
      </c>
      <c r="J429" s="92">
        <f>IF(K429="","N","Y")</f>
        <v/>
      </c>
      <c r="K429" s="94">
        <f>_xlfn.TEXTJOIN("; ",TRUE,IF(P429="52-wk low","52-wk low",""),IF(AND(AD429&gt;=Settings!$B$12,M429&lt;0),"Distribution",""),IF(AND(AJ429="Y",M429&lt;0,AK429&lt;-Settings!$B$13),"Long unwinding",""),IF(AND(AJ429="Y",M429&lt;0,AK429&gt;Settings!$B$13),"Short buildup",""))</f>
        <v/>
      </c>
      <c r="L429" s="95" t="n">
        <v>747.4</v>
      </c>
      <c r="M429" s="96" t="n">
        <v>-0.95</v>
      </c>
      <c r="N429" s="93" t="n">
        <v>1021</v>
      </c>
      <c r="O429" s="91" t="inlineStr">
        <is>
          <t>None</t>
        </is>
      </c>
      <c r="P429" s="91" t="inlineStr">
        <is>
          <t>None</t>
        </is>
      </c>
      <c r="Q429" s="97" t="n">
        <v>5.09</v>
      </c>
      <c r="R429" s="96" t="n">
        <v>4.42</v>
      </c>
      <c r="S429" s="96" t="n">
        <v>1.16</v>
      </c>
      <c r="T429" s="96" t="n">
        <v>0.62</v>
      </c>
      <c r="U429" s="96" t="n">
        <v>0.58</v>
      </c>
      <c r="V429" s="103" t="n">
        <v>0.51</v>
      </c>
      <c r="W429" s="102" t="n">
        <v>0</v>
      </c>
      <c r="X429" s="93" t="n"/>
      <c r="Y429" s="91" t="inlineStr">
        <is>
          <t>None</t>
        </is>
      </c>
      <c r="Z429" s="99" t="n">
        <v>49.26</v>
      </c>
      <c r="AA429" s="96" t="n">
        <v>0.95</v>
      </c>
      <c r="AB429" s="96" t="n">
        <v>1.05</v>
      </c>
      <c r="AC429" s="96" t="n">
        <v>1.09</v>
      </c>
      <c r="AD429" s="96" t="n">
        <v>0.79</v>
      </c>
      <c r="AE429" s="96" t="n">
        <v>0.82</v>
      </c>
      <c r="AF429" s="103" t="n">
        <v>1.5</v>
      </c>
      <c r="AG429" s="91" t="inlineStr">
        <is>
          <t>Quiet accumulation</t>
        </is>
      </c>
      <c r="AH429" s="100" t="n">
        <v>0</v>
      </c>
      <c r="AI429" s="101" t="n">
        <v>0</v>
      </c>
      <c r="AJ429" s="92" t="inlineStr">
        <is>
          <t>N</t>
        </is>
      </c>
      <c r="AK429" s="96" t="n"/>
      <c r="AL429" s="91" t="inlineStr">
        <is>
          <t>n/a</t>
        </is>
      </c>
      <c r="AM429" s="93" t="n"/>
      <c r="AN429" s="92" t="inlineStr">
        <is>
          <t>Smallcap250 MQ 100</t>
        </is>
      </c>
      <c r="AO429" s="102" t="n">
        <v>1</v>
      </c>
      <c r="AP429" s="103" t="n">
        <v>0.67</v>
      </c>
      <c r="AQ429" s="102" t="n">
        <v>32</v>
      </c>
      <c r="AR429" s="91" t="inlineStr">
        <is>
          <t>N</t>
        </is>
      </c>
      <c r="AS429" s="104" t="n">
        <v>0.5600000000000001</v>
      </c>
      <c r="AT429" s="92">
        <f>IF(AND(P429="52-wk high",T429&gt;=Settings!$B$7),"Y","N")</f>
        <v/>
      </c>
      <c r="AU429" s="91">
        <f>IF(AND(AD429&gt;=Settings!$B$8,M429&gt;0),"Y","N")</f>
        <v/>
      </c>
      <c r="AV429" s="91">
        <f>IF(OR(AH429&gt;Settings!$B$9,AI429&gt;Settings!$B$9),"Y","N")</f>
        <v/>
      </c>
      <c r="AW429" s="91">
        <f>IF(AJ429&lt;&gt;"Y","n/a",IF(AND(M429&gt;0,AK429&gt;Settings!$B$10),"Y","N"))</f>
        <v/>
      </c>
      <c r="AX429" s="91">
        <f>IF(AO429&gt;=Settings!$B$11,"Y","N")</f>
        <v/>
      </c>
      <c r="AY429" s="99">
        <f>(AT429="Y")+(AU429="Y")+(AV429="Y")+(AW429="Y")+(AX429="Y")</f>
        <v/>
      </c>
      <c r="AZ429" s="94">
        <f>IF(AY429=0,"None",_xlfn.TEXTJOIN(", ",TRUE(),IF(AT429="Y","Breakout",""),IF(AU429="Y","Accumulation",""),IF(AV429="Y","Institutional buying",""),IF(AW429="Y","Long buildup",""),IF(AX429="Y","Momentum leader","")))</f>
        <v/>
      </c>
      <c r="BA429" s="94">
        <f>IF(BW429="","","Passes "&amp;AY429&amp;" of 5 buy-side scans"&amp;IF(G429="Y","; RED FLAG: filter out using Red flag column",""))</f>
        <v/>
      </c>
      <c r="BB429" s="91" t="inlineStr">
        <is>
          <t>None</t>
        </is>
      </c>
      <c r="BC429" s="92" t="inlineStr">
        <is>
          <t>N</t>
        </is>
      </c>
      <c r="BD429" s="94" t="n"/>
      <c r="BE429" s="94" t="n"/>
      <c r="BF429" s="92">
        <f>IF(R429*100000&gt;=Settings!$B$5,"Y","N")</f>
        <v/>
      </c>
      <c r="BG429" s="91">
        <f>IF(F429&gt;Settings!$B$6,"Y","N")</f>
        <v/>
      </c>
      <c r="BH429" s="97" t="n">
        <v>-26.94</v>
      </c>
      <c r="BI429" s="96" t="n">
        <v>-6.03</v>
      </c>
      <c r="BJ429" s="96" t="n">
        <v>-15.06</v>
      </c>
      <c r="BK429" s="96" t="n">
        <v>-11.04</v>
      </c>
      <c r="BL429" s="96" t="n">
        <v>4.69</v>
      </c>
      <c r="BM429" s="96" t="n">
        <v>-24.77</v>
      </c>
      <c r="BN429" s="97" t="n">
        <v>-7.19</v>
      </c>
      <c r="BO429" s="96" t="n">
        <v>-11.38</v>
      </c>
      <c r="BP429" s="96" t="n">
        <v>-12.69</v>
      </c>
      <c r="BQ429" s="96" t="n">
        <v>-14.36</v>
      </c>
      <c r="BR429" s="91" t="inlineStr">
        <is>
          <t>Stacked down</t>
        </is>
      </c>
      <c r="BS429" s="91" t="inlineStr">
        <is>
          <t>None</t>
        </is>
      </c>
      <c r="BT429" s="96" t="n">
        <v>16.6</v>
      </c>
      <c r="BU429" s="91" t="inlineStr">
        <is>
          <t>N</t>
        </is>
      </c>
      <c r="BV429" s="99">
        <f>IF(OR(BF429&lt;&gt;"Y",BG429&lt;&gt;"Y"),"",(AND(ISNUMBER(BQ429),BQ429&gt;0))+(BR429="Stacked up")+(AND(ISNUMBER(BH429),BH429&gt;=-Settings!$B$17))+(AND(ISNUMBER(BK429),ISNUMBER(BM429),BK429&gt;0,BM429&gt;0))+(AND(ISNUMBER(AQ429),AQ429&gt;=Settings!$B$18))+(AND(ISNUMBER(BT429),BT429&gt;=Settings!$B$19,BT429&lt;=Settings!$B$20))+(AND(ISNUMBER(AS429),AS429&gt;0))+(AND(ISNUMBER(T429),ISNUMBER(M429),T429&gt;=Settings!$B$21,M429&gt;0))+(AND(ISNUMBER(AD429),ISNUMBER(M429),AD429&gt;=Settings!$B$22,M429&gt;0))+(AY429&gt;=1))</f>
        <v/>
      </c>
      <c r="BW429" s="91">
        <f>IF(OR(AY429=0,BF429&lt;&gt;"Y",BG429&lt;&gt;"Y"),"",1+SUMPRODUCT(($A$6:$A$2604=A429)*($AY$6:$AY$2604&gt;0)*($BF$6:$BF$2604="Y")*($BG$6:$BG$2604="Y")*(($AY$6:$AY$2604&gt;AY429)+($AY$6:$AY$2604=AY429)*($AD$6:$AD$2604&gt;AD429))))</f>
        <v/>
      </c>
    </row>
    <row r="430" ht="23.85" customHeight="1" s="55">
      <c r="A430" s="90" t="n">
        <v>46296</v>
      </c>
      <c r="B430" s="91" t="inlineStr">
        <is>
          <t>CANHLIFE</t>
        </is>
      </c>
      <c r="C430" s="91" t="inlineStr">
        <is>
          <t>INE01TY01017</t>
        </is>
      </c>
      <c r="D430" s="91" t="inlineStr">
        <is>
          <t>Financial Services</t>
        </is>
      </c>
      <c r="E430" s="91" t="inlineStr">
        <is>
          <t>Smallcap 250</t>
        </is>
      </c>
      <c r="F430" s="93" t="n">
        <v>13666</v>
      </c>
      <c r="G430" s="92" t="inlineStr">
        <is>
          <t>N</t>
        </is>
      </c>
      <c r="H430" s="94" t="n"/>
      <c r="I430" s="91" t="inlineStr">
        <is>
          <t>N</t>
        </is>
      </c>
      <c r="J430" s="92">
        <f>IF(K430="","N","Y")</f>
        <v/>
      </c>
      <c r="K430" s="94">
        <f>_xlfn.TEXTJOIN("; ",TRUE,IF(P430="52-wk low","52-wk low",""),IF(AND(AD430&gt;=Settings!$B$12,M430&lt;0),"Distribution",""),IF(AND(AJ430="Y",M430&lt;0,AK430&lt;-Settings!$B$13),"Long unwinding",""),IF(AND(AJ430="Y",M430&lt;0,AK430&gt;Settings!$B$13),"Short buildup",""))</f>
        <v/>
      </c>
      <c r="L430" s="95" t="n">
        <v>143.85</v>
      </c>
      <c r="M430" s="96" t="n">
        <v>-3.14</v>
      </c>
      <c r="N430" s="93" t="n">
        <v>2132</v>
      </c>
      <c r="O430" s="91" t="inlineStr">
        <is>
          <t>None</t>
        </is>
      </c>
      <c r="P430" s="91" t="inlineStr">
        <is>
          <t>None</t>
        </is>
      </c>
      <c r="Q430" s="97" t="n">
        <v>4.51</v>
      </c>
      <c r="R430" s="96" t="n">
        <v>8.68</v>
      </c>
      <c r="S430" s="96" t="n">
        <v>0.52</v>
      </c>
      <c r="T430" s="96" t="n">
        <v>0.47</v>
      </c>
      <c r="U430" s="96" t="n">
        <v>0.3</v>
      </c>
      <c r="V430" s="103" t="n">
        <v>0.58</v>
      </c>
      <c r="W430" s="102" t="n">
        <v>1</v>
      </c>
      <c r="X430" s="93" t="n"/>
      <c r="Y430" s="91" t="inlineStr">
        <is>
          <t>None</t>
        </is>
      </c>
      <c r="Z430" s="99" t="n">
        <v>42.8</v>
      </c>
      <c r="AA430" s="96" t="n">
        <v>0.85</v>
      </c>
      <c r="AB430" s="96" t="n">
        <v>0.87</v>
      </c>
      <c r="AC430" s="96" t="n">
        <v>0.46</v>
      </c>
      <c r="AD430" s="96" t="n">
        <v>0.41</v>
      </c>
      <c r="AE430" s="96" t="n">
        <v>0.39</v>
      </c>
      <c r="AF430" s="103" t="n">
        <v>1.47</v>
      </c>
      <c r="AG430" s="91" t="inlineStr">
        <is>
          <t>Normal</t>
        </is>
      </c>
      <c r="AH430" s="100" t="n">
        <v>0</v>
      </c>
      <c r="AI430" s="101" t="n">
        <v>0</v>
      </c>
      <c r="AJ430" s="92" t="inlineStr">
        <is>
          <t>N</t>
        </is>
      </c>
      <c r="AK430" s="96" t="n"/>
      <c r="AL430" s="91" t="inlineStr">
        <is>
          <t>n/a</t>
        </is>
      </c>
      <c r="AM430" s="93" t="n"/>
      <c r="AN430" s="92" t="inlineStr">
        <is>
          <t>None</t>
        </is>
      </c>
      <c r="AO430" s="102" t="n">
        <v>0</v>
      </c>
      <c r="AP430" s="103" t="n"/>
      <c r="AQ430" s="102" t="n"/>
      <c r="AR430" s="91" t="inlineStr">
        <is>
          <t>N</t>
        </is>
      </c>
      <c r="AS430" s="104" t="n">
        <v>0.6</v>
      </c>
      <c r="AT430" s="92">
        <f>IF(AND(P430="52-wk high",T430&gt;=Settings!$B$7),"Y","N")</f>
        <v/>
      </c>
      <c r="AU430" s="91">
        <f>IF(AND(AD430&gt;=Settings!$B$8,M430&gt;0),"Y","N")</f>
        <v/>
      </c>
      <c r="AV430" s="91">
        <f>IF(OR(AH430&gt;Settings!$B$9,AI430&gt;Settings!$B$9),"Y","N")</f>
        <v/>
      </c>
      <c r="AW430" s="91">
        <f>IF(AJ430&lt;&gt;"Y","n/a",IF(AND(M430&gt;0,AK430&gt;Settings!$B$10),"Y","N"))</f>
        <v/>
      </c>
      <c r="AX430" s="91">
        <f>IF(AO430&gt;=Settings!$B$11,"Y","N")</f>
        <v/>
      </c>
      <c r="AY430" s="99">
        <f>(AT430="Y")+(AU430="Y")+(AV430="Y")+(AW430="Y")+(AX430="Y")</f>
        <v/>
      </c>
      <c r="AZ430" s="94">
        <f>IF(AY430=0,"None",_xlfn.TEXTJOIN(", ",TRUE(),IF(AT430="Y","Breakout",""),IF(AU430="Y","Accumulation",""),IF(AV430="Y","Institutional buying",""),IF(AW430="Y","Long buildup",""),IF(AX430="Y","Momentum leader","")))</f>
        <v/>
      </c>
      <c r="BA430" s="94">
        <f>IF(BW430="","","Passes "&amp;AY430&amp;" of 5 buy-side scans"&amp;IF(G430="Y","; RED FLAG: filter out using Red flag column",""))</f>
        <v/>
      </c>
      <c r="BB430" s="91" t="inlineStr">
        <is>
          <t>None</t>
        </is>
      </c>
      <c r="BC430" s="92" t="inlineStr">
        <is>
          <t>Y</t>
        </is>
      </c>
      <c r="BD430" s="94" t="inlineStr">
        <is>
          <t>PE &gt; 50</t>
        </is>
      </c>
      <c r="BE430" s="94" t="n"/>
      <c r="BF430" s="92">
        <f>IF(R430*100000&gt;=Settings!$B$5,"Y","N")</f>
        <v/>
      </c>
      <c r="BG430" s="91">
        <f>IF(F430&gt;Settings!$B$6,"Y","N")</f>
        <v/>
      </c>
      <c r="BH430" s="97" t="n">
        <v>-13.7</v>
      </c>
      <c r="BI430" s="96" t="n">
        <v>-5.06</v>
      </c>
      <c r="BJ430" s="96" t="n">
        <v>-6.7</v>
      </c>
      <c r="BK430" s="96" t="n">
        <v>2.46</v>
      </c>
      <c r="BL430" s="96" t="n">
        <v>-0.37</v>
      </c>
      <c r="BM430" s="96" t="n"/>
      <c r="BN430" s="97" t="n">
        <v>-4.63</v>
      </c>
      <c r="BO430" s="96" t="n">
        <v>-4.31</v>
      </c>
      <c r="BP430" s="96" t="n">
        <v>-2.64</v>
      </c>
      <c r="BQ430" s="96" t="n">
        <v>1.1</v>
      </c>
      <c r="BR430" s="91" t="inlineStr">
        <is>
          <t>Mixed</t>
        </is>
      </c>
      <c r="BS430" s="91" t="inlineStr">
        <is>
          <t>None</t>
        </is>
      </c>
      <c r="BT430" s="96" t="n">
        <v>27.3</v>
      </c>
      <c r="BU430" s="91" t="inlineStr">
        <is>
          <t>N</t>
        </is>
      </c>
      <c r="BV430" s="99">
        <f>IF(OR(BF430&lt;&gt;"Y",BG430&lt;&gt;"Y"),"",(AND(ISNUMBER(BQ430),BQ430&gt;0))+(BR430="Stacked up")+(AND(ISNUMBER(BH430),BH430&gt;=-Settings!$B$17))+(AND(ISNUMBER(BK430),ISNUMBER(BM430),BK430&gt;0,BM430&gt;0))+(AND(ISNUMBER(AQ430),AQ430&gt;=Settings!$B$18))+(AND(ISNUMBER(BT430),BT430&gt;=Settings!$B$19,BT430&lt;=Settings!$B$20))+(AND(ISNUMBER(AS430),AS430&gt;0))+(AND(ISNUMBER(T430),ISNUMBER(M430),T430&gt;=Settings!$B$21,M430&gt;0))+(AND(ISNUMBER(AD430),ISNUMBER(M430),AD430&gt;=Settings!$B$22,M430&gt;0))+(AY430&gt;=1))</f>
        <v/>
      </c>
      <c r="BW430" s="91">
        <f>IF(OR(AY430=0,BF430&lt;&gt;"Y",BG430&lt;&gt;"Y"),"",1+SUMPRODUCT(($A$6:$A$2604=A430)*($AY$6:$AY$2604&gt;0)*($BF$6:$BF$2604="Y")*($BG$6:$BG$2604="Y")*(($AY$6:$AY$2604&gt;AY430)+($AY$6:$AY$2604=AY430)*($AD$6:$AD$2604&gt;AD430))))</f>
        <v/>
      </c>
    </row>
    <row r="431" ht="23.85" customHeight="1" s="55">
      <c r="A431" s="90" t="n">
        <v>46296</v>
      </c>
      <c r="B431" s="91" t="inlineStr">
        <is>
          <t>CARTRADE</t>
        </is>
      </c>
      <c r="C431" s="91" t="inlineStr">
        <is>
          <t>INE290S01011</t>
        </is>
      </c>
      <c r="D431" s="91" t="inlineStr">
        <is>
          <t>Consumer Services</t>
        </is>
      </c>
      <c r="E431" s="91" t="inlineStr">
        <is>
          <t>Smallcap 250</t>
        </is>
      </c>
      <c r="F431" s="93" t="n">
        <v>13644</v>
      </c>
      <c r="G431" s="92" t="inlineStr">
        <is>
          <t>N</t>
        </is>
      </c>
      <c r="H431" s="94" t="n"/>
      <c r="I431" s="91" t="inlineStr">
        <is>
          <t>N</t>
        </is>
      </c>
      <c r="J431" s="92">
        <f>IF(K431="","N","Y")</f>
        <v/>
      </c>
      <c r="K431" s="94">
        <f>_xlfn.TEXTJOIN("; ",TRUE,IF(P431="52-wk low","52-wk low",""),IF(AND(AD431&gt;=Settings!$B$12,M431&lt;0),"Distribution",""),IF(AND(AJ431="Y",M431&lt;0,AK431&lt;-Settings!$B$13),"Long unwinding",""),IF(AND(AJ431="Y",M431&lt;0,AK431&gt;Settings!$B$13),"Short buildup",""))</f>
        <v/>
      </c>
      <c r="L431" s="95" t="n">
        <v>2806.6</v>
      </c>
      <c r="M431" s="96" t="n">
        <v>-3.21</v>
      </c>
      <c r="N431" s="93" t="n">
        <v>2153</v>
      </c>
      <c r="O431" s="91" t="inlineStr">
        <is>
          <t>None</t>
        </is>
      </c>
      <c r="P431" s="91" t="inlineStr">
        <is>
          <t>None</t>
        </is>
      </c>
      <c r="Q431" s="97" t="n">
        <v>3.13</v>
      </c>
      <c r="R431" s="96" t="n">
        <v>3.4</v>
      </c>
      <c r="S431" s="96" t="n">
        <v>0.9399999999999999</v>
      </c>
      <c r="T431" s="96" t="n">
        <v>0.64</v>
      </c>
      <c r="U431" s="96" t="n">
        <v>0.41</v>
      </c>
      <c r="V431" s="103" t="n">
        <v>0.44</v>
      </c>
      <c r="W431" s="102" t="n">
        <v>1</v>
      </c>
      <c r="X431" s="93" t="n"/>
      <c r="Y431" s="91" t="inlineStr">
        <is>
          <t>None</t>
        </is>
      </c>
      <c r="Z431" s="99" t="n">
        <v>39.98</v>
      </c>
      <c r="AA431" s="96" t="n">
        <v>1.09</v>
      </c>
      <c r="AB431" s="96" t="n">
        <v>1.09</v>
      </c>
      <c r="AC431" s="96" t="n">
        <v>1.14</v>
      </c>
      <c r="AD431" s="96" t="n">
        <v>0.88</v>
      </c>
      <c r="AE431" s="96" t="n">
        <v>0.63</v>
      </c>
      <c r="AF431" s="103" t="n">
        <v>1.3</v>
      </c>
      <c r="AG431" s="91" t="inlineStr">
        <is>
          <t>Normal</t>
        </is>
      </c>
      <c r="AH431" s="100" t="n">
        <v>0</v>
      </c>
      <c r="AI431" s="101" t="n">
        <v>0</v>
      </c>
      <c r="AJ431" s="92" t="inlineStr">
        <is>
          <t>N</t>
        </is>
      </c>
      <c r="AK431" s="96" t="n"/>
      <c r="AL431" s="91" t="inlineStr">
        <is>
          <t>n/a</t>
        </is>
      </c>
      <c r="AM431" s="93" t="n"/>
      <c r="AN431" s="92" t="inlineStr">
        <is>
          <t>None</t>
        </is>
      </c>
      <c r="AO431" s="102" t="n">
        <v>0</v>
      </c>
      <c r="AP431" s="103" t="n">
        <v>1.49</v>
      </c>
      <c r="AQ431" s="102" t="n">
        <v>79</v>
      </c>
      <c r="AR431" s="91" t="inlineStr">
        <is>
          <t>N</t>
        </is>
      </c>
      <c r="AS431" s="104" t="n">
        <v>2.34</v>
      </c>
      <c r="AT431" s="92">
        <f>IF(AND(P431="52-wk high",T431&gt;=Settings!$B$7),"Y","N")</f>
        <v/>
      </c>
      <c r="AU431" s="91">
        <f>IF(AND(AD431&gt;=Settings!$B$8,M431&gt;0),"Y","N")</f>
        <v/>
      </c>
      <c r="AV431" s="91">
        <f>IF(OR(AH431&gt;Settings!$B$9,AI431&gt;Settings!$B$9),"Y","N")</f>
        <v/>
      </c>
      <c r="AW431" s="91">
        <f>IF(AJ431&lt;&gt;"Y","n/a",IF(AND(M431&gt;0,AK431&gt;Settings!$B$10),"Y","N"))</f>
        <v/>
      </c>
      <c r="AX431" s="91">
        <f>IF(AO431&gt;=Settings!$B$11,"Y","N")</f>
        <v/>
      </c>
      <c r="AY431" s="99">
        <f>(AT431="Y")+(AU431="Y")+(AV431="Y")+(AW431="Y")+(AX431="Y")</f>
        <v/>
      </c>
      <c r="AZ431" s="94">
        <f>IF(AY431=0,"None",_xlfn.TEXTJOIN(", ",TRUE(),IF(AT431="Y","Breakout",""),IF(AU431="Y","Accumulation",""),IF(AV431="Y","Institutional buying",""),IF(AW431="Y","Long buildup",""),IF(AX431="Y","Momentum leader","")))</f>
        <v/>
      </c>
      <c r="BA431" s="94">
        <f>IF(BW431="","","Passes "&amp;AY431&amp;" of 5 buy-side scans"&amp;IF(G431="Y","; RED FLAG: filter out using Red flag column",""))</f>
        <v/>
      </c>
      <c r="BB431" s="91" t="inlineStr">
        <is>
          <t>None</t>
        </is>
      </c>
      <c r="BC431" s="92" t="inlineStr">
        <is>
          <t>Y</t>
        </is>
      </c>
      <c r="BD431" s="94" t="inlineStr">
        <is>
          <t>PE &gt; 50; High-low range &gt;100% in 6 months</t>
        </is>
      </c>
      <c r="BE431" s="94" t="n"/>
      <c r="BF431" s="92">
        <f>IF(R431*100000&gt;=Settings!$B$5,"Y","N")</f>
        <v/>
      </c>
      <c r="BG431" s="91">
        <f>IF(F431&gt;Settings!$B$6,"Y","N")</f>
        <v/>
      </c>
      <c r="BH431" s="97" t="n">
        <v>-14.71</v>
      </c>
      <c r="BI431" s="96" t="n">
        <v>-6.6</v>
      </c>
      <c r="BJ431" s="96" t="n">
        <v>-5.5</v>
      </c>
      <c r="BK431" s="96" t="n">
        <v>-0.24</v>
      </c>
      <c r="BL431" s="96" t="n">
        <v>59.81</v>
      </c>
      <c r="BM431" s="96" t="n">
        <v>14.85</v>
      </c>
      <c r="BN431" s="97" t="n">
        <v>-4.72</v>
      </c>
      <c r="BO431" s="96" t="n">
        <v>-2.5</v>
      </c>
      <c r="BP431" s="96" t="n">
        <v>3.83</v>
      </c>
      <c r="BQ431" s="96" t="n">
        <v>9.869999999999999</v>
      </c>
      <c r="BR431" s="91" t="inlineStr">
        <is>
          <t>Mixed</t>
        </is>
      </c>
      <c r="BS431" s="91" t="inlineStr">
        <is>
          <t>None</t>
        </is>
      </c>
      <c r="BT431" s="96" t="n">
        <v>34.3</v>
      </c>
      <c r="BU431" s="91" t="inlineStr">
        <is>
          <t>N</t>
        </is>
      </c>
      <c r="BV431" s="99">
        <f>IF(OR(BF431&lt;&gt;"Y",BG431&lt;&gt;"Y"),"",(AND(ISNUMBER(BQ431),BQ431&gt;0))+(BR431="Stacked up")+(AND(ISNUMBER(BH431),BH431&gt;=-Settings!$B$17))+(AND(ISNUMBER(BK431),ISNUMBER(BM431),BK431&gt;0,BM431&gt;0))+(AND(ISNUMBER(AQ431),AQ431&gt;=Settings!$B$18))+(AND(ISNUMBER(BT431),BT431&gt;=Settings!$B$19,BT431&lt;=Settings!$B$20))+(AND(ISNUMBER(AS431),AS431&gt;0))+(AND(ISNUMBER(T431),ISNUMBER(M431),T431&gt;=Settings!$B$21,M431&gt;0))+(AND(ISNUMBER(AD431),ISNUMBER(M431),AD431&gt;=Settings!$B$22,M431&gt;0))+(AY431&gt;=1))</f>
        <v/>
      </c>
      <c r="BW431" s="91">
        <f>IF(OR(AY431=0,BF431&lt;&gt;"Y",BG431&lt;&gt;"Y"),"",1+SUMPRODUCT(($A$6:$A$2604=A431)*($AY$6:$AY$2604&gt;0)*($BF$6:$BF$2604="Y")*($BG$6:$BG$2604="Y")*(($AY$6:$AY$2604&gt;AY431)+($AY$6:$AY$2604=AY431)*($AD$6:$AD$2604&gt;AD431))))</f>
        <v/>
      </c>
    </row>
    <row r="432" ht="23.85" customHeight="1" s="55">
      <c r="A432" s="90" t="n">
        <v>46296</v>
      </c>
      <c r="B432" s="91" t="inlineStr">
        <is>
          <t>KPITTECH</t>
        </is>
      </c>
      <c r="C432" s="91" t="inlineStr">
        <is>
          <t>INE04I401011</t>
        </is>
      </c>
      <c r="D432" s="91" t="inlineStr">
        <is>
          <t>Information Technology</t>
        </is>
      </c>
      <c r="E432" s="91" t="inlineStr">
        <is>
          <t>Smallcap 250</t>
        </is>
      </c>
      <c r="F432" s="93" t="n">
        <v>13488</v>
      </c>
      <c r="G432" s="92" t="inlineStr">
        <is>
          <t>N</t>
        </is>
      </c>
      <c r="H432" s="94" t="n"/>
      <c r="I432" s="91" t="inlineStr">
        <is>
          <t>N</t>
        </is>
      </c>
      <c r="J432" s="92">
        <f>IF(K432="","N","Y")</f>
        <v/>
      </c>
      <c r="K432" s="94">
        <f>_xlfn.TEXTJOIN("; ",TRUE,IF(P432="52-wk low","52-wk low",""),IF(AND(AD432&gt;=Settings!$B$12,M432&lt;0),"Distribution",""),IF(AND(AJ432="Y",M432&lt;0,AK432&lt;-Settings!$B$13),"Long unwinding",""),IF(AND(AJ432="Y",M432&lt;0,AK432&gt;Settings!$B$13),"Short buildup",""))</f>
        <v/>
      </c>
      <c r="L432" s="95" t="n">
        <v>492</v>
      </c>
      <c r="M432" s="96" t="n">
        <v>-1.42</v>
      </c>
      <c r="N432" s="93" t="n">
        <v>1268</v>
      </c>
      <c r="O432" s="91" t="inlineStr">
        <is>
          <t>None</t>
        </is>
      </c>
      <c r="P432" s="91" t="inlineStr">
        <is>
          <t>52-wk low</t>
        </is>
      </c>
      <c r="Q432" s="97" t="n">
        <v>19.9</v>
      </c>
      <c r="R432" s="96" t="n">
        <v>16.42</v>
      </c>
      <c r="S432" s="96" t="n">
        <v>1.26</v>
      </c>
      <c r="T432" s="96" t="n">
        <v>0.67</v>
      </c>
      <c r="U432" s="96" t="n">
        <v>0.7</v>
      </c>
      <c r="V432" s="103" t="n">
        <v>0.58</v>
      </c>
      <c r="W432" s="102" t="n">
        <v>3</v>
      </c>
      <c r="X432" s="93" t="n"/>
      <c r="Y432" s="91" t="inlineStr">
        <is>
          <t>None</t>
        </is>
      </c>
      <c r="Z432" s="99" t="n">
        <v>28.42</v>
      </c>
      <c r="AA432" s="96" t="n">
        <v>0.76</v>
      </c>
      <c r="AB432" s="96" t="n">
        <v>0.84</v>
      </c>
      <c r="AC432" s="96" t="n">
        <v>0.92</v>
      </c>
      <c r="AD432" s="96" t="n">
        <v>0.66</v>
      </c>
      <c r="AE432" s="96" t="n">
        <v>0.68</v>
      </c>
      <c r="AF432" s="103" t="n">
        <v>1.32</v>
      </c>
      <c r="AG432" s="91" t="inlineStr">
        <is>
          <t>Normal</t>
        </is>
      </c>
      <c r="AH432" s="100" t="n">
        <v>0</v>
      </c>
      <c r="AI432" s="101" t="n">
        <v>0</v>
      </c>
      <c r="AJ432" s="92" t="inlineStr">
        <is>
          <t>Y</t>
        </is>
      </c>
      <c r="AK432" s="96" t="n">
        <v>-0.6899999999999999</v>
      </c>
      <c r="AL432" s="91" t="inlineStr">
        <is>
          <t>Long unwinding</t>
        </is>
      </c>
      <c r="AM432" s="93" t="n">
        <v>177</v>
      </c>
      <c r="AN432" s="92" t="inlineStr">
        <is>
          <t>MidSmall400 MQ 100</t>
        </is>
      </c>
      <c r="AO432" s="102" t="n">
        <v>1</v>
      </c>
      <c r="AP432" s="103" t="n">
        <v>0.45</v>
      </c>
      <c r="AQ432" s="102" t="n">
        <v>1</v>
      </c>
      <c r="AR432" s="91" t="inlineStr">
        <is>
          <t>N</t>
        </is>
      </c>
      <c r="AS432" s="104" t="n">
        <v>-0.75</v>
      </c>
      <c r="AT432" s="92">
        <f>IF(AND(P432="52-wk high",T432&gt;=Settings!$B$7),"Y","N")</f>
        <v/>
      </c>
      <c r="AU432" s="91">
        <f>IF(AND(AD432&gt;=Settings!$B$8,M432&gt;0),"Y","N")</f>
        <v/>
      </c>
      <c r="AV432" s="91">
        <f>IF(OR(AH432&gt;Settings!$B$9,AI432&gt;Settings!$B$9),"Y","N")</f>
        <v/>
      </c>
      <c r="AW432" s="91">
        <f>IF(AJ432&lt;&gt;"Y","n/a",IF(AND(M432&gt;0,AK432&gt;Settings!$B$10),"Y","N"))</f>
        <v/>
      </c>
      <c r="AX432" s="91">
        <f>IF(AO432&gt;=Settings!$B$11,"Y","N")</f>
        <v/>
      </c>
      <c r="AY432" s="99">
        <f>(AT432="Y")+(AU432="Y")+(AV432="Y")+(AW432="Y")+(AX432="Y")</f>
        <v/>
      </c>
      <c r="AZ432" s="94">
        <f>IF(AY432=0,"None",_xlfn.TEXTJOIN(", ",TRUE(),IF(AT432="Y","Breakout",""),IF(AU432="Y","Accumulation",""),IF(AV432="Y","Institutional buying",""),IF(AW432="Y","Long buildup",""),IF(AX432="Y","Momentum leader","")))</f>
        <v/>
      </c>
      <c r="BA432" s="94">
        <f>IF(BW432="","","Passes "&amp;AY432&amp;" of 5 buy-side scans"&amp;IF(G432="Y","; RED FLAG: filter out using Red flag column",""))</f>
        <v/>
      </c>
      <c r="BB432" s="91" t="inlineStr">
        <is>
          <t>Upper</t>
        </is>
      </c>
      <c r="BC432" s="92" t="inlineStr">
        <is>
          <t>Y</t>
        </is>
      </c>
      <c r="BD432" s="94" t="inlineStr">
        <is>
          <t>High-low range &gt;150% in 12 months</t>
        </is>
      </c>
      <c r="BE432" s="94" t="n"/>
      <c r="BF432" s="92">
        <f>IF(R432*100000&gt;=Settings!$B$5,"Y","N")</f>
        <v/>
      </c>
      <c r="BG432" s="91">
        <f>IF(F432&gt;Settings!$B$6,"Y","N")</f>
        <v/>
      </c>
      <c r="BH432" s="97" t="n">
        <v>-61.71</v>
      </c>
      <c r="BI432" s="96" t="n">
        <v>-4.81</v>
      </c>
      <c r="BJ432" s="96" t="n">
        <v>-16.61</v>
      </c>
      <c r="BK432" s="96" t="n">
        <v>-11.76</v>
      </c>
      <c r="BL432" s="96" t="n">
        <v>-27.04</v>
      </c>
      <c r="BM432" s="96" t="n">
        <v>-57.34</v>
      </c>
      <c r="BN432" s="97" t="n">
        <v>-8.25</v>
      </c>
      <c r="BO432" s="96" t="n">
        <v>-14.02</v>
      </c>
      <c r="BP432" s="96" t="n">
        <v>-22</v>
      </c>
      <c r="BQ432" s="96" t="n">
        <v>-34.44</v>
      </c>
      <c r="BR432" s="91" t="inlineStr">
        <is>
          <t>Stacked down</t>
        </is>
      </c>
      <c r="BS432" s="91" t="inlineStr">
        <is>
          <t>None</t>
        </is>
      </c>
      <c r="BT432" s="96" t="n">
        <v>23.4</v>
      </c>
      <c r="BU432" s="91" t="inlineStr">
        <is>
          <t>N</t>
        </is>
      </c>
      <c r="BV432" s="99">
        <f>IF(OR(BF432&lt;&gt;"Y",BG432&lt;&gt;"Y"),"",(AND(ISNUMBER(BQ432),BQ432&gt;0))+(BR432="Stacked up")+(AND(ISNUMBER(BH432),BH432&gt;=-Settings!$B$17))+(AND(ISNUMBER(BK432),ISNUMBER(BM432),BK432&gt;0,BM432&gt;0))+(AND(ISNUMBER(AQ432),AQ432&gt;=Settings!$B$18))+(AND(ISNUMBER(BT432),BT432&gt;=Settings!$B$19,BT432&lt;=Settings!$B$20))+(AND(ISNUMBER(AS432),AS432&gt;0))+(AND(ISNUMBER(T432),ISNUMBER(M432),T432&gt;=Settings!$B$21,M432&gt;0))+(AND(ISNUMBER(AD432),ISNUMBER(M432),AD432&gt;=Settings!$B$22,M432&gt;0))+(AY432&gt;=1))</f>
        <v/>
      </c>
      <c r="BW432" s="91">
        <f>IF(OR(AY432=0,BF432&lt;&gt;"Y",BG432&lt;&gt;"Y"),"",1+SUMPRODUCT(($A$6:$A$2604=A432)*($AY$6:$AY$2604&gt;0)*($BF$6:$BF$2604="Y")*($BG$6:$BG$2604="Y")*(($AY$6:$AY$2604&gt;AY432)+($AY$6:$AY$2604=AY432)*($AD$6:$AD$2604&gt;AD432))))</f>
        <v/>
      </c>
    </row>
    <row r="433" ht="23.85" customHeight="1" s="55">
      <c r="A433" s="90" t="n">
        <v>46296</v>
      </c>
      <c r="B433" s="91" t="inlineStr">
        <is>
          <t>IGIL</t>
        </is>
      </c>
      <c r="C433" s="91" t="inlineStr">
        <is>
          <t>INE0Q9301021</t>
        </is>
      </c>
      <c r="D433" s="91" t="inlineStr">
        <is>
          <t>Services</t>
        </is>
      </c>
      <c r="E433" s="91" t="inlineStr">
        <is>
          <t>Smallcap 250</t>
        </is>
      </c>
      <c r="F433" s="93" t="n">
        <v>13481</v>
      </c>
      <c r="G433" s="92" t="inlineStr">
        <is>
          <t>N</t>
        </is>
      </c>
      <c r="H433" s="94" t="n"/>
      <c r="I433" s="91" t="inlineStr">
        <is>
          <t>N</t>
        </is>
      </c>
      <c r="J433" s="92">
        <f>IF(K433="","N","Y")</f>
        <v/>
      </c>
      <c r="K433" s="94">
        <f>_xlfn.TEXTJOIN("; ",TRUE,IF(P433="52-wk low","52-wk low",""),IF(AND(AD433&gt;=Settings!$B$12,M433&lt;0),"Distribution",""),IF(AND(AJ433="Y",M433&lt;0,AK433&lt;-Settings!$B$13),"Long unwinding",""),IF(AND(AJ433="Y",M433&lt;0,AK433&gt;Settings!$B$13),"Short buildup",""))</f>
        <v/>
      </c>
      <c r="L433" s="95" t="n">
        <v>311.95</v>
      </c>
      <c r="M433" s="96" t="n">
        <v>-1.25</v>
      </c>
      <c r="N433" s="93" t="n">
        <v>1175</v>
      </c>
      <c r="O433" s="91" t="inlineStr">
        <is>
          <t>None</t>
        </is>
      </c>
      <c r="P433" s="91" t="inlineStr">
        <is>
          <t>None</t>
        </is>
      </c>
      <c r="Q433" s="97" t="n">
        <v>2.48</v>
      </c>
      <c r="R433" s="96" t="n">
        <v>5.66</v>
      </c>
      <c r="S433" s="96" t="n">
        <v>0.43</v>
      </c>
      <c r="T433" s="96" t="n">
        <v>0.38</v>
      </c>
      <c r="U433" s="96" t="n">
        <v>0.39</v>
      </c>
      <c r="V433" s="103" t="n">
        <v>0.88</v>
      </c>
      <c r="W433" s="102" t="n">
        <v>3</v>
      </c>
      <c r="X433" s="93" t="n"/>
      <c r="Y433" s="91" t="inlineStr">
        <is>
          <t>None</t>
        </is>
      </c>
      <c r="Z433" s="99" t="n">
        <v>45.97</v>
      </c>
      <c r="AA433" s="96" t="n">
        <v>0.84</v>
      </c>
      <c r="AB433" s="96" t="n">
        <v>0.8100000000000001</v>
      </c>
      <c r="AC433" s="96" t="n">
        <v>0.37</v>
      </c>
      <c r="AD433" s="96" t="n">
        <v>0.3</v>
      </c>
      <c r="AE433" s="96" t="n">
        <v>0.34</v>
      </c>
      <c r="AF433" s="103" t="n">
        <v>1</v>
      </c>
      <c r="AG433" s="91" t="inlineStr">
        <is>
          <t>Normal</t>
        </is>
      </c>
      <c r="AH433" s="100" t="n">
        <v>0</v>
      </c>
      <c r="AI433" s="101" t="n">
        <v>0</v>
      </c>
      <c r="AJ433" s="92" t="inlineStr">
        <is>
          <t>N</t>
        </is>
      </c>
      <c r="AK433" s="96" t="n"/>
      <c r="AL433" s="91" t="inlineStr">
        <is>
          <t>n/a</t>
        </is>
      </c>
      <c r="AM433" s="93" t="n"/>
      <c r="AN433" s="92" t="inlineStr">
        <is>
          <t>None</t>
        </is>
      </c>
      <c r="AO433" s="102" t="n">
        <v>0</v>
      </c>
      <c r="AP433" s="103" t="n">
        <v>0.6899999999999999</v>
      </c>
      <c r="AQ433" s="102" t="n">
        <v>36</v>
      </c>
      <c r="AR433" s="91" t="inlineStr">
        <is>
          <t>N</t>
        </is>
      </c>
      <c r="AS433" s="104" t="n">
        <v>5.23</v>
      </c>
      <c r="AT433" s="92">
        <f>IF(AND(P433="52-wk high",T433&gt;=Settings!$B$7),"Y","N")</f>
        <v/>
      </c>
      <c r="AU433" s="91">
        <f>IF(AND(AD433&gt;=Settings!$B$8,M433&gt;0),"Y","N")</f>
        <v/>
      </c>
      <c r="AV433" s="91">
        <f>IF(OR(AH433&gt;Settings!$B$9,AI433&gt;Settings!$B$9),"Y","N")</f>
        <v/>
      </c>
      <c r="AW433" s="91">
        <f>IF(AJ433&lt;&gt;"Y","n/a",IF(AND(M433&gt;0,AK433&gt;Settings!$B$10),"Y","N"))</f>
        <v/>
      </c>
      <c r="AX433" s="91">
        <f>IF(AO433&gt;=Settings!$B$11,"Y","N")</f>
        <v/>
      </c>
      <c r="AY433" s="99">
        <f>(AT433="Y")+(AU433="Y")+(AV433="Y")+(AW433="Y")+(AX433="Y")</f>
        <v/>
      </c>
      <c r="AZ433" s="94">
        <f>IF(AY433=0,"None",_xlfn.TEXTJOIN(", ",TRUE(),IF(AT433="Y","Breakout",""),IF(AU433="Y","Accumulation",""),IF(AV433="Y","Institutional buying",""),IF(AW433="Y","Long buildup",""),IF(AX433="Y","Momentum leader","")))</f>
        <v/>
      </c>
      <c r="BA433" s="94">
        <f>IF(BW433="","","Passes "&amp;AY433&amp;" of 5 buy-side scans"&amp;IF(G433="Y","; RED FLAG: filter out using Red flag column",""))</f>
        <v/>
      </c>
      <c r="BB433" s="91" t="inlineStr">
        <is>
          <t>None</t>
        </is>
      </c>
      <c r="BC433" s="92" t="inlineStr">
        <is>
          <t>N</t>
        </is>
      </c>
      <c r="BD433" s="94" t="n"/>
      <c r="BE433" s="94" t="n"/>
      <c r="BF433" s="92">
        <f>IF(R433*100000&gt;=Settings!$B$5,"Y","N")</f>
        <v/>
      </c>
      <c r="BG433" s="91">
        <f>IF(F433&gt;Settings!$B$6,"Y","N")</f>
        <v/>
      </c>
      <c r="BH433" s="97" t="n">
        <v>-19.66</v>
      </c>
      <c r="BI433" s="96" t="n">
        <v>-4.09</v>
      </c>
      <c r="BJ433" s="96" t="n">
        <v>-8.18</v>
      </c>
      <c r="BK433" s="96" t="n">
        <v>-12.9</v>
      </c>
      <c r="BL433" s="96" t="n">
        <v>-3.76</v>
      </c>
      <c r="BM433" s="96" t="n">
        <v>-13.18</v>
      </c>
      <c r="BN433" s="97" t="n">
        <v>-3.72</v>
      </c>
      <c r="BO433" s="96" t="n">
        <v>-6.16</v>
      </c>
      <c r="BP433" s="96" t="n">
        <v>-7.72</v>
      </c>
      <c r="BQ433" s="96" t="n">
        <v>-8.539999999999999</v>
      </c>
      <c r="BR433" s="91" t="inlineStr">
        <is>
          <t>Stacked down</t>
        </is>
      </c>
      <c r="BS433" s="91" t="inlineStr">
        <is>
          <t>None</t>
        </is>
      </c>
      <c r="BT433" s="96" t="n">
        <v>35.9</v>
      </c>
      <c r="BU433" s="91" t="inlineStr">
        <is>
          <t>N</t>
        </is>
      </c>
      <c r="BV433" s="99">
        <f>IF(OR(BF433&lt;&gt;"Y",BG433&lt;&gt;"Y"),"",(AND(ISNUMBER(BQ433),BQ433&gt;0))+(BR433="Stacked up")+(AND(ISNUMBER(BH433),BH433&gt;=-Settings!$B$17))+(AND(ISNUMBER(BK433),ISNUMBER(BM433),BK433&gt;0,BM433&gt;0))+(AND(ISNUMBER(AQ433),AQ433&gt;=Settings!$B$18))+(AND(ISNUMBER(BT433),BT433&gt;=Settings!$B$19,BT433&lt;=Settings!$B$20))+(AND(ISNUMBER(AS433),AS433&gt;0))+(AND(ISNUMBER(T433),ISNUMBER(M433),T433&gt;=Settings!$B$21,M433&gt;0))+(AND(ISNUMBER(AD433),ISNUMBER(M433),AD433&gt;=Settings!$B$22,M433&gt;0))+(AY433&gt;=1))</f>
        <v/>
      </c>
      <c r="BW433" s="91">
        <f>IF(OR(AY433=0,BF433&lt;&gt;"Y",BG433&lt;&gt;"Y"),"",1+SUMPRODUCT(($A$6:$A$2604=A433)*($AY$6:$AY$2604&gt;0)*($BF$6:$BF$2604="Y")*($BG$6:$BG$2604="Y")*(($AY$6:$AY$2604&gt;AY433)+($AY$6:$AY$2604=AY433)*($AD$6:$AD$2604&gt;AD433))))</f>
        <v/>
      </c>
    </row>
    <row r="434" ht="23.85" customHeight="1" s="55">
      <c r="A434" s="90" t="n">
        <v>46296</v>
      </c>
      <c r="B434" s="91" t="inlineStr">
        <is>
          <t>CEATLTD</t>
        </is>
      </c>
      <c r="C434" s="91" t="inlineStr">
        <is>
          <t>INE482A01020</t>
        </is>
      </c>
      <c r="D434" s="91" t="inlineStr">
        <is>
          <t>Automobile and Auto Components</t>
        </is>
      </c>
      <c r="E434" s="91" t="inlineStr">
        <is>
          <t>Smallcap 250</t>
        </is>
      </c>
      <c r="F434" s="93" t="n">
        <v>13294</v>
      </c>
      <c r="G434" s="92" t="inlineStr">
        <is>
          <t>N</t>
        </is>
      </c>
      <c r="H434" s="94" t="n"/>
      <c r="I434" s="91" t="inlineStr">
        <is>
          <t>N</t>
        </is>
      </c>
      <c r="J434" s="92">
        <f>IF(K434="","N","Y")</f>
        <v/>
      </c>
      <c r="K434" s="94">
        <f>_xlfn.TEXTJOIN("; ",TRUE,IF(P434="52-wk low","52-wk low",""),IF(AND(AD434&gt;=Settings!$B$12,M434&lt;0),"Distribution",""),IF(AND(AJ434="Y",M434&lt;0,AK434&lt;-Settings!$B$13),"Long unwinding",""),IF(AND(AJ434="Y",M434&lt;0,AK434&gt;Settings!$B$13),"Short buildup",""))</f>
        <v/>
      </c>
      <c r="L434" s="95" t="n">
        <v>3286.6</v>
      </c>
      <c r="M434" s="96" t="n">
        <v>0.68</v>
      </c>
      <c r="N434" s="93" t="n">
        <v>406</v>
      </c>
      <c r="O434" s="91" t="inlineStr">
        <is>
          <t>None</t>
        </is>
      </c>
      <c r="P434" s="91" t="inlineStr">
        <is>
          <t>None</t>
        </is>
      </c>
      <c r="Q434" s="97" t="n">
        <v>0.5</v>
      </c>
      <c r="R434" s="96" t="n">
        <v>0.57</v>
      </c>
      <c r="S434" s="96" t="n">
        <v>0.88</v>
      </c>
      <c r="T434" s="96" t="n">
        <v>0.71</v>
      </c>
      <c r="U434" s="96" t="n">
        <v>0.4</v>
      </c>
      <c r="V434" s="103" t="n">
        <v>0.46</v>
      </c>
      <c r="W434" s="102" t="n">
        <v>0</v>
      </c>
      <c r="X434" s="93" t="n"/>
      <c r="Y434" s="91" t="inlineStr">
        <is>
          <t>None</t>
        </is>
      </c>
      <c r="Z434" s="99" t="n">
        <v>39.67</v>
      </c>
      <c r="AA434" s="96" t="n">
        <v>0.88</v>
      </c>
      <c r="AB434" s="96" t="n">
        <v>0.88</v>
      </c>
      <c r="AC434" s="96" t="n">
        <v>0.77</v>
      </c>
      <c r="AD434" s="96" t="n">
        <v>0.61</v>
      </c>
      <c r="AE434" s="96" t="n">
        <v>0.36</v>
      </c>
      <c r="AF434" s="103" t="n">
        <v>1.04</v>
      </c>
      <c r="AG434" s="91" t="inlineStr">
        <is>
          <t>Normal</t>
        </is>
      </c>
      <c r="AH434" s="100" t="n">
        <v>0</v>
      </c>
      <c r="AI434" s="101" t="n">
        <v>0</v>
      </c>
      <c r="AJ434" s="92" t="inlineStr">
        <is>
          <t>N</t>
        </is>
      </c>
      <c r="AK434" s="96" t="n"/>
      <c r="AL434" s="91" t="inlineStr">
        <is>
          <t>n/a</t>
        </is>
      </c>
      <c r="AM434" s="93" t="n"/>
      <c r="AN434" s="92" t="inlineStr">
        <is>
          <t>Smallcap250 MQ 100</t>
        </is>
      </c>
      <c r="AO434" s="102" t="n">
        <v>1</v>
      </c>
      <c r="AP434" s="103" t="n">
        <v>0.75</v>
      </c>
      <c r="AQ434" s="102" t="n">
        <v>44</v>
      </c>
      <c r="AR434" s="91" t="inlineStr">
        <is>
          <t>N</t>
        </is>
      </c>
      <c r="AS434" s="104" t="n">
        <v>0.5600000000000001</v>
      </c>
      <c r="AT434" s="92">
        <f>IF(AND(P434="52-wk high",T434&gt;=Settings!$B$7),"Y","N")</f>
        <v/>
      </c>
      <c r="AU434" s="91">
        <f>IF(AND(AD434&gt;=Settings!$B$8,M434&gt;0),"Y","N")</f>
        <v/>
      </c>
      <c r="AV434" s="91">
        <f>IF(OR(AH434&gt;Settings!$B$9,AI434&gt;Settings!$B$9),"Y","N")</f>
        <v/>
      </c>
      <c r="AW434" s="91">
        <f>IF(AJ434&lt;&gt;"Y","n/a",IF(AND(M434&gt;0,AK434&gt;Settings!$B$10),"Y","N"))</f>
        <v/>
      </c>
      <c r="AX434" s="91">
        <f>IF(AO434&gt;=Settings!$B$11,"Y","N")</f>
        <v/>
      </c>
      <c r="AY434" s="99">
        <f>(AT434="Y")+(AU434="Y")+(AV434="Y")+(AW434="Y")+(AX434="Y")</f>
        <v/>
      </c>
      <c r="AZ434" s="94">
        <f>IF(AY434=0,"None",_xlfn.TEXTJOIN(", ",TRUE(),IF(AT434="Y","Breakout",""),IF(AU434="Y","Accumulation",""),IF(AV434="Y","Institutional buying",""),IF(AW434="Y","Long buildup",""),IF(AX434="Y","Momentum leader","")))</f>
        <v/>
      </c>
      <c r="BA434" s="94">
        <f>IF(BW434="","","Passes "&amp;AY434&amp;" of 5 buy-side scans"&amp;IF(G434="Y","; RED FLAG: filter out using Red flag column",""))</f>
        <v/>
      </c>
      <c r="BB434" s="91" t="inlineStr">
        <is>
          <t>None</t>
        </is>
      </c>
      <c r="BC434" s="92" t="inlineStr">
        <is>
          <t>N</t>
        </is>
      </c>
      <c r="BD434" s="94" t="n"/>
      <c r="BE434" s="94" t="n"/>
      <c r="BF434" s="92">
        <f>IF(R434*100000&gt;=Settings!$B$5,"Y","N")</f>
        <v/>
      </c>
      <c r="BG434" s="91">
        <f>IF(F434&gt;Settings!$B$6,"Y","N")</f>
        <v/>
      </c>
      <c r="BH434" s="97" t="n">
        <v>-25.94</v>
      </c>
      <c r="BI434" s="96" t="n">
        <v>-2</v>
      </c>
      <c r="BJ434" s="96" t="n">
        <v>-3.34</v>
      </c>
      <c r="BK434" s="96" t="n">
        <v>-9.58</v>
      </c>
      <c r="BL434" s="96" t="n">
        <v>-2.93</v>
      </c>
      <c r="BM434" s="96" t="n">
        <v>-5.78</v>
      </c>
      <c r="BN434" s="97" t="n">
        <v>-2.01</v>
      </c>
      <c r="BO434" s="96" t="n">
        <v>-4.09</v>
      </c>
      <c r="BP434" s="96" t="n">
        <v>-5.31</v>
      </c>
      <c r="BQ434" s="96" t="n">
        <v>-6.48</v>
      </c>
      <c r="BR434" s="91" t="inlineStr">
        <is>
          <t>Stacked down</t>
        </is>
      </c>
      <c r="BS434" s="91" t="inlineStr">
        <is>
          <t>None</t>
        </is>
      </c>
      <c r="BT434" s="96" t="n">
        <v>40.4</v>
      </c>
      <c r="BU434" s="91" t="inlineStr">
        <is>
          <t>N</t>
        </is>
      </c>
      <c r="BV434" s="99">
        <f>IF(OR(BF434&lt;&gt;"Y",BG434&lt;&gt;"Y"),"",(AND(ISNUMBER(BQ434),BQ434&gt;0))+(BR434="Stacked up")+(AND(ISNUMBER(BH434),BH434&gt;=-Settings!$B$17))+(AND(ISNUMBER(BK434),ISNUMBER(BM434),BK434&gt;0,BM434&gt;0))+(AND(ISNUMBER(AQ434),AQ434&gt;=Settings!$B$18))+(AND(ISNUMBER(BT434),BT434&gt;=Settings!$B$19,BT434&lt;=Settings!$B$20))+(AND(ISNUMBER(AS434),AS434&gt;0))+(AND(ISNUMBER(T434),ISNUMBER(M434),T434&gt;=Settings!$B$21,M434&gt;0))+(AND(ISNUMBER(AD434),ISNUMBER(M434),AD434&gt;=Settings!$B$22,M434&gt;0))+(AY434&gt;=1))</f>
        <v/>
      </c>
      <c r="BW434" s="91">
        <f>IF(OR(AY434=0,BF434&lt;&gt;"Y",BG434&lt;&gt;"Y"),"",1+SUMPRODUCT(($A$6:$A$2604=A434)*($AY$6:$AY$2604&gt;0)*($BF$6:$BF$2604="Y")*($BG$6:$BG$2604="Y")*(($AY$6:$AY$2604&gt;AY434)+($AY$6:$AY$2604=AY434)*($AD$6:$AD$2604&gt;AD434))))</f>
        <v/>
      </c>
    </row>
    <row r="435" ht="23.85" customHeight="1" s="55">
      <c r="A435" s="90" t="n">
        <v>46296</v>
      </c>
      <c r="B435" s="91" t="inlineStr">
        <is>
          <t>ANURAS</t>
        </is>
      </c>
      <c r="C435" s="91" t="inlineStr">
        <is>
          <t>INE930P01018</t>
        </is>
      </c>
      <c r="D435" s="91" t="inlineStr">
        <is>
          <t>Chemicals</t>
        </is>
      </c>
      <c r="E435" s="91" t="inlineStr">
        <is>
          <t>Smallcap 250</t>
        </is>
      </c>
      <c r="F435" s="93" t="n">
        <v>13249</v>
      </c>
      <c r="G435" s="92" t="inlineStr">
        <is>
          <t>N</t>
        </is>
      </c>
      <c r="H435" s="94" t="n"/>
      <c r="I435" s="91" t="inlineStr">
        <is>
          <t>N</t>
        </is>
      </c>
      <c r="J435" s="92">
        <f>IF(K435="","N","Y")</f>
        <v/>
      </c>
      <c r="K435" s="94">
        <f>_xlfn.TEXTJOIN("; ",TRUE,IF(P435="52-wk low","52-wk low",""),IF(AND(AD435&gt;=Settings!$B$12,M435&lt;0),"Distribution",""),IF(AND(AJ435="Y",M435&lt;0,AK435&lt;-Settings!$B$13),"Long unwinding",""),IF(AND(AJ435="Y",M435&lt;0,AK435&gt;Settings!$B$13),"Short buildup",""))</f>
        <v/>
      </c>
      <c r="L435" s="95" t="n">
        <v>1163.7</v>
      </c>
      <c r="M435" s="96" t="n">
        <v>-1.46</v>
      </c>
      <c r="N435" s="93" t="n">
        <v>1296</v>
      </c>
      <c r="O435" s="91" t="inlineStr">
        <is>
          <t>None</t>
        </is>
      </c>
      <c r="P435" s="91" t="inlineStr">
        <is>
          <t>None</t>
        </is>
      </c>
      <c r="Q435" s="97" t="n">
        <v>2.25</v>
      </c>
      <c r="R435" s="96" t="n">
        <v>5.8</v>
      </c>
      <c r="S435" s="96" t="n">
        <v>0.39</v>
      </c>
      <c r="T435" s="96" t="n">
        <v>0.58</v>
      </c>
      <c r="U435" s="96" t="n">
        <v>0.6</v>
      </c>
      <c r="V435" s="103" t="n">
        <v>1.56</v>
      </c>
      <c r="W435" s="102" t="n">
        <v>6</v>
      </c>
      <c r="X435" s="93" t="n"/>
      <c r="Y435" s="91" t="inlineStr">
        <is>
          <t>None</t>
        </is>
      </c>
      <c r="Z435" s="99" t="n">
        <v>53.14</v>
      </c>
      <c r="AA435" s="96" t="n">
        <v>0.93</v>
      </c>
      <c r="AB435" s="96" t="n">
        <v>0.86</v>
      </c>
      <c r="AC435" s="96" t="n">
        <v>0.37</v>
      </c>
      <c r="AD435" s="96" t="n">
        <v>0.52</v>
      </c>
      <c r="AE435" s="96" t="n">
        <v>0.63</v>
      </c>
      <c r="AF435" s="103" t="n">
        <v>1.1</v>
      </c>
      <c r="AG435" s="91" t="inlineStr">
        <is>
          <t>Drying up</t>
        </is>
      </c>
      <c r="AH435" s="100" t="n">
        <v>0</v>
      </c>
      <c r="AI435" s="101" t="n">
        <v>0</v>
      </c>
      <c r="AJ435" s="92" t="inlineStr">
        <is>
          <t>N</t>
        </is>
      </c>
      <c r="AK435" s="96" t="n"/>
      <c r="AL435" s="91" t="inlineStr">
        <is>
          <t>n/a</t>
        </is>
      </c>
      <c r="AM435" s="93" t="n"/>
      <c r="AN435" s="92" t="inlineStr">
        <is>
          <t>None</t>
        </is>
      </c>
      <c r="AO435" s="102" t="n">
        <v>0</v>
      </c>
      <c r="AP435" s="103" t="n">
        <v>0.8100000000000001</v>
      </c>
      <c r="AQ435" s="102" t="n">
        <v>50</v>
      </c>
      <c r="AR435" s="91" t="inlineStr">
        <is>
          <t>N</t>
        </is>
      </c>
      <c r="AS435" s="104" t="n">
        <v>1.93</v>
      </c>
      <c r="AT435" s="92">
        <f>IF(AND(P435="52-wk high",T435&gt;=Settings!$B$7),"Y","N")</f>
        <v/>
      </c>
      <c r="AU435" s="91">
        <f>IF(AND(AD435&gt;=Settings!$B$8,M435&gt;0),"Y","N")</f>
        <v/>
      </c>
      <c r="AV435" s="91">
        <f>IF(OR(AH435&gt;Settings!$B$9,AI435&gt;Settings!$B$9),"Y","N")</f>
        <v/>
      </c>
      <c r="AW435" s="91">
        <f>IF(AJ435&lt;&gt;"Y","n/a",IF(AND(M435&gt;0,AK435&gt;Settings!$B$10),"Y","N"))</f>
        <v/>
      </c>
      <c r="AX435" s="91">
        <f>IF(AO435&gt;=Settings!$B$11,"Y","N")</f>
        <v/>
      </c>
      <c r="AY435" s="99">
        <f>(AT435="Y")+(AU435="Y")+(AV435="Y")+(AW435="Y")+(AX435="Y")</f>
        <v/>
      </c>
      <c r="AZ435" s="94">
        <f>IF(AY435=0,"None",_xlfn.TEXTJOIN(", ",TRUE(),IF(AT435="Y","Breakout",""),IF(AU435="Y","Accumulation",""),IF(AV435="Y","Institutional buying",""),IF(AW435="Y","Long buildup",""),IF(AX435="Y","Momentum leader","")))</f>
        <v/>
      </c>
      <c r="BA435" s="94">
        <f>IF(BW435="","","Passes "&amp;AY435&amp;" of 5 buy-side scans"&amp;IF(G435="Y","; RED FLAG: filter out using Red flag column",""))</f>
        <v/>
      </c>
      <c r="BB435" s="91" t="inlineStr">
        <is>
          <t>None</t>
        </is>
      </c>
      <c r="BC435" s="92" t="inlineStr">
        <is>
          <t>Y</t>
        </is>
      </c>
      <c r="BD435" s="94" t="inlineStr">
        <is>
          <t>PE &gt; 50</t>
        </is>
      </c>
      <c r="BE435" s="94" t="n"/>
      <c r="BF435" s="92">
        <f>IF(R435*100000&gt;=Settings!$B$5,"Y","N")</f>
        <v/>
      </c>
      <c r="BG435" s="91">
        <f>IF(F435&gt;Settings!$B$6,"Y","N")</f>
        <v/>
      </c>
      <c r="BH435" s="97" t="n">
        <v>-17.76</v>
      </c>
      <c r="BI435" s="96" t="n">
        <v>-1.15</v>
      </c>
      <c r="BJ435" s="96" t="n">
        <v>-7.63</v>
      </c>
      <c r="BK435" s="96" t="n">
        <v>-8.41</v>
      </c>
      <c r="BL435" s="96" t="n">
        <v>-8.83</v>
      </c>
      <c r="BM435" s="96" t="n">
        <v>9.24</v>
      </c>
      <c r="BN435" s="97" t="n">
        <v>-2.74</v>
      </c>
      <c r="BO435" s="96" t="n">
        <v>-4.57</v>
      </c>
      <c r="BP435" s="96" t="n">
        <v>-6.11</v>
      </c>
      <c r="BQ435" s="96" t="n">
        <v>-6.12</v>
      </c>
      <c r="BR435" s="91" t="inlineStr">
        <is>
          <t>Stacked down</t>
        </is>
      </c>
      <c r="BS435" s="91" t="inlineStr">
        <is>
          <t>None</t>
        </is>
      </c>
      <c r="BT435" s="96" t="n">
        <v>36.3</v>
      </c>
      <c r="BU435" s="91" t="inlineStr">
        <is>
          <t>N</t>
        </is>
      </c>
      <c r="BV435" s="99">
        <f>IF(OR(BF435&lt;&gt;"Y",BG435&lt;&gt;"Y"),"",(AND(ISNUMBER(BQ435),BQ435&gt;0))+(BR435="Stacked up")+(AND(ISNUMBER(BH435),BH435&gt;=-Settings!$B$17))+(AND(ISNUMBER(BK435),ISNUMBER(BM435),BK435&gt;0,BM435&gt;0))+(AND(ISNUMBER(AQ435),AQ435&gt;=Settings!$B$18))+(AND(ISNUMBER(BT435),BT435&gt;=Settings!$B$19,BT435&lt;=Settings!$B$20))+(AND(ISNUMBER(AS435),AS435&gt;0))+(AND(ISNUMBER(T435),ISNUMBER(M435),T435&gt;=Settings!$B$21,M435&gt;0))+(AND(ISNUMBER(AD435),ISNUMBER(M435),AD435&gt;=Settings!$B$22,M435&gt;0))+(AY435&gt;=1))</f>
        <v/>
      </c>
      <c r="BW435" s="91">
        <f>IF(OR(AY435=0,BF435&lt;&gt;"Y",BG435&lt;&gt;"Y"),"",1+SUMPRODUCT(($A$6:$A$2604=A435)*($AY$6:$AY$2604&gt;0)*($BF$6:$BF$2604="Y")*($BG$6:$BG$2604="Y")*(($AY$6:$AY$2604&gt;AY435)+($AY$6:$AY$2604=AY435)*($AD$6:$AD$2604&gt;AD435))))</f>
        <v/>
      </c>
    </row>
    <row r="436" ht="23.85" customHeight="1" s="55">
      <c r="A436" s="90" t="n">
        <v>46296</v>
      </c>
      <c r="B436" s="91" t="inlineStr">
        <is>
          <t>CROMPTON</t>
        </is>
      </c>
      <c r="C436" s="91" t="inlineStr">
        <is>
          <t>INE299U01018</t>
        </is>
      </c>
      <c r="D436" s="91" t="inlineStr">
        <is>
          <t>Consumer Durables</t>
        </is>
      </c>
      <c r="E436" s="91" t="inlineStr">
        <is>
          <t>Smallcap 250</t>
        </is>
      </c>
      <c r="F436" s="93" t="n">
        <v>13052</v>
      </c>
      <c r="G436" s="92" t="inlineStr">
        <is>
          <t>N</t>
        </is>
      </c>
      <c r="H436" s="94" t="n"/>
      <c r="I436" s="91" t="inlineStr">
        <is>
          <t>N</t>
        </is>
      </c>
      <c r="J436" s="92">
        <f>IF(K436="","N","Y")</f>
        <v/>
      </c>
      <c r="K436" s="94">
        <f>_xlfn.TEXTJOIN("; ",TRUE,IF(P436="52-wk low","52-wk low",""),IF(AND(AD436&gt;=Settings!$B$12,M436&lt;0),"Distribution",""),IF(AND(AJ436="Y",M436&lt;0,AK436&lt;-Settings!$B$13),"Long unwinding",""),IF(AND(AJ436="Y",M436&lt;0,AK436&gt;Settings!$B$13),"Short buildup",""))</f>
        <v/>
      </c>
      <c r="L436" s="95" t="n">
        <v>202.7</v>
      </c>
      <c r="M436" s="96" t="n">
        <v>-2.86</v>
      </c>
      <c r="N436" s="93" t="n">
        <v>2033</v>
      </c>
      <c r="O436" s="91" t="inlineStr">
        <is>
          <t>None</t>
        </is>
      </c>
      <c r="P436" s="91" t="inlineStr">
        <is>
          <t>52-wk low</t>
        </is>
      </c>
      <c r="Q436" s="97" t="n">
        <v>45.36</v>
      </c>
      <c r="R436" s="96" t="n">
        <v>25.62</v>
      </c>
      <c r="S436" s="96" t="n">
        <v>1.81</v>
      </c>
      <c r="T436" s="96" t="n">
        <v>1.28</v>
      </c>
      <c r="U436" s="96" t="n">
        <v>1.34</v>
      </c>
      <c r="V436" s="103" t="n">
        <v>0.75</v>
      </c>
      <c r="W436" s="102" t="n">
        <v>3</v>
      </c>
      <c r="X436" s="93" t="n">
        <v>192</v>
      </c>
      <c r="Y436" s="91" t="inlineStr">
        <is>
          <t>None</t>
        </is>
      </c>
      <c r="Z436" s="99" t="n">
        <v>49.58</v>
      </c>
      <c r="AA436" s="96" t="n">
        <v>1.03</v>
      </c>
      <c r="AB436" s="96" t="n">
        <v>1.06</v>
      </c>
      <c r="AC436" s="96" t="n">
        <v>1.86</v>
      </c>
      <c r="AD436" s="96" t="n">
        <v>1.36</v>
      </c>
      <c r="AE436" s="96" t="n">
        <v>1.45</v>
      </c>
      <c r="AF436" s="103" t="n">
        <v>1.05</v>
      </c>
      <c r="AG436" s="91" t="inlineStr">
        <is>
          <t>Normal</t>
        </is>
      </c>
      <c r="AH436" s="100" t="n">
        <v>0</v>
      </c>
      <c r="AI436" s="101" t="n">
        <v>0</v>
      </c>
      <c r="AJ436" s="92" t="inlineStr">
        <is>
          <t>Y</t>
        </is>
      </c>
      <c r="AK436" s="96" t="n">
        <v>-1.77</v>
      </c>
      <c r="AL436" s="91" t="inlineStr">
        <is>
          <t>Long unwinding</t>
        </is>
      </c>
      <c r="AM436" s="93" t="n">
        <v>138</v>
      </c>
      <c r="AN436" s="92" t="inlineStr">
        <is>
          <t>Smallcap250 MQ 100</t>
        </is>
      </c>
      <c r="AO436" s="102" t="n">
        <v>1</v>
      </c>
      <c r="AP436" s="103" t="n">
        <v>0.52</v>
      </c>
      <c r="AQ436" s="102" t="n">
        <v>7</v>
      </c>
      <c r="AR436" s="91" t="inlineStr">
        <is>
          <t>N</t>
        </is>
      </c>
      <c r="AS436" s="104" t="n">
        <v>0.75</v>
      </c>
      <c r="AT436" s="92">
        <f>IF(AND(P436="52-wk high",T436&gt;=Settings!$B$7),"Y","N")</f>
        <v/>
      </c>
      <c r="AU436" s="91">
        <f>IF(AND(AD436&gt;=Settings!$B$8,M436&gt;0),"Y","N")</f>
        <v/>
      </c>
      <c r="AV436" s="91">
        <f>IF(OR(AH436&gt;Settings!$B$9,AI436&gt;Settings!$B$9),"Y","N")</f>
        <v/>
      </c>
      <c r="AW436" s="91">
        <f>IF(AJ436&lt;&gt;"Y","n/a",IF(AND(M436&gt;0,AK436&gt;Settings!$B$10),"Y","N"))</f>
        <v/>
      </c>
      <c r="AX436" s="91">
        <f>IF(AO436&gt;=Settings!$B$11,"Y","N")</f>
        <v/>
      </c>
      <c r="AY436" s="99">
        <f>(AT436="Y")+(AU436="Y")+(AV436="Y")+(AW436="Y")+(AX436="Y")</f>
        <v/>
      </c>
      <c r="AZ436" s="94">
        <f>IF(AY436=0,"None",_xlfn.TEXTJOIN(", ",TRUE(),IF(AT436="Y","Breakout",""),IF(AU436="Y","Accumulation",""),IF(AV436="Y","Institutional buying",""),IF(AW436="Y","Long buildup",""),IF(AX436="Y","Momentum leader","")))</f>
        <v/>
      </c>
      <c r="BA436" s="94">
        <f>IF(BW436="","","Passes "&amp;AY436&amp;" of 5 buy-side scans"&amp;IF(G436="Y","; RED FLAG: filter out using Red flag column",""))</f>
        <v/>
      </c>
      <c r="BB436" s="91" t="inlineStr">
        <is>
          <t>Upper</t>
        </is>
      </c>
      <c r="BC436" s="92" t="inlineStr">
        <is>
          <t>Y</t>
        </is>
      </c>
      <c r="BD436" s="94" t="inlineStr">
        <is>
          <t>EPS zero</t>
        </is>
      </c>
      <c r="BE436" s="94" t="n"/>
      <c r="BF436" s="92">
        <f>IF(R436*100000&gt;=Settings!$B$5,"Y","N")</f>
        <v/>
      </c>
      <c r="BG436" s="91">
        <f>IF(F436&gt;Settings!$B$6,"Y","N")</f>
        <v/>
      </c>
      <c r="BH436" s="97" t="n">
        <v>-34.72</v>
      </c>
      <c r="BI436" s="96" t="n">
        <v>-7.78</v>
      </c>
      <c r="BJ436" s="96" t="n">
        <v>-12.29</v>
      </c>
      <c r="BK436" s="96" t="n">
        <v>-24.77</v>
      </c>
      <c r="BL436" s="96" t="n">
        <v>-12.85</v>
      </c>
      <c r="BM436" s="96" t="n">
        <v>-30.84</v>
      </c>
      <c r="BN436" s="97" t="n">
        <v>-8.85</v>
      </c>
      <c r="BO436" s="96" t="n">
        <v>-13.92</v>
      </c>
      <c r="BP436" s="96" t="n">
        <v>-17.63</v>
      </c>
      <c r="BQ436" s="96" t="n">
        <v>-20.87</v>
      </c>
      <c r="BR436" s="91" t="inlineStr">
        <is>
          <t>Stacked down</t>
        </is>
      </c>
      <c r="BS436" s="91" t="inlineStr">
        <is>
          <t>None</t>
        </is>
      </c>
      <c r="BT436" s="96" t="n">
        <v>14.3</v>
      </c>
      <c r="BU436" s="91" t="inlineStr">
        <is>
          <t>N</t>
        </is>
      </c>
      <c r="BV436" s="99">
        <f>IF(OR(BF436&lt;&gt;"Y",BG436&lt;&gt;"Y"),"",(AND(ISNUMBER(BQ436),BQ436&gt;0))+(BR436="Stacked up")+(AND(ISNUMBER(BH436),BH436&gt;=-Settings!$B$17))+(AND(ISNUMBER(BK436),ISNUMBER(BM436),BK436&gt;0,BM436&gt;0))+(AND(ISNUMBER(AQ436),AQ436&gt;=Settings!$B$18))+(AND(ISNUMBER(BT436),BT436&gt;=Settings!$B$19,BT436&lt;=Settings!$B$20))+(AND(ISNUMBER(AS436),AS436&gt;0))+(AND(ISNUMBER(T436),ISNUMBER(M436),T436&gt;=Settings!$B$21,M436&gt;0))+(AND(ISNUMBER(AD436),ISNUMBER(M436),AD436&gt;=Settings!$B$22,M436&gt;0))+(AY436&gt;=1))</f>
        <v/>
      </c>
      <c r="BW436" s="91">
        <f>IF(OR(AY436=0,BF436&lt;&gt;"Y",BG436&lt;&gt;"Y"),"",1+SUMPRODUCT(($A$6:$A$2604=A436)*($AY$6:$AY$2604&gt;0)*($BF$6:$BF$2604="Y")*($BG$6:$BG$2604="Y")*(($AY$6:$AY$2604&gt;AY436)+($AY$6:$AY$2604=AY436)*($AD$6:$AD$2604&gt;AD436))))</f>
        <v/>
      </c>
    </row>
    <row r="437" ht="23.85" customHeight="1" s="55">
      <c r="A437" s="90" t="n">
        <v>46296</v>
      </c>
      <c r="B437" s="91" t="inlineStr">
        <is>
          <t>RAINBOW</t>
        </is>
      </c>
      <c r="C437" s="91" t="inlineStr">
        <is>
          <t>INE961O01016</t>
        </is>
      </c>
      <c r="D437" s="91" t="inlineStr">
        <is>
          <t>Healthcare</t>
        </is>
      </c>
      <c r="E437" s="91" t="inlineStr">
        <is>
          <t>Smallcap 250</t>
        </is>
      </c>
      <c r="F437" s="93" t="n">
        <v>12998</v>
      </c>
      <c r="G437" s="92" t="inlineStr">
        <is>
          <t>N</t>
        </is>
      </c>
      <c r="H437" s="94" t="n"/>
      <c r="I437" s="91" t="inlineStr">
        <is>
          <t>N</t>
        </is>
      </c>
      <c r="J437" s="92">
        <f>IF(K437="","N","Y")</f>
        <v/>
      </c>
      <c r="K437" s="94">
        <f>_xlfn.TEXTJOIN("; ",TRUE,IF(P437="52-wk low","52-wk low",""),IF(AND(AD437&gt;=Settings!$B$12,M437&lt;0),"Distribution",""),IF(AND(AJ437="Y",M437&lt;0,AK437&lt;-Settings!$B$13),"Long unwinding",""),IF(AND(AJ437="Y",M437&lt;0,AK437&gt;Settings!$B$13),"Short buildup",""))</f>
        <v/>
      </c>
      <c r="L437" s="95" t="n">
        <v>1279.8</v>
      </c>
      <c r="M437" s="96" t="n">
        <v>-2.62</v>
      </c>
      <c r="N437" s="93" t="n">
        <v>1948</v>
      </c>
      <c r="O437" s="91" t="inlineStr">
        <is>
          <t>None</t>
        </is>
      </c>
      <c r="P437" s="91" t="inlineStr">
        <is>
          <t>None</t>
        </is>
      </c>
      <c r="Q437" s="97" t="n">
        <v>2.19</v>
      </c>
      <c r="R437" s="96" t="n">
        <v>1.42</v>
      </c>
      <c r="S437" s="96" t="n">
        <v>1.65</v>
      </c>
      <c r="T437" s="96" t="n">
        <v>1.95</v>
      </c>
      <c r="U437" s="96" t="n">
        <v>1.94</v>
      </c>
      <c r="V437" s="103" t="n">
        <v>1.27</v>
      </c>
      <c r="W437" s="102" t="n">
        <v>6</v>
      </c>
      <c r="X437" s="93" t="n">
        <v>121</v>
      </c>
      <c r="Y437" s="91" t="inlineStr">
        <is>
          <t>None</t>
        </is>
      </c>
      <c r="Z437" s="99" t="n">
        <v>61.14</v>
      </c>
      <c r="AA437" s="96" t="n">
        <v>1.05</v>
      </c>
      <c r="AB437" s="96" t="n">
        <v>1.09</v>
      </c>
      <c r="AC437" s="96" t="n">
        <v>1.74</v>
      </c>
      <c r="AD437" s="96" t="n">
        <v>2.12</v>
      </c>
      <c r="AE437" s="96" t="n">
        <v>2.15</v>
      </c>
      <c r="AF437" s="103" t="n">
        <v>1.06</v>
      </c>
      <c r="AG437" s="91" t="inlineStr">
        <is>
          <t>Normal</t>
        </is>
      </c>
      <c r="AH437" s="100" t="n">
        <v>0</v>
      </c>
      <c r="AI437" s="101" t="n">
        <v>0</v>
      </c>
      <c r="AJ437" s="92" t="inlineStr">
        <is>
          <t>N</t>
        </is>
      </c>
      <c r="AK437" s="96" t="n"/>
      <c r="AL437" s="91" t="inlineStr">
        <is>
          <t>n/a</t>
        </is>
      </c>
      <c r="AM437" s="93" t="n"/>
      <c r="AN437" s="92" t="inlineStr">
        <is>
          <t>None</t>
        </is>
      </c>
      <c r="AO437" s="102" t="n">
        <v>0</v>
      </c>
      <c r="AP437" s="103" t="n">
        <v>0.9</v>
      </c>
      <c r="AQ437" s="102" t="n">
        <v>57</v>
      </c>
      <c r="AR437" s="91" t="inlineStr">
        <is>
          <t>N</t>
        </is>
      </c>
      <c r="AS437" s="104" t="n">
        <v>3.79</v>
      </c>
      <c r="AT437" s="92">
        <f>IF(AND(P437="52-wk high",T437&gt;=Settings!$B$7),"Y","N")</f>
        <v/>
      </c>
      <c r="AU437" s="91">
        <f>IF(AND(AD437&gt;=Settings!$B$8,M437&gt;0),"Y","N")</f>
        <v/>
      </c>
      <c r="AV437" s="91">
        <f>IF(OR(AH437&gt;Settings!$B$9,AI437&gt;Settings!$B$9),"Y","N")</f>
        <v/>
      </c>
      <c r="AW437" s="91">
        <f>IF(AJ437&lt;&gt;"Y","n/a",IF(AND(M437&gt;0,AK437&gt;Settings!$B$10),"Y","N"))</f>
        <v/>
      </c>
      <c r="AX437" s="91">
        <f>IF(AO437&gt;=Settings!$B$11,"Y","N")</f>
        <v/>
      </c>
      <c r="AY437" s="99">
        <f>(AT437="Y")+(AU437="Y")+(AV437="Y")+(AW437="Y")+(AX437="Y")</f>
        <v/>
      </c>
      <c r="AZ437" s="94">
        <f>IF(AY437=0,"None",_xlfn.TEXTJOIN(", ",TRUE(),IF(AT437="Y","Breakout",""),IF(AU437="Y","Accumulation",""),IF(AV437="Y","Institutional buying",""),IF(AW437="Y","Long buildup",""),IF(AX437="Y","Momentum leader","")))</f>
        <v/>
      </c>
      <c r="BA437" s="94">
        <f>IF(BW437="","","Passes "&amp;AY437&amp;" of 5 buy-side scans"&amp;IF(G437="Y","; RED FLAG: filter out using Red flag column",""))</f>
        <v/>
      </c>
      <c r="BB437" s="91" t="inlineStr">
        <is>
          <t>None</t>
        </is>
      </c>
      <c r="BC437" s="92" t="inlineStr">
        <is>
          <t>N</t>
        </is>
      </c>
      <c r="BD437" s="94" t="n"/>
      <c r="BE437" s="94" t="n"/>
      <c r="BF437" s="92">
        <f>IF(R437*100000&gt;=Settings!$B$5,"Y","N")</f>
        <v/>
      </c>
      <c r="BG437" s="91">
        <f>IF(F437&gt;Settings!$B$6,"Y","N")</f>
        <v/>
      </c>
      <c r="BH437" s="97" t="n">
        <v>-20.51</v>
      </c>
      <c r="BI437" s="96" t="n">
        <v>-9.4</v>
      </c>
      <c r="BJ437" s="96" t="n">
        <v>-11.52</v>
      </c>
      <c r="BK437" s="96" t="n">
        <v>-10.02</v>
      </c>
      <c r="BL437" s="96" t="n">
        <v>8.9</v>
      </c>
      <c r="BM437" s="96" t="n">
        <v>-4.75</v>
      </c>
      <c r="BN437" s="97" t="n">
        <v>-8.75</v>
      </c>
      <c r="BO437" s="96" t="n">
        <v>-10.47</v>
      </c>
      <c r="BP437" s="96" t="n">
        <v>-9.380000000000001</v>
      </c>
      <c r="BQ437" s="96" t="n">
        <v>-7.24</v>
      </c>
      <c r="BR437" s="91" t="inlineStr">
        <is>
          <t>Mixed</t>
        </is>
      </c>
      <c r="BS437" s="91" t="inlineStr">
        <is>
          <t>None</t>
        </is>
      </c>
      <c r="BT437" s="96" t="n">
        <v>13.4</v>
      </c>
      <c r="BU437" s="91" t="inlineStr">
        <is>
          <t>N</t>
        </is>
      </c>
      <c r="BV437" s="99">
        <f>IF(OR(BF437&lt;&gt;"Y",BG437&lt;&gt;"Y"),"",(AND(ISNUMBER(BQ437),BQ437&gt;0))+(BR437="Stacked up")+(AND(ISNUMBER(BH437),BH437&gt;=-Settings!$B$17))+(AND(ISNUMBER(BK437),ISNUMBER(BM437),BK437&gt;0,BM437&gt;0))+(AND(ISNUMBER(AQ437),AQ437&gt;=Settings!$B$18))+(AND(ISNUMBER(BT437),BT437&gt;=Settings!$B$19,BT437&lt;=Settings!$B$20))+(AND(ISNUMBER(AS437),AS437&gt;0))+(AND(ISNUMBER(T437),ISNUMBER(M437),T437&gt;=Settings!$B$21,M437&gt;0))+(AND(ISNUMBER(AD437),ISNUMBER(M437),AD437&gt;=Settings!$B$22,M437&gt;0))+(AY437&gt;=1))</f>
        <v/>
      </c>
      <c r="BW437" s="91">
        <f>IF(OR(AY437=0,BF437&lt;&gt;"Y",BG437&lt;&gt;"Y"),"",1+SUMPRODUCT(($A$6:$A$2604=A437)*($AY$6:$AY$2604&gt;0)*($BF$6:$BF$2604="Y")*($BG$6:$BG$2604="Y")*(($AY$6:$AY$2604&gt;AY437)+($AY$6:$AY$2604=AY437)*($AD$6:$AD$2604&gt;AD437))))</f>
        <v/>
      </c>
    </row>
    <row r="438" ht="23.85" customHeight="1" s="55">
      <c r="A438" s="90" t="n">
        <v>46296</v>
      </c>
      <c r="B438" s="91" t="inlineStr">
        <is>
          <t>SOBHA</t>
        </is>
      </c>
      <c r="C438" s="91" t="inlineStr">
        <is>
          <t>INE671H01015</t>
        </is>
      </c>
      <c r="D438" s="91" t="inlineStr">
        <is>
          <t>Realty</t>
        </is>
      </c>
      <c r="E438" s="91" t="inlineStr">
        <is>
          <t>Smallcap 250</t>
        </is>
      </c>
      <c r="F438" s="93" t="n">
        <v>12972</v>
      </c>
      <c r="G438" s="92" t="inlineStr">
        <is>
          <t>N</t>
        </is>
      </c>
      <c r="H438" s="94" t="n"/>
      <c r="I438" s="91" t="inlineStr">
        <is>
          <t>N</t>
        </is>
      </c>
      <c r="J438" s="92">
        <f>IF(K438="","N","Y")</f>
        <v/>
      </c>
      <c r="K438" s="94">
        <f>_xlfn.TEXTJOIN("; ",TRUE,IF(P438="52-wk low","52-wk low",""),IF(AND(AD438&gt;=Settings!$B$12,M438&lt;0),"Distribution",""),IF(AND(AJ438="Y",M438&lt;0,AK438&lt;-Settings!$B$13),"Long unwinding",""),IF(AND(AJ438="Y",M438&lt;0,AK438&gt;Settings!$B$13),"Short buildup",""))</f>
        <v/>
      </c>
      <c r="L438" s="95" t="n">
        <v>1213.1</v>
      </c>
      <c r="M438" s="96" t="n">
        <v>-0.7</v>
      </c>
      <c r="N438" s="93" t="n">
        <v>882</v>
      </c>
      <c r="O438" s="91" t="inlineStr">
        <is>
          <t>None</t>
        </is>
      </c>
      <c r="P438" s="91" t="inlineStr">
        <is>
          <t>None</t>
        </is>
      </c>
      <c r="Q438" s="97" t="n">
        <v>0.87</v>
      </c>
      <c r="R438" s="96" t="n">
        <v>0.83</v>
      </c>
      <c r="S438" s="96" t="n">
        <v>1.05</v>
      </c>
      <c r="T438" s="96" t="n">
        <v>0.89</v>
      </c>
      <c r="U438" s="96" t="n">
        <v>0.62</v>
      </c>
      <c r="V438" s="103" t="n">
        <v>0.6</v>
      </c>
      <c r="W438" s="102" t="n">
        <v>0</v>
      </c>
      <c r="X438" s="93" t="n"/>
      <c r="Y438" s="91" t="inlineStr">
        <is>
          <t>None</t>
        </is>
      </c>
      <c r="Z438" s="99" t="n">
        <v>39.9</v>
      </c>
      <c r="AA438" s="96" t="n">
        <v>0.91</v>
      </c>
      <c r="AB438" s="96" t="n">
        <v>0.87</v>
      </c>
      <c r="AC438" s="96" t="n">
        <v>0.91</v>
      </c>
      <c r="AD438" s="96" t="n">
        <v>0.76</v>
      </c>
      <c r="AE438" s="96" t="n">
        <v>0.63</v>
      </c>
      <c r="AF438" s="103" t="n">
        <v>1.16</v>
      </c>
      <c r="AG438" s="91" t="inlineStr">
        <is>
          <t>Normal</t>
        </is>
      </c>
      <c r="AH438" s="100" t="n">
        <v>0</v>
      </c>
      <c r="AI438" s="101" t="n">
        <v>0</v>
      </c>
      <c r="AJ438" s="92" t="inlineStr">
        <is>
          <t>N</t>
        </is>
      </c>
      <c r="AK438" s="96" t="n"/>
      <c r="AL438" s="91" t="inlineStr">
        <is>
          <t>n/a</t>
        </is>
      </c>
      <c r="AM438" s="93" t="n"/>
      <c r="AN438" s="92" t="inlineStr">
        <is>
          <t>None</t>
        </is>
      </c>
      <c r="AO438" s="102" t="n">
        <v>0</v>
      </c>
      <c r="AP438" s="103" t="n">
        <v>0.67</v>
      </c>
      <c r="AQ438" s="102" t="n">
        <v>33</v>
      </c>
      <c r="AR438" s="91" t="inlineStr">
        <is>
          <t>N</t>
        </is>
      </c>
      <c r="AS438" s="104" t="n">
        <v>2.36</v>
      </c>
      <c r="AT438" s="92">
        <f>IF(AND(P438="52-wk high",T438&gt;=Settings!$B$7),"Y","N")</f>
        <v/>
      </c>
      <c r="AU438" s="91">
        <f>IF(AND(AD438&gt;=Settings!$B$8,M438&gt;0),"Y","N")</f>
        <v/>
      </c>
      <c r="AV438" s="91">
        <f>IF(OR(AH438&gt;Settings!$B$9,AI438&gt;Settings!$B$9),"Y","N")</f>
        <v/>
      </c>
      <c r="AW438" s="91">
        <f>IF(AJ438&lt;&gt;"Y","n/a",IF(AND(M438&gt;0,AK438&gt;Settings!$B$10),"Y","N"))</f>
        <v/>
      </c>
      <c r="AX438" s="91">
        <f>IF(AO438&gt;=Settings!$B$11,"Y","N")</f>
        <v/>
      </c>
      <c r="AY438" s="99">
        <f>(AT438="Y")+(AU438="Y")+(AV438="Y")+(AW438="Y")+(AX438="Y")</f>
        <v/>
      </c>
      <c r="AZ438" s="94">
        <f>IF(AY438=0,"None",_xlfn.TEXTJOIN(", ",TRUE(),IF(AT438="Y","Breakout",""),IF(AU438="Y","Accumulation",""),IF(AV438="Y","Institutional buying",""),IF(AW438="Y","Long buildup",""),IF(AX438="Y","Momentum leader","")))</f>
        <v/>
      </c>
      <c r="BA438" s="94">
        <f>IF(BW438="","","Passes "&amp;AY438&amp;" of 5 buy-side scans"&amp;IF(G438="Y","; RED FLAG: filter out using Red flag column",""))</f>
        <v/>
      </c>
      <c r="BB438" s="91" t="inlineStr">
        <is>
          <t>None</t>
        </is>
      </c>
      <c r="BC438" s="92" t="inlineStr">
        <is>
          <t>Y</t>
        </is>
      </c>
      <c r="BD438" s="94" t="inlineStr">
        <is>
          <t>PE &gt; 50</t>
        </is>
      </c>
      <c r="BE438" s="94" t="n"/>
      <c r="BF438" s="92">
        <f>IF(R438*100000&gt;=Settings!$B$5,"Y","N")</f>
        <v/>
      </c>
      <c r="BG438" s="91">
        <f>IF(F438&gt;Settings!$B$6,"Y","N")</f>
        <v/>
      </c>
      <c r="BH438" s="97" t="n">
        <v>-29.96</v>
      </c>
      <c r="BI438" s="96" t="n">
        <v>-1.19</v>
      </c>
      <c r="BJ438" s="96" t="n">
        <v>-2.55</v>
      </c>
      <c r="BK438" s="96" t="n">
        <v>-13.99</v>
      </c>
      <c r="BL438" s="96" t="n">
        <v>1.27</v>
      </c>
      <c r="BM438" s="96" t="n">
        <v>-19.92</v>
      </c>
      <c r="BN438" s="97" t="n">
        <v>-1.51</v>
      </c>
      <c r="BO438" s="96" t="n">
        <v>-4.97</v>
      </c>
      <c r="BP438" s="96" t="n">
        <v>-8.17</v>
      </c>
      <c r="BQ438" s="96" t="n">
        <v>-11.73</v>
      </c>
      <c r="BR438" s="91" t="inlineStr">
        <is>
          <t>Stacked down</t>
        </is>
      </c>
      <c r="BS438" s="91" t="inlineStr">
        <is>
          <t>None</t>
        </is>
      </c>
      <c r="BT438" s="96" t="n">
        <v>41.1</v>
      </c>
      <c r="BU438" s="91" t="inlineStr">
        <is>
          <t>N</t>
        </is>
      </c>
      <c r="BV438" s="99">
        <f>IF(OR(BF438&lt;&gt;"Y",BG438&lt;&gt;"Y"),"",(AND(ISNUMBER(BQ438),BQ438&gt;0))+(BR438="Stacked up")+(AND(ISNUMBER(BH438),BH438&gt;=-Settings!$B$17))+(AND(ISNUMBER(BK438),ISNUMBER(BM438),BK438&gt;0,BM438&gt;0))+(AND(ISNUMBER(AQ438),AQ438&gt;=Settings!$B$18))+(AND(ISNUMBER(BT438),BT438&gt;=Settings!$B$19,BT438&lt;=Settings!$B$20))+(AND(ISNUMBER(AS438),AS438&gt;0))+(AND(ISNUMBER(T438),ISNUMBER(M438),T438&gt;=Settings!$B$21,M438&gt;0))+(AND(ISNUMBER(AD438),ISNUMBER(M438),AD438&gt;=Settings!$B$22,M438&gt;0))+(AY438&gt;=1))</f>
        <v/>
      </c>
      <c r="BW438" s="91">
        <f>IF(OR(AY438=0,BF438&lt;&gt;"Y",BG438&lt;&gt;"Y"),"",1+SUMPRODUCT(($A$6:$A$2604=A438)*($AY$6:$AY$2604&gt;0)*($BF$6:$BF$2604="Y")*($BG$6:$BG$2604="Y")*(($AY$6:$AY$2604&gt;AY438)+($AY$6:$AY$2604=AY438)*($AD$6:$AD$2604&gt;AD438))))</f>
        <v/>
      </c>
    </row>
    <row r="439" ht="23.85" customHeight="1" s="55">
      <c r="A439" s="90" t="n">
        <v>46296</v>
      </c>
      <c r="B439" s="91" t="inlineStr">
        <is>
          <t>JBMA</t>
        </is>
      </c>
      <c r="C439" s="91" t="inlineStr">
        <is>
          <t>INE927D01051</t>
        </is>
      </c>
      <c r="D439" s="91" t="inlineStr">
        <is>
          <t>Automobile and Auto Components</t>
        </is>
      </c>
      <c r="E439" s="91" t="inlineStr">
        <is>
          <t>Smallcap 250</t>
        </is>
      </c>
      <c r="F439" s="93" t="n">
        <v>12881</v>
      </c>
      <c r="G439" s="92" t="inlineStr">
        <is>
          <t>N</t>
        </is>
      </c>
      <c r="H439" s="94" t="n"/>
      <c r="I439" s="91" t="inlineStr">
        <is>
          <t>N</t>
        </is>
      </c>
      <c r="J439" s="92">
        <f>IF(K439="","N","Y")</f>
        <v/>
      </c>
      <c r="K439" s="94">
        <f>_xlfn.TEXTJOIN("; ",TRUE,IF(P439="52-wk low","52-wk low",""),IF(AND(AD439&gt;=Settings!$B$12,M439&lt;0),"Distribution",""),IF(AND(AJ439="Y",M439&lt;0,AK439&lt;-Settings!$B$13),"Long unwinding",""),IF(AND(AJ439="Y",M439&lt;0,AK439&gt;Settings!$B$13),"Short buildup",""))</f>
        <v/>
      </c>
      <c r="L439" s="95" t="n">
        <v>544.65</v>
      </c>
      <c r="M439" s="96" t="n">
        <v>-2.13</v>
      </c>
      <c r="N439" s="93" t="n">
        <v>1714</v>
      </c>
      <c r="O439" s="91" t="inlineStr">
        <is>
          <t>None</t>
        </is>
      </c>
      <c r="P439" s="91" t="inlineStr">
        <is>
          <t>None</t>
        </is>
      </c>
      <c r="Q439" s="97" t="n">
        <v>4.04</v>
      </c>
      <c r="R439" s="96" t="n">
        <v>2.76</v>
      </c>
      <c r="S439" s="96" t="n">
        <v>1.51</v>
      </c>
      <c r="T439" s="96" t="n">
        <v>0.77</v>
      </c>
      <c r="U439" s="96" t="n">
        <v>0.38</v>
      </c>
      <c r="V439" s="103" t="n">
        <v>0.3</v>
      </c>
      <c r="W439" s="102" t="n">
        <v>0</v>
      </c>
      <c r="X439" s="93" t="n"/>
      <c r="Y439" s="91" t="inlineStr">
        <is>
          <t>None</t>
        </is>
      </c>
      <c r="Z439" s="99" t="n">
        <v>39.11</v>
      </c>
      <c r="AA439" s="96" t="n">
        <v>1.02</v>
      </c>
      <c r="AB439" s="96" t="n">
        <v>1.03</v>
      </c>
      <c r="AC439" s="96" t="n">
        <v>1.79</v>
      </c>
      <c r="AD439" s="96" t="n">
        <v>1.48</v>
      </c>
      <c r="AE439" s="96" t="n">
        <v>0.85</v>
      </c>
      <c r="AF439" s="103" t="n">
        <v>1.76</v>
      </c>
      <c r="AG439" s="91" t="inlineStr">
        <is>
          <t>Quiet accumulation</t>
        </is>
      </c>
      <c r="AH439" s="100" t="n">
        <v>0</v>
      </c>
      <c r="AI439" s="101" t="n">
        <v>0</v>
      </c>
      <c r="AJ439" s="92" t="inlineStr">
        <is>
          <t>N</t>
        </is>
      </c>
      <c r="AK439" s="96" t="n"/>
      <c r="AL439" s="91" t="inlineStr">
        <is>
          <t>n/a</t>
        </is>
      </c>
      <c r="AM439" s="93" t="n"/>
      <c r="AN439" s="92" t="inlineStr">
        <is>
          <t>None</t>
        </is>
      </c>
      <c r="AO439" s="102" t="n">
        <v>0</v>
      </c>
      <c r="AP439" s="103" t="n">
        <v>0.68</v>
      </c>
      <c r="AQ439" s="102" t="n">
        <v>34</v>
      </c>
      <c r="AR439" s="91" t="inlineStr">
        <is>
          <t>N</t>
        </is>
      </c>
      <c r="AS439" s="104" t="n">
        <v>0.5600000000000001</v>
      </c>
      <c r="AT439" s="92">
        <f>IF(AND(P439="52-wk high",T439&gt;=Settings!$B$7),"Y","N")</f>
        <v/>
      </c>
      <c r="AU439" s="91">
        <f>IF(AND(AD439&gt;=Settings!$B$8,M439&gt;0),"Y","N")</f>
        <v/>
      </c>
      <c r="AV439" s="91">
        <f>IF(OR(AH439&gt;Settings!$B$9,AI439&gt;Settings!$B$9),"Y","N")</f>
        <v/>
      </c>
      <c r="AW439" s="91">
        <f>IF(AJ439&lt;&gt;"Y","n/a",IF(AND(M439&gt;0,AK439&gt;Settings!$B$10),"Y","N"))</f>
        <v/>
      </c>
      <c r="AX439" s="91">
        <f>IF(AO439&gt;=Settings!$B$11,"Y","N")</f>
        <v/>
      </c>
      <c r="AY439" s="99">
        <f>(AT439="Y")+(AU439="Y")+(AV439="Y")+(AW439="Y")+(AX439="Y")</f>
        <v/>
      </c>
      <c r="AZ439" s="94">
        <f>IF(AY439=0,"None",_xlfn.TEXTJOIN(", ",TRUE(),IF(AT439="Y","Breakout",""),IF(AU439="Y","Accumulation",""),IF(AV439="Y","Institutional buying",""),IF(AW439="Y","Long buildup",""),IF(AX439="Y","Momentum leader","")))</f>
        <v/>
      </c>
      <c r="BA439" s="94">
        <f>IF(BW439="","","Passes "&amp;AY439&amp;" of 5 buy-side scans"&amp;IF(G439="Y","; RED FLAG: filter out using Red flag column",""))</f>
        <v/>
      </c>
      <c r="BB439" s="91" t="inlineStr">
        <is>
          <t>None</t>
        </is>
      </c>
      <c r="BC439" s="92" t="inlineStr">
        <is>
          <t>Y</t>
        </is>
      </c>
      <c r="BD439" s="94" t="inlineStr">
        <is>
          <t>PE &gt; 50</t>
        </is>
      </c>
      <c r="BE439" s="94" t="n"/>
      <c r="BF439" s="92">
        <f>IF(R439*100000&gt;=Settings!$B$5,"Y","N")</f>
        <v/>
      </c>
      <c r="BG439" s="91">
        <f>IF(F439&gt;Settings!$B$6,"Y","N")</f>
        <v/>
      </c>
      <c r="BH439" s="97" t="n">
        <v>-26.25</v>
      </c>
      <c r="BI439" s="96" t="n">
        <v>-8.16</v>
      </c>
      <c r="BJ439" s="96" t="n">
        <v>-12.41</v>
      </c>
      <c r="BK439" s="96" t="n">
        <v>-22.49</v>
      </c>
      <c r="BL439" s="96" t="n">
        <v>-2.93</v>
      </c>
      <c r="BM439" s="96" t="n">
        <v>-20.06</v>
      </c>
      <c r="BN439" s="97" t="n">
        <v>-7.92</v>
      </c>
      <c r="BO439" s="96" t="n">
        <v>-11.8</v>
      </c>
      <c r="BP439" s="96" t="n">
        <v>-13.38</v>
      </c>
      <c r="BQ439" s="96" t="n">
        <v>-14.28</v>
      </c>
      <c r="BR439" s="91" t="inlineStr">
        <is>
          <t>Stacked down</t>
        </is>
      </c>
      <c r="BS439" s="91" t="inlineStr">
        <is>
          <t>None</t>
        </is>
      </c>
      <c r="BT439" s="96" t="n">
        <v>19.7</v>
      </c>
      <c r="BU439" s="91" t="inlineStr">
        <is>
          <t>N</t>
        </is>
      </c>
      <c r="BV439" s="99">
        <f>IF(OR(BF439&lt;&gt;"Y",BG439&lt;&gt;"Y"),"",(AND(ISNUMBER(BQ439),BQ439&gt;0))+(BR439="Stacked up")+(AND(ISNUMBER(BH439),BH439&gt;=-Settings!$B$17))+(AND(ISNUMBER(BK439),ISNUMBER(BM439),BK439&gt;0,BM439&gt;0))+(AND(ISNUMBER(AQ439),AQ439&gt;=Settings!$B$18))+(AND(ISNUMBER(BT439),BT439&gt;=Settings!$B$19,BT439&lt;=Settings!$B$20))+(AND(ISNUMBER(AS439),AS439&gt;0))+(AND(ISNUMBER(T439),ISNUMBER(M439),T439&gt;=Settings!$B$21,M439&gt;0))+(AND(ISNUMBER(AD439),ISNUMBER(M439),AD439&gt;=Settings!$B$22,M439&gt;0))+(AY439&gt;=1))</f>
        <v/>
      </c>
      <c r="BW439" s="91">
        <f>IF(OR(AY439=0,BF439&lt;&gt;"Y",BG439&lt;&gt;"Y"),"",1+SUMPRODUCT(($A$6:$A$2604=A439)*($AY$6:$AY$2604&gt;0)*($BF$6:$BF$2604="Y")*($BG$6:$BG$2604="Y")*(($AY$6:$AY$2604&gt;AY439)+($AY$6:$AY$2604=AY439)*($AD$6:$AD$2604&gt;AD439))))</f>
        <v/>
      </c>
    </row>
    <row r="440" ht="23.85" customHeight="1" s="55">
      <c r="A440" s="90" t="n">
        <v>46296</v>
      </c>
      <c r="B440" s="91" t="inlineStr">
        <is>
          <t>VEDPOWER</t>
        </is>
      </c>
      <c r="C440" s="91" t="inlineStr">
        <is>
          <t>INE694L01019</t>
        </is>
      </c>
      <c r="D440" s="91" t="inlineStr">
        <is>
          <t>Power</t>
        </is>
      </c>
      <c r="E440" s="91" t="inlineStr">
        <is>
          <t>Smallcap 250</t>
        </is>
      </c>
      <c r="F440" s="93" t="n">
        <v>12814</v>
      </c>
      <c r="G440" s="92" t="inlineStr">
        <is>
          <t>N</t>
        </is>
      </c>
      <c r="H440" s="94" t="n"/>
      <c r="I440" s="91" t="inlineStr">
        <is>
          <t>N</t>
        </is>
      </c>
      <c r="J440" s="92">
        <f>IF(K440="","N","Y")</f>
        <v/>
      </c>
      <c r="K440" s="94">
        <f>_xlfn.TEXTJOIN("; ",TRUE,IF(P440="52-wk low","52-wk low",""),IF(AND(AD440&gt;=Settings!$B$12,M440&lt;0),"Distribution",""),IF(AND(AJ440="Y",M440&lt;0,AK440&lt;-Settings!$B$13),"Long unwinding",""),IF(AND(AJ440="Y",M440&lt;0,AK440&gt;Settings!$B$13),"Short buildup",""))</f>
        <v/>
      </c>
      <c r="L440" s="95" t="n">
        <v>32.77</v>
      </c>
      <c r="M440" s="96" t="n">
        <v>-0.21</v>
      </c>
      <c r="N440" s="93" t="n">
        <v>677</v>
      </c>
      <c r="O440" s="91" t="inlineStr">
        <is>
          <t>None</t>
        </is>
      </c>
      <c r="P440" s="91" t="inlineStr">
        <is>
          <t>None</t>
        </is>
      </c>
      <c r="Q440" s="97" t="n">
        <v>187.05</v>
      </c>
      <c r="R440" s="96" t="n">
        <v>135.56</v>
      </c>
      <c r="S440" s="96" t="n">
        <v>1.43</v>
      </c>
      <c r="T440" s="96" t="n">
        <v>1.04</v>
      </c>
      <c r="U440" s="96" t="n"/>
      <c r="V440" s="103" t="n"/>
      <c r="W440" s="102" t="n"/>
      <c r="X440" s="93" t="n"/>
      <c r="Y440" s="91" t="inlineStr">
        <is>
          <t>None</t>
        </is>
      </c>
      <c r="Z440" s="99" t="n">
        <v>51.32</v>
      </c>
      <c r="AA440" s="96" t="n">
        <v>1.02</v>
      </c>
      <c r="AB440" s="96" t="n">
        <v>1.07</v>
      </c>
      <c r="AC440" s="96" t="n">
        <v>1.53</v>
      </c>
      <c r="AD440" s="96" t="n">
        <v>1.18</v>
      </c>
      <c r="AE440" s="96" t="n"/>
      <c r="AF440" s="103" t="n"/>
      <c r="AG440" s="91" t="n"/>
      <c r="AH440" s="100" t="n">
        <v>0</v>
      </c>
      <c r="AI440" s="101" t="n">
        <v>0</v>
      </c>
      <c r="AJ440" s="92" t="inlineStr">
        <is>
          <t>N</t>
        </is>
      </c>
      <c r="AK440" s="96" t="n"/>
      <c r="AL440" s="91" t="inlineStr">
        <is>
          <t>n/a</t>
        </is>
      </c>
      <c r="AM440" s="93" t="n"/>
      <c r="AN440" s="92" t="inlineStr">
        <is>
          <t>None</t>
        </is>
      </c>
      <c r="AO440" s="102" t="n">
        <v>0</v>
      </c>
      <c r="AP440" s="103" t="n"/>
      <c r="AQ440" s="102" t="n"/>
      <c r="AR440" s="91" t="inlineStr">
        <is>
          <t>N</t>
        </is>
      </c>
      <c r="AS440" s="104" t="n">
        <v>3.38</v>
      </c>
      <c r="AT440" s="92">
        <f>IF(AND(P440="52-wk high",T440&gt;=Settings!$B$7),"Y","N")</f>
        <v/>
      </c>
      <c r="AU440" s="91">
        <f>IF(AND(AD440&gt;=Settings!$B$8,M440&gt;0),"Y","N")</f>
        <v/>
      </c>
      <c r="AV440" s="91">
        <f>IF(OR(AH440&gt;Settings!$B$9,AI440&gt;Settings!$B$9),"Y","N")</f>
        <v/>
      </c>
      <c r="AW440" s="91">
        <f>IF(AJ440&lt;&gt;"Y","n/a",IF(AND(M440&gt;0,AK440&gt;Settings!$B$10),"Y","N"))</f>
        <v/>
      </c>
      <c r="AX440" s="91">
        <f>IF(AO440&gt;=Settings!$B$11,"Y","N")</f>
        <v/>
      </c>
      <c r="AY440" s="99">
        <f>(AT440="Y")+(AU440="Y")+(AV440="Y")+(AW440="Y")+(AX440="Y")</f>
        <v/>
      </c>
      <c r="AZ440" s="94">
        <f>IF(AY440=0,"None",_xlfn.TEXTJOIN(", ",TRUE(),IF(AT440="Y","Breakout",""),IF(AU440="Y","Accumulation",""),IF(AV440="Y","Institutional buying",""),IF(AW440="Y","Long buildup",""),IF(AX440="Y","Momentum leader","")))</f>
        <v/>
      </c>
      <c r="BA440" s="94">
        <f>IF(BW440="","","Passes "&amp;AY440&amp;" of 5 buy-side scans"&amp;IF(G440="Y","; RED FLAG: filter out using Red flag column",""))</f>
        <v/>
      </c>
      <c r="BB440" s="91" t="inlineStr">
        <is>
          <t>None</t>
        </is>
      </c>
      <c r="BC440" s="92" t="inlineStr">
        <is>
          <t>Y</t>
        </is>
      </c>
      <c r="BD440" s="94" t="inlineStr">
        <is>
          <t>EPS zero</t>
        </is>
      </c>
      <c r="BE440" s="94" t="n"/>
      <c r="BF440" s="92">
        <f>IF(R440*100000&gt;=Settings!$B$5,"Y","N")</f>
        <v/>
      </c>
      <c r="BG440" s="91">
        <f>IF(F440&gt;Settings!$B$6,"Y","N")</f>
        <v/>
      </c>
      <c r="BH440" s="97" t="n">
        <v>-34.3</v>
      </c>
      <c r="BI440" s="96" t="n">
        <v>2.09</v>
      </c>
      <c r="BJ440" s="96" t="n">
        <v>-5.91</v>
      </c>
      <c r="BK440" s="96" t="n">
        <v>-25.88</v>
      </c>
      <c r="BL440" s="96" t="n"/>
      <c r="BM440" s="96" t="n"/>
      <c r="BN440" s="97" t="n">
        <v>-1</v>
      </c>
      <c r="BO440" s="96" t="n">
        <v>-5.92</v>
      </c>
      <c r="BP440" s="96" t="n"/>
      <c r="BQ440" s="96" t="n"/>
      <c r="BR440" s="91" t="n"/>
      <c r="BS440" s="91" t="inlineStr">
        <is>
          <t>None</t>
        </is>
      </c>
      <c r="BT440" s="96" t="n">
        <v>48.6</v>
      </c>
      <c r="BU440" s="91" t="n"/>
      <c r="BV440" s="99">
        <f>IF(OR(BF440&lt;&gt;"Y",BG440&lt;&gt;"Y"),"",(AND(ISNUMBER(BQ440),BQ440&gt;0))+(BR440="Stacked up")+(AND(ISNUMBER(BH440),BH440&gt;=-Settings!$B$17))+(AND(ISNUMBER(BK440),ISNUMBER(BM440),BK440&gt;0,BM440&gt;0))+(AND(ISNUMBER(AQ440),AQ440&gt;=Settings!$B$18))+(AND(ISNUMBER(BT440),BT440&gt;=Settings!$B$19,BT440&lt;=Settings!$B$20))+(AND(ISNUMBER(AS440),AS440&gt;0))+(AND(ISNUMBER(T440),ISNUMBER(M440),T440&gt;=Settings!$B$21,M440&gt;0))+(AND(ISNUMBER(AD440),ISNUMBER(M440),AD440&gt;=Settings!$B$22,M440&gt;0))+(AY440&gt;=1))</f>
        <v/>
      </c>
      <c r="BW440" s="91">
        <f>IF(OR(AY440=0,BF440&lt;&gt;"Y",BG440&lt;&gt;"Y"),"",1+SUMPRODUCT(($A$6:$A$2604=A440)*($AY$6:$AY$2604&gt;0)*($BF$6:$BF$2604="Y")*($BG$6:$BG$2604="Y")*(($AY$6:$AY$2604&gt;AY440)+($AY$6:$AY$2604=AY440)*($AD$6:$AD$2604&gt;AD440))))</f>
        <v/>
      </c>
    </row>
    <row r="441" ht="23.85" customHeight="1" s="55">
      <c r="A441" s="90" t="n">
        <v>46296</v>
      </c>
      <c r="B441" s="91" t="inlineStr">
        <is>
          <t>GALLANTT</t>
        </is>
      </c>
      <c r="C441" s="91" t="inlineStr">
        <is>
          <t>INE297H01019</t>
        </is>
      </c>
      <c r="D441" s="91" t="inlineStr">
        <is>
          <t>Capital Goods</t>
        </is>
      </c>
      <c r="E441" s="91" t="inlineStr">
        <is>
          <t>Smallcap 250</t>
        </is>
      </c>
      <c r="F441" s="93" t="n">
        <v>12792</v>
      </c>
      <c r="G441" s="92" t="inlineStr">
        <is>
          <t>N</t>
        </is>
      </c>
      <c r="H441" s="94" t="n"/>
      <c r="I441" s="91" t="inlineStr">
        <is>
          <t>N</t>
        </is>
      </c>
      <c r="J441" s="92">
        <f>IF(K441="","N","Y")</f>
        <v/>
      </c>
      <c r="K441" s="94">
        <f>_xlfn.TEXTJOIN("; ",TRUE,IF(P441="52-wk low","52-wk low",""),IF(AND(AD441&gt;=Settings!$B$12,M441&lt;0),"Distribution",""),IF(AND(AJ441="Y",M441&lt;0,AK441&lt;-Settings!$B$13),"Long unwinding",""),IF(AND(AJ441="Y",M441&lt;0,AK441&gt;Settings!$B$13),"Short buildup",""))</f>
        <v/>
      </c>
      <c r="L441" s="95" t="n">
        <v>530.15</v>
      </c>
      <c r="M441" s="96" t="n">
        <v>-1.37</v>
      </c>
      <c r="N441" s="93" t="n">
        <v>1238</v>
      </c>
      <c r="O441" s="91" t="inlineStr">
        <is>
          <t>None</t>
        </is>
      </c>
      <c r="P441" s="91" t="inlineStr">
        <is>
          <t>None</t>
        </is>
      </c>
      <c r="Q441" s="97" t="n">
        <v>0.48</v>
      </c>
      <c r="R441" s="96" t="n">
        <v>0.97</v>
      </c>
      <c r="S441" s="96" t="n">
        <v>0.5</v>
      </c>
      <c r="T441" s="96" t="n">
        <v>0.4</v>
      </c>
      <c r="U441" s="96" t="n">
        <v>0.26</v>
      </c>
      <c r="V441" s="103" t="n">
        <v>0.62</v>
      </c>
      <c r="W441" s="102" t="n">
        <v>1</v>
      </c>
      <c r="X441" s="93" t="n"/>
      <c r="Y441" s="91" t="inlineStr">
        <is>
          <t>None</t>
        </is>
      </c>
      <c r="Z441" s="99" t="n">
        <v>52.22</v>
      </c>
      <c r="AA441" s="96" t="n">
        <v>1.2</v>
      </c>
      <c r="AB441" s="96" t="n">
        <v>1.11</v>
      </c>
      <c r="AC441" s="96" t="n">
        <v>0.74</v>
      </c>
      <c r="AD441" s="96" t="n">
        <v>0.49</v>
      </c>
      <c r="AE441" s="96" t="n">
        <v>0.38</v>
      </c>
      <c r="AF441" s="103" t="n">
        <v>0.89</v>
      </c>
      <c r="AG441" s="91" t="inlineStr">
        <is>
          <t>Normal</t>
        </is>
      </c>
      <c r="AH441" s="100" t="n">
        <v>0</v>
      </c>
      <c r="AI441" s="101" t="n">
        <v>0</v>
      </c>
      <c r="AJ441" s="92" t="inlineStr">
        <is>
          <t>N</t>
        </is>
      </c>
      <c r="AK441" s="96" t="n"/>
      <c r="AL441" s="91" t="inlineStr">
        <is>
          <t>n/a</t>
        </is>
      </c>
      <c r="AM441" s="93" t="n"/>
      <c r="AN441" s="92" t="inlineStr">
        <is>
          <t>None</t>
        </is>
      </c>
      <c r="AO441" s="102" t="n">
        <v>0</v>
      </c>
      <c r="AP441" s="103" t="n">
        <v>0.6899999999999999</v>
      </c>
      <c r="AQ441" s="102" t="n">
        <v>36</v>
      </c>
      <c r="AR441" s="91" t="inlineStr">
        <is>
          <t>N</t>
        </is>
      </c>
      <c r="AS441" s="104" t="n">
        <v>5.9</v>
      </c>
      <c r="AT441" s="92">
        <f>IF(AND(P441="52-wk high",T441&gt;=Settings!$B$7),"Y","N")</f>
        <v/>
      </c>
      <c r="AU441" s="91">
        <f>IF(AND(AD441&gt;=Settings!$B$8,M441&gt;0),"Y","N")</f>
        <v/>
      </c>
      <c r="AV441" s="91">
        <f>IF(OR(AH441&gt;Settings!$B$9,AI441&gt;Settings!$B$9),"Y","N")</f>
        <v/>
      </c>
      <c r="AW441" s="91">
        <f>IF(AJ441&lt;&gt;"Y","n/a",IF(AND(M441&gt;0,AK441&gt;Settings!$B$10),"Y","N"))</f>
        <v/>
      </c>
      <c r="AX441" s="91">
        <f>IF(AO441&gt;=Settings!$B$11,"Y","N")</f>
        <v/>
      </c>
      <c r="AY441" s="99">
        <f>(AT441="Y")+(AU441="Y")+(AV441="Y")+(AW441="Y")+(AX441="Y")</f>
        <v/>
      </c>
      <c r="AZ441" s="94">
        <f>IF(AY441=0,"None",_xlfn.TEXTJOIN(", ",TRUE(),IF(AT441="Y","Breakout",""),IF(AU441="Y","Accumulation",""),IF(AV441="Y","Institutional buying",""),IF(AW441="Y","Long buildup",""),IF(AX441="Y","Momentum leader","")))</f>
        <v/>
      </c>
      <c r="BA441" s="94">
        <f>IF(BW441="","","Passes "&amp;AY441&amp;" of 5 buy-side scans"&amp;IF(G441="Y","; RED FLAG: filter out using Red flag column",""))</f>
        <v/>
      </c>
      <c r="BB441" s="91" t="inlineStr">
        <is>
          <t>None</t>
        </is>
      </c>
      <c r="BC441" s="92" t="inlineStr">
        <is>
          <t>N</t>
        </is>
      </c>
      <c r="BD441" s="94" t="n"/>
      <c r="BE441" s="94" t="n"/>
      <c r="BF441" s="92">
        <f>IF(R441*100000&gt;=Settings!$B$5,"Y","N")</f>
        <v/>
      </c>
      <c r="BG441" s="91">
        <f>IF(F441&gt;Settings!$B$6,"Y","N")</f>
        <v/>
      </c>
      <c r="BH441" s="97" t="n">
        <v>-44.08</v>
      </c>
      <c r="BI441" s="96" t="n">
        <v>-2.77</v>
      </c>
      <c r="BJ441" s="96" t="n">
        <v>-4.1</v>
      </c>
      <c r="BK441" s="96" t="n">
        <v>-22.01</v>
      </c>
      <c r="BL441" s="96" t="n">
        <v>-5.81</v>
      </c>
      <c r="BM441" s="96" t="n">
        <v>-20.48</v>
      </c>
      <c r="BN441" s="97" t="n">
        <v>-3.35</v>
      </c>
      <c r="BO441" s="96" t="n">
        <v>-7.8</v>
      </c>
      <c r="BP441" s="96" t="n">
        <v>-12.16</v>
      </c>
      <c r="BQ441" s="96" t="n">
        <v>-14.56</v>
      </c>
      <c r="BR441" s="91" t="inlineStr">
        <is>
          <t>Stacked down</t>
        </is>
      </c>
      <c r="BS441" s="91" t="inlineStr">
        <is>
          <t>None</t>
        </is>
      </c>
      <c r="BT441" s="96" t="n">
        <v>33.5</v>
      </c>
      <c r="BU441" s="91" t="inlineStr">
        <is>
          <t>N</t>
        </is>
      </c>
      <c r="BV441" s="99">
        <f>IF(OR(BF441&lt;&gt;"Y",BG441&lt;&gt;"Y"),"",(AND(ISNUMBER(BQ441),BQ441&gt;0))+(BR441="Stacked up")+(AND(ISNUMBER(BH441),BH441&gt;=-Settings!$B$17))+(AND(ISNUMBER(BK441),ISNUMBER(BM441),BK441&gt;0,BM441&gt;0))+(AND(ISNUMBER(AQ441),AQ441&gt;=Settings!$B$18))+(AND(ISNUMBER(BT441),BT441&gt;=Settings!$B$19,BT441&lt;=Settings!$B$20))+(AND(ISNUMBER(AS441),AS441&gt;0))+(AND(ISNUMBER(T441),ISNUMBER(M441),T441&gt;=Settings!$B$21,M441&gt;0))+(AND(ISNUMBER(AD441),ISNUMBER(M441),AD441&gt;=Settings!$B$22,M441&gt;0))+(AY441&gt;=1))</f>
        <v/>
      </c>
      <c r="BW441" s="91">
        <f>IF(OR(AY441=0,BF441&lt;&gt;"Y",BG441&lt;&gt;"Y"),"",1+SUMPRODUCT(($A$6:$A$2604=A441)*($AY$6:$AY$2604&gt;0)*($BF$6:$BF$2604="Y")*($BG$6:$BG$2604="Y")*(($AY$6:$AY$2604&gt;AY441)+($AY$6:$AY$2604=AY441)*($AD$6:$AD$2604&gt;AD441))))</f>
        <v/>
      </c>
    </row>
    <row r="442" ht="23.85" customHeight="1" s="55">
      <c r="A442" s="90" t="n">
        <v>46296</v>
      </c>
      <c r="B442" s="91" t="inlineStr">
        <is>
          <t>DOMS</t>
        </is>
      </c>
      <c r="C442" s="91" t="inlineStr">
        <is>
          <t>INE321T01012</t>
        </is>
      </c>
      <c r="D442" s="91" t="inlineStr">
        <is>
          <t>Fast Moving Consumer Goods</t>
        </is>
      </c>
      <c r="E442" s="91" t="inlineStr">
        <is>
          <t>Smallcap 250</t>
        </is>
      </c>
      <c r="F442" s="93" t="n">
        <v>12729</v>
      </c>
      <c r="G442" s="92" t="inlineStr">
        <is>
          <t>N</t>
        </is>
      </c>
      <c r="H442" s="94" t="n"/>
      <c r="I442" s="91" t="inlineStr">
        <is>
          <t>N</t>
        </is>
      </c>
      <c r="J442" s="92">
        <f>IF(K442="","N","Y")</f>
        <v/>
      </c>
      <c r="K442" s="94">
        <f>_xlfn.TEXTJOIN("; ",TRUE,IF(P442="52-wk low","52-wk low",""),IF(AND(AD442&gt;=Settings!$B$12,M442&lt;0),"Distribution",""),IF(AND(AJ442="Y",M442&lt;0,AK442&lt;-Settings!$B$13),"Long unwinding",""),IF(AND(AJ442="Y",M442&lt;0,AK442&gt;Settings!$B$13),"Short buildup",""))</f>
        <v/>
      </c>
      <c r="L442" s="95" t="n">
        <v>2097.5</v>
      </c>
      <c r="M442" s="96" t="n">
        <v>-0.45</v>
      </c>
      <c r="N442" s="93" t="n">
        <v>773</v>
      </c>
      <c r="O442" s="91" t="inlineStr">
        <is>
          <t>None</t>
        </is>
      </c>
      <c r="P442" s="91" t="inlineStr">
        <is>
          <t>None</t>
        </is>
      </c>
      <c r="Q442" s="97" t="n">
        <v>0.2</v>
      </c>
      <c r="R442" s="96" t="n">
        <v>0.36</v>
      </c>
      <c r="S442" s="96" t="n">
        <v>0.55</v>
      </c>
      <c r="T442" s="96" t="n">
        <v>0.47</v>
      </c>
      <c r="U442" s="96" t="n">
        <v>0.15</v>
      </c>
      <c r="V442" s="103" t="n">
        <v>0.27</v>
      </c>
      <c r="W442" s="102" t="n">
        <v>1</v>
      </c>
      <c r="X442" s="93" t="n"/>
      <c r="Y442" s="91" t="inlineStr">
        <is>
          <t>None</t>
        </is>
      </c>
      <c r="Z442" s="99" t="n">
        <v>48.89</v>
      </c>
      <c r="AA442" s="96" t="n">
        <v>0.88</v>
      </c>
      <c r="AB442" s="96" t="n">
        <v>0.89</v>
      </c>
      <c r="AC442" s="96" t="n">
        <v>0.45</v>
      </c>
      <c r="AD442" s="96" t="n">
        <v>0.43</v>
      </c>
      <c r="AE442" s="96" t="n">
        <v>0.13</v>
      </c>
      <c r="AF442" s="103" t="n">
        <v>1.05</v>
      </c>
      <c r="AG442" s="91" t="inlineStr">
        <is>
          <t>Normal</t>
        </is>
      </c>
      <c r="AH442" s="100" t="n">
        <v>0</v>
      </c>
      <c r="AI442" s="101" t="n">
        <v>0</v>
      </c>
      <c r="AJ442" s="92" t="inlineStr">
        <is>
          <t>N</t>
        </is>
      </c>
      <c r="AK442" s="96" t="n"/>
      <c r="AL442" s="91" t="inlineStr">
        <is>
          <t>n/a</t>
        </is>
      </c>
      <c r="AM442" s="93" t="n"/>
      <c r="AN442" s="92" t="inlineStr">
        <is>
          <t>None</t>
        </is>
      </c>
      <c r="AO442" s="102" t="n">
        <v>0</v>
      </c>
      <c r="AP442" s="103" t="n">
        <v>0.58</v>
      </c>
      <c r="AQ442" s="102" t="n">
        <v>17</v>
      </c>
      <c r="AR442" s="91" t="inlineStr">
        <is>
          <t>N</t>
        </is>
      </c>
      <c r="AS442" s="104" t="n">
        <v>2.11</v>
      </c>
      <c r="AT442" s="92">
        <f>IF(AND(P442="52-wk high",T442&gt;=Settings!$B$7),"Y","N")</f>
        <v/>
      </c>
      <c r="AU442" s="91">
        <f>IF(AND(AD442&gt;=Settings!$B$8,M442&gt;0),"Y","N")</f>
        <v/>
      </c>
      <c r="AV442" s="91">
        <f>IF(OR(AH442&gt;Settings!$B$9,AI442&gt;Settings!$B$9),"Y","N")</f>
        <v/>
      </c>
      <c r="AW442" s="91">
        <f>IF(AJ442&lt;&gt;"Y","n/a",IF(AND(M442&gt;0,AK442&gt;Settings!$B$10),"Y","N"))</f>
        <v/>
      </c>
      <c r="AX442" s="91">
        <f>IF(AO442&gt;=Settings!$B$11,"Y","N")</f>
        <v/>
      </c>
      <c r="AY442" s="99">
        <f>(AT442="Y")+(AU442="Y")+(AV442="Y")+(AW442="Y")+(AX442="Y")</f>
        <v/>
      </c>
      <c r="AZ442" s="94">
        <f>IF(AY442=0,"None",_xlfn.TEXTJOIN(", ",TRUE(),IF(AT442="Y","Breakout",""),IF(AU442="Y","Accumulation",""),IF(AV442="Y","Institutional buying",""),IF(AW442="Y","Long buildup",""),IF(AX442="Y","Momentum leader","")))</f>
        <v/>
      </c>
      <c r="BA442" s="94">
        <f>IF(BW442="","","Passes "&amp;AY442&amp;" of 5 buy-side scans"&amp;IF(G442="Y","; RED FLAG: filter out using Red flag column",""))</f>
        <v/>
      </c>
      <c r="BB442" s="91" t="inlineStr">
        <is>
          <t>None</t>
        </is>
      </c>
      <c r="BC442" s="92" t="inlineStr">
        <is>
          <t>Y</t>
        </is>
      </c>
      <c r="BD442" s="94" t="inlineStr">
        <is>
          <t>PE &gt; 50</t>
        </is>
      </c>
      <c r="BE442" s="94" t="n"/>
      <c r="BF442" s="92">
        <f>IF(R442*100000&gt;=Settings!$B$5,"Y","N")</f>
        <v/>
      </c>
      <c r="BG442" s="91">
        <f>IF(F442&gt;Settings!$B$6,"Y","N")</f>
        <v/>
      </c>
      <c r="BH442" s="97" t="n">
        <v>-23.87</v>
      </c>
      <c r="BI442" s="96" t="n">
        <v>-0.55</v>
      </c>
      <c r="BJ442" s="96" t="n">
        <v>-5.9</v>
      </c>
      <c r="BK442" s="96" t="n">
        <v>-8.369999999999999</v>
      </c>
      <c r="BL442" s="96" t="n">
        <v>-10.56</v>
      </c>
      <c r="BM442" s="96" t="n">
        <v>-16.02</v>
      </c>
      <c r="BN442" s="97" t="n">
        <v>-1.17</v>
      </c>
      <c r="BO442" s="96" t="n">
        <v>-3.52</v>
      </c>
      <c r="BP442" s="96" t="n">
        <v>-5.6</v>
      </c>
      <c r="BQ442" s="96" t="n">
        <v>-8.68</v>
      </c>
      <c r="BR442" s="91" t="inlineStr">
        <is>
          <t>Stacked down</t>
        </is>
      </c>
      <c r="BS442" s="91" t="inlineStr">
        <is>
          <t>None</t>
        </is>
      </c>
      <c r="BT442" s="96" t="n">
        <v>45.5</v>
      </c>
      <c r="BU442" s="91" t="inlineStr">
        <is>
          <t>N</t>
        </is>
      </c>
      <c r="BV442" s="99">
        <f>IF(OR(BF442&lt;&gt;"Y",BG442&lt;&gt;"Y"),"",(AND(ISNUMBER(BQ442),BQ442&gt;0))+(BR442="Stacked up")+(AND(ISNUMBER(BH442),BH442&gt;=-Settings!$B$17))+(AND(ISNUMBER(BK442),ISNUMBER(BM442),BK442&gt;0,BM442&gt;0))+(AND(ISNUMBER(AQ442),AQ442&gt;=Settings!$B$18))+(AND(ISNUMBER(BT442),BT442&gt;=Settings!$B$19,BT442&lt;=Settings!$B$20))+(AND(ISNUMBER(AS442),AS442&gt;0))+(AND(ISNUMBER(T442),ISNUMBER(M442),T442&gt;=Settings!$B$21,M442&gt;0))+(AND(ISNUMBER(AD442),ISNUMBER(M442),AD442&gt;=Settings!$B$22,M442&gt;0))+(AY442&gt;=1))</f>
        <v/>
      </c>
      <c r="BW442" s="91">
        <f>IF(OR(AY442=0,BF442&lt;&gt;"Y",BG442&lt;&gt;"Y"),"",1+SUMPRODUCT(($A$6:$A$2604=A442)*($AY$6:$AY$2604&gt;0)*($BF$6:$BF$2604="Y")*($BG$6:$BG$2604="Y")*(($AY$6:$AY$2604&gt;AY442)+($AY$6:$AY$2604=AY442)*($AD$6:$AD$2604&gt;AD442))))</f>
        <v/>
      </c>
    </row>
    <row r="443" ht="23.85" customHeight="1" s="55">
      <c r="A443" s="90" t="n">
        <v>46296</v>
      </c>
      <c r="B443" s="91" t="inlineStr">
        <is>
          <t>RKFORGE</t>
        </is>
      </c>
      <c r="C443" s="91" t="inlineStr">
        <is>
          <t>INE399G01023</t>
        </is>
      </c>
      <c r="D443" s="91" t="inlineStr">
        <is>
          <t>Automobile and Auto Components</t>
        </is>
      </c>
      <c r="E443" s="91" t="inlineStr">
        <is>
          <t>Smallcap 250</t>
        </is>
      </c>
      <c r="F443" s="93" t="n">
        <v>12669</v>
      </c>
      <c r="G443" s="92" t="inlineStr">
        <is>
          <t>N</t>
        </is>
      </c>
      <c r="H443" s="94" t="n"/>
      <c r="I443" s="91" t="inlineStr">
        <is>
          <t>N</t>
        </is>
      </c>
      <c r="J443" s="92">
        <f>IF(K443="","N","Y")</f>
        <v/>
      </c>
      <c r="K443" s="94">
        <f>_xlfn.TEXTJOIN("; ",TRUE,IF(P443="52-wk low","52-wk low",""),IF(AND(AD443&gt;=Settings!$B$12,M443&lt;0),"Distribution",""),IF(AND(AJ443="Y",M443&lt;0,AK443&lt;-Settings!$B$13),"Long unwinding",""),IF(AND(AJ443="Y",M443&lt;0,AK443&gt;Settings!$B$13),"Short buildup",""))</f>
        <v/>
      </c>
      <c r="L443" s="95" t="n">
        <v>695.45</v>
      </c>
      <c r="M443" s="96" t="n">
        <v>-0.98</v>
      </c>
      <c r="N443" s="93" t="n">
        <v>1034</v>
      </c>
      <c r="O443" s="91" t="inlineStr">
        <is>
          <t>None</t>
        </is>
      </c>
      <c r="P443" s="91" t="inlineStr">
        <is>
          <t>None</t>
        </is>
      </c>
      <c r="Q443" s="97" t="n">
        <v>8.630000000000001</v>
      </c>
      <c r="R443" s="96" t="n">
        <v>6</v>
      </c>
      <c r="S443" s="96" t="n">
        <v>1.47</v>
      </c>
      <c r="T443" s="96" t="n">
        <v>0.65</v>
      </c>
      <c r="U443" s="96" t="n">
        <v>0.83</v>
      </c>
      <c r="V443" s="103" t="n">
        <v>0.58</v>
      </c>
      <c r="W443" s="102" t="n">
        <v>0</v>
      </c>
      <c r="X443" s="93" t="n"/>
      <c r="Y443" s="91" t="inlineStr">
        <is>
          <t>None</t>
        </is>
      </c>
      <c r="Z443" s="99" t="n">
        <v>43.43</v>
      </c>
      <c r="AA443" s="96" t="n">
        <v>0.89</v>
      </c>
      <c r="AB443" s="96" t="n">
        <v>0.9</v>
      </c>
      <c r="AC443" s="96" t="n">
        <v>1.33</v>
      </c>
      <c r="AD443" s="96" t="n">
        <v>0.67</v>
      </c>
      <c r="AE443" s="96" t="n">
        <v>0.76</v>
      </c>
      <c r="AF443" s="103" t="n">
        <v>1.01</v>
      </c>
      <c r="AG443" s="91" t="inlineStr">
        <is>
          <t>Normal</t>
        </is>
      </c>
      <c r="AH443" s="100" t="n">
        <v>0</v>
      </c>
      <c r="AI443" s="101" t="n">
        <v>0</v>
      </c>
      <c r="AJ443" s="92" t="inlineStr">
        <is>
          <t>N</t>
        </is>
      </c>
      <c r="AK443" s="96" t="n"/>
      <c r="AL443" s="91" t="inlineStr">
        <is>
          <t>n/a</t>
        </is>
      </c>
      <c r="AM443" s="93" t="n"/>
      <c r="AN443" s="92" t="inlineStr">
        <is>
          <t>None</t>
        </is>
      </c>
      <c r="AO443" s="102" t="n">
        <v>0</v>
      </c>
      <c r="AP443" s="103" t="n">
        <v>1.72</v>
      </c>
      <c r="AQ443" s="102" t="n">
        <v>84</v>
      </c>
      <c r="AR443" s="91" t="inlineStr">
        <is>
          <t>N</t>
        </is>
      </c>
      <c r="AS443" s="104" t="n">
        <v>0.5600000000000001</v>
      </c>
      <c r="AT443" s="92">
        <f>IF(AND(P443="52-wk high",T443&gt;=Settings!$B$7),"Y","N")</f>
        <v/>
      </c>
      <c r="AU443" s="91">
        <f>IF(AND(AD443&gt;=Settings!$B$8,M443&gt;0),"Y","N")</f>
        <v/>
      </c>
      <c r="AV443" s="91">
        <f>IF(OR(AH443&gt;Settings!$B$9,AI443&gt;Settings!$B$9),"Y","N")</f>
        <v/>
      </c>
      <c r="AW443" s="91">
        <f>IF(AJ443&lt;&gt;"Y","n/a",IF(AND(M443&gt;0,AK443&gt;Settings!$B$10),"Y","N"))</f>
        <v/>
      </c>
      <c r="AX443" s="91">
        <f>IF(AO443&gt;=Settings!$B$11,"Y","N")</f>
        <v/>
      </c>
      <c r="AY443" s="99">
        <f>(AT443="Y")+(AU443="Y")+(AV443="Y")+(AW443="Y")+(AX443="Y")</f>
        <v/>
      </c>
      <c r="AZ443" s="94">
        <f>IF(AY443=0,"None",_xlfn.TEXTJOIN(", ",TRUE(),IF(AT443="Y","Breakout",""),IF(AU443="Y","Accumulation",""),IF(AV443="Y","Institutional buying",""),IF(AW443="Y","Long buildup",""),IF(AX443="Y","Momentum leader","")))</f>
        <v/>
      </c>
      <c r="BA443" s="94">
        <f>IF(BW443="","","Passes "&amp;AY443&amp;" of 5 buy-side scans"&amp;IF(G443="Y","; RED FLAG: filter out using Red flag column",""))</f>
        <v/>
      </c>
      <c r="BB443" s="91" t="inlineStr">
        <is>
          <t>None</t>
        </is>
      </c>
      <c r="BC443" s="92" t="inlineStr">
        <is>
          <t>Y</t>
        </is>
      </c>
      <c r="BD443" s="94" t="inlineStr">
        <is>
          <t>PE &gt; 50</t>
        </is>
      </c>
      <c r="BE443" s="94" t="n"/>
      <c r="BF443" s="92">
        <f>IF(R443*100000&gt;=Settings!$B$5,"Y","N")</f>
        <v/>
      </c>
      <c r="BG443" s="91">
        <f>IF(F443&gt;Settings!$B$6,"Y","N")</f>
        <v/>
      </c>
      <c r="BH443" s="97" t="n">
        <v>-10.01</v>
      </c>
      <c r="BI443" s="96" t="n">
        <v>-1.99</v>
      </c>
      <c r="BJ443" s="96" t="n">
        <v>-7.72</v>
      </c>
      <c r="BK443" s="96" t="n">
        <v>23.55</v>
      </c>
      <c r="BL443" s="96" t="n">
        <v>38.55</v>
      </c>
      <c r="BM443" s="96" t="n">
        <v>28.95</v>
      </c>
      <c r="BN443" s="97" t="n">
        <v>-1.95</v>
      </c>
      <c r="BO443" s="96" t="n">
        <v>0.46</v>
      </c>
      <c r="BP443" s="96" t="n">
        <v>6.12</v>
      </c>
      <c r="BQ443" s="96" t="n">
        <v>12.99</v>
      </c>
      <c r="BR443" s="91" t="inlineStr">
        <is>
          <t>Mixed</t>
        </is>
      </c>
      <c r="BS443" s="91" t="inlineStr">
        <is>
          <t>None</t>
        </is>
      </c>
      <c r="BT443" s="96" t="n">
        <v>40.4</v>
      </c>
      <c r="BU443" s="91" t="inlineStr">
        <is>
          <t>N</t>
        </is>
      </c>
      <c r="BV443" s="99">
        <f>IF(OR(BF443&lt;&gt;"Y",BG443&lt;&gt;"Y"),"",(AND(ISNUMBER(BQ443),BQ443&gt;0))+(BR443="Stacked up")+(AND(ISNUMBER(BH443),BH443&gt;=-Settings!$B$17))+(AND(ISNUMBER(BK443),ISNUMBER(BM443),BK443&gt;0,BM443&gt;0))+(AND(ISNUMBER(AQ443),AQ443&gt;=Settings!$B$18))+(AND(ISNUMBER(BT443),BT443&gt;=Settings!$B$19,BT443&lt;=Settings!$B$20))+(AND(ISNUMBER(AS443),AS443&gt;0))+(AND(ISNUMBER(T443),ISNUMBER(M443),T443&gt;=Settings!$B$21,M443&gt;0))+(AND(ISNUMBER(AD443),ISNUMBER(M443),AD443&gt;=Settings!$B$22,M443&gt;0))+(AY443&gt;=1))</f>
        <v/>
      </c>
      <c r="BW443" s="91">
        <f>IF(OR(AY443=0,BF443&lt;&gt;"Y",BG443&lt;&gt;"Y"),"",1+SUMPRODUCT(($A$6:$A$2604=A443)*($AY$6:$AY$2604&gt;0)*($BF$6:$BF$2604="Y")*($BG$6:$BG$2604="Y")*(($AY$6:$AY$2604&gt;AY443)+($AY$6:$AY$2604=AY443)*($AD$6:$AD$2604&gt;AD443))))</f>
        <v/>
      </c>
    </row>
    <row r="444" ht="23.85" customHeight="1" s="55">
      <c r="A444" s="90" t="n">
        <v>46296</v>
      </c>
      <c r="B444" s="91" t="inlineStr">
        <is>
          <t>PCBL</t>
        </is>
      </c>
      <c r="C444" s="91" t="inlineStr">
        <is>
          <t>INE602A01031</t>
        </is>
      </c>
      <c r="D444" s="91" t="inlineStr">
        <is>
          <t>Chemicals</t>
        </is>
      </c>
      <c r="E444" s="91" t="inlineStr">
        <is>
          <t>Smallcap 250</t>
        </is>
      </c>
      <c r="F444" s="93" t="n">
        <v>12650</v>
      </c>
      <c r="G444" s="92" t="inlineStr">
        <is>
          <t>N</t>
        </is>
      </c>
      <c r="H444" s="94" t="n"/>
      <c r="I444" s="91" t="inlineStr">
        <is>
          <t>N</t>
        </is>
      </c>
      <c r="J444" s="92">
        <f>IF(K444="","N","Y")</f>
        <v/>
      </c>
      <c r="K444" s="94">
        <f>_xlfn.TEXTJOIN("; ",TRUE,IF(P444="52-wk low","52-wk low",""),IF(AND(AD444&gt;=Settings!$B$12,M444&lt;0),"Distribution",""),IF(AND(AJ444="Y",M444&lt;0,AK444&lt;-Settings!$B$13),"Long unwinding",""),IF(AND(AJ444="Y",M444&lt;0,AK444&gt;Settings!$B$13),"Short buildup",""))</f>
        <v/>
      </c>
      <c r="L444" s="95" t="n">
        <v>321.5</v>
      </c>
      <c r="M444" s="96" t="n">
        <v>-2.9</v>
      </c>
      <c r="N444" s="93" t="n">
        <v>2050</v>
      </c>
      <c r="O444" s="91" t="inlineStr">
        <is>
          <t>None</t>
        </is>
      </c>
      <c r="P444" s="91" t="inlineStr">
        <is>
          <t>None</t>
        </is>
      </c>
      <c r="Q444" s="97" t="n">
        <v>8.789999999999999</v>
      </c>
      <c r="R444" s="96" t="n">
        <v>17.87</v>
      </c>
      <c r="S444" s="96" t="n">
        <v>0.49</v>
      </c>
      <c r="T444" s="96" t="n">
        <v>0.38</v>
      </c>
      <c r="U444" s="96" t="n">
        <v>0.46</v>
      </c>
      <c r="V444" s="103" t="n">
        <v>0.93</v>
      </c>
      <c r="W444" s="102" t="n">
        <v>4</v>
      </c>
      <c r="X444" s="93" t="n"/>
      <c r="Y444" s="91" t="inlineStr">
        <is>
          <t>None</t>
        </is>
      </c>
      <c r="Z444" s="99" t="n">
        <v>43.04</v>
      </c>
      <c r="AA444" s="96" t="n">
        <v>1.07</v>
      </c>
      <c r="AB444" s="96" t="n">
        <v>1.05</v>
      </c>
      <c r="AC444" s="96" t="n">
        <v>0.63</v>
      </c>
      <c r="AD444" s="96" t="n">
        <v>0.53</v>
      </c>
      <c r="AE444" s="96" t="n">
        <v>0.68</v>
      </c>
      <c r="AF444" s="103" t="n">
        <v>1.15</v>
      </c>
      <c r="AG444" s="91" t="inlineStr">
        <is>
          <t>Normal</t>
        </is>
      </c>
      <c r="AH444" s="100" t="n">
        <v>0</v>
      </c>
      <c r="AI444" s="101" t="n">
        <v>0</v>
      </c>
      <c r="AJ444" s="92" t="inlineStr">
        <is>
          <t>N</t>
        </is>
      </c>
      <c r="AK444" s="96" t="n"/>
      <c r="AL444" s="91" t="inlineStr">
        <is>
          <t>n/a</t>
        </is>
      </c>
      <c r="AM444" s="93" t="n"/>
      <c r="AN444" s="92" t="inlineStr">
        <is>
          <t>None</t>
        </is>
      </c>
      <c r="AO444" s="102" t="n">
        <v>0</v>
      </c>
      <c r="AP444" s="103" t="n">
        <v>0.92</v>
      </c>
      <c r="AQ444" s="102" t="n">
        <v>57</v>
      </c>
      <c r="AR444" s="91" t="inlineStr">
        <is>
          <t>N</t>
        </is>
      </c>
      <c r="AS444" s="104" t="n">
        <v>1.93</v>
      </c>
      <c r="AT444" s="92">
        <f>IF(AND(P444="52-wk high",T444&gt;=Settings!$B$7),"Y","N")</f>
        <v/>
      </c>
      <c r="AU444" s="91">
        <f>IF(AND(AD444&gt;=Settings!$B$8,M444&gt;0),"Y","N")</f>
        <v/>
      </c>
      <c r="AV444" s="91">
        <f>IF(OR(AH444&gt;Settings!$B$9,AI444&gt;Settings!$B$9),"Y","N")</f>
        <v/>
      </c>
      <c r="AW444" s="91">
        <f>IF(AJ444&lt;&gt;"Y","n/a",IF(AND(M444&gt;0,AK444&gt;Settings!$B$10),"Y","N"))</f>
        <v/>
      </c>
      <c r="AX444" s="91">
        <f>IF(AO444&gt;=Settings!$B$11,"Y","N")</f>
        <v/>
      </c>
      <c r="AY444" s="99">
        <f>(AT444="Y")+(AU444="Y")+(AV444="Y")+(AW444="Y")+(AX444="Y")</f>
        <v/>
      </c>
      <c r="AZ444" s="94">
        <f>IF(AY444=0,"None",_xlfn.TEXTJOIN(", ",TRUE(),IF(AT444="Y","Breakout",""),IF(AU444="Y","Accumulation",""),IF(AV444="Y","Institutional buying",""),IF(AW444="Y","Long buildup",""),IF(AX444="Y","Momentum leader","")))</f>
        <v/>
      </c>
      <c r="BA444" s="94">
        <f>IF(BW444="","","Passes "&amp;AY444&amp;" of 5 buy-side scans"&amp;IF(G444="Y","; RED FLAG: filter out using Red flag column",""))</f>
        <v/>
      </c>
      <c r="BB444" s="91" t="inlineStr">
        <is>
          <t>None</t>
        </is>
      </c>
      <c r="BC444" s="92" t="inlineStr">
        <is>
          <t>Y</t>
        </is>
      </c>
      <c r="BD444" s="94" t="inlineStr">
        <is>
          <t>PE &gt; 50</t>
        </is>
      </c>
      <c r="BE444" s="94" t="n"/>
      <c r="BF444" s="92">
        <f>IF(R444*100000&gt;=Settings!$B$5,"Y","N")</f>
        <v/>
      </c>
      <c r="BG444" s="91">
        <f>IF(F444&gt;Settings!$B$6,"Y","N")</f>
        <v/>
      </c>
      <c r="BH444" s="97" t="n">
        <v>-18.4</v>
      </c>
      <c r="BI444" s="96" t="n">
        <v>-5.05</v>
      </c>
      <c r="BJ444" s="96" t="n">
        <v>1.26</v>
      </c>
      <c r="BK444" s="96" t="n">
        <v>0.78</v>
      </c>
      <c r="BL444" s="96" t="n">
        <v>24.8</v>
      </c>
      <c r="BM444" s="96" t="n">
        <v>-16.04</v>
      </c>
      <c r="BN444" s="97" t="n">
        <v>-2.73</v>
      </c>
      <c r="BO444" s="96" t="n">
        <v>-1.04</v>
      </c>
      <c r="BP444" s="96" t="n">
        <v>1.29</v>
      </c>
      <c r="BQ444" s="96" t="n">
        <v>1.25</v>
      </c>
      <c r="BR444" s="91" t="inlineStr">
        <is>
          <t>Mixed</t>
        </is>
      </c>
      <c r="BS444" s="91" t="inlineStr">
        <is>
          <t>None</t>
        </is>
      </c>
      <c r="BT444" s="96" t="n">
        <v>38.2</v>
      </c>
      <c r="BU444" s="91" t="inlineStr">
        <is>
          <t>N</t>
        </is>
      </c>
      <c r="BV444" s="99">
        <f>IF(OR(BF444&lt;&gt;"Y",BG444&lt;&gt;"Y"),"",(AND(ISNUMBER(BQ444),BQ444&gt;0))+(BR444="Stacked up")+(AND(ISNUMBER(BH444),BH444&gt;=-Settings!$B$17))+(AND(ISNUMBER(BK444),ISNUMBER(BM444),BK444&gt;0,BM444&gt;0))+(AND(ISNUMBER(AQ444),AQ444&gt;=Settings!$B$18))+(AND(ISNUMBER(BT444),BT444&gt;=Settings!$B$19,BT444&lt;=Settings!$B$20))+(AND(ISNUMBER(AS444),AS444&gt;0))+(AND(ISNUMBER(T444),ISNUMBER(M444),T444&gt;=Settings!$B$21,M444&gt;0))+(AND(ISNUMBER(AD444),ISNUMBER(M444),AD444&gt;=Settings!$B$22,M444&gt;0))+(AY444&gt;=1))</f>
        <v/>
      </c>
      <c r="BW444" s="91">
        <f>IF(OR(AY444=0,BF444&lt;&gt;"Y",BG444&lt;&gt;"Y"),"",1+SUMPRODUCT(($A$6:$A$2604=A444)*($AY$6:$AY$2604&gt;0)*($BF$6:$BF$2604="Y")*($BG$6:$BG$2604="Y")*(($AY$6:$AY$2604&gt;AY444)+($AY$6:$AY$2604=AY444)*($AD$6:$AD$2604&gt;AD444))))</f>
        <v/>
      </c>
    </row>
    <row r="445" ht="23.85" customHeight="1" s="55">
      <c r="A445" s="90" t="n">
        <v>46296</v>
      </c>
      <c r="B445" s="91" t="inlineStr">
        <is>
          <t>FRACTAL</t>
        </is>
      </c>
      <c r="C445" s="91" t="inlineStr">
        <is>
          <t>INE212S01015</t>
        </is>
      </c>
      <c r="D445" s="91" t="inlineStr">
        <is>
          <t>Information Technology</t>
        </is>
      </c>
      <c r="E445" s="91" t="inlineStr">
        <is>
          <t>Smallcap 250</t>
        </is>
      </c>
      <c r="F445" s="93" t="n">
        <v>12602</v>
      </c>
      <c r="G445" s="92" t="inlineStr">
        <is>
          <t>N</t>
        </is>
      </c>
      <c r="H445" s="94" t="n"/>
      <c r="I445" s="91" t="inlineStr">
        <is>
          <t>N</t>
        </is>
      </c>
      <c r="J445" s="92">
        <f>IF(K445="","N","Y")</f>
        <v/>
      </c>
      <c r="K445" s="94">
        <f>_xlfn.TEXTJOIN("; ",TRUE,IF(P445="52-wk low","52-wk low",""),IF(AND(AD445&gt;=Settings!$B$12,M445&lt;0),"Distribution",""),IF(AND(AJ445="Y",M445&lt;0,AK445&lt;-Settings!$B$13),"Long unwinding",""),IF(AND(AJ445="Y",M445&lt;0,AK445&gt;Settings!$B$13),"Short buildup",""))</f>
        <v/>
      </c>
      <c r="L445" s="95" t="n">
        <v>727.35</v>
      </c>
      <c r="M445" s="96" t="n">
        <v>-1.74</v>
      </c>
      <c r="N445" s="93" t="n">
        <v>1489</v>
      </c>
      <c r="O445" s="91" t="inlineStr">
        <is>
          <t>None</t>
        </is>
      </c>
      <c r="P445" s="91" t="inlineStr">
        <is>
          <t>52-wk low</t>
        </is>
      </c>
      <c r="Q445" s="97" t="n">
        <v>2.78</v>
      </c>
      <c r="R445" s="96" t="n">
        <v>2.99</v>
      </c>
      <c r="S445" s="96" t="n">
        <v>0.95</v>
      </c>
      <c r="T445" s="96" t="n">
        <v>0.79</v>
      </c>
      <c r="U445" s="96" t="n">
        <v>0.59</v>
      </c>
      <c r="V445" s="103" t="n">
        <v>0.65</v>
      </c>
      <c r="W445" s="102" t="n">
        <v>2</v>
      </c>
      <c r="X445" s="93" t="n"/>
      <c r="Y445" s="91" t="inlineStr">
        <is>
          <t>None</t>
        </is>
      </c>
      <c r="Z445" s="99" t="n">
        <v>49.39</v>
      </c>
      <c r="AA445" s="96" t="n">
        <v>0.87</v>
      </c>
      <c r="AB445" s="96" t="n">
        <v>0.9399999999999999</v>
      </c>
      <c r="AC445" s="96" t="n">
        <v>0.8100000000000001</v>
      </c>
      <c r="AD445" s="96" t="n">
        <v>0.74</v>
      </c>
      <c r="AE445" s="96" t="n">
        <v>0.62</v>
      </c>
      <c r="AF445" s="103" t="n">
        <v>1.21</v>
      </c>
      <c r="AG445" s="91" t="inlineStr">
        <is>
          <t>Normal</t>
        </is>
      </c>
      <c r="AH445" s="100" t="n">
        <v>0</v>
      </c>
      <c r="AI445" s="101" t="n">
        <v>0</v>
      </c>
      <c r="AJ445" s="92" t="inlineStr">
        <is>
          <t>N</t>
        </is>
      </c>
      <c r="AK445" s="96" t="n"/>
      <c r="AL445" s="91" t="inlineStr">
        <is>
          <t>n/a</t>
        </is>
      </c>
      <c r="AM445" s="93" t="n"/>
      <c r="AN445" s="92" t="inlineStr">
        <is>
          <t>None</t>
        </is>
      </c>
      <c r="AO445" s="102" t="n">
        <v>0</v>
      </c>
      <c r="AP445" s="103" t="n"/>
      <c r="AQ445" s="102" t="n"/>
      <c r="AR445" s="91" t="inlineStr">
        <is>
          <t>N</t>
        </is>
      </c>
      <c r="AS445" s="104" t="n">
        <v>-0.75</v>
      </c>
      <c r="AT445" s="92">
        <f>IF(AND(P445="52-wk high",T445&gt;=Settings!$B$7),"Y","N")</f>
        <v/>
      </c>
      <c r="AU445" s="91">
        <f>IF(AND(AD445&gt;=Settings!$B$8,M445&gt;0),"Y","N")</f>
        <v/>
      </c>
      <c r="AV445" s="91">
        <f>IF(OR(AH445&gt;Settings!$B$9,AI445&gt;Settings!$B$9),"Y","N")</f>
        <v/>
      </c>
      <c r="AW445" s="91">
        <f>IF(AJ445&lt;&gt;"Y","n/a",IF(AND(M445&gt;0,AK445&gt;Settings!$B$10),"Y","N"))</f>
        <v/>
      </c>
      <c r="AX445" s="91">
        <f>IF(AO445&gt;=Settings!$B$11,"Y","N")</f>
        <v/>
      </c>
      <c r="AY445" s="99">
        <f>(AT445="Y")+(AU445="Y")+(AV445="Y")+(AW445="Y")+(AX445="Y")</f>
        <v/>
      </c>
      <c r="AZ445" s="94">
        <f>IF(AY445=0,"None",_xlfn.TEXTJOIN(", ",TRUE(),IF(AT445="Y","Breakout",""),IF(AU445="Y","Accumulation",""),IF(AV445="Y","Institutional buying",""),IF(AW445="Y","Long buildup",""),IF(AX445="Y","Momentum leader","")))</f>
        <v/>
      </c>
      <c r="BA445" s="94">
        <f>IF(BW445="","","Passes "&amp;AY445&amp;" of 5 buy-side scans"&amp;IF(G445="Y","; RED FLAG: filter out using Red flag column",""))</f>
        <v/>
      </c>
      <c r="BB445" s="91" t="inlineStr">
        <is>
          <t>None</t>
        </is>
      </c>
      <c r="BC445" s="92" t="inlineStr">
        <is>
          <t>N</t>
        </is>
      </c>
      <c r="BD445" s="94" t="n"/>
      <c r="BE445" s="94" t="n"/>
      <c r="BF445" s="92">
        <f>IF(R445*100000&gt;=Settings!$B$5,"Y","N")</f>
        <v/>
      </c>
      <c r="BG445" s="91">
        <f>IF(F445&gt;Settings!$B$6,"Y","N")</f>
        <v/>
      </c>
      <c r="BH445" s="97" t="n">
        <v>-34.94</v>
      </c>
      <c r="BI445" s="96" t="n">
        <v>-2.92</v>
      </c>
      <c r="BJ445" s="96" t="n">
        <v>-12.13</v>
      </c>
      <c r="BK445" s="96" t="n">
        <v>-16.92</v>
      </c>
      <c r="BL445" s="96" t="n">
        <v>-8.859999999999999</v>
      </c>
      <c r="BM445" s="96" t="n"/>
      <c r="BN445" s="97" t="n">
        <v>-4.9</v>
      </c>
      <c r="BO445" s="96" t="n">
        <v>-9.07</v>
      </c>
      <c r="BP445" s="96" t="n">
        <v>-12.48</v>
      </c>
      <c r="BQ445" s="96" t="n"/>
      <c r="BR445" s="91" t="n"/>
      <c r="BS445" s="91" t="inlineStr">
        <is>
          <t>None</t>
        </is>
      </c>
      <c r="BT445" s="96" t="n">
        <v>28</v>
      </c>
      <c r="BU445" s="91" t="n"/>
      <c r="BV445" s="99">
        <f>IF(OR(BF445&lt;&gt;"Y",BG445&lt;&gt;"Y"),"",(AND(ISNUMBER(BQ445),BQ445&gt;0))+(BR445="Stacked up")+(AND(ISNUMBER(BH445),BH445&gt;=-Settings!$B$17))+(AND(ISNUMBER(BK445),ISNUMBER(BM445),BK445&gt;0,BM445&gt;0))+(AND(ISNUMBER(AQ445),AQ445&gt;=Settings!$B$18))+(AND(ISNUMBER(BT445),BT445&gt;=Settings!$B$19,BT445&lt;=Settings!$B$20))+(AND(ISNUMBER(AS445),AS445&gt;0))+(AND(ISNUMBER(T445),ISNUMBER(M445),T445&gt;=Settings!$B$21,M445&gt;0))+(AND(ISNUMBER(AD445),ISNUMBER(M445),AD445&gt;=Settings!$B$22,M445&gt;0))+(AY445&gt;=1))</f>
        <v/>
      </c>
      <c r="BW445" s="91">
        <f>IF(OR(AY445=0,BF445&lt;&gt;"Y",BG445&lt;&gt;"Y"),"",1+SUMPRODUCT(($A$6:$A$2604=A445)*($AY$6:$AY$2604&gt;0)*($BF$6:$BF$2604="Y")*($BG$6:$BG$2604="Y")*(($AY$6:$AY$2604&gt;AY445)+($AY$6:$AY$2604=AY445)*($AD$6:$AD$2604&gt;AD445))))</f>
        <v/>
      </c>
    </row>
    <row r="446" ht="23.85" customHeight="1" s="55">
      <c r="A446" s="90" t="n">
        <v>46296</v>
      </c>
      <c r="B446" s="91" t="inlineStr">
        <is>
          <t>VOGL</t>
        </is>
      </c>
      <c r="C446" s="91" t="inlineStr">
        <is>
          <t>INE704J01044</t>
        </is>
      </c>
      <c r="D446" s="91" t="inlineStr">
        <is>
          <t>Oil Gas &amp; Consumable Fuels</t>
        </is>
      </c>
      <c r="E446" s="91" t="inlineStr">
        <is>
          <t>Smallcap 250</t>
        </is>
      </c>
      <c r="F446" s="93" t="n">
        <v>12505</v>
      </c>
      <c r="G446" s="92" t="inlineStr">
        <is>
          <t>N</t>
        </is>
      </c>
      <c r="H446" s="94" t="n"/>
      <c r="I446" s="91" t="inlineStr">
        <is>
          <t>N</t>
        </is>
      </c>
      <c r="J446" s="92">
        <f>IF(K446="","N","Y")</f>
        <v/>
      </c>
      <c r="K446" s="94">
        <f>_xlfn.TEXTJOIN("; ",TRUE,IF(P446="52-wk low","52-wk low",""),IF(AND(AD446&gt;=Settings!$B$12,M446&lt;0),"Distribution",""),IF(AND(AJ446="Y",M446&lt;0,AK446&lt;-Settings!$B$13),"Long unwinding",""),IF(AND(AJ446="Y",M446&lt;0,AK446&gt;Settings!$B$13),"Short buildup",""))</f>
        <v/>
      </c>
      <c r="L446" s="95" t="n">
        <v>31.98</v>
      </c>
      <c r="M446" s="96" t="n">
        <v>-3.41</v>
      </c>
      <c r="N446" s="93" t="n">
        <v>2200</v>
      </c>
      <c r="O446" s="91" t="inlineStr">
        <is>
          <t>None</t>
        </is>
      </c>
      <c r="P446" s="91" t="inlineStr">
        <is>
          <t>None</t>
        </is>
      </c>
      <c r="Q446" s="97" t="n">
        <v>262.51</v>
      </c>
      <c r="R446" s="96" t="n">
        <v>247.61</v>
      </c>
      <c r="S446" s="96" t="n">
        <v>1.05</v>
      </c>
      <c r="T446" s="96" t="n">
        <v>0.59</v>
      </c>
      <c r="U446" s="96" t="n"/>
      <c r="V446" s="103" t="n"/>
      <c r="W446" s="102" t="n"/>
      <c r="X446" s="93" t="n"/>
      <c r="Y446" s="91" t="inlineStr">
        <is>
          <t>None</t>
        </is>
      </c>
      <c r="Z446" s="99" t="n">
        <v>51.72</v>
      </c>
      <c r="AA446" s="96" t="n">
        <v>1.21</v>
      </c>
      <c r="AB446" s="96" t="n">
        <v>1.34</v>
      </c>
      <c r="AC446" s="96" t="n">
        <v>1.33</v>
      </c>
      <c r="AD446" s="96" t="n">
        <v>0.87</v>
      </c>
      <c r="AE446" s="96" t="n"/>
      <c r="AF446" s="103" t="n"/>
      <c r="AG446" s="91" t="n"/>
      <c r="AH446" s="100" t="n">
        <v>0</v>
      </c>
      <c r="AI446" s="101" t="n">
        <v>0</v>
      </c>
      <c r="AJ446" s="92" t="inlineStr">
        <is>
          <t>N</t>
        </is>
      </c>
      <c r="AK446" s="96" t="n"/>
      <c r="AL446" s="91" t="inlineStr">
        <is>
          <t>n/a</t>
        </is>
      </c>
      <c r="AM446" s="93" t="n"/>
      <c r="AN446" s="92" t="inlineStr">
        <is>
          <t>None</t>
        </is>
      </c>
      <c r="AO446" s="102" t="n">
        <v>0</v>
      </c>
      <c r="AP446" s="103" t="n"/>
      <c r="AQ446" s="102" t="n"/>
      <c r="AR446" s="91" t="inlineStr">
        <is>
          <t>N</t>
        </is>
      </c>
      <c r="AS446" s="104" t="n">
        <v>2.69</v>
      </c>
      <c r="AT446" s="92">
        <f>IF(AND(P446="52-wk high",T446&gt;=Settings!$B$7),"Y","N")</f>
        <v/>
      </c>
      <c r="AU446" s="91">
        <f>IF(AND(AD446&gt;=Settings!$B$8,M446&gt;0),"Y","N")</f>
        <v/>
      </c>
      <c r="AV446" s="91">
        <f>IF(OR(AH446&gt;Settings!$B$9,AI446&gt;Settings!$B$9),"Y","N")</f>
        <v/>
      </c>
      <c r="AW446" s="91">
        <f>IF(AJ446&lt;&gt;"Y","n/a",IF(AND(M446&gt;0,AK446&gt;Settings!$B$10),"Y","N"))</f>
        <v/>
      </c>
      <c r="AX446" s="91">
        <f>IF(AO446&gt;=Settings!$B$11,"Y","N")</f>
        <v/>
      </c>
      <c r="AY446" s="99">
        <f>(AT446="Y")+(AU446="Y")+(AV446="Y")+(AW446="Y")+(AX446="Y")</f>
        <v/>
      </c>
      <c r="AZ446" s="94">
        <f>IF(AY446=0,"None",_xlfn.TEXTJOIN(", ",TRUE(),IF(AT446="Y","Breakout",""),IF(AU446="Y","Accumulation",""),IF(AV446="Y","Institutional buying",""),IF(AW446="Y","Long buildup",""),IF(AX446="Y","Momentum leader","")))</f>
        <v/>
      </c>
      <c r="BA446" s="94">
        <f>IF(BW446="","","Passes "&amp;AY446&amp;" of 5 buy-side scans"&amp;IF(G446="Y","; RED FLAG: filter out using Red flag column",""))</f>
        <v/>
      </c>
      <c r="BB446" s="91" t="inlineStr">
        <is>
          <t>None</t>
        </is>
      </c>
      <c r="BC446" s="92" t="inlineStr">
        <is>
          <t>Y</t>
        </is>
      </c>
      <c r="BD446" s="94" t="inlineStr">
        <is>
          <t>EPS zero</t>
        </is>
      </c>
      <c r="BE446" s="94" t="n"/>
      <c r="BF446" s="92">
        <f>IF(R446*100000&gt;=Settings!$B$5,"Y","N")</f>
        <v/>
      </c>
      <c r="BG446" s="91">
        <f>IF(F446&gt;Settings!$B$6,"Y","N")</f>
        <v/>
      </c>
      <c r="BH446" s="97" t="n">
        <v>-32.82</v>
      </c>
      <c r="BI446" s="96" t="n">
        <v>-7.38</v>
      </c>
      <c r="BJ446" s="96" t="n">
        <v>-15.35</v>
      </c>
      <c r="BK446" s="96" t="n">
        <v>-17.32</v>
      </c>
      <c r="BL446" s="96" t="n"/>
      <c r="BM446" s="96" t="n"/>
      <c r="BN446" s="97" t="n">
        <v>-8.48</v>
      </c>
      <c r="BO446" s="96" t="n">
        <v>-11.07</v>
      </c>
      <c r="BP446" s="96" t="n"/>
      <c r="BQ446" s="96" t="n"/>
      <c r="BR446" s="91" t="n"/>
      <c r="BS446" s="91" t="inlineStr">
        <is>
          <t>None</t>
        </is>
      </c>
      <c r="BT446" s="96" t="n">
        <v>29.2</v>
      </c>
      <c r="BU446" s="91" t="n"/>
      <c r="BV446" s="99">
        <f>IF(OR(BF446&lt;&gt;"Y",BG446&lt;&gt;"Y"),"",(AND(ISNUMBER(BQ446),BQ446&gt;0))+(BR446="Stacked up")+(AND(ISNUMBER(BH446),BH446&gt;=-Settings!$B$17))+(AND(ISNUMBER(BK446),ISNUMBER(BM446),BK446&gt;0,BM446&gt;0))+(AND(ISNUMBER(AQ446),AQ446&gt;=Settings!$B$18))+(AND(ISNUMBER(BT446),BT446&gt;=Settings!$B$19,BT446&lt;=Settings!$B$20))+(AND(ISNUMBER(AS446),AS446&gt;0))+(AND(ISNUMBER(T446),ISNUMBER(M446),T446&gt;=Settings!$B$21,M446&gt;0))+(AND(ISNUMBER(AD446),ISNUMBER(M446),AD446&gt;=Settings!$B$22,M446&gt;0))+(AY446&gt;=1))</f>
        <v/>
      </c>
      <c r="BW446" s="91">
        <f>IF(OR(AY446=0,BF446&lt;&gt;"Y",BG446&lt;&gt;"Y"),"",1+SUMPRODUCT(($A$6:$A$2604=A446)*($AY$6:$AY$2604&gt;0)*($BF$6:$BF$2604="Y")*($BG$6:$BG$2604="Y")*(($AY$6:$AY$2604&gt;AY446)+($AY$6:$AY$2604=AY446)*($AD$6:$AD$2604&gt;AD446))))</f>
        <v/>
      </c>
    </row>
    <row r="447" ht="23.85" customHeight="1" s="55">
      <c r="A447" s="90" t="n">
        <v>46296</v>
      </c>
      <c r="B447" s="91" t="inlineStr">
        <is>
          <t>SCI</t>
        </is>
      </c>
      <c r="C447" s="91" t="inlineStr">
        <is>
          <t>INE109A01011</t>
        </is>
      </c>
      <c r="D447" s="91" t="inlineStr">
        <is>
          <t>Services</t>
        </is>
      </c>
      <c r="E447" s="91" t="inlineStr">
        <is>
          <t>Smallcap 250</t>
        </is>
      </c>
      <c r="F447" s="93" t="n">
        <v>12439</v>
      </c>
      <c r="G447" s="92" t="inlineStr">
        <is>
          <t>N</t>
        </is>
      </c>
      <c r="H447" s="94" t="n"/>
      <c r="I447" s="91" t="inlineStr">
        <is>
          <t>N</t>
        </is>
      </c>
      <c r="J447" s="92">
        <f>IF(K447="","N","Y")</f>
        <v/>
      </c>
      <c r="K447" s="94">
        <f>_xlfn.TEXTJOIN("; ",TRUE,IF(P447="52-wk low","52-wk low",""),IF(AND(AD447&gt;=Settings!$B$12,M447&lt;0),"Distribution",""),IF(AND(AJ447="Y",M447&lt;0,AK447&lt;-Settings!$B$13),"Long unwinding",""),IF(AND(AJ447="Y",M447&lt;0,AK447&gt;Settings!$B$13),"Short buildup",""))</f>
        <v/>
      </c>
      <c r="L447" s="95" t="n">
        <v>267.05</v>
      </c>
      <c r="M447" s="96" t="n">
        <v>-1.28</v>
      </c>
      <c r="N447" s="93" t="n">
        <v>1188</v>
      </c>
      <c r="O447" s="91" t="inlineStr">
        <is>
          <t>None</t>
        </is>
      </c>
      <c r="P447" s="91" t="inlineStr">
        <is>
          <t>None</t>
        </is>
      </c>
      <c r="Q447" s="97" t="n">
        <v>14.66</v>
      </c>
      <c r="R447" s="96" t="n">
        <v>13.98</v>
      </c>
      <c r="S447" s="96" t="n">
        <v>0.95</v>
      </c>
      <c r="T447" s="96" t="n">
        <v>0.64</v>
      </c>
      <c r="U447" s="96" t="n">
        <v>0.33</v>
      </c>
      <c r="V447" s="103" t="n">
        <v>0.34</v>
      </c>
      <c r="W447" s="102" t="n">
        <v>0</v>
      </c>
      <c r="X447" s="93" t="n"/>
      <c r="Y447" s="91" t="inlineStr">
        <is>
          <t>None</t>
        </is>
      </c>
      <c r="Z447" s="99" t="n">
        <v>35.61</v>
      </c>
      <c r="AA447" s="96" t="n">
        <v>0.9399999999999999</v>
      </c>
      <c r="AB447" s="96" t="n">
        <v>0.9399999999999999</v>
      </c>
      <c r="AC447" s="96" t="n">
        <v>0.91</v>
      </c>
      <c r="AD447" s="96" t="n">
        <v>0.63</v>
      </c>
      <c r="AE447" s="96" t="n">
        <v>0.4</v>
      </c>
      <c r="AF447" s="103" t="n">
        <v>1.22</v>
      </c>
      <c r="AG447" s="91" t="inlineStr">
        <is>
          <t>Normal</t>
        </is>
      </c>
      <c r="AH447" s="100" t="n">
        <v>0</v>
      </c>
      <c r="AI447" s="101" t="n">
        <v>0</v>
      </c>
      <c r="AJ447" s="92" t="inlineStr">
        <is>
          <t>N</t>
        </is>
      </c>
      <c r="AK447" s="96" t="n"/>
      <c r="AL447" s="91" t="inlineStr">
        <is>
          <t>n/a</t>
        </is>
      </c>
      <c r="AM447" s="93" t="n"/>
      <c r="AN447" s="92" t="inlineStr">
        <is>
          <t>None</t>
        </is>
      </c>
      <c r="AO447" s="102" t="n">
        <v>0</v>
      </c>
      <c r="AP447" s="103" t="n">
        <v>1.15</v>
      </c>
      <c r="AQ447" s="102" t="n">
        <v>68</v>
      </c>
      <c r="AR447" s="91" t="inlineStr">
        <is>
          <t>N</t>
        </is>
      </c>
      <c r="AS447" s="104" t="n">
        <v>5.23</v>
      </c>
      <c r="AT447" s="92">
        <f>IF(AND(P447="52-wk high",T447&gt;=Settings!$B$7),"Y","N")</f>
        <v/>
      </c>
      <c r="AU447" s="91">
        <f>IF(AND(AD447&gt;=Settings!$B$8,M447&gt;0),"Y","N")</f>
        <v/>
      </c>
      <c r="AV447" s="91">
        <f>IF(OR(AH447&gt;Settings!$B$9,AI447&gt;Settings!$B$9),"Y","N")</f>
        <v/>
      </c>
      <c r="AW447" s="91">
        <f>IF(AJ447&lt;&gt;"Y","n/a",IF(AND(M447&gt;0,AK447&gt;Settings!$B$10),"Y","N"))</f>
        <v/>
      </c>
      <c r="AX447" s="91">
        <f>IF(AO447&gt;=Settings!$B$11,"Y","N")</f>
        <v/>
      </c>
      <c r="AY447" s="99">
        <f>(AT447="Y")+(AU447="Y")+(AV447="Y")+(AW447="Y")+(AX447="Y")</f>
        <v/>
      </c>
      <c r="AZ447" s="94">
        <f>IF(AY447=0,"None",_xlfn.TEXTJOIN(", ",TRUE(),IF(AT447="Y","Breakout",""),IF(AU447="Y","Accumulation",""),IF(AV447="Y","Institutional buying",""),IF(AW447="Y","Long buildup",""),IF(AX447="Y","Momentum leader","")))</f>
        <v/>
      </c>
      <c r="BA447" s="94">
        <f>IF(BW447="","","Passes "&amp;AY447&amp;" of 5 buy-side scans"&amp;IF(G447="Y","; RED FLAG: filter out using Red flag column",""))</f>
        <v/>
      </c>
      <c r="BB447" s="91" t="inlineStr">
        <is>
          <t>None</t>
        </is>
      </c>
      <c r="BC447" s="92" t="inlineStr">
        <is>
          <t>N</t>
        </is>
      </c>
      <c r="BD447" s="94" t="n"/>
      <c r="BE447" s="94" t="n"/>
      <c r="BF447" s="92">
        <f>IF(R447*100000&gt;=Settings!$B$5,"Y","N")</f>
        <v/>
      </c>
      <c r="BG447" s="91">
        <f>IF(F447&gt;Settings!$B$6,"Y","N")</f>
        <v/>
      </c>
      <c r="BH447" s="97" t="n">
        <v>-27.58</v>
      </c>
      <c r="BI447" s="96" t="n">
        <v>-3.45</v>
      </c>
      <c r="BJ447" s="96" t="n">
        <v>-7.11</v>
      </c>
      <c r="BK447" s="96" t="n">
        <v>-11.32</v>
      </c>
      <c r="BL447" s="96" t="n">
        <v>15.41</v>
      </c>
      <c r="BM447" s="96" t="n">
        <v>19.5</v>
      </c>
      <c r="BN447" s="97" t="n">
        <v>-3.86</v>
      </c>
      <c r="BO447" s="96" t="n">
        <v>-5.98</v>
      </c>
      <c r="BP447" s="96" t="n">
        <v>-6.09</v>
      </c>
      <c r="BQ447" s="96" t="n">
        <v>-2.92</v>
      </c>
      <c r="BR447" s="91" t="inlineStr">
        <is>
          <t>Mixed</t>
        </is>
      </c>
      <c r="BS447" s="91" t="inlineStr">
        <is>
          <t>None</t>
        </is>
      </c>
      <c r="BT447" s="96" t="n">
        <v>29.5</v>
      </c>
      <c r="BU447" s="91" t="inlineStr">
        <is>
          <t>N</t>
        </is>
      </c>
      <c r="BV447" s="99">
        <f>IF(OR(BF447&lt;&gt;"Y",BG447&lt;&gt;"Y"),"",(AND(ISNUMBER(BQ447),BQ447&gt;0))+(BR447="Stacked up")+(AND(ISNUMBER(BH447),BH447&gt;=-Settings!$B$17))+(AND(ISNUMBER(BK447),ISNUMBER(BM447),BK447&gt;0,BM447&gt;0))+(AND(ISNUMBER(AQ447),AQ447&gt;=Settings!$B$18))+(AND(ISNUMBER(BT447),BT447&gt;=Settings!$B$19,BT447&lt;=Settings!$B$20))+(AND(ISNUMBER(AS447),AS447&gt;0))+(AND(ISNUMBER(T447),ISNUMBER(M447),T447&gt;=Settings!$B$21,M447&gt;0))+(AND(ISNUMBER(AD447),ISNUMBER(M447),AD447&gt;=Settings!$B$22,M447&gt;0))+(AY447&gt;=1))</f>
        <v/>
      </c>
      <c r="BW447" s="91">
        <f>IF(OR(AY447=0,BF447&lt;&gt;"Y",BG447&lt;&gt;"Y"),"",1+SUMPRODUCT(($A$6:$A$2604=A447)*($AY$6:$AY$2604&gt;0)*($BF$6:$BF$2604="Y")*($BG$6:$BG$2604="Y")*(($AY$6:$AY$2604&gt;AY447)+($AY$6:$AY$2604=AY447)*($AD$6:$AD$2604&gt;AD447))))</f>
        <v/>
      </c>
    </row>
    <row r="448" ht="23.85" customHeight="1" s="55">
      <c r="A448" s="90" t="n">
        <v>46296</v>
      </c>
      <c r="B448" s="91" t="inlineStr">
        <is>
          <t>ABREL</t>
        </is>
      </c>
      <c r="C448" s="91" t="inlineStr">
        <is>
          <t>INE055A01016</t>
        </is>
      </c>
      <c r="D448" s="91" t="inlineStr">
        <is>
          <t>Realty</t>
        </is>
      </c>
      <c r="E448" s="91" t="inlineStr">
        <is>
          <t>Smallcap 250</t>
        </is>
      </c>
      <c r="F448" s="93" t="n">
        <v>12292</v>
      </c>
      <c r="G448" s="92" t="inlineStr">
        <is>
          <t>N</t>
        </is>
      </c>
      <c r="H448" s="94" t="n"/>
      <c r="I448" s="91" t="inlineStr">
        <is>
          <t>N</t>
        </is>
      </c>
      <c r="J448" s="92">
        <f>IF(K448="","N","Y")</f>
        <v/>
      </c>
      <c r="K448" s="94">
        <f>_xlfn.TEXTJOIN("; ",TRUE,IF(P448="52-wk low","52-wk low",""),IF(AND(AD448&gt;=Settings!$B$12,M448&lt;0),"Distribution",""),IF(AND(AJ448="Y",M448&lt;0,AK448&lt;-Settings!$B$13),"Long unwinding",""),IF(AND(AJ448="Y",M448&lt;0,AK448&gt;Settings!$B$13),"Short buildup",""))</f>
        <v/>
      </c>
      <c r="L448" s="95" t="n">
        <v>1100.5</v>
      </c>
      <c r="M448" s="96" t="n">
        <v>-2.67</v>
      </c>
      <c r="N448" s="93" t="n">
        <v>1968</v>
      </c>
      <c r="O448" s="91" t="inlineStr">
        <is>
          <t>None</t>
        </is>
      </c>
      <c r="P448" s="91" t="inlineStr">
        <is>
          <t>52-wk low</t>
        </is>
      </c>
      <c r="Q448" s="97" t="n">
        <v>4.35</v>
      </c>
      <c r="R448" s="96" t="n">
        <v>1.95</v>
      </c>
      <c r="S448" s="96" t="n">
        <v>2.45</v>
      </c>
      <c r="T448" s="96" t="n">
        <v>2.39</v>
      </c>
      <c r="U448" s="96" t="n">
        <v>2.1</v>
      </c>
      <c r="V448" s="103" t="n">
        <v>0.98</v>
      </c>
      <c r="W448" s="102" t="n">
        <v>6</v>
      </c>
      <c r="X448" s="93" t="n">
        <v>78</v>
      </c>
      <c r="Y448" s="91" t="inlineStr">
        <is>
          <t>None</t>
        </is>
      </c>
      <c r="Z448" s="99" t="n">
        <v>52.63</v>
      </c>
      <c r="AA448" s="96" t="n">
        <v>1.09</v>
      </c>
      <c r="AB448" s="96" t="n">
        <v>1.11</v>
      </c>
      <c r="AC448" s="96" t="n">
        <v>2.77</v>
      </c>
      <c r="AD448" s="96" t="n">
        <v>2.81</v>
      </c>
      <c r="AE448" s="96" t="n">
        <v>2.6</v>
      </c>
      <c r="AF448" s="103" t="n">
        <v>1.11</v>
      </c>
      <c r="AG448" s="91" t="inlineStr">
        <is>
          <t>Normal</t>
        </is>
      </c>
      <c r="AH448" s="100" t="n">
        <v>0</v>
      </c>
      <c r="AI448" s="101" t="n">
        <v>0</v>
      </c>
      <c r="AJ448" s="92" t="inlineStr">
        <is>
          <t>N</t>
        </is>
      </c>
      <c r="AK448" s="96" t="n"/>
      <c r="AL448" s="91" t="inlineStr">
        <is>
          <t>n/a</t>
        </is>
      </c>
      <c r="AM448" s="93" t="n"/>
      <c r="AN448" s="92" t="inlineStr">
        <is>
          <t>None</t>
        </is>
      </c>
      <c r="AO448" s="102" t="n">
        <v>0</v>
      </c>
      <c r="AP448" s="103" t="n">
        <v>0.6</v>
      </c>
      <c r="AQ448" s="102" t="n">
        <v>20</v>
      </c>
      <c r="AR448" s="91" t="inlineStr">
        <is>
          <t>N</t>
        </is>
      </c>
      <c r="AS448" s="104" t="n">
        <v>2.36</v>
      </c>
      <c r="AT448" s="92">
        <f>IF(AND(P448="52-wk high",T448&gt;=Settings!$B$7),"Y","N")</f>
        <v/>
      </c>
      <c r="AU448" s="91">
        <f>IF(AND(AD448&gt;=Settings!$B$8,M448&gt;0),"Y","N")</f>
        <v/>
      </c>
      <c r="AV448" s="91">
        <f>IF(OR(AH448&gt;Settings!$B$9,AI448&gt;Settings!$B$9),"Y","N")</f>
        <v/>
      </c>
      <c r="AW448" s="91">
        <f>IF(AJ448&lt;&gt;"Y","n/a",IF(AND(M448&gt;0,AK448&gt;Settings!$B$10),"Y","N"))</f>
        <v/>
      </c>
      <c r="AX448" s="91">
        <f>IF(AO448&gt;=Settings!$B$11,"Y","N")</f>
        <v/>
      </c>
      <c r="AY448" s="99">
        <f>(AT448="Y")+(AU448="Y")+(AV448="Y")+(AW448="Y")+(AX448="Y")</f>
        <v/>
      </c>
      <c r="AZ448" s="94">
        <f>IF(AY448=0,"None",_xlfn.TEXTJOIN(", ",TRUE(),IF(AT448="Y","Breakout",""),IF(AU448="Y","Accumulation",""),IF(AV448="Y","Institutional buying",""),IF(AW448="Y","Long buildup",""),IF(AX448="Y","Momentum leader","")))</f>
        <v/>
      </c>
      <c r="BA448" s="94">
        <f>IF(BW448="","","Passes "&amp;AY448&amp;" of 5 buy-side scans"&amp;IF(G448="Y","; RED FLAG: filter out using Red flag column",""))</f>
        <v/>
      </c>
      <c r="BB448" s="91" t="inlineStr">
        <is>
          <t>None</t>
        </is>
      </c>
      <c r="BC448" s="92" t="inlineStr">
        <is>
          <t>Y</t>
        </is>
      </c>
      <c r="BD448" s="94" t="inlineStr">
        <is>
          <t>EPS zero</t>
        </is>
      </c>
      <c r="BE448" s="94" t="n"/>
      <c r="BF448" s="92">
        <f>IF(R448*100000&gt;=Settings!$B$5,"Y","N")</f>
        <v/>
      </c>
      <c r="BG448" s="91">
        <f>IF(F448&gt;Settings!$B$6,"Y","N")</f>
        <v/>
      </c>
      <c r="BH448" s="97" t="n">
        <v>-42.5</v>
      </c>
      <c r="BI448" s="96" t="n">
        <v>-9.18</v>
      </c>
      <c r="BJ448" s="96" t="n">
        <v>-18.9</v>
      </c>
      <c r="BK448" s="96" t="n">
        <v>-21.17</v>
      </c>
      <c r="BL448" s="96" t="n">
        <v>-4.72</v>
      </c>
      <c r="BM448" s="96" t="n">
        <v>-33.23</v>
      </c>
      <c r="BN448" s="97" t="n">
        <v>-11.06</v>
      </c>
      <c r="BO448" s="96" t="n">
        <v>-15.55</v>
      </c>
      <c r="BP448" s="96" t="n">
        <v>-17.64</v>
      </c>
      <c r="BQ448" s="96" t="n">
        <v>-21.61</v>
      </c>
      <c r="BR448" s="91" t="inlineStr">
        <is>
          <t>Stacked down</t>
        </is>
      </c>
      <c r="BS448" s="91" t="inlineStr">
        <is>
          <t>None</t>
        </is>
      </c>
      <c r="BT448" s="96" t="n">
        <v>17.7</v>
      </c>
      <c r="BU448" s="91" t="inlineStr">
        <is>
          <t>N</t>
        </is>
      </c>
      <c r="BV448" s="99">
        <f>IF(OR(BF448&lt;&gt;"Y",BG448&lt;&gt;"Y"),"",(AND(ISNUMBER(BQ448),BQ448&gt;0))+(BR448="Stacked up")+(AND(ISNUMBER(BH448),BH448&gt;=-Settings!$B$17))+(AND(ISNUMBER(BK448),ISNUMBER(BM448),BK448&gt;0,BM448&gt;0))+(AND(ISNUMBER(AQ448),AQ448&gt;=Settings!$B$18))+(AND(ISNUMBER(BT448),BT448&gt;=Settings!$B$19,BT448&lt;=Settings!$B$20))+(AND(ISNUMBER(AS448),AS448&gt;0))+(AND(ISNUMBER(T448),ISNUMBER(M448),T448&gt;=Settings!$B$21,M448&gt;0))+(AND(ISNUMBER(AD448),ISNUMBER(M448),AD448&gt;=Settings!$B$22,M448&gt;0))+(AY448&gt;=1))</f>
        <v/>
      </c>
      <c r="BW448" s="91">
        <f>IF(OR(AY448=0,BF448&lt;&gt;"Y",BG448&lt;&gt;"Y"),"",1+SUMPRODUCT(($A$6:$A$2604=A448)*($AY$6:$AY$2604&gt;0)*($BF$6:$BF$2604="Y")*($BG$6:$BG$2604="Y")*(($AY$6:$AY$2604&gt;AY448)+($AY$6:$AY$2604=AY448)*($AD$6:$AD$2604&gt;AD448))))</f>
        <v/>
      </c>
    </row>
    <row r="449" ht="23.85" customHeight="1" s="55">
      <c r="A449" s="90" t="n">
        <v>46296</v>
      </c>
      <c r="B449" s="91" t="inlineStr">
        <is>
          <t>VISL</t>
        </is>
      </c>
      <c r="C449" s="91" t="inlineStr">
        <is>
          <t>INE1CLE01013</t>
        </is>
      </c>
      <c r="D449" s="91" t="inlineStr">
        <is>
          <t>Metals &amp; Mining</t>
        </is>
      </c>
      <c r="E449" s="91" t="inlineStr">
        <is>
          <t>Smallcap 250</t>
        </is>
      </c>
      <c r="F449" s="93" t="n">
        <v>12189</v>
      </c>
      <c r="G449" s="92" t="inlineStr">
        <is>
          <t>Y</t>
        </is>
      </c>
      <c r="H449" s="94" t="inlineStr">
        <is>
          <t>Long-term ASM Stage 1</t>
        </is>
      </c>
      <c r="I449" s="91" t="inlineStr">
        <is>
          <t>N</t>
        </is>
      </c>
      <c r="J449" s="92">
        <f>IF(K449="","N","Y")</f>
        <v/>
      </c>
      <c r="K449" s="94">
        <f>_xlfn.TEXTJOIN("; ",TRUE,IF(P449="52-wk low","52-wk low",""),IF(AND(AD449&gt;=Settings!$B$12,M449&lt;0),"Distribution",""),IF(AND(AJ449="Y",M449&lt;0,AK449&lt;-Settings!$B$13),"Long unwinding",""),IF(AND(AJ449="Y",M449&lt;0,AK449&gt;Settings!$B$13),"Short buildup",""))</f>
        <v/>
      </c>
      <c r="L449" s="95" t="n">
        <v>31.17</v>
      </c>
      <c r="M449" s="96" t="n">
        <v>-3.5</v>
      </c>
      <c r="N449" s="93" t="n">
        <v>2227</v>
      </c>
      <c r="O449" s="91" t="inlineStr">
        <is>
          <t>None</t>
        </is>
      </c>
      <c r="P449" s="91" t="inlineStr">
        <is>
          <t>None</t>
        </is>
      </c>
      <c r="Q449" s="97" t="n">
        <v>231.16</v>
      </c>
      <c r="R449" s="96" t="n">
        <v>217.57</v>
      </c>
      <c r="S449" s="96" t="n">
        <v>1.04</v>
      </c>
      <c r="T449" s="96" t="n">
        <v>0.75</v>
      </c>
      <c r="U449" s="96" t="n"/>
      <c r="V449" s="103" t="n"/>
      <c r="W449" s="102" t="n"/>
      <c r="X449" s="93" t="n"/>
      <c r="Y449" s="91" t="inlineStr">
        <is>
          <t>None</t>
        </is>
      </c>
      <c r="Z449" s="99" t="n">
        <v>53.37</v>
      </c>
      <c r="AA449" s="96" t="n">
        <v>1.03</v>
      </c>
      <c r="AB449" s="96" t="n">
        <v>1.11</v>
      </c>
      <c r="AC449" s="96" t="n">
        <v>1.12</v>
      </c>
      <c r="AD449" s="96" t="n">
        <v>0.91</v>
      </c>
      <c r="AE449" s="96" t="n"/>
      <c r="AF449" s="103" t="n"/>
      <c r="AG449" s="91" t="n"/>
      <c r="AH449" s="100" t="n">
        <v>0</v>
      </c>
      <c r="AI449" s="101" t="n">
        <v>0</v>
      </c>
      <c r="AJ449" s="92" t="inlineStr">
        <is>
          <t>N</t>
        </is>
      </c>
      <c r="AK449" s="96" t="n"/>
      <c r="AL449" s="91" t="inlineStr">
        <is>
          <t>n/a</t>
        </is>
      </c>
      <c r="AM449" s="93" t="n"/>
      <c r="AN449" s="92" t="inlineStr">
        <is>
          <t>None</t>
        </is>
      </c>
      <c r="AO449" s="102" t="n">
        <v>0</v>
      </c>
      <c r="AP449" s="103" t="n"/>
      <c r="AQ449" s="102" t="n"/>
      <c r="AR449" s="91" t="inlineStr">
        <is>
          <t>N</t>
        </is>
      </c>
      <c r="AS449" s="104" t="n">
        <v>-1.09</v>
      </c>
      <c r="AT449" s="92">
        <f>IF(AND(P449="52-wk high",T449&gt;=Settings!$B$7),"Y","N")</f>
        <v/>
      </c>
      <c r="AU449" s="91">
        <f>IF(AND(AD449&gt;=Settings!$B$8,M449&gt;0),"Y","N")</f>
        <v/>
      </c>
      <c r="AV449" s="91">
        <f>IF(OR(AH449&gt;Settings!$B$9,AI449&gt;Settings!$B$9),"Y","N")</f>
        <v/>
      </c>
      <c r="AW449" s="91">
        <f>IF(AJ449&lt;&gt;"Y","n/a",IF(AND(M449&gt;0,AK449&gt;Settings!$B$10),"Y","N"))</f>
        <v/>
      </c>
      <c r="AX449" s="91">
        <f>IF(AO449&gt;=Settings!$B$11,"Y","N")</f>
        <v/>
      </c>
      <c r="AY449" s="99">
        <f>(AT449="Y")+(AU449="Y")+(AV449="Y")+(AW449="Y")+(AX449="Y")</f>
        <v/>
      </c>
      <c r="AZ449" s="94">
        <f>IF(AY449=0,"None",_xlfn.TEXTJOIN(", ",TRUE(),IF(AT449="Y","Breakout",""),IF(AU449="Y","Accumulation",""),IF(AV449="Y","Institutional buying",""),IF(AW449="Y","Long buildup",""),IF(AX449="Y","Momentum leader","")))</f>
        <v/>
      </c>
      <c r="BA449" s="94">
        <f>IF(BW449="","","Passes "&amp;AY449&amp;" of 5 buy-side scans"&amp;IF(G449="Y","; RED FLAG: filter out using Red flag column",""))</f>
        <v/>
      </c>
      <c r="BB449" s="91" t="inlineStr">
        <is>
          <t>Lower</t>
        </is>
      </c>
      <c r="BC449" s="92" t="inlineStr">
        <is>
          <t>Y</t>
        </is>
      </c>
      <c r="BD449" s="94" t="inlineStr">
        <is>
          <t>EPS zero</t>
        </is>
      </c>
      <c r="BE449" s="94" t="n"/>
      <c r="BF449" s="92">
        <f>IF(R449*100000&gt;=Settings!$B$5,"Y","N")</f>
        <v/>
      </c>
      <c r="BG449" s="91">
        <f>IF(F449&gt;Settings!$B$6,"Y","N")</f>
        <v/>
      </c>
      <c r="BH449" s="97" t="n">
        <v>-30.39</v>
      </c>
      <c r="BI449" s="96" t="n">
        <v>-2.99</v>
      </c>
      <c r="BJ449" s="96" t="n">
        <v>-12.15</v>
      </c>
      <c r="BK449" s="96" t="n">
        <v>-19.62</v>
      </c>
      <c r="BL449" s="96" t="n"/>
      <c r="BM449" s="96" t="n"/>
      <c r="BN449" s="97" t="n">
        <v>-5.3</v>
      </c>
      <c r="BO449" s="96" t="n">
        <v>-6.19</v>
      </c>
      <c r="BP449" s="96" t="n"/>
      <c r="BQ449" s="96" t="n"/>
      <c r="BR449" s="91" t="n"/>
      <c r="BS449" s="91" t="inlineStr">
        <is>
          <t>None</t>
        </is>
      </c>
      <c r="BT449" s="96" t="n">
        <v>40.4</v>
      </c>
      <c r="BU449" s="91" t="n"/>
      <c r="BV449" s="99">
        <f>IF(OR(BF449&lt;&gt;"Y",BG449&lt;&gt;"Y"),"",(AND(ISNUMBER(BQ449),BQ449&gt;0))+(BR449="Stacked up")+(AND(ISNUMBER(BH449),BH449&gt;=-Settings!$B$17))+(AND(ISNUMBER(BK449),ISNUMBER(BM449),BK449&gt;0,BM449&gt;0))+(AND(ISNUMBER(AQ449),AQ449&gt;=Settings!$B$18))+(AND(ISNUMBER(BT449),BT449&gt;=Settings!$B$19,BT449&lt;=Settings!$B$20))+(AND(ISNUMBER(AS449),AS449&gt;0))+(AND(ISNUMBER(T449),ISNUMBER(M449),T449&gt;=Settings!$B$21,M449&gt;0))+(AND(ISNUMBER(AD449),ISNUMBER(M449),AD449&gt;=Settings!$B$22,M449&gt;0))+(AY449&gt;=1))</f>
        <v/>
      </c>
      <c r="BW449" s="91">
        <f>IF(OR(AY449=0,BF449&lt;&gt;"Y",BG449&lt;&gt;"Y"),"",1+SUMPRODUCT(($A$6:$A$2604=A449)*($AY$6:$AY$2604&gt;0)*($BF$6:$BF$2604="Y")*($BG$6:$BG$2604="Y")*(($AY$6:$AY$2604&gt;AY449)+($AY$6:$AY$2604=AY449)*($AD$6:$AD$2604&gt;AD449))))</f>
        <v/>
      </c>
    </row>
    <row r="450" ht="23.85" customHeight="1" s="55">
      <c r="A450" s="90" t="n">
        <v>46296</v>
      </c>
      <c r="B450" s="91" t="inlineStr">
        <is>
          <t>EIDPARRY</t>
        </is>
      </c>
      <c r="C450" s="91" t="inlineStr">
        <is>
          <t>INE126A01031</t>
        </is>
      </c>
      <c r="D450" s="91" t="inlineStr">
        <is>
          <t>Fast Moving Consumer Goods</t>
        </is>
      </c>
      <c r="E450" s="91" t="inlineStr">
        <is>
          <t>Smallcap 250</t>
        </is>
      </c>
      <c r="F450" s="93" t="n">
        <v>12004</v>
      </c>
      <c r="G450" s="92" t="inlineStr">
        <is>
          <t>N</t>
        </is>
      </c>
      <c r="H450" s="94" t="n"/>
      <c r="I450" s="91" t="inlineStr">
        <is>
          <t>N</t>
        </is>
      </c>
      <c r="J450" s="92">
        <f>IF(K450="","N","Y")</f>
        <v/>
      </c>
      <c r="K450" s="94">
        <f>_xlfn.TEXTJOIN("; ",TRUE,IF(P450="52-wk low","52-wk low",""),IF(AND(AD450&gt;=Settings!$B$12,M450&lt;0),"Distribution",""),IF(AND(AJ450="Y",M450&lt;0,AK450&lt;-Settings!$B$13),"Long unwinding",""),IF(AND(AJ450="Y",M450&lt;0,AK450&gt;Settings!$B$13),"Short buildup",""))</f>
        <v/>
      </c>
      <c r="L450" s="95" t="n">
        <v>674.55</v>
      </c>
      <c r="M450" s="96" t="n">
        <v>-1.65</v>
      </c>
      <c r="N450" s="93" t="n">
        <v>1436</v>
      </c>
      <c r="O450" s="91" t="inlineStr">
        <is>
          <t>None</t>
        </is>
      </c>
      <c r="P450" s="91" t="inlineStr">
        <is>
          <t>52-wk low</t>
        </is>
      </c>
      <c r="Q450" s="97" t="n">
        <v>3.42</v>
      </c>
      <c r="R450" s="96" t="n">
        <v>3.48</v>
      </c>
      <c r="S450" s="96" t="n">
        <v>0.98</v>
      </c>
      <c r="T450" s="96" t="n">
        <v>0.61</v>
      </c>
      <c r="U450" s="96" t="n">
        <v>0.73</v>
      </c>
      <c r="V450" s="103" t="n">
        <v>0.75</v>
      </c>
      <c r="W450" s="102" t="n">
        <v>1</v>
      </c>
      <c r="X450" s="93" t="n"/>
      <c r="Y450" s="91" t="inlineStr">
        <is>
          <t>None</t>
        </is>
      </c>
      <c r="Z450" s="99" t="n">
        <v>48.05</v>
      </c>
      <c r="AA450" s="96" t="n">
        <v>1</v>
      </c>
      <c r="AB450" s="96" t="n">
        <v>1</v>
      </c>
      <c r="AC450" s="96" t="n">
        <v>0.99</v>
      </c>
      <c r="AD450" s="96" t="n">
        <v>0.71</v>
      </c>
      <c r="AE450" s="96" t="n">
        <v>0.76</v>
      </c>
      <c r="AF450" s="103" t="n">
        <v>1.01</v>
      </c>
      <c r="AG450" s="91" t="inlineStr">
        <is>
          <t>Normal</t>
        </is>
      </c>
      <c r="AH450" s="100" t="n">
        <v>0</v>
      </c>
      <c r="AI450" s="101" t="n">
        <v>0</v>
      </c>
      <c r="AJ450" s="92" t="inlineStr">
        <is>
          <t>N</t>
        </is>
      </c>
      <c r="AK450" s="96" t="n"/>
      <c r="AL450" s="91" t="inlineStr">
        <is>
          <t>n/a</t>
        </is>
      </c>
      <c r="AM450" s="93" t="n"/>
      <c r="AN450" s="92" t="inlineStr">
        <is>
          <t>None</t>
        </is>
      </c>
      <c r="AO450" s="102" t="n">
        <v>0</v>
      </c>
      <c r="AP450" s="103" t="n">
        <v>0.47</v>
      </c>
      <c r="AQ450" s="102" t="n">
        <v>2</v>
      </c>
      <c r="AR450" s="91" t="inlineStr">
        <is>
          <t>N</t>
        </is>
      </c>
      <c r="AS450" s="104" t="n">
        <v>2.11</v>
      </c>
      <c r="AT450" s="92">
        <f>IF(AND(P450="52-wk high",T450&gt;=Settings!$B$7),"Y","N")</f>
        <v/>
      </c>
      <c r="AU450" s="91">
        <f>IF(AND(AD450&gt;=Settings!$B$8,M450&gt;0),"Y","N")</f>
        <v/>
      </c>
      <c r="AV450" s="91">
        <f>IF(OR(AH450&gt;Settings!$B$9,AI450&gt;Settings!$B$9),"Y","N")</f>
        <v/>
      </c>
      <c r="AW450" s="91">
        <f>IF(AJ450&lt;&gt;"Y","n/a",IF(AND(M450&gt;0,AK450&gt;Settings!$B$10),"Y","N"))</f>
        <v/>
      </c>
      <c r="AX450" s="91">
        <f>IF(AO450&gt;=Settings!$B$11,"Y","N")</f>
        <v/>
      </c>
      <c r="AY450" s="99">
        <f>(AT450="Y")+(AU450="Y")+(AV450="Y")+(AW450="Y")+(AX450="Y")</f>
        <v/>
      </c>
      <c r="AZ450" s="94">
        <f>IF(AY450=0,"None",_xlfn.TEXTJOIN(", ",TRUE(),IF(AT450="Y","Breakout",""),IF(AU450="Y","Accumulation",""),IF(AV450="Y","Institutional buying",""),IF(AW450="Y","Long buildup",""),IF(AX450="Y","Momentum leader","")))</f>
        <v/>
      </c>
      <c r="BA450" s="94">
        <f>IF(BW450="","","Passes "&amp;AY450&amp;" of 5 buy-side scans"&amp;IF(G450="Y","; RED FLAG: filter out using Red flag column",""))</f>
        <v/>
      </c>
      <c r="BB450" s="91" t="inlineStr">
        <is>
          <t>None</t>
        </is>
      </c>
      <c r="BC450" s="92" t="inlineStr">
        <is>
          <t>N</t>
        </is>
      </c>
      <c r="BD450" s="94" t="n"/>
      <c r="BE450" s="94" t="n"/>
      <c r="BF450" s="92">
        <f>IF(R450*100000&gt;=Settings!$B$5,"Y","N")</f>
        <v/>
      </c>
      <c r="BG450" s="91">
        <f>IF(F450&gt;Settings!$B$6,"Y","N")</f>
        <v/>
      </c>
      <c r="BH450" s="97" t="n">
        <v>-39.66</v>
      </c>
      <c r="BI450" s="96" t="n">
        <v>-2.18</v>
      </c>
      <c r="BJ450" s="96" t="n">
        <v>-15.21</v>
      </c>
      <c r="BK450" s="96" t="n">
        <v>-6.41</v>
      </c>
      <c r="BL450" s="96" t="n">
        <v>-17.14</v>
      </c>
      <c r="BM450" s="96" t="n">
        <v>-34.83</v>
      </c>
      <c r="BN450" s="97" t="n">
        <v>-5.88</v>
      </c>
      <c r="BO450" s="96" t="n">
        <v>-9.4</v>
      </c>
      <c r="BP450" s="96" t="n">
        <v>-12.37</v>
      </c>
      <c r="BQ450" s="96" t="n">
        <v>-18.17</v>
      </c>
      <c r="BR450" s="91" t="inlineStr">
        <is>
          <t>Stacked down</t>
        </is>
      </c>
      <c r="BS450" s="91" t="inlineStr">
        <is>
          <t>None</t>
        </is>
      </c>
      <c r="BT450" s="96" t="n">
        <v>23.6</v>
      </c>
      <c r="BU450" s="91" t="inlineStr">
        <is>
          <t>N</t>
        </is>
      </c>
      <c r="BV450" s="99">
        <f>IF(OR(BF450&lt;&gt;"Y",BG450&lt;&gt;"Y"),"",(AND(ISNUMBER(BQ450),BQ450&gt;0))+(BR450="Stacked up")+(AND(ISNUMBER(BH450),BH450&gt;=-Settings!$B$17))+(AND(ISNUMBER(BK450),ISNUMBER(BM450),BK450&gt;0,BM450&gt;0))+(AND(ISNUMBER(AQ450),AQ450&gt;=Settings!$B$18))+(AND(ISNUMBER(BT450),BT450&gt;=Settings!$B$19,BT450&lt;=Settings!$B$20))+(AND(ISNUMBER(AS450),AS450&gt;0))+(AND(ISNUMBER(T450),ISNUMBER(M450),T450&gt;=Settings!$B$21,M450&gt;0))+(AND(ISNUMBER(AD450),ISNUMBER(M450),AD450&gt;=Settings!$B$22,M450&gt;0))+(AY450&gt;=1))</f>
        <v/>
      </c>
      <c r="BW450" s="91">
        <f>IF(OR(AY450=0,BF450&lt;&gt;"Y",BG450&lt;&gt;"Y"),"",1+SUMPRODUCT(($A$6:$A$2604=A450)*($AY$6:$AY$2604&gt;0)*($BF$6:$BF$2604="Y")*($BG$6:$BG$2604="Y")*(($AY$6:$AY$2604&gt;AY450)+($AY$6:$AY$2604=AY450)*($AD$6:$AD$2604&gt;AD450))))</f>
        <v/>
      </c>
    </row>
    <row r="451" ht="23.85" customHeight="1" s="55">
      <c r="A451" s="90" t="n">
        <v>46296</v>
      </c>
      <c r="B451" s="91" t="inlineStr">
        <is>
          <t>NSLNISP</t>
        </is>
      </c>
      <c r="C451" s="91" t="inlineStr">
        <is>
          <t>INE0NNS01018</t>
        </is>
      </c>
      <c r="D451" s="91" t="inlineStr">
        <is>
          <t>Metals &amp; Mining</t>
        </is>
      </c>
      <c r="E451" s="91" t="inlineStr">
        <is>
          <t>Smallcap 250</t>
        </is>
      </c>
      <c r="F451" s="93" t="n">
        <v>12001</v>
      </c>
      <c r="G451" s="92" t="inlineStr">
        <is>
          <t>N</t>
        </is>
      </c>
      <c r="H451" s="94" t="n"/>
      <c r="I451" s="91" t="inlineStr">
        <is>
          <t>N</t>
        </is>
      </c>
      <c r="J451" s="92">
        <f>IF(K451="","N","Y")</f>
        <v/>
      </c>
      <c r="K451" s="94">
        <f>_xlfn.TEXTJOIN("; ",TRUE,IF(P451="52-wk low","52-wk low",""),IF(AND(AD451&gt;=Settings!$B$12,M451&lt;0),"Distribution",""),IF(AND(AJ451="Y",M451&lt;0,AK451&lt;-Settings!$B$13),"Long unwinding",""),IF(AND(AJ451="Y",M451&lt;0,AK451&gt;Settings!$B$13),"Short buildup",""))</f>
        <v/>
      </c>
      <c r="L451" s="95" t="n">
        <v>40.95</v>
      </c>
      <c r="M451" s="96" t="n">
        <v>-0.9</v>
      </c>
      <c r="N451" s="93" t="n">
        <v>987</v>
      </c>
      <c r="O451" s="91" t="inlineStr">
        <is>
          <t>None</t>
        </is>
      </c>
      <c r="P451" s="91" t="inlineStr">
        <is>
          <t>None</t>
        </is>
      </c>
      <c r="Q451" s="97" t="n">
        <v>70.92</v>
      </c>
      <c r="R451" s="96" t="n">
        <v>46.78</v>
      </c>
      <c r="S451" s="96" t="n">
        <v>1.47</v>
      </c>
      <c r="T451" s="96" t="n">
        <v>0.9399999999999999</v>
      </c>
      <c r="U451" s="96" t="n">
        <v>0.85</v>
      </c>
      <c r="V451" s="103" t="n">
        <v>0.5600000000000001</v>
      </c>
      <c r="W451" s="102" t="n">
        <v>0</v>
      </c>
      <c r="X451" s="93" t="n"/>
      <c r="Y451" s="91" t="inlineStr">
        <is>
          <t>None</t>
        </is>
      </c>
      <c r="Z451" s="99" t="n">
        <v>42.66</v>
      </c>
      <c r="AA451" s="96" t="n">
        <v>1.04</v>
      </c>
      <c r="AB451" s="96" t="n">
        <v>0.96</v>
      </c>
      <c r="AC451" s="96" t="n">
        <v>1.61</v>
      </c>
      <c r="AD451" s="96" t="n">
        <v>1.16</v>
      </c>
      <c r="AE451" s="96" t="n">
        <v>1.12</v>
      </c>
      <c r="AF451" s="103" t="n">
        <v>1.27</v>
      </c>
      <c r="AG451" s="91" t="inlineStr">
        <is>
          <t>Normal</t>
        </is>
      </c>
      <c r="AH451" s="100" t="n">
        <v>0</v>
      </c>
      <c r="AI451" s="101" t="n">
        <v>0</v>
      </c>
      <c r="AJ451" s="92" t="inlineStr">
        <is>
          <t>N</t>
        </is>
      </c>
      <c r="AK451" s="96" t="n"/>
      <c r="AL451" s="91" t="inlineStr">
        <is>
          <t>n/a</t>
        </is>
      </c>
      <c r="AM451" s="93" t="n"/>
      <c r="AN451" s="92" t="inlineStr">
        <is>
          <t>None</t>
        </is>
      </c>
      <c r="AO451" s="102" t="n">
        <v>0</v>
      </c>
      <c r="AP451" s="103" t="n">
        <v>0.86</v>
      </c>
      <c r="AQ451" s="102" t="n">
        <v>54</v>
      </c>
      <c r="AR451" s="91" t="inlineStr">
        <is>
          <t>N</t>
        </is>
      </c>
      <c r="AS451" s="104" t="n">
        <v>-1.09</v>
      </c>
      <c r="AT451" s="92">
        <f>IF(AND(P451="52-wk high",T451&gt;=Settings!$B$7),"Y","N")</f>
        <v/>
      </c>
      <c r="AU451" s="91">
        <f>IF(AND(AD451&gt;=Settings!$B$8,M451&gt;0),"Y","N")</f>
        <v/>
      </c>
      <c r="AV451" s="91">
        <f>IF(OR(AH451&gt;Settings!$B$9,AI451&gt;Settings!$B$9),"Y","N")</f>
        <v/>
      </c>
      <c r="AW451" s="91">
        <f>IF(AJ451&lt;&gt;"Y","n/a",IF(AND(M451&gt;0,AK451&gt;Settings!$B$10),"Y","N"))</f>
        <v/>
      </c>
      <c r="AX451" s="91">
        <f>IF(AO451&gt;=Settings!$B$11,"Y","N")</f>
        <v/>
      </c>
      <c r="AY451" s="99">
        <f>(AT451="Y")+(AU451="Y")+(AV451="Y")+(AW451="Y")+(AX451="Y")</f>
        <v/>
      </c>
      <c r="AZ451" s="94">
        <f>IF(AY451=0,"None",_xlfn.TEXTJOIN(", ",TRUE(),IF(AT451="Y","Breakout",""),IF(AU451="Y","Accumulation",""),IF(AV451="Y","Institutional buying",""),IF(AW451="Y","Long buildup",""),IF(AX451="Y","Momentum leader","")))</f>
        <v/>
      </c>
      <c r="BA451" s="94">
        <f>IF(BW451="","","Passes "&amp;AY451&amp;" of 5 buy-side scans"&amp;IF(G451="Y","; RED FLAG: filter out using Red flag column",""))</f>
        <v/>
      </c>
      <c r="BB451" s="91" t="inlineStr">
        <is>
          <t>None</t>
        </is>
      </c>
      <c r="BC451" s="92" t="inlineStr">
        <is>
          <t>Y</t>
        </is>
      </c>
      <c r="BD451" s="94" t="inlineStr">
        <is>
          <t>PE &gt; 50</t>
        </is>
      </c>
      <c r="BE451" s="94" t="n"/>
      <c r="BF451" s="92">
        <f>IF(R451*100000&gt;=Settings!$B$5,"Y","N")</f>
        <v/>
      </c>
      <c r="BG451" s="91">
        <f>IF(F451&gt;Settings!$B$6,"Y","N")</f>
        <v/>
      </c>
      <c r="BH451" s="97" t="n">
        <v>-23.81</v>
      </c>
      <c r="BI451" s="96" t="n">
        <v>-3.74</v>
      </c>
      <c r="BJ451" s="96" t="n">
        <v>-10.22</v>
      </c>
      <c r="BK451" s="96" t="n">
        <v>-5.32</v>
      </c>
      <c r="BL451" s="96" t="n">
        <v>15.58</v>
      </c>
      <c r="BM451" s="96" t="n">
        <v>-13.46</v>
      </c>
      <c r="BN451" s="97" t="n">
        <v>-3.82</v>
      </c>
      <c r="BO451" s="96" t="n">
        <v>-5.01</v>
      </c>
      <c r="BP451" s="96" t="n">
        <v>-5.21</v>
      </c>
      <c r="BQ451" s="96" t="n">
        <v>-5.27</v>
      </c>
      <c r="BR451" s="91" t="inlineStr">
        <is>
          <t>Stacked down</t>
        </is>
      </c>
      <c r="BS451" s="91" t="inlineStr">
        <is>
          <t>None</t>
        </is>
      </c>
      <c r="BT451" s="96" t="n">
        <v>34.9</v>
      </c>
      <c r="BU451" s="91" t="inlineStr">
        <is>
          <t>N</t>
        </is>
      </c>
      <c r="BV451" s="99">
        <f>IF(OR(BF451&lt;&gt;"Y",BG451&lt;&gt;"Y"),"",(AND(ISNUMBER(BQ451),BQ451&gt;0))+(BR451="Stacked up")+(AND(ISNUMBER(BH451),BH451&gt;=-Settings!$B$17))+(AND(ISNUMBER(BK451),ISNUMBER(BM451),BK451&gt;0,BM451&gt;0))+(AND(ISNUMBER(AQ451),AQ451&gt;=Settings!$B$18))+(AND(ISNUMBER(BT451),BT451&gt;=Settings!$B$19,BT451&lt;=Settings!$B$20))+(AND(ISNUMBER(AS451),AS451&gt;0))+(AND(ISNUMBER(T451),ISNUMBER(M451),T451&gt;=Settings!$B$21,M451&gt;0))+(AND(ISNUMBER(AD451),ISNUMBER(M451),AD451&gt;=Settings!$B$22,M451&gt;0))+(AY451&gt;=1))</f>
        <v/>
      </c>
      <c r="BW451" s="91">
        <f>IF(OR(AY451=0,BF451&lt;&gt;"Y",BG451&lt;&gt;"Y"),"",1+SUMPRODUCT(($A$6:$A$2604=A451)*($AY$6:$AY$2604&gt;0)*($BF$6:$BF$2604="Y")*($BG$6:$BG$2604="Y")*(($AY$6:$AY$2604&gt;AY451)+($AY$6:$AY$2604=AY451)*($AD$6:$AD$2604&gt;AD451))))</f>
        <v/>
      </c>
    </row>
    <row r="452" ht="23.85" customHeight="1" s="55">
      <c r="A452" s="90" t="n">
        <v>46296</v>
      </c>
      <c r="B452" s="91" t="inlineStr">
        <is>
          <t>PVRINOX</t>
        </is>
      </c>
      <c r="C452" s="91" t="inlineStr">
        <is>
          <t>INE191H01014</t>
        </is>
      </c>
      <c r="D452" s="91" t="inlineStr">
        <is>
          <t>Media Entertainment &amp; Publication</t>
        </is>
      </c>
      <c r="E452" s="91" t="inlineStr">
        <is>
          <t>Smallcap 250</t>
        </is>
      </c>
      <c r="F452" s="93" t="n">
        <v>11934</v>
      </c>
      <c r="G452" s="92" t="inlineStr">
        <is>
          <t>N</t>
        </is>
      </c>
      <c r="H452" s="94" t="n"/>
      <c r="I452" s="91" t="inlineStr">
        <is>
          <t>N</t>
        </is>
      </c>
      <c r="J452" s="92">
        <f>IF(K452="","N","Y")</f>
        <v/>
      </c>
      <c r="K452" s="94">
        <f>_xlfn.TEXTJOIN("; ",TRUE,IF(P452="52-wk low","52-wk low",""),IF(AND(AD452&gt;=Settings!$B$12,M452&lt;0),"Distribution",""),IF(AND(AJ452="Y",M452&lt;0,AK452&lt;-Settings!$B$13),"Long unwinding",""),IF(AND(AJ452="Y",M452&lt;0,AK452&gt;Settings!$B$13),"Short buildup",""))</f>
        <v/>
      </c>
      <c r="L452" s="95" t="n">
        <v>1215.3</v>
      </c>
      <c r="M452" s="96" t="n">
        <v>-2.2</v>
      </c>
      <c r="N452" s="93" t="n">
        <v>1743</v>
      </c>
      <c r="O452" s="91" t="inlineStr">
        <is>
          <t>None</t>
        </is>
      </c>
      <c r="P452" s="91" t="inlineStr">
        <is>
          <t>None</t>
        </is>
      </c>
      <c r="Q452" s="97" t="n">
        <v>3.21</v>
      </c>
      <c r="R452" s="96" t="n">
        <v>7.44</v>
      </c>
      <c r="S452" s="96" t="n">
        <v>0.43</v>
      </c>
      <c r="T452" s="96" t="n">
        <v>0.5</v>
      </c>
      <c r="U452" s="96" t="n">
        <v>0.73</v>
      </c>
      <c r="V452" s="103" t="n">
        <v>1.78</v>
      </c>
      <c r="W452" s="102" t="n">
        <v>7</v>
      </c>
      <c r="X452" s="93" t="n"/>
      <c r="Y452" s="91" t="inlineStr">
        <is>
          <t>None</t>
        </is>
      </c>
      <c r="Z452" s="99" t="n">
        <v>53.15</v>
      </c>
      <c r="AA452" s="96" t="n">
        <v>1.14</v>
      </c>
      <c r="AB452" s="96" t="n">
        <v>1.15</v>
      </c>
      <c r="AC452" s="96" t="n">
        <v>0.5600000000000001</v>
      </c>
      <c r="AD452" s="96" t="n">
        <v>0.66</v>
      </c>
      <c r="AE452" s="96" t="n">
        <v>0.92</v>
      </c>
      <c r="AF452" s="103" t="n">
        <v>0.9399999999999999</v>
      </c>
      <c r="AG452" s="91" t="inlineStr">
        <is>
          <t>Drying up</t>
        </is>
      </c>
      <c r="AH452" s="100" t="n">
        <v>0</v>
      </c>
      <c r="AI452" s="101" t="n">
        <v>0</v>
      </c>
      <c r="AJ452" s="92" t="inlineStr">
        <is>
          <t>N</t>
        </is>
      </c>
      <c r="AK452" s="96" t="n"/>
      <c r="AL452" s="91" t="inlineStr">
        <is>
          <t>n/a</t>
        </is>
      </c>
      <c r="AM452" s="93" t="n"/>
      <c r="AN452" s="92" t="inlineStr">
        <is>
          <t>None</t>
        </is>
      </c>
      <c r="AO452" s="102" t="n">
        <v>0</v>
      </c>
      <c r="AP452" s="103" t="n">
        <v>1.41</v>
      </c>
      <c r="AQ452" s="102" t="n">
        <v>77</v>
      </c>
      <c r="AR452" s="91" t="inlineStr">
        <is>
          <t>N</t>
        </is>
      </c>
      <c r="AS452" s="104" t="n">
        <v>8.960000000000001</v>
      </c>
      <c r="AT452" s="92">
        <f>IF(AND(P452="52-wk high",T452&gt;=Settings!$B$7),"Y","N")</f>
        <v/>
      </c>
      <c r="AU452" s="91">
        <f>IF(AND(AD452&gt;=Settings!$B$8,M452&gt;0),"Y","N")</f>
        <v/>
      </c>
      <c r="AV452" s="91">
        <f>IF(OR(AH452&gt;Settings!$B$9,AI452&gt;Settings!$B$9),"Y","N")</f>
        <v/>
      </c>
      <c r="AW452" s="91">
        <f>IF(AJ452&lt;&gt;"Y","n/a",IF(AND(M452&gt;0,AK452&gt;Settings!$B$10),"Y","N"))</f>
        <v/>
      </c>
      <c r="AX452" s="91">
        <f>IF(AO452&gt;=Settings!$B$11,"Y","N")</f>
        <v/>
      </c>
      <c r="AY452" s="99">
        <f>(AT452="Y")+(AU452="Y")+(AV452="Y")+(AW452="Y")+(AX452="Y")</f>
        <v/>
      </c>
      <c r="AZ452" s="94">
        <f>IF(AY452=0,"None",_xlfn.TEXTJOIN(", ",TRUE(),IF(AT452="Y","Breakout",""),IF(AU452="Y","Accumulation",""),IF(AV452="Y","Institutional buying",""),IF(AW452="Y","Long buildup",""),IF(AX452="Y","Momentum leader","")))</f>
        <v/>
      </c>
      <c r="BA452" s="94">
        <f>IF(BW452="","","Passes "&amp;AY452&amp;" of 5 buy-side scans"&amp;IF(G452="Y","; RED FLAG: filter out using Red flag column",""))</f>
        <v/>
      </c>
      <c r="BB452" s="91" t="inlineStr">
        <is>
          <t>None</t>
        </is>
      </c>
      <c r="BC452" s="92" t="inlineStr">
        <is>
          <t>N</t>
        </is>
      </c>
      <c r="BD452" s="94" t="n"/>
      <c r="BE452" s="94" t="n"/>
      <c r="BF452" s="92">
        <f>IF(R452*100000&gt;=Settings!$B$5,"Y","N")</f>
        <v/>
      </c>
      <c r="BG452" s="91">
        <f>IF(F452&gt;Settings!$B$6,"Y","N")</f>
        <v/>
      </c>
      <c r="BH452" s="97" t="n">
        <v>-10.49</v>
      </c>
      <c r="BI452" s="96" t="n">
        <v>-3.29</v>
      </c>
      <c r="BJ452" s="96" t="n">
        <v>-1.05</v>
      </c>
      <c r="BK452" s="96" t="n">
        <v>24.24</v>
      </c>
      <c r="BL452" s="96" t="n">
        <v>28.6</v>
      </c>
      <c r="BM452" s="96" t="n">
        <v>10.58</v>
      </c>
      <c r="BN452" s="97" t="n">
        <v>-2.19</v>
      </c>
      <c r="BO452" s="96" t="n">
        <v>1.67</v>
      </c>
      <c r="BP452" s="96" t="n">
        <v>6.96</v>
      </c>
      <c r="BQ452" s="96" t="n">
        <v>10.89</v>
      </c>
      <c r="BR452" s="91" t="inlineStr">
        <is>
          <t>Mixed</t>
        </is>
      </c>
      <c r="BS452" s="91" t="inlineStr">
        <is>
          <t>None</t>
        </is>
      </c>
      <c r="BT452" s="96" t="n">
        <v>44.1</v>
      </c>
      <c r="BU452" s="91" t="inlineStr">
        <is>
          <t>N</t>
        </is>
      </c>
      <c r="BV452" s="99">
        <f>IF(OR(BF452&lt;&gt;"Y",BG452&lt;&gt;"Y"),"",(AND(ISNUMBER(BQ452),BQ452&gt;0))+(BR452="Stacked up")+(AND(ISNUMBER(BH452),BH452&gt;=-Settings!$B$17))+(AND(ISNUMBER(BK452),ISNUMBER(BM452),BK452&gt;0,BM452&gt;0))+(AND(ISNUMBER(AQ452),AQ452&gt;=Settings!$B$18))+(AND(ISNUMBER(BT452),BT452&gt;=Settings!$B$19,BT452&lt;=Settings!$B$20))+(AND(ISNUMBER(AS452),AS452&gt;0))+(AND(ISNUMBER(T452),ISNUMBER(M452),T452&gt;=Settings!$B$21,M452&gt;0))+(AND(ISNUMBER(AD452),ISNUMBER(M452),AD452&gt;=Settings!$B$22,M452&gt;0))+(AY452&gt;=1))</f>
        <v/>
      </c>
      <c r="BW452" s="91">
        <f>IF(OR(AY452=0,BF452&lt;&gt;"Y",BG452&lt;&gt;"Y"),"",1+SUMPRODUCT(($A$6:$A$2604=A452)*($AY$6:$AY$2604&gt;0)*($BF$6:$BF$2604="Y")*($BG$6:$BG$2604="Y")*(($AY$6:$AY$2604&gt;AY452)+($AY$6:$AY$2604=AY452)*($AD$6:$AD$2604&gt;AD452))))</f>
        <v/>
      </c>
    </row>
    <row r="453" ht="23.85" customHeight="1" s="55">
      <c r="A453" s="90" t="n">
        <v>46296</v>
      </c>
      <c r="B453" s="91" t="inlineStr">
        <is>
          <t>INOXWIND</t>
        </is>
      </c>
      <c r="C453" s="91" t="inlineStr">
        <is>
          <t>INE066P01011</t>
        </is>
      </c>
      <c r="D453" s="91" t="inlineStr">
        <is>
          <t>Capital Goods</t>
        </is>
      </c>
      <c r="E453" s="91" t="inlineStr">
        <is>
          <t>Smallcap 250</t>
        </is>
      </c>
      <c r="F453" s="93" t="n">
        <v>11882</v>
      </c>
      <c r="G453" s="92" t="inlineStr">
        <is>
          <t>N</t>
        </is>
      </c>
      <c r="H453" s="94" t="n"/>
      <c r="I453" s="91" t="inlineStr">
        <is>
          <t>N</t>
        </is>
      </c>
      <c r="J453" s="92">
        <f>IF(K453="","N","Y")</f>
        <v/>
      </c>
      <c r="K453" s="94">
        <f>_xlfn.TEXTJOIN("; ",TRUE,IF(P453="52-wk low","52-wk low",""),IF(AND(AD453&gt;=Settings!$B$12,M453&lt;0),"Distribution",""),IF(AND(AJ453="Y",M453&lt;0,AK453&lt;-Settings!$B$13),"Long unwinding",""),IF(AND(AJ453="Y",M453&lt;0,AK453&gt;Settings!$B$13),"Short buildup",""))</f>
        <v/>
      </c>
      <c r="L453" s="95" t="n">
        <v>68.75</v>
      </c>
      <c r="M453" s="96" t="n">
        <v>-1.09</v>
      </c>
      <c r="N453" s="93" t="n">
        <v>1094</v>
      </c>
      <c r="O453" s="91" t="inlineStr">
        <is>
          <t>None</t>
        </is>
      </c>
      <c r="P453" s="91" t="inlineStr">
        <is>
          <t>52-wk low</t>
        </is>
      </c>
      <c r="Q453" s="97" t="n">
        <v>99.72</v>
      </c>
      <c r="R453" s="96" t="n">
        <v>123.53</v>
      </c>
      <c r="S453" s="96" t="n">
        <v>0.8</v>
      </c>
      <c r="T453" s="96" t="n">
        <v>0.8</v>
      </c>
      <c r="U453" s="96" t="n">
        <v>0.79</v>
      </c>
      <c r="V453" s="103" t="n">
        <v>0.98</v>
      </c>
      <c r="W453" s="102" t="n">
        <v>4</v>
      </c>
      <c r="X453" s="93" t="n"/>
      <c r="Y453" s="91" t="inlineStr">
        <is>
          <t>None</t>
        </is>
      </c>
      <c r="Z453" s="99" t="n">
        <v>39</v>
      </c>
      <c r="AA453" s="96" t="n">
        <v>0.99</v>
      </c>
      <c r="AB453" s="96" t="n">
        <v>1.03</v>
      </c>
      <c r="AC453" s="96" t="n">
        <v>0.8100000000000001</v>
      </c>
      <c r="AD453" s="96" t="n">
        <v>0.85</v>
      </c>
      <c r="AE453" s="96" t="n">
        <v>0.87</v>
      </c>
      <c r="AF453" s="103" t="n">
        <v>1.08</v>
      </c>
      <c r="AG453" s="91" t="inlineStr">
        <is>
          <t>Normal</t>
        </is>
      </c>
      <c r="AH453" s="100" t="n">
        <v>0</v>
      </c>
      <c r="AI453" s="101" t="n">
        <v>0</v>
      </c>
      <c r="AJ453" s="92" t="inlineStr">
        <is>
          <t>Y</t>
        </is>
      </c>
      <c r="AK453" s="96" t="n">
        <v>-0.38</v>
      </c>
      <c r="AL453" s="91" t="inlineStr">
        <is>
          <t>Long unwinding</t>
        </is>
      </c>
      <c r="AM453" s="93" t="n">
        <v>203</v>
      </c>
      <c r="AN453" s="92" t="inlineStr">
        <is>
          <t>None</t>
        </is>
      </c>
      <c r="AO453" s="102" t="n">
        <v>0</v>
      </c>
      <c r="AP453" s="103" t="n">
        <v>0.5</v>
      </c>
      <c r="AQ453" s="102" t="n">
        <v>4</v>
      </c>
      <c r="AR453" s="91" t="inlineStr">
        <is>
          <t>N</t>
        </is>
      </c>
      <c r="AS453" s="104" t="n">
        <v>5.9</v>
      </c>
      <c r="AT453" s="92">
        <f>IF(AND(P453="52-wk high",T453&gt;=Settings!$B$7),"Y","N")</f>
        <v/>
      </c>
      <c r="AU453" s="91">
        <f>IF(AND(AD453&gt;=Settings!$B$8,M453&gt;0),"Y","N")</f>
        <v/>
      </c>
      <c r="AV453" s="91">
        <f>IF(OR(AH453&gt;Settings!$B$9,AI453&gt;Settings!$B$9),"Y","N")</f>
        <v/>
      </c>
      <c r="AW453" s="91">
        <f>IF(AJ453&lt;&gt;"Y","n/a",IF(AND(M453&gt;0,AK453&gt;Settings!$B$10),"Y","N"))</f>
        <v/>
      </c>
      <c r="AX453" s="91">
        <f>IF(AO453&gt;=Settings!$B$11,"Y","N")</f>
        <v/>
      </c>
      <c r="AY453" s="99">
        <f>(AT453="Y")+(AU453="Y")+(AV453="Y")+(AW453="Y")+(AX453="Y")</f>
        <v/>
      </c>
      <c r="AZ453" s="94">
        <f>IF(AY453=0,"None",_xlfn.TEXTJOIN(", ",TRUE(),IF(AT453="Y","Breakout",""),IF(AU453="Y","Accumulation",""),IF(AV453="Y","Institutional buying",""),IF(AW453="Y","Long buildup",""),IF(AX453="Y","Momentum leader","")))</f>
        <v/>
      </c>
      <c r="BA453" s="94">
        <f>IF(BW453="","","Passes "&amp;AY453&amp;" of 5 buy-side scans"&amp;IF(G453="Y","; RED FLAG: filter out using Red flag column",""))</f>
        <v/>
      </c>
      <c r="BB453" s="91" t="inlineStr">
        <is>
          <t>None</t>
        </is>
      </c>
      <c r="BC453" s="92" t="inlineStr">
        <is>
          <t>N</t>
        </is>
      </c>
      <c r="BD453" s="94" t="n"/>
      <c r="BE453" s="94" t="n"/>
      <c r="BF453" s="92">
        <f>IF(R453*100000&gt;=Settings!$B$5,"Y","N")</f>
        <v/>
      </c>
      <c r="BG453" s="91">
        <f>IF(F453&gt;Settings!$B$6,"Y","N")</f>
        <v/>
      </c>
      <c r="BH453" s="97" t="n">
        <v>-56.84</v>
      </c>
      <c r="BI453" s="96" t="n">
        <v>-5.94</v>
      </c>
      <c r="BJ453" s="96" t="n">
        <v>-1.08</v>
      </c>
      <c r="BK453" s="96" t="n">
        <v>-23.48</v>
      </c>
      <c r="BL453" s="96" t="n">
        <v>-14.63</v>
      </c>
      <c r="BM453" s="96" t="n">
        <v>-51.64</v>
      </c>
      <c r="BN453" s="97" t="n">
        <v>-6.46</v>
      </c>
      <c r="BO453" s="96" t="n">
        <v>-9.41</v>
      </c>
      <c r="BP453" s="96" t="n">
        <v>-15.38</v>
      </c>
      <c r="BQ453" s="96" t="n">
        <v>-25.91</v>
      </c>
      <c r="BR453" s="91" t="inlineStr">
        <is>
          <t>Stacked down</t>
        </is>
      </c>
      <c r="BS453" s="91" t="inlineStr">
        <is>
          <t>None</t>
        </is>
      </c>
      <c r="BT453" s="96" t="n">
        <v>29.7</v>
      </c>
      <c r="BU453" s="91" t="inlineStr">
        <is>
          <t>N</t>
        </is>
      </c>
      <c r="BV453" s="99">
        <f>IF(OR(BF453&lt;&gt;"Y",BG453&lt;&gt;"Y"),"",(AND(ISNUMBER(BQ453),BQ453&gt;0))+(BR453="Stacked up")+(AND(ISNUMBER(BH453),BH453&gt;=-Settings!$B$17))+(AND(ISNUMBER(BK453),ISNUMBER(BM453),BK453&gt;0,BM453&gt;0))+(AND(ISNUMBER(AQ453),AQ453&gt;=Settings!$B$18))+(AND(ISNUMBER(BT453),BT453&gt;=Settings!$B$19,BT453&lt;=Settings!$B$20))+(AND(ISNUMBER(AS453),AS453&gt;0))+(AND(ISNUMBER(T453),ISNUMBER(M453),T453&gt;=Settings!$B$21,M453&gt;0))+(AND(ISNUMBER(AD453),ISNUMBER(M453),AD453&gt;=Settings!$B$22,M453&gt;0))+(AY453&gt;=1))</f>
        <v/>
      </c>
      <c r="BW453" s="91">
        <f>IF(OR(AY453=0,BF453&lt;&gt;"Y",BG453&lt;&gt;"Y"),"",1+SUMPRODUCT(($A$6:$A$2604=A453)*($AY$6:$AY$2604&gt;0)*($BF$6:$BF$2604="Y")*($BG$6:$BG$2604="Y")*(($AY$6:$AY$2604&gt;AY453)+($AY$6:$AY$2604=AY453)*($AD$6:$AD$2604&gt;AD453))))</f>
        <v/>
      </c>
    </row>
    <row r="454" ht="23.85" customHeight="1" s="55">
      <c r="A454" s="90" t="n">
        <v>46296</v>
      </c>
      <c r="B454" s="91" t="inlineStr">
        <is>
          <t>JMFINANCIL</t>
        </is>
      </c>
      <c r="C454" s="91" t="inlineStr">
        <is>
          <t>INE780C01023</t>
        </is>
      </c>
      <c r="D454" s="91" t="inlineStr">
        <is>
          <t>Financial Services</t>
        </is>
      </c>
      <c r="E454" s="91" t="inlineStr">
        <is>
          <t>Smallcap 250</t>
        </is>
      </c>
      <c r="F454" s="93" t="n">
        <v>11809</v>
      </c>
      <c r="G454" s="92" t="inlineStr">
        <is>
          <t>N</t>
        </is>
      </c>
      <c r="H454" s="94" t="n"/>
      <c r="I454" s="91" t="inlineStr">
        <is>
          <t>N</t>
        </is>
      </c>
      <c r="J454" s="92">
        <f>IF(K454="","N","Y")</f>
        <v/>
      </c>
      <c r="K454" s="94">
        <f>_xlfn.TEXTJOIN("; ",TRUE,IF(P454="52-wk low","52-wk low",""),IF(AND(AD454&gt;=Settings!$B$12,M454&lt;0),"Distribution",""),IF(AND(AJ454="Y",M454&lt;0,AK454&lt;-Settings!$B$13),"Long unwinding",""),IF(AND(AJ454="Y",M454&lt;0,AK454&gt;Settings!$B$13),"Short buildup",""))</f>
        <v/>
      </c>
      <c r="L454" s="95" t="n">
        <v>123.4</v>
      </c>
      <c r="M454" s="96" t="n">
        <v>-4.36</v>
      </c>
      <c r="N454" s="93" t="n">
        <v>2396</v>
      </c>
      <c r="O454" s="91" t="inlineStr">
        <is>
          <t>None</t>
        </is>
      </c>
      <c r="P454" s="91" t="inlineStr">
        <is>
          <t>None</t>
        </is>
      </c>
      <c r="Q454" s="97" t="n">
        <v>19.53</v>
      </c>
      <c r="R454" s="96" t="n">
        <v>25.38</v>
      </c>
      <c r="S454" s="96" t="n">
        <v>0.78</v>
      </c>
      <c r="T454" s="96" t="n">
        <v>0.66</v>
      </c>
      <c r="U454" s="96" t="n">
        <v>0.66</v>
      </c>
      <c r="V454" s="103" t="n">
        <v>0.85</v>
      </c>
      <c r="W454" s="102" t="n">
        <v>5</v>
      </c>
      <c r="X454" s="93" t="n"/>
      <c r="Y454" s="91" t="inlineStr">
        <is>
          <t>None</t>
        </is>
      </c>
      <c r="Z454" s="99" t="n">
        <v>44.55</v>
      </c>
      <c r="AA454" s="96" t="n">
        <v>0.87</v>
      </c>
      <c r="AB454" s="96" t="n">
        <v>0.9399999999999999</v>
      </c>
      <c r="AC454" s="96" t="n">
        <v>0.68</v>
      </c>
      <c r="AD454" s="96" t="n">
        <v>0.6899999999999999</v>
      </c>
      <c r="AE454" s="96" t="n">
        <v>0.7</v>
      </c>
      <c r="AF454" s="103" t="n">
        <v>1.22</v>
      </c>
      <c r="AG454" s="91" t="inlineStr">
        <is>
          <t>Normal</t>
        </is>
      </c>
      <c r="AH454" s="100" t="n">
        <v>0</v>
      </c>
      <c r="AI454" s="101" t="n">
        <v>0</v>
      </c>
      <c r="AJ454" s="92" t="inlineStr">
        <is>
          <t>N</t>
        </is>
      </c>
      <c r="AK454" s="96" t="n"/>
      <c r="AL454" s="91" t="inlineStr">
        <is>
          <t>n/a</t>
        </is>
      </c>
      <c r="AM454" s="93" t="n"/>
      <c r="AN454" s="92" t="inlineStr">
        <is>
          <t>None</t>
        </is>
      </c>
      <c r="AO454" s="102" t="n">
        <v>0</v>
      </c>
      <c r="AP454" s="103" t="n">
        <v>0.68</v>
      </c>
      <c r="AQ454" s="102" t="n">
        <v>35</v>
      </c>
      <c r="AR454" s="91" t="inlineStr">
        <is>
          <t>N</t>
        </is>
      </c>
      <c r="AS454" s="104" t="n">
        <v>0.6</v>
      </c>
      <c r="AT454" s="92">
        <f>IF(AND(P454="52-wk high",T454&gt;=Settings!$B$7),"Y","N")</f>
        <v/>
      </c>
      <c r="AU454" s="91">
        <f>IF(AND(AD454&gt;=Settings!$B$8,M454&gt;0),"Y","N")</f>
        <v/>
      </c>
      <c r="AV454" s="91">
        <f>IF(OR(AH454&gt;Settings!$B$9,AI454&gt;Settings!$B$9),"Y","N")</f>
        <v/>
      </c>
      <c r="AW454" s="91">
        <f>IF(AJ454&lt;&gt;"Y","n/a",IF(AND(M454&gt;0,AK454&gt;Settings!$B$10),"Y","N"))</f>
        <v/>
      </c>
      <c r="AX454" s="91">
        <f>IF(AO454&gt;=Settings!$B$11,"Y","N")</f>
        <v/>
      </c>
      <c r="AY454" s="99">
        <f>(AT454="Y")+(AU454="Y")+(AV454="Y")+(AW454="Y")+(AX454="Y")</f>
        <v/>
      </c>
      <c r="AZ454" s="94">
        <f>IF(AY454=0,"None",_xlfn.TEXTJOIN(", ",TRUE(),IF(AT454="Y","Breakout",""),IF(AU454="Y","Accumulation",""),IF(AV454="Y","Institutional buying",""),IF(AW454="Y","Long buildup",""),IF(AX454="Y","Momentum leader","")))</f>
        <v/>
      </c>
      <c r="BA454" s="94">
        <f>IF(BW454="","","Passes "&amp;AY454&amp;" of 5 buy-side scans"&amp;IF(G454="Y","; RED FLAG: filter out using Red flag column",""))</f>
        <v/>
      </c>
      <c r="BB454" s="91" t="inlineStr">
        <is>
          <t>None</t>
        </is>
      </c>
      <c r="BC454" s="92" t="inlineStr">
        <is>
          <t>N</t>
        </is>
      </c>
      <c r="BD454" s="94" t="n"/>
      <c r="BE454" s="94" t="n"/>
      <c r="BF454" s="92">
        <f>IF(R454*100000&gt;=Settings!$B$5,"Y","N")</f>
        <v/>
      </c>
      <c r="BG454" s="91">
        <f>IF(F454&gt;Settings!$B$6,"Y","N")</f>
        <v/>
      </c>
      <c r="BH454" s="97" t="n">
        <v>-32.38</v>
      </c>
      <c r="BI454" s="96" t="n">
        <v>-2.86</v>
      </c>
      <c r="BJ454" s="96" t="n">
        <v>-3.78</v>
      </c>
      <c r="BK454" s="96" t="n">
        <v>-4.32</v>
      </c>
      <c r="BL454" s="96" t="n">
        <v>2.58</v>
      </c>
      <c r="BM454" s="96" t="n">
        <v>-24.39</v>
      </c>
      <c r="BN454" s="97" t="n">
        <v>-2.4</v>
      </c>
      <c r="BO454" s="96" t="n">
        <v>-2.67</v>
      </c>
      <c r="BP454" s="96" t="n">
        <v>-3.55</v>
      </c>
      <c r="BQ454" s="96" t="n">
        <v>-7.48</v>
      </c>
      <c r="BR454" s="91" t="inlineStr">
        <is>
          <t>Stacked down</t>
        </is>
      </c>
      <c r="BS454" s="91" t="inlineStr">
        <is>
          <t>None</t>
        </is>
      </c>
      <c r="BT454" s="96" t="n">
        <v>41.1</v>
      </c>
      <c r="BU454" s="91" t="inlineStr">
        <is>
          <t>N</t>
        </is>
      </c>
      <c r="BV454" s="99">
        <f>IF(OR(BF454&lt;&gt;"Y",BG454&lt;&gt;"Y"),"",(AND(ISNUMBER(BQ454),BQ454&gt;0))+(BR454="Stacked up")+(AND(ISNUMBER(BH454),BH454&gt;=-Settings!$B$17))+(AND(ISNUMBER(BK454),ISNUMBER(BM454),BK454&gt;0,BM454&gt;0))+(AND(ISNUMBER(AQ454),AQ454&gt;=Settings!$B$18))+(AND(ISNUMBER(BT454),BT454&gt;=Settings!$B$19,BT454&lt;=Settings!$B$20))+(AND(ISNUMBER(AS454),AS454&gt;0))+(AND(ISNUMBER(T454),ISNUMBER(M454),T454&gt;=Settings!$B$21,M454&gt;0))+(AND(ISNUMBER(AD454),ISNUMBER(M454),AD454&gt;=Settings!$B$22,M454&gt;0))+(AY454&gt;=1))</f>
        <v/>
      </c>
      <c r="BW454" s="91">
        <f>IF(OR(AY454=0,BF454&lt;&gt;"Y",BG454&lt;&gt;"Y"),"",1+SUMPRODUCT(($A$6:$A$2604=A454)*($AY$6:$AY$2604&gt;0)*($BF$6:$BF$2604="Y")*($BG$6:$BG$2604="Y")*(($AY$6:$AY$2604&gt;AY454)+($AY$6:$AY$2604=AY454)*($AD$6:$AD$2604&gt;AD454))))</f>
        <v/>
      </c>
    </row>
    <row r="455" ht="23.85" customHeight="1" s="55">
      <c r="A455" s="90" t="n">
        <v>46296</v>
      </c>
      <c r="B455" s="91" t="inlineStr">
        <is>
          <t>HOMEFIRST</t>
        </is>
      </c>
      <c r="C455" s="91" t="inlineStr">
        <is>
          <t>INE481N01025</t>
        </is>
      </c>
      <c r="D455" s="91" t="inlineStr">
        <is>
          <t>Financial Services</t>
        </is>
      </c>
      <c r="E455" s="91" t="inlineStr">
        <is>
          <t>Smallcap 250</t>
        </is>
      </c>
      <c r="F455" s="93" t="n">
        <v>11771</v>
      </c>
      <c r="G455" s="92" t="inlineStr">
        <is>
          <t>N</t>
        </is>
      </c>
      <c r="H455" s="94" t="n"/>
      <c r="I455" s="91" t="inlineStr">
        <is>
          <t>N</t>
        </is>
      </c>
      <c r="J455" s="92">
        <f>IF(K455="","N","Y")</f>
        <v/>
      </c>
      <c r="K455" s="94">
        <f>_xlfn.TEXTJOIN("; ",TRUE,IF(P455="52-wk low","52-wk low",""),IF(AND(AD455&gt;=Settings!$B$12,M455&lt;0),"Distribution",""),IF(AND(AJ455="Y",M455&lt;0,AK455&lt;-Settings!$B$13),"Long unwinding",""),IF(AND(AJ455="Y",M455&lt;0,AK455&gt;Settings!$B$13),"Short buildup",""))</f>
        <v/>
      </c>
      <c r="L455" s="95" t="n">
        <v>1125.7</v>
      </c>
      <c r="M455" s="96" t="n">
        <v>1.89</v>
      </c>
      <c r="N455" s="93" t="n">
        <v>200</v>
      </c>
      <c r="O455" s="91" t="inlineStr">
        <is>
          <t>None</t>
        </is>
      </c>
      <c r="P455" s="91" t="inlineStr">
        <is>
          <t>None</t>
        </is>
      </c>
      <c r="Q455" s="97" t="n">
        <v>1.88</v>
      </c>
      <c r="R455" s="96" t="n">
        <v>2.81</v>
      </c>
      <c r="S455" s="96" t="n">
        <v>0.68</v>
      </c>
      <c r="T455" s="96" t="n">
        <v>0.9399999999999999</v>
      </c>
      <c r="U455" s="96" t="n">
        <v>0.87</v>
      </c>
      <c r="V455" s="103" t="n">
        <v>1.31</v>
      </c>
      <c r="W455" s="102" t="n">
        <v>7</v>
      </c>
      <c r="X455" s="93" t="n"/>
      <c r="Y455" s="91" t="inlineStr">
        <is>
          <t>None</t>
        </is>
      </c>
      <c r="Z455" s="99" t="n">
        <v>57.78</v>
      </c>
      <c r="AA455" s="96" t="n">
        <v>1.03</v>
      </c>
      <c r="AB455" s="96" t="n">
        <v>1.01</v>
      </c>
      <c r="AC455" s="96" t="n">
        <v>0.68</v>
      </c>
      <c r="AD455" s="96" t="n">
        <v>0.93</v>
      </c>
      <c r="AE455" s="96" t="n">
        <v>0.87</v>
      </c>
      <c r="AF455" s="103" t="n">
        <v>0.98</v>
      </c>
      <c r="AG455" s="91" t="inlineStr">
        <is>
          <t>Normal</t>
        </is>
      </c>
      <c r="AH455" s="100" t="n">
        <v>0</v>
      </c>
      <c r="AI455" s="101" t="n">
        <v>0</v>
      </c>
      <c r="AJ455" s="92" t="inlineStr">
        <is>
          <t>N</t>
        </is>
      </c>
      <c r="AK455" s="96" t="n"/>
      <c r="AL455" s="91" t="inlineStr">
        <is>
          <t>n/a</t>
        </is>
      </c>
      <c r="AM455" s="93" t="n"/>
      <c r="AN455" s="92" t="inlineStr">
        <is>
          <t>Smallcap250 MQ 100</t>
        </is>
      </c>
      <c r="AO455" s="102" t="n">
        <v>1</v>
      </c>
      <c r="AP455" s="103" t="n">
        <v>0.9399999999999999</v>
      </c>
      <c r="AQ455" s="102" t="n">
        <v>59</v>
      </c>
      <c r="AR455" s="91" t="inlineStr">
        <is>
          <t>N</t>
        </is>
      </c>
      <c r="AS455" s="104" t="n">
        <v>0.6</v>
      </c>
      <c r="AT455" s="92">
        <f>IF(AND(P455="52-wk high",T455&gt;=Settings!$B$7),"Y","N")</f>
        <v/>
      </c>
      <c r="AU455" s="91">
        <f>IF(AND(AD455&gt;=Settings!$B$8,M455&gt;0),"Y","N")</f>
        <v/>
      </c>
      <c r="AV455" s="91">
        <f>IF(OR(AH455&gt;Settings!$B$9,AI455&gt;Settings!$B$9),"Y","N")</f>
        <v/>
      </c>
      <c r="AW455" s="91">
        <f>IF(AJ455&lt;&gt;"Y","n/a",IF(AND(M455&gt;0,AK455&gt;Settings!$B$10),"Y","N"))</f>
        <v/>
      </c>
      <c r="AX455" s="91">
        <f>IF(AO455&gt;=Settings!$B$11,"Y","N")</f>
        <v/>
      </c>
      <c r="AY455" s="99">
        <f>(AT455="Y")+(AU455="Y")+(AV455="Y")+(AW455="Y")+(AX455="Y")</f>
        <v/>
      </c>
      <c r="AZ455" s="94">
        <f>IF(AY455=0,"None",_xlfn.TEXTJOIN(", ",TRUE(),IF(AT455="Y","Breakout",""),IF(AU455="Y","Accumulation",""),IF(AV455="Y","Institutional buying",""),IF(AW455="Y","Long buildup",""),IF(AX455="Y","Momentum leader","")))</f>
        <v/>
      </c>
      <c r="BA455" s="94">
        <f>IF(BW455="","","Passes "&amp;AY455&amp;" of 5 buy-side scans"&amp;IF(G455="Y","; RED FLAG: filter out using Red flag column",""))</f>
        <v/>
      </c>
      <c r="BB455" s="91" t="inlineStr">
        <is>
          <t>None</t>
        </is>
      </c>
      <c r="BC455" s="92" t="inlineStr">
        <is>
          <t>N</t>
        </is>
      </c>
      <c r="BD455" s="94" t="n"/>
      <c r="BE455" s="94" t="n"/>
      <c r="BF455" s="92">
        <f>IF(R455*100000&gt;=Settings!$B$5,"Y","N")</f>
        <v/>
      </c>
      <c r="BG455" s="91">
        <f>IF(F455&gt;Settings!$B$6,"Y","N")</f>
        <v/>
      </c>
      <c r="BH455" s="97" t="n">
        <v>-14.57</v>
      </c>
      <c r="BI455" s="96" t="n">
        <v>-2.75</v>
      </c>
      <c r="BJ455" s="96" t="n">
        <v>-4.83</v>
      </c>
      <c r="BK455" s="96" t="n">
        <v>-6.32</v>
      </c>
      <c r="BL455" s="96" t="n">
        <v>18.44</v>
      </c>
      <c r="BM455" s="96" t="n">
        <v>-8.81</v>
      </c>
      <c r="BN455" s="97" t="n">
        <v>-3.28</v>
      </c>
      <c r="BO455" s="96" t="n">
        <v>-4.26</v>
      </c>
      <c r="BP455" s="96" t="n">
        <v>-3.51</v>
      </c>
      <c r="BQ455" s="96" t="n">
        <v>-3.23</v>
      </c>
      <c r="BR455" s="91" t="inlineStr">
        <is>
          <t>Mixed</t>
        </is>
      </c>
      <c r="BS455" s="91" t="inlineStr">
        <is>
          <t>None</t>
        </is>
      </c>
      <c r="BT455" s="96" t="n">
        <v>39.6</v>
      </c>
      <c r="BU455" s="91" t="inlineStr">
        <is>
          <t>N</t>
        </is>
      </c>
      <c r="BV455" s="99">
        <f>IF(OR(BF455&lt;&gt;"Y",BG455&lt;&gt;"Y"),"",(AND(ISNUMBER(BQ455),BQ455&gt;0))+(BR455="Stacked up")+(AND(ISNUMBER(BH455),BH455&gt;=-Settings!$B$17))+(AND(ISNUMBER(BK455),ISNUMBER(BM455),BK455&gt;0,BM455&gt;0))+(AND(ISNUMBER(AQ455),AQ455&gt;=Settings!$B$18))+(AND(ISNUMBER(BT455),BT455&gt;=Settings!$B$19,BT455&lt;=Settings!$B$20))+(AND(ISNUMBER(AS455),AS455&gt;0))+(AND(ISNUMBER(T455),ISNUMBER(M455),T455&gt;=Settings!$B$21,M455&gt;0))+(AND(ISNUMBER(AD455),ISNUMBER(M455),AD455&gt;=Settings!$B$22,M455&gt;0))+(AY455&gt;=1))</f>
        <v/>
      </c>
      <c r="BW455" s="91">
        <f>IF(OR(AY455=0,BF455&lt;&gt;"Y",BG455&lt;&gt;"Y"),"",1+SUMPRODUCT(($A$6:$A$2604=A455)*($AY$6:$AY$2604&gt;0)*($BF$6:$BF$2604="Y")*($BG$6:$BG$2604="Y")*(($AY$6:$AY$2604&gt;AY455)+($AY$6:$AY$2604=AY455)*($AD$6:$AD$2604&gt;AD455))))</f>
        <v/>
      </c>
    </row>
    <row r="456" ht="23.85" customHeight="1" s="55">
      <c r="A456" s="90" t="n">
        <v>46296</v>
      </c>
      <c r="B456" s="91" t="inlineStr">
        <is>
          <t>TECHNOE</t>
        </is>
      </c>
      <c r="C456" s="91" t="inlineStr">
        <is>
          <t>INE285K01026</t>
        </is>
      </c>
      <c r="D456" s="91" t="inlineStr">
        <is>
          <t>Construction</t>
        </is>
      </c>
      <c r="E456" s="91" t="inlineStr">
        <is>
          <t>Smallcap 250</t>
        </is>
      </c>
      <c r="F456" s="93" t="n">
        <v>11614</v>
      </c>
      <c r="G456" s="92" t="inlineStr">
        <is>
          <t>N</t>
        </is>
      </c>
      <c r="H456" s="94" t="n"/>
      <c r="I456" s="91" t="inlineStr">
        <is>
          <t>N</t>
        </is>
      </c>
      <c r="J456" s="92">
        <f>IF(K456="","N","Y")</f>
        <v/>
      </c>
      <c r="K456" s="94">
        <f>_xlfn.TEXTJOIN("; ",TRUE,IF(P456="52-wk low","52-wk low",""),IF(AND(AD456&gt;=Settings!$B$12,M456&lt;0),"Distribution",""),IF(AND(AJ456="Y",M456&lt;0,AK456&lt;-Settings!$B$13),"Long unwinding",""),IF(AND(AJ456="Y",M456&lt;0,AK456&gt;Settings!$B$13),"Short buildup",""))</f>
        <v/>
      </c>
      <c r="L456" s="95" t="n">
        <v>998.6</v>
      </c>
      <c r="M456" s="96" t="n">
        <v>-1.01</v>
      </c>
      <c r="N456" s="93" t="n">
        <v>1052</v>
      </c>
      <c r="O456" s="91" t="inlineStr">
        <is>
          <t>None</t>
        </is>
      </c>
      <c r="P456" s="91" t="inlineStr">
        <is>
          <t>None</t>
        </is>
      </c>
      <c r="Q456" s="97" t="n">
        <v>1.59</v>
      </c>
      <c r="R456" s="96" t="n">
        <v>1.47</v>
      </c>
      <c r="S456" s="96" t="n">
        <v>1.11</v>
      </c>
      <c r="T456" s="96" t="n">
        <v>0.86</v>
      </c>
      <c r="U456" s="96" t="n">
        <v>0.57</v>
      </c>
      <c r="V456" s="103" t="n">
        <v>0.53</v>
      </c>
      <c r="W456" s="102" t="n">
        <v>0</v>
      </c>
      <c r="X456" s="93" t="n"/>
      <c r="Y456" s="91" t="inlineStr">
        <is>
          <t>None</t>
        </is>
      </c>
      <c r="Z456" s="99" t="n">
        <v>44.99</v>
      </c>
      <c r="AA456" s="96" t="n">
        <v>0.89</v>
      </c>
      <c r="AB456" s="96" t="n">
        <v>0.86</v>
      </c>
      <c r="AC456" s="96" t="n">
        <v>1.01</v>
      </c>
      <c r="AD456" s="96" t="n">
        <v>0.8</v>
      </c>
      <c r="AE456" s="96" t="n">
        <v>0.5600000000000001</v>
      </c>
      <c r="AF456" s="103" t="n">
        <v>1.09</v>
      </c>
      <c r="AG456" s="91" t="inlineStr">
        <is>
          <t>Normal</t>
        </is>
      </c>
      <c r="AH456" s="100" t="n">
        <v>0</v>
      </c>
      <c r="AI456" s="101" t="n">
        <v>0</v>
      </c>
      <c r="AJ456" s="92" t="inlineStr">
        <is>
          <t>N</t>
        </is>
      </c>
      <c r="AK456" s="96" t="n"/>
      <c r="AL456" s="91" t="inlineStr">
        <is>
          <t>n/a</t>
        </is>
      </c>
      <c r="AM456" s="93" t="n"/>
      <c r="AN456" s="92" t="inlineStr">
        <is>
          <t>Smallcap250 MQ 100</t>
        </is>
      </c>
      <c r="AO456" s="102" t="n">
        <v>1</v>
      </c>
      <c r="AP456" s="103" t="n">
        <v>0.64</v>
      </c>
      <c r="AQ456" s="102" t="n">
        <v>28</v>
      </c>
      <c r="AR456" s="91" t="inlineStr">
        <is>
          <t>N</t>
        </is>
      </c>
      <c r="AS456" s="104" t="n">
        <v>0.78</v>
      </c>
      <c r="AT456" s="92">
        <f>IF(AND(P456="52-wk high",T456&gt;=Settings!$B$7),"Y","N")</f>
        <v/>
      </c>
      <c r="AU456" s="91">
        <f>IF(AND(AD456&gt;=Settings!$B$8,M456&gt;0),"Y","N")</f>
        <v/>
      </c>
      <c r="AV456" s="91">
        <f>IF(OR(AH456&gt;Settings!$B$9,AI456&gt;Settings!$B$9),"Y","N")</f>
        <v/>
      </c>
      <c r="AW456" s="91">
        <f>IF(AJ456&lt;&gt;"Y","n/a",IF(AND(M456&gt;0,AK456&gt;Settings!$B$10),"Y","N"))</f>
        <v/>
      </c>
      <c r="AX456" s="91">
        <f>IF(AO456&gt;=Settings!$B$11,"Y","N")</f>
        <v/>
      </c>
      <c r="AY456" s="99">
        <f>(AT456="Y")+(AU456="Y")+(AV456="Y")+(AW456="Y")+(AX456="Y")</f>
        <v/>
      </c>
      <c r="AZ456" s="94">
        <f>IF(AY456=0,"None",_xlfn.TEXTJOIN(", ",TRUE(),IF(AT456="Y","Breakout",""),IF(AU456="Y","Accumulation",""),IF(AV456="Y","Institutional buying",""),IF(AW456="Y","Long buildup",""),IF(AX456="Y","Momentum leader","")))</f>
        <v/>
      </c>
      <c r="BA456" s="94">
        <f>IF(BW456="","","Passes "&amp;AY456&amp;" of 5 buy-side scans"&amp;IF(G456="Y","; RED FLAG: filter out using Red flag column",""))</f>
        <v/>
      </c>
      <c r="BB456" s="91" t="inlineStr">
        <is>
          <t>None</t>
        </is>
      </c>
      <c r="BC456" s="92" t="inlineStr">
        <is>
          <t>N</t>
        </is>
      </c>
      <c r="BD456" s="94" t="n"/>
      <c r="BE456" s="94" t="n"/>
      <c r="BF456" s="92">
        <f>IF(R456*100000&gt;=Settings!$B$5,"Y","N")</f>
        <v/>
      </c>
      <c r="BG456" s="91">
        <f>IF(F456&gt;Settings!$B$6,"Y","N")</f>
        <v/>
      </c>
      <c r="BH456" s="97" t="n">
        <v>-28.14</v>
      </c>
      <c r="BI456" s="96" t="n">
        <v>0.7</v>
      </c>
      <c r="BJ456" s="96" t="n">
        <v>2.28</v>
      </c>
      <c r="BK456" s="96" t="n">
        <v>-7.73</v>
      </c>
      <c r="BL456" s="96" t="n">
        <v>-3.18</v>
      </c>
      <c r="BM456" s="96" t="n">
        <v>-25.39</v>
      </c>
      <c r="BN456" s="97" t="n">
        <v>0.29</v>
      </c>
      <c r="BO456" s="96" t="n">
        <v>-0.66</v>
      </c>
      <c r="BP456" s="96" t="n">
        <v>-3.58</v>
      </c>
      <c r="BQ456" s="96" t="n">
        <v>-8.390000000000001</v>
      </c>
      <c r="BR456" s="91" t="inlineStr">
        <is>
          <t>Mixed</t>
        </is>
      </c>
      <c r="BS456" s="91" t="inlineStr">
        <is>
          <t>None</t>
        </is>
      </c>
      <c r="BT456" s="96" t="n">
        <v>50.9</v>
      </c>
      <c r="BU456" s="91" t="inlineStr">
        <is>
          <t>N</t>
        </is>
      </c>
      <c r="BV456" s="99">
        <f>IF(OR(BF456&lt;&gt;"Y",BG456&lt;&gt;"Y"),"",(AND(ISNUMBER(BQ456),BQ456&gt;0))+(BR456="Stacked up")+(AND(ISNUMBER(BH456),BH456&gt;=-Settings!$B$17))+(AND(ISNUMBER(BK456),ISNUMBER(BM456),BK456&gt;0,BM456&gt;0))+(AND(ISNUMBER(AQ456),AQ456&gt;=Settings!$B$18))+(AND(ISNUMBER(BT456),BT456&gt;=Settings!$B$19,BT456&lt;=Settings!$B$20))+(AND(ISNUMBER(AS456),AS456&gt;0))+(AND(ISNUMBER(T456),ISNUMBER(M456),T456&gt;=Settings!$B$21,M456&gt;0))+(AND(ISNUMBER(AD456),ISNUMBER(M456),AD456&gt;=Settings!$B$22,M456&gt;0))+(AY456&gt;=1))</f>
        <v/>
      </c>
      <c r="BW456" s="91">
        <f>IF(OR(AY456=0,BF456&lt;&gt;"Y",BG456&lt;&gt;"Y"),"",1+SUMPRODUCT(($A$6:$A$2604=A456)*($AY$6:$AY$2604&gt;0)*($BF$6:$BF$2604="Y")*($BG$6:$BG$2604="Y")*(($AY$6:$AY$2604&gt;AY456)+($AY$6:$AY$2604=AY456)*($AD$6:$AD$2604&gt;AD456))))</f>
        <v/>
      </c>
    </row>
    <row r="457" ht="23.85" customHeight="1" s="55">
      <c r="A457" s="90" t="n">
        <v>46296</v>
      </c>
      <c r="B457" s="91" t="inlineStr">
        <is>
          <t>CYIENT</t>
        </is>
      </c>
      <c r="C457" s="91" t="inlineStr">
        <is>
          <t>INE136B01020</t>
        </is>
      </c>
      <c r="D457" s="91" t="inlineStr">
        <is>
          <t>Information Technology</t>
        </is>
      </c>
      <c r="E457" s="91" t="inlineStr">
        <is>
          <t>Smallcap 250</t>
        </is>
      </c>
      <c r="F457" s="93" t="n">
        <v>11571</v>
      </c>
      <c r="G457" s="92" t="inlineStr">
        <is>
          <t>N</t>
        </is>
      </c>
      <c r="H457" s="94" t="n"/>
      <c r="I457" s="91" t="inlineStr">
        <is>
          <t>N</t>
        </is>
      </c>
      <c r="J457" s="92">
        <f>IF(K457="","N","Y")</f>
        <v/>
      </c>
      <c r="K457" s="94">
        <f>_xlfn.TEXTJOIN("; ",TRUE,IF(P457="52-wk low","52-wk low",""),IF(AND(AD457&gt;=Settings!$B$12,M457&lt;0),"Distribution",""),IF(AND(AJ457="Y",M457&lt;0,AK457&lt;-Settings!$B$13),"Long unwinding",""),IF(AND(AJ457="Y",M457&lt;0,AK457&gt;Settings!$B$13),"Short buildup",""))</f>
        <v/>
      </c>
      <c r="L457" s="95" t="n">
        <v>1104.6</v>
      </c>
      <c r="M457" s="96" t="n">
        <v>0.35</v>
      </c>
      <c r="N457" s="93" t="n">
        <v>480</v>
      </c>
      <c r="O457" s="91" t="inlineStr">
        <is>
          <t>None</t>
        </is>
      </c>
      <c r="P457" s="91" t="inlineStr">
        <is>
          <t>None</t>
        </is>
      </c>
      <c r="Q457" s="97" t="n">
        <v>5.95</v>
      </c>
      <c r="R457" s="96" t="n">
        <v>4.87</v>
      </c>
      <c r="S457" s="96" t="n">
        <v>1.19</v>
      </c>
      <c r="T457" s="96" t="n">
        <v>0.57</v>
      </c>
      <c r="U457" s="96" t="n">
        <v>0.82</v>
      </c>
      <c r="V457" s="103" t="n">
        <v>0.67</v>
      </c>
      <c r="W457" s="102" t="n">
        <v>1</v>
      </c>
      <c r="X457" s="93" t="n"/>
      <c r="Y457" s="91" t="inlineStr">
        <is>
          <t>None</t>
        </is>
      </c>
      <c r="Z457" s="99" t="n">
        <v>46.51</v>
      </c>
      <c r="AA457" s="96" t="n">
        <v>1.14</v>
      </c>
      <c r="AB457" s="96" t="n">
        <v>1.02</v>
      </c>
      <c r="AC457" s="96" t="n">
        <v>1.51</v>
      </c>
      <c r="AD457" s="96" t="n">
        <v>0.78</v>
      </c>
      <c r="AE457" s="96" t="n">
        <v>0.98</v>
      </c>
      <c r="AF457" s="103" t="n">
        <v>0.95</v>
      </c>
      <c r="AG457" s="91" t="inlineStr">
        <is>
          <t>Normal</t>
        </is>
      </c>
      <c r="AH457" s="100" t="n">
        <v>0</v>
      </c>
      <c r="AI457" s="101" t="n">
        <v>0</v>
      </c>
      <c r="AJ457" s="92" t="inlineStr">
        <is>
          <t>N</t>
        </is>
      </c>
      <c r="AK457" s="96" t="n"/>
      <c r="AL457" s="91" t="inlineStr">
        <is>
          <t>n/a</t>
        </is>
      </c>
      <c r="AM457" s="93" t="n"/>
      <c r="AN457" s="92" t="inlineStr">
        <is>
          <t>Smallcap250 MQ 100</t>
        </is>
      </c>
      <c r="AO457" s="102" t="n">
        <v>1</v>
      </c>
      <c r="AP457" s="103" t="n">
        <v>1.37</v>
      </c>
      <c r="AQ457" s="102" t="n">
        <v>76</v>
      </c>
      <c r="AR457" s="91" t="inlineStr">
        <is>
          <t>N</t>
        </is>
      </c>
      <c r="AS457" s="104" t="n">
        <v>-0.75</v>
      </c>
      <c r="AT457" s="92">
        <f>IF(AND(P457="52-wk high",T457&gt;=Settings!$B$7),"Y","N")</f>
        <v/>
      </c>
      <c r="AU457" s="91">
        <f>IF(AND(AD457&gt;=Settings!$B$8,M457&gt;0),"Y","N")</f>
        <v/>
      </c>
      <c r="AV457" s="91">
        <f>IF(OR(AH457&gt;Settings!$B$9,AI457&gt;Settings!$B$9),"Y","N")</f>
        <v/>
      </c>
      <c r="AW457" s="91">
        <f>IF(AJ457&lt;&gt;"Y","n/a",IF(AND(M457&gt;0,AK457&gt;Settings!$B$10),"Y","N"))</f>
        <v/>
      </c>
      <c r="AX457" s="91">
        <f>IF(AO457&gt;=Settings!$B$11,"Y","N")</f>
        <v/>
      </c>
      <c r="AY457" s="99">
        <f>(AT457="Y")+(AU457="Y")+(AV457="Y")+(AW457="Y")+(AX457="Y")</f>
        <v/>
      </c>
      <c r="AZ457" s="94">
        <f>IF(AY457=0,"None",_xlfn.TEXTJOIN(", ",TRUE(),IF(AT457="Y","Breakout",""),IF(AU457="Y","Accumulation",""),IF(AV457="Y","Institutional buying",""),IF(AW457="Y","Long buildup",""),IF(AX457="Y","Momentum leader","")))</f>
        <v/>
      </c>
      <c r="BA457" s="94">
        <f>IF(BW457="","","Passes "&amp;AY457&amp;" of 5 buy-side scans"&amp;IF(G457="Y","; RED FLAG: filter out using Red flag column",""))</f>
        <v/>
      </c>
      <c r="BB457" s="91" t="inlineStr">
        <is>
          <t>None</t>
        </is>
      </c>
      <c r="BC457" s="92" t="inlineStr">
        <is>
          <t>N</t>
        </is>
      </c>
      <c r="BD457" s="94" t="n"/>
      <c r="BE457" s="94" t="n"/>
      <c r="BF457" s="92">
        <f>IF(R457*100000&gt;=Settings!$B$5,"Y","N")</f>
        <v/>
      </c>
      <c r="BG457" s="91">
        <f>IF(F457&gt;Settings!$B$6,"Y","N")</f>
        <v/>
      </c>
      <c r="BH457" s="97" t="n">
        <v>-9.609999999999999</v>
      </c>
      <c r="BI457" s="96" t="n">
        <v>4.42</v>
      </c>
      <c r="BJ457" s="96" t="n">
        <v>-5.15</v>
      </c>
      <c r="BK457" s="96" t="n">
        <v>28.31</v>
      </c>
      <c r="BL457" s="96" t="n">
        <v>41.53</v>
      </c>
      <c r="BM457" s="96" t="n">
        <v>-3.9</v>
      </c>
      <c r="BN457" s="97" t="n">
        <v>3.49</v>
      </c>
      <c r="BO457" s="96" t="n">
        <v>9.369999999999999</v>
      </c>
      <c r="BP457" s="96" t="n">
        <v>13.65</v>
      </c>
      <c r="BQ457" s="96" t="n">
        <v>12.26</v>
      </c>
      <c r="BR457" s="91" t="inlineStr">
        <is>
          <t>Mixed</t>
        </is>
      </c>
      <c r="BS457" s="91" t="inlineStr">
        <is>
          <t>None</t>
        </is>
      </c>
      <c r="BT457" s="96" t="n">
        <v>60.2</v>
      </c>
      <c r="BU457" s="91" t="inlineStr">
        <is>
          <t>N</t>
        </is>
      </c>
      <c r="BV457" s="99">
        <f>IF(OR(BF457&lt;&gt;"Y",BG457&lt;&gt;"Y"),"",(AND(ISNUMBER(BQ457),BQ457&gt;0))+(BR457="Stacked up")+(AND(ISNUMBER(BH457),BH457&gt;=-Settings!$B$17))+(AND(ISNUMBER(BK457),ISNUMBER(BM457),BK457&gt;0,BM457&gt;0))+(AND(ISNUMBER(AQ457),AQ457&gt;=Settings!$B$18))+(AND(ISNUMBER(BT457),BT457&gt;=Settings!$B$19,BT457&lt;=Settings!$B$20))+(AND(ISNUMBER(AS457),AS457&gt;0))+(AND(ISNUMBER(T457),ISNUMBER(M457),T457&gt;=Settings!$B$21,M457&gt;0))+(AND(ISNUMBER(AD457),ISNUMBER(M457),AD457&gt;=Settings!$B$22,M457&gt;0))+(AY457&gt;=1))</f>
        <v/>
      </c>
      <c r="BW457" s="91">
        <f>IF(OR(AY457=0,BF457&lt;&gt;"Y",BG457&lt;&gt;"Y"),"",1+SUMPRODUCT(($A$6:$A$2604=A457)*($AY$6:$AY$2604&gt;0)*($BF$6:$BF$2604="Y")*($BG$6:$BG$2604="Y")*(($AY$6:$AY$2604&gt;AY457)+($AY$6:$AY$2604=AY457)*($AD$6:$AD$2604&gt;AD457))))</f>
        <v/>
      </c>
    </row>
    <row r="458" ht="23.85" customHeight="1" s="55">
      <c r="A458" s="90" t="n">
        <v>46296</v>
      </c>
      <c r="B458" s="91" t="inlineStr">
        <is>
          <t>NUVOCO</t>
        </is>
      </c>
      <c r="C458" s="91" t="inlineStr">
        <is>
          <t>INE118D01016</t>
        </is>
      </c>
      <c r="D458" s="91" t="inlineStr">
        <is>
          <t>Construction Materials</t>
        </is>
      </c>
      <c r="E458" s="91" t="inlineStr">
        <is>
          <t>Smallcap 250</t>
        </is>
      </c>
      <c r="F458" s="93" t="n">
        <v>11504</v>
      </c>
      <c r="G458" s="92" t="inlineStr">
        <is>
          <t>N</t>
        </is>
      </c>
      <c r="H458" s="94" t="n"/>
      <c r="I458" s="91" t="inlineStr">
        <is>
          <t>N</t>
        </is>
      </c>
      <c r="J458" s="92">
        <f>IF(K458="","N","Y")</f>
        <v/>
      </c>
      <c r="K458" s="94">
        <f>_xlfn.TEXTJOIN("; ",TRUE,IF(P458="52-wk low","52-wk low",""),IF(AND(AD458&gt;=Settings!$B$12,M458&lt;0),"Distribution",""),IF(AND(AJ458="Y",M458&lt;0,AK458&lt;-Settings!$B$13),"Long unwinding",""),IF(AND(AJ458="Y",M458&lt;0,AK458&gt;Settings!$B$13),"Short buildup",""))</f>
        <v/>
      </c>
      <c r="L458" s="95" t="n">
        <v>322.1</v>
      </c>
      <c r="M458" s="96" t="n">
        <v>-4.65</v>
      </c>
      <c r="N458" s="93" t="n">
        <v>2435</v>
      </c>
      <c r="O458" s="91" t="inlineStr">
        <is>
          <t>None</t>
        </is>
      </c>
      <c r="P458" s="91" t="inlineStr">
        <is>
          <t>None</t>
        </is>
      </c>
      <c r="Q458" s="97" t="n">
        <v>11.25</v>
      </c>
      <c r="R458" s="96" t="n">
        <v>4.22</v>
      </c>
      <c r="S458" s="96" t="n">
        <v>2.81</v>
      </c>
      <c r="T458" s="96" t="n">
        <v>3.07</v>
      </c>
      <c r="U458" s="96" t="n">
        <v>0.93</v>
      </c>
      <c r="V458" s="103" t="n">
        <v>0.35</v>
      </c>
      <c r="W458" s="102" t="n">
        <v>0</v>
      </c>
      <c r="X458" s="93" t="n"/>
      <c r="Y458" s="91" t="inlineStr">
        <is>
          <t>None</t>
        </is>
      </c>
      <c r="Z458" s="99" t="n">
        <v>40.57</v>
      </c>
      <c r="AA458" s="96" t="n">
        <v>0.82</v>
      </c>
      <c r="AB458" s="96" t="n">
        <v>0.85</v>
      </c>
      <c r="AC458" s="96" t="n">
        <v>2.32</v>
      </c>
      <c r="AD458" s="96" t="n">
        <v>2.71</v>
      </c>
      <c r="AE458" s="96" t="n">
        <v>2</v>
      </c>
      <c r="AF458" s="103" t="n">
        <v>2.54</v>
      </c>
      <c r="AG458" s="91" t="inlineStr">
        <is>
          <t>Quiet accumulation</t>
        </is>
      </c>
      <c r="AH458" s="100" t="n">
        <v>0</v>
      </c>
      <c r="AI458" s="101" t="n">
        <v>0</v>
      </c>
      <c r="AJ458" s="92" t="inlineStr">
        <is>
          <t>N</t>
        </is>
      </c>
      <c r="AK458" s="96" t="n"/>
      <c r="AL458" s="91" t="inlineStr">
        <is>
          <t>n/a</t>
        </is>
      </c>
      <c r="AM458" s="93" t="n"/>
      <c r="AN458" s="92" t="inlineStr">
        <is>
          <t>None</t>
        </is>
      </c>
      <c r="AO458" s="102" t="n">
        <v>0</v>
      </c>
      <c r="AP458" s="103" t="n">
        <v>0.74</v>
      </c>
      <c r="AQ458" s="102" t="n">
        <v>42</v>
      </c>
      <c r="AR458" s="91" t="inlineStr">
        <is>
          <t>N</t>
        </is>
      </c>
      <c r="AS458" s="104" t="n">
        <v>-0.71</v>
      </c>
      <c r="AT458" s="92">
        <f>IF(AND(P458="52-wk high",T458&gt;=Settings!$B$7),"Y","N")</f>
        <v/>
      </c>
      <c r="AU458" s="91">
        <f>IF(AND(AD458&gt;=Settings!$B$8,M458&gt;0),"Y","N")</f>
        <v/>
      </c>
      <c r="AV458" s="91">
        <f>IF(OR(AH458&gt;Settings!$B$9,AI458&gt;Settings!$B$9),"Y","N")</f>
        <v/>
      </c>
      <c r="AW458" s="91">
        <f>IF(AJ458&lt;&gt;"Y","n/a",IF(AND(M458&gt;0,AK458&gt;Settings!$B$10),"Y","N"))</f>
        <v/>
      </c>
      <c r="AX458" s="91">
        <f>IF(AO458&gt;=Settings!$B$11,"Y","N")</f>
        <v/>
      </c>
      <c r="AY458" s="99">
        <f>(AT458="Y")+(AU458="Y")+(AV458="Y")+(AW458="Y")+(AX458="Y")</f>
        <v/>
      </c>
      <c r="AZ458" s="94">
        <f>IF(AY458=0,"None",_xlfn.TEXTJOIN(", ",TRUE(),IF(AT458="Y","Breakout",""),IF(AU458="Y","Accumulation",""),IF(AV458="Y","Institutional buying",""),IF(AW458="Y","Long buildup",""),IF(AX458="Y","Momentum leader","")))</f>
        <v/>
      </c>
      <c r="BA458" s="94">
        <f>IF(BW458="","","Passes "&amp;AY458&amp;" of 5 buy-side scans"&amp;IF(G458="Y","; RED FLAG: filter out using Red flag column",""))</f>
        <v/>
      </c>
      <c r="BB458" s="91" t="inlineStr">
        <is>
          <t>None</t>
        </is>
      </c>
      <c r="BC458" s="92" t="inlineStr">
        <is>
          <t>N</t>
        </is>
      </c>
      <c r="BD458" s="94" t="n"/>
      <c r="BE458" s="94" t="n"/>
      <c r="BF458" s="92">
        <f>IF(R458*100000&gt;=Settings!$B$5,"Y","N")</f>
        <v/>
      </c>
      <c r="BG458" s="91">
        <f>IF(F458&gt;Settings!$B$6,"Y","N")</f>
        <v/>
      </c>
      <c r="BH458" s="97" t="n">
        <v>-26.77</v>
      </c>
      <c r="BI458" s="96" t="n">
        <v>-3.85</v>
      </c>
      <c r="BJ458" s="96" t="n">
        <v>-0.23</v>
      </c>
      <c r="BK458" s="96" t="n">
        <v>3.47</v>
      </c>
      <c r="BL458" s="96" t="n">
        <v>10.99</v>
      </c>
      <c r="BM458" s="96" t="n">
        <v>-23.89</v>
      </c>
      <c r="BN458" s="97" t="n">
        <v>-2.68</v>
      </c>
      <c r="BO458" s="96" t="n">
        <v>-2.72</v>
      </c>
      <c r="BP458" s="96" t="n">
        <v>-2.56</v>
      </c>
      <c r="BQ458" s="96" t="n">
        <v>-5.52</v>
      </c>
      <c r="BR458" s="91" t="inlineStr">
        <is>
          <t>Mixed</t>
        </is>
      </c>
      <c r="BS458" s="91" t="inlineStr">
        <is>
          <t>Bearish cross</t>
        </is>
      </c>
      <c r="BT458" s="96" t="n">
        <v>42.2</v>
      </c>
      <c r="BU458" s="91" t="inlineStr">
        <is>
          <t>N</t>
        </is>
      </c>
      <c r="BV458" s="99">
        <f>IF(OR(BF458&lt;&gt;"Y",BG458&lt;&gt;"Y"),"",(AND(ISNUMBER(BQ458),BQ458&gt;0))+(BR458="Stacked up")+(AND(ISNUMBER(BH458),BH458&gt;=-Settings!$B$17))+(AND(ISNUMBER(BK458),ISNUMBER(BM458),BK458&gt;0,BM458&gt;0))+(AND(ISNUMBER(AQ458),AQ458&gt;=Settings!$B$18))+(AND(ISNUMBER(BT458),BT458&gt;=Settings!$B$19,BT458&lt;=Settings!$B$20))+(AND(ISNUMBER(AS458),AS458&gt;0))+(AND(ISNUMBER(T458),ISNUMBER(M458),T458&gt;=Settings!$B$21,M458&gt;0))+(AND(ISNUMBER(AD458),ISNUMBER(M458),AD458&gt;=Settings!$B$22,M458&gt;0))+(AY458&gt;=1))</f>
        <v/>
      </c>
      <c r="BW458" s="91">
        <f>IF(OR(AY458=0,BF458&lt;&gt;"Y",BG458&lt;&gt;"Y"),"",1+SUMPRODUCT(($A$6:$A$2604=A458)*($AY$6:$AY$2604&gt;0)*($BF$6:$BF$2604="Y")*($BG$6:$BG$2604="Y")*(($AY$6:$AY$2604&gt;AY458)+($AY$6:$AY$2604=AY458)*($AD$6:$AD$2604&gt;AD458))))</f>
        <v/>
      </c>
    </row>
    <row r="459" ht="23.85" customHeight="1" s="55">
      <c r="A459" s="90" t="n">
        <v>46296</v>
      </c>
      <c r="B459" s="91" t="inlineStr">
        <is>
          <t>UTIAMC</t>
        </is>
      </c>
      <c r="C459" s="91" t="inlineStr">
        <is>
          <t>INE094J01016</t>
        </is>
      </c>
      <c r="D459" s="91" t="inlineStr">
        <is>
          <t>Financial Services</t>
        </is>
      </c>
      <c r="E459" s="91" t="inlineStr">
        <is>
          <t>Smallcap 250</t>
        </is>
      </c>
      <c r="F459" s="93" t="n">
        <v>11359</v>
      </c>
      <c r="G459" s="92" t="inlineStr">
        <is>
          <t>N</t>
        </is>
      </c>
      <c r="H459" s="94" t="n"/>
      <c r="I459" s="91" t="inlineStr">
        <is>
          <t>N</t>
        </is>
      </c>
      <c r="J459" s="92">
        <f>IF(K459="","N","Y")</f>
        <v/>
      </c>
      <c r="K459" s="94">
        <f>_xlfn.TEXTJOIN("; ",TRUE,IF(P459="52-wk low","52-wk low",""),IF(AND(AD459&gt;=Settings!$B$12,M459&lt;0),"Distribution",""),IF(AND(AJ459="Y",M459&lt;0,AK459&lt;-Settings!$B$13),"Long unwinding",""),IF(AND(AJ459="Y",M459&lt;0,AK459&gt;Settings!$B$13),"Short buildup",""))</f>
        <v/>
      </c>
      <c r="L459" s="95" t="n">
        <v>883.7</v>
      </c>
      <c r="M459" s="96" t="n">
        <v>0.15</v>
      </c>
      <c r="N459" s="93" t="n">
        <v>538</v>
      </c>
      <c r="O459" s="91" t="inlineStr">
        <is>
          <t>None</t>
        </is>
      </c>
      <c r="P459" s="91" t="inlineStr">
        <is>
          <t>None</t>
        </is>
      </c>
      <c r="Q459" s="97" t="n">
        <v>0.66</v>
      </c>
      <c r="R459" s="96" t="n">
        <v>0.99</v>
      </c>
      <c r="S459" s="96" t="n">
        <v>0.57</v>
      </c>
      <c r="T459" s="96" t="n">
        <v>0.44</v>
      </c>
      <c r="U459" s="96" t="n">
        <v>0.38</v>
      </c>
      <c r="V459" s="103" t="n">
        <v>0.57</v>
      </c>
      <c r="W459" s="102" t="n">
        <v>1</v>
      </c>
      <c r="X459" s="93" t="n"/>
      <c r="Y459" s="91" t="inlineStr">
        <is>
          <t>None</t>
        </is>
      </c>
      <c r="Z459" s="99" t="n">
        <v>48.33</v>
      </c>
      <c r="AA459" s="96" t="n">
        <v>0.8100000000000001</v>
      </c>
      <c r="AB459" s="96" t="n">
        <v>0.8</v>
      </c>
      <c r="AC459" s="96" t="n">
        <v>0.42</v>
      </c>
      <c r="AD459" s="96" t="n">
        <v>0.34</v>
      </c>
      <c r="AE459" s="96" t="n">
        <v>0.32</v>
      </c>
      <c r="AF459" s="103" t="n">
        <v>1.03</v>
      </c>
      <c r="AG459" s="91" t="inlineStr">
        <is>
          <t>Normal</t>
        </is>
      </c>
      <c r="AH459" s="100" t="n">
        <v>0</v>
      </c>
      <c r="AI459" s="101" t="n">
        <v>0</v>
      </c>
      <c r="AJ459" s="92" t="inlineStr">
        <is>
          <t>N</t>
        </is>
      </c>
      <c r="AK459" s="96" t="n"/>
      <c r="AL459" s="91" t="inlineStr">
        <is>
          <t>n/a</t>
        </is>
      </c>
      <c r="AM459" s="93" t="n"/>
      <c r="AN459" s="92" t="inlineStr">
        <is>
          <t>None</t>
        </is>
      </c>
      <c r="AO459" s="102" t="n">
        <v>0</v>
      </c>
      <c r="AP459" s="103" t="n">
        <v>0.54</v>
      </c>
      <c r="AQ459" s="102" t="n">
        <v>9</v>
      </c>
      <c r="AR459" s="91" t="inlineStr">
        <is>
          <t>N</t>
        </is>
      </c>
      <c r="AS459" s="104" t="n">
        <v>0.6</v>
      </c>
      <c r="AT459" s="92">
        <f>IF(AND(P459="52-wk high",T459&gt;=Settings!$B$7),"Y","N")</f>
        <v/>
      </c>
      <c r="AU459" s="91">
        <f>IF(AND(AD459&gt;=Settings!$B$8,M459&gt;0),"Y","N")</f>
        <v/>
      </c>
      <c r="AV459" s="91">
        <f>IF(OR(AH459&gt;Settings!$B$9,AI459&gt;Settings!$B$9),"Y","N")</f>
        <v/>
      </c>
      <c r="AW459" s="91">
        <f>IF(AJ459&lt;&gt;"Y","n/a",IF(AND(M459&gt;0,AK459&gt;Settings!$B$10),"Y","N"))</f>
        <v/>
      </c>
      <c r="AX459" s="91">
        <f>IF(AO459&gt;=Settings!$B$11,"Y","N")</f>
        <v/>
      </c>
      <c r="AY459" s="99">
        <f>(AT459="Y")+(AU459="Y")+(AV459="Y")+(AW459="Y")+(AX459="Y")</f>
        <v/>
      </c>
      <c r="AZ459" s="94">
        <f>IF(AY459=0,"None",_xlfn.TEXTJOIN(", ",TRUE(),IF(AT459="Y","Breakout",""),IF(AU459="Y","Accumulation",""),IF(AV459="Y","Institutional buying",""),IF(AW459="Y","Long buildup",""),IF(AX459="Y","Momentum leader","")))</f>
        <v/>
      </c>
      <c r="BA459" s="94">
        <f>IF(BW459="","","Passes "&amp;AY459&amp;" of 5 buy-side scans"&amp;IF(G459="Y","; RED FLAG: filter out using Red flag column",""))</f>
        <v/>
      </c>
      <c r="BB459" s="91" t="inlineStr">
        <is>
          <t>None</t>
        </is>
      </c>
      <c r="BC459" s="92" t="inlineStr">
        <is>
          <t>N</t>
        </is>
      </c>
      <c r="BD459" s="94" t="n"/>
      <c r="BE459" s="94" t="n"/>
      <c r="BF459" s="92">
        <f>IF(R459*100000&gt;=Settings!$B$5,"Y","N")</f>
        <v/>
      </c>
      <c r="BG459" s="91">
        <f>IF(F459&gt;Settings!$B$6,"Y","N")</f>
        <v/>
      </c>
      <c r="BH459" s="97" t="n">
        <v>-37.28</v>
      </c>
      <c r="BI459" s="96" t="n">
        <v>-2.67</v>
      </c>
      <c r="BJ459" s="96" t="n">
        <v>0.48</v>
      </c>
      <c r="BK459" s="96" t="n">
        <v>-6.45</v>
      </c>
      <c r="BL459" s="96" t="n">
        <v>-7.03</v>
      </c>
      <c r="BM459" s="96" t="n">
        <v>-32.5</v>
      </c>
      <c r="BN459" s="97" t="n">
        <v>-1.49</v>
      </c>
      <c r="BO459" s="96" t="n">
        <v>-2.42</v>
      </c>
      <c r="BP459" s="96" t="n">
        <v>-4.9</v>
      </c>
      <c r="BQ459" s="96" t="n">
        <v>-11.17</v>
      </c>
      <c r="BR459" s="91" t="inlineStr">
        <is>
          <t>Stacked down</t>
        </is>
      </c>
      <c r="BS459" s="91" t="inlineStr">
        <is>
          <t>None</t>
        </is>
      </c>
      <c r="BT459" s="96" t="n">
        <v>39.8</v>
      </c>
      <c r="BU459" s="91" t="inlineStr">
        <is>
          <t>N</t>
        </is>
      </c>
      <c r="BV459" s="99">
        <f>IF(OR(BF459&lt;&gt;"Y",BG459&lt;&gt;"Y"),"",(AND(ISNUMBER(BQ459),BQ459&gt;0))+(BR459="Stacked up")+(AND(ISNUMBER(BH459),BH459&gt;=-Settings!$B$17))+(AND(ISNUMBER(BK459),ISNUMBER(BM459),BK459&gt;0,BM459&gt;0))+(AND(ISNUMBER(AQ459),AQ459&gt;=Settings!$B$18))+(AND(ISNUMBER(BT459),BT459&gt;=Settings!$B$19,BT459&lt;=Settings!$B$20))+(AND(ISNUMBER(AS459),AS459&gt;0))+(AND(ISNUMBER(T459),ISNUMBER(M459),T459&gt;=Settings!$B$21,M459&gt;0))+(AND(ISNUMBER(AD459),ISNUMBER(M459),AD459&gt;=Settings!$B$22,M459&gt;0))+(AY459&gt;=1))</f>
        <v/>
      </c>
      <c r="BW459" s="91">
        <f>IF(OR(AY459=0,BF459&lt;&gt;"Y",BG459&lt;&gt;"Y"),"",1+SUMPRODUCT(($A$6:$A$2604=A459)*($AY$6:$AY$2604&gt;0)*($BF$6:$BF$2604="Y")*($BG$6:$BG$2604="Y")*(($AY$6:$AY$2604&gt;AY459)+($AY$6:$AY$2604=AY459)*($AD$6:$AD$2604&gt;AD459))))</f>
        <v/>
      </c>
    </row>
    <row r="460" ht="23.85" customHeight="1" s="55">
      <c r="A460" s="90" t="n">
        <v>46296</v>
      </c>
      <c r="B460" s="91" t="inlineStr">
        <is>
          <t>APTUS</t>
        </is>
      </c>
      <c r="C460" s="91" t="inlineStr">
        <is>
          <t>INE852O01025</t>
        </is>
      </c>
      <c r="D460" s="91" t="inlineStr">
        <is>
          <t>Financial Services</t>
        </is>
      </c>
      <c r="E460" s="91" t="inlineStr">
        <is>
          <t>Smallcap 250</t>
        </is>
      </c>
      <c r="F460" s="93" t="n">
        <v>11339</v>
      </c>
      <c r="G460" s="92" t="inlineStr">
        <is>
          <t>N</t>
        </is>
      </c>
      <c r="H460" s="94" t="n"/>
      <c r="I460" s="91" t="inlineStr">
        <is>
          <t>N</t>
        </is>
      </c>
      <c r="J460" s="92">
        <f>IF(K460="","N","Y")</f>
        <v/>
      </c>
      <c r="K460" s="94">
        <f>_xlfn.TEXTJOIN("; ",TRUE,IF(P460="52-wk low","52-wk low",""),IF(AND(AD460&gt;=Settings!$B$12,M460&lt;0),"Distribution",""),IF(AND(AJ460="Y",M460&lt;0,AK460&lt;-Settings!$B$13),"Long unwinding",""),IF(AND(AJ460="Y",M460&lt;0,AK460&gt;Settings!$B$13),"Short buildup",""))</f>
        <v/>
      </c>
      <c r="L460" s="95" t="n">
        <v>226.4</v>
      </c>
      <c r="M460" s="96" t="n">
        <v>-2.64</v>
      </c>
      <c r="N460" s="93" t="n">
        <v>1953</v>
      </c>
      <c r="O460" s="91" t="inlineStr">
        <is>
          <t>None</t>
        </is>
      </c>
      <c r="P460" s="91" t="inlineStr">
        <is>
          <t>None</t>
        </is>
      </c>
      <c r="Q460" s="97" t="n">
        <v>15.67</v>
      </c>
      <c r="R460" s="96" t="n">
        <v>18.22</v>
      </c>
      <c r="S460" s="96" t="n">
        <v>0.89</v>
      </c>
      <c r="T460" s="96" t="n">
        <v>1.1</v>
      </c>
      <c r="U460" s="96" t="n">
        <v>1.26</v>
      </c>
      <c r="V460" s="103" t="n">
        <v>1.47</v>
      </c>
      <c r="W460" s="102" t="n">
        <v>9</v>
      </c>
      <c r="X460" s="93" t="n"/>
      <c r="Y460" s="91" t="inlineStr">
        <is>
          <t>None</t>
        </is>
      </c>
      <c r="Z460" s="99" t="n">
        <v>57.38</v>
      </c>
      <c r="AA460" s="96" t="n">
        <v>0.9399999999999999</v>
      </c>
      <c r="AB460" s="96" t="n">
        <v>0.97</v>
      </c>
      <c r="AC460" s="96" t="n">
        <v>0.82</v>
      </c>
      <c r="AD460" s="96" t="n">
        <v>1.07</v>
      </c>
      <c r="AE460" s="96" t="n">
        <v>1.3</v>
      </c>
      <c r="AF460" s="103" t="n">
        <v>1.12</v>
      </c>
      <c r="AG460" s="91" t="inlineStr">
        <is>
          <t>Normal</t>
        </is>
      </c>
      <c r="AH460" s="100" t="n">
        <v>0</v>
      </c>
      <c r="AI460" s="101" t="n">
        <v>0</v>
      </c>
      <c r="AJ460" s="92" t="inlineStr">
        <is>
          <t>N</t>
        </is>
      </c>
      <c r="AK460" s="96" t="n"/>
      <c r="AL460" s="91" t="inlineStr">
        <is>
          <t>n/a</t>
        </is>
      </c>
      <c r="AM460" s="93" t="n"/>
      <c r="AN460" s="92" t="inlineStr">
        <is>
          <t>None</t>
        </is>
      </c>
      <c r="AO460" s="102" t="n">
        <v>0</v>
      </c>
      <c r="AP460" s="103" t="n">
        <v>0.6899999999999999</v>
      </c>
      <c r="AQ460" s="102" t="n">
        <v>36</v>
      </c>
      <c r="AR460" s="91" t="inlineStr">
        <is>
          <t>N</t>
        </is>
      </c>
      <c r="AS460" s="104" t="n">
        <v>0.6</v>
      </c>
      <c r="AT460" s="92">
        <f>IF(AND(P460="52-wk high",T460&gt;=Settings!$B$7),"Y","N")</f>
        <v/>
      </c>
      <c r="AU460" s="91">
        <f>IF(AND(AD460&gt;=Settings!$B$8,M460&gt;0),"Y","N")</f>
        <v/>
      </c>
      <c r="AV460" s="91">
        <f>IF(OR(AH460&gt;Settings!$B$9,AI460&gt;Settings!$B$9),"Y","N")</f>
        <v/>
      </c>
      <c r="AW460" s="91">
        <f>IF(AJ460&lt;&gt;"Y","n/a",IF(AND(M460&gt;0,AK460&gt;Settings!$B$10),"Y","N"))</f>
        <v/>
      </c>
      <c r="AX460" s="91">
        <f>IF(AO460&gt;=Settings!$B$11,"Y","N")</f>
        <v/>
      </c>
      <c r="AY460" s="99">
        <f>(AT460="Y")+(AU460="Y")+(AV460="Y")+(AW460="Y")+(AX460="Y")</f>
        <v/>
      </c>
      <c r="AZ460" s="94">
        <f>IF(AY460=0,"None",_xlfn.TEXTJOIN(", ",TRUE(),IF(AT460="Y","Breakout",""),IF(AU460="Y","Accumulation",""),IF(AV460="Y","Institutional buying",""),IF(AW460="Y","Long buildup",""),IF(AX460="Y","Momentum leader","")))</f>
        <v/>
      </c>
      <c r="BA460" s="94">
        <f>IF(BW460="","","Passes "&amp;AY460&amp;" of 5 buy-side scans"&amp;IF(G460="Y","; RED FLAG: filter out using Red flag column",""))</f>
        <v/>
      </c>
      <c r="BB460" s="91" t="inlineStr">
        <is>
          <t>None</t>
        </is>
      </c>
      <c r="BC460" s="92" t="inlineStr">
        <is>
          <t>N</t>
        </is>
      </c>
      <c r="BD460" s="94" t="n"/>
      <c r="BE460" s="94" t="n"/>
      <c r="BF460" s="92">
        <f>IF(R460*100000&gt;=Settings!$B$5,"Y","N")</f>
        <v/>
      </c>
      <c r="BG460" s="91">
        <f>IF(F460&gt;Settings!$B$6,"Y","N")</f>
        <v/>
      </c>
      <c r="BH460" s="97" t="n">
        <v>-31.81</v>
      </c>
      <c r="BI460" s="96" t="n">
        <v>-6.03</v>
      </c>
      <c r="BJ460" s="96" t="n">
        <v>-10.64</v>
      </c>
      <c r="BK460" s="96" t="n">
        <v>-21.09</v>
      </c>
      <c r="BL460" s="96" t="n">
        <v>11.14</v>
      </c>
      <c r="BM460" s="96" t="n">
        <v>-30.25</v>
      </c>
      <c r="BN460" s="97" t="n">
        <v>-6.74</v>
      </c>
      <c r="BO460" s="96" t="n">
        <v>-10.27</v>
      </c>
      <c r="BP460" s="96" t="n">
        <v>-12.15</v>
      </c>
      <c r="BQ460" s="96" t="n">
        <v>-14.65</v>
      </c>
      <c r="BR460" s="91" t="inlineStr">
        <is>
          <t>Stacked down</t>
        </is>
      </c>
      <c r="BS460" s="91" t="inlineStr">
        <is>
          <t>None</t>
        </is>
      </c>
      <c r="BT460" s="96" t="n">
        <v>28.2</v>
      </c>
      <c r="BU460" s="91" t="inlineStr">
        <is>
          <t>N</t>
        </is>
      </c>
      <c r="BV460" s="99">
        <f>IF(OR(BF460&lt;&gt;"Y",BG460&lt;&gt;"Y"),"",(AND(ISNUMBER(BQ460),BQ460&gt;0))+(BR460="Stacked up")+(AND(ISNUMBER(BH460),BH460&gt;=-Settings!$B$17))+(AND(ISNUMBER(BK460),ISNUMBER(BM460),BK460&gt;0,BM460&gt;0))+(AND(ISNUMBER(AQ460),AQ460&gt;=Settings!$B$18))+(AND(ISNUMBER(BT460),BT460&gt;=Settings!$B$19,BT460&lt;=Settings!$B$20))+(AND(ISNUMBER(AS460),AS460&gt;0))+(AND(ISNUMBER(T460),ISNUMBER(M460),T460&gt;=Settings!$B$21,M460&gt;0))+(AND(ISNUMBER(AD460),ISNUMBER(M460),AD460&gt;=Settings!$B$22,M460&gt;0))+(AY460&gt;=1))</f>
        <v/>
      </c>
      <c r="BW460" s="91">
        <f>IF(OR(AY460=0,BF460&lt;&gt;"Y",BG460&lt;&gt;"Y"),"",1+SUMPRODUCT(($A$6:$A$2604=A460)*($AY$6:$AY$2604&gt;0)*($BF$6:$BF$2604="Y")*($BG$6:$BG$2604="Y")*(($AY$6:$AY$2604&gt;AY460)+($AY$6:$AY$2604=AY460)*($AD$6:$AD$2604&gt;AD460))))</f>
        <v/>
      </c>
    </row>
    <row r="461" ht="23.85" customHeight="1" s="55">
      <c r="A461" s="90" t="n">
        <v>46296</v>
      </c>
      <c r="B461" s="91" t="inlineStr">
        <is>
          <t>TRIDENT</t>
        </is>
      </c>
      <c r="C461" s="91" t="inlineStr">
        <is>
          <t>INE064C01022</t>
        </is>
      </c>
      <c r="D461" s="91" t="inlineStr">
        <is>
          <t>Textiles</t>
        </is>
      </c>
      <c r="E461" s="91" t="inlineStr">
        <is>
          <t>Smallcap 250</t>
        </is>
      </c>
      <c r="F461" s="93" t="n">
        <v>11293</v>
      </c>
      <c r="G461" s="92" t="inlineStr">
        <is>
          <t>N</t>
        </is>
      </c>
      <c r="H461" s="94" t="n"/>
      <c r="I461" s="91" t="inlineStr">
        <is>
          <t>N</t>
        </is>
      </c>
      <c r="J461" s="92">
        <f>IF(K461="","N","Y")</f>
        <v/>
      </c>
      <c r="K461" s="94">
        <f>_xlfn.TEXTJOIN("; ",TRUE,IF(P461="52-wk low","52-wk low",""),IF(AND(AD461&gt;=Settings!$B$12,M461&lt;0),"Distribution",""),IF(AND(AJ461="Y",M461&lt;0,AK461&lt;-Settings!$B$13),"Long unwinding",""),IF(AND(AJ461="Y",M461&lt;0,AK461&gt;Settings!$B$13),"Short buildup",""))</f>
        <v/>
      </c>
      <c r="L461" s="95" t="n">
        <v>22.16</v>
      </c>
      <c r="M461" s="96" t="n">
        <v>-1.25</v>
      </c>
      <c r="N461" s="93" t="n">
        <v>1175</v>
      </c>
      <c r="O461" s="91" t="inlineStr">
        <is>
          <t>None</t>
        </is>
      </c>
      <c r="P461" s="91" t="inlineStr">
        <is>
          <t>None</t>
        </is>
      </c>
      <c r="Q461" s="97" t="n">
        <v>28.38</v>
      </c>
      <c r="R461" s="96" t="n">
        <v>26.88</v>
      </c>
      <c r="S461" s="96" t="n">
        <v>1.08</v>
      </c>
      <c r="T461" s="96" t="n">
        <v>0.68</v>
      </c>
      <c r="U461" s="96" t="n">
        <v>0.54</v>
      </c>
      <c r="V461" s="103" t="n">
        <v>0.51</v>
      </c>
      <c r="W461" s="102" t="n">
        <v>1</v>
      </c>
      <c r="X461" s="93" t="n"/>
      <c r="Y461" s="91" t="inlineStr">
        <is>
          <t>None</t>
        </is>
      </c>
      <c r="Z461" s="99" t="n">
        <v>49.83</v>
      </c>
      <c r="AA461" s="96" t="n">
        <v>1</v>
      </c>
      <c r="AB461" s="96" t="n">
        <v>1.05</v>
      </c>
      <c r="AC461" s="96" t="n">
        <v>1.11</v>
      </c>
      <c r="AD461" s="96" t="n">
        <v>0.96</v>
      </c>
      <c r="AE461" s="96" t="n">
        <v>0.75</v>
      </c>
      <c r="AF461" s="103" t="n">
        <v>1.36</v>
      </c>
      <c r="AG461" s="91" t="inlineStr">
        <is>
          <t>Normal</t>
        </is>
      </c>
      <c r="AH461" s="100" t="n">
        <v>0</v>
      </c>
      <c r="AI461" s="101" t="n">
        <v>0</v>
      </c>
      <c r="AJ461" s="92" t="inlineStr">
        <is>
          <t>N</t>
        </is>
      </c>
      <c r="AK461" s="96" t="n"/>
      <c r="AL461" s="91" t="inlineStr">
        <is>
          <t>n/a</t>
        </is>
      </c>
      <c r="AM461" s="93" t="n"/>
      <c r="AN461" s="92" t="inlineStr">
        <is>
          <t>None</t>
        </is>
      </c>
      <c r="AO461" s="102" t="n">
        <v>0</v>
      </c>
      <c r="AP461" s="103" t="n">
        <v>0.59</v>
      </c>
      <c r="AQ461" s="102" t="n">
        <v>18</v>
      </c>
      <c r="AR461" s="91" t="inlineStr">
        <is>
          <t>N</t>
        </is>
      </c>
      <c r="AS461" s="104" t="n">
        <v>-0.53</v>
      </c>
      <c r="AT461" s="92">
        <f>IF(AND(P461="52-wk high",T461&gt;=Settings!$B$7),"Y","N")</f>
        <v/>
      </c>
      <c r="AU461" s="91">
        <f>IF(AND(AD461&gt;=Settings!$B$8,M461&gt;0),"Y","N")</f>
        <v/>
      </c>
      <c r="AV461" s="91">
        <f>IF(OR(AH461&gt;Settings!$B$9,AI461&gt;Settings!$B$9),"Y","N")</f>
        <v/>
      </c>
      <c r="AW461" s="91">
        <f>IF(AJ461&lt;&gt;"Y","n/a",IF(AND(M461&gt;0,AK461&gt;Settings!$B$10),"Y","N"))</f>
        <v/>
      </c>
      <c r="AX461" s="91">
        <f>IF(AO461&gt;=Settings!$B$11,"Y","N")</f>
        <v/>
      </c>
      <c r="AY461" s="99">
        <f>(AT461="Y")+(AU461="Y")+(AV461="Y")+(AW461="Y")+(AX461="Y")</f>
        <v/>
      </c>
      <c r="AZ461" s="94">
        <f>IF(AY461=0,"None",_xlfn.TEXTJOIN(", ",TRUE(),IF(AT461="Y","Breakout",""),IF(AU461="Y","Accumulation",""),IF(AV461="Y","Institutional buying",""),IF(AW461="Y","Long buildup",""),IF(AX461="Y","Momentum leader","")))</f>
        <v/>
      </c>
      <c r="BA461" s="94">
        <f>IF(BW461="","","Passes "&amp;AY461&amp;" of 5 buy-side scans"&amp;IF(G461="Y","; RED FLAG: filter out using Red flag column",""))</f>
        <v/>
      </c>
      <c r="BB461" s="91" t="inlineStr">
        <is>
          <t>None</t>
        </is>
      </c>
      <c r="BC461" s="92" t="inlineStr">
        <is>
          <t>N</t>
        </is>
      </c>
      <c r="BD461" s="94" t="n"/>
      <c r="BE461" s="94" t="n"/>
      <c r="BF461" s="92">
        <f>IF(R461*100000&gt;=Settings!$B$5,"Y","N")</f>
        <v/>
      </c>
      <c r="BG461" s="91">
        <f>IF(F461&gt;Settings!$B$6,"Y","N")</f>
        <v/>
      </c>
      <c r="BH461" s="97" t="n">
        <v>-28.38</v>
      </c>
      <c r="BI461" s="96" t="n">
        <v>-4.28</v>
      </c>
      <c r="BJ461" s="96" t="n">
        <v>-8.199999999999999</v>
      </c>
      <c r="BK461" s="96" t="n">
        <v>-15.77</v>
      </c>
      <c r="BL461" s="96" t="n">
        <v>-7.24</v>
      </c>
      <c r="BM461" s="96" t="n">
        <v>-21.72</v>
      </c>
      <c r="BN461" s="97" t="n">
        <v>-4.44</v>
      </c>
      <c r="BO461" s="96" t="n">
        <v>-7.23</v>
      </c>
      <c r="BP461" s="96" t="n">
        <v>-9.43</v>
      </c>
      <c r="BQ461" s="96" t="n">
        <v>-12.51</v>
      </c>
      <c r="BR461" s="91" t="inlineStr">
        <is>
          <t>Stacked down</t>
        </is>
      </c>
      <c r="BS461" s="91" t="inlineStr">
        <is>
          <t>None</t>
        </is>
      </c>
      <c r="BT461" s="96" t="n">
        <v>19.9</v>
      </c>
      <c r="BU461" s="91" t="inlineStr">
        <is>
          <t>N</t>
        </is>
      </c>
      <c r="BV461" s="99">
        <f>IF(OR(BF461&lt;&gt;"Y",BG461&lt;&gt;"Y"),"",(AND(ISNUMBER(BQ461),BQ461&gt;0))+(BR461="Stacked up")+(AND(ISNUMBER(BH461),BH461&gt;=-Settings!$B$17))+(AND(ISNUMBER(BK461),ISNUMBER(BM461),BK461&gt;0,BM461&gt;0))+(AND(ISNUMBER(AQ461),AQ461&gt;=Settings!$B$18))+(AND(ISNUMBER(BT461),BT461&gt;=Settings!$B$19,BT461&lt;=Settings!$B$20))+(AND(ISNUMBER(AS461),AS461&gt;0))+(AND(ISNUMBER(T461),ISNUMBER(M461),T461&gt;=Settings!$B$21,M461&gt;0))+(AND(ISNUMBER(AD461),ISNUMBER(M461),AD461&gt;=Settings!$B$22,M461&gt;0))+(AY461&gt;=1))</f>
        <v/>
      </c>
      <c r="BW461" s="91">
        <f>IF(OR(AY461=0,BF461&lt;&gt;"Y",BG461&lt;&gt;"Y"),"",1+SUMPRODUCT(($A$6:$A$2604=A461)*($AY$6:$AY$2604&gt;0)*($BF$6:$BF$2604="Y")*($BG$6:$BG$2604="Y")*(($AY$6:$AY$2604&gt;AY461)+($AY$6:$AY$2604=AY461)*($AD$6:$AD$2604&gt;AD461))))</f>
        <v/>
      </c>
    </row>
    <row r="462" ht="23.85" customHeight="1" s="55">
      <c r="A462" s="90" t="n">
        <v>46296</v>
      </c>
      <c r="B462" s="91" t="inlineStr">
        <is>
          <t>WHIRLPOOL</t>
        </is>
      </c>
      <c r="C462" s="91" t="inlineStr">
        <is>
          <t>INE716A01013</t>
        </is>
      </c>
      <c r="D462" s="91" t="inlineStr">
        <is>
          <t>Consumer Durables</t>
        </is>
      </c>
      <c r="E462" s="91" t="inlineStr">
        <is>
          <t>Smallcap 250</t>
        </is>
      </c>
      <c r="F462" s="93" t="n">
        <v>10932</v>
      </c>
      <c r="G462" s="92" t="inlineStr">
        <is>
          <t>Y</t>
        </is>
      </c>
      <c r="H462" s="94" t="inlineStr">
        <is>
          <t>Short-term ASM Stage 1</t>
        </is>
      </c>
      <c r="I462" s="91" t="inlineStr">
        <is>
          <t>N</t>
        </is>
      </c>
      <c r="J462" s="92">
        <f>IF(K462="","N","Y")</f>
        <v/>
      </c>
      <c r="K462" s="94">
        <f>_xlfn.TEXTJOIN("; ",TRUE,IF(P462="52-wk low","52-wk low",""),IF(AND(AD462&gt;=Settings!$B$12,M462&lt;0),"Distribution",""),IF(AND(AJ462="Y",M462&lt;0,AK462&lt;-Settings!$B$13),"Long unwinding",""),IF(AND(AJ462="Y",M462&lt;0,AK462&gt;Settings!$B$13),"Short buildup",""))</f>
        <v/>
      </c>
      <c r="L462" s="95" t="n">
        <v>861.65</v>
      </c>
      <c r="M462" s="96" t="n">
        <v>-3.21</v>
      </c>
      <c r="N462" s="93" t="n">
        <v>2153</v>
      </c>
      <c r="O462" s="91" t="inlineStr">
        <is>
          <t>None</t>
        </is>
      </c>
      <c r="P462" s="91" t="inlineStr">
        <is>
          <t>None</t>
        </is>
      </c>
      <c r="Q462" s="97" t="n">
        <v>10.44</v>
      </c>
      <c r="R462" s="96" t="n">
        <v>30.31</v>
      </c>
      <c r="S462" s="96" t="n">
        <v>0.35</v>
      </c>
      <c r="T462" s="96" t="n">
        <v>0.68</v>
      </c>
      <c r="U462" s="96" t="n">
        <v>1.17</v>
      </c>
      <c r="V462" s="103" t="n">
        <v>3.37</v>
      </c>
      <c r="W462" s="102" t="n">
        <v>6</v>
      </c>
      <c r="X462" s="93" t="n"/>
      <c r="Y462" s="91" t="inlineStr">
        <is>
          <t>None</t>
        </is>
      </c>
      <c r="Z462" s="99" t="n">
        <v>24.07</v>
      </c>
      <c r="AA462" s="96" t="n">
        <v>0.62</v>
      </c>
      <c r="AB462" s="96" t="n">
        <v>0.53</v>
      </c>
      <c r="AC462" s="96" t="n">
        <v>0.68</v>
      </c>
      <c r="AD462" s="96" t="n">
        <v>0.95</v>
      </c>
      <c r="AE462" s="96" t="n">
        <v>1.23</v>
      </c>
      <c r="AF462" s="103" t="n">
        <v>0.55</v>
      </c>
      <c r="AG462" s="91" t="inlineStr">
        <is>
          <t>Drying up</t>
        </is>
      </c>
      <c r="AH462" s="100" t="n">
        <v>0</v>
      </c>
      <c r="AI462" s="101" t="n">
        <v>0</v>
      </c>
      <c r="AJ462" s="92" t="inlineStr">
        <is>
          <t>N</t>
        </is>
      </c>
      <c r="AK462" s="96" t="n"/>
      <c r="AL462" s="91" t="inlineStr">
        <is>
          <t>n/a</t>
        </is>
      </c>
      <c r="AM462" s="93" t="n"/>
      <c r="AN462" s="92" t="inlineStr">
        <is>
          <t>None</t>
        </is>
      </c>
      <c r="AO462" s="102" t="n">
        <v>0</v>
      </c>
      <c r="AP462" s="103" t="n">
        <v>0.6899999999999999</v>
      </c>
      <c r="AQ462" s="102" t="n">
        <v>35</v>
      </c>
      <c r="AR462" s="91" t="inlineStr">
        <is>
          <t>N</t>
        </is>
      </c>
      <c r="AS462" s="104" t="n">
        <v>0.75</v>
      </c>
      <c r="AT462" s="92">
        <f>IF(AND(P462="52-wk high",T462&gt;=Settings!$B$7),"Y","N")</f>
        <v/>
      </c>
      <c r="AU462" s="91">
        <f>IF(AND(AD462&gt;=Settings!$B$8,M462&gt;0),"Y","N")</f>
        <v/>
      </c>
      <c r="AV462" s="91">
        <f>IF(OR(AH462&gt;Settings!$B$9,AI462&gt;Settings!$B$9),"Y","N")</f>
        <v/>
      </c>
      <c r="AW462" s="91">
        <f>IF(AJ462&lt;&gt;"Y","n/a",IF(AND(M462&gt;0,AK462&gt;Settings!$B$10),"Y","N"))</f>
        <v/>
      </c>
      <c r="AX462" s="91">
        <f>IF(AO462&gt;=Settings!$B$11,"Y","N")</f>
        <v/>
      </c>
      <c r="AY462" s="99">
        <f>(AT462="Y")+(AU462="Y")+(AV462="Y")+(AW462="Y")+(AX462="Y")</f>
        <v/>
      </c>
      <c r="AZ462" s="94">
        <f>IF(AY462=0,"None",_xlfn.TEXTJOIN(", ",TRUE(),IF(AT462="Y","Breakout",""),IF(AU462="Y","Accumulation",""),IF(AV462="Y","Institutional buying",""),IF(AW462="Y","Long buildup",""),IF(AX462="Y","Momentum leader","")))</f>
        <v/>
      </c>
      <c r="BA462" s="94">
        <f>IF(BW462="","","Passes "&amp;AY462&amp;" of 5 buy-side scans"&amp;IF(G462="Y","; RED FLAG: filter out using Red flag column",""))</f>
        <v/>
      </c>
      <c r="BB462" s="91" t="inlineStr">
        <is>
          <t>None</t>
        </is>
      </c>
      <c r="BC462" s="92" t="inlineStr">
        <is>
          <t>N</t>
        </is>
      </c>
      <c r="BD462" s="94" t="n"/>
      <c r="BE462" s="94" t="n"/>
      <c r="BF462" s="92">
        <f>IF(R462*100000&gt;=Settings!$B$5,"Y","N")</f>
        <v/>
      </c>
      <c r="BG462" s="91">
        <f>IF(F462&gt;Settings!$B$6,"Y","N")</f>
        <v/>
      </c>
      <c r="BH462" s="97" t="n">
        <v>-40.04</v>
      </c>
      <c r="BI462" s="96" t="n">
        <v>0.96</v>
      </c>
      <c r="BJ462" s="96" t="n">
        <v>7.55</v>
      </c>
      <c r="BK462" s="96" t="n">
        <v>6.74</v>
      </c>
      <c r="BL462" s="96" t="n">
        <v>3.78</v>
      </c>
      <c r="BM462" s="96" t="n">
        <v>-26.51</v>
      </c>
      <c r="BN462" s="97" t="n">
        <v>4.43</v>
      </c>
      <c r="BO462" s="96" t="n">
        <v>6.63</v>
      </c>
      <c r="BP462" s="96" t="n">
        <v>5.06</v>
      </c>
      <c r="BQ462" s="96" t="n">
        <v>-2.35</v>
      </c>
      <c r="BR462" s="91" t="inlineStr">
        <is>
          <t>Mixed</t>
        </is>
      </c>
      <c r="BS462" s="91" t="inlineStr">
        <is>
          <t>None</t>
        </is>
      </c>
      <c r="BT462" s="96" t="n">
        <v>58.3</v>
      </c>
      <c r="BU462" s="91" t="inlineStr">
        <is>
          <t>N</t>
        </is>
      </c>
      <c r="BV462" s="99">
        <f>IF(OR(BF462&lt;&gt;"Y",BG462&lt;&gt;"Y"),"",(AND(ISNUMBER(BQ462),BQ462&gt;0))+(BR462="Stacked up")+(AND(ISNUMBER(BH462),BH462&gt;=-Settings!$B$17))+(AND(ISNUMBER(BK462),ISNUMBER(BM462),BK462&gt;0,BM462&gt;0))+(AND(ISNUMBER(AQ462),AQ462&gt;=Settings!$B$18))+(AND(ISNUMBER(BT462),BT462&gt;=Settings!$B$19,BT462&lt;=Settings!$B$20))+(AND(ISNUMBER(AS462),AS462&gt;0))+(AND(ISNUMBER(T462),ISNUMBER(M462),T462&gt;=Settings!$B$21,M462&gt;0))+(AND(ISNUMBER(AD462),ISNUMBER(M462),AD462&gt;=Settings!$B$22,M462&gt;0))+(AY462&gt;=1))</f>
        <v/>
      </c>
      <c r="BW462" s="91">
        <f>IF(OR(AY462=0,BF462&lt;&gt;"Y",BG462&lt;&gt;"Y"),"",1+SUMPRODUCT(($A$6:$A$2604=A462)*($AY$6:$AY$2604&gt;0)*($BF$6:$BF$2604="Y")*($BG$6:$BG$2604="Y")*(($AY$6:$AY$2604&gt;AY462)+($AY$6:$AY$2604=AY462)*($AD$6:$AD$2604&gt;AD462))))</f>
        <v/>
      </c>
    </row>
    <row r="463" ht="23.85" customHeight="1" s="55">
      <c r="A463" s="90" t="n">
        <v>46296</v>
      </c>
      <c r="B463" s="91" t="inlineStr">
        <is>
          <t>TITAGARH</t>
        </is>
      </c>
      <c r="C463" s="91" t="inlineStr">
        <is>
          <t>INE615H01020</t>
        </is>
      </c>
      <c r="D463" s="91" t="inlineStr">
        <is>
          <t>Capital Goods</t>
        </is>
      </c>
      <c r="E463" s="91" t="inlineStr">
        <is>
          <t>Smallcap 250</t>
        </is>
      </c>
      <c r="F463" s="93" t="n">
        <v>10843</v>
      </c>
      <c r="G463" s="92" t="inlineStr">
        <is>
          <t>N</t>
        </is>
      </c>
      <c r="H463" s="94" t="n"/>
      <c r="I463" s="91" t="inlineStr">
        <is>
          <t>N</t>
        </is>
      </c>
      <c r="J463" s="92">
        <f>IF(K463="","N","Y")</f>
        <v/>
      </c>
      <c r="K463" s="94">
        <f>_xlfn.TEXTJOIN("; ",TRUE,IF(P463="52-wk low","52-wk low",""),IF(AND(AD463&gt;=Settings!$B$12,M463&lt;0),"Distribution",""),IF(AND(AJ463="Y",M463&lt;0,AK463&lt;-Settings!$B$13),"Long unwinding",""),IF(AND(AJ463="Y",M463&lt;0,AK463&gt;Settings!$B$13),"Short buildup",""))</f>
        <v/>
      </c>
      <c r="L463" s="95" t="n">
        <v>805.1</v>
      </c>
      <c r="M463" s="96" t="n">
        <v>-1.6</v>
      </c>
      <c r="N463" s="93" t="n">
        <v>1403</v>
      </c>
      <c r="O463" s="91" t="inlineStr">
        <is>
          <t>None</t>
        </is>
      </c>
      <c r="P463" s="91" t="inlineStr">
        <is>
          <t>None</t>
        </is>
      </c>
      <c r="Q463" s="97" t="n">
        <v>3.73</v>
      </c>
      <c r="R463" s="96" t="n">
        <v>6.92</v>
      </c>
      <c r="S463" s="96" t="n">
        <v>0.54</v>
      </c>
      <c r="T463" s="96" t="n">
        <v>0.75</v>
      </c>
      <c r="U463" s="96" t="n">
        <v>0.52</v>
      </c>
      <c r="V463" s="103" t="n">
        <v>0.96</v>
      </c>
      <c r="W463" s="102" t="n">
        <v>3</v>
      </c>
      <c r="X463" s="93" t="n"/>
      <c r="Y463" s="91" t="inlineStr">
        <is>
          <t>None</t>
        </is>
      </c>
      <c r="Z463" s="99" t="n">
        <v>32.96</v>
      </c>
      <c r="AA463" s="96" t="n">
        <v>0.96</v>
      </c>
      <c r="AB463" s="96" t="n">
        <v>0.91</v>
      </c>
      <c r="AC463" s="96" t="n">
        <v>0.5600000000000001</v>
      </c>
      <c r="AD463" s="96" t="n">
        <v>0.74</v>
      </c>
      <c r="AE463" s="96" t="n">
        <v>0.54</v>
      </c>
      <c r="AF463" s="103" t="n">
        <v>1.02</v>
      </c>
      <c r="AG463" s="91" t="inlineStr">
        <is>
          <t>Normal</t>
        </is>
      </c>
      <c r="AH463" s="100" t="n">
        <v>0</v>
      </c>
      <c r="AI463" s="101" t="n">
        <v>0</v>
      </c>
      <c r="AJ463" s="92" t="inlineStr">
        <is>
          <t>N</t>
        </is>
      </c>
      <c r="AK463" s="96" t="n"/>
      <c r="AL463" s="91" t="inlineStr">
        <is>
          <t>n/a</t>
        </is>
      </c>
      <c r="AM463" s="93" t="n"/>
      <c r="AN463" s="92" t="inlineStr">
        <is>
          <t>Smallcap250 MQ 100</t>
        </is>
      </c>
      <c r="AO463" s="102" t="n">
        <v>1</v>
      </c>
      <c r="AP463" s="103" t="n">
        <v>1.15</v>
      </c>
      <c r="AQ463" s="102" t="n">
        <v>68</v>
      </c>
      <c r="AR463" s="91" t="inlineStr">
        <is>
          <t>N</t>
        </is>
      </c>
      <c r="AS463" s="104" t="n">
        <v>5.9</v>
      </c>
      <c r="AT463" s="92">
        <f>IF(AND(P463="52-wk high",T463&gt;=Settings!$B$7),"Y","N")</f>
        <v/>
      </c>
      <c r="AU463" s="91">
        <f>IF(AND(AD463&gt;=Settings!$B$8,M463&gt;0),"Y","N")</f>
        <v/>
      </c>
      <c r="AV463" s="91">
        <f>IF(OR(AH463&gt;Settings!$B$9,AI463&gt;Settings!$B$9),"Y","N")</f>
        <v/>
      </c>
      <c r="AW463" s="91">
        <f>IF(AJ463&lt;&gt;"Y","n/a",IF(AND(M463&gt;0,AK463&gt;Settings!$B$10),"Y","N"))</f>
        <v/>
      </c>
      <c r="AX463" s="91">
        <f>IF(AO463&gt;=Settings!$B$11,"Y","N")</f>
        <v/>
      </c>
      <c r="AY463" s="99">
        <f>(AT463="Y")+(AU463="Y")+(AV463="Y")+(AW463="Y")+(AX463="Y")</f>
        <v/>
      </c>
      <c r="AZ463" s="94">
        <f>IF(AY463=0,"None",_xlfn.TEXTJOIN(", ",TRUE(),IF(AT463="Y","Breakout",""),IF(AU463="Y","Accumulation",""),IF(AV463="Y","Institutional buying",""),IF(AW463="Y","Long buildup",""),IF(AX463="Y","Momentum leader","")))</f>
        <v/>
      </c>
      <c r="BA463" s="94">
        <f>IF(BW463="","","Passes "&amp;AY463&amp;" of 5 buy-side scans"&amp;IF(G463="Y","; RED FLAG: filter out using Red flag column",""))</f>
        <v/>
      </c>
      <c r="BB463" s="91" t="inlineStr">
        <is>
          <t>None</t>
        </is>
      </c>
      <c r="BC463" s="92" t="inlineStr">
        <is>
          <t>Y</t>
        </is>
      </c>
      <c r="BD463" s="94" t="inlineStr">
        <is>
          <t>PE &gt; 50</t>
        </is>
      </c>
      <c r="BE463" s="94" t="n"/>
      <c r="BF463" s="92">
        <f>IF(R463*100000&gt;=Settings!$B$5,"Y","N")</f>
        <v/>
      </c>
      <c r="BG463" s="91">
        <f>IF(F463&gt;Settings!$B$6,"Y","N")</f>
        <v/>
      </c>
      <c r="BH463" s="97" t="n">
        <v>-17.09</v>
      </c>
      <c r="BI463" s="96" t="n">
        <v>-1.73</v>
      </c>
      <c r="BJ463" s="96" t="n">
        <v>-3.46</v>
      </c>
      <c r="BK463" s="96" t="n">
        <v>-9.609999999999999</v>
      </c>
      <c r="BL463" s="96" t="n">
        <v>32.2</v>
      </c>
      <c r="BM463" s="96" t="n">
        <v>-8.84</v>
      </c>
      <c r="BN463" s="97" t="n">
        <v>-3</v>
      </c>
      <c r="BO463" s="96" t="n">
        <v>-3.65</v>
      </c>
      <c r="BP463" s="96" t="n">
        <v>-2.85</v>
      </c>
      <c r="BQ463" s="96" t="n">
        <v>-2.28</v>
      </c>
      <c r="BR463" s="91" t="inlineStr">
        <is>
          <t>Mixed</t>
        </is>
      </c>
      <c r="BS463" s="91" t="inlineStr">
        <is>
          <t>None</t>
        </is>
      </c>
      <c r="BT463" s="96" t="n">
        <v>34.3</v>
      </c>
      <c r="BU463" s="91" t="inlineStr">
        <is>
          <t>N</t>
        </is>
      </c>
      <c r="BV463" s="99">
        <f>IF(OR(BF463&lt;&gt;"Y",BG463&lt;&gt;"Y"),"",(AND(ISNUMBER(BQ463),BQ463&gt;0))+(BR463="Stacked up")+(AND(ISNUMBER(BH463),BH463&gt;=-Settings!$B$17))+(AND(ISNUMBER(BK463),ISNUMBER(BM463),BK463&gt;0,BM463&gt;0))+(AND(ISNUMBER(AQ463),AQ463&gt;=Settings!$B$18))+(AND(ISNUMBER(BT463),BT463&gt;=Settings!$B$19,BT463&lt;=Settings!$B$20))+(AND(ISNUMBER(AS463),AS463&gt;0))+(AND(ISNUMBER(T463),ISNUMBER(M463),T463&gt;=Settings!$B$21,M463&gt;0))+(AND(ISNUMBER(AD463),ISNUMBER(M463),AD463&gt;=Settings!$B$22,M463&gt;0))+(AY463&gt;=1))</f>
        <v/>
      </c>
      <c r="BW463" s="91">
        <f>IF(OR(AY463=0,BF463&lt;&gt;"Y",BG463&lt;&gt;"Y"),"",1+SUMPRODUCT(($A$6:$A$2604=A463)*($AY$6:$AY$2604&gt;0)*($BF$6:$BF$2604="Y")*($BG$6:$BG$2604="Y")*(($AY$6:$AY$2604&gt;AY463)+($AY$6:$AY$2604=AY463)*($AD$6:$AD$2604&gt;AD463))))</f>
        <v/>
      </c>
    </row>
    <row r="464" ht="23.85" customHeight="1" s="55">
      <c r="A464" s="90" t="n">
        <v>46296</v>
      </c>
      <c r="B464" s="91" t="inlineStr">
        <is>
          <t>GRAVITA</t>
        </is>
      </c>
      <c r="C464" s="91" t="inlineStr">
        <is>
          <t>INE024L01027</t>
        </is>
      </c>
      <c r="D464" s="91" t="inlineStr">
        <is>
          <t>Metals &amp; Mining</t>
        </is>
      </c>
      <c r="E464" s="91" t="inlineStr">
        <is>
          <t>Smallcap 250</t>
        </is>
      </c>
      <c r="F464" s="93" t="n">
        <v>10426</v>
      </c>
      <c r="G464" s="92" t="inlineStr">
        <is>
          <t>N</t>
        </is>
      </c>
      <c r="H464" s="94" t="n"/>
      <c r="I464" s="91" t="inlineStr">
        <is>
          <t>N</t>
        </is>
      </c>
      <c r="J464" s="92">
        <f>IF(K464="","N","Y")</f>
        <v/>
      </c>
      <c r="K464" s="94">
        <f>_xlfn.TEXTJOIN("; ",TRUE,IF(P464="52-wk low","52-wk low",""),IF(AND(AD464&gt;=Settings!$B$12,M464&lt;0),"Distribution",""),IF(AND(AJ464="Y",M464&lt;0,AK464&lt;-Settings!$B$13),"Long unwinding",""),IF(AND(AJ464="Y",M464&lt;0,AK464&gt;Settings!$B$13),"Short buildup",""))</f>
        <v/>
      </c>
      <c r="L464" s="95" t="n">
        <v>1412.6</v>
      </c>
      <c r="M464" s="96" t="n">
        <v>-2.4</v>
      </c>
      <c r="N464" s="93" t="n">
        <v>1841</v>
      </c>
      <c r="O464" s="91" t="inlineStr">
        <is>
          <t>None</t>
        </is>
      </c>
      <c r="P464" s="91" t="inlineStr">
        <is>
          <t>None</t>
        </is>
      </c>
      <c r="Q464" s="97" t="n">
        <v>2.92</v>
      </c>
      <c r="R464" s="96" t="n">
        <v>2.16</v>
      </c>
      <c r="S464" s="96" t="n">
        <v>1.4</v>
      </c>
      <c r="T464" s="96" t="n">
        <v>1.32</v>
      </c>
      <c r="U464" s="96" t="n">
        <v>1.28</v>
      </c>
      <c r="V464" s="103" t="n">
        <v>0.95</v>
      </c>
      <c r="W464" s="102" t="n">
        <v>6</v>
      </c>
      <c r="X464" s="93" t="n">
        <v>228</v>
      </c>
      <c r="Y464" s="91" t="inlineStr">
        <is>
          <t>None</t>
        </is>
      </c>
      <c r="Z464" s="99" t="n">
        <v>53.88</v>
      </c>
      <c r="AA464" s="96" t="n">
        <v>1.06</v>
      </c>
      <c r="AB464" s="96" t="n">
        <v>1.06</v>
      </c>
      <c r="AC464" s="96" t="n">
        <v>1.48</v>
      </c>
      <c r="AD464" s="96" t="n">
        <v>1.41</v>
      </c>
      <c r="AE464" s="96" t="n">
        <v>1.47</v>
      </c>
      <c r="AF464" s="103" t="n">
        <v>1.08</v>
      </c>
      <c r="AG464" s="91" t="inlineStr">
        <is>
          <t>Normal</t>
        </is>
      </c>
      <c r="AH464" s="100" t="n">
        <v>0</v>
      </c>
      <c r="AI464" s="101" t="n">
        <v>0</v>
      </c>
      <c r="AJ464" s="92" t="inlineStr">
        <is>
          <t>N</t>
        </is>
      </c>
      <c r="AK464" s="96" t="n"/>
      <c r="AL464" s="91" t="inlineStr">
        <is>
          <t>n/a</t>
        </is>
      </c>
      <c r="AM464" s="93" t="n"/>
      <c r="AN464" s="92" t="inlineStr">
        <is>
          <t>Smallcap250 MQ 100</t>
        </is>
      </c>
      <c r="AO464" s="102" t="n">
        <v>1</v>
      </c>
      <c r="AP464" s="103" t="n">
        <v>0.8100000000000001</v>
      </c>
      <c r="AQ464" s="102" t="n">
        <v>50</v>
      </c>
      <c r="AR464" s="91" t="inlineStr">
        <is>
          <t>N</t>
        </is>
      </c>
      <c r="AS464" s="104" t="n">
        <v>-1.09</v>
      </c>
      <c r="AT464" s="92">
        <f>IF(AND(P464="52-wk high",T464&gt;=Settings!$B$7),"Y","N")</f>
        <v/>
      </c>
      <c r="AU464" s="91">
        <f>IF(AND(AD464&gt;=Settings!$B$8,M464&gt;0),"Y","N")</f>
        <v/>
      </c>
      <c r="AV464" s="91">
        <f>IF(OR(AH464&gt;Settings!$B$9,AI464&gt;Settings!$B$9),"Y","N")</f>
        <v/>
      </c>
      <c r="AW464" s="91">
        <f>IF(AJ464&lt;&gt;"Y","n/a",IF(AND(M464&gt;0,AK464&gt;Settings!$B$10),"Y","N"))</f>
        <v/>
      </c>
      <c r="AX464" s="91">
        <f>IF(AO464&gt;=Settings!$B$11,"Y","N")</f>
        <v/>
      </c>
      <c r="AY464" s="99">
        <f>(AT464="Y")+(AU464="Y")+(AV464="Y")+(AW464="Y")+(AX464="Y")</f>
        <v/>
      </c>
      <c r="AZ464" s="94">
        <f>IF(AY464=0,"None",_xlfn.TEXTJOIN(", ",TRUE(),IF(AT464="Y","Breakout",""),IF(AU464="Y","Accumulation",""),IF(AV464="Y","Institutional buying",""),IF(AW464="Y","Long buildup",""),IF(AX464="Y","Momentum leader","")))</f>
        <v/>
      </c>
      <c r="BA464" s="94">
        <f>IF(BW464="","","Passes "&amp;AY464&amp;" of 5 buy-side scans"&amp;IF(G464="Y","; RED FLAG: filter out using Red flag column",""))</f>
        <v/>
      </c>
      <c r="BB464" s="91" t="inlineStr">
        <is>
          <t>None</t>
        </is>
      </c>
      <c r="BC464" s="92" t="inlineStr">
        <is>
          <t>N</t>
        </is>
      </c>
      <c r="BD464" s="94" t="n"/>
      <c r="BE464" s="94" t="n"/>
      <c r="BF464" s="92">
        <f>IF(R464*100000&gt;=Settings!$B$5,"Y","N")</f>
        <v/>
      </c>
      <c r="BG464" s="91">
        <f>IF(F464&gt;Settings!$B$6,"Y","N")</f>
        <v/>
      </c>
      <c r="BH464" s="97" t="n">
        <v>-26.18</v>
      </c>
      <c r="BI464" s="96" t="n">
        <v>-6.78</v>
      </c>
      <c r="BJ464" s="96" t="n">
        <v>-20.73</v>
      </c>
      <c r="BK464" s="96" t="n">
        <v>-13.19</v>
      </c>
      <c r="BL464" s="96" t="n">
        <v>7.15</v>
      </c>
      <c r="BM464" s="96" t="n">
        <v>-9.380000000000001</v>
      </c>
      <c r="BN464" s="97" t="n">
        <v>-10.07</v>
      </c>
      <c r="BO464" s="96" t="n">
        <v>-14.42</v>
      </c>
      <c r="BP464" s="96" t="n">
        <v>-15.37</v>
      </c>
      <c r="BQ464" s="96" t="n">
        <v>-15.18</v>
      </c>
      <c r="BR464" s="91" t="inlineStr">
        <is>
          <t>Mixed</t>
        </is>
      </c>
      <c r="BS464" s="91" t="inlineStr">
        <is>
          <t>None</t>
        </is>
      </c>
      <c r="BT464" s="96" t="n">
        <v>7.1</v>
      </c>
      <c r="BU464" s="91" t="inlineStr">
        <is>
          <t>N</t>
        </is>
      </c>
      <c r="BV464" s="99">
        <f>IF(OR(BF464&lt;&gt;"Y",BG464&lt;&gt;"Y"),"",(AND(ISNUMBER(BQ464),BQ464&gt;0))+(BR464="Stacked up")+(AND(ISNUMBER(BH464),BH464&gt;=-Settings!$B$17))+(AND(ISNUMBER(BK464),ISNUMBER(BM464),BK464&gt;0,BM464&gt;0))+(AND(ISNUMBER(AQ464),AQ464&gt;=Settings!$B$18))+(AND(ISNUMBER(BT464),BT464&gt;=Settings!$B$19,BT464&lt;=Settings!$B$20))+(AND(ISNUMBER(AS464),AS464&gt;0))+(AND(ISNUMBER(T464),ISNUMBER(M464),T464&gt;=Settings!$B$21,M464&gt;0))+(AND(ISNUMBER(AD464),ISNUMBER(M464),AD464&gt;=Settings!$B$22,M464&gt;0))+(AY464&gt;=1))</f>
        <v/>
      </c>
      <c r="BW464" s="91">
        <f>IF(OR(AY464=0,BF464&lt;&gt;"Y",BG464&lt;&gt;"Y"),"",1+SUMPRODUCT(($A$6:$A$2604=A464)*($AY$6:$AY$2604&gt;0)*($BF$6:$BF$2604="Y")*($BG$6:$BG$2604="Y")*(($AY$6:$AY$2604&gt;AY464)+($AY$6:$AY$2604=AY464)*($AD$6:$AD$2604&gt;AD464))))</f>
        <v/>
      </c>
    </row>
    <row r="465" ht="23.85" customHeight="1" s="55">
      <c r="A465" s="90" t="n">
        <v>46296</v>
      </c>
      <c r="B465" s="91" t="inlineStr">
        <is>
          <t>SIGNATURE</t>
        </is>
      </c>
      <c r="C465" s="91" t="inlineStr">
        <is>
          <t>INE903U01023</t>
        </is>
      </c>
      <c r="D465" s="91" t="inlineStr">
        <is>
          <t>Realty</t>
        </is>
      </c>
      <c r="E465" s="91" t="inlineStr">
        <is>
          <t>Smallcap 250</t>
        </is>
      </c>
      <c r="F465" s="93" t="n">
        <v>10375</v>
      </c>
      <c r="G465" s="92" t="inlineStr">
        <is>
          <t>N</t>
        </is>
      </c>
      <c r="H465" s="94" t="n"/>
      <c r="I465" s="91" t="inlineStr">
        <is>
          <t>N</t>
        </is>
      </c>
      <c r="J465" s="92">
        <f>IF(K465="","N","Y")</f>
        <v/>
      </c>
      <c r="K465" s="94">
        <f>_xlfn.TEXTJOIN("; ",TRUE,IF(P465="52-wk low","52-wk low",""),IF(AND(AD465&gt;=Settings!$B$12,M465&lt;0),"Distribution",""),IF(AND(AJ465="Y",M465&lt;0,AK465&lt;-Settings!$B$13),"Long unwinding",""),IF(AND(AJ465="Y",M465&lt;0,AK465&gt;Settings!$B$13),"Short buildup",""))</f>
        <v/>
      </c>
      <c r="L465" s="95" t="n">
        <v>737.45</v>
      </c>
      <c r="M465" s="96" t="n">
        <v>1.42</v>
      </c>
      <c r="N465" s="93" t="n">
        <v>264</v>
      </c>
      <c r="O465" s="91" t="inlineStr">
        <is>
          <t>None</t>
        </is>
      </c>
      <c r="P465" s="91" t="inlineStr">
        <is>
          <t>None</t>
        </is>
      </c>
      <c r="Q465" s="97" t="n">
        <v>2.28</v>
      </c>
      <c r="R465" s="96" t="n">
        <v>3.43</v>
      </c>
      <c r="S465" s="96" t="n">
        <v>0.67</v>
      </c>
      <c r="T465" s="96" t="n">
        <v>0.85</v>
      </c>
      <c r="U465" s="96" t="n">
        <v>0.61</v>
      </c>
      <c r="V465" s="103" t="n">
        <v>0.92</v>
      </c>
      <c r="W465" s="102" t="n">
        <v>3</v>
      </c>
      <c r="X465" s="93" t="n"/>
      <c r="Y465" s="91" t="inlineStr">
        <is>
          <t>None</t>
        </is>
      </c>
      <c r="Z465" s="99" t="n">
        <v>11.48</v>
      </c>
      <c r="AA465" s="96" t="n">
        <v>1.18</v>
      </c>
      <c r="AB465" s="96" t="n">
        <v>1.19</v>
      </c>
      <c r="AC465" s="96" t="n">
        <v>0.8</v>
      </c>
      <c r="AD465" s="96" t="n">
        <v>0.96</v>
      </c>
      <c r="AE465" s="96" t="n">
        <v>0.45</v>
      </c>
      <c r="AF465" s="103" t="n">
        <v>0.63</v>
      </c>
      <c r="AG465" s="91" t="inlineStr">
        <is>
          <t>Normal</t>
        </is>
      </c>
      <c r="AH465" s="100" t="n">
        <v>0</v>
      </c>
      <c r="AI465" s="101" t="n">
        <v>0</v>
      </c>
      <c r="AJ465" s="92" t="inlineStr">
        <is>
          <t>N</t>
        </is>
      </c>
      <c r="AK465" s="96" t="n"/>
      <c r="AL465" s="91" t="inlineStr">
        <is>
          <t>n/a</t>
        </is>
      </c>
      <c r="AM465" s="93" t="n"/>
      <c r="AN465" s="92" t="inlineStr">
        <is>
          <t>None</t>
        </is>
      </c>
      <c r="AO465" s="102" t="n">
        <v>0</v>
      </c>
      <c r="AP465" s="103" t="n">
        <v>0.64</v>
      </c>
      <c r="AQ465" s="102" t="n">
        <v>27</v>
      </c>
      <c r="AR465" s="91" t="inlineStr">
        <is>
          <t>N</t>
        </is>
      </c>
      <c r="AS465" s="104" t="n">
        <v>2.36</v>
      </c>
      <c r="AT465" s="92">
        <f>IF(AND(P465="52-wk high",T465&gt;=Settings!$B$7),"Y","N")</f>
        <v/>
      </c>
      <c r="AU465" s="91">
        <f>IF(AND(AD465&gt;=Settings!$B$8,M465&gt;0),"Y","N")</f>
        <v/>
      </c>
      <c r="AV465" s="91">
        <f>IF(OR(AH465&gt;Settings!$B$9,AI465&gt;Settings!$B$9),"Y","N")</f>
        <v/>
      </c>
      <c r="AW465" s="91">
        <f>IF(AJ465&lt;&gt;"Y","n/a",IF(AND(M465&gt;0,AK465&gt;Settings!$B$10),"Y","N"))</f>
        <v/>
      </c>
      <c r="AX465" s="91">
        <f>IF(AO465&gt;=Settings!$B$11,"Y","N")</f>
        <v/>
      </c>
      <c r="AY465" s="99">
        <f>(AT465="Y")+(AU465="Y")+(AV465="Y")+(AW465="Y")+(AX465="Y")</f>
        <v/>
      </c>
      <c r="AZ465" s="94">
        <f>IF(AY465=0,"None",_xlfn.TEXTJOIN(", ",TRUE(),IF(AT465="Y","Breakout",""),IF(AU465="Y","Accumulation",""),IF(AV465="Y","Institutional buying",""),IF(AW465="Y","Long buildup",""),IF(AX465="Y","Momentum leader","")))</f>
        <v/>
      </c>
      <c r="BA465" s="94">
        <f>IF(BW465="","","Passes "&amp;AY465&amp;" of 5 buy-side scans"&amp;IF(G465="Y","; RED FLAG: filter out using Red flag column",""))</f>
        <v/>
      </c>
      <c r="BB465" s="91" t="inlineStr">
        <is>
          <t>None</t>
        </is>
      </c>
      <c r="BC465" s="92" t="inlineStr">
        <is>
          <t>N</t>
        </is>
      </c>
      <c r="BD465" s="94" t="n"/>
      <c r="BE465" s="94" t="n"/>
      <c r="BF465" s="92">
        <f>IF(R465*100000&gt;=Settings!$B$5,"Y","N")</f>
        <v/>
      </c>
      <c r="BG465" s="91">
        <f>IF(F465&gt;Settings!$B$6,"Y","N")</f>
        <v/>
      </c>
      <c r="BH465" s="97" t="n">
        <v>-36.09</v>
      </c>
      <c r="BI465" s="96" t="n">
        <v>-6.01</v>
      </c>
      <c r="BJ465" s="96" t="n">
        <v>-5.11</v>
      </c>
      <c r="BK465" s="96" t="n">
        <v>-2.45</v>
      </c>
      <c r="BL465" s="96" t="n">
        <v>1.91</v>
      </c>
      <c r="BM465" s="96" t="n">
        <v>-29.52</v>
      </c>
      <c r="BN465" s="97" t="n">
        <v>-3.76</v>
      </c>
      <c r="BO465" s="96" t="n">
        <v>-5.55</v>
      </c>
      <c r="BP465" s="96" t="n">
        <v>-8.210000000000001</v>
      </c>
      <c r="BQ465" s="96" t="n">
        <v>-14</v>
      </c>
      <c r="BR465" s="91" t="inlineStr">
        <is>
          <t>Stacked down</t>
        </is>
      </c>
      <c r="BS465" s="91" t="inlineStr">
        <is>
          <t>None</t>
        </is>
      </c>
      <c r="BT465" s="96" t="n">
        <v>35.2</v>
      </c>
      <c r="BU465" s="91" t="inlineStr">
        <is>
          <t>N</t>
        </is>
      </c>
      <c r="BV465" s="99">
        <f>IF(OR(BF465&lt;&gt;"Y",BG465&lt;&gt;"Y"),"",(AND(ISNUMBER(BQ465),BQ465&gt;0))+(BR465="Stacked up")+(AND(ISNUMBER(BH465),BH465&gt;=-Settings!$B$17))+(AND(ISNUMBER(BK465),ISNUMBER(BM465),BK465&gt;0,BM465&gt;0))+(AND(ISNUMBER(AQ465),AQ465&gt;=Settings!$B$18))+(AND(ISNUMBER(BT465),BT465&gt;=Settings!$B$19,BT465&lt;=Settings!$B$20))+(AND(ISNUMBER(AS465),AS465&gt;0))+(AND(ISNUMBER(T465),ISNUMBER(M465),T465&gt;=Settings!$B$21,M465&gt;0))+(AND(ISNUMBER(AD465),ISNUMBER(M465),AD465&gt;=Settings!$B$22,M465&gt;0))+(AY465&gt;=1))</f>
        <v/>
      </c>
      <c r="BW465" s="91">
        <f>IF(OR(AY465=0,BF465&lt;&gt;"Y",BG465&lt;&gt;"Y"),"",1+SUMPRODUCT(($A$6:$A$2604=A465)*($AY$6:$AY$2604&gt;0)*($BF$6:$BF$2604="Y")*($BG$6:$BG$2604="Y")*(($AY$6:$AY$2604&gt;AY465)+($AY$6:$AY$2604=AY465)*($AD$6:$AD$2604&gt;AD465))))</f>
        <v/>
      </c>
    </row>
    <row r="466" ht="23.85" customHeight="1" s="55">
      <c r="A466" s="90" t="n">
        <v>46296</v>
      </c>
      <c r="B466" s="91" t="inlineStr">
        <is>
          <t>IRCON</t>
        </is>
      </c>
      <c r="C466" s="91" t="inlineStr">
        <is>
          <t>INE962Y01021</t>
        </is>
      </c>
      <c r="D466" s="91" t="inlineStr">
        <is>
          <t>Construction</t>
        </is>
      </c>
      <c r="E466" s="91" t="inlineStr">
        <is>
          <t>Smallcap 250</t>
        </is>
      </c>
      <c r="F466" s="93" t="n">
        <v>10369</v>
      </c>
      <c r="G466" s="92" t="inlineStr">
        <is>
          <t>N</t>
        </is>
      </c>
      <c r="H466" s="94" t="n"/>
      <c r="I466" s="91" t="inlineStr">
        <is>
          <t>N</t>
        </is>
      </c>
      <c r="J466" s="92">
        <f>IF(K466="","N","Y")</f>
        <v/>
      </c>
      <c r="K466" s="94">
        <f>_xlfn.TEXTJOIN("; ",TRUE,IF(P466="52-wk low","52-wk low",""),IF(AND(AD466&gt;=Settings!$B$12,M466&lt;0),"Distribution",""),IF(AND(AJ466="Y",M466&lt;0,AK466&lt;-Settings!$B$13),"Long unwinding",""),IF(AND(AJ466="Y",M466&lt;0,AK466&gt;Settings!$B$13),"Short buildup",""))</f>
        <v/>
      </c>
      <c r="L466" s="95" t="n">
        <v>110.25</v>
      </c>
      <c r="M466" s="96" t="n">
        <v>-5.84</v>
      </c>
      <c r="N466" s="93" t="n">
        <v>2549</v>
      </c>
      <c r="O466" s="91" t="inlineStr">
        <is>
          <t>None</t>
        </is>
      </c>
      <c r="P466" s="91" t="inlineStr">
        <is>
          <t>None</t>
        </is>
      </c>
      <c r="Q466" s="97" t="n">
        <v>208.52</v>
      </c>
      <c r="R466" s="96" t="n">
        <v>64.79000000000001</v>
      </c>
      <c r="S466" s="96" t="n">
        <v>3.8</v>
      </c>
      <c r="T466" s="96" t="n">
        <v>7.05</v>
      </c>
      <c r="U466" s="96" t="n">
        <v>8.66</v>
      </c>
      <c r="V466" s="103" t="n">
        <v>2.5</v>
      </c>
      <c r="W466" s="102" t="n">
        <v>8</v>
      </c>
      <c r="X466" s="93" t="n">
        <v>16</v>
      </c>
      <c r="Y466" s="91" t="inlineStr">
        <is>
          <t>None</t>
        </is>
      </c>
      <c r="Z466" s="99" t="n">
        <v>8.65</v>
      </c>
      <c r="AA466" s="96" t="n">
        <v>0.24</v>
      </c>
      <c r="AB466" s="96" t="n">
        <v>0.23</v>
      </c>
      <c r="AC466" s="96" t="n">
        <v>2.07</v>
      </c>
      <c r="AD466" s="96" t="n">
        <v>2.85</v>
      </c>
      <c r="AE466" s="96" t="n">
        <v>2.96</v>
      </c>
      <c r="AF466" s="103" t="n">
        <v>0.61</v>
      </c>
      <c r="AG466" s="91" t="inlineStr">
        <is>
          <t>Churn</t>
        </is>
      </c>
      <c r="AH466" s="100" t="n">
        <v>0</v>
      </c>
      <c r="AI466" s="101" t="n">
        <v>0</v>
      </c>
      <c r="AJ466" s="92" t="inlineStr">
        <is>
          <t>N</t>
        </is>
      </c>
      <c r="AK466" s="96" t="n"/>
      <c r="AL466" s="91" t="inlineStr">
        <is>
          <t>n/a</t>
        </is>
      </c>
      <c r="AM466" s="93" t="n"/>
      <c r="AN466" s="92" t="inlineStr">
        <is>
          <t>None</t>
        </is>
      </c>
      <c r="AO466" s="102" t="n">
        <v>0</v>
      </c>
      <c r="AP466" s="103" t="n">
        <v>0.5600000000000001</v>
      </c>
      <c r="AQ466" s="102" t="n">
        <v>11</v>
      </c>
      <c r="AR466" s="91" t="inlineStr">
        <is>
          <t>N</t>
        </is>
      </c>
      <c r="AS466" s="104" t="n">
        <v>0.78</v>
      </c>
      <c r="AT466" s="92">
        <f>IF(AND(P466="52-wk high",T466&gt;=Settings!$B$7),"Y","N")</f>
        <v/>
      </c>
      <c r="AU466" s="91">
        <f>IF(AND(AD466&gt;=Settings!$B$8,M466&gt;0),"Y","N")</f>
        <v/>
      </c>
      <c r="AV466" s="91">
        <f>IF(OR(AH466&gt;Settings!$B$9,AI466&gt;Settings!$B$9),"Y","N")</f>
        <v/>
      </c>
      <c r="AW466" s="91">
        <f>IF(AJ466&lt;&gt;"Y","n/a",IF(AND(M466&gt;0,AK466&gt;Settings!$B$10),"Y","N"))</f>
        <v/>
      </c>
      <c r="AX466" s="91">
        <f>IF(AO466&gt;=Settings!$B$11,"Y","N")</f>
        <v/>
      </c>
      <c r="AY466" s="99">
        <f>(AT466="Y")+(AU466="Y")+(AV466="Y")+(AW466="Y")+(AX466="Y")</f>
        <v/>
      </c>
      <c r="AZ466" s="94">
        <f>IF(AY466=0,"None",_xlfn.TEXTJOIN(", ",TRUE(),IF(AT466="Y","Breakout",""),IF(AU466="Y","Accumulation",""),IF(AV466="Y","Institutional buying",""),IF(AW466="Y","Long buildup",""),IF(AX466="Y","Momentum leader","")))</f>
        <v/>
      </c>
      <c r="BA466" s="94">
        <f>IF(BW466="","","Passes "&amp;AY466&amp;" of 5 buy-side scans"&amp;IF(G466="Y","; RED FLAG: filter out using Red flag column",""))</f>
        <v/>
      </c>
      <c r="BB466" s="91" t="inlineStr">
        <is>
          <t>None</t>
        </is>
      </c>
      <c r="BC466" s="92" t="inlineStr">
        <is>
          <t>N</t>
        </is>
      </c>
      <c r="BD466" s="94" t="n"/>
      <c r="BE466" s="94" t="n"/>
      <c r="BF466" s="92">
        <f>IF(R466*100000&gt;=Settings!$B$5,"Y","N")</f>
        <v/>
      </c>
      <c r="BG466" s="91">
        <f>IF(F466&gt;Settings!$B$6,"Y","N")</f>
        <v/>
      </c>
      <c r="BH466" s="97" t="n">
        <v>-40.87</v>
      </c>
      <c r="BI466" s="96" t="n">
        <v>3.42</v>
      </c>
      <c r="BJ466" s="96" t="n">
        <v>-7.42</v>
      </c>
      <c r="BK466" s="96" t="n">
        <v>-18.72</v>
      </c>
      <c r="BL466" s="96" t="n">
        <v>-12.08</v>
      </c>
      <c r="BM466" s="96" t="n">
        <v>-36.5</v>
      </c>
      <c r="BN466" s="97" t="n">
        <v>-1.21</v>
      </c>
      <c r="BO466" s="96" t="n">
        <v>-6.84</v>
      </c>
      <c r="BP466" s="96" t="n">
        <v>-12.49</v>
      </c>
      <c r="BQ466" s="96" t="n">
        <v>-19.32</v>
      </c>
      <c r="BR466" s="91" t="inlineStr">
        <is>
          <t>Stacked down</t>
        </is>
      </c>
      <c r="BS466" s="91" t="inlineStr">
        <is>
          <t>None</t>
        </is>
      </c>
      <c r="BT466" s="96" t="n">
        <v>48.9</v>
      </c>
      <c r="BU466" s="91" t="inlineStr">
        <is>
          <t>N</t>
        </is>
      </c>
      <c r="BV466" s="99">
        <f>IF(OR(BF466&lt;&gt;"Y",BG466&lt;&gt;"Y"),"",(AND(ISNUMBER(BQ466),BQ466&gt;0))+(BR466="Stacked up")+(AND(ISNUMBER(BH466),BH466&gt;=-Settings!$B$17))+(AND(ISNUMBER(BK466),ISNUMBER(BM466),BK466&gt;0,BM466&gt;0))+(AND(ISNUMBER(AQ466),AQ466&gt;=Settings!$B$18))+(AND(ISNUMBER(BT466),BT466&gt;=Settings!$B$19,BT466&lt;=Settings!$B$20))+(AND(ISNUMBER(AS466),AS466&gt;0))+(AND(ISNUMBER(T466),ISNUMBER(M466),T466&gt;=Settings!$B$21,M466&gt;0))+(AND(ISNUMBER(AD466),ISNUMBER(M466),AD466&gt;=Settings!$B$22,M466&gt;0))+(AY466&gt;=1))</f>
        <v/>
      </c>
      <c r="BW466" s="91">
        <f>IF(OR(AY466=0,BF466&lt;&gt;"Y",BG466&lt;&gt;"Y"),"",1+SUMPRODUCT(($A$6:$A$2604=A466)*($AY$6:$AY$2604&gt;0)*($BF$6:$BF$2604="Y")*($BG$6:$BG$2604="Y")*(($AY$6:$AY$2604&gt;AY466)+($AY$6:$AY$2604=AY466)*($AD$6:$AD$2604&gt;AD466))))</f>
        <v/>
      </c>
    </row>
    <row r="467" ht="23.85" customHeight="1" s="55">
      <c r="A467" s="90" t="n">
        <v>46296</v>
      </c>
      <c r="B467" s="91" t="inlineStr">
        <is>
          <t>MGL</t>
        </is>
      </c>
      <c r="C467" s="91" t="inlineStr">
        <is>
          <t>INE002S01010</t>
        </is>
      </c>
      <c r="D467" s="91" t="inlineStr">
        <is>
          <t>Oil Gas &amp; Consumable Fuels</t>
        </is>
      </c>
      <c r="E467" s="91" t="inlineStr">
        <is>
          <t>Smallcap 250</t>
        </is>
      </c>
      <c r="F467" s="93" t="n">
        <v>10326</v>
      </c>
      <c r="G467" s="92" t="inlineStr">
        <is>
          <t>N</t>
        </is>
      </c>
      <c r="H467" s="94" t="n"/>
      <c r="I467" s="91" t="inlineStr">
        <is>
          <t>N</t>
        </is>
      </c>
      <c r="J467" s="92">
        <f>IF(K467="","N","Y")</f>
        <v/>
      </c>
      <c r="K467" s="94">
        <f>_xlfn.TEXTJOIN("; ",TRUE,IF(P467="52-wk low","52-wk low",""),IF(AND(AD467&gt;=Settings!$B$12,M467&lt;0),"Distribution",""),IF(AND(AJ467="Y",M467&lt;0,AK467&lt;-Settings!$B$13),"Long unwinding",""),IF(AND(AJ467="Y",M467&lt;0,AK467&gt;Settings!$B$13),"Short buildup",""))</f>
        <v/>
      </c>
      <c r="L467" s="95" t="n">
        <v>1045.4</v>
      </c>
      <c r="M467" s="96" t="n">
        <v>-1.19</v>
      </c>
      <c r="N467" s="93" t="n">
        <v>1139</v>
      </c>
      <c r="O467" s="91" t="inlineStr">
        <is>
          <t>None</t>
        </is>
      </c>
      <c r="P467" s="91" t="inlineStr">
        <is>
          <t>None</t>
        </is>
      </c>
      <c r="Q467" s="97" t="n">
        <v>2.26</v>
      </c>
      <c r="R467" s="96" t="n">
        <v>1.43</v>
      </c>
      <c r="S467" s="96" t="n">
        <v>1.61</v>
      </c>
      <c r="T467" s="96" t="n">
        <v>0.85</v>
      </c>
      <c r="U467" s="96" t="n">
        <v>0.9399999999999999</v>
      </c>
      <c r="V467" s="103" t="n">
        <v>0.6</v>
      </c>
      <c r="W467" s="102" t="n">
        <v>2</v>
      </c>
      <c r="X467" s="93" t="n"/>
      <c r="Y467" s="91" t="inlineStr">
        <is>
          <t>None</t>
        </is>
      </c>
      <c r="Z467" s="99" t="n">
        <v>52.65</v>
      </c>
      <c r="AA467" s="96" t="n">
        <v>0.9399999999999999</v>
      </c>
      <c r="AB467" s="96" t="n">
        <v>0.97</v>
      </c>
      <c r="AC467" s="96" t="n">
        <v>1.55</v>
      </c>
      <c r="AD467" s="96" t="n">
        <v>1.06</v>
      </c>
      <c r="AE467" s="96" t="n">
        <v>1.09</v>
      </c>
      <c r="AF467" s="103" t="n">
        <v>1.2</v>
      </c>
      <c r="AG467" s="91" t="inlineStr">
        <is>
          <t>Normal</t>
        </is>
      </c>
      <c r="AH467" s="100" t="n">
        <v>0</v>
      </c>
      <c r="AI467" s="101" t="n">
        <v>0</v>
      </c>
      <c r="AJ467" s="92" t="inlineStr">
        <is>
          <t>N</t>
        </is>
      </c>
      <c r="AK467" s="96" t="n"/>
      <c r="AL467" s="91" t="inlineStr">
        <is>
          <t>n/a</t>
        </is>
      </c>
      <c r="AM467" s="93" t="n"/>
      <c r="AN467" s="92" t="inlineStr">
        <is>
          <t>Smallcap250 MQ 100; MidSmall400 MQ 100</t>
        </is>
      </c>
      <c r="AO467" s="102" t="n">
        <v>2</v>
      </c>
      <c r="AP467" s="103" t="n">
        <v>0.77</v>
      </c>
      <c r="AQ467" s="102" t="n">
        <v>46</v>
      </c>
      <c r="AR467" s="91" t="inlineStr">
        <is>
          <t>N</t>
        </is>
      </c>
      <c r="AS467" s="104" t="n">
        <v>2.69</v>
      </c>
      <c r="AT467" s="92">
        <f>IF(AND(P467="52-wk high",T467&gt;=Settings!$B$7),"Y","N")</f>
        <v/>
      </c>
      <c r="AU467" s="91">
        <f>IF(AND(AD467&gt;=Settings!$B$8,M467&gt;0),"Y","N")</f>
        <v/>
      </c>
      <c r="AV467" s="91">
        <f>IF(OR(AH467&gt;Settings!$B$9,AI467&gt;Settings!$B$9),"Y","N")</f>
        <v/>
      </c>
      <c r="AW467" s="91">
        <f>IF(AJ467&lt;&gt;"Y","n/a",IF(AND(M467&gt;0,AK467&gt;Settings!$B$10),"Y","N"))</f>
        <v/>
      </c>
      <c r="AX467" s="91">
        <f>IF(AO467&gt;=Settings!$B$11,"Y","N")</f>
        <v/>
      </c>
      <c r="AY467" s="99">
        <f>(AT467="Y")+(AU467="Y")+(AV467="Y")+(AW467="Y")+(AX467="Y")</f>
        <v/>
      </c>
      <c r="AZ467" s="94">
        <f>IF(AY467=0,"None",_xlfn.TEXTJOIN(", ",TRUE(),IF(AT467="Y","Breakout",""),IF(AU467="Y","Accumulation",""),IF(AV467="Y","Institutional buying",""),IF(AW467="Y","Long buildup",""),IF(AX467="Y","Momentum leader","")))</f>
        <v/>
      </c>
      <c r="BA467" s="94">
        <f>IF(BW467="","","Passes "&amp;AY467&amp;" of 5 buy-side scans"&amp;IF(G467="Y","; RED FLAG: filter out using Red flag column",""))</f>
        <v/>
      </c>
      <c r="BB467" s="91" t="inlineStr">
        <is>
          <t>None</t>
        </is>
      </c>
      <c r="BC467" s="92" t="inlineStr">
        <is>
          <t>N</t>
        </is>
      </c>
      <c r="BD467" s="94" t="n"/>
      <c r="BE467" s="94" t="n"/>
      <c r="BF467" s="92">
        <f>IF(R467*100000&gt;=Settings!$B$5,"Y","N")</f>
        <v/>
      </c>
      <c r="BG467" s="91">
        <f>IF(F467&gt;Settings!$B$6,"Y","N")</f>
        <v/>
      </c>
      <c r="BH467" s="97" t="n">
        <v>-21.72</v>
      </c>
      <c r="BI467" s="96" t="n">
        <v>-3.17</v>
      </c>
      <c r="BJ467" s="96" t="n">
        <v>-3</v>
      </c>
      <c r="BK467" s="96" t="n">
        <v>-10.03</v>
      </c>
      <c r="BL467" s="96" t="n">
        <v>10.79</v>
      </c>
      <c r="BM467" s="96" t="n">
        <v>-18.14</v>
      </c>
      <c r="BN467" s="97" t="n">
        <v>-2.64</v>
      </c>
      <c r="BO467" s="96" t="n">
        <v>-4.1</v>
      </c>
      <c r="BP467" s="96" t="n">
        <v>-4.95</v>
      </c>
      <c r="BQ467" s="96" t="n">
        <v>-6.71</v>
      </c>
      <c r="BR467" s="91" t="inlineStr">
        <is>
          <t>Stacked down</t>
        </is>
      </c>
      <c r="BS467" s="91" t="inlineStr">
        <is>
          <t>None</t>
        </is>
      </c>
      <c r="BT467" s="96" t="n">
        <v>36.5</v>
      </c>
      <c r="BU467" s="91" t="inlineStr">
        <is>
          <t>N</t>
        </is>
      </c>
      <c r="BV467" s="99">
        <f>IF(OR(BF467&lt;&gt;"Y",BG467&lt;&gt;"Y"),"",(AND(ISNUMBER(BQ467),BQ467&gt;0))+(BR467="Stacked up")+(AND(ISNUMBER(BH467),BH467&gt;=-Settings!$B$17))+(AND(ISNUMBER(BK467),ISNUMBER(BM467),BK467&gt;0,BM467&gt;0))+(AND(ISNUMBER(AQ467),AQ467&gt;=Settings!$B$18))+(AND(ISNUMBER(BT467),BT467&gt;=Settings!$B$19,BT467&lt;=Settings!$B$20))+(AND(ISNUMBER(AS467),AS467&gt;0))+(AND(ISNUMBER(T467),ISNUMBER(M467),T467&gt;=Settings!$B$21,M467&gt;0))+(AND(ISNUMBER(AD467),ISNUMBER(M467),AD467&gt;=Settings!$B$22,M467&gt;0))+(AY467&gt;=1))</f>
        <v/>
      </c>
      <c r="BW467" s="91">
        <f>IF(OR(AY467=0,BF467&lt;&gt;"Y",BG467&lt;&gt;"Y"),"",1+SUMPRODUCT(($A$6:$A$2604=A467)*($AY$6:$AY$2604&gt;0)*($BF$6:$BF$2604="Y")*($BG$6:$BG$2604="Y")*(($AY$6:$AY$2604&gt;AY467)+($AY$6:$AY$2604=AY467)*($AD$6:$AD$2604&gt;AD467))))</f>
        <v/>
      </c>
    </row>
    <row r="468" ht="23.85" customHeight="1" s="55">
      <c r="A468" s="90" t="n">
        <v>46296</v>
      </c>
      <c r="B468" s="91" t="inlineStr">
        <is>
          <t>JUBLINGREA</t>
        </is>
      </c>
      <c r="C468" s="91" t="inlineStr">
        <is>
          <t>INE0BY001018</t>
        </is>
      </c>
      <c r="D468" s="91" t="inlineStr">
        <is>
          <t>Chemicals</t>
        </is>
      </c>
      <c r="E468" s="91" t="inlineStr">
        <is>
          <t>Smallcap 250</t>
        </is>
      </c>
      <c r="F468" s="93" t="n">
        <v>10162</v>
      </c>
      <c r="G468" s="92" t="inlineStr">
        <is>
          <t>N</t>
        </is>
      </c>
      <c r="H468" s="94" t="n"/>
      <c r="I468" s="91" t="inlineStr">
        <is>
          <t>N</t>
        </is>
      </c>
      <c r="J468" s="92">
        <f>IF(K468="","N","Y")</f>
        <v/>
      </c>
      <c r="K468" s="94">
        <f>_xlfn.TEXTJOIN("; ",TRUE,IF(P468="52-wk low","52-wk low",""),IF(AND(AD468&gt;=Settings!$B$12,M468&lt;0),"Distribution",""),IF(AND(AJ468="Y",M468&lt;0,AK468&lt;-Settings!$B$13),"Long unwinding",""),IF(AND(AJ468="Y",M468&lt;0,AK468&gt;Settings!$B$13),"Short buildup",""))</f>
        <v/>
      </c>
      <c r="L468" s="95" t="n">
        <v>638</v>
      </c>
      <c r="M468" s="96" t="n">
        <v>-2.33</v>
      </c>
      <c r="N468" s="93" t="n">
        <v>1804</v>
      </c>
      <c r="O468" s="91" t="inlineStr">
        <is>
          <t>None</t>
        </is>
      </c>
      <c r="P468" s="91" t="inlineStr">
        <is>
          <t>None</t>
        </is>
      </c>
      <c r="Q468" s="97" t="n">
        <v>2.44</v>
      </c>
      <c r="R468" s="96" t="n">
        <v>3.05</v>
      </c>
      <c r="S468" s="96" t="n">
        <v>0.82</v>
      </c>
      <c r="T468" s="96" t="n">
        <v>0.6</v>
      </c>
      <c r="U468" s="96" t="n">
        <v>0.64</v>
      </c>
      <c r="V468" s="103" t="n">
        <v>0.8100000000000001</v>
      </c>
      <c r="W468" s="102" t="n">
        <v>4</v>
      </c>
      <c r="X468" s="93" t="n"/>
      <c r="Y468" s="91" t="inlineStr">
        <is>
          <t>None</t>
        </is>
      </c>
      <c r="Z468" s="99" t="n">
        <v>51.63</v>
      </c>
      <c r="AA468" s="96" t="n">
        <v>1.04</v>
      </c>
      <c r="AB468" s="96" t="n">
        <v>1</v>
      </c>
      <c r="AC468" s="96" t="n">
        <v>0.9</v>
      </c>
      <c r="AD468" s="96" t="n">
        <v>0.7</v>
      </c>
      <c r="AE468" s="96" t="n">
        <v>0.6899999999999999</v>
      </c>
      <c r="AF468" s="103" t="n">
        <v>0.97</v>
      </c>
      <c r="AG468" s="91" t="inlineStr">
        <is>
          <t>Normal</t>
        </is>
      </c>
      <c r="AH468" s="100" t="n">
        <v>0</v>
      </c>
      <c r="AI468" s="101" t="n">
        <v>0</v>
      </c>
      <c r="AJ468" s="92" t="inlineStr">
        <is>
          <t>N</t>
        </is>
      </c>
      <c r="AK468" s="96" t="n"/>
      <c r="AL468" s="91" t="inlineStr">
        <is>
          <t>n/a</t>
        </is>
      </c>
      <c r="AM468" s="93" t="n"/>
      <c r="AN468" s="92" t="inlineStr">
        <is>
          <t>None</t>
        </is>
      </c>
      <c r="AO468" s="102" t="n">
        <v>0</v>
      </c>
      <c r="AP468" s="103" t="n">
        <v>0.93</v>
      </c>
      <c r="AQ468" s="102" t="n">
        <v>58</v>
      </c>
      <c r="AR468" s="91" t="inlineStr">
        <is>
          <t>N</t>
        </is>
      </c>
      <c r="AS468" s="104" t="n">
        <v>1.93</v>
      </c>
      <c r="AT468" s="92">
        <f>IF(AND(P468="52-wk high",T468&gt;=Settings!$B$7),"Y","N")</f>
        <v/>
      </c>
      <c r="AU468" s="91">
        <f>IF(AND(AD468&gt;=Settings!$B$8,M468&gt;0),"Y","N")</f>
        <v/>
      </c>
      <c r="AV468" s="91">
        <f>IF(OR(AH468&gt;Settings!$B$9,AI468&gt;Settings!$B$9),"Y","N")</f>
        <v/>
      </c>
      <c r="AW468" s="91">
        <f>IF(AJ468&lt;&gt;"Y","n/a",IF(AND(M468&gt;0,AK468&gt;Settings!$B$10),"Y","N"))</f>
        <v/>
      </c>
      <c r="AX468" s="91">
        <f>IF(AO468&gt;=Settings!$B$11,"Y","N")</f>
        <v/>
      </c>
      <c r="AY468" s="99">
        <f>(AT468="Y")+(AU468="Y")+(AV468="Y")+(AW468="Y")+(AX468="Y")</f>
        <v/>
      </c>
      <c r="AZ468" s="94">
        <f>IF(AY468=0,"None",_xlfn.TEXTJOIN(", ",TRUE(),IF(AT468="Y","Breakout",""),IF(AU468="Y","Accumulation",""),IF(AV468="Y","Institutional buying",""),IF(AW468="Y","Long buildup",""),IF(AX468="Y","Momentum leader","")))</f>
        <v/>
      </c>
      <c r="BA468" s="94">
        <f>IF(BW468="","","Passes "&amp;AY468&amp;" of 5 buy-side scans"&amp;IF(G468="Y","; RED FLAG: filter out using Red flag column",""))</f>
        <v/>
      </c>
      <c r="BB468" s="91" t="inlineStr">
        <is>
          <t>None</t>
        </is>
      </c>
      <c r="BC468" s="92" t="inlineStr">
        <is>
          <t>N</t>
        </is>
      </c>
      <c r="BD468" s="94" t="n"/>
      <c r="BE468" s="94" t="n"/>
      <c r="BF468" s="92">
        <f>IF(R468*100000&gt;=Settings!$B$5,"Y","N")</f>
        <v/>
      </c>
      <c r="BG468" s="91">
        <f>IF(F468&gt;Settings!$B$6,"Y","N")</f>
        <v/>
      </c>
      <c r="BH468" s="97" t="n">
        <v>-19.75</v>
      </c>
      <c r="BI468" s="96" t="n">
        <v>0.42</v>
      </c>
      <c r="BJ468" s="96" t="n">
        <v>-7.97</v>
      </c>
      <c r="BK468" s="96" t="n">
        <v>-0.44</v>
      </c>
      <c r="BL468" s="96" t="n">
        <v>11.34</v>
      </c>
      <c r="BM468" s="96" t="n">
        <v>-1.79</v>
      </c>
      <c r="BN468" s="97" t="n">
        <v>-2.36</v>
      </c>
      <c r="BO468" s="96" t="n">
        <v>-5.4</v>
      </c>
      <c r="BP468" s="96" t="n">
        <v>-6.06</v>
      </c>
      <c r="BQ468" s="96" t="n">
        <v>-5.53</v>
      </c>
      <c r="BR468" s="91" t="inlineStr">
        <is>
          <t>Mixed</t>
        </is>
      </c>
      <c r="BS468" s="91" t="inlineStr">
        <is>
          <t>None</t>
        </is>
      </c>
      <c r="BT468" s="96" t="n">
        <v>43</v>
      </c>
      <c r="BU468" s="91" t="inlineStr">
        <is>
          <t>N</t>
        </is>
      </c>
      <c r="BV468" s="99">
        <f>IF(OR(BF468&lt;&gt;"Y",BG468&lt;&gt;"Y"),"",(AND(ISNUMBER(BQ468),BQ468&gt;0))+(BR468="Stacked up")+(AND(ISNUMBER(BH468),BH468&gt;=-Settings!$B$17))+(AND(ISNUMBER(BK468),ISNUMBER(BM468),BK468&gt;0,BM468&gt;0))+(AND(ISNUMBER(AQ468),AQ468&gt;=Settings!$B$18))+(AND(ISNUMBER(BT468),BT468&gt;=Settings!$B$19,BT468&lt;=Settings!$B$20))+(AND(ISNUMBER(AS468),AS468&gt;0))+(AND(ISNUMBER(T468),ISNUMBER(M468),T468&gt;=Settings!$B$21,M468&gt;0))+(AND(ISNUMBER(AD468),ISNUMBER(M468),AD468&gt;=Settings!$B$22,M468&gt;0))+(AY468&gt;=1))</f>
        <v/>
      </c>
      <c r="BW468" s="91">
        <f>IF(OR(AY468=0,BF468&lt;&gt;"Y",BG468&lt;&gt;"Y"),"",1+SUMPRODUCT(($A$6:$A$2604=A468)*($AY$6:$AY$2604&gt;0)*($BF$6:$BF$2604="Y")*($BG$6:$BG$2604="Y")*(($AY$6:$AY$2604&gt;AY468)+($AY$6:$AY$2604=AY468)*($AD$6:$AD$2604&gt;AD468))))</f>
        <v/>
      </c>
    </row>
    <row r="469" ht="23.85" customHeight="1" s="55">
      <c r="A469" s="90" t="n">
        <v>46296</v>
      </c>
      <c r="B469" s="91" t="inlineStr">
        <is>
          <t>JPPOWER</t>
        </is>
      </c>
      <c r="C469" s="91" t="inlineStr">
        <is>
          <t>INE351F01018</t>
        </is>
      </c>
      <c r="D469" s="91" t="inlineStr">
        <is>
          <t>Power</t>
        </is>
      </c>
      <c r="E469" s="91" t="inlineStr">
        <is>
          <t>Smallcap 250</t>
        </is>
      </c>
      <c r="F469" s="93" t="n">
        <v>10143</v>
      </c>
      <c r="G469" s="92" t="inlineStr">
        <is>
          <t>N</t>
        </is>
      </c>
      <c r="H469" s="94" t="n"/>
      <c r="I469" s="91" t="inlineStr">
        <is>
          <t>N</t>
        </is>
      </c>
      <c r="J469" s="92">
        <f>IF(K469="","N","Y")</f>
        <v/>
      </c>
      <c r="K469" s="94">
        <f>_xlfn.TEXTJOIN("; ",TRUE,IF(P469="52-wk low","52-wk low",""),IF(AND(AD469&gt;=Settings!$B$12,M469&lt;0),"Distribution",""),IF(AND(AJ469="Y",M469&lt;0,AK469&lt;-Settings!$B$13),"Long unwinding",""),IF(AND(AJ469="Y",M469&lt;0,AK469&gt;Settings!$B$13),"Short buildup",""))</f>
        <v/>
      </c>
      <c r="L469" s="95" t="n">
        <v>14.8</v>
      </c>
      <c r="M469" s="96" t="n">
        <v>-2.18</v>
      </c>
      <c r="N469" s="93" t="n">
        <v>1733</v>
      </c>
      <c r="O469" s="91" t="inlineStr">
        <is>
          <t>None</t>
        </is>
      </c>
      <c r="P469" s="91" t="inlineStr">
        <is>
          <t>None</t>
        </is>
      </c>
      <c r="Q469" s="97" t="n">
        <v>414.02</v>
      </c>
      <c r="R469" s="96" t="n">
        <v>694.01</v>
      </c>
      <c r="S469" s="96" t="n">
        <v>0.61</v>
      </c>
      <c r="T469" s="96" t="n">
        <v>0.72</v>
      </c>
      <c r="U469" s="96" t="n">
        <v>0.42</v>
      </c>
      <c r="V469" s="103" t="n">
        <v>0.7</v>
      </c>
      <c r="W469" s="102" t="n">
        <v>2</v>
      </c>
      <c r="X469" s="93" t="n"/>
      <c r="Y469" s="91" t="inlineStr">
        <is>
          <t>By volume</t>
        </is>
      </c>
      <c r="Z469" s="99" t="n">
        <v>37.16</v>
      </c>
      <c r="AA469" s="96" t="n">
        <v>1.08</v>
      </c>
      <c r="AB469" s="96" t="n">
        <v>1.05</v>
      </c>
      <c r="AC469" s="96" t="n">
        <v>0.93</v>
      </c>
      <c r="AD469" s="96" t="n">
        <v>0.93</v>
      </c>
      <c r="AE469" s="96" t="n">
        <v>0.54</v>
      </c>
      <c r="AF469" s="103" t="n">
        <v>0.84</v>
      </c>
      <c r="AG469" s="91" t="inlineStr">
        <is>
          <t>Normal</t>
        </is>
      </c>
      <c r="AH469" s="100" t="n">
        <v>0</v>
      </c>
      <c r="AI469" s="101" t="n">
        <v>0</v>
      </c>
      <c r="AJ469" s="92" t="inlineStr">
        <is>
          <t>N</t>
        </is>
      </c>
      <c r="AK469" s="96" t="n"/>
      <c r="AL469" s="91" t="inlineStr">
        <is>
          <t>n/a</t>
        </is>
      </c>
      <c r="AM469" s="93" t="n"/>
      <c r="AN469" s="92" t="inlineStr">
        <is>
          <t>None</t>
        </is>
      </c>
      <c r="AO469" s="102" t="n">
        <v>0</v>
      </c>
      <c r="AP469" s="103" t="n">
        <v>0.72</v>
      </c>
      <c r="AQ469" s="102" t="n">
        <v>40</v>
      </c>
      <c r="AR469" s="91" t="inlineStr">
        <is>
          <t>N</t>
        </is>
      </c>
      <c r="AS469" s="104" t="n">
        <v>3.38</v>
      </c>
      <c r="AT469" s="92">
        <f>IF(AND(P469="52-wk high",T469&gt;=Settings!$B$7),"Y","N")</f>
        <v/>
      </c>
      <c r="AU469" s="91">
        <f>IF(AND(AD469&gt;=Settings!$B$8,M469&gt;0),"Y","N")</f>
        <v/>
      </c>
      <c r="AV469" s="91">
        <f>IF(OR(AH469&gt;Settings!$B$9,AI469&gt;Settings!$B$9),"Y","N")</f>
        <v/>
      </c>
      <c r="AW469" s="91">
        <f>IF(AJ469&lt;&gt;"Y","n/a",IF(AND(M469&gt;0,AK469&gt;Settings!$B$10),"Y","N"))</f>
        <v/>
      </c>
      <c r="AX469" s="91">
        <f>IF(AO469&gt;=Settings!$B$11,"Y","N")</f>
        <v/>
      </c>
      <c r="AY469" s="99">
        <f>(AT469="Y")+(AU469="Y")+(AV469="Y")+(AW469="Y")+(AX469="Y")</f>
        <v/>
      </c>
      <c r="AZ469" s="94">
        <f>IF(AY469=0,"None",_xlfn.TEXTJOIN(", ",TRUE(),IF(AT469="Y","Breakout",""),IF(AU469="Y","Accumulation",""),IF(AV469="Y","Institutional buying",""),IF(AW469="Y","Long buildup",""),IF(AX469="Y","Momentum leader","")))</f>
        <v/>
      </c>
      <c r="BA469" s="94">
        <f>IF(BW469="","","Passes "&amp;AY469&amp;" of 5 buy-side scans"&amp;IF(G469="Y","; RED FLAG: filter out using Red flag column",""))</f>
        <v/>
      </c>
      <c r="BB469" s="91" t="inlineStr">
        <is>
          <t>None</t>
        </is>
      </c>
      <c r="BC469" s="92" t="inlineStr">
        <is>
          <t>N</t>
        </is>
      </c>
      <c r="BD469" s="94" t="n"/>
      <c r="BE469" s="94" t="n"/>
      <c r="BF469" s="92">
        <f>IF(R469*100000&gt;=Settings!$B$5,"Y","N")</f>
        <v/>
      </c>
      <c r="BG469" s="91">
        <f>IF(F469&gt;Settings!$B$6,"Y","N")</f>
        <v/>
      </c>
      <c r="BH469" s="97" t="n">
        <v>-39.59</v>
      </c>
      <c r="BI469" s="96" t="n">
        <v>-6.57</v>
      </c>
      <c r="BJ469" s="96" t="n">
        <v>-10.63</v>
      </c>
      <c r="BK469" s="96" t="n">
        <v>-17.55</v>
      </c>
      <c r="BL469" s="96" t="n">
        <v>-0.9399999999999999</v>
      </c>
      <c r="BM469" s="96" t="n">
        <v>-16.67</v>
      </c>
      <c r="BN469" s="97" t="n">
        <v>-6.57</v>
      </c>
      <c r="BO469" s="96" t="n">
        <v>-10.3</v>
      </c>
      <c r="BP469" s="96" t="n">
        <v>-12.59</v>
      </c>
      <c r="BQ469" s="96" t="n">
        <v>-13.84</v>
      </c>
      <c r="BR469" s="91" t="inlineStr">
        <is>
          <t>Stacked down</t>
        </is>
      </c>
      <c r="BS469" s="91" t="inlineStr">
        <is>
          <t>None</t>
        </is>
      </c>
      <c r="BT469" s="96" t="n">
        <v>26.5</v>
      </c>
      <c r="BU469" s="91" t="inlineStr">
        <is>
          <t>N</t>
        </is>
      </c>
      <c r="BV469" s="99">
        <f>IF(OR(BF469&lt;&gt;"Y",BG469&lt;&gt;"Y"),"",(AND(ISNUMBER(BQ469),BQ469&gt;0))+(BR469="Stacked up")+(AND(ISNUMBER(BH469),BH469&gt;=-Settings!$B$17))+(AND(ISNUMBER(BK469),ISNUMBER(BM469),BK469&gt;0,BM469&gt;0))+(AND(ISNUMBER(AQ469),AQ469&gt;=Settings!$B$18))+(AND(ISNUMBER(BT469),BT469&gt;=Settings!$B$19,BT469&lt;=Settings!$B$20))+(AND(ISNUMBER(AS469),AS469&gt;0))+(AND(ISNUMBER(T469),ISNUMBER(M469),T469&gt;=Settings!$B$21,M469&gt;0))+(AND(ISNUMBER(AD469),ISNUMBER(M469),AD469&gt;=Settings!$B$22,M469&gt;0))+(AY469&gt;=1))</f>
        <v/>
      </c>
      <c r="BW469" s="91">
        <f>IF(OR(AY469=0,BF469&lt;&gt;"Y",BG469&lt;&gt;"Y"),"",1+SUMPRODUCT(($A$6:$A$2604=A469)*($AY$6:$AY$2604&gt;0)*($BF$6:$BF$2604="Y")*($BG$6:$BG$2604="Y")*(($AY$6:$AY$2604&gt;AY469)+($AY$6:$AY$2604=AY469)*($AD$6:$AD$2604&gt;AD469))))</f>
        <v/>
      </c>
    </row>
    <row r="470" ht="23.85" customHeight="1" s="55">
      <c r="A470" s="90" t="n">
        <v>46296</v>
      </c>
      <c r="B470" s="91" t="inlineStr">
        <is>
          <t>RITES</t>
        </is>
      </c>
      <c r="C470" s="91" t="inlineStr">
        <is>
          <t>INE320J01015</t>
        </is>
      </c>
      <c r="D470" s="91" t="inlineStr">
        <is>
          <t>Construction</t>
        </is>
      </c>
      <c r="E470" s="91" t="inlineStr">
        <is>
          <t>Smallcap 250</t>
        </is>
      </c>
      <c r="F470" s="93" t="n">
        <v>10068</v>
      </c>
      <c r="G470" s="92" t="inlineStr">
        <is>
          <t>N</t>
        </is>
      </c>
      <c r="H470" s="94" t="n"/>
      <c r="I470" s="91" t="inlineStr">
        <is>
          <t>N</t>
        </is>
      </c>
      <c r="J470" s="92">
        <f>IF(K470="","N","Y")</f>
        <v/>
      </c>
      <c r="K470" s="94">
        <f>_xlfn.TEXTJOIN("; ",TRUE,IF(P470="52-wk low","52-wk low",""),IF(AND(AD470&gt;=Settings!$B$12,M470&lt;0),"Distribution",""),IF(AND(AJ470="Y",M470&lt;0,AK470&lt;-Settings!$B$13),"Long unwinding",""),IF(AND(AJ470="Y",M470&lt;0,AK470&gt;Settings!$B$13),"Short buildup",""))</f>
        <v/>
      </c>
      <c r="L470" s="95" t="n">
        <v>209.48</v>
      </c>
      <c r="M470" s="96" t="n">
        <v>0.21</v>
      </c>
      <c r="N470" s="93" t="n">
        <v>521</v>
      </c>
      <c r="O470" s="91" t="inlineStr">
        <is>
          <t>None</t>
        </is>
      </c>
      <c r="P470" s="91" t="inlineStr">
        <is>
          <t>None</t>
        </is>
      </c>
      <c r="Q470" s="97" t="n">
        <v>213.9</v>
      </c>
      <c r="R470" s="96" t="n">
        <v>39</v>
      </c>
      <c r="S470" s="96" t="n">
        <v>7.52</v>
      </c>
      <c r="T470" s="96" t="n">
        <v>14.31</v>
      </c>
      <c r="U470" s="96" t="n">
        <v>6.51</v>
      </c>
      <c r="V470" s="103" t="n">
        <v>1.12</v>
      </c>
      <c r="W470" s="102" t="n">
        <v>2</v>
      </c>
      <c r="X470" s="93" t="n">
        <v>11</v>
      </c>
      <c r="Y470" s="91" t="inlineStr">
        <is>
          <t>None</t>
        </is>
      </c>
      <c r="Z470" s="99" t="n">
        <v>4.27</v>
      </c>
      <c r="AA470" s="96" t="n">
        <v>0.11</v>
      </c>
      <c r="AB470" s="96" t="n">
        <v>0.1</v>
      </c>
      <c r="AC470" s="96" t="n">
        <v>4.64</v>
      </c>
      <c r="AD470" s="96" t="n">
        <v>4.16</v>
      </c>
      <c r="AE470" s="96" t="n">
        <v>2.96</v>
      </c>
      <c r="AF470" s="103" t="n">
        <v>0.67</v>
      </c>
      <c r="AG470" s="91" t="inlineStr">
        <is>
          <t>Normal</t>
        </is>
      </c>
      <c r="AH470" s="100" t="n">
        <v>0</v>
      </c>
      <c r="AI470" s="101" t="n">
        <v>0</v>
      </c>
      <c r="AJ470" s="92" t="inlineStr">
        <is>
          <t>N</t>
        </is>
      </c>
      <c r="AK470" s="96" t="n"/>
      <c r="AL470" s="91" t="inlineStr">
        <is>
          <t>n/a</t>
        </is>
      </c>
      <c r="AM470" s="93" t="n"/>
      <c r="AN470" s="92" t="inlineStr">
        <is>
          <t>Smallcap250 MQ 100</t>
        </is>
      </c>
      <c r="AO470" s="102" t="n">
        <v>1</v>
      </c>
      <c r="AP470" s="103" t="n">
        <v>0.78</v>
      </c>
      <c r="AQ470" s="102" t="n">
        <v>48</v>
      </c>
      <c r="AR470" s="91" t="inlineStr">
        <is>
          <t>N</t>
        </is>
      </c>
      <c r="AS470" s="104" t="n">
        <v>0.78</v>
      </c>
      <c r="AT470" s="92">
        <f>IF(AND(P470="52-wk high",T470&gt;=Settings!$B$7),"Y","N")</f>
        <v/>
      </c>
      <c r="AU470" s="91">
        <f>IF(AND(AD470&gt;=Settings!$B$8,M470&gt;0),"Y","N")</f>
        <v/>
      </c>
      <c r="AV470" s="91">
        <f>IF(OR(AH470&gt;Settings!$B$9,AI470&gt;Settings!$B$9),"Y","N")</f>
        <v/>
      </c>
      <c r="AW470" s="91">
        <f>IF(AJ470&lt;&gt;"Y","n/a",IF(AND(M470&gt;0,AK470&gt;Settings!$B$10),"Y","N"))</f>
        <v/>
      </c>
      <c r="AX470" s="91">
        <f>IF(AO470&gt;=Settings!$B$11,"Y","N")</f>
        <v/>
      </c>
      <c r="AY470" s="99">
        <f>(AT470="Y")+(AU470="Y")+(AV470="Y")+(AW470="Y")+(AX470="Y")</f>
        <v/>
      </c>
      <c r="AZ470" s="94">
        <f>IF(AY470=0,"None",_xlfn.TEXTJOIN(", ",TRUE(),IF(AT470="Y","Breakout",""),IF(AU470="Y","Accumulation",""),IF(AV470="Y","Institutional buying",""),IF(AW470="Y","Long buildup",""),IF(AX470="Y","Momentum leader","")))</f>
        <v/>
      </c>
      <c r="BA470" s="94">
        <f>IF(BW470="","","Passes "&amp;AY470&amp;" of 5 buy-side scans"&amp;IF(G470="Y","; RED FLAG: filter out using Red flag column",""))</f>
        <v/>
      </c>
      <c r="BB470" s="91" t="inlineStr">
        <is>
          <t>None</t>
        </is>
      </c>
      <c r="BC470" s="92" t="inlineStr">
        <is>
          <t>N</t>
        </is>
      </c>
      <c r="BD470" s="94" t="n"/>
      <c r="BE470" s="94" t="n"/>
      <c r="BF470" s="92">
        <f>IF(R470*100000&gt;=Settings!$B$5,"Y","N")</f>
        <v/>
      </c>
      <c r="BG470" s="91">
        <f>IF(F470&gt;Settings!$B$6,"Y","N")</f>
        <v/>
      </c>
      <c r="BH470" s="97" t="n">
        <v>-19.34</v>
      </c>
      <c r="BI470" s="96" t="n">
        <v>3.84</v>
      </c>
      <c r="BJ470" s="96" t="n">
        <v>-3.19</v>
      </c>
      <c r="BK470" s="96" t="n">
        <v>-10.17</v>
      </c>
      <c r="BL470" s="96" t="n">
        <v>10.6</v>
      </c>
      <c r="BM470" s="96" t="n">
        <v>-16.81</v>
      </c>
      <c r="BN470" s="97" t="n">
        <v>1.44</v>
      </c>
      <c r="BO470" s="96" t="n">
        <v>-0.9</v>
      </c>
      <c r="BP470" s="96" t="n">
        <v>-2.02</v>
      </c>
      <c r="BQ470" s="96" t="n">
        <v>-4.46</v>
      </c>
      <c r="BR470" s="91" t="inlineStr">
        <is>
          <t>Mixed</t>
        </is>
      </c>
      <c r="BS470" s="91" t="inlineStr">
        <is>
          <t>None</t>
        </is>
      </c>
      <c r="BT470" s="96" t="n">
        <v>56.9</v>
      </c>
      <c r="BU470" s="91" t="inlineStr">
        <is>
          <t>N</t>
        </is>
      </c>
      <c r="BV470" s="99">
        <f>IF(OR(BF470&lt;&gt;"Y",BG470&lt;&gt;"Y"),"",(AND(ISNUMBER(BQ470),BQ470&gt;0))+(BR470="Stacked up")+(AND(ISNUMBER(BH470),BH470&gt;=-Settings!$B$17))+(AND(ISNUMBER(BK470),ISNUMBER(BM470),BK470&gt;0,BM470&gt;0))+(AND(ISNUMBER(AQ470),AQ470&gt;=Settings!$B$18))+(AND(ISNUMBER(BT470),BT470&gt;=Settings!$B$19,BT470&lt;=Settings!$B$20))+(AND(ISNUMBER(AS470),AS470&gt;0))+(AND(ISNUMBER(T470),ISNUMBER(M470),T470&gt;=Settings!$B$21,M470&gt;0))+(AND(ISNUMBER(AD470),ISNUMBER(M470),AD470&gt;=Settings!$B$22,M470&gt;0))+(AY470&gt;=1))</f>
        <v/>
      </c>
      <c r="BW470" s="91">
        <f>IF(OR(AY470=0,BF470&lt;&gt;"Y",BG470&lt;&gt;"Y"),"",1+SUMPRODUCT(($A$6:$A$2604=A470)*($AY$6:$AY$2604&gt;0)*($BF$6:$BF$2604="Y")*($BG$6:$BG$2604="Y")*(($AY$6:$AY$2604&gt;AY470)+($AY$6:$AY$2604=AY470)*($AD$6:$AD$2604&gt;AD470))))</f>
        <v/>
      </c>
    </row>
    <row r="471" ht="23.85" customHeight="1" s="55">
      <c r="A471" s="90" t="n">
        <v>46296</v>
      </c>
      <c r="B471" s="91" t="inlineStr">
        <is>
          <t>KEC</t>
        </is>
      </c>
      <c r="C471" s="91" t="inlineStr">
        <is>
          <t>INE389H01022</t>
        </is>
      </c>
      <c r="D471" s="91" t="inlineStr">
        <is>
          <t>Construction</t>
        </is>
      </c>
      <c r="E471" s="91" t="inlineStr">
        <is>
          <t>Smallcap 250</t>
        </is>
      </c>
      <c r="F471" s="93" t="n">
        <v>9912</v>
      </c>
      <c r="G471" s="92" t="inlineStr">
        <is>
          <t>N</t>
        </is>
      </c>
      <c r="H471" s="94" t="n"/>
      <c r="I471" s="91" t="inlineStr">
        <is>
          <t>N</t>
        </is>
      </c>
      <c r="J471" s="92">
        <f>IF(K471="","N","Y")</f>
        <v/>
      </c>
      <c r="K471" s="94">
        <f>_xlfn.TEXTJOIN("; ",TRUE,IF(P471="52-wk low","52-wk low",""),IF(AND(AD471&gt;=Settings!$B$12,M471&lt;0),"Distribution",""),IF(AND(AJ471="Y",M471&lt;0,AK471&lt;-Settings!$B$13),"Long unwinding",""),IF(AND(AJ471="Y",M471&lt;0,AK471&gt;Settings!$B$13),"Short buildup",""))</f>
        <v/>
      </c>
      <c r="L471" s="95" t="n">
        <v>372.35</v>
      </c>
      <c r="M471" s="96" t="n">
        <v>-1.3</v>
      </c>
      <c r="N471" s="93" t="n">
        <v>1205</v>
      </c>
      <c r="O471" s="91" t="inlineStr">
        <is>
          <t>None</t>
        </is>
      </c>
      <c r="P471" s="91" t="inlineStr">
        <is>
          <t>52-wk low</t>
        </is>
      </c>
      <c r="Q471" s="97" t="n">
        <v>6.25</v>
      </c>
      <c r="R471" s="96" t="n">
        <v>11.21</v>
      </c>
      <c r="S471" s="96" t="n">
        <v>0.5600000000000001</v>
      </c>
      <c r="T471" s="96" t="n">
        <v>0.59</v>
      </c>
      <c r="U471" s="96" t="n">
        <v>0.51</v>
      </c>
      <c r="V471" s="103" t="n">
        <v>0.92</v>
      </c>
      <c r="W471" s="102" t="n">
        <v>5</v>
      </c>
      <c r="X471" s="93" t="n"/>
      <c r="Y471" s="91" t="inlineStr">
        <is>
          <t>None</t>
        </is>
      </c>
      <c r="Z471" s="99" t="n">
        <v>38.47</v>
      </c>
      <c r="AA471" s="96" t="n">
        <v>0.86</v>
      </c>
      <c r="AB471" s="96" t="n">
        <v>0.77</v>
      </c>
      <c r="AC471" s="96" t="n">
        <v>0.55</v>
      </c>
      <c r="AD471" s="96" t="n">
        <v>0.48</v>
      </c>
      <c r="AE471" s="96" t="n">
        <v>0.46</v>
      </c>
      <c r="AF471" s="103" t="n">
        <v>0.91</v>
      </c>
      <c r="AG471" s="91" t="inlineStr">
        <is>
          <t>Normal</t>
        </is>
      </c>
      <c r="AH471" s="100" t="n">
        <v>0</v>
      </c>
      <c r="AI471" s="101" t="n">
        <v>0</v>
      </c>
      <c r="AJ471" s="92" t="inlineStr">
        <is>
          <t>N</t>
        </is>
      </c>
      <c r="AK471" s="96" t="n"/>
      <c r="AL471" s="91" t="inlineStr">
        <is>
          <t>n/a</t>
        </is>
      </c>
      <c r="AM471" s="93" t="n"/>
      <c r="AN471" s="92" t="inlineStr">
        <is>
          <t>None</t>
        </is>
      </c>
      <c r="AO471" s="102" t="n">
        <v>0</v>
      </c>
      <c r="AP471" s="103" t="n">
        <v>0.43</v>
      </c>
      <c r="AQ471" s="102" t="n">
        <v>1</v>
      </c>
      <c r="AR471" s="91" t="inlineStr">
        <is>
          <t>N</t>
        </is>
      </c>
      <c r="AS471" s="104" t="n">
        <v>0.78</v>
      </c>
      <c r="AT471" s="92">
        <f>IF(AND(P471="52-wk high",T471&gt;=Settings!$B$7),"Y","N")</f>
        <v/>
      </c>
      <c r="AU471" s="91">
        <f>IF(AND(AD471&gt;=Settings!$B$8,M471&gt;0),"Y","N")</f>
        <v/>
      </c>
      <c r="AV471" s="91">
        <f>IF(OR(AH471&gt;Settings!$B$9,AI471&gt;Settings!$B$9),"Y","N")</f>
        <v/>
      </c>
      <c r="AW471" s="91">
        <f>IF(AJ471&lt;&gt;"Y","n/a",IF(AND(M471&gt;0,AK471&gt;Settings!$B$10),"Y","N"))</f>
        <v/>
      </c>
      <c r="AX471" s="91">
        <f>IF(AO471&gt;=Settings!$B$11,"Y","N")</f>
        <v/>
      </c>
      <c r="AY471" s="99">
        <f>(AT471="Y")+(AU471="Y")+(AV471="Y")+(AW471="Y")+(AX471="Y")</f>
        <v/>
      </c>
      <c r="AZ471" s="94">
        <f>IF(AY471=0,"None",_xlfn.TEXTJOIN(", ",TRUE(),IF(AT471="Y","Breakout",""),IF(AU471="Y","Accumulation",""),IF(AV471="Y","Institutional buying",""),IF(AW471="Y","Long buildup",""),IF(AX471="Y","Momentum leader","")))</f>
        <v/>
      </c>
      <c r="BA471" s="94">
        <f>IF(BW471="","","Passes "&amp;AY471&amp;" of 5 buy-side scans"&amp;IF(G471="Y","; RED FLAG: filter out using Red flag column",""))</f>
        <v/>
      </c>
      <c r="BB471" s="91" t="inlineStr">
        <is>
          <t>None</t>
        </is>
      </c>
      <c r="BC471" s="92" t="inlineStr">
        <is>
          <t>N</t>
        </is>
      </c>
      <c r="BD471" s="94" t="n"/>
      <c r="BE471" s="94" t="n"/>
      <c r="BF471" s="92">
        <f>IF(R471*100000&gt;=Settings!$B$5,"Y","N")</f>
        <v/>
      </c>
      <c r="BG471" s="91">
        <f>IF(F471&gt;Settings!$B$6,"Y","N")</f>
        <v/>
      </c>
      <c r="BH471" s="97" t="n">
        <v>-58.3</v>
      </c>
      <c r="BI471" s="96" t="n">
        <v>-5.83</v>
      </c>
      <c r="BJ471" s="96" t="n">
        <v>-10.71</v>
      </c>
      <c r="BK471" s="96" t="n">
        <v>-28.59</v>
      </c>
      <c r="BL471" s="96" t="n">
        <v>-28.68</v>
      </c>
      <c r="BM471" s="96" t="n">
        <v>-56.38</v>
      </c>
      <c r="BN471" s="97" t="n">
        <v>-6.51</v>
      </c>
      <c r="BO471" s="96" t="n">
        <v>-12.62</v>
      </c>
      <c r="BP471" s="96" t="n">
        <v>-20.25</v>
      </c>
      <c r="BQ471" s="96" t="n">
        <v>-31.26</v>
      </c>
      <c r="BR471" s="91" t="inlineStr">
        <is>
          <t>Stacked down</t>
        </is>
      </c>
      <c r="BS471" s="91" t="inlineStr">
        <is>
          <t>None</t>
        </is>
      </c>
      <c r="BT471" s="96" t="n">
        <v>26.6</v>
      </c>
      <c r="BU471" s="91" t="inlineStr">
        <is>
          <t>N</t>
        </is>
      </c>
      <c r="BV471" s="99">
        <f>IF(OR(BF471&lt;&gt;"Y",BG471&lt;&gt;"Y"),"",(AND(ISNUMBER(BQ471),BQ471&gt;0))+(BR471="Stacked up")+(AND(ISNUMBER(BH471),BH471&gt;=-Settings!$B$17))+(AND(ISNUMBER(BK471),ISNUMBER(BM471),BK471&gt;0,BM471&gt;0))+(AND(ISNUMBER(AQ471),AQ471&gt;=Settings!$B$18))+(AND(ISNUMBER(BT471),BT471&gt;=Settings!$B$19,BT471&lt;=Settings!$B$20))+(AND(ISNUMBER(AS471),AS471&gt;0))+(AND(ISNUMBER(T471),ISNUMBER(M471),T471&gt;=Settings!$B$21,M471&gt;0))+(AND(ISNUMBER(AD471),ISNUMBER(M471),AD471&gt;=Settings!$B$22,M471&gt;0))+(AY471&gt;=1))</f>
        <v/>
      </c>
      <c r="BW471" s="91">
        <f>IF(OR(AY471=0,BF471&lt;&gt;"Y",BG471&lt;&gt;"Y"),"",1+SUMPRODUCT(($A$6:$A$2604=A471)*($AY$6:$AY$2604&gt;0)*($BF$6:$BF$2604="Y")*($BG$6:$BG$2604="Y")*(($AY$6:$AY$2604&gt;AY471)+($AY$6:$AY$2604=AY471)*($AD$6:$AD$2604&gt;AD471))))</f>
        <v/>
      </c>
    </row>
    <row r="472" ht="23.85" customHeight="1" s="55">
      <c r="A472" s="90" t="n">
        <v>46296</v>
      </c>
      <c r="B472" s="91" t="inlineStr">
        <is>
          <t>ZENSARTECH</t>
        </is>
      </c>
      <c r="C472" s="91" t="inlineStr">
        <is>
          <t>INE520A01027</t>
        </is>
      </c>
      <c r="D472" s="91" t="inlineStr">
        <is>
          <t>Information Technology</t>
        </is>
      </c>
      <c r="E472" s="91" t="inlineStr">
        <is>
          <t>Smallcap 250</t>
        </is>
      </c>
      <c r="F472" s="93" t="n">
        <v>9885</v>
      </c>
      <c r="G472" s="92" t="inlineStr">
        <is>
          <t>N</t>
        </is>
      </c>
      <c r="H472" s="94" t="n"/>
      <c r="I472" s="91" t="inlineStr">
        <is>
          <t>N</t>
        </is>
      </c>
      <c r="J472" s="92">
        <f>IF(K472="","N","Y")</f>
        <v/>
      </c>
      <c r="K472" s="94">
        <f>_xlfn.TEXTJOIN("; ",TRUE,IF(P472="52-wk low","52-wk low",""),IF(AND(AD472&gt;=Settings!$B$12,M472&lt;0),"Distribution",""),IF(AND(AJ472="Y",M472&lt;0,AK472&lt;-Settings!$B$13),"Long unwinding",""),IF(AND(AJ472="Y",M472&lt;0,AK472&gt;Settings!$B$13),"Short buildup",""))</f>
        <v/>
      </c>
      <c r="L472" s="95" t="n">
        <v>434.35</v>
      </c>
      <c r="M472" s="96" t="n">
        <v>2.9</v>
      </c>
      <c r="N472" s="93" t="n">
        <v>125</v>
      </c>
      <c r="O472" s="91" t="inlineStr">
        <is>
          <t>None</t>
        </is>
      </c>
      <c r="P472" s="91" t="inlineStr">
        <is>
          <t>None</t>
        </is>
      </c>
      <c r="Q472" s="97" t="n">
        <v>18.44</v>
      </c>
      <c r="R472" s="96" t="n">
        <v>35.93</v>
      </c>
      <c r="S472" s="96" t="n">
        <v>0.52</v>
      </c>
      <c r="T472" s="96" t="n">
        <v>0.83</v>
      </c>
      <c r="U472" s="96" t="n">
        <v>0.5</v>
      </c>
      <c r="V472" s="103" t="n">
        <v>0.97</v>
      </c>
      <c r="W472" s="102" t="n">
        <v>2</v>
      </c>
      <c r="X472" s="93" t="n"/>
      <c r="Y472" s="91" t="inlineStr">
        <is>
          <t>None</t>
        </is>
      </c>
      <c r="Z472" s="99" t="n">
        <v>23.27</v>
      </c>
      <c r="AA472" s="96" t="n">
        <v>0.7</v>
      </c>
      <c r="AB472" s="96" t="n">
        <v>0.68</v>
      </c>
      <c r="AC472" s="96" t="n">
        <v>1</v>
      </c>
      <c r="AD472" s="96" t="n">
        <v>1.07</v>
      </c>
      <c r="AE472" s="96" t="n">
        <v>0.86</v>
      </c>
      <c r="AF472" s="103" t="n">
        <v>0.9</v>
      </c>
      <c r="AG472" s="91" t="inlineStr">
        <is>
          <t>Normal</t>
        </is>
      </c>
      <c r="AH472" s="100" t="n">
        <v>0</v>
      </c>
      <c r="AI472" s="101" t="n">
        <v>0</v>
      </c>
      <c r="AJ472" s="92" t="inlineStr">
        <is>
          <t>N</t>
        </is>
      </c>
      <c r="AK472" s="96" t="n"/>
      <c r="AL472" s="91" t="inlineStr">
        <is>
          <t>n/a</t>
        </is>
      </c>
      <c r="AM472" s="93" t="n"/>
      <c r="AN472" s="92" t="inlineStr">
        <is>
          <t>Smallcap250 MQ 100</t>
        </is>
      </c>
      <c r="AO472" s="102" t="n">
        <v>1</v>
      </c>
      <c r="AP472" s="103" t="n">
        <v>0.5</v>
      </c>
      <c r="AQ472" s="102" t="n">
        <v>4</v>
      </c>
      <c r="AR472" s="91" t="inlineStr">
        <is>
          <t>N</t>
        </is>
      </c>
      <c r="AS472" s="104" t="n">
        <v>-0.75</v>
      </c>
      <c r="AT472" s="92">
        <f>IF(AND(P472="52-wk high",T472&gt;=Settings!$B$7),"Y","N")</f>
        <v/>
      </c>
      <c r="AU472" s="91">
        <f>IF(AND(AD472&gt;=Settings!$B$8,M472&gt;0),"Y","N")</f>
        <v/>
      </c>
      <c r="AV472" s="91">
        <f>IF(OR(AH472&gt;Settings!$B$9,AI472&gt;Settings!$B$9),"Y","N")</f>
        <v/>
      </c>
      <c r="AW472" s="91">
        <f>IF(AJ472&lt;&gt;"Y","n/a",IF(AND(M472&gt;0,AK472&gt;Settings!$B$10),"Y","N"))</f>
        <v/>
      </c>
      <c r="AX472" s="91">
        <f>IF(AO472&gt;=Settings!$B$11,"Y","N")</f>
        <v/>
      </c>
      <c r="AY472" s="99">
        <f>(AT472="Y")+(AU472="Y")+(AV472="Y")+(AW472="Y")+(AX472="Y")</f>
        <v/>
      </c>
      <c r="AZ472" s="94">
        <f>IF(AY472=0,"None",_xlfn.TEXTJOIN(", ",TRUE(),IF(AT472="Y","Breakout",""),IF(AU472="Y","Accumulation",""),IF(AV472="Y","Institutional buying",""),IF(AW472="Y","Long buildup",""),IF(AX472="Y","Momentum leader","")))</f>
        <v/>
      </c>
      <c r="BA472" s="94">
        <f>IF(BW472="","","Passes "&amp;AY472&amp;" of 5 buy-side scans"&amp;IF(G472="Y","; RED FLAG: filter out using Red flag column",""))</f>
        <v/>
      </c>
      <c r="BB472" s="91" t="inlineStr">
        <is>
          <t>None</t>
        </is>
      </c>
      <c r="BC472" s="92" t="inlineStr">
        <is>
          <t>N</t>
        </is>
      </c>
      <c r="BD472" s="94" t="n"/>
      <c r="BE472" s="94" t="n"/>
      <c r="BF472" s="92">
        <f>IF(R472*100000&gt;=Settings!$B$5,"Y","N")</f>
        <v/>
      </c>
      <c r="BG472" s="91">
        <f>IF(F472&gt;Settings!$B$6,"Y","N")</f>
        <v/>
      </c>
      <c r="BH472" s="97" t="n">
        <v>-47.16</v>
      </c>
      <c r="BI472" s="96" t="n">
        <v>2.79</v>
      </c>
      <c r="BJ472" s="96" t="n">
        <v>-8.16</v>
      </c>
      <c r="BK472" s="96" t="n">
        <v>1.95</v>
      </c>
      <c r="BL472" s="96" t="n">
        <v>-19.3</v>
      </c>
      <c r="BM472" s="96" t="n">
        <v>-43.5</v>
      </c>
      <c r="BN472" s="97" t="n">
        <v>-1.41</v>
      </c>
      <c r="BO472" s="96" t="n">
        <v>-5.63</v>
      </c>
      <c r="BP472" s="96" t="n">
        <v>-10.71</v>
      </c>
      <c r="BQ472" s="96" t="n">
        <v>-20.1</v>
      </c>
      <c r="BR472" s="91" t="inlineStr">
        <is>
          <t>Stacked down</t>
        </is>
      </c>
      <c r="BS472" s="91" t="inlineStr">
        <is>
          <t>None</t>
        </is>
      </c>
      <c r="BT472" s="96" t="n">
        <v>46.8</v>
      </c>
      <c r="BU472" s="91" t="inlineStr">
        <is>
          <t>N</t>
        </is>
      </c>
      <c r="BV472" s="99">
        <f>IF(OR(BF472&lt;&gt;"Y",BG472&lt;&gt;"Y"),"",(AND(ISNUMBER(BQ472),BQ472&gt;0))+(BR472="Stacked up")+(AND(ISNUMBER(BH472),BH472&gt;=-Settings!$B$17))+(AND(ISNUMBER(BK472),ISNUMBER(BM472),BK472&gt;0,BM472&gt;0))+(AND(ISNUMBER(AQ472),AQ472&gt;=Settings!$B$18))+(AND(ISNUMBER(BT472),BT472&gt;=Settings!$B$19,BT472&lt;=Settings!$B$20))+(AND(ISNUMBER(AS472),AS472&gt;0))+(AND(ISNUMBER(T472),ISNUMBER(M472),T472&gt;=Settings!$B$21,M472&gt;0))+(AND(ISNUMBER(AD472),ISNUMBER(M472),AD472&gt;=Settings!$B$22,M472&gt;0))+(AY472&gt;=1))</f>
        <v/>
      </c>
      <c r="BW472" s="91">
        <f>IF(OR(AY472=0,BF472&lt;&gt;"Y",BG472&lt;&gt;"Y"),"",1+SUMPRODUCT(($A$6:$A$2604=A472)*($AY$6:$AY$2604&gt;0)*($BF$6:$BF$2604="Y")*($BG$6:$BG$2604="Y")*(($AY$6:$AY$2604&gt;AY472)+($AY$6:$AY$2604=AY472)*($AD$6:$AD$2604&gt;AD472))))</f>
        <v/>
      </c>
    </row>
    <row r="473" ht="23.85" customHeight="1" s="55">
      <c r="A473" s="90" t="n">
        <v>46296</v>
      </c>
      <c r="B473" s="91" t="inlineStr">
        <is>
          <t>ELECON</t>
        </is>
      </c>
      <c r="C473" s="91" t="inlineStr">
        <is>
          <t>INE205B01031</t>
        </is>
      </c>
      <c r="D473" s="91" t="inlineStr">
        <is>
          <t>Capital Goods</t>
        </is>
      </c>
      <c r="E473" s="91" t="inlineStr">
        <is>
          <t>Smallcap 250</t>
        </is>
      </c>
      <c r="F473" s="93" t="n">
        <v>9874</v>
      </c>
      <c r="G473" s="92" t="inlineStr">
        <is>
          <t>N</t>
        </is>
      </c>
      <c r="H473" s="94" t="n"/>
      <c r="I473" s="91" t="inlineStr">
        <is>
          <t>N</t>
        </is>
      </c>
      <c r="J473" s="92">
        <f>IF(K473="","N","Y")</f>
        <v/>
      </c>
      <c r="K473" s="94">
        <f>_xlfn.TEXTJOIN("; ",TRUE,IF(P473="52-wk low","52-wk low",""),IF(AND(AD473&gt;=Settings!$B$12,M473&lt;0),"Distribution",""),IF(AND(AJ473="Y",M473&lt;0,AK473&lt;-Settings!$B$13),"Long unwinding",""),IF(AND(AJ473="Y",M473&lt;0,AK473&gt;Settings!$B$13),"Short buildup",""))</f>
        <v/>
      </c>
      <c r="L473" s="95" t="n">
        <v>440</v>
      </c>
      <c r="M473" s="96" t="n">
        <v>-4.72</v>
      </c>
      <c r="N473" s="93" t="n">
        <v>2440</v>
      </c>
      <c r="O473" s="91" t="inlineStr">
        <is>
          <t>None</t>
        </is>
      </c>
      <c r="P473" s="91" t="inlineStr">
        <is>
          <t>None</t>
        </is>
      </c>
      <c r="Q473" s="97" t="n">
        <v>9.85</v>
      </c>
      <c r="R473" s="96" t="n">
        <v>26.84</v>
      </c>
      <c r="S473" s="96" t="n">
        <v>0.37</v>
      </c>
      <c r="T473" s="96" t="n">
        <v>0.75</v>
      </c>
      <c r="U473" s="96" t="n">
        <v>1</v>
      </c>
      <c r="V473" s="103" t="n">
        <v>2.7</v>
      </c>
      <c r="W473" s="102" t="n">
        <v>3</v>
      </c>
      <c r="X473" s="93" t="n"/>
      <c r="Y473" s="91" t="inlineStr">
        <is>
          <t>None</t>
        </is>
      </c>
      <c r="Z473" s="99" t="n">
        <v>44.85</v>
      </c>
      <c r="AA473" s="96" t="n">
        <v>1.39</v>
      </c>
      <c r="AB473" s="96" t="n">
        <v>1.08</v>
      </c>
      <c r="AC473" s="96" t="n">
        <v>1.7</v>
      </c>
      <c r="AD473" s="96" t="n">
        <v>1.93</v>
      </c>
      <c r="AE473" s="96" t="n">
        <v>1.92</v>
      </c>
      <c r="AF473" s="103" t="n">
        <v>0.44</v>
      </c>
      <c r="AG473" s="91" t="inlineStr">
        <is>
          <t>Drying up</t>
        </is>
      </c>
      <c r="AH473" s="100" t="n">
        <v>0</v>
      </c>
      <c r="AI473" s="101" t="n">
        <v>0</v>
      </c>
      <c r="AJ473" s="92" t="inlineStr">
        <is>
          <t>N</t>
        </is>
      </c>
      <c r="AK473" s="96" t="n"/>
      <c r="AL473" s="91" t="inlineStr">
        <is>
          <t>n/a</t>
        </is>
      </c>
      <c r="AM473" s="93" t="n"/>
      <c r="AN473" s="92" t="inlineStr">
        <is>
          <t>Smallcap250 MQ 100</t>
        </is>
      </c>
      <c r="AO473" s="102" t="n">
        <v>1</v>
      </c>
      <c r="AP473" s="103" t="n">
        <v>0.78</v>
      </c>
      <c r="AQ473" s="102" t="n">
        <v>47</v>
      </c>
      <c r="AR473" s="91" t="inlineStr">
        <is>
          <t>N</t>
        </is>
      </c>
      <c r="AS473" s="104" t="n">
        <v>5.9</v>
      </c>
      <c r="AT473" s="92">
        <f>IF(AND(P473="52-wk high",T473&gt;=Settings!$B$7),"Y","N")</f>
        <v/>
      </c>
      <c r="AU473" s="91">
        <f>IF(AND(AD473&gt;=Settings!$B$8,M473&gt;0),"Y","N")</f>
        <v/>
      </c>
      <c r="AV473" s="91">
        <f>IF(OR(AH473&gt;Settings!$B$9,AI473&gt;Settings!$B$9),"Y","N")</f>
        <v/>
      </c>
      <c r="AW473" s="91">
        <f>IF(AJ473&lt;&gt;"Y","n/a",IF(AND(M473&gt;0,AK473&gt;Settings!$B$10),"Y","N"))</f>
        <v/>
      </c>
      <c r="AX473" s="91">
        <f>IF(AO473&gt;=Settings!$B$11,"Y","N")</f>
        <v/>
      </c>
      <c r="AY473" s="99">
        <f>(AT473="Y")+(AU473="Y")+(AV473="Y")+(AW473="Y")+(AX473="Y")</f>
        <v/>
      </c>
      <c r="AZ473" s="94">
        <f>IF(AY473=0,"None",_xlfn.TEXTJOIN(", ",TRUE(),IF(AT473="Y","Breakout",""),IF(AU473="Y","Accumulation",""),IF(AV473="Y","Institutional buying",""),IF(AW473="Y","Long buildup",""),IF(AX473="Y","Momentum leader","")))</f>
        <v/>
      </c>
      <c r="BA473" s="94">
        <f>IF(BW473="","","Passes "&amp;AY473&amp;" of 5 buy-side scans"&amp;IF(G473="Y","; RED FLAG: filter out using Red flag column",""))</f>
        <v/>
      </c>
      <c r="BB473" s="91" t="inlineStr">
        <is>
          <t>None</t>
        </is>
      </c>
      <c r="BC473" s="92" t="inlineStr">
        <is>
          <t>N</t>
        </is>
      </c>
      <c r="BD473" s="94" t="n"/>
      <c r="BE473" s="94" t="n"/>
      <c r="BF473" s="92">
        <f>IF(R473*100000&gt;=Settings!$B$5,"Y","N")</f>
        <v/>
      </c>
      <c r="BG473" s="91">
        <f>IF(F473&gt;Settings!$B$6,"Y","N")</f>
        <v/>
      </c>
      <c r="BH473" s="97" t="n">
        <v>-29.71</v>
      </c>
      <c r="BI473" s="96" t="n">
        <v>-4.16</v>
      </c>
      <c r="BJ473" s="96" t="n">
        <v>6.73</v>
      </c>
      <c r="BK473" s="96" t="n">
        <v>-19.99</v>
      </c>
      <c r="BL473" s="96" t="n">
        <v>15.38</v>
      </c>
      <c r="BM473" s="96" t="n">
        <v>-25.02</v>
      </c>
      <c r="BN473" s="97" t="n">
        <v>-0.62</v>
      </c>
      <c r="BO473" s="96" t="n">
        <v>-1.01</v>
      </c>
      <c r="BP473" s="96" t="n">
        <v>-3.34</v>
      </c>
      <c r="BQ473" s="96" t="n">
        <v>-6.88</v>
      </c>
      <c r="BR473" s="91" t="inlineStr">
        <is>
          <t>Stacked down</t>
        </is>
      </c>
      <c r="BS473" s="91" t="inlineStr">
        <is>
          <t>None</t>
        </is>
      </c>
      <c r="BT473" s="96" t="n">
        <v>47.7</v>
      </c>
      <c r="BU473" s="91" t="inlineStr">
        <is>
          <t>N</t>
        </is>
      </c>
      <c r="BV473" s="99">
        <f>IF(OR(BF473&lt;&gt;"Y",BG473&lt;&gt;"Y"),"",(AND(ISNUMBER(BQ473),BQ473&gt;0))+(BR473="Stacked up")+(AND(ISNUMBER(BH473),BH473&gt;=-Settings!$B$17))+(AND(ISNUMBER(BK473),ISNUMBER(BM473),BK473&gt;0,BM473&gt;0))+(AND(ISNUMBER(AQ473),AQ473&gt;=Settings!$B$18))+(AND(ISNUMBER(BT473),BT473&gt;=Settings!$B$19,BT473&lt;=Settings!$B$20))+(AND(ISNUMBER(AS473),AS473&gt;0))+(AND(ISNUMBER(T473),ISNUMBER(M473),T473&gt;=Settings!$B$21,M473&gt;0))+(AND(ISNUMBER(AD473),ISNUMBER(M473),AD473&gt;=Settings!$B$22,M473&gt;0))+(AY473&gt;=1))</f>
        <v/>
      </c>
      <c r="BW473" s="91">
        <f>IF(OR(AY473=0,BF473&lt;&gt;"Y",BG473&lt;&gt;"Y"),"",1+SUMPRODUCT(($A$6:$A$2604=A473)*($AY$6:$AY$2604&gt;0)*($BF$6:$BF$2604="Y")*($BG$6:$BG$2604="Y")*(($AY$6:$AY$2604&gt;AY473)+($AY$6:$AY$2604=AY473)*($AD$6:$AD$2604&gt;AD473))))</f>
        <v/>
      </c>
    </row>
    <row r="474" ht="23.85" customHeight="1" s="55">
      <c r="A474" s="90" t="n">
        <v>46296</v>
      </c>
      <c r="B474" s="91" t="inlineStr">
        <is>
          <t>JKTYRE</t>
        </is>
      </c>
      <c r="C474" s="91" t="inlineStr">
        <is>
          <t>INE573A01042</t>
        </is>
      </c>
      <c r="D474" s="91" t="inlineStr">
        <is>
          <t>Automobile and Auto Components</t>
        </is>
      </c>
      <c r="E474" s="91" t="inlineStr">
        <is>
          <t>Smallcap 250</t>
        </is>
      </c>
      <c r="F474" s="93" t="n">
        <v>9812</v>
      </c>
      <c r="G474" s="92" t="inlineStr">
        <is>
          <t>N</t>
        </is>
      </c>
      <c r="H474" s="94" t="n"/>
      <c r="I474" s="91" t="inlineStr">
        <is>
          <t>N</t>
        </is>
      </c>
      <c r="J474" s="92">
        <f>IF(K474="","N","Y")</f>
        <v/>
      </c>
      <c r="K474" s="94">
        <f>_xlfn.TEXTJOIN("; ",TRUE,IF(P474="52-wk low","52-wk low",""),IF(AND(AD474&gt;=Settings!$B$12,M474&lt;0),"Distribution",""),IF(AND(AJ474="Y",M474&lt;0,AK474&lt;-Settings!$B$13),"Long unwinding",""),IF(AND(AJ474="Y",M474&lt;0,AK474&gt;Settings!$B$13),"Short buildup",""))</f>
        <v/>
      </c>
      <c r="L474" s="95" t="n">
        <v>340.35</v>
      </c>
      <c r="M474" s="96" t="n">
        <v>-1.92</v>
      </c>
      <c r="N474" s="93" t="n">
        <v>1590</v>
      </c>
      <c r="O474" s="91" t="inlineStr">
        <is>
          <t>None</t>
        </is>
      </c>
      <c r="P474" s="91" t="inlineStr">
        <is>
          <t>None</t>
        </is>
      </c>
      <c r="Q474" s="97" t="n">
        <v>4.88</v>
      </c>
      <c r="R474" s="96" t="n">
        <v>4.81</v>
      </c>
      <c r="S474" s="96" t="n">
        <v>1.03</v>
      </c>
      <c r="T474" s="96" t="n">
        <v>0.79</v>
      </c>
      <c r="U474" s="96" t="n">
        <v>0.46</v>
      </c>
      <c r="V474" s="103" t="n">
        <v>0.46</v>
      </c>
      <c r="W474" s="102" t="n">
        <v>0</v>
      </c>
      <c r="X474" s="93" t="n"/>
      <c r="Y474" s="91" t="inlineStr">
        <is>
          <t>None</t>
        </is>
      </c>
      <c r="Z474" s="99" t="n">
        <v>44.77</v>
      </c>
      <c r="AA474" s="96" t="n">
        <v>0.98</v>
      </c>
      <c r="AB474" s="96" t="n">
        <v>0.96</v>
      </c>
      <c r="AC474" s="96" t="n">
        <v>1.03</v>
      </c>
      <c r="AD474" s="96" t="n">
        <v>0.78</v>
      </c>
      <c r="AE474" s="96" t="n">
        <v>0.52</v>
      </c>
      <c r="AF474" s="103" t="n">
        <v>1.14</v>
      </c>
      <c r="AG474" s="91" t="inlineStr">
        <is>
          <t>Normal</t>
        </is>
      </c>
      <c r="AH474" s="100" t="n">
        <v>0</v>
      </c>
      <c r="AI474" s="101" t="n">
        <v>0</v>
      </c>
      <c r="AJ474" s="92" t="inlineStr">
        <is>
          <t>N</t>
        </is>
      </c>
      <c r="AK474" s="96" t="n"/>
      <c r="AL474" s="91" t="inlineStr">
        <is>
          <t>n/a</t>
        </is>
      </c>
      <c r="AM474" s="93" t="n"/>
      <c r="AN474" s="92" t="inlineStr">
        <is>
          <t>None</t>
        </is>
      </c>
      <c r="AO474" s="102" t="n">
        <v>0</v>
      </c>
      <c r="AP474" s="103" t="n">
        <v>0.67</v>
      </c>
      <c r="AQ474" s="102" t="n">
        <v>32</v>
      </c>
      <c r="AR474" s="91" t="inlineStr">
        <is>
          <t>N</t>
        </is>
      </c>
      <c r="AS474" s="104" t="n">
        <v>0.5600000000000001</v>
      </c>
      <c r="AT474" s="92">
        <f>IF(AND(P474="52-wk high",T474&gt;=Settings!$B$7),"Y","N")</f>
        <v/>
      </c>
      <c r="AU474" s="91">
        <f>IF(AND(AD474&gt;=Settings!$B$8,M474&gt;0),"Y","N")</f>
        <v/>
      </c>
      <c r="AV474" s="91">
        <f>IF(OR(AH474&gt;Settings!$B$9,AI474&gt;Settings!$B$9),"Y","N")</f>
        <v/>
      </c>
      <c r="AW474" s="91">
        <f>IF(AJ474&lt;&gt;"Y","n/a",IF(AND(M474&gt;0,AK474&gt;Settings!$B$10),"Y","N"))</f>
        <v/>
      </c>
      <c r="AX474" s="91">
        <f>IF(AO474&gt;=Settings!$B$11,"Y","N")</f>
        <v/>
      </c>
      <c r="AY474" s="99">
        <f>(AT474="Y")+(AU474="Y")+(AV474="Y")+(AW474="Y")+(AX474="Y")</f>
        <v/>
      </c>
      <c r="AZ474" s="94">
        <f>IF(AY474=0,"None",_xlfn.TEXTJOIN(", ",TRUE(),IF(AT474="Y","Breakout",""),IF(AU474="Y","Accumulation",""),IF(AV474="Y","Institutional buying",""),IF(AW474="Y","Long buildup",""),IF(AX474="Y","Momentum leader","")))</f>
        <v/>
      </c>
      <c r="BA474" s="94">
        <f>IF(BW474="","","Passes "&amp;AY474&amp;" of 5 buy-side scans"&amp;IF(G474="Y","; RED FLAG: filter out using Red flag column",""))</f>
        <v/>
      </c>
      <c r="BB474" s="91" t="inlineStr">
        <is>
          <t>None</t>
        </is>
      </c>
      <c r="BC474" s="92" t="inlineStr">
        <is>
          <t>N</t>
        </is>
      </c>
      <c r="BD474" s="94" t="n"/>
      <c r="BE474" s="94" t="n"/>
      <c r="BF474" s="92">
        <f>IF(R474*100000&gt;=Settings!$B$5,"Y","N")</f>
        <v/>
      </c>
      <c r="BG474" s="91">
        <f>IF(F474&gt;Settings!$B$6,"Y","N")</f>
        <v/>
      </c>
      <c r="BH474" s="97" t="n">
        <v>-44.38</v>
      </c>
      <c r="BI474" s="96" t="n">
        <v>-1.97</v>
      </c>
      <c r="BJ474" s="96" t="n">
        <v>-8.99</v>
      </c>
      <c r="BK474" s="96" t="n">
        <v>-14.16</v>
      </c>
      <c r="BL474" s="96" t="n">
        <v>-13.57</v>
      </c>
      <c r="BM474" s="96" t="n">
        <v>-7.12</v>
      </c>
      <c r="BN474" s="97" t="n">
        <v>-3.28</v>
      </c>
      <c r="BO474" s="96" t="n">
        <v>-7.49</v>
      </c>
      <c r="BP474" s="96" t="n">
        <v>-11.47</v>
      </c>
      <c r="BQ474" s="96" t="n">
        <v>-15</v>
      </c>
      <c r="BR474" s="91" t="inlineStr">
        <is>
          <t>Stacked down</t>
        </is>
      </c>
      <c r="BS474" s="91" t="inlineStr">
        <is>
          <t>None</t>
        </is>
      </c>
      <c r="BT474" s="96" t="n">
        <v>38.9</v>
      </c>
      <c r="BU474" s="91" t="inlineStr">
        <is>
          <t>N</t>
        </is>
      </c>
      <c r="BV474" s="99">
        <f>IF(OR(BF474&lt;&gt;"Y",BG474&lt;&gt;"Y"),"",(AND(ISNUMBER(BQ474),BQ474&gt;0))+(BR474="Stacked up")+(AND(ISNUMBER(BH474),BH474&gt;=-Settings!$B$17))+(AND(ISNUMBER(BK474),ISNUMBER(BM474),BK474&gt;0,BM474&gt;0))+(AND(ISNUMBER(AQ474),AQ474&gt;=Settings!$B$18))+(AND(ISNUMBER(BT474),BT474&gt;=Settings!$B$19,BT474&lt;=Settings!$B$20))+(AND(ISNUMBER(AS474),AS474&gt;0))+(AND(ISNUMBER(T474),ISNUMBER(M474),T474&gt;=Settings!$B$21,M474&gt;0))+(AND(ISNUMBER(AD474),ISNUMBER(M474),AD474&gt;=Settings!$B$22,M474&gt;0))+(AY474&gt;=1))</f>
        <v/>
      </c>
      <c r="BW474" s="91">
        <f>IF(OR(AY474=0,BF474&lt;&gt;"Y",BG474&lt;&gt;"Y"),"",1+SUMPRODUCT(($A$6:$A$2604=A474)*($AY$6:$AY$2604&gt;0)*($BF$6:$BF$2604="Y")*($BG$6:$BG$2604="Y")*(($AY$6:$AY$2604&gt;AY474)+($AY$6:$AY$2604=AY474)*($AD$6:$AD$2604&gt;AD474))))</f>
        <v/>
      </c>
    </row>
    <row r="475" ht="23.85" customHeight="1" s="55">
      <c r="A475" s="90" t="n">
        <v>46296</v>
      </c>
      <c r="B475" s="91" t="inlineStr">
        <is>
          <t>JAINREC</t>
        </is>
      </c>
      <c r="C475" s="91" t="inlineStr">
        <is>
          <t>INE0YD401026</t>
        </is>
      </c>
      <c r="D475" s="91" t="inlineStr">
        <is>
          <t>Metals &amp; Mining</t>
        </is>
      </c>
      <c r="E475" s="91" t="inlineStr">
        <is>
          <t>Smallcap 250</t>
        </is>
      </c>
      <c r="F475" s="93" t="n">
        <v>9749</v>
      </c>
      <c r="G475" s="92" t="inlineStr">
        <is>
          <t>N</t>
        </is>
      </c>
      <c r="H475" s="94" t="n"/>
      <c r="I475" s="91" t="inlineStr">
        <is>
          <t>N</t>
        </is>
      </c>
      <c r="J475" s="92">
        <f>IF(K475="","N","Y")</f>
        <v/>
      </c>
      <c r="K475" s="94">
        <f>_xlfn.TEXTJOIN("; ",TRUE,IF(P475="52-wk low","52-wk low",""),IF(AND(AD475&gt;=Settings!$B$12,M475&lt;0),"Distribution",""),IF(AND(AJ475="Y",M475&lt;0,AK475&lt;-Settings!$B$13),"Long unwinding",""),IF(AND(AJ475="Y",M475&lt;0,AK475&gt;Settings!$B$13),"Short buildup",""))</f>
        <v/>
      </c>
      <c r="L475" s="95" t="n">
        <v>282.5</v>
      </c>
      <c r="M475" s="96" t="n">
        <v>-3.37</v>
      </c>
      <c r="N475" s="93" t="n">
        <v>2190</v>
      </c>
      <c r="O475" s="91" t="inlineStr">
        <is>
          <t>None</t>
        </is>
      </c>
      <c r="P475" s="91" t="inlineStr">
        <is>
          <t>None</t>
        </is>
      </c>
      <c r="Q475" s="97" t="n">
        <v>7.85</v>
      </c>
      <c r="R475" s="96" t="n">
        <v>19.07</v>
      </c>
      <c r="S475" s="96" t="n">
        <v>0.4</v>
      </c>
      <c r="T475" s="96" t="n">
        <v>0.45</v>
      </c>
      <c r="U475" s="96" t="n">
        <v>0.31</v>
      </c>
      <c r="V475" s="103" t="n">
        <v>0.77</v>
      </c>
      <c r="W475" s="102" t="n">
        <v>3</v>
      </c>
      <c r="X475" s="93" t="n"/>
      <c r="Y475" s="91" t="inlineStr">
        <is>
          <t>None</t>
        </is>
      </c>
      <c r="Z475" s="99" t="n">
        <v>40.44</v>
      </c>
      <c r="AA475" s="96" t="n">
        <v>1.16</v>
      </c>
      <c r="AB475" s="96" t="n">
        <v>1.1</v>
      </c>
      <c r="AC475" s="96" t="n">
        <v>0.72</v>
      </c>
      <c r="AD475" s="96" t="n">
        <v>0.63</v>
      </c>
      <c r="AE475" s="96" t="n">
        <v>0.45</v>
      </c>
      <c r="AF475" s="103" t="n">
        <v>0.8</v>
      </c>
      <c r="AG475" s="91" t="inlineStr">
        <is>
          <t>Normal</t>
        </is>
      </c>
      <c r="AH475" s="100" t="n">
        <v>0</v>
      </c>
      <c r="AI475" s="101" t="n">
        <v>0</v>
      </c>
      <c r="AJ475" s="92" t="inlineStr">
        <is>
          <t>N</t>
        </is>
      </c>
      <c r="AK475" s="96" t="n"/>
      <c r="AL475" s="91" t="inlineStr">
        <is>
          <t>n/a</t>
        </is>
      </c>
      <c r="AM475" s="93" t="n"/>
      <c r="AN475" s="92" t="inlineStr">
        <is>
          <t>None</t>
        </is>
      </c>
      <c r="AO475" s="102" t="n">
        <v>0</v>
      </c>
      <c r="AP475" s="103" t="n">
        <v>0.59</v>
      </c>
      <c r="AQ475" s="102" t="n">
        <v>17</v>
      </c>
      <c r="AR475" s="91" t="inlineStr">
        <is>
          <t>N</t>
        </is>
      </c>
      <c r="AS475" s="104" t="n">
        <v>-1.09</v>
      </c>
      <c r="AT475" s="92">
        <f>IF(AND(P475="52-wk high",T475&gt;=Settings!$B$7),"Y","N")</f>
        <v/>
      </c>
      <c r="AU475" s="91">
        <f>IF(AND(AD475&gt;=Settings!$B$8,M475&gt;0),"Y","N")</f>
        <v/>
      </c>
      <c r="AV475" s="91">
        <f>IF(OR(AH475&gt;Settings!$B$9,AI475&gt;Settings!$B$9),"Y","N")</f>
        <v/>
      </c>
      <c r="AW475" s="91">
        <f>IF(AJ475&lt;&gt;"Y","n/a",IF(AND(M475&gt;0,AK475&gt;Settings!$B$10),"Y","N"))</f>
        <v/>
      </c>
      <c r="AX475" s="91">
        <f>IF(AO475&gt;=Settings!$B$11,"Y","N")</f>
        <v/>
      </c>
      <c r="AY475" s="99">
        <f>(AT475="Y")+(AU475="Y")+(AV475="Y")+(AW475="Y")+(AX475="Y")</f>
        <v/>
      </c>
      <c r="AZ475" s="94">
        <f>IF(AY475=0,"None",_xlfn.TEXTJOIN(", ",TRUE(),IF(AT475="Y","Breakout",""),IF(AU475="Y","Accumulation",""),IF(AV475="Y","Institutional buying",""),IF(AW475="Y","Long buildup",""),IF(AX475="Y","Momentum leader","")))</f>
        <v/>
      </c>
      <c r="BA475" s="94">
        <f>IF(BW475="","","Passes "&amp;AY475&amp;" of 5 buy-side scans"&amp;IF(G475="Y","; RED FLAG: filter out using Red flag column",""))</f>
        <v/>
      </c>
      <c r="BB475" s="91" t="inlineStr">
        <is>
          <t>None</t>
        </is>
      </c>
      <c r="BC475" s="92" t="inlineStr">
        <is>
          <t>Y</t>
        </is>
      </c>
      <c r="BD475" s="94" t="inlineStr">
        <is>
          <t>High-low range &gt;100% in 6 months</t>
        </is>
      </c>
      <c r="BE475" s="94" t="n"/>
      <c r="BF475" s="92">
        <f>IF(R475*100000&gt;=Settings!$B$5,"Y","N")</f>
        <v/>
      </c>
      <c r="BG475" s="91">
        <f>IF(F475&gt;Settings!$B$6,"Y","N")</f>
        <v/>
      </c>
      <c r="BH475" s="97" t="n">
        <v>-52.44</v>
      </c>
      <c r="BI475" s="96" t="n">
        <v>-3.04</v>
      </c>
      <c r="BJ475" s="96" t="n">
        <v>0.64</v>
      </c>
      <c r="BK475" s="96" t="n">
        <v>-19.42</v>
      </c>
      <c r="BL475" s="96" t="n">
        <v>-39.21</v>
      </c>
      <c r="BM475" s="96" t="n">
        <v>-11.18</v>
      </c>
      <c r="BN475" s="97" t="n">
        <v>-1.61</v>
      </c>
      <c r="BO475" s="96" t="n">
        <v>-6.35</v>
      </c>
      <c r="BP475" s="96" t="n">
        <v>-13.89</v>
      </c>
      <c r="BQ475" s="96" t="n">
        <v>-19.27</v>
      </c>
      <c r="BR475" s="91" t="inlineStr">
        <is>
          <t>Stacked down</t>
        </is>
      </c>
      <c r="BS475" s="91" t="inlineStr">
        <is>
          <t>None</t>
        </is>
      </c>
      <c r="BT475" s="96" t="n">
        <v>46.2</v>
      </c>
      <c r="BU475" s="91" t="inlineStr">
        <is>
          <t>N</t>
        </is>
      </c>
      <c r="BV475" s="99">
        <f>IF(OR(BF475&lt;&gt;"Y",BG475&lt;&gt;"Y"),"",(AND(ISNUMBER(BQ475),BQ475&gt;0))+(BR475="Stacked up")+(AND(ISNUMBER(BH475),BH475&gt;=-Settings!$B$17))+(AND(ISNUMBER(BK475),ISNUMBER(BM475),BK475&gt;0,BM475&gt;0))+(AND(ISNUMBER(AQ475),AQ475&gt;=Settings!$B$18))+(AND(ISNUMBER(BT475),BT475&gt;=Settings!$B$19,BT475&lt;=Settings!$B$20))+(AND(ISNUMBER(AS475),AS475&gt;0))+(AND(ISNUMBER(T475),ISNUMBER(M475),T475&gt;=Settings!$B$21,M475&gt;0))+(AND(ISNUMBER(AD475),ISNUMBER(M475),AD475&gt;=Settings!$B$22,M475&gt;0))+(AY475&gt;=1))</f>
        <v/>
      </c>
      <c r="BW475" s="91">
        <f>IF(OR(AY475=0,BF475&lt;&gt;"Y",BG475&lt;&gt;"Y"),"",1+SUMPRODUCT(($A$6:$A$2604=A475)*($AY$6:$AY$2604&gt;0)*($BF$6:$BF$2604="Y")*($BG$6:$BG$2604="Y")*(($AY$6:$AY$2604&gt;AY475)+($AY$6:$AY$2604=AY475)*($AD$6:$AD$2604&gt;AD475))))</f>
        <v/>
      </c>
    </row>
    <row r="476" ht="23.85" customHeight="1" s="55">
      <c r="A476" s="90" t="n">
        <v>46296</v>
      </c>
      <c r="B476" s="91" t="inlineStr">
        <is>
          <t>INDIAMART</t>
        </is>
      </c>
      <c r="C476" s="91" t="inlineStr">
        <is>
          <t>INE933S01016</t>
        </is>
      </c>
      <c r="D476" s="91" t="inlineStr">
        <is>
          <t>Consumer Services</t>
        </is>
      </c>
      <c r="E476" s="91" t="inlineStr">
        <is>
          <t>Smallcap 250</t>
        </is>
      </c>
      <c r="F476" s="93" t="n">
        <v>9745</v>
      </c>
      <c r="G476" s="92" t="inlineStr">
        <is>
          <t>N</t>
        </is>
      </c>
      <c r="H476" s="94" t="n"/>
      <c r="I476" s="91" t="inlineStr">
        <is>
          <t>N</t>
        </is>
      </c>
      <c r="J476" s="92">
        <f>IF(K476="","N","Y")</f>
        <v/>
      </c>
      <c r="K476" s="94">
        <f>_xlfn.TEXTJOIN("; ",TRUE,IF(P476="52-wk low","52-wk low",""),IF(AND(AD476&gt;=Settings!$B$12,M476&lt;0),"Distribution",""),IF(AND(AJ476="Y",M476&lt;0,AK476&lt;-Settings!$B$13),"Long unwinding",""),IF(AND(AJ476="Y",M476&lt;0,AK476&gt;Settings!$B$13),"Short buildup",""))</f>
        <v/>
      </c>
      <c r="L476" s="95" t="n">
        <v>1620.3</v>
      </c>
      <c r="M476" s="96" t="n">
        <v>-0.53</v>
      </c>
      <c r="N476" s="93" t="n">
        <v>804</v>
      </c>
      <c r="O476" s="91" t="inlineStr">
        <is>
          <t>None</t>
        </is>
      </c>
      <c r="P476" s="91" t="inlineStr">
        <is>
          <t>52-wk low</t>
        </is>
      </c>
      <c r="Q476" s="97" t="n">
        <v>0.61</v>
      </c>
      <c r="R476" s="96" t="n">
        <v>1.17</v>
      </c>
      <c r="S476" s="96" t="n">
        <v>0.52</v>
      </c>
      <c r="T476" s="96" t="n">
        <v>0.48</v>
      </c>
      <c r="U476" s="96" t="n">
        <v>0.5600000000000001</v>
      </c>
      <c r="V476" s="103" t="n">
        <v>1.09</v>
      </c>
      <c r="W476" s="102" t="n">
        <v>5</v>
      </c>
      <c r="X476" s="93" t="n"/>
      <c r="Y476" s="91" t="inlineStr">
        <is>
          <t>None</t>
        </is>
      </c>
      <c r="Z476" s="99" t="n">
        <v>50.81</v>
      </c>
      <c r="AA476" s="96" t="n">
        <v>0.89</v>
      </c>
      <c r="AB476" s="96" t="n">
        <v>0.84</v>
      </c>
      <c r="AC476" s="96" t="n">
        <v>0.46</v>
      </c>
      <c r="AD476" s="96" t="n">
        <v>0.41</v>
      </c>
      <c r="AE476" s="96" t="n">
        <v>0.47</v>
      </c>
      <c r="AF476" s="103" t="n">
        <v>0.95</v>
      </c>
      <c r="AG476" s="91" t="inlineStr">
        <is>
          <t>Normal</t>
        </is>
      </c>
      <c r="AH476" s="100" t="n">
        <v>0</v>
      </c>
      <c r="AI476" s="101" t="n">
        <v>0</v>
      </c>
      <c r="AJ476" s="92" t="inlineStr">
        <is>
          <t>N</t>
        </is>
      </c>
      <c r="AK476" s="96" t="n"/>
      <c r="AL476" s="91" t="inlineStr">
        <is>
          <t>n/a</t>
        </is>
      </c>
      <c r="AM476" s="93" t="n"/>
      <c r="AN476" s="92" t="inlineStr">
        <is>
          <t>Smallcap250 MQ 100; MidSmall400 MQ 100</t>
        </is>
      </c>
      <c r="AO476" s="102" t="n">
        <v>2</v>
      </c>
      <c r="AP476" s="103" t="n">
        <v>0.44</v>
      </c>
      <c r="AQ476" s="102" t="n">
        <v>1</v>
      </c>
      <c r="AR476" s="91" t="inlineStr">
        <is>
          <t>N</t>
        </is>
      </c>
      <c r="AS476" s="104" t="n">
        <v>2.34</v>
      </c>
      <c r="AT476" s="92">
        <f>IF(AND(P476="52-wk high",T476&gt;=Settings!$B$7),"Y","N")</f>
        <v/>
      </c>
      <c r="AU476" s="91">
        <f>IF(AND(AD476&gt;=Settings!$B$8,M476&gt;0),"Y","N")</f>
        <v/>
      </c>
      <c r="AV476" s="91">
        <f>IF(OR(AH476&gt;Settings!$B$9,AI476&gt;Settings!$B$9),"Y","N")</f>
        <v/>
      </c>
      <c r="AW476" s="91">
        <f>IF(AJ476&lt;&gt;"Y","n/a",IF(AND(M476&gt;0,AK476&gt;Settings!$B$10),"Y","N"))</f>
        <v/>
      </c>
      <c r="AX476" s="91">
        <f>IF(AO476&gt;=Settings!$B$11,"Y","N")</f>
        <v/>
      </c>
      <c r="AY476" s="99">
        <f>(AT476="Y")+(AU476="Y")+(AV476="Y")+(AW476="Y")+(AX476="Y")</f>
        <v/>
      </c>
      <c r="AZ476" s="94">
        <f>IF(AY476=0,"None",_xlfn.TEXTJOIN(", ",TRUE(),IF(AT476="Y","Breakout",""),IF(AU476="Y","Accumulation",""),IF(AV476="Y","Institutional buying",""),IF(AW476="Y","Long buildup",""),IF(AX476="Y","Momentum leader","")))</f>
        <v/>
      </c>
      <c r="BA476" s="94">
        <f>IF(BW476="","","Passes "&amp;AY476&amp;" of 5 buy-side scans"&amp;IF(G476="Y","; RED FLAG: filter out using Red flag column",""))</f>
        <v/>
      </c>
      <c r="BB476" s="91" t="inlineStr">
        <is>
          <t>None</t>
        </is>
      </c>
      <c r="BC476" s="92" t="inlineStr">
        <is>
          <t>N</t>
        </is>
      </c>
      <c r="BD476" s="94" t="n"/>
      <c r="BE476" s="94" t="n"/>
      <c r="BF476" s="92">
        <f>IF(R476*100000&gt;=Settings!$B$5,"Y","N")</f>
        <v/>
      </c>
      <c r="BG476" s="91">
        <f>IF(F476&gt;Settings!$B$6,"Y","N")</f>
        <v/>
      </c>
      <c r="BH476" s="97" t="n">
        <v>-35.85</v>
      </c>
      <c r="BI476" s="96" t="n">
        <v>-0.95</v>
      </c>
      <c r="BJ476" s="96" t="n">
        <v>-8.17</v>
      </c>
      <c r="BK476" s="96" t="n">
        <v>-13.19</v>
      </c>
      <c r="BL476" s="96" t="n">
        <v>-20.53</v>
      </c>
      <c r="BM476" s="96" t="n">
        <v>-32.46</v>
      </c>
      <c r="BN476" s="97" t="n">
        <v>-2.53</v>
      </c>
      <c r="BO476" s="96" t="n">
        <v>-6.43</v>
      </c>
      <c r="BP476" s="96" t="n">
        <v>-11.42</v>
      </c>
      <c r="BQ476" s="96" t="n">
        <v>-17.55</v>
      </c>
      <c r="BR476" s="91" t="inlineStr">
        <is>
          <t>Stacked down</t>
        </is>
      </c>
      <c r="BS476" s="91" t="inlineStr">
        <is>
          <t>None</t>
        </is>
      </c>
      <c r="BT476" s="96" t="n">
        <v>37.2</v>
      </c>
      <c r="BU476" s="91" t="inlineStr">
        <is>
          <t>N</t>
        </is>
      </c>
      <c r="BV476" s="99">
        <f>IF(OR(BF476&lt;&gt;"Y",BG476&lt;&gt;"Y"),"",(AND(ISNUMBER(BQ476),BQ476&gt;0))+(BR476="Stacked up")+(AND(ISNUMBER(BH476),BH476&gt;=-Settings!$B$17))+(AND(ISNUMBER(BK476),ISNUMBER(BM476),BK476&gt;0,BM476&gt;0))+(AND(ISNUMBER(AQ476),AQ476&gt;=Settings!$B$18))+(AND(ISNUMBER(BT476),BT476&gt;=Settings!$B$19,BT476&lt;=Settings!$B$20))+(AND(ISNUMBER(AS476),AS476&gt;0))+(AND(ISNUMBER(T476),ISNUMBER(M476),T476&gt;=Settings!$B$21,M476&gt;0))+(AND(ISNUMBER(AD476),ISNUMBER(M476),AD476&gt;=Settings!$B$22,M476&gt;0))+(AY476&gt;=1))</f>
        <v/>
      </c>
      <c r="BW476" s="91">
        <f>IF(OR(AY476=0,BF476&lt;&gt;"Y",BG476&lt;&gt;"Y"),"",1+SUMPRODUCT(($A$6:$A$2604=A476)*($AY$6:$AY$2604&gt;0)*($BF$6:$BF$2604="Y")*($BG$6:$BG$2604="Y")*(($AY$6:$AY$2604&gt;AY476)+($AY$6:$AY$2604=AY476)*($AD$6:$AD$2604&gt;AD476))))</f>
        <v/>
      </c>
    </row>
    <row r="477" ht="23.85" customHeight="1" s="55">
      <c r="A477" s="90" t="n">
        <v>46296</v>
      </c>
      <c r="B477" s="91" t="inlineStr">
        <is>
          <t>AVANTIFEED</t>
        </is>
      </c>
      <c r="C477" s="91" t="inlineStr">
        <is>
          <t>INE871C01038</t>
        </is>
      </c>
      <c r="D477" s="91" t="inlineStr">
        <is>
          <t>Fast Moving Consumer Goods</t>
        </is>
      </c>
      <c r="E477" s="91" t="inlineStr">
        <is>
          <t>Smallcap 250</t>
        </is>
      </c>
      <c r="F477" s="93" t="n">
        <v>9695</v>
      </c>
      <c r="G477" s="92" t="inlineStr">
        <is>
          <t>N</t>
        </is>
      </c>
      <c r="H477" s="94" t="n"/>
      <c r="I477" s="91" t="inlineStr">
        <is>
          <t>N</t>
        </is>
      </c>
      <c r="J477" s="92">
        <f>IF(K477="","N","Y")</f>
        <v/>
      </c>
      <c r="K477" s="94">
        <f>_xlfn.TEXTJOIN("; ",TRUE,IF(P477="52-wk low","52-wk low",""),IF(AND(AD477&gt;=Settings!$B$12,M477&lt;0),"Distribution",""),IF(AND(AJ477="Y",M477&lt;0,AK477&lt;-Settings!$B$13),"Long unwinding",""),IF(AND(AJ477="Y",M477&lt;0,AK477&gt;Settings!$B$13),"Short buildup",""))</f>
        <v/>
      </c>
      <c r="L477" s="95" t="n">
        <v>711.55</v>
      </c>
      <c r="M477" s="96" t="n">
        <v>-0.87</v>
      </c>
      <c r="N477" s="93" t="n">
        <v>972</v>
      </c>
      <c r="O477" s="91" t="inlineStr">
        <is>
          <t>None</t>
        </is>
      </c>
      <c r="P477" s="91" t="inlineStr">
        <is>
          <t>None</t>
        </is>
      </c>
      <c r="Q477" s="97" t="n">
        <v>3.25</v>
      </c>
      <c r="R477" s="96" t="n">
        <v>3.11</v>
      </c>
      <c r="S477" s="96" t="n">
        <v>1.03</v>
      </c>
      <c r="T477" s="96" t="n">
        <v>0.9</v>
      </c>
      <c r="U477" s="96" t="n">
        <v>0.67</v>
      </c>
      <c r="V477" s="103" t="n">
        <v>0.65</v>
      </c>
      <c r="W477" s="102" t="n">
        <v>2</v>
      </c>
      <c r="X477" s="93" t="n"/>
      <c r="Y477" s="91" t="inlineStr">
        <is>
          <t>None</t>
        </is>
      </c>
      <c r="Z477" s="99" t="n">
        <v>38.81</v>
      </c>
      <c r="AA477" s="96" t="n">
        <v>0.9</v>
      </c>
      <c r="AB477" s="96" t="n">
        <v>0.91</v>
      </c>
      <c r="AC477" s="96" t="n">
        <v>0.97</v>
      </c>
      <c r="AD477" s="96" t="n">
        <v>0.84</v>
      </c>
      <c r="AE477" s="96" t="n">
        <v>0.7</v>
      </c>
      <c r="AF477" s="103" t="n">
        <v>1.08</v>
      </c>
      <c r="AG477" s="91" t="inlineStr">
        <is>
          <t>Normal</t>
        </is>
      </c>
      <c r="AH477" s="100" t="n">
        <v>0</v>
      </c>
      <c r="AI477" s="101" t="n">
        <v>0</v>
      </c>
      <c r="AJ477" s="92" t="inlineStr">
        <is>
          <t>N</t>
        </is>
      </c>
      <c r="AK477" s="96" t="n"/>
      <c r="AL477" s="91" t="inlineStr">
        <is>
          <t>n/a</t>
        </is>
      </c>
      <c r="AM477" s="93" t="n"/>
      <c r="AN477" s="92" t="inlineStr">
        <is>
          <t>TotalMkt MQ 50</t>
        </is>
      </c>
      <c r="AO477" s="102" t="n">
        <v>1</v>
      </c>
      <c r="AP477" s="103" t="n">
        <v>0.65</v>
      </c>
      <c r="AQ477" s="102" t="n">
        <v>28</v>
      </c>
      <c r="AR477" s="91" t="inlineStr">
        <is>
          <t>N</t>
        </is>
      </c>
      <c r="AS477" s="104" t="n">
        <v>2.11</v>
      </c>
      <c r="AT477" s="92">
        <f>IF(AND(P477="52-wk high",T477&gt;=Settings!$B$7),"Y","N")</f>
        <v/>
      </c>
      <c r="AU477" s="91">
        <f>IF(AND(AD477&gt;=Settings!$B$8,M477&gt;0),"Y","N")</f>
        <v/>
      </c>
      <c r="AV477" s="91">
        <f>IF(OR(AH477&gt;Settings!$B$9,AI477&gt;Settings!$B$9),"Y","N")</f>
        <v/>
      </c>
      <c r="AW477" s="91">
        <f>IF(AJ477&lt;&gt;"Y","n/a",IF(AND(M477&gt;0,AK477&gt;Settings!$B$10),"Y","N"))</f>
        <v/>
      </c>
      <c r="AX477" s="91">
        <f>IF(AO477&gt;=Settings!$B$11,"Y","N")</f>
        <v/>
      </c>
      <c r="AY477" s="99">
        <f>(AT477="Y")+(AU477="Y")+(AV477="Y")+(AW477="Y")+(AX477="Y")</f>
        <v/>
      </c>
      <c r="AZ477" s="94">
        <f>IF(AY477=0,"None",_xlfn.TEXTJOIN(", ",TRUE(),IF(AT477="Y","Breakout",""),IF(AU477="Y","Accumulation",""),IF(AV477="Y","Institutional buying",""),IF(AW477="Y","Long buildup",""),IF(AX477="Y","Momentum leader","")))</f>
        <v/>
      </c>
      <c r="BA477" s="94">
        <f>IF(BW477="","","Passes "&amp;AY477&amp;" of 5 buy-side scans"&amp;IF(G477="Y","; RED FLAG: filter out using Red flag column",""))</f>
        <v/>
      </c>
      <c r="BB477" s="91" t="inlineStr">
        <is>
          <t>None</t>
        </is>
      </c>
      <c r="BC477" s="92" t="inlineStr">
        <is>
          <t>Y</t>
        </is>
      </c>
      <c r="BD477" s="94" t="inlineStr">
        <is>
          <t>High-low range &gt;100% in 6 months; High-low range &gt;150% in 12 months</t>
        </is>
      </c>
      <c r="BE477" s="94" t="n"/>
      <c r="BF477" s="92">
        <f>IF(R477*100000&gt;=Settings!$B$5,"Y","N")</f>
        <v/>
      </c>
      <c r="BG477" s="91">
        <f>IF(F477&gt;Settings!$B$6,"Y","N")</f>
        <v/>
      </c>
      <c r="BH477" s="97" t="n">
        <v>-55.36</v>
      </c>
      <c r="BI477" s="96" t="n">
        <v>-5.1</v>
      </c>
      <c r="BJ477" s="96" t="n">
        <v>-14.66</v>
      </c>
      <c r="BK477" s="96" t="n">
        <v>-24.71</v>
      </c>
      <c r="BL477" s="96" t="n">
        <v>-41.85</v>
      </c>
      <c r="BM477" s="96" t="n">
        <v>11.14</v>
      </c>
      <c r="BN477" s="97" t="n">
        <v>-7.59</v>
      </c>
      <c r="BO477" s="96" t="n">
        <v>-15.03</v>
      </c>
      <c r="BP477" s="96" t="n">
        <v>-22.59</v>
      </c>
      <c r="BQ477" s="96" t="n">
        <v>-25.09</v>
      </c>
      <c r="BR477" s="91" t="inlineStr">
        <is>
          <t>Stacked down</t>
        </is>
      </c>
      <c r="BS477" s="91" t="inlineStr">
        <is>
          <t>None</t>
        </is>
      </c>
      <c r="BT477" s="96" t="n">
        <v>24.2</v>
      </c>
      <c r="BU477" s="91" t="inlineStr">
        <is>
          <t>N</t>
        </is>
      </c>
      <c r="BV477" s="99">
        <f>IF(OR(BF477&lt;&gt;"Y",BG477&lt;&gt;"Y"),"",(AND(ISNUMBER(BQ477),BQ477&gt;0))+(BR477="Stacked up")+(AND(ISNUMBER(BH477),BH477&gt;=-Settings!$B$17))+(AND(ISNUMBER(BK477),ISNUMBER(BM477),BK477&gt;0,BM477&gt;0))+(AND(ISNUMBER(AQ477),AQ477&gt;=Settings!$B$18))+(AND(ISNUMBER(BT477),BT477&gt;=Settings!$B$19,BT477&lt;=Settings!$B$20))+(AND(ISNUMBER(AS477),AS477&gt;0))+(AND(ISNUMBER(T477),ISNUMBER(M477),T477&gt;=Settings!$B$21,M477&gt;0))+(AND(ISNUMBER(AD477),ISNUMBER(M477),AD477&gt;=Settings!$B$22,M477&gt;0))+(AY477&gt;=1))</f>
        <v/>
      </c>
      <c r="BW477" s="91">
        <f>IF(OR(AY477=0,BF477&lt;&gt;"Y",BG477&lt;&gt;"Y"),"",1+SUMPRODUCT(($A$6:$A$2604=A477)*($AY$6:$AY$2604&gt;0)*($BF$6:$BF$2604="Y")*($BG$6:$BG$2604="Y")*(($AY$6:$AY$2604&gt;AY477)+($AY$6:$AY$2604=AY477)*($AD$6:$AD$2604&gt;AD477))))</f>
        <v/>
      </c>
    </row>
    <row r="478" ht="23.85" customHeight="1" s="55">
      <c r="A478" s="90" t="n">
        <v>46296</v>
      </c>
      <c r="B478" s="91" t="inlineStr">
        <is>
          <t>JWL</t>
        </is>
      </c>
      <c r="C478" s="91" t="inlineStr">
        <is>
          <t>INE209L01016</t>
        </is>
      </c>
      <c r="D478" s="91" t="inlineStr">
        <is>
          <t>Capital Goods</t>
        </is>
      </c>
      <c r="E478" s="91" t="inlineStr">
        <is>
          <t>Smallcap 250</t>
        </is>
      </c>
      <c r="F478" s="93" t="n">
        <v>9570</v>
      </c>
      <c r="G478" s="92" t="inlineStr">
        <is>
          <t>N</t>
        </is>
      </c>
      <c r="H478" s="94" t="n"/>
      <c r="I478" s="91" t="inlineStr">
        <is>
          <t>N</t>
        </is>
      </c>
      <c r="J478" s="92">
        <f>IF(K478="","N","Y")</f>
        <v/>
      </c>
      <c r="K478" s="94">
        <f>_xlfn.TEXTJOIN("; ",TRUE,IF(P478="52-wk low","52-wk low",""),IF(AND(AD478&gt;=Settings!$B$12,M478&lt;0),"Distribution",""),IF(AND(AJ478="Y",M478&lt;0,AK478&lt;-Settings!$B$13),"Long unwinding",""),IF(AND(AJ478="Y",M478&lt;0,AK478&gt;Settings!$B$13),"Short buildup",""))</f>
        <v/>
      </c>
      <c r="L478" s="95" t="n">
        <v>223.93</v>
      </c>
      <c r="M478" s="96" t="n">
        <v>-3.94</v>
      </c>
      <c r="N478" s="93" t="n">
        <v>2333</v>
      </c>
      <c r="O478" s="91" t="inlineStr">
        <is>
          <t>None</t>
        </is>
      </c>
      <c r="P478" s="91" t="inlineStr">
        <is>
          <t>None</t>
        </is>
      </c>
      <c r="Q478" s="97" t="n">
        <v>22.5</v>
      </c>
      <c r="R478" s="96" t="n">
        <v>19.18</v>
      </c>
      <c r="S478" s="96" t="n">
        <v>1.23</v>
      </c>
      <c r="T478" s="96" t="n">
        <v>1.61</v>
      </c>
      <c r="U478" s="96" t="n">
        <v>1.47</v>
      </c>
      <c r="V478" s="103" t="n">
        <v>1.25</v>
      </c>
      <c r="W478" s="102" t="n">
        <v>2</v>
      </c>
      <c r="X478" s="93" t="n">
        <v>205</v>
      </c>
      <c r="Y478" s="91" t="inlineStr">
        <is>
          <t>None</t>
        </is>
      </c>
      <c r="Z478" s="99" t="n">
        <v>21.02</v>
      </c>
      <c r="AA478" s="96" t="n">
        <v>0.57</v>
      </c>
      <c r="AB478" s="96" t="n">
        <v>0.57</v>
      </c>
      <c r="AC478" s="96" t="n">
        <v>1.58</v>
      </c>
      <c r="AD478" s="96" t="n">
        <v>1.59</v>
      </c>
      <c r="AE478" s="96" t="n">
        <v>1.27</v>
      </c>
      <c r="AF478" s="103" t="n">
        <v>0.68</v>
      </c>
      <c r="AG478" s="91" t="inlineStr">
        <is>
          <t>Normal</t>
        </is>
      </c>
      <c r="AH478" s="100" t="n">
        <v>0</v>
      </c>
      <c r="AI478" s="101" t="n">
        <v>0</v>
      </c>
      <c r="AJ478" s="92" t="inlineStr">
        <is>
          <t>N</t>
        </is>
      </c>
      <c r="AK478" s="96" t="n"/>
      <c r="AL478" s="91" t="inlineStr">
        <is>
          <t>n/a</t>
        </is>
      </c>
      <c r="AM478" s="93" t="n"/>
      <c r="AN478" s="92" t="inlineStr">
        <is>
          <t>Smallcap250 MQ 100</t>
        </is>
      </c>
      <c r="AO478" s="102" t="n">
        <v>1</v>
      </c>
      <c r="AP478" s="103" t="n">
        <v>0.58</v>
      </c>
      <c r="AQ478" s="102" t="n">
        <v>16</v>
      </c>
      <c r="AR478" s="91" t="inlineStr">
        <is>
          <t>N</t>
        </is>
      </c>
      <c r="AS478" s="104" t="n">
        <v>5.9</v>
      </c>
      <c r="AT478" s="92">
        <f>IF(AND(P478="52-wk high",T478&gt;=Settings!$B$7),"Y","N")</f>
        <v/>
      </c>
      <c r="AU478" s="91">
        <f>IF(AND(AD478&gt;=Settings!$B$8,M478&gt;0),"Y","N")</f>
        <v/>
      </c>
      <c r="AV478" s="91">
        <f>IF(OR(AH478&gt;Settings!$B$9,AI478&gt;Settings!$B$9),"Y","N")</f>
        <v/>
      </c>
      <c r="AW478" s="91">
        <f>IF(AJ478&lt;&gt;"Y","n/a",IF(AND(M478&gt;0,AK478&gt;Settings!$B$10),"Y","N"))</f>
        <v/>
      </c>
      <c r="AX478" s="91">
        <f>IF(AO478&gt;=Settings!$B$11,"Y","N")</f>
        <v/>
      </c>
      <c r="AY478" s="99">
        <f>(AT478="Y")+(AU478="Y")+(AV478="Y")+(AW478="Y")+(AX478="Y")</f>
        <v/>
      </c>
      <c r="AZ478" s="94">
        <f>IF(AY478=0,"None",_xlfn.TEXTJOIN(", ",TRUE(),IF(AT478="Y","Breakout",""),IF(AU478="Y","Accumulation",""),IF(AV478="Y","Institutional buying",""),IF(AW478="Y","Long buildup",""),IF(AX478="Y","Momentum leader","")))</f>
        <v/>
      </c>
      <c r="BA478" s="94">
        <f>IF(BW478="","","Passes "&amp;AY478&amp;" of 5 buy-side scans"&amp;IF(G478="Y","; RED FLAG: filter out using Red flag column",""))</f>
        <v/>
      </c>
      <c r="BB478" s="91" t="inlineStr">
        <is>
          <t>None</t>
        </is>
      </c>
      <c r="BC478" s="92" t="inlineStr">
        <is>
          <t>Y</t>
        </is>
      </c>
      <c r="BD478" s="94" t="inlineStr">
        <is>
          <t>PE &gt; 50</t>
        </is>
      </c>
      <c r="BE478" s="94" t="n"/>
      <c r="BF478" s="92">
        <f>IF(R478*100000&gt;=Settings!$B$5,"Y","N")</f>
        <v/>
      </c>
      <c r="BG478" s="91">
        <f>IF(F478&gt;Settings!$B$6,"Y","N")</f>
        <v/>
      </c>
      <c r="BH478" s="97" t="n">
        <v>-37.49</v>
      </c>
      <c r="BI478" s="96" t="n">
        <v>-1.82</v>
      </c>
      <c r="BJ478" s="96" t="n">
        <v>-7.6</v>
      </c>
      <c r="BK478" s="96" t="n">
        <v>-16.08</v>
      </c>
      <c r="BL478" s="96" t="n">
        <v>-12.76</v>
      </c>
      <c r="BM478" s="96" t="n">
        <v>-33.81</v>
      </c>
      <c r="BN478" s="97" t="n">
        <v>-3.57</v>
      </c>
      <c r="BO478" s="96" t="n">
        <v>-7.59</v>
      </c>
      <c r="BP478" s="96" t="n">
        <v>-11.78</v>
      </c>
      <c r="BQ478" s="96" t="n">
        <v>-17</v>
      </c>
      <c r="BR478" s="91" t="inlineStr">
        <is>
          <t>Stacked down</t>
        </is>
      </c>
      <c r="BS478" s="91" t="inlineStr">
        <is>
          <t>None</t>
        </is>
      </c>
      <c r="BT478" s="96" t="n">
        <v>40.2</v>
      </c>
      <c r="BU478" s="91" t="inlineStr">
        <is>
          <t>N</t>
        </is>
      </c>
      <c r="BV478" s="99">
        <f>IF(OR(BF478&lt;&gt;"Y",BG478&lt;&gt;"Y"),"",(AND(ISNUMBER(BQ478),BQ478&gt;0))+(BR478="Stacked up")+(AND(ISNUMBER(BH478),BH478&gt;=-Settings!$B$17))+(AND(ISNUMBER(BK478),ISNUMBER(BM478),BK478&gt;0,BM478&gt;0))+(AND(ISNUMBER(AQ478),AQ478&gt;=Settings!$B$18))+(AND(ISNUMBER(BT478),BT478&gt;=Settings!$B$19,BT478&lt;=Settings!$B$20))+(AND(ISNUMBER(AS478),AS478&gt;0))+(AND(ISNUMBER(T478),ISNUMBER(M478),T478&gt;=Settings!$B$21,M478&gt;0))+(AND(ISNUMBER(AD478),ISNUMBER(M478),AD478&gt;=Settings!$B$22,M478&gt;0))+(AY478&gt;=1))</f>
        <v/>
      </c>
      <c r="BW478" s="91">
        <f>IF(OR(AY478=0,BF478&lt;&gt;"Y",BG478&lt;&gt;"Y"),"",1+SUMPRODUCT(($A$6:$A$2604=A478)*($AY$6:$AY$2604&gt;0)*($BF$6:$BF$2604="Y")*($BG$6:$BG$2604="Y")*(($AY$6:$AY$2604&gt;AY478)+($AY$6:$AY$2604=AY478)*($AD$6:$AD$2604&gt;AD478))))</f>
        <v/>
      </c>
    </row>
    <row r="479" ht="23.85" customHeight="1" s="55">
      <c r="A479" s="90" t="n">
        <v>46296</v>
      </c>
      <c r="B479" s="91" t="inlineStr">
        <is>
          <t>CANFINHOME</t>
        </is>
      </c>
      <c r="C479" s="91" t="inlineStr">
        <is>
          <t>INE477A01020</t>
        </is>
      </c>
      <c r="D479" s="91" t="inlineStr">
        <is>
          <t>Financial Services</t>
        </is>
      </c>
      <c r="E479" s="91" t="inlineStr">
        <is>
          <t>Smallcap 250</t>
        </is>
      </c>
      <c r="F479" s="93" t="n">
        <v>9467</v>
      </c>
      <c r="G479" s="92" t="inlineStr">
        <is>
          <t>N</t>
        </is>
      </c>
      <c r="H479" s="94" t="n"/>
      <c r="I479" s="91" t="inlineStr">
        <is>
          <t>N</t>
        </is>
      </c>
      <c r="J479" s="92">
        <f>IF(K479="","N","Y")</f>
        <v/>
      </c>
      <c r="K479" s="94">
        <f>_xlfn.TEXTJOIN("; ",TRUE,IF(P479="52-wk low","52-wk low",""),IF(AND(AD479&gt;=Settings!$B$12,M479&lt;0),"Distribution",""),IF(AND(AJ479="Y",M479&lt;0,AK479&lt;-Settings!$B$13),"Long unwinding",""),IF(AND(AJ479="Y",M479&lt;0,AK479&gt;Settings!$B$13),"Short buildup",""))</f>
        <v/>
      </c>
      <c r="L479" s="95" t="n">
        <v>711</v>
      </c>
      <c r="M479" s="96" t="n">
        <v>-1.14</v>
      </c>
      <c r="N479" s="93" t="n">
        <v>1116</v>
      </c>
      <c r="O479" s="91" t="inlineStr">
        <is>
          <t>None</t>
        </is>
      </c>
      <c r="P479" s="91" t="inlineStr">
        <is>
          <t>52-wk low</t>
        </is>
      </c>
      <c r="Q479" s="97" t="n">
        <v>4.18</v>
      </c>
      <c r="R479" s="96" t="n">
        <v>2.79</v>
      </c>
      <c r="S479" s="96" t="n">
        <v>1.56</v>
      </c>
      <c r="T479" s="96" t="n">
        <v>1.75</v>
      </c>
      <c r="U479" s="96" t="n">
        <v>1.69</v>
      </c>
      <c r="V479" s="103" t="n">
        <v>1.12</v>
      </c>
      <c r="W479" s="102" t="n">
        <v>9</v>
      </c>
      <c r="X479" s="93" t="n">
        <v>153</v>
      </c>
      <c r="Y479" s="91" t="inlineStr">
        <is>
          <t>None</t>
        </is>
      </c>
      <c r="Z479" s="99" t="n">
        <v>64.8</v>
      </c>
      <c r="AA479" s="96" t="n">
        <v>1.05</v>
      </c>
      <c r="AB479" s="96" t="n">
        <v>1.06</v>
      </c>
      <c r="AC479" s="96" t="n">
        <v>1.65</v>
      </c>
      <c r="AD479" s="96" t="n">
        <v>1.86</v>
      </c>
      <c r="AE479" s="96" t="n">
        <v>1.97</v>
      </c>
      <c r="AF479" s="103" t="n">
        <v>1.1</v>
      </c>
      <c r="AG479" s="91" t="inlineStr">
        <is>
          <t>Normal</t>
        </is>
      </c>
      <c r="AH479" s="100" t="n">
        <v>0</v>
      </c>
      <c r="AI479" s="101" t="n">
        <v>0</v>
      </c>
      <c r="AJ479" s="92" t="inlineStr">
        <is>
          <t>N</t>
        </is>
      </c>
      <c r="AK479" s="96" t="n"/>
      <c r="AL479" s="91" t="inlineStr">
        <is>
          <t>n/a</t>
        </is>
      </c>
      <c r="AM479" s="93" t="n"/>
      <c r="AN479" s="92" t="inlineStr">
        <is>
          <t>None</t>
        </is>
      </c>
      <c r="AO479" s="102" t="n">
        <v>0</v>
      </c>
      <c r="AP479" s="103" t="n">
        <v>0.61</v>
      </c>
      <c r="AQ479" s="102" t="n">
        <v>22</v>
      </c>
      <c r="AR479" s="91" t="inlineStr">
        <is>
          <t>N</t>
        </is>
      </c>
      <c r="AS479" s="104" t="n">
        <v>0.6</v>
      </c>
      <c r="AT479" s="92">
        <f>IF(AND(P479="52-wk high",T479&gt;=Settings!$B$7),"Y","N")</f>
        <v/>
      </c>
      <c r="AU479" s="91">
        <f>IF(AND(AD479&gt;=Settings!$B$8,M479&gt;0),"Y","N")</f>
        <v/>
      </c>
      <c r="AV479" s="91">
        <f>IF(OR(AH479&gt;Settings!$B$9,AI479&gt;Settings!$B$9),"Y","N")</f>
        <v/>
      </c>
      <c r="AW479" s="91">
        <f>IF(AJ479&lt;&gt;"Y","n/a",IF(AND(M479&gt;0,AK479&gt;Settings!$B$10),"Y","N"))</f>
        <v/>
      </c>
      <c r="AX479" s="91">
        <f>IF(AO479&gt;=Settings!$B$11,"Y","N")</f>
        <v/>
      </c>
      <c r="AY479" s="99">
        <f>(AT479="Y")+(AU479="Y")+(AV479="Y")+(AW479="Y")+(AX479="Y")</f>
        <v/>
      </c>
      <c r="AZ479" s="94">
        <f>IF(AY479=0,"None",_xlfn.TEXTJOIN(", ",TRUE(),IF(AT479="Y","Breakout",""),IF(AU479="Y","Accumulation",""),IF(AV479="Y","Institutional buying",""),IF(AW479="Y","Long buildup",""),IF(AX479="Y","Momentum leader","")))</f>
        <v/>
      </c>
      <c r="BA479" s="94">
        <f>IF(BW479="","","Passes "&amp;AY479&amp;" of 5 buy-side scans"&amp;IF(G479="Y","; RED FLAG: filter out using Red flag column",""))</f>
        <v/>
      </c>
      <c r="BB479" s="91" t="inlineStr">
        <is>
          <t>None</t>
        </is>
      </c>
      <c r="BC479" s="92" t="inlineStr">
        <is>
          <t>N</t>
        </is>
      </c>
      <c r="BD479" s="94" t="n"/>
      <c r="BE479" s="94" t="n"/>
      <c r="BF479" s="92">
        <f>IF(R479*100000&gt;=Settings!$B$5,"Y","N")</f>
        <v/>
      </c>
      <c r="BG479" s="91">
        <f>IF(F479&gt;Settings!$B$6,"Y","N")</f>
        <v/>
      </c>
      <c r="BH479" s="97" t="n">
        <v>-26.81</v>
      </c>
      <c r="BI479" s="96" t="n">
        <v>-4.33</v>
      </c>
      <c r="BJ479" s="96" t="n">
        <v>-10.39</v>
      </c>
      <c r="BK479" s="96" t="n">
        <v>-19.42</v>
      </c>
      <c r="BL479" s="96" t="n">
        <v>-12.69</v>
      </c>
      <c r="BM479" s="96" t="n">
        <v>-9.19</v>
      </c>
      <c r="BN479" s="97" t="n">
        <v>-6.57</v>
      </c>
      <c r="BO479" s="96" t="n">
        <v>-10.32</v>
      </c>
      <c r="BP479" s="96" t="n">
        <v>-13.04</v>
      </c>
      <c r="BQ479" s="96" t="n">
        <v>-14.54</v>
      </c>
      <c r="BR479" s="91" t="inlineStr">
        <is>
          <t>Stacked down</t>
        </is>
      </c>
      <c r="BS479" s="91" t="inlineStr">
        <is>
          <t>None</t>
        </is>
      </c>
      <c r="BT479" s="96" t="n">
        <v>17.4</v>
      </c>
      <c r="BU479" s="91" t="inlineStr">
        <is>
          <t>N</t>
        </is>
      </c>
      <c r="BV479" s="99">
        <f>IF(OR(BF479&lt;&gt;"Y",BG479&lt;&gt;"Y"),"",(AND(ISNUMBER(BQ479),BQ479&gt;0))+(BR479="Stacked up")+(AND(ISNUMBER(BH479),BH479&gt;=-Settings!$B$17))+(AND(ISNUMBER(BK479),ISNUMBER(BM479),BK479&gt;0,BM479&gt;0))+(AND(ISNUMBER(AQ479),AQ479&gt;=Settings!$B$18))+(AND(ISNUMBER(BT479),BT479&gt;=Settings!$B$19,BT479&lt;=Settings!$B$20))+(AND(ISNUMBER(AS479),AS479&gt;0))+(AND(ISNUMBER(T479),ISNUMBER(M479),T479&gt;=Settings!$B$21,M479&gt;0))+(AND(ISNUMBER(AD479),ISNUMBER(M479),AD479&gt;=Settings!$B$22,M479&gt;0))+(AY479&gt;=1))</f>
        <v/>
      </c>
      <c r="BW479" s="91">
        <f>IF(OR(AY479=0,BF479&lt;&gt;"Y",BG479&lt;&gt;"Y"),"",1+SUMPRODUCT(($A$6:$A$2604=A479)*($AY$6:$AY$2604&gt;0)*($BF$6:$BF$2604="Y")*($BG$6:$BG$2604="Y")*(($AY$6:$AY$2604&gt;AY479)+($AY$6:$AY$2604=AY479)*($AD$6:$AD$2604&gt;AD479))))</f>
        <v/>
      </c>
    </row>
    <row r="480" ht="23.85" customHeight="1" s="55">
      <c r="A480" s="90" t="n">
        <v>46296</v>
      </c>
      <c r="B480" s="91" t="inlineStr">
        <is>
          <t>IEX</t>
        </is>
      </c>
      <c r="C480" s="91" t="inlineStr">
        <is>
          <t>INE022Q01020</t>
        </is>
      </c>
      <c r="D480" s="91" t="inlineStr">
        <is>
          <t>Financial Services</t>
        </is>
      </c>
      <c r="E480" s="91" t="inlineStr">
        <is>
          <t>Smallcap 250</t>
        </is>
      </c>
      <c r="F480" s="93" t="n">
        <v>9450</v>
      </c>
      <c r="G480" s="92" t="inlineStr">
        <is>
          <t>Y</t>
        </is>
      </c>
      <c r="H480" s="94" t="inlineStr">
        <is>
          <t>F&amp;O contracts moving out</t>
        </is>
      </c>
      <c r="I480" s="91" t="inlineStr">
        <is>
          <t>N</t>
        </is>
      </c>
      <c r="J480" s="92">
        <f>IF(K480="","N","Y")</f>
        <v/>
      </c>
      <c r="K480" s="94">
        <f>_xlfn.TEXTJOIN("; ",TRUE,IF(P480="52-wk low","52-wk low",""),IF(AND(AD480&gt;=Settings!$B$12,M480&lt;0),"Distribution",""),IF(AND(AJ480="Y",M480&lt;0,AK480&lt;-Settings!$B$13),"Long unwinding",""),IF(AND(AJ480="Y",M480&lt;0,AK480&gt;Settings!$B$13),"Short buildup",""))</f>
        <v/>
      </c>
      <c r="L480" s="95" t="n">
        <v>105.98</v>
      </c>
      <c r="M480" s="96" t="n">
        <v>-0.95</v>
      </c>
      <c r="N480" s="93" t="n">
        <v>1021</v>
      </c>
      <c r="O480" s="91" t="inlineStr">
        <is>
          <t>None</t>
        </is>
      </c>
      <c r="P480" s="91" t="inlineStr">
        <is>
          <t>52-wk low</t>
        </is>
      </c>
      <c r="Q480" s="97" t="n">
        <v>31.81</v>
      </c>
      <c r="R480" s="96" t="n">
        <v>37.85</v>
      </c>
      <c r="S480" s="96" t="n">
        <v>0.83</v>
      </c>
      <c r="T480" s="96" t="n">
        <v>0.76</v>
      </c>
      <c r="U480" s="96" t="n">
        <v>0.67</v>
      </c>
      <c r="V480" s="103" t="n">
        <v>0.8100000000000001</v>
      </c>
      <c r="W480" s="102" t="n">
        <v>4</v>
      </c>
      <c r="X480" s="93" t="n"/>
      <c r="Y480" s="91" t="inlineStr">
        <is>
          <t>None</t>
        </is>
      </c>
      <c r="Z480" s="99" t="n">
        <v>40.75</v>
      </c>
      <c r="AA480" s="96" t="n">
        <v>0.85</v>
      </c>
      <c r="AB480" s="96" t="n">
        <v>0.89</v>
      </c>
      <c r="AC480" s="96" t="n">
        <v>0.71</v>
      </c>
      <c r="AD480" s="96" t="n">
        <v>0.72</v>
      </c>
      <c r="AE480" s="96" t="n">
        <v>0.64</v>
      </c>
      <c r="AF480" s="103" t="n">
        <v>1.09</v>
      </c>
      <c r="AG480" s="91" t="inlineStr">
        <is>
          <t>Normal</t>
        </is>
      </c>
      <c r="AH480" s="100" t="n">
        <v>0</v>
      </c>
      <c r="AI480" s="101" t="n">
        <v>0</v>
      </c>
      <c r="AJ480" s="92" t="inlineStr">
        <is>
          <t>Y</t>
        </is>
      </c>
      <c r="AK480" s="96" t="n">
        <v>-0.59</v>
      </c>
      <c r="AL480" s="91" t="inlineStr">
        <is>
          <t>Long unwinding</t>
        </is>
      </c>
      <c r="AM480" s="93" t="n">
        <v>207</v>
      </c>
      <c r="AN480" s="92" t="inlineStr">
        <is>
          <t>Smallcap250 MQ 100; MidSmall400 MQ 100</t>
        </is>
      </c>
      <c r="AO480" s="102" t="n">
        <v>2</v>
      </c>
      <c r="AP480" s="103" t="n">
        <v>0.57</v>
      </c>
      <c r="AQ480" s="102" t="n">
        <v>13</v>
      </c>
      <c r="AR480" s="91" t="inlineStr">
        <is>
          <t>N</t>
        </is>
      </c>
      <c r="AS480" s="104" t="n">
        <v>0.6</v>
      </c>
      <c r="AT480" s="92">
        <f>IF(AND(P480="52-wk high",T480&gt;=Settings!$B$7),"Y","N")</f>
        <v/>
      </c>
      <c r="AU480" s="91">
        <f>IF(AND(AD480&gt;=Settings!$B$8,M480&gt;0),"Y","N")</f>
        <v/>
      </c>
      <c r="AV480" s="91">
        <f>IF(OR(AH480&gt;Settings!$B$9,AI480&gt;Settings!$B$9),"Y","N")</f>
        <v/>
      </c>
      <c r="AW480" s="91">
        <f>IF(AJ480&lt;&gt;"Y","n/a",IF(AND(M480&gt;0,AK480&gt;Settings!$B$10),"Y","N"))</f>
        <v/>
      </c>
      <c r="AX480" s="91">
        <f>IF(AO480&gt;=Settings!$B$11,"Y","N")</f>
        <v/>
      </c>
      <c r="AY480" s="99">
        <f>(AT480="Y")+(AU480="Y")+(AV480="Y")+(AW480="Y")+(AX480="Y")</f>
        <v/>
      </c>
      <c r="AZ480" s="94">
        <f>IF(AY480=0,"None",_xlfn.TEXTJOIN(", ",TRUE(),IF(AT480="Y","Breakout",""),IF(AU480="Y","Accumulation",""),IF(AV480="Y","Institutional buying",""),IF(AW480="Y","Long buildup",""),IF(AX480="Y","Momentum leader","")))</f>
        <v/>
      </c>
      <c r="BA480" s="94">
        <f>IF(BW480="","","Passes "&amp;AY480&amp;" of 5 buy-side scans"&amp;IF(G480="Y","; RED FLAG: filter out using Red flag column",""))</f>
        <v/>
      </c>
      <c r="BB480" s="91" t="inlineStr">
        <is>
          <t>None</t>
        </is>
      </c>
      <c r="BC480" s="92" t="inlineStr">
        <is>
          <t>N</t>
        </is>
      </c>
      <c r="BD480" s="94" t="n"/>
      <c r="BE480" s="94" t="n"/>
      <c r="BF480" s="92">
        <f>IF(R480*100000&gt;=Settings!$B$5,"Y","N")</f>
        <v/>
      </c>
      <c r="BG480" s="91">
        <f>IF(F480&gt;Settings!$B$6,"Y","N")</f>
        <v/>
      </c>
      <c r="BH480" s="97" t="n">
        <v>-33.87</v>
      </c>
      <c r="BI480" s="96" t="n">
        <v>-4.69</v>
      </c>
      <c r="BJ480" s="96" t="n">
        <v>-11.09</v>
      </c>
      <c r="BK480" s="96" t="n">
        <v>-14.44</v>
      </c>
      <c r="BL480" s="96" t="n">
        <v>-11.65</v>
      </c>
      <c r="BM480" s="96" t="n">
        <v>-24.93</v>
      </c>
      <c r="BN480" s="97" t="n">
        <v>-6.25</v>
      </c>
      <c r="BO480" s="96" t="n">
        <v>-10.04</v>
      </c>
      <c r="BP480" s="96" t="n">
        <v>-12.54</v>
      </c>
      <c r="BQ480" s="96" t="n">
        <v>-15.46</v>
      </c>
      <c r="BR480" s="91" t="inlineStr">
        <is>
          <t>Stacked down</t>
        </is>
      </c>
      <c r="BS480" s="91" t="inlineStr">
        <is>
          <t>None</t>
        </is>
      </c>
      <c r="BT480" s="96" t="n">
        <v>23.8</v>
      </c>
      <c r="BU480" s="91" t="inlineStr">
        <is>
          <t>N</t>
        </is>
      </c>
      <c r="BV480" s="99">
        <f>IF(OR(BF480&lt;&gt;"Y",BG480&lt;&gt;"Y"),"",(AND(ISNUMBER(BQ480),BQ480&gt;0))+(BR480="Stacked up")+(AND(ISNUMBER(BH480),BH480&gt;=-Settings!$B$17))+(AND(ISNUMBER(BK480),ISNUMBER(BM480),BK480&gt;0,BM480&gt;0))+(AND(ISNUMBER(AQ480),AQ480&gt;=Settings!$B$18))+(AND(ISNUMBER(BT480),BT480&gt;=Settings!$B$19,BT480&lt;=Settings!$B$20))+(AND(ISNUMBER(AS480),AS480&gt;0))+(AND(ISNUMBER(T480),ISNUMBER(M480),T480&gt;=Settings!$B$21,M480&gt;0))+(AND(ISNUMBER(AD480),ISNUMBER(M480),AD480&gt;=Settings!$B$22,M480&gt;0))+(AY480&gt;=1))</f>
        <v/>
      </c>
      <c r="BW480" s="91">
        <f>IF(OR(AY480=0,BF480&lt;&gt;"Y",BG480&lt;&gt;"Y"),"",1+SUMPRODUCT(($A$6:$A$2604=A480)*($AY$6:$AY$2604&gt;0)*($BF$6:$BF$2604="Y")*($BG$6:$BG$2604="Y")*(($AY$6:$AY$2604&gt;AY480)+($AY$6:$AY$2604=AY480)*($AD$6:$AD$2604&gt;AD480))))</f>
        <v/>
      </c>
    </row>
    <row r="481" ht="23.85" customHeight="1" s="55">
      <c r="A481" s="90" t="n">
        <v>46296</v>
      </c>
      <c r="B481" s="91" t="inlineStr">
        <is>
          <t>AAVAS</t>
        </is>
      </c>
      <c r="C481" s="91" t="inlineStr">
        <is>
          <t>INE216P01012</t>
        </is>
      </c>
      <c r="D481" s="91" t="inlineStr">
        <is>
          <t>Financial Services</t>
        </is>
      </c>
      <c r="E481" s="91" t="inlineStr">
        <is>
          <t>Smallcap 250</t>
        </is>
      </c>
      <c r="F481" s="93" t="n">
        <v>9443</v>
      </c>
      <c r="G481" s="92" t="inlineStr">
        <is>
          <t>N</t>
        </is>
      </c>
      <c r="H481" s="94" t="n"/>
      <c r="I481" s="91" t="inlineStr">
        <is>
          <t>N</t>
        </is>
      </c>
      <c r="J481" s="92">
        <f>IF(K481="","N","Y")</f>
        <v/>
      </c>
      <c r="K481" s="94">
        <f>_xlfn.TEXTJOIN("; ",TRUE,IF(P481="52-wk low","52-wk low",""),IF(AND(AD481&gt;=Settings!$B$12,M481&lt;0),"Distribution",""),IF(AND(AJ481="Y",M481&lt;0,AK481&lt;-Settings!$B$13),"Long unwinding",""),IF(AND(AJ481="Y",M481&lt;0,AK481&gt;Settings!$B$13),"Short buildup",""))</f>
        <v/>
      </c>
      <c r="L481" s="95" t="n">
        <v>1190.9</v>
      </c>
      <c r="M481" s="96" t="n">
        <v>-1.73</v>
      </c>
      <c r="N481" s="93" t="n">
        <v>1484</v>
      </c>
      <c r="O481" s="91" t="inlineStr">
        <is>
          <t>None</t>
        </is>
      </c>
      <c r="P481" s="91" t="inlineStr">
        <is>
          <t>None</t>
        </is>
      </c>
      <c r="Q481" s="97" t="n">
        <v>2.8</v>
      </c>
      <c r="R481" s="96" t="n">
        <v>0.97</v>
      </c>
      <c r="S481" s="96" t="n">
        <v>2.97</v>
      </c>
      <c r="T481" s="96" t="n">
        <v>2.62</v>
      </c>
      <c r="U481" s="96" t="n">
        <v>2.26</v>
      </c>
      <c r="V481" s="103" t="n">
        <v>0.77</v>
      </c>
      <c r="W481" s="102" t="n">
        <v>3</v>
      </c>
      <c r="X481" s="93" t="n"/>
      <c r="Y481" s="91" t="inlineStr">
        <is>
          <t>None</t>
        </is>
      </c>
      <c r="Z481" s="99" t="n">
        <v>72.3</v>
      </c>
      <c r="AA481" s="96" t="n">
        <v>1.34</v>
      </c>
      <c r="AB481" s="96" t="n">
        <v>1.36</v>
      </c>
      <c r="AC481" s="96" t="n">
        <v>3.96</v>
      </c>
      <c r="AD481" s="96" t="n">
        <v>3.58</v>
      </c>
      <c r="AE481" s="96" t="n">
        <v>2.92</v>
      </c>
      <c r="AF481" s="103" t="n">
        <v>1.03</v>
      </c>
      <c r="AG481" s="91" t="inlineStr">
        <is>
          <t>Normal</t>
        </is>
      </c>
      <c r="AH481" s="100" t="n">
        <v>0</v>
      </c>
      <c r="AI481" s="101" t="n">
        <v>0</v>
      </c>
      <c r="AJ481" s="92" t="inlineStr">
        <is>
          <t>N</t>
        </is>
      </c>
      <c r="AK481" s="96" t="n"/>
      <c r="AL481" s="91" t="inlineStr">
        <is>
          <t>n/a</t>
        </is>
      </c>
      <c r="AM481" s="93" t="n"/>
      <c r="AN481" s="92" t="inlineStr">
        <is>
          <t>None</t>
        </is>
      </c>
      <c r="AO481" s="102" t="n">
        <v>0</v>
      </c>
      <c r="AP481" s="103" t="n">
        <v>0.65</v>
      </c>
      <c r="AQ481" s="102" t="n">
        <v>29</v>
      </c>
      <c r="AR481" s="91" t="inlineStr">
        <is>
          <t>N</t>
        </is>
      </c>
      <c r="AS481" s="104" t="n">
        <v>0.6</v>
      </c>
      <c r="AT481" s="92">
        <f>IF(AND(P481="52-wk high",T481&gt;=Settings!$B$7),"Y","N")</f>
        <v/>
      </c>
      <c r="AU481" s="91">
        <f>IF(AND(AD481&gt;=Settings!$B$8,M481&gt;0),"Y","N")</f>
        <v/>
      </c>
      <c r="AV481" s="91">
        <f>IF(OR(AH481&gt;Settings!$B$9,AI481&gt;Settings!$B$9),"Y","N")</f>
        <v/>
      </c>
      <c r="AW481" s="91">
        <f>IF(AJ481&lt;&gt;"Y","n/a",IF(AND(M481&gt;0,AK481&gt;Settings!$B$10),"Y","N"))</f>
        <v/>
      </c>
      <c r="AX481" s="91">
        <f>IF(AO481&gt;=Settings!$B$11,"Y","N")</f>
        <v/>
      </c>
      <c r="AY481" s="99">
        <f>(AT481="Y")+(AU481="Y")+(AV481="Y")+(AW481="Y")+(AX481="Y")</f>
        <v/>
      </c>
      <c r="AZ481" s="94">
        <f>IF(AY481=0,"None",_xlfn.TEXTJOIN(", ",TRUE(),IF(AT481="Y","Breakout",""),IF(AU481="Y","Accumulation",""),IF(AV481="Y","Institutional buying",""),IF(AW481="Y","Long buildup",""),IF(AX481="Y","Momentum leader","")))</f>
        <v/>
      </c>
      <c r="BA481" s="94">
        <f>IF(BW481="","","Passes "&amp;AY481&amp;" of 5 buy-side scans"&amp;IF(G481="Y","; RED FLAG: filter out using Red flag column",""))</f>
        <v/>
      </c>
      <c r="BB481" s="91" t="inlineStr">
        <is>
          <t>None</t>
        </is>
      </c>
      <c r="BC481" s="92" t="inlineStr">
        <is>
          <t>N</t>
        </is>
      </c>
      <c r="BD481" s="94" t="n"/>
      <c r="BE481" s="94" t="n"/>
      <c r="BF481" s="92">
        <f>IF(R481*100000&gt;=Settings!$B$5,"Y","N")</f>
        <v/>
      </c>
      <c r="BG481" s="91">
        <f>IF(F481&gt;Settings!$B$6,"Y","N")</f>
        <v/>
      </c>
      <c r="BH481" s="97" t="n">
        <v>-32.79</v>
      </c>
      <c r="BI481" s="96" t="n">
        <v>-5.21</v>
      </c>
      <c r="BJ481" s="96" t="n">
        <v>-4.61</v>
      </c>
      <c r="BK481" s="96" t="n">
        <v>-21.56</v>
      </c>
      <c r="BL481" s="96" t="n">
        <v>5</v>
      </c>
      <c r="BM481" s="96" t="n">
        <v>-27.29</v>
      </c>
      <c r="BN481" s="97" t="n">
        <v>-6.49</v>
      </c>
      <c r="BO481" s="96" t="n">
        <v>-9.59</v>
      </c>
      <c r="BP481" s="96" t="n">
        <v>-11.61</v>
      </c>
      <c r="BQ481" s="96" t="n">
        <v>-14.41</v>
      </c>
      <c r="BR481" s="91" t="inlineStr">
        <is>
          <t>Stacked down</t>
        </is>
      </c>
      <c r="BS481" s="91" t="inlineStr">
        <is>
          <t>None</t>
        </is>
      </c>
      <c r="BT481" s="96" t="n">
        <v>25.9</v>
      </c>
      <c r="BU481" s="91" t="inlineStr">
        <is>
          <t>N</t>
        </is>
      </c>
      <c r="BV481" s="99">
        <f>IF(OR(BF481&lt;&gt;"Y",BG481&lt;&gt;"Y"),"",(AND(ISNUMBER(BQ481),BQ481&gt;0))+(BR481="Stacked up")+(AND(ISNUMBER(BH481),BH481&gt;=-Settings!$B$17))+(AND(ISNUMBER(BK481),ISNUMBER(BM481),BK481&gt;0,BM481&gt;0))+(AND(ISNUMBER(AQ481),AQ481&gt;=Settings!$B$18))+(AND(ISNUMBER(BT481),BT481&gt;=Settings!$B$19,BT481&lt;=Settings!$B$20))+(AND(ISNUMBER(AS481),AS481&gt;0))+(AND(ISNUMBER(T481),ISNUMBER(M481),T481&gt;=Settings!$B$21,M481&gt;0))+(AND(ISNUMBER(AD481),ISNUMBER(M481),AD481&gt;=Settings!$B$22,M481&gt;0))+(AY481&gt;=1))</f>
        <v/>
      </c>
      <c r="BW481" s="91">
        <f>IF(OR(AY481=0,BF481&lt;&gt;"Y",BG481&lt;&gt;"Y"),"",1+SUMPRODUCT(($A$6:$A$2604=A481)*($AY$6:$AY$2604&gt;0)*($BF$6:$BF$2604="Y")*($BG$6:$BG$2604="Y")*(($AY$6:$AY$2604&gt;AY481)+($AY$6:$AY$2604=AY481)*($AD$6:$AD$2604&gt;AD481))))</f>
        <v/>
      </c>
    </row>
    <row r="482" ht="23.85" customHeight="1" s="55">
      <c r="A482" s="90" t="n">
        <v>46296</v>
      </c>
      <c r="B482" s="91" t="inlineStr">
        <is>
          <t>INDIACEM</t>
        </is>
      </c>
      <c r="C482" s="91" t="inlineStr">
        <is>
          <t>INE383A01012</t>
        </is>
      </c>
      <c r="D482" s="91" t="inlineStr">
        <is>
          <t>Construction Materials</t>
        </is>
      </c>
      <c r="E482" s="91" t="inlineStr">
        <is>
          <t>Smallcap 250</t>
        </is>
      </c>
      <c r="F482" s="93" t="n">
        <v>9147</v>
      </c>
      <c r="G482" s="92" t="inlineStr">
        <is>
          <t>N</t>
        </is>
      </c>
      <c r="H482" s="94" t="n"/>
      <c r="I482" s="91" t="inlineStr">
        <is>
          <t>N</t>
        </is>
      </c>
      <c r="J482" s="92">
        <f>IF(K482="","N","Y")</f>
        <v/>
      </c>
      <c r="K482" s="94">
        <f>_xlfn.TEXTJOIN("; ",TRUE,IF(P482="52-wk low","52-wk low",""),IF(AND(AD482&gt;=Settings!$B$12,M482&lt;0),"Distribution",""),IF(AND(AJ482="Y",M482&lt;0,AK482&lt;-Settings!$B$13),"Long unwinding",""),IF(AND(AJ482="Y",M482&lt;0,AK482&gt;Settings!$B$13),"Short buildup",""))</f>
        <v/>
      </c>
      <c r="L482" s="95" t="n">
        <v>295.15</v>
      </c>
      <c r="M482" s="96" t="n">
        <v>-2.22</v>
      </c>
      <c r="N482" s="93" t="n">
        <v>1752</v>
      </c>
      <c r="O482" s="91" t="inlineStr">
        <is>
          <t>None</t>
        </is>
      </c>
      <c r="P482" s="91" t="inlineStr">
        <is>
          <t>52-wk low</t>
        </is>
      </c>
      <c r="Q482" s="97" t="n">
        <v>2.32</v>
      </c>
      <c r="R482" s="96" t="n">
        <v>1.88</v>
      </c>
      <c r="S482" s="96" t="n">
        <v>1.29</v>
      </c>
      <c r="T482" s="96" t="n">
        <v>1.3</v>
      </c>
      <c r="U482" s="96" t="n">
        <v>1.02</v>
      </c>
      <c r="V482" s="103" t="n">
        <v>0.82</v>
      </c>
      <c r="W482" s="102" t="n">
        <v>3</v>
      </c>
      <c r="X482" s="93" t="n">
        <v>262</v>
      </c>
      <c r="Y482" s="91" t="inlineStr">
        <is>
          <t>None</t>
        </is>
      </c>
      <c r="Z482" s="99" t="n">
        <v>44.8</v>
      </c>
      <c r="AA482" s="96" t="n">
        <v>1.07</v>
      </c>
      <c r="AB482" s="96" t="n">
        <v>1.04</v>
      </c>
      <c r="AC482" s="96" t="n">
        <v>2.14</v>
      </c>
      <c r="AD482" s="96" t="n">
        <v>1.64</v>
      </c>
      <c r="AE482" s="96" t="n">
        <v>1.11</v>
      </c>
      <c r="AF482" s="103" t="n">
        <v>0.68</v>
      </c>
      <c r="AG482" s="91" t="inlineStr">
        <is>
          <t>Normal</t>
        </is>
      </c>
      <c r="AH482" s="100" t="n">
        <v>0</v>
      </c>
      <c r="AI482" s="101" t="n">
        <v>0</v>
      </c>
      <c r="AJ482" s="92" t="inlineStr">
        <is>
          <t>N</t>
        </is>
      </c>
      <c r="AK482" s="96" t="n"/>
      <c r="AL482" s="91" t="inlineStr">
        <is>
          <t>n/a</t>
        </is>
      </c>
      <c r="AM482" s="93" t="n"/>
      <c r="AN482" s="92" t="inlineStr">
        <is>
          <t>None</t>
        </is>
      </c>
      <c r="AO482" s="102" t="n">
        <v>0</v>
      </c>
      <c r="AP482" s="103" t="n">
        <v>0.54</v>
      </c>
      <c r="AQ482" s="102" t="n">
        <v>9</v>
      </c>
      <c r="AR482" s="91" t="inlineStr">
        <is>
          <t>N</t>
        </is>
      </c>
      <c r="AS482" s="104" t="n">
        <v>-0.71</v>
      </c>
      <c r="AT482" s="92">
        <f>IF(AND(P482="52-wk high",T482&gt;=Settings!$B$7),"Y","N")</f>
        <v/>
      </c>
      <c r="AU482" s="91">
        <f>IF(AND(AD482&gt;=Settings!$B$8,M482&gt;0),"Y","N")</f>
        <v/>
      </c>
      <c r="AV482" s="91">
        <f>IF(OR(AH482&gt;Settings!$B$9,AI482&gt;Settings!$B$9),"Y","N")</f>
        <v/>
      </c>
      <c r="AW482" s="91">
        <f>IF(AJ482&lt;&gt;"Y","n/a",IF(AND(M482&gt;0,AK482&gt;Settings!$B$10),"Y","N"))</f>
        <v/>
      </c>
      <c r="AX482" s="91">
        <f>IF(AO482&gt;=Settings!$B$11,"Y","N")</f>
        <v/>
      </c>
      <c r="AY482" s="99">
        <f>(AT482="Y")+(AU482="Y")+(AV482="Y")+(AW482="Y")+(AX482="Y")</f>
        <v/>
      </c>
      <c r="AZ482" s="94">
        <f>IF(AY482=0,"None",_xlfn.TEXTJOIN(", ",TRUE(),IF(AT482="Y","Breakout",""),IF(AU482="Y","Accumulation",""),IF(AV482="Y","Institutional buying",""),IF(AW482="Y","Long buildup",""),IF(AX482="Y","Momentum leader","")))</f>
        <v/>
      </c>
      <c r="BA482" s="94">
        <f>IF(BW482="","","Passes "&amp;AY482&amp;" of 5 buy-side scans"&amp;IF(G482="Y","; RED FLAG: filter out using Red flag column",""))</f>
        <v/>
      </c>
      <c r="BB482" s="91" t="inlineStr">
        <is>
          <t>None</t>
        </is>
      </c>
      <c r="BC482" s="92" t="inlineStr">
        <is>
          <t>Y</t>
        </is>
      </c>
      <c r="BD482" s="94" t="inlineStr">
        <is>
          <t>PE &gt; 50</t>
        </is>
      </c>
      <c r="BE482" s="94" t="n"/>
      <c r="BF482" s="92">
        <f>IF(R482*100000&gt;=Settings!$B$5,"Y","N")</f>
        <v/>
      </c>
      <c r="BG482" s="91">
        <f>IF(F482&gt;Settings!$B$6,"Y","N")</f>
        <v/>
      </c>
      <c r="BH482" s="97" t="n">
        <v>-39.24</v>
      </c>
      <c r="BI482" s="96" t="n">
        <v>-10.59</v>
      </c>
      <c r="BJ482" s="96" t="n">
        <v>-17.98</v>
      </c>
      <c r="BK482" s="96" t="n">
        <v>-21.23</v>
      </c>
      <c r="BL482" s="96" t="n">
        <v>-17.37</v>
      </c>
      <c r="BM482" s="96" t="n">
        <v>-24.55</v>
      </c>
      <c r="BN482" s="97" t="n">
        <v>-11.33</v>
      </c>
      <c r="BO482" s="96" t="n">
        <v>-16.76</v>
      </c>
      <c r="BP482" s="96" t="n">
        <v>-20.26</v>
      </c>
      <c r="BQ482" s="96" t="n">
        <v>-22.87</v>
      </c>
      <c r="BR482" s="91" t="inlineStr">
        <is>
          <t>Stacked down</t>
        </is>
      </c>
      <c r="BS482" s="91" t="inlineStr">
        <is>
          <t>None</t>
        </is>
      </c>
      <c r="BT482" s="96" t="n">
        <v>12.9</v>
      </c>
      <c r="BU482" s="91" t="inlineStr">
        <is>
          <t>N</t>
        </is>
      </c>
      <c r="BV482" s="99">
        <f>IF(OR(BF482&lt;&gt;"Y",BG482&lt;&gt;"Y"),"",(AND(ISNUMBER(BQ482),BQ482&gt;0))+(BR482="Stacked up")+(AND(ISNUMBER(BH482),BH482&gt;=-Settings!$B$17))+(AND(ISNUMBER(BK482),ISNUMBER(BM482),BK482&gt;0,BM482&gt;0))+(AND(ISNUMBER(AQ482),AQ482&gt;=Settings!$B$18))+(AND(ISNUMBER(BT482),BT482&gt;=Settings!$B$19,BT482&lt;=Settings!$B$20))+(AND(ISNUMBER(AS482),AS482&gt;0))+(AND(ISNUMBER(T482),ISNUMBER(M482),T482&gt;=Settings!$B$21,M482&gt;0))+(AND(ISNUMBER(AD482),ISNUMBER(M482),AD482&gt;=Settings!$B$22,M482&gt;0))+(AY482&gt;=1))</f>
        <v/>
      </c>
      <c r="BW482" s="91">
        <f>IF(OR(AY482=0,BF482&lt;&gt;"Y",BG482&lt;&gt;"Y"),"",1+SUMPRODUCT(($A$6:$A$2604=A482)*($AY$6:$AY$2604&gt;0)*($BF$6:$BF$2604="Y")*($BG$6:$BG$2604="Y")*(($AY$6:$AY$2604&gt;AY482)+($AY$6:$AY$2604=AY482)*($AD$6:$AD$2604&gt;AD482))))</f>
        <v/>
      </c>
    </row>
    <row r="483" ht="23.85" customHeight="1" s="55">
      <c r="A483" s="90" t="n">
        <v>46296</v>
      </c>
      <c r="B483" s="91" t="inlineStr">
        <is>
          <t>FIRSTCRY</t>
        </is>
      </c>
      <c r="C483" s="91" t="inlineStr">
        <is>
          <t>INE02RE01045</t>
        </is>
      </c>
      <c r="D483" s="91" t="inlineStr">
        <is>
          <t>Consumer Services</t>
        </is>
      </c>
      <c r="E483" s="91" t="inlineStr">
        <is>
          <t>Smallcap 250</t>
        </is>
      </c>
      <c r="F483" s="93" t="n">
        <v>9124</v>
      </c>
      <c r="G483" s="92" t="inlineStr">
        <is>
          <t>Y</t>
        </is>
      </c>
      <c r="H483" s="94" t="inlineStr">
        <is>
          <t>Loss making</t>
        </is>
      </c>
      <c r="I483" s="91" t="inlineStr">
        <is>
          <t>N</t>
        </is>
      </c>
      <c r="J483" s="92">
        <f>IF(K483="","N","Y")</f>
        <v/>
      </c>
      <c r="K483" s="94">
        <f>_xlfn.TEXTJOIN("; ",TRUE,IF(P483="52-wk low","52-wk low",""),IF(AND(AD483&gt;=Settings!$B$12,M483&lt;0),"Distribution",""),IF(AND(AJ483="Y",M483&lt;0,AK483&lt;-Settings!$B$13),"Long unwinding",""),IF(AND(AJ483="Y",M483&lt;0,AK483&gt;Settings!$B$13),"Short buildup",""))</f>
        <v/>
      </c>
      <c r="L483" s="95" t="n">
        <v>174.75</v>
      </c>
      <c r="M483" s="96" t="n">
        <v>-2.88</v>
      </c>
      <c r="N483" s="93" t="n">
        <v>2040</v>
      </c>
      <c r="O483" s="91" t="inlineStr">
        <is>
          <t>None</t>
        </is>
      </c>
      <c r="P483" s="91" t="inlineStr">
        <is>
          <t>None</t>
        </is>
      </c>
      <c r="Q483" s="97" t="n">
        <v>21.5</v>
      </c>
      <c r="R483" s="96" t="n">
        <v>94.81999999999999</v>
      </c>
      <c r="S483" s="96" t="n">
        <v>0.23</v>
      </c>
      <c r="T483" s="96" t="n">
        <v>0.49</v>
      </c>
      <c r="U483" s="96" t="n">
        <v>0.59</v>
      </c>
      <c r="V483" s="103" t="n">
        <v>2.6</v>
      </c>
      <c r="W483" s="102" t="n">
        <v>7</v>
      </c>
      <c r="X483" s="93" t="n"/>
      <c r="Y483" s="91" t="inlineStr">
        <is>
          <t>None</t>
        </is>
      </c>
      <c r="Z483" s="99" t="n">
        <v>23.56</v>
      </c>
      <c r="AA483" s="96" t="n">
        <v>0.82</v>
      </c>
      <c r="AB483" s="96" t="n">
        <v>0.61</v>
      </c>
      <c r="AC483" s="96" t="n">
        <v>0.29</v>
      </c>
      <c r="AD483" s="96" t="n">
        <v>0.54</v>
      </c>
      <c r="AE483" s="96" t="n">
        <v>0.63</v>
      </c>
      <c r="AF483" s="103" t="n">
        <v>0.8100000000000001</v>
      </c>
      <c r="AG483" s="91" t="inlineStr">
        <is>
          <t>Drying up</t>
        </is>
      </c>
      <c r="AH483" s="100" t="n">
        <v>0</v>
      </c>
      <c r="AI483" s="101" t="n">
        <v>0</v>
      </c>
      <c r="AJ483" s="92" t="inlineStr">
        <is>
          <t>N</t>
        </is>
      </c>
      <c r="AK483" s="96" t="n"/>
      <c r="AL483" s="91" t="inlineStr">
        <is>
          <t>n/a</t>
        </is>
      </c>
      <c r="AM483" s="93" t="n"/>
      <c r="AN483" s="92" t="inlineStr">
        <is>
          <t>None</t>
        </is>
      </c>
      <c r="AO483" s="102" t="n">
        <v>0</v>
      </c>
      <c r="AP483" s="103" t="n">
        <v>0.48</v>
      </c>
      <c r="AQ483" s="102" t="n">
        <v>3</v>
      </c>
      <c r="AR483" s="91" t="inlineStr">
        <is>
          <t>N</t>
        </is>
      </c>
      <c r="AS483" s="104" t="n">
        <v>2.34</v>
      </c>
      <c r="AT483" s="92">
        <f>IF(AND(P483="52-wk high",T483&gt;=Settings!$B$7),"Y","N")</f>
        <v/>
      </c>
      <c r="AU483" s="91">
        <f>IF(AND(AD483&gt;=Settings!$B$8,M483&gt;0),"Y","N")</f>
        <v/>
      </c>
      <c r="AV483" s="91">
        <f>IF(OR(AH483&gt;Settings!$B$9,AI483&gt;Settings!$B$9),"Y","N")</f>
        <v/>
      </c>
      <c r="AW483" s="91">
        <f>IF(AJ483&lt;&gt;"Y","n/a",IF(AND(M483&gt;0,AK483&gt;Settings!$B$10),"Y","N"))</f>
        <v/>
      </c>
      <c r="AX483" s="91">
        <f>IF(AO483&gt;=Settings!$B$11,"Y","N")</f>
        <v/>
      </c>
      <c r="AY483" s="99">
        <f>(AT483="Y")+(AU483="Y")+(AV483="Y")+(AW483="Y")+(AX483="Y")</f>
        <v/>
      </c>
      <c r="AZ483" s="94">
        <f>IF(AY483=0,"None",_xlfn.TEXTJOIN(", ",TRUE(),IF(AT483="Y","Breakout",""),IF(AU483="Y","Accumulation",""),IF(AV483="Y","Institutional buying",""),IF(AW483="Y","Long buildup",""),IF(AX483="Y","Momentum leader","")))</f>
        <v/>
      </c>
      <c r="BA483" s="94">
        <f>IF(BW483="","","Passes "&amp;AY483&amp;" of 5 buy-side scans"&amp;IF(G483="Y","; RED FLAG: filter out using Red flag column",""))</f>
        <v/>
      </c>
      <c r="BB483" s="91" t="inlineStr">
        <is>
          <t>None</t>
        </is>
      </c>
      <c r="BC483" s="92" t="inlineStr">
        <is>
          <t>Y</t>
        </is>
      </c>
      <c r="BD483" s="94" t="inlineStr">
        <is>
          <t>EPS zero</t>
        </is>
      </c>
      <c r="BE483" s="94" t="n"/>
      <c r="BF483" s="92">
        <f>IF(R483*100000&gt;=Settings!$B$5,"Y","N")</f>
        <v/>
      </c>
      <c r="BG483" s="91">
        <f>IF(F483&gt;Settings!$B$6,"Y","N")</f>
        <v/>
      </c>
      <c r="BH483" s="97" t="n">
        <v>-55.15</v>
      </c>
      <c r="BI483" s="96" t="n">
        <v>-2.72</v>
      </c>
      <c r="BJ483" s="96" t="n">
        <v>-1.64</v>
      </c>
      <c r="BK483" s="96" t="n">
        <v>-23.22</v>
      </c>
      <c r="BL483" s="96" t="n">
        <v>-20.81</v>
      </c>
      <c r="BM483" s="96" t="n">
        <v>-52.8</v>
      </c>
      <c r="BN483" s="97" t="n">
        <v>-2.65</v>
      </c>
      <c r="BO483" s="96" t="n">
        <v>-7.81</v>
      </c>
      <c r="BP483" s="96" t="n">
        <v>-14.66</v>
      </c>
      <c r="BQ483" s="96" t="n">
        <v>-25.45</v>
      </c>
      <c r="BR483" s="91" t="inlineStr">
        <is>
          <t>Stacked down</t>
        </is>
      </c>
      <c r="BS483" s="91" t="inlineStr">
        <is>
          <t>None</t>
        </is>
      </c>
      <c r="BT483" s="96" t="n">
        <v>41.4</v>
      </c>
      <c r="BU483" s="91" t="inlineStr">
        <is>
          <t>N</t>
        </is>
      </c>
      <c r="BV483" s="99">
        <f>IF(OR(BF483&lt;&gt;"Y",BG483&lt;&gt;"Y"),"",(AND(ISNUMBER(BQ483),BQ483&gt;0))+(BR483="Stacked up")+(AND(ISNUMBER(BH483),BH483&gt;=-Settings!$B$17))+(AND(ISNUMBER(BK483),ISNUMBER(BM483),BK483&gt;0,BM483&gt;0))+(AND(ISNUMBER(AQ483),AQ483&gt;=Settings!$B$18))+(AND(ISNUMBER(BT483),BT483&gt;=Settings!$B$19,BT483&lt;=Settings!$B$20))+(AND(ISNUMBER(AS483),AS483&gt;0))+(AND(ISNUMBER(T483),ISNUMBER(M483),T483&gt;=Settings!$B$21,M483&gt;0))+(AND(ISNUMBER(AD483),ISNUMBER(M483),AD483&gt;=Settings!$B$22,M483&gt;0))+(AY483&gt;=1))</f>
        <v/>
      </c>
      <c r="BW483" s="91">
        <f>IF(OR(AY483=0,BF483&lt;&gt;"Y",BG483&lt;&gt;"Y"),"",1+SUMPRODUCT(($A$6:$A$2604=A483)*($AY$6:$AY$2604&gt;0)*($BF$6:$BF$2604="Y")*($BG$6:$BG$2604="Y")*(($AY$6:$AY$2604&gt;AY483)+($AY$6:$AY$2604=AY483)*($AD$6:$AD$2604&gt;AD483))))</f>
        <v/>
      </c>
    </row>
    <row r="484" ht="23.85" customHeight="1" s="55">
      <c r="A484" s="90" t="n">
        <v>46296</v>
      </c>
      <c r="B484" s="91" t="inlineStr">
        <is>
          <t>OLECTRA</t>
        </is>
      </c>
      <c r="C484" s="91" t="inlineStr">
        <is>
          <t>INE260D01016</t>
        </is>
      </c>
      <c r="D484" s="91" t="inlineStr">
        <is>
          <t>Automobile and Auto Components</t>
        </is>
      </c>
      <c r="E484" s="91" t="inlineStr">
        <is>
          <t>Smallcap 250</t>
        </is>
      </c>
      <c r="F484" s="93" t="n">
        <v>8998</v>
      </c>
      <c r="G484" s="92" t="inlineStr">
        <is>
          <t>N</t>
        </is>
      </c>
      <c r="H484" s="94" t="n"/>
      <c r="I484" s="91" t="inlineStr">
        <is>
          <t>N</t>
        </is>
      </c>
      <c r="J484" s="92">
        <f>IF(K484="","N","Y")</f>
        <v/>
      </c>
      <c r="K484" s="94">
        <f>_xlfn.TEXTJOIN("; ",TRUE,IF(P484="52-wk low","52-wk low",""),IF(AND(AD484&gt;=Settings!$B$12,M484&lt;0),"Distribution",""),IF(AND(AJ484="Y",M484&lt;0,AK484&lt;-Settings!$B$13),"Long unwinding",""),IF(AND(AJ484="Y",M484&lt;0,AK484&gt;Settings!$B$13),"Short buildup",""))</f>
        <v/>
      </c>
      <c r="L484" s="95" t="n">
        <v>1096.2</v>
      </c>
      <c r="M484" s="96" t="n">
        <v>-3.35</v>
      </c>
      <c r="N484" s="93" t="n">
        <v>2181</v>
      </c>
      <c r="O484" s="91" t="inlineStr">
        <is>
          <t>None</t>
        </is>
      </c>
      <c r="P484" s="91" t="inlineStr">
        <is>
          <t>None</t>
        </is>
      </c>
      <c r="Q484" s="97" t="n">
        <v>6.24</v>
      </c>
      <c r="R484" s="96" t="n">
        <v>4.12</v>
      </c>
      <c r="S484" s="96" t="n">
        <v>1.59</v>
      </c>
      <c r="T484" s="96" t="n">
        <v>1.68</v>
      </c>
      <c r="U484" s="96" t="n">
        <v>0.95</v>
      </c>
      <c r="V484" s="103" t="n">
        <v>0.64</v>
      </c>
      <c r="W484" s="102" t="n">
        <v>1</v>
      </c>
      <c r="X484" s="93" t="n"/>
      <c r="Y484" s="91" t="inlineStr">
        <is>
          <t>None</t>
        </is>
      </c>
      <c r="Z484" s="99" t="n">
        <v>48.33</v>
      </c>
      <c r="AA484" s="96" t="n">
        <v>1.21</v>
      </c>
      <c r="AB484" s="96" t="n">
        <v>1.2</v>
      </c>
      <c r="AC484" s="96" t="n">
        <v>2.13</v>
      </c>
      <c r="AD484" s="96" t="n">
        <v>2.15</v>
      </c>
      <c r="AE484" s="96" t="n">
        <v>1.47</v>
      </c>
      <c r="AF484" s="103" t="n">
        <v>1.16</v>
      </c>
      <c r="AG484" s="91" t="inlineStr">
        <is>
          <t>Normal</t>
        </is>
      </c>
      <c r="AH484" s="100" t="n">
        <v>0</v>
      </c>
      <c r="AI484" s="101" t="n">
        <v>0</v>
      </c>
      <c r="AJ484" s="92" t="inlineStr">
        <is>
          <t>N</t>
        </is>
      </c>
      <c r="AK484" s="96" t="n"/>
      <c r="AL484" s="91" t="inlineStr">
        <is>
          <t>n/a</t>
        </is>
      </c>
      <c r="AM484" s="93" t="n"/>
      <c r="AN484" s="92" t="inlineStr">
        <is>
          <t>Smallcap250 MQ 100</t>
        </is>
      </c>
      <c r="AO484" s="102" t="n">
        <v>1</v>
      </c>
      <c r="AP484" s="103" t="n">
        <v>0.6899999999999999</v>
      </c>
      <c r="AQ484" s="102" t="n">
        <v>36</v>
      </c>
      <c r="AR484" s="91" t="inlineStr">
        <is>
          <t>N</t>
        </is>
      </c>
      <c r="AS484" s="104" t="n">
        <v>0.5600000000000001</v>
      </c>
      <c r="AT484" s="92">
        <f>IF(AND(P484="52-wk high",T484&gt;=Settings!$B$7),"Y","N")</f>
        <v/>
      </c>
      <c r="AU484" s="91">
        <f>IF(AND(AD484&gt;=Settings!$B$8,M484&gt;0),"Y","N")</f>
        <v/>
      </c>
      <c r="AV484" s="91">
        <f>IF(OR(AH484&gt;Settings!$B$9,AI484&gt;Settings!$B$9),"Y","N")</f>
        <v/>
      </c>
      <c r="AW484" s="91">
        <f>IF(AJ484&lt;&gt;"Y","n/a",IF(AND(M484&gt;0,AK484&gt;Settings!$B$10),"Y","N"))</f>
        <v/>
      </c>
      <c r="AX484" s="91">
        <f>IF(AO484&gt;=Settings!$B$11,"Y","N")</f>
        <v/>
      </c>
      <c r="AY484" s="99">
        <f>(AT484="Y")+(AU484="Y")+(AV484="Y")+(AW484="Y")+(AX484="Y")</f>
        <v/>
      </c>
      <c r="AZ484" s="94">
        <f>IF(AY484=0,"None",_xlfn.TEXTJOIN(", ",TRUE(),IF(AT484="Y","Breakout",""),IF(AU484="Y","Accumulation",""),IF(AV484="Y","Institutional buying",""),IF(AW484="Y","Long buildup",""),IF(AX484="Y","Momentum leader","")))</f>
        <v/>
      </c>
      <c r="BA484" s="94">
        <f>IF(BW484="","","Passes "&amp;AY484&amp;" of 5 buy-side scans"&amp;IF(G484="Y","; RED FLAG: filter out using Red flag column",""))</f>
        <v/>
      </c>
      <c r="BB484" s="91" t="inlineStr">
        <is>
          <t>None</t>
        </is>
      </c>
      <c r="BC484" s="92" t="inlineStr">
        <is>
          <t>Y</t>
        </is>
      </c>
      <c r="BD484" s="94" t="inlineStr">
        <is>
          <t>PE &gt; 50</t>
        </is>
      </c>
      <c r="BE484" s="94" t="n"/>
      <c r="BF484" s="92">
        <f>IF(R484*100000&gt;=Settings!$B$5,"Y","N")</f>
        <v/>
      </c>
      <c r="BG484" s="91">
        <f>IF(F484&gt;Settings!$B$6,"Y","N")</f>
        <v/>
      </c>
      <c r="BH484" s="97" t="n">
        <v>-30.57</v>
      </c>
      <c r="BI484" s="96" t="n">
        <v>-11.88</v>
      </c>
      <c r="BJ484" s="96" t="n">
        <v>-12.11</v>
      </c>
      <c r="BK484" s="96" t="n">
        <v>-27.52</v>
      </c>
      <c r="BL484" s="96" t="n">
        <v>6.86</v>
      </c>
      <c r="BM484" s="96" t="n">
        <v>-29.64</v>
      </c>
      <c r="BN484" s="97" t="n">
        <v>-8.699999999999999</v>
      </c>
      <c r="BO484" s="96" t="n">
        <v>-12.56</v>
      </c>
      <c r="BP484" s="96" t="n">
        <v>-13.69</v>
      </c>
      <c r="BQ484" s="96" t="n">
        <v>-15</v>
      </c>
      <c r="BR484" s="91" t="inlineStr">
        <is>
          <t>Stacked down</t>
        </is>
      </c>
      <c r="BS484" s="91" t="inlineStr">
        <is>
          <t>None</t>
        </is>
      </c>
      <c r="BT484" s="96" t="n">
        <v>24.8</v>
      </c>
      <c r="BU484" s="91" t="inlineStr">
        <is>
          <t>N</t>
        </is>
      </c>
      <c r="BV484" s="99">
        <f>IF(OR(BF484&lt;&gt;"Y",BG484&lt;&gt;"Y"),"",(AND(ISNUMBER(BQ484),BQ484&gt;0))+(BR484="Stacked up")+(AND(ISNUMBER(BH484),BH484&gt;=-Settings!$B$17))+(AND(ISNUMBER(BK484),ISNUMBER(BM484),BK484&gt;0,BM484&gt;0))+(AND(ISNUMBER(AQ484),AQ484&gt;=Settings!$B$18))+(AND(ISNUMBER(BT484),BT484&gt;=Settings!$B$19,BT484&lt;=Settings!$B$20))+(AND(ISNUMBER(AS484),AS484&gt;0))+(AND(ISNUMBER(T484),ISNUMBER(M484),T484&gt;=Settings!$B$21,M484&gt;0))+(AND(ISNUMBER(AD484),ISNUMBER(M484),AD484&gt;=Settings!$B$22,M484&gt;0))+(AY484&gt;=1))</f>
        <v/>
      </c>
      <c r="BW484" s="91">
        <f>IF(OR(AY484=0,BF484&lt;&gt;"Y",BG484&lt;&gt;"Y"),"",1+SUMPRODUCT(($A$6:$A$2604=A484)*($AY$6:$AY$2604&gt;0)*($BF$6:$BF$2604="Y")*($BG$6:$BG$2604="Y")*(($AY$6:$AY$2604&gt;AY484)+($AY$6:$AY$2604=AY484)*($AD$6:$AD$2604&gt;AD484))))</f>
        <v/>
      </c>
    </row>
    <row r="485" ht="23.85" customHeight="1" s="55">
      <c r="A485" s="90" t="n">
        <v>46296</v>
      </c>
      <c r="B485" s="91" t="inlineStr">
        <is>
          <t>AFCONS</t>
        </is>
      </c>
      <c r="C485" s="91" t="inlineStr">
        <is>
          <t>INE101I01011</t>
        </is>
      </c>
      <c r="D485" s="91" t="inlineStr">
        <is>
          <t>Construction</t>
        </is>
      </c>
      <c r="E485" s="91" t="inlineStr">
        <is>
          <t>Smallcap 250</t>
        </is>
      </c>
      <c r="F485" s="93" t="n">
        <v>8915</v>
      </c>
      <c r="G485" s="92" t="inlineStr">
        <is>
          <t>Y</t>
        </is>
      </c>
      <c r="H485" s="94" t="inlineStr">
        <is>
          <t>Promoter pledge / encumbrance &gt; 50%</t>
        </is>
      </c>
      <c r="I485" s="91" t="inlineStr">
        <is>
          <t>N</t>
        </is>
      </c>
      <c r="J485" s="92">
        <f>IF(K485="","N","Y")</f>
        <v/>
      </c>
      <c r="K485" s="94">
        <f>_xlfn.TEXTJOIN("; ",TRUE,IF(P485="52-wk low","52-wk low",""),IF(AND(AD485&gt;=Settings!$B$12,M485&lt;0),"Distribution",""),IF(AND(AJ485="Y",M485&lt;0,AK485&lt;-Settings!$B$13),"Long unwinding",""),IF(AND(AJ485="Y",M485&lt;0,AK485&gt;Settings!$B$13),"Short buildup",""))</f>
        <v/>
      </c>
      <c r="L485" s="95" t="n">
        <v>242.39</v>
      </c>
      <c r="M485" s="96" t="n">
        <v>-2.18</v>
      </c>
      <c r="N485" s="93" t="n">
        <v>1733</v>
      </c>
      <c r="O485" s="91" t="inlineStr">
        <is>
          <t>None</t>
        </is>
      </c>
      <c r="P485" s="91" t="inlineStr">
        <is>
          <t>None</t>
        </is>
      </c>
      <c r="Q485" s="97" t="n">
        <v>4.29</v>
      </c>
      <c r="R485" s="96" t="n">
        <v>29.24</v>
      </c>
      <c r="S485" s="96" t="n">
        <v>0.15</v>
      </c>
      <c r="T485" s="96" t="n">
        <v>0.24</v>
      </c>
      <c r="U485" s="96" t="n">
        <v>0.23</v>
      </c>
      <c r="V485" s="103" t="n">
        <v>1.54</v>
      </c>
      <c r="W485" s="102" t="n">
        <v>6</v>
      </c>
      <c r="X485" s="93" t="n"/>
      <c r="Y485" s="91" t="inlineStr">
        <is>
          <t>None</t>
        </is>
      </c>
      <c r="Z485" s="99" t="n">
        <v>43.14</v>
      </c>
      <c r="AA485" s="96" t="n">
        <v>0.99</v>
      </c>
      <c r="AB485" s="96" t="n">
        <v>0.92</v>
      </c>
      <c r="AC485" s="96" t="n">
        <v>0.23</v>
      </c>
      <c r="AD485" s="96" t="n">
        <v>0.33</v>
      </c>
      <c r="AE485" s="96" t="n">
        <v>0.41</v>
      </c>
      <c r="AF485" s="103" t="n">
        <v>1.15</v>
      </c>
      <c r="AG485" s="91" t="inlineStr">
        <is>
          <t>Drying up</t>
        </is>
      </c>
      <c r="AH485" s="100" t="n">
        <v>0</v>
      </c>
      <c r="AI485" s="101" t="n">
        <v>0</v>
      </c>
      <c r="AJ485" s="92" t="inlineStr">
        <is>
          <t>N</t>
        </is>
      </c>
      <c r="AK485" s="96" t="n"/>
      <c r="AL485" s="91" t="inlineStr">
        <is>
          <t>n/a</t>
        </is>
      </c>
      <c r="AM485" s="93" t="n"/>
      <c r="AN485" s="92" t="inlineStr">
        <is>
          <t>None</t>
        </is>
      </c>
      <c r="AO485" s="102" t="n">
        <v>0</v>
      </c>
      <c r="AP485" s="103" t="n">
        <v>0.48</v>
      </c>
      <c r="AQ485" s="102" t="n">
        <v>3</v>
      </c>
      <c r="AR485" s="91" t="inlineStr">
        <is>
          <t>N</t>
        </is>
      </c>
      <c r="AS485" s="104" t="n">
        <v>0.78</v>
      </c>
      <c r="AT485" s="92">
        <f>IF(AND(P485="52-wk high",T485&gt;=Settings!$B$7),"Y","N")</f>
        <v/>
      </c>
      <c r="AU485" s="91">
        <f>IF(AND(AD485&gt;=Settings!$B$8,M485&gt;0),"Y","N")</f>
        <v/>
      </c>
      <c r="AV485" s="91">
        <f>IF(OR(AH485&gt;Settings!$B$9,AI485&gt;Settings!$B$9),"Y","N")</f>
        <v/>
      </c>
      <c r="AW485" s="91">
        <f>IF(AJ485&lt;&gt;"Y","n/a",IF(AND(M485&gt;0,AK485&gt;Settings!$B$10),"Y","N"))</f>
        <v/>
      </c>
      <c r="AX485" s="91">
        <f>IF(AO485&gt;=Settings!$B$11,"Y","N")</f>
        <v/>
      </c>
      <c r="AY485" s="99">
        <f>(AT485="Y")+(AU485="Y")+(AV485="Y")+(AW485="Y")+(AX485="Y")</f>
        <v/>
      </c>
      <c r="AZ485" s="94">
        <f>IF(AY485=0,"None",_xlfn.TEXTJOIN(", ",TRUE(),IF(AT485="Y","Breakout",""),IF(AU485="Y","Accumulation",""),IF(AV485="Y","Institutional buying",""),IF(AW485="Y","Long buildup",""),IF(AX485="Y","Momentum leader","")))</f>
        <v/>
      </c>
      <c r="BA485" s="94">
        <f>IF(BW485="","","Passes "&amp;AY485&amp;" of 5 buy-side scans"&amp;IF(G485="Y","; RED FLAG: filter out using Red flag column",""))</f>
        <v/>
      </c>
      <c r="BB485" s="91" t="inlineStr">
        <is>
          <t>None</t>
        </is>
      </c>
      <c r="BC485" s="92" t="inlineStr">
        <is>
          <t>Y</t>
        </is>
      </c>
      <c r="BD485" s="94" t="inlineStr">
        <is>
          <t>PE &gt; 50</t>
        </is>
      </c>
      <c r="BE485" s="94" t="n"/>
      <c r="BF485" s="92">
        <f>IF(R485*100000&gt;=Settings!$B$5,"Y","N")</f>
        <v/>
      </c>
      <c r="BG485" s="91">
        <f>IF(F485&gt;Settings!$B$6,"Y","N")</f>
        <v/>
      </c>
      <c r="BH485" s="97" t="n">
        <v>-49.44</v>
      </c>
      <c r="BI485" s="96" t="n">
        <v>-4.48</v>
      </c>
      <c r="BJ485" s="96" t="n">
        <v>-15.03</v>
      </c>
      <c r="BK485" s="96" t="n">
        <v>-21.56</v>
      </c>
      <c r="BL485" s="96" t="n">
        <v>-14.17</v>
      </c>
      <c r="BM485" s="96" t="n">
        <v>-46.65</v>
      </c>
      <c r="BN485" s="97" t="n">
        <v>-6.76</v>
      </c>
      <c r="BO485" s="96" t="n">
        <v>-11.23</v>
      </c>
      <c r="BP485" s="96" t="n">
        <v>-16.02</v>
      </c>
      <c r="BQ485" s="96" t="n">
        <v>-23.61</v>
      </c>
      <c r="BR485" s="91" t="inlineStr">
        <is>
          <t>Stacked down</t>
        </is>
      </c>
      <c r="BS485" s="91" t="inlineStr">
        <is>
          <t>None</t>
        </is>
      </c>
      <c r="BT485" s="96" t="n">
        <v>27.7</v>
      </c>
      <c r="BU485" s="91" t="inlineStr">
        <is>
          <t>N</t>
        </is>
      </c>
      <c r="BV485" s="99">
        <f>IF(OR(BF485&lt;&gt;"Y",BG485&lt;&gt;"Y"),"",(AND(ISNUMBER(BQ485),BQ485&gt;0))+(BR485="Stacked up")+(AND(ISNUMBER(BH485),BH485&gt;=-Settings!$B$17))+(AND(ISNUMBER(BK485),ISNUMBER(BM485),BK485&gt;0,BM485&gt;0))+(AND(ISNUMBER(AQ485),AQ485&gt;=Settings!$B$18))+(AND(ISNUMBER(BT485),BT485&gt;=Settings!$B$19,BT485&lt;=Settings!$B$20))+(AND(ISNUMBER(AS485),AS485&gt;0))+(AND(ISNUMBER(T485),ISNUMBER(M485),T485&gt;=Settings!$B$21,M485&gt;0))+(AND(ISNUMBER(AD485),ISNUMBER(M485),AD485&gt;=Settings!$B$22,M485&gt;0))+(AY485&gt;=1))</f>
        <v/>
      </c>
      <c r="BW485" s="91">
        <f>IF(OR(AY485=0,BF485&lt;&gt;"Y",BG485&lt;&gt;"Y"),"",1+SUMPRODUCT(($A$6:$A$2604=A485)*($AY$6:$AY$2604&gt;0)*($BF$6:$BF$2604="Y")*($BG$6:$BG$2604="Y")*(($AY$6:$AY$2604&gt;AY485)+($AY$6:$AY$2604=AY485)*($AD$6:$AD$2604&gt;AD485))))</f>
        <v/>
      </c>
    </row>
    <row r="486" ht="23.85" customHeight="1" s="55">
      <c r="A486" s="90" t="n">
        <v>46296</v>
      </c>
      <c r="B486" s="91" t="inlineStr">
        <is>
          <t>BLS</t>
        </is>
      </c>
      <c r="C486" s="91" t="inlineStr">
        <is>
          <t>INE153T01027</t>
        </is>
      </c>
      <c r="D486" s="91" t="inlineStr">
        <is>
          <t>Consumer Services</t>
        </is>
      </c>
      <c r="E486" s="91" t="inlineStr">
        <is>
          <t>Smallcap 250</t>
        </is>
      </c>
      <c r="F486" s="93" t="n">
        <v>8915</v>
      </c>
      <c r="G486" s="92" t="inlineStr">
        <is>
          <t>N</t>
        </is>
      </c>
      <c r="H486" s="94" t="n"/>
      <c r="I486" s="91" t="inlineStr">
        <is>
          <t>N</t>
        </is>
      </c>
      <c r="J486" s="92">
        <f>IF(K486="","N","Y")</f>
        <v/>
      </c>
      <c r="K486" s="94">
        <f>_xlfn.TEXTJOIN("; ",TRUE,IF(P486="52-wk low","52-wk low",""),IF(AND(AD486&gt;=Settings!$B$12,M486&lt;0),"Distribution",""),IF(AND(AJ486="Y",M486&lt;0,AK486&lt;-Settings!$B$13),"Long unwinding",""),IF(AND(AJ486="Y",M486&lt;0,AK486&gt;Settings!$B$13),"Short buildup",""))</f>
        <v/>
      </c>
      <c r="L486" s="95" t="n">
        <v>216.51</v>
      </c>
      <c r="M486" s="96" t="n">
        <v>-0.8</v>
      </c>
      <c r="N486" s="93" t="n">
        <v>934</v>
      </c>
      <c r="O486" s="91" t="inlineStr">
        <is>
          <t>None</t>
        </is>
      </c>
      <c r="P486" s="91" t="inlineStr">
        <is>
          <t>52-wk low</t>
        </is>
      </c>
      <c r="Q486" s="97" t="n">
        <v>8.039999999999999</v>
      </c>
      <c r="R486" s="96" t="n">
        <v>7.82</v>
      </c>
      <c r="S486" s="96" t="n">
        <v>1.04</v>
      </c>
      <c r="T486" s="96" t="n">
        <v>0.4</v>
      </c>
      <c r="U486" s="96" t="n">
        <v>0.39</v>
      </c>
      <c r="V486" s="103" t="n">
        <v>0.38</v>
      </c>
      <c r="W486" s="102" t="n">
        <v>0</v>
      </c>
      <c r="X486" s="93" t="n"/>
      <c r="Y486" s="91" t="inlineStr">
        <is>
          <t>None</t>
        </is>
      </c>
      <c r="Z486" s="99" t="n">
        <v>45.61</v>
      </c>
      <c r="AA486" s="96" t="n">
        <v>1</v>
      </c>
      <c r="AB486" s="96" t="n">
        <v>1.03</v>
      </c>
      <c r="AC486" s="96" t="n">
        <v>1.09</v>
      </c>
      <c r="AD486" s="96" t="n">
        <v>0.54</v>
      </c>
      <c r="AE486" s="96" t="n">
        <v>0.53</v>
      </c>
      <c r="AF486" s="103" t="n">
        <v>1.29</v>
      </c>
      <c r="AG486" s="91" t="inlineStr">
        <is>
          <t>Normal</t>
        </is>
      </c>
      <c r="AH486" s="100" t="n">
        <v>0</v>
      </c>
      <c r="AI486" s="101" t="n">
        <v>0</v>
      </c>
      <c r="AJ486" s="92" t="inlineStr">
        <is>
          <t>N</t>
        </is>
      </c>
      <c r="AK486" s="96" t="n"/>
      <c r="AL486" s="91" t="inlineStr">
        <is>
          <t>n/a</t>
        </is>
      </c>
      <c r="AM486" s="93" t="n"/>
      <c r="AN486" s="92" t="inlineStr">
        <is>
          <t>Smallcap250 MQ 100; MidSmall400 MQ 100</t>
        </is>
      </c>
      <c r="AO486" s="102" t="n">
        <v>2</v>
      </c>
      <c r="AP486" s="103" t="n">
        <v>0.58</v>
      </c>
      <c r="AQ486" s="102" t="n">
        <v>16</v>
      </c>
      <c r="AR486" s="91" t="inlineStr">
        <is>
          <t>N</t>
        </is>
      </c>
      <c r="AS486" s="104" t="n">
        <v>2.34</v>
      </c>
      <c r="AT486" s="92">
        <f>IF(AND(P486="52-wk high",T486&gt;=Settings!$B$7),"Y","N")</f>
        <v/>
      </c>
      <c r="AU486" s="91">
        <f>IF(AND(AD486&gt;=Settings!$B$8,M486&gt;0),"Y","N")</f>
        <v/>
      </c>
      <c r="AV486" s="91">
        <f>IF(OR(AH486&gt;Settings!$B$9,AI486&gt;Settings!$B$9),"Y","N")</f>
        <v/>
      </c>
      <c r="AW486" s="91">
        <f>IF(AJ486&lt;&gt;"Y","n/a",IF(AND(M486&gt;0,AK486&gt;Settings!$B$10),"Y","N"))</f>
        <v/>
      </c>
      <c r="AX486" s="91">
        <f>IF(AO486&gt;=Settings!$B$11,"Y","N")</f>
        <v/>
      </c>
      <c r="AY486" s="99">
        <f>(AT486="Y")+(AU486="Y")+(AV486="Y")+(AW486="Y")+(AX486="Y")</f>
        <v/>
      </c>
      <c r="AZ486" s="94">
        <f>IF(AY486=0,"None",_xlfn.TEXTJOIN(", ",TRUE(),IF(AT486="Y","Breakout",""),IF(AU486="Y","Accumulation",""),IF(AV486="Y","Institutional buying",""),IF(AW486="Y","Long buildup",""),IF(AX486="Y","Momentum leader","")))</f>
        <v/>
      </c>
      <c r="BA486" s="94">
        <f>IF(BW486="","","Passes "&amp;AY486&amp;" of 5 buy-side scans"&amp;IF(G486="Y","; RED FLAG: filter out using Red flag column",""))</f>
        <v/>
      </c>
      <c r="BB486" s="91" t="inlineStr">
        <is>
          <t>None</t>
        </is>
      </c>
      <c r="BC486" s="92" t="inlineStr">
        <is>
          <t>N</t>
        </is>
      </c>
      <c r="BD486" s="94" t="n"/>
      <c r="BE486" s="94" t="n"/>
      <c r="BF486" s="92">
        <f>IF(R486*100000&gt;=Settings!$B$5,"Y","N")</f>
        <v/>
      </c>
      <c r="BG486" s="91">
        <f>IF(F486&gt;Settings!$B$6,"Y","N")</f>
        <v/>
      </c>
      <c r="BH486" s="97" t="n">
        <v>-39.69</v>
      </c>
      <c r="BI486" s="96" t="n">
        <v>-3.3</v>
      </c>
      <c r="BJ486" s="96" t="n">
        <v>-9.1</v>
      </c>
      <c r="BK486" s="96" t="n">
        <v>-11.93</v>
      </c>
      <c r="BL486" s="96" t="n">
        <v>-15.23</v>
      </c>
      <c r="BM486" s="96" t="n">
        <v>-34.62</v>
      </c>
      <c r="BN486" s="97" t="n">
        <v>-5.32</v>
      </c>
      <c r="BO486" s="96" t="n">
        <v>-9.210000000000001</v>
      </c>
      <c r="BP486" s="96" t="n">
        <v>-12.94</v>
      </c>
      <c r="BQ486" s="96" t="n">
        <v>-18.9</v>
      </c>
      <c r="BR486" s="91" t="inlineStr">
        <is>
          <t>Stacked down</t>
        </is>
      </c>
      <c r="BS486" s="91" t="inlineStr">
        <is>
          <t>None</t>
        </is>
      </c>
      <c r="BT486" s="96" t="n">
        <v>23.4</v>
      </c>
      <c r="BU486" s="91" t="inlineStr">
        <is>
          <t>N</t>
        </is>
      </c>
      <c r="BV486" s="99">
        <f>IF(OR(BF486&lt;&gt;"Y",BG486&lt;&gt;"Y"),"",(AND(ISNUMBER(BQ486),BQ486&gt;0))+(BR486="Stacked up")+(AND(ISNUMBER(BH486),BH486&gt;=-Settings!$B$17))+(AND(ISNUMBER(BK486),ISNUMBER(BM486),BK486&gt;0,BM486&gt;0))+(AND(ISNUMBER(AQ486),AQ486&gt;=Settings!$B$18))+(AND(ISNUMBER(BT486),BT486&gt;=Settings!$B$19,BT486&lt;=Settings!$B$20))+(AND(ISNUMBER(AS486),AS486&gt;0))+(AND(ISNUMBER(T486),ISNUMBER(M486),T486&gt;=Settings!$B$21,M486&gt;0))+(AND(ISNUMBER(AD486),ISNUMBER(M486),AD486&gt;=Settings!$B$22,M486&gt;0))+(AY486&gt;=1))</f>
        <v/>
      </c>
      <c r="BW486" s="91">
        <f>IF(OR(AY486=0,BF486&lt;&gt;"Y",BG486&lt;&gt;"Y"),"",1+SUMPRODUCT(($A$6:$A$2604=A486)*($AY$6:$AY$2604&gt;0)*($BF$6:$BF$2604="Y")*($BG$6:$BG$2604="Y")*(($AY$6:$AY$2604&gt;AY486)+($AY$6:$AY$2604=AY486)*($AD$6:$AD$2604&gt;AD486))))</f>
        <v/>
      </c>
    </row>
    <row r="487" ht="23.85" customHeight="1" s="55">
      <c r="A487" s="90" t="n">
        <v>46296</v>
      </c>
      <c r="B487" s="91" t="inlineStr">
        <is>
          <t>INTELLECT</t>
        </is>
      </c>
      <c r="C487" s="91" t="inlineStr">
        <is>
          <t>INE306R01017</t>
        </is>
      </c>
      <c r="D487" s="91" t="inlineStr">
        <is>
          <t>Information Technology</t>
        </is>
      </c>
      <c r="E487" s="91" t="inlineStr">
        <is>
          <t>Smallcap 250</t>
        </is>
      </c>
      <c r="F487" s="93" t="n">
        <v>8582</v>
      </c>
      <c r="G487" s="92" t="inlineStr">
        <is>
          <t>N</t>
        </is>
      </c>
      <c r="H487" s="94" t="n"/>
      <c r="I487" s="91" t="inlineStr">
        <is>
          <t>N</t>
        </is>
      </c>
      <c r="J487" s="92">
        <f>IF(K487="","N","Y")</f>
        <v/>
      </c>
      <c r="K487" s="94">
        <f>_xlfn.TEXTJOIN("; ",TRUE,IF(P487="52-wk low","52-wk low",""),IF(AND(AD487&gt;=Settings!$B$12,M487&lt;0),"Distribution",""),IF(AND(AJ487="Y",M487&lt;0,AK487&lt;-Settings!$B$13),"Long unwinding",""),IF(AND(AJ487="Y",M487&lt;0,AK487&gt;Settings!$B$13),"Short buildup",""))</f>
        <v/>
      </c>
      <c r="L487" s="95" t="n">
        <v>610.95</v>
      </c>
      <c r="M487" s="96" t="n">
        <v>-0.44</v>
      </c>
      <c r="N487" s="93" t="n">
        <v>770</v>
      </c>
      <c r="O487" s="91" t="inlineStr">
        <is>
          <t>None</t>
        </is>
      </c>
      <c r="P487" s="91" t="inlineStr">
        <is>
          <t>52-wk low</t>
        </is>
      </c>
      <c r="Q487" s="97" t="n">
        <v>2.72</v>
      </c>
      <c r="R487" s="96" t="n">
        <v>3.06</v>
      </c>
      <c r="S487" s="96" t="n">
        <v>0.88</v>
      </c>
      <c r="T487" s="96" t="n">
        <v>0.67</v>
      </c>
      <c r="U487" s="96" t="n">
        <v>0.6</v>
      </c>
      <c r="V487" s="103" t="n">
        <v>0.6899999999999999</v>
      </c>
      <c r="W487" s="102" t="n">
        <v>1</v>
      </c>
      <c r="X487" s="93" t="n"/>
      <c r="Y487" s="91" t="inlineStr">
        <is>
          <t>None</t>
        </is>
      </c>
      <c r="Z487" s="99" t="n">
        <v>48.2</v>
      </c>
      <c r="AA487" s="96" t="n">
        <v>1.01</v>
      </c>
      <c r="AB487" s="96" t="n">
        <v>1</v>
      </c>
      <c r="AC487" s="96" t="n">
        <v>0.91</v>
      </c>
      <c r="AD487" s="96" t="n">
        <v>0.73</v>
      </c>
      <c r="AE487" s="96" t="n">
        <v>0.68</v>
      </c>
      <c r="AF487" s="103" t="n">
        <v>1.08</v>
      </c>
      <c r="AG487" s="91" t="inlineStr">
        <is>
          <t>Normal</t>
        </is>
      </c>
      <c r="AH487" s="100" t="n">
        <v>0</v>
      </c>
      <c r="AI487" s="101" t="n">
        <v>0</v>
      </c>
      <c r="AJ487" s="92" t="inlineStr">
        <is>
          <t>N</t>
        </is>
      </c>
      <c r="AK487" s="96" t="n"/>
      <c r="AL487" s="91" t="inlineStr">
        <is>
          <t>n/a</t>
        </is>
      </c>
      <c r="AM487" s="93" t="n"/>
      <c r="AN487" s="92" t="inlineStr">
        <is>
          <t>Smallcap250 MQ 100</t>
        </is>
      </c>
      <c r="AO487" s="102" t="n">
        <v>1</v>
      </c>
      <c r="AP487" s="103" t="n">
        <v>0.58</v>
      </c>
      <c r="AQ487" s="102" t="n">
        <v>16</v>
      </c>
      <c r="AR487" s="91" t="inlineStr">
        <is>
          <t>N</t>
        </is>
      </c>
      <c r="AS487" s="104" t="n">
        <v>-0.75</v>
      </c>
      <c r="AT487" s="92">
        <f>IF(AND(P487="52-wk high",T487&gt;=Settings!$B$7),"Y","N")</f>
        <v/>
      </c>
      <c r="AU487" s="91">
        <f>IF(AND(AD487&gt;=Settings!$B$8,M487&gt;0),"Y","N")</f>
        <v/>
      </c>
      <c r="AV487" s="91">
        <f>IF(OR(AH487&gt;Settings!$B$9,AI487&gt;Settings!$B$9),"Y","N")</f>
        <v/>
      </c>
      <c r="AW487" s="91">
        <f>IF(AJ487&lt;&gt;"Y","n/a",IF(AND(M487&gt;0,AK487&gt;Settings!$B$10),"Y","N"))</f>
        <v/>
      </c>
      <c r="AX487" s="91">
        <f>IF(AO487&gt;=Settings!$B$11,"Y","N")</f>
        <v/>
      </c>
      <c r="AY487" s="99">
        <f>(AT487="Y")+(AU487="Y")+(AV487="Y")+(AW487="Y")+(AX487="Y")</f>
        <v/>
      </c>
      <c r="AZ487" s="94">
        <f>IF(AY487=0,"None",_xlfn.TEXTJOIN(", ",TRUE(),IF(AT487="Y","Breakout",""),IF(AU487="Y","Accumulation",""),IF(AV487="Y","Institutional buying",""),IF(AW487="Y","Long buildup",""),IF(AX487="Y","Momentum leader","")))</f>
        <v/>
      </c>
      <c r="BA487" s="94">
        <f>IF(BW487="","","Passes "&amp;AY487&amp;" of 5 buy-side scans"&amp;IF(G487="Y","; RED FLAG: filter out using Red flag column",""))</f>
        <v/>
      </c>
      <c r="BB487" s="91" t="inlineStr">
        <is>
          <t>None</t>
        </is>
      </c>
      <c r="BC487" s="92" t="inlineStr">
        <is>
          <t>N</t>
        </is>
      </c>
      <c r="BD487" s="94" t="n"/>
      <c r="BE487" s="94" t="n"/>
      <c r="BF487" s="92">
        <f>IF(R487*100000&gt;=Settings!$B$5,"Y","N")</f>
        <v/>
      </c>
      <c r="BG487" s="91">
        <f>IF(F487&gt;Settings!$B$6,"Y","N")</f>
        <v/>
      </c>
      <c r="BH487" s="97" t="n">
        <v>-50.91</v>
      </c>
      <c r="BI487" s="96" t="n">
        <v>-4.34</v>
      </c>
      <c r="BJ487" s="96" t="n">
        <v>-12.06</v>
      </c>
      <c r="BK487" s="96" t="n">
        <v>-15.85</v>
      </c>
      <c r="BL487" s="96" t="n">
        <v>-3.92</v>
      </c>
      <c r="BM487" s="96" t="n">
        <v>-37.42</v>
      </c>
      <c r="BN487" s="97" t="n">
        <v>-6.01</v>
      </c>
      <c r="BO487" s="96" t="n">
        <v>-10.05</v>
      </c>
      <c r="BP487" s="96" t="n">
        <v>-13.61</v>
      </c>
      <c r="BQ487" s="96" t="n">
        <v>-19.98</v>
      </c>
      <c r="BR487" s="91" t="inlineStr">
        <is>
          <t>Stacked down</t>
        </is>
      </c>
      <c r="BS487" s="91" t="inlineStr">
        <is>
          <t>None</t>
        </is>
      </c>
      <c r="BT487" s="96" t="n">
        <v>25.2</v>
      </c>
      <c r="BU487" s="91" t="inlineStr">
        <is>
          <t>N</t>
        </is>
      </c>
      <c r="BV487" s="99">
        <f>IF(OR(BF487&lt;&gt;"Y",BG487&lt;&gt;"Y"),"",(AND(ISNUMBER(BQ487),BQ487&gt;0))+(BR487="Stacked up")+(AND(ISNUMBER(BH487),BH487&gt;=-Settings!$B$17))+(AND(ISNUMBER(BK487),ISNUMBER(BM487),BK487&gt;0,BM487&gt;0))+(AND(ISNUMBER(AQ487),AQ487&gt;=Settings!$B$18))+(AND(ISNUMBER(BT487),BT487&gt;=Settings!$B$19,BT487&lt;=Settings!$B$20))+(AND(ISNUMBER(AS487),AS487&gt;0))+(AND(ISNUMBER(T487),ISNUMBER(M487),T487&gt;=Settings!$B$21,M487&gt;0))+(AND(ISNUMBER(AD487),ISNUMBER(M487),AD487&gt;=Settings!$B$22,M487&gt;0))+(AY487&gt;=1))</f>
        <v/>
      </c>
      <c r="BW487" s="91">
        <f>IF(OR(AY487=0,BF487&lt;&gt;"Y",BG487&lt;&gt;"Y"),"",1+SUMPRODUCT(($A$6:$A$2604=A487)*($AY$6:$AY$2604&gt;0)*($BF$6:$BF$2604="Y")*($BG$6:$BG$2604="Y")*(($AY$6:$AY$2604&gt;AY487)+($AY$6:$AY$2604=AY487)*($AD$6:$AD$2604&gt;AD487))))</f>
        <v/>
      </c>
    </row>
    <row r="488" ht="23.85" customHeight="1" s="55">
      <c r="A488" s="90" t="n">
        <v>46296</v>
      </c>
      <c r="B488" s="91" t="inlineStr">
        <is>
          <t>SWANCORP</t>
        </is>
      </c>
      <c r="C488" s="91" t="inlineStr">
        <is>
          <t>INE665A01038</t>
        </is>
      </c>
      <c r="D488" s="91" t="inlineStr">
        <is>
          <t>Chemicals</t>
        </is>
      </c>
      <c r="E488" s="91" t="inlineStr">
        <is>
          <t>Smallcap 250</t>
        </is>
      </c>
      <c r="F488" s="93" t="n">
        <v>8551</v>
      </c>
      <c r="G488" s="92" t="inlineStr">
        <is>
          <t>N</t>
        </is>
      </c>
      <c r="H488" s="94" t="n"/>
      <c r="I488" s="91" t="inlineStr">
        <is>
          <t>N</t>
        </is>
      </c>
      <c r="J488" s="92">
        <f>IF(K488="","N","Y")</f>
        <v/>
      </c>
      <c r="K488" s="94">
        <f>_xlfn.TEXTJOIN("; ",TRUE,IF(P488="52-wk low","52-wk low",""),IF(AND(AD488&gt;=Settings!$B$12,M488&lt;0),"Distribution",""),IF(AND(AJ488="Y",M488&lt;0,AK488&lt;-Settings!$B$13),"Long unwinding",""),IF(AND(AJ488="Y",M488&lt;0,AK488&gt;Settings!$B$13),"Short buildup",""))</f>
        <v/>
      </c>
      <c r="L488" s="95" t="n">
        <v>272.8</v>
      </c>
      <c r="M488" s="96" t="n">
        <v>-2.64</v>
      </c>
      <c r="N488" s="93" t="n">
        <v>1953</v>
      </c>
      <c r="O488" s="91" t="inlineStr">
        <is>
          <t>None</t>
        </is>
      </c>
      <c r="P488" s="91" t="inlineStr">
        <is>
          <t>52-wk low</t>
        </is>
      </c>
      <c r="Q488" s="97" t="n">
        <v>7.32</v>
      </c>
      <c r="R488" s="96" t="n">
        <v>38.38</v>
      </c>
      <c r="S488" s="96" t="n">
        <v>0.19</v>
      </c>
      <c r="T488" s="96" t="n">
        <v>0.36</v>
      </c>
      <c r="U488" s="96" t="n">
        <v>0.49</v>
      </c>
      <c r="V488" s="103" t="n">
        <v>2.57</v>
      </c>
      <c r="W488" s="102" t="n">
        <v>2</v>
      </c>
      <c r="X488" s="93" t="n"/>
      <c r="Y488" s="91" t="inlineStr">
        <is>
          <t>None</t>
        </is>
      </c>
      <c r="Z488" s="99" t="n">
        <v>30.17</v>
      </c>
      <c r="AA488" s="96" t="n">
        <v>1.08</v>
      </c>
      <c r="AB488" s="96" t="n">
        <v>0.9</v>
      </c>
      <c r="AC488" s="96" t="n">
        <v>0.51</v>
      </c>
      <c r="AD488" s="96" t="n">
        <v>0.6</v>
      </c>
      <c r="AE488" s="96" t="n">
        <v>0.65</v>
      </c>
      <c r="AF488" s="103" t="n">
        <v>0.51</v>
      </c>
      <c r="AG488" s="91" t="inlineStr">
        <is>
          <t>Drying up</t>
        </is>
      </c>
      <c r="AH488" s="100" t="n">
        <v>0</v>
      </c>
      <c r="AI488" s="101" t="n">
        <v>0</v>
      </c>
      <c r="AJ488" s="92" t="inlineStr">
        <is>
          <t>N</t>
        </is>
      </c>
      <c r="AK488" s="96" t="n"/>
      <c r="AL488" s="91" t="inlineStr">
        <is>
          <t>n/a</t>
        </is>
      </c>
      <c r="AM488" s="93" t="n"/>
      <c r="AN488" s="92" t="inlineStr">
        <is>
          <t>None</t>
        </is>
      </c>
      <c r="AO488" s="102" t="n">
        <v>0</v>
      </c>
      <c r="AP488" s="103" t="n">
        <v>0.5</v>
      </c>
      <c r="AQ488" s="102" t="n">
        <v>5</v>
      </c>
      <c r="AR488" s="91" t="inlineStr">
        <is>
          <t>N</t>
        </is>
      </c>
      <c r="AS488" s="104" t="n">
        <v>1.93</v>
      </c>
      <c r="AT488" s="92">
        <f>IF(AND(P488="52-wk high",T488&gt;=Settings!$B$7),"Y","N")</f>
        <v/>
      </c>
      <c r="AU488" s="91">
        <f>IF(AND(AD488&gt;=Settings!$B$8,M488&gt;0),"Y","N")</f>
        <v/>
      </c>
      <c r="AV488" s="91">
        <f>IF(OR(AH488&gt;Settings!$B$9,AI488&gt;Settings!$B$9),"Y","N")</f>
        <v/>
      </c>
      <c r="AW488" s="91">
        <f>IF(AJ488&lt;&gt;"Y","n/a",IF(AND(M488&gt;0,AK488&gt;Settings!$B$10),"Y","N"))</f>
        <v/>
      </c>
      <c r="AX488" s="91">
        <f>IF(AO488&gt;=Settings!$B$11,"Y","N")</f>
        <v/>
      </c>
      <c r="AY488" s="99">
        <f>(AT488="Y")+(AU488="Y")+(AV488="Y")+(AW488="Y")+(AX488="Y")</f>
        <v/>
      </c>
      <c r="AZ488" s="94">
        <f>IF(AY488=0,"None",_xlfn.TEXTJOIN(", ",TRUE(),IF(AT488="Y","Breakout",""),IF(AU488="Y","Accumulation",""),IF(AV488="Y","Institutional buying",""),IF(AW488="Y","Long buildup",""),IF(AX488="Y","Momentum leader","")))</f>
        <v/>
      </c>
      <c r="BA488" s="94">
        <f>IF(BW488="","","Passes "&amp;AY488&amp;" of 5 buy-side scans"&amp;IF(G488="Y","; RED FLAG: filter out using Red flag column",""))</f>
        <v/>
      </c>
      <c r="BB488" s="91" t="inlineStr">
        <is>
          <t>None</t>
        </is>
      </c>
      <c r="BC488" s="92" t="inlineStr">
        <is>
          <t>N</t>
        </is>
      </c>
      <c r="BD488" s="94" t="n"/>
      <c r="BE488" s="94" t="n"/>
      <c r="BF488" s="92">
        <f>IF(R488*100000&gt;=Settings!$B$5,"Y","N")</f>
        <v/>
      </c>
      <c r="BG488" s="91">
        <f>IF(F488&gt;Settings!$B$6,"Y","N")</f>
        <v/>
      </c>
      <c r="BH488" s="97" t="n">
        <v>-44.73</v>
      </c>
      <c r="BI488" s="96" t="n">
        <v>-7.43</v>
      </c>
      <c r="BJ488" s="96" t="n">
        <v>-5.74</v>
      </c>
      <c r="BK488" s="96" t="n">
        <v>-13.2</v>
      </c>
      <c r="BL488" s="96" t="n">
        <v>-15.25</v>
      </c>
      <c r="BM488" s="96" t="n">
        <v>-41.16</v>
      </c>
      <c r="BN488" s="97" t="n">
        <v>-6.1</v>
      </c>
      <c r="BO488" s="96" t="n">
        <v>-8.460000000000001</v>
      </c>
      <c r="BP488" s="96" t="n">
        <v>-12.65</v>
      </c>
      <c r="BQ488" s="96" t="n">
        <v>-20.8</v>
      </c>
      <c r="BR488" s="91" t="inlineStr">
        <is>
          <t>Stacked down</t>
        </is>
      </c>
      <c r="BS488" s="91" t="inlineStr">
        <is>
          <t>None</t>
        </is>
      </c>
      <c r="BT488" s="96" t="n">
        <v>25.2</v>
      </c>
      <c r="BU488" s="91" t="inlineStr">
        <is>
          <t>N</t>
        </is>
      </c>
      <c r="BV488" s="99">
        <f>IF(OR(BF488&lt;&gt;"Y",BG488&lt;&gt;"Y"),"",(AND(ISNUMBER(BQ488),BQ488&gt;0))+(BR488="Stacked up")+(AND(ISNUMBER(BH488),BH488&gt;=-Settings!$B$17))+(AND(ISNUMBER(BK488),ISNUMBER(BM488),BK488&gt;0,BM488&gt;0))+(AND(ISNUMBER(AQ488),AQ488&gt;=Settings!$B$18))+(AND(ISNUMBER(BT488),BT488&gt;=Settings!$B$19,BT488&lt;=Settings!$B$20))+(AND(ISNUMBER(AS488),AS488&gt;0))+(AND(ISNUMBER(T488),ISNUMBER(M488),T488&gt;=Settings!$B$21,M488&gt;0))+(AND(ISNUMBER(AD488),ISNUMBER(M488),AD488&gt;=Settings!$B$22,M488&gt;0))+(AY488&gt;=1))</f>
        <v/>
      </c>
      <c r="BW488" s="91">
        <f>IF(OR(AY488=0,BF488&lt;&gt;"Y",BG488&lt;&gt;"Y"),"",1+SUMPRODUCT(($A$6:$A$2604=A488)*($AY$6:$AY$2604&gt;0)*($BF$6:$BF$2604="Y")*($BG$6:$BG$2604="Y")*(($AY$6:$AY$2604&gt;AY488)+($AY$6:$AY$2604=AY488)*($AD$6:$AD$2604&gt;AD488))))</f>
        <v/>
      </c>
    </row>
    <row r="489" ht="23.85" customHeight="1" s="55">
      <c r="A489" s="90" t="n">
        <v>46296</v>
      </c>
      <c r="B489" s="91" t="inlineStr">
        <is>
          <t>CLEAN</t>
        </is>
      </c>
      <c r="C489" s="91" t="inlineStr">
        <is>
          <t>INE227W01023</t>
        </is>
      </c>
      <c r="D489" s="91" t="inlineStr">
        <is>
          <t>Chemicals</t>
        </is>
      </c>
      <c r="E489" s="91" t="inlineStr">
        <is>
          <t>Smallcap 250</t>
        </is>
      </c>
      <c r="F489" s="93" t="n">
        <v>8535</v>
      </c>
      <c r="G489" s="92" t="inlineStr">
        <is>
          <t>N</t>
        </is>
      </c>
      <c r="H489" s="94" t="n"/>
      <c r="I489" s="91" t="inlineStr">
        <is>
          <t>N</t>
        </is>
      </c>
      <c r="J489" s="92">
        <f>IF(K489="","N","Y")</f>
        <v/>
      </c>
      <c r="K489" s="94">
        <f>_xlfn.TEXTJOIN("; ",TRUE,IF(P489="52-wk low","52-wk low",""),IF(AND(AD489&gt;=Settings!$B$12,M489&lt;0),"Distribution",""),IF(AND(AJ489="Y",M489&lt;0,AK489&lt;-Settings!$B$13),"Long unwinding",""),IF(AND(AJ489="Y",M489&lt;0,AK489&gt;Settings!$B$13),"Short buildup",""))</f>
        <v/>
      </c>
      <c r="L489" s="95" t="n">
        <v>803.05</v>
      </c>
      <c r="M489" s="96" t="n">
        <v>1.1</v>
      </c>
      <c r="N489" s="93" t="n">
        <v>312</v>
      </c>
      <c r="O489" s="91" t="inlineStr">
        <is>
          <t>None</t>
        </is>
      </c>
      <c r="P489" s="91" t="inlineStr">
        <is>
          <t>None</t>
        </is>
      </c>
      <c r="Q489" s="97" t="n">
        <v>3.17</v>
      </c>
      <c r="R489" s="96" t="n">
        <v>3.41</v>
      </c>
      <c r="S489" s="96" t="n">
        <v>0.83</v>
      </c>
      <c r="T489" s="96" t="n">
        <v>0.76</v>
      </c>
      <c r="U489" s="96" t="n">
        <v>0.82</v>
      </c>
      <c r="V489" s="103" t="n">
        <v>0.88</v>
      </c>
      <c r="W489" s="102" t="n">
        <v>3</v>
      </c>
      <c r="X489" s="93" t="n"/>
      <c r="Y489" s="91" t="inlineStr">
        <is>
          <t>None</t>
        </is>
      </c>
      <c r="Z489" s="99" t="n">
        <v>50.24</v>
      </c>
      <c r="AA489" s="96" t="n">
        <v>1.15</v>
      </c>
      <c r="AB489" s="96" t="n">
        <v>1.11</v>
      </c>
      <c r="AC489" s="96" t="n">
        <v>1.03</v>
      </c>
      <c r="AD489" s="96" t="n">
        <v>0.9399999999999999</v>
      </c>
      <c r="AE489" s="96" t="n">
        <v>1.13</v>
      </c>
      <c r="AF489" s="103" t="n">
        <v>1.13</v>
      </c>
      <c r="AG489" s="91" t="inlineStr">
        <is>
          <t>Normal</t>
        </is>
      </c>
      <c r="AH489" s="100" t="n">
        <v>0</v>
      </c>
      <c r="AI489" s="101" t="n">
        <v>0</v>
      </c>
      <c r="AJ489" s="92" t="inlineStr">
        <is>
          <t>N</t>
        </is>
      </c>
      <c r="AK489" s="96" t="n"/>
      <c r="AL489" s="91" t="inlineStr">
        <is>
          <t>n/a</t>
        </is>
      </c>
      <c r="AM489" s="93" t="n"/>
      <c r="AN489" s="92" t="inlineStr">
        <is>
          <t>None</t>
        </is>
      </c>
      <c r="AO489" s="102" t="n">
        <v>0</v>
      </c>
      <c r="AP489" s="103" t="n">
        <v>0.74</v>
      </c>
      <c r="AQ489" s="102" t="n">
        <v>43</v>
      </c>
      <c r="AR489" s="91" t="inlineStr">
        <is>
          <t>N</t>
        </is>
      </c>
      <c r="AS489" s="104" t="n">
        <v>1.93</v>
      </c>
      <c r="AT489" s="92">
        <f>IF(AND(P489="52-wk high",T489&gt;=Settings!$B$7),"Y","N")</f>
        <v/>
      </c>
      <c r="AU489" s="91">
        <f>IF(AND(AD489&gt;=Settings!$B$8,M489&gt;0),"Y","N")</f>
        <v/>
      </c>
      <c r="AV489" s="91">
        <f>IF(OR(AH489&gt;Settings!$B$9,AI489&gt;Settings!$B$9),"Y","N")</f>
        <v/>
      </c>
      <c r="AW489" s="91">
        <f>IF(AJ489&lt;&gt;"Y","n/a",IF(AND(M489&gt;0,AK489&gt;Settings!$B$10),"Y","N"))</f>
        <v/>
      </c>
      <c r="AX489" s="91">
        <f>IF(AO489&gt;=Settings!$B$11,"Y","N")</f>
        <v/>
      </c>
      <c r="AY489" s="99">
        <f>(AT489="Y")+(AU489="Y")+(AV489="Y")+(AW489="Y")+(AX489="Y")</f>
        <v/>
      </c>
      <c r="AZ489" s="94">
        <f>IF(AY489=0,"None",_xlfn.TEXTJOIN(", ",TRUE(),IF(AT489="Y","Breakout",""),IF(AU489="Y","Accumulation",""),IF(AV489="Y","Institutional buying",""),IF(AW489="Y","Long buildup",""),IF(AX489="Y","Momentum leader","")))</f>
        <v/>
      </c>
      <c r="BA489" s="94">
        <f>IF(BW489="","","Passes "&amp;AY489&amp;" of 5 buy-side scans"&amp;IF(G489="Y","; RED FLAG: filter out using Red flag column",""))</f>
        <v/>
      </c>
      <c r="BB489" s="91" t="inlineStr">
        <is>
          <t>None</t>
        </is>
      </c>
      <c r="BC489" s="92" t="inlineStr">
        <is>
          <t>N</t>
        </is>
      </c>
      <c r="BD489" s="94" t="n"/>
      <c r="BE489" s="94" t="n"/>
      <c r="BF489" s="92">
        <f>IF(R489*100000&gt;=Settings!$B$5,"Y","N")</f>
        <v/>
      </c>
      <c r="BG489" s="91">
        <f>IF(F489&gt;Settings!$B$6,"Y","N")</f>
        <v/>
      </c>
      <c r="BH489" s="97" t="n">
        <v>-27.52</v>
      </c>
      <c r="BI489" s="96" t="n">
        <v>-1.52</v>
      </c>
      <c r="BJ489" s="96" t="n">
        <v>-2.91</v>
      </c>
      <c r="BK489" s="96" t="n">
        <v>5.76</v>
      </c>
      <c r="BL489" s="96" t="n">
        <v>14.73</v>
      </c>
      <c r="BM489" s="96" t="n">
        <v>-26.81</v>
      </c>
      <c r="BN489" s="97" t="n">
        <v>-1.49</v>
      </c>
      <c r="BO489" s="96" t="n">
        <v>-0.85</v>
      </c>
      <c r="BP489" s="96" t="n">
        <v>-0.02</v>
      </c>
      <c r="BQ489" s="96" t="n">
        <v>-3.34</v>
      </c>
      <c r="BR489" s="91" t="inlineStr">
        <is>
          <t>Mixed</t>
        </is>
      </c>
      <c r="BS489" s="91" t="inlineStr">
        <is>
          <t>None</t>
        </is>
      </c>
      <c r="BT489" s="96" t="n">
        <v>44.6</v>
      </c>
      <c r="BU489" s="91" t="inlineStr">
        <is>
          <t>N</t>
        </is>
      </c>
      <c r="BV489" s="99">
        <f>IF(OR(BF489&lt;&gt;"Y",BG489&lt;&gt;"Y"),"",(AND(ISNUMBER(BQ489),BQ489&gt;0))+(BR489="Stacked up")+(AND(ISNUMBER(BH489),BH489&gt;=-Settings!$B$17))+(AND(ISNUMBER(BK489),ISNUMBER(BM489),BK489&gt;0,BM489&gt;0))+(AND(ISNUMBER(AQ489),AQ489&gt;=Settings!$B$18))+(AND(ISNUMBER(BT489),BT489&gt;=Settings!$B$19,BT489&lt;=Settings!$B$20))+(AND(ISNUMBER(AS489),AS489&gt;0))+(AND(ISNUMBER(T489),ISNUMBER(M489),T489&gt;=Settings!$B$21,M489&gt;0))+(AND(ISNUMBER(AD489),ISNUMBER(M489),AD489&gt;=Settings!$B$22,M489&gt;0))+(AY489&gt;=1))</f>
        <v/>
      </c>
      <c r="BW489" s="91">
        <f>IF(OR(AY489=0,BF489&lt;&gt;"Y",BG489&lt;&gt;"Y"),"",1+SUMPRODUCT(($A$6:$A$2604=A489)*($AY$6:$AY$2604&gt;0)*($BF$6:$BF$2604="Y")*($BG$6:$BG$2604="Y")*(($AY$6:$AY$2604&gt;AY489)+($AY$6:$AY$2604=AY489)*($AD$6:$AD$2604&gt;AD489))))</f>
        <v/>
      </c>
    </row>
    <row r="490" ht="23.85" customHeight="1" s="55">
      <c r="A490" s="90" t="n">
        <v>46296</v>
      </c>
      <c r="B490" s="91" t="inlineStr">
        <is>
          <t>LEMONTREE</t>
        </is>
      </c>
      <c r="C490" s="91" t="inlineStr">
        <is>
          <t>INE970X01018</t>
        </is>
      </c>
      <c r="D490" s="91" t="inlineStr">
        <is>
          <t>Consumer Services</t>
        </is>
      </c>
      <c r="E490" s="91" t="inlineStr">
        <is>
          <t>Smallcap 250</t>
        </is>
      </c>
      <c r="F490" s="93" t="n">
        <v>8530</v>
      </c>
      <c r="G490" s="92" t="inlineStr">
        <is>
          <t>N</t>
        </is>
      </c>
      <c r="H490" s="94" t="n"/>
      <c r="I490" s="91" t="inlineStr">
        <is>
          <t>N</t>
        </is>
      </c>
      <c r="J490" s="92">
        <f>IF(K490="","N","Y")</f>
        <v/>
      </c>
      <c r="K490" s="94">
        <f>_xlfn.TEXTJOIN("; ",TRUE,IF(P490="52-wk low","52-wk low",""),IF(AND(AD490&gt;=Settings!$B$12,M490&lt;0),"Distribution",""),IF(AND(AJ490="Y",M490&lt;0,AK490&lt;-Settings!$B$13),"Long unwinding",""),IF(AND(AJ490="Y",M490&lt;0,AK490&gt;Settings!$B$13),"Short buildup",""))</f>
        <v/>
      </c>
      <c r="L490" s="95" t="n">
        <v>107.67</v>
      </c>
      <c r="M490" s="96" t="n">
        <v>3.28</v>
      </c>
      <c r="N490" s="93" t="n">
        <v>110</v>
      </c>
      <c r="O490" s="91" t="inlineStr">
        <is>
          <t>None</t>
        </is>
      </c>
      <c r="P490" s="91" t="inlineStr">
        <is>
          <t>None</t>
        </is>
      </c>
      <c r="Q490" s="97" t="n">
        <v>321.97</v>
      </c>
      <c r="R490" s="96" t="n">
        <v>38.17</v>
      </c>
      <c r="S490" s="96" t="n">
        <v>13.86</v>
      </c>
      <c r="T490" s="96" t="n">
        <v>11.68</v>
      </c>
      <c r="U490" s="96" t="n">
        <v>10.29</v>
      </c>
      <c r="V490" s="103" t="n">
        <v>1.12</v>
      </c>
      <c r="W490" s="102" t="n">
        <v>2</v>
      </c>
      <c r="X490" s="93" t="n">
        <v>9</v>
      </c>
      <c r="Y490" s="91" t="inlineStr">
        <is>
          <t>None</t>
        </is>
      </c>
      <c r="Z490" s="99" t="n">
        <v>18.74</v>
      </c>
      <c r="AA490" s="96" t="n">
        <v>0.35</v>
      </c>
      <c r="AB490" s="96" t="n">
        <v>0.33</v>
      </c>
      <c r="AC490" s="96" t="n">
        <v>4.8</v>
      </c>
      <c r="AD490" s="96" t="n">
        <v>3.9</v>
      </c>
      <c r="AE490" s="96" t="n">
        <v>3.68</v>
      </c>
      <c r="AF490" s="103" t="n">
        <v>0.8</v>
      </c>
      <c r="AG490" s="91" t="inlineStr">
        <is>
          <t>Normal</t>
        </is>
      </c>
      <c r="AH490" s="100" t="n">
        <v>0</v>
      </c>
      <c r="AI490" s="101" t="n">
        <v>0</v>
      </c>
      <c r="AJ490" s="92" t="inlineStr">
        <is>
          <t>N</t>
        </is>
      </c>
      <c r="AK490" s="96" t="n"/>
      <c r="AL490" s="91" t="inlineStr">
        <is>
          <t>n/a</t>
        </is>
      </c>
      <c r="AM490" s="93" t="n"/>
      <c r="AN490" s="92" t="inlineStr">
        <is>
          <t>None</t>
        </is>
      </c>
      <c r="AO490" s="102" t="n">
        <v>0</v>
      </c>
      <c r="AP490" s="103" t="n">
        <v>0.57</v>
      </c>
      <c r="AQ490" s="102" t="n">
        <v>15</v>
      </c>
      <c r="AR490" s="91" t="inlineStr">
        <is>
          <t>N</t>
        </is>
      </c>
      <c r="AS490" s="104" t="n">
        <v>2.34</v>
      </c>
      <c r="AT490" s="92">
        <f>IF(AND(P490="52-wk high",T490&gt;=Settings!$B$7),"Y","N")</f>
        <v/>
      </c>
      <c r="AU490" s="91">
        <f>IF(AND(AD490&gt;=Settings!$B$8,M490&gt;0),"Y","N")</f>
        <v/>
      </c>
      <c r="AV490" s="91">
        <f>IF(OR(AH490&gt;Settings!$B$9,AI490&gt;Settings!$B$9),"Y","N")</f>
        <v/>
      </c>
      <c r="AW490" s="91">
        <f>IF(AJ490&lt;&gt;"Y","n/a",IF(AND(M490&gt;0,AK490&gt;Settings!$B$10),"Y","N"))</f>
        <v/>
      </c>
      <c r="AX490" s="91">
        <f>IF(AO490&gt;=Settings!$B$11,"Y","N")</f>
        <v/>
      </c>
      <c r="AY490" s="99">
        <f>(AT490="Y")+(AU490="Y")+(AV490="Y")+(AW490="Y")+(AX490="Y")</f>
        <v/>
      </c>
      <c r="AZ490" s="94">
        <f>IF(AY490=0,"None",_xlfn.TEXTJOIN(", ",TRUE(),IF(AT490="Y","Breakout",""),IF(AU490="Y","Accumulation",""),IF(AV490="Y","Institutional buying",""),IF(AW490="Y","Long buildup",""),IF(AX490="Y","Momentum leader","")))</f>
        <v/>
      </c>
      <c r="BA490" s="94">
        <f>IF(BW490="","","Passes "&amp;AY490&amp;" of 5 buy-side scans"&amp;IF(G490="Y","; RED FLAG: filter out using Red flag column",""))</f>
        <v/>
      </c>
      <c r="BB490" s="91" t="inlineStr">
        <is>
          <t>None</t>
        </is>
      </c>
      <c r="BC490" s="92" t="inlineStr">
        <is>
          <t>N</t>
        </is>
      </c>
      <c r="BD490" s="94" t="n"/>
      <c r="BE490" s="94" t="n"/>
      <c r="BF490" s="92">
        <f>IF(R490*100000&gt;=Settings!$B$5,"Y","N")</f>
        <v/>
      </c>
      <c r="BG490" s="91">
        <f>IF(F490&gt;Settings!$B$6,"Y","N")</f>
        <v/>
      </c>
      <c r="BH490" s="97" t="n">
        <v>-38.19</v>
      </c>
      <c r="BI490" s="96" t="n">
        <v>0.89</v>
      </c>
      <c r="BJ490" s="96" t="n">
        <v>1.43</v>
      </c>
      <c r="BK490" s="96" t="n">
        <v>-9.02</v>
      </c>
      <c r="BL490" s="96" t="n">
        <v>-0.12</v>
      </c>
      <c r="BM490" s="96" t="n">
        <v>-35.25</v>
      </c>
      <c r="BN490" s="97" t="n">
        <v>1.58</v>
      </c>
      <c r="BO490" s="96" t="n">
        <v>-0.17</v>
      </c>
      <c r="BP490" s="96" t="n">
        <v>-3.37</v>
      </c>
      <c r="BQ490" s="96" t="n">
        <v>-10.96</v>
      </c>
      <c r="BR490" s="91" t="inlineStr">
        <is>
          <t>Mixed</t>
        </is>
      </c>
      <c r="BS490" s="91" t="inlineStr">
        <is>
          <t>None</t>
        </is>
      </c>
      <c r="BT490" s="96" t="n">
        <v>59.3</v>
      </c>
      <c r="BU490" s="91" t="inlineStr">
        <is>
          <t>N</t>
        </is>
      </c>
      <c r="BV490" s="99">
        <f>IF(OR(BF490&lt;&gt;"Y",BG490&lt;&gt;"Y"),"",(AND(ISNUMBER(BQ490),BQ490&gt;0))+(BR490="Stacked up")+(AND(ISNUMBER(BH490),BH490&gt;=-Settings!$B$17))+(AND(ISNUMBER(BK490),ISNUMBER(BM490),BK490&gt;0,BM490&gt;0))+(AND(ISNUMBER(AQ490),AQ490&gt;=Settings!$B$18))+(AND(ISNUMBER(BT490),BT490&gt;=Settings!$B$19,BT490&lt;=Settings!$B$20))+(AND(ISNUMBER(AS490),AS490&gt;0))+(AND(ISNUMBER(T490),ISNUMBER(M490),T490&gt;=Settings!$B$21,M490&gt;0))+(AND(ISNUMBER(AD490),ISNUMBER(M490),AD490&gt;=Settings!$B$22,M490&gt;0))+(AY490&gt;=1))</f>
        <v/>
      </c>
      <c r="BW490" s="91">
        <f>IF(OR(AY490=0,BF490&lt;&gt;"Y",BG490&lt;&gt;"Y"),"",1+SUMPRODUCT(($A$6:$A$2604=A490)*($AY$6:$AY$2604&gt;0)*($BF$6:$BF$2604="Y")*($BG$6:$BG$2604="Y")*(($AY$6:$AY$2604&gt;AY490)+($AY$6:$AY$2604=AY490)*($AD$6:$AD$2604&gt;AD490))))</f>
        <v/>
      </c>
    </row>
    <row r="491" ht="23.85" customHeight="1" s="55">
      <c r="A491" s="90" t="n">
        <v>46296</v>
      </c>
      <c r="B491" s="91" t="inlineStr">
        <is>
          <t>MMTC</t>
        </is>
      </c>
      <c r="C491" s="91" t="inlineStr">
        <is>
          <t>INE123F01029</t>
        </is>
      </c>
      <c r="D491" s="91" t="inlineStr">
        <is>
          <t>Services</t>
        </is>
      </c>
      <c r="E491" s="91" t="inlineStr">
        <is>
          <t>Smallcap 250</t>
        </is>
      </c>
      <c r="F491" s="93" t="n">
        <v>8444</v>
      </c>
      <c r="G491" s="92" t="inlineStr">
        <is>
          <t>N</t>
        </is>
      </c>
      <c r="H491" s="94" t="n"/>
      <c r="I491" s="91" t="inlineStr">
        <is>
          <t>N</t>
        </is>
      </c>
      <c r="J491" s="92">
        <f>IF(K491="","N","Y")</f>
        <v/>
      </c>
      <c r="K491" s="94">
        <f>_xlfn.TEXTJOIN("; ",TRUE,IF(P491="52-wk low","52-wk low",""),IF(AND(AD491&gt;=Settings!$B$12,M491&lt;0),"Distribution",""),IF(AND(AJ491="Y",M491&lt;0,AK491&lt;-Settings!$B$13),"Long unwinding",""),IF(AND(AJ491="Y",M491&lt;0,AK491&gt;Settings!$B$13),"Short buildup",""))</f>
        <v/>
      </c>
      <c r="L491" s="95" t="n">
        <v>56.29</v>
      </c>
      <c r="M491" s="96" t="n">
        <v>-1.09</v>
      </c>
      <c r="N491" s="93" t="n">
        <v>1094</v>
      </c>
      <c r="O491" s="91" t="inlineStr">
        <is>
          <t>None</t>
        </is>
      </c>
      <c r="P491" s="91" t="inlineStr">
        <is>
          <t>None</t>
        </is>
      </c>
      <c r="Q491" s="97" t="n">
        <v>9.26</v>
      </c>
      <c r="R491" s="96" t="n">
        <v>13.95</v>
      </c>
      <c r="S491" s="96" t="n">
        <v>0.67</v>
      </c>
      <c r="T491" s="96" t="n">
        <v>0.42</v>
      </c>
      <c r="U491" s="96" t="n">
        <v>0.16</v>
      </c>
      <c r="V491" s="103" t="n">
        <v>0.25</v>
      </c>
      <c r="W491" s="102" t="n">
        <v>1</v>
      </c>
      <c r="X491" s="93" t="n"/>
      <c r="Y491" s="91" t="inlineStr">
        <is>
          <t>None</t>
        </is>
      </c>
      <c r="Z491" s="99" t="n">
        <v>33.5</v>
      </c>
      <c r="AA491" s="96" t="n">
        <v>0.88</v>
      </c>
      <c r="AB491" s="96" t="n">
        <v>0.87</v>
      </c>
      <c r="AC491" s="96" t="n">
        <v>0.6899999999999999</v>
      </c>
      <c r="AD491" s="96" t="n">
        <v>0.55</v>
      </c>
      <c r="AE491" s="96" t="n">
        <v>0.32</v>
      </c>
      <c r="AF491" s="103" t="n">
        <v>1.86</v>
      </c>
      <c r="AG491" s="91" t="inlineStr">
        <is>
          <t>Quiet accumulation</t>
        </is>
      </c>
      <c r="AH491" s="100" t="n">
        <v>0</v>
      </c>
      <c r="AI491" s="101" t="n">
        <v>0</v>
      </c>
      <c r="AJ491" s="92" t="inlineStr">
        <is>
          <t>N</t>
        </is>
      </c>
      <c r="AK491" s="96" t="n"/>
      <c r="AL491" s="91" t="inlineStr">
        <is>
          <t>n/a</t>
        </is>
      </c>
      <c r="AM491" s="93" t="n"/>
      <c r="AN491" s="92" t="inlineStr">
        <is>
          <t>None</t>
        </is>
      </c>
      <c r="AO491" s="102" t="n">
        <v>0</v>
      </c>
      <c r="AP491" s="103" t="n">
        <v>0.75</v>
      </c>
      <c r="AQ491" s="102" t="n">
        <v>43</v>
      </c>
      <c r="AR491" s="91" t="inlineStr">
        <is>
          <t>N</t>
        </is>
      </c>
      <c r="AS491" s="104" t="n">
        <v>5.23</v>
      </c>
      <c r="AT491" s="92">
        <f>IF(AND(P491="52-wk high",T491&gt;=Settings!$B$7),"Y","N")</f>
        <v/>
      </c>
      <c r="AU491" s="91">
        <f>IF(AND(AD491&gt;=Settings!$B$8,M491&gt;0),"Y","N")</f>
        <v/>
      </c>
      <c r="AV491" s="91">
        <f>IF(OR(AH491&gt;Settings!$B$9,AI491&gt;Settings!$B$9),"Y","N")</f>
        <v/>
      </c>
      <c r="AW491" s="91">
        <f>IF(AJ491&lt;&gt;"Y","n/a",IF(AND(M491&gt;0,AK491&gt;Settings!$B$10),"Y","N"))</f>
        <v/>
      </c>
      <c r="AX491" s="91">
        <f>IF(AO491&gt;=Settings!$B$11,"Y","N")</f>
        <v/>
      </c>
      <c r="AY491" s="99">
        <f>(AT491="Y")+(AU491="Y")+(AV491="Y")+(AW491="Y")+(AX491="Y")</f>
        <v/>
      </c>
      <c r="AZ491" s="94">
        <f>IF(AY491=0,"None",_xlfn.TEXTJOIN(", ",TRUE(),IF(AT491="Y","Breakout",""),IF(AU491="Y","Accumulation",""),IF(AV491="Y","Institutional buying",""),IF(AW491="Y","Long buildup",""),IF(AX491="Y","Momentum leader","")))</f>
        <v/>
      </c>
      <c r="BA491" s="94">
        <f>IF(BW491="","","Passes "&amp;AY491&amp;" of 5 buy-side scans"&amp;IF(G491="Y","; RED FLAG: filter out using Red flag column",""))</f>
        <v/>
      </c>
      <c r="BB491" s="91" t="inlineStr">
        <is>
          <t>None</t>
        </is>
      </c>
      <c r="BC491" s="92" t="inlineStr">
        <is>
          <t>N</t>
        </is>
      </c>
      <c r="BD491" s="94" t="n"/>
      <c r="BE491" s="94" t="n"/>
      <c r="BF491" s="92">
        <f>IF(R491*100000&gt;=Settings!$B$5,"Y","N")</f>
        <v/>
      </c>
      <c r="BG491" s="91">
        <f>IF(F491&gt;Settings!$B$6,"Y","N")</f>
        <v/>
      </c>
      <c r="BH491" s="97" t="n">
        <v>-28.16</v>
      </c>
      <c r="BI491" s="96" t="n">
        <v>-2.9</v>
      </c>
      <c r="BJ491" s="96" t="n">
        <v>-9.68</v>
      </c>
      <c r="BK491" s="96" t="n">
        <v>-16.89</v>
      </c>
      <c r="BL491" s="96" t="n">
        <v>2.01</v>
      </c>
      <c r="BM491" s="96" t="n">
        <v>-13.94</v>
      </c>
      <c r="BN491" s="97" t="n">
        <v>-5.46</v>
      </c>
      <c r="BO491" s="96" t="n">
        <v>-8.720000000000001</v>
      </c>
      <c r="BP491" s="96" t="n">
        <v>-10.44</v>
      </c>
      <c r="BQ491" s="96" t="n">
        <v>-11.56</v>
      </c>
      <c r="BR491" s="91" t="inlineStr">
        <is>
          <t>Stacked down</t>
        </is>
      </c>
      <c r="BS491" s="91" t="inlineStr">
        <is>
          <t>None</t>
        </is>
      </c>
      <c r="BT491" s="96" t="n">
        <v>25.2</v>
      </c>
      <c r="BU491" s="91" t="inlineStr">
        <is>
          <t>N</t>
        </is>
      </c>
      <c r="BV491" s="99">
        <f>IF(OR(BF491&lt;&gt;"Y",BG491&lt;&gt;"Y"),"",(AND(ISNUMBER(BQ491),BQ491&gt;0))+(BR491="Stacked up")+(AND(ISNUMBER(BH491),BH491&gt;=-Settings!$B$17))+(AND(ISNUMBER(BK491),ISNUMBER(BM491),BK491&gt;0,BM491&gt;0))+(AND(ISNUMBER(AQ491),AQ491&gt;=Settings!$B$18))+(AND(ISNUMBER(BT491),BT491&gt;=Settings!$B$19,BT491&lt;=Settings!$B$20))+(AND(ISNUMBER(AS491),AS491&gt;0))+(AND(ISNUMBER(T491),ISNUMBER(M491),T491&gt;=Settings!$B$21,M491&gt;0))+(AND(ISNUMBER(AD491),ISNUMBER(M491),AD491&gt;=Settings!$B$22,M491&gt;0))+(AY491&gt;=1))</f>
        <v/>
      </c>
      <c r="BW491" s="91">
        <f>IF(OR(AY491=0,BF491&lt;&gt;"Y",BG491&lt;&gt;"Y"),"",1+SUMPRODUCT(($A$6:$A$2604=A491)*($AY$6:$AY$2604&gt;0)*($BF$6:$BF$2604="Y")*($BG$6:$BG$2604="Y")*(($AY$6:$AY$2604&gt;AY491)+($AY$6:$AY$2604=AY491)*($AD$6:$AD$2604&gt;AD491))))</f>
        <v/>
      </c>
    </row>
    <row r="492" ht="23.85" customHeight="1" s="55">
      <c r="A492" s="90" t="n">
        <v>46296</v>
      </c>
      <c r="B492" s="91" t="inlineStr">
        <is>
          <t>TARIL</t>
        </is>
      </c>
      <c r="C492" s="91" t="inlineStr">
        <is>
          <t>INE763I01026</t>
        </is>
      </c>
      <c r="D492" s="91" t="inlineStr">
        <is>
          <t>Capital Goods</t>
        </is>
      </c>
      <c r="E492" s="91" t="inlineStr">
        <is>
          <t>Smallcap 250</t>
        </is>
      </c>
      <c r="F492" s="93" t="n">
        <v>8429</v>
      </c>
      <c r="G492" s="92" t="inlineStr">
        <is>
          <t>N</t>
        </is>
      </c>
      <c r="H492" s="94" t="n"/>
      <c r="I492" s="91" t="inlineStr">
        <is>
          <t>N</t>
        </is>
      </c>
      <c r="J492" s="92">
        <f>IF(K492="","N","Y")</f>
        <v/>
      </c>
      <c r="K492" s="94">
        <f>_xlfn.TEXTJOIN("; ",TRUE,IF(P492="52-wk low","52-wk low",""),IF(AND(AD492&gt;=Settings!$B$12,M492&lt;0),"Distribution",""),IF(AND(AJ492="Y",M492&lt;0,AK492&lt;-Settings!$B$13),"Long unwinding",""),IF(AND(AJ492="Y",M492&lt;0,AK492&gt;Settings!$B$13),"Short buildup",""))</f>
        <v/>
      </c>
      <c r="L492" s="95" t="n">
        <v>280.8</v>
      </c>
      <c r="M492" s="96" t="n">
        <v>3.96</v>
      </c>
      <c r="N492" s="93" t="n">
        <v>87</v>
      </c>
      <c r="O492" s="91" t="inlineStr">
        <is>
          <t>None</t>
        </is>
      </c>
      <c r="P492" s="91" t="inlineStr">
        <is>
          <t>None</t>
        </is>
      </c>
      <c r="Q492" s="97" t="n">
        <v>572.8</v>
      </c>
      <c r="R492" s="96" t="n">
        <v>36.89</v>
      </c>
      <c r="S492" s="96" t="n">
        <v>65.52</v>
      </c>
      <c r="T492" s="96" t="n">
        <v>40.36</v>
      </c>
      <c r="U492" s="96" t="n">
        <v>22.8</v>
      </c>
      <c r="V492" s="103" t="n">
        <v>1.21</v>
      </c>
      <c r="W492" s="102" t="n">
        <v>1</v>
      </c>
      <c r="X492" s="93" t="n">
        <v>3</v>
      </c>
      <c r="Y492" s="91" t="inlineStr">
        <is>
          <t>Both</t>
        </is>
      </c>
      <c r="Z492" s="99" t="n">
        <v>5.85</v>
      </c>
      <c r="AA492" s="96" t="n">
        <v>0.12</v>
      </c>
      <c r="AB492" s="96" t="n">
        <v>0.13</v>
      </c>
      <c r="AC492" s="96" t="n">
        <v>8.199999999999999</v>
      </c>
      <c r="AD492" s="96" t="n">
        <v>6.43</v>
      </c>
      <c r="AE492" s="96" t="n">
        <v>4.14</v>
      </c>
      <c r="AF492" s="103" t="n">
        <v>0.55</v>
      </c>
      <c r="AG492" s="91" t="inlineStr">
        <is>
          <t>Normal</t>
        </is>
      </c>
      <c r="AH492" s="100" t="n">
        <v>0</v>
      </c>
      <c r="AI492" s="101" t="n">
        <v>0</v>
      </c>
      <c r="AJ492" s="92" t="inlineStr">
        <is>
          <t>N</t>
        </is>
      </c>
      <c r="AK492" s="96" t="n"/>
      <c r="AL492" s="91" t="inlineStr">
        <is>
          <t>n/a</t>
        </is>
      </c>
      <c r="AM492" s="93" t="n"/>
      <c r="AN492" s="92" t="inlineStr">
        <is>
          <t>Smallcap250 MQ 100; MidSmall400 MQ 100</t>
        </is>
      </c>
      <c r="AO492" s="102" t="n">
        <v>2</v>
      </c>
      <c r="AP492" s="103" t="n">
        <v>0.66</v>
      </c>
      <c r="AQ492" s="102" t="n">
        <v>30</v>
      </c>
      <c r="AR492" s="91" t="inlineStr">
        <is>
          <t>N</t>
        </is>
      </c>
      <c r="AS492" s="104" t="n">
        <v>5.9</v>
      </c>
      <c r="AT492" s="92">
        <f>IF(AND(P492="52-wk high",T492&gt;=Settings!$B$7),"Y","N")</f>
        <v/>
      </c>
      <c r="AU492" s="91">
        <f>IF(AND(AD492&gt;=Settings!$B$8,M492&gt;0),"Y","N")</f>
        <v/>
      </c>
      <c r="AV492" s="91">
        <f>IF(OR(AH492&gt;Settings!$B$9,AI492&gt;Settings!$B$9),"Y","N")</f>
        <v/>
      </c>
      <c r="AW492" s="91">
        <f>IF(AJ492&lt;&gt;"Y","n/a",IF(AND(M492&gt;0,AK492&gt;Settings!$B$10),"Y","N"))</f>
        <v/>
      </c>
      <c r="AX492" s="91">
        <f>IF(AO492&gt;=Settings!$B$11,"Y","N")</f>
        <v/>
      </c>
      <c r="AY492" s="99">
        <f>(AT492="Y")+(AU492="Y")+(AV492="Y")+(AW492="Y")+(AX492="Y")</f>
        <v/>
      </c>
      <c r="AZ492" s="94">
        <f>IF(AY492=0,"None",_xlfn.TEXTJOIN(", ",TRUE(),IF(AT492="Y","Breakout",""),IF(AU492="Y","Accumulation",""),IF(AV492="Y","Institutional buying",""),IF(AW492="Y","Long buildup",""),IF(AX492="Y","Momentum leader","")))</f>
        <v/>
      </c>
      <c r="BA492" s="94">
        <f>IF(BW492="","","Passes "&amp;AY492&amp;" of 5 buy-side scans"&amp;IF(G492="Y","; RED FLAG: filter out using Red flag column",""))</f>
        <v/>
      </c>
      <c r="BB492" s="91" t="inlineStr">
        <is>
          <t>None</t>
        </is>
      </c>
      <c r="BC492" s="92" t="inlineStr">
        <is>
          <t>N</t>
        </is>
      </c>
      <c r="BD492" s="94" t="n"/>
      <c r="BE492" s="94" t="n"/>
      <c r="BF492" s="92">
        <f>IF(R492*100000&gt;=Settings!$B$5,"Y","N")</f>
        <v/>
      </c>
      <c r="BG492" s="91">
        <f>IF(F492&gt;Settings!$B$6,"Y","N")</f>
        <v/>
      </c>
      <c r="BH492" s="97" t="n">
        <v>-43.97</v>
      </c>
      <c r="BI492" s="96" t="n">
        <v>0.14</v>
      </c>
      <c r="BJ492" s="96" t="n">
        <v>-9.1</v>
      </c>
      <c r="BK492" s="96" t="n">
        <v>-21.77</v>
      </c>
      <c r="BL492" s="96" t="n">
        <v>2.37</v>
      </c>
      <c r="BM492" s="96" t="n">
        <v>-42.75</v>
      </c>
      <c r="BN492" s="97" t="n">
        <v>-0.84</v>
      </c>
      <c r="BO492" s="96" t="n">
        <v>-4.38</v>
      </c>
      <c r="BP492" s="96" t="n">
        <v>-7.05</v>
      </c>
      <c r="BQ492" s="96" t="n">
        <v>-13.12</v>
      </c>
      <c r="BR492" s="91" t="inlineStr">
        <is>
          <t>Stacked down</t>
        </is>
      </c>
      <c r="BS492" s="91" t="inlineStr">
        <is>
          <t>None</t>
        </is>
      </c>
      <c r="BT492" s="96" t="n">
        <v>48.8</v>
      </c>
      <c r="BU492" s="91" t="inlineStr">
        <is>
          <t>N</t>
        </is>
      </c>
      <c r="BV492" s="99">
        <f>IF(OR(BF492&lt;&gt;"Y",BG492&lt;&gt;"Y"),"",(AND(ISNUMBER(BQ492),BQ492&gt;0))+(BR492="Stacked up")+(AND(ISNUMBER(BH492),BH492&gt;=-Settings!$B$17))+(AND(ISNUMBER(BK492),ISNUMBER(BM492),BK492&gt;0,BM492&gt;0))+(AND(ISNUMBER(AQ492),AQ492&gt;=Settings!$B$18))+(AND(ISNUMBER(BT492),BT492&gt;=Settings!$B$19,BT492&lt;=Settings!$B$20))+(AND(ISNUMBER(AS492),AS492&gt;0))+(AND(ISNUMBER(T492),ISNUMBER(M492),T492&gt;=Settings!$B$21,M492&gt;0))+(AND(ISNUMBER(AD492),ISNUMBER(M492),AD492&gt;=Settings!$B$22,M492&gt;0))+(AY492&gt;=1))</f>
        <v/>
      </c>
      <c r="BW492" s="91">
        <f>IF(OR(AY492=0,BF492&lt;&gt;"Y",BG492&lt;&gt;"Y"),"",1+SUMPRODUCT(($A$6:$A$2604=A492)*($AY$6:$AY$2604&gt;0)*($BF$6:$BF$2604="Y")*($BG$6:$BG$2604="Y")*(($AY$6:$AY$2604&gt;AY492)+($AY$6:$AY$2604=AY492)*($AD$6:$AD$2604&gt;AD492))))</f>
        <v/>
      </c>
    </row>
    <row r="493" ht="23.85" customHeight="1" s="55">
      <c r="A493" s="90" t="n">
        <v>46296</v>
      </c>
      <c r="B493" s="91" t="inlineStr">
        <is>
          <t>TEJASNET</t>
        </is>
      </c>
      <c r="C493" s="91" t="inlineStr">
        <is>
          <t>INE010J01012</t>
        </is>
      </c>
      <c r="D493" s="91" t="inlineStr">
        <is>
          <t>Telecommunication</t>
        </is>
      </c>
      <c r="E493" s="91" t="inlineStr">
        <is>
          <t>Smallcap 250</t>
        </is>
      </c>
      <c r="F493" s="93" t="n">
        <v>8278</v>
      </c>
      <c r="G493" s="92" t="inlineStr">
        <is>
          <t>N</t>
        </is>
      </c>
      <c r="H493" s="94" t="n"/>
      <c r="I493" s="91" t="inlineStr">
        <is>
          <t>N</t>
        </is>
      </c>
      <c r="J493" s="92">
        <f>IF(K493="","N","Y")</f>
        <v/>
      </c>
      <c r="K493" s="94">
        <f>_xlfn.TEXTJOIN("; ",TRUE,IF(P493="52-wk low","52-wk low",""),IF(AND(AD493&gt;=Settings!$B$12,M493&lt;0),"Distribution",""),IF(AND(AJ493="Y",M493&lt;0,AK493&lt;-Settings!$B$13),"Long unwinding",""),IF(AND(AJ493="Y",M493&lt;0,AK493&gt;Settings!$B$13),"Short buildup",""))</f>
        <v/>
      </c>
      <c r="L493" s="95" t="n">
        <v>464.8</v>
      </c>
      <c r="M493" s="96" t="n">
        <v>-4.4</v>
      </c>
      <c r="N493" s="93" t="n">
        <v>2401</v>
      </c>
      <c r="O493" s="91" t="inlineStr">
        <is>
          <t>None</t>
        </is>
      </c>
      <c r="P493" s="91" t="inlineStr">
        <is>
          <t>None</t>
        </is>
      </c>
      <c r="Q493" s="97" t="n">
        <v>17.92</v>
      </c>
      <c r="R493" s="96" t="n">
        <v>33.02</v>
      </c>
      <c r="S493" s="96" t="n">
        <v>0.54</v>
      </c>
      <c r="T493" s="96" t="n">
        <v>0.57</v>
      </c>
      <c r="U493" s="96" t="n">
        <v>0.35</v>
      </c>
      <c r="V493" s="103" t="n">
        <v>0.65</v>
      </c>
      <c r="W493" s="102" t="n">
        <v>2</v>
      </c>
      <c r="X493" s="93" t="n"/>
      <c r="Y493" s="91" t="inlineStr">
        <is>
          <t>None</t>
        </is>
      </c>
      <c r="Z493" s="99" t="n">
        <v>43.3</v>
      </c>
      <c r="AA493" s="96" t="n">
        <v>1.67</v>
      </c>
      <c r="AB493" s="96" t="n">
        <v>1.59</v>
      </c>
      <c r="AC493" s="96" t="n">
        <v>1.16</v>
      </c>
      <c r="AD493" s="96" t="n">
        <v>1.37</v>
      </c>
      <c r="AE493" s="96" t="n">
        <v>0.92</v>
      </c>
      <c r="AF493" s="103" t="n">
        <v>1.27</v>
      </c>
      <c r="AG493" s="91" t="inlineStr">
        <is>
          <t>Normal</t>
        </is>
      </c>
      <c r="AH493" s="100" t="n">
        <v>0</v>
      </c>
      <c r="AI493" s="101" t="n">
        <v>0</v>
      </c>
      <c r="AJ493" s="92" t="inlineStr">
        <is>
          <t>N</t>
        </is>
      </c>
      <c r="AK493" s="96" t="n"/>
      <c r="AL493" s="91" t="inlineStr">
        <is>
          <t>n/a</t>
        </is>
      </c>
      <c r="AM493" s="93" t="n"/>
      <c r="AN493" s="92" t="inlineStr">
        <is>
          <t>None</t>
        </is>
      </c>
      <c r="AO493" s="102" t="n">
        <v>0</v>
      </c>
      <c r="AP493" s="103" t="n">
        <v>0.78</v>
      </c>
      <c r="AQ493" s="102" t="n">
        <v>47</v>
      </c>
      <c r="AR493" s="91" t="inlineStr">
        <is>
          <t>N</t>
        </is>
      </c>
      <c r="AS493" s="104" t="n">
        <v>2.57</v>
      </c>
      <c r="AT493" s="92">
        <f>IF(AND(P493="52-wk high",T493&gt;=Settings!$B$7),"Y","N")</f>
        <v/>
      </c>
      <c r="AU493" s="91">
        <f>IF(AND(AD493&gt;=Settings!$B$8,M493&gt;0),"Y","N")</f>
        <v/>
      </c>
      <c r="AV493" s="91">
        <f>IF(OR(AH493&gt;Settings!$B$9,AI493&gt;Settings!$B$9),"Y","N")</f>
        <v/>
      </c>
      <c r="AW493" s="91">
        <f>IF(AJ493&lt;&gt;"Y","n/a",IF(AND(M493&gt;0,AK493&gt;Settings!$B$10),"Y","N"))</f>
        <v/>
      </c>
      <c r="AX493" s="91">
        <f>IF(AO493&gt;=Settings!$B$11,"Y","N")</f>
        <v/>
      </c>
      <c r="AY493" s="99">
        <f>(AT493="Y")+(AU493="Y")+(AV493="Y")+(AW493="Y")+(AX493="Y")</f>
        <v/>
      </c>
      <c r="AZ493" s="94">
        <f>IF(AY493=0,"None",_xlfn.TEXTJOIN(", ",TRUE(),IF(AT493="Y","Breakout",""),IF(AU493="Y","Accumulation",""),IF(AV493="Y","Institutional buying",""),IF(AW493="Y","Long buildup",""),IF(AX493="Y","Momentum leader","")))</f>
        <v/>
      </c>
      <c r="BA493" s="94">
        <f>IF(BW493="","","Passes "&amp;AY493&amp;" of 5 buy-side scans"&amp;IF(G493="Y","; RED FLAG: filter out using Red flag column",""))</f>
        <v/>
      </c>
      <c r="BB493" s="91" t="inlineStr">
        <is>
          <t>None</t>
        </is>
      </c>
      <c r="BC493" s="92" t="inlineStr">
        <is>
          <t>Y</t>
        </is>
      </c>
      <c r="BD493" s="94" t="inlineStr">
        <is>
          <t>EPS zero</t>
        </is>
      </c>
      <c r="BE493" s="94" t="n"/>
      <c r="BF493" s="92">
        <f>IF(R493*100000&gt;=Settings!$B$5,"Y","N")</f>
        <v/>
      </c>
      <c r="BG493" s="91">
        <f>IF(F493&gt;Settings!$B$6,"Y","N")</f>
        <v/>
      </c>
      <c r="BH493" s="97" t="n">
        <v>-27.91</v>
      </c>
      <c r="BI493" s="96" t="n">
        <v>-9.09</v>
      </c>
      <c r="BJ493" s="96" t="n">
        <v>-14.23</v>
      </c>
      <c r="BK493" s="96" t="n">
        <v>-23.44</v>
      </c>
      <c r="BL493" s="96" t="n">
        <v>10.65</v>
      </c>
      <c r="BM493" s="96" t="n">
        <v>-20.19</v>
      </c>
      <c r="BN493" s="97" t="n">
        <v>-9.630000000000001</v>
      </c>
      <c r="BO493" s="96" t="n">
        <v>-11.56</v>
      </c>
      <c r="BP493" s="96" t="n">
        <v>-10.51</v>
      </c>
      <c r="BQ493" s="96" t="n">
        <v>-8.99</v>
      </c>
      <c r="BR493" s="91" t="inlineStr">
        <is>
          <t>Mixed</t>
        </is>
      </c>
      <c r="BS493" s="91" t="inlineStr">
        <is>
          <t>None</t>
        </is>
      </c>
      <c r="BT493" s="96" t="n">
        <v>21.1</v>
      </c>
      <c r="BU493" s="91" t="inlineStr">
        <is>
          <t>N</t>
        </is>
      </c>
      <c r="BV493" s="99">
        <f>IF(OR(BF493&lt;&gt;"Y",BG493&lt;&gt;"Y"),"",(AND(ISNUMBER(BQ493),BQ493&gt;0))+(BR493="Stacked up")+(AND(ISNUMBER(BH493),BH493&gt;=-Settings!$B$17))+(AND(ISNUMBER(BK493),ISNUMBER(BM493),BK493&gt;0,BM493&gt;0))+(AND(ISNUMBER(AQ493),AQ493&gt;=Settings!$B$18))+(AND(ISNUMBER(BT493),BT493&gt;=Settings!$B$19,BT493&lt;=Settings!$B$20))+(AND(ISNUMBER(AS493),AS493&gt;0))+(AND(ISNUMBER(T493),ISNUMBER(M493),T493&gt;=Settings!$B$21,M493&gt;0))+(AND(ISNUMBER(AD493),ISNUMBER(M493),AD493&gt;=Settings!$B$22,M493&gt;0))+(AY493&gt;=1))</f>
        <v/>
      </c>
      <c r="BW493" s="91">
        <f>IF(OR(AY493=0,BF493&lt;&gt;"Y",BG493&lt;&gt;"Y"),"",1+SUMPRODUCT(($A$6:$A$2604=A493)*($AY$6:$AY$2604&gt;0)*($BF$6:$BF$2604="Y")*($BG$6:$BG$2604="Y")*(($AY$6:$AY$2604&gt;AY493)+($AY$6:$AY$2604=AY493)*($AD$6:$AD$2604&gt;AD493))))</f>
        <v/>
      </c>
    </row>
    <row r="494" ht="23.85" customHeight="1" s="55">
      <c r="A494" s="90" t="n">
        <v>46296</v>
      </c>
      <c r="B494" s="91" t="inlineStr">
        <is>
          <t>RAILTEL</t>
        </is>
      </c>
      <c r="C494" s="91" t="inlineStr">
        <is>
          <t>INE0DD101019</t>
        </is>
      </c>
      <c r="D494" s="91" t="inlineStr">
        <is>
          <t>Telecommunication</t>
        </is>
      </c>
      <c r="E494" s="91" t="inlineStr">
        <is>
          <t>Smallcap 250</t>
        </is>
      </c>
      <c r="F494" s="93" t="n">
        <v>8255</v>
      </c>
      <c r="G494" s="92" t="inlineStr">
        <is>
          <t>N</t>
        </is>
      </c>
      <c r="H494" s="94" t="n"/>
      <c r="I494" s="91" t="inlineStr">
        <is>
          <t>N</t>
        </is>
      </c>
      <c r="J494" s="92">
        <f>IF(K494="","N","Y")</f>
        <v/>
      </c>
      <c r="K494" s="94">
        <f>_xlfn.TEXTJOIN("; ",TRUE,IF(P494="52-wk low","52-wk low",""),IF(AND(AD494&gt;=Settings!$B$12,M494&lt;0),"Distribution",""),IF(AND(AJ494="Y",M494&lt;0,AK494&lt;-Settings!$B$13),"Long unwinding",""),IF(AND(AJ494="Y",M494&lt;0,AK494&gt;Settings!$B$13),"Short buildup",""))</f>
        <v/>
      </c>
      <c r="L494" s="95" t="n">
        <v>257.2</v>
      </c>
      <c r="M494" s="96" t="n">
        <v>-3.18</v>
      </c>
      <c r="N494" s="93" t="n">
        <v>2143</v>
      </c>
      <c r="O494" s="91" t="inlineStr">
        <is>
          <t>None</t>
        </is>
      </c>
      <c r="P494" s="91" t="inlineStr">
        <is>
          <t>None</t>
        </is>
      </c>
      <c r="Q494" s="97" t="n">
        <v>8.52</v>
      </c>
      <c r="R494" s="96" t="n">
        <v>8.390000000000001</v>
      </c>
      <c r="S494" s="96" t="n">
        <v>1.05</v>
      </c>
      <c r="T494" s="96" t="n">
        <v>0.9399999999999999</v>
      </c>
      <c r="U494" s="96" t="n">
        <v>1.03</v>
      </c>
      <c r="V494" s="103" t="n">
        <v>1.01</v>
      </c>
      <c r="W494" s="102" t="n">
        <v>2</v>
      </c>
      <c r="X494" s="93" t="n"/>
      <c r="Y494" s="91" t="inlineStr">
        <is>
          <t>None</t>
        </is>
      </c>
      <c r="Z494" s="99" t="n">
        <v>30.21</v>
      </c>
      <c r="AA494" s="96" t="n">
        <v>0.88</v>
      </c>
      <c r="AB494" s="96" t="n">
        <v>0.88</v>
      </c>
      <c r="AC494" s="96" t="n">
        <v>1.35</v>
      </c>
      <c r="AD494" s="96" t="n">
        <v>1.28</v>
      </c>
      <c r="AE494" s="96" t="n">
        <v>1.14</v>
      </c>
      <c r="AF494" s="103" t="n">
        <v>0.87</v>
      </c>
      <c r="AG494" s="91" t="inlineStr">
        <is>
          <t>Normal</t>
        </is>
      </c>
      <c r="AH494" s="100" t="n">
        <v>0</v>
      </c>
      <c r="AI494" s="101" t="n">
        <v>0</v>
      </c>
      <c r="AJ494" s="92" t="inlineStr">
        <is>
          <t>N</t>
        </is>
      </c>
      <c r="AK494" s="96" t="n"/>
      <c r="AL494" s="91" t="inlineStr">
        <is>
          <t>n/a</t>
        </is>
      </c>
      <c r="AM494" s="93" t="n"/>
      <c r="AN494" s="92" t="inlineStr">
        <is>
          <t>Smallcap250 MQ 100</t>
        </is>
      </c>
      <c r="AO494" s="102" t="n">
        <v>1</v>
      </c>
      <c r="AP494" s="103" t="n">
        <v>0.61</v>
      </c>
      <c r="AQ494" s="102" t="n">
        <v>22</v>
      </c>
      <c r="AR494" s="91" t="inlineStr">
        <is>
          <t>N</t>
        </is>
      </c>
      <c r="AS494" s="104" t="n">
        <v>2.57</v>
      </c>
      <c r="AT494" s="92">
        <f>IF(AND(P494="52-wk high",T494&gt;=Settings!$B$7),"Y","N")</f>
        <v/>
      </c>
      <c r="AU494" s="91">
        <f>IF(AND(AD494&gt;=Settings!$B$8,M494&gt;0),"Y","N")</f>
        <v/>
      </c>
      <c r="AV494" s="91">
        <f>IF(OR(AH494&gt;Settings!$B$9,AI494&gt;Settings!$B$9),"Y","N")</f>
        <v/>
      </c>
      <c r="AW494" s="91">
        <f>IF(AJ494&lt;&gt;"Y","n/a",IF(AND(M494&gt;0,AK494&gt;Settings!$B$10),"Y","N"))</f>
        <v/>
      </c>
      <c r="AX494" s="91">
        <f>IF(AO494&gt;=Settings!$B$11,"Y","N")</f>
        <v/>
      </c>
      <c r="AY494" s="99">
        <f>(AT494="Y")+(AU494="Y")+(AV494="Y")+(AW494="Y")+(AX494="Y")</f>
        <v/>
      </c>
      <c r="AZ494" s="94">
        <f>IF(AY494=0,"None",_xlfn.TEXTJOIN(", ",TRUE(),IF(AT494="Y","Breakout",""),IF(AU494="Y","Accumulation",""),IF(AV494="Y","Institutional buying",""),IF(AW494="Y","Long buildup",""),IF(AX494="Y","Momentum leader","")))</f>
        <v/>
      </c>
      <c r="BA494" s="94">
        <f>IF(BW494="","","Passes "&amp;AY494&amp;" of 5 buy-side scans"&amp;IF(G494="Y","; RED FLAG: filter out using Red flag column",""))</f>
        <v/>
      </c>
      <c r="BB494" s="91" t="inlineStr">
        <is>
          <t>None</t>
        </is>
      </c>
      <c r="BC494" s="92" t="inlineStr">
        <is>
          <t>N</t>
        </is>
      </c>
      <c r="BD494" s="94" t="n"/>
      <c r="BE494" s="94" t="n"/>
      <c r="BF494" s="92">
        <f>IF(R494*100000&gt;=Settings!$B$5,"Y","N")</f>
        <v/>
      </c>
      <c r="BG494" s="91">
        <f>IF(F494&gt;Settings!$B$6,"Y","N")</f>
        <v/>
      </c>
      <c r="BH494" s="97" t="n">
        <v>-35.83</v>
      </c>
      <c r="BI494" s="96" t="n">
        <v>-1.66</v>
      </c>
      <c r="BJ494" s="96" t="n">
        <v>-7.45</v>
      </c>
      <c r="BK494" s="96" t="n">
        <v>-18.84</v>
      </c>
      <c r="BL494" s="96" t="n">
        <v>-2.49</v>
      </c>
      <c r="BM494" s="96" t="n">
        <v>-32.98</v>
      </c>
      <c r="BN494" s="97" t="n">
        <v>-2.62</v>
      </c>
      <c r="BO494" s="96" t="n">
        <v>-6.47</v>
      </c>
      <c r="BP494" s="96" t="n">
        <v>-10.7</v>
      </c>
      <c r="BQ494" s="96" t="n">
        <v>-15.91</v>
      </c>
      <c r="BR494" s="91" t="inlineStr">
        <is>
          <t>Stacked down</t>
        </is>
      </c>
      <c r="BS494" s="91" t="inlineStr">
        <is>
          <t>None</t>
        </is>
      </c>
      <c r="BT494" s="96" t="n">
        <v>41.9</v>
      </c>
      <c r="BU494" s="91" t="inlineStr">
        <is>
          <t>N</t>
        </is>
      </c>
      <c r="BV494" s="99">
        <f>IF(OR(BF494&lt;&gt;"Y",BG494&lt;&gt;"Y"),"",(AND(ISNUMBER(BQ494),BQ494&gt;0))+(BR494="Stacked up")+(AND(ISNUMBER(BH494),BH494&gt;=-Settings!$B$17))+(AND(ISNUMBER(BK494),ISNUMBER(BM494),BK494&gt;0,BM494&gt;0))+(AND(ISNUMBER(AQ494),AQ494&gt;=Settings!$B$18))+(AND(ISNUMBER(BT494),BT494&gt;=Settings!$B$19,BT494&lt;=Settings!$B$20))+(AND(ISNUMBER(AS494),AS494&gt;0))+(AND(ISNUMBER(T494),ISNUMBER(M494),T494&gt;=Settings!$B$21,M494&gt;0))+(AND(ISNUMBER(AD494),ISNUMBER(M494),AD494&gt;=Settings!$B$22,M494&gt;0))+(AY494&gt;=1))</f>
        <v/>
      </c>
      <c r="BW494" s="91">
        <f>IF(OR(AY494=0,BF494&lt;&gt;"Y",BG494&lt;&gt;"Y"),"",1+SUMPRODUCT(($A$6:$A$2604=A494)*($AY$6:$AY$2604&gt;0)*($BF$6:$BF$2604="Y")*($BG$6:$BG$2604="Y")*(($AY$6:$AY$2604&gt;AY494)+($AY$6:$AY$2604=AY494)*($AD$6:$AD$2604&gt;AD494))))</f>
        <v/>
      </c>
    </row>
    <row r="495" ht="23.85" customHeight="1" s="55">
      <c r="A495" s="90" t="n">
        <v>46296</v>
      </c>
      <c r="B495" s="91" t="inlineStr">
        <is>
          <t>NCC</t>
        </is>
      </c>
      <c r="C495" s="91" t="inlineStr">
        <is>
          <t>INE868B01028</t>
        </is>
      </c>
      <c r="D495" s="91" t="inlineStr">
        <is>
          <t>Construction</t>
        </is>
      </c>
      <c r="E495" s="91" t="inlineStr">
        <is>
          <t>Smallcap 250</t>
        </is>
      </c>
      <c r="F495" s="93" t="n">
        <v>8166</v>
      </c>
      <c r="G495" s="92" t="inlineStr">
        <is>
          <t>N</t>
        </is>
      </c>
      <c r="H495" s="94" t="n"/>
      <c r="I495" s="91" t="inlineStr">
        <is>
          <t>N</t>
        </is>
      </c>
      <c r="J495" s="92">
        <f>IF(K495="","N","Y")</f>
        <v/>
      </c>
      <c r="K495" s="94">
        <f>_xlfn.TEXTJOIN("; ",TRUE,IF(P495="52-wk low","52-wk low",""),IF(AND(AD495&gt;=Settings!$B$12,M495&lt;0),"Distribution",""),IF(AND(AJ495="Y",M495&lt;0,AK495&lt;-Settings!$B$13),"Long unwinding",""),IF(AND(AJ495="Y",M495&lt;0,AK495&gt;Settings!$B$13),"Short buildup",""))</f>
        <v/>
      </c>
      <c r="L495" s="95" t="n">
        <v>130.06</v>
      </c>
      <c r="M495" s="96" t="n">
        <v>0.92</v>
      </c>
      <c r="N495" s="93" t="n">
        <v>356</v>
      </c>
      <c r="O495" s="91" t="inlineStr">
        <is>
          <t>None</t>
        </is>
      </c>
      <c r="P495" s="91" t="inlineStr">
        <is>
          <t>None</t>
        </is>
      </c>
      <c r="Q495" s="97" t="n">
        <v>67.51000000000001</v>
      </c>
      <c r="R495" s="96" t="n">
        <v>37.22</v>
      </c>
      <c r="S495" s="96" t="n">
        <v>1.94</v>
      </c>
      <c r="T495" s="96" t="n">
        <v>2.39</v>
      </c>
      <c r="U495" s="96" t="n">
        <v>2.78</v>
      </c>
      <c r="V495" s="103" t="n">
        <v>1.51</v>
      </c>
      <c r="W495" s="102" t="n">
        <v>6</v>
      </c>
      <c r="X495" s="93" t="n">
        <v>71</v>
      </c>
      <c r="Y495" s="91" t="inlineStr">
        <is>
          <t>None</t>
        </is>
      </c>
      <c r="Z495" s="99" t="n">
        <v>23.64</v>
      </c>
      <c r="AA495" s="96" t="n">
        <v>0.51</v>
      </c>
      <c r="AB495" s="96" t="n">
        <v>0.49</v>
      </c>
      <c r="AC495" s="96" t="n">
        <v>1.41</v>
      </c>
      <c r="AD495" s="96" t="n">
        <v>1.56</v>
      </c>
      <c r="AE495" s="96" t="n">
        <v>1.56</v>
      </c>
      <c r="AF495" s="103" t="n">
        <v>0.76</v>
      </c>
      <c r="AG495" s="91" t="inlineStr">
        <is>
          <t>Churn</t>
        </is>
      </c>
      <c r="AH495" s="100" t="n">
        <v>0</v>
      </c>
      <c r="AI495" s="101" t="n">
        <v>0</v>
      </c>
      <c r="AJ495" s="92" t="inlineStr">
        <is>
          <t>N</t>
        </is>
      </c>
      <c r="AK495" s="96" t="n"/>
      <c r="AL495" s="91" t="inlineStr">
        <is>
          <t>n/a</t>
        </is>
      </c>
      <c r="AM495" s="93" t="n"/>
      <c r="AN495" s="92" t="inlineStr">
        <is>
          <t>Smallcap250 MQ 100</t>
        </is>
      </c>
      <c r="AO495" s="102" t="n">
        <v>1</v>
      </c>
      <c r="AP495" s="103" t="n">
        <v>0.53</v>
      </c>
      <c r="AQ495" s="102" t="n">
        <v>8</v>
      </c>
      <c r="AR495" s="91" t="inlineStr">
        <is>
          <t>N</t>
        </is>
      </c>
      <c r="AS495" s="104" t="n">
        <v>0.78</v>
      </c>
      <c r="AT495" s="92">
        <f>IF(AND(P495="52-wk high",T495&gt;=Settings!$B$7),"Y","N")</f>
        <v/>
      </c>
      <c r="AU495" s="91">
        <f>IF(AND(AD495&gt;=Settings!$B$8,M495&gt;0),"Y","N")</f>
        <v/>
      </c>
      <c r="AV495" s="91">
        <f>IF(OR(AH495&gt;Settings!$B$9,AI495&gt;Settings!$B$9),"Y","N")</f>
        <v/>
      </c>
      <c r="AW495" s="91">
        <f>IF(AJ495&lt;&gt;"Y","n/a",IF(AND(M495&gt;0,AK495&gt;Settings!$B$10),"Y","N"))</f>
        <v/>
      </c>
      <c r="AX495" s="91">
        <f>IF(AO495&gt;=Settings!$B$11,"Y","N")</f>
        <v/>
      </c>
      <c r="AY495" s="99">
        <f>(AT495="Y")+(AU495="Y")+(AV495="Y")+(AW495="Y")+(AX495="Y")</f>
        <v/>
      </c>
      <c r="AZ495" s="94">
        <f>IF(AY495=0,"None",_xlfn.TEXTJOIN(", ",TRUE(),IF(AT495="Y","Breakout",""),IF(AU495="Y","Accumulation",""),IF(AV495="Y","Institutional buying",""),IF(AW495="Y","Long buildup",""),IF(AX495="Y","Momentum leader","")))</f>
        <v/>
      </c>
      <c r="BA495" s="94">
        <f>IF(BW495="","","Passes "&amp;AY495&amp;" of 5 buy-side scans"&amp;IF(G495="Y","; RED FLAG: filter out using Red flag column",""))</f>
        <v/>
      </c>
      <c r="BB495" s="91" t="inlineStr">
        <is>
          <t>None</t>
        </is>
      </c>
      <c r="BC495" s="92" t="inlineStr">
        <is>
          <t>N</t>
        </is>
      </c>
      <c r="BD495" s="94" t="n"/>
      <c r="BE495" s="94" t="n"/>
      <c r="BF495" s="92">
        <f>IF(R495*100000&gt;=Settings!$B$5,"Y","N")</f>
        <v/>
      </c>
      <c r="BG495" s="91">
        <f>IF(F495&gt;Settings!$B$6,"Y","N")</f>
        <v/>
      </c>
      <c r="BH495" s="97" t="n">
        <v>-40.13</v>
      </c>
      <c r="BI495" s="96" t="n">
        <v>-2.52</v>
      </c>
      <c r="BJ495" s="96" t="n">
        <v>-11.2</v>
      </c>
      <c r="BK495" s="96" t="n">
        <v>-13.07</v>
      </c>
      <c r="BL495" s="96" t="n">
        <v>-6.15</v>
      </c>
      <c r="BM495" s="96" t="n">
        <v>-38.05</v>
      </c>
      <c r="BN495" s="97" t="n">
        <v>-4.39</v>
      </c>
      <c r="BO495" s="96" t="n">
        <v>-7.49</v>
      </c>
      <c r="BP495" s="96" t="n">
        <v>-10.2</v>
      </c>
      <c r="BQ495" s="96" t="n">
        <v>-15.44</v>
      </c>
      <c r="BR495" s="91" t="inlineStr">
        <is>
          <t>Stacked down</t>
        </is>
      </c>
      <c r="BS495" s="91" t="inlineStr">
        <is>
          <t>None</t>
        </is>
      </c>
      <c r="BT495" s="96" t="n">
        <v>31.6</v>
      </c>
      <c r="BU495" s="91" t="inlineStr">
        <is>
          <t>N</t>
        </is>
      </c>
      <c r="BV495" s="99">
        <f>IF(OR(BF495&lt;&gt;"Y",BG495&lt;&gt;"Y"),"",(AND(ISNUMBER(BQ495),BQ495&gt;0))+(BR495="Stacked up")+(AND(ISNUMBER(BH495),BH495&gt;=-Settings!$B$17))+(AND(ISNUMBER(BK495),ISNUMBER(BM495),BK495&gt;0,BM495&gt;0))+(AND(ISNUMBER(AQ495),AQ495&gt;=Settings!$B$18))+(AND(ISNUMBER(BT495),BT495&gt;=Settings!$B$19,BT495&lt;=Settings!$B$20))+(AND(ISNUMBER(AS495),AS495&gt;0))+(AND(ISNUMBER(T495),ISNUMBER(M495),T495&gt;=Settings!$B$21,M495&gt;0))+(AND(ISNUMBER(AD495),ISNUMBER(M495),AD495&gt;=Settings!$B$22,M495&gt;0))+(AY495&gt;=1))</f>
        <v/>
      </c>
      <c r="BW495" s="91">
        <f>IF(OR(AY495=0,BF495&lt;&gt;"Y",BG495&lt;&gt;"Y"),"",1+SUMPRODUCT(($A$6:$A$2604=A495)*($AY$6:$AY$2604&gt;0)*($BF$6:$BF$2604="Y")*($BG$6:$BG$2604="Y")*(($AY$6:$AY$2604&gt;AY495)+($AY$6:$AY$2604=AY495)*($AD$6:$AD$2604&gt;AD495))))</f>
        <v/>
      </c>
    </row>
    <row r="496" ht="23.85" customHeight="1" s="55">
      <c r="A496" s="90" t="n">
        <v>46296</v>
      </c>
      <c r="B496" s="91" t="inlineStr">
        <is>
          <t>RPOWER</t>
        </is>
      </c>
      <c r="C496" s="91" t="inlineStr">
        <is>
          <t>INE614G01033</t>
        </is>
      </c>
      <c r="D496" s="91" t="inlineStr">
        <is>
          <t>Power</t>
        </is>
      </c>
      <c r="E496" s="91" t="inlineStr">
        <is>
          <t>Smallcap 250</t>
        </is>
      </c>
      <c r="F496" s="93" t="n">
        <v>8028</v>
      </c>
      <c r="G496" s="92" t="inlineStr">
        <is>
          <t>N</t>
        </is>
      </c>
      <c r="H496" s="94" t="n"/>
      <c r="I496" s="91" t="inlineStr">
        <is>
          <t>N</t>
        </is>
      </c>
      <c r="J496" s="92">
        <f>IF(K496="","N","Y")</f>
        <v/>
      </c>
      <c r="K496" s="94">
        <f>_xlfn.TEXTJOIN("; ",TRUE,IF(P496="52-wk low","52-wk low",""),IF(AND(AD496&gt;=Settings!$B$12,M496&lt;0),"Distribution",""),IF(AND(AJ496="Y",M496&lt;0,AK496&lt;-Settings!$B$13),"Long unwinding",""),IF(AND(AJ496="Y",M496&lt;0,AK496&gt;Settings!$B$13),"Short buildup",""))</f>
        <v/>
      </c>
      <c r="L496" s="95" t="n">
        <v>19.41</v>
      </c>
      <c r="M496" s="96" t="n">
        <v>-1.42</v>
      </c>
      <c r="N496" s="93" t="n">
        <v>1268</v>
      </c>
      <c r="O496" s="91" t="inlineStr">
        <is>
          <t>None</t>
        </is>
      </c>
      <c r="P496" s="91" t="inlineStr">
        <is>
          <t>52-wk low</t>
        </is>
      </c>
      <c r="Q496" s="97" t="n">
        <v>283.26</v>
      </c>
      <c r="R496" s="96" t="n">
        <v>205.81</v>
      </c>
      <c r="S496" s="96" t="n">
        <v>1.44</v>
      </c>
      <c r="T496" s="96" t="n">
        <v>1.47</v>
      </c>
      <c r="U496" s="96" t="n">
        <v>0.9399999999999999</v>
      </c>
      <c r="V496" s="103" t="n">
        <v>0.68</v>
      </c>
      <c r="W496" s="102" t="n">
        <v>2</v>
      </c>
      <c r="X496" s="93" t="n"/>
      <c r="Y496" s="91" t="inlineStr">
        <is>
          <t>None</t>
        </is>
      </c>
      <c r="Z496" s="99" t="n">
        <v>34.59</v>
      </c>
      <c r="AA496" s="96" t="n">
        <v>1.07</v>
      </c>
      <c r="AB496" s="96" t="n">
        <v>1.03</v>
      </c>
      <c r="AC496" s="96" t="n">
        <v>1.69</v>
      </c>
      <c r="AD496" s="96" t="n">
        <v>1.64</v>
      </c>
      <c r="AE496" s="96" t="n">
        <v>1.12</v>
      </c>
      <c r="AF496" s="103" t="n">
        <v>1.02</v>
      </c>
      <c r="AG496" s="91" t="inlineStr">
        <is>
          <t>Normal</t>
        </is>
      </c>
      <c r="AH496" s="100" t="n">
        <v>0</v>
      </c>
      <c r="AI496" s="101" t="n">
        <v>0</v>
      </c>
      <c r="AJ496" s="92" t="inlineStr">
        <is>
          <t>N</t>
        </is>
      </c>
      <c r="AK496" s="96" t="n"/>
      <c r="AL496" s="91" t="inlineStr">
        <is>
          <t>n/a</t>
        </is>
      </c>
      <c r="AM496" s="93" t="n"/>
      <c r="AN496" s="92" t="inlineStr">
        <is>
          <t>None</t>
        </is>
      </c>
      <c r="AO496" s="102" t="n">
        <v>0</v>
      </c>
      <c r="AP496" s="103" t="n">
        <v>0.52</v>
      </c>
      <c r="AQ496" s="102" t="n">
        <v>7</v>
      </c>
      <c r="AR496" s="91" t="inlineStr">
        <is>
          <t>N</t>
        </is>
      </c>
      <c r="AS496" s="104" t="n">
        <v>3.38</v>
      </c>
      <c r="AT496" s="92">
        <f>IF(AND(P496="52-wk high",T496&gt;=Settings!$B$7),"Y","N")</f>
        <v/>
      </c>
      <c r="AU496" s="91">
        <f>IF(AND(AD496&gt;=Settings!$B$8,M496&gt;0),"Y","N")</f>
        <v/>
      </c>
      <c r="AV496" s="91">
        <f>IF(OR(AH496&gt;Settings!$B$9,AI496&gt;Settings!$B$9),"Y","N")</f>
        <v/>
      </c>
      <c r="AW496" s="91">
        <f>IF(AJ496&lt;&gt;"Y","n/a",IF(AND(M496&gt;0,AK496&gt;Settings!$B$10),"Y","N"))</f>
        <v/>
      </c>
      <c r="AX496" s="91">
        <f>IF(AO496&gt;=Settings!$B$11,"Y","N")</f>
        <v/>
      </c>
      <c r="AY496" s="99">
        <f>(AT496="Y")+(AU496="Y")+(AV496="Y")+(AW496="Y")+(AX496="Y")</f>
        <v/>
      </c>
      <c r="AZ496" s="94">
        <f>IF(AY496=0,"None",_xlfn.TEXTJOIN(", ",TRUE(),IF(AT496="Y","Breakout",""),IF(AU496="Y","Accumulation",""),IF(AV496="Y","Institutional buying",""),IF(AW496="Y","Long buildup",""),IF(AX496="Y","Momentum leader","")))</f>
        <v/>
      </c>
      <c r="BA496" s="94">
        <f>IF(BW496="","","Passes "&amp;AY496&amp;" of 5 buy-side scans"&amp;IF(G496="Y","; RED FLAG: filter out using Red flag column",""))</f>
        <v/>
      </c>
      <c r="BB496" s="91" t="inlineStr">
        <is>
          <t>None</t>
        </is>
      </c>
      <c r="BC496" s="92" t="inlineStr">
        <is>
          <t>Y</t>
        </is>
      </c>
      <c r="BD496" s="94" t="inlineStr">
        <is>
          <t>EPS zero; High-low range &gt;150% in 12 months</t>
        </is>
      </c>
      <c r="BE496" s="94" t="n"/>
      <c r="BF496" s="92">
        <f>IF(R496*100000&gt;=Settings!$B$5,"Y","N")</f>
        <v/>
      </c>
      <c r="BG496" s="91">
        <f>IF(F496&gt;Settings!$B$6,"Y","N")</f>
        <v/>
      </c>
      <c r="BH496" s="97" t="n">
        <v>-61.74</v>
      </c>
      <c r="BI496" s="96" t="n">
        <v>-6.1</v>
      </c>
      <c r="BJ496" s="96" t="n">
        <v>-12.8</v>
      </c>
      <c r="BK496" s="96" t="n">
        <v>-28.56</v>
      </c>
      <c r="BL496" s="96" t="n">
        <v>-13.15</v>
      </c>
      <c r="BM496" s="96" t="n">
        <v>-57.53</v>
      </c>
      <c r="BN496" s="97" t="n">
        <v>-7.06</v>
      </c>
      <c r="BO496" s="96" t="n">
        <v>-12.5</v>
      </c>
      <c r="BP496" s="96" t="n">
        <v>-18.69</v>
      </c>
      <c r="BQ496" s="96" t="n">
        <v>-29.18</v>
      </c>
      <c r="BR496" s="91" t="inlineStr">
        <is>
          <t>Stacked down</t>
        </is>
      </c>
      <c r="BS496" s="91" t="inlineStr">
        <is>
          <t>None</t>
        </is>
      </c>
      <c r="BT496" s="96" t="n">
        <v>15.4</v>
      </c>
      <c r="BU496" s="91" t="inlineStr">
        <is>
          <t>N</t>
        </is>
      </c>
      <c r="BV496" s="99">
        <f>IF(OR(BF496&lt;&gt;"Y",BG496&lt;&gt;"Y"),"",(AND(ISNUMBER(BQ496),BQ496&gt;0))+(BR496="Stacked up")+(AND(ISNUMBER(BH496),BH496&gt;=-Settings!$B$17))+(AND(ISNUMBER(BK496),ISNUMBER(BM496),BK496&gt;0,BM496&gt;0))+(AND(ISNUMBER(AQ496),AQ496&gt;=Settings!$B$18))+(AND(ISNUMBER(BT496),BT496&gt;=Settings!$B$19,BT496&lt;=Settings!$B$20))+(AND(ISNUMBER(AS496),AS496&gt;0))+(AND(ISNUMBER(T496),ISNUMBER(M496),T496&gt;=Settings!$B$21,M496&gt;0))+(AND(ISNUMBER(AD496),ISNUMBER(M496),AD496&gt;=Settings!$B$22,M496&gt;0))+(AY496&gt;=1))</f>
        <v/>
      </c>
      <c r="BW496" s="91">
        <f>IF(OR(AY496=0,BF496&lt;&gt;"Y",BG496&lt;&gt;"Y"),"",1+SUMPRODUCT(($A$6:$A$2604=A496)*($AY$6:$AY$2604&gt;0)*($BF$6:$BF$2604="Y")*($BG$6:$BG$2604="Y")*(($AY$6:$AY$2604&gt;AY496)+($AY$6:$AY$2604=AY496)*($AD$6:$AD$2604&gt;AD496))))</f>
        <v/>
      </c>
    </row>
    <row r="497" ht="23.85" customHeight="1" s="55">
      <c r="A497" s="90" t="n">
        <v>46296</v>
      </c>
      <c r="B497" s="91" t="inlineStr">
        <is>
          <t>RHIM</t>
        </is>
      </c>
      <c r="C497" s="91" t="inlineStr">
        <is>
          <t>INE743M01012</t>
        </is>
      </c>
      <c r="D497" s="91" t="inlineStr">
        <is>
          <t>Capital Goods</t>
        </is>
      </c>
      <c r="E497" s="91" t="inlineStr">
        <is>
          <t>Smallcap 250</t>
        </is>
      </c>
      <c r="F497" s="93" t="n">
        <v>7947</v>
      </c>
      <c r="G497" s="92" t="inlineStr">
        <is>
          <t>N</t>
        </is>
      </c>
      <c r="H497" s="94" t="n"/>
      <c r="I497" s="91" t="inlineStr">
        <is>
          <t>N</t>
        </is>
      </c>
      <c r="J497" s="92">
        <f>IF(K497="","N","Y")</f>
        <v/>
      </c>
      <c r="K497" s="94">
        <f>_xlfn.TEXTJOIN("; ",TRUE,IF(P497="52-wk low","52-wk low",""),IF(AND(AD497&gt;=Settings!$B$12,M497&lt;0),"Distribution",""),IF(AND(AJ497="Y",M497&lt;0,AK497&lt;-Settings!$B$13),"Long unwinding",""),IF(AND(AJ497="Y",M497&lt;0,AK497&gt;Settings!$B$13),"Short buildup",""))</f>
        <v/>
      </c>
      <c r="L497" s="95" t="n">
        <v>384.85</v>
      </c>
      <c r="M497" s="96" t="n">
        <v>0</v>
      </c>
      <c r="N497" s="93" t="n">
        <v>581</v>
      </c>
      <c r="O497" s="91" t="inlineStr">
        <is>
          <t>None</t>
        </is>
      </c>
      <c r="P497" s="91" t="inlineStr">
        <is>
          <t>None</t>
        </is>
      </c>
      <c r="Q497" s="97" t="n">
        <v>4.22</v>
      </c>
      <c r="R497" s="96" t="n">
        <v>10.78</v>
      </c>
      <c r="S497" s="96" t="n">
        <v>0.39</v>
      </c>
      <c r="T497" s="96" t="n">
        <v>0.53</v>
      </c>
      <c r="U497" s="96" t="n">
        <v>0.27</v>
      </c>
      <c r="V497" s="103" t="n">
        <v>0.6899999999999999</v>
      </c>
      <c r="W497" s="102" t="n">
        <v>2</v>
      </c>
      <c r="X497" s="93" t="n"/>
      <c r="Y497" s="91" t="inlineStr">
        <is>
          <t>None</t>
        </is>
      </c>
      <c r="Z497" s="99" t="n">
        <v>52.17</v>
      </c>
      <c r="AA497" s="96" t="n">
        <v>1.12</v>
      </c>
      <c r="AB497" s="96" t="n">
        <v>1.09</v>
      </c>
      <c r="AC497" s="96" t="n">
        <v>1.02</v>
      </c>
      <c r="AD497" s="96" t="n">
        <v>0.88</v>
      </c>
      <c r="AE497" s="96" t="n">
        <v>0.7</v>
      </c>
      <c r="AF497" s="103" t="n">
        <v>0.99</v>
      </c>
      <c r="AG497" s="91" t="inlineStr">
        <is>
          <t>Normal</t>
        </is>
      </c>
      <c r="AH497" s="100" t="n">
        <v>0</v>
      </c>
      <c r="AI497" s="101" t="n">
        <v>0</v>
      </c>
      <c r="AJ497" s="92" t="inlineStr">
        <is>
          <t>N</t>
        </is>
      </c>
      <c r="AK497" s="96" t="n"/>
      <c r="AL497" s="91" t="inlineStr">
        <is>
          <t>n/a</t>
        </is>
      </c>
      <c r="AM497" s="93" t="n"/>
      <c r="AN497" s="92" t="inlineStr">
        <is>
          <t>None</t>
        </is>
      </c>
      <c r="AO497" s="102" t="n">
        <v>0</v>
      </c>
      <c r="AP497" s="103" t="n">
        <v>0.77</v>
      </c>
      <c r="AQ497" s="102" t="n">
        <v>46</v>
      </c>
      <c r="AR497" s="91" t="inlineStr">
        <is>
          <t>N</t>
        </is>
      </c>
      <c r="AS497" s="104" t="n">
        <v>5.9</v>
      </c>
      <c r="AT497" s="92">
        <f>IF(AND(P497="52-wk high",T497&gt;=Settings!$B$7),"Y","N")</f>
        <v/>
      </c>
      <c r="AU497" s="91">
        <f>IF(AND(AD497&gt;=Settings!$B$8,M497&gt;0),"Y","N")</f>
        <v/>
      </c>
      <c r="AV497" s="91">
        <f>IF(OR(AH497&gt;Settings!$B$9,AI497&gt;Settings!$B$9),"Y","N")</f>
        <v/>
      </c>
      <c r="AW497" s="91">
        <f>IF(AJ497&lt;&gt;"Y","n/a",IF(AND(M497&gt;0,AK497&gt;Settings!$B$10),"Y","N"))</f>
        <v/>
      </c>
      <c r="AX497" s="91">
        <f>IF(AO497&gt;=Settings!$B$11,"Y","N")</f>
        <v/>
      </c>
      <c r="AY497" s="99">
        <f>(AT497="Y")+(AU497="Y")+(AV497="Y")+(AW497="Y")+(AX497="Y")</f>
        <v/>
      </c>
      <c r="AZ497" s="94">
        <f>IF(AY497=0,"None",_xlfn.TEXTJOIN(", ",TRUE(),IF(AT497="Y","Breakout",""),IF(AU497="Y","Accumulation",""),IF(AV497="Y","Institutional buying",""),IF(AW497="Y","Long buildup",""),IF(AX497="Y","Momentum leader","")))</f>
        <v/>
      </c>
      <c r="BA497" s="94">
        <f>IF(BW497="","","Passes "&amp;AY497&amp;" of 5 buy-side scans"&amp;IF(G497="Y","; RED FLAG: filter out using Red flag column",""))</f>
        <v/>
      </c>
      <c r="BB497" s="91" t="inlineStr">
        <is>
          <t>None</t>
        </is>
      </c>
      <c r="BC497" s="92" t="inlineStr">
        <is>
          <t>Y</t>
        </is>
      </c>
      <c r="BD497" s="94" t="inlineStr">
        <is>
          <t>EPS zero</t>
        </is>
      </c>
      <c r="BE497" s="94" t="n"/>
      <c r="BF497" s="92">
        <f>IF(R497*100000&gt;=Settings!$B$5,"Y","N")</f>
        <v/>
      </c>
      <c r="BG497" s="91">
        <f>IF(F497&gt;Settings!$B$6,"Y","N")</f>
        <v/>
      </c>
      <c r="BH497" s="97" t="n">
        <v>-24.29</v>
      </c>
      <c r="BI497" s="96" t="n">
        <v>0.27</v>
      </c>
      <c r="BJ497" s="96" t="n">
        <v>4.52</v>
      </c>
      <c r="BK497" s="96" t="n">
        <v>-0.74</v>
      </c>
      <c r="BL497" s="96" t="n">
        <v>5.68</v>
      </c>
      <c r="BM497" s="96" t="n">
        <v>-13.76</v>
      </c>
      <c r="BN497" s="97" t="n">
        <v>1.25</v>
      </c>
      <c r="BO497" s="96" t="n">
        <v>0.71</v>
      </c>
      <c r="BP497" s="96" t="n">
        <v>-0.87</v>
      </c>
      <c r="BQ497" s="96" t="n">
        <v>-4.29</v>
      </c>
      <c r="BR497" s="91" t="inlineStr">
        <is>
          <t>Mixed</t>
        </is>
      </c>
      <c r="BS497" s="91" t="inlineStr">
        <is>
          <t>None</t>
        </is>
      </c>
      <c r="BT497" s="96" t="n">
        <v>56.3</v>
      </c>
      <c r="BU497" s="91" t="inlineStr">
        <is>
          <t>N</t>
        </is>
      </c>
      <c r="BV497" s="99">
        <f>IF(OR(BF497&lt;&gt;"Y",BG497&lt;&gt;"Y"),"",(AND(ISNUMBER(BQ497),BQ497&gt;0))+(BR497="Stacked up")+(AND(ISNUMBER(BH497),BH497&gt;=-Settings!$B$17))+(AND(ISNUMBER(BK497),ISNUMBER(BM497),BK497&gt;0,BM497&gt;0))+(AND(ISNUMBER(AQ497),AQ497&gt;=Settings!$B$18))+(AND(ISNUMBER(BT497),BT497&gt;=Settings!$B$19,BT497&lt;=Settings!$B$20))+(AND(ISNUMBER(AS497),AS497&gt;0))+(AND(ISNUMBER(T497),ISNUMBER(M497),T497&gt;=Settings!$B$21,M497&gt;0))+(AND(ISNUMBER(AD497),ISNUMBER(M497),AD497&gt;=Settings!$B$22,M497&gt;0))+(AY497&gt;=1))</f>
        <v/>
      </c>
      <c r="BW497" s="91">
        <f>IF(OR(AY497=0,BF497&lt;&gt;"Y",BG497&lt;&gt;"Y"),"",1+SUMPRODUCT(($A$6:$A$2604=A497)*($AY$6:$AY$2604&gt;0)*($BF$6:$BF$2604="Y")*($BG$6:$BG$2604="Y")*(($AY$6:$AY$2604&gt;AY497)+($AY$6:$AY$2604=AY497)*($AD$6:$AD$2604&gt;AD497))))</f>
        <v/>
      </c>
    </row>
    <row r="498" ht="23.85" customHeight="1" s="55">
      <c r="A498" s="90" t="n">
        <v>46296</v>
      </c>
      <c r="B498" s="91" t="inlineStr">
        <is>
          <t>BATAINDIA</t>
        </is>
      </c>
      <c r="C498" s="91" t="inlineStr">
        <is>
          <t>INE176A01028</t>
        </is>
      </c>
      <c r="D498" s="91" t="inlineStr">
        <is>
          <t>Consumer Durables</t>
        </is>
      </c>
      <c r="E498" s="91" t="inlineStr">
        <is>
          <t>Smallcap 250</t>
        </is>
      </c>
      <c r="F498" s="93" t="n">
        <v>7879</v>
      </c>
      <c r="G498" s="92" t="inlineStr">
        <is>
          <t>N</t>
        </is>
      </c>
      <c r="H498" s="94" t="n"/>
      <c r="I498" s="91" t="inlineStr">
        <is>
          <t>N</t>
        </is>
      </c>
      <c r="J498" s="92">
        <f>IF(K498="","N","Y")</f>
        <v/>
      </c>
      <c r="K498" s="94">
        <f>_xlfn.TEXTJOIN("; ",TRUE,IF(P498="52-wk low","52-wk low",""),IF(AND(AD498&gt;=Settings!$B$12,M498&lt;0),"Distribution",""),IF(AND(AJ498="Y",M498&lt;0,AK498&lt;-Settings!$B$13),"Long unwinding",""),IF(AND(AJ498="Y",M498&lt;0,AK498&gt;Settings!$B$13),"Short buildup",""))</f>
        <v/>
      </c>
      <c r="L498" s="95" t="n">
        <v>613</v>
      </c>
      <c r="M498" s="96" t="n">
        <v>-0.93</v>
      </c>
      <c r="N498" s="93" t="n">
        <v>1002</v>
      </c>
      <c r="O498" s="91" t="inlineStr">
        <is>
          <t>None</t>
        </is>
      </c>
      <c r="P498" s="91" t="inlineStr">
        <is>
          <t>None</t>
        </is>
      </c>
      <c r="Q498" s="97" t="n">
        <v>1.27</v>
      </c>
      <c r="R498" s="96" t="n">
        <v>1.57</v>
      </c>
      <c r="S498" s="96" t="n">
        <v>0.82</v>
      </c>
      <c r="T498" s="96" t="n">
        <v>0.33</v>
      </c>
      <c r="U498" s="96" t="n">
        <v>0.28</v>
      </c>
      <c r="V498" s="103" t="n">
        <v>0.35</v>
      </c>
      <c r="W498" s="102" t="n">
        <v>1</v>
      </c>
      <c r="X498" s="93" t="n"/>
      <c r="Y498" s="91" t="inlineStr">
        <is>
          <t>None</t>
        </is>
      </c>
      <c r="Z498" s="99" t="n">
        <v>47.78</v>
      </c>
      <c r="AA498" s="96" t="n">
        <v>0.99</v>
      </c>
      <c r="AB498" s="96" t="n">
        <v>1.02</v>
      </c>
      <c r="AC498" s="96" t="n">
        <v>0.82</v>
      </c>
      <c r="AD498" s="96" t="n">
        <v>0.4</v>
      </c>
      <c r="AE498" s="96" t="n">
        <v>0.46</v>
      </c>
      <c r="AF498" s="103" t="n">
        <v>1.62</v>
      </c>
      <c r="AG498" s="91" t="inlineStr">
        <is>
          <t>Quiet accumulation</t>
        </is>
      </c>
      <c r="AH498" s="100" t="n">
        <v>0</v>
      </c>
      <c r="AI498" s="101" t="n">
        <v>0</v>
      </c>
      <c r="AJ498" s="92" t="inlineStr">
        <is>
          <t>N</t>
        </is>
      </c>
      <c r="AK498" s="96" t="n"/>
      <c r="AL498" s="91" t="inlineStr">
        <is>
          <t>n/a</t>
        </is>
      </c>
      <c r="AM498" s="93" t="n"/>
      <c r="AN498" s="92" t="inlineStr">
        <is>
          <t>None</t>
        </is>
      </c>
      <c r="AO498" s="102" t="n">
        <v>0</v>
      </c>
      <c r="AP498" s="103" t="n">
        <v>0.51</v>
      </c>
      <c r="AQ498" s="102" t="n">
        <v>5</v>
      </c>
      <c r="AR498" s="91" t="inlineStr">
        <is>
          <t>N</t>
        </is>
      </c>
      <c r="AS498" s="104" t="n">
        <v>0.75</v>
      </c>
      <c r="AT498" s="92">
        <f>IF(AND(P498="52-wk high",T498&gt;=Settings!$B$7),"Y","N")</f>
        <v/>
      </c>
      <c r="AU498" s="91">
        <f>IF(AND(AD498&gt;=Settings!$B$8,M498&gt;0),"Y","N")</f>
        <v/>
      </c>
      <c r="AV498" s="91">
        <f>IF(OR(AH498&gt;Settings!$B$9,AI498&gt;Settings!$B$9),"Y","N")</f>
        <v/>
      </c>
      <c r="AW498" s="91">
        <f>IF(AJ498&lt;&gt;"Y","n/a",IF(AND(M498&gt;0,AK498&gt;Settings!$B$10),"Y","N"))</f>
        <v/>
      </c>
      <c r="AX498" s="91">
        <f>IF(AO498&gt;=Settings!$B$11,"Y","N")</f>
        <v/>
      </c>
      <c r="AY498" s="99">
        <f>(AT498="Y")+(AU498="Y")+(AV498="Y")+(AW498="Y")+(AX498="Y")</f>
        <v/>
      </c>
      <c r="AZ498" s="94">
        <f>IF(AY498=0,"None",_xlfn.TEXTJOIN(", ",TRUE(),IF(AT498="Y","Breakout",""),IF(AU498="Y","Accumulation",""),IF(AV498="Y","Institutional buying",""),IF(AW498="Y","Long buildup",""),IF(AX498="Y","Momentum leader","")))</f>
        <v/>
      </c>
      <c r="BA498" s="94">
        <f>IF(BW498="","","Passes "&amp;AY498&amp;" of 5 buy-side scans"&amp;IF(G498="Y","; RED FLAG: filter out using Red flag column",""))</f>
        <v/>
      </c>
      <c r="BB498" s="91" t="inlineStr">
        <is>
          <t>None</t>
        </is>
      </c>
      <c r="BC498" s="92" t="inlineStr">
        <is>
          <t>Y</t>
        </is>
      </c>
      <c r="BD498" s="94" t="inlineStr">
        <is>
          <t>PE &gt; 50</t>
        </is>
      </c>
      <c r="BE498" s="94" t="n"/>
      <c r="BF498" s="92">
        <f>IF(R498*100000&gt;=Settings!$B$5,"Y","N")</f>
        <v/>
      </c>
      <c r="BG498" s="91">
        <f>IF(F498&gt;Settings!$B$6,"Y","N")</f>
        <v/>
      </c>
      <c r="BH498" s="97" t="n">
        <v>-50.48</v>
      </c>
      <c r="BI498" s="96" t="n">
        <v>-2.23</v>
      </c>
      <c r="BJ498" s="96" t="n">
        <v>-9.5</v>
      </c>
      <c r="BK498" s="96" t="n">
        <v>-10.13</v>
      </c>
      <c r="BL498" s="96" t="n">
        <v>-2.4</v>
      </c>
      <c r="BM498" s="96" t="n">
        <v>-48.41</v>
      </c>
      <c r="BN498" s="97" t="n">
        <v>-4.38</v>
      </c>
      <c r="BO498" s="96" t="n">
        <v>-7.99</v>
      </c>
      <c r="BP498" s="96" t="n">
        <v>-11.68</v>
      </c>
      <c r="BQ498" s="96" t="n">
        <v>-20.31</v>
      </c>
      <c r="BR498" s="91" t="inlineStr">
        <is>
          <t>Stacked down</t>
        </is>
      </c>
      <c r="BS498" s="91" t="inlineStr">
        <is>
          <t>None</t>
        </is>
      </c>
      <c r="BT498" s="96" t="n">
        <v>20.4</v>
      </c>
      <c r="BU498" s="91" t="inlineStr">
        <is>
          <t>N</t>
        </is>
      </c>
      <c r="BV498" s="99">
        <f>IF(OR(BF498&lt;&gt;"Y",BG498&lt;&gt;"Y"),"",(AND(ISNUMBER(BQ498),BQ498&gt;0))+(BR498="Stacked up")+(AND(ISNUMBER(BH498),BH498&gt;=-Settings!$B$17))+(AND(ISNUMBER(BK498),ISNUMBER(BM498),BK498&gt;0,BM498&gt;0))+(AND(ISNUMBER(AQ498),AQ498&gt;=Settings!$B$18))+(AND(ISNUMBER(BT498),BT498&gt;=Settings!$B$19,BT498&lt;=Settings!$B$20))+(AND(ISNUMBER(AS498),AS498&gt;0))+(AND(ISNUMBER(T498),ISNUMBER(M498),T498&gt;=Settings!$B$21,M498&gt;0))+(AND(ISNUMBER(AD498),ISNUMBER(M498),AD498&gt;=Settings!$B$22,M498&gt;0))+(AY498&gt;=1))</f>
        <v/>
      </c>
      <c r="BW498" s="91">
        <f>IF(OR(AY498=0,BF498&lt;&gt;"Y",BG498&lt;&gt;"Y"),"",1+SUMPRODUCT(($A$6:$A$2604=A498)*($AY$6:$AY$2604&gt;0)*($BF$6:$BF$2604="Y")*($BG$6:$BG$2604="Y")*(($AY$6:$AY$2604&gt;AY498)+($AY$6:$AY$2604=AY498)*($AD$6:$AD$2604&gt;AD498))))</f>
        <v/>
      </c>
    </row>
    <row r="499" ht="23.85" customHeight="1" s="55">
      <c r="A499" s="90" t="n">
        <v>46296</v>
      </c>
      <c r="B499" s="91" t="inlineStr">
        <is>
          <t>BSOFT</t>
        </is>
      </c>
      <c r="C499" s="91" t="inlineStr">
        <is>
          <t>INE836A01035</t>
        </is>
      </c>
      <c r="D499" s="91" t="inlineStr">
        <is>
          <t>Information Technology</t>
        </is>
      </c>
      <c r="E499" s="91" t="inlineStr">
        <is>
          <t>Smallcap 250</t>
        </is>
      </c>
      <c r="F499" s="93" t="n">
        <v>7544</v>
      </c>
      <c r="G499" s="92" t="inlineStr">
        <is>
          <t>N</t>
        </is>
      </c>
      <c r="H499" s="94" t="n"/>
      <c r="I499" s="91" t="inlineStr">
        <is>
          <t>N</t>
        </is>
      </c>
      <c r="J499" s="92">
        <f>IF(K499="","N","Y")</f>
        <v/>
      </c>
      <c r="K499" s="94">
        <f>_xlfn.TEXTJOIN("; ",TRUE,IF(P499="52-wk low","52-wk low",""),IF(AND(AD499&gt;=Settings!$B$12,M499&lt;0),"Distribution",""),IF(AND(AJ499="Y",M499&lt;0,AK499&lt;-Settings!$B$13),"Long unwinding",""),IF(AND(AJ499="Y",M499&lt;0,AK499&gt;Settings!$B$13),"Short buildup",""))</f>
        <v/>
      </c>
      <c r="L499" s="95" t="n">
        <v>269.75</v>
      </c>
      <c r="M499" s="96" t="n">
        <v>-0.72</v>
      </c>
      <c r="N499" s="93" t="n">
        <v>891</v>
      </c>
      <c r="O499" s="91" t="inlineStr">
        <is>
          <t>None</t>
        </is>
      </c>
      <c r="P499" s="91" t="inlineStr">
        <is>
          <t>52-wk low</t>
        </is>
      </c>
      <c r="Q499" s="97" t="n">
        <v>15.36</v>
      </c>
      <c r="R499" s="96" t="n">
        <v>15.24</v>
      </c>
      <c r="S499" s="96" t="n">
        <v>1.02</v>
      </c>
      <c r="T499" s="96" t="n">
        <v>0.96</v>
      </c>
      <c r="U499" s="96" t="n">
        <v>0.86</v>
      </c>
      <c r="V499" s="103" t="n">
        <v>0.85</v>
      </c>
      <c r="W499" s="102" t="n">
        <v>2</v>
      </c>
      <c r="X499" s="93" t="n"/>
      <c r="Y499" s="91" t="inlineStr">
        <is>
          <t>None</t>
        </is>
      </c>
      <c r="Z499" s="99" t="n">
        <v>40.58</v>
      </c>
      <c r="AA499" s="96" t="n">
        <v>0.92</v>
      </c>
      <c r="AB499" s="96" t="n">
        <v>0.91</v>
      </c>
      <c r="AC499" s="96" t="n">
        <v>1.18</v>
      </c>
      <c r="AD499" s="96" t="n">
        <v>1.04</v>
      </c>
      <c r="AE499" s="96" t="n">
        <v>0.92</v>
      </c>
      <c r="AF499" s="103" t="n">
        <v>0.93</v>
      </c>
      <c r="AG499" s="91" t="inlineStr">
        <is>
          <t>Normal</t>
        </is>
      </c>
      <c r="AH499" s="100" t="n">
        <v>0</v>
      </c>
      <c r="AI499" s="101" t="n">
        <v>0</v>
      </c>
      <c r="AJ499" s="92" t="inlineStr">
        <is>
          <t>N</t>
        </is>
      </c>
      <c r="AK499" s="96" t="n"/>
      <c r="AL499" s="91" t="inlineStr">
        <is>
          <t>n/a</t>
        </is>
      </c>
      <c r="AM499" s="93" t="n"/>
      <c r="AN499" s="92" t="inlineStr">
        <is>
          <t>Smallcap250 MQ 100</t>
        </is>
      </c>
      <c r="AO499" s="102" t="n">
        <v>1</v>
      </c>
      <c r="AP499" s="103" t="n">
        <v>0.5600000000000001</v>
      </c>
      <c r="AQ499" s="102" t="n">
        <v>11</v>
      </c>
      <c r="AR499" s="91" t="inlineStr">
        <is>
          <t>N</t>
        </is>
      </c>
      <c r="AS499" s="104" t="n">
        <v>-0.75</v>
      </c>
      <c r="AT499" s="92">
        <f>IF(AND(P499="52-wk high",T499&gt;=Settings!$B$7),"Y","N")</f>
        <v/>
      </c>
      <c r="AU499" s="91">
        <f>IF(AND(AD499&gt;=Settings!$B$8,M499&gt;0),"Y","N")</f>
        <v/>
      </c>
      <c r="AV499" s="91">
        <f>IF(OR(AH499&gt;Settings!$B$9,AI499&gt;Settings!$B$9),"Y","N")</f>
        <v/>
      </c>
      <c r="AW499" s="91">
        <f>IF(AJ499&lt;&gt;"Y","n/a",IF(AND(M499&gt;0,AK499&gt;Settings!$B$10),"Y","N"))</f>
        <v/>
      </c>
      <c r="AX499" s="91">
        <f>IF(AO499&gt;=Settings!$B$11,"Y","N")</f>
        <v/>
      </c>
      <c r="AY499" s="99">
        <f>(AT499="Y")+(AU499="Y")+(AV499="Y")+(AW499="Y")+(AX499="Y")</f>
        <v/>
      </c>
      <c r="AZ499" s="94">
        <f>IF(AY499=0,"None",_xlfn.TEXTJOIN(", ",TRUE(),IF(AT499="Y","Breakout",""),IF(AU499="Y","Accumulation",""),IF(AV499="Y","Institutional buying",""),IF(AW499="Y","Long buildup",""),IF(AX499="Y","Momentum leader","")))</f>
        <v/>
      </c>
      <c r="BA499" s="94">
        <f>IF(BW499="","","Passes "&amp;AY499&amp;" of 5 buy-side scans"&amp;IF(G499="Y","; RED FLAG: filter out using Red flag column",""))</f>
        <v/>
      </c>
      <c r="BB499" s="91" t="inlineStr">
        <is>
          <t>None</t>
        </is>
      </c>
      <c r="BC499" s="92" t="inlineStr">
        <is>
          <t>N</t>
        </is>
      </c>
      <c r="BD499" s="94" t="n"/>
      <c r="BE499" s="94" t="n"/>
      <c r="BF499" s="92">
        <f>IF(R499*100000&gt;=Settings!$B$5,"Y","N")</f>
        <v/>
      </c>
      <c r="BG499" s="91">
        <f>IF(F499&gt;Settings!$B$6,"Y","N")</f>
        <v/>
      </c>
      <c r="BH499" s="97" t="n">
        <v>-43.09</v>
      </c>
      <c r="BI499" s="96" t="n">
        <v>-2.86</v>
      </c>
      <c r="BJ499" s="96" t="n">
        <v>-8.81</v>
      </c>
      <c r="BK499" s="96" t="n">
        <v>-2.16</v>
      </c>
      <c r="BL499" s="96" t="n">
        <v>-22.85</v>
      </c>
      <c r="BM499" s="96" t="n">
        <v>-22.99</v>
      </c>
      <c r="BN499" s="97" t="n">
        <v>-3.68</v>
      </c>
      <c r="BO499" s="96" t="n">
        <v>-7.19</v>
      </c>
      <c r="BP499" s="96" t="n">
        <v>-11.99</v>
      </c>
      <c r="BQ499" s="96" t="n">
        <v>-18.13</v>
      </c>
      <c r="BR499" s="91" t="inlineStr">
        <is>
          <t>Stacked down</t>
        </is>
      </c>
      <c r="BS499" s="91" t="inlineStr">
        <is>
          <t>None</t>
        </is>
      </c>
      <c r="BT499" s="96" t="n">
        <v>32.1</v>
      </c>
      <c r="BU499" s="91" t="inlineStr">
        <is>
          <t>N</t>
        </is>
      </c>
      <c r="BV499" s="99">
        <f>IF(OR(BF499&lt;&gt;"Y",BG499&lt;&gt;"Y"),"",(AND(ISNUMBER(BQ499),BQ499&gt;0))+(BR499="Stacked up")+(AND(ISNUMBER(BH499),BH499&gt;=-Settings!$B$17))+(AND(ISNUMBER(BK499),ISNUMBER(BM499),BK499&gt;0,BM499&gt;0))+(AND(ISNUMBER(AQ499),AQ499&gt;=Settings!$B$18))+(AND(ISNUMBER(BT499),BT499&gt;=Settings!$B$19,BT499&lt;=Settings!$B$20))+(AND(ISNUMBER(AS499),AS499&gt;0))+(AND(ISNUMBER(T499),ISNUMBER(M499),T499&gt;=Settings!$B$21,M499&gt;0))+(AND(ISNUMBER(AD499),ISNUMBER(M499),AD499&gt;=Settings!$B$22,M499&gt;0))+(AY499&gt;=1))</f>
        <v/>
      </c>
      <c r="BW499" s="91">
        <f>IF(OR(AY499=0,BF499&lt;&gt;"Y",BG499&lt;&gt;"Y"),"",1+SUMPRODUCT(($A$6:$A$2604=A499)*($AY$6:$AY$2604&gt;0)*($BF$6:$BF$2604="Y")*($BG$6:$BG$2604="Y")*(($AY$6:$AY$2604&gt;AY499)+($AY$6:$AY$2604=AY499)*($AD$6:$AD$2604&gt;AD499))))</f>
        <v/>
      </c>
    </row>
    <row r="500" ht="23.85" customHeight="1" s="55">
      <c r="A500" s="90" t="n">
        <v>46296</v>
      </c>
      <c r="B500" s="91" t="inlineStr">
        <is>
          <t>ZEEL</t>
        </is>
      </c>
      <c r="C500" s="91" t="inlineStr">
        <is>
          <t>INE256A01028</t>
        </is>
      </c>
      <c r="D500" s="91" t="inlineStr">
        <is>
          <t>Media Entertainment &amp; Publication</t>
        </is>
      </c>
      <c r="E500" s="91" t="inlineStr">
        <is>
          <t>Smallcap 250</t>
        </is>
      </c>
      <c r="F500" s="93" t="n">
        <v>6908</v>
      </c>
      <c r="G500" s="92" t="inlineStr">
        <is>
          <t>N</t>
        </is>
      </c>
      <c r="H500" s="94" t="n"/>
      <c r="I500" s="91" t="inlineStr">
        <is>
          <t>N</t>
        </is>
      </c>
      <c r="J500" s="92">
        <f>IF(K500="","N","Y")</f>
        <v/>
      </c>
      <c r="K500" s="94">
        <f>_xlfn.TEXTJOIN("; ",TRUE,IF(P500="52-wk low","52-wk low",""),IF(AND(AD500&gt;=Settings!$B$12,M500&lt;0),"Distribution",""),IF(AND(AJ500="Y",M500&lt;0,AK500&lt;-Settings!$B$13),"Long unwinding",""),IF(AND(AJ500="Y",M500&lt;0,AK500&gt;Settings!$B$13),"Short buildup",""))</f>
        <v/>
      </c>
      <c r="L500" s="95" t="n">
        <v>71.92</v>
      </c>
      <c r="M500" s="96" t="n">
        <v>-3.42</v>
      </c>
      <c r="N500" s="93" t="n">
        <v>2203</v>
      </c>
      <c r="O500" s="91" t="inlineStr">
        <is>
          <t>None</t>
        </is>
      </c>
      <c r="P500" s="91" t="inlineStr">
        <is>
          <t>None</t>
        </is>
      </c>
      <c r="Q500" s="97" t="n">
        <v>137.9</v>
      </c>
      <c r="R500" s="96" t="n">
        <v>168.54</v>
      </c>
      <c r="S500" s="96" t="n">
        <v>0.8100000000000001</v>
      </c>
      <c r="T500" s="96" t="n">
        <v>0.5</v>
      </c>
      <c r="U500" s="96" t="n">
        <v>0.4</v>
      </c>
      <c r="V500" s="103" t="n">
        <v>0.49</v>
      </c>
      <c r="W500" s="102" t="n">
        <v>2</v>
      </c>
      <c r="X500" s="93" t="n"/>
      <c r="Y500" s="91" t="inlineStr">
        <is>
          <t>None</t>
        </is>
      </c>
      <c r="Z500" s="99" t="n">
        <v>37.13</v>
      </c>
      <c r="AA500" s="96" t="n">
        <v>1.21</v>
      </c>
      <c r="AB500" s="96" t="n">
        <v>1.23</v>
      </c>
      <c r="AC500" s="96" t="n">
        <v>1</v>
      </c>
      <c r="AD500" s="96" t="n">
        <v>0.64</v>
      </c>
      <c r="AE500" s="96" t="n">
        <v>0.59</v>
      </c>
      <c r="AF500" s="103" t="n">
        <v>1.19</v>
      </c>
      <c r="AG500" s="91" t="inlineStr">
        <is>
          <t>Normal</t>
        </is>
      </c>
      <c r="AH500" s="100" t="n">
        <v>0</v>
      </c>
      <c r="AI500" s="101" t="n">
        <v>0</v>
      </c>
      <c r="AJ500" s="92" t="inlineStr">
        <is>
          <t>N</t>
        </is>
      </c>
      <c r="AK500" s="96" t="n"/>
      <c r="AL500" s="91" t="inlineStr">
        <is>
          <t>n/a</t>
        </is>
      </c>
      <c r="AM500" s="93" t="n"/>
      <c r="AN500" s="92" t="inlineStr">
        <is>
          <t>None</t>
        </is>
      </c>
      <c r="AO500" s="102" t="n">
        <v>0</v>
      </c>
      <c r="AP500" s="103" t="n">
        <v>0.61</v>
      </c>
      <c r="AQ500" s="102" t="n">
        <v>22</v>
      </c>
      <c r="AR500" s="91" t="inlineStr">
        <is>
          <t>N</t>
        </is>
      </c>
      <c r="AS500" s="104" t="n">
        <v>8.960000000000001</v>
      </c>
      <c r="AT500" s="92">
        <f>IF(AND(P500="52-wk high",T500&gt;=Settings!$B$7),"Y","N")</f>
        <v/>
      </c>
      <c r="AU500" s="91">
        <f>IF(AND(AD500&gt;=Settings!$B$8,M500&gt;0),"Y","N")</f>
        <v/>
      </c>
      <c r="AV500" s="91">
        <f>IF(OR(AH500&gt;Settings!$B$9,AI500&gt;Settings!$B$9),"Y","N")</f>
        <v/>
      </c>
      <c r="AW500" s="91">
        <f>IF(AJ500&lt;&gt;"Y","n/a",IF(AND(M500&gt;0,AK500&gt;Settings!$B$10),"Y","N"))</f>
        <v/>
      </c>
      <c r="AX500" s="91">
        <f>IF(AO500&gt;=Settings!$B$11,"Y","N")</f>
        <v/>
      </c>
      <c r="AY500" s="99">
        <f>(AT500="Y")+(AU500="Y")+(AV500="Y")+(AW500="Y")+(AX500="Y")</f>
        <v/>
      </c>
      <c r="AZ500" s="94">
        <f>IF(AY500=0,"None",_xlfn.TEXTJOIN(", ",TRUE(),IF(AT500="Y","Breakout",""),IF(AU500="Y","Accumulation",""),IF(AV500="Y","Institutional buying",""),IF(AW500="Y","Long buildup",""),IF(AX500="Y","Momentum leader","")))</f>
        <v/>
      </c>
      <c r="BA500" s="94">
        <f>IF(BW500="","","Passes "&amp;AY500&amp;" of 5 buy-side scans"&amp;IF(G500="Y","; RED FLAG: filter out using Red flag column",""))</f>
        <v/>
      </c>
      <c r="BB500" s="91" t="inlineStr">
        <is>
          <t>None</t>
        </is>
      </c>
      <c r="BC500" s="92" t="inlineStr">
        <is>
          <t>N</t>
        </is>
      </c>
      <c r="BD500" s="94" t="n"/>
      <c r="BE500" s="94" t="n"/>
      <c r="BF500" s="92">
        <f>IF(R500*100000&gt;=Settings!$B$5,"Y","N")</f>
        <v/>
      </c>
      <c r="BG500" s="91">
        <f>IF(F500&gt;Settings!$B$6,"Y","N")</f>
        <v/>
      </c>
      <c r="BH500" s="97" t="n">
        <v>-39.23</v>
      </c>
      <c r="BI500" s="96" t="n">
        <v>-8</v>
      </c>
      <c r="BJ500" s="96" t="n">
        <v>-23.01</v>
      </c>
      <c r="BK500" s="96" t="n">
        <v>-33.6</v>
      </c>
      <c r="BL500" s="96" t="n">
        <v>-5.46</v>
      </c>
      <c r="BM500" s="96" t="n">
        <v>-37.03</v>
      </c>
      <c r="BN500" s="97" t="n">
        <v>-10.83</v>
      </c>
      <c r="BO500" s="96" t="n">
        <v>-19.09</v>
      </c>
      <c r="BP500" s="96" t="n">
        <v>-22.37</v>
      </c>
      <c r="BQ500" s="96" t="n">
        <v>-24.46</v>
      </c>
      <c r="BR500" s="91" t="inlineStr">
        <is>
          <t>Stacked down</t>
        </is>
      </c>
      <c r="BS500" s="91" t="inlineStr">
        <is>
          <t>None</t>
        </is>
      </c>
      <c r="BT500" s="96" t="n">
        <v>18.6</v>
      </c>
      <c r="BU500" s="91" t="inlineStr">
        <is>
          <t>N</t>
        </is>
      </c>
      <c r="BV500" s="99">
        <f>IF(OR(BF500&lt;&gt;"Y",BG500&lt;&gt;"Y"),"",(AND(ISNUMBER(BQ500),BQ500&gt;0))+(BR500="Stacked up")+(AND(ISNUMBER(BH500),BH500&gt;=-Settings!$B$17))+(AND(ISNUMBER(BK500),ISNUMBER(BM500),BK500&gt;0,BM500&gt;0))+(AND(ISNUMBER(AQ500),AQ500&gt;=Settings!$B$18))+(AND(ISNUMBER(BT500),BT500&gt;=Settings!$B$19,BT500&lt;=Settings!$B$20))+(AND(ISNUMBER(AS500),AS500&gt;0))+(AND(ISNUMBER(T500),ISNUMBER(M500),T500&gt;=Settings!$B$21,M500&gt;0))+(AND(ISNUMBER(AD500),ISNUMBER(M500),AD500&gt;=Settings!$B$22,M500&gt;0))+(AY500&gt;=1))</f>
        <v/>
      </c>
      <c r="BW500" s="91">
        <f>IF(OR(AY500=0,BF500&lt;&gt;"Y",BG500&lt;&gt;"Y"),"",1+SUMPRODUCT(($A$6:$A$2604=A500)*($AY$6:$AY$2604&gt;0)*($BF$6:$BF$2604="Y")*($BG$6:$BG$2604="Y")*(($AY$6:$AY$2604&gt;AY500)+($AY$6:$AY$2604=AY500)*($AD$6:$AD$2604&gt;AD500))))</f>
        <v/>
      </c>
    </row>
    <row r="501" ht="23.85" customHeight="1" s="55">
      <c r="A501" s="90" t="n">
        <v>46296</v>
      </c>
      <c r="B501" s="91" t="inlineStr">
        <is>
          <t>TTML</t>
        </is>
      </c>
      <c r="C501" s="91" t="inlineStr">
        <is>
          <t>INE517B01013</t>
        </is>
      </c>
      <c r="D501" s="91" t="inlineStr">
        <is>
          <t>Telecommunication</t>
        </is>
      </c>
      <c r="E501" s="91" t="inlineStr">
        <is>
          <t>Smallcap 250</t>
        </is>
      </c>
      <c r="F501" s="93" t="n">
        <v>6807</v>
      </c>
      <c r="G501" s="92" t="inlineStr">
        <is>
          <t>N</t>
        </is>
      </c>
      <c r="H501" s="94" t="n"/>
      <c r="I501" s="91" t="inlineStr">
        <is>
          <t>N</t>
        </is>
      </c>
      <c r="J501" s="92">
        <f>IF(K501="","N","Y")</f>
        <v/>
      </c>
      <c r="K501" s="94">
        <f>_xlfn.TEXTJOIN("; ",TRUE,IF(P501="52-wk low","52-wk low",""),IF(AND(AD501&gt;=Settings!$B$12,M501&lt;0),"Distribution",""),IF(AND(AJ501="Y",M501&lt;0,AK501&lt;-Settings!$B$13),"Long unwinding",""),IF(AND(AJ501="Y",M501&lt;0,AK501&gt;Settings!$B$13),"Short buildup",""))</f>
        <v/>
      </c>
      <c r="L501" s="95" t="n">
        <v>34.82</v>
      </c>
      <c r="M501" s="96" t="n">
        <v>1.52</v>
      </c>
      <c r="N501" s="93" t="n">
        <v>249</v>
      </c>
      <c r="O501" s="91" t="inlineStr">
        <is>
          <t>None</t>
        </is>
      </c>
      <c r="P501" s="91" t="inlineStr">
        <is>
          <t>None</t>
        </is>
      </c>
      <c r="Q501" s="97" t="n">
        <v>85.81999999999999</v>
      </c>
      <c r="R501" s="96" t="n">
        <v>63.71</v>
      </c>
      <c r="S501" s="96" t="n">
        <v>1.42</v>
      </c>
      <c r="T501" s="96" t="n">
        <v>1.83</v>
      </c>
      <c r="U501" s="96" t="n">
        <v>1.98</v>
      </c>
      <c r="V501" s="103" t="n">
        <v>1.45</v>
      </c>
      <c r="W501" s="102" t="n">
        <v>3</v>
      </c>
      <c r="X501" s="93" t="n">
        <v>139</v>
      </c>
      <c r="Y501" s="91" t="inlineStr">
        <is>
          <t>None</t>
        </is>
      </c>
      <c r="Z501" s="99" t="n">
        <v>12.63</v>
      </c>
      <c r="AA501" s="96" t="n">
        <v>0.33</v>
      </c>
      <c r="AB501" s="96" t="n">
        <v>0.33</v>
      </c>
      <c r="AC501" s="96" t="n">
        <v>1.38</v>
      </c>
      <c r="AD501" s="96" t="n">
        <v>1.46</v>
      </c>
      <c r="AE501" s="96" t="n">
        <v>1.22</v>
      </c>
      <c r="AF501" s="103" t="n">
        <v>0.62</v>
      </c>
      <c r="AG501" s="91" t="inlineStr">
        <is>
          <t>Normal</t>
        </is>
      </c>
      <c r="AH501" s="100" t="n">
        <v>0</v>
      </c>
      <c r="AI501" s="101" t="n">
        <v>0</v>
      </c>
      <c r="AJ501" s="92" t="inlineStr">
        <is>
          <t>N</t>
        </is>
      </c>
      <c r="AK501" s="96" t="n"/>
      <c r="AL501" s="91" t="inlineStr">
        <is>
          <t>n/a</t>
        </is>
      </c>
      <c r="AM501" s="93" t="n"/>
      <c r="AN501" s="92" t="inlineStr">
        <is>
          <t>None</t>
        </is>
      </c>
      <c r="AO501" s="102" t="n">
        <v>0</v>
      </c>
      <c r="AP501" s="103" t="n">
        <v>0.61</v>
      </c>
      <c r="AQ501" s="102" t="n">
        <v>22</v>
      </c>
      <c r="AR501" s="91" t="inlineStr">
        <is>
          <t>N</t>
        </is>
      </c>
      <c r="AS501" s="104" t="n">
        <v>2.57</v>
      </c>
      <c r="AT501" s="92">
        <f>IF(AND(P501="52-wk high",T501&gt;=Settings!$B$7),"Y","N")</f>
        <v/>
      </c>
      <c r="AU501" s="91">
        <f>IF(AND(AD501&gt;=Settings!$B$8,M501&gt;0),"Y","N")</f>
        <v/>
      </c>
      <c r="AV501" s="91">
        <f>IF(OR(AH501&gt;Settings!$B$9,AI501&gt;Settings!$B$9),"Y","N")</f>
        <v/>
      </c>
      <c r="AW501" s="91">
        <f>IF(AJ501&lt;&gt;"Y","n/a",IF(AND(M501&gt;0,AK501&gt;Settings!$B$10),"Y","N"))</f>
        <v/>
      </c>
      <c r="AX501" s="91">
        <f>IF(AO501&gt;=Settings!$B$11,"Y","N")</f>
        <v/>
      </c>
      <c r="AY501" s="99">
        <f>(AT501="Y")+(AU501="Y")+(AV501="Y")+(AW501="Y")+(AX501="Y")</f>
        <v/>
      </c>
      <c r="AZ501" s="94">
        <f>IF(AY501=0,"None",_xlfn.TEXTJOIN(", ",TRUE(),IF(AT501="Y","Breakout",""),IF(AU501="Y","Accumulation",""),IF(AV501="Y","Institutional buying",""),IF(AW501="Y","Long buildup",""),IF(AX501="Y","Momentum leader","")))</f>
        <v/>
      </c>
      <c r="BA501" s="94">
        <f>IF(BW501="","","Passes "&amp;AY501&amp;" of 5 buy-side scans"&amp;IF(G501="Y","; RED FLAG: filter out using Red flag column",""))</f>
        <v/>
      </c>
      <c r="BB501" s="91" t="inlineStr">
        <is>
          <t>None</t>
        </is>
      </c>
      <c r="BC501" s="92" t="inlineStr">
        <is>
          <t>Y</t>
        </is>
      </c>
      <c r="BD501" s="94" t="inlineStr">
        <is>
          <t>PE &gt; 50</t>
        </is>
      </c>
      <c r="BE501" s="94" t="n"/>
      <c r="BF501" s="92">
        <f>IF(R501*100000&gt;=Settings!$B$5,"Y","N")</f>
        <v/>
      </c>
      <c r="BG501" s="91">
        <f>IF(F501&gt;Settings!$B$6,"Y","N")</f>
        <v/>
      </c>
      <c r="BH501" s="97" t="n">
        <v>-42.04</v>
      </c>
      <c r="BI501" s="96" t="n">
        <v>-0.57</v>
      </c>
      <c r="BJ501" s="96" t="n">
        <v>-10.53</v>
      </c>
      <c r="BK501" s="96" t="n">
        <v>-19.36</v>
      </c>
      <c r="BL501" s="96" t="n">
        <v>-1.05</v>
      </c>
      <c r="BM501" s="96" t="n">
        <v>-36.85</v>
      </c>
      <c r="BN501" s="97" t="n">
        <v>-2.91</v>
      </c>
      <c r="BO501" s="96" t="n">
        <v>-7</v>
      </c>
      <c r="BP501" s="96" t="n">
        <v>-11.35</v>
      </c>
      <c r="BQ501" s="96" t="n">
        <v>-17.67</v>
      </c>
      <c r="BR501" s="91" t="inlineStr">
        <is>
          <t>Stacked down</t>
        </is>
      </c>
      <c r="BS501" s="91" t="inlineStr">
        <is>
          <t>None</t>
        </is>
      </c>
      <c r="BT501" s="96" t="n">
        <v>42.3</v>
      </c>
      <c r="BU501" s="91" t="inlineStr">
        <is>
          <t>N</t>
        </is>
      </c>
      <c r="BV501" s="99">
        <f>IF(OR(BF501&lt;&gt;"Y",BG501&lt;&gt;"Y"),"",(AND(ISNUMBER(BQ501),BQ501&gt;0))+(BR501="Stacked up")+(AND(ISNUMBER(BH501),BH501&gt;=-Settings!$B$17))+(AND(ISNUMBER(BK501),ISNUMBER(BM501),BK501&gt;0,BM501&gt;0))+(AND(ISNUMBER(AQ501),AQ501&gt;=Settings!$B$18))+(AND(ISNUMBER(BT501),BT501&gt;=Settings!$B$19,BT501&lt;=Settings!$B$20))+(AND(ISNUMBER(AS501),AS501&gt;0))+(AND(ISNUMBER(T501),ISNUMBER(M501),T501&gt;=Settings!$B$21,M501&gt;0))+(AND(ISNUMBER(AD501),ISNUMBER(M501),AD501&gt;=Settings!$B$22,M501&gt;0))+(AY501&gt;=1))</f>
        <v/>
      </c>
      <c r="BW501" s="91">
        <f>IF(OR(AY501=0,BF501&lt;&gt;"Y",BG501&lt;&gt;"Y"),"",1+SUMPRODUCT(($A$6:$A$2604=A501)*($AY$6:$AY$2604&gt;0)*($BF$6:$BF$2604="Y")*($BG$6:$BG$2604="Y")*(($AY$6:$AY$2604&gt;AY501)+($AY$6:$AY$2604=AY501)*($AD$6:$AD$2604&gt;AD501))))</f>
        <v/>
      </c>
    </row>
    <row r="502" ht="23.85" customHeight="1" s="55">
      <c r="A502" s="90" t="n">
        <v>46296</v>
      </c>
      <c r="B502" s="91" t="inlineStr">
        <is>
          <t>HEGAM</t>
        </is>
      </c>
      <c r="C502" s="91" t="inlineStr">
        <is>
          <t>INE545A01024</t>
        </is>
      </c>
      <c r="D502" s="91" t="inlineStr">
        <is>
          <t>Capital Goods</t>
        </is>
      </c>
      <c r="E502" s="91" t="inlineStr">
        <is>
          <t>Smallcap 250</t>
        </is>
      </c>
      <c r="F502" s="93" t="n">
        <v>4618</v>
      </c>
      <c r="G502" s="92" t="inlineStr">
        <is>
          <t>N</t>
        </is>
      </c>
      <c r="H502" s="94" t="n"/>
      <c r="I502" s="91" t="inlineStr">
        <is>
          <t>N</t>
        </is>
      </c>
      <c r="J502" s="92">
        <f>IF(K502="","N","Y")</f>
        <v/>
      </c>
      <c r="K502" s="94">
        <f>_xlfn.TEXTJOIN("; ",TRUE,IF(P502="52-wk low","52-wk low",""),IF(AND(AD502&gt;=Settings!$B$12,M502&lt;0),"Distribution",""),IF(AND(AJ502="Y",M502&lt;0,AK502&lt;-Settings!$B$13),"Long unwinding",""),IF(AND(AJ502="Y",M502&lt;0,AK502&gt;Settings!$B$13),"Short buildup",""))</f>
        <v/>
      </c>
      <c r="L502" s="95" t="n">
        <v>239.28</v>
      </c>
      <c r="M502" s="96" t="n">
        <v>0.6899999999999999</v>
      </c>
      <c r="N502" s="93" t="n">
        <v>405</v>
      </c>
      <c r="O502" s="91" t="inlineStr">
        <is>
          <t>None</t>
        </is>
      </c>
      <c r="P502" s="91" t="inlineStr">
        <is>
          <t>None</t>
        </is>
      </c>
      <c r="Q502" s="97" t="n">
        <v>7.71</v>
      </c>
      <c r="R502" s="96" t="n">
        <v>17.45</v>
      </c>
      <c r="S502" s="96" t="n">
        <v>0.44</v>
      </c>
      <c r="T502" s="96" t="n">
        <v>0.35</v>
      </c>
      <c r="U502" s="96" t="n">
        <v>0.45</v>
      </c>
      <c r="V502" s="103" t="n">
        <v>1.01</v>
      </c>
      <c r="W502" s="102" t="n">
        <v>5</v>
      </c>
      <c r="X502" s="93" t="n"/>
      <c r="Y502" s="91" t="inlineStr">
        <is>
          <t>None</t>
        </is>
      </c>
      <c r="Z502" s="99" t="n">
        <v>38.13</v>
      </c>
      <c r="AA502" s="96" t="n">
        <v>0.8100000000000001</v>
      </c>
      <c r="AB502" s="96" t="n">
        <v>1</v>
      </c>
      <c r="AC502" s="96" t="n"/>
      <c r="AD502" s="96" t="n"/>
      <c r="AE502" s="96" t="n"/>
      <c r="AF502" s="103" t="n"/>
      <c r="AG502" s="91" t="inlineStr">
        <is>
          <t>No delivery data</t>
        </is>
      </c>
      <c r="AH502" s="100" t="n">
        <v>0</v>
      </c>
      <c r="AI502" s="101" t="n">
        <v>0</v>
      </c>
      <c r="AJ502" s="92" t="inlineStr">
        <is>
          <t>N</t>
        </is>
      </c>
      <c r="AK502" s="96" t="n"/>
      <c r="AL502" s="91" t="inlineStr">
        <is>
          <t>n/a</t>
        </is>
      </c>
      <c r="AM502" s="93" t="n"/>
      <c r="AN502" s="92" t="inlineStr">
        <is>
          <t>None</t>
        </is>
      </c>
      <c r="AO502" s="102" t="n">
        <v>0</v>
      </c>
      <c r="AP502" s="103" t="n">
        <v>0.58</v>
      </c>
      <c r="AQ502" s="102" t="n">
        <v>16</v>
      </c>
      <c r="AR502" s="91" t="inlineStr">
        <is>
          <t>N</t>
        </is>
      </c>
      <c r="AS502" s="104" t="n">
        <v>5.9</v>
      </c>
      <c r="AT502" s="92">
        <f>IF(AND(P502="52-wk high",T502&gt;=Settings!$B$7),"Y","N")</f>
        <v/>
      </c>
      <c r="AU502" s="91">
        <f>IF(AND(AD502&gt;=Settings!$B$8,M502&gt;0),"Y","N")</f>
        <v/>
      </c>
      <c r="AV502" s="91">
        <f>IF(OR(AH502&gt;Settings!$B$9,AI502&gt;Settings!$B$9),"Y","N")</f>
        <v/>
      </c>
      <c r="AW502" s="91">
        <f>IF(AJ502&lt;&gt;"Y","n/a",IF(AND(M502&gt;0,AK502&gt;Settings!$B$10),"Y","N"))</f>
        <v/>
      </c>
      <c r="AX502" s="91">
        <f>IF(AO502&gt;=Settings!$B$11,"Y","N")</f>
        <v/>
      </c>
      <c r="AY502" s="99">
        <f>(AT502="Y")+(AU502="Y")+(AV502="Y")+(AW502="Y")+(AX502="Y")</f>
        <v/>
      </c>
      <c r="AZ502" s="94">
        <f>IF(AY502=0,"None",_xlfn.TEXTJOIN(", ",TRUE(),IF(AT502="Y","Breakout",""),IF(AU502="Y","Accumulation",""),IF(AV502="Y","Institutional buying",""),IF(AW502="Y","Long buildup",""),IF(AX502="Y","Momentum leader","")))</f>
        <v/>
      </c>
      <c r="BA502" s="94">
        <f>IF(BW502="","","Passes "&amp;AY502&amp;" of 5 buy-side scans"&amp;IF(G502="Y","; RED FLAG: filter out using Red flag column",""))</f>
        <v/>
      </c>
      <c r="BB502" s="91" t="inlineStr">
        <is>
          <t>None</t>
        </is>
      </c>
      <c r="BC502" s="92" t="inlineStr">
        <is>
          <t>N</t>
        </is>
      </c>
      <c r="BD502" s="94" t="n"/>
      <c r="BE502" s="94" t="n"/>
      <c r="BF502" s="92">
        <f>IF(R502*100000&gt;=Settings!$B$5,"Y","N")</f>
        <v/>
      </c>
      <c r="BG502" s="91">
        <f>IF(F502&gt;Settings!$B$6,"Y","N")</f>
        <v/>
      </c>
      <c r="BH502" s="97" t="n">
        <v>-68.26000000000001</v>
      </c>
      <c r="BI502" s="96" t="n">
        <v>1.71</v>
      </c>
      <c r="BJ502" s="96" t="n">
        <v>-67.22</v>
      </c>
      <c r="BK502" s="96" t="n">
        <v>-54.2</v>
      </c>
      <c r="BL502" s="96" t="n">
        <v>-57.59</v>
      </c>
      <c r="BM502" s="96" t="n">
        <v>-53.39</v>
      </c>
      <c r="BN502" s="97" t="n">
        <v>-24.27</v>
      </c>
      <c r="BO502" s="96" t="n">
        <v>-46.27</v>
      </c>
      <c r="BP502" s="96" t="n">
        <v>-52.94</v>
      </c>
      <c r="BQ502" s="96" t="n">
        <v>-55.21</v>
      </c>
      <c r="BR502" s="91" t="inlineStr">
        <is>
          <t>Stacked down</t>
        </is>
      </c>
      <c r="BS502" s="91" t="inlineStr">
        <is>
          <t>None</t>
        </is>
      </c>
      <c r="BT502" s="96" t="n">
        <v>24.1</v>
      </c>
      <c r="BU502" s="91" t="inlineStr">
        <is>
          <t>N</t>
        </is>
      </c>
      <c r="BV502" s="99">
        <f>IF(OR(BF502&lt;&gt;"Y",BG502&lt;&gt;"Y"),"",(AND(ISNUMBER(BQ502),BQ502&gt;0))+(BR502="Stacked up")+(AND(ISNUMBER(BH502),BH502&gt;=-Settings!$B$17))+(AND(ISNUMBER(BK502),ISNUMBER(BM502),BK502&gt;0,BM502&gt;0))+(AND(ISNUMBER(AQ502),AQ502&gt;=Settings!$B$18))+(AND(ISNUMBER(BT502),BT502&gt;=Settings!$B$19,BT502&lt;=Settings!$B$20))+(AND(ISNUMBER(AS502),AS502&gt;0))+(AND(ISNUMBER(T502),ISNUMBER(M502),T502&gt;=Settings!$B$21,M502&gt;0))+(AND(ISNUMBER(AD502),ISNUMBER(M502),AD502&gt;=Settings!$B$22,M502&gt;0))+(AY502&gt;=1))</f>
        <v/>
      </c>
      <c r="BW502" s="91">
        <f>IF(OR(AY502=0,BF502&lt;&gt;"Y",BG502&lt;&gt;"Y"),"",1+SUMPRODUCT(($A$6:$A$2604=A502)*($AY$6:$AY$2604&gt;0)*($BF$6:$BF$2604="Y")*($BG$6:$BG$2604="Y")*(($AY$6:$AY$2604&gt;AY502)+($AY$6:$AY$2604=AY502)*($AD$6:$AD$2604&gt;AD502))))</f>
        <v/>
      </c>
    </row>
    <row r="503" ht="23.85" customHeight="1" s="55">
      <c r="A503" s="90" t="n">
        <v>46296</v>
      </c>
      <c r="B503" s="91" t="inlineStr">
        <is>
          <t>SUNDRMFAST</t>
        </is>
      </c>
      <c r="C503" s="91" t="inlineStr">
        <is>
          <t>INE387A01021</t>
        </is>
      </c>
      <c r="D503" s="91" t="inlineStr">
        <is>
          <t>Automobile and Auto Components</t>
        </is>
      </c>
      <c r="E503" s="91" t="inlineStr">
        <is>
          <t>Microcap 250</t>
        </is>
      </c>
      <c r="F503" s="93" t="n">
        <v>23610</v>
      </c>
      <c r="G503" s="92" t="inlineStr">
        <is>
          <t>N</t>
        </is>
      </c>
      <c r="H503" s="94" t="n"/>
      <c r="I503" s="91" t="inlineStr">
        <is>
          <t>N</t>
        </is>
      </c>
      <c r="J503" s="92">
        <f>IF(K503="","N","Y")</f>
        <v/>
      </c>
      <c r="K503" s="94">
        <f>_xlfn.TEXTJOIN("; ",TRUE,IF(P503="52-wk low","52-wk low",""),IF(AND(AD503&gt;=Settings!$B$12,M503&lt;0),"Distribution",""),IF(AND(AJ503="Y",M503&lt;0,AK503&lt;-Settings!$B$13),"Long unwinding",""),IF(AND(AJ503="Y",M503&lt;0,AK503&gt;Settings!$B$13),"Short buildup",""))</f>
        <v/>
      </c>
      <c r="L503" s="95" t="n">
        <v>1123.6</v>
      </c>
      <c r="M503" s="96" t="n">
        <v>-1.38</v>
      </c>
      <c r="N503" s="93" t="n">
        <v>1243</v>
      </c>
      <c r="O503" s="91" t="inlineStr">
        <is>
          <t>None</t>
        </is>
      </c>
      <c r="P503" s="91" t="inlineStr">
        <is>
          <t>None</t>
        </is>
      </c>
      <c r="Q503" s="97" t="n">
        <v>1.46</v>
      </c>
      <c r="R503" s="96" t="n">
        <v>2.8</v>
      </c>
      <c r="S503" s="96" t="n">
        <v>0.53</v>
      </c>
      <c r="T503" s="96" t="n">
        <v>0.59</v>
      </c>
      <c r="U503" s="96" t="n">
        <v>0.85</v>
      </c>
      <c r="V503" s="103" t="n">
        <v>1.62</v>
      </c>
      <c r="W503" s="102" t="n">
        <v>5</v>
      </c>
      <c r="X503" s="93" t="n"/>
      <c r="Y503" s="91" t="inlineStr">
        <is>
          <t>None</t>
        </is>
      </c>
      <c r="Z503" s="99" t="n">
        <v>51.88</v>
      </c>
      <c r="AA503" s="96" t="n">
        <v>0.9399999999999999</v>
      </c>
      <c r="AB503" s="96" t="n">
        <v>0.9</v>
      </c>
      <c r="AC503" s="96" t="n">
        <v>0.66</v>
      </c>
      <c r="AD503" s="96" t="n">
        <v>0.57</v>
      </c>
      <c r="AE503" s="96" t="n">
        <v>0.78</v>
      </c>
      <c r="AF503" s="103" t="n">
        <v>0.74</v>
      </c>
      <c r="AG503" s="91" t="inlineStr">
        <is>
          <t>Churn</t>
        </is>
      </c>
      <c r="AH503" s="100" t="n">
        <v>0</v>
      </c>
      <c r="AI503" s="101" t="n">
        <v>0</v>
      </c>
      <c r="AJ503" s="92" t="inlineStr">
        <is>
          <t>N</t>
        </is>
      </c>
      <c r="AK503" s="96" t="n"/>
      <c r="AL503" s="91" t="inlineStr">
        <is>
          <t>n/a</t>
        </is>
      </c>
      <c r="AM503" s="93" t="n"/>
      <c r="AN503" s="92" t="inlineStr">
        <is>
          <t>None</t>
        </is>
      </c>
      <c r="AO503" s="102" t="n">
        <v>0</v>
      </c>
      <c r="AP503" s="103" t="n">
        <v>1.96</v>
      </c>
      <c r="AQ503" s="102" t="n">
        <v>88</v>
      </c>
      <c r="AR503" s="91" t="inlineStr">
        <is>
          <t>N</t>
        </is>
      </c>
      <c r="AS503" s="104" t="n">
        <v>0.5600000000000001</v>
      </c>
      <c r="AT503" s="92">
        <f>IF(AND(P503="52-wk high",T503&gt;=Settings!$B$7),"Y","N")</f>
        <v/>
      </c>
      <c r="AU503" s="91">
        <f>IF(AND(AD503&gt;=Settings!$B$8,M503&gt;0),"Y","N")</f>
        <v/>
      </c>
      <c r="AV503" s="91">
        <f>IF(OR(AH503&gt;Settings!$B$9,AI503&gt;Settings!$B$9),"Y","N")</f>
        <v/>
      </c>
      <c r="AW503" s="91">
        <f>IF(AJ503&lt;&gt;"Y","n/a",IF(AND(M503&gt;0,AK503&gt;Settings!$B$10),"Y","N"))</f>
        <v/>
      </c>
      <c r="AX503" s="91">
        <f>IF(AO503&gt;=Settings!$B$11,"Y","N")</f>
        <v/>
      </c>
      <c r="AY503" s="99">
        <f>(AT503="Y")+(AU503="Y")+(AV503="Y")+(AW503="Y")+(AX503="Y")</f>
        <v/>
      </c>
      <c r="AZ503" s="94">
        <f>IF(AY503=0,"None",_xlfn.TEXTJOIN(", ",TRUE(),IF(AT503="Y","Breakout",""),IF(AU503="Y","Accumulation",""),IF(AV503="Y","Institutional buying",""),IF(AW503="Y","Long buildup",""),IF(AX503="Y","Momentum leader","")))</f>
        <v/>
      </c>
      <c r="BA503" s="94">
        <f>IF(BW503="","","Passes "&amp;AY503&amp;" of 5 buy-side scans"&amp;IF(G503="Y","; RED FLAG: filter out using Red flag column",""))</f>
        <v/>
      </c>
      <c r="BB503" s="91" t="inlineStr">
        <is>
          <t>None</t>
        </is>
      </c>
      <c r="BC503" s="92" t="inlineStr">
        <is>
          <t>N</t>
        </is>
      </c>
      <c r="BD503" s="94" t="n"/>
      <c r="BE503" s="94" t="n"/>
      <c r="BF503" s="92">
        <f>IF(R503*100000&gt;=Settings!$B$5,"Y","N")</f>
        <v/>
      </c>
      <c r="BG503" s="91">
        <f>IF(F503&gt;Settings!$B$6,"Y","N")</f>
        <v/>
      </c>
      <c r="BH503" s="97" t="n">
        <v>-16.6</v>
      </c>
      <c r="BI503" s="96" t="n">
        <v>-4.15</v>
      </c>
      <c r="BJ503" s="96" t="n">
        <v>-6.73</v>
      </c>
      <c r="BK503" s="96" t="n">
        <v>19.87</v>
      </c>
      <c r="BL503" s="96" t="n">
        <v>49.24</v>
      </c>
      <c r="BM503" s="96" t="n">
        <v>11.2</v>
      </c>
      <c r="BN503" s="97" t="n">
        <v>-4.95</v>
      </c>
      <c r="BO503" s="96" t="n">
        <v>-1.68</v>
      </c>
      <c r="BP503" s="96" t="n">
        <v>5.3</v>
      </c>
      <c r="BQ503" s="96" t="n">
        <v>11.54</v>
      </c>
      <c r="BR503" s="91" t="inlineStr">
        <is>
          <t>Mixed</t>
        </is>
      </c>
      <c r="BS503" s="91" t="inlineStr">
        <is>
          <t>None</t>
        </is>
      </c>
      <c r="BT503" s="96" t="n">
        <v>25.3</v>
      </c>
      <c r="BU503" s="91" t="inlineStr">
        <is>
          <t>N</t>
        </is>
      </c>
      <c r="BV503" s="99">
        <f>IF(OR(BF503&lt;&gt;"Y",BG503&lt;&gt;"Y"),"",(AND(ISNUMBER(BQ503),BQ503&gt;0))+(BR503="Stacked up")+(AND(ISNUMBER(BH503),BH503&gt;=-Settings!$B$17))+(AND(ISNUMBER(BK503),ISNUMBER(BM503),BK503&gt;0,BM503&gt;0))+(AND(ISNUMBER(AQ503),AQ503&gt;=Settings!$B$18))+(AND(ISNUMBER(BT503),BT503&gt;=Settings!$B$19,BT503&lt;=Settings!$B$20))+(AND(ISNUMBER(AS503),AS503&gt;0))+(AND(ISNUMBER(T503),ISNUMBER(M503),T503&gt;=Settings!$B$21,M503&gt;0))+(AND(ISNUMBER(AD503),ISNUMBER(M503),AD503&gt;=Settings!$B$22,M503&gt;0))+(AY503&gt;=1))</f>
        <v/>
      </c>
      <c r="BW503" s="91">
        <f>IF(OR(AY503=0,BF503&lt;&gt;"Y",BG503&lt;&gt;"Y"),"",1+SUMPRODUCT(($A$6:$A$2604=A503)*($AY$6:$AY$2604&gt;0)*($BF$6:$BF$2604="Y")*($BG$6:$BG$2604="Y")*(($AY$6:$AY$2604&gt;AY503)+($AY$6:$AY$2604=AY503)*($AD$6:$AD$2604&gt;AD503))))</f>
        <v/>
      </c>
    </row>
    <row r="504" ht="23.85" customHeight="1" s="55">
      <c r="A504" s="90" t="n">
        <v>46296</v>
      </c>
      <c r="B504" s="91" t="inlineStr">
        <is>
          <t>GRINDWELL</t>
        </is>
      </c>
      <c r="C504" s="91" t="inlineStr">
        <is>
          <t>INE536A01023</t>
        </is>
      </c>
      <c r="D504" s="91" t="inlineStr">
        <is>
          <t>Capital Goods</t>
        </is>
      </c>
      <c r="E504" s="91" t="inlineStr">
        <is>
          <t>Microcap 250</t>
        </is>
      </c>
      <c r="F504" s="93" t="n">
        <v>21876</v>
      </c>
      <c r="G504" s="92" t="inlineStr">
        <is>
          <t>N</t>
        </is>
      </c>
      <c r="H504" s="94" t="n"/>
      <c r="I504" s="91" t="inlineStr">
        <is>
          <t>N</t>
        </is>
      </c>
      <c r="J504" s="92">
        <f>IF(K504="","N","Y")</f>
        <v/>
      </c>
      <c r="K504" s="94">
        <f>_xlfn.TEXTJOIN("; ",TRUE,IF(P504="52-wk low","52-wk low",""),IF(AND(AD504&gt;=Settings!$B$12,M504&lt;0),"Distribution",""),IF(AND(AJ504="Y",M504&lt;0,AK504&lt;-Settings!$B$13),"Long unwinding",""),IF(AND(AJ504="Y",M504&lt;0,AK504&gt;Settings!$B$13),"Short buildup",""))</f>
        <v/>
      </c>
      <c r="L504" s="95" t="n">
        <v>1975.8</v>
      </c>
      <c r="M504" s="96" t="n">
        <v>-0.92</v>
      </c>
      <c r="N504" s="93" t="n">
        <v>996</v>
      </c>
      <c r="O504" s="91" t="inlineStr">
        <is>
          <t>None</t>
        </is>
      </c>
      <c r="P504" s="91" t="inlineStr">
        <is>
          <t>None</t>
        </is>
      </c>
      <c r="Q504" s="97" t="n">
        <v>0.27</v>
      </c>
      <c r="R504" s="96" t="n">
        <v>0.28</v>
      </c>
      <c r="S504" s="96" t="n">
        <v>1.02</v>
      </c>
      <c r="T504" s="96" t="n">
        <v>0.8100000000000001</v>
      </c>
      <c r="U504" s="96" t="n">
        <v>0.34</v>
      </c>
      <c r="V504" s="103" t="n">
        <v>0.39</v>
      </c>
      <c r="W504" s="102" t="n">
        <v>0</v>
      </c>
      <c r="X504" s="93" t="n"/>
      <c r="Y504" s="91" t="inlineStr">
        <is>
          <t>None</t>
        </is>
      </c>
      <c r="Z504" s="99" t="n">
        <v>47.1</v>
      </c>
      <c r="AA504" s="96" t="n">
        <v>0.86</v>
      </c>
      <c r="AB504" s="96" t="n">
        <v>0.86</v>
      </c>
      <c r="AC504" s="96" t="n">
        <v>0.88</v>
      </c>
      <c r="AD504" s="96" t="n">
        <v>0.68</v>
      </c>
      <c r="AE504" s="96" t="n">
        <v>0.31</v>
      </c>
      <c r="AF504" s="103" t="n">
        <v>0.99</v>
      </c>
      <c r="AG504" s="91" t="inlineStr">
        <is>
          <t>Normal</t>
        </is>
      </c>
      <c r="AH504" s="100" t="n">
        <v>0</v>
      </c>
      <c r="AI504" s="101" t="n">
        <v>0</v>
      </c>
      <c r="AJ504" s="92" t="inlineStr">
        <is>
          <t>N</t>
        </is>
      </c>
      <c r="AK504" s="96" t="n"/>
      <c r="AL504" s="91" t="inlineStr">
        <is>
          <t>n/a</t>
        </is>
      </c>
      <c r="AM504" s="93" t="n"/>
      <c r="AN504" s="92" t="inlineStr">
        <is>
          <t>None</t>
        </is>
      </c>
      <c r="AO504" s="102" t="n">
        <v>0</v>
      </c>
      <c r="AP504" s="103" t="n">
        <v>1.64</v>
      </c>
      <c r="AQ504" s="102" t="n">
        <v>83</v>
      </c>
      <c r="AR504" s="91" t="inlineStr">
        <is>
          <t>N</t>
        </is>
      </c>
      <c r="AS504" s="104" t="n">
        <v>5.9</v>
      </c>
      <c r="AT504" s="92">
        <f>IF(AND(P504="52-wk high",T504&gt;=Settings!$B$7),"Y","N")</f>
        <v/>
      </c>
      <c r="AU504" s="91">
        <f>IF(AND(AD504&gt;=Settings!$B$8,M504&gt;0),"Y","N")</f>
        <v/>
      </c>
      <c r="AV504" s="91">
        <f>IF(OR(AH504&gt;Settings!$B$9,AI504&gt;Settings!$B$9),"Y","N")</f>
        <v/>
      </c>
      <c r="AW504" s="91">
        <f>IF(AJ504&lt;&gt;"Y","n/a",IF(AND(M504&gt;0,AK504&gt;Settings!$B$10),"Y","N"))</f>
        <v/>
      </c>
      <c r="AX504" s="91">
        <f>IF(AO504&gt;=Settings!$B$11,"Y","N")</f>
        <v/>
      </c>
      <c r="AY504" s="99">
        <f>(AT504="Y")+(AU504="Y")+(AV504="Y")+(AW504="Y")+(AX504="Y")</f>
        <v/>
      </c>
      <c r="AZ504" s="94">
        <f>IF(AY504=0,"None",_xlfn.TEXTJOIN(", ",TRUE(),IF(AT504="Y","Breakout",""),IF(AU504="Y","Accumulation",""),IF(AV504="Y","Institutional buying",""),IF(AW504="Y","Long buildup",""),IF(AX504="Y","Momentum leader","")))</f>
        <v/>
      </c>
      <c r="BA504" s="94">
        <f>IF(BW504="","","Passes "&amp;AY504&amp;" of 5 buy-side scans"&amp;IF(G504="Y","; RED FLAG: filter out using Red flag column",""))</f>
        <v/>
      </c>
      <c r="BB504" s="91" t="inlineStr">
        <is>
          <t>None</t>
        </is>
      </c>
      <c r="BC504" s="92" t="inlineStr">
        <is>
          <t>Y</t>
        </is>
      </c>
      <c r="BD504" s="94" t="inlineStr">
        <is>
          <t>PE &gt; 50</t>
        </is>
      </c>
      <c r="BE504" s="94" t="n"/>
      <c r="BF504" s="92">
        <f>IF(R504*100000&gt;=Settings!$B$5,"Y","N")</f>
        <v/>
      </c>
      <c r="BG504" s="91">
        <f>IF(F504&gt;Settings!$B$6,"Y","N")</f>
        <v/>
      </c>
      <c r="BH504" s="97" t="n">
        <v>-19.52</v>
      </c>
      <c r="BI504" s="96" t="n">
        <v>-0.26</v>
      </c>
      <c r="BJ504" s="96" t="n">
        <v>-0.38</v>
      </c>
      <c r="BK504" s="96" t="n">
        <v>-8.26</v>
      </c>
      <c r="BL504" s="96" t="n">
        <v>40.59</v>
      </c>
      <c r="BM504" s="96" t="n">
        <v>20.98</v>
      </c>
      <c r="BN504" s="97" t="n">
        <v>1.11</v>
      </c>
      <c r="BO504" s="96" t="n">
        <v>-0.27</v>
      </c>
      <c r="BP504" s="96" t="n">
        <v>1.5</v>
      </c>
      <c r="BQ504" s="96" t="n">
        <v>6.67</v>
      </c>
      <c r="BR504" s="91" t="inlineStr">
        <is>
          <t>Mixed</t>
        </is>
      </c>
      <c r="BS504" s="91" t="inlineStr">
        <is>
          <t>None</t>
        </is>
      </c>
      <c r="BT504" s="96" t="n">
        <v>55.1</v>
      </c>
      <c r="BU504" s="91" t="inlineStr">
        <is>
          <t>N</t>
        </is>
      </c>
      <c r="BV504" s="99">
        <f>IF(OR(BF504&lt;&gt;"Y",BG504&lt;&gt;"Y"),"",(AND(ISNUMBER(BQ504),BQ504&gt;0))+(BR504="Stacked up")+(AND(ISNUMBER(BH504),BH504&gt;=-Settings!$B$17))+(AND(ISNUMBER(BK504),ISNUMBER(BM504),BK504&gt;0,BM504&gt;0))+(AND(ISNUMBER(AQ504),AQ504&gt;=Settings!$B$18))+(AND(ISNUMBER(BT504),BT504&gt;=Settings!$B$19,BT504&lt;=Settings!$B$20))+(AND(ISNUMBER(AS504),AS504&gt;0))+(AND(ISNUMBER(T504),ISNUMBER(M504),T504&gt;=Settings!$B$21,M504&gt;0))+(AND(ISNUMBER(AD504),ISNUMBER(M504),AD504&gt;=Settings!$B$22,M504&gt;0))+(AY504&gt;=1))</f>
        <v/>
      </c>
      <c r="BW504" s="91">
        <f>IF(OR(AY504=0,BF504&lt;&gt;"Y",BG504&lt;&gt;"Y"),"",1+SUMPRODUCT(($A$6:$A$2604=A504)*($AY$6:$AY$2604&gt;0)*($BF$6:$BF$2604="Y")*($BG$6:$BG$2604="Y")*(($AY$6:$AY$2604&gt;AY504)+($AY$6:$AY$2604=AY504)*($AD$6:$AD$2604&gt;AD504))))</f>
        <v/>
      </c>
    </row>
    <row r="505" ht="23.85" customHeight="1" s="55">
      <c r="A505" s="90" t="n">
        <v>46296</v>
      </c>
      <c r="B505" s="91" t="inlineStr">
        <is>
          <t>SHILPAMED</t>
        </is>
      </c>
      <c r="C505" s="91" t="inlineStr">
        <is>
          <t>INE790G01031</t>
        </is>
      </c>
      <c r="D505" s="91" t="inlineStr">
        <is>
          <t>Healthcare</t>
        </is>
      </c>
      <c r="E505" s="91" t="inlineStr">
        <is>
          <t>Microcap 250</t>
        </is>
      </c>
      <c r="F505" s="93" t="n">
        <v>20812</v>
      </c>
      <c r="G505" s="92" t="inlineStr">
        <is>
          <t>Y</t>
        </is>
      </c>
      <c r="H505" s="94" t="inlineStr">
        <is>
          <t>Long-term ASM Stage 1</t>
        </is>
      </c>
      <c r="I505" s="91" t="inlineStr">
        <is>
          <t>N</t>
        </is>
      </c>
      <c r="J505" s="92">
        <f>IF(K505="","N","Y")</f>
        <v/>
      </c>
      <c r="K505" s="94">
        <f>_xlfn.TEXTJOIN("; ",TRUE,IF(P505="52-wk low","52-wk low",""),IF(AND(AD505&gt;=Settings!$B$12,M505&lt;0),"Distribution",""),IF(AND(AJ505="Y",M505&lt;0,AK505&lt;-Settings!$B$13),"Long unwinding",""),IF(AND(AJ505="Y",M505&lt;0,AK505&gt;Settings!$B$13),"Short buildup",""))</f>
        <v/>
      </c>
      <c r="L505" s="95" t="n">
        <v>1064.1</v>
      </c>
      <c r="M505" s="96" t="n">
        <v>1.61</v>
      </c>
      <c r="N505" s="93" t="n">
        <v>234</v>
      </c>
      <c r="O505" s="91" t="inlineStr">
        <is>
          <t>None</t>
        </is>
      </c>
      <c r="P505" s="91" t="inlineStr">
        <is>
          <t>52-wk high</t>
        </is>
      </c>
      <c r="Q505" s="97" t="n">
        <v>16.88</v>
      </c>
      <c r="R505" s="96" t="n">
        <v>9.710000000000001</v>
      </c>
      <c r="S505" s="96" t="n">
        <v>1.76</v>
      </c>
      <c r="T505" s="96" t="n">
        <v>0.87</v>
      </c>
      <c r="U505" s="96" t="n">
        <v>1.04</v>
      </c>
      <c r="V505" s="103" t="n">
        <v>0.6</v>
      </c>
      <c r="W505" s="102" t="n">
        <v>0</v>
      </c>
      <c r="X505" s="93" t="n"/>
      <c r="Y505" s="91" t="inlineStr">
        <is>
          <t>None</t>
        </is>
      </c>
      <c r="Z505" s="99" t="n">
        <v>35.24</v>
      </c>
      <c r="AA505" s="96" t="n">
        <v>0.89</v>
      </c>
      <c r="AB505" s="96" t="n">
        <v>0.88</v>
      </c>
      <c r="AC505" s="96" t="n">
        <v>1.6</v>
      </c>
      <c r="AD505" s="96" t="n">
        <v>1.15</v>
      </c>
      <c r="AE505" s="96" t="n">
        <v>1.16</v>
      </c>
      <c r="AF505" s="103" t="n">
        <v>1.2</v>
      </c>
      <c r="AG505" s="91" t="inlineStr">
        <is>
          <t>Normal</t>
        </is>
      </c>
      <c r="AH505" s="100" t="n">
        <v>0</v>
      </c>
      <c r="AI505" s="101" t="n">
        <v>0</v>
      </c>
      <c r="AJ505" s="92" t="inlineStr">
        <is>
          <t>N</t>
        </is>
      </c>
      <c r="AK505" s="96" t="n"/>
      <c r="AL505" s="91" t="inlineStr">
        <is>
          <t>n/a</t>
        </is>
      </c>
      <c r="AM505" s="93" t="n"/>
      <c r="AN505" s="92" t="inlineStr">
        <is>
          <t>None</t>
        </is>
      </c>
      <c r="AO505" s="102" t="n">
        <v>0</v>
      </c>
      <c r="AP505" s="103" t="n">
        <v>3.5</v>
      </c>
      <c r="AQ505" s="102" t="n">
        <v>98</v>
      </c>
      <c r="AR505" s="91" t="inlineStr">
        <is>
          <t>N</t>
        </is>
      </c>
      <c r="AS505" s="104" t="n">
        <v>3.79</v>
      </c>
      <c r="AT505" s="92">
        <f>IF(AND(P505="52-wk high",T505&gt;=Settings!$B$7),"Y","N")</f>
        <v/>
      </c>
      <c r="AU505" s="91">
        <f>IF(AND(AD505&gt;=Settings!$B$8,M505&gt;0),"Y","N")</f>
        <v/>
      </c>
      <c r="AV505" s="91">
        <f>IF(OR(AH505&gt;Settings!$B$9,AI505&gt;Settings!$B$9),"Y","N")</f>
        <v/>
      </c>
      <c r="AW505" s="91">
        <f>IF(AJ505&lt;&gt;"Y","n/a",IF(AND(M505&gt;0,AK505&gt;Settings!$B$10),"Y","N"))</f>
        <v/>
      </c>
      <c r="AX505" s="91">
        <f>IF(AO505&gt;=Settings!$B$11,"Y","N")</f>
        <v/>
      </c>
      <c r="AY505" s="99">
        <f>(AT505="Y")+(AU505="Y")+(AV505="Y")+(AW505="Y")+(AX505="Y")</f>
        <v/>
      </c>
      <c r="AZ505" s="94">
        <f>IF(AY505=0,"None",_xlfn.TEXTJOIN(", ",TRUE(),IF(AT505="Y","Breakout",""),IF(AU505="Y","Accumulation",""),IF(AV505="Y","Institutional buying",""),IF(AW505="Y","Long buildup",""),IF(AX505="Y","Momentum leader","")))</f>
        <v/>
      </c>
      <c r="BA505" s="94">
        <f>IF(BW505="","","Passes "&amp;AY505&amp;" of 5 buy-side scans"&amp;IF(G505="Y","; RED FLAG: filter out using Red flag column",""))</f>
        <v/>
      </c>
      <c r="BB505" s="91" t="inlineStr">
        <is>
          <t>None</t>
        </is>
      </c>
      <c r="BC505" s="92" t="inlineStr">
        <is>
          <t>Y</t>
        </is>
      </c>
      <c r="BD505" s="94" t="inlineStr">
        <is>
          <t>PE &gt; 50</t>
        </is>
      </c>
      <c r="BE505" s="94" t="inlineStr">
        <is>
          <t>BONUS 1:1, ex 03-Oct-2025</t>
        </is>
      </c>
      <c r="BF505" s="92">
        <f>IF(R505*100000&gt;=Settings!$B$5,"Y","N")</f>
        <v/>
      </c>
      <c r="BG505" s="91">
        <f>IF(F505&gt;Settings!$B$6,"Y","N")</f>
        <v/>
      </c>
      <c r="BH505" s="97" t="n">
        <v>-1.01</v>
      </c>
      <c r="BI505" s="96" t="n">
        <v>5.64</v>
      </c>
      <c r="BJ505" s="96" t="n">
        <v>19.6</v>
      </c>
      <c r="BK505" s="96" t="n">
        <v>86.44</v>
      </c>
      <c r="BL505" s="96" t="n">
        <v>183.99</v>
      </c>
      <c r="BM505" s="96" t="n">
        <v>36.64</v>
      </c>
      <c r="BN505" s="97" t="n">
        <v>7.5</v>
      </c>
      <c r="BO505" s="96" t="n">
        <v>21.08</v>
      </c>
      <c r="BP505" s="96" t="n">
        <v>41.68</v>
      </c>
      <c r="BQ505" s="96" t="n">
        <v>64.08</v>
      </c>
      <c r="BR505" s="91" t="inlineStr">
        <is>
          <t>Stacked up</t>
        </is>
      </c>
      <c r="BS505" s="91" t="inlineStr">
        <is>
          <t>None</t>
        </is>
      </c>
      <c r="BT505" s="96" t="n">
        <v>67.3</v>
      </c>
      <c r="BU505" s="91" t="inlineStr">
        <is>
          <t>N</t>
        </is>
      </c>
      <c r="BV505" s="99">
        <f>IF(OR(BF505&lt;&gt;"Y",BG505&lt;&gt;"Y"),"",(AND(ISNUMBER(BQ505),BQ505&gt;0))+(BR505="Stacked up")+(AND(ISNUMBER(BH505),BH505&gt;=-Settings!$B$17))+(AND(ISNUMBER(BK505),ISNUMBER(BM505),BK505&gt;0,BM505&gt;0))+(AND(ISNUMBER(AQ505),AQ505&gt;=Settings!$B$18))+(AND(ISNUMBER(BT505),BT505&gt;=Settings!$B$19,BT505&lt;=Settings!$B$20))+(AND(ISNUMBER(AS505),AS505&gt;0))+(AND(ISNUMBER(T505),ISNUMBER(M505),T505&gt;=Settings!$B$21,M505&gt;0))+(AND(ISNUMBER(AD505),ISNUMBER(M505),AD505&gt;=Settings!$B$22,M505&gt;0))+(AY505&gt;=1))</f>
        <v/>
      </c>
      <c r="BW505" s="91">
        <f>IF(OR(AY505=0,BF505&lt;&gt;"Y",BG505&lt;&gt;"Y"),"",1+SUMPRODUCT(($A$6:$A$2604=A505)*($AY$6:$AY$2604&gt;0)*($BF$6:$BF$2604="Y")*($BG$6:$BG$2604="Y")*(($AY$6:$AY$2604&gt;AY505)+($AY$6:$AY$2604=AY505)*($AD$6:$AD$2604&gt;AD505))))</f>
        <v/>
      </c>
    </row>
    <row r="506" ht="23.85" customHeight="1" s="55">
      <c r="A506" s="90" t="n">
        <v>46296</v>
      </c>
      <c r="B506" s="91" t="inlineStr">
        <is>
          <t>DIACABS</t>
        </is>
      </c>
      <c r="C506" s="91" t="inlineStr">
        <is>
          <t>INE989C01038</t>
        </is>
      </c>
      <c r="D506" s="91" t="inlineStr">
        <is>
          <t>Capital Goods</t>
        </is>
      </c>
      <c r="E506" s="91" t="inlineStr">
        <is>
          <t>Microcap 250</t>
        </is>
      </c>
      <c r="F506" s="93" t="n">
        <v>20633</v>
      </c>
      <c r="G506" s="92" t="inlineStr">
        <is>
          <t>Y</t>
        </is>
      </c>
      <c r="H506" s="94" t="inlineStr">
        <is>
          <t>T2T (BE series)</t>
        </is>
      </c>
      <c r="I506" s="91" t="inlineStr">
        <is>
          <t>Y</t>
        </is>
      </c>
      <c r="J506" s="92">
        <f>IF(K506="","N","Y")</f>
        <v/>
      </c>
      <c r="K506" s="94">
        <f>_xlfn.TEXTJOIN("; ",TRUE,IF(P506="52-wk low","52-wk low",""),IF(AND(AD506&gt;=Settings!$B$12,M506&lt;0),"Distribution",""),IF(AND(AJ506="Y",M506&lt;0,AK506&lt;-Settings!$B$13),"Long unwinding",""),IF(AND(AJ506="Y",M506&lt;0,AK506&gt;Settings!$B$13),"Short buildup",""))</f>
        <v/>
      </c>
      <c r="L506" s="95" t="n">
        <v>345</v>
      </c>
      <c r="M506" s="96" t="n">
        <v>-2.6</v>
      </c>
      <c r="N506" s="93" t="n">
        <v>1942</v>
      </c>
      <c r="O506" s="91" t="inlineStr">
        <is>
          <t>None</t>
        </is>
      </c>
      <c r="P506" s="91" t="inlineStr">
        <is>
          <t>None</t>
        </is>
      </c>
      <c r="Q506" s="97" t="n">
        <v>9.119999999999999</v>
      </c>
      <c r="R506" s="96" t="n">
        <v>9.300000000000001</v>
      </c>
      <c r="S506" s="96" t="n">
        <v>0.98</v>
      </c>
      <c r="T506" s="96" t="n">
        <v>0.33</v>
      </c>
      <c r="U506" s="96" t="n">
        <v>0.18</v>
      </c>
      <c r="V506" s="103" t="n">
        <v>0.19</v>
      </c>
      <c r="W506" s="102" t="n">
        <v>0</v>
      </c>
      <c r="X506" s="93" t="n"/>
      <c r="Y506" s="91" t="inlineStr">
        <is>
          <t>None</t>
        </is>
      </c>
      <c r="Z506" s="99" t="n"/>
      <c r="AA506" s="96" t="n"/>
      <c r="AB506" s="96" t="n"/>
      <c r="AC506" s="96" t="n"/>
      <c r="AD506" s="96" t="n"/>
      <c r="AE506" s="96" t="n"/>
      <c r="AF506" s="103" t="n"/>
      <c r="AG506" s="91" t="inlineStr">
        <is>
          <t>No delivery data</t>
        </is>
      </c>
      <c r="AH506" s="100" t="n">
        <v>0</v>
      </c>
      <c r="AI506" s="101" t="n">
        <v>0</v>
      </c>
      <c r="AJ506" s="92" t="inlineStr">
        <is>
          <t>N</t>
        </is>
      </c>
      <c r="AK506" s="96" t="n"/>
      <c r="AL506" s="91" t="inlineStr">
        <is>
          <t>n/a</t>
        </is>
      </c>
      <c r="AM506" s="93" t="n"/>
      <c r="AN506" s="92" t="inlineStr">
        <is>
          <t>None</t>
        </is>
      </c>
      <c r="AO506" s="102" t="n">
        <v>0</v>
      </c>
      <c r="AP506" s="103" t="n">
        <v>3.99</v>
      </c>
      <c r="AQ506" s="102" t="n">
        <v>98</v>
      </c>
      <c r="AR506" s="91" t="inlineStr">
        <is>
          <t>N</t>
        </is>
      </c>
      <c r="AS506" s="104" t="n">
        <v>5.9</v>
      </c>
      <c r="AT506" s="92">
        <f>IF(AND(P506="52-wk high",T506&gt;=Settings!$B$7),"Y","N")</f>
        <v/>
      </c>
      <c r="AU506" s="91">
        <f>IF(AND(AD506&gt;=Settings!$B$8,M506&gt;0),"Y","N")</f>
        <v/>
      </c>
      <c r="AV506" s="91">
        <f>IF(OR(AH506&gt;Settings!$B$9,AI506&gt;Settings!$B$9),"Y","N")</f>
        <v/>
      </c>
      <c r="AW506" s="91">
        <f>IF(AJ506&lt;&gt;"Y","n/a",IF(AND(M506&gt;0,AK506&gt;Settings!$B$10),"Y","N"))</f>
        <v/>
      </c>
      <c r="AX506" s="91">
        <f>IF(AO506&gt;=Settings!$B$11,"Y","N")</f>
        <v/>
      </c>
      <c r="AY506" s="99">
        <f>(AT506="Y")+(AU506="Y")+(AV506="Y")+(AW506="Y")+(AX506="Y")</f>
        <v/>
      </c>
      <c r="AZ506" s="94">
        <f>IF(AY506=0,"None",_xlfn.TEXTJOIN(", ",TRUE(),IF(AT506="Y","Breakout",""),IF(AU506="Y","Accumulation",""),IF(AV506="Y","Institutional buying",""),IF(AW506="Y","Long buildup",""),IF(AX506="Y","Momentum leader","")))</f>
        <v/>
      </c>
      <c r="BA506" s="94">
        <f>IF(BW506="","","Passes "&amp;AY506&amp;" of 5 buy-side scans"&amp;IF(G506="Y","; RED FLAG: filter out using Red flag column",""))</f>
        <v/>
      </c>
      <c r="BB506" s="91" t="inlineStr">
        <is>
          <t>None</t>
        </is>
      </c>
      <c r="BC506" s="92" t="inlineStr">
        <is>
          <t>Y</t>
        </is>
      </c>
      <c r="BD506" s="94" t="inlineStr">
        <is>
          <t>PE &gt; 50</t>
        </is>
      </c>
      <c r="BE506" s="94" t="n"/>
      <c r="BF506" s="92">
        <f>IF(R506*100000&gt;=Settings!$B$5,"Y","N")</f>
        <v/>
      </c>
      <c r="BG506" s="91">
        <f>IF(F506&gt;Settings!$B$6,"Y","N")</f>
        <v/>
      </c>
      <c r="BH506" s="97" t="n">
        <v>-14.6</v>
      </c>
      <c r="BI506" s="96" t="n">
        <v>-4.29</v>
      </c>
      <c r="BJ506" s="96" t="n">
        <v>1.29</v>
      </c>
      <c r="BK506" s="96" t="n">
        <v>65.29000000000001</v>
      </c>
      <c r="BL506" s="96" t="n">
        <v>175.32</v>
      </c>
      <c r="BM506" s="96" t="n">
        <v>128.99</v>
      </c>
      <c r="BN506" s="97" t="n">
        <v>-2.93</v>
      </c>
      <c r="BO506" s="96" t="n">
        <v>3.51</v>
      </c>
      <c r="BP506" s="96" t="n">
        <v>18.76</v>
      </c>
      <c r="BQ506" s="96" t="n">
        <v>43.08</v>
      </c>
      <c r="BR506" s="91" t="inlineStr">
        <is>
          <t>Mixed</t>
        </is>
      </c>
      <c r="BS506" s="91" t="inlineStr">
        <is>
          <t>None</t>
        </is>
      </c>
      <c r="BT506" s="96" t="n">
        <v>42.6</v>
      </c>
      <c r="BU506" s="91" t="inlineStr">
        <is>
          <t>N</t>
        </is>
      </c>
      <c r="BV506" s="99">
        <f>IF(OR(BF506&lt;&gt;"Y",BG506&lt;&gt;"Y"),"",(AND(ISNUMBER(BQ506),BQ506&gt;0))+(BR506="Stacked up")+(AND(ISNUMBER(BH506),BH506&gt;=-Settings!$B$17))+(AND(ISNUMBER(BK506),ISNUMBER(BM506),BK506&gt;0,BM506&gt;0))+(AND(ISNUMBER(AQ506),AQ506&gt;=Settings!$B$18))+(AND(ISNUMBER(BT506),BT506&gt;=Settings!$B$19,BT506&lt;=Settings!$B$20))+(AND(ISNUMBER(AS506),AS506&gt;0))+(AND(ISNUMBER(T506),ISNUMBER(M506),T506&gt;=Settings!$B$21,M506&gt;0))+(AND(ISNUMBER(AD506),ISNUMBER(M506),AD506&gt;=Settings!$B$22,M506&gt;0))+(AY506&gt;=1))</f>
        <v/>
      </c>
      <c r="BW506" s="91">
        <f>IF(OR(AY506=0,BF506&lt;&gt;"Y",BG506&lt;&gt;"Y"),"",1+SUMPRODUCT(($A$6:$A$2604=A506)*($AY$6:$AY$2604&gt;0)*($BF$6:$BF$2604="Y")*($BG$6:$BG$2604="Y")*(($AY$6:$AY$2604&gt;AY506)+($AY$6:$AY$2604=AY506)*($AD$6:$AD$2604&gt;AD506))))</f>
        <v/>
      </c>
    </row>
    <row r="507" ht="23.85" customHeight="1" s="55">
      <c r="A507" s="90" t="n">
        <v>46296</v>
      </c>
      <c r="B507" s="91" t="inlineStr">
        <is>
          <t>SIGMAADV</t>
        </is>
      </c>
      <c r="C507" s="91" t="inlineStr">
        <is>
          <t>INE933B01012</t>
        </is>
      </c>
      <c r="D507" s="91" t="inlineStr">
        <is>
          <t>Capital Goods</t>
        </is>
      </c>
      <c r="E507" s="91" t="inlineStr">
        <is>
          <t>Microcap 250</t>
        </is>
      </c>
      <c r="F507" s="93" t="n">
        <v>20407</v>
      </c>
      <c r="G507" s="92" t="inlineStr">
        <is>
          <t>Y</t>
        </is>
      </c>
      <c r="H507" s="94" t="inlineStr">
        <is>
          <t>Long-term ASM Stage 4; T2T (BE series)</t>
        </is>
      </c>
      <c r="I507" s="91" t="inlineStr">
        <is>
          <t>Y</t>
        </is>
      </c>
      <c r="J507" s="92">
        <f>IF(K507="","N","Y")</f>
        <v/>
      </c>
      <c r="K507" s="94">
        <f>_xlfn.TEXTJOIN("; ",TRUE,IF(P507="52-wk low","52-wk low",""),IF(AND(AD507&gt;=Settings!$B$12,M507&lt;0),"Distribution",""),IF(AND(AJ507="Y",M507&lt;0,AK507&lt;-Settings!$B$13),"Long unwinding",""),IF(AND(AJ507="Y",M507&lt;0,AK507&gt;Settings!$B$13),"Short buildup",""))</f>
        <v/>
      </c>
      <c r="L507" s="95" t="n">
        <v>1076.9</v>
      </c>
      <c r="M507" s="96" t="n">
        <v>4.99</v>
      </c>
      <c r="N507" s="93" t="n">
        <v>45</v>
      </c>
      <c r="O507" s="91" t="inlineStr">
        <is>
          <t>None</t>
        </is>
      </c>
      <c r="P507" s="91" t="inlineStr">
        <is>
          <t>52-wk high</t>
        </is>
      </c>
      <c r="Q507" s="97" t="n">
        <v>5.43</v>
      </c>
      <c r="R507" s="96" t="n">
        <v>2.89</v>
      </c>
      <c r="S507" s="96" t="n">
        <v>2.01</v>
      </c>
      <c r="T507" s="96" t="n">
        <v>1.77</v>
      </c>
      <c r="U507" s="96" t="n">
        <v>1.43</v>
      </c>
      <c r="V507" s="103" t="n">
        <v>0.76</v>
      </c>
      <c r="W507" s="102" t="n">
        <v>3</v>
      </c>
      <c r="X507" s="93" t="n">
        <v>140</v>
      </c>
      <c r="Y507" s="91" t="inlineStr">
        <is>
          <t>None</t>
        </is>
      </c>
      <c r="Z507" s="99" t="n"/>
      <c r="AA507" s="96" t="n"/>
      <c r="AB507" s="96" t="n"/>
      <c r="AC507" s="96" t="n"/>
      <c r="AD507" s="96" t="n"/>
      <c r="AE507" s="96" t="n"/>
      <c r="AF507" s="103" t="n"/>
      <c r="AG507" s="91" t="inlineStr">
        <is>
          <t>No delivery data</t>
        </is>
      </c>
      <c r="AH507" s="100" t="n">
        <v>0</v>
      </c>
      <c r="AI507" s="101" t="n">
        <v>0</v>
      </c>
      <c r="AJ507" s="92" t="inlineStr">
        <is>
          <t>N</t>
        </is>
      </c>
      <c r="AK507" s="96" t="n"/>
      <c r="AL507" s="91" t="inlineStr">
        <is>
          <t>n/a</t>
        </is>
      </c>
      <c r="AM507" s="93" t="n"/>
      <c r="AN507" s="92" t="inlineStr">
        <is>
          <t>None</t>
        </is>
      </c>
      <c r="AO507" s="102" t="n">
        <v>0</v>
      </c>
      <c r="AP507" s="103" t="n">
        <v>10.97</v>
      </c>
      <c r="AQ507" s="102" t="n">
        <v>100</v>
      </c>
      <c r="AR507" s="91" t="inlineStr">
        <is>
          <t>N</t>
        </is>
      </c>
      <c r="AS507" s="104" t="n">
        <v>5.9</v>
      </c>
      <c r="AT507" s="92">
        <f>IF(AND(P507="52-wk high",T507&gt;=Settings!$B$7),"Y","N")</f>
        <v/>
      </c>
      <c r="AU507" s="91">
        <f>IF(AND(AD507&gt;=Settings!$B$8,M507&gt;0),"Y","N")</f>
        <v/>
      </c>
      <c r="AV507" s="91">
        <f>IF(OR(AH507&gt;Settings!$B$9,AI507&gt;Settings!$B$9),"Y","N")</f>
        <v/>
      </c>
      <c r="AW507" s="91">
        <f>IF(AJ507&lt;&gt;"Y","n/a",IF(AND(M507&gt;0,AK507&gt;Settings!$B$10),"Y","N"))</f>
        <v/>
      </c>
      <c r="AX507" s="91">
        <f>IF(AO507&gt;=Settings!$B$11,"Y","N")</f>
        <v/>
      </c>
      <c r="AY507" s="99">
        <f>(AT507="Y")+(AU507="Y")+(AV507="Y")+(AW507="Y")+(AX507="Y")</f>
        <v/>
      </c>
      <c r="AZ507" s="94">
        <f>IF(AY507=0,"None",_xlfn.TEXTJOIN(", ",TRUE(),IF(AT507="Y","Breakout",""),IF(AU507="Y","Accumulation",""),IF(AV507="Y","Institutional buying",""),IF(AW507="Y","Long buildup",""),IF(AX507="Y","Momentum leader","")))</f>
        <v/>
      </c>
      <c r="BA507" s="94">
        <f>IF(BW507="","","Passes "&amp;AY507&amp;" of 5 buy-side scans"&amp;IF(G507="Y","; RED FLAG: filter out using Red flag column",""))</f>
        <v/>
      </c>
      <c r="BB507" s="91" t="inlineStr">
        <is>
          <t>Upper</t>
        </is>
      </c>
      <c r="BC507" s="92" t="inlineStr">
        <is>
          <t>Y</t>
        </is>
      </c>
      <c r="BD507" s="94" t="inlineStr">
        <is>
          <t>PE &gt; 50</t>
        </is>
      </c>
      <c r="BE507" s="94" t="n"/>
      <c r="BF507" s="92">
        <f>IF(R507*100000&gt;=Settings!$B$5,"Y","N")</f>
        <v/>
      </c>
      <c r="BG507" s="91">
        <f>IF(F507&gt;Settings!$B$6,"Y","N")</f>
        <v/>
      </c>
      <c r="BH507" s="97" t="n">
        <v>4.99</v>
      </c>
      <c r="BI507" s="96" t="n">
        <v>13.4</v>
      </c>
      <c r="BJ507" s="96" t="n">
        <v>37.98</v>
      </c>
      <c r="BK507" s="96" t="n">
        <v>85.23999999999999</v>
      </c>
      <c r="BL507" s="96" t="n">
        <v>595.27</v>
      </c>
      <c r="BM507" s="96" t="n">
        <v>587.11</v>
      </c>
      <c r="BN507" s="97" t="n">
        <v>20.33</v>
      </c>
      <c r="BO507" s="96" t="n">
        <v>39.2</v>
      </c>
      <c r="BP507" s="96" t="n">
        <v>68.31999999999999</v>
      </c>
      <c r="BQ507" s="96" t="n">
        <v>120.91</v>
      </c>
      <c r="BR507" s="91" t="inlineStr">
        <is>
          <t>Stacked up</t>
        </is>
      </c>
      <c r="BS507" s="91" t="inlineStr">
        <is>
          <t>None</t>
        </is>
      </c>
      <c r="BT507" s="96" t="n">
        <v>84.5</v>
      </c>
      <c r="BU507" s="91" t="inlineStr">
        <is>
          <t>N</t>
        </is>
      </c>
      <c r="BV507" s="99">
        <f>IF(OR(BF507&lt;&gt;"Y",BG507&lt;&gt;"Y"),"",(AND(ISNUMBER(BQ507),BQ507&gt;0))+(BR507="Stacked up")+(AND(ISNUMBER(BH507),BH507&gt;=-Settings!$B$17))+(AND(ISNUMBER(BK507),ISNUMBER(BM507),BK507&gt;0,BM507&gt;0))+(AND(ISNUMBER(AQ507),AQ507&gt;=Settings!$B$18))+(AND(ISNUMBER(BT507),BT507&gt;=Settings!$B$19,BT507&lt;=Settings!$B$20))+(AND(ISNUMBER(AS507),AS507&gt;0))+(AND(ISNUMBER(T507),ISNUMBER(M507),T507&gt;=Settings!$B$21,M507&gt;0))+(AND(ISNUMBER(AD507),ISNUMBER(M507),AD507&gt;=Settings!$B$22,M507&gt;0))+(AY507&gt;=1))</f>
        <v/>
      </c>
      <c r="BW507" s="91">
        <f>IF(OR(AY507=0,BF507&lt;&gt;"Y",BG507&lt;&gt;"Y"),"",1+SUMPRODUCT(($A$6:$A$2604=A507)*($AY$6:$AY$2604&gt;0)*($BF$6:$BF$2604="Y")*($BG$6:$BG$2604="Y")*(($AY$6:$AY$2604&gt;AY507)+($AY$6:$AY$2604=AY507)*($AD$6:$AD$2604&gt;AD507))))</f>
        <v/>
      </c>
    </row>
    <row r="508" ht="23.85" customHeight="1" s="55">
      <c r="A508" s="90" t="n">
        <v>46296</v>
      </c>
      <c r="B508" s="91" t="inlineStr">
        <is>
          <t>THELEELA</t>
        </is>
      </c>
      <c r="C508" s="91" t="inlineStr">
        <is>
          <t>INE0AQ201015</t>
        </is>
      </c>
      <c r="D508" s="91" t="inlineStr">
        <is>
          <t>Consumer Services</t>
        </is>
      </c>
      <c r="E508" s="91" t="inlineStr">
        <is>
          <t>Microcap 250</t>
        </is>
      </c>
      <c r="F508" s="93" t="n">
        <v>19001</v>
      </c>
      <c r="G508" s="92" t="inlineStr">
        <is>
          <t>Y</t>
        </is>
      </c>
      <c r="H508" s="94" t="inlineStr">
        <is>
          <t>Promoter pledge / encumbrance &gt; 50%</t>
        </is>
      </c>
      <c r="I508" s="91" t="inlineStr">
        <is>
          <t>N</t>
        </is>
      </c>
      <c r="J508" s="92">
        <f>IF(K508="","N","Y")</f>
        <v/>
      </c>
      <c r="K508" s="94">
        <f>_xlfn.TEXTJOIN("; ",TRUE,IF(P508="52-wk low","52-wk low",""),IF(AND(AD508&gt;=Settings!$B$12,M508&lt;0),"Distribution",""),IF(AND(AJ508="Y",M508&lt;0,AK508&lt;-Settings!$B$13),"Long unwinding",""),IF(AND(AJ508="Y",M508&lt;0,AK508&gt;Settings!$B$13),"Short buildup",""))</f>
        <v/>
      </c>
      <c r="L508" s="95" t="n">
        <v>568.95</v>
      </c>
      <c r="M508" s="96" t="n">
        <v>-0.85</v>
      </c>
      <c r="N508" s="93" t="n">
        <v>959</v>
      </c>
      <c r="O508" s="91" t="inlineStr">
        <is>
          <t>None</t>
        </is>
      </c>
      <c r="P508" s="91" t="inlineStr">
        <is>
          <t>None</t>
        </is>
      </c>
      <c r="Q508" s="97" t="n">
        <v>2.23</v>
      </c>
      <c r="R508" s="96" t="n">
        <v>3.75</v>
      </c>
      <c r="S508" s="96" t="n">
        <v>0.6</v>
      </c>
      <c r="T508" s="96" t="n">
        <v>0.4</v>
      </c>
      <c r="U508" s="96" t="n">
        <v>0.46</v>
      </c>
      <c r="V508" s="103" t="n">
        <v>0.77</v>
      </c>
      <c r="W508" s="102" t="n">
        <v>3</v>
      </c>
      <c r="X508" s="93" t="n"/>
      <c r="Y508" s="91" t="inlineStr">
        <is>
          <t>None</t>
        </is>
      </c>
      <c r="Z508" s="99" t="n">
        <v>49.72</v>
      </c>
      <c r="AA508" s="96" t="n">
        <v>0.89</v>
      </c>
      <c r="AB508" s="96" t="n">
        <v>0.9</v>
      </c>
      <c r="AC508" s="96" t="n">
        <v>0.54</v>
      </c>
      <c r="AD508" s="96" t="n">
        <v>0.38</v>
      </c>
      <c r="AE508" s="96" t="n">
        <v>0.44</v>
      </c>
      <c r="AF508" s="103" t="n">
        <v>1.07</v>
      </c>
      <c r="AG508" s="91" t="inlineStr">
        <is>
          <t>Normal</t>
        </is>
      </c>
      <c r="AH508" s="100" t="n">
        <v>0</v>
      </c>
      <c r="AI508" s="101" t="n">
        <v>0</v>
      </c>
      <c r="AJ508" s="92" t="inlineStr">
        <is>
          <t>N</t>
        </is>
      </c>
      <c r="AK508" s="96" t="n"/>
      <c r="AL508" s="91" t="inlineStr">
        <is>
          <t>n/a</t>
        </is>
      </c>
      <c r="AM508" s="93" t="n"/>
      <c r="AN508" s="92" t="inlineStr">
        <is>
          <t>None</t>
        </is>
      </c>
      <c r="AO508" s="102" t="n">
        <v>0</v>
      </c>
      <c r="AP508" s="103" t="n">
        <v>1.86</v>
      </c>
      <c r="AQ508" s="102" t="n">
        <v>87</v>
      </c>
      <c r="AR508" s="91" t="inlineStr">
        <is>
          <t>N</t>
        </is>
      </c>
      <c r="AS508" s="104" t="n">
        <v>2.34</v>
      </c>
      <c r="AT508" s="92">
        <f>IF(AND(P508="52-wk high",T508&gt;=Settings!$B$7),"Y","N")</f>
        <v/>
      </c>
      <c r="AU508" s="91">
        <f>IF(AND(AD508&gt;=Settings!$B$8,M508&gt;0),"Y","N")</f>
        <v/>
      </c>
      <c r="AV508" s="91">
        <f>IF(OR(AH508&gt;Settings!$B$9,AI508&gt;Settings!$B$9),"Y","N")</f>
        <v/>
      </c>
      <c r="AW508" s="91">
        <f>IF(AJ508&lt;&gt;"Y","n/a",IF(AND(M508&gt;0,AK508&gt;Settings!$B$10),"Y","N"))</f>
        <v/>
      </c>
      <c r="AX508" s="91">
        <f>IF(AO508&gt;=Settings!$B$11,"Y","N")</f>
        <v/>
      </c>
      <c r="AY508" s="99">
        <f>(AT508="Y")+(AU508="Y")+(AV508="Y")+(AW508="Y")+(AX508="Y")</f>
        <v/>
      </c>
      <c r="AZ508" s="94">
        <f>IF(AY508=0,"None",_xlfn.TEXTJOIN(", ",TRUE(),IF(AT508="Y","Breakout",""),IF(AU508="Y","Accumulation",""),IF(AV508="Y","Institutional buying",""),IF(AW508="Y","Long buildup",""),IF(AX508="Y","Momentum leader","")))</f>
        <v/>
      </c>
      <c r="BA508" s="94">
        <f>IF(BW508="","","Passes "&amp;AY508&amp;" of 5 buy-side scans"&amp;IF(G508="Y","; RED FLAG: filter out using Red flag column",""))</f>
        <v/>
      </c>
      <c r="BB508" s="91" t="inlineStr">
        <is>
          <t>None</t>
        </is>
      </c>
      <c r="BC508" s="92" t="inlineStr">
        <is>
          <t>N</t>
        </is>
      </c>
      <c r="BD508" s="94" t="n"/>
      <c r="BE508" s="94" t="n"/>
      <c r="BF508" s="92">
        <f>IF(R508*100000&gt;=Settings!$B$5,"Y","N")</f>
        <v/>
      </c>
      <c r="BG508" s="91">
        <f>IF(F508&gt;Settings!$B$6,"Y","N")</f>
        <v/>
      </c>
      <c r="BH508" s="97" t="n">
        <v>-3.07</v>
      </c>
      <c r="BI508" s="96" t="n">
        <v>6.7</v>
      </c>
      <c r="BJ508" s="96" t="n">
        <v>-1.11</v>
      </c>
      <c r="BK508" s="96" t="n">
        <v>18.56</v>
      </c>
      <c r="BL508" s="96" t="n">
        <v>36.39</v>
      </c>
      <c r="BM508" s="96" t="n">
        <v>31.76</v>
      </c>
      <c r="BN508" s="97" t="n">
        <v>4.35</v>
      </c>
      <c r="BO508" s="96" t="n">
        <v>7.66</v>
      </c>
      <c r="BP508" s="96" t="n">
        <v>13.24</v>
      </c>
      <c r="BQ508" s="96" t="n">
        <v>19.8</v>
      </c>
      <c r="BR508" s="91" t="inlineStr">
        <is>
          <t>Stacked up</t>
        </is>
      </c>
      <c r="BS508" s="91" t="inlineStr">
        <is>
          <t>None</t>
        </is>
      </c>
      <c r="BT508" s="96" t="n">
        <v>62.3</v>
      </c>
      <c r="BU508" s="91" t="inlineStr">
        <is>
          <t>N</t>
        </is>
      </c>
      <c r="BV508" s="99">
        <f>IF(OR(BF508&lt;&gt;"Y",BG508&lt;&gt;"Y"),"",(AND(ISNUMBER(BQ508),BQ508&gt;0))+(BR508="Stacked up")+(AND(ISNUMBER(BH508),BH508&gt;=-Settings!$B$17))+(AND(ISNUMBER(BK508),ISNUMBER(BM508),BK508&gt;0,BM508&gt;0))+(AND(ISNUMBER(AQ508),AQ508&gt;=Settings!$B$18))+(AND(ISNUMBER(BT508),BT508&gt;=Settings!$B$19,BT508&lt;=Settings!$B$20))+(AND(ISNUMBER(AS508),AS508&gt;0))+(AND(ISNUMBER(T508),ISNUMBER(M508),T508&gt;=Settings!$B$21,M508&gt;0))+(AND(ISNUMBER(AD508),ISNUMBER(M508),AD508&gt;=Settings!$B$22,M508&gt;0))+(AY508&gt;=1))</f>
        <v/>
      </c>
      <c r="BW508" s="91">
        <f>IF(OR(AY508=0,BF508&lt;&gt;"Y",BG508&lt;&gt;"Y"),"",1+SUMPRODUCT(($A$6:$A$2604=A508)*($AY$6:$AY$2604&gt;0)*($BF$6:$BF$2604="Y")*($BG$6:$BG$2604="Y")*(($AY$6:$AY$2604&gt;AY508)+($AY$6:$AY$2604=AY508)*($AD$6:$AD$2604&gt;AD508))))</f>
        <v/>
      </c>
    </row>
    <row r="509" ht="23.85" customHeight="1" s="55">
      <c r="A509" s="90" t="n">
        <v>46296</v>
      </c>
      <c r="B509" s="91" t="inlineStr">
        <is>
          <t>HAPPYFORGE</t>
        </is>
      </c>
      <c r="C509" s="91" t="inlineStr">
        <is>
          <t>INE330T01021</t>
        </is>
      </c>
      <c r="D509" s="91" t="inlineStr">
        <is>
          <t>Capital Goods</t>
        </is>
      </c>
      <c r="E509" s="91" t="inlineStr">
        <is>
          <t>Microcap 250</t>
        </is>
      </c>
      <c r="F509" s="93" t="n">
        <v>18915</v>
      </c>
      <c r="G509" s="92" t="inlineStr">
        <is>
          <t>N</t>
        </is>
      </c>
      <c r="H509" s="94" t="n"/>
      <c r="I509" s="91" t="inlineStr">
        <is>
          <t>N</t>
        </is>
      </c>
      <c r="J509" s="92">
        <f>IF(K509="","N","Y")</f>
        <v/>
      </c>
      <c r="K509" s="94">
        <f>_xlfn.TEXTJOIN("; ",TRUE,IF(P509="52-wk low","52-wk low",""),IF(AND(AD509&gt;=Settings!$B$12,M509&lt;0),"Distribution",""),IF(AND(AJ509="Y",M509&lt;0,AK509&lt;-Settings!$B$13),"Long unwinding",""),IF(AND(AJ509="Y",M509&lt;0,AK509&gt;Settings!$B$13),"Short buildup",""))</f>
        <v/>
      </c>
      <c r="L509" s="95" t="n">
        <v>2003.7</v>
      </c>
      <c r="M509" s="96" t="n">
        <v>-3.07</v>
      </c>
      <c r="N509" s="93" t="n">
        <v>2116</v>
      </c>
      <c r="O509" s="91" t="inlineStr">
        <is>
          <t>None</t>
        </is>
      </c>
      <c r="P509" s="91" t="inlineStr">
        <is>
          <t>None</t>
        </is>
      </c>
      <c r="Q509" s="97" t="n">
        <v>1</v>
      </c>
      <c r="R509" s="96" t="n">
        <v>0.76</v>
      </c>
      <c r="S509" s="96" t="n">
        <v>1.32</v>
      </c>
      <c r="T509" s="96" t="n">
        <v>0.9399999999999999</v>
      </c>
      <c r="U509" s="96" t="n">
        <v>0.87</v>
      </c>
      <c r="V509" s="103" t="n">
        <v>0.66</v>
      </c>
      <c r="W509" s="102" t="n">
        <v>2</v>
      </c>
      <c r="X509" s="93" t="n"/>
      <c r="Y509" s="91" t="inlineStr">
        <is>
          <t>None</t>
        </is>
      </c>
      <c r="Z509" s="99" t="n">
        <v>63.3</v>
      </c>
      <c r="AA509" s="96" t="n">
        <v>1.04</v>
      </c>
      <c r="AB509" s="96" t="n">
        <v>1.14</v>
      </c>
      <c r="AC509" s="96" t="n">
        <v>1.37</v>
      </c>
      <c r="AD509" s="96" t="n">
        <v>1.14</v>
      </c>
      <c r="AE509" s="96" t="n">
        <v>0.98</v>
      </c>
      <c r="AF509" s="103" t="n">
        <v>1.08</v>
      </c>
      <c r="AG509" s="91" t="inlineStr">
        <is>
          <t>Normal</t>
        </is>
      </c>
      <c r="AH509" s="100" t="n">
        <v>0</v>
      </c>
      <c r="AI509" s="101" t="n">
        <v>0</v>
      </c>
      <c r="AJ509" s="92" t="inlineStr">
        <is>
          <t>N</t>
        </is>
      </c>
      <c r="AK509" s="96" t="n"/>
      <c r="AL509" s="91" t="inlineStr">
        <is>
          <t>n/a</t>
        </is>
      </c>
      <c r="AM509" s="93" t="n"/>
      <c r="AN509" s="92" t="inlineStr">
        <is>
          <t>None</t>
        </is>
      </c>
      <c r="AO509" s="102" t="n">
        <v>0</v>
      </c>
      <c r="AP509" s="103" t="n">
        <v>3.27</v>
      </c>
      <c r="AQ509" s="102" t="n">
        <v>97</v>
      </c>
      <c r="AR509" s="91" t="inlineStr">
        <is>
          <t>N</t>
        </is>
      </c>
      <c r="AS509" s="104" t="n">
        <v>5.9</v>
      </c>
      <c r="AT509" s="92">
        <f>IF(AND(P509="52-wk high",T509&gt;=Settings!$B$7),"Y","N")</f>
        <v/>
      </c>
      <c r="AU509" s="91">
        <f>IF(AND(AD509&gt;=Settings!$B$8,M509&gt;0),"Y","N")</f>
        <v/>
      </c>
      <c r="AV509" s="91">
        <f>IF(OR(AH509&gt;Settings!$B$9,AI509&gt;Settings!$B$9),"Y","N")</f>
        <v/>
      </c>
      <c r="AW509" s="91">
        <f>IF(AJ509&lt;&gt;"Y","n/a",IF(AND(M509&gt;0,AK509&gt;Settings!$B$10),"Y","N"))</f>
        <v/>
      </c>
      <c r="AX509" s="91">
        <f>IF(AO509&gt;=Settings!$B$11,"Y","N")</f>
        <v/>
      </c>
      <c r="AY509" s="99">
        <f>(AT509="Y")+(AU509="Y")+(AV509="Y")+(AW509="Y")+(AX509="Y")</f>
        <v/>
      </c>
      <c r="AZ509" s="94">
        <f>IF(AY509=0,"None",_xlfn.TEXTJOIN(", ",TRUE(),IF(AT509="Y","Breakout",""),IF(AU509="Y","Accumulation",""),IF(AV509="Y","Institutional buying",""),IF(AW509="Y","Long buildup",""),IF(AX509="Y","Momentum leader","")))</f>
        <v/>
      </c>
      <c r="BA509" s="94">
        <f>IF(BW509="","","Passes "&amp;AY509&amp;" of 5 buy-side scans"&amp;IF(G509="Y","; RED FLAG: filter out using Red flag column",""))</f>
        <v/>
      </c>
      <c r="BB509" s="91" t="inlineStr">
        <is>
          <t>None</t>
        </is>
      </c>
      <c r="BC509" s="92" t="inlineStr">
        <is>
          <t>Y</t>
        </is>
      </c>
      <c r="BD509" s="94" t="inlineStr">
        <is>
          <t>PE &gt; 50; &gt;100% move in 365 days; High-low range &gt;100% in 6 months; High-low range &gt;150% in 12 months</t>
        </is>
      </c>
      <c r="BE509" s="94" t="n"/>
      <c r="BF509" s="92">
        <f>IF(R509*100000&gt;=Settings!$B$5,"Y","N")</f>
        <v/>
      </c>
      <c r="BG509" s="91">
        <f>IF(F509&gt;Settings!$B$6,"Y","N")</f>
        <v/>
      </c>
      <c r="BH509" s="97" t="n">
        <v>-18.88</v>
      </c>
      <c r="BI509" s="96" t="n">
        <v>-3.89</v>
      </c>
      <c r="BJ509" s="96" t="n">
        <v>-17.22</v>
      </c>
      <c r="BK509" s="96" t="n">
        <v>30.78</v>
      </c>
      <c r="BL509" s="96" t="n">
        <v>69.06999999999999</v>
      </c>
      <c r="BM509" s="96" t="n">
        <v>117.03</v>
      </c>
      <c r="BN509" s="97" t="n">
        <v>-4.91</v>
      </c>
      <c r="BO509" s="96" t="n">
        <v>-1.02</v>
      </c>
      <c r="BP509" s="96" t="n">
        <v>9.380000000000001</v>
      </c>
      <c r="BQ509" s="96" t="n">
        <v>26.18</v>
      </c>
      <c r="BR509" s="91" t="inlineStr">
        <is>
          <t>Mixed</t>
        </is>
      </c>
      <c r="BS509" s="91" t="inlineStr">
        <is>
          <t>None</t>
        </is>
      </c>
      <c r="BT509" s="96" t="n">
        <v>34.3</v>
      </c>
      <c r="BU509" s="91" t="inlineStr">
        <is>
          <t>N</t>
        </is>
      </c>
      <c r="BV509" s="99">
        <f>IF(OR(BF509&lt;&gt;"Y",BG509&lt;&gt;"Y"),"",(AND(ISNUMBER(BQ509),BQ509&gt;0))+(BR509="Stacked up")+(AND(ISNUMBER(BH509),BH509&gt;=-Settings!$B$17))+(AND(ISNUMBER(BK509),ISNUMBER(BM509),BK509&gt;0,BM509&gt;0))+(AND(ISNUMBER(AQ509),AQ509&gt;=Settings!$B$18))+(AND(ISNUMBER(BT509),BT509&gt;=Settings!$B$19,BT509&lt;=Settings!$B$20))+(AND(ISNUMBER(AS509),AS509&gt;0))+(AND(ISNUMBER(T509),ISNUMBER(M509),T509&gt;=Settings!$B$21,M509&gt;0))+(AND(ISNUMBER(AD509),ISNUMBER(M509),AD509&gt;=Settings!$B$22,M509&gt;0))+(AY509&gt;=1))</f>
        <v/>
      </c>
      <c r="BW509" s="91">
        <f>IF(OR(AY509=0,BF509&lt;&gt;"Y",BG509&lt;&gt;"Y"),"",1+SUMPRODUCT(($A$6:$A$2604=A509)*($AY$6:$AY$2604&gt;0)*($BF$6:$BF$2604="Y")*($BG$6:$BG$2604="Y")*(($AY$6:$AY$2604&gt;AY509)+($AY$6:$AY$2604=AY509)*($AD$6:$AD$2604&gt;AD509))))</f>
        <v/>
      </c>
    </row>
    <row r="510" ht="23.85" customHeight="1" s="55">
      <c r="A510" s="90" t="n">
        <v>46296</v>
      </c>
      <c r="B510" s="91" t="inlineStr">
        <is>
          <t>AEQUS</t>
        </is>
      </c>
      <c r="C510" s="91" t="inlineStr">
        <is>
          <t>INE947N01017</t>
        </is>
      </c>
      <c r="D510" s="91" t="inlineStr">
        <is>
          <t>Capital Goods</t>
        </is>
      </c>
      <c r="E510" s="91" t="inlineStr">
        <is>
          <t>Microcap 250</t>
        </is>
      </c>
      <c r="F510" s="93" t="n">
        <v>18447</v>
      </c>
      <c r="G510" s="92" t="inlineStr">
        <is>
          <t>Y</t>
        </is>
      </c>
      <c r="H510" s="94" t="inlineStr">
        <is>
          <t>Long-term ASM Stage 1</t>
        </is>
      </c>
      <c r="I510" s="91" t="inlineStr">
        <is>
          <t>N</t>
        </is>
      </c>
      <c r="J510" s="92">
        <f>IF(K510="","N","Y")</f>
        <v/>
      </c>
      <c r="K510" s="94">
        <f>_xlfn.TEXTJOIN("; ",TRUE,IF(P510="52-wk low","52-wk low",""),IF(AND(AD510&gt;=Settings!$B$12,M510&lt;0),"Distribution",""),IF(AND(AJ510="Y",M510&lt;0,AK510&lt;-Settings!$B$13),"Long unwinding",""),IF(AND(AJ510="Y",M510&lt;0,AK510&gt;Settings!$B$13),"Short buildup",""))</f>
        <v/>
      </c>
      <c r="L510" s="95" t="n">
        <v>275.05</v>
      </c>
      <c r="M510" s="96" t="n">
        <v>-1.59</v>
      </c>
      <c r="N510" s="93" t="n">
        <v>1396</v>
      </c>
      <c r="O510" s="91" t="inlineStr">
        <is>
          <t>None</t>
        </is>
      </c>
      <c r="P510" s="91" t="inlineStr">
        <is>
          <t>None</t>
        </is>
      </c>
      <c r="Q510" s="97" t="n">
        <v>57.56</v>
      </c>
      <c r="R510" s="96" t="n">
        <v>50.51</v>
      </c>
      <c r="S510" s="96" t="n">
        <v>1.19</v>
      </c>
      <c r="T510" s="96" t="n">
        <v>1.56</v>
      </c>
      <c r="U510" s="96" t="n">
        <v>1.04</v>
      </c>
      <c r="V510" s="103" t="n">
        <v>0.91</v>
      </c>
      <c r="W510" s="102" t="n">
        <v>4</v>
      </c>
      <c r="X510" s="93" t="n">
        <v>243</v>
      </c>
      <c r="Y510" s="91" t="inlineStr">
        <is>
          <t>None</t>
        </is>
      </c>
      <c r="Z510" s="99" t="n">
        <v>47.58</v>
      </c>
      <c r="AA510" s="96" t="n">
        <v>1.09</v>
      </c>
      <c r="AB510" s="96" t="n">
        <v>1.08</v>
      </c>
      <c r="AC510" s="96" t="n">
        <v>1.52</v>
      </c>
      <c r="AD510" s="96" t="n">
        <v>1.85</v>
      </c>
      <c r="AE510" s="96" t="n">
        <v>1.64</v>
      </c>
      <c r="AF510" s="103" t="n">
        <v>1.24</v>
      </c>
      <c r="AG510" s="91" t="inlineStr">
        <is>
          <t>Normal</t>
        </is>
      </c>
      <c r="AH510" s="100" t="n">
        <v>0</v>
      </c>
      <c r="AI510" s="101" t="n">
        <v>0</v>
      </c>
      <c r="AJ510" s="92" t="inlineStr">
        <is>
          <t>N</t>
        </is>
      </c>
      <c r="AK510" s="96" t="n"/>
      <c r="AL510" s="91" t="inlineStr">
        <is>
          <t>n/a</t>
        </is>
      </c>
      <c r="AM510" s="93" t="n"/>
      <c r="AN510" s="92" t="inlineStr">
        <is>
          <t>None</t>
        </is>
      </c>
      <c r="AO510" s="102" t="n">
        <v>0</v>
      </c>
      <c r="AP510" s="103" t="n"/>
      <c r="AQ510" s="102" t="n"/>
      <c r="AR510" s="91" t="inlineStr">
        <is>
          <t>N</t>
        </is>
      </c>
      <c r="AS510" s="104" t="n">
        <v>5.9</v>
      </c>
      <c r="AT510" s="92">
        <f>IF(AND(P510="52-wk high",T510&gt;=Settings!$B$7),"Y","N")</f>
        <v/>
      </c>
      <c r="AU510" s="91">
        <f>IF(AND(AD510&gt;=Settings!$B$8,M510&gt;0),"Y","N")</f>
        <v/>
      </c>
      <c r="AV510" s="91">
        <f>IF(OR(AH510&gt;Settings!$B$9,AI510&gt;Settings!$B$9),"Y","N")</f>
        <v/>
      </c>
      <c r="AW510" s="91">
        <f>IF(AJ510&lt;&gt;"Y","n/a",IF(AND(M510&gt;0,AK510&gt;Settings!$B$10),"Y","N"))</f>
        <v/>
      </c>
      <c r="AX510" s="91">
        <f>IF(AO510&gt;=Settings!$B$11,"Y","N")</f>
        <v/>
      </c>
      <c r="AY510" s="99">
        <f>(AT510="Y")+(AU510="Y")+(AV510="Y")+(AW510="Y")+(AX510="Y")</f>
        <v/>
      </c>
      <c r="AZ510" s="94">
        <f>IF(AY510=0,"None",_xlfn.TEXTJOIN(", ",TRUE(),IF(AT510="Y","Breakout",""),IF(AU510="Y","Accumulation",""),IF(AV510="Y","Institutional buying",""),IF(AW510="Y","Long buildup",""),IF(AX510="Y","Momentum leader","")))</f>
        <v/>
      </c>
      <c r="BA510" s="94">
        <f>IF(BW510="","","Passes "&amp;AY510&amp;" of 5 buy-side scans"&amp;IF(G510="Y","; RED FLAG: filter out using Red flag column",""))</f>
        <v/>
      </c>
      <c r="BB510" s="91" t="inlineStr">
        <is>
          <t>None</t>
        </is>
      </c>
      <c r="BC510" s="92" t="inlineStr">
        <is>
          <t>Y</t>
        </is>
      </c>
      <c r="BD510" s="94" t="inlineStr">
        <is>
          <t>EPS zero</t>
        </is>
      </c>
      <c r="BE510" s="94" t="n"/>
      <c r="BF510" s="92">
        <f>IF(R510*100000&gt;=Settings!$B$5,"Y","N")</f>
        <v/>
      </c>
      <c r="BG510" s="91">
        <f>IF(F510&gt;Settings!$B$6,"Y","N")</f>
        <v/>
      </c>
      <c r="BH510" s="97" t="n">
        <v>-3.81</v>
      </c>
      <c r="BI510" s="96" t="n">
        <v>13.29</v>
      </c>
      <c r="BJ510" s="96" t="n">
        <v>11.14</v>
      </c>
      <c r="BK510" s="96" t="n">
        <v>15.64</v>
      </c>
      <c r="BL510" s="96" t="n">
        <v>123.78</v>
      </c>
      <c r="BM510" s="96" t="n"/>
      <c r="BN510" s="97" t="n">
        <v>10.28</v>
      </c>
      <c r="BO510" s="96" t="n">
        <v>14.01</v>
      </c>
      <c r="BP510" s="96" t="n">
        <v>21.74</v>
      </c>
      <c r="BQ510" s="96" t="n">
        <v>35.76</v>
      </c>
      <c r="BR510" s="91" t="inlineStr">
        <is>
          <t>Stacked up</t>
        </is>
      </c>
      <c r="BS510" s="91" t="inlineStr">
        <is>
          <t>None</t>
        </is>
      </c>
      <c r="BT510" s="96" t="n">
        <v>77.5</v>
      </c>
      <c r="BU510" s="91" t="inlineStr">
        <is>
          <t>N</t>
        </is>
      </c>
      <c r="BV510" s="99">
        <f>IF(OR(BF510&lt;&gt;"Y",BG510&lt;&gt;"Y"),"",(AND(ISNUMBER(BQ510),BQ510&gt;0))+(BR510="Stacked up")+(AND(ISNUMBER(BH510),BH510&gt;=-Settings!$B$17))+(AND(ISNUMBER(BK510),ISNUMBER(BM510),BK510&gt;0,BM510&gt;0))+(AND(ISNUMBER(AQ510),AQ510&gt;=Settings!$B$18))+(AND(ISNUMBER(BT510),BT510&gt;=Settings!$B$19,BT510&lt;=Settings!$B$20))+(AND(ISNUMBER(AS510),AS510&gt;0))+(AND(ISNUMBER(T510),ISNUMBER(M510),T510&gt;=Settings!$B$21,M510&gt;0))+(AND(ISNUMBER(AD510),ISNUMBER(M510),AD510&gt;=Settings!$B$22,M510&gt;0))+(AY510&gt;=1))</f>
        <v/>
      </c>
      <c r="BW510" s="91">
        <f>IF(OR(AY510=0,BF510&lt;&gt;"Y",BG510&lt;&gt;"Y"),"",1+SUMPRODUCT(($A$6:$A$2604=A510)*($AY$6:$AY$2604&gt;0)*($BF$6:$BF$2604="Y")*($BG$6:$BG$2604="Y")*(($AY$6:$AY$2604&gt;AY510)+($AY$6:$AY$2604=AY510)*($AD$6:$AD$2604&gt;AD510))))</f>
        <v/>
      </c>
    </row>
    <row r="511" ht="23.85" customHeight="1" s="55">
      <c r="A511" s="90" t="n">
        <v>46296</v>
      </c>
      <c r="B511" s="91" t="inlineStr">
        <is>
          <t>RATNAMANI</t>
        </is>
      </c>
      <c r="C511" s="91" t="inlineStr">
        <is>
          <t>INE703B01027</t>
        </is>
      </c>
      <c r="D511" s="91" t="inlineStr">
        <is>
          <t>Capital Goods</t>
        </is>
      </c>
      <c r="E511" s="91" t="inlineStr">
        <is>
          <t>Microcap 250</t>
        </is>
      </c>
      <c r="F511" s="93" t="n">
        <v>18360</v>
      </c>
      <c r="G511" s="92" t="inlineStr">
        <is>
          <t>N</t>
        </is>
      </c>
      <c r="H511" s="94" t="n"/>
      <c r="I511" s="91" t="inlineStr">
        <is>
          <t>N</t>
        </is>
      </c>
      <c r="J511" s="92">
        <f>IF(K511="","N","Y")</f>
        <v/>
      </c>
      <c r="K511" s="94">
        <f>_xlfn.TEXTJOIN("; ",TRUE,IF(P511="52-wk low","52-wk low",""),IF(AND(AD511&gt;=Settings!$B$12,M511&lt;0),"Distribution",""),IF(AND(AJ511="Y",M511&lt;0,AK511&lt;-Settings!$B$13),"Long unwinding",""),IF(AND(AJ511="Y",M511&lt;0,AK511&gt;Settings!$B$13),"Short buildup",""))</f>
        <v/>
      </c>
      <c r="L511" s="95" t="n">
        <v>2619.4</v>
      </c>
      <c r="M511" s="96" t="n">
        <v>-3.89</v>
      </c>
      <c r="N511" s="93" t="n">
        <v>2325</v>
      </c>
      <c r="O511" s="91" t="inlineStr">
        <is>
          <t>None</t>
        </is>
      </c>
      <c r="P511" s="91" t="inlineStr">
        <is>
          <t>None</t>
        </is>
      </c>
      <c r="Q511" s="97" t="n">
        <v>0.46</v>
      </c>
      <c r="R511" s="96" t="n">
        <v>0.5600000000000001</v>
      </c>
      <c r="S511" s="96" t="n">
        <v>0.82</v>
      </c>
      <c r="T511" s="96" t="n">
        <v>0.48</v>
      </c>
      <c r="U511" s="96" t="n">
        <v>0.66</v>
      </c>
      <c r="V511" s="103" t="n">
        <v>0.83</v>
      </c>
      <c r="W511" s="102" t="n">
        <v>0</v>
      </c>
      <c r="X511" s="93" t="n"/>
      <c r="Y511" s="91" t="inlineStr">
        <is>
          <t>None</t>
        </is>
      </c>
      <c r="Z511" s="99" t="n">
        <v>50.27</v>
      </c>
      <c r="AA511" s="96" t="n">
        <v>1.14</v>
      </c>
      <c r="AB511" s="96" t="n">
        <v>1.05</v>
      </c>
      <c r="AC511" s="96" t="n">
        <v>0.97</v>
      </c>
      <c r="AD511" s="96" t="n">
        <v>0.7</v>
      </c>
      <c r="AE511" s="96" t="n">
        <v>0.8100000000000001</v>
      </c>
      <c r="AF511" s="103" t="n">
        <v>1.05</v>
      </c>
      <c r="AG511" s="91" t="inlineStr">
        <is>
          <t>Normal</t>
        </is>
      </c>
      <c r="AH511" s="100" t="n">
        <v>0</v>
      </c>
      <c r="AI511" s="101" t="n">
        <v>0</v>
      </c>
      <c r="AJ511" s="92" t="inlineStr">
        <is>
          <t>N</t>
        </is>
      </c>
      <c r="AK511" s="96" t="n"/>
      <c r="AL511" s="91" t="inlineStr">
        <is>
          <t>n/a</t>
        </is>
      </c>
      <c r="AM511" s="93" t="n"/>
      <c r="AN511" s="92" t="inlineStr">
        <is>
          <t>None</t>
        </is>
      </c>
      <c r="AO511" s="102" t="n">
        <v>0</v>
      </c>
      <c r="AP511" s="103" t="n">
        <v>1.05</v>
      </c>
      <c r="AQ511" s="102" t="n">
        <v>65</v>
      </c>
      <c r="AR511" s="91" t="inlineStr">
        <is>
          <t>N</t>
        </is>
      </c>
      <c r="AS511" s="104" t="n">
        <v>5.9</v>
      </c>
      <c r="AT511" s="92">
        <f>IF(AND(P511="52-wk high",T511&gt;=Settings!$B$7),"Y","N")</f>
        <v/>
      </c>
      <c r="AU511" s="91">
        <f>IF(AND(AD511&gt;=Settings!$B$8,M511&gt;0),"Y","N")</f>
        <v/>
      </c>
      <c r="AV511" s="91">
        <f>IF(OR(AH511&gt;Settings!$B$9,AI511&gt;Settings!$B$9),"Y","N")</f>
        <v/>
      </c>
      <c r="AW511" s="91">
        <f>IF(AJ511&lt;&gt;"Y","n/a",IF(AND(M511&gt;0,AK511&gt;Settings!$B$10),"Y","N"))</f>
        <v/>
      </c>
      <c r="AX511" s="91">
        <f>IF(AO511&gt;=Settings!$B$11,"Y","N")</f>
        <v/>
      </c>
      <c r="AY511" s="99">
        <f>(AT511="Y")+(AU511="Y")+(AV511="Y")+(AW511="Y")+(AX511="Y")</f>
        <v/>
      </c>
      <c r="AZ511" s="94">
        <f>IF(AY511=0,"None",_xlfn.TEXTJOIN(", ",TRUE(),IF(AT511="Y","Breakout",""),IF(AU511="Y","Accumulation",""),IF(AV511="Y","Institutional buying",""),IF(AW511="Y","Long buildup",""),IF(AX511="Y","Momentum leader","")))</f>
        <v/>
      </c>
      <c r="BA511" s="94">
        <f>IF(BW511="","","Passes "&amp;AY511&amp;" of 5 buy-side scans"&amp;IF(G511="Y","; RED FLAG: filter out using Red flag column",""))</f>
        <v/>
      </c>
      <c r="BB511" s="91" t="inlineStr">
        <is>
          <t>None</t>
        </is>
      </c>
      <c r="BC511" s="92" t="inlineStr">
        <is>
          <t>N</t>
        </is>
      </c>
      <c r="BD511" s="94" t="n"/>
      <c r="BE511" s="94" t="n"/>
      <c r="BF511" s="92">
        <f>IF(R511*100000&gt;=Settings!$B$5,"Y","N")</f>
        <v/>
      </c>
      <c r="BG511" s="91">
        <f>IF(F511&gt;Settings!$B$6,"Y","N")</f>
        <v/>
      </c>
      <c r="BH511" s="97" t="n">
        <v>-21.69</v>
      </c>
      <c r="BI511" s="96" t="n">
        <v>-7.25</v>
      </c>
      <c r="BJ511" s="96" t="n">
        <v>0.55</v>
      </c>
      <c r="BK511" s="96" t="n">
        <v>5.63</v>
      </c>
      <c r="BL511" s="96" t="n">
        <v>16.1</v>
      </c>
      <c r="BM511" s="96" t="n">
        <v>8.49</v>
      </c>
      <c r="BN511" s="97" t="n">
        <v>-3.85</v>
      </c>
      <c r="BO511" s="96" t="n">
        <v>-0.78</v>
      </c>
      <c r="BP511" s="96" t="n">
        <v>1.64</v>
      </c>
      <c r="BQ511" s="96" t="n">
        <v>4.12</v>
      </c>
      <c r="BR511" s="91" t="inlineStr">
        <is>
          <t>Mixed</t>
        </is>
      </c>
      <c r="BS511" s="91" t="inlineStr">
        <is>
          <t>None</t>
        </is>
      </c>
      <c r="BT511" s="96" t="n">
        <v>38.6</v>
      </c>
      <c r="BU511" s="91" t="inlineStr">
        <is>
          <t>N</t>
        </is>
      </c>
      <c r="BV511" s="99">
        <f>IF(OR(BF511&lt;&gt;"Y",BG511&lt;&gt;"Y"),"",(AND(ISNUMBER(BQ511),BQ511&gt;0))+(BR511="Stacked up")+(AND(ISNUMBER(BH511),BH511&gt;=-Settings!$B$17))+(AND(ISNUMBER(BK511),ISNUMBER(BM511),BK511&gt;0,BM511&gt;0))+(AND(ISNUMBER(AQ511),AQ511&gt;=Settings!$B$18))+(AND(ISNUMBER(BT511),BT511&gt;=Settings!$B$19,BT511&lt;=Settings!$B$20))+(AND(ISNUMBER(AS511),AS511&gt;0))+(AND(ISNUMBER(T511),ISNUMBER(M511),T511&gt;=Settings!$B$21,M511&gt;0))+(AND(ISNUMBER(AD511),ISNUMBER(M511),AD511&gt;=Settings!$B$22,M511&gt;0))+(AY511&gt;=1))</f>
        <v/>
      </c>
      <c r="BW511" s="91">
        <f>IF(OR(AY511=0,BF511&lt;&gt;"Y",BG511&lt;&gt;"Y"),"",1+SUMPRODUCT(($A$6:$A$2604=A511)*($AY$6:$AY$2604&gt;0)*($BF$6:$BF$2604="Y")*($BG$6:$BG$2604="Y")*(($AY$6:$AY$2604&gt;AY511)+($AY$6:$AY$2604=AY511)*($AD$6:$AD$2604&gt;AD511))))</f>
        <v/>
      </c>
    </row>
    <row r="512" ht="23.85" customHeight="1" s="55">
      <c r="A512" s="90" t="n">
        <v>46296</v>
      </c>
      <c r="B512" s="91" t="inlineStr">
        <is>
          <t>CHALET</t>
        </is>
      </c>
      <c r="C512" s="91" t="inlineStr">
        <is>
          <t>INE427F01016</t>
        </is>
      </c>
      <c r="D512" s="91" t="inlineStr">
        <is>
          <t>Consumer Services</t>
        </is>
      </c>
      <c r="E512" s="91" t="inlineStr">
        <is>
          <t>Microcap 250</t>
        </is>
      </c>
      <c r="F512" s="93" t="n">
        <v>18182</v>
      </c>
      <c r="G512" s="92" t="inlineStr">
        <is>
          <t>N</t>
        </is>
      </c>
      <c r="H512" s="94" t="n"/>
      <c r="I512" s="91" t="inlineStr">
        <is>
          <t>N</t>
        </is>
      </c>
      <c r="J512" s="92">
        <f>IF(K512="","N","Y")</f>
        <v/>
      </c>
      <c r="K512" s="94">
        <f>_xlfn.TEXTJOIN("; ",TRUE,IF(P512="52-wk low","52-wk low",""),IF(AND(AD512&gt;=Settings!$B$12,M512&lt;0),"Distribution",""),IF(AND(AJ512="Y",M512&lt;0,AK512&lt;-Settings!$B$13),"Long unwinding",""),IF(AND(AJ512="Y",M512&lt;0,AK512&gt;Settings!$B$13),"Short buildup",""))</f>
        <v/>
      </c>
      <c r="L512" s="95" t="n">
        <v>830.25</v>
      </c>
      <c r="M512" s="96" t="n">
        <v>-1.77</v>
      </c>
      <c r="N512" s="93" t="n">
        <v>1511</v>
      </c>
      <c r="O512" s="91" t="inlineStr">
        <is>
          <t>None</t>
        </is>
      </c>
      <c r="P512" s="91" t="inlineStr">
        <is>
          <t>None</t>
        </is>
      </c>
      <c r="Q512" s="97" t="n">
        <v>1.43</v>
      </c>
      <c r="R512" s="96" t="n">
        <v>1.73</v>
      </c>
      <c r="S512" s="96" t="n">
        <v>0.84</v>
      </c>
      <c r="T512" s="96" t="n">
        <v>0.79</v>
      </c>
      <c r="U512" s="96" t="n">
        <v>0.84</v>
      </c>
      <c r="V512" s="103" t="n">
        <v>1.02</v>
      </c>
      <c r="W512" s="102" t="n">
        <v>2</v>
      </c>
      <c r="X512" s="93" t="n"/>
      <c r="Y512" s="91" t="inlineStr">
        <is>
          <t>None</t>
        </is>
      </c>
      <c r="Z512" s="99" t="n">
        <v>48.17</v>
      </c>
      <c r="AA512" s="96" t="n">
        <v>1.02</v>
      </c>
      <c r="AB512" s="96" t="n">
        <v>0.98</v>
      </c>
      <c r="AC512" s="96" t="n">
        <v>0.76</v>
      </c>
      <c r="AD512" s="96" t="n">
        <v>0.8100000000000001</v>
      </c>
      <c r="AE512" s="96" t="n">
        <v>0.78</v>
      </c>
      <c r="AF512" s="103" t="n">
        <v>1.02</v>
      </c>
      <c r="AG512" s="91" t="inlineStr">
        <is>
          <t>Normal</t>
        </is>
      </c>
      <c r="AH512" s="100" t="n">
        <v>0</v>
      </c>
      <c r="AI512" s="101" t="n">
        <v>0</v>
      </c>
      <c r="AJ512" s="92" t="inlineStr">
        <is>
          <t>N</t>
        </is>
      </c>
      <c r="AK512" s="96" t="n"/>
      <c r="AL512" s="91" t="inlineStr">
        <is>
          <t>n/a</t>
        </is>
      </c>
      <c r="AM512" s="93" t="n"/>
      <c r="AN512" s="92" t="inlineStr">
        <is>
          <t>None</t>
        </is>
      </c>
      <c r="AO512" s="102" t="n">
        <v>0</v>
      </c>
      <c r="AP512" s="103" t="n">
        <v>0.88</v>
      </c>
      <c r="AQ512" s="102" t="n">
        <v>55</v>
      </c>
      <c r="AR512" s="91" t="inlineStr">
        <is>
          <t>N</t>
        </is>
      </c>
      <c r="AS512" s="104" t="n">
        <v>2.34</v>
      </c>
      <c r="AT512" s="92">
        <f>IF(AND(P512="52-wk high",T512&gt;=Settings!$B$7),"Y","N")</f>
        <v/>
      </c>
      <c r="AU512" s="91">
        <f>IF(AND(AD512&gt;=Settings!$B$8,M512&gt;0),"Y","N")</f>
        <v/>
      </c>
      <c r="AV512" s="91">
        <f>IF(OR(AH512&gt;Settings!$B$9,AI512&gt;Settings!$B$9),"Y","N")</f>
        <v/>
      </c>
      <c r="AW512" s="91">
        <f>IF(AJ512&lt;&gt;"Y","n/a",IF(AND(M512&gt;0,AK512&gt;Settings!$B$10),"Y","N"))</f>
        <v/>
      </c>
      <c r="AX512" s="91">
        <f>IF(AO512&gt;=Settings!$B$11,"Y","N")</f>
        <v/>
      </c>
      <c r="AY512" s="99">
        <f>(AT512="Y")+(AU512="Y")+(AV512="Y")+(AW512="Y")+(AX512="Y")</f>
        <v/>
      </c>
      <c r="AZ512" s="94">
        <f>IF(AY512=0,"None",_xlfn.TEXTJOIN(", ",TRUE(),IF(AT512="Y","Breakout",""),IF(AU512="Y","Accumulation",""),IF(AV512="Y","Institutional buying",""),IF(AW512="Y","Long buildup",""),IF(AX512="Y","Momentum leader","")))</f>
        <v/>
      </c>
      <c r="BA512" s="94">
        <f>IF(BW512="","","Passes "&amp;AY512&amp;" of 5 buy-side scans"&amp;IF(G512="Y","; RED FLAG: filter out using Red flag column",""))</f>
        <v/>
      </c>
      <c r="BB512" s="91" t="inlineStr">
        <is>
          <t>None</t>
        </is>
      </c>
      <c r="BC512" s="92" t="inlineStr">
        <is>
          <t>N</t>
        </is>
      </c>
      <c r="BD512" s="94" t="n"/>
      <c r="BE512" s="94" t="n"/>
      <c r="BF512" s="92">
        <f>IF(R512*100000&gt;=Settings!$B$5,"Y","N")</f>
        <v/>
      </c>
      <c r="BG512" s="91">
        <f>IF(F512&gt;Settings!$B$6,"Y","N")</f>
        <v/>
      </c>
      <c r="BH512" s="97" t="n">
        <v>-16.39</v>
      </c>
      <c r="BI512" s="96" t="n">
        <v>-7.22</v>
      </c>
      <c r="BJ512" s="96" t="n">
        <v>-7.49</v>
      </c>
      <c r="BK512" s="96" t="n">
        <v>1.29</v>
      </c>
      <c r="BL512" s="96" t="n">
        <v>15.67</v>
      </c>
      <c r="BM512" s="96" t="n">
        <v>-13.32</v>
      </c>
      <c r="BN512" s="97" t="n">
        <v>-3.97</v>
      </c>
      <c r="BO512" s="96" t="n">
        <v>-3.2</v>
      </c>
      <c r="BP512" s="96" t="n">
        <v>-1.56</v>
      </c>
      <c r="BQ512" s="96" t="n">
        <v>-2.28</v>
      </c>
      <c r="BR512" s="91" t="inlineStr">
        <is>
          <t>Mixed</t>
        </is>
      </c>
      <c r="BS512" s="91" t="inlineStr">
        <is>
          <t>None</t>
        </is>
      </c>
      <c r="BT512" s="96" t="n">
        <v>33.1</v>
      </c>
      <c r="BU512" s="91" t="inlineStr">
        <is>
          <t>N</t>
        </is>
      </c>
      <c r="BV512" s="99">
        <f>IF(OR(BF512&lt;&gt;"Y",BG512&lt;&gt;"Y"),"",(AND(ISNUMBER(BQ512),BQ512&gt;0))+(BR512="Stacked up")+(AND(ISNUMBER(BH512),BH512&gt;=-Settings!$B$17))+(AND(ISNUMBER(BK512),ISNUMBER(BM512),BK512&gt;0,BM512&gt;0))+(AND(ISNUMBER(AQ512),AQ512&gt;=Settings!$B$18))+(AND(ISNUMBER(BT512),BT512&gt;=Settings!$B$19,BT512&lt;=Settings!$B$20))+(AND(ISNUMBER(AS512),AS512&gt;0))+(AND(ISNUMBER(T512),ISNUMBER(M512),T512&gt;=Settings!$B$21,M512&gt;0))+(AND(ISNUMBER(AD512),ISNUMBER(M512),AD512&gt;=Settings!$B$22,M512&gt;0))+(AY512&gt;=1))</f>
        <v/>
      </c>
      <c r="BW512" s="91">
        <f>IF(OR(AY512=0,BF512&lt;&gt;"Y",BG512&lt;&gt;"Y"),"",1+SUMPRODUCT(($A$6:$A$2604=A512)*($AY$6:$AY$2604&gt;0)*($BF$6:$BF$2604="Y")*($BG$6:$BG$2604="Y")*(($AY$6:$AY$2604&gt;AY512)+($AY$6:$AY$2604=AY512)*($AD$6:$AD$2604&gt;AD512))))</f>
        <v/>
      </c>
    </row>
    <row r="513" ht="23.85" customHeight="1" s="55">
      <c r="A513" s="90" t="n">
        <v>46296</v>
      </c>
      <c r="B513" s="91" t="inlineStr">
        <is>
          <t>ERIS</t>
        </is>
      </c>
      <c r="C513" s="91" t="inlineStr">
        <is>
          <t>INE406M01024</t>
        </is>
      </c>
      <c r="D513" s="91" t="inlineStr">
        <is>
          <t>Healthcare</t>
        </is>
      </c>
      <c r="E513" s="91" t="inlineStr">
        <is>
          <t>Microcap 250</t>
        </is>
      </c>
      <c r="F513" s="93" t="n">
        <v>16489</v>
      </c>
      <c r="G513" s="92" t="inlineStr">
        <is>
          <t>N</t>
        </is>
      </c>
      <c r="H513" s="94" t="n"/>
      <c r="I513" s="91" t="inlineStr">
        <is>
          <t>N</t>
        </is>
      </c>
      <c r="J513" s="92">
        <f>IF(K513="","N","Y")</f>
        <v/>
      </c>
      <c r="K513" s="94">
        <f>_xlfn.TEXTJOIN("; ",TRUE,IF(P513="52-wk low","52-wk low",""),IF(AND(AD513&gt;=Settings!$B$12,M513&lt;0),"Distribution",""),IF(AND(AJ513="Y",M513&lt;0,AK513&lt;-Settings!$B$13),"Long unwinding",""),IF(AND(AJ513="Y",M513&lt;0,AK513&gt;Settings!$B$13),"Short buildup",""))</f>
        <v/>
      </c>
      <c r="L513" s="95" t="n">
        <v>1189.8</v>
      </c>
      <c r="M513" s="96" t="n">
        <v>-0.18</v>
      </c>
      <c r="N513" s="93" t="n">
        <v>670</v>
      </c>
      <c r="O513" s="91" t="inlineStr">
        <is>
          <t>None</t>
        </is>
      </c>
      <c r="P513" s="91" t="inlineStr">
        <is>
          <t>52-wk low</t>
        </is>
      </c>
      <c r="Q513" s="97" t="n">
        <v>0.89</v>
      </c>
      <c r="R513" s="96" t="n">
        <v>0.93</v>
      </c>
      <c r="S513" s="96" t="n">
        <v>0.92</v>
      </c>
      <c r="T513" s="96" t="n">
        <v>0.9399999999999999</v>
      </c>
      <c r="U513" s="96" t="n">
        <v>0.85</v>
      </c>
      <c r="V513" s="103" t="n">
        <v>0.88</v>
      </c>
      <c r="W513" s="102" t="n">
        <v>2</v>
      </c>
      <c r="X513" s="93" t="n"/>
      <c r="Y513" s="91" t="inlineStr">
        <is>
          <t>None</t>
        </is>
      </c>
      <c r="Z513" s="99" t="n">
        <v>47.38</v>
      </c>
      <c r="AA513" s="96" t="n">
        <v>0.92</v>
      </c>
      <c r="AB513" s="96" t="n">
        <v>0.83</v>
      </c>
      <c r="AC513" s="96" t="n">
        <v>0.78</v>
      </c>
      <c r="AD513" s="96" t="n">
        <v>0.77</v>
      </c>
      <c r="AE513" s="96" t="n">
        <v>0.8100000000000001</v>
      </c>
      <c r="AF513" s="103" t="n">
        <v>1.1</v>
      </c>
      <c r="AG513" s="91" t="inlineStr">
        <is>
          <t>Normal</t>
        </is>
      </c>
      <c r="AH513" s="100" t="n">
        <v>0</v>
      </c>
      <c r="AI513" s="101" t="n">
        <v>0</v>
      </c>
      <c r="AJ513" s="92" t="inlineStr">
        <is>
          <t>N</t>
        </is>
      </c>
      <c r="AK513" s="96" t="n"/>
      <c r="AL513" s="91" t="inlineStr">
        <is>
          <t>n/a</t>
        </is>
      </c>
      <c r="AM513" s="93" t="n"/>
      <c r="AN513" s="92" t="inlineStr">
        <is>
          <t>None</t>
        </is>
      </c>
      <c r="AO513" s="102" t="n">
        <v>0</v>
      </c>
      <c r="AP513" s="103" t="n">
        <v>0.5600000000000001</v>
      </c>
      <c r="AQ513" s="102" t="n">
        <v>12</v>
      </c>
      <c r="AR513" s="91" t="inlineStr">
        <is>
          <t>N</t>
        </is>
      </c>
      <c r="AS513" s="104" t="n">
        <v>3.79</v>
      </c>
      <c r="AT513" s="92">
        <f>IF(AND(P513="52-wk high",T513&gt;=Settings!$B$7),"Y","N")</f>
        <v/>
      </c>
      <c r="AU513" s="91">
        <f>IF(AND(AD513&gt;=Settings!$B$8,M513&gt;0),"Y","N")</f>
        <v/>
      </c>
      <c r="AV513" s="91">
        <f>IF(OR(AH513&gt;Settings!$B$9,AI513&gt;Settings!$B$9),"Y","N")</f>
        <v/>
      </c>
      <c r="AW513" s="91">
        <f>IF(AJ513&lt;&gt;"Y","n/a",IF(AND(M513&gt;0,AK513&gt;Settings!$B$10),"Y","N"))</f>
        <v/>
      </c>
      <c r="AX513" s="91">
        <f>IF(AO513&gt;=Settings!$B$11,"Y","N")</f>
        <v/>
      </c>
      <c r="AY513" s="99">
        <f>(AT513="Y")+(AU513="Y")+(AV513="Y")+(AW513="Y")+(AX513="Y")</f>
        <v/>
      </c>
      <c r="AZ513" s="94">
        <f>IF(AY513=0,"None",_xlfn.TEXTJOIN(", ",TRUE(),IF(AT513="Y","Breakout",""),IF(AU513="Y","Accumulation",""),IF(AV513="Y","Institutional buying",""),IF(AW513="Y","Long buildup",""),IF(AX513="Y","Momentum leader","")))</f>
        <v/>
      </c>
      <c r="BA513" s="94">
        <f>IF(BW513="","","Passes "&amp;AY513&amp;" of 5 buy-side scans"&amp;IF(G513="Y","; RED FLAG: filter out using Red flag column",""))</f>
        <v/>
      </c>
      <c r="BB513" s="91" t="inlineStr">
        <is>
          <t>None</t>
        </is>
      </c>
      <c r="BC513" s="92" t="inlineStr">
        <is>
          <t>N</t>
        </is>
      </c>
      <c r="BD513" s="94" t="n"/>
      <c r="BE513" s="94" t="n"/>
      <c r="BF513" s="92">
        <f>IF(R513*100000&gt;=Settings!$B$5,"Y","N")</f>
        <v/>
      </c>
      <c r="BG513" s="91">
        <f>IF(F513&gt;Settings!$B$6,"Y","N")</f>
        <v/>
      </c>
      <c r="BH513" s="97" t="n">
        <v>-31.62</v>
      </c>
      <c r="BI513" s="96" t="n">
        <v>-6.65</v>
      </c>
      <c r="BJ513" s="96" t="n">
        <v>-8.470000000000001</v>
      </c>
      <c r="BK513" s="96" t="n">
        <v>-17.74</v>
      </c>
      <c r="BL513" s="96" t="n">
        <v>-9.19</v>
      </c>
      <c r="BM513" s="96" t="n">
        <v>-26.78</v>
      </c>
      <c r="BN513" s="97" t="n">
        <v>-6.55</v>
      </c>
      <c r="BO513" s="96" t="n">
        <v>-9.76</v>
      </c>
      <c r="BP513" s="96" t="n">
        <v>-12.02</v>
      </c>
      <c r="BQ513" s="96" t="n">
        <v>-15.03</v>
      </c>
      <c r="BR513" s="91" t="inlineStr">
        <is>
          <t>Stacked down</t>
        </is>
      </c>
      <c r="BS513" s="91" t="inlineStr">
        <is>
          <t>None</t>
        </is>
      </c>
      <c r="BT513" s="96" t="n">
        <v>16.3</v>
      </c>
      <c r="BU513" s="91" t="inlineStr">
        <is>
          <t>N</t>
        </is>
      </c>
      <c r="BV513" s="99">
        <f>IF(OR(BF513&lt;&gt;"Y",BG513&lt;&gt;"Y"),"",(AND(ISNUMBER(BQ513),BQ513&gt;0))+(BR513="Stacked up")+(AND(ISNUMBER(BH513),BH513&gt;=-Settings!$B$17))+(AND(ISNUMBER(BK513),ISNUMBER(BM513),BK513&gt;0,BM513&gt;0))+(AND(ISNUMBER(AQ513),AQ513&gt;=Settings!$B$18))+(AND(ISNUMBER(BT513),BT513&gt;=Settings!$B$19,BT513&lt;=Settings!$B$20))+(AND(ISNUMBER(AS513),AS513&gt;0))+(AND(ISNUMBER(T513),ISNUMBER(M513),T513&gt;=Settings!$B$21,M513&gt;0))+(AND(ISNUMBER(AD513),ISNUMBER(M513),AD513&gt;=Settings!$B$22,M513&gt;0))+(AY513&gt;=1))</f>
        <v/>
      </c>
      <c r="BW513" s="91">
        <f>IF(OR(AY513=0,BF513&lt;&gt;"Y",BG513&lt;&gt;"Y"),"",1+SUMPRODUCT(($A$6:$A$2604=A513)*($AY$6:$AY$2604&gt;0)*($BF$6:$BF$2604="Y")*($BG$6:$BG$2604="Y")*(($AY$6:$AY$2604&gt;AY513)+($AY$6:$AY$2604=AY513)*($AD$6:$AD$2604&gt;AD513))))</f>
        <v/>
      </c>
    </row>
    <row r="514" ht="23.85" customHeight="1" s="55">
      <c r="A514" s="90" t="n">
        <v>46296</v>
      </c>
      <c r="B514" s="91" t="inlineStr">
        <is>
          <t>GRWRHITECH</t>
        </is>
      </c>
      <c r="C514" s="91" t="inlineStr">
        <is>
          <t>INE291A01017</t>
        </is>
      </c>
      <c r="D514" s="91" t="inlineStr">
        <is>
          <t>Capital Goods</t>
        </is>
      </c>
      <c r="E514" s="91" t="inlineStr">
        <is>
          <t>Microcap 250</t>
        </is>
      </c>
      <c r="F514" s="93" t="n">
        <v>16090</v>
      </c>
      <c r="G514" s="92" t="inlineStr">
        <is>
          <t>N</t>
        </is>
      </c>
      <c r="H514" s="94" t="n"/>
      <c r="I514" s="91" t="inlineStr">
        <is>
          <t>N</t>
        </is>
      </c>
      <c r="J514" s="92">
        <f>IF(K514="","N","Y")</f>
        <v/>
      </c>
      <c r="K514" s="94">
        <f>_xlfn.TEXTJOIN("; ",TRUE,IF(P514="52-wk low","52-wk low",""),IF(AND(AD514&gt;=Settings!$B$12,M514&lt;0),"Distribution",""),IF(AND(AJ514="Y",M514&lt;0,AK514&lt;-Settings!$B$13),"Long unwinding",""),IF(AND(AJ514="Y",M514&lt;0,AK514&gt;Settings!$B$13),"Short buildup",""))</f>
        <v/>
      </c>
      <c r="L514" s="95" t="n">
        <v>6925.5</v>
      </c>
      <c r="M514" s="96" t="n">
        <v>-1.28</v>
      </c>
      <c r="N514" s="93" t="n">
        <v>1188</v>
      </c>
      <c r="O514" s="91" t="inlineStr">
        <is>
          <t>None</t>
        </is>
      </c>
      <c r="P514" s="91" t="inlineStr">
        <is>
          <t>None</t>
        </is>
      </c>
      <c r="Q514" s="97" t="n">
        <v>0.3</v>
      </c>
      <c r="R514" s="96" t="n">
        <v>0.61</v>
      </c>
      <c r="S514" s="96" t="n">
        <v>0.48</v>
      </c>
      <c r="T514" s="96" t="n">
        <v>0.41</v>
      </c>
      <c r="U514" s="96" t="n">
        <v>0.39</v>
      </c>
      <c r="V514" s="103" t="n">
        <v>0.83</v>
      </c>
      <c r="W514" s="102" t="n">
        <v>3</v>
      </c>
      <c r="X514" s="93" t="n"/>
      <c r="Y514" s="91" t="inlineStr">
        <is>
          <t>None</t>
        </is>
      </c>
      <c r="Z514" s="99" t="n">
        <v>40.01</v>
      </c>
      <c r="AA514" s="96" t="n">
        <v>0.85</v>
      </c>
      <c r="AB514" s="96" t="n">
        <v>0.8100000000000001</v>
      </c>
      <c r="AC514" s="96" t="n">
        <v>0.42</v>
      </c>
      <c r="AD514" s="96" t="n">
        <v>0.36</v>
      </c>
      <c r="AE514" s="96" t="n">
        <v>0.34</v>
      </c>
      <c r="AF514" s="103" t="n">
        <v>0.99</v>
      </c>
      <c r="AG514" s="91" t="inlineStr">
        <is>
          <t>Normal</t>
        </is>
      </c>
      <c r="AH514" s="100" t="n">
        <v>0</v>
      </c>
      <c r="AI514" s="101" t="n">
        <v>0</v>
      </c>
      <c r="AJ514" s="92" t="inlineStr">
        <is>
          <t>N</t>
        </is>
      </c>
      <c r="AK514" s="96" t="n"/>
      <c r="AL514" s="91" t="inlineStr">
        <is>
          <t>n/a</t>
        </is>
      </c>
      <c r="AM514" s="93" t="n"/>
      <c r="AN514" s="92" t="inlineStr">
        <is>
          <t>None</t>
        </is>
      </c>
      <c r="AO514" s="102" t="n">
        <v>0</v>
      </c>
      <c r="AP514" s="103" t="n">
        <v>2.78</v>
      </c>
      <c r="AQ514" s="102" t="n">
        <v>96</v>
      </c>
      <c r="AR514" s="91" t="inlineStr">
        <is>
          <t>N</t>
        </is>
      </c>
      <c r="AS514" s="104" t="n">
        <v>5.9</v>
      </c>
      <c r="AT514" s="92">
        <f>IF(AND(P514="52-wk high",T514&gt;=Settings!$B$7),"Y","N")</f>
        <v/>
      </c>
      <c r="AU514" s="91">
        <f>IF(AND(AD514&gt;=Settings!$B$8,M514&gt;0),"Y","N")</f>
        <v/>
      </c>
      <c r="AV514" s="91">
        <f>IF(OR(AH514&gt;Settings!$B$9,AI514&gt;Settings!$B$9),"Y","N")</f>
        <v/>
      </c>
      <c r="AW514" s="91">
        <f>IF(AJ514&lt;&gt;"Y","n/a",IF(AND(M514&gt;0,AK514&gt;Settings!$B$10),"Y","N"))</f>
        <v/>
      </c>
      <c r="AX514" s="91">
        <f>IF(AO514&gt;=Settings!$B$11,"Y","N")</f>
        <v/>
      </c>
      <c r="AY514" s="99">
        <f>(AT514="Y")+(AU514="Y")+(AV514="Y")+(AW514="Y")+(AX514="Y")</f>
        <v/>
      </c>
      <c r="AZ514" s="94">
        <f>IF(AY514=0,"None",_xlfn.TEXTJOIN(", ",TRUE(),IF(AT514="Y","Breakout",""),IF(AU514="Y","Accumulation",""),IF(AV514="Y","Institutional buying",""),IF(AW514="Y","Long buildup",""),IF(AX514="Y","Momentum leader","")))</f>
        <v/>
      </c>
      <c r="BA514" s="94">
        <f>IF(BW514="","","Passes "&amp;AY514&amp;" of 5 buy-side scans"&amp;IF(G514="Y","; RED FLAG: filter out using Red flag column",""))</f>
        <v/>
      </c>
      <c r="BB514" s="91" t="inlineStr">
        <is>
          <t>None</t>
        </is>
      </c>
      <c r="BC514" s="92" t="inlineStr">
        <is>
          <t>Y</t>
        </is>
      </c>
      <c r="BD514" s="94" t="inlineStr">
        <is>
          <t>&gt;75% move in 6 months; &gt;100% move in 365 days; High-low range &gt;100% in 6 months</t>
        </is>
      </c>
      <c r="BE514" s="94" t="n"/>
      <c r="BF514" s="92">
        <f>IF(R514*100000&gt;=Settings!$B$5,"Y","N")</f>
        <v/>
      </c>
      <c r="BG514" s="91">
        <f>IF(F514&gt;Settings!$B$6,"Y","N")</f>
        <v/>
      </c>
      <c r="BH514" s="97" t="n">
        <v>-13.32</v>
      </c>
      <c r="BI514" s="96" t="n">
        <v>9.19</v>
      </c>
      <c r="BJ514" s="96" t="n">
        <v>-3.94</v>
      </c>
      <c r="BK514" s="96" t="n">
        <v>0.1</v>
      </c>
      <c r="BL514" s="96" t="n">
        <v>91.13</v>
      </c>
      <c r="BM514" s="96" t="n">
        <v>126.28</v>
      </c>
      <c r="BN514" s="97" t="n">
        <v>2.07</v>
      </c>
      <c r="BO514" s="96" t="n">
        <v>1.92</v>
      </c>
      <c r="BP514" s="96" t="n">
        <v>8.16</v>
      </c>
      <c r="BQ514" s="96" t="n">
        <v>23.75</v>
      </c>
      <c r="BR514" s="91" t="inlineStr">
        <is>
          <t>Mixed</t>
        </is>
      </c>
      <c r="BS514" s="91" t="inlineStr">
        <is>
          <t>None</t>
        </is>
      </c>
      <c r="BT514" s="96" t="n">
        <v>56.6</v>
      </c>
      <c r="BU514" s="91" t="inlineStr">
        <is>
          <t>N</t>
        </is>
      </c>
      <c r="BV514" s="99">
        <f>IF(OR(BF514&lt;&gt;"Y",BG514&lt;&gt;"Y"),"",(AND(ISNUMBER(BQ514),BQ514&gt;0))+(BR514="Stacked up")+(AND(ISNUMBER(BH514),BH514&gt;=-Settings!$B$17))+(AND(ISNUMBER(BK514),ISNUMBER(BM514),BK514&gt;0,BM514&gt;0))+(AND(ISNUMBER(AQ514),AQ514&gt;=Settings!$B$18))+(AND(ISNUMBER(BT514),BT514&gt;=Settings!$B$19,BT514&lt;=Settings!$B$20))+(AND(ISNUMBER(AS514),AS514&gt;0))+(AND(ISNUMBER(T514),ISNUMBER(M514),T514&gt;=Settings!$B$21,M514&gt;0))+(AND(ISNUMBER(AD514),ISNUMBER(M514),AD514&gt;=Settings!$B$22,M514&gt;0))+(AY514&gt;=1))</f>
        <v/>
      </c>
      <c r="BW514" s="91">
        <f>IF(OR(AY514=0,BF514&lt;&gt;"Y",BG514&lt;&gt;"Y"),"",1+SUMPRODUCT(($A$6:$A$2604=A514)*($AY$6:$AY$2604&gt;0)*($BF$6:$BF$2604="Y")*($BG$6:$BG$2604="Y")*(($AY$6:$AY$2604&gt;AY514)+($AY$6:$AY$2604=AY514)*($AD$6:$AD$2604&gt;AD514))))</f>
        <v/>
      </c>
    </row>
    <row r="515" ht="23.85" customHeight="1" s="55">
      <c r="A515" s="90" t="n">
        <v>46296</v>
      </c>
      <c r="B515" s="91" t="inlineStr">
        <is>
          <t>SHADOWFAX</t>
        </is>
      </c>
      <c r="C515" s="91" t="inlineStr">
        <is>
          <t>INE12UN01015</t>
        </is>
      </c>
      <c r="D515" s="91" t="inlineStr">
        <is>
          <t>Services</t>
        </is>
      </c>
      <c r="E515" s="91" t="inlineStr">
        <is>
          <t>Microcap 250</t>
        </is>
      </c>
      <c r="F515" s="93" t="n">
        <v>16031</v>
      </c>
      <c r="G515" s="92" t="inlineStr">
        <is>
          <t>N</t>
        </is>
      </c>
      <c r="H515" s="94" t="n"/>
      <c r="I515" s="91" t="inlineStr">
        <is>
          <t>N</t>
        </is>
      </c>
      <c r="J515" s="92">
        <f>IF(K515="","N","Y")</f>
        <v/>
      </c>
      <c r="K515" s="94">
        <f>_xlfn.TEXTJOIN("; ",TRUE,IF(P515="52-wk low","52-wk low",""),IF(AND(AD515&gt;=Settings!$B$12,M515&lt;0),"Distribution",""),IF(AND(AJ515="Y",M515&lt;0,AK515&lt;-Settings!$B$13),"Long unwinding",""),IF(AND(AJ515="Y",M515&lt;0,AK515&gt;Settings!$B$13),"Short buildup",""))</f>
        <v/>
      </c>
      <c r="L515" s="95" t="n">
        <v>273.15</v>
      </c>
      <c r="M515" s="96" t="n">
        <v>-2.53</v>
      </c>
      <c r="N515" s="93" t="n">
        <v>1904</v>
      </c>
      <c r="O515" s="91" t="inlineStr">
        <is>
          <t>None</t>
        </is>
      </c>
      <c r="P515" s="91" t="inlineStr">
        <is>
          <t>None</t>
        </is>
      </c>
      <c r="Q515" s="97" t="n">
        <v>27.17</v>
      </c>
      <c r="R515" s="96" t="n">
        <v>40.16</v>
      </c>
      <c r="S515" s="96" t="n">
        <v>0.68</v>
      </c>
      <c r="T515" s="96" t="n">
        <v>0.27</v>
      </c>
      <c r="U515" s="96" t="n">
        <v>0.42</v>
      </c>
      <c r="V515" s="103" t="n">
        <v>0.61</v>
      </c>
      <c r="W515" s="102" t="n">
        <v>2</v>
      </c>
      <c r="X515" s="93" t="n"/>
      <c r="Y515" s="91" t="inlineStr">
        <is>
          <t>None</t>
        </is>
      </c>
      <c r="Z515" s="99" t="n">
        <v>49.04</v>
      </c>
      <c r="AA515" s="96" t="n">
        <v>0.92</v>
      </c>
      <c r="AB515" s="96" t="n">
        <v>0.95</v>
      </c>
      <c r="AC515" s="96" t="n">
        <v>0.65</v>
      </c>
      <c r="AD515" s="96" t="n">
        <v>0.28</v>
      </c>
      <c r="AE515" s="96" t="n">
        <v>0.44</v>
      </c>
      <c r="AF515" s="103" t="n">
        <v>1.11</v>
      </c>
      <c r="AG515" s="91" t="inlineStr">
        <is>
          <t>Normal</t>
        </is>
      </c>
      <c r="AH515" s="100" t="n">
        <v>0</v>
      </c>
      <c r="AI515" s="101" t="n">
        <v>0</v>
      </c>
      <c r="AJ515" s="92" t="inlineStr">
        <is>
          <t>N</t>
        </is>
      </c>
      <c r="AK515" s="96" t="n"/>
      <c r="AL515" s="91" t="inlineStr">
        <is>
          <t>n/a</t>
        </is>
      </c>
      <c r="AM515" s="93" t="n"/>
      <c r="AN515" s="92" t="inlineStr">
        <is>
          <t>None</t>
        </is>
      </c>
      <c r="AO515" s="102" t="n">
        <v>0</v>
      </c>
      <c r="AP515" s="103" t="n"/>
      <c r="AQ515" s="102" t="n"/>
      <c r="AR515" s="91" t="inlineStr">
        <is>
          <t>N</t>
        </is>
      </c>
      <c r="AS515" s="104" t="n">
        <v>5.23</v>
      </c>
      <c r="AT515" s="92">
        <f>IF(AND(P515="52-wk high",T515&gt;=Settings!$B$7),"Y","N")</f>
        <v/>
      </c>
      <c r="AU515" s="91">
        <f>IF(AND(AD515&gt;=Settings!$B$8,M515&gt;0),"Y","N")</f>
        <v/>
      </c>
      <c r="AV515" s="91">
        <f>IF(OR(AH515&gt;Settings!$B$9,AI515&gt;Settings!$B$9),"Y","N")</f>
        <v/>
      </c>
      <c r="AW515" s="91">
        <f>IF(AJ515&lt;&gt;"Y","n/a",IF(AND(M515&gt;0,AK515&gt;Settings!$B$10),"Y","N"))</f>
        <v/>
      </c>
      <c r="AX515" s="91">
        <f>IF(AO515&gt;=Settings!$B$11,"Y","N")</f>
        <v/>
      </c>
      <c r="AY515" s="99">
        <f>(AT515="Y")+(AU515="Y")+(AV515="Y")+(AW515="Y")+(AX515="Y")</f>
        <v/>
      </c>
      <c r="AZ515" s="94">
        <f>IF(AY515=0,"None",_xlfn.TEXTJOIN(", ",TRUE(),IF(AT515="Y","Breakout",""),IF(AU515="Y","Accumulation",""),IF(AV515="Y","Institutional buying",""),IF(AW515="Y","Long buildup",""),IF(AX515="Y","Momentum leader","")))</f>
        <v/>
      </c>
      <c r="BA515" s="94">
        <f>IF(BW515="","","Passes "&amp;AY515&amp;" of 5 buy-side scans"&amp;IF(G515="Y","; RED FLAG: filter out using Red flag column",""))</f>
        <v/>
      </c>
      <c r="BB515" s="91" t="inlineStr">
        <is>
          <t>None</t>
        </is>
      </c>
      <c r="BC515" s="92" t="inlineStr">
        <is>
          <t>Y</t>
        </is>
      </c>
      <c r="BD515" s="94" t="inlineStr">
        <is>
          <t>PE &gt; 50; &gt;75% move in 6 months; &gt;100% move in 365 days; High-low range &gt;100% in 6 months</t>
        </is>
      </c>
      <c r="BE515" s="94" t="n"/>
      <c r="BF515" s="92">
        <f>IF(R515*100000&gt;=Settings!$B$5,"Y","N")</f>
        <v/>
      </c>
      <c r="BG515" s="91">
        <f>IF(F515&gt;Settings!$B$6,"Y","N")</f>
        <v/>
      </c>
      <c r="BH515" s="97" t="n">
        <v>-6.52</v>
      </c>
      <c r="BI515" s="96" t="n">
        <v>-4.43</v>
      </c>
      <c r="BJ515" s="96" t="n">
        <v>6.2</v>
      </c>
      <c r="BK515" s="96" t="n">
        <v>16.09</v>
      </c>
      <c r="BL515" s="96" t="n">
        <v>132.27</v>
      </c>
      <c r="BM515" s="96" t="n"/>
      <c r="BN515" s="97" t="n">
        <v>2.11</v>
      </c>
      <c r="BO515" s="96" t="n">
        <v>8.279999999999999</v>
      </c>
      <c r="BP515" s="96" t="n">
        <v>19.5</v>
      </c>
      <c r="BQ515" s="96" t="n"/>
      <c r="BR515" s="91" t="n"/>
      <c r="BS515" s="91" t="inlineStr">
        <is>
          <t>None</t>
        </is>
      </c>
      <c r="BT515" s="96" t="n">
        <v>54.3</v>
      </c>
      <c r="BU515" s="91" t="n"/>
      <c r="BV515" s="99">
        <f>IF(OR(BF515&lt;&gt;"Y",BG515&lt;&gt;"Y"),"",(AND(ISNUMBER(BQ515),BQ515&gt;0))+(BR515="Stacked up")+(AND(ISNUMBER(BH515),BH515&gt;=-Settings!$B$17))+(AND(ISNUMBER(BK515),ISNUMBER(BM515),BK515&gt;0,BM515&gt;0))+(AND(ISNUMBER(AQ515),AQ515&gt;=Settings!$B$18))+(AND(ISNUMBER(BT515),BT515&gt;=Settings!$B$19,BT515&lt;=Settings!$B$20))+(AND(ISNUMBER(AS515),AS515&gt;0))+(AND(ISNUMBER(T515),ISNUMBER(M515),T515&gt;=Settings!$B$21,M515&gt;0))+(AND(ISNUMBER(AD515),ISNUMBER(M515),AD515&gt;=Settings!$B$22,M515&gt;0))+(AY515&gt;=1))</f>
        <v/>
      </c>
      <c r="BW515" s="91">
        <f>IF(OR(AY515=0,BF515&lt;&gt;"Y",BG515&lt;&gt;"Y"),"",1+SUMPRODUCT(($A$6:$A$2604=A515)*($AY$6:$AY$2604&gt;0)*($BF$6:$BF$2604="Y")*($BG$6:$BG$2604="Y")*(($AY$6:$AY$2604&gt;AY515)+($AY$6:$AY$2604=AY515)*($AD$6:$AD$2604&gt;AD515))))</f>
        <v/>
      </c>
    </row>
    <row r="516" ht="23.85" customHeight="1" s="55">
      <c r="A516" s="90" t="n">
        <v>46296</v>
      </c>
      <c r="B516" s="91" t="inlineStr">
        <is>
          <t>JUBLPHARMA</t>
        </is>
      </c>
      <c r="C516" s="91" t="inlineStr">
        <is>
          <t>INE700A01033</t>
        </is>
      </c>
      <c r="D516" s="91" t="inlineStr">
        <is>
          <t>Healthcare</t>
        </is>
      </c>
      <c r="E516" s="91" t="inlineStr">
        <is>
          <t>Microcap 250</t>
        </is>
      </c>
      <c r="F516" s="93" t="n">
        <v>15917</v>
      </c>
      <c r="G516" s="92" t="inlineStr">
        <is>
          <t>N</t>
        </is>
      </c>
      <c r="H516" s="94" t="n"/>
      <c r="I516" s="91" t="inlineStr">
        <is>
          <t>N</t>
        </is>
      </c>
      <c r="J516" s="92">
        <f>IF(K516="","N","Y")</f>
        <v/>
      </c>
      <c r="K516" s="94">
        <f>_xlfn.TEXTJOIN("; ",TRUE,IF(P516="52-wk low","52-wk low",""),IF(AND(AD516&gt;=Settings!$B$12,M516&lt;0),"Distribution",""),IF(AND(AJ516="Y",M516&lt;0,AK516&lt;-Settings!$B$13),"Long unwinding",""),IF(AND(AJ516="Y",M516&lt;0,AK516&gt;Settings!$B$13),"Short buildup",""))</f>
        <v/>
      </c>
      <c r="L516" s="95" t="n">
        <v>999.3</v>
      </c>
      <c r="M516" s="96" t="n">
        <v>-2.87</v>
      </c>
      <c r="N516" s="93" t="n">
        <v>2038</v>
      </c>
      <c r="O516" s="91" t="inlineStr">
        <is>
          <t>None</t>
        </is>
      </c>
      <c r="P516" s="91" t="inlineStr">
        <is>
          <t>None</t>
        </is>
      </c>
      <c r="Q516" s="97" t="n">
        <v>3.36</v>
      </c>
      <c r="R516" s="96" t="n">
        <v>3.38</v>
      </c>
      <c r="S516" s="96" t="n">
        <v>1.04</v>
      </c>
      <c r="T516" s="96" t="n">
        <v>1.1</v>
      </c>
      <c r="U516" s="96" t="n">
        <v>1.55</v>
      </c>
      <c r="V516" s="103" t="n">
        <v>1.55</v>
      </c>
      <c r="W516" s="102" t="n">
        <v>6</v>
      </c>
      <c r="X516" s="93" t="n">
        <v>255</v>
      </c>
      <c r="Y516" s="91" t="inlineStr">
        <is>
          <t>None</t>
        </is>
      </c>
      <c r="Z516" s="99" t="n">
        <v>51.52</v>
      </c>
      <c r="AA516" s="96" t="n">
        <v>1.09</v>
      </c>
      <c r="AB516" s="96" t="n">
        <v>1.02</v>
      </c>
      <c r="AC516" s="96" t="n">
        <v>1.17</v>
      </c>
      <c r="AD516" s="96" t="n">
        <v>1.2</v>
      </c>
      <c r="AE516" s="96" t="n">
        <v>1.72</v>
      </c>
      <c r="AF516" s="103" t="n">
        <v>0.99</v>
      </c>
      <c r="AG516" s="91" t="inlineStr">
        <is>
          <t>Normal</t>
        </is>
      </c>
      <c r="AH516" s="100" t="n">
        <v>0</v>
      </c>
      <c r="AI516" s="101" t="n">
        <v>0</v>
      </c>
      <c r="AJ516" s="92" t="inlineStr">
        <is>
          <t>N</t>
        </is>
      </c>
      <c r="AK516" s="96" t="n"/>
      <c r="AL516" s="91" t="inlineStr">
        <is>
          <t>n/a</t>
        </is>
      </c>
      <c r="AM516" s="93" t="n"/>
      <c r="AN516" s="92" t="inlineStr">
        <is>
          <t>None</t>
        </is>
      </c>
      <c r="AO516" s="102" t="n">
        <v>0</v>
      </c>
      <c r="AP516" s="103" t="n">
        <v>1.03</v>
      </c>
      <c r="AQ516" s="102" t="n">
        <v>63</v>
      </c>
      <c r="AR516" s="91" t="inlineStr">
        <is>
          <t>N</t>
        </is>
      </c>
      <c r="AS516" s="104" t="n">
        <v>3.79</v>
      </c>
      <c r="AT516" s="92">
        <f>IF(AND(P516="52-wk high",T516&gt;=Settings!$B$7),"Y","N")</f>
        <v/>
      </c>
      <c r="AU516" s="91">
        <f>IF(AND(AD516&gt;=Settings!$B$8,M516&gt;0),"Y","N")</f>
        <v/>
      </c>
      <c r="AV516" s="91">
        <f>IF(OR(AH516&gt;Settings!$B$9,AI516&gt;Settings!$B$9),"Y","N")</f>
        <v/>
      </c>
      <c r="AW516" s="91">
        <f>IF(AJ516&lt;&gt;"Y","n/a",IF(AND(M516&gt;0,AK516&gt;Settings!$B$10),"Y","N"))</f>
        <v/>
      </c>
      <c r="AX516" s="91">
        <f>IF(AO516&gt;=Settings!$B$11,"Y","N")</f>
        <v/>
      </c>
      <c r="AY516" s="99">
        <f>(AT516="Y")+(AU516="Y")+(AV516="Y")+(AW516="Y")+(AX516="Y")</f>
        <v/>
      </c>
      <c r="AZ516" s="94">
        <f>IF(AY516=0,"None",_xlfn.TEXTJOIN(", ",TRUE(),IF(AT516="Y","Breakout",""),IF(AU516="Y","Accumulation",""),IF(AV516="Y","Institutional buying",""),IF(AW516="Y","Long buildup",""),IF(AX516="Y","Momentum leader","")))</f>
        <v/>
      </c>
      <c r="BA516" s="94">
        <f>IF(BW516="","","Passes "&amp;AY516&amp;" of 5 buy-side scans"&amp;IF(G516="Y","; RED FLAG: filter out using Red flag column",""))</f>
        <v/>
      </c>
      <c r="BB516" s="91" t="inlineStr">
        <is>
          <t>None</t>
        </is>
      </c>
      <c r="BC516" s="92" t="inlineStr">
        <is>
          <t>N</t>
        </is>
      </c>
      <c r="BD516" s="94" t="n"/>
      <c r="BE516" s="94" t="n"/>
      <c r="BF516" s="92">
        <f>IF(R516*100000&gt;=Settings!$B$5,"Y","N")</f>
        <v/>
      </c>
      <c r="BG516" s="91">
        <f>IF(F516&gt;Settings!$B$6,"Y","N")</f>
        <v/>
      </c>
      <c r="BH516" s="97" t="n">
        <v>-15.66</v>
      </c>
      <c r="BI516" s="96" t="n">
        <v>-6.07</v>
      </c>
      <c r="BJ516" s="96" t="n">
        <v>10.1</v>
      </c>
      <c r="BK516" s="96" t="n">
        <v>2.4</v>
      </c>
      <c r="BL516" s="96" t="n">
        <v>22.38</v>
      </c>
      <c r="BM516" s="96" t="n">
        <v>-10.22</v>
      </c>
      <c r="BN516" s="97" t="n">
        <v>-1.6</v>
      </c>
      <c r="BO516" s="96" t="n">
        <v>1.78</v>
      </c>
      <c r="BP516" s="96" t="n">
        <v>3.09</v>
      </c>
      <c r="BQ516" s="96" t="n">
        <v>2.24</v>
      </c>
      <c r="BR516" s="91" t="inlineStr">
        <is>
          <t>Mixed</t>
        </is>
      </c>
      <c r="BS516" s="91" t="inlineStr">
        <is>
          <t>None</t>
        </is>
      </c>
      <c r="BT516" s="96" t="n">
        <v>41.6</v>
      </c>
      <c r="BU516" s="91" t="inlineStr">
        <is>
          <t>N</t>
        </is>
      </c>
      <c r="BV516" s="99">
        <f>IF(OR(BF516&lt;&gt;"Y",BG516&lt;&gt;"Y"),"",(AND(ISNUMBER(BQ516),BQ516&gt;0))+(BR516="Stacked up")+(AND(ISNUMBER(BH516),BH516&gt;=-Settings!$B$17))+(AND(ISNUMBER(BK516),ISNUMBER(BM516),BK516&gt;0,BM516&gt;0))+(AND(ISNUMBER(AQ516),AQ516&gt;=Settings!$B$18))+(AND(ISNUMBER(BT516),BT516&gt;=Settings!$B$19,BT516&lt;=Settings!$B$20))+(AND(ISNUMBER(AS516),AS516&gt;0))+(AND(ISNUMBER(T516),ISNUMBER(M516),T516&gt;=Settings!$B$21,M516&gt;0))+(AND(ISNUMBER(AD516),ISNUMBER(M516),AD516&gt;=Settings!$B$22,M516&gt;0))+(AY516&gt;=1))</f>
        <v/>
      </c>
      <c r="BW516" s="91">
        <f>IF(OR(AY516=0,BF516&lt;&gt;"Y",BG516&lt;&gt;"Y"),"",1+SUMPRODUCT(($A$6:$A$2604=A516)*($AY$6:$AY$2604&gt;0)*($BF$6:$BF$2604="Y")*($BG$6:$BG$2604="Y")*(($AY$6:$AY$2604&gt;AY516)+($AY$6:$AY$2604=AY516)*($AD$6:$AD$2604&gt;AD516))))</f>
        <v/>
      </c>
    </row>
    <row r="517" ht="23.85" customHeight="1" s="55">
      <c r="A517" s="90" t="n">
        <v>46296</v>
      </c>
      <c r="B517" s="91" t="inlineStr">
        <is>
          <t>ASTRAMICRO</t>
        </is>
      </c>
      <c r="C517" s="91" t="inlineStr">
        <is>
          <t>INE386C01029</t>
        </is>
      </c>
      <c r="D517" s="91" t="inlineStr">
        <is>
          <t>Capital Goods</t>
        </is>
      </c>
      <c r="E517" s="91" t="inlineStr">
        <is>
          <t>Microcap 250</t>
        </is>
      </c>
      <c r="F517" s="93" t="n">
        <v>15424</v>
      </c>
      <c r="G517" s="92" t="inlineStr">
        <is>
          <t>N</t>
        </is>
      </c>
      <c r="H517" s="94" t="n"/>
      <c r="I517" s="91" t="inlineStr">
        <is>
          <t>N</t>
        </is>
      </c>
      <c r="J517" s="92">
        <f>IF(K517="","N","Y")</f>
        <v/>
      </c>
      <c r="K517" s="94">
        <f>_xlfn.TEXTJOIN("; ",TRUE,IF(P517="52-wk low","52-wk low",""),IF(AND(AD517&gt;=Settings!$B$12,M517&lt;0),"Distribution",""),IF(AND(AJ517="Y",M517&lt;0,AK517&lt;-Settings!$B$13),"Long unwinding",""),IF(AND(AJ517="Y",M517&lt;0,AK517&gt;Settings!$B$13),"Short buildup",""))</f>
        <v/>
      </c>
      <c r="L517" s="95" t="n">
        <v>1624.5</v>
      </c>
      <c r="M517" s="96" t="n">
        <v>-0.75</v>
      </c>
      <c r="N517" s="93" t="n">
        <v>911</v>
      </c>
      <c r="O517" s="91" t="inlineStr">
        <is>
          <t>None</t>
        </is>
      </c>
      <c r="P517" s="91" t="inlineStr">
        <is>
          <t>None</t>
        </is>
      </c>
      <c r="Q517" s="97" t="n">
        <v>3.08</v>
      </c>
      <c r="R517" s="96" t="n">
        <v>3.33</v>
      </c>
      <c r="S517" s="96" t="n">
        <v>0.9399999999999999</v>
      </c>
      <c r="T517" s="96" t="n">
        <v>0.7</v>
      </c>
      <c r="U517" s="96" t="n">
        <v>0.39</v>
      </c>
      <c r="V517" s="103" t="n">
        <v>0.42</v>
      </c>
      <c r="W517" s="102" t="n">
        <v>0</v>
      </c>
      <c r="X517" s="93" t="n"/>
      <c r="Y517" s="91" t="inlineStr">
        <is>
          <t>None</t>
        </is>
      </c>
      <c r="Z517" s="99" t="n">
        <v>51.12</v>
      </c>
      <c r="AA517" s="96" t="n">
        <v>1.05</v>
      </c>
      <c r="AB517" s="96" t="n">
        <v>1.07</v>
      </c>
      <c r="AC517" s="96" t="n">
        <v>1.04</v>
      </c>
      <c r="AD517" s="96" t="n">
        <v>0.89</v>
      </c>
      <c r="AE517" s="96" t="n">
        <v>0.57</v>
      </c>
      <c r="AF517" s="103" t="n">
        <v>1.31</v>
      </c>
      <c r="AG517" s="91" t="inlineStr">
        <is>
          <t>Normal</t>
        </is>
      </c>
      <c r="AH517" s="100" t="n">
        <v>0</v>
      </c>
      <c r="AI517" s="101" t="n">
        <v>0</v>
      </c>
      <c r="AJ517" s="92" t="inlineStr">
        <is>
          <t>N</t>
        </is>
      </c>
      <c r="AK517" s="96" t="n"/>
      <c r="AL517" s="91" t="inlineStr">
        <is>
          <t>n/a</t>
        </is>
      </c>
      <c r="AM517" s="93" t="n"/>
      <c r="AN517" s="92" t="inlineStr">
        <is>
          <t>None</t>
        </is>
      </c>
      <c r="AO517" s="102" t="n">
        <v>0</v>
      </c>
      <c r="AP517" s="103" t="n">
        <v>2.58</v>
      </c>
      <c r="AQ517" s="102" t="n">
        <v>94</v>
      </c>
      <c r="AR517" s="91" t="inlineStr">
        <is>
          <t>N</t>
        </is>
      </c>
      <c r="AS517" s="104" t="n">
        <v>5.9</v>
      </c>
      <c r="AT517" s="92">
        <f>IF(AND(P517="52-wk high",T517&gt;=Settings!$B$7),"Y","N")</f>
        <v/>
      </c>
      <c r="AU517" s="91">
        <f>IF(AND(AD517&gt;=Settings!$B$8,M517&gt;0),"Y","N")</f>
        <v/>
      </c>
      <c r="AV517" s="91">
        <f>IF(OR(AH517&gt;Settings!$B$9,AI517&gt;Settings!$B$9),"Y","N")</f>
        <v/>
      </c>
      <c r="AW517" s="91">
        <f>IF(AJ517&lt;&gt;"Y","n/a",IF(AND(M517&gt;0,AK517&gt;Settings!$B$10),"Y","N"))</f>
        <v/>
      </c>
      <c r="AX517" s="91">
        <f>IF(AO517&gt;=Settings!$B$11,"Y","N")</f>
        <v/>
      </c>
      <c r="AY517" s="99">
        <f>(AT517="Y")+(AU517="Y")+(AV517="Y")+(AW517="Y")+(AX517="Y")</f>
        <v/>
      </c>
      <c r="AZ517" s="94">
        <f>IF(AY517=0,"None",_xlfn.TEXTJOIN(", ",TRUE(),IF(AT517="Y","Breakout",""),IF(AU517="Y","Accumulation",""),IF(AV517="Y","Institutional buying",""),IF(AW517="Y","Long buildup",""),IF(AX517="Y","Momentum leader","")))</f>
        <v/>
      </c>
      <c r="BA517" s="94">
        <f>IF(BW517="","","Passes "&amp;AY517&amp;" of 5 buy-side scans"&amp;IF(G517="Y","; RED FLAG: filter out using Red flag column",""))</f>
        <v/>
      </c>
      <c r="BB517" s="91" t="inlineStr">
        <is>
          <t>None</t>
        </is>
      </c>
      <c r="BC517" s="92" t="inlineStr">
        <is>
          <t>Y</t>
        </is>
      </c>
      <c r="BD517" s="94" t="inlineStr">
        <is>
          <t>PE &gt; 50; &gt;75% move in 6 months; High-low range &gt;100% in 6 months</t>
        </is>
      </c>
      <c r="BE517" s="94" t="n"/>
      <c r="BF517" s="92">
        <f>IF(R517*100000&gt;=Settings!$B$5,"Y","N")</f>
        <v/>
      </c>
      <c r="BG517" s="91">
        <f>IF(F517&gt;Settings!$B$6,"Y","N")</f>
        <v/>
      </c>
      <c r="BH517" s="97" t="n">
        <v>-17.12</v>
      </c>
      <c r="BI517" s="96" t="n">
        <v>1.77</v>
      </c>
      <c r="BJ517" s="96" t="n">
        <v>-3.67</v>
      </c>
      <c r="BK517" s="96" t="n">
        <v>-7.3</v>
      </c>
      <c r="BL517" s="96" t="n">
        <v>81.06999999999999</v>
      </c>
      <c r="BM517" s="96" t="n">
        <v>61.88</v>
      </c>
      <c r="BN517" s="97" t="n">
        <v>-1.18</v>
      </c>
      <c r="BO517" s="96" t="n">
        <v>-1.89</v>
      </c>
      <c r="BP517" s="96" t="n">
        <v>3.42</v>
      </c>
      <c r="BQ517" s="96" t="n">
        <v>14.92</v>
      </c>
      <c r="BR517" s="91" t="inlineStr">
        <is>
          <t>Mixed</t>
        </is>
      </c>
      <c r="BS517" s="91" t="inlineStr">
        <is>
          <t>None</t>
        </is>
      </c>
      <c r="BT517" s="96" t="n">
        <v>46.8</v>
      </c>
      <c r="BU517" s="91" t="inlineStr">
        <is>
          <t>N</t>
        </is>
      </c>
      <c r="BV517" s="99">
        <f>IF(OR(BF517&lt;&gt;"Y",BG517&lt;&gt;"Y"),"",(AND(ISNUMBER(BQ517),BQ517&gt;0))+(BR517="Stacked up")+(AND(ISNUMBER(BH517),BH517&gt;=-Settings!$B$17))+(AND(ISNUMBER(BK517),ISNUMBER(BM517),BK517&gt;0,BM517&gt;0))+(AND(ISNUMBER(AQ517),AQ517&gt;=Settings!$B$18))+(AND(ISNUMBER(BT517),BT517&gt;=Settings!$B$19,BT517&lt;=Settings!$B$20))+(AND(ISNUMBER(AS517),AS517&gt;0))+(AND(ISNUMBER(T517),ISNUMBER(M517),T517&gt;=Settings!$B$21,M517&gt;0))+(AND(ISNUMBER(AD517),ISNUMBER(M517),AD517&gt;=Settings!$B$22,M517&gt;0))+(AY517&gt;=1))</f>
        <v/>
      </c>
      <c r="BW517" s="91">
        <f>IF(OR(AY517=0,BF517&lt;&gt;"Y",BG517&lt;&gt;"Y"),"",1+SUMPRODUCT(($A$6:$A$2604=A517)*($AY$6:$AY$2604&gt;0)*($BF$6:$BF$2604="Y")*($BG$6:$BG$2604="Y")*(($AY$6:$AY$2604&gt;AY517)+($AY$6:$AY$2604=AY517)*($AD$6:$AD$2604&gt;AD517))))</f>
        <v/>
      </c>
    </row>
    <row r="518" ht="23.85" customHeight="1" s="55">
      <c r="A518" s="90" t="n">
        <v>46296</v>
      </c>
      <c r="B518" s="91" t="inlineStr">
        <is>
          <t>AVALON</t>
        </is>
      </c>
      <c r="C518" s="91" t="inlineStr">
        <is>
          <t>INE0LCL01028</t>
        </is>
      </c>
      <c r="D518" s="91" t="inlineStr">
        <is>
          <t>Capital Goods</t>
        </is>
      </c>
      <c r="E518" s="91" t="inlineStr">
        <is>
          <t>Microcap 250</t>
        </is>
      </c>
      <c r="F518" s="93" t="n">
        <v>15251</v>
      </c>
      <c r="G518" s="92" t="inlineStr">
        <is>
          <t>Y</t>
        </is>
      </c>
      <c r="H518" s="94" t="inlineStr">
        <is>
          <t>Long-term ASM Stage 1</t>
        </is>
      </c>
      <c r="I518" s="91" t="inlineStr">
        <is>
          <t>N</t>
        </is>
      </c>
      <c r="J518" s="92">
        <f>IF(K518="","N","Y")</f>
        <v/>
      </c>
      <c r="K518" s="94">
        <f>_xlfn.TEXTJOIN("; ",TRUE,IF(P518="52-wk low","52-wk low",""),IF(AND(AD518&gt;=Settings!$B$12,M518&lt;0),"Distribution",""),IF(AND(AJ518="Y",M518&lt;0,AK518&lt;-Settings!$B$13),"Long unwinding",""),IF(AND(AJ518="Y",M518&lt;0,AK518&gt;Settings!$B$13),"Short buildup",""))</f>
        <v/>
      </c>
      <c r="L518" s="95" t="n">
        <v>2280.2</v>
      </c>
      <c r="M518" s="96" t="n">
        <v>-0.72</v>
      </c>
      <c r="N518" s="93" t="n">
        <v>891</v>
      </c>
      <c r="O518" s="91" t="inlineStr">
        <is>
          <t>None</t>
        </is>
      </c>
      <c r="P518" s="91" t="inlineStr">
        <is>
          <t>None</t>
        </is>
      </c>
      <c r="Q518" s="97" t="n">
        <v>3.21</v>
      </c>
      <c r="R518" s="96" t="n">
        <v>7.57</v>
      </c>
      <c r="S518" s="96" t="n">
        <v>0.42</v>
      </c>
      <c r="T518" s="96" t="n">
        <v>0.52</v>
      </c>
      <c r="U518" s="96" t="n">
        <v>0.59</v>
      </c>
      <c r="V518" s="103" t="n">
        <v>1.39</v>
      </c>
      <c r="W518" s="102" t="n">
        <v>6</v>
      </c>
      <c r="X518" s="93" t="n"/>
      <c r="Y518" s="91" t="inlineStr">
        <is>
          <t>None</t>
        </is>
      </c>
      <c r="Z518" s="99" t="n">
        <v>32.14</v>
      </c>
      <c r="AA518" s="96" t="n">
        <v>0.92</v>
      </c>
      <c r="AB518" s="96" t="n">
        <v>0.88</v>
      </c>
      <c r="AC518" s="96" t="n">
        <v>0.41</v>
      </c>
      <c r="AD518" s="96" t="n">
        <v>0.49</v>
      </c>
      <c r="AE518" s="96" t="n">
        <v>0.5600000000000001</v>
      </c>
      <c r="AF518" s="103" t="n">
        <v>0.95</v>
      </c>
      <c r="AG518" s="91" t="inlineStr">
        <is>
          <t>Normal</t>
        </is>
      </c>
      <c r="AH518" s="100" t="n">
        <v>0</v>
      </c>
      <c r="AI518" s="101" t="n">
        <v>0</v>
      </c>
      <c r="AJ518" s="92" t="inlineStr">
        <is>
          <t>N</t>
        </is>
      </c>
      <c r="AK518" s="96" t="n"/>
      <c r="AL518" s="91" t="inlineStr">
        <is>
          <t>n/a</t>
        </is>
      </c>
      <c r="AM518" s="93" t="n"/>
      <c r="AN518" s="92" t="inlineStr">
        <is>
          <t>None</t>
        </is>
      </c>
      <c r="AO518" s="102" t="n">
        <v>0</v>
      </c>
      <c r="AP518" s="103" t="n">
        <v>3.2</v>
      </c>
      <c r="AQ518" s="102" t="n">
        <v>97</v>
      </c>
      <c r="AR518" s="91" t="inlineStr">
        <is>
          <t>N</t>
        </is>
      </c>
      <c r="AS518" s="104" t="n">
        <v>5.9</v>
      </c>
      <c r="AT518" s="92">
        <f>IF(AND(P518="52-wk high",T518&gt;=Settings!$B$7),"Y","N")</f>
        <v/>
      </c>
      <c r="AU518" s="91">
        <f>IF(AND(AD518&gt;=Settings!$B$8,M518&gt;0),"Y","N")</f>
        <v/>
      </c>
      <c r="AV518" s="91">
        <f>IF(OR(AH518&gt;Settings!$B$9,AI518&gt;Settings!$B$9),"Y","N")</f>
        <v/>
      </c>
      <c r="AW518" s="91">
        <f>IF(AJ518&lt;&gt;"Y","n/a",IF(AND(M518&gt;0,AK518&gt;Settings!$B$10),"Y","N"))</f>
        <v/>
      </c>
      <c r="AX518" s="91">
        <f>IF(AO518&gt;=Settings!$B$11,"Y","N")</f>
        <v/>
      </c>
      <c r="AY518" s="99">
        <f>(AT518="Y")+(AU518="Y")+(AV518="Y")+(AW518="Y")+(AX518="Y")</f>
        <v/>
      </c>
      <c r="AZ518" s="94">
        <f>IF(AY518=0,"None",_xlfn.TEXTJOIN(", ",TRUE(),IF(AT518="Y","Breakout",""),IF(AU518="Y","Accumulation",""),IF(AV518="Y","Institutional buying",""),IF(AW518="Y","Long buildup",""),IF(AX518="Y","Momentum leader","")))</f>
        <v/>
      </c>
      <c r="BA518" s="94">
        <f>IF(BW518="","","Passes "&amp;AY518&amp;" of 5 buy-side scans"&amp;IF(G518="Y","; RED FLAG: filter out using Red flag column",""))</f>
        <v/>
      </c>
      <c r="BB518" s="91" t="inlineStr">
        <is>
          <t>None</t>
        </is>
      </c>
      <c r="BC518" s="92" t="inlineStr">
        <is>
          <t>Y</t>
        </is>
      </c>
      <c r="BD518" s="94" t="inlineStr">
        <is>
          <t>PE &gt; 50</t>
        </is>
      </c>
      <c r="BE518" s="94" t="n"/>
      <c r="BF518" s="92">
        <f>IF(R518*100000&gt;=Settings!$B$5,"Y","N")</f>
        <v/>
      </c>
      <c r="BG518" s="91">
        <f>IF(F518&gt;Settings!$B$6,"Y","N")</f>
        <v/>
      </c>
      <c r="BH518" s="97" t="n">
        <v>-12.9</v>
      </c>
      <c r="BI518" s="96" t="n">
        <v>-1.55</v>
      </c>
      <c r="BJ518" s="96" t="n">
        <v>-1.66</v>
      </c>
      <c r="BK518" s="96" t="n">
        <v>27.01</v>
      </c>
      <c r="BL518" s="96" t="n">
        <v>143.39</v>
      </c>
      <c r="BM518" s="96" t="n">
        <v>125.92</v>
      </c>
      <c r="BN518" s="97" t="n">
        <v>-0.71</v>
      </c>
      <c r="BO518" s="96" t="n">
        <v>6.58</v>
      </c>
      <c r="BP518" s="96" t="n">
        <v>20.11</v>
      </c>
      <c r="BQ518" s="96" t="n">
        <v>42.01</v>
      </c>
      <c r="BR518" s="91" t="inlineStr">
        <is>
          <t>Mixed</t>
        </is>
      </c>
      <c r="BS518" s="91" t="inlineStr">
        <is>
          <t>None</t>
        </is>
      </c>
      <c r="BT518" s="96" t="n">
        <v>46.4</v>
      </c>
      <c r="BU518" s="91" t="inlineStr">
        <is>
          <t>N</t>
        </is>
      </c>
      <c r="BV518" s="99">
        <f>IF(OR(BF518&lt;&gt;"Y",BG518&lt;&gt;"Y"),"",(AND(ISNUMBER(BQ518),BQ518&gt;0))+(BR518="Stacked up")+(AND(ISNUMBER(BH518),BH518&gt;=-Settings!$B$17))+(AND(ISNUMBER(BK518),ISNUMBER(BM518),BK518&gt;0,BM518&gt;0))+(AND(ISNUMBER(AQ518),AQ518&gt;=Settings!$B$18))+(AND(ISNUMBER(BT518),BT518&gt;=Settings!$B$19,BT518&lt;=Settings!$B$20))+(AND(ISNUMBER(AS518),AS518&gt;0))+(AND(ISNUMBER(T518),ISNUMBER(M518),T518&gt;=Settings!$B$21,M518&gt;0))+(AND(ISNUMBER(AD518),ISNUMBER(M518),AD518&gt;=Settings!$B$22,M518&gt;0))+(AY518&gt;=1))</f>
        <v/>
      </c>
      <c r="BW518" s="91">
        <f>IF(OR(AY518=0,BF518&lt;&gt;"Y",BG518&lt;&gt;"Y"),"",1+SUMPRODUCT(($A$6:$A$2604=A518)*($AY$6:$AY$2604&gt;0)*($BF$6:$BF$2604="Y")*($BG$6:$BG$2604="Y")*(($AY$6:$AY$2604&gt;AY518)+($AY$6:$AY$2604=AY518)*($AD$6:$AD$2604&gt;AD518))))</f>
        <v/>
      </c>
    </row>
    <row r="519" ht="23.85" customHeight="1" s="55">
      <c r="A519" s="90" t="n">
        <v>46296</v>
      </c>
      <c r="B519" s="91" t="inlineStr">
        <is>
          <t>SEDEMAC</t>
        </is>
      </c>
      <c r="C519" s="91" t="inlineStr">
        <is>
          <t>INE00XB01019</t>
        </is>
      </c>
      <c r="D519" s="91" t="inlineStr">
        <is>
          <t>Automobile and Auto Components</t>
        </is>
      </c>
      <c r="E519" s="91" t="inlineStr">
        <is>
          <t>Microcap 250</t>
        </is>
      </c>
      <c r="F519" s="93" t="n">
        <v>15163</v>
      </c>
      <c r="G519" s="92" t="inlineStr">
        <is>
          <t>N</t>
        </is>
      </c>
      <c r="H519" s="94" t="n"/>
      <c r="I519" s="91" t="inlineStr">
        <is>
          <t>N</t>
        </is>
      </c>
      <c r="J519" s="92">
        <f>IF(K519="","N","Y")</f>
        <v/>
      </c>
      <c r="K519" s="94">
        <f>_xlfn.TEXTJOIN("; ",TRUE,IF(P519="52-wk low","52-wk low",""),IF(AND(AD519&gt;=Settings!$B$12,M519&lt;0),"Distribution",""),IF(AND(AJ519="Y",M519&lt;0,AK519&lt;-Settings!$B$13),"Long unwinding",""),IF(AND(AJ519="Y",M519&lt;0,AK519&gt;Settings!$B$13),"Short buildup",""))</f>
        <v/>
      </c>
      <c r="L519" s="95" t="n">
        <v>3432.8</v>
      </c>
      <c r="M519" s="96" t="n">
        <v>-1.77</v>
      </c>
      <c r="N519" s="93" t="n">
        <v>1511</v>
      </c>
      <c r="O519" s="91" t="inlineStr">
        <is>
          <t>None</t>
        </is>
      </c>
      <c r="P519" s="91" t="inlineStr">
        <is>
          <t>None</t>
        </is>
      </c>
      <c r="Q519" s="97" t="n">
        <v>1.35</v>
      </c>
      <c r="R519" s="96" t="n">
        <v>2.48</v>
      </c>
      <c r="S519" s="96" t="n">
        <v>0.53</v>
      </c>
      <c r="T519" s="96" t="n">
        <v>0.66</v>
      </c>
      <c r="U519" s="96" t="n">
        <v>0.71</v>
      </c>
      <c r="V519" s="103" t="n">
        <v>1.3</v>
      </c>
      <c r="W519" s="102" t="n">
        <v>7</v>
      </c>
      <c r="X519" s="93" t="n"/>
      <c r="Y519" s="91" t="inlineStr">
        <is>
          <t>None</t>
        </is>
      </c>
      <c r="Z519" s="99" t="n">
        <v>44.84</v>
      </c>
      <c r="AA519" s="96" t="n">
        <v>1.11</v>
      </c>
      <c r="AB519" s="96" t="n">
        <v>1</v>
      </c>
      <c r="AC519" s="96" t="n">
        <v>0.73</v>
      </c>
      <c r="AD519" s="96" t="n">
        <v>0.71</v>
      </c>
      <c r="AE519" s="96" t="n">
        <v>0.75</v>
      </c>
      <c r="AF519" s="103" t="n">
        <v>0.77</v>
      </c>
      <c r="AG519" s="91" t="inlineStr">
        <is>
          <t>Normal</t>
        </is>
      </c>
      <c r="AH519" s="100" t="n">
        <v>0</v>
      </c>
      <c r="AI519" s="101" t="n">
        <v>0</v>
      </c>
      <c r="AJ519" s="92" t="inlineStr">
        <is>
          <t>N</t>
        </is>
      </c>
      <c r="AK519" s="96" t="n"/>
      <c r="AL519" s="91" t="inlineStr">
        <is>
          <t>n/a</t>
        </is>
      </c>
      <c r="AM519" s="93" t="n"/>
      <c r="AN519" s="92" t="inlineStr">
        <is>
          <t>None</t>
        </is>
      </c>
      <c r="AO519" s="102" t="n">
        <v>0</v>
      </c>
      <c r="AP519" s="103" t="n"/>
      <c r="AQ519" s="102" t="n"/>
      <c r="AR519" s="91" t="inlineStr">
        <is>
          <t>N</t>
        </is>
      </c>
      <c r="AS519" s="104" t="n">
        <v>0.5600000000000001</v>
      </c>
      <c r="AT519" s="92">
        <f>IF(AND(P519="52-wk high",T519&gt;=Settings!$B$7),"Y","N")</f>
        <v/>
      </c>
      <c r="AU519" s="91">
        <f>IF(AND(AD519&gt;=Settings!$B$8,M519&gt;0),"Y","N")</f>
        <v/>
      </c>
      <c r="AV519" s="91">
        <f>IF(OR(AH519&gt;Settings!$B$9,AI519&gt;Settings!$B$9),"Y","N")</f>
        <v/>
      </c>
      <c r="AW519" s="91">
        <f>IF(AJ519&lt;&gt;"Y","n/a",IF(AND(M519&gt;0,AK519&gt;Settings!$B$10),"Y","N"))</f>
        <v/>
      </c>
      <c r="AX519" s="91">
        <f>IF(AO519&gt;=Settings!$B$11,"Y","N")</f>
        <v/>
      </c>
      <c r="AY519" s="99">
        <f>(AT519="Y")+(AU519="Y")+(AV519="Y")+(AW519="Y")+(AX519="Y")</f>
        <v/>
      </c>
      <c r="AZ519" s="94">
        <f>IF(AY519=0,"None",_xlfn.TEXTJOIN(", ",TRUE(),IF(AT519="Y","Breakout",""),IF(AU519="Y","Accumulation",""),IF(AV519="Y","Institutional buying",""),IF(AW519="Y","Long buildup",""),IF(AX519="Y","Momentum leader","")))</f>
        <v/>
      </c>
      <c r="BA519" s="94">
        <f>IF(BW519="","","Passes "&amp;AY519&amp;" of 5 buy-side scans"&amp;IF(G519="Y","; RED FLAG: filter out using Red flag column",""))</f>
        <v/>
      </c>
      <c r="BB519" s="91" t="inlineStr">
        <is>
          <t>None</t>
        </is>
      </c>
      <c r="BC519" s="92" t="inlineStr">
        <is>
          <t>Y</t>
        </is>
      </c>
      <c r="BD519" s="94" t="inlineStr">
        <is>
          <t>PE &gt; 50; &gt;75% move in 6 months; &gt;100% move in 365 days; High-low range &gt;100% in 6 months</t>
        </is>
      </c>
      <c r="BE519" s="94" t="n"/>
      <c r="BF519" s="92">
        <f>IF(R519*100000&gt;=Settings!$B$5,"Y","N")</f>
        <v/>
      </c>
      <c r="BG519" s="91">
        <f>IF(F519&gt;Settings!$B$6,"Y","N")</f>
        <v/>
      </c>
      <c r="BH519" s="97" t="n">
        <v>-4.54</v>
      </c>
      <c r="BI519" s="96" t="n">
        <v>3.6</v>
      </c>
      <c r="BJ519" s="96" t="n">
        <v>14.86</v>
      </c>
      <c r="BK519" s="96" t="n">
        <v>20.07</v>
      </c>
      <c r="BL519" s="96" t="n">
        <v>122.16</v>
      </c>
      <c r="BM519" s="96" t="n"/>
      <c r="BN519" s="97" t="n">
        <v>6.87</v>
      </c>
      <c r="BO519" s="96" t="n">
        <v>13.43</v>
      </c>
      <c r="BP519" s="96" t="n">
        <v>24.69</v>
      </c>
      <c r="BQ519" s="96" t="n"/>
      <c r="BR519" s="91" t="n"/>
      <c r="BS519" s="91" t="inlineStr">
        <is>
          <t>None</t>
        </is>
      </c>
      <c r="BT519" s="96" t="n">
        <v>66.8</v>
      </c>
      <c r="BU519" s="91" t="n"/>
      <c r="BV519" s="99">
        <f>IF(OR(BF519&lt;&gt;"Y",BG519&lt;&gt;"Y"),"",(AND(ISNUMBER(BQ519),BQ519&gt;0))+(BR519="Stacked up")+(AND(ISNUMBER(BH519),BH519&gt;=-Settings!$B$17))+(AND(ISNUMBER(BK519),ISNUMBER(BM519),BK519&gt;0,BM519&gt;0))+(AND(ISNUMBER(AQ519),AQ519&gt;=Settings!$B$18))+(AND(ISNUMBER(BT519),BT519&gt;=Settings!$B$19,BT519&lt;=Settings!$B$20))+(AND(ISNUMBER(AS519),AS519&gt;0))+(AND(ISNUMBER(T519),ISNUMBER(M519),T519&gt;=Settings!$B$21,M519&gt;0))+(AND(ISNUMBER(AD519),ISNUMBER(M519),AD519&gt;=Settings!$B$22,M519&gt;0))+(AY519&gt;=1))</f>
        <v/>
      </c>
      <c r="BW519" s="91">
        <f>IF(OR(AY519=0,BF519&lt;&gt;"Y",BG519&lt;&gt;"Y"),"",1+SUMPRODUCT(($A$6:$A$2604=A519)*($AY$6:$AY$2604&gt;0)*($BF$6:$BF$2604="Y")*($BG$6:$BG$2604="Y")*(($AY$6:$AY$2604&gt;AY519)+($AY$6:$AY$2604=AY519)*($AD$6:$AD$2604&gt;AD519))))</f>
        <v/>
      </c>
    </row>
    <row r="520" ht="23.85" customHeight="1" s="55">
      <c r="A520" s="90" t="n">
        <v>46296</v>
      </c>
      <c r="B520" s="91" t="inlineStr">
        <is>
          <t>MARKSANS</t>
        </is>
      </c>
      <c r="C520" s="91" t="inlineStr">
        <is>
          <t>INE750C01026</t>
        </is>
      </c>
      <c r="D520" s="91" t="inlineStr">
        <is>
          <t>Healthcare</t>
        </is>
      </c>
      <c r="E520" s="91" t="inlineStr">
        <is>
          <t>Microcap 250</t>
        </is>
      </c>
      <c r="F520" s="93" t="n">
        <v>14759</v>
      </c>
      <c r="G520" s="92" t="inlineStr">
        <is>
          <t>N</t>
        </is>
      </c>
      <c r="H520" s="94" t="n"/>
      <c r="I520" s="91" t="inlineStr">
        <is>
          <t>N</t>
        </is>
      </c>
      <c r="J520" s="92">
        <f>IF(K520="","N","Y")</f>
        <v/>
      </c>
      <c r="K520" s="94">
        <f>_xlfn.TEXTJOIN("; ",TRUE,IF(P520="52-wk low","52-wk low",""),IF(AND(AD520&gt;=Settings!$B$12,M520&lt;0),"Distribution",""),IF(AND(AJ520="Y",M520&lt;0,AK520&lt;-Settings!$B$13),"Long unwinding",""),IF(AND(AJ520="Y",M520&lt;0,AK520&gt;Settings!$B$13),"Short buildup",""))</f>
        <v/>
      </c>
      <c r="L520" s="95" t="n">
        <v>325.6</v>
      </c>
      <c r="M520" s="96" t="n">
        <v>1.02</v>
      </c>
      <c r="N520" s="93" t="n">
        <v>332</v>
      </c>
      <c r="O520" s="91" t="inlineStr">
        <is>
          <t>None</t>
        </is>
      </c>
      <c r="P520" s="91" t="inlineStr">
        <is>
          <t>None</t>
        </is>
      </c>
      <c r="Q520" s="97" t="n">
        <v>24.46</v>
      </c>
      <c r="R520" s="96" t="n">
        <v>24.09</v>
      </c>
      <c r="S520" s="96" t="n">
        <v>0.9399999999999999</v>
      </c>
      <c r="T520" s="96" t="n">
        <v>0.66</v>
      </c>
      <c r="U520" s="96" t="n">
        <v>0.68</v>
      </c>
      <c r="V520" s="103" t="n">
        <v>0.67</v>
      </c>
      <c r="W520" s="102" t="n">
        <v>1</v>
      </c>
      <c r="X520" s="93" t="n"/>
      <c r="Y520" s="91" t="inlineStr">
        <is>
          <t>None</t>
        </is>
      </c>
      <c r="Z520" s="99" t="n">
        <v>39.74</v>
      </c>
      <c r="AA520" s="96" t="n">
        <v>1.04</v>
      </c>
      <c r="AB520" s="96" t="n">
        <v>1.05</v>
      </c>
      <c r="AC520" s="96" t="n">
        <v>1.03</v>
      </c>
      <c r="AD520" s="96" t="n">
        <v>1.02</v>
      </c>
      <c r="AE520" s="96" t="n">
        <v>1</v>
      </c>
      <c r="AF520" s="103" t="n">
        <v>1.39</v>
      </c>
      <c r="AG520" s="91" t="inlineStr">
        <is>
          <t>Normal</t>
        </is>
      </c>
      <c r="AH520" s="100" t="n">
        <v>0</v>
      </c>
      <c r="AI520" s="101" t="n">
        <v>0</v>
      </c>
      <c r="AJ520" s="92" t="inlineStr">
        <is>
          <t>N</t>
        </is>
      </c>
      <c r="AK520" s="96" t="n"/>
      <c r="AL520" s="91" t="inlineStr">
        <is>
          <t>n/a</t>
        </is>
      </c>
      <c r="AM520" s="93" t="n"/>
      <c r="AN520" s="92" t="inlineStr">
        <is>
          <t>None</t>
        </is>
      </c>
      <c r="AO520" s="102" t="n">
        <v>0</v>
      </c>
      <c r="AP520" s="103" t="n">
        <v>2.93</v>
      </c>
      <c r="AQ520" s="102" t="n">
        <v>96</v>
      </c>
      <c r="AR520" s="91" t="inlineStr">
        <is>
          <t>N</t>
        </is>
      </c>
      <c r="AS520" s="104" t="n">
        <v>3.79</v>
      </c>
      <c r="AT520" s="92">
        <f>IF(AND(P520="52-wk high",T520&gt;=Settings!$B$7),"Y","N")</f>
        <v/>
      </c>
      <c r="AU520" s="91">
        <f>IF(AND(AD520&gt;=Settings!$B$8,M520&gt;0),"Y","N")</f>
        <v/>
      </c>
      <c r="AV520" s="91">
        <f>IF(OR(AH520&gt;Settings!$B$9,AI520&gt;Settings!$B$9),"Y","N")</f>
        <v/>
      </c>
      <c r="AW520" s="91">
        <f>IF(AJ520&lt;&gt;"Y","n/a",IF(AND(M520&gt;0,AK520&gt;Settings!$B$10),"Y","N"))</f>
        <v/>
      </c>
      <c r="AX520" s="91">
        <f>IF(AO520&gt;=Settings!$B$11,"Y","N")</f>
        <v/>
      </c>
      <c r="AY520" s="99">
        <f>(AT520="Y")+(AU520="Y")+(AV520="Y")+(AW520="Y")+(AX520="Y")</f>
        <v/>
      </c>
      <c r="AZ520" s="94">
        <f>IF(AY520=0,"None",_xlfn.TEXTJOIN(", ",TRUE(),IF(AT520="Y","Breakout",""),IF(AU520="Y","Accumulation",""),IF(AV520="Y","Institutional buying",""),IF(AW520="Y","Long buildup",""),IF(AX520="Y","Momentum leader","")))</f>
        <v/>
      </c>
      <c r="BA520" s="94">
        <f>IF(BW520="","","Passes "&amp;AY520&amp;" of 5 buy-side scans"&amp;IF(G520="Y","; RED FLAG: filter out using Red flag column",""))</f>
        <v/>
      </c>
      <c r="BB520" s="91" t="inlineStr">
        <is>
          <t>None</t>
        </is>
      </c>
      <c r="BC520" s="92" t="inlineStr">
        <is>
          <t>Y</t>
        </is>
      </c>
      <c r="BD520" s="94" t="inlineStr">
        <is>
          <t>&gt;75% move in 6 months; High-low range &gt;100% in 6 months</t>
        </is>
      </c>
      <c r="BE520" s="94" t="n"/>
      <c r="BF520" s="92">
        <f>IF(R520*100000&gt;=Settings!$B$5,"Y","N")</f>
        <v/>
      </c>
      <c r="BG520" s="91">
        <f>IF(F520&gt;Settings!$B$6,"Y","N")</f>
        <v/>
      </c>
      <c r="BH520" s="97" t="n">
        <v>-7.22</v>
      </c>
      <c r="BI520" s="96" t="n">
        <v>-3.5</v>
      </c>
      <c r="BJ520" s="96" t="n">
        <v>0.99</v>
      </c>
      <c r="BK520" s="96" t="n">
        <v>21.11</v>
      </c>
      <c r="BL520" s="96" t="n">
        <v>93.76000000000001</v>
      </c>
      <c r="BM520" s="96" t="n">
        <v>95.36</v>
      </c>
      <c r="BN520" s="97" t="n">
        <v>-0.89</v>
      </c>
      <c r="BO520" s="96" t="n">
        <v>4.64</v>
      </c>
      <c r="BP520" s="96" t="n">
        <v>15.14</v>
      </c>
      <c r="BQ520" s="96" t="n">
        <v>31.3</v>
      </c>
      <c r="BR520" s="91" t="inlineStr">
        <is>
          <t>Mixed</t>
        </is>
      </c>
      <c r="BS520" s="91" t="inlineStr">
        <is>
          <t>None</t>
        </is>
      </c>
      <c r="BT520" s="96" t="n">
        <v>46.8</v>
      </c>
      <c r="BU520" s="91" t="inlineStr">
        <is>
          <t>N</t>
        </is>
      </c>
      <c r="BV520" s="99">
        <f>IF(OR(BF520&lt;&gt;"Y",BG520&lt;&gt;"Y"),"",(AND(ISNUMBER(BQ520),BQ520&gt;0))+(BR520="Stacked up")+(AND(ISNUMBER(BH520),BH520&gt;=-Settings!$B$17))+(AND(ISNUMBER(BK520),ISNUMBER(BM520),BK520&gt;0,BM520&gt;0))+(AND(ISNUMBER(AQ520),AQ520&gt;=Settings!$B$18))+(AND(ISNUMBER(BT520),BT520&gt;=Settings!$B$19,BT520&lt;=Settings!$B$20))+(AND(ISNUMBER(AS520),AS520&gt;0))+(AND(ISNUMBER(T520),ISNUMBER(M520),T520&gt;=Settings!$B$21,M520&gt;0))+(AND(ISNUMBER(AD520),ISNUMBER(M520),AD520&gt;=Settings!$B$22,M520&gt;0))+(AY520&gt;=1))</f>
        <v/>
      </c>
      <c r="BW520" s="91">
        <f>IF(OR(AY520=0,BF520&lt;&gt;"Y",BG520&lt;&gt;"Y"),"",1+SUMPRODUCT(($A$6:$A$2604=A520)*($AY$6:$AY$2604&gt;0)*($BF$6:$BF$2604="Y")*($BG$6:$BG$2604="Y")*(($AY$6:$AY$2604&gt;AY520)+($AY$6:$AY$2604=AY520)*($AD$6:$AD$2604&gt;AD520))))</f>
        <v/>
      </c>
    </row>
    <row r="521" ht="23.85" customHeight="1" s="55">
      <c r="A521" s="90" t="n">
        <v>46296</v>
      </c>
      <c r="B521" s="91" t="inlineStr">
        <is>
          <t>SPLPETRO</t>
        </is>
      </c>
      <c r="C521" s="91" t="inlineStr">
        <is>
          <t>INE663A01033</t>
        </is>
      </c>
      <c r="D521" s="91" t="inlineStr">
        <is>
          <t>Chemicals</t>
        </is>
      </c>
      <c r="E521" s="91" t="inlineStr">
        <is>
          <t>Microcap 250</t>
        </is>
      </c>
      <c r="F521" s="93" t="n">
        <v>14676</v>
      </c>
      <c r="G521" s="92" t="inlineStr">
        <is>
          <t>N</t>
        </is>
      </c>
      <c r="H521" s="94" t="n"/>
      <c r="I521" s="91" t="inlineStr">
        <is>
          <t>N</t>
        </is>
      </c>
      <c r="J521" s="92">
        <f>IF(K521="","N","Y")</f>
        <v/>
      </c>
      <c r="K521" s="94">
        <f>_xlfn.TEXTJOIN("; ",TRUE,IF(P521="52-wk low","52-wk low",""),IF(AND(AD521&gt;=Settings!$B$12,M521&lt;0),"Distribution",""),IF(AND(AJ521="Y",M521&lt;0,AK521&lt;-Settings!$B$13),"Long unwinding",""),IF(AND(AJ521="Y",M521&lt;0,AK521&gt;Settings!$B$13),"Short buildup",""))</f>
        <v/>
      </c>
      <c r="L521" s="95" t="n">
        <v>780.45</v>
      </c>
      <c r="M521" s="96" t="n">
        <v>-3.43</v>
      </c>
      <c r="N521" s="93" t="n">
        <v>2208</v>
      </c>
      <c r="O521" s="91" t="inlineStr">
        <is>
          <t>None</t>
        </is>
      </c>
      <c r="P521" s="91" t="inlineStr">
        <is>
          <t>None</t>
        </is>
      </c>
      <c r="Q521" s="97" t="n">
        <v>2.28</v>
      </c>
      <c r="R521" s="96" t="n">
        <v>4.28</v>
      </c>
      <c r="S521" s="96" t="n">
        <v>0.54</v>
      </c>
      <c r="T521" s="96" t="n">
        <v>0.78</v>
      </c>
      <c r="U521" s="96" t="n">
        <v>1.17</v>
      </c>
      <c r="V521" s="103" t="n">
        <v>2.18</v>
      </c>
      <c r="W521" s="102" t="n">
        <v>6</v>
      </c>
      <c r="X521" s="93" t="n"/>
      <c r="Y521" s="91" t="inlineStr">
        <is>
          <t>None</t>
        </is>
      </c>
      <c r="Z521" s="99" t="n">
        <v>38.47</v>
      </c>
      <c r="AA521" s="96" t="n">
        <v>0.9</v>
      </c>
      <c r="AB521" s="96" t="n">
        <v>0.86</v>
      </c>
      <c r="AC521" s="96" t="n">
        <v>0.6</v>
      </c>
      <c r="AD521" s="96" t="n">
        <v>0.87</v>
      </c>
      <c r="AE521" s="96" t="n">
        <v>1.29</v>
      </c>
      <c r="AF521" s="103" t="n">
        <v>0.99</v>
      </c>
      <c r="AG521" s="91" t="inlineStr">
        <is>
          <t>Normal</t>
        </is>
      </c>
      <c r="AH521" s="100" t="n">
        <v>0</v>
      </c>
      <c r="AI521" s="101" t="n">
        <v>0</v>
      </c>
      <c r="AJ521" s="92" t="inlineStr">
        <is>
          <t>N</t>
        </is>
      </c>
      <c r="AK521" s="96" t="n"/>
      <c r="AL521" s="91" t="inlineStr">
        <is>
          <t>n/a</t>
        </is>
      </c>
      <c r="AM521" s="93" t="n"/>
      <c r="AN521" s="92" t="inlineStr">
        <is>
          <t>None</t>
        </is>
      </c>
      <c r="AO521" s="102" t="n">
        <v>0</v>
      </c>
      <c r="AP521" s="103" t="n">
        <v>0.83</v>
      </c>
      <c r="AQ521" s="102" t="n">
        <v>52</v>
      </c>
      <c r="AR521" s="91" t="inlineStr">
        <is>
          <t>N</t>
        </is>
      </c>
      <c r="AS521" s="104" t="n">
        <v>1.93</v>
      </c>
      <c r="AT521" s="92">
        <f>IF(AND(P521="52-wk high",T521&gt;=Settings!$B$7),"Y","N")</f>
        <v/>
      </c>
      <c r="AU521" s="91">
        <f>IF(AND(AD521&gt;=Settings!$B$8,M521&gt;0),"Y","N")</f>
        <v/>
      </c>
      <c r="AV521" s="91">
        <f>IF(OR(AH521&gt;Settings!$B$9,AI521&gt;Settings!$B$9),"Y","N")</f>
        <v/>
      </c>
      <c r="AW521" s="91">
        <f>IF(AJ521&lt;&gt;"Y","n/a",IF(AND(M521&gt;0,AK521&gt;Settings!$B$10),"Y","N"))</f>
        <v/>
      </c>
      <c r="AX521" s="91">
        <f>IF(AO521&gt;=Settings!$B$11,"Y","N")</f>
        <v/>
      </c>
      <c r="AY521" s="99">
        <f>(AT521="Y")+(AU521="Y")+(AV521="Y")+(AW521="Y")+(AX521="Y")</f>
        <v/>
      </c>
      <c r="AZ521" s="94">
        <f>IF(AY521=0,"None",_xlfn.TEXTJOIN(", ",TRUE(),IF(AT521="Y","Breakout",""),IF(AU521="Y","Accumulation",""),IF(AV521="Y","Institutional buying",""),IF(AW521="Y","Long buildup",""),IF(AX521="Y","Momentum leader","")))</f>
        <v/>
      </c>
      <c r="BA521" s="94">
        <f>IF(BW521="","","Passes "&amp;AY521&amp;" of 5 buy-side scans"&amp;IF(G521="Y","; RED FLAG: filter out using Red flag column",""))</f>
        <v/>
      </c>
      <c r="BB521" s="91" t="inlineStr">
        <is>
          <t>None</t>
        </is>
      </c>
      <c r="BC521" s="92" t="inlineStr">
        <is>
          <t>N</t>
        </is>
      </c>
      <c r="BD521" s="94" t="n"/>
      <c r="BE521" s="94" t="n"/>
      <c r="BF521" s="92">
        <f>IF(R521*100000&gt;=Settings!$B$5,"Y","N")</f>
        <v/>
      </c>
      <c r="BG521" s="91">
        <f>IF(F521&gt;Settings!$B$6,"Y","N")</f>
        <v/>
      </c>
      <c r="BH521" s="97" t="n">
        <v>-13.19</v>
      </c>
      <c r="BI521" s="96" t="n">
        <v>-11.3</v>
      </c>
      <c r="BJ521" s="96" t="n">
        <v>8.619999999999999</v>
      </c>
      <c r="BK521" s="96" t="n">
        <v>7.64</v>
      </c>
      <c r="BL521" s="96" t="n">
        <v>5.63</v>
      </c>
      <c r="BM521" s="96" t="n">
        <v>-4.94</v>
      </c>
      <c r="BN521" s="97" t="n">
        <v>-4.41</v>
      </c>
      <c r="BO521" s="96" t="n">
        <v>0.44</v>
      </c>
      <c r="BP521" s="96" t="n">
        <v>4.17</v>
      </c>
      <c r="BQ521" s="96" t="n">
        <v>5.88</v>
      </c>
      <c r="BR521" s="91" t="inlineStr">
        <is>
          <t>Mixed</t>
        </is>
      </c>
      <c r="BS521" s="91" t="inlineStr">
        <is>
          <t>None</t>
        </is>
      </c>
      <c r="BT521" s="96" t="n">
        <v>35.4</v>
      </c>
      <c r="BU521" s="91" t="inlineStr">
        <is>
          <t>N</t>
        </is>
      </c>
      <c r="BV521" s="99">
        <f>IF(OR(BF521&lt;&gt;"Y",BG521&lt;&gt;"Y"),"",(AND(ISNUMBER(BQ521),BQ521&gt;0))+(BR521="Stacked up")+(AND(ISNUMBER(BH521),BH521&gt;=-Settings!$B$17))+(AND(ISNUMBER(BK521),ISNUMBER(BM521),BK521&gt;0,BM521&gt;0))+(AND(ISNUMBER(AQ521),AQ521&gt;=Settings!$B$18))+(AND(ISNUMBER(BT521),BT521&gt;=Settings!$B$19,BT521&lt;=Settings!$B$20))+(AND(ISNUMBER(AS521),AS521&gt;0))+(AND(ISNUMBER(T521),ISNUMBER(M521),T521&gt;=Settings!$B$21,M521&gt;0))+(AND(ISNUMBER(AD521),ISNUMBER(M521),AD521&gt;=Settings!$B$22,M521&gt;0))+(AY521&gt;=1))</f>
        <v/>
      </c>
      <c r="BW521" s="91">
        <f>IF(OR(AY521=0,BF521&lt;&gt;"Y",BG521&lt;&gt;"Y"),"",1+SUMPRODUCT(($A$6:$A$2604=A521)*($AY$6:$AY$2604&gt;0)*($BF$6:$BF$2604="Y")*($BG$6:$BG$2604="Y")*(($AY$6:$AY$2604&gt;AY521)+($AY$6:$AY$2604=AY521)*($AD$6:$AD$2604&gt;AD521))))</f>
        <v/>
      </c>
    </row>
    <row r="522" ht="23.85" customHeight="1" s="55">
      <c r="A522" s="90" t="n">
        <v>46296</v>
      </c>
      <c r="B522" s="91" t="inlineStr">
        <is>
          <t>APOLLO</t>
        </is>
      </c>
      <c r="C522" s="91" t="inlineStr">
        <is>
          <t>INE713T01028</t>
        </is>
      </c>
      <c r="D522" s="91" t="inlineStr">
        <is>
          <t>Capital Goods</t>
        </is>
      </c>
      <c r="E522" s="91" t="inlineStr">
        <is>
          <t>Microcap 250</t>
        </is>
      </c>
      <c r="F522" s="93" t="n">
        <v>14641</v>
      </c>
      <c r="G522" s="92" t="inlineStr">
        <is>
          <t>N</t>
        </is>
      </c>
      <c r="H522" s="94" t="n"/>
      <c r="I522" s="91" t="inlineStr">
        <is>
          <t>N</t>
        </is>
      </c>
      <c r="J522" s="92">
        <f>IF(K522="","N","Y")</f>
        <v/>
      </c>
      <c r="K522" s="94">
        <f>_xlfn.TEXTJOIN("; ",TRUE,IF(P522="52-wk low","52-wk low",""),IF(AND(AD522&gt;=Settings!$B$12,M522&lt;0),"Distribution",""),IF(AND(AJ522="Y",M522&lt;0,AK522&lt;-Settings!$B$13),"Long unwinding",""),IF(AND(AJ522="Y",M522&lt;0,AK522&gt;Settings!$B$13),"Short buildup",""))</f>
        <v/>
      </c>
      <c r="L522" s="95" t="n">
        <v>394</v>
      </c>
      <c r="M522" s="96" t="n">
        <v>-2.34</v>
      </c>
      <c r="N522" s="93" t="n">
        <v>1809</v>
      </c>
      <c r="O522" s="91" t="inlineStr">
        <is>
          <t>None</t>
        </is>
      </c>
      <c r="P522" s="91" t="inlineStr">
        <is>
          <t>None</t>
        </is>
      </c>
      <c r="Q522" s="97" t="n">
        <v>41.02</v>
      </c>
      <c r="R522" s="96" t="n">
        <v>81.39</v>
      </c>
      <c r="S522" s="96" t="n">
        <v>0.5</v>
      </c>
      <c r="T522" s="96" t="n">
        <v>0.66</v>
      </c>
      <c r="U522" s="96" t="n">
        <v>0.27</v>
      </c>
      <c r="V522" s="103" t="n">
        <v>0.54</v>
      </c>
      <c r="W522" s="102" t="n">
        <v>0</v>
      </c>
      <c r="X522" s="93" t="n"/>
      <c r="Y522" s="91" t="inlineStr">
        <is>
          <t>None</t>
        </is>
      </c>
      <c r="Z522" s="99" t="n">
        <v>35</v>
      </c>
      <c r="AA522" s="96" t="n">
        <v>1.17</v>
      </c>
      <c r="AB522" s="96" t="n">
        <v>1.18</v>
      </c>
      <c r="AC522" s="96" t="n">
        <v>0.58</v>
      </c>
      <c r="AD522" s="96" t="n">
        <v>0.78</v>
      </c>
      <c r="AE522" s="96" t="n">
        <v>0.48</v>
      </c>
      <c r="AF522" s="103" t="n">
        <v>1.55</v>
      </c>
      <c r="AG522" s="91" t="inlineStr">
        <is>
          <t>Quiet accumulation</t>
        </is>
      </c>
      <c r="AH522" s="100" t="n">
        <v>0</v>
      </c>
      <c r="AI522" s="101" t="n">
        <v>0</v>
      </c>
      <c r="AJ522" s="92" t="inlineStr">
        <is>
          <t>N</t>
        </is>
      </c>
      <c r="AK522" s="96" t="n"/>
      <c r="AL522" s="91" t="inlineStr">
        <is>
          <t>n/a</t>
        </is>
      </c>
      <c r="AM522" s="93" t="n"/>
      <c r="AN522" s="92" t="inlineStr">
        <is>
          <t>None</t>
        </is>
      </c>
      <c r="AO522" s="102" t="n">
        <v>0</v>
      </c>
      <c r="AP522" s="103" t="n">
        <v>1.94</v>
      </c>
      <c r="AQ522" s="102" t="n">
        <v>88</v>
      </c>
      <c r="AR522" s="91" t="inlineStr">
        <is>
          <t>N</t>
        </is>
      </c>
      <c r="AS522" s="104" t="n">
        <v>5.9</v>
      </c>
      <c r="AT522" s="92">
        <f>IF(AND(P522="52-wk high",T522&gt;=Settings!$B$7),"Y","N")</f>
        <v/>
      </c>
      <c r="AU522" s="91">
        <f>IF(AND(AD522&gt;=Settings!$B$8,M522&gt;0),"Y","N")</f>
        <v/>
      </c>
      <c r="AV522" s="91">
        <f>IF(OR(AH522&gt;Settings!$B$9,AI522&gt;Settings!$B$9),"Y","N")</f>
        <v/>
      </c>
      <c r="AW522" s="91">
        <f>IF(AJ522&lt;&gt;"Y","n/a",IF(AND(M522&gt;0,AK522&gt;Settings!$B$10),"Y","N"))</f>
        <v/>
      </c>
      <c r="AX522" s="91">
        <f>IF(AO522&gt;=Settings!$B$11,"Y","N")</f>
        <v/>
      </c>
      <c r="AY522" s="99">
        <f>(AT522="Y")+(AU522="Y")+(AV522="Y")+(AW522="Y")+(AX522="Y")</f>
        <v/>
      </c>
      <c r="AZ522" s="94">
        <f>IF(AY522=0,"None",_xlfn.TEXTJOIN(", ",TRUE(),IF(AT522="Y","Breakout",""),IF(AU522="Y","Accumulation",""),IF(AV522="Y","Institutional buying",""),IF(AW522="Y","Long buildup",""),IF(AX522="Y","Momentum leader","")))</f>
        <v/>
      </c>
      <c r="BA522" s="94">
        <f>IF(BW522="","","Passes "&amp;AY522&amp;" of 5 buy-side scans"&amp;IF(G522="Y","; RED FLAG: filter out using Red flag column",""))</f>
        <v/>
      </c>
      <c r="BB522" s="91" t="inlineStr">
        <is>
          <t>None</t>
        </is>
      </c>
      <c r="BC522" s="92" t="inlineStr">
        <is>
          <t>Y</t>
        </is>
      </c>
      <c r="BD522" s="94" t="inlineStr">
        <is>
          <t>PE &gt; 50; &gt;75% move in 6 months; High-low range &gt;100% in 6 months; High-low range &gt;150% in 12 months</t>
        </is>
      </c>
      <c r="BE522" s="94" t="n"/>
      <c r="BF522" s="92">
        <f>IF(R522*100000&gt;=Settings!$B$5,"Y","N")</f>
        <v/>
      </c>
      <c r="BG522" s="91">
        <f>IF(F522&gt;Settings!$B$6,"Y","N")</f>
        <v/>
      </c>
      <c r="BH522" s="97" t="n">
        <v>-15.54</v>
      </c>
      <c r="BI522" s="96" t="n">
        <v>-1.27</v>
      </c>
      <c r="BJ522" s="96" t="n">
        <v>3.82</v>
      </c>
      <c r="BK522" s="96" t="n">
        <v>-5.93</v>
      </c>
      <c r="BL522" s="96" t="n">
        <v>101.26</v>
      </c>
      <c r="BM522" s="96" t="n">
        <v>19.58</v>
      </c>
      <c r="BN522" s="97" t="n">
        <v>-0.66</v>
      </c>
      <c r="BO522" s="96" t="n">
        <v>0.26</v>
      </c>
      <c r="BP522" s="96" t="n">
        <v>4.61</v>
      </c>
      <c r="BQ522" s="96" t="n">
        <v>12.56</v>
      </c>
      <c r="BR522" s="91" t="inlineStr">
        <is>
          <t>Mixed</t>
        </is>
      </c>
      <c r="BS522" s="91" t="inlineStr">
        <is>
          <t>None</t>
        </is>
      </c>
      <c r="BT522" s="96" t="n">
        <v>47.7</v>
      </c>
      <c r="BU522" s="91" t="inlineStr">
        <is>
          <t>N</t>
        </is>
      </c>
      <c r="BV522" s="99">
        <f>IF(OR(BF522&lt;&gt;"Y",BG522&lt;&gt;"Y"),"",(AND(ISNUMBER(BQ522),BQ522&gt;0))+(BR522="Stacked up")+(AND(ISNUMBER(BH522),BH522&gt;=-Settings!$B$17))+(AND(ISNUMBER(BK522),ISNUMBER(BM522),BK522&gt;0,BM522&gt;0))+(AND(ISNUMBER(AQ522),AQ522&gt;=Settings!$B$18))+(AND(ISNUMBER(BT522),BT522&gt;=Settings!$B$19,BT522&lt;=Settings!$B$20))+(AND(ISNUMBER(AS522),AS522&gt;0))+(AND(ISNUMBER(T522),ISNUMBER(M522),T522&gt;=Settings!$B$21,M522&gt;0))+(AND(ISNUMBER(AD522),ISNUMBER(M522),AD522&gt;=Settings!$B$22,M522&gt;0))+(AY522&gt;=1))</f>
        <v/>
      </c>
      <c r="BW522" s="91">
        <f>IF(OR(AY522=0,BF522&lt;&gt;"Y",BG522&lt;&gt;"Y"),"",1+SUMPRODUCT(($A$6:$A$2604=A522)*($AY$6:$AY$2604&gt;0)*($BF$6:$BF$2604="Y")*($BG$6:$BG$2604="Y")*(($AY$6:$AY$2604&gt;AY522)+($AY$6:$AY$2604=AY522)*($AD$6:$AD$2604&gt;AD522))))</f>
        <v/>
      </c>
    </row>
    <row r="523" ht="23.85" customHeight="1" s="55">
      <c r="A523" s="90" t="n">
        <v>46296</v>
      </c>
      <c r="B523" s="91" t="inlineStr">
        <is>
          <t>ARVIND</t>
        </is>
      </c>
      <c r="C523" s="91" t="inlineStr">
        <is>
          <t>INE034A01011</t>
        </is>
      </c>
      <c r="D523" s="91" t="inlineStr">
        <is>
          <t>Textiles</t>
        </is>
      </c>
      <c r="E523" s="91" t="inlineStr">
        <is>
          <t>Microcap 250</t>
        </is>
      </c>
      <c r="F523" s="93" t="n">
        <v>14528</v>
      </c>
      <c r="G523" s="92" t="inlineStr">
        <is>
          <t>N</t>
        </is>
      </c>
      <c r="H523" s="94" t="n"/>
      <c r="I523" s="91" t="inlineStr">
        <is>
          <t>N</t>
        </is>
      </c>
      <c r="J523" s="92">
        <f>IF(K523="","N","Y")</f>
        <v/>
      </c>
      <c r="K523" s="94">
        <f>_xlfn.TEXTJOIN("; ",TRUE,IF(P523="52-wk low","52-wk low",""),IF(AND(AD523&gt;=Settings!$B$12,M523&lt;0),"Distribution",""),IF(AND(AJ523="Y",M523&lt;0,AK523&lt;-Settings!$B$13),"Long unwinding",""),IF(AND(AJ523="Y",M523&lt;0,AK523&gt;Settings!$B$13),"Short buildup",""))</f>
        <v/>
      </c>
      <c r="L523" s="95" t="n">
        <v>534.05</v>
      </c>
      <c r="M523" s="96" t="n">
        <v>-1.08</v>
      </c>
      <c r="N523" s="93" t="n">
        <v>1086</v>
      </c>
      <c r="O523" s="91" t="inlineStr">
        <is>
          <t>None</t>
        </is>
      </c>
      <c r="P523" s="91" t="inlineStr">
        <is>
          <t>None</t>
        </is>
      </c>
      <c r="Q523" s="97" t="n">
        <v>5.65</v>
      </c>
      <c r="R523" s="96" t="n">
        <v>6.56</v>
      </c>
      <c r="S523" s="96" t="n">
        <v>0.85</v>
      </c>
      <c r="T523" s="96" t="n">
        <v>0.8100000000000001</v>
      </c>
      <c r="U523" s="96" t="n">
        <v>0.66</v>
      </c>
      <c r="V523" s="103" t="n">
        <v>0.78</v>
      </c>
      <c r="W523" s="102" t="n">
        <v>5</v>
      </c>
      <c r="X523" s="93" t="n"/>
      <c r="Y523" s="91" t="inlineStr">
        <is>
          <t>None</t>
        </is>
      </c>
      <c r="Z523" s="99" t="n">
        <v>38.22</v>
      </c>
      <c r="AA523" s="96" t="n">
        <v>0.88</v>
      </c>
      <c r="AB523" s="96" t="n">
        <v>0.8</v>
      </c>
      <c r="AC523" s="96" t="n">
        <v>0.77</v>
      </c>
      <c r="AD523" s="96" t="n">
        <v>0.66</v>
      </c>
      <c r="AE523" s="96" t="n">
        <v>0.6</v>
      </c>
      <c r="AF523" s="103" t="n">
        <v>1</v>
      </c>
      <c r="AG523" s="91" t="inlineStr">
        <is>
          <t>Normal</t>
        </is>
      </c>
      <c r="AH523" s="100" t="n">
        <v>0</v>
      </c>
      <c r="AI523" s="101" t="n">
        <v>0</v>
      </c>
      <c r="AJ523" s="92" t="inlineStr">
        <is>
          <t>N</t>
        </is>
      </c>
      <c r="AK523" s="96" t="n"/>
      <c r="AL523" s="91" t="inlineStr">
        <is>
          <t>n/a</t>
        </is>
      </c>
      <c r="AM523" s="93" t="n"/>
      <c r="AN523" s="92" t="inlineStr">
        <is>
          <t>None</t>
        </is>
      </c>
      <c r="AO523" s="102" t="n">
        <v>0</v>
      </c>
      <c r="AP523" s="103" t="n">
        <v>2.41</v>
      </c>
      <c r="AQ523" s="102" t="n">
        <v>93</v>
      </c>
      <c r="AR523" s="91" t="inlineStr">
        <is>
          <t>N</t>
        </is>
      </c>
      <c r="AS523" s="104" t="n">
        <v>-0.53</v>
      </c>
      <c r="AT523" s="92">
        <f>IF(AND(P523="52-wk high",T523&gt;=Settings!$B$7),"Y","N")</f>
        <v/>
      </c>
      <c r="AU523" s="91">
        <f>IF(AND(AD523&gt;=Settings!$B$8,M523&gt;0),"Y","N")</f>
        <v/>
      </c>
      <c r="AV523" s="91">
        <f>IF(OR(AH523&gt;Settings!$B$9,AI523&gt;Settings!$B$9),"Y","N")</f>
        <v/>
      </c>
      <c r="AW523" s="91">
        <f>IF(AJ523&lt;&gt;"Y","n/a",IF(AND(M523&gt;0,AK523&gt;Settings!$B$10),"Y","N"))</f>
        <v/>
      </c>
      <c r="AX523" s="91">
        <f>IF(AO523&gt;=Settings!$B$11,"Y","N")</f>
        <v/>
      </c>
      <c r="AY523" s="99">
        <f>(AT523="Y")+(AU523="Y")+(AV523="Y")+(AW523="Y")+(AX523="Y")</f>
        <v/>
      </c>
      <c r="AZ523" s="94">
        <f>IF(AY523=0,"None",_xlfn.TEXTJOIN(", ",TRUE(),IF(AT523="Y","Breakout",""),IF(AU523="Y","Accumulation",""),IF(AV523="Y","Institutional buying",""),IF(AW523="Y","Long buildup",""),IF(AX523="Y","Momentum leader","")))</f>
        <v/>
      </c>
      <c r="BA523" s="94">
        <f>IF(BW523="","","Passes "&amp;AY523&amp;" of 5 buy-side scans"&amp;IF(G523="Y","; RED FLAG: filter out using Red flag column",""))</f>
        <v/>
      </c>
      <c r="BB523" s="91" t="inlineStr">
        <is>
          <t>None</t>
        </is>
      </c>
      <c r="BC523" s="92" t="inlineStr">
        <is>
          <t>N</t>
        </is>
      </c>
      <c r="BD523" s="94" t="n"/>
      <c r="BE523" s="94" t="n"/>
      <c r="BF523" s="92">
        <f>IF(R523*100000&gt;=Settings!$B$5,"Y","N")</f>
        <v/>
      </c>
      <c r="BG523" s="91">
        <f>IF(F523&gt;Settings!$B$6,"Y","N")</f>
        <v/>
      </c>
      <c r="BH523" s="97" t="n">
        <v>-12.04</v>
      </c>
      <c r="BI523" s="96" t="n">
        <v>-5.59</v>
      </c>
      <c r="BJ523" s="96" t="n">
        <v>-4.14</v>
      </c>
      <c r="BK523" s="96" t="n">
        <v>-4.69</v>
      </c>
      <c r="BL523" s="96" t="n">
        <v>52.3</v>
      </c>
      <c r="BM523" s="96" t="n">
        <v>79.27</v>
      </c>
      <c r="BN523" s="97" t="n">
        <v>-2.59</v>
      </c>
      <c r="BO523" s="96" t="n">
        <v>-1.57</v>
      </c>
      <c r="BP523" s="96" t="n">
        <v>3.66</v>
      </c>
      <c r="BQ523" s="96" t="n">
        <v>15.02</v>
      </c>
      <c r="BR523" s="91" t="inlineStr">
        <is>
          <t>Mixed</t>
        </is>
      </c>
      <c r="BS523" s="91" t="inlineStr">
        <is>
          <t>None</t>
        </is>
      </c>
      <c r="BT523" s="96" t="n">
        <v>40.5</v>
      </c>
      <c r="BU523" s="91" t="inlineStr">
        <is>
          <t>N</t>
        </is>
      </c>
      <c r="BV523" s="99">
        <f>IF(OR(BF523&lt;&gt;"Y",BG523&lt;&gt;"Y"),"",(AND(ISNUMBER(BQ523),BQ523&gt;0))+(BR523="Stacked up")+(AND(ISNUMBER(BH523),BH523&gt;=-Settings!$B$17))+(AND(ISNUMBER(BK523),ISNUMBER(BM523),BK523&gt;0,BM523&gt;0))+(AND(ISNUMBER(AQ523),AQ523&gt;=Settings!$B$18))+(AND(ISNUMBER(BT523),BT523&gt;=Settings!$B$19,BT523&lt;=Settings!$B$20))+(AND(ISNUMBER(AS523),AS523&gt;0))+(AND(ISNUMBER(T523),ISNUMBER(M523),T523&gt;=Settings!$B$21,M523&gt;0))+(AND(ISNUMBER(AD523),ISNUMBER(M523),AD523&gt;=Settings!$B$22,M523&gt;0))+(AY523&gt;=1))</f>
        <v/>
      </c>
      <c r="BW523" s="91">
        <f>IF(OR(AY523=0,BF523&lt;&gt;"Y",BG523&lt;&gt;"Y"),"",1+SUMPRODUCT(($A$6:$A$2604=A523)*($AY$6:$AY$2604&gt;0)*($BF$6:$BF$2604="Y")*($BG$6:$BG$2604="Y")*(($AY$6:$AY$2604&gt;AY523)+($AY$6:$AY$2604=AY523)*($AD$6:$AD$2604&gt;AD523))))</f>
        <v/>
      </c>
    </row>
    <row r="524" ht="23.85" customHeight="1" s="55">
      <c r="A524" s="90" t="n">
        <v>46296</v>
      </c>
      <c r="B524" s="91" t="inlineStr">
        <is>
          <t>LLOYDSENGG</t>
        </is>
      </c>
      <c r="C524" s="91" t="inlineStr">
        <is>
          <t>INE093R01011</t>
        </is>
      </c>
      <c r="D524" s="91" t="inlineStr">
        <is>
          <t>Capital Goods</t>
        </is>
      </c>
      <c r="E524" s="91" t="inlineStr">
        <is>
          <t>Microcap 250</t>
        </is>
      </c>
      <c r="F524" s="93" t="n">
        <v>14361</v>
      </c>
      <c r="G524" s="92" t="inlineStr">
        <is>
          <t>N</t>
        </is>
      </c>
      <c r="H524" s="94" t="n"/>
      <c r="I524" s="91" t="inlineStr">
        <is>
          <t>N</t>
        </is>
      </c>
      <c r="J524" s="92">
        <f>IF(K524="","N","Y")</f>
        <v/>
      </c>
      <c r="K524" s="94">
        <f>_xlfn.TEXTJOIN("; ",TRUE,IF(P524="52-wk low","52-wk low",""),IF(AND(AD524&gt;=Settings!$B$12,M524&lt;0),"Distribution",""),IF(AND(AJ524="Y",M524&lt;0,AK524&lt;-Settings!$B$13),"Long unwinding",""),IF(AND(AJ524="Y",M524&lt;0,AK524&gt;Settings!$B$13),"Short buildup",""))</f>
        <v/>
      </c>
      <c r="L524" s="95" t="n">
        <v>98.31</v>
      </c>
      <c r="M524" s="96" t="n">
        <v>-0.33</v>
      </c>
      <c r="N524" s="93" t="n">
        <v>724</v>
      </c>
      <c r="O524" s="91" t="inlineStr">
        <is>
          <t>None</t>
        </is>
      </c>
      <c r="P524" s="91" t="inlineStr">
        <is>
          <t>None</t>
        </is>
      </c>
      <c r="Q524" s="97" t="n">
        <v>154.07</v>
      </c>
      <c r="R524" s="96" t="n">
        <v>123.67</v>
      </c>
      <c r="S524" s="96" t="n">
        <v>1.29</v>
      </c>
      <c r="T524" s="96" t="n">
        <v>1.38</v>
      </c>
      <c r="U524" s="96" t="n">
        <v>1</v>
      </c>
      <c r="V524" s="103" t="n">
        <v>0.8100000000000001</v>
      </c>
      <c r="W524" s="102" t="n">
        <v>5</v>
      </c>
      <c r="X524" s="93" t="n"/>
      <c r="Y524" s="91" t="inlineStr">
        <is>
          <t>None</t>
        </is>
      </c>
      <c r="Z524" s="99" t="n">
        <v>31.88</v>
      </c>
      <c r="AA524" s="96" t="n">
        <v>0.78</v>
      </c>
      <c r="AB524" s="96" t="n">
        <v>0.77</v>
      </c>
      <c r="AC524" s="96" t="n">
        <v>1.19</v>
      </c>
      <c r="AD524" s="96" t="n">
        <v>1.22</v>
      </c>
      <c r="AE524" s="96" t="n">
        <v>1.06</v>
      </c>
      <c r="AF524" s="103" t="n">
        <v>1.14</v>
      </c>
      <c r="AG524" s="91" t="inlineStr">
        <is>
          <t>Normal</t>
        </is>
      </c>
      <c r="AH524" s="100" t="n">
        <v>0</v>
      </c>
      <c r="AI524" s="101" t="n">
        <v>0</v>
      </c>
      <c r="AJ524" s="92" t="inlineStr">
        <is>
          <t>N</t>
        </is>
      </c>
      <c r="AK524" s="96" t="n"/>
      <c r="AL524" s="91" t="inlineStr">
        <is>
          <t>n/a</t>
        </is>
      </c>
      <c r="AM524" s="93" t="n"/>
      <c r="AN524" s="92" t="inlineStr">
        <is>
          <t>None</t>
        </is>
      </c>
      <c r="AO524" s="102" t="n">
        <v>0</v>
      </c>
      <c r="AP524" s="103" t="n">
        <v>2.81</v>
      </c>
      <c r="AQ524" s="102" t="n">
        <v>96</v>
      </c>
      <c r="AR524" s="91" t="inlineStr">
        <is>
          <t>N</t>
        </is>
      </c>
      <c r="AS524" s="104" t="n">
        <v>5.9</v>
      </c>
      <c r="AT524" s="92">
        <f>IF(AND(P524="52-wk high",T524&gt;=Settings!$B$7),"Y","N")</f>
        <v/>
      </c>
      <c r="AU524" s="91">
        <f>IF(AND(AD524&gt;=Settings!$B$8,M524&gt;0),"Y","N")</f>
        <v/>
      </c>
      <c r="AV524" s="91">
        <f>IF(OR(AH524&gt;Settings!$B$9,AI524&gt;Settings!$B$9),"Y","N")</f>
        <v/>
      </c>
      <c r="AW524" s="91">
        <f>IF(AJ524&lt;&gt;"Y","n/a",IF(AND(M524&gt;0,AK524&gt;Settings!$B$10),"Y","N"))</f>
        <v/>
      </c>
      <c r="AX524" s="91">
        <f>IF(AO524&gt;=Settings!$B$11,"Y","N")</f>
        <v/>
      </c>
      <c r="AY524" s="99">
        <f>(AT524="Y")+(AU524="Y")+(AV524="Y")+(AW524="Y")+(AX524="Y")</f>
        <v/>
      </c>
      <c r="AZ524" s="94">
        <f>IF(AY524=0,"None",_xlfn.TEXTJOIN(", ",TRUE(),IF(AT524="Y","Breakout",""),IF(AU524="Y","Accumulation",""),IF(AV524="Y","Institutional buying",""),IF(AW524="Y","Long buildup",""),IF(AX524="Y","Momentum leader","")))</f>
        <v/>
      </c>
      <c r="BA524" s="94">
        <f>IF(BW524="","","Passes "&amp;AY524&amp;" of 5 buy-side scans"&amp;IF(G524="Y","; RED FLAG: filter out using Red flag column",""))</f>
        <v/>
      </c>
      <c r="BB524" s="91" t="inlineStr">
        <is>
          <t>None</t>
        </is>
      </c>
      <c r="BC524" s="92" t="inlineStr">
        <is>
          <t>Y</t>
        </is>
      </c>
      <c r="BD524" s="94" t="inlineStr">
        <is>
          <t>PE &gt; 50; &gt;75% move in 6 months; High-low range &gt;100% in 6 months; High-low range &gt;150% in 12 months</t>
        </is>
      </c>
      <c r="BE524" s="94" t="n"/>
      <c r="BF524" s="92">
        <f>IF(R524*100000&gt;=Settings!$B$5,"Y","N")</f>
        <v/>
      </c>
      <c r="BG524" s="91">
        <f>IF(F524&gt;Settings!$B$6,"Y","N")</f>
        <v/>
      </c>
      <c r="BH524" s="97" t="n">
        <v>-5.65</v>
      </c>
      <c r="BI524" s="96" t="n">
        <v>8.140000000000001</v>
      </c>
      <c r="BJ524" s="96" t="n">
        <v>16.66</v>
      </c>
      <c r="BK524" s="96" t="n">
        <v>16.76</v>
      </c>
      <c r="BL524" s="96" t="n">
        <v>137.12</v>
      </c>
      <c r="BM524" s="96" t="n">
        <v>67</v>
      </c>
      <c r="BN524" s="97" t="n">
        <v>8.43</v>
      </c>
      <c r="BO524" s="96" t="n">
        <v>12.06</v>
      </c>
      <c r="BP524" s="96" t="n">
        <v>19.63</v>
      </c>
      <c r="BQ524" s="96" t="n">
        <v>32.95</v>
      </c>
      <c r="BR524" s="91" t="inlineStr">
        <is>
          <t>Stacked up</t>
        </is>
      </c>
      <c r="BS524" s="91" t="inlineStr">
        <is>
          <t>None</t>
        </is>
      </c>
      <c r="BT524" s="96" t="n">
        <v>66.40000000000001</v>
      </c>
      <c r="BU524" s="91" t="inlineStr">
        <is>
          <t>N</t>
        </is>
      </c>
      <c r="BV524" s="99">
        <f>IF(OR(BF524&lt;&gt;"Y",BG524&lt;&gt;"Y"),"",(AND(ISNUMBER(BQ524),BQ524&gt;0))+(BR524="Stacked up")+(AND(ISNUMBER(BH524),BH524&gt;=-Settings!$B$17))+(AND(ISNUMBER(BK524),ISNUMBER(BM524),BK524&gt;0,BM524&gt;0))+(AND(ISNUMBER(AQ524),AQ524&gt;=Settings!$B$18))+(AND(ISNUMBER(BT524),BT524&gt;=Settings!$B$19,BT524&lt;=Settings!$B$20))+(AND(ISNUMBER(AS524),AS524&gt;0))+(AND(ISNUMBER(T524),ISNUMBER(M524),T524&gt;=Settings!$B$21,M524&gt;0))+(AND(ISNUMBER(AD524),ISNUMBER(M524),AD524&gt;=Settings!$B$22,M524&gt;0))+(AY524&gt;=1))</f>
        <v/>
      </c>
      <c r="BW524" s="91">
        <f>IF(OR(AY524=0,BF524&lt;&gt;"Y",BG524&lt;&gt;"Y"),"",1+SUMPRODUCT(($A$6:$A$2604=A524)*($AY$6:$AY$2604&gt;0)*($BF$6:$BF$2604="Y")*($BG$6:$BG$2604="Y")*(($AY$6:$AY$2604&gt;AY524)+($AY$6:$AY$2604=AY524)*($AD$6:$AD$2604&gt;AD524))))</f>
        <v/>
      </c>
    </row>
    <row r="525" ht="23.85" customHeight="1" s="55">
      <c r="A525" s="90" t="n">
        <v>46296</v>
      </c>
      <c r="B525" s="91" t="inlineStr">
        <is>
          <t>INDGN</t>
        </is>
      </c>
      <c r="C525" s="91" t="inlineStr">
        <is>
          <t>INE065X01017</t>
        </is>
      </c>
      <c r="D525" s="91" t="inlineStr">
        <is>
          <t>Healthcare</t>
        </is>
      </c>
      <c r="E525" s="91" t="inlineStr">
        <is>
          <t>Microcap 250</t>
        </is>
      </c>
      <c r="F525" s="93" t="n">
        <v>14301</v>
      </c>
      <c r="G525" s="92" t="inlineStr">
        <is>
          <t>N</t>
        </is>
      </c>
      <c r="H525" s="94" t="n"/>
      <c r="I525" s="91" t="inlineStr">
        <is>
          <t>N</t>
        </is>
      </c>
      <c r="J525" s="92">
        <f>IF(K525="","N","Y")</f>
        <v/>
      </c>
      <c r="K525" s="94">
        <f>_xlfn.TEXTJOIN("; ",TRUE,IF(P525="52-wk low","52-wk low",""),IF(AND(AD525&gt;=Settings!$B$12,M525&lt;0),"Distribution",""),IF(AND(AJ525="Y",M525&lt;0,AK525&lt;-Settings!$B$13),"Long unwinding",""),IF(AND(AJ525="Y",M525&lt;0,AK525&gt;Settings!$B$13),"Short buildup",""))</f>
        <v/>
      </c>
      <c r="L525" s="95" t="n">
        <v>593.5</v>
      </c>
      <c r="M525" s="96" t="n">
        <v>0.47</v>
      </c>
      <c r="N525" s="93" t="n">
        <v>452</v>
      </c>
      <c r="O525" s="91" t="inlineStr">
        <is>
          <t>None</t>
        </is>
      </c>
      <c r="P525" s="91" t="inlineStr">
        <is>
          <t>None</t>
        </is>
      </c>
      <c r="Q525" s="97" t="n">
        <v>4.86</v>
      </c>
      <c r="R525" s="96" t="n">
        <v>5.28</v>
      </c>
      <c r="S525" s="96" t="n">
        <v>0.9</v>
      </c>
      <c r="T525" s="96" t="n">
        <v>0.6899999999999999</v>
      </c>
      <c r="U525" s="96" t="n">
        <v>1.08</v>
      </c>
      <c r="V525" s="103" t="n">
        <v>1.17</v>
      </c>
      <c r="W525" s="102" t="n">
        <v>4</v>
      </c>
      <c r="X525" s="93" t="n"/>
      <c r="Y525" s="91" t="inlineStr">
        <is>
          <t>None</t>
        </is>
      </c>
      <c r="Z525" s="99" t="n">
        <v>44.94</v>
      </c>
      <c r="AA525" s="96" t="n">
        <v>0.86</v>
      </c>
      <c r="AB525" s="96" t="n">
        <v>0.82</v>
      </c>
      <c r="AC525" s="96" t="n">
        <v>0.84</v>
      </c>
      <c r="AD525" s="96" t="n">
        <v>0.6</v>
      </c>
      <c r="AE525" s="96" t="n">
        <v>0.92</v>
      </c>
      <c r="AF525" s="103" t="n">
        <v>0.91</v>
      </c>
      <c r="AG525" s="91" t="inlineStr">
        <is>
          <t>Normal</t>
        </is>
      </c>
      <c r="AH525" s="100" t="n">
        <v>0</v>
      </c>
      <c r="AI525" s="101" t="n">
        <v>0</v>
      </c>
      <c r="AJ525" s="92" t="inlineStr">
        <is>
          <t>N</t>
        </is>
      </c>
      <c r="AK525" s="96" t="n"/>
      <c r="AL525" s="91" t="inlineStr">
        <is>
          <t>n/a</t>
        </is>
      </c>
      <c r="AM525" s="93" t="n"/>
      <c r="AN525" s="92" t="inlineStr">
        <is>
          <t>None</t>
        </is>
      </c>
      <c r="AO525" s="102" t="n">
        <v>0</v>
      </c>
      <c r="AP525" s="103" t="n">
        <v>1.4</v>
      </c>
      <c r="AQ525" s="102" t="n">
        <v>76</v>
      </c>
      <c r="AR525" s="91" t="inlineStr">
        <is>
          <t>N</t>
        </is>
      </c>
      <c r="AS525" s="104" t="n">
        <v>3.79</v>
      </c>
      <c r="AT525" s="92">
        <f>IF(AND(P525="52-wk high",T525&gt;=Settings!$B$7),"Y","N")</f>
        <v/>
      </c>
      <c r="AU525" s="91">
        <f>IF(AND(AD525&gt;=Settings!$B$8,M525&gt;0),"Y","N")</f>
        <v/>
      </c>
      <c r="AV525" s="91">
        <f>IF(OR(AH525&gt;Settings!$B$9,AI525&gt;Settings!$B$9),"Y","N")</f>
        <v/>
      </c>
      <c r="AW525" s="91">
        <f>IF(AJ525&lt;&gt;"Y","n/a",IF(AND(M525&gt;0,AK525&gt;Settings!$B$10),"Y","N"))</f>
        <v/>
      </c>
      <c r="AX525" s="91">
        <f>IF(AO525&gt;=Settings!$B$11,"Y","N")</f>
        <v/>
      </c>
      <c r="AY525" s="99">
        <f>(AT525="Y")+(AU525="Y")+(AV525="Y")+(AW525="Y")+(AX525="Y")</f>
        <v/>
      </c>
      <c r="AZ525" s="94">
        <f>IF(AY525=0,"None",_xlfn.TEXTJOIN(", ",TRUE(),IF(AT525="Y","Breakout",""),IF(AU525="Y","Accumulation",""),IF(AV525="Y","Institutional buying",""),IF(AW525="Y","Long buildup",""),IF(AX525="Y","Momentum leader","")))</f>
        <v/>
      </c>
      <c r="BA525" s="94">
        <f>IF(BW525="","","Passes "&amp;AY525&amp;" of 5 buy-side scans"&amp;IF(G525="Y","; RED FLAG: filter out using Red flag column",""))</f>
        <v/>
      </c>
      <c r="BB525" s="91" t="inlineStr">
        <is>
          <t>None</t>
        </is>
      </c>
      <c r="BC525" s="92" t="inlineStr">
        <is>
          <t>N</t>
        </is>
      </c>
      <c r="BD525" s="94" t="n"/>
      <c r="BE525" s="94" t="n"/>
      <c r="BF525" s="92">
        <f>IF(R525*100000&gt;=Settings!$B$5,"Y","N")</f>
        <v/>
      </c>
      <c r="BG525" s="91">
        <f>IF(F525&gt;Settings!$B$6,"Y","N")</f>
        <v/>
      </c>
      <c r="BH525" s="97" t="n">
        <v>-5.34</v>
      </c>
      <c r="BI525" s="96" t="n">
        <v>-0.1</v>
      </c>
      <c r="BJ525" s="96" t="n">
        <v>-1.97</v>
      </c>
      <c r="BK525" s="96" t="n">
        <v>15.52</v>
      </c>
      <c r="BL525" s="96" t="n">
        <v>27.76</v>
      </c>
      <c r="BM525" s="96" t="n">
        <v>4.89</v>
      </c>
      <c r="BN525" s="97" t="n">
        <v>0.25</v>
      </c>
      <c r="BO525" s="96" t="n">
        <v>3.63</v>
      </c>
      <c r="BP525" s="96" t="n">
        <v>7.71</v>
      </c>
      <c r="BQ525" s="96" t="n">
        <v>10.48</v>
      </c>
      <c r="BR525" s="91" t="inlineStr">
        <is>
          <t>Stacked up</t>
        </is>
      </c>
      <c r="BS525" s="91" t="inlineStr">
        <is>
          <t>None</t>
        </is>
      </c>
      <c r="BT525" s="96" t="n">
        <v>49.8</v>
      </c>
      <c r="BU525" s="91" t="inlineStr">
        <is>
          <t>N</t>
        </is>
      </c>
      <c r="BV525" s="99">
        <f>IF(OR(BF525&lt;&gt;"Y",BG525&lt;&gt;"Y"),"",(AND(ISNUMBER(BQ525),BQ525&gt;0))+(BR525="Stacked up")+(AND(ISNUMBER(BH525),BH525&gt;=-Settings!$B$17))+(AND(ISNUMBER(BK525),ISNUMBER(BM525),BK525&gt;0,BM525&gt;0))+(AND(ISNUMBER(AQ525),AQ525&gt;=Settings!$B$18))+(AND(ISNUMBER(BT525),BT525&gt;=Settings!$B$19,BT525&lt;=Settings!$B$20))+(AND(ISNUMBER(AS525),AS525&gt;0))+(AND(ISNUMBER(T525),ISNUMBER(M525),T525&gt;=Settings!$B$21,M525&gt;0))+(AND(ISNUMBER(AD525),ISNUMBER(M525),AD525&gt;=Settings!$B$22,M525&gt;0))+(AY525&gt;=1))</f>
        <v/>
      </c>
      <c r="BW525" s="91">
        <f>IF(OR(AY525=0,BF525&lt;&gt;"Y",BG525&lt;&gt;"Y"),"",1+SUMPRODUCT(($A$6:$A$2604=A525)*($AY$6:$AY$2604&gt;0)*($BF$6:$BF$2604="Y")*($BG$6:$BG$2604="Y")*(($AY$6:$AY$2604&gt;AY525)+($AY$6:$AY$2604=AY525)*($AD$6:$AD$2604&gt;AD525))))</f>
        <v/>
      </c>
    </row>
    <row r="526" ht="23.85" customHeight="1" s="55">
      <c r="A526" s="90" t="n">
        <v>46296</v>
      </c>
      <c r="B526" s="91" t="inlineStr">
        <is>
          <t>NAZARA</t>
        </is>
      </c>
      <c r="C526" s="91" t="inlineStr">
        <is>
          <t>INE418L01047</t>
        </is>
      </c>
      <c r="D526" s="91" t="inlineStr">
        <is>
          <t>Media Entertainment &amp; Publication</t>
        </is>
      </c>
      <c r="E526" s="91" t="inlineStr">
        <is>
          <t>Microcap 250</t>
        </is>
      </c>
      <c r="F526" s="93" t="n">
        <v>14252</v>
      </c>
      <c r="G526" s="92" t="inlineStr">
        <is>
          <t>N</t>
        </is>
      </c>
      <c r="H526" s="94" t="n"/>
      <c r="I526" s="91" t="inlineStr">
        <is>
          <t>N</t>
        </is>
      </c>
      <c r="J526" s="92">
        <f>IF(K526="","N","Y")</f>
        <v/>
      </c>
      <c r="K526" s="94">
        <f>_xlfn.TEXTJOIN("; ",TRUE,IF(P526="52-wk low","52-wk low",""),IF(AND(AD526&gt;=Settings!$B$12,M526&lt;0),"Distribution",""),IF(AND(AJ526="Y",M526&lt;0,AK526&lt;-Settings!$B$13),"Long unwinding",""),IF(AND(AJ526="Y",M526&lt;0,AK526&gt;Settings!$B$13),"Short buildup",""))</f>
        <v/>
      </c>
      <c r="L526" s="95" t="n">
        <v>384.7</v>
      </c>
      <c r="M526" s="96" t="n">
        <v>-2.07</v>
      </c>
      <c r="N526" s="93" t="n">
        <v>1685</v>
      </c>
      <c r="O526" s="91" t="inlineStr">
        <is>
          <t>None</t>
        </is>
      </c>
      <c r="P526" s="91" t="inlineStr">
        <is>
          <t>None</t>
        </is>
      </c>
      <c r="Q526" s="97" t="n">
        <v>13.14</v>
      </c>
      <c r="R526" s="96" t="n">
        <v>14.54</v>
      </c>
      <c r="S526" s="96" t="n">
        <v>0.92</v>
      </c>
      <c r="T526" s="96" t="n">
        <v>0.5600000000000001</v>
      </c>
      <c r="U526" s="96" t="n">
        <v>0.46</v>
      </c>
      <c r="V526" s="103" t="n">
        <v>0.51</v>
      </c>
      <c r="W526" s="102" t="n">
        <v>1</v>
      </c>
      <c r="X526" s="93" t="n"/>
      <c r="Y526" s="91" t="inlineStr">
        <is>
          <t>None</t>
        </is>
      </c>
      <c r="Z526" s="99" t="n">
        <v>33</v>
      </c>
      <c r="AA526" s="96" t="n">
        <v>0.63</v>
      </c>
      <c r="AB526" s="96" t="n">
        <v>0.68</v>
      </c>
      <c r="AC526" s="96" t="n">
        <v>0.59</v>
      </c>
      <c r="AD526" s="96" t="n">
        <v>0.43</v>
      </c>
      <c r="AE526" s="96" t="n">
        <v>0.39</v>
      </c>
      <c r="AF526" s="103" t="n">
        <v>1.31</v>
      </c>
      <c r="AG526" s="91" t="inlineStr">
        <is>
          <t>Normal</t>
        </is>
      </c>
      <c r="AH526" s="100" t="n">
        <v>0</v>
      </c>
      <c r="AI526" s="101" t="n">
        <v>0</v>
      </c>
      <c r="AJ526" s="92" t="inlineStr">
        <is>
          <t>N</t>
        </is>
      </c>
      <c r="AK526" s="96" t="n"/>
      <c r="AL526" s="91" t="inlineStr">
        <is>
          <t>n/a</t>
        </is>
      </c>
      <c r="AM526" s="93" t="n"/>
      <c r="AN526" s="92" t="inlineStr">
        <is>
          <t>None</t>
        </is>
      </c>
      <c r="AO526" s="102" t="n">
        <v>0</v>
      </c>
      <c r="AP526" s="103" t="n">
        <v>2.12</v>
      </c>
      <c r="AQ526" s="102" t="n">
        <v>90</v>
      </c>
      <c r="AR526" s="91" t="inlineStr">
        <is>
          <t>N</t>
        </is>
      </c>
      <c r="AS526" s="104" t="n">
        <v>8.960000000000001</v>
      </c>
      <c r="AT526" s="92">
        <f>IF(AND(P526="52-wk high",T526&gt;=Settings!$B$7),"Y","N")</f>
        <v/>
      </c>
      <c r="AU526" s="91">
        <f>IF(AND(AD526&gt;=Settings!$B$8,M526&gt;0),"Y","N")</f>
        <v/>
      </c>
      <c r="AV526" s="91">
        <f>IF(OR(AH526&gt;Settings!$B$9,AI526&gt;Settings!$B$9),"Y","N")</f>
        <v/>
      </c>
      <c r="AW526" s="91">
        <f>IF(AJ526&lt;&gt;"Y","n/a",IF(AND(M526&gt;0,AK526&gt;Settings!$B$10),"Y","N"))</f>
        <v/>
      </c>
      <c r="AX526" s="91">
        <f>IF(AO526&gt;=Settings!$B$11,"Y","N")</f>
        <v/>
      </c>
      <c r="AY526" s="99">
        <f>(AT526="Y")+(AU526="Y")+(AV526="Y")+(AW526="Y")+(AX526="Y")</f>
        <v/>
      </c>
      <c r="AZ526" s="94">
        <f>IF(AY526=0,"None",_xlfn.TEXTJOIN(", ",TRUE(),IF(AT526="Y","Breakout",""),IF(AU526="Y","Accumulation",""),IF(AV526="Y","Institutional buying",""),IF(AW526="Y","Long buildup",""),IF(AX526="Y","Momentum leader","")))</f>
        <v/>
      </c>
      <c r="BA526" s="94">
        <f>IF(BW526="","","Passes "&amp;AY526&amp;" of 5 buy-side scans"&amp;IF(G526="Y","; RED FLAG: filter out using Red flag column",""))</f>
        <v/>
      </c>
      <c r="BB526" s="91" t="inlineStr">
        <is>
          <t>None</t>
        </is>
      </c>
      <c r="BC526" s="92" t="inlineStr">
        <is>
          <t>N</t>
        </is>
      </c>
      <c r="BD526" s="94" t="n"/>
      <c r="BE526" s="94" t="inlineStr">
        <is>
          <t>BONUS 1:1, ex 26-Sep-2025</t>
        </is>
      </c>
      <c r="BF526" s="92">
        <f>IF(R526*100000&gt;=Settings!$B$5,"Y","N")</f>
        <v/>
      </c>
      <c r="BG526" s="91">
        <f>IF(F526&gt;Settings!$B$6,"Y","N")</f>
        <v/>
      </c>
      <c r="BH526" s="97" t="n">
        <v>-4.28</v>
      </c>
      <c r="BI526" s="96" t="n">
        <v>2.71</v>
      </c>
      <c r="BJ526" s="96" t="n">
        <v>4.64</v>
      </c>
      <c r="BK526" s="96" t="n">
        <v>27.05</v>
      </c>
      <c r="BL526" s="96" t="n">
        <v>62.43</v>
      </c>
      <c r="BM526" s="96" t="n">
        <v>38.76</v>
      </c>
      <c r="BN526" s="97" t="n">
        <v>3.14</v>
      </c>
      <c r="BO526" s="96" t="n">
        <v>8.23</v>
      </c>
      <c r="BP526" s="96" t="n">
        <v>15.86</v>
      </c>
      <c r="BQ526" s="96" t="n">
        <v>24.77</v>
      </c>
      <c r="BR526" s="91" t="inlineStr">
        <is>
          <t>Stacked up</t>
        </is>
      </c>
      <c r="BS526" s="91" t="inlineStr">
        <is>
          <t>None</t>
        </is>
      </c>
      <c r="BT526" s="96" t="n">
        <v>62.6</v>
      </c>
      <c r="BU526" s="91" t="inlineStr">
        <is>
          <t>N</t>
        </is>
      </c>
      <c r="BV526" s="99">
        <f>IF(OR(BF526&lt;&gt;"Y",BG526&lt;&gt;"Y"),"",(AND(ISNUMBER(BQ526),BQ526&gt;0))+(BR526="Stacked up")+(AND(ISNUMBER(BH526),BH526&gt;=-Settings!$B$17))+(AND(ISNUMBER(BK526),ISNUMBER(BM526),BK526&gt;0,BM526&gt;0))+(AND(ISNUMBER(AQ526),AQ526&gt;=Settings!$B$18))+(AND(ISNUMBER(BT526),BT526&gt;=Settings!$B$19,BT526&lt;=Settings!$B$20))+(AND(ISNUMBER(AS526),AS526&gt;0))+(AND(ISNUMBER(T526),ISNUMBER(M526),T526&gt;=Settings!$B$21,M526&gt;0))+(AND(ISNUMBER(AD526),ISNUMBER(M526),AD526&gt;=Settings!$B$22,M526&gt;0))+(AY526&gt;=1))</f>
        <v/>
      </c>
      <c r="BW526" s="91">
        <f>IF(OR(AY526=0,BF526&lt;&gt;"Y",BG526&lt;&gt;"Y"),"",1+SUMPRODUCT(($A$6:$A$2604=A526)*($AY$6:$AY$2604&gt;0)*($BF$6:$BF$2604="Y")*($BG$6:$BG$2604="Y")*(($AY$6:$AY$2604&gt;AY526)+($AY$6:$AY$2604=AY526)*($AD$6:$AD$2604&gt;AD526))))</f>
        <v/>
      </c>
    </row>
    <row r="527" ht="23.85" customHeight="1" s="55">
      <c r="A527" s="90" t="n">
        <v>46296</v>
      </c>
      <c r="B527" s="91" t="inlineStr">
        <is>
          <t>KANSAINER</t>
        </is>
      </c>
      <c r="C527" s="91" t="inlineStr">
        <is>
          <t>INE531A01024</t>
        </is>
      </c>
      <c r="D527" s="91" t="inlineStr">
        <is>
          <t>Consumer Durables</t>
        </is>
      </c>
      <c r="E527" s="91" t="inlineStr">
        <is>
          <t>Microcap 250</t>
        </is>
      </c>
      <c r="F527" s="93" t="n">
        <v>14175</v>
      </c>
      <c r="G527" s="92" t="inlineStr">
        <is>
          <t>N</t>
        </is>
      </c>
      <c r="H527" s="94" t="n"/>
      <c r="I527" s="91" t="inlineStr">
        <is>
          <t>N</t>
        </is>
      </c>
      <c r="J527" s="92">
        <f>IF(K527="","N","Y")</f>
        <v/>
      </c>
      <c r="K527" s="94">
        <f>_xlfn.TEXTJOIN("; ",TRUE,IF(P527="52-wk low","52-wk low",""),IF(AND(AD527&gt;=Settings!$B$12,M527&lt;0),"Distribution",""),IF(AND(AJ527="Y",M527&lt;0,AK527&lt;-Settings!$B$13),"Long unwinding",""),IF(AND(AJ527="Y",M527&lt;0,AK527&gt;Settings!$B$13),"Short buildup",""))</f>
        <v/>
      </c>
      <c r="L527" s="95" t="n">
        <v>175.27</v>
      </c>
      <c r="M527" s="96" t="n">
        <v>-1.53</v>
      </c>
      <c r="N527" s="93" t="n">
        <v>1352</v>
      </c>
      <c r="O527" s="91" t="inlineStr">
        <is>
          <t>None</t>
        </is>
      </c>
      <c r="P527" s="91" t="inlineStr">
        <is>
          <t>None</t>
        </is>
      </c>
      <c r="Q527" s="97" t="n">
        <v>2.43</v>
      </c>
      <c r="R527" s="96" t="n">
        <v>3.29</v>
      </c>
      <c r="S527" s="96" t="n">
        <v>0.73</v>
      </c>
      <c r="T527" s="96" t="n">
        <v>0.74</v>
      </c>
      <c r="U527" s="96" t="n">
        <v>0.7</v>
      </c>
      <c r="V527" s="103" t="n">
        <v>0.96</v>
      </c>
      <c r="W527" s="102" t="n">
        <v>3</v>
      </c>
      <c r="X527" s="93" t="n"/>
      <c r="Y527" s="91" t="inlineStr">
        <is>
          <t>None</t>
        </is>
      </c>
      <c r="Z527" s="99" t="n">
        <v>49.1</v>
      </c>
      <c r="AA527" s="96" t="n">
        <v>0.84</v>
      </c>
      <c r="AB527" s="96" t="n">
        <v>0.88</v>
      </c>
      <c r="AC527" s="96" t="n">
        <v>0.5</v>
      </c>
      <c r="AD527" s="96" t="n">
        <v>0.62</v>
      </c>
      <c r="AE527" s="96" t="n">
        <v>0.59</v>
      </c>
      <c r="AF527" s="103" t="n">
        <v>1.23</v>
      </c>
      <c r="AG527" s="91" t="inlineStr">
        <is>
          <t>Normal</t>
        </is>
      </c>
      <c r="AH527" s="100" t="n">
        <v>0</v>
      </c>
      <c r="AI527" s="101" t="n">
        <v>0</v>
      </c>
      <c r="AJ527" s="92" t="inlineStr">
        <is>
          <t>N</t>
        </is>
      </c>
      <c r="AK527" s="96" t="n"/>
      <c r="AL527" s="91" t="inlineStr">
        <is>
          <t>n/a</t>
        </is>
      </c>
      <c r="AM527" s="93" t="n"/>
      <c r="AN527" s="92" t="inlineStr">
        <is>
          <t>None</t>
        </is>
      </c>
      <c r="AO527" s="102" t="n">
        <v>0</v>
      </c>
      <c r="AP527" s="103" t="n">
        <v>0.59</v>
      </c>
      <c r="AQ527" s="102" t="n">
        <v>18</v>
      </c>
      <c r="AR527" s="91" t="inlineStr">
        <is>
          <t>N</t>
        </is>
      </c>
      <c r="AS527" s="104" t="n">
        <v>0.75</v>
      </c>
      <c r="AT527" s="92">
        <f>IF(AND(P527="52-wk high",T527&gt;=Settings!$B$7),"Y","N")</f>
        <v/>
      </c>
      <c r="AU527" s="91">
        <f>IF(AND(AD527&gt;=Settings!$B$8,M527&gt;0),"Y","N")</f>
        <v/>
      </c>
      <c r="AV527" s="91">
        <f>IF(OR(AH527&gt;Settings!$B$9,AI527&gt;Settings!$B$9),"Y","N")</f>
        <v/>
      </c>
      <c r="AW527" s="91">
        <f>IF(AJ527&lt;&gt;"Y","n/a",IF(AND(M527&gt;0,AK527&gt;Settings!$B$10),"Y","N"))</f>
        <v/>
      </c>
      <c r="AX527" s="91">
        <f>IF(AO527&gt;=Settings!$B$11,"Y","N")</f>
        <v/>
      </c>
      <c r="AY527" s="99">
        <f>(AT527="Y")+(AU527="Y")+(AV527="Y")+(AW527="Y")+(AX527="Y")</f>
        <v/>
      </c>
      <c r="AZ527" s="94">
        <f>IF(AY527=0,"None",_xlfn.TEXTJOIN(", ",TRUE(),IF(AT527="Y","Breakout",""),IF(AU527="Y","Accumulation",""),IF(AV527="Y","Institutional buying",""),IF(AW527="Y","Long buildup",""),IF(AX527="Y","Momentum leader","")))</f>
        <v/>
      </c>
      <c r="BA527" s="94">
        <f>IF(BW527="","","Passes "&amp;AY527&amp;" of 5 buy-side scans"&amp;IF(G527="Y","; RED FLAG: filter out using Red flag column",""))</f>
        <v/>
      </c>
      <c r="BB527" s="91" t="inlineStr">
        <is>
          <t>None</t>
        </is>
      </c>
      <c r="BC527" s="92" t="inlineStr">
        <is>
          <t>N</t>
        </is>
      </c>
      <c r="BD527" s="94" t="n"/>
      <c r="BE527" s="94" t="n"/>
      <c r="BF527" s="92">
        <f>IF(R527*100000&gt;=Settings!$B$5,"Y","N")</f>
        <v/>
      </c>
      <c r="BG527" s="91">
        <f>IF(F527&gt;Settings!$B$6,"Y","N")</f>
        <v/>
      </c>
      <c r="BH527" s="97" t="n">
        <v>-33.61</v>
      </c>
      <c r="BI527" s="96" t="n">
        <v>-2.31</v>
      </c>
      <c r="BJ527" s="96" t="n">
        <v>-10</v>
      </c>
      <c r="BK527" s="96" t="n">
        <v>-16.55</v>
      </c>
      <c r="BL527" s="96" t="n">
        <v>-0.17</v>
      </c>
      <c r="BM527" s="96" t="n">
        <v>-29.67</v>
      </c>
      <c r="BN527" s="97" t="n">
        <v>-5.03</v>
      </c>
      <c r="BO527" s="96" t="n">
        <v>-8.960000000000001</v>
      </c>
      <c r="BP527" s="96" t="n">
        <v>-11.73</v>
      </c>
      <c r="BQ527" s="96" t="n">
        <v>-15.31</v>
      </c>
      <c r="BR527" s="91" t="inlineStr">
        <is>
          <t>Stacked down</t>
        </is>
      </c>
      <c r="BS527" s="91" t="inlineStr">
        <is>
          <t>None</t>
        </is>
      </c>
      <c r="BT527" s="96" t="n">
        <v>28.1</v>
      </c>
      <c r="BU527" s="91" t="inlineStr">
        <is>
          <t>N</t>
        </is>
      </c>
      <c r="BV527" s="99">
        <f>IF(OR(BF527&lt;&gt;"Y",BG527&lt;&gt;"Y"),"",(AND(ISNUMBER(BQ527),BQ527&gt;0))+(BR527="Stacked up")+(AND(ISNUMBER(BH527),BH527&gt;=-Settings!$B$17))+(AND(ISNUMBER(BK527),ISNUMBER(BM527),BK527&gt;0,BM527&gt;0))+(AND(ISNUMBER(AQ527),AQ527&gt;=Settings!$B$18))+(AND(ISNUMBER(BT527),BT527&gt;=Settings!$B$19,BT527&lt;=Settings!$B$20))+(AND(ISNUMBER(AS527),AS527&gt;0))+(AND(ISNUMBER(T527),ISNUMBER(M527),T527&gt;=Settings!$B$21,M527&gt;0))+(AND(ISNUMBER(AD527),ISNUMBER(M527),AD527&gt;=Settings!$B$22,M527&gt;0))+(AY527&gt;=1))</f>
        <v/>
      </c>
      <c r="BW527" s="91">
        <f>IF(OR(AY527=0,BF527&lt;&gt;"Y",BG527&lt;&gt;"Y"),"",1+SUMPRODUCT(($A$6:$A$2604=A527)*($AY$6:$AY$2604&gt;0)*($BF$6:$BF$2604="Y")*($BG$6:$BG$2604="Y")*(($AY$6:$AY$2604&gt;AY527)+($AY$6:$AY$2604=AY527)*($AD$6:$AD$2604&gt;AD527))))</f>
        <v/>
      </c>
    </row>
    <row r="528" ht="23.85" customHeight="1" s="55">
      <c r="A528" s="90" t="n">
        <v>46296</v>
      </c>
      <c r="B528" s="91" t="inlineStr">
        <is>
          <t>SHAILY</t>
        </is>
      </c>
      <c r="C528" s="91" t="inlineStr">
        <is>
          <t>INE151G01028</t>
        </is>
      </c>
      <c r="D528" s="91" t="inlineStr">
        <is>
          <t>Consumer Durables</t>
        </is>
      </c>
      <c r="E528" s="91" t="inlineStr">
        <is>
          <t>Microcap 250</t>
        </is>
      </c>
      <c r="F528" s="93" t="n">
        <v>13840</v>
      </c>
      <c r="G528" s="92" t="inlineStr">
        <is>
          <t>N</t>
        </is>
      </c>
      <c r="H528" s="94" t="n"/>
      <c r="I528" s="91" t="inlineStr">
        <is>
          <t>N</t>
        </is>
      </c>
      <c r="J528" s="92">
        <f>IF(K528="","N","Y")</f>
        <v/>
      </c>
      <c r="K528" s="94">
        <f>_xlfn.TEXTJOIN("; ",TRUE,IF(P528="52-wk low","52-wk low",""),IF(AND(AD528&gt;=Settings!$B$12,M528&lt;0),"Distribution",""),IF(AND(AJ528="Y",M528&lt;0,AK528&lt;-Settings!$B$13),"Long unwinding",""),IF(AND(AJ528="Y",M528&lt;0,AK528&gt;Settings!$B$13),"Short buildup",""))</f>
        <v/>
      </c>
      <c r="L528" s="95" t="n">
        <v>3009.1</v>
      </c>
      <c r="M528" s="96" t="n">
        <v>-1.76</v>
      </c>
      <c r="N528" s="93" t="n">
        <v>1505</v>
      </c>
      <c r="O528" s="91" t="inlineStr">
        <is>
          <t>None</t>
        </is>
      </c>
      <c r="P528" s="91" t="inlineStr">
        <is>
          <t>None</t>
        </is>
      </c>
      <c r="Q528" s="97" t="n">
        <v>0.96</v>
      </c>
      <c r="R528" s="96" t="n">
        <v>1.62</v>
      </c>
      <c r="S528" s="96" t="n">
        <v>0.58</v>
      </c>
      <c r="T528" s="96" t="n">
        <v>0.53</v>
      </c>
      <c r="U528" s="96" t="n">
        <v>0.38</v>
      </c>
      <c r="V528" s="103" t="n">
        <v>0.64</v>
      </c>
      <c r="W528" s="102" t="n">
        <v>1</v>
      </c>
      <c r="X528" s="93" t="n"/>
      <c r="Y528" s="91" t="inlineStr">
        <is>
          <t>None</t>
        </is>
      </c>
      <c r="Z528" s="99" t="n">
        <v>45.82</v>
      </c>
      <c r="AA528" s="96" t="n">
        <v>1</v>
      </c>
      <c r="AB528" s="96" t="n">
        <v>1.01</v>
      </c>
      <c r="AC528" s="96" t="n">
        <v>0.68</v>
      </c>
      <c r="AD528" s="96" t="n">
        <v>0.58</v>
      </c>
      <c r="AE528" s="96" t="n">
        <v>0.43</v>
      </c>
      <c r="AF528" s="103" t="n">
        <v>0.96</v>
      </c>
      <c r="AG528" s="91" t="inlineStr">
        <is>
          <t>Normal</t>
        </is>
      </c>
      <c r="AH528" s="100" t="n">
        <v>0</v>
      </c>
      <c r="AI528" s="101" t="n">
        <v>0</v>
      </c>
      <c r="AJ528" s="92" t="inlineStr">
        <is>
          <t>N</t>
        </is>
      </c>
      <c r="AK528" s="96" t="n"/>
      <c r="AL528" s="91" t="inlineStr">
        <is>
          <t>n/a</t>
        </is>
      </c>
      <c r="AM528" s="93" t="n"/>
      <c r="AN528" s="92" t="inlineStr">
        <is>
          <t>None</t>
        </is>
      </c>
      <c r="AO528" s="102" t="n">
        <v>0</v>
      </c>
      <c r="AP528" s="103" t="n">
        <v>1.57</v>
      </c>
      <c r="AQ528" s="102" t="n">
        <v>81</v>
      </c>
      <c r="AR528" s="91" t="inlineStr">
        <is>
          <t>N</t>
        </is>
      </c>
      <c r="AS528" s="104" t="n">
        <v>0.75</v>
      </c>
      <c r="AT528" s="92">
        <f>IF(AND(P528="52-wk high",T528&gt;=Settings!$B$7),"Y","N")</f>
        <v/>
      </c>
      <c r="AU528" s="91">
        <f>IF(AND(AD528&gt;=Settings!$B$8,M528&gt;0),"Y","N")</f>
        <v/>
      </c>
      <c r="AV528" s="91">
        <f>IF(OR(AH528&gt;Settings!$B$9,AI528&gt;Settings!$B$9),"Y","N")</f>
        <v/>
      </c>
      <c r="AW528" s="91">
        <f>IF(AJ528&lt;&gt;"Y","n/a",IF(AND(M528&gt;0,AK528&gt;Settings!$B$10),"Y","N"))</f>
        <v/>
      </c>
      <c r="AX528" s="91">
        <f>IF(AO528&gt;=Settings!$B$11,"Y","N")</f>
        <v/>
      </c>
      <c r="AY528" s="99">
        <f>(AT528="Y")+(AU528="Y")+(AV528="Y")+(AW528="Y")+(AX528="Y")</f>
        <v/>
      </c>
      <c r="AZ528" s="94">
        <f>IF(AY528=0,"None",_xlfn.TEXTJOIN(", ",TRUE(),IF(AT528="Y","Breakout",""),IF(AU528="Y","Accumulation",""),IF(AV528="Y","Institutional buying",""),IF(AW528="Y","Long buildup",""),IF(AX528="Y","Momentum leader","")))</f>
        <v/>
      </c>
      <c r="BA528" s="94">
        <f>IF(BW528="","","Passes "&amp;AY528&amp;" of 5 buy-side scans"&amp;IF(G528="Y","; RED FLAG: filter out using Red flag column",""))</f>
        <v/>
      </c>
      <c r="BB528" s="91" t="inlineStr">
        <is>
          <t>None</t>
        </is>
      </c>
      <c r="BC528" s="92" t="inlineStr">
        <is>
          <t>Y</t>
        </is>
      </c>
      <c r="BD528" s="94" t="inlineStr">
        <is>
          <t>PE &gt; 50; High-low range &gt;100% in 6 months</t>
        </is>
      </c>
      <c r="BE528" s="94" t="n"/>
      <c r="BF528" s="92">
        <f>IF(R528*100000&gt;=Settings!$B$5,"Y","N")</f>
        <v/>
      </c>
      <c r="BG528" s="91">
        <f>IF(F528&gt;Settings!$B$6,"Y","N")</f>
        <v/>
      </c>
      <c r="BH528" s="97" t="n">
        <v>-16.77</v>
      </c>
      <c r="BI528" s="96" t="n">
        <v>-3.31</v>
      </c>
      <c r="BJ528" s="96" t="n">
        <v>-7.87</v>
      </c>
      <c r="BK528" s="96" t="n">
        <v>4.88</v>
      </c>
      <c r="BL528" s="96" t="n">
        <v>43.69</v>
      </c>
      <c r="BM528" s="96" t="n">
        <v>36.88</v>
      </c>
      <c r="BN528" s="97" t="n">
        <v>-4.68</v>
      </c>
      <c r="BO528" s="96" t="n">
        <v>-4.28</v>
      </c>
      <c r="BP528" s="96" t="n">
        <v>0.5600000000000001</v>
      </c>
      <c r="BQ528" s="96" t="n">
        <v>8.66</v>
      </c>
      <c r="BR528" s="91" t="inlineStr">
        <is>
          <t>Mixed</t>
        </is>
      </c>
      <c r="BS528" s="91" t="inlineStr">
        <is>
          <t>None</t>
        </is>
      </c>
      <c r="BT528" s="96" t="n">
        <v>35</v>
      </c>
      <c r="BU528" s="91" t="inlineStr">
        <is>
          <t>N</t>
        </is>
      </c>
      <c r="BV528" s="99">
        <f>IF(OR(BF528&lt;&gt;"Y",BG528&lt;&gt;"Y"),"",(AND(ISNUMBER(BQ528),BQ528&gt;0))+(BR528="Stacked up")+(AND(ISNUMBER(BH528),BH528&gt;=-Settings!$B$17))+(AND(ISNUMBER(BK528),ISNUMBER(BM528),BK528&gt;0,BM528&gt;0))+(AND(ISNUMBER(AQ528),AQ528&gt;=Settings!$B$18))+(AND(ISNUMBER(BT528),BT528&gt;=Settings!$B$19,BT528&lt;=Settings!$B$20))+(AND(ISNUMBER(AS528),AS528&gt;0))+(AND(ISNUMBER(T528),ISNUMBER(M528),T528&gt;=Settings!$B$21,M528&gt;0))+(AND(ISNUMBER(AD528),ISNUMBER(M528),AD528&gt;=Settings!$B$22,M528&gt;0))+(AY528&gt;=1))</f>
        <v/>
      </c>
      <c r="BW528" s="91">
        <f>IF(OR(AY528=0,BF528&lt;&gt;"Y",BG528&lt;&gt;"Y"),"",1+SUMPRODUCT(($A$6:$A$2604=A528)*($AY$6:$AY$2604&gt;0)*($BF$6:$BF$2604="Y")*($BG$6:$BG$2604="Y")*(($AY$6:$AY$2604&gt;AY528)+($AY$6:$AY$2604=AY528)*($AD$6:$AD$2604&gt;AD528))))</f>
        <v/>
      </c>
    </row>
    <row r="529" ht="23.85" customHeight="1" s="55">
      <c r="A529" s="90" t="n">
        <v>46296</v>
      </c>
      <c r="B529" s="91" t="inlineStr">
        <is>
          <t>TMB</t>
        </is>
      </c>
      <c r="C529" s="91" t="inlineStr">
        <is>
          <t>INE668A01016</t>
        </is>
      </c>
      <c r="D529" s="91" t="inlineStr">
        <is>
          <t>Financial Services</t>
        </is>
      </c>
      <c r="E529" s="91" t="inlineStr">
        <is>
          <t>Microcap 250</t>
        </is>
      </c>
      <c r="F529" s="93" t="n">
        <v>13809</v>
      </c>
      <c r="G529" s="92" t="inlineStr">
        <is>
          <t>N</t>
        </is>
      </c>
      <c r="H529" s="94" t="n"/>
      <c r="I529" s="91" t="inlineStr">
        <is>
          <t>N</t>
        </is>
      </c>
      <c r="J529" s="92">
        <f>IF(K529="","N","Y")</f>
        <v/>
      </c>
      <c r="K529" s="94">
        <f>_xlfn.TEXTJOIN("; ",TRUE,IF(P529="52-wk low","52-wk low",""),IF(AND(AD529&gt;=Settings!$B$12,M529&lt;0),"Distribution",""),IF(AND(AJ529="Y",M529&lt;0,AK529&lt;-Settings!$B$13),"Long unwinding",""),IF(AND(AJ529="Y",M529&lt;0,AK529&gt;Settings!$B$13),"Short buildup",""))</f>
        <v/>
      </c>
      <c r="L529" s="95" t="n">
        <v>872.05</v>
      </c>
      <c r="M529" s="96" t="n">
        <v>0.09</v>
      </c>
      <c r="N529" s="93" t="n">
        <v>553</v>
      </c>
      <c r="O529" s="91" t="inlineStr">
        <is>
          <t>None</t>
        </is>
      </c>
      <c r="P529" s="91" t="inlineStr">
        <is>
          <t>None</t>
        </is>
      </c>
      <c r="Q529" s="97" t="n">
        <v>2.06</v>
      </c>
      <c r="R529" s="96" t="n">
        <v>1.54</v>
      </c>
      <c r="S529" s="96" t="n">
        <v>1.38</v>
      </c>
      <c r="T529" s="96" t="n">
        <v>0.55</v>
      </c>
      <c r="U529" s="96" t="n">
        <v>0.62</v>
      </c>
      <c r="V529" s="103" t="n">
        <v>0.46</v>
      </c>
      <c r="W529" s="102" t="n">
        <v>0</v>
      </c>
      <c r="X529" s="93" t="n"/>
      <c r="Y529" s="91" t="inlineStr">
        <is>
          <t>None</t>
        </is>
      </c>
      <c r="Z529" s="99" t="n">
        <v>44.9</v>
      </c>
      <c r="AA529" s="96" t="n">
        <v>0.93</v>
      </c>
      <c r="AB529" s="96" t="n">
        <v>0.95</v>
      </c>
      <c r="AC529" s="96" t="n">
        <v>1.29</v>
      </c>
      <c r="AD529" s="96" t="n">
        <v>0.93</v>
      </c>
      <c r="AE529" s="96" t="n">
        <v>0.87</v>
      </c>
      <c r="AF529" s="103" t="n">
        <v>1.51</v>
      </c>
      <c r="AG529" s="91" t="inlineStr">
        <is>
          <t>Quiet accumulation</t>
        </is>
      </c>
      <c r="AH529" s="100" t="n">
        <v>0</v>
      </c>
      <c r="AI529" s="101" t="n">
        <v>0</v>
      </c>
      <c r="AJ529" s="92" t="inlineStr">
        <is>
          <t>N</t>
        </is>
      </c>
      <c r="AK529" s="96" t="n"/>
      <c r="AL529" s="91" t="inlineStr">
        <is>
          <t>n/a</t>
        </is>
      </c>
      <c r="AM529" s="93" t="n"/>
      <c r="AN529" s="92" t="inlineStr">
        <is>
          <t>None</t>
        </is>
      </c>
      <c r="AO529" s="102" t="n">
        <v>0</v>
      </c>
      <c r="AP529" s="103" t="n">
        <v>2.6</v>
      </c>
      <c r="AQ529" s="102" t="n">
        <v>95</v>
      </c>
      <c r="AR529" s="91" t="inlineStr">
        <is>
          <t>N</t>
        </is>
      </c>
      <c r="AS529" s="104" t="n">
        <v>0.6</v>
      </c>
      <c r="AT529" s="92">
        <f>IF(AND(P529="52-wk high",T529&gt;=Settings!$B$7),"Y","N")</f>
        <v/>
      </c>
      <c r="AU529" s="91">
        <f>IF(AND(AD529&gt;=Settings!$B$8,M529&gt;0),"Y","N")</f>
        <v/>
      </c>
      <c r="AV529" s="91">
        <f>IF(OR(AH529&gt;Settings!$B$9,AI529&gt;Settings!$B$9),"Y","N")</f>
        <v/>
      </c>
      <c r="AW529" s="91">
        <f>IF(AJ529&lt;&gt;"Y","n/a",IF(AND(M529&gt;0,AK529&gt;Settings!$B$10),"Y","N"))</f>
        <v/>
      </c>
      <c r="AX529" s="91">
        <f>IF(AO529&gt;=Settings!$B$11,"Y","N")</f>
        <v/>
      </c>
      <c r="AY529" s="99">
        <f>(AT529="Y")+(AU529="Y")+(AV529="Y")+(AW529="Y")+(AX529="Y")</f>
        <v/>
      </c>
      <c r="AZ529" s="94">
        <f>IF(AY529=0,"None",_xlfn.TEXTJOIN(", ",TRUE(),IF(AT529="Y","Breakout",""),IF(AU529="Y","Accumulation",""),IF(AV529="Y","Institutional buying",""),IF(AW529="Y","Long buildup",""),IF(AX529="Y","Momentum leader","")))</f>
        <v/>
      </c>
      <c r="BA529" s="94">
        <f>IF(BW529="","","Passes "&amp;AY529&amp;" of 5 buy-side scans"&amp;IF(G529="Y","; RED FLAG: filter out using Red flag column",""))</f>
        <v/>
      </c>
      <c r="BB529" s="91" t="inlineStr">
        <is>
          <t>None</t>
        </is>
      </c>
      <c r="BC529" s="92" t="inlineStr">
        <is>
          <t>Y</t>
        </is>
      </c>
      <c r="BD529" s="94" t="inlineStr">
        <is>
          <t>&gt;100% move in 365 days</t>
        </is>
      </c>
      <c r="BE529" s="94" t="n"/>
      <c r="BF529" s="92">
        <f>IF(R529*100000&gt;=Settings!$B$5,"Y","N")</f>
        <v/>
      </c>
      <c r="BG529" s="91">
        <f>IF(F529&gt;Settings!$B$6,"Y","N")</f>
        <v/>
      </c>
      <c r="BH529" s="97" t="n">
        <v>-8.609999999999999</v>
      </c>
      <c r="BI529" s="96" t="n">
        <v>-2.41</v>
      </c>
      <c r="BJ529" s="96" t="n">
        <v>-3.97</v>
      </c>
      <c r="BK529" s="96" t="n">
        <v>19.41</v>
      </c>
      <c r="BL529" s="96" t="n">
        <v>43.76</v>
      </c>
      <c r="BM529" s="96" t="n">
        <v>105.28</v>
      </c>
      <c r="BN529" s="97" t="n">
        <v>-1.67</v>
      </c>
      <c r="BO529" s="96" t="n">
        <v>0.38</v>
      </c>
      <c r="BP529" s="96" t="n">
        <v>6.49</v>
      </c>
      <c r="BQ529" s="96" t="n">
        <v>18.81</v>
      </c>
      <c r="BR529" s="91" t="inlineStr">
        <is>
          <t>Mixed</t>
        </is>
      </c>
      <c r="BS529" s="91" t="inlineStr">
        <is>
          <t>None</t>
        </is>
      </c>
      <c r="BT529" s="96" t="n">
        <v>43.2</v>
      </c>
      <c r="BU529" s="91" t="inlineStr">
        <is>
          <t>N</t>
        </is>
      </c>
      <c r="BV529" s="99">
        <f>IF(OR(BF529&lt;&gt;"Y",BG529&lt;&gt;"Y"),"",(AND(ISNUMBER(BQ529),BQ529&gt;0))+(BR529="Stacked up")+(AND(ISNUMBER(BH529),BH529&gt;=-Settings!$B$17))+(AND(ISNUMBER(BK529),ISNUMBER(BM529),BK529&gt;0,BM529&gt;0))+(AND(ISNUMBER(AQ529),AQ529&gt;=Settings!$B$18))+(AND(ISNUMBER(BT529),BT529&gt;=Settings!$B$19,BT529&lt;=Settings!$B$20))+(AND(ISNUMBER(AS529),AS529&gt;0))+(AND(ISNUMBER(T529),ISNUMBER(M529),T529&gt;=Settings!$B$21,M529&gt;0))+(AND(ISNUMBER(AD529),ISNUMBER(M529),AD529&gt;=Settings!$B$22,M529&gt;0))+(AY529&gt;=1))</f>
        <v/>
      </c>
      <c r="BW529" s="91">
        <f>IF(OR(AY529=0,BF529&lt;&gt;"Y",BG529&lt;&gt;"Y"),"",1+SUMPRODUCT(($A$6:$A$2604=A529)*($AY$6:$AY$2604&gt;0)*($BF$6:$BF$2604="Y")*($BG$6:$BG$2604="Y")*(($AY$6:$AY$2604&gt;AY529)+($AY$6:$AY$2604=AY529)*($AD$6:$AD$2604&gt;AD529))))</f>
        <v/>
      </c>
    </row>
    <row r="530" ht="23.85" customHeight="1" s="55">
      <c r="A530" s="90" t="n">
        <v>46296</v>
      </c>
      <c r="B530" s="91" t="inlineStr">
        <is>
          <t>SUDEEPPHRM</t>
        </is>
      </c>
      <c r="C530" s="91" t="inlineStr">
        <is>
          <t>INE0QPI01025</t>
        </is>
      </c>
      <c r="D530" s="91" t="inlineStr">
        <is>
          <t>Chemicals</t>
        </is>
      </c>
      <c r="E530" s="91" t="inlineStr">
        <is>
          <t>Microcap 250</t>
        </is>
      </c>
      <c r="F530" s="93" t="n">
        <v>13552</v>
      </c>
      <c r="G530" s="92" t="inlineStr">
        <is>
          <t>N</t>
        </is>
      </c>
      <c r="H530" s="94" t="n"/>
      <c r="I530" s="91" t="inlineStr">
        <is>
          <t>N</t>
        </is>
      </c>
      <c r="J530" s="92">
        <f>IF(K530="","N","Y")</f>
        <v/>
      </c>
      <c r="K530" s="94">
        <f>_xlfn.TEXTJOIN("; ",TRUE,IF(P530="52-wk low","52-wk low",""),IF(AND(AD530&gt;=Settings!$B$12,M530&lt;0),"Distribution",""),IF(AND(AJ530="Y",M530&lt;0,AK530&lt;-Settings!$B$13),"Long unwinding",""),IF(AND(AJ530="Y",M530&lt;0,AK530&gt;Settings!$B$13),"Short buildup",""))</f>
        <v/>
      </c>
      <c r="L530" s="95" t="n">
        <v>1199.8</v>
      </c>
      <c r="M530" s="96" t="n">
        <v>-0.5</v>
      </c>
      <c r="N530" s="93" t="n">
        <v>792</v>
      </c>
      <c r="O530" s="91" t="inlineStr">
        <is>
          <t>None</t>
        </is>
      </c>
      <c r="P530" s="91" t="inlineStr">
        <is>
          <t>None</t>
        </is>
      </c>
      <c r="Q530" s="97" t="n">
        <v>2.06</v>
      </c>
      <c r="R530" s="96" t="n">
        <v>2.52</v>
      </c>
      <c r="S530" s="96" t="n">
        <v>0.8</v>
      </c>
      <c r="T530" s="96" t="n">
        <v>0.67</v>
      </c>
      <c r="U530" s="96" t="n">
        <v>0.6899999999999999</v>
      </c>
      <c r="V530" s="103" t="n">
        <v>0.85</v>
      </c>
      <c r="W530" s="102" t="n">
        <v>6</v>
      </c>
      <c r="X530" s="93" t="n"/>
      <c r="Y530" s="91" t="inlineStr">
        <is>
          <t>None</t>
        </is>
      </c>
      <c r="Z530" s="99" t="n">
        <v>55.2</v>
      </c>
      <c r="AA530" s="96" t="n">
        <v>1.04</v>
      </c>
      <c r="AB530" s="96" t="n">
        <v>1.14</v>
      </c>
      <c r="AC530" s="96" t="n">
        <v>0.85</v>
      </c>
      <c r="AD530" s="96" t="n">
        <v>0.84</v>
      </c>
      <c r="AE530" s="96" t="n">
        <v>0.84</v>
      </c>
      <c r="AF530" s="103" t="n">
        <v>1.16</v>
      </c>
      <c r="AG530" s="91" t="inlineStr">
        <is>
          <t>Normal</t>
        </is>
      </c>
      <c r="AH530" s="100" t="n">
        <v>0</v>
      </c>
      <c r="AI530" s="101" t="n">
        <v>0</v>
      </c>
      <c r="AJ530" s="92" t="inlineStr">
        <is>
          <t>N</t>
        </is>
      </c>
      <c r="AK530" s="96" t="n"/>
      <c r="AL530" s="91" t="inlineStr">
        <is>
          <t>n/a</t>
        </is>
      </c>
      <c r="AM530" s="93" t="n"/>
      <c r="AN530" s="92" t="inlineStr">
        <is>
          <t>None</t>
        </is>
      </c>
      <c r="AO530" s="102" t="n">
        <v>0</v>
      </c>
      <c r="AP530" s="103" t="n"/>
      <c r="AQ530" s="102" t="n"/>
      <c r="AR530" s="91" t="inlineStr">
        <is>
          <t>N</t>
        </is>
      </c>
      <c r="AS530" s="104" t="n">
        <v>1.93</v>
      </c>
      <c r="AT530" s="92">
        <f>IF(AND(P530="52-wk high",T530&gt;=Settings!$B$7),"Y","N")</f>
        <v/>
      </c>
      <c r="AU530" s="91">
        <f>IF(AND(AD530&gt;=Settings!$B$8,M530&gt;0),"Y","N")</f>
        <v/>
      </c>
      <c r="AV530" s="91">
        <f>IF(OR(AH530&gt;Settings!$B$9,AI530&gt;Settings!$B$9),"Y","N")</f>
        <v/>
      </c>
      <c r="AW530" s="91">
        <f>IF(AJ530&lt;&gt;"Y","n/a",IF(AND(M530&gt;0,AK530&gt;Settings!$B$10),"Y","N"))</f>
        <v/>
      </c>
      <c r="AX530" s="91">
        <f>IF(AO530&gt;=Settings!$B$11,"Y","N")</f>
        <v/>
      </c>
      <c r="AY530" s="99">
        <f>(AT530="Y")+(AU530="Y")+(AV530="Y")+(AW530="Y")+(AX530="Y")</f>
        <v/>
      </c>
      <c r="AZ530" s="94">
        <f>IF(AY530=0,"None",_xlfn.TEXTJOIN(", ",TRUE(),IF(AT530="Y","Breakout",""),IF(AU530="Y","Accumulation",""),IF(AV530="Y","Institutional buying",""),IF(AW530="Y","Long buildup",""),IF(AX530="Y","Momentum leader","")))</f>
        <v/>
      </c>
      <c r="BA530" s="94">
        <f>IF(BW530="","","Passes "&amp;AY530&amp;" of 5 buy-side scans"&amp;IF(G530="Y","; RED FLAG: filter out using Red flag column",""))</f>
        <v/>
      </c>
      <c r="BB530" s="91" t="inlineStr">
        <is>
          <t>None</t>
        </is>
      </c>
      <c r="BC530" s="92" t="inlineStr">
        <is>
          <t>Y</t>
        </is>
      </c>
      <c r="BD530" s="94" t="inlineStr">
        <is>
          <t>PE &gt; 50; &gt;75% move in 6 months; High-low range &gt;75% in 3 months; High-low range &gt;100% in 6 months</t>
        </is>
      </c>
      <c r="BE530" s="94" t="n"/>
      <c r="BF530" s="92">
        <f>IF(R530*100000&gt;=Settings!$B$5,"Y","N")</f>
        <v/>
      </c>
      <c r="BG530" s="91">
        <f>IF(F530&gt;Settings!$B$6,"Y","N")</f>
        <v/>
      </c>
      <c r="BH530" s="97" t="n">
        <v>-12.93</v>
      </c>
      <c r="BI530" s="96" t="n">
        <v>4.93</v>
      </c>
      <c r="BJ530" s="96" t="n">
        <v>-2.53</v>
      </c>
      <c r="BK530" s="96" t="n">
        <v>42.1</v>
      </c>
      <c r="BL530" s="96" t="n">
        <v>95.41</v>
      </c>
      <c r="BM530" s="96" t="n"/>
      <c r="BN530" s="97" t="n">
        <v>2.01</v>
      </c>
      <c r="BO530" s="96" t="n">
        <v>8.81</v>
      </c>
      <c r="BP530" s="96" t="n">
        <v>21.43</v>
      </c>
      <c r="BQ530" s="96" t="n">
        <v>36.65</v>
      </c>
      <c r="BR530" s="91" t="inlineStr">
        <is>
          <t>Stacked up</t>
        </is>
      </c>
      <c r="BS530" s="91" t="inlineStr">
        <is>
          <t>None</t>
        </is>
      </c>
      <c r="BT530" s="96" t="n">
        <v>54.6</v>
      </c>
      <c r="BU530" s="91" t="inlineStr">
        <is>
          <t>N</t>
        </is>
      </c>
      <c r="BV530" s="99">
        <f>IF(OR(BF530&lt;&gt;"Y",BG530&lt;&gt;"Y"),"",(AND(ISNUMBER(BQ530),BQ530&gt;0))+(BR530="Stacked up")+(AND(ISNUMBER(BH530),BH530&gt;=-Settings!$B$17))+(AND(ISNUMBER(BK530),ISNUMBER(BM530),BK530&gt;0,BM530&gt;0))+(AND(ISNUMBER(AQ530),AQ530&gt;=Settings!$B$18))+(AND(ISNUMBER(BT530),BT530&gt;=Settings!$B$19,BT530&lt;=Settings!$B$20))+(AND(ISNUMBER(AS530),AS530&gt;0))+(AND(ISNUMBER(T530),ISNUMBER(M530),T530&gt;=Settings!$B$21,M530&gt;0))+(AND(ISNUMBER(AD530),ISNUMBER(M530),AD530&gt;=Settings!$B$22,M530&gt;0))+(AY530&gt;=1))</f>
        <v/>
      </c>
      <c r="BW530" s="91">
        <f>IF(OR(AY530=0,BF530&lt;&gt;"Y",BG530&lt;&gt;"Y"),"",1+SUMPRODUCT(($A$6:$A$2604=A530)*($AY$6:$AY$2604&gt;0)*($BF$6:$BF$2604="Y")*($BG$6:$BG$2604="Y")*(($AY$6:$AY$2604&gt;AY530)+($AY$6:$AY$2604=AY530)*($AD$6:$AD$2604&gt;AD530))))</f>
        <v/>
      </c>
    </row>
    <row r="531" ht="23.85" customHeight="1" s="55">
      <c r="A531" s="90" t="n">
        <v>46296</v>
      </c>
      <c r="B531" s="91" t="inlineStr">
        <is>
          <t>NIVABUPA</t>
        </is>
      </c>
      <c r="C531" s="91" t="inlineStr">
        <is>
          <t>INE995S01015</t>
        </is>
      </c>
      <c r="D531" s="91" t="inlineStr">
        <is>
          <t>Financial Services</t>
        </is>
      </c>
      <c r="E531" s="91" t="inlineStr">
        <is>
          <t>Microcap 250</t>
        </is>
      </c>
      <c r="F531" s="93" t="n">
        <v>13499</v>
      </c>
      <c r="G531" s="92" t="inlineStr">
        <is>
          <t>N</t>
        </is>
      </c>
      <c r="H531" s="94" t="n"/>
      <c r="I531" s="91" t="inlineStr">
        <is>
          <t>N</t>
        </is>
      </c>
      <c r="J531" s="92">
        <f>IF(K531="","N","Y")</f>
        <v/>
      </c>
      <c r="K531" s="94">
        <f>_xlfn.TEXTJOIN("; ",TRUE,IF(P531="52-wk low","52-wk low",""),IF(AND(AD531&gt;=Settings!$B$12,M531&lt;0),"Distribution",""),IF(AND(AJ531="Y",M531&lt;0,AK531&lt;-Settings!$B$13),"Long unwinding",""),IF(AND(AJ531="Y",M531&lt;0,AK531&gt;Settings!$B$13),"Short buildup",""))</f>
        <v/>
      </c>
      <c r="L531" s="95" t="n">
        <v>72.98</v>
      </c>
      <c r="M531" s="96" t="n">
        <v>-2.45</v>
      </c>
      <c r="N531" s="93" t="n">
        <v>1867</v>
      </c>
      <c r="O531" s="91" t="inlineStr">
        <is>
          <t>None</t>
        </is>
      </c>
      <c r="P531" s="91" t="inlineStr">
        <is>
          <t>None</t>
        </is>
      </c>
      <c r="Q531" s="97" t="n">
        <v>9.08</v>
      </c>
      <c r="R531" s="96" t="n">
        <v>13.45</v>
      </c>
      <c r="S531" s="96" t="n">
        <v>0.6899999999999999</v>
      </c>
      <c r="T531" s="96" t="n">
        <v>0.67</v>
      </c>
      <c r="U531" s="96" t="n">
        <v>0.41</v>
      </c>
      <c r="V531" s="103" t="n">
        <v>0.8</v>
      </c>
      <c r="W531" s="102" t="n">
        <v>2</v>
      </c>
      <c r="X531" s="93" t="n"/>
      <c r="Y531" s="91" t="inlineStr">
        <is>
          <t>None</t>
        </is>
      </c>
      <c r="Z531" s="99" t="n">
        <v>59.46</v>
      </c>
      <c r="AA531" s="96" t="n">
        <v>1.07</v>
      </c>
      <c r="AB531" s="96" t="n">
        <v>1.11</v>
      </c>
      <c r="AC531" s="96" t="n">
        <v>0.6899999999999999</v>
      </c>
      <c r="AD531" s="96" t="n">
        <v>0.86</v>
      </c>
      <c r="AE531" s="96" t="n">
        <v>0.54</v>
      </c>
      <c r="AF531" s="103" t="n">
        <v>1.1</v>
      </c>
      <c r="AG531" s="91" t="inlineStr">
        <is>
          <t>Normal</t>
        </is>
      </c>
      <c r="AH531" s="100" t="n">
        <v>0</v>
      </c>
      <c r="AI531" s="101" t="n">
        <v>0</v>
      </c>
      <c r="AJ531" s="92" t="inlineStr">
        <is>
          <t>N</t>
        </is>
      </c>
      <c r="AK531" s="96" t="n"/>
      <c r="AL531" s="91" t="inlineStr">
        <is>
          <t>n/a</t>
        </is>
      </c>
      <c r="AM531" s="93" t="n"/>
      <c r="AN531" s="92" t="inlineStr">
        <is>
          <t>None</t>
        </is>
      </c>
      <c r="AO531" s="102" t="n">
        <v>0</v>
      </c>
      <c r="AP531" s="103" t="n">
        <v>0.71</v>
      </c>
      <c r="AQ531" s="102" t="n">
        <v>38</v>
      </c>
      <c r="AR531" s="91" t="inlineStr">
        <is>
          <t>N</t>
        </is>
      </c>
      <c r="AS531" s="104" t="n">
        <v>0.6</v>
      </c>
      <c r="AT531" s="92">
        <f>IF(AND(P531="52-wk high",T531&gt;=Settings!$B$7),"Y","N")</f>
        <v/>
      </c>
      <c r="AU531" s="91">
        <f>IF(AND(AD531&gt;=Settings!$B$8,M531&gt;0),"Y","N")</f>
        <v/>
      </c>
      <c r="AV531" s="91">
        <f>IF(OR(AH531&gt;Settings!$B$9,AI531&gt;Settings!$B$9),"Y","N")</f>
        <v/>
      </c>
      <c r="AW531" s="91">
        <f>IF(AJ531&lt;&gt;"Y","n/a",IF(AND(M531&gt;0,AK531&gt;Settings!$B$10),"Y","N"))</f>
        <v/>
      </c>
      <c r="AX531" s="91">
        <f>IF(AO531&gt;=Settings!$B$11,"Y","N")</f>
        <v/>
      </c>
      <c r="AY531" s="99">
        <f>(AT531="Y")+(AU531="Y")+(AV531="Y")+(AW531="Y")+(AX531="Y")</f>
        <v/>
      </c>
      <c r="AZ531" s="94">
        <f>IF(AY531=0,"None",_xlfn.TEXTJOIN(", ",TRUE(),IF(AT531="Y","Breakout",""),IF(AU531="Y","Accumulation",""),IF(AV531="Y","Institutional buying",""),IF(AW531="Y","Long buildup",""),IF(AX531="Y","Momentum leader","")))</f>
        <v/>
      </c>
      <c r="BA531" s="94">
        <f>IF(BW531="","","Passes "&amp;AY531&amp;" of 5 buy-side scans"&amp;IF(G531="Y","; RED FLAG: filter out using Red flag column",""))</f>
        <v/>
      </c>
      <c r="BB531" s="91" t="inlineStr">
        <is>
          <t>None</t>
        </is>
      </c>
      <c r="BC531" s="92" t="inlineStr">
        <is>
          <t>Y</t>
        </is>
      </c>
      <c r="BD531" s="94" t="inlineStr">
        <is>
          <t>PE &gt; 50</t>
        </is>
      </c>
      <c r="BE531" s="94" t="n"/>
      <c r="BF531" s="92">
        <f>IF(R531*100000&gt;=Settings!$B$5,"Y","N")</f>
        <v/>
      </c>
      <c r="BG531" s="91">
        <f>IF(F531&gt;Settings!$B$6,"Y","N")</f>
        <v/>
      </c>
      <c r="BH531" s="97" t="n">
        <v>-20.15</v>
      </c>
      <c r="BI531" s="96" t="n">
        <v>-4.14</v>
      </c>
      <c r="BJ531" s="96" t="n">
        <v>-11.32</v>
      </c>
      <c r="BK531" s="96" t="n">
        <v>-14.26</v>
      </c>
      <c r="BL531" s="96" t="n">
        <v>0.86</v>
      </c>
      <c r="BM531" s="96" t="n">
        <v>-10.83</v>
      </c>
      <c r="BN531" s="97" t="n">
        <v>-6.63</v>
      </c>
      <c r="BO531" s="96" t="n">
        <v>-9.609999999999999</v>
      </c>
      <c r="BP531" s="96" t="n">
        <v>-10.3</v>
      </c>
      <c r="BQ531" s="96" t="n">
        <v>-9.57</v>
      </c>
      <c r="BR531" s="91" t="inlineStr">
        <is>
          <t>Mixed</t>
        </is>
      </c>
      <c r="BS531" s="91" t="inlineStr">
        <is>
          <t>None</t>
        </is>
      </c>
      <c r="BT531" s="96" t="n">
        <v>27.8</v>
      </c>
      <c r="BU531" s="91" t="inlineStr">
        <is>
          <t>N</t>
        </is>
      </c>
      <c r="BV531" s="99">
        <f>IF(OR(BF531&lt;&gt;"Y",BG531&lt;&gt;"Y"),"",(AND(ISNUMBER(BQ531),BQ531&gt;0))+(BR531="Stacked up")+(AND(ISNUMBER(BH531),BH531&gt;=-Settings!$B$17))+(AND(ISNUMBER(BK531),ISNUMBER(BM531),BK531&gt;0,BM531&gt;0))+(AND(ISNUMBER(AQ531),AQ531&gt;=Settings!$B$18))+(AND(ISNUMBER(BT531),BT531&gt;=Settings!$B$19,BT531&lt;=Settings!$B$20))+(AND(ISNUMBER(AS531),AS531&gt;0))+(AND(ISNUMBER(T531),ISNUMBER(M531),T531&gt;=Settings!$B$21,M531&gt;0))+(AND(ISNUMBER(AD531),ISNUMBER(M531),AD531&gt;=Settings!$B$22,M531&gt;0))+(AY531&gt;=1))</f>
        <v/>
      </c>
      <c r="BW531" s="91">
        <f>IF(OR(AY531=0,BF531&lt;&gt;"Y",BG531&lt;&gt;"Y"),"",1+SUMPRODUCT(($A$6:$A$2604=A531)*($AY$6:$AY$2604&gt;0)*($BF$6:$BF$2604="Y")*($BG$6:$BG$2604="Y")*(($AY$6:$AY$2604&gt;AY531)+($AY$6:$AY$2604=AY531)*($AD$6:$AD$2604&gt;AD531))))</f>
        <v/>
      </c>
    </row>
    <row r="532" ht="23.85" customHeight="1" s="55">
      <c r="A532" s="90" t="n">
        <v>46296</v>
      </c>
      <c r="B532" s="91" t="inlineStr">
        <is>
          <t>LUMAXTECH</t>
        </is>
      </c>
      <c r="C532" s="91" t="inlineStr">
        <is>
          <t>INE872H01027</t>
        </is>
      </c>
      <c r="D532" s="91" t="inlineStr">
        <is>
          <t>Automobile and Auto Components</t>
        </is>
      </c>
      <c r="E532" s="91" t="inlineStr">
        <is>
          <t>Microcap 250</t>
        </is>
      </c>
      <c r="F532" s="93" t="n">
        <v>13488</v>
      </c>
      <c r="G532" s="92" t="inlineStr">
        <is>
          <t>N</t>
        </is>
      </c>
      <c r="H532" s="94" t="n"/>
      <c r="I532" s="91" t="inlineStr">
        <is>
          <t>N</t>
        </is>
      </c>
      <c r="J532" s="92">
        <f>IF(K532="","N","Y")</f>
        <v/>
      </c>
      <c r="K532" s="94">
        <f>_xlfn.TEXTJOIN("; ",TRUE,IF(P532="52-wk low","52-wk low",""),IF(AND(AD532&gt;=Settings!$B$12,M532&lt;0),"Distribution",""),IF(AND(AJ532="Y",M532&lt;0,AK532&lt;-Settings!$B$13),"Long unwinding",""),IF(AND(AJ532="Y",M532&lt;0,AK532&gt;Settings!$B$13),"Short buildup",""))</f>
        <v/>
      </c>
      <c r="L532" s="95" t="n">
        <v>1978.9</v>
      </c>
      <c r="M532" s="96" t="n">
        <v>-4.71</v>
      </c>
      <c r="N532" s="93" t="n">
        <v>2439</v>
      </c>
      <c r="O532" s="91" t="inlineStr">
        <is>
          <t>None</t>
        </is>
      </c>
      <c r="P532" s="91" t="inlineStr">
        <is>
          <t>None</t>
        </is>
      </c>
      <c r="Q532" s="97" t="n">
        <v>2.38</v>
      </c>
      <c r="R532" s="96" t="n">
        <v>1.35</v>
      </c>
      <c r="S532" s="96" t="n">
        <v>1.85</v>
      </c>
      <c r="T532" s="96" t="n">
        <v>0.85</v>
      </c>
      <c r="U532" s="96" t="n">
        <v>1.07</v>
      </c>
      <c r="V532" s="103" t="n">
        <v>0.6</v>
      </c>
      <c r="W532" s="102" t="n">
        <v>0</v>
      </c>
      <c r="X532" s="93" t="n"/>
      <c r="Y532" s="91" t="inlineStr">
        <is>
          <t>None</t>
        </is>
      </c>
      <c r="Z532" s="99" t="n">
        <v>39.58</v>
      </c>
      <c r="AA532" s="96" t="n">
        <v>0.89</v>
      </c>
      <c r="AB532" s="96" t="n">
        <v>0.91</v>
      </c>
      <c r="AC532" s="96" t="n">
        <v>1.66</v>
      </c>
      <c r="AD532" s="96" t="n">
        <v>1.08</v>
      </c>
      <c r="AE532" s="96" t="n">
        <v>1.16</v>
      </c>
      <c r="AF532" s="103" t="n">
        <v>1.2</v>
      </c>
      <c r="AG532" s="91" t="inlineStr">
        <is>
          <t>Normal</t>
        </is>
      </c>
      <c r="AH532" s="100" t="n">
        <v>0</v>
      </c>
      <c r="AI532" s="101" t="n">
        <v>0</v>
      </c>
      <c r="AJ532" s="92" t="inlineStr">
        <is>
          <t>N</t>
        </is>
      </c>
      <c r="AK532" s="96" t="n"/>
      <c r="AL532" s="91" t="inlineStr">
        <is>
          <t>n/a</t>
        </is>
      </c>
      <c r="AM532" s="93" t="n"/>
      <c r="AN532" s="92" t="inlineStr">
        <is>
          <t>None</t>
        </is>
      </c>
      <c r="AO532" s="102" t="n">
        <v>0</v>
      </c>
      <c r="AP532" s="103" t="n">
        <v>1.48</v>
      </c>
      <c r="AQ532" s="102" t="n">
        <v>79</v>
      </c>
      <c r="AR532" s="91" t="inlineStr">
        <is>
          <t>N</t>
        </is>
      </c>
      <c r="AS532" s="104" t="n">
        <v>0.5600000000000001</v>
      </c>
      <c r="AT532" s="92">
        <f>IF(AND(P532="52-wk high",T532&gt;=Settings!$B$7),"Y","N")</f>
        <v/>
      </c>
      <c r="AU532" s="91">
        <f>IF(AND(AD532&gt;=Settings!$B$8,M532&gt;0),"Y","N")</f>
        <v/>
      </c>
      <c r="AV532" s="91">
        <f>IF(OR(AH532&gt;Settings!$B$9,AI532&gt;Settings!$B$9),"Y","N")</f>
        <v/>
      </c>
      <c r="AW532" s="91">
        <f>IF(AJ532&lt;&gt;"Y","n/a",IF(AND(M532&gt;0,AK532&gt;Settings!$B$10),"Y","N"))</f>
        <v/>
      </c>
      <c r="AX532" s="91">
        <f>IF(AO532&gt;=Settings!$B$11,"Y","N")</f>
        <v/>
      </c>
      <c r="AY532" s="99">
        <f>(AT532="Y")+(AU532="Y")+(AV532="Y")+(AW532="Y")+(AX532="Y")</f>
        <v/>
      </c>
      <c r="AZ532" s="94">
        <f>IF(AY532=0,"None",_xlfn.TEXTJOIN(", ",TRUE(),IF(AT532="Y","Breakout",""),IF(AU532="Y","Accumulation",""),IF(AV532="Y","Institutional buying",""),IF(AW532="Y","Long buildup",""),IF(AX532="Y","Momentum leader","")))</f>
        <v/>
      </c>
      <c r="BA532" s="94">
        <f>IF(BW532="","","Passes "&amp;AY532&amp;" of 5 buy-side scans"&amp;IF(G532="Y","; RED FLAG: filter out using Red flag column",""))</f>
        <v/>
      </c>
      <c r="BB532" s="91" t="inlineStr">
        <is>
          <t>None</t>
        </is>
      </c>
      <c r="BC532" s="92" t="inlineStr">
        <is>
          <t>N</t>
        </is>
      </c>
      <c r="BD532" s="94" t="n"/>
      <c r="BE532" s="94" t="n"/>
      <c r="BF532" s="92">
        <f>IF(R532*100000&gt;=Settings!$B$5,"Y","N")</f>
        <v/>
      </c>
      <c r="BG532" s="91">
        <f>IF(F532&gt;Settings!$B$6,"Y","N")</f>
        <v/>
      </c>
      <c r="BH532" s="97" t="n">
        <v>-9.640000000000001</v>
      </c>
      <c r="BI532" s="96" t="n">
        <v>-4.35</v>
      </c>
      <c r="BJ532" s="96" t="n">
        <v>-3.94</v>
      </c>
      <c r="BK532" s="96" t="n">
        <v>29.66</v>
      </c>
      <c r="BL532" s="96" t="n">
        <v>24.19</v>
      </c>
      <c r="BM532" s="96" t="n">
        <v>50.13</v>
      </c>
      <c r="BN532" s="97" t="n">
        <v>-1.65</v>
      </c>
      <c r="BO532" s="96" t="n">
        <v>3.39</v>
      </c>
      <c r="BP532" s="96" t="n">
        <v>9.699999999999999</v>
      </c>
      <c r="BQ532" s="96" t="n">
        <v>17.82</v>
      </c>
      <c r="BR532" s="91" t="inlineStr">
        <is>
          <t>Mixed</t>
        </is>
      </c>
      <c r="BS532" s="91" t="inlineStr">
        <is>
          <t>None</t>
        </is>
      </c>
      <c r="BT532" s="96" t="n">
        <v>44.6</v>
      </c>
      <c r="BU532" s="91" t="inlineStr">
        <is>
          <t>N</t>
        </is>
      </c>
      <c r="BV532" s="99">
        <f>IF(OR(BF532&lt;&gt;"Y",BG532&lt;&gt;"Y"),"",(AND(ISNUMBER(BQ532),BQ532&gt;0))+(BR532="Stacked up")+(AND(ISNUMBER(BH532),BH532&gt;=-Settings!$B$17))+(AND(ISNUMBER(BK532),ISNUMBER(BM532),BK532&gt;0,BM532&gt;0))+(AND(ISNUMBER(AQ532),AQ532&gt;=Settings!$B$18))+(AND(ISNUMBER(BT532),BT532&gt;=Settings!$B$19,BT532&lt;=Settings!$B$20))+(AND(ISNUMBER(AS532),AS532&gt;0))+(AND(ISNUMBER(T532),ISNUMBER(M532),T532&gt;=Settings!$B$21,M532&gt;0))+(AND(ISNUMBER(AD532),ISNUMBER(M532),AD532&gt;=Settings!$B$22,M532&gt;0))+(AY532&gt;=1))</f>
        <v/>
      </c>
      <c r="BW532" s="91">
        <f>IF(OR(AY532=0,BF532&lt;&gt;"Y",BG532&lt;&gt;"Y"),"",1+SUMPRODUCT(($A$6:$A$2604=A532)*($AY$6:$AY$2604&gt;0)*($BF$6:$BF$2604="Y")*($BG$6:$BG$2604="Y")*(($AY$6:$AY$2604&gt;AY532)+($AY$6:$AY$2604=AY532)*($AD$6:$AD$2604&gt;AD532))))</f>
        <v/>
      </c>
    </row>
    <row r="533" ht="23.85" customHeight="1" s="55">
      <c r="A533" s="90" t="n">
        <v>46296</v>
      </c>
      <c r="B533" s="91" t="inlineStr">
        <is>
          <t>TI</t>
        </is>
      </c>
      <c r="C533" s="91" t="inlineStr">
        <is>
          <t>INE133E01013</t>
        </is>
      </c>
      <c r="D533" s="91" t="inlineStr">
        <is>
          <t>Fast Moving Consumer Goods</t>
        </is>
      </c>
      <c r="E533" s="91" t="inlineStr">
        <is>
          <t>Microcap 250</t>
        </is>
      </c>
      <c r="F533" s="93" t="n">
        <v>13450</v>
      </c>
      <c r="G533" s="92" t="inlineStr">
        <is>
          <t>N</t>
        </is>
      </c>
      <c r="H533" s="94" t="n"/>
      <c r="I533" s="91" t="inlineStr">
        <is>
          <t>N</t>
        </is>
      </c>
      <c r="J533" s="92">
        <f>IF(K533="","N","Y")</f>
        <v/>
      </c>
      <c r="K533" s="94">
        <f>_xlfn.TEXTJOIN("; ",TRUE,IF(P533="52-wk low","52-wk low",""),IF(AND(AD533&gt;=Settings!$B$12,M533&lt;0),"Distribution",""),IF(AND(AJ533="Y",M533&lt;0,AK533&lt;-Settings!$B$13),"Long unwinding",""),IF(AND(AJ533="Y",M533&lt;0,AK533&gt;Settings!$B$13),"Short buildup",""))</f>
        <v/>
      </c>
      <c r="L533" s="95" t="n">
        <v>542.55</v>
      </c>
      <c r="M533" s="96" t="n">
        <v>0.35</v>
      </c>
      <c r="N533" s="93" t="n">
        <v>480</v>
      </c>
      <c r="O533" s="91" t="inlineStr">
        <is>
          <t>None</t>
        </is>
      </c>
      <c r="P533" s="91" t="inlineStr">
        <is>
          <t>None</t>
        </is>
      </c>
      <c r="Q533" s="97" t="n">
        <v>5.68</v>
      </c>
      <c r="R533" s="96" t="n">
        <v>8.07</v>
      </c>
      <c r="S533" s="96" t="n">
        <v>0.7</v>
      </c>
      <c r="T533" s="96" t="n">
        <v>0.54</v>
      </c>
      <c r="U533" s="96" t="n">
        <v>0.74</v>
      </c>
      <c r="V533" s="103" t="n">
        <v>1.05</v>
      </c>
      <c r="W533" s="102" t="n">
        <v>6</v>
      </c>
      <c r="X533" s="93" t="n"/>
      <c r="Y533" s="91" t="inlineStr">
        <is>
          <t>None</t>
        </is>
      </c>
      <c r="Z533" s="99" t="n">
        <v>51.7</v>
      </c>
      <c r="AA533" s="96" t="n">
        <v>0.95</v>
      </c>
      <c r="AB533" s="96" t="n">
        <v>1.01</v>
      </c>
      <c r="AC533" s="96" t="n">
        <v>0.65</v>
      </c>
      <c r="AD533" s="96" t="n">
        <v>0.55</v>
      </c>
      <c r="AE533" s="96" t="n">
        <v>0.77</v>
      </c>
      <c r="AF533" s="103" t="n">
        <v>1.14</v>
      </c>
      <c r="AG533" s="91" t="inlineStr">
        <is>
          <t>Normal</t>
        </is>
      </c>
      <c r="AH533" s="100" t="n">
        <v>0</v>
      </c>
      <c r="AI533" s="101" t="n">
        <v>0</v>
      </c>
      <c r="AJ533" s="92" t="inlineStr">
        <is>
          <t>N</t>
        </is>
      </c>
      <c r="AK533" s="96" t="n"/>
      <c r="AL533" s="91" t="inlineStr">
        <is>
          <t>n/a</t>
        </is>
      </c>
      <c r="AM533" s="93" t="n"/>
      <c r="AN533" s="92" t="inlineStr">
        <is>
          <t>None</t>
        </is>
      </c>
      <c r="AO533" s="102" t="n">
        <v>0</v>
      </c>
      <c r="AP533" s="103" t="n">
        <v>1.46</v>
      </c>
      <c r="AQ533" s="102" t="n">
        <v>78</v>
      </c>
      <c r="AR533" s="91" t="inlineStr">
        <is>
          <t>N</t>
        </is>
      </c>
      <c r="AS533" s="104" t="n">
        <v>2.11</v>
      </c>
      <c r="AT533" s="92">
        <f>IF(AND(P533="52-wk high",T533&gt;=Settings!$B$7),"Y","N")</f>
        <v/>
      </c>
      <c r="AU533" s="91">
        <f>IF(AND(AD533&gt;=Settings!$B$8,M533&gt;0),"Y","N")</f>
        <v/>
      </c>
      <c r="AV533" s="91">
        <f>IF(OR(AH533&gt;Settings!$B$9,AI533&gt;Settings!$B$9),"Y","N")</f>
        <v/>
      </c>
      <c r="AW533" s="91">
        <f>IF(AJ533&lt;&gt;"Y","n/a",IF(AND(M533&gt;0,AK533&gt;Settings!$B$10),"Y","N"))</f>
        <v/>
      </c>
      <c r="AX533" s="91">
        <f>IF(AO533&gt;=Settings!$B$11,"Y","N")</f>
        <v/>
      </c>
      <c r="AY533" s="99">
        <f>(AT533="Y")+(AU533="Y")+(AV533="Y")+(AW533="Y")+(AX533="Y")</f>
        <v/>
      </c>
      <c r="AZ533" s="94">
        <f>IF(AY533=0,"None",_xlfn.TEXTJOIN(", ",TRUE(),IF(AT533="Y","Breakout",""),IF(AU533="Y","Accumulation",""),IF(AV533="Y","Institutional buying",""),IF(AW533="Y","Long buildup",""),IF(AX533="Y","Momentum leader","")))</f>
        <v/>
      </c>
      <c r="BA533" s="94">
        <f>IF(BW533="","","Passes "&amp;AY533&amp;" of 5 buy-side scans"&amp;IF(G533="Y","; RED FLAG: filter out using Red flag column",""))</f>
        <v/>
      </c>
      <c r="BB533" s="91" t="inlineStr">
        <is>
          <t>None</t>
        </is>
      </c>
      <c r="BC533" s="92" t="inlineStr">
        <is>
          <t>Y</t>
        </is>
      </c>
      <c r="BD533" s="94" t="inlineStr">
        <is>
          <t>PE &gt; 50</t>
        </is>
      </c>
      <c r="BE533" s="94" t="n"/>
      <c r="BF533" s="92">
        <f>IF(R533*100000&gt;=Settings!$B$5,"Y","N")</f>
        <v/>
      </c>
      <c r="BG533" s="91">
        <f>IF(F533&gt;Settings!$B$6,"Y","N")</f>
        <v/>
      </c>
      <c r="BH533" s="97" t="n">
        <v>-10.74</v>
      </c>
      <c r="BI533" s="96" t="n">
        <v>-7.66</v>
      </c>
      <c r="BJ533" s="96" t="n">
        <v>-0.58</v>
      </c>
      <c r="BK533" s="96" t="n">
        <v>19.72</v>
      </c>
      <c r="BL533" s="96" t="n">
        <v>27.43</v>
      </c>
      <c r="BM533" s="96" t="n">
        <v>19.89</v>
      </c>
      <c r="BN533" s="97" t="n">
        <v>-2.15</v>
      </c>
      <c r="BO533" s="96" t="n">
        <v>1.79</v>
      </c>
      <c r="BP533" s="96" t="n">
        <v>7.34</v>
      </c>
      <c r="BQ533" s="96" t="n">
        <v>12.25</v>
      </c>
      <c r="BR533" s="91" t="inlineStr">
        <is>
          <t>Mixed</t>
        </is>
      </c>
      <c r="BS533" s="91" t="inlineStr">
        <is>
          <t>None</t>
        </is>
      </c>
      <c r="BT533" s="96" t="n">
        <v>42.7</v>
      </c>
      <c r="BU533" s="91" t="inlineStr">
        <is>
          <t>N</t>
        </is>
      </c>
      <c r="BV533" s="99">
        <f>IF(OR(BF533&lt;&gt;"Y",BG533&lt;&gt;"Y"),"",(AND(ISNUMBER(BQ533),BQ533&gt;0))+(BR533="Stacked up")+(AND(ISNUMBER(BH533),BH533&gt;=-Settings!$B$17))+(AND(ISNUMBER(BK533),ISNUMBER(BM533),BK533&gt;0,BM533&gt;0))+(AND(ISNUMBER(AQ533),AQ533&gt;=Settings!$B$18))+(AND(ISNUMBER(BT533),BT533&gt;=Settings!$B$19,BT533&lt;=Settings!$B$20))+(AND(ISNUMBER(AS533),AS533&gt;0))+(AND(ISNUMBER(T533),ISNUMBER(M533),T533&gt;=Settings!$B$21,M533&gt;0))+(AND(ISNUMBER(AD533),ISNUMBER(M533),AD533&gt;=Settings!$B$22,M533&gt;0))+(AY533&gt;=1))</f>
        <v/>
      </c>
      <c r="BW533" s="91">
        <f>IF(OR(AY533=0,BF533&lt;&gt;"Y",BG533&lt;&gt;"Y"),"",1+SUMPRODUCT(($A$6:$A$2604=A533)*($AY$6:$AY$2604&gt;0)*($BF$6:$BF$2604="Y")*($BG$6:$BG$2604="Y")*(($AY$6:$AY$2604&gt;AY533)+($AY$6:$AY$2604=AY533)*($AD$6:$AD$2604&gt;AD533))))</f>
        <v/>
      </c>
    </row>
    <row r="534" ht="23.85" customHeight="1" s="55">
      <c r="A534" s="90" t="n">
        <v>46296</v>
      </c>
      <c r="B534" s="91" t="inlineStr">
        <is>
          <t>E2E</t>
        </is>
      </c>
      <c r="C534" s="91" t="inlineStr">
        <is>
          <t>INE255Z01027</t>
        </is>
      </c>
      <c r="D534" s="91" t="inlineStr">
        <is>
          <t>Information Technology</t>
        </is>
      </c>
      <c r="E534" s="91" t="inlineStr">
        <is>
          <t>Microcap 250</t>
        </is>
      </c>
      <c r="F534" s="93" t="n">
        <v>13321</v>
      </c>
      <c r="G534" s="92" t="inlineStr">
        <is>
          <t>Y</t>
        </is>
      </c>
      <c r="H534" s="94" t="inlineStr">
        <is>
          <t>T2T (BE series)</t>
        </is>
      </c>
      <c r="I534" s="91" t="inlineStr">
        <is>
          <t>Y</t>
        </is>
      </c>
      <c r="J534" s="92">
        <f>IF(K534="","N","Y")</f>
        <v/>
      </c>
      <c r="K534" s="94">
        <f>_xlfn.TEXTJOIN("; ",TRUE,IF(P534="52-wk low","52-wk low",""),IF(AND(AD534&gt;=Settings!$B$12,M534&lt;0),"Distribution",""),IF(AND(AJ534="Y",M534&lt;0,AK534&lt;-Settings!$B$13),"Long unwinding",""),IF(AND(AJ534="Y",M534&lt;0,AK534&gt;Settings!$B$13),"Short buildup",""))</f>
        <v/>
      </c>
      <c r="L534" s="95" t="n">
        <v>648</v>
      </c>
      <c r="M534" s="96" t="n">
        <v>-0.38</v>
      </c>
      <c r="N534" s="93" t="n">
        <v>742</v>
      </c>
      <c r="O534" s="91" t="inlineStr">
        <is>
          <t>None</t>
        </is>
      </c>
      <c r="P534" s="91" t="inlineStr">
        <is>
          <t>None</t>
        </is>
      </c>
      <c r="Q534" s="97" t="n">
        <v>4.71</v>
      </c>
      <c r="R534" s="96" t="n">
        <v>6.79</v>
      </c>
      <c r="S534" s="96" t="n">
        <v>0.6899999999999999</v>
      </c>
      <c r="T534" s="96" t="n">
        <v>0.38</v>
      </c>
      <c r="U534" s="96" t="n"/>
      <c r="V534" s="103" t="n"/>
      <c r="W534" s="102" t="n"/>
      <c r="X534" s="93" t="n"/>
      <c r="Y534" s="91" t="inlineStr">
        <is>
          <t>None</t>
        </is>
      </c>
      <c r="Z534" s="99" t="n"/>
      <c r="AA534" s="96" t="n"/>
      <c r="AB534" s="96" t="n"/>
      <c r="AC534" s="96" t="n"/>
      <c r="AD534" s="96" t="n"/>
      <c r="AE534" s="96" t="n"/>
      <c r="AF534" s="103" t="n"/>
      <c r="AG534" s="91" t="n"/>
      <c r="AH534" s="100" t="n">
        <v>0</v>
      </c>
      <c r="AI534" s="101" t="n">
        <v>0</v>
      </c>
      <c r="AJ534" s="92" t="inlineStr">
        <is>
          <t>N</t>
        </is>
      </c>
      <c r="AK534" s="96" t="n"/>
      <c r="AL534" s="91" t="inlineStr">
        <is>
          <t>n/a</t>
        </is>
      </c>
      <c r="AM534" s="93" t="n"/>
      <c r="AN534" s="92" t="inlineStr">
        <is>
          <t>None</t>
        </is>
      </c>
      <c r="AO534" s="102" t="n">
        <v>0</v>
      </c>
      <c r="AP534" s="103" t="n"/>
      <c r="AQ534" s="102" t="n"/>
      <c r="AR534" s="91" t="inlineStr">
        <is>
          <t>N</t>
        </is>
      </c>
      <c r="AS534" s="104" t="n">
        <v>-0.75</v>
      </c>
      <c r="AT534" s="92">
        <f>IF(AND(P534="52-wk high",T534&gt;=Settings!$B$7),"Y","N")</f>
        <v/>
      </c>
      <c r="AU534" s="91">
        <f>IF(AND(AD534&gt;=Settings!$B$8,M534&gt;0),"Y","N")</f>
        <v/>
      </c>
      <c r="AV534" s="91">
        <f>IF(OR(AH534&gt;Settings!$B$9,AI534&gt;Settings!$B$9),"Y","N")</f>
        <v/>
      </c>
      <c r="AW534" s="91">
        <f>IF(AJ534&lt;&gt;"Y","n/a",IF(AND(M534&gt;0,AK534&gt;Settings!$B$10),"Y","N"))</f>
        <v/>
      </c>
      <c r="AX534" s="91">
        <f>IF(AO534&gt;=Settings!$B$11,"Y","N")</f>
        <v/>
      </c>
      <c r="AY534" s="99">
        <f>(AT534="Y")+(AU534="Y")+(AV534="Y")+(AW534="Y")+(AX534="Y")</f>
        <v/>
      </c>
      <c r="AZ534" s="94">
        <f>IF(AY534=0,"None",_xlfn.TEXTJOIN(", ",TRUE(),IF(AT534="Y","Breakout",""),IF(AU534="Y","Accumulation",""),IF(AV534="Y","Institutional buying",""),IF(AW534="Y","Long buildup",""),IF(AX534="Y","Momentum leader","")))</f>
        <v/>
      </c>
      <c r="BA534" s="94">
        <f>IF(BW534="","","Passes "&amp;AY534&amp;" of 5 buy-side scans"&amp;IF(G534="Y","; RED FLAG: filter out using Red flag column",""))</f>
        <v/>
      </c>
      <c r="BB534" s="91" t="inlineStr">
        <is>
          <t>None</t>
        </is>
      </c>
      <c r="BC534" s="92" t="inlineStr">
        <is>
          <t>Y</t>
        </is>
      </c>
      <c r="BD534" s="94" t="inlineStr">
        <is>
          <t>PE &gt; 50</t>
        </is>
      </c>
      <c r="BE534" s="94" t="inlineStr">
        <is>
          <t>FVSPLT FRM RS 10 TO RE 1, ex 05-Jun-2026</t>
        </is>
      </c>
      <c r="BF534" s="92">
        <f>IF(R534*100000&gt;=Settings!$B$5,"Y","N")</f>
        <v/>
      </c>
      <c r="BG534" s="91">
        <f>IF(F534&gt;Settings!$B$6,"Y","N")</f>
        <v/>
      </c>
      <c r="BH534" s="97" t="n">
        <v>-7.16</v>
      </c>
      <c r="BI534" s="96" t="n">
        <v>0.2</v>
      </c>
      <c r="BJ534" s="96" t="n">
        <v>4.36</v>
      </c>
      <c r="BK534" s="96" t="n">
        <v>60.91</v>
      </c>
      <c r="BL534" s="96" t="n"/>
      <c r="BM534" s="96" t="n"/>
      <c r="BN534" s="97" t="n">
        <v>3.81</v>
      </c>
      <c r="BO534" s="96" t="n">
        <v>10.07</v>
      </c>
      <c r="BP534" s="96" t="n"/>
      <c r="BQ534" s="96" t="n"/>
      <c r="BR534" s="91" t="n"/>
      <c r="BS534" s="91" t="inlineStr">
        <is>
          <t>None</t>
        </is>
      </c>
      <c r="BT534" s="96" t="n">
        <v>60.1</v>
      </c>
      <c r="BU534" s="91" t="n"/>
      <c r="BV534" s="99">
        <f>IF(OR(BF534&lt;&gt;"Y",BG534&lt;&gt;"Y"),"",(AND(ISNUMBER(BQ534),BQ534&gt;0))+(BR534="Stacked up")+(AND(ISNUMBER(BH534),BH534&gt;=-Settings!$B$17))+(AND(ISNUMBER(BK534),ISNUMBER(BM534),BK534&gt;0,BM534&gt;0))+(AND(ISNUMBER(AQ534),AQ534&gt;=Settings!$B$18))+(AND(ISNUMBER(BT534),BT534&gt;=Settings!$B$19,BT534&lt;=Settings!$B$20))+(AND(ISNUMBER(AS534),AS534&gt;0))+(AND(ISNUMBER(T534),ISNUMBER(M534),T534&gt;=Settings!$B$21,M534&gt;0))+(AND(ISNUMBER(AD534),ISNUMBER(M534),AD534&gt;=Settings!$B$22,M534&gt;0))+(AY534&gt;=1))</f>
        <v/>
      </c>
      <c r="BW534" s="91">
        <f>IF(OR(AY534=0,BF534&lt;&gt;"Y",BG534&lt;&gt;"Y"),"",1+SUMPRODUCT(($A$6:$A$2604=A534)*($AY$6:$AY$2604&gt;0)*($BF$6:$BF$2604="Y")*($BG$6:$BG$2604="Y")*(($AY$6:$AY$2604&gt;AY534)+($AY$6:$AY$2604=AY534)*($AD$6:$AD$2604&gt;AD534))))</f>
        <v/>
      </c>
    </row>
    <row r="535" ht="23.85" customHeight="1" s="55">
      <c r="A535" s="90" t="n">
        <v>46296</v>
      </c>
      <c r="B535" s="91" t="inlineStr">
        <is>
          <t>ATLANTAELE</t>
        </is>
      </c>
      <c r="C535" s="91" t="inlineStr">
        <is>
          <t>INE0Z4F01028</t>
        </is>
      </c>
      <c r="D535" s="91" t="inlineStr">
        <is>
          <t>Capital Goods</t>
        </is>
      </c>
      <c r="E535" s="91" t="inlineStr">
        <is>
          <t>Microcap 250</t>
        </is>
      </c>
      <c r="F535" s="93" t="n">
        <v>13199</v>
      </c>
      <c r="G535" s="92" t="inlineStr">
        <is>
          <t>N</t>
        </is>
      </c>
      <c r="H535" s="94" t="n"/>
      <c r="I535" s="91" t="inlineStr">
        <is>
          <t>N</t>
        </is>
      </c>
      <c r="J535" s="92">
        <f>IF(K535="","N","Y")</f>
        <v/>
      </c>
      <c r="K535" s="94">
        <f>_xlfn.TEXTJOIN("; ",TRUE,IF(P535="52-wk low","52-wk low",""),IF(AND(AD535&gt;=Settings!$B$12,M535&lt;0),"Distribution",""),IF(AND(AJ535="Y",M535&lt;0,AK535&lt;-Settings!$B$13),"Long unwinding",""),IF(AND(AJ535="Y",M535&lt;0,AK535&gt;Settings!$B$13),"Short buildup",""))</f>
        <v/>
      </c>
      <c r="L535" s="95" t="n">
        <v>1716.5</v>
      </c>
      <c r="M535" s="96" t="n">
        <v>6.74</v>
      </c>
      <c r="N535" s="93" t="n">
        <v>24</v>
      </c>
      <c r="O535" s="91" t="inlineStr">
        <is>
          <t>None</t>
        </is>
      </c>
      <c r="P535" s="91" t="inlineStr">
        <is>
          <t>None</t>
        </is>
      </c>
      <c r="Q535" s="97" t="n">
        <v>3.45</v>
      </c>
      <c r="R535" s="96" t="n">
        <v>1.22</v>
      </c>
      <c r="S535" s="96" t="n">
        <v>3.2</v>
      </c>
      <c r="T535" s="96" t="n">
        <v>2.49</v>
      </c>
      <c r="U535" s="96" t="n">
        <v>2.71</v>
      </c>
      <c r="V535" s="103" t="n">
        <v>0.93</v>
      </c>
      <c r="W535" s="102" t="n">
        <v>4</v>
      </c>
      <c r="X535" s="93" t="n">
        <v>47</v>
      </c>
      <c r="Y535" s="91" t="inlineStr">
        <is>
          <t>None</t>
        </is>
      </c>
      <c r="Z535" s="99" t="n">
        <v>28.99</v>
      </c>
      <c r="AA535" s="96" t="n">
        <v>0.5600000000000001</v>
      </c>
      <c r="AB535" s="96" t="n">
        <v>0.58</v>
      </c>
      <c r="AC535" s="96" t="n">
        <v>1.82</v>
      </c>
      <c r="AD535" s="96" t="n">
        <v>1.48</v>
      </c>
      <c r="AE535" s="96" t="n"/>
      <c r="AF535" s="103" t="n">
        <v>0.96</v>
      </c>
      <c r="AG535" s="91" t="inlineStr">
        <is>
          <t>Normal</t>
        </is>
      </c>
      <c r="AH535" s="100" t="n">
        <v>0</v>
      </c>
      <c r="AI535" s="101" t="n">
        <v>0</v>
      </c>
      <c r="AJ535" s="92" t="inlineStr">
        <is>
          <t>N</t>
        </is>
      </c>
      <c r="AK535" s="96" t="n"/>
      <c r="AL535" s="91" t="inlineStr">
        <is>
          <t>n/a</t>
        </is>
      </c>
      <c r="AM535" s="93" t="n"/>
      <c r="AN535" s="92" t="inlineStr">
        <is>
          <t>None</t>
        </is>
      </c>
      <c r="AO535" s="102" t="n">
        <v>0</v>
      </c>
      <c r="AP535" s="103" t="n">
        <v>1.99</v>
      </c>
      <c r="AQ535" s="102" t="n">
        <v>89</v>
      </c>
      <c r="AR535" s="91" t="inlineStr">
        <is>
          <t>N</t>
        </is>
      </c>
      <c r="AS535" s="104" t="n">
        <v>5.9</v>
      </c>
      <c r="AT535" s="92">
        <f>IF(AND(P535="52-wk high",T535&gt;=Settings!$B$7),"Y","N")</f>
        <v/>
      </c>
      <c r="AU535" s="91">
        <f>IF(AND(AD535&gt;=Settings!$B$8,M535&gt;0),"Y","N")</f>
        <v/>
      </c>
      <c r="AV535" s="91">
        <f>IF(OR(AH535&gt;Settings!$B$9,AI535&gt;Settings!$B$9),"Y","N")</f>
        <v/>
      </c>
      <c r="AW535" s="91">
        <f>IF(AJ535&lt;&gt;"Y","n/a",IF(AND(M535&gt;0,AK535&gt;Settings!$B$10),"Y","N"))</f>
        <v/>
      </c>
      <c r="AX535" s="91">
        <f>IF(AO535&gt;=Settings!$B$11,"Y","N")</f>
        <v/>
      </c>
      <c r="AY535" s="99">
        <f>(AT535="Y")+(AU535="Y")+(AV535="Y")+(AW535="Y")+(AX535="Y")</f>
        <v/>
      </c>
      <c r="AZ535" s="94">
        <f>IF(AY535=0,"None",_xlfn.TEXTJOIN(", ",TRUE(),IF(AT535="Y","Breakout",""),IF(AU535="Y","Accumulation",""),IF(AV535="Y","Institutional buying",""),IF(AW535="Y","Long buildup",""),IF(AX535="Y","Momentum leader","")))</f>
        <v/>
      </c>
      <c r="BA535" s="94">
        <f>IF(BW535="","","Passes "&amp;AY535&amp;" of 5 buy-side scans"&amp;IF(G535="Y","; RED FLAG: filter out using Red flag column",""))</f>
        <v/>
      </c>
      <c r="BB535" s="91" t="inlineStr">
        <is>
          <t>None</t>
        </is>
      </c>
      <c r="BC535" s="92" t="inlineStr">
        <is>
          <t>Y</t>
        </is>
      </c>
      <c r="BD535" s="94" t="inlineStr">
        <is>
          <t>PE &gt; 50; High-low range &gt;200% in 365 days; High-low range &gt;150% in 12 months</t>
        </is>
      </c>
      <c r="BE535" s="94" t="n"/>
      <c r="BF535" s="92">
        <f>IF(R535*100000&gt;=Settings!$B$5,"Y","N")</f>
        <v/>
      </c>
      <c r="BG535" s="91">
        <f>IF(F535&gt;Settings!$B$6,"Y","N")</f>
        <v/>
      </c>
      <c r="BH535" s="97" t="n">
        <v>-20.26</v>
      </c>
      <c r="BI535" s="96" t="n">
        <v>8.15</v>
      </c>
      <c r="BJ535" s="96" t="n">
        <v>-5.87</v>
      </c>
      <c r="BK535" s="96" t="n">
        <v>-4.48</v>
      </c>
      <c r="BL535" s="96" t="n">
        <v>42.53</v>
      </c>
      <c r="BM535" s="96" t="n">
        <v>96.87</v>
      </c>
      <c r="BN535" s="97" t="n">
        <v>1.73</v>
      </c>
      <c r="BO535" s="96" t="n">
        <v>0.74</v>
      </c>
      <c r="BP535" s="96" t="n">
        <v>4.13</v>
      </c>
      <c r="BQ535" s="96" t="n">
        <v>16.21</v>
      </c>
      <c r="BR535" s="91" t="inlineStr">
        <is>
          <t>Mixed</t>
        </is>
      </c>
      <c r="BS535" s="91" t="inlineStr">
        <is>
          <t>None</t>
        </is>
      </c>
      <c r="BT535" s="96" t="n">
        <v>55.3</v>
      </c>
      <c r="BU535" s="91" t="inlineStr">
        <is>
          <t>N</t>
        </is>
      </c>
      <c r="BV535" s="99">
        <f>IF(OR(BF535&lt;&gt;"Y",BG535&lt;&gt;"Y"),"",(AND(ISNUMBER(BQ535),BQ535&gt;0))+(BR535="Stacked up")+(AND(ISNUMBER(BH535),BH535&gt;=-Settings!$B$17))+(AND(ISNUMBER(BK535),ISNUMBER(BM535),BK535&gt;0,BM535&gt;0))+(AND(ISNUMBER(AQ535),AQ535&gt;=Settings!$B$18))+(AND(ISNUMBER(BT535),BT535&gt;=Settings!$B$19,BT535&lt;=Settings!$B$20))+(AND(ISNUMBER(AS535),AS535&gt;0))+(AND(ISNUMBER(T535),ISNUMBER(M535),T535&gt;=Settings!$B$21,M535&gt;0))+(AND(ISNUMBER(AD535),ISNUMBER(M535),AD535&gt;=Settings!$B$22,M535&gt;0))+(AY535&gt;=1))</f>
        <v/>
      </c>
      <c r="BW535" s="91">
        <f>IF(OR(AY535=0,BF535&lt;&gt;"Y",BG535&lt;&gt;"Y"),"",1+SUMPRODUCT(($A$6:$A$2604=A535)*($AY$6:$AY$2604&gt;0)*($BF$6:$BF$2604="Y")*($BG$6:$BG$2604="Y")*(($AY$6:$AY$2604&gt;AY535)+($AY$6:$AY$2604=AY535)*($AD$6:$AD$2604&gt;AD535))))</f>
        <v/>
      </c>
    </row>
    <row r="536" ht="23.85" customHeight="1" s="55">
      <c r="A536" s="90" t="n">
        <v>46296</v>
      </c>
      <c r="B536" s="91" t="inlineStr">
        <is>
          <t>EDELWEISS</t>
        </is>
      </c>
      <c r="C536" s="91" t="inlineStr">
        <is>
          <t>INE532F01054</t>
        </is>
      </c>
      <c r="D536" s="91" t="inlineStr">
        <is>
          <t>Financial Services</t>
        </is>
      </c>
      <c r="E536" s="91" t="inlineStr">
        <is>
          <t>Microcap 250</t>
        </is>
      </c>
      <c r="F536" s="93" t="n">
        <v>13053</v>
      </c>
      <c r="G536" s="92" t="inlineStr">
        <is>
          <t>N</t>
        </is>
      </c>
      <c r="H536" s="94" t="n"/>
      <c r="I536" s="91" t="inlineStr">
        <is>
          <t>N</t>
        </is>
      </c>
      <c r="J536" s="92">
        <f>IF(K536="","N","Y")</f>
        <v/>
      </c>
      <c r="K536" s="94">
        <f>_xlfn.TEXTJOIN("; ",TRUE,IF(P536="52-wk low","52-wk low",""),IF(AND(AD536&gt;=Settings!$B$12,M536&lt;0),"Distribution",""),IF(AND(AJ536="Y",M536&lt;0,AK536&lt;-Settings!$B$13),"Long unwinding",""),IF(AND(AJ536="Y",M536&lt;0,AK536&gt;Settings!$B$13),"Short buildup",""))</f>
        <v/>
      </c>
      <c r="L536" s="95" t="n">
        <v>137.9</v>
      </c>
      <c r="M536" s="96" t="n">
        <v>-3.38</v>
      </c>
      <c r="N536" s="93" t="n">
        <v>2194</v>
      </c>
      <c r="O536" s="91" t="inlineStr">
        <is>
          <t>None</t>
        </is>
      </c>
      <c r="P536" s="91" t="inlineStr">
        <is>
          <t>None</t>
        </is>
      </c>
      <c r="Q536" s="97" t="n">
        <v>61.65</v>
      </c>
      <c r="R536" s="96" t="n">
        <v>107.3</v>
      </c>
      <c r="S536" s="96" t="n">
        <v>0.58</v>
      </c>
      <c r="T536" s="96" t="n">
        <v>0.9</v>
      </c>
      <c r="U536" s="96" t="n">
        <v>1.12</v>
      </c>
      <c r="V536" s="103" t="n">
        <v>1.96</v>
      </c>
      <c r="W536" s="102" t="n">
        <v>11</v>
      </c>
      <c r="X536" s="93" t="n"/>
      <c r="Y536" s="91" t="inlineStr">
        <is>
          <t>None</t>
        </is>
      </c>
      <c r="Z536" s="99" t="n">
        <v>43.04</v>
      </c>
      <c r="AA536" s="96" t="n">
        <v>1.02</v>
      </c>
      <c r="AB536" s="96" t="n">
        <v>0.95</v>
      </c>
      <c r="AC536" s="96" t="n">
        <v>0.6</v>
      </c>
      <c r="AD536" s="96" t="n">
        <v>0.92</v>
      </c>
      <c r="AE536" s="96" t="n">
        <v>1.11</v>
      </c>
      <c r="AF536" s="103" t="n">
        <v>0.95</v>
      </c>
      <c r="AG536" s="91" t="inlineStr">
        <is>
          <t>Normal</t>
        </is>
      </c>
      <c r="AH536" s="100" t="n">
        <v>0</v>
      </c>
      <c r="AI536" s="101" t="n">
        <v>14572000</v>
      </c>
      <c r="AJ536" s="92" t="inlineStr">
        <is>
          <t>N</t>
        </is>
      </c>
      <c r="AK536" s="96" t="n"/>
      <c r="AL536" s="91" t="inlineStr">
        <is>
          <t>n/a</t>
        </is>
      </c>
      <c r="AM536" s="93" t="n"/>
      <c r="AN536" s="92" t="inlineStr">
        <is>
          <t>None</t>
        </is>
      </c>
      <c r="AO536" s="102" t="n">
        <v>0</v>
      </c>
      <c r="AP536" s="103" t="n">
        <v>1.49</v>
      </c>
      <c r="AQ536" s="102" t="n">
        <v>79</v>
      </c>
      <c r="AR536" s="91" t="inlineStr">
        <is>
          <t>N</t>
        </is>
      </c>
      <c r="AS536" s="104" t="n">
        <v>0.6</v>
      </c>
      <c r="AT536" s="92">
        <f>IF(AND(P536="52-wk high",T536&gt;=Settings!$B$7),"Y","N")</f>
        <v/>
      </c>
      <c r="AU536" s="91">
        <f>IF(AND(AD536&gt;=Settings!$B$8,M536&gt;0),"Y","N")</f>
        <v/>
      </c>
      <c r="AV536" s="91">
        <f>IF(OR(AH536&gt;Settings!$B$9,AI536&gt;Settings!$B$9),"Y","N")</f>
        <v/>
      </c>
      <c r="AW536" s="91">
        <f>IF(AJ536&lt;&gt;"Y","n/a",IF(AND(M536&gt;0,AK536&gt;Settings!$B$10),"Y","N"))</f>
        <v/>
      </c>
      <c r="AX536" s="91">
        <f>IF(AO536&gt;=Settings!$B$11,"Y","N")</f>
        <v/>
      </c>
      <c r="AY536" s="99">
        <f>(AT536="Y")+(AU536="Y")+(AV536="Y")+(AW536="Y")+(AX536="Y")</f>
        <v/>
      </c>
      <c r="AZ536" s="94">
        <f>IF(AY536=0,"None",_xlfn.TEXTJOIN(", ",TRUE(),IF(AT536="Y","Breakout",""),IF(AU536="Y","Accumulation",""),IF(AV536="Y","Institutional buying",""),IF(AW536="Y","Long buildup",""),IF(AX536="Y","Momentum leader","")))</f>
        <v/>
      </c>
      <c r="BA536" s="94">
        <f>IF(BW536="","","Passes "&amp;AY536&amp;" of 5 buy-side scans"&amp;IF(G536="Y","; RED FLAG: filter out using Red flag column",""))</f>
        <v/>
      </c>
      <c r="BB536" s="91" t="inlineStr">
        <is>
          <t>None</t>
        </is>
      </c>
      <c r="BC536" s="92" t="inlineStr">
        <is>
          <t>N</t>
        </is>
      </c>
      <c r="BD536" s="94" t="n"/>
      <c r="BE536" s="94" t="n"/>
      <c r="BF536" s="92">
        <f>IF(R536*100000&gt;=Settings!$B$5,"Y","N")</f>
        <v/>
      </c>
      <c r="BG536" s="91">
        <f>IF(F536&gt;Settings!$B$6,"Y","N")</f>
        <v/>
      </c>
      <c r="BH536" s="97" t="n">
        <v>-5.55</v>
      </c>
      <c r="BI536" s="96" t="n">
        <v>-0.8</v>
      </c>
      <c r="BJ536" s="96" t="n">
        <v>6.95</v>
      </c>
      <c r="BK536" s="96" t="n">
        <v>9.93</v>
      </c>
      <c r="BL536" s="96" t="n">
        <v>29.85</v>
      </c>
      <c r="BM536" s="96" t="n">
        <v>26.9</v>
      </c>
      <c r="BN536" s="97" t="n">
        <v>1.94</v>
      </c>
      <c r="BO536" s="96" t="n">
        <v>6.38</v>
      </c>
      <c r="BP536" s="96" t="n">
        <v>10.65</v>
      </c>
      <c r="BQ536" s="96" t="n">
        <v>14.36</v>
      </c>
      <c r="BR536" s="91" t="inlineStr">
        <is>
          <t>Stacked up</t>
        </is>
      </c>
      <c r="BS536" s="91" t="inlineStr">
        <is>
          <t>None</t>
        </is>
      </c>
      <c r="BT536" s="96" t="n">
        <v>53.7</v>
      </c>
      <c r="BU536" s="91" t="inlineStr">
        <is>
          <t>N</t>
        </is>
      </c>
      <c r="BV536" s="99">
        <f>IF(OR(BF536&lt;&gt;"Y",BG536&lt;&gt;"Y"),"",(AND(ISNUMBER(BQ536),BQ536&gt;0))+(BR536="Stacked up")+(AND(ISNUMBER(BH536),BH536&gt;=-Settings!$B$17))+(AND(ISNUMBER(BK536),ISNUMBER(BM536),BK536&gt;0,BM536&gt;0))+(AND(ISNUMBER(AQ536),AQ536&gt;=Settings!$B$18))+(AND(ISNUMBER(BT536),BT536&gt;=Settings!$B$19,BT536&lt;=Settings!$B$20))+(AND(ISNUMBER(AS536),AS536&gt;0))+(AND(ISNUMBER(T536),ISNUMBER(M536),T536&gt;=Settings!$B$21,M536&gt;0))+(AND(ISNUMBER(AD536),ISNUMBER(M536),AD536&gt;=Settings!$B$22,M536&gt;0))+(AY536&gt;=1))</f>
        <v/>
      </c>
      <c r="BW536" s="91">
        <f>IF(OR(AY536=0,BF536&lt;&gt;"Y",BG536&lt;&gt;"Y"),"",1+SUMPRODUCT(($A$6:$A$2604=A536)*($AY$6:$AY$2604&gt;0)*($BF$6:$BF$2604="Y")*($BG$6:$BG$2604="Y")*(($AY$6:$AY$2604&gt;AY536)+($AY$6:$AY$2604=AY536)*($AD$6:$AD$2604&gt;AD536))))</f>
        <v/>
      </c>
    </row>
    <row r="537" ht="23.85" customHeight="1" s="55">
      <c r="A537" s="90" t="n">
        <v>46296</v>
      </c>
      <c r="B537" s="91" t="inlineStr">
        <is>
          <t>VGUARD</t>
        </is>
      </c>
      <c r="C537" s="91" t="inlineStr">
        <is>
          <t>INE951I01027</t>
        </is>
      </c>
      <c r="D537" s="91" t="inlineStr">
        <is>
          <t>Consumer Durables</t>
        </is>
      </c>
      <c r="E537" s="91" t="inlineStr">
        <is>
          <t>Microcap 250</t>
        </is>
      </c>
      <c r="F537" s="93" t="n">
        <v>12869</v>
      </c>
      <c r="G537" s="92" t="inlineStr">
        <is>
          <t>N</t>
        </is>
      </c>
      <c r="H537" s="94" t="n"/>
      <c r="I537" s="91" t="inlineStr">
        <is>
          <t>N</t>
        </is>
      </c>
      <c r="J537" s="92">
        <f>IF(K537="","N","Y")</f>
        <v/>
      </c>
      <c r="K537" s="94">
        <f>_xlfn.TEXTJOIN("; ",TRUE,IF(P537="52-wk low","52-wk low",""),IF(AND(AD537&gt;=Settings!$B$12,M537&lt;0),"Distribution",""),IF(AND(AJ537="Y",M537&lt;0,AK537&lt;-Settings!$B$13),"Long unwinding",""),IF(AND(AJ537="Y",M537&lt;0,AK537&gt;Settings!$B$13),"Short buildup",""))</f>
        <v/>
      </c>
      <c r="L537" s="95" t="n">
        <v>294.55</v>
      </c>
      <c r="M537" s="96" t="n">
        <v>-0.64</v>
      </c>
      <c r="N537" s="93" t="n">
        <v>850</v>
      </c>
      <c r="O537" s="91" t="inlineStr">
        <is>
          <t>None</t>
        </is>
      </c>
      <c r="P537" s="91" t="inlineStr">
        <is>
          <t>None</t>
        </is>
      </c>
      <c r="Q537" s="97" t="n">
        <v>3.59</v>
      </c>
      <c r="R537" s="96" t="n">
        <v>4.22</v>
      </c>
      <c r="S537" s="96" t="n">
        <v>0.84</v>
      </c>
      <c r="T537" s="96" t="n">
        <v>0.23</v>
      </c>
      <c r="U537" s="96" t="n">
        <v>0.4</v>
      </c>
      <c r="V537" s="103" t="n">
        <v>0.47</v>
      </c>
      <c r="W537" s="102" t="n">
        <v>0</v>
      </c>
      <c r="X537" s="93" t="n"/>
      <c r="Y537" s="91" t="inlineStr">
        <is>
          <t>None</t>
        </is>
      </c>
      <c r="Z537" s="99" t="n">
        <v>56.05</v>
      </c>
      <c r="AA537" s="96" t="n">
        <v>1</v>
      </c>
      <c r="AB537" s="96" t="n">
        <v>1.01</v>
      </c>
      <c r="AC537" s="96" t="n">
        <v>0.83</v>
      </c>
      <c r="AD537" s="96" t="n">
        <v>0.36</v>
      </c>
      <c r="AE537" s="96" t="n">
        <v>0.57</v>
      </c>
      <c r="AF537" s="103" t="n">
        <v>1.45</v>
      </c>
      <c r="AG537" s="91" t="inlineStr">
        <is>
          <t>Normal</t>
        </is>
      </c>
      <c r="AH537" s="100" t="n">
        <v>0</v>
      </c>
      <c r="AI537" s="101" t="n">
        <v>0</v>
      </c>
      <c r="AJ537" s="92" t="inlineStr">
        <is>
          <t>N</t>
        </is>
      </c>
      <c r="AK537" s="96" t="n"/>
      <c r="AL537" s="91" t="inlineStr">
        <is>
          <t>n/a</t>
        </is>
      </c>
      <c r="AM537" s="93" t="n"/>
      <c r="AN537" s="92" t="inlineStr">
        <is>
          <t>None</t>
        </is>
      </c>
      <c r="AO537" s="102" t="n">
        <v>0</v>
      </c>
      <c r="AP537" s="103" t="n">
        <v>0.58</v>
      </c>
      <c r="AQ537" s="102" t="n">
        <v>15</v>
      </c>
      <c r="AR537" s="91" t="inlineStr">
        <is>
          <t>N</t>
        </is>
      </c>
      <c r="AS537" s="104" t="n">
        <v>0.75</v>
      </c>
      <c r="AT537" s="92">
        <f>IF(AND(P537="52-wk high",T537&gt;=Settings!$B$7),"Y","N")</f>
        <v/>
      </c>
      <c r="AU537" s="91">
        <f>IF(AND(AD537&gt;=Settings!$B$8,M537&gt;0),"Y","N")</f>
        <v/>
      </c>
      <c r="AV537" s="91">
        <f>IF(OR(AH537&gt;Settings!$B$9,AI537&gt;Settings!$B$9),"Y","N")</f>
        <v/>
      </c>
      <c r="AW537" s="91">
        <f>IF(AJ537&lt;&gt;"Y","n/a",IF(AND(M537&gt;0,AK537&gt;Settings!$B$10),"Y","N"))</f>
        <v/>
      </c>
      <c r="AX537" s="91">
        <f>IF(AO537&gt;=Settings!$B$11,"Y","N")</f>
        <v/>
      </c>
      <c r="AY537" s="99">
        <f>(AT537="Y")+(AU537="Y")+(AV537="Y")+(AW537="Y")+(AX537="Y")</f>
        <v/>
      </c>
      <c r="AZ537" s="94">
        <f>IF(AY537=0,"None",_xlfn.TEXTJOIN(", ",TRUE(),IF(AT537="Y","Breakout",""),IF(AU537="Y","Accumulation",""),IF(AV537="Y","Institutional buying",""),IF(AW537="Y","Long buildup",""),IF(AX537="Y","Momentum leader","")))</f>
        <v/>
      </c>
      <c r="BA537" s="94">
        <f>IF(BW537="","","Passes "&amp;AY537&amp;" of 5 buy-side scans"&amp;IF(G537="Y","; RED FLAG: filter out using Red flag column",""))</f>
        <v/>
      </c>
      <c r="BB537" s="91" t="inlineStr">
        <is>
          <t>None</t>
        </is>
      </c>
      <c r="BC537" s="92" t="inlineStr">
        <is>
          <t>N</t>
        </is>
      </c>
      <c r="BD537" s="94" t="n"/>
      <c r="BE537" s="94" t="n"/>
      <c r="BF537" s="92">
        <f>IF(R537*100000&gt;=Settings!$B$5,"Y","N")</f>
        <v/>
      </c>
      <c r="BG537" s="91">
        <f>IF(F537&gt;Settings!$B$6,"Y","N")</f>
        <v/>
      </c>
      <c r="BH537" s="97" t="n">
        <v>-23.29</v>
      </c>
      <c r="BI537" s="96" t="n">
        <v>-4.55</v>
      </c>
      <c r="BJ537" s="96" t="n">
        <v>-14.14</v>
      </c>
      <c r="BK537" s="96" t="n">
        <v>-3.6</v>
      </c>
      <c r="BL537" s="96" t="n">
        <v>-6.7</v>
      </c>
      <c r="BM537" s="96" t="n">
        <v>-20.41</v>
      </c>
      <c r="BN537" s="97" t="n">
        <v>-6.71</v>
      </c>
      <c r="BO537" s="96" t="n">
        <v>-7.73</v>
      </c>
      <c r="BP537" s="96" t="n">
        <v>-7.71</v>
      </c>
      <c r="BQ537" s="96" t="n">
        <v>-9.16</v>
      </c>
      <c r="BR537" s="91" t="inlineStr">
        <is>
          <t>Mixed</t>
        </is>
      </c>
      <c r="BS537" s="91" t="inlineStr">
        <is>
          <t>None</t>
        </is>
      </c>
      <c r="BT537" s="96" t="n">
        <v>19.4</v>
      </c>
      <c r="BU537" s="91" t="inlineStr">
        <is>
          <t>N</t>
        </is>
      </c>
      <c r="BV537" s="99">
        <f>IF(OR(BF537&lt;&gt;"Y",BG537&lt;&gt;"Y"),"",(AND(ISNUMBER(BQ537),BQ537&gt;0))+(BR537="Stacked up")+(AND(ISNUMBER(BH537),BH537&gt;=-Settings!$B$17))+(AND(ISNUMBER(BK537),ISNUMBER(BM537),BK537&gt;0,BM537&gt;0))+(AND(ISNUMBER(AQ537),AQ537&gt;=Settings!$B$18))+(AND(ISNUMBER(BT537),BT537&gt;=Settings!$B$19,BT537&lt;=Settings!$B$20))+(AND(ISNUMBER(AS537),AS537&gt;0))+(AND(ISNUMBER(T537),ISNUMBER(M537),T537&gt;=Settings!$B$21,M537&gt;0))+(AND(ISNUMBER(AD537),ISNUMBER(M537),AD537&gt;=Settings!$B$22,M537&gt;0))+(AY537&gt;=1))</f>
        <v/>
      </c>
      <c r="BW537" s="91">
        <f>IF(OR(AY537=0,BF537&lt;&gt;"Y",BG537&lt;&gt;"Y"),"",1+SUMPRODUCT(($A$6:$A$2604=A537)*($AY$6:$AY$2604&gt;0)*($BF$6:$BF$2604="Y")*($BG$6:$BG$2604="Y")*(($AY$6:$AY$2604&gt;AY537)+($AY$6:$AY$2604=AY537)*($AD$6:$AD$2604&gt;AD537))))</f>
        <v/>
      </c>
    </row>
    <row r="538" ht="23.85" customHeight="1" s="55">
      <c r="A538" s="90" t="n">
        <v>46296</v>
      </c>
      <c r="B538" s="91" t="inlineStr">
        <is>
          <t>UJJIVANSFB</t>
        </is>
      </c>
      <c r="C538" s="91" t="inlineStr">
        <is>
          <t>INE551W01018</t>
        </is>
      </c>
      <c r="D538" s="91" t="inlineStr">
        <is>
          <t>Financial Services</t>
        </is>
      </c>
      <c r="E538" s="91" t="inlineStr">
        <is>
          <t>Microcap 250</t>
        </is>
      </c>
      <c r="F538" s="93" t="n">
        <v>12799</v>
      </c>
      <c r="G538" s="92" t="inlineStr">
        <is>
          <t>N</t>
        </is>
      </c>
      <c r="H538" s="94" t="n"/>
      <c r="I538" s="91" t="inlineStr">
        <is>
          <t>N</t>
        </is>
      </c>
      <c r="J538" s="92">
        <f>IF(K538="","N","Y")</f>
        <v/>
      </c>
      <c r="K538" s="94">
        <f>_xlfn.TEXTJOIN("; ",TRUE,IF(P538="52-wk low","52-wk low",""),IF(AND(AD538&gt;=Settings!$B$12,M538&lt;0),"Distribution",""),IF(AND(AJ538="Y",M538&lt;0,AK538&lt;-Settings!$B$13),"Long unwinding",""),IF(AND(AJ538="Y",M538&lt;0,AK538&gt;Settings!$B$13),"Short buildup",""))</f>
        <v/>
      </c>
      <c r="L538" s="95" t="n">
        <v>65.59999999999999</v>
      </c>
      <c r="M538" s="96" t="n">
        <v>-2.81</v>
      </c>
      <c r="N538" s="93" t="n">
        <v>2015</v>
      </c>
      <c r="O538" s="91" t="inlineStr">
        <is>
          <t>None</t>
        </is>
      </c>
      <c r="P538" s="91" t="inlineStr">
        <is>
          <t>None</t>
        </is>
      </c>
      <c r="Q538" s="97" t="n">
        <v>93.7</v>
      </c>
      <c r="R538" s="96" t="n">
        <v>123.4</v>
      </c>
      <c r="S538" s="96" t="n">
        <v>0.65</v>
      </c>
      <c r="T538" s="96" t="n">
        <v>0.5</v>
      </c>
      <c r="U538" s="96" t="n">
        <v>0.57</v>
      </c>
      <c r="V538" s="103" t="n">
        <v>0.77</v>
      </c>
      <c r="W538" s="102" t="n">
        <v>3</v>
      </c>
      <c r="X538" s="93" t="n"/>
      <c r="Y538" s="91" t="inlineStr">
        <is>
          <t>None</t>
        </is>
      </c>
      <c r="Z538" s="99" t="n">
        <v>42.6</v>
      </c>
      <c r="AA538" s="96" t="n">
        <v>0.86</v>
      </c>
      <c r="AB538" s="96" t="n">
        <v>0.87</v>
      </c>
      <c r="AC538" s="96" t="n">
        <v>0.57</v>
      </c>
      <c r="AD538" s="96" t="n">
        <v>0.48</v>
      </c>
      <c r="AE538" s="96" t="n">
        <v>0.52</v>
      </c>
      <c r="AF538" s="103" t="n">
        <v>1.04</v>
      </c>
      <c r="AG538" s="91" t="inlineStr">
        <is>
          <t>Normal</t>
        </is>
      </c>
      <c r="AH538" s="100" t="n">
        <v>0</v>
      </c>
      <c r="AI538" s="101" t="n">
        <v>0</v>
      </c>
      <c r="AJ538" s="92" t="inlineStr">
        <is>
          <t>Y</t>
        </is>
      </c>
      <c r="AK538" s="96" t="n">
        <v>19.26</v>
      </c>
      <c r="AL538" s="91" t="inlineStr">
        <is>
          <t>Short buildup</t>
        </is>
      </c>
      <c r="AM538" s="93" t="n">
        <v>212</v>
      </c>
      <c r="AN538" s="92" t="inlineStr">
        <is>
          <t>None</t>
        </is>
      </c>
      <c r="AO538" s="102" t="n">
        <v>0</v>
      </c>
      <c r="AP538" s="103" t="n">
        <v>1.5</v>
      </c>
      <c r="AQ538" s="102" t="n">
        <v>79</v>
      </c>
      <c r="AR538" s="91" t="inlineStr">
        <is>
          <t>N</t>
        </is>
      </c>
      <c r="AS538" s="104" t="n">
        <v>0.6</v>
      </c>
      <c r="AT538" s="92">
        <f>IF(AND(P538="52-wk high",T538&gt;=Settings!$B$7),"Y","N")</f>
        <v/>
      </c>
      <c r="AU538" s="91">
        <f>IF(AND(AD538&gt;=Settings!$B$8,M538&gt;0),"Y","N")</f>
        <v/>
      </c>
      <c r="AV538" s="91">
        <f>IF(OR(AH538&gt;Settings!$B$9,AI538&gt;Settings!$B$9),"Y","N")</f>
        <v/>
      </c>
      <c r="AW538" s="91">
        <f>IF(AJ538&lt;&gt;"Y","n/a",IF(AND(M538&gt;0,AK538&gt;Settings!$B$10),"Y","N"))</f>
        <v/>
      </c>
      <c r="AX538" s="91">
        <f>IF(AO538&gt;=Settings!$B$11,"Y","N")</f>
        <v/>
      </c>
      <c r="AY538" s="99">
        <f>(AT538="Y")+(AU538="Y")+(AV538="Y")+(AW538="Y")+(AX538="Y")</f>
        <v/>
      </c>
      <c r="AZ538" s="94">
        <f>IF(AY538=0,"None",_xlfn.TEXTJOIN(", ",TRUE(),IF(AT538="Y","Breakout",""),IF(AU538="Y","Accumulation",""),IF(AV538="Y","Institutional buying",""),IF(AW538="Y","Long buildup",""),IF(AX538="Y","Momentum leader","")))</f>
        <v/>
      </c>
      <c r="BA538" s="94">
        <f>IF(BW538="","","Passes "&amp;AY538&amp;" of 5 buy-side scans"&amp;IF(G538="Y","; RED FLAG: filter out using Red flag column",""))</f>
        <v/>
      </c>
      <c r="BB538" s="91" t="inlineStr">
        <is>
          <t>Upper</t>
        </is>
      </c>
      <c r="BC538" s="92" t="inlineStr">
        <is>
          <t>N</t>
        </is>
      </c>
      <c r="BD538" s="94" t="n"/>
      <c r="BE538" s="94" t="n"/>
      <c r="BF538" s="92">
        <f>IF(R538*100000&gt;=Settings!$B$5,"Y","N")</f>
        <v/>
      </c>
      <c r="BG538" s="91">
        <f>IF(F538&gt;Settings!$B$6,"Y","N")</f>
        <v/>
      </c>
      <c r="BH538" s="97" t="n">
        <v>-11.28</v>
      </c>
      <c r="BI538" s="96" t="n">
        <v>4.64</v>
      </c>
      <c r="BJ538" s="96" t="n">
        <v>0.37</v>
      </c>
      <c r="BK538" s="96" t="n">
        <v>7</v>
      </c>
      <c r="BL538" s="96" t="n">
        <v>22.34</v>
      </c>
      <c r="BM538" s="96" t="n">
        <v>36.01</v>
      </c>
      <c r="BN538" s="97" t="n">
        <v>0.18</v>
      </c>
      <c r="BO538" s="96" t="n">
        <v>-0.21</v>
      </c>
      <c r="BP538" s="96" t="n">
        <v>2.58</v>
      </c>
      <c r="BQ538" s="96" t="n">
        <v>8.5</v>
      </c>
      <c r="BR538" s="91" t="inlineStr">
        <is>
          <t>Mixed</t>
        </is>
      </c>
      <c r="BS538" s="91" t="inlineStr">
        <is>
          <t>None</t>
        </is>
      </c>
      <c r="BT538" s="96" t="n">
        <v>51</v>
      </c>
      <c r="BU538" s="91" t="inlineStr">
        <is>
          <t>N</t>
        </is>
      </c>
      <c r="BV538" s="99">
        <f>IF(OR(BF538&lt;&gt;"Y",BG538&lt;&gt;"Y"),"",(AND(ISNUMBER(BQ538),BQ538&gt;0))+(BR538="Stacked up")+(AND(ISNUMBER(BH538),BH538&gt;=-Settings!$B$17))+(AND(ISNUMBER(BK538),ISNUMBER(BM538),BK538&gt;0,BM538&gt;0))+(AND(ISNUMBER(AQ538),AQ538&gt;=Settings!$B$18))+(AND(ISNUMBER(BT538),BT538&gt;=Settings!$B$19,BT538&lt;=Settings!$B$20))+(AND(ISNUMBER(AS538),AS538&gt;0))+(AND(ISNUMBER(T538),ISNUMBER(M538),T538&gt;=Settings!$B$21,M538&gt;0))+(AND(ISNUMBER(AD538),ISNUMBER(M538),AD538&gt;=Settings!$B$22,M538&gt;0))+(AY538&gt;=1))</f>
        <v/>
      </c>
      <c r="BW538" s="91">
        <f>IF(OR(AY538=0,BF538&lt;&gt;"Y",BG538&lt;&gt;"Y"),"",1+SUMPRODUCT(($A$6:$A$2604=A538)*($AY$6:$AY$2604&gt;0)*($BF$6:$BF$2604="Y")*($BG$6:$BG$2604="Y")*(($AY$6:$AY$2604&gt;AY538)+($AY$6:$AY$2604=AY538)*($AD$6:$AD$2604&gt;AD538))))</f>
        <v/>
      </c>
    </row>
    <row r="539" ht="23.85" customHeight="1" s="55">
      <c r="A539" s="90" t="n">
        <v>46296</v>
      </c>
      <c r="B539" s="91" t="inlineStr">
        <is>
          <t>AKUMS</t>
        </is>
      </c>
      <c r="C539" s="91" t="inlineStr">
        <is>
          <t>INE09XN01023</t>
        </is>
      </c>
      <c r="D539" s="91" t="inlineStr">
        <is>
          <t>Healthcare</t>
        </is>
      </c>
      <c r="E539" s="91" t="inlineStr">
        <is>
          <t>Microcap 250</t>
        </is>
      </c>
      <c r="F539" s="93" t="n">
        <v>12798</v>
      </c>
      <c r="G539" s="92" t="inlineStr">
        <is>
          <t>N</t>
        </is>
      </c>
      <c r="H539" s="94" t="n"/>
      <c r="I539" s="91" t="inlineStr">
        <is>
          <t>N</t>
        </is>
      </c>
      <c r="J539" s="92">
        <f>IF(K539="","N","Y")</f>
        <v/>
      </c>
      <c r="K539" s="94">
        <f>_xlfn.TEXTJOIN("; ",TRUE,IF(P539="52-wk low","52-wk low",""),IF(AND(AD539&gt;=Settings!$B$12,M539&lt;0),"Distribution",""),IF(AND(AJ539="Y",M539&lt;0,AK539&lt;-Settings!$B$13),"Long unwinding",""),IF(AND(AJ539="Y",M539&lt;0,AK539&gt;Settings!$B$13),"Short buildup",""))</f>
        <v/>
      </c>
      <c r="L539" s="95" t="n">
        <v>813.1</v>
      </c>
      <c r="M539" s="96" t="n">
        <v>-0.66</v>
      </c>
      <c r="N539" s="93" t="n">
        <v>860</v>
      </c>
      <c r="O539" s="91" t="inlineStr">
        <is>
          <t>None</t>
        </is>
      </c>
      <c r="P539" s="91" t="inlineStr">
        <is>
          <t>None</t>
        </is>
      </c>
      <c r="Q539" s="97" t="n">
        <v>1.91</v>
      </c>
      <c r="R539" s="96" t="n">
        <v>2.93</v>
      </c>
      <c r="S539" s="96" t="n">
        <v>0.6</v>
      </c>
      <c r="T539" s="96" t="n">
        <v>0.55</v>
      </c>
      <c r="U539" s="96" t="n">
        <v>0.53</v>
      </c>
      <c r="V539" s="103" t="n">
        <v>0.8100000000000001</v>
      </c>
      <c r="W539" s="102" t="n">
        <v>4</v>
      </c>
      <c r="X539" s="93" t="n"/>
      <c r="Y539" s="91" t="inlineStr">
        <is>
          <t>None</t>
        </is>
      </c>
      <c r="Z539" s="99" t="n">
        <v>44.88</v>
      </c>
      <c r="AA539" s="96" t="n">
        <v>0.85</v>
      </c>
      <c r="AB539" s="96" t="n">
        <v>0.85</v>
      </c>
      <c r="AC539" s="96" t="n">
        <v>0.52</v>
      </c>
      <c r="AD539" s="96" t="n">
        <v>0.51</v>
      </c>
      <c r="AE539" s="96" t="n">
        <v>0.49</v>
      </c>
      <c r="AF539" s="103" t="n">
        <v>1.05</v>
      </c>
      <c r="AG539" s="91" t="inlineStr">
        <is>
          <t>Normal</t>
        </is>
      </c>
      <c r="AH539" s="100" t="n">
        <v>0</v>
      </c>
      <c r="AI539" s="101" t="n">
        <v>0</v>
      </c>
      <c r="AJ539" s="92" t="inlineStr">
        <is>
          <t>N</t>
        </is>
      </c>
      <c r="AK539" s="96" t="n"/>
      <c r="AL539" s="91" t="inlineStr">
        <is>
          <t>n/a</t>
        </is>
      </c>
      <c r="AM539" s="93" t="n"/>
      <c r="AN539" s="92" t="inlineStr">
        <is>
          <t>None</t>
        </is>
      </c>
      <c r="AO539" s="102" t="n">
        <v>0</v>
      </c>
      <c r="AP539" s="103" t="n">
        <v>2.91</v>
      </c>
      <c r="AQ539" s="102" t="n">
        <v>96</v>
      </c>
      <c r="AR539" s="91" t="inlineStr">
        <is>
          <t>N</t>
        </is>
      </c>
      <c r="AS539" s="104" t="n">
        <v>3.79</v>
      </c>
      <c r="AT539" s="92">
        <f>IF(AND(P539="52-wk high",T539&gt;=Settings!$B$7),"Y","N")</f>
        <v/>
      </c>
      <c r="AU539" s="91">
        <f>IF(AND(AD539&gt;=Settings!$B$8,M539&gt;0),"Y","N")</f>
        <v/>
      </c>
      <c r="AV539" s="91">
        <f>IF(OR(AH539&gt;Settings!$B$9,AI539&gt;Settings!$B$9),"Y","N")</f>
        <v/>
      </c>
      <c r="AW539" s="91">
        <f>IF(AJ539&lt;&gt;"Y","n/a",IF(AND(M539&gt;0,AK539&gt;Settings!$B$10),"Y","N"))</f>
        <v/>
      </c>
      <c r="AX539" s="91">
        <f>IF(AO539&gt;=Settings!$B$11,"Y","N")</f>
        <v/>
      </c>
      <c r="AY539" s="99">
        <f>(AT539="Y")+(AU539="Y")+(AV539="Y")+(AW539="Y")+(AX539="Y")</f>
        <v/>
      </c>
      <c r="AZ539" s="94">
        <f>IF(AY539=0,"None",_xlfn.TEXTJOIN(", ",TRUE(),IF(AT539="Y","Breakout",""),IF(AU539="Y","Accumulation",""),IF(AV539="Y","Institutional buying",""),IF(AW539="Y","Long buildup",""),IF(AX539="Y","Momentum leader","")))</f>
        <v/>
      </c>
      <c r="BA539" s="94">
        <f>IF(BW539="","","Passes "&amp;AY539&amp;" of 5 buy-side scans"&amp;IF(G539="Y","; RED FLAG: filter out using Red flag column",""))</f>
        <v/>
      </c>
      <c r="BB539" s="91" t="inlineStr">
        <is>
          <t>None</t>
        </is>
      </c>
      <c r="BC539" s="92" t="inlineStr">
        <is>
          <t>N</t>
        </is>
      </c>
      <c r="BD539" s="94" t="n"/>
      <c r="BE539" s="94" t="n"/>
      <c r="BF539" s="92">
        <f>IF(R539*100000&gt;=Settings!$B$5,"Y","N")</f>
        <v/>
      </c>
      <c r="BG539" s="91">
        <f>IF(F539&gt;Settings!$B$6,"Y","N")</f>
        <v/>
      </c>
      <c r="BH539" s="97" t="n">
        <v>-3.06</v>
      </c>
      <c r="BI539" s="96" t="n">
        <v>-0.55</v>
      </c>
      <c r="BJ539" s="96" t="n">
        <v>4.37</v>
      </c>
      <c r="BK539" s="96" t="n">
        <v>28.89</v>
      </c>
      <c r="BL539" s="96" t="n">
        <v>63.78</v>
      </c>
      <c r="BM539" s="96" t="n">
        <v>80.19</v>
      </c>
      <c r="BN539" s="97" t="n">
        <v>2.62</v>
      </c>
      <c r="BO539" s="96" t="n">
        <v>8.41</v>
      </c>
      <c r="BP539" s="96" t="n">
        <v>17.9</v>
      </c>
      <c r="BQ539" s="96" t="n">
        <v>31.99</v>
      </c>
      <c r="BR539" s="91" t="inlineStr">
        <is>
          <t>Stacked up</t>
        </is>
      </c>
      <c r="BS539" s="91" t="inlineStr">
        <is>
          <t>None</t>
        </is>
      </c>
      <c r="BT539" s="96" t="n">
        <v>58.8</v>
      </c>
      <c r="BU539" s="91" t="inlineStr">
        <is>
          <t>N</t>
        </is>
      </c>
      <c r="BV539" s="99">
        <f>IF(OR(BF539&lt;&gt;"Y",BG539&lt;&gt;"Y"),"",(AND(ISNUMBER(BQ539),BQ539&gt;0))+(BR539="Stacked up")+(AND(ISNUMBER(BH539),BH539&gt;=-Settings!$B$17))+(AND(ISNUMBER(BK539),ISNUMBER(BM539),BK539&gt;0,BM539&gt;0))+(AND(ISNUMBER(AQ539),AQ539&gt;=Settings!$B$18))+(AND(ISNUMBER(BT539),BT539&gt;=Settings!$B$19,BT539&lt;=Settings!$B$20))+(AND(ISNUMBER(AS539),AS539&gt;0))+(AND(ISNUMBER(T539),ISNUMBER(M539),T539&gt;=Settings!$B$21,M539&gt;0))+(AND(ISNUMBER(AD539),ISNUMBER(M539),AD539&gt;=Settings!$B$22,M539&gt;0))+(AY539&gt;=1))</f>
        <v/>
      </c>
      <c r="BW539" s="91">
        <f>IF(OR(AY539=0,BF539&lt;&gt;"Y",BG539&lt;&gt;"Y"),"",1+SUMPRODUCT(($A$6:$A$2604=A539)*($AY$6:$AY$2604&gt;0)*($BF$6:$BF$2604="Y")*($BG$6:$BG$2604="Y")*(($AY$6:$AY$2604&gt;AY539)+($AY$6:$AY$2604=AY539)*($AD$6:$AD$2604&gt;AD539))))</f>
        <v/>
      </c>
    </row>
    <row r="540" ht="23.85" customHeight="1" s="55">
      <c r="A540" s="90" t="n">
        <v>46296</v>
      </c>
      <c r="B540" s="91" t="inlineStr">
        <is>
          <t>SHREEJISPG</t>
        </is>
      </c>
      <c r="C540" s="91" t="inlineStr">
        <is>
          <t>INE1B6101010</t>
        </is>
      </c>
      <c r="D540" s="91" t="inlineStr">
        <is>
          <t>Services</t>
        </is>
      </c>
      <c r="E540" s="91" t="inlineStr">
        <is>
          <t>Microcap 250</t>
        </is>
      </c>
      <c r="F540" s="93" t="n">
        <v>12632</v>
      </c>
      <c r="G540" s="92" t="inlineStr">
        <is>
          <t>Y</t>
        </is>
      </c>
      <c r="H540" s="94" t="inlineStr">
        <is>
          <t>Long-term ASM Stage 1</t>
        </is>
      </c>
      <c r="I540" s="91" t="inlineStr">
        <is>
          <t>N</t>
        </is>
      </c>
      <c r="J540" s="92">
        <f>IF(K540="","N","Y")</f>
        <v/>
      </c>
      <c r="K540" s="94">
        <f>_xlfn.TEXTJOIN("; ",TRUE,IF(P540="52-wk low","52-wk low",""),IF(AND(AD540&gt;=Settings!$B$12,M540&lt;0),"Distribution",""),IF(AND(AJ540="Y",M540&lt;0,AK540&lt;-Settings!$B$13),"Long unwinding",""),IF(AND(AJ540="Y",M540&lt;0,AK540&gt;Settings!$B$13),"Short buildup",""))</f>
        <v/>
      </c>
      <c r="L540" s="95" t="n">
        <v>775.35</v>
      </c>
      <c r="M540" s="96" t="n">
        <v>0.64</v>
      </c>
      <c r="N540" s="93" t="n">
        <v>412</v>
      </c>
      <c r="O540" s="91" t="inlineStr">
        <is>
          <t>None</t>
        </is>
      </c>
      <c r="P540" s="91" t="inlineStr">
        <is>
          <t>52-wk high</t>
        </is>
      </c>
      <c r="Q540" s="97" t="n">
        <v>10.27</v>
      </c>
      <c r="R540" s="96" t="n">
        <v>11.53</v>
      </c>
      <c r="S540" s="96" t="n">
        <v>0.9</v>
      </c>
      <c r="T540" s="96" t="n">
        <v>1.02</v>
      </c>
      <c r="U540" s="96" t="n">
        <v>0.95</v>
      </c>
      <c r="V540" s="103" t="n">
        <v>1.07</v>
      </c>
      <c r="W540" s="102" t="n">
        <v>7</v>
      </c>
      <c r="X540" s="93" t="n"/>
      <c r="Y540" s="91" t="inlineStr">
        <is>
          <t>None</t>
        </is>
      </c>
      <c r="Z540" s="99" t="n">
        <v>40.4</v>
      </c>
      <c r="AA540" s="96" t="n">
        <v>1</v>
      </c>
      <c r="AB540" s="96" t="n">
        <v>1.03</v>
      </c>
      <c r="AC540" s="96" t="n">
        <v>0.89</v>
      </c>
      <c r="AD540" s="96" t="n">
        <v>1.03</v>
      </c>
      <c r="AE540" s="96" t="n">
        <v>1.02</v>
      </c>
      <c r="AF540" s="103" t="n">
        <v>1.06</v>
      </c>
      <c r="AG540" s="91" t="inlineStr">
        <is>
          <t>Normal</t>
        </is>
      </c>
      <c r="AH540" s="100" t="n">
        <v>0</v>
      </c>
      <c r="AI540" s="101" t="n">
        <v>0</v>
      </c>
      <c r="AJ540" s="92" t="inlineStr">
        <is>
          <t>N</t>
        </is>
      </c>
      <c r="AK540" s="96" t="n"/>
      <c r="AL540" s="91" t="inlineStr">
        <is>
          <t>n/a</t>
        </is>
      </c>
      <c r="AM540" s="93" t="n"/>
      <c r="AN540" s="92" t="inlineStr">
        <is>
          <t>None</t>
        </is>
      </c>
      <c r="AO540" s="102" t="n">
        <v>0</v>
      </c>
      <c r="AP540" s="103" t="n">
        <v>4.6</v>
      </c>
      <c r="AQ540" s="102" t="n">
        <v>99</v>
      </c>
      <c r="AR540" s="91" t="inlineStr">
        <is>
          <t>N</t>
        </is>
      </c>
      <c r="AS540" s="104" t="n">
        <v>5.23</v>
      </c>
      <c r="AT540" s="92">
        <f>IF(AND(P540="52-wk high",T540&gt;=Settings!$B$7),"Y","N")</f>
        <v/>
      </c>
      <c r="AU540" s="91">
        <f>IF(AND(AD540&gt;=Settings!$B$8,M540&gt;0),"Y","N")</f>
        <v/>
      </c>
      <c r="AV540" s="91">
        <f>IF(OR(AH540&gt;Settings!$B$9,AI540&gt;Settings!$B$9),"Y","N")</f>
        <v/>
      </c>
      <c r="AW540" s="91">
        <f>IF(AJ540&lt;&gt;"Y","n/a",IF(AND(M540&gt;0,AK540&gt;Settings!$B$10),"Y","N"))</f>
        <v/>
      </c>
      <c r="AX540" s="91">
        <f>IF(AO540&gt;=Settings!$B$11,"Y","N")</f>
        <v/>
      </c>
      <c r="AY540" s="99">
        <f>(AT540="Y")+(AU540="Y")+(AV540="Y")+(AW540="Y")+(AX540="Y")</f>
        <v/>
      </c>
      <c r="AZ540" s="94">
        <f>IF(AY540=0,"None",_xlfn.TEXTJOIN(", ",TRUE(),IF(AT540="Y","Breakout",""),IF(AU540="Y","Accumulation",""),IF(AV540="Y","Institutional buying",""),IF(AW540="Y","Long buildup",""),IF(AX540="Y","Momentum leader","")))</f>
        <v/>
      </c>
      <c r="BA540" s="94">
        <f>IF(BW540="","","Passes "&amp;AY540&amp;" of 5 buy-side scans"&amp;IF(G540="Y","; RED FLAG: filter out using Red flag column",""))</f>
        <v/>
      </c>
      <c r="BB540" s="91" t="inlineStr">
        <is>
          <t>None</t>
        </is>
      </c>
      <c r="BC540" s="92" t="inlineStr">
        <is>
          <t>Y</t>
        </is>
      </c>
      <c r="BD540" s="94" t="inlineStr">
        <is>
          <t>PE &gt; 50</t>
        </is>
      </c>
      <c r="BE540" s="94" t="n"/>
      <c r="BF540" s="92">
        <f>IF(R540*100000&gt;=Settings!$B$5,"Y","N")</f>
        <v/>
      </c>
      <c r="BG540" s="91">
        <f>IF(F540&gt;Settings!$B$6,"Y","N")</f>
        <v/>
      </c>
      <c r="BH540" s="97" t="n">
        <v>0.17</v>
      </c>
      <c r="BI540" s="96" t="n">
        <v>6.97</v>
      </c>
      <c r="BJ540" s="96" t="n">
        <v>21.7</v>
      </c>
      <c r="BK540" s="96" t="n">
        <v>55.32</v>
      </c>
      <c r="BL540" s="96" t="n">
        <v>129.97</v>
      </c>
      <c r="BM540" s="96" t="n">
        <v>218.9</v>
      </c>
      <c r="BN540" s="97" t="n">
        <v>7.78</v>
      </c>
      <c r="BO540" s="96" t="n">
        <v>16.19</v>
      </c>
      <c r="BP540" s="96" t="n">
        <v>29.66</v>
      </c>
      <c r="BQ540" s="96" t="n">
        <v>52.82</v>
      </c>
      <c r="BR540" s="91" t="inlineStr">
        <is>
          <t>Stacked up</t>
        </is>
      </c>
      <c r="BS540" s="91" t="inlineStr">
        <is>
          <t>None</t>
        </is>
      </c>
      <c r="BT540" s="96" t="n">
        <v>85.40000000000001</v>
      </c>
      <c r="BU540" s="91" t="inlineStr">
        <is>
          <t>N</t>
        </is>
      </c>
      <c r="BV540" s="99">
        <f>IF(OR(BF540&lt;&gt;"Y",BG540&lt;&gt;"Y"),"",(AND(ISNUMBER(BQ540),BQ540&gt;0))+(BR540="Stacked up")+(AND(ISNUMBER(BH540),BH540&gt;=-Settings!$B$17))+(AND(ISNUMBER(BK540),ISNUMBER(BM540),BK540&gt;0,BM540&gt;0))+(AND(ISNUMBER(AQ540),AQ540&gt;=Settings!$B$18))+(AND(ISNUMBER(BT540),BT540&gt;=Settings!$B$19,BT540&lt;=Settings!$B$20))+(AND(ISNUMBER(AS540),AS540&gt;0))+(AND(ISNUMBER(T540),ISNUMBER(M540),T540&gt;=Settings!$B$21,M540&gt;0))+(AND(ISNUMBER(AD540),ISNUMBER(M540),AD540&gt;=Settings!$B$22,M540&gt;0))+(AY540&gt;=1))</f>
        <v/>
      </c>
      <c r="BW540" s="91">
        <f>IF(OR(AY540=0,BF540&lt;&gt;"Y",BG540&lt;&gt;"Y"),"",1+SUMPRODUCT(($A$6:$A$2604=A540)*($AY$6:$AY$2604&gt;0)*($BF$6:$BF$2604="Y")*($BG$6:$BG$2604="Y")*(($AY$6:$AY$2604&gt;AY540)+($AY$6:$AY$2604=AY540)*($AD$6:$AD$2604&gt;AD540))))</f>
        <v/>
      </c>
    </row>
    <row r="541" ht="23.85" customHeight="1" s="55">
      <c r="A541" s="90" t="n">
        <v>46296</v>
      </c>
      <c r="B541" s="91" t="inlineStr">
        <is>
          <t>MANYAVAR</t>
        </is>
      </c>
      <c r="C541" s="91" t="inlineStr">
        <is>
          <t>INE825V01034</t>
        </is>
      </c>
      <c r="D541" s="91" t="inlineStr">
        <is>
          <t>Consumer Services</t>
        </is>
      </c>
      <c r="E541" s="91" t="inlineStr">
        <is>
          <t>Microcap 250</t>
        </is>
      </c>
      <c r="F541" s="93" t="n">
        <v>12615</v>
      </c>
      <c r="G541" s="92" t="inlineStr">
        <is>
          <t>N</t>
        </is>
      </c>
      <c r="H541" s="94" t="n"/>
      <c r="I541" s="91" t="inlineStr">
        <is>
          <t>N</t>
        </is>
      </c>
      <c r="J541" s="92">
        <f>IF(K541="","N","Y")</f>
        <v/>
      </c>
      <c r="K541" s="94">
        <f>_xlfn.TEXTJOIN("; ",TRUE,IF(P541="52-wk low","52-wk low",""),IF(AND(AD541&gt;=Settings!$B$12,M541&lt;0),"Distribution",""),IF(AND(AJ541="Y",M541&lt;0,AK541&lt;-Settings!$B$13),"Long unwinding",""),IF(AND(AJ541="Y",M541&lt;0,AK541&gt;Settings!$B$13),"Short buildup",""))</f>
        <v/>
      </c>
      <c r="L541" s="95" t="n">
        <v>519.2</v>
      </c>
      <c r="M541" s="96" t="n">
        <v>-2.97</v>
      </c>
      <c r="N541" s="93" t="n">
        <v>2075</v>
      </c>
      <c r="O541" s="91" t="inlineStr">
        <is>
          <t>None</t>
        </is>
      </c>
      <c r="P541" s="91" t="inlineStr">
        <is>
          <t>None</t>
        </is>
      </c>
      <c r="Q541" s="97" t="n">
        <v>1.06</v>
      </c>
      <c r="R541" s="96" t="n">
        <v>3.69</v>
      </c>
      <c r="S541" s="96" t="n">
        <v>0.28</v>
      </c>
      <c r="T541" s="96" t="n">
        <v>0.07000000000000001</v>
      </c>
      <c r="U541" s="96" t="n">
        <v>0.13</v>
      </c>
      <c r="V541" s="103" t="n">
        <v>0.45</v>
      </c>
      <c r="W541" s="102" t="n">
        <v>1</v>
      </c>
      <c r="X541" s="93" t="n"/>
      <c r="Y541" s="91" t="inlineStr">
        <is>
          <t>None</t>
        </is>
      </c>
      <c r="Z541" s="99" t="n">
        <v>49.1</v>
      </c>
      <c r="AA541" s="96" t="n">
        <v>1.11</v>
      </c>
      <c r="AB541" s="96" t="n">
        <v>1.11</v>
      </c>
      <c r="AC541" s="96" t="n">
        <v>0.3</v>
      </c>
      <c r="AD541" s="96" t="n">
        <v>0.16</v>
      </c>
      <c r="AE541" s="96" t="n">
        <v>0.24</v>
      </c>
      <c r="AF541" s="103" t="n">
        <v>1.76</v>
      </c>
      <c r="AG541" s="91" t="inlineStr">
        <is>
          <t>Quiet accumulation</t>
        </is>
      </c>
      <c r="AH541" s="100" t="n">
        <v>0</v>
      </c>
      <c r="AI541" s="101" t="n">
        <v>0</v>
      </c>
      <c r="AJ541" s="92" t="inlineStr">
        <is>
          <t>N</t>
        </is>
      </c>
      <c r="AK541" s="96" t="n"/>
      <c r="AL541" s="91" t="inlineStr">
        <is>
          <t>n/a</t>
        </is>
      </c>
      <c r="AM541" s="93" t="n"/>
      <c r="AN541" s="92" t="inlineStr">
        <is>
          <t>None</t>
        </is>
      </c>
      <c r="AO541" s="102" t="n">
        <v>0</v>
      </c>
      <c r="AP541" s="103" t="n">
        <v>1.05</v>
      </c>
      <c r="AQ541" s="102" t="n">
        <v>65</v>
      </c>
      <c r="AR541" s="91" t="inlineStr">
        <is>
          <t>N</t>
        </is>
      </c>
      <c r="AS541" s="104" t="n">
        <v>2.34</v>
      </c>
      <c r="AT541" s="92">
        <f>IF(AND(P541="52-wk high",T541&gt;=Settings!$B$7),"Y","N")</f>
        <v/>
      </c>
      <c r="AU541" s="91">
        <f>IF(AND(AD541&gt;=Settings!$B$8,M541&gt;0),"Y","N")</f>
        <v/>
      </c>
      <c r="AV541" s="91">
        <f>IF(OR(AH541&gt;Settings!$B$9,AI541&gt;Settings!$B$9),"Y","N")</f>
        <v/>
      </c>
      <c r="AW541" s="91">
        <f>IF(AJ541&lt;&gt;"Y","n/a",IF(AND(M541&gt;0,AK541&gt;Settings!$B$10),"Y","N"))</f>
        <v/>
      </c>
      <c r="AX541" s="91">
        <f>IF(AO541&gt;=Settings!$B$11,"Y","N")</f>
        <v/>
      </c>
      <c r="AY541" s="99">
        <f>(AT541="Y")+(AU541="Y")+(AV541="Y")+(AW541="Y")+(AX541="Y")</f>
        <v/>
      </c>
      <c r="AZ541" s="94">
        <f>IF(AY541=0,"None",_xlfn.TEXTJOIN(", ",TRUE(),IF(AT541="Y","Breakout",""),IF(AU541="Y","Accumulation",""),IF(AV541="Y","Institutional buying",""),IF(AW541="Y","Long buildup",""),IF(AX541="Y","Momentum leader","")))</f>
        <v/>
      </c>
      <c r="BA541" s="94">
        <f>IF(BW541="","","Passes "&amp;AY541&amp;" of 5 buy-side scans"&amp;IF(G541="Y","; RED FLAG: filter out using Red flag column",""))</f>
        <v/>
      </c>
      <c r="BB541" s="91" t="inlineStr">
        <is>
          <t>None</t>
        </is>
      </c>
      <c r="BC541" s="92" t="inlineStr">
        <is>
          <t>N</t>
        </is>
      </c>
      <c r="BD541" s="94" t="n"/>
      <c r="BE541" s="94" t="n"/>
      <c r="BF541" s="92">
        <f>IF(R541*100000&gt;=Settings!$B$5,"Y","N")</f>
        <v/>
      </c>
      <c r="BG541" s="91">
        <f>IF(F541&gt;Settings!$B$6,"Y","N")</f>
        <v/>
      </c>
      <c r="BH541" s="97" t="n">
        <v>-26.35</v>
      </c>
      <c r="BI541" s="96" t="n">
        <v>-1</v>
      </c>
      <c r="BJ541" s="96" t="n">
        <v>-5.06</v>
      </c>
      <c r="BK541" s="96" t="n">
        <v>29.27</v>
      </c>
      <c r="BL541" s="96" t="n">
        <v>38.69</v>
      </c>
      <c r="BM541" s="96" t="n">
        <v>-24.85</v>
      </c>
      <c r="BN541" s="97" t="n">
        <v>-3.98</v>
      </c>
      <c r="BO541" s="96" t="n">
        <v>-0.09</v>
      </c>
      <c r="BP541" s="96" t="n">
        <v>5.25</v>
      </c>
      <c r="BQ541" s="96" t="n">
        <v>3.65</v>
      </c>
      <c r="BR541" s="91" t="inlineStr">
        <is>
          <t>Mixed</t>
        </is>
      </c>
      <c r="BS541" s="91" t="inlineStr">
        <is>
          <t>None</t>
        </is>
      </c>
      <c r="BT541" s="96" t="n">
        <v>35.1</v>
      </c>
      <c r="BU541" s="91" t="inlineStr">
        <is>
          <t>N</t>
        </is>
      </c>
      <c r="BV541" s="99">
        <f>IF(OR(BF541&lt;&gt;"Y",BG541&lt;&gt;"Y"),"",(AND(ISNUMBER(BQ541),BQ541&gt;0))+(BR541="Stacked up")+(AND(ISNUMBER(BH541),BH541&gt;=-Settings!$B$17))+(AND(ISNUMBER(BK541),ISNUMBER(BM541),BK541&gt;0,BM541&gt;0))+(AND(ISNUMBER(AQ541),AQ541&gt;=Settings!$B$18))+(AND(ISNUMBER(BT541),BT541&gt;=Settings!$B$19,BT541&lt;=Settings!$B$20))+(AND(ISNUMBER(AS541),AS541&gt;0))+(AND(ISNUMBER(T541),ISNUMBER(M541),T541&gt;=Settings!$B$21,M541&gt;0))+(AND(ISNUMBER(AD541),ISNUMBER(M541),AD541&gt;=Settings!$B$22,M541&gt;0))+(AY541&gt;=1))</f>
        <v/>
      </c>
      <c r="BW541" s="91">
        <f>IF(OR(AY541=0,BF541&lt;&gt;"Y",BG541&lt;&gt;"Y"),"",1+SUMPRODUCT(($A$6:$A$2604=A541)*($AY$6:$AY$2604&gt;0)*($BF$6:$BF$2604="Y")*($BG$6:$BG$2604="Y")*(($AY$6:$AY$2604&gt;AY541)+($AY$6:$AY$2604=AY541)*($AD$6:$AD$2604&gt;AD541))))</f>
        <v/>
      </c>
    </row>
    <row r="542" ht="23.85" customHeight="1" s="55">
      <c r="A542" s="90" t="n">
        <v>46296</v>
      </c>
      <c r="B542" s="91" t="inlineStr">
        <is>
          <t>SKYGOLD</t>
        </is>
      </c>
      <c r="C542" s="91" t="inlineStr">
        <is>
          <t>INE01IU01018</t>
        </is>
      </c>
      <c r="D542" s="91" t="inlineStr">
        <is>
          <t>Consumer Durables</t>
        </is>
      </c>
      <c r="E542" s="91" t="inlineStr">
        <is>
          <t>Microcap 250</t>
        </is>
      </c>
      <c r="F542" s="93" t="n">
        <v>12555</v>
      </c>
      <c r="G542" s="92" t="inlineStr">
        <is>
          <t>Y</t>
        </is>
      </c>
      <c r="H542" s="94" t="inlineStr">
        <is>
          <t>Long-term ASM Stage 1</t>
        </is>
      </c>
      <c r="I542" s="91" t="inlineStr">
        <is>
          <t>N</t>
        </is>
      </c>
      <c r="J542" s="92">
        <f>IF(K542="","N","Y")</f>
        <v/>
      </c>
      <c r="K542" s="94">
        <f>_xlfn.TEXTJOIN("; ",TRUE,IF(P542="52-wk low","52-wk low",""),IF(AND(AD542&gt;=Settings!$B$12,M542&lt;0),"Distribution",""),IF(AND(AJ542="Y",M542&lt;0,AK542&lt;-Settings!$B$13),"Long unwinding",""),IF(AND(AJ542="Y",M542&lt;0,AK542&gt;Settings!$B$13),"Short buildup",""))</f>
        <v/>
      </c>
      <c r="L542" s="95" t="n">
        <v>810.65</v>
      </c>
      <c r="M542" s="96" t="n">
        <v>-0.01</v>
      </c>
      <c r="N542" s="93" t="n">
        <v>614</v>
      </c>
      <c r="O542" s="91" t="inlineStr">
        <is>
          <t>None</t>
        </is>
      </c>
      <c r="P542" s="91" t="inlineStr">
        <is>
          <t>None</t>
        </is>
      </c>
      <c r="Q542" s="97" t="n">
        <v>11.41</v>
      </c>
      <c r="R542" s="96" t="n">
        <v>8.26</v>
      </c>
      <c r="S542" s="96" t="n">
        <v>1.39</v>
      </c>
      <c r="T542" s="96" t="n">
        <v>1.07</v>
      </c>
      <c r="U542" s="96" t="n">
        <v>0.86</v>
      </c>
      <c r="V542" s="103" t="n">
        <v>0.64</v>
      </c>
      <c r="W542" s="102" t="n">
        <v>2</v>
      </c>
      <c r="X542" s="93" t="n"/>
      <c r="Y542" s="91" t="inlineStr">
        <is>
          <t>None</t>
        </is>
      </c>
      <c r="Z542" s="99" t="n">
        <v>64.36</v>
      </c>
      <c r="AA542" s="96" t="n">
        <v>1.34</v>
      </c>
      <c r="AB542" s="96" t="n">
        <v>1.39</v>
      </c>
      <c r="AC542" s="96" t="n">
        <v>1.85</v>
      </c>
      <c r="AD542" s="96" t="n">
        <v>1.58</v>
      </c>
      <c r="AE542" s="96" t="n">
        <v>1.33</v>
      </c>
      <c r="AF542" s="103" t="n">
        <v>1.16</v>
      </c>
      <c r="AG542" s="91" t="inlineStr">
        <is>
          <t>Normal</t>
        </is>
      </c>
      <c r="AH542" s="100" t="n">
        <v>0</v>
      </c>
      <c r="AI542" s="101" t="n">
        <v>0</v>
      </c>
      <c r="AJ542" s="92" t="inlineStr">
        <is>
          <t>N</t>
        </is>
      </c>
      <c r="AK542" s="96" t="n"/>
      <c r="AL542" s="91" t="inlineStr">
        <is>
          <t>n/a</t>
        </is>
      </c>
      <c r="AM542" s="93" t="n"/>
      <c r="AN542" s="92" t="inlineStr">
        <is>
          <t>None</t>
        </is>
      </c>
      <c r="AO542" s="102" t="n">
        <v>0</v>
      </c>
      <c r="AP542" s="103" t="n">
        <v>4.1</v>
      </c>
      <c r="AQ542" s="102" t="n">
        <v>99</v>
      </c>
      <c r="AR542" s="91" t="inlineStr">
        <is>
          <t>N</t>
        </is>
      </c>
      <c r="AS542" s="104" t="n">
        <v>0.75</v>
      </c>
      <c r="AT542" s="92">
        <f>IF(AND(P542="52-wk high",T542&gt;=Settings!$B$7),"Y","N")</f>
        <v/>
      </c>
      <c r="AU542" s="91">
        <f>IF(AND(AD542&gt;=Settings!$B$8,M542&gt;0),"Y","N")</f>
        <v/>
      </c>
      <c r="AV542" s="91">
        <f>IF(OR(AH542&gt;Settings!$B$9,AI542&gt;Settings!$B$9),"Y","N")</f>
        <v/>
      </c>
      <c r="AW542" s="91">
        <f>IF(AJ542&lt;&gt;"Y","n/a",IF(AND(M542&gt;0,AK542&gt;Settings!$B$10),"Y","N"))</f>
        <v/>
      </c>
      <c r="AX542" s="91">
        <f>IF(AO542&gt;=Settings!$B$11,"Y","N")</f>
        <v/>
      </c>
      <c r="AY542" s="99">
        <f>(AT542="Y")+(AU542="Y")+(AV542="Y")+(AW542="Y")+(AX542="Y")</f>
        <v/>
      </c>
      <c r="AZ542" s="94">
        <f>IF(AY542=0,"None",_xlfn.TEXTJOIN(", ",TRUE(),IF(AT542="Y","Breakout",""),IF(AU542="Y","Accumulation",""),IF(AV542="Y","Institutional buying",""),IF(AW542="Y","Long buildup",""),IF(AX542="Y","Momentum leader","")))</f>
        <v/>
      </c>
      <c r="BA542" s="94">
        <f>IF(BW542="","","Passes "&amp;AY542&amp;" of 5 buy-side scans"&amp;IF(G542="Y","; RED FLAG: filter out using Red flag column",""))</f>
        <v/>
      </c>
      <c r="BB542" s="91" t="inlineStr">
        <is>
          <t>None</t>
        </is>
      </c>
      <c r="BC542" s="92" t="inlineStr">
        <is>
          <t>N</t>
        </is>
      </c>
      <c r="BD542" s="94" t="n"/>
      <c r="BE542" s="94" t="n"/>
      <c r="BF542" s="92">
        <f>IF(R542*100000&gt;=Settings!$B$5,"Y","N")</f>
        <v/>
      </c>
      <c r="BG542" s="91">
        <f>IF(F542&gt;Settings!$B$6,"Y","N")</f>
        <v/>
      </c>
      <c r="BH542" s="97" t="n">
        <v>-6.69</v>
      </c>
      <c r="BI542" s="96" t="n">
        <v>3.57</v>
      </c>
      <c r="BJ542" s="96" t="n">
        <v>4.16</v>
      </c>
      <c r="BK542" s="96" t="n">
        <v>53.27</v>
      </c>
      <c r="BL542" s="96" t="n">
        <v>140.01</v>
      </c>
      <c r="BM542" s="96" t="n">
        <v>192.97</v>
      </c>
      <c r="BN542" s="97" t="n">
        <v>1.6</v>
      </c>
      <c r="BO542" s="96" t="n">
        <v>7.45</v>
      </c>
      <c r="BP542" s="96" t="n">
        <v>20.86</v>
      </c>
      <c r="BQ542" s="96" t="n">
        <v>44.54</v>
      </c>
      <c r="BR542" s="91" t="inlineStr">
        <is>
          <t>Stacked up</t>
        </is>
      </c>
      <c r="BS542" s="91" t="inlineStr">
        <is>
          <t>None</t>
        </is>
      </c>
      <c r="BT542" s="96" t="n">
        <v>56</v>
      </c>
      <c r="BU542" s="91" t="inlineStr">
        <is>
          <t>N</t>
        </is>
      </c>
      <c r="BV542" s="99">
        <f>IF(OR(BF542&lt;&gt;"Y",BG542&lt;&gt;"Y"),"",(AND(ISNUMBER(BQ542),BQ542&gt;0))+(BR542="Stacked up")+(AND(ISNUMBER(BH542),BH542&gt;=-Settings!$B$17))+(AND(ISNUMBER(BK542),ISNUMBER(BM542),BK542&gt;0,BM542&gt;0))+(AND(ISNUMBER(AQ542),AQ542&gt;=Settings!$B$18))+(AND(ISNUMBER(BT542),BT542&gt;=Settings!$B$19,BT542&lt;=Settings!$B$20))+(AND(ISNUMBER(AS542),AS542&gt;0))+(AND(ISNUMBER(T542),ISNUMBER(M542),T542&gt;=Settings!$B$21,M542&gt;0))+(AND(ISNUMBER(AD542),ISNUMBER(M542),AD542&gt;=Settings!$B$22,M542&gt;0))+(AY542&gt;=1))</f>
        <v/>
      </c>
      <c r="BW542" s="91">
        <f>IF(OR(AY542=0,BF542&lt;&gt;"Y",BG542&lt;&gt;"Y"),"",1+SUMPRODUCT(($A$6:$A$2604=A542)*($AY$6:$AY$2604&gt;0)*($BF$6:$BF$2604="Y")*($BG$6:$BG$2604="Y")*(($AY$6:$AY$2604&gt;AY542)+($AY$6:$AY$2604=AY542)*($AD$6:$AD$2604&gt;AD542))))</f>
        <v/>
      </c>
    </row>
    <row r="543" ht="23.85" customHeight="1" s="55">
      <c r="A543" s="90" t="n">
        <v>46296</v>
      </c>
      <c r="B543" s="91" t="inlineStr">
        <is>
          <t>WABAG</t>
        </is>
      </c>
      <c r="C543" s="91" t="inlineStr">
        <is>
          <t>INE956G01038</t>
        </is>
      </c>
      <c r="D543" s="91" t="inlineStr">
        <is>
          <t>Utilities</t>
        </is>
      </c>
      <c r="E543" s="91" t="inlineStr">
        <is>
          <t>Microcap 250</t>
        </is>
      </c>
      <c r="F543" s="93" t="n">
        <v>12529</v>
      </c>
      <c r="G543" s="92" t="inlineStr">
        <is>
          <t>N</t>
        </is>
      </c>
      <c r="H543" s="94" t="n"/>
      <c r="I543" s="91" t="inlineStr">
        <is>
          <t>N</t>
        </is>
      </c>
      <c r="J543" s="92">
        <f>IF(K543="","N","Y")</f>
        <v/>
      </c>
      <c r="K543" s="94">
        <f>_xlfn.TEXTJOIN("; ",TRUE,IF(P543="52-wk low","52-wk low",""),IF(AND(AD543&gt;=Settings!$B$12,M543&lt;0),"Distribution",""),IF(AND(AJ543="Y",M543&lt;0,AK543&lt;-Settings!$B$13),"Long unwinding",""),IF(AND(AJ543="Y",M543&lt;0,AK543&gt;Settings!$B$13),"Short buildup",""))</f>
        <v/>
      </c>
      <c r="L543" s="95" t="n">
        <v>2004.9</v>
      </c>
      <c r="M543" s="96" t="n">
        <v>-2.74</v>
      </c>
      <c r="N543" s="93" t="n">
        <v>1991</v>
      </c>
      <c r="O543" s="91" t="inlineStr">
        <is>
          <t>None</t>
        </is>
      </c>
      <c r="P543" s="91" t="inlineStr">
        <is>
          <t>None</t>
        </is>
      </c>
      <c r="Q543" s="97" t="n">
        <v>3.99</v>
      </c>
      <c r="R543" s="96" t="n">
        <v>6.87</v>
      </c>
      <c r="S543" s="96" t="n">
        <v>0.58</v>
      </c>
      <c r="T543" s="96" t="n">
        <v>0.62</v>
      </c>
      <c r="U543" s="96" t="n">
        <v>0.5600000000000001</v>
      </c>
      <c r="V543" s="103" t="n">
        <v>0.96</v>
      </c>
      <c r="W543" s="102" t="n">
        <v>4</v>
      </c>
      <c r="X543" s="93" t="n"/>
      <c r="Y543" s="91" t="inlineStr">
        <is>
          <t>None</t>
        </is>
      </c>
      <c r="Z543" s="99" t="n">
        <v>39.85</v>
      </c>
      <c r="AA543" s="96" t="n">
        <v>1.03</v>
      </c>
      <c r="AB543" s="96" t="n">
        <v>0.96</v>
      </c>
      <c r="AC543" s="96" t="n">
        <v>0.66</v>
      </c>
      <c r="AD543" s="96" t="n">
        <v>0.63</v>
      </c>
      <c r="AE543" s="96" t="n">
        <v>0.59</v>
      </c>
      <c r="AF543" s="103" t="n">
        <v>0.95</v>
      </c>
      <c r="AG543" s="91" t="inlineStr">
        <is>
          <t>Normal</t>
        </is>
      </c>
      <c r="AH543" s="100" t="n">
        <v>0</v>
      </c>
      <c r="AI543" s="101" t="n">
        <v>0</v>
      </c>
      <c r="AJ543" s="92" t="inlineStr">
        <is>
          <t>N</t>
        </is>
      </c>
      <c r="AK543" s="96" t="n"/>
      <c r="AL543" s="91" t="inlineStr">
        <is>
          <t>n/a</t>
        </is>
      </c>
      <c r="AM543" s="93" t="n"/>
      <c r="AN543" s="92" t="inlineStr">
        <is>
          <t>None</t>
        </is>
      </c>
      <c r="AO543" s="102" t="n">
        <v>0</v>
      </c>
      <c r="AP543" s="103" t="n">
        <v>2</v>
      </c>
      <c r="AQ543" s="102" t="n">
        <v>89</v>
      </c>
      <c r="AR543" s="91" t="inlineStr">
        <is>
          <t>N</t>
        </is>
      </c>
      <c r="AS543" s="104" t="n">
        <v>6.41</v>
      </c>
      <c r="AT543" s="92">
        <f>IF(AND(P543="52-wk high",T543&gt;=Settings!$B$7),"Y","N")</f>
        <v/>
      </c>
      <c r="AU543" s="91">
        <f>IF(AND(AD543&gt;=Settings!$B$8,M543&gt;0),"Y","N")</f>
        <v/>
      </c>
      <c r="AV543" s="91">
        <f>IF(OR(AH543&gt;Settings!$B$9,AI543&gt;Settings!$B$9),"Y","N")</f>
        <v/>
      </c>
      <c r="AW543" s="91">
        <f>IF(AJ543&lt;&gt;"Y","n/a",IF(AND(M543&gt;0,AK543&gt;Settings!$B$10),"Y","N"))</f>
        <v/>
      </c>
      <c r="AX543" s="91">
        <f>IF(AO543&gt;=Settings!$B$11,"Y","N")</f>
        <v/>
      </c>
      <c r="AY543" s="99">
        <f>(AT543="Y")+(AU543="Y")+(AV543="Y")+(AW543="Y")+(AX543="Y")</f>
        <v/>
      </c>
      <c r="AZ543" s="94">
        <f>IF(AY543=0,"None",_xlfn.TEXTJOIN(", ",TRUE(),IF(AT543="Y","Breakout",""),IF(AU543="Y","Accumulation",""),IF(AV543="Y","Institutional buying",""),IF(AW543="Y","Long buildup",""),IF(AX543="Y","Momentum leader","")))</f>
        <v/>
      </c>
      <c r="BA543" s="94">
        <f>IF(BW543="","","Passes "&amp;AY543&amp;" of 5 buy-side scans"&amp;IF(G543="Y","; RED FLAG: filter out using Red flag column",""))</f>
        <v/>
      </c>
      <c r="BB543" s="91" t="inlineStr">
        <is>
          <t>None</t>
        </is>
      </c>
      <c r="BC543" s="92" t="inlineStr">
        <is>
          <t>N</t>
        </is>
      </c>
      <c r="BD543" s="94" t="n"/>
      <c r="BE543" s="94" t="n"/>
      <c r="BF543" s="92">
        <f>IF(R543*100000&gt;=Settings!$B$5,"Y","N")</f>
        <v/>
      </c>
      <c r="BG543" s="91">
        <f>IF(F543&gt;Settings!$B$6,"Y","N")</f>
        <v/>
      </c>
      <c r="BH543" s="97" t="n">
        <v>-13.54</v>
      </c>
      <c r="BI543" s="96" t="n">
        <v>-1.2</v>
      </c>
      <c r="BJ543" s="96" t="n">
        <v>-0.45</v>
      </c>
      <c r="BK543" s="96" t="n">
        <v>-3.74</v>
      </c>
      <c r="BL543" s="96" t="n">
        <v>62.18</v>
      </c>
      <c r="BM543" s="96" t="n">
        <v>40.05</v>
      </c>
      <c r="BN543" s="97" t="n">
        <v>-2.36</v>
      </c>
      <c r="BO543" s="96" t="n">
        <v>-0.54</v>
      </c>
      <c r="BP543" s="96" t="n">
        <v>5.61</v>
      </c>
      <c r="BQ543" s="96" t="n">
        <v>15.64</v>
      </c>
      <c r="BR543" s="91" t="inlineStr">
        <is>
          <t>Mixed</t>
        </is>
      </c>
      <c r="BS543" s="91" t="inlineStr">
        <is>
          <t>None</t>
        </is>
      </c>
      <c r="BT543" s="96" t="n">
        <v>43.7</v>
      </c>
      <c r="BU543" s="91" t="inlineStr">
        <is>
          <t>N</t>
        </is>
      </c>
      <c r="BV543" s="99">
        <f>IF(OR(BF543&lt;&gt;"Y",BG543&lt;&gt;"Y"),"",(AND(ISNUMBER(BQ543),BQ543&gt;0))+(BR543="Stacked up")+(AND(ISNUMBER(BH543),BH543&gt;=-Settings!$B$17))+(AND(ISNUMBER(BK543),ISNUMBER(BM543),BK543&gt;0,BM543&gt;0))+(AND(ISNUMBER(AQ543),AQ543&gt;=Settings!$B$18))+(AND(ISNUMBER(BT543),BT543&gt;=Settings!$B$19,BT543&lt;=Settings!$B$20))+(AND(ISNUMBER(AS543),AS543&gt;0))+(AND(ISNUMBER(T543),ISNUMBER(M543),T543&gt;=Settings!$B$21,M543&gt;0))+(AND(ISNUMBER(AD543),ISNUMBER(M543),AD543&gt;=Settings!$B$22,M543&gt;0))+(AY543&gt;=1))</f>
        <v/>
      </c>
      <c r="BW543" s="91">
        <f>IF(OR(AY543=0,BF543&lt;&gt;"Y",BG543&lt;&gt;"Y"),"",1+SUMPRODUCT(($A$6:$A$2604=A543)*($AY$6:$AY$2604&gt;0)*($BF$6:$BF$2604="Y")*($BG$6:$BG$2604="Y")*(($AY$6:$AY$2604&gt;AY543)+($AY$6:$AY$2604=AY543)*($AD$6:$AD$2604&gt;AD543))))</f>
        <v/>
      </c>
    </row>
    <row r="544" ht="23.85" customHeight="1" s="55">
      <c r="A544" s="90" t="n">
        <v>46296</v>
      </c>
      <c r="B544" s="91" t="inlineStr">
        <is>
          <t>PCJEWELLER</t>
        </is>
      </c>
      <c r="C544" s="91" t="inlineStr">
        <is>
          <t>INE785M01021</t>
        </is>
      </c>
      <c r="D544" s="91" t="inlineStr">
        <is>
          <t>Consumer Durables</t>
        </is>
      </c>
      <c r="E544" s="91" t="inlineStr">
        <is>
          <t>Microcap 250</t>
        </is>
      </c>
      <c r="F544" s="93" t="n">
        <v>12502</v>
      </c>
      <c r="G544" s="92" t="inlineStr">
        <is>
          <t>Y</t>
        </is>
      </c>
      <c r="H544" s="94" t="inlineStr">
        <is>
          <t>Short-term ASM Stage 1</t>
        </is>
      </c>
      <c r="I544" s="91" t="inlineStr">
        <is>
          <t>N</t>
        </is>
      </c>
      <c r="J544" s="92">
        <f>IF(K544="","N","Y")</f>
        <v/>
      </c>
      <c r="K544" s="94">
        <f>_xlfn.TEXTJOIN("; ",TRUE,IF(P544="52-wk low","52-wk low",""),IF(AND(AD544&gt;=Settings!$B$12,M544&lt;0),"Distribution",""),IF(AND(AJ544="Y",M544&lt;0,AK544&lt;-Settings!$B$13),"Long unwinding",""),IF(AND(AJ544="Y",M544&lt;0,AK544&gt;Settings!$B$13),"Short buildup",""))</f>
        <v/>
      </c>
      <c r="L544" s="95" t="n">
        <v>12.82</v>
      </c>
      <c r="M544" s="96" t="n">
        <v>-2.88</v>
      </c>
      <c r="N544" s="93" t="n">
        <v>2040</v>
      </c>
      <c r="O544" s="91" t="inlineStr">
        <is>
          <t>None</t>
        </is>
      </c>
      <c r="P544" s="91" t="inlineStr">
        <is>
          <t>None</t>
        </is>
      </c>
      <c r="Q544" s="97" t="n">
        <v>2410.53</v>
      </c>
      <c r="R544" s="96" t="n">
        <v>5829.24</v>
      </c>
      <c r="S544" s="96" t="n">
        <v>0.41</v>
      </c>
      <c r="T544" s="96" t="n">
        <v>0.63</v>
      </c>
      <c r="U544" s="96" t="n">
        <v>0.83</v>
      </c>
      <c r="V544" s="103" t="n">
        <v>2</v>
      </c>
      <c r="W544" s="102" t="n">
        <v>8</v>
      </c>
      <c r="X544" s="93" t="n"/>
      <c r="Y544" s="91" t="inlineStr">
        <is>
          <t>By volume</t>
        </is>
      </c>
      <c r="Z544" s="99" t="n">
        <v>26.83</v>
      </c>
      <c r="AA544" s="96" t="n">
        <v>1.29</v>
      </c>
      <c r="AB544" s="96" t="n">
        <v>1.21</v>
      </c>
      <c r="AC544" s="96" t="n">
        <v>0.59</v>
      </c>
      <c r="AD544" s="96" t="n">
        <v>0.85</v>
      </c>
      <c r="AE544" s="96" t="n">
        <v>1.1</v>
      </c>
      <c r="AF544" s="103" t="n">
        <v>0.93</v>
      </c>
      <c r="AG544" s="91" t="inlineStr">
        <is>
          <t>Drying up</t>
        </is>
      </c>
      <c r="AH544" s="100" t="n">
        <v>0</v>
      </c>
      <c r="AI544" s="101" t="n">
        <v>0</v>
      </c>
      <c r="AJ544" s="92" t="inlineStr">
        <is>
          <t>N</t>
        </is>
      </c>
      <c r="AK544" s="96" t="n"/>
      <c r="AL544" s="91" t="inlineStr">
        <is>
          <t>n/a</t>
        </is>
      </c>
      <c r="AM544" s="93" t="n"/>
      <c r="AN544" s="92" t="inlineStr">
        <is>
          <t>None</t>
        </is>
      </c>
      <c r="AO544" s="102" t="n">
        <v>0</v>
      </c>
      <c r="AP544" s="103" t="n">
        <v>1.4</v>
      </c>
      <c r="AQ544" s="102" t="n">
        <v>76</v>
      </c>
      <c r="AR544" s="91" t="inlineStr">
        <is>
          <t>N</t>
        </is>
      </c>
      <c r="AS544" s="104" t="n">
        <v>0.75</v>
      </c>
      <c r="AT544" s="92">
        <f>IF(AND(P544="52-wk high",T544&gt;=Settings!$B$7),"Y","N")</f>
        <v/>
      </c>
      <c r="AU544" s="91">
        <f>IF(AND(AD544&gt;=Settings!$B$8,M544&gt;0),"Y","N")</f>
        <v/>
      </c>
      <c r="AV544" s="91">
        <f>IF(OR(AH544&gt;Settings!$B$9,AI544&gt;Settings!$B$9),"Y","N")</f>
        <v/>
      </c>
      <c r="AW544" s="91">
        <f>IF(AJ544&lt;&gt;"Y","n/a",IF(AND(M544&gt;0,AK544&gt;Settings!$B$10),"Y","N"))</f>
        <v/>
      </c>
      <c r="AX544" s="91">
        <f>IF(AO544&gt;=Settings!$B$11,"Y","N")</f>
        <v/>
      </c>
      <c r="AY544" s="99">
        <f>(AT544="Y")+(AU544="Y")+(AV544="Y")+(AW544="Y")+(AX544="Y")</f>
        <v/>
      </c>
      <c r="AZ544" s="94">
        <f>IF(AY544=0,"None",_xlfn.TEXTJOIN(", ",TRUE(),IF(AT544="Y","Breakout",""),IF(AU544="Y","Accumulation",""),IF(AV544="Y","Institutional buying",""),IF(AW544="Y","Long buildup",""),IF(AX544="Y","Momentum leader","")))</f>
        <v/>
      </c>
      <c r="BA544" s="94">
        <f>IF(BW544="","","Passes "&amp;AY544&amp;" of 5 buy-side scans"&amp;IF(G544="Y","; RED FLAG: filter out using Red flag column",""))</f>
        <v/>
      </c>
      <c r="BB544" s="91" t="inlineStr">
        <is>
          <t>None</t>
        </is>
      </c>
      <c r="BC544" s="92" t="inlineStr">
        <is>
          <t>N</t>
        </is>
      </c>
      <c r="BD544" s="94" t="n"/>
      <c r="BE544" s="94" t="n"/>
      <c r="BF544" s="92">
        <f>IF(R544*100000&gt;=Settings!$B$5,"Y","N")</f>
        <v/>
      </c>
      <c r="BG544" s="91">
        <f>IF(F544&gt;Settings!$B$6,"Y","N")</f>
        <v/>
      </c>
      <c r="BH544" s="97" t="n">
        <v>-13.73</v>
      </c>
      <c r="BI544" s="96" t="n">
        <v>-10.04</v>
      </c>
      <c r="BJ544" s="96" t="n">
        <v>24.22</v>
      </c>
      <c r="BK544" s="96" t="n">
        <v>46.01</v>
      </c>
      <c r="BL544" s="96" t="n">
        <v>55.39</v>
      </c>
      <c r="BM544" s="96" t="n">
        <v>1.1</v>
      </c>
      <c r="BN544" s="97" t="n">
        <v>-0.6899999999999999</v>
      </c>
      <c r="BO544" s="96" t="n">
        <v>9.18</v>
      </c>
      <c r="BP544" s="96" t="n">
        <v>17.97</v>
      </c>
      <c r="BQ544" s="96" t="n">
        <v>20.66</v>
      </c>
      <c r="BR544" s="91" t="inlineStr">
        <is>
          <t>Mixed</t>
        </is>
      </c>
      <c r="BS544" s="91" t="inlineStr">
        <is>
          <t>None</t>
        </is>
      </c>
      <c r="BT544" s="96" t="n">
        <v>46.3</v>
      </c>
      <c r="BU544" s="91" t="inlineStr">
        <is>
          <t>N</t>
        </is>
      </c>
      <c r="BV544" s="99">
        <f>IF(OR(BF544&lt;&gt;"Y",BG544&lt;&gt;"Y"),"",(AND(ISNUMBER(BQ544),BQ544&gt;0))+(BR544="Stacked up")+(AND(ISNUMBER(BH544),BH544&gt;=-Settings!$B$17))+(AND(ISNUMBER(BK544),ISNUMBER(BM544),BK544&gt;0,BM544&gt;0))+(AND(ISNUMBER(AQ544),AQ544&gt;=Settings!$B$18))+(AND(ISNUMBER(BT544),BT544&gt;=Settings!$B$19,BT544&lt;=Settings!$B$20))+(AND(ISNUMBER(AS544),AS544&gt;0))+(AND(ISNUMBER(T544),ISNUMBER(M544),T544&gt;=Settings!$B$21,M544&gt;0))+(AND(ISNUMBER(AD544),ISNUMBER(M544),AD544&gt;=Settings!$B$22,M544&gt;0))+(AY544&gt;=1))</f>
        <v/>
      </c>
      <c r="BW544" s="91">
        <f>IF(OR(AY544=0,BF544&lt;&gt;"Y",BG544&lt;&gt;"Y"),"",1+SUMPRODUCT(($A$6:$A$2604=A544)*($AY$6:$AY$2604&gt;0)*($BF$6:$BF$2604="Y")*($BG$6:$BG$2604="Y")*(($AY$6:$AY$2604&gt;AY544)+($AY$6:$AY$2604=AY544)*($AD$6:$AD$2604&gt;AD544))))</f>
        <v/>
      </c>
    </row>
    <row r="545" ht="23.85" customHeight="1" s="55">
      <c r="A545" s="90" t="n">
        <v>46296</v>
      </c>
      <c r="B545" s="91" t="inlineStr">
        <is>
          <t>SOUTHBANK</t>
        </is>
      </c>
      <c r="C545" s="91" t="inlineStr">
        <is>
          <t>INE683A01023</t>
        </is>
      </c>
      <c r="D545" s="91" t="inlineStr">
        <is>
          <t>Financial Services</t>
        </is>
      </c>
      <c r="E545" s="91" t="inlineStr">
        <is>
          <t>Microcap 250</t>
        </is>
      </c>
      <c r="F545" s="93" t="n">
        <v>12426</v>
      </c>
      <c r="G545" s="92" t="inlineStr">
        <is>
          <t>N</t>
        </is>
      </c>
      <c r="H545" s="94" t="n"/>
      <c r="I545" s="91" t="inlineStr">
        <is>
          <t>N</t>
        </is>
      </c>
      <c r="J545" s="92">
        <f>IF(K545="","N","Y")</f>
        <v/>
      </c>
      <c r="K545" s="94">
        <f>_xlfn.TEXTJOIN("; ",TRUE,IF(P545="52-wk low","52-wk low",""),IF(AND(AD545&gt;=Settings!$B$12,M545&lt;0),"Distribution",""),IF(AND(AJ545="Y",M545&lt;0,AK545&lt;-Settings!$B$13),"Long unwinding",""),IF(AND(AJ545="Y",M545&lt;0,AK545&gt;Settings!$B$13),"Short buildup",""))</f>
        <v/>
      </c>
      <c r="L545" s="95" t="n">
        <v>47.44</v>
      </c>
      <c r="M545" s="96" t="n">
        <v>-1.66</v>
      </c>
      <c r="N545" s="93" t="n">
        <v>1442</v>
      </c>
      <c r="O545" s="91" t="inlineStr">
        <is>
          <t>None</t>
        </is>
      </c>
      <c r="P545" s="91" t="inlineStr">
        <is>
          <t>None</t>
        </is>
      </c>
      <c r="Q545" s="97" t="n">
        <v>122.29</v>
      </c>
      <c r="R545" s="96" t="n">
        <v>139.44</v>
      </c>
      <c r="S545" s="96" t="n">
        <v>0.9</v>
      </c>
      <c r="T545" s="96" t="n">
        <v>1.16</v>
      </c>
      <c r="U545" s="96" t="n">
        <v>0.8100000000000001</v>
      </c>
      <c r="V545" s="103" t="n">
        <v>0.93</v>
      </c>
      <c r="W545" s="102" t="n">
        <v>5</v>
      </c>
      <c r="X545" s="93" t="n"/>
      <c r="Y545" s="91" t="inlineStr">
        <is>
          <t>None</t>
        </is>
      </c>
      <c r="Z545" s="99" t="n">
        <v>40.32</v>
      </c>
      <c r="AA545" s="96" t="n">
        <v>0.93</v>
      </c>
      <c r="AB545" s="96" t="n">
        <v>0.92</v>
      </c>
      <c r="AC545" s="96" t="n">
        <v>0.84</v>
      </c>
      <c r="AD545" s="96" t="n">
        <v>1.06</v>
      </c>
      <c r="AE545" s="96" t="n">
        <v>0.8100000000000001</v>
      </c>
      <c r="AF545" s="103" t="n">
        <v>1.06</v>
      </c>
      <c r="AG545" s="91" t="inlineStr">
        <is>
          <t>Normal</t>
        </is>
      </c>
      <c r="AH545" s="100" t="n">
        <v>0</v>
      </c>
      <c r="AI545" s="101" t="n">
        <v>0</v>
      </c>
      <c r="AJ545" s="92" t="inlineStr">
        <is>
          <t>N</t>
        </is>
      </c>
      <c r="AK545" s="96" t="n"/>
      <c r="AL545" s="91" t="inlineStr">
        <is>
          <t>n/a</t>
        </is>
      </c>
      <c r="AM545" s="93" t="n"/>
      <c r="AN545" s="92" t="inlineStr">
        <is>
          <t>None</t>
        </is>
      </c>
      <c r="AO545" s="102" t="n">
        <v>0</v>
      </c>
      <c r="AP545" s="103" t="n">
        <v>1.8</v>
      </c>
      <c r="AQ545" s="102" t="n">
        <v>86</v>
      </c>
      <c r="AR545" s="91" t="inlineStr">
        <is>
          <t>N</t>
        </is>
      </c>
      <c r="AS545" s="104" t="n">
        <v>0.6</v>
      </c>
      <c r="AT545" s="92">
        <f>IF(AND(P545="52-wk high",T545&gt;=Settings!$B$7),"Y","N")</f>
        <v/>
      </c>
      <c r="AU545" s="91">
        <f>IF(AND(AD545&gt;=Settings!$B$8,M545&gt;0),"Y","N")</f>
        <v/>
      </c>
      <c r="AV545" s="91">
        <f>IF(OR(AH545&gt;Settings!$B$9,AI545&gt;Settings!$B$9),"Y","N")</f>
        <v/>
      </c>
      <c r="AW545" s="91">
        <f>IF(AJ545&lt;&gt;"Y","n/a",IF(AND(M545&gt;0,AK545&gt;Settings!$B$10),"Y","N"))</f>
        <v/>
      </c>
      <c r="AX545" s="91">
        <f>IF(AO545&gt;=Settings!$B$11,"Y","N")</f>
        <v/>
      </c>
      <c r="AY545" s="99">
        <f>(AT545="Y")+(AU545="Y")+(AV545="Y")+(AW545="Y")+(AX545="Y")</f>
        <v/>
      </c>
      <c r="AZ545" s="94">
        <f>IF(AY545=0,"None",_xlfn.TEXTJOIN(", ",TRUE(),IF(AT545="Y","Breakout",""),IF(AU545="Y","Accumulation",""),IF(AV545="Y","Institutional buying",""),IF(AW545="Y","Long buildup",""),IF(AX545="Y","Momentum leader","")))</f>
        <v/>
      </c>
      <c r="BA545" s="94">
        <f>IF(BW545="","","Passes "&amp;AY545&amp;" of 5 buy-side scans"&amp;IF(G545="Y","; RED FLAG: filter out using Red flag column",""))</f>
        <v/>
      </c>
      <c r="BB545" s="91" t="inlineStr">
        <is>
          <t>None</t>
        </is>
      </c>
      <c r="BC545" s="92" t="inlineStr">
        <is>
          <t>N</t>
        </is>
      </c>
      <c r="BD545" s="94" t="n"/>
      <c r="BE545" s="94" t="n"/>
      <c r="BF545" s="92">
        <f>IF(R545*100000&gt;=Settings!$B$5,"Y","N")</f>
        <v/>
      </c>
      <c r="BG545" s="91">
        <f>IF(F545&gt;Settings!$B$6,"Y","N")</f>
        <v/>
      </c>
      <c r="BH545" s="97" t="n">
        <v>-6.39</v>
      </c>
      <c r="BI545" s="96" t="n">
        <v>-4.93</v>
      </c>
      <c r="BJ545" s="96" t="n">
        <v>3.33</v>
      </c>
      <c r="BK545" s="96" t="n">
        <v>4.36</v>
      </c>
      <c r="BL545" s="96" t="n">
        <v>30.47</v>
      </c>
      <c r="BM545" s="96" t="n">
        <v>61.53</v>
      </c>
      <c r="BN545" s="97" t="n">
        <v>0.51</v>
      </c>
      <c r="BO545" s="96" t="n">
        <v>2.21</v>
      </c>
      <c r="BP545" s="96" t="n">
        <v>5.17</v>
      </c>
      <c r="BQ545" s="96" t="n">
        <v>11.51</v>
      </c>
      <c r="BR545" s="91" t="inlineStr">
        <is>
          <t>Stacked up</t>
        </is>
      </c>
      <c r="BS545" s="91" t="inlineStr">
        <is>
          <t>None</t>
        </is>
      </c>
      <c r="BT545" s="96" t="n">
        <v>50.9</v>
      </c>
      <c r="BU545" s="91" t="inlineStr">
        <is>
          <t>N</t>
        </is>
      </c>
      <c r="BV545" s="99">
        <f>IF(OR(BF545&lt;&gt;"Y",BG545&lt;&gt;"Y"),"",(AND(ISNUMBER(BQ545),BQ545&gt;0))+(BR545="Stacked up")+(AND(ISNUMBER(BH545),BH545&gt;=-Settings!$B$17))+(AND(ISNUMBER(BK545),ISNUMBER(BM545),BK545&gt;0,BM545&gt;0))+(AND(ISNUMBER(AQ545),AQ545&gt;=Settings!$B$18))+(AND(ISNUMBER(BT545),BT545&gt;=Settings!$B$19,BT545&lt;=Settings!$B$20))+(AND(ISNUMBER(AS545),AS545&gt;0))+(AND(ISNUMBER(T545),ISNUMBER(M545),T545&gt;=Settings!$B$21,M545&gt;0))+(AND(ISNUMBER(AD545),ISNUMBER(M545),AD545&gt;=Settings!$B$22,M545&gt;0))+(AY545&gt;=1))</f>
        <v/>
      </c>
      <c r="BW545" s="91">
        <f>IF(OR(AY545=0,BF545&lt;&gt;"Y",BG545&lt;&gt;"Y"),"",1+SUMPRODUCT(($A$6:$A$2604=A545)*($AY$6:$AY$2604&gt;0)*($BF$6:$BF$2604="Y")*($BG$6:$BG$2604="Y")*(($AY$6:$AY$2604&gt;AY545)+($AY$6:$AY$2604=AY545)*($AD$6:$AD$2604&gt;AD545))))</f>
        <v/>
      </c>
    </row>
    <row r="546" ht="23.85" customHeight="1" s="55">
      <c r="A546" s="90" t="n">
        <v>46296</v>
      </c>
      <c r="B546" s="91" t="inlineStr">
        <is>
          <t>UTLSOLAR</t>
        </is>
      </c>
      <c r="C546" s="91" t="inlineStr">
        <is>
          <t>INE12UR01024</t>
        </is>
      </c>
      <c r="D546" s="91" t="inlineStr">
        <is>
          <t>Capital Goods</t>
        </is>
      </c>
      <c r="E546" s="91" t="inlineStr">
        <is>
          <t>Microcap 250</t>
        </is>
      </c>
      <c r="F546" s="93" t="n">
        <v>12327</v>
      </c>
      <c r="G546" s="92" t="inlineStr">
        <is>
          <t>N</t>
        </is>
      </c>
      <c r="H546" s="94" t="n"/>
      <c r="I546" s="91" t="inlineStr">
        <is>
          <t>N</t>
        </is>
      </c>
      <c r="J546" s="92">
        <f>IF(K546="","N","Y")</f>
        <v/>
      </c>
      <c r="K546" s="94">
        <f>_xlfn.TEXTJOIN("; ",TRUE,IF(P546="52-wk low","52-wk low",""),IF(AND(AD546&gt;=Settings!$B$12,M546&lt;0),"Distribution",""),IF(AND(AJ546="Y",M546&lt;0,AK546&lt;-Settings!$B$13),"Long unwinding",""),IF(AND(AJ546="Y",M546&lt;0,AK546&gt;Settings!$B$13),"Short buildup",""))</f>
        <v/>
      </c>
      <c r="L546" s="95" t="n">
        <v>401.65</v>
      </c>
      <c r="M546" s="96" t="n">
        <v>0.8</v>
      </c>
      <c r="N546" s="93" t="n">
        <v>379</v>
      </c>
      <c r="O546" s="91" t="inlineStr">
        <is>
          <t>None</t>
        </is>
      </c>
      <c r="P546" s="91" t="inlineStr">
        <is>
          <t>None</t>
        </is>
      </c>
      <c r="Q546" s="97" t="n">
        <v>2.37</v>
      </c>
      <c r="R546" s="96" t="n">
        <v>2.49</v>
      </c>
      <c r="S546" s="96" t="n">
        <v>0.95</v>
      </c>
      <c r="T546" s="96" t="n">
        <v>0.67</v>
      </c>
      <c r="U546" s="96" t="n">
        <v>0.55</v>
      </c>
      <c r="V546" s="103" t="n">
        <v>0.58</v>
      </c>
      <c r="W546" s="102" t="n">
        <v>0</v>
      </c>
      <c r="X546" s="93" t="n"/>
      <c r="Y546" s="91" t="inlineStr">
        <is>
          <t>None</t>
        </is>
      </c>
      <c r="Z546" s="99" t="n">
        <v>47.34</v>
      </c>
      <c r="AA546" s="96" t="n">
        <v>0.9399999999999999</v>
      </c>
      <c r="AB546" s="96" t="n">
        <v>0.96</v>
      </c>
      <c r="AC546" s="96" t="n">
        <v>0.9</v>
      </c>
      <c r="AD546" s="96" t="n">
        <v>0.6899999999999999</v>
      </c>
      <c r="AE546" s="96" t="n"/>
      <c r="AF546" s="103" t="n">
        <v>1.02</v>
      </c>
      <c r="AG546" s="91" t="inlineStr">
        <is>
          <t>Normal</t>
        </is>
      </c>
      <c r="AH546" s="100" t="n">
        <v>0</v>
      </c>
      <c r="AI546" s="101" t="n">
        <v>0</v>
      </c>
      <c r="AJ546" s="92" t="inlineStr">
        <is>
          <t>N</t>
        </is>
      </c>
      <c r="AK546" s="96" t="n"/>
      <c r="AL546" s="91" t="inlineStr">
        <is>
          <t>n/a</t>
        </is>
      </c>
      <c r="AM546" s="93" t="n"/>
      <c r="AN546" s="92" t="inlineStr">
        <is>
          <t>None</t>
        </is>
      </c>
      <c r="AO546" s="102" t="n">
        <v>0</v>
      </c>
      <c r="AP546" s="103" t="n"/>
      <c r="AQ546" s="102" t="n"/>
      <c r="AR546" s="91" t="inlineStr">
        <is>
          <t>N</t>
        </is>
      </c>
      <c r="AS546" s="104" t="n">
        <v>5.9</v>
      </c>
      <c r="AT546" s="92">
        <f>IF(AND(P546="52-wk high",T546&gt;=Settings!$B$7),"Y","N")</f>
        <v/>
      </c>
      <c r="AU546" s="91">
        <f>IF(AND(AD546&gt;=Settings!$B$8,M546&gt;0),"Y","N")</f>
        <v/>
      </c>
      <c r="AV546" s="91">
        <f>IF(OR(AH546&gt;Settings!$B$9,AI546&gt;Settings!$B$9),"Y","N")</f>
        <v/>
      </c>
      <c r="AW546" s="91">
        <f>IF(AJ546&lt;&gt;"Y","n/a",IF(AND(M546&gt;0,AK546&gt;Settings!$B$10),"Y","N"))</f>
        <v/>
      </c>
      <c r="AX546" s="91">
        <f>IF(AO546&gt;=Settings!$B$11,"Y","N")</f>
        <v/>
      </c>
      <c r="AY546" s="99">
        <f>(AT546="Y")+(AU546="Y")+(AV546="Y")+(AW546="Y")+(AX546="Y")</f>
        <v/>
      </c>
      <c r="AZ546" s="94">
        <f>IF(AY546=0,"None",_xlfn.TEXTJOIN(", ",TRUE(),IF(AT546="Y","Breakout",""),IF(AU546="Y","Accumulation",""),IF(AV546="Y","Institutional buying",""),IF(AW546="Y","Long buildup",""),IF(AX546="Y","Momentum leader","")))</f>
        <v/>
      </c>
      <c r="BA546" s="94">
        <f>IF(BW546="","","Passes "&amp;AY546&amp;" of 5 buy-side scans"&amp;IF(G546="Y","; RED FLAG: filter out using Red flag column",""))</f>
        <v/>
      </c>
      <c r="BB546" s="91" t="inlineStr">
        <is>
          <t>None</t>
        </is>
      </c>
      <c r="BC546" s="92" t="inlineStr">
        <is>
          <t>Y</t>
        </is>
      </c>
      <c r="BD546" s="94" t="inlineStr">
        <is>
          <t>&gt;75% move in 6 months; High-low range &gt;100% in 6 months; High-low range &gt;150% in 12 months</t>
        </is>
      </c>
      <c r="BE546" s="94" t="n"/>
      <c r="BF546" s="92">
        <f>IF(R546*100000&gt;=Settings!$B$5,"Y","N")</f>
        <v/>
      </c>
      <c r="BG546" s="91">
        <f>IF(F546&gt;Settings!$B$6,"Y","N")</f>
        <v/>
      </c>
      <c r="BH546" s="97" t="n">
        <v>-18.74</v>
      </c>
      <c r="BI546" s="96" t="n">
        <v>-7.33</v>
      </c>
      <c r="BJ546" s="96" t="n">
        <v>-8.539999999999999</v>
      </c>
      <c r="BK546" s="96" t="n">
        <v>18.39</v>
      </c>
      <c r="BL546" s="96" t="n">
        <v>97.65000000000001</v>
      </c>
      <c r="BM546" s="96" t="n"/>
      <c r="BN546" s="97" t="n">
        <v>-4.68</v>
      </c>
      <c r="BO546" s="96" t="n">
        <v>-2.35</v>
      </c>
      <c r="BP546" s="96" t="n">
        <v>6.96</v>
      </c>
      <c r="BQ546" s="96" t="n">
        <v>23.81</v>
      </c>
      <c r="BR546" s="91" t="inlineStr">
        <is>
          <t>Mixed</t>
        </is>
      </c>
      <c r="BS546" s="91" t="inlineStr">
        <is>
          <t>None</t>
        </is>
      </c>
      <c r="BT546" s="96" t="n">
        <v>37.4</v>
      </c>
      <c r="BU546" s="91" t="inlineStr">
        <is>
          <t>N</t>
        </is>
      </c>
      <c r="BV546" s="99">
        <f>IF(OR(BF546&lt;&gt;"Y",BG546&lt;&gt;"Y"),"",(AND(ISNUMBER(BQ546),BQ546&gt;0))+(BR546="Stacked up")+(AND(ISNUMBER(BH546),BH546&gt;=-Settings!$B$17))+(AND(ISNUMBER(BK546),ISNUMBER(BM546),BK546&gt;0,BM546&gt;0))+(AND(ISNUMBER(AQ546),AQ546&gt;=Settings!$B$18))+(AND(ISNUMBER(BT546),BT546&gt;=Settings!$B$19,BT546&lt;=Settings!$B$20))+(AND(ISNUMBER(AS546),AS546&gt;0))+(AND(ISNUMBER(T546),ISNUMBER(M546),T546&gt;=Settings!$B$21,M546&gt;0))+(AND(ISNUMBER(AD546),ISNUMBER(M546),AD546&gt;=Settings!$B$22,M546&gt;0))+(AY546&gt;=1))</f>
        <v/>
      </c>
      <c r="BW546" s="91">
        <f>IF(OR(AY546=0,BF546&lt;&gt;"Y",BG546&lt;&gt;"Y"),"",1+SUMPRODUCT(($A$6:$A$2604=A546)*($AY$6:$AY$2604&gt;0)*($BF$6:$BF$2604="Y")*($BG$6:$BG$2604="Y")*(($AY$6:$AY$2604&gt;AY546)+($AY$6:$AY$2604=AY546)*($AD$6:$AD$2604&gt;AD546))))</f>
        <v/>
      </c>
    </row>
    <row r="547" ht="23.85" customHeight="1" s="55">
      <c r="A547" s="90" t="n">
        <v>46296</v>
      </c>
      <c r="B547" s="91" t="inlineStr">
        <is>
          <t>AMAGI</t>
        </is>
      </c>
      <c r="C547" s="91" t="inlineStr">
        <is>
          <t>INE121R01077</t>
        </is>
      </c>
      <c r="D547" s="91" t="inlineStr">
        <is>
          <t>Information Technology</t>
        </is>
      </c>
      <c r="E547" s="91" t="inlineStr">
        <is>
          <t>Microcap 250</t>
        </is>
      </c>
      <c r="F547" s="93" t="n">
        <v>12198</v>
      </c>
      <c r="G547" s="92" t="inlineStr">
        <is>
          <t>N</t>
        </is>
      </c>
      <c r="H547" s="94" t="n"/>
      <c r="I547" s="91" t="inlineStr">
        <is>
          <t>N</t>
        </is>
      </c>
      <c r="J547" s="92">
        <f>IF(K547="","N","Y")</f>
        <v/>
      </c>
      <c r="K547" s="94">
        <f>_xlfn.TEXTJOIN("; ",TRUE,IF(P547="52-wk low","52-wk low",""),IF(AND(AD547&gt;=Settings!$B$12,M547&lt;0),"Distribution",""),IF(AND(AJ547="Y",M547&lt;0,AK547&lt;-Settings!$B$13),"Long unwinding",""),IF(AND(AJ547="Y",M547&lt;0,AK547&gt;Settings!$B$13),"Short buildup",""))</f>
        <v/>
      </c>
      <c r="L547" s="95" t="n">
        <v>554.05</v>
      </c>
      <c r="M547" s="96" t="n">
        <v>0.84</v>
      </c>
      <c r="N547" s="93" t="n">
        <v>374</v>
      </c>
      <c r="O547" s="91" t="inlineStr">
        <is>
          <t>None</t>
        </is>
      </c>
      <c r="P547" s="91" t="inlineStr">
        <is>
          <t>None</t>
        </is>
      </c>
      <c r="Q547" s="97" t="n">
        <v>9.199999999999999</v>
      </c>
      <c r="R547" s="96" t="n">
        <v>3.47</v>
      </c>
      <c r="S547" s="96" t="n">
        <v>2.93</v>
      </c>
      <c r="T547" s="96" t="n">
        <v>1.06</v>
      </c>
      <c r="U547" s="96" t="n">
        <v>1.41</v>
      </c>
      <c r="V547" s="103" t="n">
        <v>0.53</v>
      </c>
      <c r="W547" s="102" t="n">
        <v>1</v>
      </c>
      <c r="X547" s="93" t="n">
        <v>130</v>
      </c>
      <c r="Y547" s="91" t="inlineStr">
        <is>
          <t>None</t>
        </is>
      </c>
      <c r="Z547" s="99" t="n">
        <v>42.64</v>
      </c>
      <c r="AA547" s="96" t="n">
        <v>0.95</v>
      </c>
      <c r="AB547" s="96" t="n">
        <v>1.01</v>
      </c>
      <c r="AC547" s="96" t="n">
        <v>2.79</v>
      </c>
      <c r="AD547" s="96" t="n">
        <v>1.46</v>
      </c>
      <c r="AE547" s="96" t="n">
        <v>1.93</v>
      </c>
      <c r="AF547" s="103" t="n">
        <v>1.42</v>
      </c>
      <c r="AG547" s="91" t="inlineStr">
        <is>
          <t>Normal</t>
        </is>
      </c>
      <c r="AH547" s="100" t="n">
        <v>0</v>
      </c>
      <c r="AI547" s="101" t="n">
        <v>0</v>
      </c>
      <c r="AJ547" s="92" t="inlineStr">
        <is>
          <t>N</t>
        </is>
      </c>
      <c r="AK547" s="96" t="n"/>
      <c r="AL547" s="91" t="inlineStr">
        <is>
          <t>n/a</t>
        </is>
      </c>
      <c r="AM547" s="93" t="n"/>
      <c r="AN547" s="92" t="inlineStr">
        <is>
          <t>None</t>
        </is>
      </c>
      <c r="AO547" s="102" t="n">
        <v>0</v>
      </c>
      <c r="AP547" s="103" t="n"/>
      <c r="AQ547" s="102" t="n"/>
      <c r="AR547" s="91" t="inlineStr">
        <is>
          <t>N</t>
        </is>
      </c>
      <c r="AS547" s="104" t="n">
        <v>-0.75</v>
      </c>
      <c r="AT547" s="92">
        <f>IF(AND(P547="52-wk high",T547&gt;=Settings!$B$7),"Y","N")</f>
        <v/>
      </c>
      <c r="AU547" s="91">
        <f>IF(AND(AD547&gt;=Settings!$B$8,M547&gt;0),"Y","N")</f>
        <v/>
      </c>
      <c r="AV547" s="91">
        <f>IF(OR(AH547&gt;Settings!$B$9,AI547&gt;Settings!$B$9),"Y","N")</f>
        <v/>
      </c>
      <c r="AW547" s="91">
        <f>IF(AJ547&lt;&gt;"Y","n/a",IF(AND(M547&gt;0,AK547&gt;Settings!$B$10),"Y","N"))</f>
        <v/>
      </c>
      <c r="AX547" s="91">
        <f>IF(AO547&gt;=Settings!$B$11,"Y","N")</f>
        <v/>
      </c>
      <c r="AY547" s="99">
        <f>(AT547="Y")+(AU547="Y")+(AV547="Y")+(AW547="Y")+(AX547="Y")</f>
        <v/>
      </c>
      <c r="AZ547" s="94">
        <f>IF(AY547=0,"None",_xlfn.TEXTJOIN(", ",TRUE(),IF(AT547="Y","Breakout",""),IF(AU547="Y","Accumulation",""),IF(AV547="Y","Institutional buying",""),IF(AW547="Y","Long buildup",""),IF(AX547="Y","Momentum leader","")))</f>
        <v/>
      </c>
      <c r="BA547" s="94">
        <f>IF(BW547="","","Passes "&amp;AY547&amp;" of 5 buy-side scans"&amp;IF(G547="Y","; RED FLAG: filter out using Red flag column",""))</f>
        <v/>
      </c>
      <c r="BB547" s="91" t="inlineStr">
        <is>
          <t>None</t>
        </is>
      </c>
      <c r="BC547" s="92" t="inlineStr">
        <is>
          <t>Y</t>
        </is>
      </c>
      <c r="BD547" s="94" t="inlineStr">
        <is>
          <t>PE &gt; 50; High-low range &gt;100% in 6 months</t>
        </is>
      </c>
      <c r="BE547" s="94" t="n"/>
      <c r="BF547" s="92">
        <f>IF(R547*100000&gt;=Settings!$B$5,"Y","N")</f>
        <v/>
      </c>
      <c r="BG547" s="91">
        <f>IF(F547&gt;Settings!$B$6,"Y","N")</f>
        <v/>
      </c>
      <c r="BH547" s="97" t="n">
        <v>-23.83</v>
      </c>
      <c r="BI547" s="96" t="n">
        <v>-1.44</v>
      </c>
      <c r="BJ547" s="96" t="n">
        <v>-5.17</v>
      </c>
      <c r="BK547" s="96" t="n">
        <v>2.56</v>
      </c>
      <c r="BL547" s="96" t="n">
        <v>68.33</v>
      </c>
      <c r="BM547" s="96" t="n"/>
      <c r="BN547" s="97" t="n">
        <v>-2.76</v>
      </c>
      <c r="BO547" s="96" t="n">
        <v>-3.01</v>
      </c>
      <c r="BP547" s="96" t="n">
        <v>2.75</v>
      </c>
      <c r="BQ547" s="96" t="n"/>
      <c r="BR547" s="91" t="n"/>
      <c r="BS547" s="91" t="inlineStr">
        <is>
          <t>None</t>
        </is>
      </c>
      <c r="BT547" s="96" t="n">
        <v>40.5</v>
      </c>
      <c r="BU547" s="91" t="n"/>
      <c r="BV547" s="99">
        <f>IF(OR(BF547&lt;&gt;"Y",BG547&lt;&gt;"Y"),"",(AND(ISNUMBER(BQ547),BQ547&gt;0))+(BR547="Stacked up")+(AND(ISNUMBER(BH547),BH547&gt;=-Settings!$B$17))+(AND(ISNUMBER(BK547),ISNUMBER(BM547),BK547&gt;0,BM547&gt;0))+(AND(ISNUMBER(AQ547),AQ547&gt;=Settings!$B$18))+(AND(ISNUMBER(BT547),BT547&gt;=Settings!$B$19,BT547&lt;=Settings!$B$20))+(AND(ISNUMBER(AS547),AS547&gt;0))+(AND(ISNUMBER(T547),ISNUMBER(M547),T547&gt;=Settings!$B$21,M547&gt;0))+(AND(ISNUMBER(AD547),ISNUMBER(M547),AD547&gt;=Settings!$B$22,M547&gt;0))+(AY547&gt;=1))</f>
        <v/>
      </c>
      <c r="BW547" s="91">
        <f>IF(OR(AY547=0,BF547&lt;&gt;"Y",BG547&lt;&gt;"Y"),"",1+SUMPRODUCT(($A$6:$A$2604=A547)*($AY$6:$AY$2604&gt;0)*($BF$6:$BF$2604="Y")*($BG$6:$BG$2604="Y")*(($AY$6:$AY$2604&gt;AY547)+($AY$6:$AY$2604=AY547)*($AD$6:$AD$2604&gt;AD547))))</f>
        <v/>
      </c>
    </row>
    <row r="548" ht="23.85" customHeight="1" s="55">
      <c r="A548" s="90" t="n">
        <v>46296</v>
      </c>
      <c r="B548" s="91" t="inlineStr">
        <is>
          <t>KTKBANK</t>
        </is>
      </c>
      <c r="C548" s="91" t="inlineStr">
        <is>
          <t>INE614B01018</t>
        </is>
      </c>
      <c r="D548" s="91" t="inlineStr">
        <is>
          <t>Financial Services</t>
        </is>
      </c>
      <c r="E548" s="91" t="inlineStr">
        <is>
          <t>Microcap 250</t>
        </is>
      </c>
      <c r="F548" s="93" t="n">
        <v>12169</v>
      </c>
      <c r="G548" s="92" t="inlineStr">
        <is>
          <t>N</t>
        </is>
      </c>
      <c r="H548" s="94" t="n"/>
      <c r="I548" s="91" t="inlineStr">
        <is>
          <t>N</t>
        </is>
      </c>
      <c r="J548" s="92">
        <f>IF(K548="","N","Y")</f>
        <v/>
      </c>
      <c r="K548" s="94">
        <f>_xlfn.TEXTJOIN("; ",TRUE,IF(P548="52-wk low","52-wk low",""),IF(AND(AD548&gt;=Settings!$B$12,M548&lt;0),"Distribution",""),IF(AND(AJ548="Y",M548&lt;0,AK548&lt;-Settings!$B$13),"Long unwinding",""),IF(AND(AJ548="Y",M548&lt;0,AK548&gt;Settings!$B$13),"Short buildup",""))</f>
        <v/>
      </c>
      <c r="L548" s="95" t="n">
        <v>321.6</v>
      </c>
      <c r="M548" s="96" t="n">
        <v>-2.25</v>
      </c>
      <c r="N548" s="93" t="n">
        <v>1767</v>
      </c>
      <c r="O548" s="91" t="inlineStr">
        <is>
          <t>None</t>
        </is>
      </c>
      <c r="P548" s="91" t="inlineStr">
        <is>
          <t>None</t>
        </is>
      </c>
      <c r="Q548" s="97" t="n">
        <v>33.06</v>
      </c>
      <c r="R548" s="96" t="n">
        <v>19.97</v>
      </c>
      <c r="S548" s="96" t="n">
        <v>1.7</v>
      </c>
      <c r="T548" s="96" t="n">
        <v>1.16</v>
      </c>
      <c r="U548" s="96" t="n">
        <v>1.25</v>
      </c>
      <c r="V548" s="103" t="n">
        <v>0.75</v>
      </c>
      <c r="W548" s="102" t="n">
        <v>4</v>
      </c>
      <c r="X548" s="93" t="n">
        <v>218</v>
      </c>
      <c r="Y548" s="91" t="inlineStr">
        <is>
          <t>None</t>
        </is>
      </c>
      <c r="Z548" s="99" t="n">
        <v>64.78</v>
      </c>
      <c r="AA548" s="96" t="n">
        <v>1.21</v>
      </c>
      <c r="AB548" s="96" t="n">
        <v>1.2</v>
      </c>
      <c r="AC548" s="96" t="n">
        <v>2.11</v>
      </c>
      <c r="AD548" s="96" t="n">
        <v>1.41</v>
      </c>
      <c r="AE548" s="96" t="n">
        <v>1.65</v>
      </c>
      <c r="AF548" s="103" t="n">
        <v>1.09</v>
      </c>
      <c r="AG548" s="91" t="inlineStr">
        <is>
          <t>Normal</t>
        </is>
      </c>
      <c r="AH548" s="100" t="n">
        <v>0</v>
      </c>
      <c r="AI548" s="101" t="n">
        <v>0</v>
      </c>
      <c r="AJ548" s="92" t="inlineStr">
        <is>
          <t>N</t>
        </is>
      </c>
      <c r="AK548" s="96" t="n"/>
      <c r="AL548" s="91" t="inlineStr">
        <is>
          <t>n/a</t>
        </is>
      </c>
      <c r="AM548" s="93" t="n"/>
      <c r="AN548" s="92" t="inlineStr">
        <is>
          <t>None</t>
        </is>
      </c>
      <c r="AO548" s="102" t="n">
        <v>0</v>
      </c>
      <c r="AP548" s="103" t="n">
        <v>2.48</v>
      </c>
      <c r="AQ548" s="102" t="n">
        <v>94</v>
      </c>
      <c r="AR548" s="91" t="inlineStr">
        <is>
          <t>N</t>
        </is>
      </c>
      <c r="AS548" s="104" t="n">
        <v>0.6</v>
      </c>
      <c r="AT548" s="92">
        <f>IF(AND(P548="52-wk high",T548&gt;=Settings!$B$7),"Y","N")</f>
        <v/>
      </c>
      <c r="AU548" s="91">
        <f>IF(AND(AD548&gt;=Settings!$B$8,M548&gt;0),"Y","N")</f>
        <v/>
      </c>
      <c r="AV548" s="91">
        <f>IF(OR(AH548&gt;Settings!$B$9,AI548&gt;Settings!$B$9),"Y","N")</f>
        <v/>
      </c>
      <c r="AW548" s="91">
        <f>IF(AJ548&lt;&gt;"Y","n/a",IF(AND(M548&gt;0,AK548&gt;Settings!$B$10),"Y","N"))</f>
        <v/>
      </c>
      <c r="AX548" s="91">
        <f>IF(AO548&gt;=Settings!$B$11,"Y","N")</f>
        <v/>
      </c>
      <c r="AY548" s="99">
        <f>(AT548="Y")+(AU548="Y")+(AV548="Y")+(AW548="Y")+(AX548="Y")</f>
        <v/>
      </c>
      <c r="AZ548" s="94">
        <f>IF(AY548=0,"None",_xlfn.TEXTJOIN(", ",TRUE(),IF(AT548="Y","Breakout",""),IF(AU548="Y","Accumulation",""),IF(AV548="Y","Institutional buying",""),IF(AW548="Y","Long buildup",""),IF(AX548="Y","Momentum leader","")))</f>
        <v/>
      </c>
      <c r="BA548" s="94">
        <f>IF(BW548="","","Passes "&amp;AY548&amp;" of 5 buy-side scans"&amp;IF(G548="Y","; RED FLAG: filter out using Red flag column",""))</f>
        <v/>
      </c>
      <c r="BB548" s="91" t="inlineStr">
        <is>
          <t>None</t>
        </is>
      </c>
      <c r="BC548" s="92" t="inlineStr">
        <is>
          <t>N</t>
        </is>
      </c>
      <c r="BD548" s="94" t="n"/>
      <c r="BE548" s="94" t="n"/>
      <c r="BF548" s="92">
        <f>IF(R548*100000&gt;=Settings!$B$5,"Y","N")</f>
        <v/>
      </c>
      <c r="BG548" s="91">
        <f>IF(F548&gt;Settings!$B$6,"Y","N")</f>
        <v/>
      </c>
      <c r="BH548" s="97" t="n">
        <v>-7.03</v>
      </c>
      <c r="BI548" s="96" t="n">
        <v>-4.89</v>
      </c>
      <c r="BJ548" s="96" t="n">
        <v>-2.81</v>
      </c>
      <c r="BK548" s="96" t="n">
        <v>17.44</v>
      </c>
      <c r="BL548" s="96" t="n">
        <v>39.72</v>
      </c>
      <c r="BM548" s="96" t="n">
        <v>85.81</v>
      </c>
      <c r="BN548" s="97" t="n">
        <v>-1.4</v>
      </c>
      <c r="BO548" s="96" t="n">
        <v>1.95</v>
      </c>
      <c r="BP548" s="96" t="n">
        <v>8.949999999999999</v>
      </c>
      <c r="BQ548" s="96" t="n">
        <v>21.28</v>
      </c>
      <c r="BR548" s="91" t="inlineStr">
        <is>
          <t>Mixed</t>
        </is>
      </c>
      <c r="BS548" s="91" t="inlineStr">
        <is>
          <t>None</t>
        </is>
      </c>
      <c r="BT548" s="96" t="n">
        <v>44.8</v>
      </c>
      <c r="BU548" s="91" t="inlineStr">
        <is>
          <t>N</t>
        </is>
      </c>
      <c r="BV548" s="99">
        <f>IF(OR(BF548&lt;&gt;"Y",BG548&lt;&gt;"Y"),"",(AND(ISNUMBER(BQ548),BQ548&gt;0))+(BR548="Stacked up")+(AND(ISNUMBER(BH548),BH548&gt;=-Settings!$B$17))+(AND(ISNUMBER(BK548),ISNUMBER(BM548),BK548&gt;0,BM548&gt;0))+(AND(ISNUMBER(AQ548),AQ548&gt;=Settings!$B$18))+(AND(ISNUMBER(BT548),BT548&gt;=Settings!$B$19,BT548&lt;=Settings!$B$20))+(AND(ISNUMBER(AS548),AS548&gt;0))+(AND(ISNUMBER(T548),ISNUMBER(M548),T548&gt;=Settings!$B$21,M548&gt;0))+(AND(ISNUMBER(AD548),ISNUMBER(M548),AD548&gt;=Settings!$B$22,M548&gt;0))+(AY548&gt;=1))</f>
        <v/>
      </c>
      <c r="BW548" s="91">
        <f>IF(OR(AY548=0,BF548&lt;&gt;"Y",BG548&lt;&gt;"Y"),"",1+SUMPRODUCT(($A$6:$A$2604=A548)*($AY$6:$AY$2604&gt;0)*($BF$6:$BF$2604="Y")*($BG$6:$BG$2604="Y")*(($AY$6:$AY$2604&gt;AY548)+($AY$6:$AY$2604=AY548)*($AD$6:$AD$2604&gt;AD548))))</f>
        <v/>
      </c>
    </row>
    <row r="549" ht="23.85" customHeight="1" s="55">
      <c r="A549" s="90" t="n">
        <v>46296</v>
      </c>
      <c r="B549" s="91" t="inlineStr">
        <is>
          <t>GODREJAGRO</t>
        </is>
      </c>
      <c r="C549" s="91" t="inlineStr">
        <is>
          <t>INE850D01014</t>
        </is>
      </c>
      <c r="D549" s="91" t="inlineStr">
        <is>
          <t>Fast Moving Consumer Goods</t>
        </is>
      </c>
      <c r="E549" s="91" t="inlineStr">
        <is>
          <t>Microcap 250</t>
        </is>
      </c>
      <c r="F549" s="93" t="n">
        <v>12158</v>
      </c>
      <c r="G549" s="92" t="inlineStr">
        <is>
          <t>N</t>
        </is>
      </c>
      <c r="H549" s="94" t="n"/>
      <c r="I549" s="91" t="inlineStr">
        <is>
          <t>N</t>
        </is>
      </c>
      <c r="J549" s="92">
        <f>IF(K549="","N","Y")</f>
        <v/>
      </c>
      <c r="K549" s="94">
        <f>_xlfn.TEXTJOIN("; ",TRUE,IF(P549="52-wk low","52-wk low",""),IF(AND(AD549&gt;=Settings!$B$12,M549&lt;0),"Distribution",""),IF(AND(AJ549="Y",M549&lt;0,AK549&lt;-Settings!$B$13),"Long unwinding",""),IF(AND(AJ549="Y",M549&lt;0,AK549&gt;Settings!$B$13),"Short buildup",""))</f>
        <v/>
      </c>
      <c r="L549" s="95" t="n">
        <v>631.9</v>
      </c>
      <c r="M549" s="96" t="n">
        <v>1.34</v>
      </c>
      <c r="N549" s="93" t="n">
        <v>275</v>
      </c>
      <c r="O549" s="91" t="inlineStr">
        <is>
          <t>None</t>
        </is>
      </c>
      <c r="P549" s="91" t="inlineStr">
        <is>
          <t>None</t>
        </is>
      </c>
      <c r="Q549" s="97" t="n">
        <v>1.37</v>
      </c>
      <c r="R549" s="96" t="n">
        <v>2.43</v>
      </c>
      <c r="S549" s="96" t="n">
        <v>0.39</v>
      </c>
      <c r="T549" s="96" t="n">
        <v>0.25</v>
      </c>
      <c r="U549" s="96" t="n">
        <v>0.41</v>
      </c>
      <c r="V549" s="103" t="n">
        <v>0.73</v>
      </c>
      <c r="W549" s="102" t="n">
        <v>0</v>
      </c>
      <c r="X549" s="93" t="n"/>
      <c r="Y549" s="91" t="inlineStr">
        <is>
          <t>None</t>
        </is>
      </c>
      <c r="Z549" s="99" t="n">
        <v>60.99</v>
      </c>
      <c r="AA549" s="96" t="n">
        <v>1.36</v>
      </c>
      <c r="AB549" s="96" t="n">
        <v>1.27</v>
      </c>
      <c r="AC549" s="96" t="n">
        <v>0.64</v>
      </c>
      <c r="AD549" s="96" t="n">
        <v>0.6</v>
      </c>
      <c r="AE549" s="96" t="n">
        <v>0.84</v>
      </c>
      <c r="AF549" s="103" t="n">
        <v>1.48</v>
      </c>
      <c r="AG549" s="91" t="inlineStr">
        <is>
          <t>Normal</t>
        </is>
      </c>
      <c r="AH549" s="100" t="n">
        <v>0</v>
      </c>
      <c r="AI549" s="101" t="n">
        <v>0</v>
      </c>
      <c r="AJ549" s="92" t="inlineStr">
        <is>
          <t>N</t>
        </is>
      </c>
      <c r="AK549" s="96" t="n"/>
      <c r="AL549" s="91" t="inlineStr">
        <is>
          <t>n/a</t>
        </is>
      </c>
      <c r="AM549" s="93" t="n"/>
      <c r="AN549" s="92" t="inlineStr">
        <is>
          <t>None</t>
        </is>
      </c>
      <c r="AO549" s="102" t="n">
        <v>0</v>
      </c>
      <c r="AP549" s="103" t="n">
        <v>0.86</v>
      </c>
      <c r="AQ549" s="102" t="n">
        <v>54</v>
      </c>
      <c r="AR549" s="91" t="inlineStr">
        <is>
          <t>N</t>
        </is>
      </c>
      <c r="AS549" s="104" t="n">
        <v>2.11</v>
      </c>
      <c r="AT549" s="92">
        <f>IF(AND(P549="52-wk high",T549&gt;=Settings!$B$7),"Y","N")</f>
        <v/>
      </c>
      <c r="AU549" s="91">
        <f>IF(AND(AD549&gt;=Settings!$B$8,M549&gt;0),"Y","N")</f>
        <v/>
      </c>
      <c r="AV549" s="91">
        <f>IF(OR(AH549&gt;Settings!$B$9,AI549&gt;Settings!$B$9),"Y","N")</f>
        <v/>
      </c>
      <c r="AW549" s="91">
        <f>IF(AJ549&lt;&gt;"Y","n/a",IF(AND(M549&gt;0,AK549&gt;Settings!$B$10),"Y","N"))</f>
        <v/>
      </c>
      <c r="AX549" s="91">
        <f>IF(AO549&gt;=Settings!$B$11,"Y","N")</f>
        <v/>
      </c>
      <c r="AY549" s="99">
        <f>(AT549="Y")+(AU549="Y")+(AV549="Y")+(AW549="Y")+(AX549="Y")</f>
        <v/>
      </c>
      <c r="AZ549" s="94">
        <f>IF(AY549=0,"None",_xlfn.TEXTJOIN(", ",TRUE(),IF(AT549="Y","Breakout",""),IF(AU549="Y","Accumulation",""),IF(AV549="Y","Institutional buying",""),IF(AW549="Y","Long buildup",""),IF(AX549="Y","Momentum leader","")))</f>
        <v/>
      </c>
      <c r="BA549" s="94">
        <f>IF(BW549="","","Passes "&amp;AY549&amp;" of 5 buy-side scans"&amp;IF(G549="Y","; RED FLAG: filter out using Red flag column",""))</f>
        <v/>
      </c>
      <c r="BB549" s="91" t="inlineStr">
        <is>
          <t>None</t>
        </is>
      </c>
      <c r="BC549" s="92" t="inlineStr">
        <is>
          <t>N</t>
        </is>
      </c>
      <c r="BD549" s="94" t="n"/>
      <c r="BE549" s="94" t="n"/>
      <c r="BF549" s="92">
        <f>IF(R549*100000&gt;=Settings!$B$5,"Y","N")</f>
        <v/>
      </c>
      <c r="BG549" s="91">
        <f>IF(F549&gt;Settings!$B$6,"Y","N")</f>
        <v/>
      </c>
      <c r="BH549" s="97" t="n">
        <v>-12.25</v>
      </c>
      <c r="BI549" s="96" t="n">
        <v>-6.53</v>
      </c>
      <c r="BJ549" s="96" t="n">
        <v>-3.44</v>
      </c>
      <c r="BK549" s="96" t="n">
        <v>14.59</v>
      </c>
      <c r="BL549" s="96" t="n">
        <v>10.65</v>
      </c>
      <c r="BM549" s="96" t="n">
        <v>-9.119999999999999</v>
      </c>
      <c r="BN549" s="97" t="n">
        <v>-1.88</v>
      </c>
      <c r="BO549" s="96" t="n">
        <v>1.5</v>
      </c>
      <c r="BP549" s="96" t="n">
        <v>4.32</v>
      </c>
      <c r="BQ549" s="96" t="n">
        <v>4.26</v>
      </c>
      <c r="BR549" s="91" t="inlineStr">
        <is>
          <t>Mixed</t>
        </is>
      </c>
      <c r="BS549" s="91" t="inlineStr">
        <is>
          <t>None</t>
        </is>
      </c>
      <c r="BT549" s="96" t="n">
        <v>41.8</v>
      </c>
      <c r="BU549" s="91" t="inlineStr">
        <is>
          <t>N</t>
        </is>
      </c>
      <c r="BV549" s="99">
        <f>IF(OR(BF549&lt;&gt;"Y",BG549&lt;&gt;"Y"),"",(AND(ISNUMBER(BQ549),BQ549&gt;0))+(BR549="Stacked up")+(AND(ISNUMBER(BH549),BH549&gt;=-Settings!$B$17))+(AND(ISNUMBER(BK549),ISNUMBER(BM549),BK549&gt;0,BM549&gt;0))+(AND(ISNUMBER(AQ549),AQ549&gt;=Settings!$B$18))+(AND(ISNUMBER(BT549),BT549&gt;=Settings!$B$19,BT549&lt;=Settings!$B$20))+(AND(ISNUMBER(AS549),AS549&gt;0))+(AND(ISNUMBER(T549),ISNUMBER(M549),T549&gt;=Settings!$B$21,M549&gt;0))+(AND(ISNUMBER(AD549),ISNUMBER(M549),AD549&gt;=Settings!$B$22,M549&gt;0))+(AY549&gt;=1))</f>
        <v/>
      </c>
      <c r="BW549" s="91">
        <f>IF(OR(AY549=0,BF549&lt;&gt;"Y",BG549&lt;&gt;"Y"),"",1+SUMPRODUCT(($A$6:$A$2604=A549)*($AY$6:$AY$2604&gt;0)*($BF$6:$BF$2604="Y")*($BG$6:$BG$2604="Y")*(($AY$6:$AY$2604&gt;AY549)+($AY$6:$AY$2604=AY549)*($AD$6:$AD$2604&gt;AD549))))</f>
        <v/>
      </c>
    </row>
    <row r="550" ht="23.85" customHeight="1" s="55">
      <c r="A550" s="90" t="n">
        <v>46296</v>
      </c>
      <c r="B550" s="91" t="inlineStr">
        <is>
          <t>QPOWER</t>
        </is>
      </c>
      <c r="C550" s="91" t="inlineStr">
        <is>
          <t>INE0SII01026</t>
        </is>
      </c>
      <c r="D550" s="91" t="inlineStr">
        <is>
          <t>Capital Goods</t>
        </is>
      </c>
      <c r="E550" s="91" t="inlineStr">
        <is>
          <t>Microcap 250</t>
        </is>
      </c>
      <c r="F550" s="93" t="n">
        <v>12117</v>
      </c>
      <c r="G550" s="92" t="inlineStr">
        <is>
          <t>N</t>
        </is>
      </c>
      <c r="H550" s="94" t="n"/>
      <c r="I550" s="91" t="inlineStr">
        <is>
          <t>N</t>
        </is>
      </c>
      <c r="J550" s="92">
        <f>IF(K550="","N","Y")</f>
        <v/>
      </c>
      <c r="K550" s="94">
        <f>_xlfn.TEXTJOIN("; ",TRUE,IF(P550="52-wk low","52-wk low",""),IF(AND(AD550&gt;=Settings!$B$12,M550&lt;0),"Distribution",""),IF(AND(AJ550="Y",M550&lt;0,AK550&lt;-Settings!$B$13),"Long unwinding",""),IF(AND(AJ550="Y",M550&lt;0,AK550&gt;Settings!$B$13),"Short buildup",""))</f>
        <v/>
      </c>
      <c r="L550" s="95" t="n">
        <v>1564.6</v>
      </c>
      <c r="M550" s="96" t="n">
        <v>-1.27</v>
      </c>
      <c r="N550" s="93" t="n">
        <v>1184</v>
      </c>
      <c r="O550" s="91" t="inlineStr">
        <is>
          <t>None</t>
        </is>
      </c>
      <c r="P550" s="91" t="inlineStr">
        <is>
          <t>None</t>
        </is>
      </c>
      <c r="Q550" s="97" t="n">
        <v>3.18</v>
      </c>
      <c r="R550" s="96" t="n">
        <v>3.53</v>
      </c>
      <c r="S550" s="96" t="n">
        <v>0.92</v>
      </c>
      <c r="T550" s="96" t="n">
        <v>1.16</v>
      </c>
      <c r="U550" s="96" t="n">
        <v>1.11</v>
      </c>
      <c r="V550" s="103" t="n">
        <v>1.24</v>
      </c>
      <c r="W550" s="102" t="n">
        <v>6</v>
      </c>
      <c r="X550" s="93" t="n"/>
      <c r="Y550" s="91" t="inlineStr">
        <is>
          <t>None</t>
        </is>
      </c>
      <c r="Z550" s="99" t="n">
        <v>51.23</v>
      </c>
      <c r="AA550" s="96" t="n">
        <v>1.01</v>
      </c>
      <c r="AB550" s="96" t="n">
        <v>0.95</v>
      </c>
      <c r="AC550" s="96" t="n">
        <v>0.9399999999999999</v>
      </c>
      <c r="AD550" s="96" t="n"/>
      <c r="AE550" s="96" t="n"/>
      <c r="AF550" s="103" t="n"/>
      <c r="AG550" s="91" t="inlineStr">
        <is>
          <t>No delivery data</t>
        </is>
      </c>
      <c r="AH550" s="100" t="n">
        <v>0</v>
      </c>
      <c r="AI550" s="101" t="n">
        <v>0</v>
      </c>
      <c r="AJ550" s="92" t="inlineStr">
        <is>
          <t>N</t>
        </is>
      </c>
      <c r="AK550" s="96" t="n"/>
      <c r="AL550" s="91" t="inlineStr">
        <is>
          <t>n/a</t>
        </is>
      </c>
      <c r="AM550" s="93" t="n"/>
      <c r="AN550" s="92" t="inlineStr">
        <is>
          <t>None</t>
        </is>
      </c>
      <c r="AO550" s="102" t="n">
        <v>0</v>
      </c>
      <c r="AP550" s="103" t="n">
        <v>1.95</v>
      </c>
      <c r="AQ550" s="102" t="n">
        <v>88</v>
      </c>
      <c r="AR550" s="91" t="inlineStr">
        <is>
          <t>N</t>
        </is>
      </c>
      <c r="AS550" s="104" t="n">
        <v>5.9</v>
      </c>
      <c r="AT550" s="92">
        <f>IF(AND(P550="52-wk high",T550&gt;=Settings!$B$7),"Y","N")</f>
        <v/>
      </c>
      <c r="AU550" s="91">
        <f>IF(AND(AD550&gt;=Settings!$B$8,M550&gt;0),"Y","N")</f>
        <v/>
      </c>
      <c r="AV550" s="91">
        <f>IF(OR(AH550&gt;Settings!$B$9,AI550&gt;Settings!$B$9),"Y","N")</f>
        <v/>
      </c>
      <c r="AW550" s="91">
        <f>IF(AJ550&lt;&gt;"Y","n/a",IF(AND(M550&gt;0,AK550&gt;Settings!$B$10),"Y","N"))</f>
        <v/>
      </c>
      <c r="AX550" s="91">
        <f>IF(AO550&gt;=Settings!$B$11,"Y","N")</f>
        <v/>
      </c>
      <c r="AY550" s="99">
        <f>(AT550="Y")+(AU550="Y")+(AV550="Y")+(AW550="Y")+(AX550="Y")</f>
        <v/>
      </c>
      <c r="AZ550" s="94">
        <f>IF(AY550=0,"None",_xlfn.TEXTJOIN(", ",TRUE(),IF(AT550="Y","Breakout",""),IF(AU550="Y","Accumulation",""),IF(AV550="Y","Institutional buying",""),IF(AW550="Y","Long buildup",""),IF(AX550="Y","Momentum leader","")))</f>
        <v/>
      </c>
      <c r="BA550" s="94">
        <f>IF(BW550="","","Passes "&amp;AY550&amp;" of 5 buy-side scans"&amp;IF(G550="Y","; RED FLAG: filter out using Red flag column",""))</f>
        <v/>
      </c>
      <c r="BB550" s="91" t="inlineStr">
        <is>
          <t>None</t>
        </is>
      </c>
      <c r="BC550" s="92" t="inlineStr">
        <is>
          <t>Y</t>
        </is>
      </c>
      <c r="BD550" s="94" t="inlineStr">
        <is>
          <t>PE &gt; 50; &gt;75% move in 6 months; High-low range &gt;100% in 6 months; High-low range &gt;150% in 12 months</t>
        </is>
      </c>
      <c r="BE550" s="94" t="n"/>
      <c r="BF550" s="92">
        <f>IF(R550*100000&gt;=Settings!$B$5,"Y","N")</f>
        <v/>
      </c>
      <c r="BG550" s="91">
        <f>IF(F550&gt;Settings!$B$6,"Y","N")</f>
        <v/>
      </c>
      <c r="BH550" s="97" t="n">
        <v>-6.59</v>
      </c>
      <c r="BI550" s="96" t="n">
        <v>4.3</v>
      </c>
      <c r="BJ550" s="96" t="n">
        <v>5.15</v>
      </c>
      <c r="BK550" s="96" t="n">
        <v>31.89</v>
      </c>
      <c r="BL550" s="96" t="n">
        <v>80.5</v>
      </c>
      <c r="BM550" s="96" t="n">
        <v>49.49</v>
      </c>
      <c r="BN550" s="97" t="n">
        <v>4.36</v>
      </c>
      <c r="BO550" s="96" t="n">
        <v>12.4</v>
      </c>
      <c r="BP550" s="96" t="n">
        <v>22.08</v>
      </c>
      <c r="BQ550" s="96" t="n">
        <v>35.02</v>
      </c>
      <c r="BR550" s="91" t="inlineStr">
        <is>
          <t>Stacked up</t>
        </is>
      </c>
      <c r="BS550" s="91" t="inlineStr">
        <is>
          <t>None</t>
        </is>
      </c>
      <c r="BT550" s="96" t="n">
        <v>58.4</v>
      </c>
      <c r="BU550" s="91" t="inlineStr">
        <is>
          <t>N</t>
        </is>
      </c>
      <c r="BV550" s="99">
        <f>IF(OR(BF550&lt;&gt;"Y",BG550&lt;&gt;"Y"),"",(AND(ISNUMBER(BQ550),BQ550&gt;0))+(BR550="Stacked up")+(AND(ISNUMBER(BH550),BH550&gt;=-Settings!$B$17))+(AND(ISNUMBER(BK550),ISNUMBER(BM550),BK550&gt;0,BM550&gt;0))+(AND(ISNUMBER(AQ550),AQ550&gt;=Settings!$B$18))+(AND(ISNUMBER(BT550),BT550&gt;=Settings!$B$19,BT550&lt;=Settings!$B$20))+(AND(ISNUMBER(AS550),AS550&gt;0))+(AND(ISNUMBER(T550),ISNUMBER(M550),T550&gt;=Settings!$B$21,M550&gt;0))+(AND(ISNUMBER(AD550),ISNUMBER(M550),AD550&gt;=Settings!$B$22,M550&gt;0))+(AY550&gt;=1))</f>
        <v/>
      </c>
      <c r="BW550" s="91">
        <f>IF(OR(AY550=0,BF550&lt;&gt;"Y",BG550&lt;&gt;"Y"),"",1+SUMPRODUCT(($A$6:$A$2604=A550)*($AY$6:$AY$2604&gt;0)*($BF$6:$BF$2604="Y")*($BG$6:$BG$2604="Y")*(($AY$6:$AY$2604&gt;AY550)+($AY$6:$AY$2604=AY550)*($AD$6:$AD$2604&gt;AD550))))</f>
        <v/>
      </c>
    </row>
    <row r="551" ht="23.85" customHeight="1" s="55">
      <c r="A551" s="90" t="n">
        <v>46296</v>
      </c>
      <c r="B551" s="91" t="inlineStr">
        <is>
          <t>BLUESTONE</t>
        </is>
      </c>
      <c r="C551" s="91" t="inlineStr">
        <is>
          <t>INE304W01038</t>
        </is>
      </c>
      <c r="D551" s="91" t="inlineStr">
        <is>
          <t>Consumer Durables</t>
        </is>
      </c>
      <c r="E551" s="91" t="inlineStr">
        <is>
          <t>Microcap 250</t>
        </is>
      </c>
      <c r="F551" s="93" t="n">
        <v>12038</v>
      </c>
      <c r="G551" s="92" t="inlineStr">
        <is>
          <t>Y</t>
        </is>
      </c>
      <c r="H551" s="94" t="inlineStr">
        <is>
          <t>Long-term ASM Stage 1</t>
        </is>
      </c>
      <c r="I551" s="91" t="inlineStr">
        <is>
          <t>N</t>
        </is>
      </c>
      <c r="J551" s="92">
        <f>IF(K551="","N","Y")</f>
        <v/>
      </c>
      <c r="K551" s="94">
        <f>_xlfn.TEXTJOIN("; ",TRUE,IF(P551="52-wk low","52-wk low",""),IF(AND(AD551&gt;=Settings!$B$12,M551&lt;0),"Distribution",""),IF(AND(AJ551="Y",M551&lt;0,AK551&lt;-Settings!$B$13),"Long unwinding",""),IF(AND(AJ551="Y",M551&lt;0,AK551&gt;Settings!$B$13),"Short buildup",""))</f>
        <v/>
      </c>
      <c r="L551" s="95" t="n">
        <v>787.95</v>
      </c>
      <c r="M551" s="96" t="n">
        <v>-0.87</v>
      </c>
      <c r="N551" s="93" t="n">
        <v>972</v>
      </c>
      <c r="O551" s="91" t="inlineStr">
        <is>
          <t>None</t>
        </is>
      </c>
      <c r="P551" s="91" t="inlineStr">
        <is>
          <t>None</t>
        </is>
      </c>
      <c r="Q551" s="97" t="n">
        <v>9.279999999999999</v>
      </c>
      <c r="R551" s="96" t="n">
        <v>18.35</v>
      </c>
      <c r="S551" s="96" t="n">
        <v>0.51</v>
      </c>
      <c r="T551" s="96" t="n">
        <v>0.18</v>
      </c>
      <c r="U551" s="96" t="n">
        <v>0.31</v>
      </c>
      <c r="V551" s="103" t="n">
        <v>0.61</v>
      </c>
      <c r="W551" s="102" t="n">
        <v>2</v>
      </c>
      <c r="X551" s="93" t="n"/>
      <c r="Y551" s="91" t="inlineStr">
        <is>
          <t>None</t>
        </is>
      </c>
      <c r="Z551" s="99" t="n">
        <v>31.33</v>
      </c>
      <c r="AA551" s="96" t="n">
        <v>1.22</v>
      </c>
      <c r="AB551" s="96" t="n">
        <v>1.54</v>
      </c>
      <c r="AC551" s="96" t="n">
        <v>0.66</v>
      </c>
      <c r="AD551" s="96" t="n">
        <v>0.46</v>
      </c>
      <c r="AE551" s="96" t="n">
        <v>0.66</v>
      </c>
      <c r="AF551" s="103" t="n">
        <v>1.66</v>
      </c>
      <c r="AG551" s="91" t="inlineStr">
        <is>
          <t>Quiet accumulation</t>
        </is>
      </c>
      <c r="AH551" s="100" t="n">
        <v>0</v>
      </c>
      <c r="AI551" s="101" t="n">
        <v>0</v>
      </c>
      <c r="AJ551" s="92" t="inlineStr">
        <is>
          <t>N</t>
        </is>
      </c>
      <c r="AK551" s="96" t="n"/>
      <c r="AL551" s="91" t="inlineStr">
        <is>
          <t>n/a</t>
        </is>
      </c>
      <c r="AM551" s="93" t="n"/>
      <c r="AN551" s="92" t="inlineStr">
        <is>
          <t>None</t>
        </is>
      </c>
      <c r="AO551" s="102" t="n">
        <v>0</v>
      </c>
      <c r="AP551" s="103" t="n">
        <v>1.79</v>
      </c>
      <c r="AQ551" s="102" t="n">
        <v>86</v>
      </c>
      <c r="AR551" s="91" t="inlineStr">
        <is>
          <t>N</t>
        </is>
      </c>
      <c r="AS551" s="104" t="n">
        <v>0.75</v>
      </c>
      <c r="AT551" s="92">
        <f>IF(AND(P551="52-wk high",T551&gt;=Settings!$B$7),"Y","N")</f>
        <v/>
      </c>
      <c r="AU551" s="91">
        <f>IF(AND(AD551&gt;=Settings!$B$8,M551&gt;0),"Y","N")</f>
        <v/>
      </c>
      <c r="AV551" s="91">
        <f>IF(OR(AH551&gt;Settings!$B$9,AI551&gt;Settings!$B$9),"Y","N")</f>
        <v/>
      </c>
      <c r="AW551" s="91">
        <f>IF(AJ551&lt;&gt;"Y","n/a",IF(AND(M551&gt;0,AK551&gt;Settings!$B$10),"Y","N"))</f>
        <v/>
      </c>
      <c r="AX551" s="91">
        <f>IF(AO551&gt;=Settings!$B$11,"Y","N")</f>
        <v/>
      </c>
      <c r="AY551" s="99">
        <f>(AT551="Y")+(AU551="Y")+(AV551="Y")+(AW551="Y")+(AX551="Y")</f>
        <v/>
      </c>
      <c r="AZ551" s="94">
        <f>IF(AY551=0,"None",_xlfn.TEXTJOIN(", ",TRUE(),IF(AT551="Y","Breakout",""),IF(AU551="Y","Accumulation",""),IF(AV551="Y","Institutional buying",""),IF(AW551="Y","Long buildup",""),IF(AX551="Y","Momentum leader","")))</f>
        <v/>
      </c>
      <c r="BA551" s="94">
        <f>IF(BW551="","","Passes "&amp;AY551&amp;" of 5 buy-side scans"&amp;IF(G551="Y","; RED FLAG: filter out using Red flag column",""))</f>
        <v/>
      </c>
      <c r="BB551" s="91" t="inlineStr">
        <is>
          <t>None</t>
        </is>
      </c>
      <c r="BC551" s="92" t="inlineStr">
        <is>
          <t>Y</t>
        </is>
      </c>
      <c r="BD551" s="94" t="inlineStr">
        <is>
          <t>PE &gt; 50</t>
        </is>
      </c>
      <c r="BE551" s="94" t="n"/>
      <c r="BF551" s="92">
        <f>IF(R551*100000&gt;=Settings!$B$5,"Y","N")</f>
        <v/>
      </c>
      <c r="BG551" s="91">
        <f>IF(F551&gt;Settings!$B$6,"Y","N")</f>
        <v/>
      </c>
      <c r="BH551" s="97" t="n">
        <v>-18.76</v>
      </c>
      <c r="BI551" s="96" t="n">
        <v>-2.38</v>
      </c>
      <c r="BJ551" s="96" t="n">
        <v>-3.11</v>
      </c>
      <c r="BK551" s="96" t="n">
        <v>38.69</v>
      </c>
      <c r="BL551" s="96" t="n">
        <v>73.83</v>
      </c>
      <c r="BM551" s="96" t="n">
        <v>31.45</v>
      </c>
      <c r="BN551" s="97" t="n">
        <v>-4.39</v>
      </c>
      <c r="BO551" s="96" t="n">
        <v>-0.51</v>
      </c>
      <c r="BP551" s="96" t="n">
        <v>9.470000000000001</v>
      </c>
      <c r="BQ551" s="96" t="n">
        <v>21.41</v>
      </c>
      <c r="BR551" s="91" t="inlineStr">
        <is>
          <t>Mixed</t>
        </is>
      </c>
      <c r="BS551" s="91" t="inlineStr">
        <is>
          <t>None</t>
        </is>
      </c>
      <c r="BT551" s="96" t="n">
        <v>41.1</v>
      </c>
      <c r="BU551" s="91" t="inlineStr">
        <is>
          <t>N</t>
        </is>
      </c>
      <c r="BV551" s="99">
        <f>IF(OR(BF551&lt;&gt;"Y",BG551&lt;&gt;"Y"),"",(AND(ISNUMBER(BQ551),BQ551&gt;0))+(BR551="Stacked up")+(AND(ISNUMBER(BH551),BH551&gt;=-Settings!$B$17))+(AND(ISNUMBER(BK551),ISNUMBER(BM551),BK551&gt;0,BM551&gt;0))+(AND(ISNUMBER(AQ551),AQ551&gt;=Settings!$B$18))+(AND(ISNUMBER(BT551),BT551&gt;=Settings!$B$19,BT551&lt;=Settings!$B$20))+(AND(ISNUMBER(AS551),AS551&gt;0))+(AND(ISNUMBER(T551),ISNUMBER(M551),T551&gt;=Settings!$B$21,M551&gt;0))+(AND(ISNUMBER(AD551),ISNUMBER(M551),AD551&gt;=Settings!$B$22,M551&gt;0))+(AY551&gt;=1))</f>
        <v/>
      </c>
      <c r="BW551" s="91">
        <f>IF(OR(AY551=0,BF551&lt;&gt;"Y",BG551&lt;&gt;"Y"),"",1+SUMPRODUCT(($A$6:$A$2604=A551)*($AY$6:$AY$2604&gt;0)*($BF$6:$BF$2604="Y")*($BG$6:$BG$2604="Y")*(($AY$6:$AY$2604&gt;AY551)+($AY$6:$AY$2604=AY551)*($AD$6:$AD$2604&gt;AD551))))</f>
        <v/>
      </c>
    </row>
    <row r="552" ht="23.85" customHeight="1" s="55">
      <c r="A552" s="90" t="n">
        <v>46296</v>
      </c>
      <c r="B552" s="91" t="inlineStr">
        <is>
          <t>LLOYDSENT</t>
        </is>
      </c>
      <c r="C552" s="91" t="inlineStr">
        <is>
          <t>INE080I01025</t>
        </is>
      </c>
      <c r="D552" s="91" t="inlineStr">
        <is>
          <t>Metals &amp; Mining</t>
        </is>
      </c>
      <c r="E552" s="91" t="inlineStr">
        <is>
          <t>Microcap 250</t>
        </is>
      </c>
      <c r="F552" s="93" t="n">
        <v>11897</v>
      </c>
      <c r="G552" s="92" t="inlineStr">
        <is>
          <t>N</t>
        </is>
      </c>
      <c r="H552" s="94" t="n"/>
      <c r="I552" s="91" t="inlineStr">
        <is>
          <t>N</t>
        </is>
      </c>
      <c r="J552" s="92">
        <f>IF(K552="","N","Y")</f>
        <v/>
      </c>
      <c r="K552" s="94">
        <f>_xlfn.TEXTJOIN("; ",TRUE,IF(P552="52-wk low","52-wk low",""),IF(AND(AD552&gt;=Settings!$B$12,M552&lt;0),"Distribution",""),IF(AND(AJ552="Y",M552&lt;0,AK552&lt;-Settings!$B$13),"Long unwinding",""),IF(AND(AJ552="Y",M552&lt;0,AK552&gt;Settings!$B$13),"Short buildup",""))</f>
        <v/>
      </c>
      <c r="L552" s="95" t="n">
        <v>77.95</v>
      </c>
      <c r="M552" s="96" t="n">
        <v>-1.62</v>
      </c>
      <c r="N552" s="93" t="n">
        <v>1417</v>
      </c>
      <c r="O552" s="91" t="inlineStr">
        <is>
          <t>None</t>
        </is>
      </c>
      <c r="P552" s="91" t="inlineStr">
        <is>
          <t>None</t>
        </is>
      </c>
      <c r="Q552" s="97" t="n">
        <v>32.9</v>
      </c>
      <c r="R552" s="96" t="n">
        <v>31.65</v>
      </c>
      <c r="S552" s="96" t="n">
        <v>1.05</v>
      </c>
      <c r="T552" s="96" t="n">
        <v>0.96</v>
      </c>
      <c r="U552" s="96" t="n">
        <v>0.78</v>
      </c>
      <c r="V552" s="103" t="n">
        <v>0.76</v>
      </c>
      <c r="W552" s="102" t="n">
        <v>5</v>
      </c>
      <c r="X552" s="93" t="n"/>
      <c r="Y552" s="91" t="inlineStr">
        <is>
          <t>None</t>
        </is>
      </c>
      <c r="Z552" s="99" t="n">
        <v>37.97</v>
      </c>
      <c r="AA552" s="96" t="n">
        <v>0.8</v>
      </c>
      <c r="AB552" s="96" t="n">
        <v>0.83</v>
      </c>
      <c r="AC552" s="96" t="n">
        <v>0.88</v>
      </c>
      <c r="AD552" s="96" t="n">
        <v>0.82</v>
      </c>
      <c r="AE552" s="96" t="n">
        <v>0.72</v>
      </c>
      <c r="AF552" s="103" t="n">
        <v>1.09</v>
      </c>
      <c r="AG552" s="91" t="inlineStr">
        <is>
          <t>Normal</t>
        </is>
      </c>
      <c r="AH552" s="100" t="n">
        <v>0</v>
      </c>
      <c r="AI552" s="101" t="n">
        <v>0</v>
      </c>
      <c r="AJ552" s="92" t="inlineStr">
        <is>
          <t>N</t>
        </is>
      </c>
      <c r="AK552" s="96" t="n"/>
      <c r="AL552" s="91" t="inlineStr">
        <is>
          <t>n/a</t>
        </is>
      </c>
      <c r="AM552" s="93" t="n"/>
      <c r="AN552" s="92" t="inlineStr">
        <is>
          <t>None</t>
        </is>
      </c>
      <c r="AO552" s="102" t="n">
        <v>0</v>
      </c>
      <c r="AP552" s="103" t="n">
        <v>1.72</v>
      </c>
      <c r="AQ552" s="102" t="n">
        <v>84</v>
      </c>
      <c r="AR552" s="91" t="inlineStr">
        <is>
          <t>N</t>
        </is>
      </c>
      <c r="AS552" s="104" t="n">
        <v>-1.09</v>
      </c>
      <c r="AT552" s="92">
        <f>IF(AND(P552="52-wk high",T552&gt;=Settings!$B$7),"Y","N")</f>
        <v/>
      </c>
      <c r="AU552" s="91">
        <f>IF(AND(AD552&gt;=Settings!$B$8,M552&gt;0),"Y","N")</f>
        <v/>
      </c>
      <c r="AV552" s="91">
        <f>IF(OR(AH552&gt;Settings!$B$9,AI552&gt;Settings!$B$9),"Y","N")</f>
        <v/>
      </c>
      <c r="AW552" s="91">
        <f>IF(AJ552&lt;&gt;"Y","n/a",IF(AND(M552&gt;0,AK552&gt;Settings!$B$10),"Y","N"))</f>
        <v/>
      </c>
      <c r="AX552" s="91">
        <f>IF(AO552&gt;=Settings!$B$11,"Y","N")</f>
        <v/>
      </c>
      <c r="AY552" s="99">
        <f>(AT552="Y")+(AU552="Y")+(AV552="Y")+(AW552="Y")+(AX552="Y")</f>
        <v/>
      </c>
      <c r="AZ552" s="94">
        <f>IF(AY552=0,"None",_xlfn.TEXTJOIN(", ",TRUE(),IF(AT552="Y","Breakout",""),IF(AU552="Y","Accumulation",""),IF(AV552="Y","Institutional buying",""),IF(AW552="Y","Long buildup",""),IF(AX552="Y","Momentum leader","")))</f>
        <v/>
      </c>
      <c r="BA552" s="94">
        <f>IF(BW552="","","Passes "&amp;AY552&amp;" of 5 buy-side scans"&amp;IF(G552="Y","; RED FLAG: filter out using Red flag column",""))</f>
        <v/>
      </c>
      <c r="BB552" s="91" t="inlineStr">
        <is>
          <t>None</t>
        </is>
      </c>
      <c r="BC552" s="92" t="inlineStr">
        <is>
          <t>N</t>
        </is>
      </c>
      <c r="BD552" s="94" t="n"/>
      <c r="BE552" s="94" t="n"/>
      <c r="BF552" s="92">
        <f>IF(R552*100000&gt;=Settings!$B$5,"Y","N")</f>
        <v/>
      </c>
      <c r="BG552" s="91">
        <f>IF(F552&gt;Settings!$B$6,"Y","N")</f>
        <v/>
      </c>
      <c r="BH552" s="97" t="n">
        <v>-7.97</v>
      </c>
      <c r="BI552" s="96" t="n">
        <v>3.14</v>
      </c>
      <c r="BJ552" s="96" t="n">
        <v>9.27</v>
      </c>
      <c r="BK552" s="96" t="n">
        <v>5.78</v>
      </c>
      <c r="BL552" s="96" t="n">
        <v>74.06999999999999</v>
      </c>
      <c r="BM552" s="96" t="n">
        <v>19.83</v>
      </c>
      <c r="BN552" s="97" t="n">
        <v>4.66</v>
      </c>
      <c r="BO552" s="96" t="n">
        <v>4.89</v>
      </c>
      <c r="BP552" s="96" t="n">
        <v>7.35</v>
      </c>
      <c r="BQ552" s="96" t="n">
        <v>12.28</v>
      </c>
      <c r="BR552" s="91" t="inlineStr">
        <is>
          <t>Stacked up</t>
        </is>
      </c>
      <c r="BS552" s="91" t="inlineStr">
        <is>
          <t>Bullish cross</t>
        </is>
      </c>
      <c r="BT552" s="96" t="n">
        <v>62.1</v>
      </c>
      <c r="BU552" s="91" t="inlineStr">
        <is>
          <t>N</t>
        </is>
      </c>
      <c r="BV552" s="99">
        <f>IF(OR(BF552&lt;&gt;"Y",BG552&lt;&gt;"Y"),"",(AND(ISNUMBER(BQ552),BQ552&gt;0))+(BR552="Stacked up")+(AND(ISNUMBER(BH552),BH552&gt;=-Settings!$B$17))+(AND(ISNUMBER(BK552),ISNUMBER(BM552),BK552&gt;0,BM552&gt;0))+(AND(ISNUMBER(AQ552),AQ552&gt;=Settings!$B$18))+(AND(ISNUMBER(BT552),BT552&gt;=Settings!$B$19,BT552&lt;=Settings!$B$20))+(AND(ISNUMBER(AS552),AS552&gt;0))+(AND(ISNUMBER(T552),ISNUMBER(M552),T552&gt;=Settings!$B$21,M552&gt;0))+(AND(ISNUMBER(AD552),ISNUMBER(M552),AD552&gt;=Settings!$B$22,M552&gt;0))+(AY552&gt;=1))</f>
        <v/>
      </c>
      <c r="BW552" s="91">
        <f>IF(OR(AY552=0,BF552&lt;&gt;"Y",BG552&lt;&gt;"Y"),"",1+SUMPRODUCT(($A$6:$A$2604=A552)*($AY$6:$AY$2604&gt;0)*($BF$6:$BF$2604="Y")*($BG$6:$BG$2604="Y")*(($AY$6:$AY$2604&gt;AY552)+($AY$6:$AY$2604=AY552)*($AD$6:$AD$2604&gt;AD552))))</f>
        <v/>
      </c>
    </row>
    <row r="553" ht="23.85" customHeight="1" s="55">
      <c r="A553" s="90" t="n">
        <v>46296</v>
      </c>
      <c r="B553" s="91" t="inlineStr">
        <is>
          <t>MANORAMA</t>
        </is>
      </c>
      <c r="C553" s="91" t="inlineStr">
        <is>
          <t>INE00VM01036</t>
        </is>
      </c>
      <c r="D553" s="91" t="inlineStr">
        <is>
          <t>Fast Moving Consumer Goods</t>
        </is>
      </c>
      <c r="E553" s="91" t="inlineStr">
        <is>
          <t>Microcap 250</t>
        </is>
      </c>
      <c r="F553" s="93" t="n">
        <v>11869</v>
      </c>
      <c r="G553" s="92" t="inlineStr">
        <is>
          <t>N</t>
        </is>
      </c>
      <c r="H553" s="94" t="n"/>
      <c r="I553" s="91" t="inlineStr">
        <is>
          <t>N</t>
        </is>
      </c>
      <c r="J553" s="92">
        <f>IF(K553="","N","Y")</f>
        <v/>
      </c>
      <c r="K553" s="94">
        <f>_xlfn.TEXTJOIN("; ",TRUE,IF(P553="52-wk low","52-wk low",""),IF(AND(AD553&gt;=Settings!$B$12,M553&lt;0),"Distribution",""),IF(AND(AJ553="Y",M553&lt;0,AK553&lt;-Settings!$B$13),"Long unwinding",""),IF(AND(AJ553="Y",M553&lt;0,AK553&gt;Settings!$B$13),"Short buildup",""))</f>
        <v/>
      </c>
      <c r="L553" s="95" t="n">
        <v>1880.3</v>
      </c>
      <c r="M553" s="96" t="n">
        <v>1.48</v>
      </c>
      <c r="N553" s="93" t="n">
        <v>258</v>
      </c>
      <c r="O553" s="91" t="inlineStr">
        <is>
          <t>None</t>
        </is>
      </c>
      <c r="P553" s="91" t="inlineStr">
        <is>
          <t>None</t>
        </is>
      </c>
      <c r="Q553" s="97" t="n">
        <v>4.86</v>
      </c>
      <c r="R553" s="96" t="n">
        <v>2.43</v>
      </c>
      <c r="S553" s="96" t="n">
        <v>2.14</v>
      </c>
      <c r="T553" s="96" t="n">
        <v>0.95</v>
      </c>
      <c r="U553" s="96" t="n">
        <v>1.36</v>
      </c>
      <c r="V553" s="103" t="n">
        <v>0.68</v>
      </c>
      <c r="W553" s="102" t="n">
        <v>0</v>
      </c>
      <c r="X553" s="93" t="n"/>
      <c r="Y553" s="91" t="inlineStr">
        <is>
          <t>None</t>
        </is>
      </c>
      <c r="Z553" s="99" t="n">
        <v>41.64</v>
      </c>
      <c r="AA553" s="96" t="n">
        <v>0.88</v>
      </c>
      <c r="AB553" s="96" t="n">
        <v>0.9</v>
      </c>
      <c r="AC553" s="96" t="n">
        <v>2.09</v>
      </c>
      <c r="AD553" s="96" t="n">
        <v>1.64</v>
      </c>
      <c r="AE553" s="96" t="n">
        <v>1.83</v>
      </c>
      <c r="AF553" s="103" t="n">
        <v>1.36</v>
      </c>
      <c r="AG553" s="91" t="inlineStr">
        <is>
          <t>Normal</t>
        </is>
      </c>
      <c r="AH553" s="100" t="n">
        <v>0</v>
      </c>
      <c r="AI553" s="101" t="n">
        <v>0</v>
      </c>
      <c r="AJ553" s="92" t="inlineStr">
        <is>
          <t>N</t>
        </is>
      </c>
      <c r="AK553" s="96" t="n"/>
      <c r="AL553" s="91" t="inlineStr">
        <is>
          <t>n/a</t>
        </is>
      </c>
      <c r="AM553" s="93" t="n"/>
      <c r="AN553" s="92" t="inlineStr">
        <is>
          <t>None</t>
        </is>
      </c>
      <c r="AO553" s="102" t="n">
        <v>0</v>
      </c>
      <c r="AP553" s="103" t="n">
        <v>1.76</v>
      </c>
      <c r="AQ553" s="102" t="n">
        <v>85</v>
      </c>
      <c r="AR553" s="91" t="inlineStr">
        <is>
          <t>N</t>
        </is>
      </c>
      <c r="AS553" s="104" t="n">
        <v>2.11</v>
      </c>
      <c r="AT553" s="92">
        <f>IF(AND(P553="52-wk high",T553&gt;=Settings!$B$7),"Y","N")</f>
        <v/>
      </c>
      <c r="AU553" s="91">
        <f>IF(AND(AD553&gt;=Settings!$B$8,M553&gt;0),"Y","N")</f>
        <v/>
      </c>
      <c r="AV553" s="91">
        <f>IF(OR(AH553&gt;Settings!$B$9,AI553&gt;Settings!$B$9),"Y","N")</f>
        <v/>
      </c>
      <c r="AW553" s="91">
        <f>IF(AJ553&lt;&gt;"Y","n/a",IF(AND(M553&gt;0,AK553&gt;Settings!$B$10),"Y","N"))</f>
        <v/>
      </c>
      <c r="AX553" s="91">
        <f>IF(AO553&gt;=Settings!$B$11,"Y","N")</f>
        <v/>
      </c>
      <c r="AY553" s="99">
        <f>(AT553="Y")+(AU553="Y")+(AV553="Y")+(AW553="Y")+(AX553="Y")</f>
        <v/>
      </c>
      <c r="AZ553" s="94">
        <f>IF(AY553=0,"None",_xlfn.TEXTJOIN(", ",TRUE(),IF(AT553="Y","Breakout",""),IF(AU553="Y","Accumulation",""),IF(AV553="Y","Institutional buying",""),IF(AW553="Y","Long buildup",""),IF(AX553="Y","Momentum leader","")))</f>
        <v/>
      </c>
      <c r="BA553" s="94">
        <f>IF(BW553="","","Passes "&amp;AY553&amp;" of 5 buy-side scans"&amp;IF(G553="Y","; RED FLAG: filter out using Red flag column",""))</f>
        <v/>
      </c>
      <c r="BB553" s="91" t="inlineStr">
        <is>
          <t>None</t>
        </is>
      </c>
      <c r="BC553" s="92" t="inlineStr">
        <is>
          <t>N</t>
        </is>
      </c>
      <c r="BD553" s="94" t="n"/>
      <c r="BE553" s="94" t="n"/>
      <c r="BF553" s="92">
        <f>IF(R553*100000&gt;=Settings!$B$5,"Y","N")</f>
        <v/>
      </c>
      <c r="BG553" s="91">
        <f>IF(F553&gt;Settings!$B$6,"Y","N")</f>
        <v/>
      </c>
      <c r="BH553" s="97" t="n">
        <v>-12.52</v>
      </c>
      <c r="BI553" s="96" t="n">
        <v>-0.13</v>
      </c>
      <c r="BJ553" s="96" t="n">
        <v>2.52</v>
      </c>
      <c r="BK553" s="96" t="n">
        <v>20.15</v>
      </c>
      <c r="BL553" s="96" t="n">
        <v>53.97</v>
      </c>
      <c r="BM553" s="96" t="n">
        <v>32.42</v>
      </c>
      <c r="BN553" s="97" t="n">
        <v>-1.34</v>
      </c>
      <c r="BO553" s="96" t="n">
        <v>2.4</v>
      </c>
      <c r="BP553" s="96" t="n">
        <v>9.369999999999999</v>
      </c>
      <c r="BQ553" s="96" t="n">
        <v>17.53</v>
      </c>
      <c r="BR553" s="91" t="inlineStr">
        <is>
          <t>Mixed</t>
        </is>
      </c>
      <c r="BS553" s="91" t="inlineStr">
        <is>
          <t>None</t>
        </is>
      </c>
      <c r="BT553" s="96" t="n">
        <v>43.9</v>
      </c>
      <c r="BU553" s="91" t="inlineStr">
        <is>
          <t>Y</t>
        </is>
      </c>
      <c r="BV553" s="99">
        <f>IF(OR(BF553&lt;&gt;"Y",BG553&lt;&gt;"Y"),"",(AND(ISNUMBER(BQ553),BQ553&gt;0))+(BR553="Stacked up")+(AND(ISNUMBER(BH553),BH553&gt;=-Settings!$B$17))+(AND(ISNUMBER(BK553),ISNUMBER(BM553),BK553&gt;0,BM553&gt;0))+(AND(ISNUMBER(AQ553),AQ553&gt;=Settings!$B$18))+(AND(ISNUMBER(BT553),BT553&gt;=Settings!$B$19,BT553&lt;=Settings!$B$20))+(AND(ISNUMBER(AS553),AS553&gt;0))+(AND(ISNUMBER(T553),ISNUMBER(M553),T553&gt;=Settings!$B$21,M553&gt;0))+(AND(ISNUMBER(AD553),ISNUMBER(M553),AD553&gt;=Settings!$B$22,M553&gt;0))+(AY553&gt;=1))</f>
        <v/>
      </c>
      <c r="BW553" s="91">
        <f>IF(OR(AY553=0,BF553&lt;&gt;"Y",BG553&lt;&gt;"Y"),"",1+SUMPRODUCT(($A$6:$A$2604=A553)*($AY$6:$AY$2604&gt;0)*($BF$6:$BF$2604="Y")*($BG$6:$BG$2604="Y")*(($AY$6:$AY$2604&gt;AY553)+($AY$6:$AY$2604=AY553)*($AD$6:$AD$2604&gt;AD553))))</f>
        <v/>
      </c>
    </row>
    <row r="554" ht="23.85" customHeight="1" s="55">
      <c r="A554" s="90" t="n">
        <v>46296</v>
      </c>
      <c r="B554" s="91" t="inlineStr">
        <is>
          <t>PARKHOSPS</t>
        </is>
      </c>
      <c r="C554" s="91" t="inlineStr">
        <is>
          <t>INE119201023</t>
        </is>
      </c>
      <c r="D554" s="91" t="inlineStr">
        <is>
          <t>Healthcare</t>
        </is>
      </c>
      <c r="E554" s="91" t="inlineStr">
        <is>
          <t>Microcap 250</t>
        </is>
      </c>
      <c r="F554" s="93" t="n">
        <v>11697</v>
      </c>
      <c r="G554" s="92" t="inlineStr">
        <is>
          <t>N</t>
        </is>
      </c>
      <c r="H554" s="94" t="n"/>
      <c r="I554" s="91" t="inlineStr">
        <is>
          <t>N</t>
        </is>
      </c>
      <c r="J554" s="92">
        <f>IF(K554="","N","Y")</f>
        <v/>
      </c>
      <c r="K554" s="94">
        <f>_xlfn.TEXTJOIN("; ",TRUE,IF(P554="52-wk low","52-wk low",""),IF(AND(AD554&gt;=Settings!$B$12,M554&lt;0),"Distribution",""),IF(AND(AJ554="Y",M554&lt;0,AK554&lt;-Settings!$B$13),"Long unwinding",""),IF(AND(AJ554="Y",M554&lt;0,AK554&gt;Settings!$B$13),"Short buildup",""))</f>
        <v/>
      </c>
      <c r="L554" s="95" t="n">
        <v>270.8</v>
      </c>
      <c r="M554" s="96" t="n">
        <v>-1.51</v>
      </c>
      <c r="N554" s="93" t="n">
        <v>1334</v>
      </c>
      <c r="O554" s="91" t="inlineStr">
        <is>
          <t>None</t>
        </is>
      </c>
      <c r="P554" s="91" t="inlineStr">
        <is>
          <t>None</t>
        </is>
      </c>
      <c r="Q554" s="97" t="n">
        <v>4.36</v>
      </c>
      <c r="R554" s="96" t="n">
        <v>5.58</v>
      </c>
      <c r="S554" s="96" t="n">
        <v>0.78</v>
      </c>
      <c r="T554" s="96" t="n">
        <v>0.74</v>
      </c>
      <c r="U554" s="96" t="n">
        <v>0.54</v>
      </c>
      <c r="V554" s="103" t="n">
        <v>0.7</v>
      </c>
      <c r="W554" s="102" t="n">
        <v>5</v>
      </c>
      <c r="X554" s="93" t="n"/>
      <c r="Y554" s="91" t="inlineStr">
        <is>
          <t>None</t>
        </is>
      </c>
      <c r="Z554" s="99" t="n">
        <v>49.2</v>
      </c>
      <c r="AA554" s="96" t="n">
        <v>0.91</v>
      </c>
      <c r="AB554" s="96" t="n">
        <v>0.91</v>
      </c>
      <c r="AC554" s="96" t="n">
        <v>0.72</v>
      </c>
      <c r="AD554" s="96" t="n">
        <v>0.7</v>
      </c>
      <c r="AE554" s="96" t="n">
        <v>0.53</v>
      </c>
      <c r="AF554" s="103" t="n">
        <v>1.06</v>
      </c>
      <c r="AG554" s="91" t="inlineStr">
        <is>
          <t>Normal</t>
        </is>
      </c>
      <c r="AH554" s="100" t="n">
        <v>0</v>
      </c>
      <c r="AI554" s="101" t="n">
        <v>0</v>
      </c>
      <c r="AJ554" s="92" t="inlineStr">
        <is>
          <t>N</t>
        </is>
      </c>
      <c r="AK554" s="96" t="n"/>
      <c r="AL554" s="91" t="inlineStr">
        <is>
          <t>n/a</t>
        </is>
      </c>
      <c r="AM554" s="93" t="n"/>
      <c r="AN554" s="92" t="inlineStr">
        <is>
          <t>None</t>
        </is>
      </c>
      <c r="AO554" s="102" t="n">
        <v>0</v>
      </c>
      <c r="AP554" s="103" t="n"/>
      <c r="AQ554" s="102" t="n"/>
      <c r="AR554" s="91" t="inlineStr">
        <is>
          <t>N</t>
        </is>
      </c>
      <c r="AS554" s="104" t="n">
        <v>3.79</v>
      </c>
      <c r="AT554" s="92">
        <f>IF(AND(P554="52-wk high",T554&gt;=Settings!$B$7),"Y","N")</f>
        <v/>
      </c>
      <c r="AU554" s="91">
        <f>IF(AND(AD554&gt;=Settings!$B$8,M554&gt;0),"Y","N")</f>
        <v/>
      </c>
      <c r="AV554" s="91">
        <f>IF(OR(AH554&gt;Settings!$B$9,AI554&gt;Settings!$B$9),"Y","N")</f>
        <v/>
      </c>
      <c r="AW554" s="91">
        <f>IF(AJ554&lt;&gt;"Y","n/a",IF(AND(M554&gt;0,AK554&gt;Settings!$B$10),"Y","N"))</f>
        <v/>
      </c>
      <c r="AX554" s="91">
        <f>IF(AO554&gt;=Settings!$B$11,"Y","N")</f>
        <v/>
      </c>
      <c r="AY554" s="99">
        <f>(AT554="Y")+(AU554="Y")+(AV554="Y")+(AW554="Y")+(AX554="Y")</f>
        <v/>
      </c>
      <c r="AZ554" s="94">
        <f>IF(AY554=0,"None",_xlfn.TEXTJOIN(", ",TRUE(),IF(AT554="Y","Breakout",""),IF(AU554="Y","Accumulation",""),IF(AV554="Y","Institutional buying",""),IF(AW554="Y","Long buildup",""),IF(AX554="Y","Momentum leader","")))</f>
        <v/>
      </c>
      <c r="BA554" s="94">
        <f>IF(BW554="","","Passes "&amp;AY554&amp;" of 5 buy-side scans"&amp;IF(G554="Y","; RED FLAG: filter out using Red flag column",""))</f>
        <v/>
      </c>
      <c r="BB554" s="91" t="inlineStr">
        <is>
          <t>None</t>
        </is>
      </c>
      <c r="BC554" s="92" t="inlineStr">
        <is>
          <t>N</t>
        </is>
      </c>
      <c r="BD554" s="94" t="n"/>
      <c r="BE554" s="94" t="n"/>
      <c r="BF554" s="92">
        <f>IF(R554*100000&gt;=Settings!$B$5,"Y","N")</f>
        <v/>
      </c>
      <c r="BG554" s="91">
        <f>IF(F554&gt;Settings!$B$6,"Y","N")</f>
        <v/>
      </c>
      <c r="BH554" s="97" t="n">
        <v>-11.21</v>
      </c>
      <c r="BI554" s="96" t="n">
        <v>-4.98</v>
      </c>
      <c r="BJ554" s="96" t="n">
        <v>-3.46</v>
      </c>
      <c r="BK554" s="96" t="n">
        <v>-8.31</v>
      </c>
      <c r="BL554" s="96" t="n">
        <v>36.75</v>
      </c>
      <c r="BM554" s="96" t="n"/>
      <c r="BN554" s="97" t="n">
        <v>-3.34</v>
      </c>
      <c r="BO554" s="96" t="n">
        <v>-3.3</v>
      </c>
      <c r="BP554" s="96" t="n">
        <v>0.63</v>
      </c>
      <c r="BQ554" s="96" t="n"/>
      <c r="BR554" s="91" t="n"/>
      <c r="BS554" s="91" t="inlineStr">
        <is>
          <t>None</t>
        </is>
      </c>
      <c r="BT554" s="96" t="n">
        <v>29</v>
      </c>
      <c r="BU554" s="91" t="n"/>
      <c r="BV554" s="99">
        <f>IF(OR(BF554&lt;&gt;"Y",BG554&lt;&gt;"Y"),"",(AND(ISNUMBER(BQ554),BQ554&gt;0))+(BR554="Stacked up")+(AND(ISNUMBER(BH554),BH554&gt;=-Settings!$B$17))+(AND(ISNUMBER(BK554),ISNUMBER(BM554),BK554&gt;0,BM554&gt;0))+(AND(ISNUMBER(AQ554),AQ554&gt;=Settings!$B$18))+(AND(ISNUMBER(BT554),BT554&gt;=Settings!$B$19,BT554&lt;=Settings!$B$20))+(AND(ISNUMBER(AS554),AS554&gt;0))+(AND(ISNUMBER(T554),ISNUMBER(M554),T554&gt;=Settings!$B$21,M554&gt;0))+(AND(ISNUMBER(AD554),ISNUMBER(M554),AD554&gt;=Settings!$B$22,M554&gt;0))+(AY554&gt;=1))</f>
        <v/>
      </c>
      <c r="BW554" s="91">
        <f>IF(OR(AY554=0,BF554&lt;&gt;"Y",BG554&lt;&gt;"Y"),"",1+SUMPRODUCT(($A$6:$A$2604=A554)*($AY$6:$AY$2604&gt;0)*($BF$6:$BF$2604="Y")*($BG$6:$BG$2604="Y")*(($AY$6:$AY$2604&gt;AY554)+($AY$6:$AY$2604=AY554)*($AD$6:$AD$2604&gt;AD554))))</f>
        <v/>
      </c>
    </row>
    <row r="555" ht="23.85" customHeight="1" s="55">
      <c r="A555" s="90" t="n">
        <v>46296</v>
      </c>
      <c r="B555" s="91" t="inlineStr">
        <is>
          <t>PGIL</t>
        </is>
      </c>
      <c r="C555" s="91" t="inlineStr">
        <is>
          <t>INE940H01022</t>
        </is>
      </c>
      <c r="D555" s="91" t="inlineStr">
        <is>
          <t>Textiles</t>
        </is>
      </c>
      <c r="E555" s="91" t="inlineStr">
        <is>
          <t>Microcap 250</t>
        </is>
      </c>
      <c r="F555" s="93" t="n">
        <v>11668</v>
      </c>
      <c r="G555" s="92" t="inlineStr">
        <is>
          <t>N</t>
        </is>
      </c>
      <c r="H555" s="94" t="n"/>
      <c r="I555" s="91" t="inlineStr">
        <is>
          <t>N</t>
        </is>
      </c>
      <c r="J555" s="92">
        <f>IF(K555="","N","Y")</f>
        <v/>
      </c>
      <c r="K555" s="94">
        <f>_xlfn.TEXTJOIN("; ",TRUE,IF(P555="52-wk low","52-wk low",""),IF(AND(AD555&gt;=Settings!$B$12,M555&lt;0),"Distribution",""),IF(AND(AJ555="Y",M555&lt;0,AK555&lt;-Settings!$B$13),"Long unwinding",""),IF(AND(AJ555="Y",M555&lt;0,AK555&gt;Settings!$B$13),"Short buildup",""))</f>
        <v/>
      </c>
      <c r="L555" s="95" t="n">
        <v>1263</v>
      </c>
      <c r="M555" s="96" t="n">
        <v>-1.49</v>
      </c>
      <c r="N555" s="93" t="n">
        <v>1315</v>
      </c>
      <c r="O555" s="91" t="inlineStr">
        <is>
          <t>None</t>
        </is>
      </c>
      <c r="P555" s="91" t="inlineStr">
        <is>
          <t>None</t>
        </is>
      </c>
      <c r="Q555" s="97" t="n">
        <v>1.16</v>
      </c>
      <c r="R555" s="96" t="n">
        <v>2.11</v>
      </c>
      <c r="S555" s="96" t="n">
        <v>0.55</v>
      </c>
      <c r="T555" s="96" t="n">
        <v>0.63</v>
      </c>
      <c r="U555" s="96" t="n">
        <v>0.65</v>
      </c>
      <c r="V555" s="103" t="n">
        <v>1.18</v>
      </c>
      <c r="W555" s="102" t="n">
        <v>8</v>
      </c>
      <c r="X555" s="93" t="n"/>
      <c r="Y555" s="91" t="inlineStr">
        <is>
          <t>None</t>
        </is>
      </c>
      <c r="Z555" s="99" t="n">
        <v>50.39</v>
      </c>
      <c r="AA555" s="96" t="n">
        <v>1.29</v>
      </c>
      <c r="AB555" s="96" t="n">
        <v>1.22</v>
      </c>
      <c r="AC555" s="96" t="n">
        <v>0.88</v>
      </c>
      <c r="AD555" s="96" t="n">
        <v>1.08</v>
      </c>
      <c r="AE555" s="96" t="n">
        <v>1.21</v>
      </c>
      <c r="AF555" s="103" t="n">
        <v>1.18</v>
      </c>
      <c r="AG555" s="91" t="inlineStr">
        <is>
          <t>Normal</t>
        </is>
      </c>
      <c r="AH555" s="100" t="n">
        <v>0</v>
      </c>
      <c r="AI555" s="101" t="n">
        <v>0</v>
      </c>
      <c r="AJ555" s="92" t="inlineStr">
        <is>
          <t>N</t>
        </is>
      </c>
      <c r="AK555" s="96" t="n"/>
      <c r="AL555" s="91" t="inlineStr">
        <is>
          <t>n/a</t>
        </is>
      </c>
      <c r="AM555" s="93" t="n"/>
      <c r="AN555" s="92" t="inlineStr">
        <is>
          <t>None</t>
        </is>
      </c>
      <c r="AO555" s="102" t="n">
        <v>0</v>
      </c>
      <c r="AP555" s="103" t="n">
        <v>0.77</v>
      </c>
      <c r="AQ555" s="102" t="n">
        <v>46</v>
      </c>
      <c r="AR555" s="91" t="inlineStr">
        <is>
          <t>N</t>
        </is>
      </c>
      <c r="AS555" s="104" t="n">
        <v>-0.53</v>
      </c>
      <c r="AT555" s="92">
        <f>IF(AND(P555="52-wk high",T555&gt;=Settings!$B$7),"Y","N")</f>
        <v/>
      </c>
      <c r="AU555" s="91">
        <f>IF(AND(AD555&gt;=Settings!$B$8,M555&gt;0),"Y","N")</f>
        <v/>
      </c>
      <c r="AV555" s="91">
        <f>IF(OR(AH555&gt;Settings!$B$9,AI555&gt;Settings!$B$9),"Y","N")</f>
        <v/>
      </c>
      <c r="AW555" s="91">
        <f>IF(AJ555&lt;&gt;"Y","n/a",IF(AND(M555&gt;0,AK555&gt;Settings!$B$10),"Y","N"))</f>
        <v/>
      </c>
      <c r="AX555" s="91">
        <f>IF(AO555&gt;=Settings!$B$11,"Y","N")</f>
        <v/>
      </c>
      <c r="AY555" s="99">
        <f>(AT555="Y")+(AU555="Y")+(AV555="Y")+(AW555="Y")+(AX555="Y")</f>
        <v/>
      </c>
      <c r="AZ555" s="94">
        <f>IF(AY555=0,"None",_xlfn.TEXTJOIN(", ",TRUE(),IF(AT555="Y","Breakout",""),IF(AU555="Y","Accumulation",""),IF(AV555="Y","Institutional buying",""),IF(AW555="Y","Long buildup",""),IF(AX555="Y","Momentum leader","")))</f>
        <v/>
      </c>
      <c r="BA555" s="94">
        <f>IF(BW555="","","Passes "&amp;AY555&amp;" of 5 buy-side scans"&amp;IF(G555="Y","; RED FLAG: filter out using Red flag column",""))</f>
        <v/>
      </c>
      <c r="BB555" s="91" t="inlineStr">
        <is>
          <t>None</t>
        </is>
      </c>
      <c r="BC555" s="92" t="inlineStr">
        <is>
          <t>Y</t>
        </is>
      </c>
      <c r="BD555" s="94" t="inlineStr">
        <is>
          <t>&gt;100% move in 365 days</t>
        </is>
      </c>
      <c r="BE555" s="94" t="inlineStr">
        <is>
          <t>BONUS 1:1, ex 11-Sep-2026</t>
        </is>
      </c>
      <c r="BF555" s="92">
        <f>IF(R555*100000&gt;=Settings!$B$5,"Y","N")</f>
        <v/>
      </c>
      <c r="BG555" s="91">
        <f>IF(F555&gt;Settings!$B$6,"Y","N")</f>
        <v/>
      </c>
      <c r="BH555" s="97" t="n">
        <v>-6.99</v>
      </c>
      <c r="BI555" s="96" t="n">
        <v>-0.83</v>
      </c>
      <c r="BJ555" s="96" t="n">
        <v>-46.21</v>
      </c>
      <c r="BK555" s="96" t="n">
        <v>-39.51</v>
      </c>
      <c r="BL555" s="96" t="n">
        <v>-13.09</v>
      </c>
      <c r="BM555" s="96" t="n">
        <v>0.22</v>
      </c>
      <c r="BN555" s="97" t="n">
        <v>-16.43</v>
      </c>
      <c r="BO555" s="96" t="n">
        <v>-29.32</v>
      </c>
      <c r="BP555" s="96" t="n">
        <v>-30.96</v>
      </c>
      <c r="BQ555" s="96" t="n">
        <v>-27.75</v>
      </c>
      <c r="BR555" s="91" t="inlineStr">
        <is>
          <t>Mixed</t>
        </is>
      </c>
      <c r="BS555" s="91" t="inlineStr">
        <is>
          <t>None</t>
        </is>
      </c>
      <c r="BT555" s="96" t="n">
        <v>31.3</v>
      </c>
      <c r="BU555" s="91" t="inlineStr">
        <is>
          <t>N</t>
        </is>
      </c>
      <c r="BV555" s="99">
        <f>IF(OR(BF555&lt;&gt;"Y",BG555&lt;&gt;"Y"),"",(AND(ISNUMBER(BQ555),BQ555&gt;0))+(BR555="Stacked up")+(AND(ISNUMBER(BH555),BH555&gt;=-Settings!$B$17))+(AND(ISNUMBER(BK555),ISNUMBER(BM555),BK555&gt;0,BM555&gt;0))+(AND(ISNUMBER(AQ555),AQ555&gt;=Settings!$B$18))+(AND(ISNUMBER(BT555),BT555&gt;=Settings!$B$19,BT555&lt;=Settings!$B$20))+(AND(ISNUMBER(AS555),AS555&gt;0))+(AND(ISNUMBER(T555),ISNUMBER(M555),T555&gt;=Settings!$B$21,M555&gt;0))+(AND(ISNUMBER(AD555),ISNUMBER(M555),AD555&gt;=Settings!$B$22,M555&gt;0))+(AY555&gt;=1))</f>
        <v/>
      </c>
      <c r="BW555" s="91">
        <f>IF(OR(AY555=0,BF555&lt;&gt;"Y",BG555&lt;&gt;"Y"),"",1+SUMPRODUCT(($A$6:$A$2604=A555)*($AY$6:$AY$2604&gt;0)*($BF$6:$BF$2604="Y")*($BG$6:$BG$2604="Y")*(($AY$6:$AY$2604&gt;AY555)+($AY$6:$AY$2604=AY555)*($AD$6:$AD$2604&gt;AD555))))</f>
        <v/>
      </c>
    </row>
    <row r="556" ht="23.85" customHeight="1" s="55">
      <c r="A556" s="90" t="n">
        <v>46296</v>
      </c>
      <c r="B556" s="91" t="inlineStr">
        <is>
          <t>LOTUSDEV</t>
        </is>
      </c>
      <c r="C556" s="91" t="inlineStr">
        <is>
          <t>INE0V9Q01010</t>
        </is>
      </c>
      <c r="D556" s="91" t="inlineStr">
        <is>
          <t>Realty</t>
        </is>
      </c>
      <c r="E556" s="91" t="inlineStr">
        <is>
          <t>Microcap 250</t>
        </is>
      </c>
      <c r="F556" s="93" t="n">
        <v>11244</v>
      </c>
      <c r="G556" s="92" t="inlineStr">
        <is>
          <t>Y</t>
        </is>
      </c>
      <c r="H556" s="94" t="inlineStr">
        <is>
          <t>T2T (BE series)</t>
        </is>
      </c>
      <c r="I556" s="91" t="inlineStr">
        <is>
          <t>Y</t>
        </is>
      </c>
      <c r="J556" s="92">
        <f>IF(K556="","N","Y")</f>
        <v/>
      </c>
      <c r="K556" s="94">
        <f>_xlfn.TEXTJOIN("; ",TRUE,IF(P556="52-wk low","52-wk low",""),IF(AND(AD556&gt;=Settings!$B$12,M556&lt;0),"Distribution",""),IF(AND(AJ556="Y",M556&lt;0,AK556&lt;-Settings!$B$13),"Long unwinding",""),IF(AND(AJ556="Y",M556&lt;0,AK556&gt;Settings!$B$13),"Short buildup",""))</f>
        <v/>
      </c>
      <c r="L556" s="95" t="n">
        <v>230.07</v>
      </c>
      <c r="M556" s="96" t="n">
        <v>2.47</v>
      </c>
      <c r="N556" s="93" t="n">
        <v>155</v>
      </c>
      <c r="O556" s="91" t="inlineStr">
        <is>
          <t>None</t>
        </is>
      </c>
      <c r="P556" s="91" t="inlineStr">
        <is>
          <t>52-wk high</t>
        </is>
      </c>
      <c r="Q556" s="97" t="n">
        <v>16.85</v>
      </c>
      <c r="R556" s="96" t="n">
        <v>18.24</v>
      </c>
      <c r="S556" s="96" t="n">
        <v>0.95</v>
      </c>
      <c r="T556" s="96" t="n">
        <v>0.54</v>
      </c>
      <c r="U556" s="96" t="n">
        <v>0.89</v>
      </c>
      <c r="V556" s="103" t="n">
        <v>0.96</v>
      </c>
      <c r="W556" s="102" t="n">
        <v>1</v>
      </c>
      <c r="X556" s="93" t="n"/>
      <c r="Y556" s="91" t="inlineStr">
        <is>
          <t>None</t>
        </is>
      </c>
      <c r="Z556" s="99" t="n"/>
      <c r="AA556" s="96" t="n"/>
      <c r="AB556" s="96" t="n"/>
      <c r="AC556" s="96" t="n"/>
      <c r="AD556" s="96" t="n"/>
      <c r="AE556" s="96" t="n"/>
      <c r="AF556" s="103" t="n"/>
      <c r="AG556" s="91" t="inlineStr">
        <is>
          <t>No delivery data</t>
        </is>
      </c>
      <c r="AH556" s="100" t="n">
        <v>0</v>
      </c>
      <c r="AI556" s="101" t="n">
        <v>0</v>
      </c>
      <c r="AJ556" s="92" t="inlineStr">
        <is>
          <t>N</t>
        </is>
      </c>
      <c r="AK556" s="96" t="n"/>
      <c r="AL556" s="91" t="inlineStr">
        <is>
          <t>n/a</t>
        </is>
      </c>
      <c r="AM556" s="93" t="n"/>
      <c r="AN556" s="92" t="inlineStr">
        <is>
          <t>None</t>
        </is>
      </c>
      <c r="AO556" s="102" t="n">
        <v>0</v>
      </c>
      <c r="AP556" s="103" t="n">
        <v>2.23</v>
      </c>
      <c r="AQ556" s="102" t="n">
        <v>92</v>
      </c>
      <c r="AR556" s="91" t="inlineStr">
        <is>
          <t>N</t>
        </is>
      </c>
      <c r="AS556" s="104" t="n">
        <v>2.36</v>
      </c>
      <c r="AT556" s="92">
        <f>IF(AND(P556="52-wk high",T556&gt;=Settings!$B$7),"Y","N")</f>
        <v/>
      </c>
      <c r="AU556" s="91">
        <f>IF(AND(AD556&gt;=Settings!$B$8,M556&gt;0),"Y","N")</f>
        <v/>
      </c>
      <c r="AV556" s="91">
        <f>IF(OR(AH556&gt;Settings!$B$9,AI556&gt;Settings!$B$9),"Y","N")</f>
        <v/>
      </c>
      <c r="AW556" s="91">
        <f>IF(AJ556&lt;&gt;"Y","n/a",IF(AND(M556&gt;0,AK556&gt;Settings!$B$10),"Y","N"))</f>
        <v/>
      </c>
      <c r="AX556" s="91">
        <f>IF(AO556&gt;=Settings!$B$11,"Y","N")</f>
        <v/>
      </c>
      <c r="AY556" s="99">
        <f>(AT556="Y")+(AU556="Y")+(AV556="Y")+(AW556="Y")+(AX556="Y")</f>
        <v/>
      </c>
      <c r="AZ556" s="94">
        <f>IF(AY556=0,"None",_xlfn.TEXTJOIN(", ",TRUE(),IF(AT556="Y","Breakout",""),IF(AU556="Y","Accumulation",""),IF(AV556="Y","Institutional buying",""),IF(AW556="Y","Long buildup",""),IF(AX556="Y","Momentum leader","")))</f>
        <v/>
      </c>
      <c r="BA556" s="94">
        <f>IF(BW556="","","Passes "&amp;AY556&amp;" of 5 buy-side scans"&amp;IF(G556="Y","; RED FLAG: filter out using Red flag column",""))</f>
        <v/>
      </c>
      <c r="BB556" s="91" t="inlineStr">
        <is>
          <t>Upper</t>
        </is>
      </c>
      <c r="BC556" s="92" t="inlineStr">
        <is>
          <t>N</t>
        </is>
      </c>
      <c r="BD556" s="94" t="n"/>
      <c r="BE556" s="94" t="n"/>
      <c r="BF556" s="92">
        <f>IF(R556*100000&gt;=Settings!$B$5,"Y","N")</f>
        <v/>
      </c>
      <c r="BG556" s="91">
        <f>IF(F556&gt;Settings!$B$6,"Y","N")</f>
        <v/>
      </c>
      <c r="BH556" s="97" t="n">
        <v>1.8</v>
      </c>
      <c r="BI556" s="96" t="n">
        <v>5.03</v>
      </c>
      <c r="BJ556" s="96" t="n">
        <v>28.4</v>
      </c>
      <c r="BK556" s="96" t="n">
        <v>53.94</v>
      </c>
      <c r="BL556" s="96" t="n">
        <v>104.42</v>
      </c>
      <c r="BM556" s="96" t="n">
        <v>20.24</v>
      </c>
      <c r="BN556" s="97" t="n">
        <v>9.380000000000001</v>
      </c>
      <c r="BO556" s="96" t="n">
        <v>19.19</v>
      </c>
      <c r="BP556" s="96" t="n">
        <v>29.85</v>
      </c>
      <c r="BQ556" s="96" t="n">
        <v>36.47</v>
      </c>
      <c r="BR556" s="91" t="inlineStr">
        <is>
          <t>Stacked up</t>
        </is>
      </c>
      <c r="BS556" s="91" t="inlineStr">
        <is>
          <t>None</t>
        </is>
      </c>
      <c r="BT556" s="96" t="n">
        <v>70.59999999999999</v>
      </c>
      <c r="BU556" s="91" t="inlineStr">
        <is>
          <t>N</t>
        </is>
      </c>
      <c r="BV556" s="99">
        <f>IF(OR(BF556&lt;&gt;"Y",BG556&lt;&gt;"Y"),"",(AND(ISNUMBER(BQ556),BQ556&gt;0))+(BR556="Stacked up")+(AND(ISNUMBER(BH556),BH556&gt;=-Settings!$B$17))+(AND(ISNUMBER(BK556),ISNUMBER(BM556),BK556&gt;0,BM556&gt;0))+(AND(ISNUMBER(AQ556),AQ556&gt;=Settings!$B$18))+(AND(ISNUMBER(BT556),BT556&gt;=Settings!$B$19,BT556&lt;=Settings!$B$20))+(AND(ISNUMBER(AS556),AS556&gt;0))+(AND(ISNUMBER(T556),ISNUMBER(M556),T556&gt;=Settings!$B$21,M556&gt;0))+(AND(ISNUMBER(AD556),ISNUMBER(M556),AD556&gt;=Settings!$B$22,M556&gt;0))+(AY556&gt;=1))</f>
        <v/>
      </c>
      <c r="BW556" s="91">
        <f>IF(OR(AY556=0,BF556&lt;&gt;"Y",BG556&lt;&gt;"Y"),"",1+SUMPRODUCT(($A$6:$A$2604=A556)*($AY$6:$AY$2604&gt;0)*($BF$6:$BF$2604="Y")*($BG$6:$BG$2604="Y")*(($AY$6:$AY$2604&gt;AY556)+($AY$6:$AY$2604=AY556)*($AD$6:$AD$2604&gt;AD556))))</f>
        <v/>
      </c>
    </row>
    <row r="557" ht="23.85" customHeight="1" s="55">
      <c r="A557" s="90" t="n">
        <v>46296</v>
      </c>
      <c r="B557" s="91" t="inlineStr">
        <is>
          <t>METROPOLIS</t>
        </is>
      </c>
      <c r="C557" s="91" t="inlineStr">
        <is>
          <t>INE112L01020</t>
        </is>
      </c>
      <c r="D557" s="91" t="inlineStr">
        <is>
          <t>Healthcare</t>
        </is>
      </c>
      <c r="E557" s="91" t="inlineStr">
        <is>
          <t>Microcap 250</t>
        </is>
      </c>
      <c r="F557" s="93" t="n">
        <v>11155</v>
      </c>
      <c r="G557" s="92" t="inlineStr">
        <is>
          <t>N</t>
        </is>
      </c>
      <c r="H557" s="94" t="n"/>
      <c r="I557" s="91" t="inlineStr">
        <is>
          <t>N</t>
        </is>
      </c>
      <c r="J557" s="92">
        <f>IF(K557="","N","Y")</f>
        <v/>
      </c>
      <c r="K557" s="94">
        <f>_xlfn.TEXTJOIN("; ",TRUE,IF(P557="52-wk low","52-wk low",""),IF(AND(AD557&gt;=Settings!$B$12,M557&lt;0),"Distribution",""),IF(AND(AJ557="Y",M557&lt;0,AK557&lt;-Settings!$B$13),"Long unwinding",""),IF(AND(AJ557="Y",M557&lt;0,AK557&gt;Settings!$B$13),"Short buildup",""))</f>
        <v/>
      </c>
      <c r="L557" s="95" t="n">
        <v>537.9</v>
      </c>
      <c r="M557" s="96" t="n">
        <v>-0.7</v>
      </c>
      <c r="N557" s="93" t="n">
        <v>882</v>
      </c>
      <c r="O557" s="91" t="inlineStr">
        <is>
          <t>None</t>
        </is>
      </c>
      <c r="P557" s="91" t="inlineStr">
        <is>
          <t>None</t>
        </is>
      </c>
      <c r="Q557" s="97" t="n">
        <v>4.46</v>
      </c>
      <c r="R557" s="96" t="n">
        <v>2.35</v>
      </c>
      <c r="S557" s="96" t="n">
        <v>2.04</v>
      </c>
      <c r="T557" s="96" t="n">
        <v>1.72</v>
      </c>
      <c r="U557" s="96" t="n">
        <v>1.48</v>
      </c>
      <c r="V557" s="103" t="n">
        <v>0.79</v>
      </c>
      <c r="W557" s="102" t="n">
        <v>3</v>
      </c>
      <c r="X557" s="93" t="n">
        <v>138</v>
      </c>
      <c r="Y557" s="91" t="inlineStr">
        <is>
          <t>None</t>
        </is>
      </c>
      <c r="Z557" s="99" t="n">
        <v>65.55</v>
      </c>
      <c r="AA557" s="96" t="n">
        <v>1.19</v>
      </c>
      <c r="AB557" s="96" t="n">
        <v>1.19</v>
      </c>
      <c r="AC557" s="96" t="n">
        <v>2.34</v>
      </c>
      <c r="AD557" s="96" t="n">
        <v>2.03</v>
      </c>
      <c r="AE557" s="96" t="n">
        <v>1.93</v>
      </c>
      <c r="AF557" s="103" t="n">
        <v>1.15</v>
      </c>
      <c r="AG557" s="91" t="inlineStr">
        <is>
          <t>Normal</t>
        </is>
      </c>
      <c r="AH557" s="100" t="n">
        <v>0</v>
      </c>
      <c r="AI557" s="101" t="n">
        <v>0</v>
      </c>
      <c r="AJ557" s="92" t="inlineStr">
        <is>
          <t>N</t>
        </is>
      </c>
      <c r="AK557" s="96" t="n"/>
      <c r="AL557" s="91" t="inlineStr">
        <is>
          <t>n/a</t>
        </is>
      </c>
      <c r="AM557" s="93" t="n"/>
      <c r="AN557" s="92" t="inlineStr">
        <is>
          <t>None</t>
        </is>
      </c>
      <c r="AO557" s="102" t="n">
        <v>0</v>
      </c>
      <c r="AP557" s="103" t="n">
        <v>0.74</v>
      </c>
      <c r="AQ557" s="102" t="n">
        <v>43</v>
      </c>
      <c r="AR557" s="91" t="inlineStr">
        <is>
          <t>N</t>
        </is>
      </c>
      <c r="AS557" s="104" t="n">
        <v>3.79</v>
      </c>
      <c r="AT557" s="92">
        <f>IF(AND(P557="52-wk high",T557&gt;=Settings!$B$7),"Y","N")</f>
        <v/>
      </c>
      <c r="AU557" s="91">
        <f>IF(AND(AD557&gt;=Settings!$B$8,M557&gt;0),"Y","N")</f>
        <v/>
      </c>
      <c r="AV557" s="91">
        <f>IF(OR(AH557&gt;Settings!$B$9,AI557&gt;Settings!$B$9),"Y","N")</f>
        <v/>
      </c>
      <c r="AW557" s="91">
        <f>IF(AJ557&lt;&gt;"Y","n/a",IF(AND(M557&gt;0,AK557&gt;Settings!$B$10),"Y","N"))</f>
        <v/>
      </c>
      <c r="AX557" s="91">
        <f>IF(AO557&gt;=Settings!$B$11,"Y","N")</f>
        <v/>
      </c>
      <c r="AY557" s="99">
        <f>(AT557="Y")+(AU557="Y")+(AV557="Y")+(AW557="Y")+(AX557="Y")</f>
        <v/>
      </c>
      <c r="AZ557" s="94">
        <f>IF(AY557=0,"None",_xlfn.TEXTJOIN(", ",TRUE(),IF(AT557="Y","Breakout",""),IF(AU557="Y","Accumulation",""),IF(AV557="Y","Institutional buying",""),IF(AW557="Y","Long buildup",""),IF(AX557="Y","Momentum leader","")))</f>
        <v/>
      </c>
      <c r="BA557" s="94">
        <f>IF(BW557="","","Passes "&amp;AY557&amp;" of 5 buy-side scans"&amp;IF(G557="Y","; RED FLAG: filter out using Red flag column",""))</f>
        <v/>
      </c>
      <c r="BB557" s="91" t="inlineStr">
        <is>
          <t>None</t>
        </is>
      </c>
      <c r="BC557" s="92" t="inlineStr">
        <is>
          <t>Y</t>
        </is>
      </c>
      <c r="BD557" s="94" t="inlineStr">
        <is>
          <t>PE &gt; 50</t>
        </is>
      </c>
      <c r="BE557" s="94" t="inlineStr">
        <is>
          <t>BONUS 3:1, ex 20-Mar-2026</t>
        </is>
      </c>
      <c r="BF557" s="92">
        <f>IF(R557*100000&gt;=Settings!$B$5,"Y","N")</f>
        <v/>
      </c>
      <c r="BG557" s="91">
        <f>IF(F557&gt;Settings!$B$6,"Y","N")</f>
        <v/>
      </c>
      <c r="BH557" s="97" t="n">
        <v>-11.68</v>
      </c>
      <c r="BI557" s="96" t="n">
        <v>-7.73</v>
      </c>
      <c r="BJ557" s="96" t="n">
        <v>-7.62</v>
      </c>
      <c r="BK557" s="96" t="n">
        <v>-0.68</v>
      </c>
      <c r="BL557" s="96" t="n">
        <v>26.79</v>
      </c>
      <c r="BM557" s="96" t="n">
        <v>-73.65000000000001</v>
      </c>
      <c r="BN557" s="97" t="n">
        <v>-6.16</v>
      </c>
      <c r="BO557" s="96" t="n">
        <v>-6.87</v>
      </c>
      <c r="BP557" s="96" t="n">
        <v>-18.24</v>
      </c>
      <c r="BQ557" s="96" t="n">
        <v>-42.09</v>
      </c>
      <c r="BR557" s="91" t="inlineStr">
        <is>
          <t>Stacked down</t>
        </is>
      </c>
      <c r="BS557" s="91" t="inlineStr">
        <is>
          <t>None</t>
        </is>
      </c>
      <c r="BT557" s="96" t="n">
        <v>22.8</v>
      </c>
      <c r="BU557" s="91" t="inlineStr">
        <is>
          <t>N</t>
        </is>
      </c>
      <c r="BV557" s="99">
        <f>IF(OR(BF557&lt;&gt;"Y",BG557&lt;&gt;"Y"),"",(AND(ISNUMBER(BQ557),BQ557&gt;0))+(BR557="Stacked up")+(AND(ISNUMBER(BH557),BH557&gt;=-Settings!$B$17))+(AND(ISNUMBER(BK557),ISNUMBER(BM557),BK557&gt;0,BM557&gt;0))+(AND(ISNUMBER(AQ557),AQ557&gt;=Settings!$B$18))+(AND(ISNUMBER(BT557),BT557&gt;=Settings!$B$19,BT557&lt;=Settings!$B$20))+(AND(ISNUMBER(AS557),AS557&gt;0))+(AND(ISNUMBER(T557),ISNUMBER(M557),T557&gt;=Settings!$B$21,M557&gt;0))+(AND(ISNUMBER(AD557),ISNUMBER(M557),AD557&gt;=Settings!$B$22,M557&gt;0))+(AY557&gt;=1))</f>
        <v/>
      </c>
      <c r="BW557" s="91">
        <f>IF(OR(AY557=0,BF557&lt;&gt;"Y",BG557&lt;&gt;"Y"),"",1+SUMPRODUCT(($A$6:$A$2604=A557)*($AY$6:$AY$2604&gt;0)*($BF$6:$BF$2604="Y")*($BG$6:$BG$2604="Y")*(($AY$6:$AY$2604&gt;AY557)+($AY$6:$AY$2604=AY557)*($AD$6:$AD$2604&gt;AD557))))</f>
        <v/>
      </c>
    </row>
    <row r="558" ht="23.85" customHeight="1" s="55">
      <c r="A558" s="90" t="n">
        <v>46296</v>
      </c>
      <c r="B558" s="91" t="inlineStr">
        <is>
          <t>BLACKBUCK</t>
        </is>
      </c>
      <c r="C558" s="91" t="inlineStr">
        <is>
          <t>INE0UIZ01018</t>
        </is>
      </c>
      <c r="D558" s="91" t="inlineStr">
        <is>
          <t>Services</t>
        </is>
      </c>
      <c r="E558" s="91" t="inlineStr">
        <is>
          <t>Microcap 250</t>
        </is>
      </c>
      <c r="F558" s="93" t="n">
        <v>11042</v>
      </c>
      <c r="G558" s="92" t="inlineStr">
        <is>
          <t>N</t>
        </is>
      </c>
      <c r="H558" s="94" t="n"/>
      <c r="I558" s="91" t="inlineStr">
        <is>
          <t>N</t>
        </is>
      </c>
      <c r="J558" s="92">
        <f>IF(K558="","N","Y")</f>
        <v/>
      </c>
      <c r="K558" s="94">
        <f>_xlfn.TEXTJOIN("; ",TRUE,IF(P558="52-wk low","52-wk low",""),IF(AND(AD558&gt;=Settings!$B$12,M558&lt;0),"Distribution",""),IF(AND(AJ558="Y",M558&lt;0,AK558&lt;-Settings!$B$13),"Long unwinding",""),IF(AND(AJ558="Y",M558&lt;0,AK558&gt;Settings!$B$13),"Short buildup",""))</f>
        <v/>
      </c>
      <c r="L558" s="95" t="n">
        <v>606.15</v>
      </c>
      <c r="M558" s="96" t="n">
        <v>-0.29</v>
      </c>
      <c r="N558" s="93" t="n">
        <v>702</v>
      </c>
      <c r="O558" s="91" t="inlineStr">
        <is>
          <t>None</t>
        </is>
      </c>
      <c r="P558" s="91" t="inlineStr">
        <is>
          <t>None</t>
        </is>
      </c>
      <c r="Q558" s="97" t="n">
        <v>4.31</v>
      </c>
      <c r="R558" s="96" t="n">
        <v>8.949999999999999</v>
      </c>
      <c r="S558" s="96" t="n">
        <v>0.49</v>
      </c>
      <c r="T558" s="96" t="n">
        <v>0.64</v>
      </c>
      <c r="U558" s="96" t="n">
        <v>0.6899999999999999</v>
      </c>
      <c r="V558" s="103" t="n">
        <v>1.44</v>
      </c>
      <c r="W558" s="102" t="n">
        <v>6</v>
      </c>
      <c r="X558" s="93" t="n"/>
      <c r="Y558" s="91" t="inlineStr">
        <is>
          <t>None</t>
        </is>
      </c>
      <c r="Z558" s="99" t="n">
        <v>40.35</v>
      </c>
      <c r="AA558" s="96" t="n">
        <v>0.83</v>
      </c>
      <c r="AB558" s="96" t="n">
        <v>0.89</v>
      </c>
      <c r="AC558" s="96" t="n">
        <v>0.46</v>
      </c>
      <c r="AD558" s="96" t="n">
        <v>0.65</v>
      </c>
      <c r="AE558" s="96" t="n">
        <v>0.62</v>
      </c>
      <c r="AF558" s="103" t="n">
        <v>0.95</v>
      </c>
      <c r="AG558" s="91" t="inlineStr">
        <is>
          <t>Normal</t>
        </is>
      </c>
      <c r="AH558" s="100" t="n">
        <v>0</v>
      </c>
      <c r="AI558" s="101" t="n">
        <v>0</v>
      </c>
      <c r="AJ558" s="92" t="inlineStr">
        <is>
          <t>N</t>
        </is>
      </c>
      <c r="AK558" s="96" t="n"/>
      <c r="AL558" s="91" t="inlineStr">
        <is>
          <t>n/a</t>
        </is>
      </c>
      <c r="AM558" s="93" t="n"/>
      <c r="AN558" s="92" t="inlineStr">
        <is>
          <t>None</t>
        </is>
      </c>
      <c r="AO558" s="102" t="n">
        <v>0</v>
      </c>
      <c r="AP558" s="103" t="n">
        <v>0.83</v>
      </c>
      <c r="AQ558" s="102" t="n">
        <v>52</v>
      </c>
      <c r="AR558" s="91" t="inlineStr">
        <is>
          <t>N</t>
        </is>
      </c>
      <c r="AS558" s="104" t="n">
        <v>5.23</v>
      </c>
      <c r="AT558" s="92">
        <f>IF(AND(P558="52-wk high",T558&gt;=Settings!$B$7),"Y","N")</f>
        <v/>
      </c>
      <c r="AU558" s="91">
        <f>IF(AND(AD558&gt;=Settings!$B$8,M558&gt;0),"Y","N")</f>
        <v/>
      </c>
      <c r="AV558" s="91">
        <f>IF(OR(AH558&gt;Settings!$B$9,AI558&gt;Settings!$B$9),"Y","N")</f>
        <v/>
      </c>
      <c r="AW558" s="91">
        <f>IF(AJ558&lt;&gt;"Y","n/a",IF(AND(M558&gt;0,AK558&gt;Settings!$B$10),"Y","N"))</f>
        <v/>
      </c>
      <c r="AX558" s="91">
        <f>IF(AO558&gt;=Settings!$B$11,"Y","N")</f>
        <v/>
      </c>
      <c r="AY558" s="99">
        <f>(AT558="Y")+(AU558="Y")+(AV558="Y")+(AW558="Y")+(AX558="Y")</f>
        <v/>
      </c>
      <c r="AZ558" s="94">
        <f>IF(AY558=0,"None",_xlfn.TEXTJOIN(", ",TRUE(),IF(AT558="Y","Breakout",""),IF(AU558="Y","Accumulation",""),IF(AV558="Y","Institutional buying",""),IF(AW558="Y","Long buildup",""),IF(AX558="Y","Momentum leader","")))</f>
        <v/>
      </c>
      <c r="BA558" s="94">
        <f>IF(BW558="","","Passes "&amp;AY558&amp;" of 5 buy-side scans"&amp;IF(G558="Y","; RED FLAG: filter out using Red flag column",""))</f>
        <v/>
      </c>
      <c r="BB558" s="91" t="inlineStr">
        <is>
          <t>None</t>
        </is>
      </c>
      <c r="BC558" s="92" t="inlineStr">
        <is>
          <t>Y</t>
        </is>
      </c>
      <c r="BD558" s="94" t="inlineStr">
        <is>
          <t>PE &gt; 50</t>
        </is>
      </c>
      <c r="BE558" s="94" t="n"/>
      <c r="BF558" s="92">
        <f>IF(R558*100000&gt;=Settings!$B$5,"Y","N")</f>
        <v/>
      </c>
      <c r="BG558" s="91">
        <f>IF(F558&gt;Settings!$B$6,"Y","N")</f>
        <v/>
      </c>
      <c r="BH558" s="97" t="n">
        <v>-18.96</v>
      </c>
      <c r="BI558" s="96" t="n">
        <v>2.23</v>
      </c>
      <c r="BJ558" s="96" t="n">
        <v>4.45</v>
      </c>
      <c r="BK558" s="96" t="n">
        <v>10.53</v>
      </c>
      <c r="BL558" s="96" t="n">
        <v>5.32</v>
      </c>
      <c r="BM558" s="96" t="n">
        <v>-4.34</v>
      </c>
      <c r="BN558" s="97" t="n">
        <v>0.15</v>
      </c>
      <c r="BO558" s="96" t="n">
        <v>2.39</v>
      </c>
      <c r="BP558" s="96" t="n">
        <v>3.93</v>
      </c>
      <c r="BQ558" s="96" t="n">
        <v>3.42</v>
      </c>
      <c r="BR558" s="91" t="inlineStr">
        <is>
          <t>Mixed</t>
        </is>
      </c>
      <c r="BS558" s="91" t="inlineStr">
        <is>
          <t>None</t>
        </is>
      </c>
      <c r="BT558" s="96" t="n">
        <v>49.8</v>
      </c>
      <c r="BU558" s="91" t="inlineStr">
        <is>
          <t>N</t>
        </is>
      </c>
      <c r="BV558" s="99">
        <f>IF(OR(BF558&lt;&gt;"Y",BG558&lt;&gt;"Y"),"",(AND(ISNUMBER(BQ558),BQ558&gt;0))+(BR558="Stacked up")+(AND(ISNUMBER(BH558),BH558&gt;=-Settings!$B$17))+(AND(ISNUMBER(BK558),ISNUMBER(BM558),BK558&gt;0,BM558&gt;0))+(AND(ISNUMBER(AQ558),AQ558&gt;=Settings!$B$18))+(AND(ISNUMBER(BT558),BT558&gt;=Settings!$B$19,BT558&lt;=Settings!$B$20))+(AND(ISNUMBER(AS558),AS558&gt;0))+(AND(ISNUMBER(T558),ISNUMBER(M558),T558&gt;=Settings!$B$21,M558&gt;0))+(AND(ISNUMBER(AD558),ISNUMBER(M558),AD558&gt;=Settings!$B$22,M558&gt;0))+(AY558&gt;=1))</f>
        <v/>
      </c>
      <c r="BW558" s="91">
        <f>IF(OR(AY558=0,BF558&lt;&gt;"Y",BG558&lt;&gt;"Y"),"",1+SUMPRODUCT(($A$6:$A$2604=A558)*($AY$6:$AY$2604&gt;0)*($BF$6:$BF$2604="Y")*($BG$6:$BG$2604="Y")*(($AY$6:$AY$2604&gt;AY558)+($AY$6:$AY$2604=AY558)*($AD$6:$AD$2604&gt;AD558))))</f>
        <v/>
      </c>
    </row>
    <row r="559" ht="23.85" customHeight="1" s="55">
      <c r="A559" s="90" t="n">
        <v>46296</v>
      </c>
      <c r="B559" s="91" t="inlineStr">
        <is>
          <t>IIFLCAPS</t>
        </is>
      </c>
      <c r="C559" s="91" t="inlineStr">
        <is>
          <t>INE489L01022</t>
        </is>
      </c>
      <c r="D559" s="91" t="inlineStr">
        <is>
          <t>Financial Services</t>
        </is>
      </c>
      <c r="E559" s="91" t="inlineStr">
        <is>
          <t>Microcap 250</t>
        </is>
      </c>
      <c r="F559" s="93" t="n">
        <v>10893</v>
      </c>
      <c r="G559" s="92" t="inlineStr">
        <is>
          <t>N</t>
        </is>
      </c>
      <c r="H559" s="94" t="n"/>
      <c r="I559" s="91" t="inlineStr">
        <is>
          <t>N</t>
        </is>
      </c>
      <c r="J559" s="92">
        <f>IF(K559="","N","Y")</f>
        <v/>
      </c>
      <c r="K559" s="94">
        <f>_xlfn.TEXTJOIN("; ",TRUE,IF(P559="52-wk low","52-wk low",""),IF(AND(AD559&gt;=Settings!$B$12,M559&lt;0),"Distribution",""),IF(AND(AJ559="Y",M559&lt;0,AK559&lt;-Settings!$B$13),"Long unwinding",""),IF(AND(AJ559="Y",M559&lt;0,AK559&gt;Settings!$B$13),"Short buildup",""))</f>
        <v/>
      </c>
      <c r="L559" s="95" t="n">
        <v>345.6</v>
      </c>
      <c r="M559" s="96" t="n">
        <v>-0.12</v>
      </c>
      <c r="N559" s="93" t="n">
        <v>650</v>
      </c>
      <c r="O559" s="91" t="inlineStr">
        <is>
          <t>None</t>
        </is>
      </c>
      <c r="P559" s="91" t="inlineStr">
        <is>
          <t>None</t>
        </is>
      </c>
      <c r="Q559" s="97" t="n">
        <v>6.55</v>
      </c>
      <c r="R559" s="96" t="n">
        <v>6.23</v>
      </c>
      <c r="S559" s="96" t="n">
        <v>1.08</v>
      </c>
      <c r="T559" s="96" t="n">
        <v>1.5</v>
      </c>
      <c r="U559" s="96" t="n">
        <v>1.28</v>
      </c>
      <c r="V559" s="103" t="n">
        <v>1.21</v>
      </c>
      <c r="W559" s="102" t="n">
        <v>7</v>
      </c>
      <c r="X559" s="93" t="n">
        <v>235</v>
      </c>
      <c r="Y559" s="91" t="inlineStr">
        <is>
          <t>None</t>
        </is>
      </c>
      <c r="Z559" s="99" t="n">
        <v>67.34</v>
      </c>
      <c r="AA559" s="96" t="n">
        <v>1.05</v>
      </c>
      <c r="AB559" s="96" t="n">
        <v>1</v>
      </c>
      <c r="AC559" s="96" t="n">
        <v>1.11</v>
      </c>
      <c r="AD559" s="96" t="n">
        <v>1.52</v>
      </c>
      <c r="AE559" s="96" t="n">
        <v>1.29</v>
      </c>
      <c r="AF559" s="103" t="n">
        <v>0.99</v>
      </c>
      <c r="AG559" s="91" t="inlineStr">
        <is>
          <t>Normal</t>
        </is>
      </c>
      <c r="AH559" s="100" t="n">
        <v>0</v>
      </c>
      <c r="AI559" s="101" t="n">
        <v>0</v>
      </c>
      <c r="AJ559" s="92" t="inlineStr">
        <is>
          <t>N</t>
        </is>
      </c>
      <c r="AK559" s="96" t="n"/>
      <c r="AL559" s="91" t="inlineStr">
        <is>
          <t>n/a</t>
        </is>
      </c>
      <c r="AM559" s="93" t="n"/>
      <c r="AN559" s="92" t="inlineStr">
        <is>
          <t>None</t>
        </is>
      </c>
      <c r="AO559" s="102" t="n">
        <v>0</v>
      </c>
      <c r="AP559" s="103" t="n">
        <v>1.46</v>
      </c>
      <c r="AQ559" s="102" t="n">
        <v>78</v>
      </c>
      <c r="AR559" s="91" t="inlineStr">
        <is>
          <t>N</t>
        </is>
      </c>
      <c r="AS559" s="104" t="n">
        <v>0.6</v>
      </c>
      <c r="AT559" s="92">
        <f>IF(AND(P559="52-wk high",T559&gt;=Settings!$B$7),"Y","N")</f>
        <v/>
      </c>
      <c r="AU559" s="91">
        <f>IF(AND(AD559&gt;=Settings!$B$8,M559&gt;0),"Y","N")</f>
        <v/>
      </c>
      <c r="AV559" s="91">
        <f>IF(OR(AH559&gt;Settings!$B$9,AI559&gt;Settings!$B$9),"Y","N")</f>
        <v/>
      </c>
      <c r="AW559" s="91">
        <f>IF(AJ559&lt;&gt;"Y","n/a",IF(AND(M559&gt;0,AK559&gt;Settings!$B$10),"Y","N"))</f>
        <v/>
      </c>
      <c r="AX559" s="91">
        <f>IF(AO559&gt;=Settings!$B$11,"Y","N")</f>
        <v/>
      </c>
      <c r="AY559" s="99">
        <f>(AT559="Y")+(AU559="Y")+(AV559="Y")+(AW559="Y")+(AX559="Y")</f>
        <v/>
      </c>
      <c r="AZ559" s="94">
        <f>IF(AY559=0,"None",_xlfn.TEXTJOIN(", ",TRUE(),IF(AT559="Y","Breakout",""),IF(AU559="Y","Accumulation",""),IF(AV559="Y","Institutional buying",""),IF(AW559="Y","Long buildup",""),IF(AX559="Y","Momentum leader","")))</f>
        <v/>
      </c>
      <c r="BA559" s="94">
        <f>IF(BW559="","","Passes "&amp;AY559&amp;" of 5 buy-side scans"&amp;IF(G559="Y","; RED FLAG: filter out using Red flag column",""))</f>
        <v/>
      </c>
      <c r="BB559" s="91" t="inlineStr">
        <is>
          <t>None</t>
        </is>
      </c>
      <c r="BC559" s="92" t="inlineStr">
        <is>
          <t>N</t>
        </is>
      </c>
      <c r="BD559" s="94" t="n"/>
      <c r="BE559" s="94" t="n"/>
      <c r="BF559" s="92">
        <f>IF(R559*100000&gt;=Settings!$B$5,"Y","N")</f>
        <v/>
      </c>
      <c r="BG559" s="91">
        <f>IF(F559&gt;Settings!$B$6,"Y","N")</f>
        <v/>
      </c>
      <c r="BH559" s="97" t="n">
        <v>-15.97</v>
      </c>
      <c r="BI559" s="96" t="n">
        <v>-0.6</v>
      </c>
      <c r="BJ559" s="96" t="n">
        <v>1.6</v>
      </c>
      <c r="BK559" s="96" t="n">
        <v>1.92</v>
      </c>
      <c r="BL559" s="96" t="n">
        <v>32.56</v>
      </c>
      <c r="BM559" s="96" t="n">
        <v>19.88</v>
      </c>
      <c r="BN559" s="97" t="n">
        <v>0.8</v>
      </c>
      <c r="BO559" s="96" t="n">
        <v>1.72</v>
      </c>
      <c r="BP559" s="96" t="n">
        <v>2.9</v>
      </c>
      <c r="BQ559" s="96" t="n">
        <v>5.12</v>
      </c>
      <c r="BR559" s="91" t="inlineStr">
        <is>
          <t>Stacked up</t>
        </is>
      </c>
      <c r="BS559" s="91" t="inlineStr">
        <is>
          <t>None</t>
        </is>
      </c>
      <c r="BT559" s="96" t="n">
        <v>56.4</v>
      </c>
      <c r="BU559" s="91" t="inlineStr">
        <is>
          <t>N</t>
        </is>
      </c>
      <c r="BV559" s="99">
        <f>IF(OR(BF559&lt;&gt;"Y",BG559&lt;&gt;"Y"),"",(AND(ISNUMBER(BQ559),BQ559&gt;0))+(BR559="Stacked up")+(AND(ISNUMBER(BH559),BH559&gt;=-Settings!$B$17))+(AND(ISNUMBER(BK559),ISNUMBER(BM559),BK559&gt;0,BM559&gt;0))+(AND(ISNUMBER(AQ559),AQ559&gt;=Settings!$B$18))+(AND(ISNUMBER(BT559),BT559&gt;=Settings!$B$19,BT559&lt;=Settings!$B$20))+(AND(ISNUMBER(AS559),AS559&gt;0))+(AND(ISNUMBER(T559),ISNUMBER(M559),T559&gt;=Settings!$B$21,M559&gt;0))+(AND(ISNUMBER(AD559),ISNUMBER(M559),AD559&gt;=Settings!$B$22,M559&gt;0))+(AY559&gt;=1))</f>
        <v/>
      </c>
      <c r="BW559" s="91">
        <f>IF(OR(AY559=0,BF559&lt;&gt;"Y",BG559&lt;&gt;"Y"),"",1+SUMPRODUCT(($A$6:$A$2604=A559)*($AY$6:$AY$2604&gt;0)*($BF$6:$BF$2604="Y")*($BG$6:$BG$2604="Y")*(($AY$6:$AY$2604&gt;AY559)+($AY$6:$AY$2604=AY559)*($AD$6:$AD$2604&gt;AD559))))</f>
        <v/>
      </c>
    </row>
    <row r="560" ht="23.85" customHeight="1" s="55">
      <c r="A560" s="90" t="n">
        <v>46296</v>
      </c>
      <c r="B560" s="91" t="inlineStr">
        <is>
          <t>VOLTAMP</t>
        </is>
      </c>
      <c r="C560" s="91" t="inlineStr">
        <is>
          <t>INE540H01012</t>
        </is>
      </c>
      <c r="D560" s="91" t="inlineStr">
        <is>
          <t>Capital Goods</t>
        </is>
      </c>
      <c r="E560" s="91" t="inlineStr">
        <is>
          <t>Microcap 250</t>
        </is>
      </c>
      <c r="F560" s="93" t="n">
        <v>10548</v>
      </c>
      <c r="G560" s="92" t="inlineStr">
        <is>
          <t>N</t>
        </is>
      </c>
      <c r="H560" s="94" t="n"/>
      <c r="I560" s="91" t="inlineStr">
        <is>
          <t>N</t>
        </is>
      </c>
      <c r="J560" s="92">
        <f>IF(K560="","N","Y")</f>
        <v/>
      </c>
      <c r="K560" s="94">
        <f>_xlfn.TEXTJOIN("; ",TRUE,IF(P560="52-wk low","52-wk low",""),IF(AND(AD560&gt;=Settings!$B$12,M560&lt;0),"Distribution",""),IF(AND(AJ560="Y",M560&lt;0,AK560&lt;-Settings!$B$13),"Long unwinding",""),IF(AND(AJ560="Y",M560&lt;0,AK560&gt;Settings!$B$13),"Short buildup",""))</f>
        <v/>
      </c>
      <c r="L560" s="95" t="n">
        <v>10426</v>
      </c>
      <c r="M560" s="96" t="n">
        <v>-0.7</v>
      </c>
      <c r="N560" s="93" t="n">
        <v>882</v>
      </c>
      <c r="O560" s="91" t="inlineStr">
        <is>
          <t>None</t>
        </is>
      </c>
      <c r="P560" s="91" t="inlineStr">
        <is>
          <t>None</t>
        </is>
      </c>
      <c r="Q560" s="97" t="n">
        <v>0.16</v>
      </c>
      <c r="R560" s="96" t="n">
        <v>0.21</v>
      </c>
      <c r="S560" s="96" t="n">
        <v>0.77</v>
      </c>
      <c r="T560" s="96" t="n">
        <v>0.36</v>
      </c>
      <c r="U560" s="96" t="n">
        <v>0.37</v>
      </c>
      <c r="V560" s="103" t="n">
        <v>0.48</v>
      </c>
      <c r="W560" s="102" t="n">
        <v>0</v>
      </c>
      <c r="X560" s="93" t="n"/>
      <c r="Y560" s="91" t="inlineStr">
        <is>
          <t>None</t>
        </is>
      </c>
      <c r="Z560" s="99" t="n">
        <v>43.57</v>
      </c>
      <c r="AA560" s="96" t="n">
        <v>0.9</v>
      </c>
      <c r="AB560" s="96" t="n">
        <v>0.88</v>
      </c>
      <c r="AC560" s="96" t="n">
        <v>0.7</v>
      </c>
      <c r="AD560" s="96" t="n">
        <v>0.39</v>
      </c>
      <c r="AE560" s="96" t="n">
        <v>0.36</v>
      </c>
      <c r="AF560" s="103" t="n">
        <v>1.07</v>
      </c>
      <c r="AG560" s="91" t="inlineStr">
        <is>
          <t>Normal</t>
        </is>
      </c>
      <c r="AH560" s="100" t="n">
        <v>0</v>
      </c>
      <c r="AI560" s="101" t="n">
        <v>0</v>
      </c>
      <c r="AJ560" s="92" t="inlineStr">
        <is>
          <t>N</t>
        </is>
      </c>
      <c r="AK560" s="96" t="n"/>
      <c r="AL560" s="91" t="inlineStr">
        <is>
          <t>n/a</t>
        </is>
      </c>
      <c r="AM560" s="93" t="n"/>
      <c r="AN560" s="92" t="inlineStr">
        <is>
          <t>None</t>
        </is>
      </c>
      <c r="AO560" s="102" t="n">
        <v>0</v>
      </c>
      <c r="AP560" s="103" t="n">
        <v>1.47</v>
      </c>
      <c r="AQ560" s="102" t="n">
        <v>78</v>
      </c>
      <c r="AR560" s="91" t="inlineStr">
        <is>
          <t>N</t>
        </is>
      </c>
      <c r="AS560" s="104" t="n">
        <v>5.9</v>
      </c>
      <c r="AT560" s="92">
        <f>IF(AND(P560="52-wk high",T560&gt;=Settings!$B$7),"Y","N")</f>
        <v/>
      </c>
      <c r="AU560" s="91">
        <f>IF(AND(AD560&gt;=Settings!$B$8,M560&gt;0),"Y","N")</f>
        <v/>
      </c>
      <c r="AV560" s="91">
        <f>IF(OR(AH560&gt;Settings!$B$9,AI560&gt;Settings!$B$9),"Y","N")</f>
        <v/>
      </c>
      <c r="AW560" s="91">
        <f>IF(AJ560&lt;&gt;"Y","n/a",IF(AND(M560&gt;0,AK560&gt;Settings!$B$10),"Y","N"))</f>
        <v/>
      </c>
      <c r="AX560" s="91">
        <f>IF(AO560&gt;=Settings!$B$11,"Y","N")</f>
        <v/>
      </c>
      <c r="AY560" s="99">
        <f>(AT560="Y")+(AU560="Y")+(AV560="Y")+(AW560="Y")+(AX560="Y")</f>
        <v/>
      </c>
      <c r="AZ560" s="94">
        <f>IF(AY560=0,"None",_xlfn.TEXTJOIN(", ",TRUE(),IF(AT560="Y","Breakout",""),IF(AU560="Y","Accumulation",""),IF(AV560="Y","Institutional buying",""),IF(AW560="Y","Long buildup",""),IF(AX560="Y","Momentum leader","")))</f>
        <v/>
      </c>
      <c r="BA560" s="94">
        <f>IF(BW560="","","Passes "&amp;AY560&amp;" of 5 buy-side scans"&amp;IF(G560="Y","; RED FLAG: filter out using Red flag column",""))</f>
        <v/>
      </c>
      <c r="BB560" s="91" t="inlineStr">
        <is>
          <t>None</t>
        </is>
      </c>
      <c r="BC560" s="92" t="inlineStr">
        <is>
          <t>N</t>
        </is>
      </c>
      <c r="BD560" s="94" t="n"/>
      <c r="BE560" s="94" t="n"/>
      <c r="BF560" s="92">
        <f>IF(R560*100000&gt;=Settings!$B$5,"Y","N")</f>
        <v/>
      </c>
      <c r="BG560" s="91">
        <f>IF(F560&gt;Settings!$B$6,"Y","N")</f>
        <v/>
      </c>
      <c r="BH560" s="97" t="n">
        <v>-18.95</v>
      </c>
      <c r="BI560" s="96" t="n">
        <v>-1.52</v>
      </c>
      <c r="BJ560" s="96" t="n">
        <v>-3.3</v>
      </c>
      <c r="BK560" s="96" t="n">
        <v>4.95</v>
      </c>
      <c r="BL560" s="96" t="n">
        <v>15.14</v>
      </c>
      <c r="BM560" s="96" t="n">
        <v>45.14</v>
      </c>
      <c r="BN560" s="97" t="n">
        <v>-2.41</v>
      </c>
      <c r="BO560" s="96" t="n">
        <v>-0.65</v>
      </c>
      <c r="BP560" s="96" t="n">
        <v>3.04</v>
      </c>
      <c r="BQ560" s="96" t="n">
        <v>9.949999999999999</v>
      </c>
      <c r="BR560" s="91" t="inlineStr">
        <is>
          <t>Mixed</t>
        </is>
      </c>
      <c r="BS560" s="91" t="inlineStr">
        <is>
          <t>None</t>
        </is>
      </c>
      <c r="BT560" s="96" t="n">
        <v>40.1</v>
      </c>
      <c r="BU560" s="91" t="inlineStr">
        <is>
          <t>N</t>
        </is>
      </c>
      <c r="BV560" s="99">
        <f>IF(OR(BF560&lt;&gt;"Y",BG560&lt;&gt;"Y"),"",(AND(ISNUMBER(BQ560),BQ560&gt;0))+(BR560="Stacked up")+(AND(ISNUMBER(BH560),BH560&gt;=-Settings!$B$17))+(AND(ISNUMBER(BK560),ISNUMBER(BM560),BK560&gt;0,BM560&gt;0))+(AND(ISNUMBER(AQ560),AQ560&gt;=Settings!$B$18))+(AND(ISNUMBER(BT560),BT560&gt;=Settings!$B$19,BT560&lt;=Settings!$B$20))+(AND(ISNUMBER(AS560),AS560&gt;0))+(AND(ISNUMBER(T560),ISNUMBER(M560),T560&gt;=Settings!$B$21,M560&gt;0))+(AND(ISNUMBER(AD560),ISNUMBER(M560),AD560&gt;=Settings!$B$22,M560&gt;0))+(AY560&gt;=1))</f>
        <v/>
      </c>
      <c r="BW560" s="91">
        <f>IF(OR(AY560=0,BF560&lt;&gt;"Y",BG560&lt;&gt;"Y"),"",1+SUMPRODUCT(($A$6:$A$2604=A560)*($AY$6:$AY$2604&gt;0)*($BF$6:$BF$2604="Y")*($BG$6:$BG$2604="Y")*(($AY$6:$AY$2604&gt;AY560)+($AY$6:$AY$2604=AY560)*($AD$6:$AD$2604&gt;AD560))))</f>
        <v/>
      </c>
    </row>
    <row r="561" ht="23.85" customHeight="1" s="55">
      <c r="A561" s="90" t="n">
        <v>46296</v>
      </c>
      <c r="B561" s="91" t="inlineStr">
        <is>
          <t>PARAS</t>
        </is>
      </c>
      <c r="C561" s="91" t="inlineStr">
        <is>
          <t>INE045601023</t>
        </is>
      </c>
      <c r="D561" s="91" t="inlineStr">
        <is>
          <t>Capital Goods</t>
        </is>
      </c>
      <c r="E561" s="91" t="inlineStr">
        <is>
          <t>Microcap 250</t>
        </is>
      </c>
      <c r="F561" s="93" t="n">
        <v>10283</v>
      </c>
      <c r="G561" s="92" t="inlineStr">
        <is>
          <t>N</t>
        </is>
      </c>
      <c r="H561" s="94" t="n"/>
      <c r="I561" s="91" t="inlineStr">
        <is>
          <t>N</t>
        </is>
      </c>
      <c r="J561" s="92">
        <f>IF(K561="","N","Y")</f>
        <v/>
      </c>
      <c r="K561" s="94">
        <f>_xlfn.TEXTJOIN("; ",TRUE,IF(P561="52-wk low","52-wk low",""),IF(AND(AD561&gt;=Settings!$B$12,M561&lt;0),"Distribution",""),IF(AND(AJ561="Y",M561&lt;0,AK561&lt;-Settings!$B$13),"Long unwinding",""),IF(AND(AJ561="Y",M561&lt;0,AK561&gt;Settings!$B$13),"Short buildup",""))</f>
        <v/>
      </c>
      <c r="L561" s="95" t="n">
        <v>1276</v>
      </c>
      <c r="M561" s="96" t="n">
        <v>-2.67</v>
      </c>
      <c r="N561" s="93" t="n">
        <v>1968</v>
      </c>
      <c r="O561" s="91" t="inlineStr">
        <is>
          <t>None</t>
        </is>
      </c>
      <c r="P561" s="91" t="inlineStr">
        <is>
          <t>None</t>
        </is>
      </c>
      <c r="Q561" s="97" t="n">
        <v>5.62</v>
      </c>
      <c r="R561" s="96" t="n">
        <v>9.1</v>
      </c>
      <c r="S561" s="96" t="n">
        <v>0.61</v>
      </c>
      <c r="T561" s="96" t="n">
        <v>0.47</v>
      </c>
      <c r="U561" s="96" t="n">
        <v>0.22</v>
      </c>
      <c r="V561" s="103" t="n">
        <v>0.35</v>
      </c>
      <c r="W561" s="102" t="n">
        <v>0</v>
      </c>
      <c r="X561" s="93" t="n"/>
      <c r="Y561" s="91" t="inlineStr">
        <is>
          <t>None</t>
        </is>
      </c>
      <c r="Z561" s="99" t="n">
        <v>31.11</v>
      </c>
      <c r="AA561" s="96" t="n">
        <v>1.2</v>
      </c>
      <c r="AB561" s="96" t="n">
        <v>1.14</v>
      </c>
      <c r="AC561" s="96" t="n">
        <v>0.73</v>
      </c>
      <c r="AD561" s="96" t="n">
        <v>0.54</v>
      </c>
      <c r="AE561" s="96" t="n">
        <v>0.33</v>
      </c>
      <c r="AF561" s="103" t="n">
        <v>1.32</v>
      </c>
      <c r="AG561" s="91" t="inlineStr">
        <is>
          <t>Normal</t>
        </is>
      </c>
      <c r="AH561" s="100" t="n">
        <v>0</v>
      </c>
      <c r="AI561" s="101" t="n">
        <v>0</v>
      </c>
      <c r="AJ561" s="92" t="inlineStr">
        <is>
          <t>N</t>
        </is>
      </c>
      <c r="AK561" s="96" t="n"/>
      <c r="AL561" s="91" t="inlineStr">
        <is>
          <t>n/a</t>
        </is>
      </c>
      <c r="AM561" s="93" t="n"/>
      <c r="AN561" s="92" t="inlineStr">
        <is>
          <t>None</t>
        </is>
      </c>
      <c r="AO561" s="102" t="n">
        <v>0</v>
      </c>
      <c r="AP561" s="103" t="n">
        <v>2.59</v>
      </c>
      <c r="AQ561" s="102" t="n">
        <v>94</v>
      </c>
      <c r="AR561" s="91" t="inlineStr">
        <is>
          <t>N</t>
        </is>
      </c>
      <c r="AS561" s="104" t="n">
        <v>5.9</v>
      </c>
      <c r="AT561" s="92">
        <f>IF(AND(P561="52-wk high",T561&gt;=Settings!$B$7),"Y","N")</f>
        <v/>
      </c>
      <c r="AU561" s="91">
        <f>IF(AND(AD561&gt;=Settings!$B$8,M561&gt;0),"Y","N")</f>
        <v/>
      </c>
      <c r="AV561" s="91">
        <f>IF(OR(AH561&gt;Settings!$B$9,AI561&gt;Settings!$B$9),"Y","N")</f>
        <v/>
      </c>
      <c r="AW561" s="91">
        <f>IF(AJ561&lt;&gt;"Y","n/a",IF(AND(M561&gt;0,AK561&gt;Settings!$B$10),"Y","N"))</f>
        <v/>
      </c>
      <c r="AX561" s="91">
        <f>IF(AO561&gt;=Settings!$B$11,"Y","N")</f>
        <v/>
      </c>
      <c r="AY561" s="99">
        <f>(AT561="Y")+(AU561="Y")+(AV561="Y")+(AW561="Y")+(AX561="Y")</f>
        <v/>
      </c>
      <c r="AZ561" s="94">
        <f>IF(AY561=0,"None",_xlfn.TEXTJOIN(", ",TRUE(),IF(AT561="Y","Breakout",""),IF(AU561="Y","Accumulation",""),IF(AV561="Y","Institutional buying",""),IF(AW561="Y","Long buildup",""),IF(AX561="Y","Momentum leader","")))</f>
        <v/>
      </c>
      <c r="BA561" s="94">
        <f>IF(BW561="","","Passes "&amp;AY561&amp;" of 5 buy-side scans"&amp;IF(G561="Y","; RED FLAG: filter out using Red flag column",""))</f>
        <v/>
      </c>
      <c r="BB561" s="91" t="inlineStr">
        <is>
          <t>None</t>
        </is>
      </c>
      <c r="BC561" s="92" t="inlineStr">
        <is>
          <t>Y</t>
        </is>
      </c>
      <c r="BD561" s="94" t="inlineStr">
        <is>
          <t>PE &gt; 50; &gt;75% move in 6 months; High-low range &gt;100% in 6 months; High-low range &gt;150% in 12 months</t>
        </is>
      </c>
      <c r="BE561" s="94" t="n"/>
      <c r="BF561" s="92">
        <f>IF(R561*100000&gt;=Settings!$B$5,"Y","N")</f>
        <v/>
      </c>
      <c r="BG561" s="91">
        <f>IF(F561&gt;Settings!$B$6,"Y","N")</f>
        <v/>
      </c>
      <c r="BH561" s="97" t="n">
        <v>-19.5</v>
      </c>
      <c r="BI561" s="96" t="n">
        <v>-5.02</v>
      </c>
      <c r="BJ561" s="96" t="n">
        <v>-7.54</v>
      </c>
      <c r="BK561" s="96" t="n">
        <v>-0.15</v>
      </c>
      <c r="BL561" s="96" t="n">
        <v>99.75</v>
      </c>
      <c r="BM561" s="96" t="n">
        <v>84.65000000000001</v>
      </c>
      <c r="BN561" s="97" t="n">
        <v>-6.18</v>
      </c>
      <c r="BO561" s="96" t="n">
        <v>-4.6</v>
      </c>
      <c r="BP561" s="96" t="n">
        <v>4.22</v>
      </c>
      <c r="BQ561" s="96" t="n">
        <v>20.48</v>
      </c>
      <c r="BR561" s="91" t="inlineStr">
        <is>
          <t>Mixed</t>
        </is>
      </c>
      <c r="BS561" s="91" t="inlineStr">
        <is>
          <t>None</t>
        </is>
      </c>
      <c r="BT561" s="96" t="n">
        <v>30.1</v>
      </c>
      <c r="BU561" s="91" t="inlineStr">
        <is>
          <t>N</t>
        </is>
      </c>
      <c r="BV561" s="99">
        <f>IF(OR(BF561&lt;&gt;"Y",BG561&lt;&gt;"Y"),"",(AND(ISNUMBER(BQ561),BQ561&gt;0))+(BR561="Stacked up")+(AND(ISNUMBER(BH561),BH561&gt;=-Settings!$B$17))+(AND(ISNUMBER(BK561),ISNUMBER(BM561),BK561&gt;0,BM561&gt;0))+(AND(ISNUMBER(AQ561),AQ561&gt;=Settings!$B$18))+(AND(ISNUMBER(BT561),BT561&gt;=Settings!$B$19,BT561&lt;=Settings!$B$20))+(AND(ISNUMBER(AS561),AS561&gt;0))+(AND(ISNUMBER(T561),ISNUMBER(M561),T561&gt;=Settings!$B$21,M561&gt;0))+(AND(ISNUMBER(AD561),ISNUMBER(M561),AD561&gt;=Settings!$B$22,M561&gt;0))+(AY561&gt;=1))</f>
        <v/>
      </c>
      <c r="BW561" s="91">
        <f>IF(OR(AY561=0,BF561&lt;&gt;"Y",BG561&lt;&gt;"Y"),"",1+SUMPRODUCT(($A$6:$A$2604=A561)*($AY$6:$AY$2604&gt;0)*($BF$6:$BF$2604="Y")*($BG$6:$BG$2604="Y")*(($AY$6:$AY$2604&gt;AY561)+($AY$6:$AY$2604=AY561)*($AD$6:$AD$2604&gt;AD561))))</f>
        <v/>
      </c>
    </row>
    <row r="562" ht="23.85" customHeight="1" s="55">
      <c r="A562" s="90" t="n">
        <v>46296</v>
      </c>
      <c r="B562" s="91" t="inlineStr">
        <is>
          <t>BLUEJET</t>
        </is>
      </c>
      <c r="C562" s="91" t="inlineStr">
        <is>
          <t>INE0KBH01020</t>
        </is>
      </c>
      <c r="D562" s="91" t="inlineStr">
        <is>
          <t>Healthcare</t>
        </is>
      </c>
      <c r="E562" s="91" t="inlineStr">
        <is>
          <t>Microcap 250</t>
        </is>
      </c>
      <c r="F562" s="93" t="n">
        <v>10255</v>
      </c>
      <c r="G562" s="92" t="inlineStr">
        <is>
          <t>N</t>
        </is>
      </c>
      <c r="H562" s="94" t="n"/>
      <c r="I562" s="91" t="inlineStr">
        <is>
          <t>N</t>
        </is>
      </c>
      <c r="J562" s="92">
        <f>IF(K562="","N","Y")</f>
        <v/>
      </c>
      <c r="K562" s="94">
        <f>_xlfn.TEXTJOIN("; ",TRUE,IF(P562="52-wk low","52-wk low",""),IF(AND(AD562&gt;=Settings!$B$12,M562&lt;0),"Distribution",""),IF(AND(AJ562="Y",M562&lt;0,AK562&lt;-Settings!$B$13),"Long unwinding",""),IF(AND(AJ562="Y",M562&lt;0,AK562&gt;Settings!$B$13),"Short buildup",""))</f>
        <v/>
      </c>
      <c r="L562" s="95" t="n">
        <v>541.8</v>
      </c>
      <c r="M562" s="96" t="n">
        <v>0.7</v>
      </c>
      <c r="N562" s="93" t="n">
        <v>403</v>
      </c>
      <c r="O562" s="91" t="inlineStr">
        <is>
          <t>None</t>
        </is>
      </c>
      <c r="P562" s="91" t="inlineStr">
        <is>
          <t>None</t>
        </is>
      </c>
      <c r="Q562" s="97" t="n">
        <v>5.23</v>
      </c>
      <c r="R562" s="96" t="n">
        <v>4.42</v>
      </c>
      <c r="S562" s="96" t="n">
        <v>1.22</v>
      </c>
      <c r="T562" s="96" t="n">
        <v>0.7</v>
      </c>
      <c r="U562" s="96" t="n">
        <v>0.62</v>
      </c>
      <c r="V562" s="103" t="n">
        <v>0.52</v>
      </c>
      <c r="W562" s="102" t="n">
        <v>1</v>
      </c>
      <c r="X562" s="93" t="n"/>
      <c r="Y562" s="91" t="inlineStr">
        <is>
          <t>None</t>
        </is>
      </c>
      <c r="Z562" s="99" t="n">
        <v>51.28</v>
      </c>
      <c r="AA562" s="96" t="n">
        <v>0.98</v>
      </c>
      <c r="AB562" s="96" t="n">
        <v>1.02</v>
      </c>
      <c r="AC562" s="96" t="n">
        <v>1.22</v>
      </c>
      <c r="AD562" s="96" t="n">
        <v>0.78</v>
      </c>
      <c r="AE562" s="96" t="n">
        <v>0.85</v>
      </c>
      <c r="AF562" s="103" t="n">
        <v>1.36</v>
      </c>
      <c r="AG562" s="91" t="inlineStr">
        <is>
          <t>Normal</t>
        </is>
      </c>
      <c r="AH562" s="100" t="n">
        <v>0</v>
      </c>
      <c r="AI562" s="101" t="n">
        <v>0</v>
      </c>
      <c r="AJ562" s="92" t="inlineStr">
        <is>
          <t>N</t>
        </is>
      </c>
      <c r="AK562" s="96" t="n"/>
      <c r="AL562" s="91" t="inlineStr">
        <is>
          <t>n/a</t>
        </is>
      </c>
      <c r="AM562" s="93" t="n"/>
      <c r="AN562" s="92" t="inlineStr">
        <is>
          <t>None</t>
        </is>
      </c>
      <c r="AO562" s="102" t="n">
        <v>0</v>
      </c>
      <c r="AP562" s="103" t="n">
        <v>1.22</v>
      </c>
      <c r="AQ562" s="102" t="n">
        <v>70</v>
      </c>
      <c r="AR562" s="91" t="inlineStr">
        <is>
          <t>N</t>
        </is>
      </c>
      <c r="AS562" s="104" t="n">
        <v>3.79</v>
      </c>
      <c r="AT562" s="92">
        <f>IF(AND(P562="52-wk high",T562&gt;=Settings!$B$7),"Y","N")</f>
        <v/>
      </c>
      <c r="AU562" s="91">
        <f>IF(AND(AD562&gt;=Settings!$B$8,M562&gt;0),"Y","N")</f>
        <v/>
      </c>
      <c r="AV562" s="91">
        <f>IF(OR(AH562&gt;Settings!$B$9,AI562&gt;Settings!$B$9),"Y","N")</f>
        <v/>
      </c>
      <c r="AW562" s="91">
        <f>IF(AJ562&lt;&gt;"Y","n/a",IF(AND(M562&gt;0,AK562&gt;Settings!$B$10),"Y","N"))</f>
        <v/>
      </c>
      <c r="AX562" s="91">
        <f>IF(AO562&gt;=Settings!$B$11,"Y","N")</f>
        <v/>
      </c>
      <c r="AY562" s="99">
        <f>(AT562="Y")+(AU562="Y")+(AV562="Y")+(AW562="Y")+(AX562="Y")</f>
        <v/>
      </c>
      <c r="AZ562" s="94">
        <f>IF(AY562=0,"None",_xlfn.TEXTJOIN(", ",TRUE(),IF(AT562="Y","Breakout",""),IF(AU562="Y","Accumulation",""),IF(AV562="Y","Institutional buying",""),IF(AW562="Y","Long buildup",""),IF(AX562="Y","Momentum leader","")))</f>
        <v/>
      </c>
      <c r="BA562" s="94">
        <f>IF(BW562="","","Passes "&amp;AY562&amp;" of 5 buy-side scans"&amp;IF(G562="Y","; RED FLAG: filter out using Red flag column",""))</f>
        <v/>
      </c>
      <c r="BB562" s="91" t="inlineStr">
        <is>
          <t>None</t>
        </is>
      </c>
      <c r="BC562" s="92" t="inlineStr">
        <is>
          <t>N</t>
        </is>
      </c>
      <c r="BD562" s="94" t="n"/>
      <c r="BE562" s="94" t="n"/>
      <c r="BF562" s="92">
        <f>IF(R562*100000&gt;=Settings!$B$5,"Y","N")</f>
        <v/>
      </c>
      <c r="BG562" s="91">
        <f>IF(F562&gt;Settings!$B$6,"Y","N")</f>
        <v/>
      </c>
      <c r="BH562" s="97" t="n">
        <v>-21.81</v>
      </c>
      <c r="BI562" s="96" t="n">
        <v>-5.52</v>
      </c>
      <c r="BJ562" s="96" t="n">
        <v>-7.6</v>
      </c>
      <c r="BK562" s="96" t="n">
        <v>-1.34</v>
      </c>
      <c r="BL562" s="96" t="n">
        <v>54.36</v>
      </c>
      <c r="BM562" s="96" t="n">
        <v>-18.11</v>
      </c>
      <c r="BN562" s="97" t="n">
        <v>-4.38</v>
      </c>
      <c r="BO562" s="96" t="n">
        <v>-4.6</v>
      </c>
      <c r="BP562" s="96" t="n">
        <v>-1.19</v>
      </c>
      <c r="BQ562" s="96" t="n">
        <v>0.65</v>
      </c>
      <c r="BR562" s="91" t="inlineStr">
        <is>
          <t>Mixed</t>
        </is>
      </c>
      <c r="BS562" s="91" t="inlineStr">
        <is>
          <t>Bearish cross</t>
        </is>
      </c>
      <c r="BT562" s="96" t="n">
        <v>30.5</v>
      </c>
      <c r="BU562" s="91" t="inlineStr">
        <is>
          <t>N</t>
        </is>
      </c>
      <c r="BV562" s="99">
        <f>IF(OR(BF562&lt;&gt;"Y",BG562&lt;&gt;"Y"),"",(AND(ISNUMBER(BQ562),BQ562&gt;0))+(BR562="Stacked up")+(AND(ISNUMBER(BH562),BH562&gt;=-Settings!$B$17))+(AND(ISNUMBER(BK562),ISNUMBER(BM562),BK562&gt;0,BM562&gt;0))+(AND(ISNUMBER(AQ562),AQ562&gt;=Settings!$B$18))+(AND(ISNUMBER(BT562),BT562&gt;=Settings!$B$19,BT562&lt;=Settings!$B$20))+(AND(ISNUMBER(AS562),AS562&gt;0))+(AND(ISNUMBER(T562),ISNUMBER(M562),T562&gt;=Settings!$B$21,M562&gt;0))+(AND(ISNUMBER(AD562),ISNUMBER(M562),AD562&gt;=Settings!$B$22,M562&gt;0))+(AY562&gt;=1))</f>
        <v/>
      </c>
      <c r="BW562" s="91">
        <f>IF(OR(AY562=0,BF562&lt;&gt;"Y",BG562&lt;&gt;"Y"),"",1+SUMPRODUCT(($A$6:$A$2604=A562)*($AY$6:$AY$2604&gt;0)*($BF$6:$BF$2604="Y")*($BG$6:$BG$2604="Y")*(($AY$6:$AY$2604&gt;AY562)+($AY$6:$AY$2604=AY562)*($AD$6:$AD$2604&gt;AD562))))</f>
        <v/>
      </c>
    </row>
    <row r="563" ht="23.85" customHeight="1" s="55">
      <c r="A563" s="90" t="n">
        <v>46296</v>
      </c>
      <c r="B563" s="91" t="inlineStr">
        <is>
          <t>VIYASH</t>
        </is>
      </c>
      <c r="C563" s="91" t="inlineStr">
        <is>
          <t>INE807F01027</t>
        </is>
      </c>
      <c r="D563" s="91" t="inlineStr">
        <is>
          <t>Healthcare</t>
        </is>
      </c>
      <c r="E563" s="91" t="inlineStr">
        <is>
          <t>Microcap 250</t>
        </is>
      </c>
      <c r="F563" s="93" t="n">
        <v>10235</v>
      </c>
      <c r="G563" s="92" t="inlineStr">
        <is>
          <t>N</t>
        </is>
      </c>
      <c r="H563" s="94" t="n"/>
      <c r="I563" s="91" t="inlineStr">
        <is>
          <t>N</t>
        </is>
      </c>
      <c r="J563" s="92">
        <f>IF(K563="","N","Y")</f>
        <v/>
      </c>
      <c r="K563" s="94">
        <f>_xlfn.TEXTJOIN("; ",TRUE,IF(P563="52-wk low","52-wk low",""),IF(AND(AD563&gt;=Settings!$B$12,M563&lt;0),"Distribution",""),IF(AND(AJ563="Y",M563&lt;0,AK563&lt;-Settings!$B$13),"Long unwinding",""),IF(AND(AJ563="Y",M563&lt;0,AK563&gt;Settings!$B$13),"Short buildup",""))</f>
        <v/>
      </c>
      <c r="L563" s="95" t="n">
        <v>231.75</v>
      </c>
      <c r="M563" s="96" t="n">
        <v>-1.72</v>
      </c>
      <c r="N563" s="93" t="n">
        <v>1475</v>
      </c>
      <c r="O563" s="91" t="inlineStr">
        <is>
          <t>None</t>
        </is>
      </c>
      <c r="P563" s="91" t="inlineStr">
        <is>
          <t>None</t>
        </is>
      </c>
      <c r="Q563" s="97" t="n">
        <v>35.33</v>
      </c>
      <c r="R563" s="96" t="n">
        <v>26.64</v>
      </c>
      <c r="S563" s="96" t="n">
        <v>1.33</v>
      </c>
      <c r="T563" s="96" t="n">
        <v>0.68</v>
      </c>
      <c r="U563" s="96" t="n">
        <v>0.88</v>
      </c>
      <c r="V563" s="103" t="n">
        <v>0.66</v>
      </c>
      <c r="W563" s="102" t="n">
        <v>0</v>
      </c>
      <c r="X563" s="93" t="n"/>
      <c r="Y563" s="91" t="inlineStr">
        <is>
          <t>None</t>
        </is>
      </c>
      <c r="Z563" s="99" t="n">
        <v>60.93</v>
      </c>
      <c r="AA563" s="96" t="n">
        <v>1.11</v>
      </c>
      <c r="AB563" s="96" t="n">
        <v>1.13</v>
      </c>
      <c r="AC563" s="96" t="n">
        <v>1.47</v>
      </c>
      <c r="AD563" s="96" t="n">
        <v>0.83</v>
      </c>
      <c r="AE563" s="96" t="n">
        <v>1.1</v>
      </c>
      <c r="AF563" s="103" t="n">
        <v>1.14</v>
      </c>
      <c r="AG563" s="91" t="inlineStr">
        <is>
          <t>Normal</t>
        </is>
      </c>
      <c r="AH563" s="100" t="n">
        <v>0</v>
      </c>
      <c r="AI563" s="101" t="n">
        <v>0</v>
      </c>
      <c r="AJ563" s="92" t="inlineStr">
        <is>
          <t>N</t>
        </is>
      </c>
      <c r="AK563" s="96" t="n"/>
      <c r="AL563" s="91" t="inlineStr">
        <is>
          <t>n/a</t>
        </is>
      </c>
      <c r="AM563" s="93" t="n"/>
      <c r="AN563" s="92" t="inlineStr">
        <is>
          <t>None</t>
        </is>
      </c>
      <c r="AO563" s="102" t="n">
        <v>0</v>
      </c>
      <c r="AP563" s="103" t="n">
        <v>1.23</v>
      </c>
      <c r="AQ563" s="102" t="n">
        <v>71</v>
      </c>
      <c r="AR563" s="91" t="inlineStr">
        <is>
          <t>N</t>
        </is>
      </c>
      <c r="AS563" s="104" t="n">
        <v>3.79</v>
      </c>
      <c r="AT563" s="92">
        <f>IF(AND(P563="52-wk high",T563&gt;=Settings!$B$7),"Y","N")</f>
        <v/>
      </c>
      <c r="AU563" s="91">
        <f>IF(AND(AD563&gt;=Settings!$B$8,M563&gt;0),"Y","N")</f>
        <v/>
      </c>
      <c r="AV563" s="91">
        <f>IF(OR(AH563&gt;Settings!$B$9,AI563&gt;Settings!$B$9),"Y","N")</f>
        <v/>
      </c>
      <c r="AW563" s="91">
        <f>IF(AJ563&lt;&gt;"Y","n/a",IF(AND(M563&gt;0,AK563&gt;Settings!$B$10),"Y","N"))</f>
        <v/>
      </c>
      <c r="AX563" s="91">
        <f>IF(AO563&gt;=Settings!$B$11,"Y","N")</f>
        <v/>
      </c>
      <c r="AY563" s="99">
        <f>(AT563="Y")+(AU563="Y")+(AV563="Y")+(AW563="Y")+(AX563="Y")</f>
        <v/>
      </c>
      <c r="AZ563" s="94">
        <f>IF(AY563=0,"None",_xlfn.TEXTJOIN(", ",TRUE(),IF(AT563="Y","Breakout",""),IF(AU563="Y","Accumulation",""),IF(AV563="Y","Institutional buying",""),IF(AW563="Y","Long buildup",""),IF(AX563="Y","Momentum leader","")))</f>
        <v/>
      </c>
      <c r="BA563" s="94">
        <f>IF(BW563="","","Passes "&amp;AY563&amp;" of 5 buy-side scans"&amp;IF(G563="Y","; RED FLAG: filter out using Red flag column",""))</f>
        <v/>
      </c>
      <c r="BB563" s="91" t="inlineStr">
        <is>
          <t>None</t>
        </is>
      </c>
      <c r="BC563" s="92" t="inlineStr">
        <is>
          <t>N</t>
        </is>
      </c>
      <c r="BD563" s="94" t="n"/>
      <c r="BE563" s="94" t="n"/>
      <c r="BF563" s="92">
        <f>IF(R563*100000&gt;=Settings!$B$5,"Y","N")</f>
        <v/>
      </c>
      <c r="BG563" s="91">
        <f>IF(F563&gt;Settings!$B$6,"Y","N")</f>
        <v/>
      </c>
      <c r="BH563" s="97" t="n">
        <v>-22.23</v>
      </c>
      <c r="BI563" s="96" t="n">
        <v>-5.79</v>
      </c>
      <c r="BJ563" s="96" t="n">
        <v>-11.65</v>
      </c>
      <c r="BK563" s="96" t="n">
        <v>-19.59</v>
      </c>
      <c r="BL563" s="96" t="n">
        <v>20.12</v>
      </c>
      <c r="BM563" s="96" t="n">
        <v>18.91</v>
      </c>
      <c r="BN563" s="97" t="n">
        <v>-6.61</v>
      </c>
      <c r="BO563" s="96" t="n">
        <v>-8.98</v>
      </c>
      <c r="BP563" s="96" t="n">
        <v>-7.69</v>
      </c>
      <c r="BQ563" s="96" t="n">
        <v>-3.03</v>
      </c>
      <c r="BR563" s="91" t="inlineStr">
        <is>
          <t>Mixed</t>
        </is>
      </c>
      <c r="BS563" s="91" t="inlineStr">
        <is>
          <t>None</t>
        </is>
      </c>
      <c r="BT563" s="96" t="n">
        <v>24.9</v>
      </c>
      <c r="BU563" s="91" t="inlineStr">
        <is>
          <t>N</t>
        </is>
      </c>
      <c r="BV563" s="99">
        <f>IF(OR(BF563&lt;&gt;"Y",BG563&lt;&gt;"Y"),"",(AND(ISNUMBER(BQ563),BQ563&gt;0))+(BR563="Stacked up")+(AND(ISNUMBER(BH563),BH563&gt;=-Settings!$B$17))+(AND(ISNUMBER(BK563),ISNUMBER(BM563),BK563&gt;0,BM563&gt;0))+(AND(ISNUMBER(AQ563),AQ563&gt;=Settings!$B$18))+(AND(ISNUMBER(BT563),BT563&gt;=Settings!$B$19,BT563&lt;=Settings!$B$20))+(AND(ISNUMBER(AS563),AS563&gt;0))+(AND(ISNUMBER(T563),ISNUMBER(M563),T563&gt;=Settings!$B$21,M563&gt;0))+(AND(ISNUMBER(AD563),ISNUMBER(M563),AD563&gt;=Settings!$B$22,M563&gt;0))+(AY563&gt;=1))</f>
        <v/>
      </c>
      <c r="BW563" s="91">
        <f>IF(OR(AY563=0,BF563&lt;&gt;"Y",BG563&lt;&gt;"Y"),"",1+SUMPRODUCT(($A$6:$A$2604=A563)*($AY$6:$AY$2604&gt;0)*($BF$6:$BF$2604="Y")*($BG$6:$BG$2604="Y")*(($AY$6:$AY$2604&gt;AY563)+($AY$6:$AY$2604=AY563)*($AD$6:$AD$2604&gt;AD563))))</f>
        <v/>
      </c>
    </row>
    <row r="564" ht="23.85" customHeight="1" s="55">
      <c r="A564" s="90" t="n">
        <v>46296</v>
      </c>
      <c r="B564" s="91" t="inlineStr">
        <is>
          <t>WELENT</t>
        </is>
      </c>
      <c r="C564" s="91" t="inlineStr">
        <is>
          <t>INE625G01013</t>
        </is>
      </c>
      <c r="D564" s="91" t="inlineStr">
        <is>
          <t>Construction</t>
        </is>
      </c>
      <c r="E564" s="91" t="inlineStr">
        <is>
          <t>Microcap 250</t>
        </is>
      </c>
      <c r="F564" s="93" t="n">
        <v>10027</v>
      </c>
      <c r="G564" s="92" t="inlineStr">
        <is>
          <t>N</t>
        </is>
      </c>
      <c r="H564" s="94" t="n"/>
      <c r="I564" s="91" t="inlineStr">
        <is>
          <t>N</t>
        </is>
      </c>
      <c r="J564" s="92">
        <f>IF(K564="","N","Y")</f>
        <v/>
      </c>
      <c r="K564" s="94">
        <f>_xlfn.TEXTJOIN("; ",TRUE,IF(P564="52-wk low","52-wk low",""),IF(AND(AD564&gt;=Settings!$B$12,M564&lt;0),"Distribution",""),IF(AND(AJ564="Y",M564&lt;0,AK564&lt;-Settings!$B$13),"Long unwinding",""),IF(AND(AJ564="Y",M564&lt;0,AK564&gt;Settings!$B$13),"Short buildup",""))</f>
        <v/>
      </c>
      <c r="L564" s="95" t="n">
        <v>724.45</v>
      </c>
      <c r="M564" s="96" t="n">
        <v>-2.46</v>
      </c>
      <c r="N564" s="93" t="n">
        <v>1872</v>
      </c>
      <c r="O564" s="91" t="inlineStr">
        <is>
          <t>None</t>
        </is>
      </c>
      <c r="P564" s="91" t="inlineStr">
        <is>
          <t>None</t>
        </is>
      </c>
      <c r="Q564" s="97" t="n">
        <v>3.96</v>
      </c>
      <c r="R564" s="96" t="n">
        <v>8.880000000000001</v>
      </c>
      <c r="S564" s="96" t="n">
        <v>0.43</v>
      </c>
      <c r="T564" s="96" t="n">
        <v>0.5600000000000001</v>
      </c>
      <c r="U564" s="96" t="n">
        <v>0.78</v>
      </c>
      <c r="V564" s="103" t="n">
        <v>1.73</v>
      </c>
      <c r="W564" s="102" t="n">
        <v>5</v>
      </c>
      <c r="X564" s="93" t="n"/>
      <c r="Y564" s="91" t="inlineStr">
        <is>
          <t>None</t>
        </is>
      </c>
      <c r="Z564" s="99" t="n">
        <v>45.71</v>
      </c>
      <c r="AA564" s="96" t="n">
        <v>0.87</v>
      </c>
      <c r="AB564" s="96" t="n">
        <v>0.87</v>
      </c>
      <c r="AC564" s="96" t="n">
        <v>0.35</v>
      </c>
      <c r="AD564" s="96" t="n">
        <v>0.52</v>
      </c>
      <c r="AE564" s="96" t="n">
        <v>0.71</v>
      </c>
      <c r="AF564" s="103" t="n">
        <v>1.14</v>
      </c>
      <c r="AG564" s="91" t="inlineStr">
        <is>
          <t>Drying up</t>
        </is>
      </c>
      <c r="AH564" s="100" t="n">
        <v>0</v>
      </c>
      <c r="AI564" s="101" t="n">
        <v>0</v>
      </c>
      <c r="AJ564" s="92" t="inlineStr">
        <is>
          <t>N</t>
        </is>
      </c>
      <c r="AK564" s="96" t="n"/>
      <c r="AL564" s="91" t="inlineStr">
        <is>
          <t>n/a</t>
        </is>
      </c>
      <c r="AM564" s="93" t="n"/>
      <c r="AN564" s="92" t="inlineStr">
        <is>
          <t>None</t>
        </is>
      </c>
      <c r="AO564" s="102" t="n">
        <v>0</v>
      </c>
      <c r="AP564" s="103" t="n">
        <v>2.22</v>
      </c>
      <c r="AQ564" s="102" t="n">
        <v>92</v>
      </c>
      <c r="AR564" s="91" t="inlineStr">
        <is>
          <t>N</t>
        </is>
      </c>
      <c r="AS564" s="104" t="n">
        <v>0.78</v>
      </c>
      <c r="AT564" s="92">
        <f>IF(AND(P564="52-wk high",T564&gt;=Settings!$B$7),"Y","N")</f>
        <v/>
      </c>
      <c r="AU564" s="91">
        <f>IF(AND(AD564&gt;=Settings!$B$8,M564&gt;0),"Y","N")</f>
        <v/>
      </c>
      <c r="AV564" s="91">
        <f>IF(OR(AH564&gt;Settings!$B$9,AI564&gt;Settings!$B$9),"Y","N")</f>
        <v/>
      </c>
      <c r="AW564" s="91">
        <f>IF(AJ564&lt;&gt;"Y","n/a",IF(AND(M564&gt;0,AK564&gt;Settings!$B$10),"Y","N"))</f>
        <v/>
      </c>
      <c r="AX564" s="91">
        <f>IF(AO564&gt;=Settings!$B$11,"Y","N")</f>
        <v/>
      </c>
      <c r="AY564" s="99">
        <f>(AT564="Y")+(AU564="Y")+(AV564="Y")+(AW564="Y")+(AX564="Y")</f>
        <v/>
      </c>
      <c r="AZ564" s="94">
        <f>IF(AY564=0,"None",_xlfn.TEXTJOIN(", ",TRUE(),IF(AT564="Y","Breakout",""),IF(AU564="Y","Accumulation",""),IF(AV564="Y","Institutional buying",""),IF(AW564="Y","Long buildup",""),IF(AX564="Y","Momentum leader","")))</f>
        <v/>
      </c>
      <c r="BA564" s="94">
        <f>IF(BW564="","","Passes "&amp;AY564&amp;" of 5 buy-side scans"&amp;IF(G564="Y","; RED FLAG: filter out using Red flag column",""))</f>
        <v/>
      </c>
      <c r="BB564" s="91" t="inlineStr">
        <is>
          <t>None</t>
        </is>
      </c>
      <c r="BC564" s="92" t="inlineStr">
        <is>
          <t>N</t>
        </is>
      </c>
      <c r="BD564" s="94" t="n"/>
      <c r="BE564" s="94" t="n"/>
      <c r="BF564" s="92">
        <f>IF(R564*100000&gt;=Settings!$B$5,"Y","N")</f>
        <v/>
      </c>
      <c r="BG564" s="91">
        <f>IF(F564&gt;Settings!$B$6,"Y","N")</f>
        <v/>
      </c>
      <c r="BH564" s="97" t="n">
        <v>-13.95</v>
      </c>
      <c r="BI564" s="96" t="n">
        <v>-3.3</v>
      </c>
      <c r="BJ564" s="96" t="n">
        <v>2.68</v>
      </c>
      <c r="BK564" s="96" t="n">
        <v>18.69</v>
      </c>
      <c r="BL564" s="96" t="n">
        <v>65.06</v>
      </c>
      <c r="BM564" s="96" t="n">
        <v>41.94</v>
      </c>
      <c r="BN564" s="97" t="n">
        <v>-2.91</v>
      </c>
      <c r="BO564" s="96" t="n">
        <v>3.99</v>
      </c>
      <c r="BP564" s="96" t="n">
        <v>13.08</v>
      </c>
      <c r="BQ564" s="96" t="n">
        <v>22.64</v>
      </c>
      <c r="BR564" s="91" t="inlineStr">
        <is>
          <t>Mixed</t>
        </is>
      </c>
      <c r="BS564" s="91" t="inlineStr">
        <is>
          <t>None</t>
        </is>
      </c>
      <c r="BT564" s="96" t="n">
        <v>39.6</v>
      </c>
      <c r="BU564" s="91" t="inlineStr">
        <is>
          <t>N</t>
        </is>
      </c>
      <c r="BV564" s="99">
        <f>IF(OR(BF564&lt;&gt;"Y",BG564&lt;&gt;"Y"),"",(AND(ISNUMBER(BQ564),BQ564&gt;0))+(BR564="Stacked up")+(AND(ISNUMBER(BH564),BH564&gt;=-Settings!$B$17))+(AND(ISNUMBER(BK564),ISNUMBER(BM564),BK564&gt;0,BM564&gt;0))+(AND(ISNUMBER(AQ564),AQ564&gt;=Settings!$B$18))+(AND(ISNUMBER(BT564),BT564&gt;=Settings!$B$19,BT564&lt;=Settings!$B$20))+(AND(ISNUMBER(AS564),AS564&gt;0))+(AND(ISNUMBER(T564),ISNUMBER(M564),T564&gt;=Settings!$B$21,M564&gt;0))+(AND(ISNUMBER(AD564),ISNUMBER(M564),AD564&gt;=Settings!$B$22,M564&gt;0))+(AY564&gt;=1))</f>
        <v/>
      </c>
      <c r="BW564" s="91">
        <f>IF(OR(AY564=0,BF564&lt;&gt;"Y",BG564&lt;&gt;"Y"),"",1+SUMPRODUCT(($A$6:$A$2604=A564)*($AY$6:$AY$2604&gt;0)*($BF$6:$BF$2604="Y")*($BG$6:$BG$2604="Y")*(($AY$6:$AY$2604&gt;AY564)+($AY$6:$AY$2604=AY564)*($AD$6:$AD$2604&gt;AD564))))</f>
        <v/>
      </c>
    </row>
    <row r="565" ht="23.85" customHeight="1" s="55">
      <c r="A565" s="90" t="n">
        <v>46296</v>
      </c>
      <c r="B565" s="91" t="inlineStr">
        <is>
          <t>STAR</t>
        </is>
      </c>
      <c r="C565" s="91" t="inlineStr">
        <is>
          <t>INE939A01011</t>
        </is>
      </c>
      <c r="D565" s="91" t="inlineStr">
        <is>
          <t>Healthcare</t>
        </is>
      </c>
      <c r="E565" s="91" t="inlineStr">
        <is>
          <t>Microcap 250</t>
        </is>
      </c>
      <c r="F565" s="93" t="n">
        <v>9999</v>
      </c>
      <c r="G565" s="92" t="inlineStr">
        <is>
          <t>N</t>
        </is>
      </c>
      <c r="H565" s="94" t="n"/>
      <c r="I565" s="91" t="inlineStr">
        <is>
          <t>N</t>
        </is>
      </c>
      <c r="J565" s="92">
        <f>IF(K565="","N","Y")</f>
        <v/>
      </c>
      <c r="K565" s="94">
        <f>_xlfn.TEXTJOIN("; ",TRUE,IF(P565="52-wk low","52-wk low",""),IF(AND(AD565&gt;=Settings!$B$12,M565&lt;0),"Distribution",""),IF(AND(AJ565="Y",M565&lt;0,AK565&lt;-Settings!$B$13),"Long unwinding",""),IF(AND(AJ565="Y",M565&lt;0,AK565&gt;Settings!$B$13),"Short buildup",""))</f>
        <v/>
      </c>
      <c r="L565" s="95" t="n">
        <v>1084.8</v>
      </c>
      <c r="M565" s="96" t="n">
        <v>-3.14</v>
      </c>
      <c r="N565" s="93" t="n">
        <v>2132</v>
      </c>
      <c r="O565" s="91" t="inlineStr">
        <is>
          <t>None</t>
        </is>
      </c>
      <c r="P565" s="91" t="inlineStr">
        <is>
          <t>None</t>
        </is>
      </c>
      <c r="Q565" s="97" t="n">
        <v>3.41</v>
      </c>
      <c r="R565" s="96" t="n">
        <v>3.97</v>
      </c>
      <c r="S565" s="96" t="n">
        <v>0.86</v>
      </c>
      <c r="T565" s="96" t="n">
        <v>0.8100000000000001</v>
      </c>
      <c r="U565" s="96" t="n">
        <v>1</v>
      </c>
      <c r="V565" s="103" t="n">
        <v>1.15</v>
      </c>
      <c r="W565" s="102" t="n">
        <v>3</v>
      </c>
      <c r="X565" s="93" t="n"/>
      <c r="Y565" s="91" t="inlineStr">
        <is>
          <t>None</t>
        </is>
      </c>
      <c r="Z565" s="99" t="n">
        <v>52.39</v>
      </c>
      <c r="AA565" s="96" t="n">
        <v>1.14</v>
      </c>
      <c r="AB565" s="96" t="n">
        <v>1.14</v>
      </c>
      <c r="AC565" s="96" t="n">
        <v>1.2</v>
      </c>
      <c r="AD565" s="96" t="n">
        <v>1.22</v>
      </c>
      <c r="AE565" s="96" t="n">
        <v>1.41</v>
      </c>
      <c r="AF565" s="103" t="n">
        <v>1.01</v>
      </c>
      <c r="AG565" s="91" t="inlineStr">
        <is>
          <t>Normal</t>
        </is>
      </c>
      <c r="AH565" s="100" t="n">
        <v>0</v>
      </c>
      <c r="AI565" s="101" t="n">
        <v>0</v>
      </c>
      <c r="AJ565" s="92" t="inlineStr">
        <is>
          <t>N</t>
        </is>
      </c>
      <c r="AK565" s="96" t="n"/>
      <c r="AL565" s="91" t="inlineStr">
        <is>
          <t>n/a</t>
        </is>
      </c>
      <c r="AM565" s="93" t="n"/>
      <c r="AN565" s="92" t="inlineStr">
        <is>
          <t>None</t>
        </is>
      </c>
      <c r="AO565" s="102" t="n">
        <v>0</v>
      </c>
      <c r="AP565" s="103" t="n">
        <v>1.33</v>
      </c>
      <c r="AQ565" s="102" t="n">
        <v>74</v>
      </c>
      <c r="AR565" s="91" t="inlineStr">
        <is>
          <t>N</t>
        </is>
      </c>
      <c r="AS565" s="104" t="n">
        <v>3.79</v>
      </c>
      <c r="AT565" s="92">
        <f>IF(AND(P565="52-wk high",T565&gt;=Settings!$B$7),"Y","N")</f>
        <v/>
      </c>
      <c r="AU565" s="91">
        <f>IF(AND(AD565&gt;=Settings!$B$8,M565&gt;0),"Y","N")</f>
        <v/>
      </c>
      <c r="AV565" s="91">
        <f>IF(OR(AH565&gt;Settings!$B$9,AI565&gt;Settings!$B$9),"Y","N")</f>
        <v/>
      </c>
      <c r="AW565" s="91">
        <f>IF(AJ565&lt;&gt;"Y","n/a",IF(AND(M565&gt;0,AK565&gt;Settings!$B$10),"Y","N"))</f>
        <v/>
      </c>
      <c r="AX565" s="91">
        <f>IF(AO565&gt;=Settings!$B$11,"Y","N")</f>
        <v/>
      </c>
      <c r="AY565" s="99">
        <f>(AT565="Y")+(AU565="Y")+(AV565="Y")+(AW565="Y")+(AX565="Y")</f>
        <v/>
      </c>
      <c r="AZ565" s="94">
        <f>IF(AY565=0,"None",_xlfn.TEXTJOIN(", ",TRUE(),IF(AT565="Y","Breakout",""),IF(AU565="Y","Accumulation",""),IF(AV565="Y","Institutional buying",""),IF(AW565="Y","Long buildup",""),IF(AX565="Y","Momentum leader","")))</f>
        <v/>
      </c>
      <c r="BA565" s="94">
        <f>IF(BW565="","","Passes "&amp;AY565&amp;" of 5 buy-side scans"&amp;IF(G565="Y","; RED FLAG: filter out using Red flag column",""))</f>
        <v/>
      </c>
      <c r="BB565" s="91" t="inlineStr">
        <is>
          <t>None</t>
        </is>
      </c>
      <c r="BC565" s="92" t="inlineStr">
        <is>
          <t>N</t>
        </is>
      </c>
      <c r="BD565" s="94" t="n"/>
      <c r="BE565" s="94" t="n"/>
      <c r="BF565" s="92">
        <f>IF(R565*100000&gt;=Settings!$B$5,"Y","N")</f>
        <v/>
      </c>
      <c r="BG565" s="91">
        <f>IF(F565&gt;Settings!$B$6,"Y","N")</f>
        <v/>
      </c>
      <c r="BH565" s="97" t="n">
        <v>-13.97</v>
      </c>
      <c r="BI565" s="96" t="n">
        <v>-9.81</v>
      </c>
      <c r="BJ565" s="96" t="n">
        <v>5.92</v>
      </c>
      <c r="BK565" s="96" t="n">
        <v>-0.85</v>
      </c>
      <c r="BL565" s="96" t="n">
        <v>12.58</v>
      </c>
      <c r="BM565" s="96" t="n">
        <v>32.43</v>
      </c>
      <c r="BN565" s="97" t="n">
        <v>-5.43</v>
      </c>
      <c r="BO565" s="96" t="n">
        <v>-1.87</v>
      </c>
      <c r="BP565" s="96" t="n">
        <v>1.22</v>
      </c>
      <c r="BQ565" s="96" t="n">
        <v>6.18</v>
      </c>
      <c r="BR565" s="91" t="inlineStr">
        <is>
          <t>Mixed</t>
        </is>
      </c>
      <c r="BS565" s="91" t="inlineStr">
        <is>
          <t>None</t>
        </is>
      </c>
      <c r="BT565" s="96" t="n">
        <v>33.8</v>
      </c>
      <c r="BU565" s="91" t="inlineStr">
        <is>
          <t>N</t>
        </is>
      </c>
      <c r="BV565" s="99">
        <f>IF(OR(BF565&lt;&gt;"Y",BG565&lt;&gt;"Y"),"",(AND(ISNUMBER(BQ565),BQ565&gt;0))+(BR565="Stacked up")+(AND(ISNUMBER(BH565),BH565&gt;=-Settings!$B$17))+(AND(ISNUMBER(BK565),ISNUMBER(BM565),BK565&gt;0,BM565&gt;0))+(AND(ISNUMBER(AQ565),AQ565&gt;=Settings!$B$18))+(AND(ISNUMBER(BT565),BT565&gt;=Settings!$B$19,BT565&lt;=Settings!$B$20))+(AND(ISNUMBER(AS565),AS565&gt;0))+(AND(ISNUMBER(T565),ISNUMBER(M565),T565&gt;=Settings!$B$21,M565&gt;0))+(AND(ISNUMBER(AD565),ISNUMBER(M565),AD565&gt;=Settings!$B$22,M565&gt;0))+(AY565&gt;=1))</f>
        <v/>
      </c>
      <c r="BW565" s="91">
        <f>IF(OR(AY565=0,BF565&lt;&gt;"Y",BG565&lt;&gt;"Y"),"",1+SUMPRODUCT(($A$6:$A$2604=A565)*($AY$6:$AY$2604&gt;0)*($BF$6:$BF$2604="Y")*($BG$6:$BG$2604="Y")*(($AY$6:$AY$2604&gt;AY565)+($AY$6:$AY$2604=AY565)*($AD$6:$AD$2604&gt;AD565))))</f>
        <v/>
      </c>
    </row>
    <row r="566" ht="23.85" customHeight="1" s="55">
      <c r="A566" s="90" t="n">
        <v>46296</v>
      </c>
      <c r="B566" s="91" t="inlineStr">
        <is>
          <t>HCG</t>
        </is>
      </c>
      <c r="C566" s="91" t="inlineStr">
        <is>
          <t>INE075I01017</t>
        </is>
      </c>
      <c r="D566" s="91" t="inlineStr">
        <is>
          <t>Healthcare</t>
        </is>
      </c>
      <c r="E566" s="91" t="inlineStr">
        <is>
          <t>Microcap 250</t>
        </is>
      </c>
      <c r="F566" s="93" t="n">
        <v>9985</v>
      </c>
      <c r="G566" s="92" t="inlineStr">
        <is>
          <t>N</t>
        </is>
      </c>
      <c r="H566" s="94" t="n"/>
      <c r="I566" s="91" t="inlineStr">
        <is>
          <t>N</t>
        </is>
      </c>
      <c r="J566" s="92">
        <f>IF(K566="","N","Y")</f>
        <v/>
      </c>
      <c r="K566" s="94">
        <f>_xlfn.TEXTJOIN("; ",TRUE,IF(P566="52-wk low","52-wk low",""),IF(AND(AD566&gt;=Settings!$B$12,M566&lt;0),"Distribution",""),IF(AND(AJ566="Y",M566&lt;0,AK566&lt;-Settings!$B$13),"Long unwinding",""),IF(AND(AJ566="Y",M566&lt;0,AK566&gt;Settings!$B$13),"Short buildup",""))</f>
        <v/>
      </c>
      <c r="L566" s="95" t="n">
        <v>668.75</v>
      </c>
      <c r="M566" s="96" t="n">
        <v>0.41</v>
      </c>
      <c r="N566" s="93" t="n">
        <v>464</v>
      </c>
      <c r="O566" s="91" t="inlineStr">
        <is>
          <t>None</t>
        </is>
      </c>
      <c r="P566" s="91" t="inlineStr">
        <is>
          <t>None</t>
        </is>
      </c>
      <c r="Q566" s="97" t="n">
        <v>1.08</v>
      </c>
      <c r="R566" s="96" t="n">
        <v>1.38</v>
      </c>
      <c r="S566" s="96" t="n">
        <v>0.79</v>
      </c>
      <c r="T566" s="96" t="n">
        <v>0.7</v>
      </c>
      <c r="U566" s="96" t="n">
        <v>0.58</v>
      </c>
      <c r="V566" s="103" t="n">
        <v>0.74</v>
      </c>
      <c r="W566" s="102" t="n">
        <v>5</v>
      </c>
      <c r="X566" s="93" t="n"/>
      <c r="Y566" s="91" t="inlineStr">
        <is>
          <t>None</t>
        </is>
      </c>
      <c r="Z566" s="99" t="n">
        <v>61.62</v>
      </c>
      <c r="AA566" s="96" t="n">
        <v>1.09</v>
      </c>
      <c r="AB566" s="96" t="n">
        <v>1.09</v>
      </c>
      <c r="AC566" s="96" t="n">
        <v>0.77</v>
      </c>
      <c r="AD566" s="96" t="n">
        <v>0.73</v>
      </c>
      <c r="AE566" s="96" t="n">
        <v>0.5600000000000001</v>
      </c>
      <c r="AF566" s="103" t="n">
        <v>1</v>
      </c>
      <c r="AG566" s="91" t="inlineStr">
        <is>
          <t>Normal</t>
        </is>
      </c>
      <c r="AH566" s="100" t="n">
        <v>0</v>
      </c>
      <c r="AI566" s="101" t="n">
        <v>0</v>
      </c>
      <c r="AJ566" s="92" t="inlineStr">
        <is>
          <t>N</t>
        </is>
      </c>
      <c r="AK566" s="96" t="n"/>
      <c r="AL566" s="91" t="inlineStr">
        <is>
          <t>n/a</t>
        </is>
      </c>
      <c r="AM566" s="93" t="n"/>
      <c r="AN566" s="92" t="inlineStr">
        <is>
          <t>None</t>
        </is>
      </c>
      <c r="AO566" s="102" t="n">
        <v>0</v>
      </c>
      <c r="AP566" s="103" t="n">
        <v>1.24</v>
      </c>
      <c r="AQ566" s="102" t="n">
        <v>71</v>
      </c>
      <c r="AR566" s="91" t="inlineStr">
        <is>
          <t>N</t>
        </is>
      </c>
      <c r="AS566" s="104" t="n">
        <v>3.79</v>
      </c>
      <c r="AT566" s="92">
        <f>IF(AND(P566="52-wk high",T566&gt;=Settings!$B$7),"Y","N")</f>
        <v/>
      </c>
      <c r="AU566" s="91">
        <f>IF(AND(AD566&gt;=Settings!$B$8,M566&gt;0),"Y","N")</f>
        <v/>
      </c>
      <c r="AV566" s="91">
        <f>IF(OR(AH566&gt;Settings!$B$9,AI566&gt;Settings!$B$9),"Y","N")</f>
        <v/>
      </c>
      <c r="AW566" s="91">
        <f>IF(AJ566&lt;&gt;"Y","n/a",IF(AND(M566&gt;0,AK566&gt;Settings!$B$10),"Y","N"))</f>
        <v/>
      </c>
      <c r="AX566" s="91">
        <f>IF(AO566&gt;=Settings!$B$11,"Y","N")</f>
        <v/>
      </c>
      <c r="AY566" s="99">
        <f>(AT566="Y")+(AU566="Y")+(AV566="Y")+(AW566="Y")+(AX566="Y")</f>
        <v/>
      </c>
      <c r="AZ566" s="94">
        <f>IF(AY566=0,"None",_xlfn.TEXTJOIN(", ",TRUE(),IF(AT566="Y","Breakout",""),IF(AU566="Y","Accumulation",""),IF(AV566="Y","Institutional buying",""),IF(AW566="Y","Long buildup",""),IF(AX566="Y","Momentum leader","")))</f>
        <v/>
      </c>
      <c r="BA566" s="94">
        <f>IF(BW566="","","Passes "&amp;AY566&amp;" of 5 buy-side scans"&amp;IF(G566="Y","; RED FLAG: filter out using Red flag column",""))</f>
        <v/>
      </c>
      <c r="BB566" s="91" t="inlineStr">
        <is>
          <t>None</t>
        </is>
      </c>
      <c r="BC566" s="92" t="inlineStr">
        <is>
          <t>Y</t>
        </is>
      </c>
      <c r="BD566" s="94" t="inlineStr">
        <is>
          <t>PE &gt; 50</t>
        </is>
      </c>
      <c r="BE566" s="94" t="n"/>
      <c r="BF566" s="92">
        <f>IF(R566*100000&gt;=Settings!$B$5,"Y","N")</f>
        <v/>
      </c>
      <c r="BG566" s="91">
        <f>IF(F566&gt;Settings!$B$6,"Y","N")</f>
        <v/>
      </c>
      <c r="BH566" s="97" t="n">
        <v>-16.06</v>
      </c>
      <c r="BI566" s="96" t="n">
        <v>-4.61</v>
      </c>
      <c r="BJ566" s="96" t="n">
        <v>-5.06</v>
      </c>
      <c r="BK566" s="96" t="n">
        <v>5.49</v>
      </c>
      <c r="BL566" s="96" t="n">
        <v>24.96</v>
      </c>
      <c r="BM566" s="96" t="n">
        <v>2.87</v>
      </c>
      <c r="BN566" s="97" t="n">
        <v>-3.67</v>
      </c>
      <c r="BO566" s="96" t="n">
        <v>-3.01</v>
      </c>
      <c r="BP566" s="96" t="n">
        <v>-0.42</v>
      </c>
      <c r="BQ566" s="96" t="n">
        <v>1.85</v>
      </c>
      <c r="BR566" s="91" t="inlineStr">
        <is>
          <t>Mixed</t>
        </is>
      </c>
      <c r="BS566" s="91" t="inlineStr">
        <is>
          <t>None</t>
        </is>
      </c>
      <c r="BT566" s="96" t="n">
        <v>36.9</v>
      </c>
      <c r="BU566" s="91" t="inlineStr">
        <is>
          <t>N</t>
        </is>
      </c>
      <c r="BV566" s="99">
        <f>IF(OR(BF566&lt;&gt;"Y",BG566&lt;&gt;"Y"),"",(AND(ISNUMBER(BQ566),BQ566&gt;0))+(BR566="Stacked up")+(AND(ISNUMBER(BH566),BH566&gt;=-Settings!$B$17))+(AND(ISNUMBER(BK566),ISNUMBER(BM566),BK566&gt;0,BM566&gt;0))+(AND(ISNUMBER(AQ566),AQ566&gt;=Settings!$B$18))+(AND(ISNUMBER(BT566),BT566&gt;=Settings!$B$19,BT566&lt;=Settings!$B$20))+(AND(ISNUMBER(AS566),AS566&gt;0))+(AND(ISNUMBER(T566),ISNUMBER(M566),T566&gt;=Settings!$B$21,M566&gt;0))+(AND(ISNUMBER(AD566),ISNUMBER(M566),AD566&gt;=Settings!$B$22,M566&gt;0))+(AY566&gt;=1))</f>
        <v/>
      </c>
      <c r="BW566" s="91">
        <f>IF(OR(AY566=0,BF566&lt;&gt;"Y",BG566&lt;&gt;"Y"),"",1+SUMPRODUCT(($A$6:$A$2604=A566)*($AY$6:$AY$2604&gt;0)*($BF$6:$BF$2604="Y")*($BG$6:$BG$2604="Y")*(($AY$6:$AY$2604&gt;AY566)+($AY$6:$AY$2604=AY566)*($AD$6:$AD$2604&gt;AD566))))</f>
        <v/>
      </c>
    </row>
    <row r="567" ht="23.85" customHeight="1" s="55">
      <c r="A567" s="90" t="n">
        <v>46296</v>
      </c>
      <c r="B567" s="91" t="inlineStr">
        <is>
          <t>RATEGAIN</t>
        </is>
      </c>
      <c r="C567" s="91" t="inlineStr">
        <is>
          <t>INE0CLI01024</t>
        </is>
      </c>
      <c r="D567" s="91" t="inlineStr">
        <is>
          <t>Information Technology</t>
        </is>
      </c>
      <c r="E567" s="91" t="inlineStr">
        <is>
          <t>Microcap 250</t>
        </is>
      </c>
      <c r="F567" s="93" t="n">
        <v>9964</v>
      </c>
      <c r="G567" s="92" t="inlineStr">
        <is>
          <t>N</t>
        </is>
      </c>
      <c r="H567" s="94" t="n"/>
      <c r="I567" s="91" t="inlineStr">
        <is>
          <t>N</t>
        </is>
      </c>
      <c r="J567" s="92">
        <f>IF(K567="","N","Y")</f>
        <v/>
      </c>
      <c r="K567" s="94">
        <f>_xlfn.TEXTJOIN("; ",TRUE,IF(P567="52-wk low","52-wk low",""),IF(AND(AD567&gt;=Settings!$B$12,M567&lt;0),"Distribution",""),IF(AND(AJ567="Y",M567&lt;0,AK567&lt;-Settings!$B$13),"Long unwinding",""),IF(AND(AJ567="Y",M567&lt;0,AK567&gt;Settings!$B$13),"Short buildup",""))</f>
        <v/>
      </c>
      <c r="L567" s="95" t="n">
        <v>840.65</v>
      </c>
      <c r="M567" s="96" t="n">
        <v>-1.28</v>
      </c>
      <c r="N567" s="93" t="n">
        <v>1188</v>
      </c>
      <c r="O567" s="91" t="inlineStr">
        <is>
          <t>None</t>
        </is>
      </c>
      <c r="P567" s="91" t="inlineStr">
        <is>
          <t>None</t>
        </is>
      </c>
      <c r="Q567" s="97" t="n">
        <v>3.73</v>
      </c>
      <c r="R567" s="96" t="n">
        <v>3.06</v>
      </c>
      <c r="S567" s="96" t="n">
        <v>1.17</v>
      </c>
      <c r="T567" s="96" t="n">
        <v>0.82</v>
      </c>
      <c r="U567" s="96" t="n">
        <v>0.61</v>
      </c>
      <c r="V567" s="103" t="n">
        <v>0.5</v>
      </c>
      <c r="W567" s="102" t="n">
        <v>0</v>
      </c>
      <c r="X567" s="93" t="n"/>
      <c r="Y567" s="91" t="inlineStr">
        <is>
          <t>None</t>
        </is>
      </c>
      <c r="Z567" s="99" t="n">
        <v>39.38</v>
      </c>
      <c r="AA567" s="96" t="n">
        <v>0.77</v>
      </c>
      <c r="AB567" s="96" t="n">
        <v>0.79</v>
      </c>
      <c r="AC567" s="96" t="n">
        <v>0.9</v>
      </c>
      <c r="AD567" s="96" t="n">
        <v>0.73</v>
      </c>
      <c r="AE567" s="96" t="n">
        <v>0.59</v>
      </c>
      <c r="AF567" s="103" t="n">
        <v>1.24</v>
      </c>
      <c r="AG567" s="91" t="inlineStr">
        <is>
          <t>Normal</t>
        </is>
      </c>
      <c r="AH567" s="100" t="n">
        <v>0</v>
      </c>
      <c r="AI567" s="101" t="n">
        <v>0</v>
      </c>
      <c r="AJ567" s="92" t="inlineStr">
        <is>
          <t>N</t>
        </is>
      </c>
      <c r="AK567" s="96" t="n"/>
      <c r="AL567" s="91" t="inlineStr">
        <is>
          <t>n/a</t>
        </is>
      </c>
      <c r="AM567" s="93" t="n"/>
      <c r="AN567" s="92" t="inlineStr">
        <is>
          <t>None</t>
        </is>
      </c>
      <c r="AO567" s="102" t="n">
        <v>0</v>
      </c>
      <c r="AP567" s="103" t="n">
        <v>1.95</v>
      </c>
      <c r="AQ567" s="102" t="n">
        <v>88</v>
      </c>
      <c r="AR567" s="91" t="inlineStr">
        <is>
          <t>N</t>
        </is>
      </c>
      <c r="AS567" s="104" t="n">
        <v>-0.75</v>
      </c>
      <c r="AT567" s="92">
        <f>IF(AND(P567="52-wk high",T567&gt;=Settings!$B$7),"Y","N")</f>
        <v/>
      </c>
      <c r="AU567" s="91">
        <f>IF(AND(AD567&gt;=Settings!$B$8,M567&gt;0),"Y","N")</f>
        <v/>
      </c>
      <c r="AV567" s="91">
        <f>IF(OR(AH567&gt;Settings!$B$9,AI567&gt;Settings!$B$9),"Y","N")</f>
        <v/>
      </c>
      <c r="AW567" s="91">
        <f>IF(AJ567&lt;&gt;"Y","n/a",IF(AND(M567&gt;0,AK567&gt;Settings!$B$10),"Y","N"))</f>
        <v/>
      </c>
      <c r="AX567" s="91">
        <f>IF(AO567&gt;=Settings!$B$11,"Y","N")</f>
        <v/>
      </c>
      <c r="AY567" s="99">
        <f>(AT567="Y")+(AU567="Y")+(AV567="Y")+(AW567="Y")+(AX567="Y")</f>
        <v/>
      </c>
      <c r="AZ567" s="94">
        <f>IF(AY567=0,"None",_xlfn.TEXTJOIN(", ",TRUE(),IF(AT567="Y","Breakout",""),IF(AU567="Y","Accumulation",""),IF(AV567="Y","Institutional buying",""),IF(AW567="Y","Long buildup",""),IF(AX567="Y","Momentum leader","")))</f>
        <v/>
      </c>
      <c r="BA567" s="94">
        <f>IF(BW567="","","Passes "&amp;AY567&amp;" of 5 buy-side scans"&amp;IF(G567="Y","; RED FLAG: filter out using Red flag column",""))</f>
        <v/>
      </c>
      <c r="BB567" s="91" t="inlineStr">
        <is>
          <t>None</t>
        </is>
      </c>
      <c r="BC567" s="92" t="inlineStr">
        <is>
          <t>Y</t>
        </is>
      </c>
      <c r="BD567" s="94" t="inlineStr">
        <is>
          <t>&gt;75% move in 6 months; High-low range &gt;100% in 6 months</t>
        </is>
      </c>
      <c r="BE567" s="94" t="n"/>
      <c r="BF567" s="92">
        <f>IF(R567*100000&gt;=Settings!$B$5,"Y","N")</f>
        <v/>
      </c>
      <c r="BG567" s="91">
        <f>IF(F567&gt;Settings!$B$6,"Y","N")</f>
        <v/>
      </c>
      <c r="BH567" s="97" t="n">
        <v>-19.94</v>
      </c>
      <c r="BI567" s="96" t="n">
        <v>2.02</v>
      </c>
      <c r="BJ567" s="96" t="n">
        <v>-7.75</v>
      </c>
      <c r="BK567" s="96" t="n">
        <v>-6.9</v>
      </c>
      <c r="BL567" s="96" t="n">
        <v>75.26000000000001</v>
      </c>
      <c r="BM567" s="96" t="n">
        <v>21.35</v>
      </c>
      <c r="BN567" s="97" t="n">
        <v>-1.87</v>
      </c>
      <c r="BO567" s="96" t="n">
        <v>-3.65</v>
      </c>
      <c r="BP567" s="96" t="n">
        <v>0.29</v>
      </c>
      <c r="BQ567" s="96" t="n">
        <v>8.48</v>
      </c>
      <c r="BR567" s="91" t="inlineStr">
        <is>
          <t>Mixed</t>
        </is>
      </c>
      <c r="BS567" s="91" t="inlineStr">
        <is>
          <t>None</t>
        </is>
      </c>
      <c r="BT567" s="96" t="n">
        <v>43.8</v>
      </c>
      <c r="BU567" s="91" t="inlineStr">
        <is>
          <t>N</t>
        </is>
      </c>
      <c r="BV567" s="99">
        <f>IF(OR(BF567&lt;&gt;"Y",BG567&lt;&gt;"Y"),"",(AND(ISNUMBER(BQ567),BQ567&gt;0))+(BR567="Stacked up")+(AND(ISNUMBER(BH567),BH567&gt;=-Settings!$B$17))+(AND(ISNUMBER(BK567),ISNUMBER(BM567),BK567&gt;0,BM567&gt;0))+(AND(ISNUMBER(AQ567),AQ567&gt;=Settings!$B$18))+(AND(ISNUMBER(BT567),BT567&gt;=Settings!$B$19,BT567&lt;=Settings!$B$20))+(AND(ISNUMBER(AS567),AS567&gt;0))+(AND(ISNUMBER(T567),ISNUMBER(M567),T567&gt;=Settings!$B$21,M567&gt;0))+(AND(ISNUMBER(AD567),ISNUMBER(M567),AD567&gt;=Settings!$B$22,M567&gt;0))+(AY567&gt;=1))</f>
        <v/>
      </c>
      <c r="BW567" s="91">
        <f>IF(OR(AY567=0,BF567&lt;&gt;"Y",BG567&lt;&gt;"Y"),"",1+SUMPRODUCT(($A$6:$A$2604=A567)*($AY$6:$AY$2604&gt;0)*($BF$6:$BF$2604="Y")*($BG$6:$BG$2604="Y")*(($AY$6:$AY$2604&gt;AY567)+($AY$6:$AY$2604=AY567)*($AD$6:$AD$2604&gt;AD567))))</f>
        <v/>
      </c>
    </row>
    <row r="568" ht="23.85" customHeight="1" s="55">
      <c r="A568" s="90" t="n">
        <v>46296</v>
      </c>
      <c r="B568" s="91" t="inlineStr">
        <is>
          <t>YATHARTH</t>
        </is>
      </c>
      <c r="C568" s="91" t="inlineStr">
        <is>
          <t>INE0JO301016</t>
        </is>
      </c>
      <c r="D568" s="91" t="inlineStr">
        <is>
          <t>Healthcare</t>
        </is>
      </c>
      <c r="E568" s="91" t="inlineStr">
        <is>
          <t>Microcap 250</t>
        </is>
      </c>
      <c r="F568" s="93" t="n">
        <v>9960</v>
      </c>
      <c r="G568" s="92" t="inlineStr">
        <is>
          <t>N</t>
        </is>
      </c>
      <c r="H568" s="94" t="n"/>
      <c r="I568" s="91" t="inlineStr">
        <is>
          <t>N</t>
        </is>
      </c>
      <c r="J568" s="92">
        <f>IF(K568="","N","Y")</f>
        <v/>
      </c>
      <c r="K568" s="94">
        <f>_xlfn.TEXTJOIN("; ",TRUE,IF(P568="52-wk low","52-wk low",""),IF(AND(AD568&gt;=Settings!$B$12,M568&lt;0),"Distribution",""),IF(AND(AJ568="Y",M568&lt;0,AK568&lt;-Settings!$B$13),"Long unwinding",""),IF(AND(AJ568="Y",M568&lt;0,AK568&gt;Settings!$B$13),"Short buildup",""))</f>
        <v/>
      </c>
      <c r="L568" s="95" t="n">
        <v>1033.7</v>
      </c>
      <c r="M568" s="96" t="n">
        <v>0.12</v>
      </c>
      <c r="N568" s="93" t="n">
        <v>546</v>
      </c>
      <c r="O568" s="91" t="inlineStr">
        <is>
          <t>None</t>
        </is>
      </c>
      <c r="P568" s="91" t="inlineStr">
        <is>
          <t>None</t>
        </is>
      </c>
      <c r="Q568" s="97" t="n">
        <v>5.09</v>
      </c>
      <c r="R568" s="96" t="n">
        <v>8.65</v>
      </c>
      <c r="S568" s="96" t="n">
        <v>0.6</v>
      </c>
      <c r="T568" s="96" t="n">
        <v>0.86</v>
      </c>
      <c r="U568" s="96" t="n">
        <v>1.06</v>
      </c>
      <c r="V568" s="103" t="n">
        <v>1.81</v>
      </c>
      <c r="W568" s="102" t="n">
        <v>4</v>
      </c>
      <c r="X568" s="93" t="n"/>
      <c r="Y568" s="91" t="inlineStr">
        <is>
          <t>None</t>
        </is>
      </c>
      <c r="Z568" s="99" t="n">
        <v>37.75</v>
      </c>
      <c r="AA568" s="96" t="n">
        <v>1.02</v>
      </c>
      <c r="AB568" s="96" t="n">
        <v>0.85</v>
      </c>
      <c r="AC568" s="96" t="n">
        <v>0.87</v>
      </c>
      <c r="AD568" s="96" t="n">
        <v>0.96</v>
      </c>
      <c r="AE568" s="96" t="n">
        <v>1.04</v>
      </c>
      <c r="AF568" s="103" t="n">
        <v>0.68</v>
      </c>
      <c r="AG568" s="91" t="inlineStr">
        <is>
          <t>Churn</t>
        </is>
      </c>
      <c r="AH568" s="100" t="n">
        <v>0</v>
      </c>
      <c r="AI568" s="101" t="n">
        <v>0</v>
      </c>
      <c r="AJ568" s="92" t="inlineStr">
        <is>
          <t>N</t>
        </is>
      </c>
      <c r="AK568" s="96" t="n"/>
      <c r="AL568" s="91" t="inlineStr">
        <is>
          <t>n/a</t>
        </is>
      </c>
      <c r="AM568" s="93" t="n"/>
      <c r="AN568" s="92" t="inlineStr">
        <is>
          <t>None</t>
        </is>
      </c>
      <c r="AO568" s="102" t="n">
        <v>0</v>
      </c>
      <c r="AP568" s="103" t="n">
        <v>1.97</v>
      </c>
      <c r="AQ568" s="102" t="n">
        <v>88</v>
      </c>
      <c r="AR568" s="91" t="inlineStr">
        <is>
          <t>N</t>
        </is>
      </c>
      <c r="AS568" s="104" t="n">
        <v>3.79</v>
      </c>
      <c r="AT568" s="92">
        <f>IF(AND(P568="52-wk high",T568&gt;=Settings!$B$7),"Y","N")</f>
        <v/>
      </c>
      <c r="AU568" s="91">
        <f>IF(AND(AD568&gt;=Settings!$B$8,M568&gt;0),"Y","N")</f>
        <v/>
      </c>
      <c r="AV568" s="91">
        <f>IF(OR(AH568&gt;Settings!$B$9,AI568&gt;Settings!$B$9),"Y","N")</f>
        <v/>
      </c>
      <c r="AW568" s="91">
        <f>IF(AJ568&lt;&gt;"Y","n/a",IF(AND(M568&gt;0,AK568&gt;Settings!$B$10),"Y","N"))</f>
        <v/>
      </c>
      <c r="AX568" s="91">
        <f>IF(AO568&gt;=Settings!$B$11,"Y","N")</f>
        <v/>
      </c>
      <c r="AY568" s="99">
        <f>(AT568="Y")+(AU568="Y")+(AV568="Y")+(AW568="Y")+(AX568="Y")</f>
        <v/>
      </c>
      <c r="AZ568" s="94">
        <f>IF(AY568=0,"None",_xlfn.TEXTJOIN(", ",TRUE(),IF(AT568="Y","Breakout",""),IF(AU568="Y","Accumulation",""),IF(AV568="Y","Institutional buying",""),IF(AW568="Y","Long buildup",""),IF(AX568="Y","Momentum leader","")))</f>
        <v/>
      </c>
      <c r="BA568" s="94">
        <f>IF(BW568="","","Passes "&amp;AY568&amp;" of 5 buy-side scans"&amp;IF(G568="Y","; RED FLAG: filter out using Red flag column",""))</f>
        <v/>
      </c>
      <c r="BB568" s="91" t="inlineStr">
        <is>
          <t>None</t>
        </is>
      </c>
      <c r="BC568" s="92" t="inlineStr">
        <is>
          <t>Y</t>
        </is>
      </c>
      <c r="BD568" s="94" t="inlineStr">
        <is>
          <t>PE &gt; 50</t>
        </is>
      </c>
      <c r="BE568" s="94" t="n"/>
      <c r="BF568" s="92">
        <f>IF(R568*100000&gt;=Settings!$B$5,"Y","N")</f>
        <v/>
      </c>
      <c r="BG568" s="91">
        <f>IF(F568&gt;Settings!$B$6,"Y","N")</f>
        <v/>
      </c>
      <c r="BH568" s="97" t="n">
        <v>-12.69</v>
      </c>
      <c r="BI568" s="96" t="n">
        <v>-10.66</v>
      </c>
      <c r="BJ568" s="96" t="n">
        <v>6.04</v>
      </c>
      <c r="BK568" s="96" t="n">
        <v>20.64</v>
      </c>
      <c r="BL568" s="96" t="n">
        <v>55.06</v>
      </c>
      <c r="BM568" s="96" t="n">
        <v>37.84</v>
      </c>
      <c r="BN568" s="97" t="n">
        <v>-1.6</v>
      </c>
      <c r="BO568" s="96" t="n">
        <v>5.88</v>
      </c>
      <c r="BP568" s="96" t="n">
        <v>13.87</v>
      </c>
      <c r="BQ568" s="96" t="n">
        <v>22.35</v>
      </c>
      <c r="BR568" s="91" t="inlineStr">
        <is>
          <t>Mixed</t>
        </is>
      </c>
      <c r="BS568" s="91" t="inlineStr">
        <is>
          <t>None</t>
        </is>
      </c>
      <c r="BT568" s="96" t="n">
        <v>43.5</v>
      </c>
      <c r="BU568" s="91" t="inlineStr">
        <is>
          <t>N</t>
        </is>
      </c>
      <c r="BV568" s="99">
        <f>IF(OR(BF568&lt;&gt;"Y",BG568&lt;&gt;"Y"),"",(AND(ISNUMBER(BQ568),BQ568&gt;0))+(BR568="Stacked up")+(AND(ISNUMBER(BH568),BH568&gt;=-Settings!$B$17))+(AND(ISNUMBER(BK568),ISNUMBER(BM568),BK568&gt;0,BM568&gt;0))+(AND(ISNUMBER(AQ568),AQ568&gt;=Settings!$B$18))+(AND(ISNUMBER(BT568),BT568&gt;=Settings!$B$19,BT568&lt;=Settings!$B$20))+(AND(ISNUMBER(AS568),AS568&gt;0))+(AND(ISNUMBER(T568),ISNUMBER(M568),T568&gt;=Settings!$B$21,M568&gt;0))+(AND(ISNUMBER(AD568),ISNUMBER(M568),AD568&gt;=Settings!$B$22,M568&gt;0))+(AY568&gt;=1))</f>
        <v/>
      </c>
      <c r="BW568" s="91">
        <f>IF(OR(AY568=0,BF568&lt;&gt;"Y",BG568&lt;&gt;"Y"),"",1+SUMPRODUCT(($A$6:$A$2604=A568)*($AY$6:$AY$2604&gt;0)*($BF$6:$BF$2604="Y")*($BG$6:$BG$2604="Y")*(($AY$6:$AY$2604&gt;AY568)+($AY$6:$AY$2604=AY568)*($AD$6:$AD$2604&gt;AD568))))</f>
        <v/>
      </c>
    </row>
    <row r="569" ht="23.85" customHeight="1" s="55">
      <c r="A569" s="90" t="n">
        <v>46296</v>
      </c>
      <c r="B569" s="91" t="inlineStr">
        <is>
          <t>SUDARSCHEM</t>
        </is>
      </c>
      <c r="C569" s="91" t="inlineStr">
        <is>
          <t>INE659A01023</t>
        </is>
      </c>
      <c r="D569" s="91" t="inlineStr">
        <is>
          <t>Chemicals</t>
        </is>
      </c>
      <c r="E569" s="91" t="inlineStr">
        <is>
          <t>Microcap 250</t>
        </is>
      </c>
      <c r="F569" s="93" t="n">
        <v>9884</v>
      </c>
      <c r="G569" s="92" t="inlineStr">
        <is>
          <t>N</t>
        </is>
      </c>
      <c r="H569" s="94" t="n"/>
      <c r="I569" s="91" t="inlineStr">
        <is>
          <t>N</t>
        </is>
      </c>
      <c r="J569" s="92">
        <f>IF(K569="","N","Y")</f>
        <v/>
      </c>
      <c r="K569" s="94">
        <f>_xlfn.TEXTJOIN("; ",TRUE,IF(P569="52-wk low","52-wk low",""),IF(AND(AD569&gt;=Settings!$B$12,M569&lt;0),"Distribution",""),IF(AND(AJ569="Y",M569&lt;0,AK569&lt;-Settings!$B$13),"Long unwinding",""),IF(AND(AJ569="Y",M569&lt;0,AK569&gt;Settings!$B$13),"Short buildup",""))</f>
        <v/>
      </c>
      <c r="L569" s="95" t="n">
        <v>1241.5</v>
      </c>
      <c r="M569" s="96" t="n">
        <v>3.12</v>
      </c>
      <c r="N569" s="93" t="n">
        <v>114</v>
      </c>
      <c r="O569" s="91" t="inlineStr">
        <is>
          <t>None</t>
        </is>
      </c>
      <c r="P569" s="91" t="inlineStr">
        <is>
          <t>None</t>
        </is>
      </c>
      <c r="Q569" s="97" t="n">
        <v>4.25</v>
      </c>
      <c r="R569" s="96" t="n">
        <v>2.12</v>
      </c>
      <c r="S569" s="96" t="n">
        <v>2.03</v>
      </c>
      <c r="T569" s="96" t="n">
        <v>1.03</v>
      </c>
      <c r="U569" s="96" t="n">
        <v>1.21</v>
      </c>
      <c r="V569" s="103" t="n">
        <v>0.6</v>
      </c>
      <c r="W569" s="102" t="n">
        <v>1</v>
      </c>
      <c r="X569" s="93" t="n">
        <v>208</v>
      </c>
      <c r="Y569" s="91" t="inlineStr">
        <is>
          <t>None</t>
        </is>
      </c>
      <c r="Z569" s="99" t="n">
        <v>59.98</v>
      </c>
      <c r="AA569" s="96" t="n">
        <v>1.24</v>
      </c>
      <c r="AB569" s="96" t="n">
        <v>1.23</v>
      </c>
      <c r="AC569" s="96" t="n">
        <v>2.47</v>
      </c>
      <c r="AD569" s="96" t="n">
        <v>1.26</v>
      </c>
      <c r="AE569" s="96" t="n">
        <v>1.55</v>
      </c>
      <c r="AF569" s="103" t="n">
        <v>1.09</v>
      </c>
      <c r="AG569" s="91" t="inlineStr">
        <is>
          <t>Normal</t>
        </is>
      </c>
      <c r="AH569" s="100" t="n">
        <v>0</v>
      </c>
      <c r="AI569" s="101" t="n">
        <v>0</v>
      </c>
      <c r="AJ569" s="92" t="inlineStr">
        <is>
          <t>N</t>
        </is>
      </c>
      <c r="AK569" s="96" t="n"/>
      <c r="AL569" s="91" t="inlineStr">
        <is>
          <t>n/a</t>
        </is>
      </c>
      <c r="AM569" s="93" t="n"/>
      <c r="AN569" s="92" t="inlineStr">
        <is>
          <t>None</t>
        </is>
      </c>
      <c r="AO569" s="102" t="n">
        <v>0</v>
      </c>
      <c r="AP569" s="103" t="n">
        <v>1.49</v>
      </c>
      <c r="AQ569" s="102" t="n">
        <v>79</v>
      </c>
      <c r="AR569" s="91" t="inlineStr">
        <is>
          <t>N</t>
        </is>
      </c>
      <c r="AS569" s="104" t="n">
        <v>1.93</v>
      </c>
      <c r="AT569" s="92">
        <f>IF(AND(P569="52-wk high",T569&gt;=Settings!$B$7),"Y","N")</f>
        <v/>
      </c>
      <c r="AU569" s="91">
        <f>IF(AND(AD569&gt;=Settings!$B$8,M569&gt;0),"Y","N")</f>
        <v/>
      </c>
      <c r="AV569" s="91">
        <f>IF(OR(AH569&gt;Settings!$B$9,AI569&gt;Settings!$B$9),"Y","N")</f>
        <v/>
      </c>
      <c r="AW569" s="91">
        <f>IF(AJ569&lt;&gt;"Y","n/a",IF(AND(M569&gt;0,AK569&gt;Settings!$B$10),"Y","N"))</f>
        <v/>
      </c>
      <c r="AX569" s="91">
        <f>IF(AO569&gt;=Settings!$B$11,"Y","N")</f>
        <v/>
      </c>
      <c r="AY569" s="99">
        <f>(AT569="Y")+(AU569="Y")+(AV569="Y")+(AW569="Y")+(AX569="Y")</f>
        <v/>
      </c>
      <c r="AZ569" s="94">
        <f>IF(AY569=0,"None",_xlfn.TEXTJOIN(", ",TRUE(),IF(AT569="Y","Breakout",""),IF(AU569="Y","Accumulation",""),IF(AV569="Y","Institutional buying",""),IF(AW569="Y","Long buildup",""),IF(AX569="Y","Momentum leader","")))</f>
        <v/>
      </c>
      <c r="BA569" s="94">
        <f>IF(BW569="","","Passes "&amp;AY569&amp;" of 5 buy-side scans"&amp;IF(G569="Y","; RED FLAG: filter out using Red flag column",""))</f>
        <v/>
      </c>
      <c r="BB569" s="91" t="inlineStr">
        <is>
          <t>None</t>
        </is>
      </c>
      <c r="BC569" s="92" t="inlineStr">
        <is>
          <t>Y</t>
        </is>
      </c>
      <c r="BD569" s="94" t="inlineStr">
        <is>
          <t>PE &gt; 50</t>
        </is>
      </c>
      <c r="BE569" s="94" t="n"/>
      <c r="BF569" s="92">
        <f>IF(R569*100000&gt;=Settings!$B$5,"Y","N")</f>
        <v/>
      </c>
      <c r="BG569" s="91">
        <f>IF(F569&gt;Settings!$B$6,"Y","N")</f>
        <v/>
      </c>
      <c r="BH569" s="97" t="n">
        <v>-8.74</v>
      </c>
      <c r="BI569" s="96" t="n">
        <v>1.93</v>
      </c>
      <c r="BJ569" s="96" t="n">
        <v>0.06</v>
      </c>
      <c r="BK569" s="96" t="n">
        <v>41.59</v>
      </c>
      <c r="BL569" s="96" t="n">
        <v>59.5</v>
      </c>
      <c r="BM569" s="96" t="n">
        <v>-7.76</v>
      </c>
      <c r="BN569" s="97" t="n">
        <v>1.93</v>
      </c>
      <c r="BO569" s="96" t="n">
        <v>6.5</v>
      </c>
      <c r="BP569" s="96" t="n">
        <v>13.45</v>
      </c>
      <c r="BQ569" s="96" t="n">
        <v>15.32</v>
      </c>
      <c r="BR569" s="91" t="inlineStr">
        <is>
          <t>Stacked up</t>
        </is>
      </c>
      <c r="BS569" s="91" t="inlineStr">
        <is>
          <t>None</t>
        </is>
      </c>
      <c r="BT569" s="96" t="n">
        <v>57.1</v>
      </c>
      <c r="BU569" s="91" t="inlineStr">
        <is>
          <t>N</t>
        </is>
      </c>
      <c r="BV569" s="99">
        <f>IF(OR(BF569&lt;&gt;"Y",BG569&lt;&gt;"Y"),"",(AND(ISNUMBER(BQ569),BQ569&gt;0))+(BR569="Stacked up")+(AND(ISNUMBER(BH569),BH569&gt;=-Settings!$B$17))+(AND(ISNUMBER(BK569),ISNUMBER(BM569),BK569&gt;0,BM569&gt;0))+(AND(ISNUMBER(AQ569),AQ569&gt;=Settings!$B$18))+(AND(ISNUMBER(BT569),BT569&gt;=Settings!$B$19,BT569&lt;=Settings!$B$20))+(AND(ISNUMBER(AS569),AS569&gt;0))+(AND(ISNUMBER(T569),ISNUMBER(M569),T569&gt;=Settings!$B$21,M569&gt;0))+(AND(ISNUMBER(AD569),ISNUMBER(M569),AD569&gt;=Settings!$B$22,M569&gt;0))+(AY569&gt;=1))</f>
        <v/>
      </c>
      <c r="BW569" s="91">
        <f>IF(OR(AY569=0,BF569&lt;&gt;"Y",BG569&lt;&gt;"Y"),"",1+SUMPRODUCT(($A$6:$A$2604=A569)*($AY$6:$AY$2604&gt;0)*($BF$6:$BF$2604="Y")*($BG$6:$BG$2604="Y")*(($AY$6:$AY$2604&gt;AY569)+($AY$6:$AY$2604=AY569)*($AD$6:$AD$2604&gt;AD569))))</f>
        <v/>
      </c>
    </row>
    <row r="570" ht="23.85" customHeight="1" s="55">
      <c r="A570" s="90" t="n">
        <v>46296</v>
      </c>
      <c r="B570" s="91" t="inlineStr">
        <is>
          <t>AXISCADES</t>
        </is>
      </c>
      <c r="C570" s="91" t="inlineStr">
        <is>
          <t>INE555B01013</t>
        </is>
      </c>
      <c r="D570" s="91" t="inlineStr">
        <is>
          <t>Capital Goods</t>
        </is>
      </c>
      <c r="E570" s="91" t="inlineStr">
        <is>
          <t>Microcap 250</t>
        </is>
      </c>
      <c r="F570" s="93" t="n">
        <v>9814</v>
      </c>
      <c r="G570" s="92" t="inlineStr">
        <is>
          <t>N</t>
        </is>
      </c>
      <c r="H570" s="94" t="n"/>
      <c r="I570" s="91" t="inlineStr">
        <is>
          <t>N</t>
        </is>
      </c>
      <c r="J570" s="92">
        <f>IF(K570="","N","Y")</f>
        <v/>
      </c>
      <c r="K570" s="94">
        <f>_xlfn.TEXTJOIN("; ",TRUE,IF(P570="52-wk low","52-wk low",""),IF(AND(AD570&gt;=Settings!$B$12,M570&lt;0),"Distribution",""),IF(AND(AJ570="Y",M570&lt;0,AK570&lt;-Settings!$B$13),"Long unwinding",""),IF(AND(AJ570="Y",M570&lt;0,AK570&gt;Settings!$B$13),"Short buildup",""))</f>
        <v/>
      </c>
      <c r="L570" s="95" t="n">
        <v>2307.3</v>
      </c>
      <c r="M570" s="96" t="n">
        <v>3.41</v>
      </c>
      <c r="N570" s="93" t="n">
        <v>104</v>
      </c>
      <c r="O570" s="91" t="inlineStr">
        <is>
          <t>None</t>
        </is>
      </c>
      <c r="P570" s="91" t="inlineStr">
        <is>
          <t>52-wk high</t>
        </is>
      </c>
      <c r="Q570" s="97" t="n">
        <v>6.81</v>
      </c>
      <c r="R570" s="96" t="n">
        <v>3.22</v>
      </c>
      <c r="S570" s="96" t="n">
        <v>2.25</v>
      </c>
      <c r="T570" s="96" t="n">
        <v>3.24</v>
      </c>
      <c r="U570" s="96" t="n">
        <v>3.11</v>
      </c>
      <c r="V570" s="103" t="n">
        <v>1.44</v>
      </c>
      <c r="W570" s="102" t="n">
        <v>9</v>
      </c>
      <c r="X570" s="93" t="n">
        <v>44</v>
      </c>
      <c r="Y570" s="91" t="inlineStr">
        <is>
          <t>None</t>
        </is>
      </c>
      <c r="Z570" s="99" t="n">
        <v>34.45</v>
      </c>
      <c r="AA570" s="96" t="n">
        <v>0.73</v>
      </c>
      <c r="AB570" s="96" t="n">
        <v>0.68</v>
      </c>
      <c r="AC570" s="96" t="n">
        <v>1.78</v>
      </c>
      <c r="AD570" s="96" t="n">
        <v>2.37</v>
      </c>
      <c r="AE570" s="96" t="n">
        <v>2.1</v>
      </c>
      <c r="AF570" s="103" t="n">
        <v>0.84</v>
      </c>
      <c r="AG570" s="91" t="inlineStr">
        <is>
          <t>Normal</t>
        </is>
      </c>
      <c r="AH570" s="100" t="n">
        <v>0</v>
      </c>
      <c r="AI570" s="101" t="n">
        <v>0</v>
      </c>
      <c r="AJ570" s="92" t="inlineStr">
        <is>
          <t>N</t>
        </is>
      </c>
      <c r="AK570" s="96" t="n"/>
      <c r="AL570" s="91" t="inlineStr">
        <is>
          <t>n/a</t>
        </is>
      </c>
      <c r="AM570" s="93" t="n"/>
      <c r="AN570" s="92" t="inlineStr">
        <is>
          <t>None</t>
        </is>
      </c>
      <c r="AO570" s="102" t="n">
        <v>0</v>
      </c>
      <c r="AP570" s="103" t="n">
        <v>1.63</v>
      </c>
      <c r="AQ570" s="102" t="n">
        <v>82</v>
      </c>
      <c r="AR570" s="91" t="inlineStr">
        <is>
          <t>N</t>
        </is>
      </c>
      <c r="AS570" s="104" t="n">
        <v>5.9</v>
      </c>
      <c r="AT570" s="92">
        <f>IF(AND(P570="52-wk high",T570&gt;=Settings!$B$7),"Y","N")</f>
        <v/>
      </c>
      <c r="AU570" s="91">
        <f>IF(AND(AD570&gt;=Settings!$B$8,M570&gt;0),"Y","N")</f>
        <v/>
      </c>
      <c r="AV570" s="91">
        <f>IF(OR(AH570&gt;Settings!$B$9,AI570&gt;Settings!$B$9),"Y","N")</f>
        <v/>
      </c>
      <c r="AW570" s="91">
        <f>IF(AJ570&lt;&gt;"Y","n/a",IF(AND(M570&gt;0,AK570&gt;Settings!$B$10),"Y","N"))</f>
        <v/>
      </c>
      <c r="AX570" s="91">
        <f>IF(AO570&gt;=Settings!$B$11,"Y","N")</f>
        <v/>
      </c>
      <c r="AY570" s="99">
        <f>(AT570="Y")+(AU570="Y")+(AV570="Y")+(AW570="Y")+(AX570="Y")</f>
        <v/>
      </c>
      <c r="AZ570" s="94">
        <f>IF(AY570=0,"None",_xlfn.TEXTJOIN(", ",TRUE(),IF(AT570="Y","Breakout",""),IF(AU570="Y","Accumulation",""),IF(AV570="Y","Institutional buying",""),IF(AW570="Y","Long buildup",""),IF(AX570="Y","Momentum leader","")))</f>
        <v/>
      </c>
      <c r="BA570" s="94">
        <f>IF(BW570="","","Passes "&amp;AY570&amp;" of 5 buy-side scans"&amp;IF(G570="Y","; RED FLAG: filter out using Red flag column",""))</f>
        <v/>
      </c>
      <c r="BB570" s="91" t="inlineStr">
        <is>
          <t>None</t>
        </is>
      </c>
      <c r="BC570" s="92" t="inlineStr">
        <is>
          <t>Y</t>
        </is>
      </c>
      <c r="BD570" s="94" t="inlineStr">
        <is>
          <t>PE &gt; 50; &gt;25% move in 15 days; &gt;25% move in 1 month</t>
        </is>
      </c>
      <c r="BE570" s="94" t="n"/>
      <c r="BF570" s="92">
        <f>IF(R570*100000&gt;=Settings!$B$5,"Y","N")</f>
        <v/>
      </c>
      <c r="BG570" s="91">
        <f>IF(F570&gt;Settings!$B$6,"Y","N")</f>
        <v/>
      </c>
      <c r="BH570" s="97" t="n">
        <v>1.46</v>
      </c>
      <c r="BI570" s="96" t="n">
        <v>19.98</v>
      </c>
      <c r="BJ570" s="96" t="n">
        <v>40.33</v>
      </c>
      <c r="BK570" s="96" t="n">
        <v>38.32</v>
      </c>
      <c r="BL570" s="96" t="n">
        <v>45.69</v>
      </c>
      <c r="BM570" s="96" t="n">
        <v>41.99</v>
      </c>
      <c r="BN570" s="97" t="n">
        <v>20.76</v>
      </c>
      <c r="BO570" s="96" t="n">
        <v>29.25</v>
      </c>
      <c r="BP570" s="96" t="n">
        <v>33.26</v>
      </c>
      <c r="BQ570" s="96" t="n">
        <v>37.27</v>
      </c>
      <c r="BR570" s="91" t="inlineStr">
        <is>
          <t>Stacked up</t>
        </is>
      </c>
      <c r="BS570" s="91" t="inlineStr">
        <is>
          <t>None</t>
        </is>
      </c>
      <c r="BT570" s="96" t="n">
        <v>82.8</v>
      </c>
      <c r="BU570" s="91" t="inlineStr">
        <is>
          <t>N</t>
        </is>
      </c>
      <c r="BV570" s="99">
        <f>IF(OR(BF570&lt;&gt;"Y",BG570&lt;&gt;"Y"),"",(AND(ISNUMBER(BQ570),BQ570&gt;0))+(BR570="Stacked up")+(AND(ISNUMBER(BH570),BH570&gt;=-Settings!$B$17))+(AND(ISNUMBER(BK570),ISNUMBER(BM570),BK570&gt;0,BM570&gt;0))+(AND(ISNUMBER(AQ570),AQ570&gt;=Settings!$B$18))+(AND(ISNUMBER(BT570),BT570&gt;=Settings!$B$19,BT570&lt;=Settings!$B$20))+(AND(ISNUMBER(AS570),AS570&gt;0))+(AND(ISNUMBER(T570),ISNUMBER(M570),T570&gt;=Settings!$B$21,M570&gt;0))+(AND(ISNUMBER(AD570),ISNUMBER(M570),AD570&gt;=Settings!$B$22,M570&gt;0))+(AY570&gt;=1))</f>
        <v/>
      </c>
      <c r="BW570" s="91">
        <f>IF(OR(AY570=0,BF570&lt;&gt;"Y",BG570&lt;&gt;"Y"),"",1+SUMPRODUCT(($A$6:$A$2604=A570)*($AY$6:$AY$2604&gt;0)*($BF$6:$BF$2604="Y")*($BG$6:$BG$2604="Y")*(($AY$6:$AY$2604&gt;AY570)+($AY$6:$AY$2604=AY570)*($AD$6:$AD$2604&gt;AD570))))</f>
        <v/>
      </c>
    </row>
    <row r="571" ht="23.85" customHeight="1" s="55">
      <c r="A571" s="90" t="n">
        <v>46296</v>
      </c>
      <c r="B571" s="91" t="inlineStr">
        <is>
          <t>SAREGAMA</t>
        </is>
      </c>
      <c r="C571" s="91" t="inlineStr">
        <is>
          <t>INE979A01025</t>
        </is>
      </c>
      <c r="D571" s="91" t="inlineStr">
        <is>
          <t>Media Entertainment &amp; Publication</t>
        </is>
      </c>
      <c r="E571" s="91" t="inlineStr">
        <is>
          <t>Microcap 250</t>
        </is>
      </c>
      <c r="F571" s="93" t="n">
        <v>9539</v>
      </c>
      <c r="G571" s="92" t="inlineStr">
        <is>
          <t>N</t>
        </is>
      </c>
      <c r="H571" s="94" t="n"/>
      <c r="I571" s="91" t="inlineStr">
        <is>
          <t>N</t>
        </is>
      </c>
      <c r="J571" s="92">
        <f>IF(K571="","N","Y")</f>
        <v/>
      </c>
      <c r="K571" s="94">
        <f>_xlfn.TEXTJOIN("; ",TRUE,IF(P571="52-wk low","52-wk low",""),IF(AND(AD571&gt;=Settings!$B$12,M571&lt;0),"Distribution",""),IF(AND(AJ571="Y",M571&lt;0,AK571&lt;-Settings!$B$13),"Long unwinding",""),IF(AND(AJ571="Y",M571&lt;0,AK571&gt;Settings!$B$13),"Short buildup",""))</f>
        <v/>
      </c>
      <c r="L571" s="95" t="n">
        <v>494.75</v>
      </c>
      <c r="M571" s="96" t="n">
        <v>-2.33</v>
      </c>
      <c r="N571" s="93" t="n">
        <v>1804</v>
      </c>
      <c r="O571" s="91" t="inlineStr">
        <is>
          <t>None</t>
        </is>
      </c>
      <c r="P571" s="91" t="inlineStr">
        <is>
          <t>None</t>
        </is>
      </c>
      <c r="Q571" s="97" t="n">
        <v>2.38</v>
      </c>
      <c r="R571" s="96" t="n">
        <v>4.13</v>
      </c>
      <c r="S571" s="96" t="n">
        <v>0.57</v>
      </c>
      <c r="T571" s="96" t="n">
        <v>0.38</v>
      </c>
      <c r="U571" s="96" t="n">
        <v>0.09</v>
      </c>
      <c r="V571" s="103" t="n">
        <v>0.16</v>
      </c>
      <c r="W571" s="102" t="n">
        <v>0</v>
      </c>
      <c r="X571" s="93" t="n"/>
      <c r="Y571" s="91" t="inlineStr">
        <is>
          <t>None</t>
        </is>
      </c>
      <c r="Z571" s="99" t="n">
        <v>48.97</v>
      </c>
      <c r="AA571" s="96" t="n">
        <v>1.12</v>
      </c>
      <c r="AB571" s="96" t="n">
        <v>1.18</v>
      </c>
      <c r="AC571" s="96" t="n">
        <v>0.63</v>
      </c>
      <c r="AD571" s="96" t="n">
        <v>0.51</v>
      </c>
      <c r="AE571" s="96" t="n">
        <v>0.36</v>
      </c>
      <c r="AF571" s="103" t="n">
        <v>3.55</v>
      </c>
      <c r="AG571" s="91" t="inlineStr">
        <is>
          <t>Quiet accumulation</t>
        </is>
      </c>
      <c r="AH571" s="100" t="n">
        <v>0</v>
      </c>
      <c r="AI571" s="101" t="n">
        <v>0</v>
      </c>
      <c r="AJ571" s="92" t="inlineStr">
        <is>
          <t>N</t>
        </is>
      </c>
      <c r="AK571" s="96" t="n"/>
      <c r="AL571" s="91" t="inlineStr">
        <is>
          <t>n/a</t>
        </is>
      </c>
      <c r="AM571" s="93" t="n"/>
      <c r="AN571" s="92" t="inlineStr">
        <is>
          <t>Smallcap250 MQ 100; MidSmall400 MQ 100</t>
        </is>
      </c>
      <c r="AO571" s="102" t="n">
        <v>2</v>
      </c>
      <c r="AP571" s="103" t="n">
        <v>1.47</v>
      </c>
      <c r="AQ571" s="102" t="n">
        <v>78</v>
      </c>
      <c r="AR571" s="91" t="inlineStr">
        <is>
          <t>N</t>
        </is>
      </c>
      <c r="AS571" s="104" t="n">
        <v>8.960000000000001</v>
      </c>
      <c r="AT571" s="92">
        <f>IF(AND(P571="52-wk high",T571&gt;=Settings!$B$7),"Y","N")</f>
        <v/>
      </c>
      <c r="AU571" s="91">
        <f>IF(AND(AD571&gt;=Settings!$B$8,M571&gt;0),"Y","N")</f>
        <v/>
      </c>
      <c r="AV571" s="91">
        <f>IF(OR(AH571&gt;Settings!$B$9,AI571&gt;Settings!$B$9),"Y","N")</f>
        <v/>
      </c>
      <c r="AW571" s="91">
        <f>IF(AJ571&lt;&gt;"Y","n/a",IF(AND(M571&gt;0,AK571&gt;Settings!$B$10),"Y","N"))</f>
        <v/>
      </c>
      <c r="AX571" s="91">
        <f>IF(AO571&gt;=Settings!$B$11,"Y","N")</f>
        <v/>
      </c>
      <c r="AY571" s="99">
        <f>(AT571="Y")+(AU571="Y")+(AV571="Y")+(AW571="Y")+(AX571="Y")</f>
        <v/>
      </c>
      <c r="AZ571" s="94">
        <f>IF(AY571=0,"None",_xlfn.TEXTJOIN(", ",TRUE(),IF(AT571="Y","Breakout",""),IF(AU571="Y","Accumulation",""),IF(AV571="Y","Institutional buying",""),IF(AW571="Y","Long buildup",""),IF(AX571="Y","Momentum leader","")))</f>
        <v/>
      </c>
      <c r="BA571" s="94">
        <f>IF(BW571="","","Passes "&amp;AY571&amp;" of 5 buy-side scans"&amp;IF(G571="Y","; RED FLAG: filter out using Red flag column",""))</f>
        <v/>
      </c>
      <c r="BB571" s="91" t="inlineStr">
        <is>
          <t>None</t>
        </is>
      </c>
      <c r="BC571" s="92" t="inlineStr">
        <is>
          <t>N</t>
        </is>
      </c>
      <c r="BD571" s="94" t="n"/>
      <c r="BE571" s="94" t="n"/>
      <c r="BF571" s="92">
        <f>IF(R571*100000&gt;=Settings!$B$5,"Y","N")</f>
        <v/>
      </c>
      <c r="BG571" s="91">
        <f>IF(F571&gt;Settings!$B$6,"Y","N")</f>
        <v/>
      </c>
      <c r="BH571" s="97" t="n">
        <v>-13.88</v>
      </c>
      <c r="BI571" s="96" t="n">
        <v>-0.74</v>
      </c>
      <c r="BJ571" s="96" t="n">
        <v>0.2</v>
      </c>
      <c r="BK571" s="96" t="n">
        <v>0.49</v>
      </c>
      <c r="BL571" s="96" t="n">
        <v>51.02</v>
      </c>
      <c r="BM571" s="96" t="n">
        <v>4.61</v>
      </c>
      <c r="BN571" s="97" t="n">
        <v>-0.57</v>
      </c>
      <c r="BO571" s="96" t="n">
        <v>-0.05</v>
      </c>
      <c r="BP571" s="96" t="n">
        <v>4.35</v>
      </c>
      <c r="BQ571" s="96" t="n">
        <v>10.15</v>
      </c>
      <c r="BR571" s="91" t="inlineStr">
        <is>
          <t>Mixed</t>
        </is>
      </c>
      <c r="BS571" s="91" t="inlineStr">
        <is>
          <t>None</t>
        </is>
      </c>
      <c r="BT571" s="96" t="n">
        <v>48</v>
      </c>
      <c r="BU571" s="91" t="inlineStr">
        <is>
          <t>N</t>
        </is>
      </c>
      <c r="BV571" s="99">
        <f>IF(OR(BF571&lt;&gt;"Y",BG571&lt;&gt;"Y"),"",(AND(ISNUMBER(BQ571),BQ571&gt;0))+(BR571="Stacked up")+(AND(ISNUMBER(BH571),BH571&gt;=-Settings!$B$17))+(AND(ISNUMBER(BK571),ISNUMBER(BM571),BK571&gt;0,BM571&gt;0))+(AND(ISNUMBER(AQ571),AQ571&gt;=Settings!$B$18))+(AND(ISNUMBER(BT571),BT571&gt;=Settings!$B$19,BT571&lt;=Settings!$B$20))+(AND(ISNUMBER(AS571),AS571&gt;0))+(AND(ISNUMBER(T571),ISNUMBER(M571),T571&gt;=Settings!$B$21,M571&gt;0))+(AND(ISNUMBER(AD571),ISNUMBER(M571),AD571&gt;=Settings!$B$22,M571&gt;0))+(AY571&gt;=1))</f>
        <v/>
      </c>
      <c r="BW571" s="91">
        <f>IF(OR(AY571=0,BF571&lt;&gt;"Y",BG571&lt;&gt;"Y"),"",1+SUMPRODUCT(($A$6:$A$2604=A571)*($AY$6:$AY$2604&gt;0)*($BF$6:$BF$2604="Y")*($BG$6:$BG$2604="Y")*(($AY$6:$AY$2604&gt;AY571)+($AY$6:$AY$2604=AY571)*($AD$6:$AD$2604&gt;AD571))))</f>
        <v/>
      </c>
    </row>
    <row r="572" ht="23.85" customHeight="1" s="55">
      <c r="A572" s="90" t="n">
        <v>46296</v>
      </c>
      <c r="B572" s="91" t="inlineStr">
        <is>
          <t>SGMART</t>
        </is>
      </c>
      <c r="C572" s="91" t="inlineStr">
        <is>
          <t>INE385F01024</t>
        </is>
      </c>
      <c r="D572" s="91" t="inlineStr">
        <is>
          <t>Metals &amp; Mining</t>
        </is>
      </c>
      <c r="E572" s="91" t="inlineStr">
        <is>
          <t>Microcap 250</t>
        </is>
      </c>
      <c r="F572" s="93" t="n">
        <v>9354</v>
      </c>
      <c r="G572" s="92" t="inlineStr">
        <is>
          <t>N</t>
        </is>
      </c>
      <c r="H572" s="94" t="n"/>
      <c r="I572" s="91" t="inlineStr">
        <is>
          <t>N</t>
        </is>
      </c>
      <c r="J572" s="92">
        <f>IF(K572="","N","Y")</f>
        <v/>
      </c>
      <c r="K572" s="94">
        <f>_xlfn.TEXTJOIN("; ",TRUE,IF(P572="52-wk low","52-wk low",""),IF(AND(AD572&gt;=Settings!$B$12,M572&lt;0),"Distribution",""),IF(AND(AJ572="Y",M572&lt;0,AK572&lt;-Settings!$B$13),"Long unwinding",""),IF(AND(AJ572="Y",M572&lt;0,AK572&gt;Settings!$B$13),"Short buildup",""))</f>
        <v/>
      </c>
      <c r="L572" s="95" t="n">
        <v>742.2</v>
      </c>
      <c r="M572" s="96" t="n">
        <v>-1.14</v>
      </c>
      <c r="N572" s="93" t="n">
        <v>1116</v>
      </c>
      <c r="O572" s="91" t="inlineStr">
        <is>
          <t>None</t>
        </is>
      </c>
      <c r="P572" s="91" t="inlineStr">
        <is>
          <t>None</t>
        </is>
      </c>
      <c r="Q572" s="97" t="n">
        <v>3.15</v>
      </c>
      <c r="R572" s="96" t="n">
        <v>2.25</v>
      </c>
      <c r="S572" s="96" t="n">
        <v>1.47</v>
      </c>
      <c r="T572" s="96" t="n">
        <v>0.93</v>
      </c>
      <c r="U572" s="96" t="n">
        <v>0.71</v>
      </c>
      <c r="V572" s="103" t="n">
        <v>0.52</v>
      </c>
      <c r="W572" s="102" t="n">
        <v>2</v>
      </c>
      <c r="X572" s="93" t="n"/>
      <c r="Y572" s="91" t="inlineStr">
        <is>
          <t>None</t>
        </is>
      </c>
      <c r="Z572" s="99" t="n">
        <v>45.91</v>
      </c>
      <c r="AA572" s="96" t="n">
        <v>0.91</v>
      </c>
      <c r="AB572" s="96" t="n">
        <v>0.95</v>
      </c>
      <c r="AC572" s="96" t="n">
        <v>1.36</v>
      </c>
      <c r="AD572" s="96" t="n">
        <v>0.89</v>
      </c>
      <c r="AE572" s="96" t="n">
        <v>0.88</v>
      </c>
      <c r="AF572" s="103" t="n">
        <v>1.34</v>
      </c>
      <c r="AG572" s="91" t="inlineStr">
        <is>
          <t>Normal</t>
        </is>
      </c>
      <c r="AH572" s="100" t="n">
        <v>0</v>
      </c>
      <c r="AI572" s="101" t="n">
        <v>0</v>
      </c>
      <c r="AJ572" s="92" t="inlineStr">
        <is>
          <t>N</t>
        </is>
      </c>
      <c r="AK572" s="96" t="n"/>
      <c r="AL572" s="91" t="inlineStr">
        <is>
          <t>n/a</t>
        </is>
      </c>
      <c r="AM572" s="93" t="n"/>
      <c r="AN572" s="92" t="inlineStr">
        <is>
          <t>None</t>
        </is>
      </c>
      <c r="AO572" s="102" t="n">
        <v>0</v>
      </c>
      <c r="AP572" s="103" t="n">
        <v>2.57</v>
      </c>
      <c r="AQ572" s="102" t="n">
        <v>94</v>
      </c>
      <c r="AR572" s="91" t="inlineStr">
        <is>
          <t>N</t>
        </is>
      </c>
      <c r="AS572" s="104" t="n">
        <v>-1.09</v>
      </c>
      <c r="AT572" s="92">
        <f>IF(AND(P572="52-wk high",T572&gt;=Settings!$B$7),"Y","N")</f>
        <v/>
      </c>
      <c r="AU572" s="91">
        <f>IF(AND(AD572&gt;=Settings!$B$8,M572&gt;0),"Y","N")</f>
        <v/>
      </c>
      <c r="AV572" s="91">
        <f>IF(OR(AH572&gt;Settings!$B$9,AI572&gt;Settings!$B$9),"Y","N")</f>
        <v/>
      </c>
      <c r="AW572" s="91">
        <f>IF(AJ572&lt;&gt;"Y","n/a",IF(AND(M572&gt;0,AK572&gt;Settings!$B$10),"Y","N"))</f>
        <v/>
      </c>
      <c r="AX572" s="91">
        <f>IF(AO572&gt;=Settings!$B$11,"Y","N")</f>
        <v/>
      </c>
      <c r="AY572" s="99">
        <f>(AT572="Y")+(AU572="Y")+(AV572="Y")+(AW572="Y")+(AX572="Y")</f>
        <v/>
      </c>
      <c r="AZ572" s="94">
        <f>IF(AY572=0,"None",_xlfn.TEXTJOIN(", ",TRUE(),IF(AT572="Y","Breakout",""),IF(AU572="Y","Accumulation",""),IF(AV572="Y","Institutional buying",""),IF(AW572="Y","Long buildup",""),IF(AX572="Y","Momentum leader","")))</f>
        <v/>
      </c>
      <c r="BA572" s="94">
        <f>IF(BW572="","","Passes "&amp;AY572&amp;" of 5 buy-side scans"&amp;IF(G572="Y","; RED FLAG: filter out using Red flag column",""))</f>
        <v/>
      </c>
      <c r="BB572" s="91" t="inlineStr">
        <is>
          <t>None</t>
        </is>
      </c>
      <c r="BC572" s="92" t="inlineStr">
        <is>
          <t>Y</t>
        </is>
      </c>
      <c r="BD572" s="94" t="inlineStr">
        <is>
          <t>PE &gt; 50; &gt;100% move in 365 days; High-low range &gt;150% in 12 months</t>
        </is>
      </c>
      <c r="BE572" s="94" t="n"/>
      <c r="BF572" s="92">
        <f>IF(R572*100000&gt;=Settings!$B$5,"Y","N")</f>
        <v/>
      </c>
      <c r="BG572" s="91">
        <f>IF(F572&gt;Settings!$B$6,"Y","N")</f>
        <v/>
      </c>
      <c r="BH572" s="97" t="n">
        <v>-13.76</v>
      </c>
      <c r="BI572" s="96" t="n">
        <v>3.49</v>
      </c>
      <c r="BJ572" s="96" t="n">
        <v>-11.12</v>
      </c>
      <c r="BK572" s="96" t="n">
        <v>21.96</v>
      </c>
      <c r="BL572" s="96" t="n">
        <v>48.62</v>
      </c>
      <c r="BM572" s="96" t="n">
        <v>104.41</v>
      </c>
      <c r="BN572" s="97" t="n">
        <v>-0.71</v>
      </c>
      <c r="BO572" s="96" t="n">
        <v>0.99</v>
      </c>
      <c r="BP572" s="96" t="n">
        <v>8.75</v>
      </c>
      <c r="BQ572" s="96" t="n">
        <v>24.05</v>
      </c>
      <c r="BR572" s="91" t="inlineStr">
        <is>
          <t>Mixed</t>
        </is>
      </c>
      <c r="BS572" s="91" t="inlineStr">
        <is>
          <t>None</t>
        </is>
      </c>
      <c r="BT572" s="96" t="n">
        <v>48.3</v>
      </c>
      <c r="BU572" s="91" t="inlineStr">
        <is>
          <t>N</t>
        </is>
      </c>
      <c r="BV572" s="99">
        <f>IF(OR(BF572&lt;&gt;"Y",BG572&lt;&gt;"Y"),"",(AND(ISNUMBER(BQ572),BQ572&gt;0))+(BR572="Stacked up")+(AND(ISNUMBER(BH572),BH572&gt;=-Settings!$B$17))+(AND(ISNUMBER(BK572),ISNUMBER(BM572),BK572&gt;0,BM572&gt;0))+(AND(ISNUMBER(AQ572),AQ572&gt;=Settings!$B$18))+(AND(ISNUMBER(BT572),BT572&gt;=Settings!$B$19,BT572&lt;=Settings!$B$20))+(AND(ISNUMBER(AS572),AS572&gt;0))+(AND(ISNUMBER(T572),ISNUMBER(M572),T572&gt;=Settings!$B$21,M572&gt;0))+(AND(ISNUMBER(AD572),ISNUMBER(M572),AD572&gt;=Settings!$B$22,M572&gt;0))+(AY572&gt;=1))</f>
        <v/>
      </c>
      <c r="BW572" s="91">
        <f>IF(OR(AY572=0,BF572&lt;&gt;"Y",BG572&lt;&gt;"Y"),"",1+SUMPRODUCT(($A$6:$A$2604=A572)*($AY$6:$AY$2604&gt;0)*($BF$6:$BF$2604="Y")*($BG$6:$BG$2604="Y")*(($AY$6:$AY$2604&gt;AY572)+($AY$6:$AY$2604=AY572)*($AD$6:$AD$2604&gt;AD572))))</f>
        <v/>
      </c>
    </row>
    <row r="573" ht="23.85" customHeight="1" s="55">
      <c r="A573" s="90" t="n">
        <v>46296</v>
      </c>
      <c r="B573" s="91" t="inlineStr">
        <is>
          <t>DYNAMATECH</t>
        </is>
      </c>
      <c r="C573" s="91" t="inlineStr">
        <is>
          <t>INE221B01012</t>
        </is>
      </c>
      <c r="D573" s="91" t="inlineStr">
        <is>
          <t>Capital Goods</t>
        </is>
      </c>
      <c r="E573" s="91" t="inlineStr">
        <is>
          <t>Microcap 250</t>
        </is>
      </c>
      <c r="F573" s="93" t="n">
        <v>9342</v>
      </c>
      <c r="G573" s="92" t="inlineStr">
        <is>
          <t>N</t>
        </is>
      </c>
      <c r="H573" s="94" t="n"/>
      <c r="I573" s="91" t="inlineStr">
        <is>
          <t>N</t>
        </is>
      </c>
      <c r="J573" s="92">
        <f>IF(K573="","N","Y")</f>
        <v/>
      </c>
      <c r="K573" s="94">
        <f>_xlfn.TEXTJOIN("; ",TRUE,IF(P573="52-wk low","52-wk low",""),IF(AND(AD573&gt;=Settings!$B$12,M573&lt;0),"Distribution",""),IF(AND(AJ573="Y",M573&lt;0,AK573&lt;-Settings!$B$13),"Long unwinding",""),IF(AND(AJ573="Y",M573&lt;0,AK573&gt;Settings!$B$13),"Short buildup",""))</f>
        <v/>
      </c>
      <c r="L573" s="95" t="n">
        <v>13756</v>
      </c>
      <c r="M573" s="96" t="n">
        <v>1.07</v>
      </c>
      <c r="N573" s="93" t="n">
        <v>319</v>
      </c>
      <c r="O573" s="91" t="inlineStr">
        <is>
          <t>None</t>
        </is>
      </c>
      <c r="P573" s="91" t="inlineStr">
        <is>
          <t>52-wk high</t>
        </is>
      </c>
      <c r="Q573" s="97" t="n">
        <v>0.43</v>
      </c>
      <c r="R573" s="96" t="n">
        <v>0.27</v>
      </c>
      <c r="S573" s="96" t="n">
        <v>1.68</v>
      </c>
      <c r="T573" s="96" t="n">
        <v>2.04</v>
      </c>
      <c r="U573" s="96" t="n">
        <v>2.16</v>
      </c>
      <c r="V573" s="103" t="n">
        <v>1.38</v>
      </c>
      <c r="W573" s="102" t="n">
        <v>12</v>
      </c>
      <c r="X573" s="93" t="n"/>
      <c r="Y573" s="91" t="inlineStr">
        <is>
          <t>None</t>
        </is>
      </c>
      <c r="Z573" s="99" t="n">
        <v>38.63</v>
      </c>
      <c r="AA573" s="96" t="n">
        <v>0.9399999999999999</v>
      </c>
      <c r="AB573" s="96" t="n">
        <v>0.93</v>
      </c>
      <c r="AC573" s="96" t="n">
        <v>1.57</v>
      </c>
      <c r="AD573" s="96" t="n">
        <v>1.9</v>
      </c>
      <c r="AE573" s="96" t="n">
        <v>2.08</v>
      </c>
      <c r="AF573" s="103" t="n">
        <v>1.02</v>
      </c>
      <c r="AG573" s="91" t="inlineStr">
        <is>
          <t>Normal</t>
        </is>
      </c>
      <c r="AH573" s="100" t="n">
        <v>0</v>
      </c>
      <c r="AI573" s="101" t="n">
        <v>0</v>
      </c>
      <c r="AJ573" s="92" t="inlineStr">
        <is>
          <t>N</t>
        </is>
      </c>
      <c r="AK573" s="96" t="n"/>
      <c r="AL573" s="91" t="inlineStr">
        <is>
          <t>n/a</t>
        </is>
      </c>
      <c r="AM573" s="93" t="n"/>
      <c r="AN573" s="92" t="inlineStr">
        <is>
          <t>None</t>
        </is>
      </c>
      <c r="AO573" s="102" t="n">
        <v>0</v>
      </c>
      <c r="AP573" s="103" t="n">
        <v>2.23</v>
      </c>
      <c r="AQ573" s="102" t="n">
        <v>92</v>
      </c>
      <c r="AR573" s="91" t="inlineStr">
        <is>
          <t>N</t>
        </is>
      </c>
      <c r="AS573" s="104" t="n">
        <v>5.9</v>
      </c>
      <c r="AT573" s="92">
        <f>IF(AND(P573="52-wk high",T573&gt;=Settings!$B$7),"Y","N")</f>
        <v/>
      </c>
      <c r="AU573" s="91">
        <f>IF(AND(AD573&gt;=Settings!$B$8,M573&gt;0),"Y","N")</f>
        <v/>
      </c>
      <c r="AV573" s="91">
        <f>IF(OR(AH573&gt;Settings!$B$9,AI573&gt;Settings!$B$9),"Y","N")</f>
        <v/>
      </c>
      <c r="AW573" s="91">
        <f>IF(AJ573&lt;&gt;"Y","n/a",IF(AND(M573&gt;0,AK573&gt;Settings!$B$10),"Y","N"))</f>
        <v/>
      </c>
      <c r="AX573" s="91">
        <f>IF(AO573&gt;=Settings!$B$11,"Y","N")</f>
        <v/>
      </c>
      <c r="AY573" s="99">
        <f>(AT573="Y")+(AU573="Y")+(AV573="Y")+(AW573="Y")+(AX573="Y")</f>
        <v/>
      </c>
      <c r="AZ573" s="94">
        <f>IF(AY573=0,"None",_xlfn.TEXTJOIN(", ",TRUE(),IF(AT573="Y","Breakout",""),IF(AU573="Y","Accumulation",""),IF(AV573="Y","Institutional buying",""),IF(AW573="Y","Long buildup",""),IF(AX573="Y","Momentum leader","")))</f>
        <v/>
      </c>
      <c r="BA573" s="94">
        <f>IF(BW573="","","Passes "&amp;AY573&amp;" of 5 buy-side scans"&amp;IF(G573="Y","; RED FLAG: filter out using Red flag column",""))</f>
        <v/>
      </c>
      <c r="BB573" s="91" t="inlineStr">
        <is>
          <t>None</t>
        </is>
      </c>
      <c r="BC573" s="92" t="inlineStr">
        <is>
          <t>Y</t>
        </is>
      </c>
      <c r="BD573" s="94" t="inlineStr">
        <is>
          <t>PE &gt; 50</t>
        </is>
      </c>
      <c r="BE573" s="94" t="n"/>
      <c r="BF573" s="92">
        <f>IF(R573*100000&gt;=Settings!$B$5,"Y","N")</f>
        <v/>
      </c>
      <c r="BG573" s="91">
        <f>IF(F573&gt;Settings!$B$6,"Y","N")</f>
        <v/>
      </c>
      <c r="BH573" s="97" t="n">
        <v>0.78</v>
      </c>
      <c r="BI573" s="96" t="n">
        <v>9.6</v>
      </c>
      <c r="BJ573" s="96" t="n">
        <v>17.79</v>
      </c>
      <c r="BK573" s="96" t="n">
        <v>32.31</v>
      </c>
      <c r="BL573" s="96" t="n">
        <v>46.52</v>
      </c>
      <c r="BM573" s="96" t="n">
        <v>93.70999999999999</v>
      </c>
      <c r="BN573" s="97" t="n">
        <v>9.99</v>
      </c>
      <c r="BO573" s="96" t="n">
        <v>16.43</v>
      </c>
      <c r="BP573" s="96" t="n">
        <v>22.27</v>
      </c>
      <c r="BQ573" s="96" t="n">
        <v>31.54</v>
      </c>
      <c r="BR573" s="91" t="inlineStr">
        <is>
          <t>Stacked up</t>
        </is>
      </c>
      <c r="BS573" s="91" t="inlineStr">
        <is>
          <t>None</t>
        </is>
      </c>
      <c r="BT573" s="96" t="n">
        <v>85.09999999999999</v>
      </c>
      <c r="BU573" s="91" t="inlineStr">
        <is>
          <t>N</t>
        </is>
      </c>
      <c r="BV573" s="99">
        <f>IF(OR(BF573&lt;&gt;"Y",BG573&lt;&gt;"Y"),"",(AND(ISNUMBER(BQ573),BQ573&gt;0))+(BR573="Stacked up")+(AND(ISNUMBER(BH573),BH573&gt;=-Settings!$B$17))+(AND(ISNUMBER(BK573),ISNUMBER(BM573),BK573&gt;0,BM573&gt;0))+(AND(ISNUMBER(AQ573),AQ573&gt;=Settings!$B$18))+(AND(ISNUMBER(BT573),BT573&gt;=Settings!$B$19,BT573&lt;=Settings!$B$20))+(AND(ISNUMBER(AS573),AS573&gt;0))+(AND(ISNUMBER(T573),ISNUMBER(M573),T573&gt;=Settings!$B$21,M573&gt;0))+(AND(ISNUMBER(AD573),ISNUMBER(M573),AD573&gt;=Settings!$B$22,M573&gt;0))+(AY573&gt;=1))</f>
        <v/>
      </c>
      <c r="BW573" s="91">
        <f>IF(OR(AY573=0,BF573&lt;&gt;"Y",BG573&lt;&gt;"Y"),"",1+SUMPRODUCT(($A$6:$A$2604=A573)*($AY$6:$AY$2604&gt;0)*($BF$6:$BF$2604="Y")*($BG$6:$BG$2604="Y")*(($AY$6:$AY$2604&gt;AY573)+($AY$6:$AY$2604=AY573)*($AD$6:$AD$2604&gt;AD573))))</f>
        <v/>
      </c>
    </row>
    <row r="574" ht="23.85" customHeight="1" s="55">
      <c r="A574" s="90" t="n">
        <v>46296</v>
      </c>
      <c r="B574" s="91" t="inlineStr">
        <is>
          <t>FINPIPE</t>
        </is>
      </c>
      <c r="C574" s="91" t="inlineStr">
        <is>
          <t>INE183A01024</t>
        </is>
      </c>
      <c r="D574" s="91" t="inlineStr">
        <is>
          <t>Capital Goods</t>
        </is>
      </c>
      <c r="E574" s="91" t="inlineStr">
        <is>
          <t>Microcap 250</t>
        </is>
      </c>
      <c r="F574" s="93" t="n">
        <v>9338</v>
      </c>
      <c r="G574" s="92" t="inlineStr">
        <is>
          <t>N</t>
        </is>
      </c>
      <c r="H574" s="94" t="n"/>
      <c r="I574" s="91" t="inlineStr">
        <is>
          <t>N</t>
        </is>
      </c>
      <c r="J574" s="92">
        <f>IF(K574="","N","Y")</f>
        <v/>
      </c>
      <c r="K574" s="94">
        <f>_xlfn.TEXTJOIN("; ",TRUE,IF(P574="52-wk low","52-wk low",""),IF(AND(AD574&gt;=Settings!$B$12,M574&lt;0),"Distribution",""),IF(AND(AJ574="Y",M574&lt;0,AK574&lt;-Settings!$B$13),"Long unwinding",""),IF(AND(AJ574="Y",M574&lt;0,AK574&gt;Settings!$B$13),"Short buildup",""))</f>
        <v/>
      </c>
      <c r="L574" s="95" t="n">
        <v>150.49</v>
      </c>
      <c r="M574" s="96" t="n">
        <v>-0.65</v>
      </c>
      <c r="N574" s="93" t="n">
        <v>858</v>
      </c>
      <c r="O574" s="91" t="inlineStr">
        <is>
          <t>None</t>
        </is>
      </c>
      <c r="P574" s="91" t="inlineStr">
        <is>
          <t>None</t>
        </is>
      </c>
      <c r="Q574" s="97" t="n">
        <v>3.97</v>
      </c>
      <c r="R574" s="96" t="n">
        <v>3.46</v>
      </c>
      <c r="S574" s="96" t="n">
        <v>1.04</v>
      </c>
      <c r="T574" s="96" t="n">
        <v>0.88</v>
      </c>
      <c r="U574" s="96" t="n">
        <v>0.42</v>
      </c>
      <c r="V574" s="103" t="n">
        <v>0.37</v>
      </c>
      <c r="W574" s="102" t="n">
        <v>0</v>
      </c>
      <c r="X574" s="93" t="n"/>
      <c r="Y574" s="91" t="inlineStr">
        <is>
          <t>None</t>
        </is>
      </c>
      <c r="Z574" s="99" t="n">
        <v>52.11</v>
      </c>
      <c r="AA574" s="96" t="n">
        <v>1.07</v>
      </c>
      <c r="AB574" s="96" t="n">
        <v>1.04</v>
      </c>
      <c r="AC574" s="96" t="n">
        <v>1.15</v>
      </c>
      <c r="AD574" s="96" t="n">
        <v>0.93</v>
      </c>
      <c r="AE574" s="96" t="n">
        <v>0.63</v>
      </c>
      <c r="AF574" s="103" t="n">
        <v>1.31</v>
      </c>
      <c r="AG574" s="91" t="inlineStr">
        <is>
          <t>Normal</t>
        </is>
      </c>
      <c r="AH574" s="100" t="n">
        <v>0</v>
      </c>
      <c r="AI574" s="101" t="n">
        <v>0</v>
      </c>
      <c r="AJ574" s="92" t="inlineStr">
        <is>
          <t>N</t>
        </is>
      </c>
      <c r="AK574" s="96" t="n"/>
      <c r="AL574" s="91" t="inlineStr">
        <is>
          <t>n/a</t>
        </is>
      </c>
      <c r="AM574" s="93" t="n"/>
      <c r="AN574" s="92" t="inlineStr">
        <is>
          <t>None</t>
        </is>
      </c>
      <c r="AO574" s="102" t="n">
        <v>0</v>
      </c>
      <c r="AP574" s="103" t="n">
        <v>0.58</v>
      </c>
      <c r="AQ574" s="102" t="n">
        <v>15</v>
      </c>
      <c r="AR574" s="91" t="inlineStr">
        <is>
          <t>N</t>
        </is>
      </c>
      <c r="AS574" s="104" t="n">
        <v>5.9</v>
      </c>
      <c r="AT574" s="92">
        <f>IF(AND(P574="52-wk high",T574&gt;=Settings!$B$7),"Y","N")</f>
        <v/>
      </c>
      <c r="AU574" s="91">
        <f>IF(AND(AD574&gt;=Settings!$B$8,M574&gt;0),"Y","N")</f>
        <v/>
      </c>
      <c r="AV574" s="91">
        <f>IF(OR(AH574&gt;Settings!$B$9,AI574&gt;Settings!$B$9),"Y","N")</f>
        <v/>
      </c>
      <c r="AW574" s="91">
        <f>IF(AJ574&lt;&gt;"Y","n/a",IF(AND(M574&gt;0,AK574&gt;Settings!$B$10),"Y","N"))</f>
        <v/>
      </c>
      <c r="AX574" s="91">
        <f>IF(AO574&gt;=Settings!$B$11,"Y","N")</f>
        <v/>
      </c>
      <c r="AY574" s="99">
        <f>(AT574="Y")+(AU574="Y")+(AV574="Y")+(AW574="Y")+(AX574="Y")</f>
        <v/>
      </c>
      <c r="AZ574" s="94">
        <f>IF(AY574=0,"None",_xlfn.TEXTJOIN(", ",TRUE(),IF(AT574="Y","Breakout",""),IF(AU574="Y","Accumulation",""),IF(AV574="Y","Institutional buying",""),IF(AW574="Y","Long buildup",""),IF(AX574="Y","Momentum leader","")))</f>
        <v/>
      </c>
      <c r="BA574" s="94">
        <f>IF(BW574="","","Passes "&amp;AY574&amp;" of 5 buy-side scans"&amp;IF(G574="Y","; RED FLAG: filter out using Red flag column",""))</f>
        <v/>
      </c>
      <c r="BB574" s="91" t="inlineStr">
        <is>
          <t>None</t>
        </is>
      </c>
      <c r="BC574" s="92" t="inlineStr">
        <is>
          <t>N</t>
        </is>
      </c>
      <c r="BD574" s="94" t="n"/>
      <c r="BE574" s="94" t="n"/>
      <c r="BF574" s="92">
        <f>IF(R574*100000&gt;=Settings!$B$5,"Y","N")</f>
        <v/>
      </c>
      <c r="BG574" s="91">
        <f>IF(F574&gt;Settings!$B$6,"Y","N")</f>
        <v/>
      </c>
      <c r="BH574" s="97" t="n">
        <v>-27.19</v>
      </c>
      <c r="BI574" s="96" t="n">
        <v>-2.3</v>
      </c>
      <c r="BJ574" s="96" t="n">
        <v>-3.12</v>
      </c>
      <c r="BK574" s="96" t="n">
        <v>-14.41</v>
      </c>
      <c r="BL574" s="96" t="n">
        <v>-5.38</v>
      </c>
      <c r="BM574" s="96" t="n">
        <v>-24.53</v>
      </c>
      <c r="BN574" s="97" t="n">
        <v>-2.36</v>
      </c>
      <c r="BO574" s="96" t="n">
        <v>-5.05</v>
      </c>
      <c r="BP574" s="96" t="n">
        <v>-7.98</v>
      </c>
      <c r="BQ574" s="96" t="n">
        <v>-12.06</v>
      </c>
      <c r="BR574" s="91" t="inlineStr">
        <is>
          <t>Stacked down</t>
        </is>
      </c>
      <c r="BS574" s="91" t="inlineStr">
        <is>
          <t>None</t>
        </is>
      </c>
      <c r="BT574" s="96" t="n">
        <v>32.9</v>
      </c>
      <c r="BU574" s="91" t="inlineStr">
        <is>
          <t>N</t>
        </is>
      </c>
      <c r="BV574" s="99">
        <f>IF(OR(BF574&lt;&gt;"Y",BG574&lt;&gt;"Y"),"",(AND(ISNUMBER(BQ574),BQ574&gt;0))+(BR574="Stacked up")+(AND(ISNUMBER(BH574),BH574&gt;=-Settings!$B$17))+(AND(ISNUMBER(BK574),ISNUMBER(BM574),BK574&gt;0,BM574&gt;0))+(AND(ISNUMBER(AQ574),AQ574&gt;=Settings!$B$18))+(AND(ISNUMBER(BT574),BT574&gt;=Settings!$B$19,BT574&lt;=Settings!$B$20))+(AND(ISNUMBER(AS574),AS574&gt;0))+(AND(ISNUMBER(T574),ISNUMBER(M574),T574&gt;=Settings!$B$21,M574&gt;0))+(AND(ISNUMBER(AD574),ISNUMBER(M574),AD574&gt;=Settings!$B$22,M574&gt;0))+(AY574&gt;=1))</f>
        <v/>
      </c>
      <c r="BW574" s="91">
        <f>IF(OR(AY574=0,BF574&lt;&gt;"Y",BG574&lt;&gt;"Y"),"",1+SUMPRODUCT(($A$6:$A$2604=A574)*($AY$6:$AY$2604&gt;0)*($BF$6:$BF$2604="Y")*($BG$6:$BG$2604="Y")*(($AY$6:$AY$2604&gt;AY574)+($AY$6:$AY$2604=AY574)*($AD$6:$AD$2604&gt;AD574))))</f>
        <v/>
      </c>
    </row>
    <row r="575" ht="23.85" customHeight="1" s="55">
      <c r="A575" s="90" t="n">
        <v>46296</v>
      </c>
      <c r="B575" s="91" t="inlineStr">
        <is>
          <t>SBFC</t>
        </is>
      </c>
      <c r="C575" s="91" t="inlineStr">
        <is>
          <t>INE423Y01016</t>
        </is>
      </c>
      <c r="D575" s="91" t="inlineStr">
        <is>
          <t>Financial Services</t>
        </is>
      </c>
      <c r="E575" s="91" t="inlineStr">
        <is>
          <t>Microcap 250</t>
        </is>
      </c>
      <c r="F575" s="93" t="n">
        <v>9337</v>
      </c>
      <c r="G575" s="92" t="inlineStr">
        <is>
          <t>N</t>
        </is>
      </c>
      <c r="H575" s="94" t="n"/>
      <c r="I575" s="91" t="inlineStr">
        <is>
          <t>N</t>
        </is>
      </c>
      <c r="J575" s="92">
        <f>IF(K575="","N","Y")</f>
        <v/>
      </c>
      <c r="K575" s="94">
        <f>_xlfn.TEXTJOIN("; ",TRUE,IF(P575="52-wk low","52-wk low",""),IF(AND(AD575&gt;=Settings!$B$12,M575&lt;0),"Distribution",""),IF(AND(AJ575="Y",M575&lt;0,AK575&lt;-Settings!$B$13),"Long unwinding",""),IF(AND(AJ575="Y",M575&lt;0,AK575&gt;Settings!$B$13),"Short buildup",""))</f>
        <v/>
      </c>
      <c r="L575" s="95" t="n">
        <v>84.19</v>
      </c>
      <c r="M575" s="96" t="n">
        <v>-1.51</v>
      </c>
      <c r="N575" s="93" t="n">
        <v>1334</v>
      </c>
      <c r="O575" s="91" t="inlineStr">
        <is>
          <t>None</t>
        </is>
      </c>
      <c r="P575" s="91" t="inlineStr">
        <is>
          <t>None</t>
        </is>
      </c>
      <c r="Q575" s="97" t="n">
        <v>12.36</v>
      </c>
      <c r="R575" s="96" t="n">
        <v>11.98</v>
      </c>
      <c r="S575" s="96" t="n">
        <v>1.01</v>
      </c>
      <c r="T575" s="96" t="n">
        <v>0.61</v>
      </c>
      <c r="U575" s="96" t="n">
        <v>0.77</v>
      </c>
      <c r="V575" s="103" t="n">
        <v>0.75</v>
      </c>
      <c r="W575" s="102" t="n">
        <v>1</v>
      </c>
      <c r="X575" s="93" t="n"/>
      <c r="Y575" s="91" t="inlineStr">
        <is>
          <t>None</t>
        </is>
      </c>
      <c r="Z575" s="99" t="n">
        <v>71.37</v>
      </c>
      <c r="AA575" s="96" t="n">
        <v>1.41</v>
      </c>
      <c r="AB575" s="96" t="n">
        <v>1.32</v>
      </c>
      <c r="AC575" s="96" t="n">
        <v>1.39</v>
      </c>
      <c r="AD575" s="96" t="n">
        <v>0.86</v>
      </c>
      <c r="AE575" s="96" t="n">
        <v>1.07</v>
      </c>
      <c r="AF575" s="103" t="n">
        <v>1.06</v>
      </c>
      <c r="AG575" s="91" t="inlineStr">
        <is>
          <t>Normal</t>
        </is>
      </c>
      <c r="AH575" s="100" t="n">
        <v>0</v>
      </c>
      <c r="AI575" s="101" t="n">
        <v>0</v>
      </c>
      <c r="AJ575" s="92" t="inlineStr">
        <is>
          <t>N</t>
        </is>
      </c>
      <c r="AK575" s="96" t="n"/>
      <c r="AL575" s="91" t="inlineStr">
        <is>
          <t>n/a</t>
        </is>
      </c>
      <c r="AM575" s="93" t="n"/>
      <c r="AN575" s="92" t="inlineStr">
        <is>
          <t>None</t>
        </is>
      </c>
      <c r="AO575" s="102" t="n">
        <v>0</v>
      </c>
      <c r="AP575" s="103" t="n">
        <v>0.65</v>
      </c>
      <c r="AQ575" s="102" t="n">
        <v>28</v>
      </c>
      <c r="AR575" s="91" t="inlineStr">
        <is>
          <t>N</t>
        </is>
      </c>
      <c r="AS575" s="104" t="n">
        <v>0.6</v>
      </c>
      <c r="AT575" s="92">
        <f>IF(AND(P575="52-wk high",T575&gt;=Settings!$B$7),"Y","N")</f>
        <v/>
      </c>
      <c r="AU575" s="91">
        <f>IF(AND(AD575&gt;=Settings!$B$8,M575&gt;0),"Y","N")</f>
        <v/>
      </c>
      <c r="AV575" s="91">
        <f>IF(OR(AH575&gt;Settings!$B$9,AI575&gt;Settings!$B$9),"Y","N")</f>
        <v/>
      </c>
      <c r="AW575" s="91">
        <f>IF(AJ575&lt;&gt;"Y","n/a",IF(AND(M575&gt;0,AK575&gt;Settings!$B$10),"Y","N"))</f>
        <v/>
      </c>
      <c r="AX575" s="91">
        <f>IF(AO575&gt;=Settings!$B$11,"Y","N")</f>
        <v/>
      </c>
      <c r="AY575" s="99">
        <f>(AT575="Y")+(AU575="Y")+(AV575="Y")+(AW575="Y")+(AX575="Y")</f>
        <v/>
      </c>
      <c r="AZ575" s="94">
        <f>IF(AY575=0,"None",_xlfn.TEXTJOIN(", ",TRUE(),IF(AT575="Y","Breakout",""),IF(AU575="Y","Accumulation",""),IF(AV575="Y","Institutional buying",""),IF(AW575="Y","Long buildup",""),IF(AX575="Y","Momentum leader","")))</f>
        <v/>
      </c>
      <c r="BA575" s="94">
        <f>IF(BW575="","","Passes "&amp;AY575&amp;" of 5 buy-side scans"&amp;IF(G575="Y","; RED FLAG: filter out using Red flag column",""))</f>
        <v/>
      </c>
      <c r="BB575" s="91" t="inlineStr">
        <is>
          <t>None</t>
        </is>
      </c>
      <c r="BC575" s="92" t="inlineStr">
        <is>
          <t>N</t>
        </is>
      </c>
      <c r="BD575" s="94" t="n"/>
      <c r="BE575" s="94" t="n"/>
      <c r="BF575" s="92">
        <f>IF(R575*100000&gt;=Settings!$B$5,"Y","N")</f>
        <v/>
      </c>
      <c r="BG575" s="91">
        <f>IF(F575&gt;Settings!$B$6,"Y","N")</f>
        <v/>
      </c>
      <c r="BH575" s="97" t="n">
        <v>-31.55</v>
      </c>
      <c r="BI575" s="96" t="n">
        <v>-5.55</v>
      </c>
      <c r="BJ575" s="96" t="n">
        <v>-15.77</v>
      </c>
      <c r="BK575" s="96" t="n">
        <v>-6.98</v>
      </c>
      <c r="BL575" s="96" t="n">
        <v>0.26</v>
      </c>
      <c r="BM575" s="96" t="n">
        <v>-22.77</v>
      </c>
      <c r="BN575" s="97" t="n">
        <v>-7.36</v>
      </c>
      <c r="BO575" s="96" t="n">
        <v>-9.300000000000001</v>
      </c>
      <c r="BP575" s="96" t="n">
        <v>-9.91</v>
      </c>
      <c r="BQ575" s="96" t="n">
        <v>-12.14</v>
      </c>
      <c r="BR575" s="91" t="inlineStr">
        <is>
          <t>Stacked down</t>
        </is>
      </c>
      <c r="BS575" s="91" t="inlineStr">
        <is>
          <t>None</t>
        </is>
      </c>
      <c r="BT575" s="96" t="n">
        <v>20.9</v>
      </c>
      <c r="BU575" s="91" t="inlineStr">
        <is>
          <t>N</t>
        </is>
      </c>
      <c r="BV575" s="99">
        <f>IF(OR(BF575&lt;&gt;"Y",BG575&lt;&gt;"Y"),"",(AND(ISNUMBER(BQ575),BQ575&gt;0))+(BR575="Stacked up")+(AND(ISNUMBER(BH575),BH575&gt;=-Settings!$B$17))+(AND(ISNUMBER(BK575),ISNUMBER(BM575),BK575&gt;0,BM575&gt;0))+(AND(ISNUMBER(AQ575),AQ575&gt;=Settings!$B$18))+(AND(ISNUMBER(BT575),BT575&gt;=Settings!$B$19,BT575&lt;=Settings!$B$20))+(AND(ISNUMBER(AS575),AS575&gt;0))+(AND(ISNUMBER(T575),ISNUMBER(M575),T575&gt;=Settings!$B$21,M575&gt;0))+(AND(ISNUMBER(AD575),ISNUMBER(M575),AD575&gt;=Settings!$B$22,M575&gt;0))+(AY575&gt;=1))</f>
        <v/>
      </c>
      <c r="BW575" s="91">
        <f>IF(OR(AY575=0,BF575&lt;&gt;"Y",BG575&lt;&gt;"Y"),"",1+SUMPRODUCT(($A$6:$A$2604=A575)*($AY$6:$AY$2604&gt;0)*($BF$6:$BF$2604="Y")*($BG$6:$BG$2604="Y")*(($AY$6:$AY$2604&gt;AY575)+($AY$6:$AY$2604=AY575)*($AD$6:$AD$2604&gt;AD575))))</f>
        <v/>
      </c>
    </row>
    <row r="576" ht="23.85" customHeight="1" s="55">
      <c r="A576" s="90" t="n">
        <v>46296</v>
      </c>
      <c r="B576" s="91" t="inlineStr">
        <is>
          <t>KRN</t>
        </is>
      </c>
      <c r="C576" s="91" t="inlineStr">
        <is>
          <t>INE0Q3J01015</t>
        </is>
      </c>
      <c r="D576" s="91" t="inlineStr">
        <is>
          <t>Capital Goods</t>
        </is>
      </c>
      <c r="E576" s="91" t="inlineStr">
        <is>
          <t>Microcap 250</t>
        </is>
      </c>
      <c r="F576" s="93" t="n">
        <v>9260</v>
      </c>
      <c r="G576" s="92" t="inlineStr">
        <is>
          <t>N</t>
        </is>
      </c>
      <c r="H576" s="94" t="n"/>
      <c r="I576" s="91" t="inlineStr">
        <is>
          <t>N</t>
        </is>
      </c>
      <c r="J576" s="92">
        <f>IF(K576="","N","Y")</f>
        <v/>
      </c>
      <c r="K576" s="94">
        <f>_xlfn.TEXTJOIN("; ",TRUE,IF(P576="52-wk low","52-wk low",""),IF(AND(AD576&gt;=Settings!$B$12,M576&lt;0),"Distribution",""),IF(AND(AJ576="Y",M576&lt;0,AK576&lt;-Settings!$B$13),"Long unwinding",""),IF(AND(AJ576="Y",M576&lt;0,AK576&gt;Settings!$B$13),"Short buildup",""))</f>
        <v/>
      </c>
      <c r="L576" s="95" t="n">
        <v>1414.7</v>
      </c>
      <c r="M576" s="96" t="n">
        <v>-1.52</v>
      </c>
      <c r="N576" s="93" t="n">
        <v>1342</v>
      </c>
      <c r="O576" s="91" t="inlineStr">
        <is>
          <t>None</t>
        </is>
      </c>
      <c r="P576" s="91" t="inlineStr">
        <is>
          <t>None</t>
        </is>
      </c>
      <c r="Q576" s="97" t="n">
        <v>1.68</v>
      </c>
      <c r="R576" s="96" t="n">
        <v>2.32</v>
      </c>
      <c r="S576" s="96" t="n">
        <v>0.73</v>
      </c>
      <c r="T576" s="96" t="n">
        <v>0.8100000000000001</v>
      </c>
      <c r="U576" s="96" t="n">
        <v>0.82</v>
      </c>
      <c r="V576" s="103" t="n">
        <v>1.14</v>
      </c>
      <c r="W576" s="102" t="n">
        <v>2</v>
      </c>
      <c r="X576" s="93" t="n"/>
      <c r="Y576" s="91" t="inlineStr">
        <is>
          <t>None</t>
        </is>
      </c>
      <c r="Z576" s="99" t="n">
        <v>57.17</v>
      </c>
      <c r="AA576" s="96" t="n">
        <v>1.06</v>
      </c>
      <c r="AB576" s="96" t="n">
        <v>1.05</v>
      </c>
      <c r="AC576" s="96" t="n">
        <v>0.78</v>
      </c>
      <c r="AD576" s="96" t="n"/>
      <c r="AE576" s="96" t="n"/>
      <c r="AF576" s="103" t="n"/>
      <c r="AG576" s="91" t="inlineStr">
        <is>
          <t>No delivery data</t>
        </is>
      </c>
      <c r="AH576" s="100" t="n">
        <v>0</v>
      </c>
      <c r="AI576" s="101" t="n">
        <v>0</v>
      </c>
      <c r="AJ576" s="92" t="inlineStr">
        <is>
          <t>N</t>
        </is>
      </c>
      <c r="AK576" s="96" t="n"/>
      <c r="AL576" s="91" t="inlineStr">
        <is>
          <t>n/a</t>
        </is>
      </c>
      <c r="AM576" s="93" t="n"/>
      <c r="AN576" s="92" t="inlineStr">
        <is>
          <t>None</t>
        </is>
      </c>
      <c r="AO576" s="102" t="n">
        <v>0</v>
      </c>
      <c r="AP576" s="103" t="n">
        <v>2.07</v>
      </c>
      <c r="AQ576" s="102" t="n">
        <v>90</v>
      </c>
      <c r="AR576" s="91" t="inlineStr">
        <is>
          <t>N</t>
        </is>
      </c>
      <c r="AS576" s="104" t="n">
        <v>5.9</v>
      </c>
      <c r="AT576" s="92">
        <f>IF(AND(P576="52-wk high",T576&gt;=Settings!$B$7),"Y","N")</f>
        <v/>
      </c>
      <c r="AU576" s="91">
        <f>IF(AND(AD576&gt;=Settings!$B$8,M576&gt;0),"Y","N")</f>
        <v/>
      </c>
      <c r="AV576" s="91">
        <f>IF(OR(AH576&gt;Settings!$B$9,AI576&gt;Settings!$B$9),"Y","N")</f>
        <v/>
      </c>
      <c r="AW576" s="91">
        <f>IF(AJ576&lt;&gt;"Y","n/a",IF(AND(M576&gt;0,AK576&gt;Settings!$B$10),"Y","N"))</f>
        <v/>
      </c>
      <c r="AX576" s="91">
        <f>IF(AO576&gt;=Settings!$B$11,"Y","N")</f>
        <v/>
      </c>
      <c r="AY576" s="99">
        <f>(AT576="Y")+(AU576="Y")+(AV576="Y")+(AW576="Y")+(AX576="Y")</f>
        <v/>
      </c>
      <c r="AZ576" s="94">
        <f>IF(AY576=0,"None",_xlfn.TEXTJOIN(", ",TRUE(),IF(AT576="Y","Breakout",""),IF(AU576="Y","Accumulation",""),IF(AV576="Y","Institutional buying",""),IF(AW576="Y","Long buildup",""),IF(AX576="Y","Momentum leader","")))</f>
        <v/>
      </c>
      <c r="BA576" s="94">
        <f>IF(BW576="","","Passes "&amp;AY576&amp;" of 5 buy-side scans"&amp;IF(G576="Y","; RED FLAG: filter out using Red flag column",""))</f>
        <v/>
      </c>
      <c r="BB576" s="91" t="inlineStr">
        <is>
          <t>None</t>
        </is>
      </c>
      <c r="BC576" s="92" t="inlineStr">
        <is>
          <t>Y</t>
        </is>
      </c>
      <c r="BD576" s="94" t="inlineStr">
        <is>
          <t>PE &gt; 50; High-low range &gt;150% in 12 months</t>
        </is>
      </c>
      <c r="BE576" s="94" t="n"/>
      <c r="BF576" s="92">
        <f>IF(R576*100000&gt;=Settings!$B$5,"Y","N")</f>
        <v/>
      </c>
      <c r="BG576" s="91">
        <f>IF(F576&gt;Settings!$B$6,"Y","N")</f>
        <v/>
      </c>
      <c r="BH576" s="97" t="n">
        <v>-16.14</v>
      </c>
      <c r="BI576" s="96" t="n">
        <v>0.93</v>
      </c>
      <c r="BJ576" s="96" t="n">
        <v>-7.38</v>
      </c>
      <c r="BK576" s="96" t="n">
        <v>14.59</v>
      </c>
      <c r="BL576" s="96" t="n">
        <v>58.74</v>
      </c>
      <c r="BM576" s="96" t="n">
        <v>70.39</v>
      </c>
      <c r="BN576" s="97" t="n">
        <v>-2.38</v>
      </c>
      <c r="BO576" s="96" t="n">
        <v>0.04</v>
      </c>
      <c r="BP576" s="96" t="n">
        <v>7.35</v>
      </c>
      <c r="BQ576" s="96" t="n">
        <v>20.19</v>
      </c>
      <c r="BR576" s="91" t="inlineStr">
        <is>
          <t>Mixed</t>
        </is>
      </c>
      <c r="BS576" s="91" t="inlineStr">
        <is>
          <t>None</t>
        </is>
      </c>
      <c r="BT576" s="96" t="n">
        <v>42.9</v>
      </c>
      <c r="BU576" s="91" t="inlineStr">
        <is>
          <t>N</t>
        </is>
      </c>
      <c r="BV576" s="99">
        <f>IF(OR(BF576&lt;&gt;"Y",BG576&lt;&gt;"Y"),"",(AND(ISNUMBER(BQ576),BQ576&gt;0))+(BR576="Stacked up")+(AND(ISNUMBER(BH576),BH576&gt;=-Settings!$B$17))+(AND(ISNUMBER(BK576),ISNUMBER(BM576),BK576&gt;0,BM576&gt;0))+(AND(ISNUMBER(AQ576),AQ576&gt;=Settings!$B$18))+(AND(ISNUMBER(BT576),BT576&gt;=Settings!$B$19,BT576&lt;=Settings!$B$20))+(AND(ISNUMBER(AS576),AS576&gt;0))+(AND(ISNUMBER(T576),ISNUMBER(M576),T576&gt;=Settings!$B$21,M576&gt;0))+(AND(ISNUMBER(AD576),ISNUMBER(M576),AD576&gt;=Settings!$B$22,M576&gt;0))+(AY576&gt;=1))</f>
        <v/>
      </c>
      <c r="BW576" s="91">
        <f>IF(OR(AY576=0,BF576&lt;&gt;"Y",BG576&lt;&gt;"Y"),"",1+SUMPRODUCT(($A$6:$A$2604=A576)*($AY$6:$AY$2604&gt;0)*($BF$6:$BF$2604="Y")*($BG$6:$BG$2604="Y")*(($AY$6:$AY$2604&gt;AY576)+($AY$6:$AY$2604=AY576)*($AD$6:$AD$2604&gt;AD576))))</f>
        <v/>
      </c>
    </row>
    <row r="577" ht="23.85" customHeight="1" s="55">
      <c r="A577" s="90" t="n">
        <v>46296</v>
      </c>
      <c r="B577" s="91" t="inlineStr">
        <is>
          <t>WESTLIFE</t>
        </is>
      </c>
      <c r="C577" s="91" t="inlineStr">
        <is>
          <t>INE274F01020</t>
        </is>
      </c>
      <c r="D577" s="91" t="inlineStr">
        <is>
          <t>Consumer Services</t>
        </is>
      </c>
      <c r="E577" s="91" t="inlineStr">
        <is>
          <t>Microcap 250</t>
        </is>
      </c>
      <c r="F577" s="93" t="n">
        <v>9170</v>
      </c>
      <c r="G577" s="92" t="inlineStr">
        <is>
          <t>N</t>
        </is>
      </c>
      <c r="H577" s="94" t="n"/>
      <c r="I577" s="91" t="inlineStr">
        <is>
          <t>N</t>
        </is>
      </c>
      <c r="J577" s="92">
        <f>IF(K577="","N","Y")</f>
        <v/>
      </c>
      <c r="K577" s="94">
        <f>_xlfn.TEXTJOIN("; ",TRUE,IF(P577="52-wk low","52-wk low",""),IF(AND(AD577&gt;=Settings!$B$12,M577&lt;0),"Distribution",""),IF(AND(AJ577="Y",M577&lt;0,AK577&lt;-Settings!$B$13),"Long unwinding",""),IF(AND(AJ577="Y",M577&lt;0,AK577&gt;Settings!$B$13),"Short buildup",""))</f>
        <v/>
      </c>
      <c r="L577" s="95" t="n">
        <v>588.05</v>
      </c>
      <c r="M577" s="96" t="n">
        <v>-0.31</v>
      </c>
      <c r="N577" s="93" t="n">
        <v>710</v>
      </c>
      <c r="O577" s="91" t="inlineStr">
        <is>
          <t>None</t>
        </is>
      </c>
      <c r="P577" s="91" t="inlineStr">
        <is>
          <t>None</t>
        </is>
      </c>
      <c r="Q577" s="97" t="n">
        <v>1.2</v>
      </c>
      <c r="R577" s="96" t="n">
        <v>5.25</v>
      </c>
      <c r="S577" s="96" t="n">
        <v>0.23</v>
      </c>
      <c r="T577" s="96" t="n">
        <v>0.37</v>
      </c>
      <c r="U577" s="96" t="n">
        <v>0.54</v>
      </c>
      <c r="V577" s="103" t="n">
        <v>2.37</v>
      </c>
      <c r="W577" s="102" t="n">
        <v>3</v>
      </c>
      <c r="X577" s="93" t="n"/>
      <c r="Y577" s="91" t="inlineStr">
        <is>
          <t>None</t>
        </is>
      </c>
      <c r="Z577" s="99" t="n">
        <v>30.07</v>
      </c>
      <c r="AA577" s="96" t="n">
        <v>0.63</v>
      </c>
      <c r="AB577" s="96" t="n">
        <v>0.63</v>
      </c>
      <c r="AC577" s="96" t="n">
        <v>0.36</v>
      </c>
      <c r="AD577" s="96" t="n">
        <v>0.38</v>
      </c>
      <c r="AE577" s="96" t="n">
        <v>0.52</v>
      </c>
      <c r="AF577" s="103" t="n">
        <v>0.61</v>
      </c>
      <c r="AG577" s="91" t="inlineStr">
        <is>
          <t>Drying up</t>
        </is>
      </c>
      <c r="AH577" s="100" t="n">
        <v>0</v>
      </c>
      <c r="AI577" s="101" t="n">
        <v>0</v>
      </c>
      <c r="AJ577" s="92" t="inlineStr">
        <is>
          <t>N</t>
        </is>
      </c>
      <c r="AK577" s="96" t="n"/>
      <c r="AL577" s="91" t="inlineStr">
        <is>
          <t>n/a</t>
        </is>
      </c>
      <c r="AM577" s="93" t="n"/>
      <c r="AN577" s="92" t="inlineStr">
        <is>
          <t>None</t>
        </is>
      </c>
      <c r="AO577" s="102" t="n">
        <v>0</v>
      </c>
      <c r="AP577" s="103" t="n">
        <v>0.99</v>
      </c>
      <c r="AQ577" s="102" t="n">
        <v>61</v>
      </c>
      <c r="AR577" s="91" t="inlineStr">
        <is>
          <t>N</t>
        </is>
      </c>
      <c r="AS577" s="104" t="n">
        <v>2.34</v>
      </c>
      <c r="AT577" s="92">
        <f>IF(AND(P577="52-wk high",T577&gt;=Settings!$B$7),"Y","N")</f>
        <v/>
      </c>
      <c r="AU577" s="91">
        <f>IF(AND(AD577&gt;=Settings!$B$8,M577&gt;0),"Y","N")</f>
        <v/>
      </c>
      <c r="AV577" s="91">
        <f>IF(OR(AH577&gt;Settings!$B$9,AI577&gt;Settings!$B$9),"Y","N")</f>
        <v/>
      </c>
      <c r="AW577" s="91">
        <f>IF(AJ577&lt;&gt;"Y","n/a",IF(AND(M577&gt;0,AK577&gt;Settings!$B$10),"Y","N"))</f>
        <v/>
      </c>
      <c r="AX577" s="91">
        <f>IF(AO577&gt;=Settings!$B$11,"Y","N")</f>
        <v/>
      </c>
      <c r="AY577" s="99">
        <f>(AT577="Y")+(AU577="Y")+(AV577="Y")+(AW577="Y")+(AX577="Y")</f>
        <v/>
      </c>
      <c r="AZ577" s="94">
        <f>IF(AY577=0,"None",_xlfn.TEXTJOIN(", ",TRUE(),IF(AT577="Y","Breakout",""),IF(AU577="Y","Accumulation",""),IF(AV577="Y","Institutional buying",""),IF(AW577="Y","Long buildup",""),IF(AX577="Y","Momentum leader","")))</f>
        <v/>
      </c>
      <c r="BA577" s="94">
        <f>IF(BW577="","","Passes "&amp;AY577&amp;" of 5 buy-side scans"&amp;IF(G577="Y","; RED FLAG: filter out using Red flag column",""))</f>
        <v/>
      </c>
      <c r="BB577" s="91" t="inlineStr">
        <is>
          <t>None</t>
        </is>
      </c>
      <c r="BC577" s="92" t="inlineStr">
        <is>
          <t>Y</t>
        </is>
      </c>
      <c r="BD577" s="94" t="inlineStr">
        <is>
          <t>PE &gt; 50</t>
        </is>
      </c>
      <c r="BE577" s="94" t="n"/>
      <c r="BF577" s="92">
        <f>IF(R577*100000&gt;=Settings!$B$5,"Y","N")</f>
        <v/>
      </c>
      <c r="BG577" s="91">
        <f>IF(F577&gt;Settings!$B$6,"Y","N")</f>
        <v/>
      </c>
      <c r="BH577" s="97" t="n">
        <v>-15.75</v>
      </c>
      <c r="BI577" s="96" t="n">
        <v>3.3</v>
      </c>
      <c r="BJ577" s="96" t="n">
        <v>6.17</v>
      </c>
      <c r="BK577" s="96" t="n">
        <v>16.98</v>
      </c>
      <c r="BL577" s="96" t="n">
        <v>27.46</v>
      </c>
      <c r="BM577" s="96" t="n">
        <v>-13.82</v>
      </c>
      <c r="BN577" s="97" t="n">
        <v>2.74</v>
      </c>
      <c r="BO577" s="96" t="n">
        <v>6.17</v>
      </c>
      <c r="BP577" s="96" t="n">
        <v>10.18</v>
      </c>
      <c r="BQ577" s="96" t="n">
        <v>9.77</v>
      </c>
      <c r="BR577" s="91" t="inlineStr">
        <is>
          <t>Mixed</t>
        </is>
      </c>
      <c r="BS577" s="91" t="inlineStr">
        <is>
          <t>None</t>
        </is>
      </c>
      <c r="BT577" s="96" t="n">
        <v>58.7</v>
      </c>
      <c r="BU577" s="91" t="inlineStr">
        <is>
          <t>N</t>
        </is>
      </c>
      <c r="BV577" s="99">
        <f>IF(OR(BF577&lt;&gt;"Y",BG577&lt;&gt;"Y"),"",(AND(ISNUMBER(BQ577),BQ577&gt;0))+(BR577="Stacked up")+(AND(ISNUMBER(BH577),BH577&gt;=-Settings!$B$17))+(AND(ISNUMBER(BK577),ISNUMBER(BM577),BK577&gt;0,BM577&gt;0))+(AND(ISNUMBER(AQ577),AQ577&gt;=Settings!$B$18))+(AND(ISNUMBER(BT577),BT577&gt;=Settings!$B$19,BT577&lt;=Settings!$B$20))+(AND(ISNUMBER(AS577),AS577&gt;0))+(AND(ISNUMBER(T577),ISNUMBER(M577),T577&gt;=Settings!$B$21,M577&gt;0))+(AND(ISNUMBER(AD577),ISNUMBER(M577),AD577&gt;=Settings!$B$22,M577&gt;0))+(AY577&gt;=1))</f>
        <v/>
      </c>
      <c r="BW577" s="91">
        <f>IF(OR(AY577=0,BF577&lt;&gt;"Y",BG577&lt;&gt;"Y"),"",1+SUMPRODUCT(($A$6:$A$2604=A577)*($AY$6:$AY$2604&gt;0)*($BF$6:$BF$2604="Y")*($BG$6:$BG$2604="Y")*(($AY$6:$AY$2604&gt;AY577)+($AY$6:$AY$2604=AY577)*($AD$6:$AD$2604&gt;AD577))))</f>
        <v/>
      </c>
    </row>
    <row r="578" ht="23.85" customHeight="1" s="55">
      <c r="A578" s="90" t="n">
        <v>46296</v>
      </c>
      <c r="B578" s="91" t="inlineStr">
        <is>
          <t>PRECWIRE</t>
        </is>
      </c>
      <c r="C578" s="91" t="inlineStr">
        <is>
          <t>INE372C01037</t>
        </is>
      </c>
      <c r="D578" s="91" t="inlineStr">
        <is>
          <t>Capital Goods</t>
        </is>
      </c>
      <c r="E578" s="91" t="inlineStr">
        <is>
          <t>Microcap 250</t>
        </is>
      </c>
      <c r="F578" s="93" t="n">
        <v>9166</v>
      </c>
      <c r="G578" s="92" t="inlineStr">
        <is>
          <t>N</t>
        </is>
      </c>
      <c r="H578" s="94" t="n"/>
      <c r="I578" s="91" t="inlineStr">
        <is>
          <t>N</t>
        </is>
      </c>
      <c r="J578" s="92">
        <f>IF(K578="","N","Y")</f>
        <v/>
      </c>
      <c r="K578" s="94">
        <f>_xlfn.TEXTJOIN("; ",TRUE,IF(P578="52-wk low","52-wk low",""),IF(AND(AD578&gt;=Settings!$B$12,M578&lt;0),"Distribution",""),IF(AND(AJ578="Y",M578&lt;0,AK578&lt;-Settings!$B$13),"Long unwinding",""),IF(AND(AJ578="Y",M578&lt;0,AK578&gt;Settings!$B$13),"Short buildup",""))</f>
        <v/>
      </c>
      <c r="L578" s="95" t="n">
        <v>501.4</v>
      </c>
      <c r="M578" s="96" t="n">
        <v>1.82</v>
      </c>
      <c r="N578" s="93" t="n">
        <v>210</v>
      </c>
      <c r="O578" s="91" t="inlineStr">
        <is>
          <t>None</t>
        </is>
      </c>
      <c r="P578" s="91" t="inlineStr">
        <is>
          <t>None</t>
        </is>
      </c>
      <c r="Q578" s="97" t="n">
        <v>6.97</v>
      </c>
      <c r="R578" s="96" t="n">
        <v>6.79</v>
      </c>
      <c r="S578" s="96" t="n">
        <v>1.03</v>
      </c>
      <c r="T578" s="96" t="n">
        <v>0.77</v>
      </c>
      <c r="U578" s="96" t="n">
        <v>0.99</v>
      </c>
      <c r="V578" s="103" t="n">
        <v>0.96</v>
      </c>
      <c r="W578" s="102" t="n">
        <v>2</v>
      </c>
      <c r="X578" s="93" t="n"/>
      <c r="Y578" s="91" t="inlineStr">
        <is>
          <t>None</t>
        </is>
      </c>
      <c r="Z578" s="99" t="n">
        <v>29.8</v>
      </c>
      <c r="AA578" s="96" t="n">
        <v>0.89</v>
      </c>
      <c r="AB578" s="96" t="n">
        <v>0.84</v>
      </c>
      <c r="AC578" s="96" t="n">
        <v>1.01</v>
      </c>
      <c r="AD578" s="96" t="n">
        <v>0.88</v>
      </c>
      <c r="AE578" s="96" t="n">
        <v>0.99</v>
      </c>
      <c r="AF578" s="103" t="n">
        <v>1.01</v>
      </c>
      <c r="AG578" s="91" t="inlineStr">
        <is>
          <t>Normal</t>
        </is>
      </c>
      <c r="AH578" s="100" t="n">
        <v>0</v>
      </c>
      <c r="AI578" s="101" t="n">
        <v>0</v>
      </c>
      <c r="AJ578" s="92" t="inlineStr">
        <is>
          <t>N</t>
        </is>
      </c>
      <c r="AK578" s="96" t="n"/>
      <c r="AL578" s="91" t="inlineStr">
        <is>
          <t>n/a</t>
        </is>
      </c>
      <c r="AM578" s="93" t="n"/>
      <c r="AN578" s="92" t="inlineStr">
        <is>
          <t>None</t>
        </is>
      </c>
      <c r="AO578" s="102" t="n">
        <v>0</v>
      </c>
      <c r="AP578" s="103" t="n">
        <v>2.57</v>
      </c>
      <c r="AQ578" s="102" t="n">
        <v>94</v>
      </c>
      <c r="AR578" s="91" t="inlineStr">
        <is>
          <t>N</t>
        </is>
      </c>
      <c r="AS578" s="104" t="n">
        <v>5.9</v>
      </c>
      <c r="AT578" s="92">
        <f>IF(AND(P578="52-wk high",T578&gt;=Settings!$B$7),"Y","N")</f>
        <v/>
      </c>
      <c r="AU578" s="91">
        <f>IF(AND(AD578&gt;=Settings!$B$8,M578&gt;0),"Y","N")</f>
        <v/>
      </c>
      <c r="AV578" s="91">
        <f>IF(OR(AH578&gt;Settings!$B$9,AI578&gt;Settings!$B$9),"Y","N")</f>
        <v/>
      </c>
      <c r="AW578" s="91">
        <f>IF(AJ578&lt;&gt;"Y","n/a",IF(AND(M578&gt;0,AK578&gt;Settings!$B$10),"Y","N"))</f>
        <v/>
      </c>
      <c r="AX578" s="91">
        <f>IF(AO578&gt;=Settings!$B$11,"Y","N")</f>
        <v/>
      </c>
      <c r="AY578" s="99">
        <f>(AT578="Y")+(AU578="Y")+(AV578="Y")+(AW578="Y")+(AX578="Y")</f>
        <v/>
      </c>
      <c r="AZ578" s="94">
        <f>IF(AY578=0,"None",_xlfn.TEXTJOIN(", ",TRUE(),IF(AT578="Y","Breakout",""),IF(AU578="Y","Accumulation",""),IF(AV578="Y","Institutional buying",""),IF(AW578="Y","Long buildup",""),IF(AX578="Y","Momentum leader","")))</f>
        <v/>
      </c>
      <c r="BA578" s="94">
        <f>IF(BW578="","","Passes "&amp;AY578&amp;" of 5 buy-side scans"&amp;IF(G578="Y","; RED FLAG: filter out using Red flag column",""))</f>
        <v/>
      </c>
      <c r="BB578" s="91" t="inlineStr">
        <is>
          <t>None</t>
        </is>
      </c>
      <c r="BC578" s="92" t="inlineStr">
        <is>
          <t>Y</t>
        </is>
      </c>
      <c r="BD578" s="94" t="inlineStr">
        <is>
          <t>PE &gt; 50; &gt;100% move in 365 days; High-low range &gt;150% in 12 months</t>
        </is>
      </c>
      <c r="BE578" s="94" t="n"/>
      <c r="BF578" s="92">
        <f>IF(R578*100000&gt;=Settings!$B$5,"Y","N")</f>
        <v/>
      </c>
      <c r="BG578" s="91">
        <f>IF(F578&gt;Settings!$B$6,"Y","N")</f>
        <v/>
      </c>
      <c r="BH578" s="97" t="n">
        <v>-4.48</v>
      </c>
      <c r="BI578" s="96" t="n">
        <v>2.56</v>
      </c>
      <c r="BJ578" s="96" t="n">
        <v>0.82</v>
      </c>
      <c r="BK578" s="96" t="n">
        <v>24.79</v>
      </c>
      <c r="BL578" s="96" t="n">
        <v>62.74</v>
      </c>
      <c r="BM578" s="96" t="n">
        <v>161.95</v>
      </c>
      <c r="BN578" s="97" t="n">
        <v>4.75</v>
      </c>
      <c r="BO578" s="96" t="n">
        <v>10.62</v>
      </c>
      <c r="BP578" s="96" t="n">
        <v>18.76</v>
      </c>
      <c r="BQ578" s="96" t="n">
        <v>34.66</v>
      </c>
      <c r="BR578" s="91" t="inlineStr">
        <is>
          <t>Stacked up</t>
        </is>
      </c>
      <c r="BS578" s="91" t="inlineStr">
        <is>
          <t>None</t>
        </is>
      </c>
      <c r="BT578" s="96" t="n">
        <v>59.5</v>
      </c>
      <c r="BU578" s="91" t="inlineStr">
        <is>
          <t>N</t>
        </is>
      </c>
      <c r="BV578" s="99">
        <f>IF(OR(BF578&lt;&gt;"Y",BG578&lt;&gt;"Y"),"",(AND(ISNUMBER(BQ578),BQ578&gt;0))+(BR578="Stacked up")+(AND(ISNUMBER(BH578),BH578&gt;=-Settings!$B$17))+(AND(ISNUMBER(BK578),ISNUMBER(BM578),BK578&gt;0,BM578&gt;0))+(AND(ISNUMBER(AQ578),AQ578&gt;=Settings!$B$18))+(AND(ISNUMBER(BT578),BT578&gt;=Settings!$B$19,BT578&lt;=Settings!$B$20))+(AND(ISNUMBER(AS578),AS578&gt;0))+(AND(ISNUMBER(T578),ISNUMBER(M578),T578&gt;=Settings!$B$21,M578&gt;0))+(AND(ISNUMBER(AD578),ISNUMBER(M578),AD578&gt;=Settings!$B$22,M578&gt;0))+(AY578&gt;=1))</f>
        <v/>
      </c>
      <c r="BW578" s="91">
        <f>IF(OR(AY578=0,BF578&lt;&gt;"Y",BG578&lt;&gt;"Y"),"",1+SUMPRODUCT(($A$6:$A$2604=A578)*($AY$6:$AY$2604&gt;0)*($BF$6:$BF$2604="Y")*($BG$6:$BG$2604="Y")*(($AY$6:$AY$2604&gt;AY578)+($AY$6:$AY$2604=AY578)*($AD$6:$AD$2604&gt;AD578))))</f>
        <v/>
      </c>
    </row>
    <row r="579" ht="23.85" customHeight="1" s="55">
      <c r="A579" s="90" t="n">
        <v>46296</v>
      </c>
      <c r="B579" s="91" t="inlineStr">
        <is>
          <t>WEWORK</t>
        </is>
      </c>
      <c r="C579" s="91" t="inlineStr">
        <is>
          <t>INE085001019</t>
        </is>
      </c>
      <c r="D579" s="91" t="inlineStr">
        <is>
          <t>Services</t>
        </is>
      </c>
      <c r="E579" s="91" t="inlineStr">
        <is>
          <t>Microcap 250</t>
        </is>
      </c>
      <c r="F579" s="93" t="n">
        <v>9160</v>
      </c>
      <c r="G579" s="92" t="inlineStr">
        <is>
          <t>N</t>
        </is>
      </c>
      <c r="H579" s="94" t="n"/>
      <c r="I579" s="91" t="inlineStr">
        <is>
          <t>N</t>
        </is>
      </c>
      <c r="J579" s="92">
        <f>IF(K579="","N","Y")</f>
        <v/>
      </c>
      <c r="K579" s="94">
        <f>_xlfn.TEXTJOIN("; ",TRUE,IF(P579="52-wk low","52-wk low",""),IF(AND(AD579&gt;=Settings!$B$12,M579&lt;0),"Distribution",""),IF(AND(AJ579="Y",M579&lt;0,AK579&lt;-Settings!$B$13),"Long unwinding",""),IF(AND(AJ579="Y",M579&lt;0,AK579&gt;Settings!$B$13),"Short buildup",""))</f>
        <v/>
      </c>
      <c r="L579" s="95" t="n">
        <v>659.6</v>
      </c>
      <c r="M579" s="96" t="n">
        <v>-0.13</v>
      </c>
      <c r="N579" s="93" t="n">
        <v>654</v>
      </c>
      <c r="O579" s="91" t="inlineStr">
        <is>
          <t>None</t>
        </is>
      </c>
      <c r="P579" s="91" t="inlineStr">
        <is>
          <t>None</t>
        </is>
      </c>
      <c r="Q579" s="97" t="n">
        <v>3.04</v>
      </c>
      <c r="R579" s="96" t="n">
        <v>1.81</v>
      </c>
      <c r="S579" s="96" t="n">
        <v>1.8</v>
      </c>
      <c r="T579" s="96" t="n">
        <v>1.23</v>
      </c>
      <c r="U579" s="96" t="n">
        <v>0.7</v>
      </c>
      <c r="V579" s="103" t="n">
        <v>0.42</v>
      </c>
      <c r="W579" s="102" t="n">
        <v>1</v>
      </c>
      <c r="X579" s="93" t="n"/>
      <c r="Y579" s="91" t="inlineStr">
        <is>
          <t>None</t>
        </is>
      </c>
      <c r="Z579" s="99" t="n">
        <v>68.34999999999999</v>
      </c>
      <c r="AA579" s="96" t="n">
        <v>1.19</v>
      </c>
      <c r="AB579" s="96" t="n">
        <v>1.25</v>
      </c>
      <c r="AC579" s="96" t="n">
        <v>2.1</v>
      </c>
      <c r="AD579" s="96" t="n">
        <v>1.52</v>
      </c>
      <c r="AE579" s="96" t="n">
        <v>1.17</v>
      </c>
      <c r="AF579" s="103" t="n">
        <v>1.44</v>
      </c>
      <c r="AG579" s="91" t="inlineStr">
        <is>
          <t>Normal</t>
        </is>
      </c>
      <c r="AH579" s="100" t="n">
        <v>0</v>
      </c>
      <c r="AI579" s="101" t="n">
        <v>0</v>
      </c>
      <c r="AJ579" s="92" t="inlineStr">
        <is>
          <t>N</t>
        </is>
      </c>
      <c r="AK579" s="96" t="n"/>
      <c r="AL579" s="91" t="inlineStr">
        <is>
          <t>n/a</t>
        </is>
      </c>
      <c r="AM579" s="93" t="n"/>
      <c r="AN579" s="92" t="inlineStr">
        <is>
          <t>None</t>
        </is>
      </c>
      <c r="AO579" s="102" t="n">
        <v>0</v>
      </c>
      <c r="AP579" s="103" t="n"/>
      <c r="AQ579" s="102" t="n"/>
      <c r="AR579" s="91" t="inlineStr">
        <is>
          <t>N</t>
        </is>
      </c>
      <c r="AS579" s="104" t="n">
        <v>5.23</v>
      </c>
      <c r="AT579" s="92">
        <f>IF(AND(P579="52-wk high",T579&gt;=Settings!$B$7),"Y","N")</f>
        <v/>
      </c>
      <c r="AU579" s="91">
        <f>IF(AND(AD579&gt;=Settings!$B$8,M579&gt;0),"Y","N")</f>
        <v/>
      </c>
      <c r="AV579" s="91">
        <f>IF(OR(AH579&gt;Settings!$B$9,AI579&gt;Settings!$B$9),"Y","N")</f>
        <v/>
      </c>
      <c r="AW579" s="91">
        <f>IF(AJ579&lt;&gt;"Y","n/a",IF(AND(M579&gt;0,AK579&gt;Settings!$B$10),"Y","N"))</f>
        <v/>
      </c>
      <c r="AX579" s="91">
        <f>IF(AO579&gt;=Settings!$B$11,"Y","N")</f>
        <v/>
      </c>
      <c r="AY579" s="99">
        <f>(AT579="Y")+(AU579="Y")+(AV579="Y")+(AW579="Y")+(AX579="Y")</f>
        <v/>
      </c>
      <c r="AZ579" s="94">
        <f>IF(AY579=0,"None",_xlfn.TEXTJOIN(", ",TRUE(),IF(AT579="Y","Breakout",""),IF(AU579="Y","Accumulation",""),IF(AV579="Y","Institutional buying",""),IF(AW579="Y","Long buildup",""),IF(AX579="Y","Momentum leader","")))</f>
        <v/>
      </c>
      <c r="BA579" s="94">
        <f>IF(BW579="","","Passes "&amp;AY579&amp;" of 5 buy-side scans"&amp;IF(G579="Y","; RED FLAG: filter out using Red flag column",""))</f>
        <v/>
      </c>
      <c r="BB579" s="91" t="inlineStr">
        <is>
          <t>None</t>
        </is>
      </c>
      <c r="BC579" s="92" t="inlineStr">
        <is>
          <t>Y</t>
        </is>
      </c>
      <c r="BD579" s="94" t="inlineStr">
        <is>
          <t>PE &gt; 50</t>
        </is>
      </c>
      <c r="BE579" s="94" t="n"/>
      <c r="BF579" s="92">
        <f>IF(R579*100000&gt;=Settings!$B$5,"Y","N")</f>
        <v/>
      </c>
      <c r="BG579" s="91">
        <f>IF(F579&gt;Settings!$B$6,"Y","N")</f>
        <v/>
      </c>
      <c r="BH579" s="97" t="n">
        <v>-16.98</v>
      </c>
      <c r="BI579" s="96" t="n">
        <v>1.21</v>
      </c>
      <c r="BJ579" s="96" t="n">
        <v>-2.38</v>
      </c>
      <c r="BK579" s="96" t="n">
        <v>-8.5</v>
      </c>
      <c r="BL579" s="96" t="n">
        <v>45.01</v>
      </c>
      <c r="BM579" s="96" t="n"/>
      <c r="BN579" s="97" t="n">
        <v>-1.34</v>
      </c>
      <c r="BO579" s="96" t="n">
        <v>-2.31</v>
      </c>
      <c r="BP579" s="96" t="n">
        <v>0.23</v>
      </c>
      <c r="BQ579" s="96" t="n">
        <v>4.15</v>
      </c>
      <c r="BR579" s="91" t="inlineStr">
        <is>
          <t>Mixed</t>
        </is>
      </c>
      <c r="BS579" s="91" t="inlineStr">
        <is>
          <t>None</t>
        </is>
      </c>
      <c r="BT579" s="96" t="n">
        <v>42.7</v>
      </c>
      <c r="BU579" s="91" t="inlineStr">
        <is>
          <t>N</t>
        </is>
      </c>
      <c r="BV579" s="99">
        <f>IF(OR(BF579&lt;&gt;"Y",BG579&lt;&gt;"Y"),"",(AND(ISNUMBER(BQ579),BQ579&gt;0))+(BR579="Stacked up")+(AND(ISNUMBER(BH579),BH579&gt;=-Settings!$B$17))+(AND(ISNUMBER(BK579),ISNUMBER(BM579),BK579&gt;0,BM579&gt;0))+(AND(ISNUMBER(AQ579),AQ579&gt;=Settings!$B$18))+(AND(ISNUMBER(BT579),BT579&gt;=Settings!$B$19,BT579&lt;=Settings!$B$20))+(AND(ISNUMBER(AS579),AS579&gt;0))+(AND(ISNUMBER(T579),ISNUMBER(M579),T579&gt;=Settings!$B$21,M579&gt;0))+(AND(ISNUMBER(AD579),ISNUMBER(M579),AD579&gt;=Settings!$B$22,M579&gt;0))+(AY579&gt;=1))</f>
        <v/>
      </c>
      <c r="BW579" s="91">
        <f>IF(OR(AY579=0,BF579&lt;&gt;"Y",BG579&lt;&gt;"Y"),"",1+SUMPRODUCT(($A$6:$A$2604=A579)*($AY$6:$AY$2604&gt;0)*($BF$6:$BF$2604="Y")*($BG$6:$BG$2604="Y")*(($AY$6:$AY$2604&gt;AY579)+($AY$6:$AY$2604=AY579)*($AD$6:$AD$2604&gt;AD579))))</f>
        <v/>
      </c>
    </row>
    <row r="580" ht="23.85" customHeight="1" s="55">
      <c r="A580" s="90" t="n">
        <v>46296</v>
      </c>
      <c r="B580" s="91" t="inlineStr">
        <is>
          <t>ABLBL</t>
        </is>
      </c>
      <c r="C580" s="91" t="inlineStr">
        <is>
          <t>INE14LE01019</t>
        </is>
      </c>
      <c r="D580" s="91" t="inlineStr">
        <is>
          <t>Consumer Services</t>
        </is>
      </c>
      <c r="E580" s="91" t="inlineStr">
        <is>
          <t>Microcap 250</t>
        </is>
      </c>
      <c r="F580" s="93" t="n">
        <v>9086</v>
      </c>
      <c r="G580" s="92" t="inlineStr">
        <is>
          <t>N</t>
        </is>
      </c>
      <c r="H580" s="94" t="n"/>
      <c r="I580" s="91" t="inlineStr">
        <is>
          <t>N</t>
        </is>
      </c>
      <c r="J580" s="92">
        <f>IF(K580="","N","Y")</f>
        <v/>
      </c>
      <c r="K580" s="94">
        <f>_xlfn.TEXTJOIN("; ",TRUE,IF(P580="52-wk low","52-wk low",""),IF(AND(AD580&gt;=Settings!$B$12,M580&lt;0),"Distribution",""),IF(AND(AJ580="Y",M580&lt;0,AK580&lt;-Settings!$B$13),"Long unwinding",""),IF(AND(AJ580="Y",M580&lt;0,AK580&gt;Settings!$B$13),"Short buildup",""))</f>
        <v/>
      </c>
      <c r="L580" s="95" t="n">
        <v>74.44</v>
      </c>
      <c r="M580" s="96" t="n">
        <v>-2.72</v>
      </c>
      <c r="N580" s="93" t="n">
        <v>1987</v>
      </c>
      <c r="O580" s="91" t="inlineStr">
        <is>
          <t>None</t>
        </is>
      </c>
      <c r="P580" s="91" t="inlineStr">
        <is>
          <t>52-wk low</t>
        </is>
      </c>
      <c r="Q580" s="97" t="n">
        <v>16.47</v>
      </c>
      <c r="R580" s="96" t="n">
        <v>23.81</v>
      </c>
      <c r="S580" s="96" t="n">
        <v>0.7</v>
      </c>
      <c r="T580" s="96" t="n">
        <v>1.11</v>
      </c>
      <c r="U580" s="96" t="n">
        <v>1.33</v>
      </c>
      <c r="V580" s="103" t="n">
        <v>1.92</v>
      </c>
      <c r="W580" s="102" t="n">
        <v>3</v>
      </c>
      <c r="X580" s="93" t="n"/>
      <c r="Y580" s="91" t="inlineStr">
        <is>
          <t>None</t>
        </is>
      </c>
      <c r="Z580" s="99" t="n">
        <v>56.29</v>
      </c>
      <c r="AA580" s="96" t="n">
        <v>1.05</v>
      </c>
      <c r="AB580" s="96" t="n">
        <v>0.98</v>
      </c>
      <c r="AC580" s="96" t="n">
        <v>1.42</v>
      </c>
      <c r="AD580" s="96" t="n">
        <v>1.48</v>
      </c>
      <c r="AE580" s="96" t="n">
        <v>1.51</v>
      </c>
      <c r="AF580" s="103" t="n">
        <v>0.57</v>
      </c>
      <c r="AG580" s="91" t="inlineStr">
        <is>
          <t>Churn</t>
        </is>
      </c>
      <c r="AH580" s="100" t="n">
        <v>0</v>
      </c>
      <c r="AI580" s="101" t="n">
        <v>0</v>
      </c>
      <c r="AJ580" s="92" t="inlineStr">
        <is>
          <t>N</t>
        </is>
      </c>
      <c r="AK580" s="96" t="n"/>
      <c r="AL580" s="91" t="inlineStr">
        <is>
          <t>n/a</t>
        </is>
      </c>
      <c r="AM580" s="93" t="n"/>
      <c r="AN580" s="92" t="inlineStr">
        <is>
          <t>None</t>
        </is>
      </c>
      <c r="AO580" s="102" t="n">
        <v>0</v>
      </c>
      <c r="AP580" s="103" t="n">
        <v>0.47</v>
      </c>
      <c r="AQ580" s="102" t="n">
        <v>3</v>
      </c>
      <c r="AR580" s="91" t="inlineStr">
        <is>
          <t>N</t>
        </is>
      </c>
      <c r="AS580" s="104" t="n">
        <v>2.34</v>
      </c>
      <c r="AT580" s="92">
        <f>IF(AND(P580="52-wk high",T580&gt;=Settings!$B$7),"Y","N")</f>
        <v/>
      </c>
      <c r="AU580" s="91">
        <f>IF(AND(AD580&gt;=Settings!$B$8,M580&gt;0),"Y","N")</f>
        <v/>
      </c>
      <c r="AV580" s="91">
        <f>IF(OR(AH580&gt;Settings!$B$9,AI580&gt;Settings!$B$9),"Y","N")</f>
        <v/>
      </c>
      <c r="AW580" s="91">
        <f>IF(AJ580&lt;&gt;"Y","n/a",IF(AND(M580&gt;0,AK580&gt;Settings!$B$10),"Y","N"))</f>
        <v/>
      </c>
      <c r="AX580" s="91">
        <f>IF(AO580&gt;=Settings!$B$11,"Y","N")</f>
        <v/>
      </c>
      <c r="AY580" s="99">
        <f>(AT580="Y")+(AU580="Y")+(AV580="Y")+(AW580="Y")+(AX580="Y")</f>
        <v/>
      </c>
      <c r="AZ580" s="94">
        <f>IF(AY580=0,"None",_xlfn.TEXTJOIN(", ",TRUE(),IF(AT580="Y","Breakout",""),IF(AU580="Y","Accumulation",""),IF(AV580="Y","Institutional buying",""),IF(AW580="Y","Long buildup",""),IF(AX580="Y","Momentum leader","")))</f>
        <v/>
      </c>
      <c r="BA580" s="94">
        <f>IF(BW580="","","Passes "&amp;AY580&amp;" of 5 buy-side scans"&amp;IF(G580="Y","; RED FLAG: filter out using Red flag column",""))</f>
        <v/>
      </c>
      <c r="BB580" s="91" t="inlineStr">
        <is>
          <t>None</t>
        </is>
      </c>
      <c r="BC580" s="92" t="inlineStr">
        <is>
          <t>Y</t>
        </is>
      </c>
      <c r="BD580" s="94" t="inlineStr">
        <is>
          <t>PE &gt; 50</t>
        </is>
      </c>
      <c r="BE580" s="94" t="n"/>
      <c r="BF580" s="92">
        <f>IF(R580*100000&gt;=Settings!$B$5,"Y","N")</f>
        <v/>
      </c>
      <c r="BG580" s="91">
        <f>IF(F580&gt;Settings!$B$6,"Y","N")</f>
        <v/>
      </c>
      <c r="BH580" s="97" t="n">
        <v>-50.63</v>
      </c>
      <c r="BI580" s="96" t="n">
        <v>-5.28</v>
      </c>
      <c r="BJ580" s="96" t="n">
        <v>-12.76</v>
      </c>
      <c r="BK580" s="96" t="n">
        <v>-22.56</v>
      </c>
      <c r="BL580" s="96" t="n">
        <v>-20.4</v>
      </c>
      <c r="BM580" s="96" t="n">
        <v>-44.41</v>
      </c>
      <c r="BN580" s="97" t="n">
        <v>-7.61</v>
      </c>
      <c r="BO580" s="96" t="n">
        <v>-13</v>
      </c>
      <c r="BP580" s="96" t="n">
        <v>-18.53</v>
      </c>
      <c r="BQ580" s="96" t="n">
        <v>-25.9</v>
      </c>
      <c r="BR580" s="91" t="inlineStr">
        <is>
          <t>Stacked down</t>
        </is>
      </c>
      <c r="BS580" s="91" t="inlineStr">
        <is>
          <t>None</t>
        </is>
      </c>
      <c r="BT580" s="96" t="n">
        <v>9.699999999999999</v>
      </c>
      <c r="BU580" s="91" t="inlineStr">
        <is>
          <t>N</t>
        </is>
      </c>
      <c r="BV580" s="99">
        <f>IF(OR(BF580&lt;&gt;"Y",BG580&lt;&gt;"Y"),"",(AND(ISNUMBER(BQ580),BQ580&gt;0))+(BR580="Stacked up")+(AND(ISNUMBER(BH580),BH580&gt;=-Settings!$B$17))+(AND(ISNUMBER(BK580),ISNUMBER(BM580),BK580&gt;0,BM580&gt;0))+(AND(ISNUMBER(AQ580),AQ580&gt;=Settings!$B$18))+(AND(ISNUMBER(BT580),BT580&gt;=Settings!$B$19,BT580&lt;=Settings!$B$20))+(AND(ISNUMBER(AS580),AS580&gt;0))+(AND(ISNUMBER(T580),ISNUMBER(M580),T580&gt;=Settings!$B$21,M580&gt;0))+(AND(ISNUMBER(AD580),ISNUMBER(M580),AD580&gt;=Settings!$B$22,M580&gt;0))+(AY580&gt;=1))</f>
        <v/>
      </c>
      <c r="BW580" s="91">
        <f>IF(OR(AY580=0,BF580&lt;&gt;"Y",BG580&lt;&gt;"Y"),"",1+SUMPRODUCT(($A$6:$A$2604=A580)*($AY$6:$AY$2604&gt;0)*($BF$6:$BF$2604="Y")*($BG$6:$BG$2604="Y")*(($AY$6:$AY$2604&gt;AY580)+($AY$6:$AY$2604=AY580)*($AD$6:$AD$2604&gt;AD580))))</f>
        <v/>
      </c>
    </row>
    <row r="581" ht="23.85" customHeight="1" s="55">
      <c r="A581" s="90" t="n">
        <v>46296</v>
      </c>
      <c r="B581" s="91" t="inlineStr">
        <is>
          <t>SMLMAH</t>
        </is>
      </c>
      <c r="C581" s="91" t="inlineStr">
        <is>
          <t>INE294B01019</t>
        </is>
      </c>
      <c r="D581" s="91" t="inlineStr">
        <is>
          <t>Capital Goods</t>
        </is>
      </c>
      <c r="E581" s="91" t="inlineStr">
        <is>
          <t>Microcap 250</t>
        </is>
      </c>
      <c r="F581" s="93" t="n">
        <v>9046</v>
      </c>
      <c r="G581" s="92" t="inlineStr">
        <is>
          <t>N</t>
        </is>
      </c>
      <c r="H581" s="94" t="n"/>
      <c r="I581" s="91" t="inlineStr">
        <is>
          <t>N</t>
        </is>
      </c>
      <c r="J581" s="92">
        <f>IF(K581="","N","Y")</f>
        <v/>
      </c>
      <c r="K581" s="94">
        <f>_xlfn.TEXTJOIN("; ",TRUE,IF(P581="52-wk low","52-wk low",""),IF(AND(AD581&gt;=Settings!$B$12,M581&lt;0),"Distribution",""),IF(AND(AJ581="Y",M581&lt;0,AK581&lt;-Settings!$B$13),"Long unwinding",""),IF(AND(AJ581="Y",M581&lt;0,AK581&gt;Settings!$B$13),"Short buildup",""))</f>
        <v/>
      </c>
      <c r="L581" s="95" t="n">
        <v>6251</v>
      </c>
      <c r="M581" s="96" t="n">
        <v>-4.97</v>
      </c>
      <c r="N581" s="93" t="n">
        <v>2476</v>
      </c>
      <c r="O581" s="91" t="inlineStr">
        <is>
          <t>None</t>
        </is>
      </c>
      <c r="P581" s="91" t="inlineStr">
        <is>
          <t>None</t>
        </is>
      </c>
      <c r="Q581" s="97" t="n">
        <v>0.73</v>
      </c>
      <c r="R581" s="96" t="n">
        <v>1</v>
      </c>
      <c r="S581" s="96" t="n">
        <v>0.7</v>
      </c>
      <c r="T581" s="96" t="n">
        <v>0.4</v>
      </c>
      <c r="U581" s="96" t="n">
        <v>0.58</v>
      </c>
      <c r="V581" s="103" t="n">
        <v>0.79</v>
      </c>
      <c r="W581" s="102" t="n">
        <v>3</v>
      </c>
      <c r="X581" s="93" t="n"/>
      <c r="Y581" s="91" t="inlineStr">
        <is>
          <t>None</t>
        </is>
      </c>
      <c r="Z581" s="99" t="n">
        <v>46.62</v>
      </c>
      <c r="AA581" s="96" t="n">
        <v>1.23</v>
      </c>
      <c r="AB581" s="96" t="n">
        <v>1.21</v>
      </c>
      <c r="AC581" s="96" t="n">
        <v>1</v>
      </c>
      <c r="AD581" s="96" t="n">
        <v>0.66</v>
      </c>
      <c r="AE581" s="96" t="n">
        <v>0.82</v>
      </c>
      <c r="AF581" s="103" t="n">
        <v>1.03</v>
      </c>
      <c r="AG581" s="91" t="inlineStr">
        <is>
          <t>Normal</t>
        </is>
      </c>
      <c r="AH581" s="100" t="n">
        <v>0</v>
      </c>
      <c r="AI581" s="101" t="n">
        <v>0</v>
      </c>
      <c r="AJ581" s="92" t="inlineStr">
        <is>
          <t>N</t>
        </is>
      </c>
      <c r="AK581" s="96" t="n"/>
      <c r="AL581" s="91" t="inlineStr">
        <is>
          <t>n/a</t>
        </is>
      </c>
      <c r="AM581" s="93" t="n"/>
      <c r="AN581" s="92" t="inlineStr">
        <is>
          <t>None</t>
        </is>
      </c>
      <c r="AO581" s="102" t="n">
        <v>0</v>
      </c>
      <c r="AP581" s="103" t="n">
        <v>2.06</v>
      </c>
      <c r="AQ581" s="102" t="n">
        <v>90</v>
      </c>
      <c r="AR581" s="91" t="inlineStr">
        <is>
          <t>N</t>
        </is>
      </c>
      <c r="AS581" s="104" t="n">
        <v>5.9</v>
      </c>
      <c r="AT581" s="92">
        <f>IF(AND(P581="52-wk high",T581&gt;=Settings!$B$7),"Y","N")</f>
        <v/>
      </c>
      <c r="AU581" s="91">
        <f>IF(AND(AD581&gt;=Settings!$B$8,M581&gt;0),"Y","N")</f>
        <v/>
      </c>
      <c r="AV581" s="91">
        <f>IF(OR(AH581&gt;Settings!$B$9,AI581&gt;Settings!$B$9),"Y","N")</f>
        <v/>
      </c>
      <c r="AW581" s="91">
        <f>IF(AJ581&lt;&gt;"Y","n/a",IF(AND(M581&gt;0,AK581&gt;Settings!$B$10),"Y","N"))</f>
        <v/>
      </c>
      <c r="AX581" s="91">
        <f>IF(AO581&gt;=Settings!$B$11,"Y","N")</f>
        <v/>
      </c>
      <c r="AY581" s="99">
        <f>(AT581="Y")+(AU581="Y")+(AV581="Y")+(AW581="Y")+(AX581="Y")</f>
        <v/>
      </c>
      <c r="AZ581" s="94">
        <f>IF(AY581=0,"None",_xlfn.TEXTJOIN(", ",TRUE(),IF(AT581="Y","Breakout",""),IF(AU581="Y","Accumulation",""),IF(AV581="Y","Institutional buying",""),IF(AW581="Y","Long buildup",""),IF(AX581="Y","Momentum leader","")))</f>
        <v/>
      </c>
      <c r="BA581" s="94">
        <f>IF(BW581="","","Passes "&amp;AY581&amp;" of 5 buy-side scans"&amp;IF(G581="Y","; RED FLAG: filter out using Red flag column",""))</f>
        <v/>
      </c>
      <c r="BB581" s="91" t="inlineStr">
        <is>
          <t>Lower</t>
        </is>
      </c>
      <c r="BC581" s="92" t="inlineStr">
        <is>
          <t>Y</t>
        </is>
      </c>
      <c r="BD581" s="94" t="inlineStr">
        <is>
          <t>PE &gt; 50; &gt;50% move in 3 months; &gt;100% move in 365 days; High-low range &gt;75% in 3 months</t>
        </is>
      </c>
      <c r="BE581" s="94" t="n"/>
      <c r="BF581" s="92">
        <f>IF(R581*100000&gt;=Settings!$B$5,"Y","N")</f>
        <v/>
      </c>
      <c r="BG581" s="91">
        <f>IF(F581&gt;Settings!$B$6,"Y","N")</f>
        <v/>
      </c>
      <c r="BH581" s="97" t="n">
        <v>-9.390000000000001</v>
      </c>
      <c r="BI581" s="96" t="n">
        <v>-5.33</v>
      </c>
      <c r="BJ581" s="96" t="n">
        <v>15.49</v>
      </c>
      <c r="BK581" s="96" t="n">
        <v>57.83</v>
      </c>
      <c r="BL581" s="96" t="n">
        <v>57.47</v>
      </c>
      <c r="BM581" s="96" t="n">
        <v>99.22</v>
      </c>
      <c r="BN581" s="97" t="n">
        <v>-0.8</v>
      </c>
      <c r="BO581" s="96" t="n">
        <v>9.44</v>
      </c>
      <c r="BP581" s="96" t="n">
        <v>21.95</v>
      </c>
      <c r="BQ581" s="96" t="n">
        <v>36.6</v>
      </c>
      <c r="BR581" s="91" t="inlineStr">
        <is>
          <t>Mixed</t>
        </is>
      </c>
      <c r="BS581" s="91" t="inlineStr">
        <is>
          <t>None</t>
        </is>
      </c>
      <c r="BT581" s="96" t="n">
        <v>46.4</v>
      </c>
      <c r="BU581" s="91" t="inlineStr">
        <is>
          <t>N</t>
        </is>
      </c>
      <c r="BV581" s="99">
        <f>IF(OR(BF581&lt;&gt;"Y",BG581&lt;&gt;"Y"),"",(AND(ISNUMBER(BQ581),BQ581&gt;0))+(BR581="Stacked up")+(AND(ISNUMBER(BH581),BH581&gt;=-Settings!$B$17))+(AND(ISNUMBER(BK581),ISNUMBER(BM581),BK581&gt;0,BM581&gt;0))+(AND(ISNUMBER(AQ581),AQ581&gt;=Settings!$B$18))+(AND(ISNUMBER(BT581),BT581&gt;=Settings!$B$19,BT581&lt;=Settings!$B$20))+(AND(ISNUMBER(AS581),AS581&gt;0))+(AND(ISNUMBER(T581),ISNUMBER(M581),T581&gt;=Settings!$B$21,M581&gt;0))+(AND(ISNUMBER(AD581),ISNUMBER(M581),AD581&gt;=Settings!$B$22,M581&gt;0))+(AY581&gt;=1))</f>
        <v/>
      </c>
      <c r="BW581" s="91">
        <f>IF(OR(AY581=0,BF581&lt;&gt;"Y",BG581&lt;&gt;"Y"),"",1+SUMPRODUCT(($A$6:$A$2604=A581)*($AY$6:$AY$2604&gt;0)*($BF$6:$BF$2604="Y")*($BG$6:$BG$2604="Y")*(($AY$6:$AY$2604&gt;AY581)+($AY$6:$AY$2604=AY581)*($AD$6:$AD$2604&gt;AD581))))</f>
        <v/>
      </c>
    </row>
    <row r="582" ht="23.85" customHeight="1" s="55">
      <c r="A582" s="90" t="n">
        <v>46296</v>
      </c>
      <c r="B582" s="91" t="inlineStr">
        <is>
          <t>UNIMECH</t>
        </is>
      </c>
      <c r="C582" s="91" t="inlineStr">
        <is>
          <t>INE0U3I01011</t>
        </is>
      </c>
      <c r="D582" s="91" t="inlineStr">
        <is>
          <t>Capital Goods</t>
        </is>
      </c>
      <c r="E582" s="91" t="inlineStr">
        <is>
          <t>Microcap 250</t>
        </is>
      </c>
      <c r="F582" s="93" t="n">
        <v>9025</v>
      </c>
      <c r="G582" s="92" t="inlineStr">
        <is>
          <t>N</t>
        </is>
      </c>
      <c r="H582" s="94" t="n"/>
      <c r="I582" s="91" t="inlineStr">
        <is>
          <t>N</t>
        </is>
      </c>
      <c r="J582" s="92">
        <f>IF(K582="","N","Y")</f>
        <v/>
      </c>
      <c r="K582" s="94">
        <f>_xlfn.TEXTJOIN("; ",TRUE,IF(P582="52-wk low","52-wk low",""),IF(AND(AD582&gt;=Settings!$B$12,M582&lt;0),"Distribution",""),IF(AND(AJ582="Y",M582&lt;0,AK582&lt;-Settings!$B$13),"Long unwinding",""),IF(AND(AJ582="Y",M582&lt;0,AK582&gt;Settings!$B$13),"Short buildup",""))</f>
        <v/>
      </c>
      <c r="L582" s="95" t="n">
        <v>1773</v>
      </c>
      <c r="M582" s="96" t="n">
        <v>2.84</v>
      </c>
      <c r="N582" s="93" t="n">
        <v>131</v>
      </c>
      <c r="O582" s="91" t="inlineStr">
        <is>
          <t>None</t>
        </is>
      </c>
      <c r="P582" s="91" t="inlineStr">
        <is>
          <t>None</t>
        </is>
      </c>
      <c r="Q582" s="97" t="n">
        <v>4.04</v>
      </c>
      <c r="R582" s="96" t="n">
        <v>3.51</v>
      </c>
      <c r="S582" s="96" t="n">
        <v>1.19</v>
      </c>
      <c r="T582" s="96" t="n">
        <v>1.5</v>
      </c>
      <c r="U582" s="96" t="n">
        <v>1.96</v>
      </c>
      <c r="V582" s="103" t="n">
        <v>1.68</v>
      </c>
      <c r="W582" s="102" t="n">
        <v>10</v>
      </c>
      <c r="X582" s="93" t="n">
        <v>177</v>
      </c>
      <c r="Y582" s="91" t="inlineStr">
        <is>
          <t>None</t>
        </is>
      </c>
      <c r="Z582" s="99" t="n">
        <v>45.45</v>
      </c>
      <c r="AA582" s="96" t="n">
        <v>1.08</v>
      </c>
      <c r="AB582" s="96" t="n">
        <v>1.02</v>
      </c>
      <c r="AC582" s="96" t="n">
        <v>1.35</v>
      </c>
      <c r="AD582" s="96" t="n">
        <v>1.69</v>
      </c>
      <c r="AE582" s="96" t="n">
        <v>2.16</v>
      </c>
      <c r="AF582" s="103" t="n">
        <v>0.98</v>
      </c>
      <c r="AG582" s="91" t="inlineStr">
        <is>
          <t>Run-up, risky</t>
        </is>
      </c>
      <c r="AH582" s="100" t="n">
        <v>0</v>
      </c>
      <c r="AI582" s="101" t="n">
        <v>0</v>
      </c>
      <c r="AJ582" s="92" t="inlineStr">
        <is>
          <t>N</t>
        </is>
      </c>
      <c r="AK582" s="96" t="n"/>
      <c r="AL582" s="91" t="inlineStr">
        <is>
          <t>n/a</t>
        </is>
      </c>
      <c r="AM582" s="93" t="n"/>
      <c r="AN582" s="92" t="inlineStr">
        <is>
          <t>None</t>
        </is>
      </c>
      <c r="AO582" s="102" t="n">
        <v>0</v>
      </c>
      <c r="AP582" s="103" t="n">
        <v>3.03</v>
      </c>
      <c r="AQ582" s="102" t="n">
        <v>97</v>
      </c>
      <c r="AR582" s="91" t="inlineStr">
        <is>
          <t>N</t>
        </is>
      </c>
      <c r="AS582" s="104" t="n">
        <v>5.9</v>
      </c>
      <c r="AT582" s="92">
        <f>IF(AND(P582="52-wk high",T582&gt;=Settings!$B$7),"Y","N")</f>
        <v/>
      </c>
      <c r="AU582" s="91">
        <f>IF(AND(AD582&gt;=Settings!$B$8,M582&gt;0),"Y","N")</f>
        <v/>
      </c>
      <c r="AV582" s="91">
        <f>IF(OR(AH582&gt;Settings!$B$9,AI582&gt;Settings!$B$9),"Y","N")</f>
        <v/>
      </c>
      <c r="AW582" s="91">
        <f>IF(AJ582&lt;&gt;"Y","n/a",IF(AND(M582&gt;0,AK582&gt;Settings!$B$10),"Y","N"))</f>
        <v/>
      </c>
      <c r="AX582" s="91">
        <f>IF(AO582&gt;=Settings!$B$11,"Y","N")</f>
        <v/>
      </c>
      <c r="AY582" s="99">
        <f>(AT582="Y")+(AU582="Y")+(AV582="Y")+(AW582="Y")+(AX582="Y")</f>
        <v/>
      </c>
      <c r="AZ582" s="94">
        <f>IF(AY582=0,"None",_xlfn.TEXTJOIN(", ",TRUE(),IF(AT582="Y","Breakout",""),IF(AU582="Y","Accumulation",""),IF(AV582="Y","Institutional buying",""),IF(AW582="Y","Long buildup",""),IF(AX582="Y","Momentum leader","")))</f>
        <v/>
      </c>
      <c r="BA582" s="94">
        <f>IF(BW582="","","Passes "&amp;AY582&amp;" of 5 buy-side scans"&amp;IF(G582="Y","; RED FLAG: filter out using Red flag column",""))</f>
        <v/>
      </c>
      <c r="BB582" s="91" t="inlineStr">
        <is>
          <t>None</t>
        </is>
      </c>
      <c r="BC582" s="92" t="inlineStr">
        <is>
          <t>Y</t>
        </is>
      </c>
      <c r="BD582" s="94" t="inlineStr">
        <is>
          <t>PE &gt; 50; &gt;50% move in 3 months; &gt;75% move in 6 months; High-low range &gt;100% in 6 months</t>
        </is>
      </c>
      <c r="BE582" s="94" t="n"/>
      <c r="BF582" s="92">
        <f>IF(R582*100000&gt;=Settings!$B$5,"Y","N")</f>
        <v/>
      </c>
      <c r="BG582" s="91">
        <f>IF(F582&gt;Settings!$B$6,"Y","N")</f>
        <v/>
      </c>
      <c r="BH582" s="97" t="n">
        <v>-5.1</v>
      </c>
      <c r="BI582" s="96" t="n">
        <v>4.77</v>
      </c>
      <c r="BJ582" s="96" t="n">
        <v>20.2</v>
      </c>
      <c r="BK582" s="96" t="n">
        <v>54.94</v>
      </c>
      <c r="BL582" s="96" t="n">
        <v>144.99</v>
      </c>
      <c r="BM582" s="96" t="n">
        <v>70.19</v>
      </c>
      <c r="BN582" s="97" t="n">
        <v>8.890000000000001</v>
      </c>
      <c r="BO582" s="96" t="n">
        <v>18.19</v>
      </c>
      <c r="BP582" s="96" t="n">
        <v>31.31</v>
      </c>
      <c r="BQ582" s="96" t="n">
        <v>47.09</v>
      </c>
      <c r="BR582" s="91" t="inlineStr">
        <is>
          <t>Stacked up</t>
        </is>
      </c>
      <c r="BS582" s="91" t="inlineStr">
        <is>
          <t>None</t>
        </is>
      </c>
      <c r="BT582" s="96" t="n">
        <v>69.2</v>
      </c>
      <c r="BU582" s="91" t="inlineStr">
        <is>
          <t>N</t>
        </is>
      </c>
      <c r="BV582" s="99">
        <f>IF(OR(BF582&lt;&gt;"Y",BG582&lt;&gt;"Y"),"",(AND(ISNUMBER(BQ582),BQ582&gt;0))+(BR582="Stacked up")+(AND(ISNUMBER(BH582),BH582&gt;=-Settings!$B$17))+(AND(ISNUMBER(BK582),ISNUMBER(BM582),BK582&gt;0,BM582&gt;0))+(AND(ISNUMBER(AQ582),AQ582&gt;=Settings!$B$18))+(AND(ISNUMBER(BT582),BT582&gt;=Settings!$B$19,BT582&lt;=Settings!$B$20))+(AND(ISNUMBER(AS582),AS582&gt;0))+(AND(ISNUMBER(T582),ISNUMBER(M582),T582&gt;=Settings!$B$21,M582&gt;0))+(AND(ISNUMBER(AD582),ISNUMBER(M582),AD582&gt;=Settings!$B$22,M582&gt;0))+(AY582&gt;=1))</f>
        <v/>
      </c>
      <c r="BW582" s="91">
        <f>IF(OR(AY582=0,BF582&lt;&gt;"Y",BG582&lt;&gt;"Y"),"",1+SUMPRODUCT(($A$6:$A$2604=A582)*($AY$6:$AY$2604&gt;0)*($BF$6:$BF$2604="Y")*($BG$6:$BG$2604="Y")*(($AY$6:$AY$2604&gt;AY582)+($AY$6:$AY$2604=AY582)*($AD$6:$AD$2604&gt;AD582))))</f>
        <v/>
      </c>
    </row>
    <row r="583" ht="23.85" customHeight="1" s="55">
      <c r="A583" s="90" t="n">
        <v>46296</v>
      </c>
      <c r="B583" s="91" t="inlineStr">
        <is>
          <t>KWIL</t>
        </is>
      </c>
      <c r="C583" s="91" t="inlineStr">
        <is>
          <t>INE2KCE01013</t>
        </is>
      </c>
      <c r="D583" s="91" t="inlineStr">
        <is>
          <t>Fast Moving Consumer Goods</t>
        </is>
      </c>
      <c r="E583" s="91" t="inlineStr">
        <is>
          <t>Microcap 250</t>
        </is>
      </c>
      <c r="F583" s="93" t="n">
        <v>9013</v>
      </c>
      <c r="G583" s="92" t="inlineStr">
        <is>
          <t>N</t>
        </is>
      </c>
      <c r="H583" s="94" t="n"/>
      <c r="I583" s="91" t="inlineStr">
        <is>
          <t>N</t>
        </is>
      </c>
      <c r="J583" s="92">
        <f>IF(K583="","N","Y")</f>
        <v/>
      </c>
      <c r="K583" s="94">
        <f>_xlfn.TEXTJOIN("; ",TRUE,IF(P583="52-wk low","52-wk low",""),IF(AND(AD583&gt;=Settings!$B$12,M583&lt;0),"Distribution",""),IF(AND(AJ583="Y",M583&lt;0,AK583&lt;-Settings!$B$13),"Long unwinding",""),IF(AND(AJ583="Y",M583&lt;0,AK583&gt;Settings!$B$13),"Short buildup",""))</f>
        <v/>
      </c>
      <c r="L583" s="95" t="n">
        <v>38.36</v>
      </c>
      <c r="M583" s="96" t="n">
        <v>-2.19</v>
      </c>
      <c r="N583" s="93" t="n">
        <v>1737</v>
      </c>
      <c r="O583" s="91" t="inlineStr">
        <is>
          <t>None</t>
        </is>
      </c>
      <c r="P583" s="91" t="inlineStr">
        <is>
          <t>None</t>
        </is>
      </c>
      <c r="Q583" s="97" t="n">
        <v>89.23999999999999</v>
      </c>
      <c r="R583" s="96" t="n">
        <v>120.33</v>
      </c>
      <c r="S583" s="96" t="n">
        <v>0.71</v>
      </c>
      <c r="T583" s="96" t="n">
        <v>0.38</v>
      </c>
      <c r="U583" s="96" t="n">
        <v>0.46</v>
      </c>
      <c r="V583" s="103" t="n">
        <v>0.62</v>
      </c>
      <c r="W583" s="102" t="n">
        <v>1</v>
      </c>
      <c r="X583" s="93" t="n"/>
      <c r="Y583" s="91" t="inlineStr">
        <is>
          <t>None</t>
        </is>
      </c>
      <c r="Z583" s="99" t="n">
        <v>48</v>
      </c>
      <c r="AA583" s="96" t="n">
        <v>1.16</v>
      </c>
      <c r="AB583" s="96" t="n">
        <v>1.16</v>
      </c>
      <c r="AC583" s="96" t="n">
        <v>0.87</v>
      </c>
      <c r="AD583" s="96" t="n">
        <v>0.63</v>
      </c>
      <c r="AE583" s="96" t="n">
        <v>0.66</v>
      </c>
      <c r="AF583" s="103" t="n">
        <v>1.18</v>
      </c>
      <c r="AG583" s="91" t="inlineStr">
        <is>
          <t>Normal</t>
        </is>
      </c>
      <c r="AH583" s="100" t="n">
        <v>0</v>
      </c>
      <c r="AI583" s="101" t="n">
        <v>0</v>
      </c>
      <c r="AJ583" s="92" t="inlineStr">
        <is>
          <t>N</t>
        </is>
      </c>
      <c r="AK583" s="96" t="n"/>
      <c r="AL583" s="91" t="inlineStr">
        <is>
          <t>n/a</t>
        </is>
      </c>
      <c r="AM583" s="93" t="n"/>
      <c r="AN583" s="92" t="inlineStr">
        <is>
          <t>None</t>
        </is>
      </c>
      <c r="AO583" s="102" t="n">
        <v>0</v>
      </c>
      <c r="AP583" s="103" t="n"/>
      <c r="AQ583" s="102" t="n"/>
      <c r="AR583" s="91" t="inlineStr">
        <is>
          <t>N</t>
        </is>
      </c>
      <c r="AS583" s="104" t="n">
        <v>2.11</v>
      </c>
      <c r="AT583" s="92">
        <f>IF(AND(P583="52-wk high",T583&gt;=Settings!$B$7),"Y","N")</f>
        <v/>
      </c>
      <c r="AU583" s="91">
        <f>IF(AND(AD583&gt;=Settings!$B$8,M583&gt;0),"Y","N")</f>
        <v/>
      </c>
      <c r="AV583" s="91">
        <f>IF(OR(AH583&gt;Settings!$B$9,AI583&gt;Settings!$B$9),"Y","N")</f>
        <v/>
      </c>
      <c r="AW583" s="91">
        <f>IF(AJ583&lt;&gt;"Y","n/a",IF(AND(M583&gt;0,AK583&gt;Settings!$B$10),"Y","N"))</f>
        <v/>
      </c>
      <c r="AX583" s="91">
        <f>IF(AO583&gt;=Settings!$B$11,"Y","N")</f>
        <v/>
      </c>
      <c r="AY583" s="99">
        <f>(AT583="Y")+(AU583="Y")+(AV583="Y")+(AW583="Y")+(AX583="Y")</f>
        <v/>
      </c>
      <c r="AZ583" s="94">
        <f>IF(AY583=0,"None",_xlfn.TEXTJOIN(", ",TRUE(),IF(AT583="Y","Breakout",""),IF(AU583="Y","Accumulation",""),IF(AV583="Y","Institutional buying",""),IF(AW583="Y","Long buildup",""),IF(AX583="Y","Momentum leader","")))</f>
        <v/>
      </c>
      <c r="BA583" s="94">
        <f>IF(BW583="","","Passes "&amp;AY583&amp;" of 5 buy-side scans"&amp;IF(G583="Y","; RED FLAG: filter out using Red flag column",""))</f>
        <v/>
      </c>
      <c r="BB583" s="91" t="inlineStr">
        <is>
          <t>None</t>
        </is>
      </c>
      <c r="BC583" s="92" t="inlineStr">
        <is>
          <t>Y</t>
        </is>
      </c>
      <c r="BD583" s="94" t="inlineStr">
        <is>
          <t>EPS zero; High-low range &gt;100% in 6 months</t>
        </is>
      </c>
      <c r="BE583" s="94" t="n"/>
      <c r="BF583" s="92">
        <f>IF(R583*100000&gt;=Settings!$B$5,"Y","N")</f>
        <v/>
      </c>
      <c r="BG583" s="91">
        <f>IF(F583&gt;Settings!$B$6,"Y","N")</f>
        <v/>
      </c>
      <c r="BH583" s="97" t="n">
        <v>-24.31</v>
      </c>
      <c r="BI583" s="96" t="n">
        <v>-6</v>
      </c>
      <c r="BJ583" s="96" t="n">
        <v>-13.51</v>
      </c>
      <c r="BK583" s="96" t="n">
        <v>13.22</v>
      </c>
      <c r="BL583" s="96" t="n">
        <v>61.38</v>
      </c>
      <c r="BM583" s="96" t="n"/>
      <c r="BN583" s="97" t="n">
        <v>-6.05</v>
      </c>
      <c r="BO583" s="96" t="n">
        <v>-2.66</v>
      </c>
      <c r="BP583" s="96" t="n">
        <v>4.89</v>
      </c>
      <c r="BQ583" s="96" t="n"/>
      <c r="BR583" s="91" t="n"/>
      <c r="BS583" s="91" t="inlineStr">
        <is>
          <t>None</t>
        </is>
      </c>
      <c r="BT583" s="96" t="n">
        <v>34.6</v>
      </c>
      <c r="BU583" s="91" t="n"/>
      <c r="BV583" s="99">
        <f>IF(OR(BF583&lt;&gt;"Y",BG583&lt;&gt;"Y"),"",(AND(ISNUMBER(BQ583),BQ583&gt;0))+(BR583="Stacked up")+(AND(ISNUMBER(BH583),BH583&gt;=-Settings!$B$17))+(AND(ISNUMBER(BK583),ISNUMBER(BM583),BK583&gt;0,BM583&gt;0))+(AND(ISNUMBER(AQ583),AQ583&gt;=Settings!$B$18))+(AND(ISNUMBER(BT583),BT583&gt;=Settings!$B$19,BT583&lt;=Settings!$B$20))+(AND(ISNUMBER(AS583),AS583&gt;0))+(AND(ISNUMBER(T583),ISNUMBER(M583),T583&gt;=Settings!$B$21,M583&gt;0))+(AND(ISNUMBER(AD583),ISNUMBER(M583),AD583&gt;=Settings!$B$22,M583&gt;0))+(AY583&gt;=1))</f>
        <v/>
      </c>
      <c r="BW583" s="91">
        <f>IF(OR(AY583=0,BF583&lt;&gt;"Y",BG583&lt;&gt;"Y"),"",1+SUMPRODUCT(($A$6:$A$2604=A583)*($AY$6:$AY$2604&gt;0)*($BF$6:$BF$2604="Y")*($BG$6:$BG$2604="Y")*(($AY$6:$AY$2604&gt;AY583)+($AY$6:$AY$2604=AY583)*($AD$6:$AD$2604&gt;AD583))))</f>
        <v/>
      </c>
    </row>
    <row r="584" ht="23.85" customHeight="1" s="55">
      <c r="A584" s="90" t="n">
        <v>46296</v>
      </c>
      <c r="B584" s="91" t="inlineStr">
        <is>
          <t>PRICOLLTD</t>
        </is>
      </c>
      <c r="C584" s="91" t="inlineStr">
        <is>
          <t>INE726V01018</t>
        </is>
      </c>
      <c r="D584" s="91" t="inlineStr">
        <is>
          <t>Automobile and Auto Components</t>
        </is>
      </c>
      <c r="E584" s="91" t="inlineStr">
        <is>
          <t>Microcap 250</t>
        </is>
      </c>
      <c r="F584" s="93" t="n">
        <v>8952</v>
      </c>
      <c r="G584" s="92" t="inlineStr">
        <is>
          <t>N</t>
        </is>
      </c>
      <c r="H584" s="94" t="n"/>
      <c r="I584" s="91" t="inlineStr">
        <is>
          <t>N</t>
        </is>
      </c>
      <c r="J584" s="92">
        <f>IF(K584="","N","Y")</f>
        <v/>
      </c>
      <c r="K584" s="94">
        <f>_xlfn.TEXTJOIN("; ",TRUE,IF(P584="52-wk low","52-wk low",""),IF(AND(AD584&gt;=Settings!$B$12,M584&lt;0),"Distribution",""),IF(AND(AJ584="Y",M584&lt;0,AK584&lt;-Settings!$B$13),"Long unwinding",""),IF(AND(AJ584="Y",M584&lt;0,AK584&gt;Settings!$B$13),"Short buildup",""))</f>
        <v/>
      </c>
      <c r="L584" s="95" t="n">
        <v>734.5</v>
      </c>
      <c r="M584" s="96" t="n">
        <v>-1.75</v>
      </c>
      <c r="N584" s="93" t="n">
        <v>1499</v>
      </c>
      <c r="O584" s="91" t="inlineStr">
        <is>
          <t>None</t>
        </is>
      </c>
      <c r="P584" s="91" t="inlineStr">
        <is>
          <t>None</t>
        </is>
      </c>
      <c r="Q584" s="97" t="n">
        <v>9.41</v>
      </c>
      <c r="R584" s="96" t="n">
        <v>3.08</v>
      </c>
      <c r="S584" s="96" t="n">
        <v>3.27</v>
      </c>
      <c r="T584" s="96" t="n">
        <v>1.84</v>
      </c>
      <c r="U584" s="96" t="n">
        <v>1.38</v>
      </c>
      <c r="V584" s="103" t="n">
        <v>0.45</v>
      </c>
      <c r="W584" s="102" t="n">
        <v>2</v>
      </c>
      <c r="X584" s="93" t="n">
        <v>92</v>
      </c>
      <c r="Y584" s="91" t="inlineStr">
        <is>
          <t>None</t>
        </is>
      </c>
      <c r="Z584" s="99" t="n">
        <v>37.82</v>
      </c>
      <c r="AA584" s="96" t="n">
        <v>0.79</v>
      </c>
      <c r="AB584" s="96" t="n">
        <v>0.79</v>
      </c>
      <c r="AC584" s="96" t="n">
        <v>2.57</v>
      </c>
      <c r="AD584" s="96" t="n">
        <v>1.57</v>
      </c>
      <c r="AE584" s="96" t="n">
        <v>1.37</v>
      </c>
      <c r="AF584" s="103" t="n">
        <v>1.19</v>
      </c>
      <c r="AG584" s="91" t="inlineStr">
        <is>
          <t>Normal</t>
        </is>
      </c>
      <c r="AH584" s="100" t="n">
        <v>0</v>
      </c>
      <c r="AI584" s="101" t="n">
        <v>0</v>
      </c>
      <c r="AJ584" s="92" t="inlineStr">
        <is>
          <t>N</t>
        </is>
      </c>
      <c r="AK584" s="96" t="n"/>
      <c r="AL584" s="91" t="inlineStr">
        <is>
          <t>n/a</t>
        </is>
      </c>
      <c r="AM584" s="93" t="n"/>
      <c r="AN584" s="92" t="inlineStr">
        <is>
          <t>None</t>
        </is>
      </c>
      <c r="AO584" s="102" t="n">
        <v>0</v>
      </c>
      <c r="AP584" s="103" t="n">
        <v>1.76</v>
      </c>
      <c r="AQ584" s="102" t="n">
        <v>85</v>
      </c>
      <c r="AR584" s="91" t="inlineStr">
        <is>
          <t>N</t>
        </is>
      </c>
      <c r="AS584" s="104" t="n">
        <v>0.5600000000000001</v>
      </c>
      <c r="AT584" s="92">
        <f>IF(AND(P584="52-wk high",T584&gt;=Settings!$B$7),"Y","N")</f>
        <v/>
      </c>
      <c r="AU584" s="91">
        <f>IF(AND(AD584&gt;=Settings!$B$8,M584&gt;0),"Y","N")</f>
        <v/>
      </c>
      <c r="AV584" s="91">
        <f>IF(OR(AH584&gt;Settings!$B$9,AI584&gt;Settings!$B$9),"Y","N")</f>
        <v/>
      </c>
      <c r="AW584" s="91">
        <f>IF(AJ584&lt;&gt;"Y","n/a",IF(AND(M584&gt;0,AK584&gt;Settings!$B$10),"Y","N"))</f>
        <v/>
      </c>
      <c r="AX584" s="91">
        <f>IF(AO584&gt;=Settings!$B$11,"Y","N")</f>
        <v/>
      </c>
      <c r="AY584" s="99">
        <f>(AT584="Y")+(AU584="Y")+(AV584="Y")+(AW584="Y")+(AX584="Y")</f>
        <v/>
      </c>
      <c r="AZ584" s="94">
        <f>IF(AY584=0,"None",_xlfn.TEXTJOIN(", ",TRUE(),IF(AT584="Y","Breakout",""),IF(AU584="Y","Accumulation",""),IF(AV584="Y","Institutional buying",""),IF(AW584="Y","Long buildup",""),IF(AX584="Y","Momentum leader","")))</f>
        <v/>
      </c>
      <c r="BA584" s="94">
        <f>IF(BW584="","","Passes "&amp;AY584&amp;" of 5 buy-side scans"&amp;IF(G584="Y","; RED FLAG: filter out using Red flag column",""))</f>
        <v/>
      </c>
      <c r="BB584" s="91" t="inlineStr">
        <is>
          <t>None</t>
        </is>
      </c>
      <c r="BC584" s="92" t="inlineStr">
        <is>
          <t>N</t>
        </is>
      </c>
      <c r="BD584" s="94" t="n"/>
      <c r="BE584" s="94" t="n"/>
      <c r="BF584" s="92">
        <f>IF(R584*100000&gt;=Settings!$B$5,"Y","N")</f>
        <v/>
      </c>
      <c r="BG584" s="91">
        <f>IF(F584&gt;Settings!$B$6,"Y","N")</f>
        <v/>
      </c>
      <c r="BH584" s="97" t="n">
        <v>-10.75</v>
      </c>
      <c r="BI584" s="96" t="n">
        <v>-3.84</v>
      </c>
      <c r="BJ584" s="96" t="n">
        <v>-7.84</v>
      </c>
      <c r="BK584" s="96" t="n">
        <v>19.18</v>
      </c>
      <c r="BL584" s="96" t="n">
        <v>36.55</v>
      </c>
      <c r="BM584" s="96" t="n">
        <v>40.31</v>
      </c>
      <c r="BN584" s="97" t="n">
        <v>-2.81</v>
      </c>
      <c r="BO584" s="96" t="n">
        <v>-0.19</v>
      </c>
      <c r="BP584" s="96" t="n">
        <v>5.85</v>
      </c>
      <c r="BQ584" s="96" t="n">
        <v>13.12</v>
      </c>
      <c r="BR584" s="91" t="inlineStr">
        <is>
          <t>Mixed</t>
        </is>
      </c>
      <c r="BS584" s="91" t="inlineStr">
        <is>
          <t>None</t>
        </is>
      </c>
      <c r="BT584" s="96" t="n">
        <v>34.4</v>
      </c>
      <c r="BU584" s="91" t="inlineStr">
        <is>
          <t>N</t>
        </is>
      </c>
      <c r="BV584" s="99">
        <f>IF(OR(BF584&lt;&gt;"Y",BG584&lt;&gt;"Y"),"",(AND(ISNUMBER(BQ584),BQ584&gt;0))+(BR584="Stacked up")+(AND(ISNUMBER(BH584),BH584&gt;=-Settings!$B$17))+(AND(ISNUMBER(BK584),ISNUMBER(BM584),BK584&gt;0,BM584&gt;0))+(AND(ISNUMBER(AQ584),AQ584&gt;=Settings!$B$18))+(AND(ISNUMBER(BT584),BT584&gt;=Settings!$B$19,BT584&lt;=Settings!$B$20))+(AND(ISNUMBER(AS584),AS584&gt;0))+(AND(ISNUMBER(T584),ISNUMBER(M584),T584&gt;=Settings!$B$21,M584&gt;0))+(AND(ISNUMBER(AD584),ISNUMBER(M584),AD584&gt;=Settings!$B$22,M584&gt;0))+(AY584&gt;=1))</f>
        <v/>
      </c>
      <c r="BW584" s="91">
        <f>IF(OR(AY584=0,BF584&lt;&gt;"Y",BG584&lt;&gt;"Y"),"",1+SUMPRODUCT(($A$6:$A$2604=A584)*($AY$6:$AY$2604&gt;0)*($BF$6:$BF$2604="Y")*($BG$6:$BG$2604="Y")*(($AY$6:$AY$2604&gt;AY584)+($AY$6:$AY$2604=AY584)*($AD$6:$AD$2604&gt;AD584))))</f>
        <v/>
      </c>
    </row>
    <row r="585" ht="23.85" customHeight="1" s="55">
      <c r="A585" s="90" t="n">
        <v>46296</v>
      </c>
      <c r="B585" s="91" t="inlineStr">
        <is>
          <t>ALKYLAMINE</t>
        </is>
      </c>
      <c r="C585" s="91" t="inlineStr">
        <is>
          <t>INE150B01039</t>
        </is>
      </c>
      <c r="D585" s="91" t="inlineStr">
        <is>
          <t>Chemicals</t>
        </is>
      </c>
      <c r="E585" s="91" t="inlineStr">
        <is>
          <t>Microcap 250</t>
        </is>
      </c>
      <c r="F585" s="93" t="n">
        <v>8907</v>
      </c>
      <c r="G585" s="92" t="inlineStr">
        <is>
          <t>N</t>
        </is>
      </c>
      <c r="H585" s="94" t="n"/>
      <c r="I585" s="91" t="inlineStr">
        <is>
          <t>N</t>
        </is>
      </c>
      <c r="J585" s="92">
        <f>IF(K585="","N","Y")</f>
        <v/>
      </c>
      <c r="K585" s="94">
        <f>_xlfn.TEXTJOIN("; ",TRUE,IF(P585="52-wk low","52-wk low",""),IF(AND(AD585&gt;=Settings!$B$12,M585&lt;0),"Distribution",""),IF(AND(AJ585="Y",M585&lt;0,AK585&lt;-Settings!$B$13),"Long unwinding",""),IF(AND(AJ585="Y",M585&lt;0,AK585&gt;Settings!$B$13),"Short buildup",""))</f>
        <v/>
      </c>
      <c r="L585" s="95" t="n">
        <v>1741.4</v>
      </c>
      <c r="M585" s="96" t="n">
        <v>-1.15</v>
      </c>
      <c r="N585" s="93" t="n">
        <v>1120</v>
      </c>
      <c r="O585" s="91" t="inlineStr">
        <is>
          <t>None</t>
        </is>
      </c>
      <c r="P585" s="91" t="inlineStr">
        <is>
          <t>None</t>
        </is>
      </c>
      <c r="Q585" s="97" t="n">
        <v>0.38</v>
      </c>
      <c r="R585" s="96" t="n">
        <v>0.51</v>
      </c>
      <c r="S585" s="96" t="n">
        <v>0.68</v>
      </c>
      <c r="T585" s="96" t="n">
        <v>0.35</v>
      </c>
      <c r="U585" s="96" t="n">
        <v>0.2</v>
      </c>
      <c r="V585" s="103" t="n">
        <v>0.27</v>
      </c>
      <c r="W585" s="102" t="n">
        <v>0</v>
      </c>
      <c r="X585" s="93" t="n"/>
      <c r="Y585" s="91" t="inlineStr">
        <is>
          <t>None</t>
        </is>
      </c>
      <c r="Z585" s="99" t="n">
        <v>45.4</v>
      </c>
      <c r="AA585" s="96" t="n">
        <v>1.09</v>
      </c>
      <c r="AB585" s="96" t="n">
        <v>1.13</v>
      </c>
      <c r="AC585" s="96" t="n">
        <v>0.79</v>
      </c>
      <c r="AD585" s="96" t="n">
        <v>0.53</v>
      </c>
      <c r="AE585" s="96" t="n">
        <v>0.46</v>
      </c>
      <c r="AF585" s="103" t="n">
        <v>2.06</v>
      </c>
      <c r="AG585" s="91" t="inlineStr">
        <is>
          <t>Quiet accumulation</t>
        </is>
      </c>
      <c r="AH585" s="100" t="n">
        <v>0</v>
      </c>
      <c r="AI585" s="101" t="n">
        <v>0</v>
      </c>
      <c r="AJ585" s="92" t="inlineStr">
        <is>
          <t>N</t>
        </is>
      </c>
      <c r="AK585" s="96" t="n"/>
      <c r="AL585" s="91" t="inlineStr">
        <is>
          <t>n/a</t>
        </is>
      </c>
      <c r="AM585" s="93" t="n"/>
      <c r="AN585" s="92" t="inlineStr">
        <is>
          <t>None</t>
        </is>
      </c>
      <c r="AO585" s="102" t="n">
        <v>0</v>
      </c>
      <c r="AP585" s="103" t="n">
        <v>1.12</v>
      </c>
      <c r="AQ585" s="102" t="n">
        <v>67</v>
      </c>
      <c r="AR585" s="91" t="inlineStr">
        <is>
          <t>N</t>
        </is>
      </c>
      <c r="AS585" s="104" t="n">
        <v>1.93</v>
      </c>
      <c r="AT585" s="92">
        <f>IF(AND(P585="52-wk high",T585&gt;=Settings!$B$7),"Y","N")</f>
        <v/>
      </c>
      <c r="AU585" s="91">
        <f>IF(AND(AD585&gt;=Settings!$B$8,M585&gt;0),"Y","N")</f>
        <v/>
      </c>
      <c r="AV585" s="91">
        <f>IF(OR(AH585&gt;Settings!$B$9,AI585&gt;Settings!$B$9),"Y","N")</f>
        <v/>
      </c>
      <c r="AW585" s="91">
        <f>IF(AJ585&lt;&gt;"Y","n/a",IF(AND(M585&gt;0,AK585&gt;Settings!$B$10),"Y","N"))</f>
        <v/>
      </c>
      <c r="AX585" s="91">
        <f>IF(AO585&gt;=Settings!$B$11,"Y","N")</f>
        <v/>
      </c>
      <c r="AY585" s="99">
        <f>(AT585="Y")+(AU585="Y")+(AV585="Y")+(AW585="Y")+(AX585="Y")</f>
        <v/>
      </c>
      <c r="AZ585" s="94">
        <f>IF(AY585=0,"None",_xlfn.TEXTJOIN(", ",TRUE(),IF(AT585="Y","Breakout",""),IF(AU585="Y","Accumulation",""),IF(AV585="Y","Institutional buying",""),IF(AW585="Y","Long buildup",""),IF(AX585="Y","Momentum leader","")))</f>
        <v/>
      </c>
      <c r="BA585" s="94">
        <f>IF(BW585="","","Passes "&amp;AY585&amp;" of 5 buy-side scans"&amp;IF(G585="Y","; RED FLAG: filter out using Red flag column",""))</f>
        <v/>
      </c>
      <c r="BB585" s="91" t="inlineStr">
        <is>
          <t>None</t>
        </is>
      </c>
      <c r="BC585" s="92" t="inlineStr">
        <is>
          <t>N</t>
        </is>
      </c>
      <c r="BD585" s="94" t="n"/>
      <c r="BE585" s="94" t="n"/>
      <c r="BF585" s="92">
        <f>IF(R585*100000&gt;=Settings!$B$5,"Y","N")</f>
        <v/>
      </c>
      <c r="BG585" s="91">
        <f>IF(F585&gt;Settings!$B$6,"Y","N")</f>
        <v/>
      </c>
      <c r="BH585" s="97" t="n">
        <v>-17.66</v>
      </c>
      <c r="BI585" s="96" t="n">
        <v>-6.5</v>
      </c>
      <c r="BJ585" s="96" t="n">
        <v>-13.41</v>
      </c>
      <c r="BK585" s="96" t="n">
        <v>-1.39</v>
      </c>
      <c r="BL585" s="96" t="n">
        <v>32.39</v>
      </c>
      <c r="BM585" s="96" t="n">
        <v>-8.32</v>
      </c>
      <c r="BN585" s="97" t="n">
        <v>-6.12</v>
      </c>
      <c r="BO585" s="96" t="n">
        <v>-7.13</v>
      </c>
      <c r="BP585" s="96" t="n">
        <v>-4.74</v>
      </c>
      <c r="BQ585" s="96" t="n">
        <v>-2.44</v>
      </c>
      <c r="BR585" s="91" t="inlineStr">
        <is>
          <t>Mixed</t>
        </is>
      </c>
      <c r="BS585" s="91" t="inlineStr">
        <is>
          <t>None</t>
        </is>
      </c>
      <c r="BT585" s="96" t="n">
        <v>24.4</v>
      </c>
      <c r="BU585" s="91" t="inlineStr">
        <is>
          <t>N</t>
        </is>
      </c>
      <c r="BV585" s="99">
        <f>IF(OR(BF585&lt;&gt;"Y",BG585&lt;&gt;"Y"),"",(AND(ISNUMBER(BQ585),BQ585&gt;0))+(BR585="Stacked up")+(AND(ISNUMBER(BH585),BH585&gt;=-Settings!$B$17))+(AND(ISNUMBER(BK585),ISNUMBER(BM585),BK585&gt;0,BM585&gt;0))+(AND(ISNUMBER(AQ585),AQ585&gt;=Settings!$B$18))+(AND(ISNUMBER(BT585),BT585&gt;=Settings!$B$19,BT585&lt;=Settings!$B$20))+(AND(ISNUMBER(AS585),AS585&gt;0))+(AND(ISNUMBER(T585),ISNUMBER(M585),T585&gt;=Settings!$B$21,M585&gt;0))+(AND(ISNUMBER(AD585),ISNUMBER(M585),AD585&gt;=Settings!$B$22,M585&gt;0))+(AY585&gt;=1))</f>
        <v/>
      </c>
      <c r="BW585" s="91">
        <f>IF(OR(AY585=0,BF585&lt;&gt;"Y",BG585&lt;&gt;"Y"),"",1+SUMPRODUCT(($A$6:$A$2604=A585)*($AY$6:$AY$2604&gt;0)*($BF$6:$BF$2604="Y")*($BG$6:$BG$2604="Y")*(($AY$6:$AY$2604&gt;AY585)+($AY$6:$AY$2604=AY585)*($AD$6:$AD$2604&gt;AD585))))</f>
        <v/>
      </c>
    </row>
    <row r="586" ht="23.85" customHeight="1" s="55">
      <c r="A586" s="90" t="n">
        <v>46296</v>
      </c>
      <c r="B586" s="91" t="inlineStr">
        <is>
          <t>PGHL</t>
        </is>
      </c>
      <c r="C586" s="91" t="inlineStr">
        <is>
          <t>INE199A01012</t>
        </is>
      </c>
      <c r="D586" s="91" t="inlineStr">
        <is>
          <t>Healthcare</t>
        </is>
      </c>
      <c r="E586" s="91" t="inlineStr">
        <is>
          <t>Microcap 250</t>
        </is>
      </c>
      <c r="F586" s="93" t="n">
        <v>8897</v>
      </c>
      <c r="G586" s="92" t="inlineStr">
        <is>
          <t>N</t>
        </is>
      </c>
      <c r="H586" s="94" t="n"/>
      <c r="I586" s="91" t="inlineStr">
        <is>
          <t>N</t>
        </is>
      </c>
      <c r="J586" s="92">
        <f>IF(K586="","N","Y")</f>
        <v/>
      </c>
      <c r="K586" s="94">
        <f>_xlfn.TEXTJOIN("; ",TRUE,IF(P586="52-wk low","52-wk low",""),IF(AND(AD586&gt;=Settings!$B$12,M586&lt;0),"Distribution",""),IF(AND(AJ586="Y",M586&lt;0,AK586&lt;-Settings!$B$13),"Long unwinding",""),IF(AND(AJ586="Y",M586&lt;0,AK586&gt;Settings!$B$13),"Short buildup",""))</f>
        <v/>
      </c>
      <c r="L586" s="95" t="n">
        <v>5360</v>
      </c>
      <c r="M586" s="96" t="n">
        <v>-3.65</v>
      </c>
      <c r="N586" s="93" t="n">
        <v>2265</v>
      </c>
      <c r="O586" s="91" t="inlineStr">
        <is>
          <t>None</t>
        </is>
      </c>
      <c r="P586" s="91" t="inlineStr">
        <is>
          <t>None</t>
        </is>
      </c>
      <c r="Q586" s="97" t="n">
        <v>0.09</v>
      </c>
      <c r="R586" s="96" t="n">
        <v>0.13</v>
      </c>
      <c r="S586" s="96" t="n">
        <v>0.71</v>
      </c>
      <c r="T586" s="96" t="n">
        <v>0.6</v>
      </c>
      <c r="U586" s="96" t="n">
        <v>0.4</v>
      </c>
      <c r="V586" s="103" t="n">
        <v>0.58</v>
      </c>
      <c r="W586" s="102" t="n">
        <v>1</v>
      </c>
      <c r="X586" s="93" t="n"/>
      <c r="Y586" s="91" t="inlineStr">
        <is>
          <t>None</t>
        </is>
      </c>
      <c r="Z586" s="99" t="n">
        <v>48.01</v>
      </c>
      <c r="AA586" s="96" t="n">
        <v>0.89</v>
      </c>
      <c r="AB586" s="96" t="n">
        <v>0.87</v>
      </c>
      <c r="AC586" s="96" t="n">
        <v>0.74</v>
      </c>
      <c r="AD586" s="96" t="n">
        <v>0.6</v>
      </c>
      <c r="AE586" s="96" t="n">
        <v>0.39</v>
      </c>
      <c r="AF586" s="103" t="n">
        <v>0.9399999999999999</v>
      </c>
      <c r="AG586" s="91" t="inlineStr">
        <is>
          <t>Normal</t>
        </is>
      </c>
      <c r="AH586" s="100" t="n">
        <v>0</v>
      </c>
      <c r="AI586" s="101" t="n">
        <v>0</v>
      </c>
      <c r="AJ586" s="92" t="inlineStr">
        <is>
          <t>N</t>
        </is>
      </c>
      <c r="AK586" s="96" t="n"/>
      <c r="AL586" s="91" t="inlineStr">
        <is>
          <t>n/a</t>
        </is>
      </c>
      <c r="AM586" s="93" t="n"/>
      <c r="AN586" s="92" t="inlineStr">
        <is>
          <t>None</t>
        </is>
      </c>
      <c r="AO586" s="102" t="n">
        <v>0</v>
      </c>
      <c r="AP586" s="103" t="n">
        <v>0.8</v>
      </c>
      <c r="AQ586" s="102" t="n">
        <v>49</v>
      </c>
      <c r="AR586" s="91" t="inlineStr">
        <is>
          <t>N</t>
        </is>
      </c>
      <c r="AS586" s="104" t="n">
        <v>3.79</v>
      </c>
      <c r="AT586" s="92">
        <f>IF(AND(P586="52-wk high",T586&gt;=Settings!$B$7),"Y","N")</f>
        <v/>
      </c>
      <c r="AU586" s="91">
        <f>IF(AND(AD586&gt;=Settings!$B$8,M586&gt;0),"Y","N")</f>
        <v/>
      </c>
      <c r="AV586" s="91">
        <f>IF(OR(AH586&gt;Settings!$B$9,AI586&gt;Settings!$B$9),"Y","N")</f>
        <v/>
      </c>
      <c r="AW586" s="91">
        <f>IF(AJ586&lt;&gt;"Y","n/a",IF(AND(M586&gt;0,AK586&gt;Settings!$B$10),"Y","N"))</f>
        <v/>
      </c>
      <c r="AX586" s="91">
        <f>IF(AO586&gt;=Settings!$B$11,"Y","N")</f>
        <v/>
      </c>
      <c r="AY586" s="99">
        <f>(AT586="Y")+(AU586="Y")+(AV586="Y")+(AW586="Y")+(AX586="Y")</f>
        <v/>
      </c>
      <c r="AZ586" s="94">
        <f>IF(AY586=0,"None",_xlfn.TEXTJOIN(", ",TRUE(),IF(AT586="Y","Breakout",""),IF(AU586="Y","Accumulation",""),IF(AV586="Y","Institutional buying",""),IF(AW586="Y","Long buildup",""),IF(AX586="Y","Momentum leader","")))</f>
        <v/>
      </c>
      <c r="BA586" s="94">
        <f>IF(BW586="","","Passes "&amp;AY586&amp;" of 5 buy-side scans"&amp;IF(G586="Y","; RED FLAG: filter out using Red flag column",""))</f>
        <v/>
      </c>
      <c r="BB586" s="91" t="inlineStr">
        <is>
          <t>None</t>
        </is>
      </c>
      <c r="BC586" s="92" t="inlineStr">
        <is>
          <t>N</t>
        </is>
      </c>
      <c r="BD586" s="94" t="n"/>
      <c r="BE586" s="94" t="n"/>
      <c r="BF586" s="92">
        <f>IF(R586*100000&gt;=Settings!$B$5,"Y","N")</f>
        <v/>
      </c>
      <c r="BG586" s="91">
        <f>IF(F586&gt;Settings!$B$6,"Y","N")</f>
        <v/>
      </c>
      <c r="BH586" s="97" t="n">
        <v>-23.15</v>
      </c>
      <c r="BI586" s="96" t="n">
        <v>-1.04</v>
      </c>
      <c r="BJ586" s="96" t="n">
        <v>-7.2</v>
      </c>
      <c r="BK586" s="96" t="n">
        <v>-15.52</v>
      </c>
      <c r="BL586" s="96" t="n">
        <v>11.45</v>
      </c>
      <c r="BM586" s="96" t="n">
        <v>-14.95</v>
      </c>
      <c r="BN586" s="97" t="n">
        <v>-3.26</v>
      </c>
      <c r="BO586" s="96" t="n">
        <v>-6.77</v>
      </c>
      <c r="BP586" s="96" t="n">
        <v>-7.83</v>
      </c>
      <c r="BQ586" s="96" t="n">
        <v>-7.75</v>
      </c>
      <c r="BR586" s="91" t="inlineStr">
        <is>
          <t>Mixed</t>
        </is>
      </c>
      <c r="BS586" s="91" t="inlineStr">
        <is>
          <t>None</t>
        </is>
      </c>
      <c r="BT586" s="96" t="n">
        <v>38.5</v>
      </c>
      <c r="BU586" s="91" t="inlineStr">
        <is>
          <t>N</t>
        </is>
      </c>
      <c r="BV586" s="99">
        <f>IF(OR(BF586&lt;&gt;"Y",BG586&lt;&gt;"Y"),"",(AND(ISNUMBER(BQ586),BQ586&gt;0))+(BR586="Stacked up")+(AND(ISNUMBER(BH586),BH586&gt;=-Settings!$B$17))+(AND(ISNUMBER(BK586),ISNUMBER(BM586),BK586&gt;0,BM586&gt;0))+(AND(ISNUMBER(AQ586),AQ586&gt;=Settings!$B$18))+(AND(ISNUMBER(BT586),BT586&gt;=Settings!$B$19,BT586&lt;=Settings!$B$20))+(AND(ISNUMBER(AS586),AS586&gt;0))+(AND(ISNUMBER(T586),ISNUMBER(M586),T586&gt;=Settings!$B$21,M586&gt;0))+(AND(ISNUMBER(AD586),ISNUMBER(M586),AD586&gt;=Settings!$B$22,M586&gt;0))+(AY586&gt;=1))</f>
        <v/>
      </c>
      <c r="BW586" s="91">
        <f>IF(OR(AY586=0,BF586&lt;&gt;"Y",BG586&lt;&gt;"Y"),"",1+SUMPRODUCT(($A$6:$A$2604=A586)*($AY$6:$AY$2604&gt;0)*($BF$6:$BF$2604="Y")*($BG$6:$BG$2604="Y")*(($AY$6:$AY$2604&gt;AY586)+($AY$6:$AY$2604=AY586)*($AD$6:$AD$2604&gt;AD586))))</f>
        <v/>
      </c>
    </row>
    <row r="587" ht="23.85" customHeight="1" s="55">
      <c r="A587" s="90" t="n">
        <v>46296</v>
      </c>
      <c r="B587" s="91" t="inlineStr">
        <is>
          <t>TIMETECHNO</t>
        </is>
      </c>
      <c r="C587" s="91" t="inlineStr">
        <is>
          <t>INE508G01029</t>
        </is>
      </c>
      <c r="D587" s="91" t="inlineStr">
        <is>
          <t>Capital Goods</t>
        </is>
      </c>
      <c r="E587" s="91" t="inlineStr">
        <is>
          <t>Microcap 250</t>
        </is>
      </c>
      <c r="F587" s="93" t="n">
        <v>8870</v>
      </c>
      <c r="G587" s="92" t="inlineStr">
        <is>
          <t>N</t>
        </is>
      </c>
      <c r="H587" s="94" t="n"/>
      <c r="I587" s="91" t="inlineStr">
        <is>
          <t>N</t>
        </is>
      </c>
      <c r="J587" s="92">
        <f>IF(K587="","N","Y")</f>
        <v/>
      </c>
      <c r="K587" s="94">
        <f>_xlfn.TEXTJOIN("; ",TRUE,IF(P587="52-wk low","52-wk low",""),IF(AND(AD587&gt;=Settings!$B$12,M587&lt;0),"Distribution",""),IF(AND(AJ587="Y",M587&lt;0,AK587&lt;-Settings!$B$13),"Long unwinding",""),IF(AND(AJ587="Y",M587&lt;0,AK587&gt;Settings!$B$13),"Short buildup",""))</f>
        <v/>
      </c>
      <c r="L587" s="95" t="n">
        <v>179.68</v>
      </c>
      <c r="M587" s="96" t="n">
        <v>-1.47</v>
      </c>
      <c r="N587" s="93" t="n">
        <v>1305</v>
      </c>
      <c r="O587" s="91" t="inlineStr">
        <is>
          <t>None</t>
        </is>
      </c>
      <c r="P587" s="91" t="inlineStr">
        <is>
          <t>None</t>
        </is>
      </c>
      <c r="Q587" s="97" t="n">
        <v>20.61</v>
      </c>
      <c r="R587" s="96" t="n">
        <v>24.99</v>
      </c>
      <c r="S587" s="96" t="n">
        <v>0.83</v>
      </c>
      <c r="T587" s="96" t="n">
        <v>0.66</v>
      </c>
      <c r="U587" s="96" t="n">
        <v>0.62</v>
      </c>
      <c r="V587" s="103" t="n">
        <v>0.75</v>
      </c>
      <c r="W587" s="102" t="n">
        <v>5</v>
      </c>
      <c r="X587" s="93" t="n"/>
      <c r="Y587" s="91" t="inlineStr">
        <is>
          <t>None</t>
        </is>
      </c>
      <c r="Z587" s="99" t="n">
        <v>38.78</v>
      </c>
      <c r="AA587" s="96" t="n">
        <v>1.22</v>
      </c>
      <c r="AB587" s="96" t="n">
        <v>1.31</v>
      </c>
      <c r="AC587" s="96" t="n">
        <v>1.12</v>
      </c>
      <c r="AD587" s="96" t="n">
        <v>0.93</v>
      </c>
      <c r="AE587" s="96" t="n">
        <v>0.91</v>
      </c>
      <c r="AF587" s="103" t="n">
        <v>1.08</v>
      </c>
      <c r="AG587" s="91" t="inlineStr">
        <is>
          <t>Normal</t>
        </is>
      </c>
      <c r="AH587" s="100" t="n">
        <v>0</v>
      </c>
      <c r="AI587" s="101" t="n">
        <v>0</v>
      </c>
      <c r="AJ587" s="92" t="inlineStr">
        <is>
          <t>N</t>
        </is>
      </c>
      <c r="AK587" s="96" t="n"/>
      <c r="AL587" s="91" t="inlineStr">
        <is>
          <t>n/a</t>
        </is>
      </c>
      <c r="AM587" s="93" t="n"/>
      <c r="AN587" s="92" t="inlineStr">
        <is>
          <t>None</t>
        </is>
      </c>
      <c r="AO587" s="102" t="n">
        <v>0</v>
      </c>
      <c r="AP587" s="103" t="n">
        <v>0.74</v>
      </c>
      <c r="AQ587" s="102" t="n">
        <v>42</v>
      </c>
      <c r="AR587" s="91" t="inlineStr">
        <is>
          <t>N</t>
        </is>
      </c>
      <c r="AS587" s="104" t="n">
        <v>5.9</v>
      </c>
      <c r="AT587" s="92">
        <f>IF(AND(P587="52-wk high",T587&gt;=Settings!$B$7),"Y","N")</f>
        <v/>
      </c>
      <c r="AU587" s="91">
        <f>IF(AND(AD587&gt;=Settings!$B$8,M587&gt;0),"Y","N")</f>
        <v/>
      </c>
      <c r="AV587" s="91">
        <f>IF(OR(AH587&gt;Settings!$B$9,AI587&gt;Settings!$B$9),"Y","N")</f>
        <v/>
      </c>
      <c r="AW587" s="91">
        <f>IF(AJ587&lt;&gt;"Y","n/a",IF(AND(M587&gt;0,AK587&gt;Settings!$B$10),"Y","N"))</f>
        <v/>
      </c>
      <c r="AX587" s="91">
        <f>IF(AO587&gt;=Settings!$B$11,"Y","N")</f>
        <v/>
      </c>
      <c r="AY587" s="99">
        <f>(AT587="Y")+(AU587="Y")+(AV587="Y")+(AW587="Y")+(AX587="Y")</f>
        <v/>
      </c>
      <c r="AZ587" s="94">
        <f>IF(AY587=0,"None",_xlfn.TEXTJOIN(", ",TRUE(),IF(AT587="Y","Breakout",""),IF(AU587="Y","Accumulation",""),IF(AV587="Y","Institutional buying",""),IF(AW587="Y","Long buildup",""),IF(AX587="Y","Momentum leader","")))</f>
        <v/>
      </c>
      <c r="BA587" s="94">
        <f>IF(BW587="","","Passes "&amp;AY587&amp;" of 5 buy-side scans"&amp;IF(G587="Y","; RED FLAG: filter out using Red flag column",""))</f>
        <v/>
      </c>
      <c r="BB587" s="91" t="inlineStr">
        <is>
          <t>None</t>
        </is>
      </c>
      <c r="BC587" s="92" t="inlineStr">
        <is>
          <t>N</t>
        </is>
      </c>
      <c r="BD587" s="94" t="n"/>
      <c r="BE587" s="94" t="n"/>
      <c r="BF587" s="92">
        <f>IF(R587*100000&gt;=Settings!$B$5,"Y","N")</f>
        <v/>
      </c>
      <c r="BG587" s="91">
        <f>IF(F587&gt;Settings!$B$6,"Y","N")</f>
        <v/>
      </c>
      <c r="BH587" s="97" t="n">
        <v>-21.02</v>
      </c>
      <c r="BI587" s="96" t="n">
        <v>0.21</v>
      </c>
      <c r="BJ587" s="96" t="n">
        <v>-5.69</v>
      </c>
      <c r="BK587" s="96" t="n">
        <v>1.27</v>
      </c>
      <c r="BL587" s="96" t="n">
        <v>7.25</v>
      </c>
      <c r="BM587" s="96" t="n">
        <v>-18.96</v>
      </c>
      <c r="BN587" s="97" t="n">
        <v>-1.63</v>
      </c>
      <c r="BO587" s="96" t="n">
        <v>-3.48</v>
      </c>
      <c r="BP587" s="96" t="n">
        <v>-3.8</v>
      </c>
      <c r="BQ587" s="96" t="n">
        <v>-5.06</v>
      </c>
      <c r="BR587" s="91" t="inlineStr">
        <is>
          <t>Stacked down</t>
        </is>
      </c>
      <c r="BS587" s="91" t="inlineStr">
        <is>
          <t>None</t>
        </is>
      </c>
      <c r="BT587" s="96" t="n">
        <v>42.3</v>
      </c>
      <c r="BU587" s="91" t="inlineStr">
        <is>
          <t>N</t>
        </is>
      </c>
      <c r="BV587" s="99">
        <f>IF(OR(BF587&lt;&gt;"Y",BG587&lt;&gt;"Y"),"",(AND(ISNUMBER(BQ587),BQ587&gt;0))+(BR587="Stacked up")+(AND(ISNUMBER(BH587),BH587&gt;=-Settings!$B$17))+(AND(ISNUMBER(BK587),ISNUMBER(BM587),BK587&gt;0,BM587&gt;0))+(AND(ISNUMBER(AQ587),AQ587&gt;=Settings!$B$18))+(AND(ISNUMBER(BT587),BT587&gt;=Settings!$B$19,BT587&lt;=Settings!$B$20))+(AND(ISNUMBER(AS587),AS587&gt;0))+(AND(ISNUMBER(T587),ISNUMBER(M587),T587&gt;=Settings!$B$21,M587&gt;0))+(AND(ISNUMBER(AD587),ISNUMBER(M587),AD587&gt;=Settings!$B$22,M587&gt;0))+(AY587&gt;=1))</f>
        <v/>
      </c>
      <c r="BW587" s="91">
        <f>IF(OR(AY587=0,BF587&lt;&gt;"Y",BG587&lt;&gt;"Y"),"",1+SUMPRODUCT(($A$6:$A$2604=A587)*($AY$6:$AY$2604&gt;0)*($BF$6:$BF$2604="Y")*($BG$6:$BG$2604="Y")*(($AY$6:$AY$2604&gt;AY587)+($AY$6:$AY$2604=AY587)*($AD$6:$AD$2604&gt;AD587))))</f>
        <v/>
      </c>
    </row>
    <row r="588" ht="23.85" customHeight="1" s="55">
      <c r="A588" s="90" t="n">
        <v>46296</v>
      </c>
      <c r="B588" s="91" t="inlineStr">
        <is>
          <t>JAYNECOIND</t>
        </is>
      </c>
      <c r="C588" s="91" t="inlineStr">
        <is>
          <t>INE854B01010</t>
        </is>
      </c>
      <c r="D588" s="91" t="inlineStr">
        <is>
          <t>Capital Goods</t>
        </is>
      </c>
      <c r="E588" s="91" t="inlineStr">
        <is>
          <t>Microcap 250</t>
        </is>
      </c>
      <c r="F588" s="93" t="n">
        <v>8863</v>
      </c>
      <c r="G588" s="92" t="inlineStr">
        <is>
          <t>Y</t>
        </is>
      </c>
      <c r="H588" s="94" t="inlineStr">
        <is>
          <t>Promoter pledge / encumbrance &gt; 50%</t>
        </is>
      </c>
      <c r="I588" s="91" t="inlineStr">
        <is>
          <t>N</t>
        </is>
      </c>
      <c r="J588" s="92">
        <f>IF(K588="","N","Y")</f>
        <v/>
      </c>
      <c r="K588" s="94">
        <f>_xlfn.TEXTJOIN("; ",TRUE,IF(P588="52-wk low","52-wk low",""),IF(AND(AD588&gt;=Settings!$B$12,M588&lt;0),"Distribution",""),IF(AND(AJ588="Y",M588&lt;0,AK588&lt;-Settings!$B$13),"Long unwinding",""),IF(AND(AJ588="Y",M588&lt;0,AK588&gt;Settings!$B$13),"Short buildup",""))</f>
        <v/>
      </c>
      <c r="L588" s="95" t="n">
        <v>91.28</v>
      </c>
      <c r="M588" s="96" t="n">
        <v>-1.63</v>
      </c>
      <c r="N588" s="93" t="n">
        <v>1420</v>
      </c>
      <c r="O588" s="91" t="inlineStr">
        <is>
          <t>None</t>
        </is>
      </c>
      <c r="P588" s="91" t="inlineStr">
        <is>
          <t>None</t>
        </is>
      </c>
      <c r="Q588" s="97" t="n">
        <v>31.92</v>
      </c>
      <c r="R588" s="96" t="n">
        <v>55.66</v>
      </c>
      <c r="S588" s="96" t="n">
        <v>0.58</v>
      </c>
      <c r="T588" s="96" t="n">
        <v>0.66</v>
      </c>
      <c r="U588" s="96" t="n">
        <v>0.65</v>
      </c>
      <c r="V588" s="103" t="n">
        <v>1.13</v>
      </c>
      <c r="W588" s="102" t="n">
        <v>4</v>
      </c>
      <c r="X588" s="93" t="n"/>
      <c r="Y588" s="91" t="inlineStr">
        <is>
          <t>None</t>
        </is>
      </c>
      <c r="Z588" s="99" t="n">
        <v>43.42</v>
      </c>
      <c r="AA588" s="96" t="n">
        <v>0.93</v>
      </c>
      <c r="AB588" s="96" t="n">
        <v>0.96</v>
      </c>
      <c r="AC588" s="96" t="n">
        <v>0.62</v>
      </c>
      <c r="AD588" s="96" t="n">
        <v>0.68</v>
      </c>
      <c r="AE588" s="96" t="n">
        <v>0.66</v>
      </c>
      <c r="AF588" s="103" t="n">
        <v>0.95</v>
      </c>
      <c r="AG588" s="91" t="inlineStr">
        <is>
          <t>Normal</t>
        </is>
      </c>
      <c r="AH588" s="100" t="n">
        <v>0</v>
      </c>
      <c r="AI588" s="101" t="n">
        <v>0</v>
      </c>
      <c r="AJ588" s="92" t="inlineStr">
        <is>
          <t>N</t>
        </is>
      </c>
      <c r="AK588" s="96" t="n"/>
      <c r="AL588" s="91" t="inlineStr">
        <is>
          <t>n/a</t>
        </is>
      </c>
      <c r="AM588" s="93" t="n"/>
      <c r="AN588" s="92" t="inlineStr">
        <is>
          <t>None</t>
        </is>
      </c>
      <c r="AO588" s="102" t="n">
        <v>0</v>
      </c>
      <c r="AP588" s="103" t="n">
        <v>1.31</v>
      </c>
      <c r="AQ588" s="102" t="n">
        <v>74</v>
      </c>
      <c r="AR588" s="91" t="inlineStr">
        <is>
          <t>N</t>
        </is>
      </c>
      <c r="AS588" s="104" t="n">
        <v>5.9</v>
      </c>
      <c r="AT588" s="92">
        <f>IF(AND(P588="52-wk high",T588&gt;=Settings!$B$7),"Y","N")</f>
        <v/>
      </c>
      <c r="AU588" s="91">
        <f>IF(AND(AD588&gt;=Settings!$B$8,M588&gt;0),"Y","N")</f>
        <v/>
      </c>
      <c r="AV588" s="91">
        <f>IF(OR(AH588&gt;Settings!$B$9,AI588&gt;Settings!$B$9),"Y","N")</f>
        <v/>
      </c>
      <c r="AW588" s="91">
        <f>IF(AJ588&lt;&gt;"Y","n/a",IF(AND(M588&gt;0,AK588&gt;Settings!$B$10),"Y","N"))</f>
        <v/>
      </c>
      <c r="AX588" s="91">
        <f>IF(AO588&gt;=Settings!$B$11,"Y","N")</f>
        <v/>
      </c>
      <c r="AY588" s="99">
        <f>(AT588="Y")+(AU588="Y")+(AV588="Y")+(AW588="Y")+(AX588="Y")</f>
        <v/>
      </c>
      <c r="AZ588" s="94">
        <f>IF(AY588=0,"None",_xlfn.TEXTJOIN(", ",TRUE(),IF(AT588="Y","Breakout",""),IF(AU588="Y","Accumulation",""),IF(AV588="Y","Institutional buying",""),IF(AW588="Y","Long buildup",""),IF(AX588="Y","Momentum leader","")))</f>
        <v/>
      </c>
      <c r="BA588" s="94">
        <f>IF(BW588="","","Passes "&amp;AY588&amp;" of 5 buy-side scans"&amp;IF(G588="Y","; RED FLAG: filter out using Red flag column",""))</f>
        <v/>
      </c>
      <c r="BB588" s="91" t="inlineStr">
        <is>
          <t>None</t>
        </is>
      </c>
      <c r="BC588" s="92" t="inlineStr">
        <is>
          <t>N</t>
        </is>
      </c>
      <c r="BD588" s="94" t="n"/>
      <c r="BE588" s="94" t="n"/>
      <c r="BF588" s="92">
        <f>IF(R588*100000&gt;=Settings!$B$5,"Y","N")</f>
        <v/>
      </c>
      <c r="BG588" s="91">
        <f>IF(F588&gt;Settings!$B$6,"Y","N")</f>
        <v/>
      </c>
      <c r="BH588" s="97" t="n">
        <v>-21.98</v>
      </c>
      <c r="BI588" s="96" t="n">
        <v>1.95</v>
      </c>
      <c r="BJ588" s="96" t="n">
        <v>-5.78</v>
      </c>
      <c r="BK588" s="96" t="n">
        <v>6.54</v>
      </c>
      <c r="BL588" s="96" t="n">
        <v>21.69</v>
      </c>
      <c r="BM588" s="96" t="n">
        <v>31.95</v>
      </c>
      <c r="BN588" s="97" t="n">
        <v>0.05</v>
      </c>
      <c r="BO588" s="96" t="n">
        <v>-0.51</v>
      </c>
      <c r="BP588" s="96" t="n">
        <v>0.24</v>
      </c>
      <c r="BQ588" s="96" t="n">
        <v>3.96</v>
      </c>
      <c r="BR588" s="91" t="inlineStr">
        <is>
          <t>Mixed</t>
        </is>
      </c>
      <c r="BS588" s="91" t="inlineStr">
        <is>
          <t>None</t>
        </is>
      </c>
      <c r="BT588" s="96" t="n">
        <v>50.7</v>
      </c>
      <c r="BU588" s="91" t="inlineStr">
        <is>
          <t>N</t>
        </is>
      </c>
      <c r="BV588" s="99">
        <f>IF(OR(BF588&lt;&gt;"Y",BG588&lt;&gt;"Y"),"",(AND(ISNUMBER(BQ588),BQ588&gt;0))+(BR588="Stacked up")+(AND(ISNUMBER(BH588),BH588&gt;=-Settings!$B$17))+(AND(ISNUMBER(BK588),ISNUMBER(BM588),BK588&gt;0,BM588&gt;0))+(AND(ISNUMBER(AQ588),AQ588&gt;=Settings!$B$18))+(AND(ISNUMBER(BT588),BT588&gt;=Settings!$B$19,BT588&lt;=Settings!$B$20))+(AND(ISNUMBER(AS588),AS588&gt;0))+(AND(ISNUMBER(T588),ISNUMBER(M588),T588&gt;=Settings!$B$21,M588&gt;0))+(AND(ISNUMBER(AD588),ISNUMBER(M588),AD588&gt;=Settings!$B$22,M588&gt;0))+(AY588&gt;=1))</f>
        <v/>
      </c>
      <c r="BW588" s="91">
        <f>IF(OR(AY588=0,BF588&lt;&gt;"Y",BG588&lt;&gt;"Y"),"",1+SUMPRODUCT(($A$6:$A$2604=A588)*($AY$6:$AY$2604&gt;0)*($BF$6:$BF$2604="Y")*($BG$6:$BG$2604="Y")*(($AY$6:$AY$2604&gt;AY588)+($AY$6:$AY$2604=AY588)*($AD$6:$AD$2604&gt;AD588))))</f>
        <v/>
      </c>
    </row>
    <row r="589" ht="23.85" customHeight="1" s="55">
      <c r="A589" s="90" t="n">
        <v>46296</v>
      </c>
      <c r="B589" s="91" t="inlineStr">
        <is>
          <t>KIRLPNU</t>
        </is>
      </c>
      <c r="C589" s="91" t="inlineStr">
        <is>
          <t>INE811A01038</t>
        </is>
      </c>
      <c r="D589" s="91" t="inlineStr">
        <is>
          <t>Capital Goods</t>
        </is>
      </c>
      <c r="E589" s="91" t="inlineStr">
        <is>
          <t>Microcap 250</t>
        </is>
      </c>
      <c r="F589" s="93" t="n">
        <v>8860</v>
      </c>
      <c r="G589" s="92" t="inlineStr">
        <is>
          <t>N</t>
        </is>
      </c>
      <c r="H589" s="94" t="n"/>
      <c r="I589" s="91" t="inlineStr">
        <is>
          <t>N</t>
        </is>
      </c>
      <c r="J589" s="92">
        <f>IF(K589="","N","Y")</f>
        <v/>
      </c>
      <c r="K589" s="94">
        <f>_xlfn.TEXTJOIN("; ",TRUE,IF(P589="52-wk low","52-wk low",""),IF(AND(AD589&gt;=Settings!$B$12,M589&lt;0),"Distribution",""),IF(AND(AJ589="Y",M589&lt;0,AK589&lt;-Settings!$B$13),"Long unwinding",""),IF(AND(AJ589="Y",M589&lt;0,AK589&gt;Settings!$B$13),"Short buildup",""))</f>
        <v/>
      </c>
      <c r="L589" s="95" t="n">
        <v>681.95</v>
      </c>
      <c r="M589" s="96" t="n">
        <v>0.78</v>
      </c>
      <c r="N589" s="93" t="n">
        <v>384</v>
      </c>
      <c r="O589" s="91" t="inlineStr">
        <is>
          <t>None</t>
        </is>
      </c>
      <c r="P589" s="91" t="inlineStr">
        <is>
          <t>None</t>
        </is>
      </c>
      <c r="Q589" s="97" t="n">
        <v>0.98</v>
      </c>
      <c r="R589" s="96" t="n">
        <v>1.25</v>
      </c>
      <c r="S589" s="96" t="n">
        <v>0.74</v>
      </c>
      <c r="T589" s="96" t="n"/>
      <c r="U589" s="96" t="n"/>
      <c r="V589" s="103" t="n"/>
      <c r="W589" s="102" t="n"/>
      <c r="X589" s="93" t="n"/>
      <c r="Y589" s="91" t="inlineStr">
        <is>
          <t>None</t>
        </is>
      </c>
      <c r="Z589" s="99" t="n">
        <v>48.28</v>
      </c>
      <c r="AA589" s="96" t="n">
        <v>0.88</v>
      </c>
      <c r="AB589" s="96" t="n"/>
      <c r="AC589" s="96" t="n">
        <v>0.65</v>
      </c>
      <c r="AD589" s="96" t="n"/>
      <c r="AE589" s="96" t="n"/>
      <c r="AF589" s="103" t="n"/>
      <c r="AG589" s="91" t="n"/>
      <c r="AH589" s="100" t="n">
        <v>0</v>
      </c>
      <c r="AI589" s="101" t="n">
        <v>0</v>
      </c>
      <c r="AJ589" s="92" t="inlineStr">
        <is>
          <t>N</t>
        </is>
      </c>
      <c r="AK589" s="96" t="n"/>
      <c r="AL589" s="91" t="inlineStr">
        <is>
          <t>n/a</t>
        </is>
      </c>
      <c r="AM589" s="93" t="n"/>
      <c r="AN589" s="92" t="inlineStr">
        <is>
          <t>None</t>
        </is>
      </c>
      <c r="AO589" s="102" t="n">
        <v>0</v>
      </c>
      <c r="AP589" s="103" t="n"/>
      <c r="AQ589" s="102" t="n"/>
      <c r="AR589" s="91" t="inlineStr">
        <is>
          <t>N</t>
        </is>
      </c>
      <c r="AS589" s="104" t="n">
        <v>5.9</v>
      </c>
      <c r="AT589" s="92">
        <f>IF(AND(P589="52-wk high",T589&gt;=Settings!$B$7),"Y","N")</f>
        <v/>
      </c>
      <c r="AU589" s="91">
        <f>IF(AND(AD589&gt;=Settings!$B$8,M589&gt;0),"Y","N")</f>
        <v/>
      </c>
      <c r="AV589" s="91">
        <f>IF(OR(AH589&gt;Settings!$B$9,AI589&gt;Settings!$B$9),"Y","N")</f>
        <v/>
      </c>
      <c r="AW589" s="91">
        <f>IF(AJ589&lt;&gt;"Y","n/a",IF(AND(M589&gt;0,AK589&gt;Settings!$B$10),"Y","N"))</f>
        <v/>
      </c>
      <c r="AX589" s="91">
        <f>IF(AO589&gt;=Settings!$B$11,"Y","N")</f>
        <v/>
      </c>
      <c r="AY589" s="99">
        <f>(AT589="Y")+(AU589="Y")+(AV589="Y")+(AW589="Y")+(AX589="Y")</f>
        <v/>
      </c>
      <c r="AZ589" s="94">
        <f>IF(AY589=0,"None",_xlfn.TEXTJOIN(", ",TRUE(),IF(AT589="Y","Breakout",""),IF(AU589="Y","Accumulation",""),IF(AV589="Y","Institutional buying",""),IF(AW589="Y","Long buildup",""),IF(AX589="Y","Momentum leader","")))</f>
        <v/>
      </c>
      <c r="BA589" s="94">
        <f>IF(BW589="","","Passes "&amp;AY589&amp;" of 5 buy-side scans"&amp;IF(G589="Y","; RED FLAG: filter out using Red flag column",""))</f>
        <v/>
      </c>
      <c r="BB589" s="91" t="inlineStr">
        <is>
          <t>None</t>
        </is>
      </c>
      <c r="BC589" s="92" t="inlineStr">
        <is>
          <t>Y</t>
        </is>
      </c>
      <c r="BD589" s="94" t="inlineStr">
        <is>
          <t>High-low range &gt;100% in 6 months</t>
        </is>
      </c>
      <c r="BE589" s="94" t="inlineStr">
        <is>
          <t>FVSPLT FRM RS 2 TO RE 1, ex 18-Aug-2026</t>
        </is>
      </c>
      <c r="BF589" s="92">
        <f>IF(R589*100000&gt;=Settings!$B$5,"Y","N")</f>
        <v/>
      </c>
      <c r="BG589" s="91">
        <f>IF(F589&gt;Settings!$B$6,"Y","N")</f>
        <v/>
      </c>
      <c r="BH589" s="97" t="n">
        <v>-37.92</v>
      </c>
      <c r="BI589" s="96" t="n">
        <v>-2.26</v>
      </c>
      <c r="BJ589" s="96" t="n">
        <v>-7.89</v>
      </c>
      <c r="BK589" s="96" t="n"/>
      <c r="BL589" s="96" t="n"/>
      <c r="BM589" s="96" t="n"/>
      <c r="BN589" s="97" t="n">
        <v>-3.25</v>
      </c>
      <c r="BO589" s="96" t="n"/>
      <c r="BP589" s="96" t="n"/>
      <c r="BQ589" s="96" t="n"/>
      <c r="BR589" s="91" t="n"/>
      <c r="BS589" s="91" t="n"/>
      <c r="BT589" s="96" t="n">
        <v>32.5</v>
      </c>
      <c r="BU589" s="91" t="n"/>
      <c r="BV589" s="99">
        <f>IF(OR(BF589&lt;&gt;"Y",BG589&lt;&gt;"Y"),"",(AND(ISNUMBER(BQ589),BQ589&gt;0))+(BR589="Stacked up")+(AND(ISNUMBER(BH589),BH589&gt;=-Settings!$B$17))+(AND(ISNUMBER(BK589),ISNUMBER(BM589),BK589&gt;0,BM589&gt;0))+(AND(ISNUMBER(AQ589),AQ589&gt;=Settings!$B$18))+(AND(ISNUMBER(BT589),BT589&gt;=Settings!$B$19,BT589&lt;=Settings!$B$20))+(AND(ISNUMBER(AS589),AS589&gt;0))+(AND(ISNUMBER(T589),ISNUMBER(M589),T589&gt;=Settings!$B$21,M589&gt;0))+(AND(ISNUMBER(AD589),ISNUMBER(M589),AD589&gt;=Settings!$B$22,M589&gt;0))+(AY589&gt;=1))</f>
        <v/>
      </c>
      <c r="BW589" s="91">
        <f>IF(OR(AY589=0,BF589&lt;&gt;"Y",BG589&lt;&gt;"Y"),"",1+SUMPRODUCT(($A$6:$A$2604=A589)*($AY$6:$AY$2604&gt;0)*($BF$6:$BF$2604="Y")*($BG$6:$BG$2604="Y")*(($AY$6:$AY$2604&gt;AY589)+($AY$6:$AY$2604=AY589)*($AD$6:$AD$2604&gt;AD589))))</f>
        <v/>
      </c>
    </row>
    <row r="590" ht="23.85" customHeight="1" s="55">
      <c r="A590" s="90" t="n">
        <v>46296</v>
      </c>
      <c r="B590" s="91" t="inlineStr">
        <is>
          <t>ICIL</t>
        </is>
      </c>
      <c r="C590" s="91" t="inlineStr">
        <is>
          <t>INE483B01026</t>
        </is>
      </c>
      <c r="D590" s="91" t="inlineStr">
        <is>
          <t>Textiles</t>
        </is>
      </c>
      <c r="E590" s="91" t="inlineStr">
        <is>
          <t>Microcap 250</t>
        </is>
      </c>
      <c r="F590" s="93" t="n">
        <v>8787</v>
      </c>
      <c r="G590" s="92" t="inlineStr">
        <is>
          <t>N</t>
        </is>
      </c>
      <c r="H590" s="94" t="n"/>
      <c r="I590" s="91" t="inlineStr">
        <is>
          <t>N</t>
        </is>
      </c>
      <c r="J590" s="92">
        <f>IF(K590="","N","Y")</f>
        <v/>
      </c>
      <c r="K590" s="94">
        <f>_xlfn.TEXTJOIN("; ",TRUE,IF(P590="52-wk low","52-wk low",""),IF(AND(AD590&gt;=Settings!$B$12,M590&lt;0),"Distribution",""),IF(AND(AJ590="Y",M590&lt;0,AK590&lt;-Settings!$B$13),"Long unwinding",""),IF(AND(AJ590="Y",M590&lt;0,AK590&gt;Settings!$B$13),"Short buildup",""))</f>
        <v/>
      </c>
      <c r="L590" s="95" t="n">
        <v>443.65</v>
      </c>
      <c r="M590" s="96" t="n">
        <v>-3.64</v>
      </c>
      <c r="N590" s="93" t="n">
        <v>2261</v>
      </c>
      <c r="O590" s="91" t="inlineStr">
        <is>
          <t>None</t>
        </is>
      </c>
      <c r="P590" s="91" t="inlineStr">
        <is>
          <t>None</t>
        </is>
      </c>
      <c r="Q590" s="97" t="n">
        <v>4.35</v>
      </c>
      <c r="R590" s="96" t="n">
        <v>5.71</v>
      </c>
      <c r="S590" s="96" t="n">
        <v>0.74</v>
      </c>
      <c r="T590" s="96" t="n">
        <v>0.38</v>
      </c>
      <c r="U590" s="96" t="n">
        <v>0.4</v>
      </c>
      <c r="V590" s="103" t="n">
        <v>0.52</v>
      </c>
      <c r="W590" s="102" t="n">
        <v>1</v>
      </c>
      <c r="X590" s="93" t="n"/>
      <c r="Y590" s="91" t="inlineStr">
        <is>
          <t>None</t>
        </is>
      </c>
      <c r="Z590" s="99" t="n">
        <v>38.66</v>
      </c>
      <c r="AA590" s="96" t="n">
        <v>1</v>
      </c>
      <c r="AB590" s="96" t="n">
        <v>1.01</v>
      </c>
      <c r="AC590" s="96" t="n">
        <v>0.82</v>
      </c>
      <c r="AD590" s="96" t="n">
        <v>0.65</v>
      </c>
      <c r="AE590" s="96" t="n">
        <v>0.59</v>
      </c>
      <c r="AF590" s="103" t="n">
        <v>1.36</v>
      </c>
      <c r="AG590" s="91" t="inlineStr">
        <is>
          <t>Normal</t>
        </is>
      </c>
      <c r="AH590" s="100" t="n">
        <v>0</v>
      </c>
      <c r="AI590" s="101" t="n">
        <v>0</v>
      </c>
      <c r="AJ590" s="92" t="inlineStr">
        <is>
          <t>N</t>
        </is>
      </c>
      <c r="AK590" s="96" t="n"/>
      <c r="AL590" s="91" t="inlineStr">
        <is>
          <t>n/a</t>
        </is>
      </c>
      <c r="AM590" s="93" t="n"/>
      <c r="AN590" s="92" t="inlineStr">
        <is>
          <t>None</t>
        </is>
      </c>
      <c r="AO590" s="102" t="n">
        <v>0</v>
      </c>
      <c r="AP590" s="103" t="n">
        <v>2.01</v>
      </c>
      <c r="AQ590" s="102" t="n">
        <v>89</v>
      </c>
      <c r="AR590" s="91" t="inlineStr">
        <is>
          <t>N</t>
        </is>
      </c>
      <c r="AS590" s="104" t="n">
        <v>-0.53</v>
      </c>
      <c r="AT590" s="92">
        <f>IF(AND(P590="52-wk high",T590&gt;=Settings!$B$7),"Y","N")</f>
        <v/>
      </c>
      <c r="AU590" s="91">
        <f>IF(AND(AD590&gt;=Settings!$B$8,M590&gt;0),"Y","N")</f>
        <v/>
      </c>
      <c r="AV590" s="91">
        <f>IF(OR(AH590&gt;Settings!$B$9,AI590&gt;Settings!$B$9),"Y","N")</f>
        <v/>
      </c>
      <c r="AW590" s="91">
        <f>IF(AJ590&lt;&gt;"Y","n/a",IF(AND(M590&gt;0,AK590&gt;Settings!$B$10),"Y","N"))</f>
        <v/>
      </c>
      <c r="AX590" s="91">
        <f>IF(AO590&gt;=Settings!$B$11,"Y","N")</f>
        <v/>
      </c>
      <c r="AY590" s="99">
        <f>(AT590="Y")+(AU590="Y")+(AV590="Y")+(AW590="Y")+(AX590="Y")</f>
        <v/>
      </c>
      <c r="AZ590" s="94">
        <f>IF(AY590=0,"None",_xlfn.TEXTJOIN(", ",TRUE(),IF(AT590="Y","Breakout",""),IF(AU590="Y","Accumulation",""),IF(AV590="Y","Institutional buying",""),IF(AW590="Y","Long buildup",""),IF(AX590="Y","Momentum leader","")))</f>
        <v/>
      </c>
      <c r="BA590" s="94">
        <f>IF(BW590="","","Passes "&amp;AY590&amp;" of 5 buy-side scans"&amp;IF(G590="Y","; RED FLAG: filter out using Red flag column",""))</f>
        <v/>
      </c>
      <c r="BB590" s="91" t="inlineStr">
        <is>
          <t>None</t>
        </is>
      </c>
      <c r="BC590" s="92" t="inlineStr">
        <is>
          <t>Y</t>
        </is>
      </c>
      <c r="BD590" s="94" t="inlineStr">
        <is>
          <t>PE &gt; 50; &gt;75% move in 6 months; High-low range &gt;100% in 6 months</t>
        </is>
      </c>
      <c r="BE590" s="94" t="n"/>
      <c r="BF590" s="92">
        <f>IF(R590*100000&gt;=Settings!$B$5,"Y","N")</f>
        <v/>
      </c>
      <c r="BG590" s="91">
        <f>IF(F590&gt;Settings!$B$6,"Y","N")</f>
        <v/>
      </c>
      <c r="BH590" s="97" t="n">
        <v>-8.699999999999999</v>
      </c>
      <c r="BI590" s="96" t="n">
        <v>-1.62</v>
      </c>
      <c r="BJ590" s="96" t="n">
        <v>2.35</v>
      </c>
      <c r="BK590" s="96" t="n">
        <v>1.54</v>
      </c>
      <c r="BL590" s="96" t="n">
        <v>80.06999999999999</v>
      </c>
      <c r="BM590" s="96" t="n">
        <v>64.53</v>
      </c>
      <c r="BN590" s="97" t="n">
        <v>0.02</v>
      </c>
      <c r="BO590" s="96" t="n">
        <v>3.56</v>
      </c>
      <c r="BP590" s="96" t="n">
        <v>11.41</v>
      </c>
      <c r="BQ590" s="96" t="n">
        <v>23.59</v>
      </c>
      <c r="BR590" s="91" t="inlineStr">
        <is>
          <t>Stacked up</t>
        </is>
      </c>
      <c r="BS590" s="91" t="inlineStr">
        <is>
          <t>None</t>
        </is>
      </c>
      <c r="BT590" s="96" t="n">
        <v>49.5</v>
      </c>
      <c r="BU590" s="91" t="inlineStr">
        <is>
          <t>N</t>
        </is>
      </c>
      <c r="BV590" s="99">
        <f>IF(OR(BF590&lt;&gt;"Y",BG590&lt;&gt;"Y"),"",(AND(ISNUMBER(BQ590),BQ590&gt;0))+(BR590="Stacked up")+(AND(ISNUMBER(BH590),BH590&gt;=-Settings!$B$17))+(AND(ISNUMBER(BK590),ISNUMBER(BM590),BK590&gt;0,BM590&gt;0))+(AND(ISNUMBER(AQ590),AQ590&gt;=Settings!$B$18))+(AND(ISNUMBER(BT590),BT590&gt;=Settings!$B$19,BT590&lt;=Settings!$B$20))+(AND(ISNUMBER(AS590),AS590&gt;0))+(AND(ISNUMBER(T590),ISNUMBER(M590),T590&gt;=Settings!$B$21,M590&gt;0))+(AND(ISNUMBER(AD590),ISNUMBER(M590),AD590&gt;=Settings!$B$22,M590&gt;0))+(AY590&gt;=1))</f>
        <v/>
      </c>
      <c r="BW590" s="91">
        <f>IF(OR(AY590=0,BF590&lt;&gt;"Y",BG590&lt;&gt;"Y"),"",1+SUMPRODUCT(($A$6:$A$2604=A590)*($AY$6:$AY$2604&gt;0)*($BF$6:$BF$2604="Y")*($BG$6:$BG$2604="Y")*(($AY$6:$AY$2604&gt;AY590)+($AY$6:$AY$2604=AY590)*($AD$6:$AD$2604&gt;AD590))))</f>
        <v/>
      </c>
    </row>
    <row r="591" ht="23.85" customHeight="1" s="55">
      <c r="A591" s="90" t="n">
        <v>46296</v>
      </c>
      <c r="B591" s="91" t="inlineStr">
        <is>
          <t>AARTIPHARM</t>
        </is>
      </c>
      <c r="C591" s="91" t="inlineStr">
        <is>
          <t>INE0LRU01027</t>
        </is>
      </c>
      <c r="D591" s="91" t="inlineStr">
        <is>
          <t>Healthcare</t>
        </is>
      </c>
      <c r="E591" s="91" t="inlineStr">
        <is>
          <t>Microcap 250</t>
        </is>
      </c>
      <c r="F591" s="93" t="n">
        <v>8782</v>
      </c>
      <c r="G591" s="92" t="inlineStr">
        <is>
          <t>N</t>
        </is>
      </c>
      <c r="H591" s="94" t="n"/>
      <c r="I591" s="91" t="inlineStr">
        <is>
          <t>N</t>
        </is>
      </c>
      <c r="J591" s="92">
        <f>IF(K591="","N","Y")</f>
        <v/>
      </c>
      <c r="K591" s="94">
        <f>_xlfn.TEXTJOIN("; ",TRUE,IF(P591="52-wk low","52-wk low",""),IF(AND(AD591&gt;=Settings!$B$12,M591&lt;0),"Distribution",""),IF(AND(AJ591="Y",M591&lt;0,AK591&lt;-Settings!$B$13),"Long unwinding",""),IF(AND(AJ591="Y",M591&lt;0,AK591&gt;Settings!$B$13),"Short buildup",""))</f>
        <v/>
      </c>
      <c r="L591" s="95" t="n">
        <v>968.5</v>
      </c>
      <c r="M591" s="96" t="n">
        <v>1.55</v>
      </c>
      <c r="N591" s="93" t="n">
        <v>246</v>
      </c>
      <c r="O591" s="91" t="inlineStr">
        <is>
          <t>None</t>
        </is>
      </c>
      <c r="P591" s="91" t="inlineStr">
        <is>
          <t>None</t>
        </is>
      </c>
      <c r="Q591" s="97" t="n">
        <v>6.59</v>
      </c>
      <c r="R591" s="96" t="n">
        <v>8.630000000000001</v>
      </c>
      <c r="S591" s="96" t="n">
        <v>0.78</v>
      </c>
      <c r="T591" s="96" t="n">
        <v>0.71</v>
      </c>
      <c r="U591" s="96" t="n">
        <v>1.14</v>
      </c>
      <c r="V591" s="103" t="n">
        <v>1.47</v>
      </c>
      <c r="W591" s="102" t="n">
        <v>5</v>
      </c>
      <c r="X591" s="93" t="n"/>
      <c r="Y591" s="91" t="inlineStr">
        <is>
          <t>None</t>
        </is>
      </c>
      <c r="Z591" s="99" t="n">
        <v>41.56</v>
      </c>
      <c r="AA591" s="96" t="n">
        <v>0.98</v>
      </c>
      <c r="AB591" s="96" t="n">
        <v>0.98</v>
      </c>
      <c r="AC591" s="96" t="n">
        <v>0.76</v>
      </c>
      <c r="AD591" s="96" t="n">
        <v>1.03</v>
      </c>
      <c r="AE591" s="96" t="n">
        <v>1.51</v>
      </c>
      <c r="AF591" s="103" t="n">
        <v>1.36</v>
      </c>
      <c r="AG591" s="91" t="inlineStr">
        <is>
          <t>Normal</t>
        </is>
      </c>
      <c r="AH591" s="100" t="n">
        <v>0</v>
      </c>
      <c r="AI591" s="101" t="n">
        <v>0</v>
      </c>
      <c r="AJ591" s="92" t="inlineStr">
        <is>
          <t>N</t>
        </is>
      </c>
      <c r="AK591" s="96" t="n"/>
      <c r="AL591" s="91" t="inlineStr">
        <is>
          <t>n/a</t>
        </is>
      </c>
      <c r="AM591" s="93" t="n"/>
      <c r="AN591" s="92" t="inlineStr">
        <is>
          <t>None</t>
        </is>
      </c>
      <c r="AO591" s="102" t="n">
        <v>0</v>
      </c>
      <c r="AP591" s="103" t="n">
        <v>1.57</v>
      </c>
      <c r="AQ591" s="102" t="n">
        <v>81</v>
      </c>
      <c r="AR591" s="91" t="inlineStr">
        <is>
          <t>N</t>
        </is>
      </c>
      <c r="AS591" s="104" t="n">
        <v>3.79</v>
      </c>
      <c r="AT591" s="92">
        <f>IF(AND(P591="52-wk high",T591&gt;=Settings!$B$7),"Y","N")</f>
        <v/>
      </c>
      <c r="AU591" s="91">
        <f>IF(AND(AD591&gt;=Settings!$B$8,M591&gt;0),"Y","N")</f>
        <v/>
      </c>
      <c r="AV591" s="91">
        <f>IF(OR(AH591&gt;Settings!$B$9,AI591&gt;Settings!$B$9),"Y","N")</f>
        <v/>
      </c>
      <c r="AW591" s="91">
        <f>IF(AJ591&lt;&gt;"Y","n/a",IF(AND(M591&gt;0,AK591&gt;Settings!$B$10),"Y","N"))</f>
        <v/>
      </c>
      <c r="AX591" s="91">
        <f>IF(AO591&gt;=Settings!$B$11,"Y","N")</f>
        <v/>
      </c>
      <c r="AY591" s="99">
        <f>(AT591="Y")+(AU591="Y")+(AV591="Y")+(AW591="Y")+(AX591="Y")</f>
        <v/>
      </c>
      <c r="AZ591" s="94">
        <f>IF(AY591=0,"None",_xlfn.TEXTJOIN(", ",TRUE(),IF(AT591="Y","Breakout",""),IF(AU591="Y","Accumulation",""),IF(AV591="Y","Institutional buying",""),IF(AW591="Y","Long buildup",""),IF(AX591="Y","Momentum leader","")))</f>
        <v/>
      </c>
      <c r="BA591" s="94">
        <f>IF(BW591="","","Passes "&amp;AY591&amp;" of 5 buy-side scans"&amp;IF(G591="Y","; RED FLAG: filter out using Red flag column",""))</f>
        <v/>
      </c>
      <c r="BB591" s="91" t="inlineStr">
        <is>
          <t>None</t>
        </is>
      </c>
      <c r="BC591" s="92" t="inlineStr">
        <is>
          <t>N</t>
        </is>
      </c>
      <c r="BD591" s="94" t="n"/>
      <c r="BE591" s="94" t="n"/>
      <c r="BF591" s="92">
        <f>IF(R591*100000&gt;=Settings!$B$5,"Y","N")</f>
        <v/>
      </c>
      <c r="BG591" s="91">
        <f>IF(F591&gt;Settings!$B$6,"Y","N")</f>
        <v/>
      </c>
      <c r="BH591" s="97" t="n">
        <v>-3.38</v>
      </c>
      <c r="BI591" s="96" t="n">
        <v>3.67</v>
      </c>
      <c r="BJ591" s="96" t="n">
        <v>11.94</v>
      </c>
      <c r="BK591" s="96" t="n">
        <v>38.02</v>
      </c>
      <c r="BL591" s="96" t="n">
        <v>52.51</v>
      </c>
      <c r="BM591" s="96" t="n">
        <v>16.81</v>
      </c>
      <c r="BN591" s="97" t="n">
        <v>8.630000000000001</v>
      </c>
      <c r="BO591" s="96" t="n">
        <v>16.12</v>
      </c>
      <c r="BP591" s="96" t="n">
        <v>23.02</v>
      </c>
      <c r="BQ591" s="96" t="n">
        <v>26.27</v>
      </c>
      <c r="BR591" s="91" t="inlineStr">
        <is>
          <t>Stacked up</t>
        </is>
      </c>
      <c r="BS591" s="91" t="inlineStr">
        <is>
          <t>None</t>
        </is>
      </c>
      <c r="BT591" s="96" t="n">
        <v>69.09999999999999</v>
      </c>
      <c r="BU591" s="91" t="inlineStr">
        <is>
          <t>N</t>
        </is>
      </c>
      <c r="BV591" s="99">
        <f>IF(OR(BF591&lt;&gt;"Y",BG591&lt;&gt;"Y"),"",(AND(ISNUMBER(BQ591),BQ591&gt;0))+(BR591="Stacked up")+(AND(ISNUMBER(BH591),BH591&gt;=-Settings!$B$17))+(AND(ISNUMBER(BK591),ISNUMBER(BM591),BK591&gt;0,BM591&gt;0))+(AND(ISNUMBER(AQ591),AQ591&gt;=Settings!$B$18))+(AND(ISNUMBER(BT591),BT591&gt;=Settings!$B$19,BT591&lt;=Settings!$B$20))+(AND(ISNUMBER(AS591),AS591&gt;0))+(AND(ISNUMBER(T591),ISNUMBER(M591),T591&gt;=Settings!$B$21,M591&gt;0))+(AND(ISNUMBER(AD591),ISNUMBER(M591),AD591&gt;=Settings!$B$22,M591&gt;0))+(AY591&gt;=1))</f>
        <v/>
      </c>
      <c r="BW591" s="91">
        <f>IF(OR(AY591=0,BF591&lt;&gt;"Y",BG591&lt;&gt;"Y"),"",1+SUMPRODUCT(($A$6:$A$2604=A591)*($AY$6:$AY$2604&gt;0)*($BF$6:$BF$2604="Y")*($BG$6:$BG$2604="Y")*(($AY$6:$AY$2604&gt;AY591)+($AY$6:$AY$2604=AY591)*($AD$6:$AD$2604&gt;AD591))))</f>
        <v/>
      </c>
    </row>
    <row r="592" ht="23.85" customHeight="1" s="55">
      <c r="A592" s="90" t="n">
        <v>46296</v>
      </c>
      <c r="B592" s="91" t="inlineStr">
        <is>
          <t>SUVEN</t>
        </is>
      </c>
      <c r="C592" s="91" t="inlineStr">
        <is>
          <t>INE495B01038</t>
        </is>
      </c>
      <c r="D592" s="91" t="inlineStr">
        <is>
          <t>Healthcare</t>
        </is>
      </c>
      <c r="E592" s="91" t="inlineStr">
        <is>
          <t>Microcap 250</t>
        </is>
      </c>
      <c r="F592" s="93" t="n">
        <v>8711</v>
      </c>
      <c r="G592" s="92" t="inlineStr">
        <is>
          <t>Y</t>
        </is>
      </c>
      <c r="H592" s="94" t="inlineStr">
        <is>
          <t>Loss making</t>
        </is>
      </c>
      <c r="I592" s="91" t="inlineStr">
        <is>
          <t>N</t>
        </is>
      </c>
      <c r="J592" s="92">
        <f>IF(K592="","N","Y")</f>
        <v/>
      </c>
      <c r="K592" s="94">
        <f>_xlfn.TEXTJOIN("; ",TRUE,IF(P592="52-wk low","52-wk low",""),IF(AND(AD592&gt;=Settings!$B$12,M592&lt;0),"Distribution",""),IF(AND(AJ592="Y",M592&lt;0,AK592&lt;-Settings!$B$13),"Long unwinding",""),IF(AND(AJ592="Y",M592&lt;0,AK592&gt;Settings!$B$13),"Short buildup",""))</f>
        <v/>
      </c>
      <c r="L592" s="95" t="n">
        <v>308.3</v>
      </c>
      <c r="M592" s="96" t="n">
        <v>-3.72</v>
      </c>
      <c r="N592" s="93" t="n">
        <v>2285</v>
      </c>
      <c r="O592" s="91" t="inlineStr">
        <is>
          <t>None</t>
        </is>
      </c>
      <c r="P592" s="91" t="inlineStr">
        <is>
          <t>None</t>
        </is>
      </c>
      <c r="Q592" s="97" t="n">
        <v>7.13</v>
      </c>
      <c r="R592" s="96" t="n">
        <v>5.57</v>
      </c>
      <c r="S592" s="96" t="n">
        <v>1.3</v>
      </c>
      <c r="T592" s="96" t="n">
        <v>0.99</v>
      </c>
      <c r="U592" s="96" t="n">
        <v>0.46</v>
      </c>
      <c r="V592" s="103" t="n">
        <v>0.36</v>
      </c>
      <c r="W592" s="102" t="n">
        <v>1</v>
      </c>
      <c r="X592" s="93" t="n"/>
      <c r="Y592" s="91" t="inlineStr">
        <is>
          <t>None</t>
        </is>
      </c>
      <c r="Z592" s="99" t="n">
        <v>46.07</v>
      </c>
      <c r="AA592" s="96" t="n">
        <v>0.99</v>
      </c>
      <c r="AB592" s="96" t="n">
        <v>1.12</v>
      </c>
      <c r="AC592" s="96" t="n">
        <v>1.36</v>
      </c>
      <c r="AD592" s="96" t="n">
        <v>1.19</v>
      </c>
      <c r="AE592" s="96" t="n">
        <v>0.78</v>
      </c>
      <c r="AF592" s="103" t="n">
        <v>1.62</v>
      </c>
      <c r="AG592" s="91" t="inlineStr">
        <is>
          <t>Quiet accumulation</t>
        </is>
      </c>
      <c r="AH592" s="100" t="n">
        <v>0</v>
      </c>
      <c r="AI592" s="101" t="n">
        <v>0</v>
      </c>
      <c r="AJ592" s="92" t="inlineStr">
        <is>
          <t>N</t>
        </is>
      </c>
      <c r="AK592" s="96" t="n"/>
      <c r="AL592" s="91" t="inlineStr">
        <is>
          <t>n/a</t>
        </is>
      </c>
      <c r="AM592" s="93" t="n"/>
      <c r="AN592" s="92" t="inlineStr">
        <is>
          <t>None</t>
        </is>
      </c>
      <c r="AO592" s="102" t="n">
        <v>0</v>
      </c>
      <c r="AP592" s="103" t="n">
        <v>2.18</v>
      </c>
      <c r="AQ592" s="102" t="n">
        <v>91</v>
      </c>
      <c r="AR592" s="91" t="inlineStr">
        <is>
          <t>N</t>
        </is>
      </c>
      <c r="AS592" s="104" t="n">
        <v>3.79</v>
      </c>
      <c r="AT592" s="92">
        <f>IF(AND(P592="52-wk high",T592&gt;=Settings!$B$7),"Y","N")</f>
        <v/>
      </c>
      <c r="AU592" s="91">
        <f>IF(AND(AD592&gt;=Settings!$B$8,M592&gt;0),"Y","N")</f>
        <v/>
      </c>
      <c r="AV592" s="91">
        <f>IF(OR(AH592&gt;Settings!$B$9,AI592&gt;Settings!$B$9),"Y","N")</f>
        <v/>
      </c>
      <c r="AW592" s="91">
        <f>IF(AJ592&lt;&gt;"Y","n/a",IF(AND(M592&gt;0,AK592&gt;Settings!$B$10),"Y","N"))</f>
        <v/>
      </c>
      <c r="AX592" s="91">
        <f>IF(AO592&gt;=Settings!$B$11,"Y","N")</f>
        <v/>
      </c>
      <c r="AY592" s="99">
        <f>(AT592="Y")+(AU592="Y")+(AV592="Y")+(AW592="Y")+(AX592="Y")</f>
        <v/>
      </c>
      <c r="AZ592" s="94">
        <f>IF(AY592=0,"None",_xlfn.TEXTJOIN(", ",TRUE(),IF(AT592="Y","Breakout",""),IF(AU592="Y","Accumulation",""),IF(AV592="Y","Institutional buying",""),IF(AW592="Y","Long buildup",""),IF(AX592="Y","Momentum leader","")))</f>
        <v/>
      </c>
      <c r="BA592" s="94">
        <f>IF(BW592="","","Passes "&amp;AY592&amp;" of 5 buy-side scans"&amp;IF(G592="Y","; RED FLAG: filter out using Red flag column",""))</f>
        <v/>
      </c>
      <c r="BB592" s="91" t="inlineStr">
        <is>
          <t>None</t>
        </is>
      </c>
      <c r="BC592" s="92" t="inlineStr">
        <is>
          <t>Y</t>
        </is>
      </c>
      <c r="BD592" s="94" t="inlineStr">
        <is>
          <t>EPS zero; &gt;75% move in 6 months; High-low range &gt;100% in 6 months; High-low range &gt;200% in 365 days</t>
        </is>
      </c>
      <c r="BE592" s="94" t="n"/>
      <c r="BF592" s="92">
        <f>IF(R592*100000&gt;=Settings!$B$5,"Y","N")</f>
        <v/>
      </c>
      <c r="BG592" s="91">
        <f>IF(F592&gt;Settings!$B$6,"Y","N")</f>
        <v/>
      </c>
      <c r="BH592" s="97" t="n">
        <v>-23.57</v>
      </c>
      <c r="BI592" s="96" t="n">
        <v>-7.98</v>
      </c>
      <c r="BJ592" s="96" t="n">
        <v>-19.21</v>
      </c>
      <c r="BK592" s="96" t="n">
        <v>12.58</v>
      </c>
      <c r="BL592" s="96" t="n">
        <v>109.12</v>
      </c>
      <c r="BM592" s="96" t="n">
        <v>48.9</v>
      </c>
      <c r="BN592" s="97" t="n">
        <v>-8.76</v>
      </c>
      <c r="BO592" s="96" t="n">
        <v>-7.99</v>
      </c>
      <c r="BP592" s="96" t="n">
        <v>0.04</v>
      </c>
      <c r="BQ592" s="96" t="n">
        <v>14.16</v>
      </c>
      <c r="BR592" s="91" t="inlineStr">
        <is>
          <t>Mixed</t>
        </is>
      </c>
      <c r="BS592" s="91" t="inlineStr">
        <is>
          <t>None</t>
        </is>
      </c>
      <c r="BT592" s="96" t="n">
        <v>26.1</v>
      </c>
      <c r="BU592" s="91" t="inlineStr">
        <is>
          <t>N</t>
        </is>
      </c>
      <c r="BV592" s="99">
        <f>IF(OR(BF592&lt;&gt;"Y",BG592&lt;&gt;"Y"),"",(AND(ISNUMBER(BQ592),BQ592&gt;0))+(BR592="Stacked up")+(AND(ISNUMBER(BH592),BH592&gt;=-Settings!$B$17))+(AND(ISNUMBER(BK592),ISNUMBER(BM592),BK592&gt;0,BM592&gt;0))+(AND(ISNUMBER(AQ592),AQ592&gt;=Settings!$B$18))+(AND(ISNUMBER(BT592),BT592&gt;=Settings!$B$19,BT592&lt;=Settings!$B$20))+(AND(ISNUMBER(AS592),AS592&gt;0))+(AND(ISNUMBER(T592),ISNUMBER(M592),T592&gt;=Settings!$B$21,M592&gt;0))+(AND(ISNUMBER(AD592),ISNUMBER(M592),AD592&gt;=Settings!$B$22,M592&gt;0))+(AY592&gt;=1))</f>
        <v/>
      </c>
      <c r="BW592" s="91">
        <f>IF(OR(AY592=0,BF592&lt;&gt;"Y",BG592&lt;&gt;"Y"),"",1+SUMPRODUCT(($A$6:$A$2604=A592)*($AY$6:$AY$2604&gt;0)*($BF$6:$BF$2604="Y")*($BG$6:$BG$2604="Y")*(($AY$6:$AY$2604&gt;AY592)+($AY$6:$AY$2604=AY592)*($AD$6:$AD$2604&gt;AD592))))</f>
        <v/>
      </c>
    </row>
    <row r="593" ht="23.85" customHeight="1" s="55">
      <c r="A593" s="90" t="n">
        <v>46296</v>
      </c>
      <c r="B593" s="91" t="inlineStr">
        <is>
          <t>GNFC</t>
        </is>
      </c>
      <c r="C593" s="91" t="inlineStr">
        <is>
          <t>INE113A01013</t>
        </is>
      </c>
      <c r="D593" s="91" t="inlineStr">
        <is>
          <t>Chemicals</t>
        </is>
      </c>
      <c r="E593" s="91" t="inlineStr">
        <is>
          <t>Microcap 250</t>
        </is>
      </c>
      <c r="F593" s="93" t="n">
        <v>8657</v>
      </c>
      <c r="G593" s="92" t="inlineStr">
        <is>
          <t>N</t>
        </is>
      </c>
      <c r="H593" s="94" t="n"/>
      <c r="I593" s="91" t="inlineStr">
        <is>
          <t>N</t>
        </is>
      </c>
      <c r="J593" s="92">
        <f>IF(K593="","N","Y")</f>
        <v/>
      </c>
      <c r="K593" s="94">
        <f>_xlfn.TEXTJOIN("; ",TRUE,IF(P593="52-wk low","52-wk low",""),IF(AND(AD593&gt;=Settings!$B$12,M593&lt;0),"Distribution",""),IF(AND(AJ593="Y",M593&lt;0,AK593&lt;-Settings!$B$13),"Long unwinding",""),IF(AND(AJ593="Y",M593&lt;0,AK593&gt;Settings!$B$13),"Short buildup",""))</f>
        <v/>
      </c>
      <c r="L593" s="95" t="n">
        <v>589.15</v>
      </c>
      <c r="M593" s="96" t="n">
        <v>-2.52</v>
      </c>
      <c r="N593" s="93" t="n">
        <v>1899</v>
      </c>
      <c r="O593" s="91" t="inlineStr">
        <is>
          <t>None</t>
        </is>
      </c>
      <c r="P593" s="91" t="inlineStr">
        <is>
          <t>None</t>
        </is>
      </c>
      <c r="Q593" s="97" t="n">
        <v>6.29</v>
      </c>
      <c r="R593" s="96" t="n">
        <v>13.16</v>
      </c>
      <c r="S593" s="96" t="n">
        <v>0.48</v>
      </c>
      <c r="T593" s="96" t="n">
        <v>0.73</v>
      </c>
      <c r="U593" s="96" t="n">
        <v>0.84</v>
      </c>
      <c r="V593" s="103" t="n">
        <v>1.74</v>
      </c>
      <c r="W593" s="102" t="n">
        <v>10</v>
      </c>
      <c r="X593" s="93" t="n"/>
      <c r="Y593" s="91" t="inlineStr">
        <is>
          <t>None</t>
        </is>
      </c>
      <c r="Z593" s="99" t="n">
        <v>50.62</v>
      </c>
      <c r="AA593" s="96" t="n">
        <v>1.06</v>
      </c>
      <c r="AB593" s="96" t="n">
        <v>1.04</v>
      </c>
      <c r="AC593" s="96" t="n">
        <v>0.65</v>
      </c>
      <c r="AD593" s="96" t="n">
        <v>0.91</v>
      </c>
      <c r="AE593" s="96" t="n">
        <v>1.08</v>
      </c>
      <c r="AF593" s="103" t="n">
        <v>0.96</v>
      </c>
      <c r="AG593" s="91" t="inlineStr">
        <is>
          <t>Drying up</t>
        </is>
      </c>
      <c r="AH593" s="100" t="n">
        <v>0</v>
      </c>
      <c r="AI593" s="101" t="n">
        <v>0</v>
      </c>
      <c r="AJ593" s="92" t="inlineStr">
        <is>
          <t>N</t>
        </is>
      </c>
      <c r="AK593" s="96" t="n"/>
      <c r="AL593" s="91" t="inlineStr">
        <is>
          <t>n/a</t>
        </is>
      </c>
      <c r="AM593" s="93" t="n"/>
      <c r="AN593" s="92" t="inlineStr">
        <is>
          <t>None</t>
        </is>
      </c>
      <c r="AO593" s="102" t="n">
        <v>0</v>
      </c>
      <c r="AP593" s="103" t="n">
        <v>1.88</v>
      </c>
      <c r="AQ593" s="102" t="n">
        <v>88</v>
      </c>
      <c r="AR593" s="91" t="inlineStr">
        <is>
          <t>N</t>
        </is>
      </c>
      <c r="AS593" s="104" t="n">
        <v>1.93</v>
      </c>
      <c r="AT593" s="92">
        <f>IF(AND(P593="52-wk high",T593&gt;=Settings!$B$7),"Y","N")</f>
        <v/>
      </c>
      <c r="AU593" s="91">
        <f>IF(AND(AD593&gt;=Settings!$B$8,M593&gt;0),"Y","N")</f>
        <v/>
      </c>
      <c r="AV593" s="91">
        <f>IF(OR(AH593&gt;Settings!$B$9,AI593&gt;Settings!$B$9),"Y","N")</f>
        <v/>
      </c>
      <c r="AW593" s="91">
        <f>IF(AJ593&lt;&gt;"Y","n/a",IF(AND(M593&gt;0,AK593&gt;Settings!$B$10),"Y","N"))</f>
        <v/>
      </c>
      <c r="AX593" s="91">
        <f>IF(AO593&gt;=Settings!$B$11,"Y","N")</f>
        <v/>
      </c>
      <c r="AY593" s="99">
        <f>(AT593="Y")+(AU593="Y")+(AV593="Y")+(AW593="Y")+(AX593="Y")</f>
        <v/>
      </c>
      <c r="AZ593" s="94">
        <f>IF(AY593=0,"None",_xlfn.TEXTJOIN(", ",TRUE(),IF(AT593="Y","Breakout",""),IF(AU593="Y","Accumulation",""),IF(AV593="Y","Institutional buying",""),IF(AW593="Y","Long buildup",""),IF(AX593="Y","Momentum leader","")))</f>
        <v/>
      </c>
      <c r="BA593" s="94">
        <f>IF(BW593="","","Passes "&amp;AY593&amp;" of 5 buy-side scans"&amp;IF(G593="Y","; RED FLAG: filter out using Red flag column",""))</f>
        <v/>
      </c>
      <c r="BB593" s="91" t="inlineStr">
        <is>
          <t>None</t>
        </is>
      </c>
      <c r="BC593" s="92" t="inlineStr">
        <is>
          <t>N</t>
        </is>
      </c>
      <c r="BD593" s="94" t="n"/>
      <c r="BE593" s="94" t="n"/>
      <c r="BF593" s="92">
        <f>IF(R593*100000&gt;=Settings!$B$5,"Y","N")</f>
        <v/>
      </c>
      <c r="BG593" s="91">
        <f>IF(F593&gt;Settings!$B$6,"Y","N")</f>
        <v/>
      </c>
      <c r="BH593" s="97" t="n">
        <v>-7.37</v>
      </c>
      <c r="BI593" s="96" t="n">
        <v>-5.75</v>
      </c>
      <c r="BJ593" s="96" t="n">
        <v>2.28</v>
      </c>
      <c r="BK593" s="96" t="n">
        <v>11.03</v>
      </c>
      <c r="BL593" s="96" t="n">
        <v>50.58</v>
      </c>
      <c r="BM593" s="96" t="n">
        <v>18.73</v>
      </c>
      <c r="BN593" s="97" t="n">
        <v>-0.91</v>
      </c>
      <c r="BO593" s="96" t="n">
        <v>2.79</v>
      </c>
      <c r="BP593" s="96" t="n">
        <v>7.61</v>
      </c>
      <c r="BQ593" s="96" t="n">
        <v>12.64</v>
      </c>
      <c r="BR593" s="91" t="inlineStr">
        <is>
          <t>Mixed</t>
        </is>
      </c>
      <c r="BS593" s="91" t="inlineStr">
        <is>
          <t>None</t>
        </is>
      </c>
      <c r="BT593" s="96" t="n">
        <v>45.2</v>
      </c>
      <c r="BU593" s="91" t="inlineStr">
        <is>
          <t>N</t>
        </is>
      </c>
      <c r="BV593" s="99">
        <f>IF(OR(BF593&lt;&gt;"Y",BG593&lt;&gt;"Y"),"",(AND(ISNUMBER(BQ593),BQ593&gt;0))+(BR593="Stacked up")+(AND(ISNUMBER(BH593),BH593&gt;=-Settings!$B$17))+(AND(ISNUMBER(BK593),ISNUMBER(BM593),BK593&gt;0,BM593&gt;0))+(AND(ISNUMBER(AQ593),AQ593&gt;=Settings!$B$18))+(AND(ISNUMBER(BT593),BT593&gt;=Settings!$B$19,BT593&lt;=Settings!$B$20))+(AND(ISNUMBER(AS593),AS593&gt;0))+(AND(ISNUMBER(T593),ISNUMBER(M593),T593&gt;=Settings!$B$21,M593&gt;0))+(AND(ISNUMBER(AD593),ISNUMBER(M593),AD593&gt;=Settings!$B$22,M593&gt;0))+(AY593&gt;=1))</f>
        <v/>
      </c>
      <c r="BW593" s="91">
        <f>IF(OR(AY593=0,BF593&lt;&gt;"Y",BG593&lt;&gt;"Y"),"",1+SUMPRODUCT(($A$6:$A$2604=A593)*($AY$6:$AY$2604&gt;0)*($BF$6:$BF$2604="Y")*($BG$6:$BG$2604="Y")*(($AY$6:$AY$2604&gt;AY593)+($AY$6:$AY$2604=AY593)*($AD$6:$AD$2604&gt;AD593))))</f>
        <v/>
      </c>
    </row>
    <row r="594" ht="23.85" customHeight="1" s="55">
      <c r="A594" s="90" t="n">
        <v>46296</v>
      </c>
      <c r="B594" s="91" t="inlineStr">
        <is>
          <t>SANDUMA</t>
        </is>
      </c>
      <c r="C594" s="91" t="inlineStr">
        <is>
          <t>INE149K01016</t>
        </is>
      </c>
      <c r="D594" s="91" t="inlineStr">
        <is>
          <t>Metals &amp; Mining</t>
        </is>
      </c>
      <c r="E594" s="91" t="inlineStr">
        <is>
          <t>Microcap 250</t>
        </is>
      </c>
      <c r="F594" s="93" t="n">
        <v>8637</v>
      </c>
      <c r="G594" s="92" t="inlineStr">
        <is>
          <t>N</t>
        </is>
      </c>
      <c r="H594" s="94" t="n"/>
      <c r="I594" s="91" t="inlineStr">
        <is>
          <t>N</t>
        </is>
      </c>
      <c r="J594" s="92">
        <f>IF(K594="","N","Y")</f>
        <v/>
      </c>
      <c r="K594" s="94">
        <f>_xlfn.TEXTJOIN("; ",TRUE,IF(P594="52-wk low","52-wk low",""),IF(AND(AD594&gt;=Settings!$B$12,M594&lt;0),"Distribution",""),IF(AND(AJ594="Y",M594&lt;0,AK594&lt;-Settings!$B$13),"Long unwinding",""),IF(AND(AJ594="Y",M594&lt;0,AK594&gt;Settings!$B$13),"Short buildup",""))</f>
        <v/>
      </c>
      <c r="L594" s="95" t="n">
        <v>177.67</v>
      </c>
      <c r="M594" s="96" t="n">
        <v>-2.48</v>
      </c>
      <c r="N594" s="93" t="n">
        <v>1883</v>
      </c>
      <c r="O594" s="91" t="inlineStr">
        <is>
          <t>None</t>
        </is>
      </c>
      <c r="P594" s="91" t="inlineStr">
        <is>
          <t>None</t>
        </is>
      </c>
      <c r="Q594" s="97" t="n">
        <v>6.62</v>
      </c>
      <c r="R594" s="96" t="n">
        <v>5.21</v>
      </c>
      <c r="S594" s="96" t="n">
        <v>1.31</v>
      </c>
      <c r="T594" s="96" t="n">
        <v>1.06</v>
      </c>
      <c r="U594" s="96" t="n">
        <v>0.6899999999999999</v>
      </c>
      <c r="V594" s="103" t="n">
        <v>0.5600000000000001</v>
      </c>
      <c r="W594" s="102" t="n">
        <v>0</v>
      </c>
      <c r="X594" s="93" t="n"/>
      <c r="Y594" s="91" t="inlineStr">
        <is>
          <t>None</t>
        </is>
      </c>
      <c r="Z594" s="99" t="n">
        <v>50.82</v>
      </c>
      <c r="AA594" s="96" t="n">
        <v>1.05</v>
      </c>
      <c r="AB594" s="96" t="n">
        <v>1.08</v>
      </c>
      <c r="AC594" s="96" t="n">
        <v>1.39</v>
      </c>
      <c r="AD594" s="96" t="n">
        <v>1.19</v>
      </c>
      <c r="AE594" s="96" t="n">
        <v>0.8</v>
      </c>
      <c r="AF594" s="103" t="n">
        <v>1.09</v>
      </c>
      <c r="AG594" s="91" t="inlineStr">
        <is>
          <t>Normal</t>
        </is>
      </c>
      <c r="AH594" s="100" t="n">
        <v>0</v>
      </c>
      <c r="AI594" s="101" t="n">
        <v>0</v>
      </c>
      <c r="AJ594" s="92" t="inlineStr">
        <is>
          <t>N</t>
        </is>
      </c>
      <c r="AK594" s="96" t="n"/>
      <c r="AL594" s="91" t="inlineStr">
        <is>
          <t>n/a</t>
        </is>
      </c>
      <c r="AM594" s="93" t="n"/>
      <c r="AN594" s="92" t="inlineStr">
        <is>
          <t>None</t>
        </is>
      </c>
      <c r="AO594" s="102" t="n">
        <v>0</v>
      </c>
      <c r="AP594" s="103" t="n">
        <v>0.84</v>
      </c>
      <c r="AQ594" s="102" t="n">
        <v>52</v>
      </c>
      <c r="AR594" s="91" t="inlineStr">
        <is>
          <t>N</t>
        </is>
      </c>
      <c r="AS594" s="104" t="n">
        <v>-1.09</v>
      </c>
      <c r="AT594" s="92">
        <f>IF(AND(P594="52-wk high",T594&gt;=Settings!$B$7),"Y","N")</f>
        <v/>
      </c>
      <c r="AU594" s="91">
        <f>IF(AND(AD594&gt;=Settings!$B$8,M594&gt;0),"Y","N")</f>
        <v/>
      </c>
      <c r="AV594" s="91">
        <f>IF(OR(AH594&gt;Settings!$B$9,AI594&gt;Settings!$B$9),"Y","N")</f>
        <v/>
      </c>
      <c r="AW594" s="91">
        <f>IF(AJ594&lt;&gt;"Y","n/a",IF(AND(M594&gt;0,AK594&gt;Settings!$B$10),"Y","N"))</f>
        <v/>
      </c>
      <c r="AX594" s="91">
        <f>IF(AO594&gt;=Settings!$B$11,"Y","N")</f>
        <v/>
      </c>
      <c r="AY594" s="99">
        <f>(AT594="Y")+(AU594="Y")+(AV594="Y")+(AW594="Y")+(AX594="Y")</f>
        <v/>
      </c>
      <c r="AZ594" s="94">
        <f>IF(AY594=0,"None",_xlfn.TEXTJOIN(", ",TRUE(),IF(AT594="Y","Breakout",""),IF(AU594="Y","Accumulation",""),IF(AV594="Y","Institutional buying",""),IF(AW594="Y","Long buildup",""),IF(AX594="Y","Momentum leader","")))</f>
        <v/>
      </c>
      <c r="BA594" s="94">
        <f>IF(BW594="","","Passes "&amp;AY594&amp;" of 5 buy-side scans"&amp;IF(G594="Y","; RED FLAG: filter out using Red flag column",""))</f>
        <v/>
      </c>
      <c r="BB594" s="91" t="inlineStr">
        <is>
          <t>None</t>
        </is>
      </c>
      <c r="BC594" s="92" t="inlineStr">
        <is>
          <t>N</t>
        </is>
      </c>
      <c r="BD594" s="94" t="n"/>
      <c r="BE594" s="94" t="n"/>
      <c r="BF594" s="92">
        <f>IF(R594*100000&gt;=Settings!$B$5,"Y","N")</f>
        <v/>
      </c>
      <c r="BG594" s="91">
        <f>IF(F594&gt;Settings!$B$6,"Y","N")</f>
        <v/>
      </c>
      <c r="BH594" s="97" t="n">
        <v>-34.92</v>
      </c>
      <c r="BI594" s="96" t="n">
        <v>-2.97</v>
      </c>
      <c r="BJ594" s="96" t="n">
        <v>-11.34</v>
      </c>
      <c r="BK594" s="96" t="n">
        <v>-14.16</v>
      </c>
      <c r="BL594" s="96" t="n">
        <v>-2.24</v>
      </c>
      <c r="BM594" s="96" t="n">
        <v>5.42</v>
      </c>
      <c r="BN594" s="97" t="n">
        <v>-5.07</v>
      </c>
      <c r="BO594" s="96" t="n">
        <v>-8.75</v>
      </c>
      <c r="BP594" s="96" t="n">
        <v>-11.29</v>
      </c>
      <c r="BQ594" s="96" t="n">
        <v>-11.9</v>
      </c>
      <c r="BR594" s="91" t="inlineStr">
        <is>
          <t>Stacked down</t>
        </is>
      </c>
      <c r="BS594" s="91" t="inlineStr">
        <is>
          <t>None</t>
        </is>
      </c>
      <c r="BT594" s="96" t="n">
        <v>31.2</v>
      </c>
      <c r="BU594" s="91" t="inlineStr">
        <is>
          <t>N</t>
        </is>
      </c>
      <c r="BV594" s="99">
        <f>IF(OR(BF594&lt;&gt;"Y",BG594&lt;&gt;"Y"),"",(AND(ISNUMBER(BQ594),BQ594&gt;0))+(BR594="Stacked up")+(AND(ISNUMBER(BH594),BH594&gt;=-Settings!$B$17))+(AND(ISNUMBER(BK594),ISNUMBER(BM594),BK594&gt;0,BM594&gt;0))+(AND(ISNUMBER(AQ594),AQ594&gt;=Settings!$B$18))+(AND(ISNUMBER(BT594),BT594&gt;=Settings!$B$19,BT594&lt;=Settings!$B$20))+(AND(ISNUMBER(AS594),AS594&gt;0))+(AND(ISNUMBER(T594),ISNUMBER(M594),T594&gt;=Settings!$B$21,M594&gt;0))+(AND(ISNUMBER(AD594),ISNUMBER(M594),AD594&gt;=Settings!$B$22,M594&gt;0))+(AY594&gt;=1))</f>
        <v/>
      </c>
      <c r="BW594" s="91">
        <f>IF(OR(AY594=0,BF594&lt;&gt;"Y",BG594&lt;&gt;"Y"),"",1+SUMPRODUCT(($A$6:$A$2604=A594)*($AY$6:$AY$2604&gt;0)*($BF$6:$BF$2604="Y")*($BG$6:$BG$2604="Y")*(($AY$6:$AY$2604&gt;AY594)+($AY$6:$AY$2604=AY594)*($AD$6:$AD$2604&gt;AD594))))</f>
        <v/>
      </c>
    </row>
    <row r="595" ht="23.85" customHeight="1" s="55">
      <c r="A595" s="90" t="n">
        <v>46296</v>
      </c>
      <c r="B595" s="91" t="inlineStr">
        <is>
          <t>KRBL</t>
        </is>
      </c>
      <c r="C595" s="91" t="inlineStr">
        <is>
          <t>INE001B01026</t>
        </is>
      </c>
      <c r="D595" s="91" t="inlineStr">
        <is>
          <t>Fast Moving Consumer Goods</t>
        </is>
      </c>
      <c r="E595" s="91" t="inlineStr">
        <is>
          <t>Microcap 250</t>
        </is>
      </c>
      <c r="F595" s="93" t="n">
        <v>8604</v>
      </c>
      <c r="G595" s="92" t="inlineStr">
        <is>
          <t>N</t>
        </is>
      </c>
      <c r="H595" s="94" t="n"/>
      <c r="I595" s="91" t="inlineStr">
        <is>
          <t>N</t>
        </is>
      </c>
      <c r="J595" s="92">
        <f>IF(K595="","N","Y")</f>
        <v/>
      </c>
      <c r="K595" s="94">
        <f>_xlfn.TEXTJOIN("; ",TRUE,IF(P595="52-wk low","52-wk low",""),IF(AND(AD595&gt;=Settings!$B$12,M595&lt;0),"Distribution",""),IF(AND(AJ595="Y",M595&lt;0,AK595&lt;-Settings!$B$13),"Long unwinding",""),IF(AND(AJ595="Y",M595&lt;0,AK595&gt;Settings!$B$13),"Short buildup",""))</f>
        <v/>
      </c>
      <c r="L595" s="95" t="n">
        <v>375.9</v>
      </c>
      <c r="M595" s="96" t="n">
        <v>-1.49</v>
      </c>
      <c r="N595" s="93" t="n">
        <v>1315</v>
      </c>
      <c r="O595" s="91" t="inlineStr">
        <is>
          <t>None</t>
        </is>
      </c>
      <c r="P595" s="91" t="inlineStr">
        <is>
          <t>None</t>
        </is>
      </c>
      <c r="Q595" s="97" t="n">
        <v>4.71</v>
      </c>
      <c r="R595" s="96" t="n">
        <v>4.18</v>
      </c>
      <c r="S595" s="96" t="n">
        <v>1.13</v>
      </c>
      <c r="T595" s="96" t="n">
        <v>0.6899999999999999</v>
      </c>
      <c r="U595" s="96" t="n">
        <v>0.8100000000000001</v>
      </c>
      <c r="V595" s="103" t="n">
        <v>0.72</v>
      </c>
      <c r="W595" s="102" t="n">
        <v>0</v>
      </c>
      <c r="X595" s="93" t="n"/>
      <c r="Y595" s="91" t="inlineStr">
        <is>
          <t>None</t>
        </is>
      </c>
      <c r="Z595" s="99" t="n">
        <v>42.84</v>
      </c>
      <c r="AA595" s="96" t="n">
        <v>0.98</v>
      </c>
      <c r="AB595" s="96" t="n">
        <v>0.97</v>
      </c>
      <c r="AC595" s="96" t="n">
        <v>1.14</v>
      </c>
      <c r="AD595" s="96" t="n">
        <v>0.79</v>
      </c>
      <c r="AE595" s="96" t="n">
        <v>0.82</v>
      </c>
      <c r="AF595" s="103" t="n">
        <v>1.02</v>
      </c>
      <c r="AG595" s="91" t="inlineStr">
        <is>
          <t>Normal</t>
        </is>
      </c>
      <c r="AH595" s="100" t="n">
        <v>0</v>
      </c>
      <c r="AI595" s="101" t="n">
        <v>0</v>
      </c>
      <c r="AJ595" s="92" t="inlineStr">
        <is>
          <t>N</t>
        </is>
      </c>
      <c r="AK595" s="96" t="n"/>
      <c r="AL595" s="91" t="inlineStr">
        <is>
          <t>n/a</t>
        </is>
      </c>
      <c r="AM595" s="93" t="n"/>
      <c r="AN595" s="92" t="inlineStr">
        <is>
          <t>None</t>
        </is>
      </c>
      <c r="AO595" s="102" t="n">
        <v>0</v>
      </c>
      <c r="AP595" s="103" t="n">
        <v>1.21</v>
      </c>
      <c r="AQ595" s="102" t="n">
        <v>70</v>
      </c>
      <c r="AR595" s="91" t="inlineStr">
        <is>
          <t>N</t>
        </is>
      </c>
      <c r="AS595" s="104" t="n">
        <v>2.11</v>
      </c>
      <c r="AT595" s="92">
        <f>IF(AND(P595="52-wk high",T595&gt;=Settings!$B$7),"Y","N")</f>
        <v/>
      </c>
      <c r="AU595" s="91">
        <f>IF(AND(AD595&gt;=Settings!$B$8,M595&gt;0),"Y","N")</f>
        <v/>
      </c>
      <c r="AV595" s="91">
        <f>IF(OR(AH595&gt;Settings!$B$9,AI595&gt;Settings!$B$9),"Y","N")</f>
        <v/>
      </c>
      <c r="AW595" s="91">
        <f>IF(AJ595&lt;&gt;"Y","n/a",IF(AND(M595&gt;0,AK595&gt;Settings!$B$10),"Y","N"))</f>
        <v/>
      </c>
      <c r="AX595" s="91">
        <f>IF(AO595&gt;=Settings!$B$11,"Y","N")</f>
        <v/>
      </c>
      <c r="AY595" s="99">
        <f>(AT595="Y")+(AU595="Y")+(AV595="Y")+(AW595="Y")+(AX595="Y")</f>
        <v/>
      </c>
      <c r="AZ595" s="94">
        <f>IF(AY595=0,"None",_xlfn.TEXTJOIN(", ",TRUE(),IF(AT595="Y","Breakout",""),IF(AU595="Y","Accumulation",""),IF(AV595="Y","Institutional buying",""),IF(AW595="Y","Long buildup",""),IF(AX595="Y","Momentum leader","")))</f>
        <v/>
      </c>
      <c r="BA595" s="94">
        <f>IF(BW595="","","Passes "&amp;AY595&amp;" of 5 buy-side scans"&amp;IF(G595="Y","; RED FLAG: filter out using Red flag column",""))</f>
        <v/>
      </c>
      <c r="BB595" s="91" t="inlineStr">
        <is>
          <t>None</t>
        </is>
      </c>
      <c r="BC595" s="92" t="inlineStr">
        <is>
          <t>N</t>
        </is>
      </c>
      <c r="BD595" s="94" t="n"/>
      <c r="BE595" s="94" t="n"/>
      <c r="BF595" s="92">
        <f>IF(R595*100000&gt;=Settings!$B$5,"Y","N")</f>
        <v/>
      </c>
      <c r="BG595" s="91">
        <f>IF(F595&gt;Settings!$B$6,"Y","N")</f>
        <v/>
      </c>
      <c r="BH595" s="97" t="n">
        <v>-16.98</v>
      </c>
      <c r="BI595" s="96" t="n">
        <v>-5.6</v>
      </c>
      <c r="BJ595" s="96" t="n">
        <v>-11.37</v>
      </c>
      <c r="BK595" s="96" t="n">
        <v>-0.67</v>
      </c>
      <c r="BL595" s="96" t="n">
        <v>24.12</v>
      </c>
      <c r="BM595" s="96" t="n">
        <v>9.369999999999999</v>
      </c>
      <c r="BN595" s="97" t="n">
        <v>-5.34</v>
      </c>
      <c r="BO595" s="96" t="n">
        <v>-4.64</v>
      </c>
      <c r="BP595" s="96" t="n">
        <v>-1.87</v>
      </c>
      <c r="BQ595" s="96" t="n">
        <v>0.6</v>
      </c>
      <c r="BR595" s="91" t="inlineStr">
        <is>
          <t>Mixed</t>
        </is>
      </c>
      <c r="BS595" s="91" t="inlineStr">
        <is>
          <t>None</t>
        </is>
      </c>
      <c r="BT595" s="96" t="n">
        <v>30.2</v>
      </c>
      <c r="BU595" s="91" t="inlineStr">
        <is>
          <t>N</t>
        </is>
      </c>
      <c r="BV595" s="99">
        <f>IF(OR(BF595&lt;&gt;"Y",BG595&lt;&gt;"Y"),"",(AND(ISNUMBER(BQ595),BQ595&gt;0))+(BR595="Stacked up")+(AND(ISNUMBER(BH595),BH595&gt;=-Settings!$B$17))+(AND(ISNUMBER(BK595),ISNUMBER(BM595),BK595&gt;0,BM595&gt;0))+(AND(ISNUMBER(AQ595),AQ595&gt;=Settings!$B$18))+(AND(ISNUMBER(BT595),BT595&gt;=Settings!$B$19,BT595&lt;=Settings!$B$20))+(AND(ISNUMBER(AS595),AS595&gt;0))+(AND(ISNUMBER(T595),ISNUMBER(M595),T595&gt;=Settings!$B$21,M595&gt;0))+(AND(ISNUMBER(AD595),ISNUMBER(M595),AD595&gt;=Settings!$B$22,M595&gt;0))+(AY595&gt;=1))</f>
        <v/>
      </c>
      <c r="BW595" s="91">
        <f>IF(OR(AY595=0,BF595&lt;&gt;"Y",BG595&lt;&gt;"Y"),"",1+SUMPRODUCT(($A$6:$A$2604=A595)*($AY$6:$AY$2604&gt;0)*($BF$6:$BF$2604="Y")*($BG$6:$BG$2604="Y")*(($AY$6:$AY$2604&gt;AY595)+($AY$6:$AY$2604=AY595)*($AD$6:$AD$2604&gt;AD595))))</f>
        <v/>
      </c>
    </row>
    <row r="596" ht="23.85" customHeight="1" s="55">
      <c r="A596" s="90" t="n">
        <v>46296</v>
      </c>
      <c r="B596" s="91" t="inlineStr">
        <is>
          <t>PNGJL</t>
        </is>
      </c>
      <c r="C596" s="91" t="inlineStr">
        <is>
          <t>INE953R01016</t>
        </is>
      </c>
      <c r="D596" s="91" t="inlineStr">
        <is>
          <t>Consumer Durables</t>
        </is>
      </c>
      <c r="E596" s="91" t="inlineStr">
        <is>
          <t>Microcap 250</t>
        </is>
      </c>
      <c r="F596" s="93" t="n">
        <v>8566</v>
      </c>
      <c r="G596" s="92" t="inlineStr">
        <is>
          <t>N</t>
        </is>
      </c>
      <c r="H596" s="94" t="n"/>
      <c r="I596" s="91" t="inlineStr">
        <is>
          <t>N</t>
        </is>
      </c>
      <c r="J596" s="92">
        <f>IF(K596="","N","Y")</f>
        <v/>
      </c>
      <c r="K596" s="94">
        <f>_xlfn.TEXTJOIN("; ",TRUE,IF(P596="52-wk low","52-wk low",""),IF(AND(AD596&gt;=Settings!$B$12,M596&lt;0),"Distribution",""),IF(AND(AJ596="Y",M596&lt;0,AK596&lt;-Settings!$B$13),"Long unwinding",""),IF(AND(AJ596="Y",M596&lt;0,AK596&gt;Settings!$B$13),"Short buildup",""))</f>
        <v/>
      </c>
      <c r="L596" s="95" t="n">
        <v>581.95</v>
      </c>
      <c r="M596" s="96" t="n">
        <v>-1.39</v>
      </c>
      <c r="N596" s="93" t="n">
        <v>1252</v>
      </c>
      <c r="O596" s="91" t="inlineStr">
        <is>
          <t>None</t>
        </is>
      </c>
      <c r="P596" s="91" t="inlineStr">
        <is>
          <t>None</t>
        </is>
      </c>
      <c r="Q596" s="97" t="n">
        <v>4.2</v>
      </c>
      <c r="R596" s="96" t="n">
        <v>4.43</v>
      </c>
      <c r="S596" s="96" t="n">
        <v>0.88</v>
      </c>
      <c r="T596" s="96" t="n">
        <v>0.64</v>
      </c>
      <c r="U596" s="96" t="n">
        <v>0.78</v>
      </c>
      <c r="V596" s="103" t="n">
        <v>0.83</v>
      </c>
      <c r="W596" s="102" t="n">
        <v>4</v>
      </c>
      <c r="X596" s="93" t="n"/>
      <c r="Y596" s="91" t="inlineStr">
        <is>
          <t>None</t>
        </is>
      </c>
      <c r="Z596" s="99" t="n">
        <v>53.18</v>
      </c>
      <c r="AA596" s="96" t="n">
        <v>1.02</v>
      </c>
      <c r="AB596" s="96" t="n">
        <v>1.02</v>
      </c>
      <c r="AC596" s="96" t="n">
        <v>0.89</v>
      </c>
      <c r="AD596" s="96" t="n">
        <v>0.7</v>
      </c>
      <c r="AE596" s="96" t="n">
        <v>0.87</v>
      </c>
      <c r="AF596" s="103" t="n">
        <v>1.09</v>
      </c>
      <c r="AG596" s="91" t="inlineStr">
        <is>
          <t>Normal</t>
        </is>
      </c>
      <c r="AH596" s="100" t="n">
        <v>0</v>
      </c>
      <c r="AI596" s="101" t="n">
        <v>0</v>
      </c>
      <c r="AJ596" s="92" t="inlineStr">
        <is>
          <t>N</t>
        </is>
      </c>
      <c r="AK596" s="96" t="n"/>
      <c r="AL596" s="91" t="inlineStr">
        <is>
          <t>n/a</t>
        </is>
      </c>
      <c r="AM596" s="93" t="n"/>
      <c r="AN596" s="92" t="inlineStr">
        <is>
          <t>None</t>
        </is>
      </c>
      <c r="AO596" s="102" t="n">
        <v>0</v>
      </c>
      <c r="AP596" s="103" t="n">
        <v>0.82</v>
      </c>
      <c r="AQ596" s="102" t="n">
        <v>51</v>
      </c>
      <c r="AR596" s="91" t="inlineStr">
        <is>
          <t>N</t>
        </is>
      </c>
      <c r="AS596" s="104" t="n">
        <v>0.75</v>
      </c>
      <c r="AT596" s="92">
        <f>IF(AND(P596="52-wk high",T596&gt;=Settings!$B$7),"Y","N")</f>
        <v/>
      </c>
      <c r="AU596" s="91">
        <f>IF(AND(AD596&gt;=Settings!$B$8,M596&gt;0),"Y","N")</f>
        <v/>
      </c>
      <c r="AV596" s="91">
        <f>IF(OR(AH596&gt;Settings!$B$9,AI596&gt;Settings!$B$9),"Y","N")</f>
        <v/>
      </c>
      <c r="AW596" s="91">
        <f>IF(AJ596&lt;&gt;"Y","n/a",IF(AND(M596&gt;0,AK596&gt;Settings!$B$10),"Y","N"))</f>
        <v/>
      </c>
      <c r="AX596" s="91">
        <f>IF(AO596&gt;=Settings!$B$11,"Y","N")</f>
        <v/>
      </c>
      <c r="AY596" s="99">
        <f>(AT596="Y")+(AU596="Y")+(AV596="Y")+(AW596="Y")+(AX596="Y")</f>
        <v/>
      </c>
      <c r="AZ596" s="94">
        <f>IF(AY596=0,"None",_xlfn.TEXTJOIN(", ",TRUE(),IF(AT596="Y","Breakout",""),IF(AU596="Y","Accumulation",""),IF(AV596="Y","Institutional buying",""),IF(AW596="Y","Long buildup",""),IF(AX596="Y","Momentum leader","")))</f>
        <v/>
      </c>
      <c r="BA596" s="94">
        <f>IF(BW596="","","Passes "&amp;AY596&amp;" of 5 buy-side scans"&amp;IF(G596="Y","; RED FLAG: filter out using Red flag column",""))</f>
        <v/>
      </c>
      <c r="BB596" s="91" t="inlineStr">
        <is>
          <t>None</t>
        </is>
      </c>
      <c r="BC596" s="92" t="inlineStr">
        <is>
          <t>N</t>
        </is>
      </c>
      <c r="BD596" s="94" t="n"/>
      <c r="BE596" s="94" t="n"/>
      <c r="BF596" s="92">
        <f>IF(R596*100000&gt;=Settings!$B$5,"Y","N")</f>
        <v/>
      </c>
      <c r="BG596" s="91">
        <f>IF(F596&gt;Settings!$B$6,"Y","N")</f>
        <v/>
      </c>
      <c r="BH596" s="97" t="n">
        <v>-20.97</v>
      </c>
      <c r="BI596" s="96" t="n">
        <v>-1.56</v>
      </c>
      <c r="BJ596" s="96" t="n">
        <v>-0.8</v>
      </c>
      <c r="BK596" s="96" t="n">
        <v>7.79</v>
      </c>
      <c r="BL596" s="96" t="n">
        <v>3.67</v>
      </c>
      <c r="BM596" s="96" t="n">
        <v>-4.14</v>
      </c>
      <c r="BN596" s="97" t="n">
        <v>-2.81</v>
      </c>
      <c r="BO596" s="96" t="n">
        <v>-3.55</v>
      </c>
      <c r="BP596" s="96" t="n">
        <v>-3.23</v>
      </c>
      <c r="BQ596" s="96" t="n">
        <v>-3.14</v>
      </c>
      <c r="BR596" s="91" t="inlineStr">
        <is>
          <t>Mixed</t>
        </is>
      </c>
      <c r="BS596" s="91" t="inlineStr">
        <is>
          <t>None</t>
        </is>
      </c>
      <c r="BT596" s="96" t="n">
        <v>37.3</v>
      </c>
      <c r="BU596" s="91" t="inlineStr">
        <is>
          <t>N</t>
        </is>
      </c>
      <c r="BV596" s="99">
        <f>IF(OR(BF596&lt;&gt;"Y",BG596&lt;&gt;"Y"),"",(AND(ISNUMBER(BQ596),BQ596&gt;0))+(BR596="Stacked up")+(AND(ISNUMBER(BH596),BH596&gt;=-Settings!$B$17))+(AND(ISNUMBER(BK596),ISNUMBER(BM596),BK596&gt;0,BM596&gt;0))+(AND(ISNUMBER(AQ596),AQ596&gt;=Settings!$B$18))+(AND(ISNUMBER(BT596),BT596&gt;=Settings!$B$19,BT596&lt;=Settings!$B$20))+(AND(ISNUMBER(AS596),AS596&gt;0))+(AND(ISNUMBER(T596),ISNUMBER(M596),T596&gt;=Settings!$B$21,M596&gt;0))+(AND(ISNUMBER(AD596),ISNUMBER(M596),AD596&gt;=Settings!$B$22,M596&gt;0))+(AY596&gt;=1))</f>
        <v/>
      </c>
      <c r="BW596" s="91">
        <f>IF(OR(AY596=0,BF596&lt;&gt;"Y",BG596&lt;&gt;"Y"),"",1+SUMPRODUCT(($A$6:$A$2604=A596)*($AY$6:$AY$2604&gt;0)*($BF$6:$BF$2604="Y")*($BG$6:$BG$2604="Y")*(($AY$6:$AY$2604&gt;AY596)+($AY$6:$AY$2604=AY596)*($AD$6:$AD$2604&gt;AD596))))</f>
        <v/>
      </c>
    </row>
    <row r="597" ht="23.85" customHeight="1" s="55">
      <c r="A597" s="90" t="n">
        <v>46296</v>
      </c>
      <c r="B597" s="91" t="inlineStr">
        <is>
          <t>GENUSPOWER</t>
        </is>
      </c>
      <c r="C597" s="91" t="inlineStr">
        <is>
          <t>INE955D01029</t>
        </is>
      </c>
      <c r="D597" s="91" t="inlineStr">
        <is>
          <t>Capital Goods</t>
        </is>
      </c>
      <c r="E597" s="91" t="inlineStr">
        <is>
          <t>Microcap 250</t>
        </is>
      </c>
      <c r="F597" s="93" t="n">
        <v>8519</v>
      </c>
      <c r="G597" s="92" t="inlineStr">
        <is>
          <t>N</t>
        </is>
      </c>
      <c r="H597" s="94" t="n"/>
      <c r="I597" s="91" t="inlineStr">
        <is>
          <t>N</t>
        </is>
      </c>
      <c r="J597" s="92">
        <f>IF(K597="","N","Y")</f>
        <v/>
      </c>
      <c r="K597" s="94">
        <f>_xlfn.TEXTJOIN("; ",TRUE,IF(P597="52-wk low","52-wk low",""),IF(AND(AD597&gt;=Settings!$B$12,M597&lt;0),"Distribution",""),IF(AND(AJ597="Y",M597&lt;0,AK597&lt;-Settings!$B$13),"Long unwinding",""),IF(AND(AJ597="Y",M597&lt;0,AK597&gt;Settings!$B$13),"Short buildup",""))</f>
        <v/>
      </c>
      <c r="L597" s="95" t="n">
        <v>280</v>
      </c>
      <c r="M597" s="96" t="n">
        <v>-3</v>
      </c>
      <c r="N597" s="93" t="n">
        <v>2091</v>
      </c>
      <c r="O597" s="91" t="inlineStr">
        <is>
          <t>None</t>
        </is>
      </c>
      <c r="P597" s="91" t="inlineStr">
        <is>
          <t>None</t>
        </is>
      </c>
      <c r="Q597" s="97" t="n">
        <v>22.87</v>
      </c>
      <c r="R597" s="96" t="n">
        <v>17.33</v>
      </c>
      <c r="S597" s="96" t="n">
        <v>1.27</v>
      </c>
      <c r="T597" s="96" t="n">
        <v>1.02</v>
      </c>
      <c r="U597" s="96" t="n">
        <v>0.86</v>
      </c>
      <c r="V597" s="103" t="n">
        <v>0.65</v>
      </c>
      <c r="W597" s="102" t="n">
        <v>1</v>
      </c>
      <c r="X597" s="93" t="n"/>
      <c r="Y597" s="91" t="inlineStr">
        <is>
          <t>None</t>
        </is>
      </c>
      <c r="Z597" s="99" t="n">
        <v>45.1</v>
      </c>
      <c r="AA597" s="96" t="n">
        <v>0.9399999999999999</v>
      </c>
      <c r="AB597" s="96" t="n">
        <v>0.93</v>
      </c>
      <c r="AC597" s="96" t="n">
        <v>1.26</v>
      </c>
      <c r="AD597" s="96" t="n">
        <v>1.07</v>
      </c>
      <c r="AE597" s="96" t="n">
        <v>0.96</v>
      </c>
      <c r="AF597" s="103" t="n">
        <v>1.14</v>
      </c>
      <c r="AG597" s="91" t="inlineStr">
        <is>
          <t>Normal</t>
        </is>
      </c>
      <c r="AH597" s="100" t="n">
        <v>0</v>
      </c>
      <c r="AI597" s="101" t="n">
        <v>0</v>
      </c>
      <c r="AJ597" s="92" t="inlineStr">
        <is>
          <t>N</t>
        </is>
      </c>
      <c r="AK597" s="96" t="n"/>
      <c r="AL597" s="91" t="inlineStr">
        <is>
          <t>n/a</t>
        </is>
      </c>
      <c r="AM597" s="93" t="n"/>
      <c r="AN597" s="92" t="inlineStr">
        <is>
          <t>None</t>
        </is>
      </c>
      <c r="AO597" s="102" t="n">
        <v>0</v>
      </c>
      <c r="AP597" s="103" t="n">
        <v>0.93</v>
      </c>
      <c r="AQ597" s="102" t="n">
        <v>58</v>
      </c>
      <c r="AR597" s="91" t="inlineStr">
        <is>
          <t>N</t>
        </is>
      </c>
      <c r="AS597" s="104" t="n">
        <v>5.9</v>
      </c>
      <c r="AT597" s="92">
        <f>IF(AND(P597="52-wk high",T597&gt;=Settings!$B$7),"Y","N")</f>
        <v/>
      </c>
      <c r="AU597" s="91">
        <f>IF(AND(AD597&gt;=Settings!$B$8,M597&gt;0),"Y","N")</f>
        <v/>
      </c>
      <c r="AV597" s="91">
        <f>IF(OR(AH597&gt;Settings!$B$9,AI597&gt;Settings!$B$9),"Y","N")</f>
        <v/>
      </c>
      <c r="AW597" s="91">
        <f>IF(AJ597&lt;&gt;"Y","n/a",IF(AND(M597&gt;0,AK597&gt;Settings!$B$10),"Y","N"))</f>
        <v/>
      </c>
      <c r="AX597" s="91">
        <f>IF(AO597&gt;=Settings!$B$11,"Y","N")</f>
        <v/>
      </c>
      <c r="AY597" s="99">
        <f>(AT597="Y")+(AU597="Y")+(AV597="Y")+(AW597="Y")+(AX597="Y")</f>
        <v/>
      </c>
      <c r="AZ597" s="94">
        <f>IF(AY597=0,"None",_xlfn.TEXTJOIN(", ",TRUE(),IF(AT597="Y","Breakout",""),IF(AU597="Y","Accumulation",""),IF(AV597="Y","Institutional buying",""),IF(AW597="Y","Long buildup",""),IF(AX597="Y","Momentum leader","")))</f>
        <v/>
      </c>
      <c r="BA597" s="94">
        <f>IF(BW597="","","Passes "&amp;AY597&amp;" of 5 buy-side scans"&amp;IF(G597="Y","; RED FLAG: filter out using Red flag column",""))</f>
        <v/>
      </c>
      <c r="BB597" s="91" t="inlineStr">
        <is>
          <t>None</t>
        </is>
      </c>
      <c r="BC597" s="92" t="inlineStr">
        <is>
          <t>N</t>
        </is>
      </c>
      <c r="BD597" s="94" t="n"/>
      <c r="BE597" s="94" t="n"/>
      <c r="BF597" s="92">
        <f>IF(R597*100000&gt;=Settings!$B$5,"Y","N")</f>
        <v/>
      </c>
      <c r="BG597" s="91">
        <f>IF(F597&gt;Settings!$B$6,"Y","N")</f>
        <v/>
      </c>
      <c r="BH597" s="97" t="n">
        <v>-22.87</v>
      </c>
      <c r="BI597" s="96" t="n">
        <v>-8.68</v>
      </c>
      <c r="BJ597" s="96" t="n">
        <v>-14.61</v>
      </c>
      <c r="BK597" s="96" t="n">
        <v>-9.06</v>
      </c>
      <c r="BL597" s="96" t="n">
        <v>19.15</v>
      </c>
      <c r="BM597" s="96" t="n">
        <v>-9.33</v>
      </c>
      <c r="BN597" s="97" t="n">
        <v>-8.800000000000001</v>
      </c>
      <c r="BO597" s="96" t="n">
        <v>-10.75</v>
      </c>
      <c r="BP597" s="96" t="n">
        <v>-10.12</v>
      </c>
      <c r="BQ597" s="96" t="n">
        <v>-8.98</v>
      </c>
      <c r="BR597" s="91" t="inlineStr">
        <is>
          <t>Mixed</t>
        </is>
      </c>
      <c r="BS597" s="91" t="inlineStr">
        <is>
          <t>None</t>
        </is>
      </c>
      <c r="BT597" s="96" t="n">
        <v>17.1</v>
      </c>
      <c r="BU597" s="91" t="inlineStr">
        <is>
          <t>N</t>
        </is>
      </c>
      <c r="BV597" s="99">
        <f>IF(OR(BF597&lt;&gt;"Y",BG597&lt;&gt;"Y"),"",(AND(ISNUMBER(BQ597),BQ597&gt;0))+(BR597="Stacked up")+(AND(ISNUMBER(BH597),BH597&gt;=-Settings!$B$17))+(AND(ISNUMBER(BK597),ISNUMBER(BM597),BK597&gt;0,BM597&gt;0))+(AND(ISNUMBER(AQ597),AQ597&gt;=Settings!$B$18))+(AND(ISNUMBER(BT597),BT597&gt;=Settings!$B$19,BT597&lt;=Settings!$B$20))+(AND(ISNUMBER(AS597),AS597&gt;0))+(AND(ISNUMBER(T597),ISNUMBER(M597),T597&gt;=Settings!$B$21,M597&gt;0))+(AND(ISNUMBER(AD597),ISNUMBER(M597),AD597&gt;=Settings!$B$22,M597&gt;0))+(AY597&gt;=1))</f>
        <v/>
      </c>
      <c r="BW597" s="91">
        <f>IF(OR(AY597=0,BF597&lt;&gt;"Y",BG597&lt;&gt;"Y"),"",1+SUMPRODUCT(($A$6:$A$2604=A597)*($AY$6:$AY$2604&gt;0)*($BF$6:$BF$2604="Y")*($BG$6:$BG$2604="Y")*(($AY$6:$AY$2604&gt;AY597)+($AY$6:$AY$2604=AY597)*($AD$6:$AD$2604&gt;AD597))))</f>
        <v/>
      </c>
    </row>
    <row r="598" ht="23.85" customHeight="1" s="55">
      <c r="A598" s="90" t="n">
        <v>46296</v>
      </c>
      <c r="B598" s="91" t="inlineStr">
        <is>
          <t>THYROCARE</t>
        </is>
      </c>
      <c r="C598" s="91" t="inlineStr">
        <is>
          <t>INE594H01019</t>
        </is>
      </c>
      <c r="D598" s="91" t="inlineStr">
        <is>
          <t>Healthcare</t>
        </is>
      </c>
      <c r="E598" s="91" t="inlineStr">
        <is>
          <t>Microcap 250</t>
        </is>
      </c>
      <c r="F598" s="93" t="n">
        <v>8493</v>
      </c>
      <c r="G598" s="92" t="inlineStr">
        <is>
          <t>Y</t>
        </is>
      </c>
      <c r="H598" s="94" t="inlineStr">
        <is>
          <t>Promoter pledge / encumbrance &gt; 50%</t>
        </is>
      </c>
      <c r="I598" s="91" t="inlineStr">
        <is>
          <t>N</t>
        </is>
      </c>
      <c r="J598" s="92">
        <f>IF(K598="","N","Y")</f>
        <v/>
      </c>
      <c r="K598" s="94">
        <f>_xlfn.TEXTJOIN("; ",TRUE,IF(P598="52-wk low","52-wk low",""),IF(AND(AD598&gt;=Settings!$B$12,M598&lt;0),"Distribution",""),IF(AND(AJ598="Y",M598&lt;0,AK598&lt;-Settings!$B$13),"Long unwinding",""),IF(AND(AJ598="Y",M598&lt;0,AK598&gt;Settings!$B$13),"Short buildup",""))</f>
        <v/>
      </c>
      <c r="L598" s="95" t="n">
        <v>533.6</v>
      </c>
      <c r="M598" s="96" t="n">
        <v>-0.1</v>
      </c>
      <c r="N598" s="93" t="n">
        <v>642</v>
      </c>
      <c r="O598" s="91" t="inlineStr">
        <is>
          <t>None</t>
        </is>
      </c>
      <c r="P598" s="91" t="inlineStr">
        <is>
          <t>None</t>
        </is>
      </c>
      <c r="Q598" s="97" t="n">
        <v>2.24</v>
      </c>
      <c r="R598" s="96" t="n">
        <v>2.3</v>
      </c>
      <c r="S598" s="96" t="n">
        <v>0.95</v>
      </c>
      <c r="T598" s="96" t="n">
        <v>0.28</v>
      </c>
      <c r="U598" s="96" t="n">
        <v>0.36</v>
      </c>
      <c r="V598" s="103" t="n">
        <v>0.37</v>
      </c>
      <c r="W598" s="102" t="n">
        <v>0</v>
      </c>
      <c r="X598" s="93" t="n"/>
      <c r="Y598" s="91" t="inlineStr">
        <is>
          <t>None</t>
        </is>
      </c>
      <c r="Z598" s="99" t="n">
        <v>46.42</v>
      </c>
      <c r="AA598" s="96" t="n">
        <v>0.83</v>
      </c>
      <c r="AB598" s="96" t="n">
        <v>0.9</v>
      </c>
      <c r="AC598" s="96" t="n">
        <v>0.77</v>
      </c>
      <c r="AD598" s="96" t="n">
        <v>0.36</v>
      </c>
      <c r="AE598" s="96" t="n">
        <v>0.43</v>
      </c>
      <c r="AF598" s="103" t="n">
        <v>1.48</v>
      </c>
      <c r="AG598" s="91" t="inlineStr">
        <is>
          <t>Normal</t>
        </is>
      </c>
      <c r="AH598" s="100" t="n">
        <v>0</v>
      </c>
      <c r="AI598" s="101" t="n">
        <v>0</v>
      </c>
      <c r="AJ598" s="92" t="inlineStr">
        <is>
          <t>N</t>
        </is>
      </c>
      <c r="AK598" s="96" t="n"/>
      <c r="AL598" s="91" t="inlineStr">
        <is>
          <t>n/a</t>
        </is>
      </c>
      <c r="AM598" s="93" t="n"/>
      <c r="AN598" s="92" t="inlineStr">
        <is>
          <t>None</t>
        </is>
      </c>
      <c r="AO598" s="102" t="n">
        <v>0</v>
      </c>
      <c r="AP598" s="103" t="n">
        <v>0.83</v>
      </c>
      <c r="AQ598" s="102" t="n">
        <v>51</v>
      </c>
      <c r="AR598" s="91" t="inlineStr">
        <is>
          <t>N</t>
        </is>
      </c>
      <c r="AS598" s="104" t="n">
        <v>3.79</v>
      </c>
      <c r="AT598" s="92">
        <f>IF(AND(P598="52-wk high",T598&gt;=Settings!$B$7),"Y","N")</f>
        <v/>
      </c>
      <c r="AU598" s="91">
        <f>IF(AND(AD598&gt;=Settings!$B$8,M598&gt;0),"Y","N")</f>
        <v/>
      </c>
      <c r="AV598" s="91">
        <f>IF(OR(AH598&gt;Settings!$B$9,AI598&gt;Settings!$B$9),"Y","N")</f>
        <v/>
      </c>
      <c r="AW598" s="91">
        <f>IF(AJ598&lt;&gt;"Y","n/a",IF(AND(M598&gt;0,AK598&gt;Settings!$B$10),"Y","N"))</f>
        <v/>
      </c>
      <c r="AX598" s="91">
        <f>IF(AO598&gt;=Settings!$B$11,"Y","N")</f>
        <v/>
      </c>
      <c r="AY598" s="99">
        <f>(AT598="Y")+(AU598="Y")+(AV598="Y")+(AW598="Y")+(AX598="Y")</f>
        <v/>
      </c>
      <c r="AZ598" s="94">
        <f>IF(AY598=0,"None",_xlfn.TEXTJOIN(", ",TRUE(),IF(AT598="Y","Breakout",""),IF(AU598="Y","Accumulation",""),IF(AV598="Y","Institutional buying",""),IF(AW598="Y","Long buildup",""),IF(AX598="Y","Momentum leader","")))</f>
        <v/>
      </c>
      <c r="BA598" s="94">
        <f>IF(BW598="","","Passes "&amp;AY598&amp;" of 5 buy-side scans"&amp;IF(G598="Y","; RED FLAG: filter out using Red flag column",""))</f>
        <v/>
      </c>
      <c r="BB598" s="91" t="inlineStr">
        <is>
          <t>None</t>
        </is>
      </c>
      <c r="BC598" s="92" t="inlineStr">
        <is>
          <t>N</t>
        </is>
      </c>
      <c r="BD598" s="94" t="n"/>
      <c r="BE598" s="94" t="inlineStr">
        <is>
          <t>BONUS 2:1, ex 28-Nov-2025</t>
        </is>
      </c>
      <c r="BF598" s="92">
        <f>IF(R598*100000&gt;=Settings!$B$5,"Y","N")</f>
        <v/>
      </c>
      <c r="BG598" s="91">
        <f>IF(F598&gt;Settings!$B$6,"Y","N")</f>
        <v/>
      </c>
      <c r="BH598" s="97" t="n">
        <v>-19.4</v>
      </c>
      <c r="BI598" s="96" t="n">
        <v>-5.85</v>
      </c>
      <c r="BJ598" s="96" t="n">
        <v>-9.640000000000001</v>
      </c>
      <c r="BK598" s="96" t="n">
        <v>-1.8</v>
      </c>
      <c r="BL598" s="96" t="n">
        <v>47.4</v>
      </c>
      <c r="BM598" s="96" t="n">
        <v>-53.55</v>
      </c>
      <c r="BN598" s="97" t="n">
        <v>-4.7</v>
      </c>
      <c r="BO598" s="96" t="n">
        <v>-5.35</v>
      </c>
      <c r="BP598" s="96" t="n">
        <v>-3.96</v>
      </c>
      <c r="BQ598" s="96" t="n">
        <v>-12.45</v>
      </c>
      <c r="BR598" s="91" t="inlineStr">
        <is>
          <t>Mixed</t>
        </is>
      </c>
      <c r="BS598" s="91" t="inlineStr">
        <is>
          <t>None</t>
        </is>
      </c>
      <c r="BT598" s="96" t="n">
        <v>29.5</v>
      </c>
      <c r="BU598" s="91" t="inlineStr">
        <is>
          <t>N</t>
        </is>
      </c>
      <c r="BV598" s="99">
        <f>IF(OR(BF598&lt;&gt;"Y",BG598&lt;&gt;"Y"),"",(AND(ISNUMBER(BQ598),BQ598&gt;0))+(BR598="Stacked up")+(AND(ISNUMBER(BH598),BH598&gt;=-Settings!$B$17))+(AND(ISNUMBER(BK598),ISNUMBER(BM598),BK598&gt;0,BM598&gt;0))+(AND(ISNUMBER(AQ598),AQ598&gt;=Settings!$B$18))+(AND(ISNUMBER(BT598),BT598&gt;=Settings!$B$19,BT598&lt;=Settings!$B$20))+(AND(ISNUMBER(AS598),AS598&gt;0))+(AND(ISNUMBER(T598),ISNUMBER(M598),T598&gt;=Settings!$B$21,M598&gt;0))+(AND(ISNUMBER(AD598),ISNUMBER(M598),AD598&gt;=Settings!$B$22,M598&gt;0))+(AY598&gt;=1))</f>
        <v/>
      </c>
      <c r="BW598" s="91">
        <f>IF(OR(AY598=0,BF598&lt;&gt;"Y",BG598&lt;&gt;"Y"),"",1+SUMPRODUCT(($A$6:$A$2604=A598)*($AY$6:$AY$2604&gt;0)*($BF$6:$BF$2604="Y")*($BG$6:$BG$2604="Y")*(($AY$6:$AY$2604&gt;AY598)+($AY$6:$AY$2604=AY598)*($AD$6:$AD$2604&gt;AD598))))</f>
        <v/>
      </c>
    </row>
    <row r="599" ht="23.85" customHeight="1" s="55">
      <c r="A599" s="90" t="n">
        <v>46296</v>
      </c>
      <c r="B599" s="91" t="inlineStr">
        <is>
          <t>WAAREERTL</t>
        </is>
      </c>
      <c r="C599" s="91" t="inlineStr">
        <is>
          <t>INE299N01021</t>
        </is>
      </c>
      <c r="D599" s="91" t="inlineStr">
        <is>
          <t>Capital Goods</t>
        </is>
      </c>
      <c r="E599" s="91" t="inlineStr">
        <is>
          <t>Microcap 250</t>
        </is>
      </c>
      <c r="F599" s="93" t="n">
        <v>8442</v>
      </c>
      <c r="G599" s="92" t="inlineStr">
        <is>
          <t>N</t>
        </is>
      </c>
      <c r="H599" s="94" t="n"/>
      <c r="I599" s="91" t="inlineStr">
        <is>
          <t>N</t>
        </is>
      </c>
      <c r="J599" s="92">
        <f>IF(K599="","N","Y")</f>
        <v/>
      </c>
      <c r="K599" s="94">
        <f>_xlfn.TEXTJOIN("; ",TRUE,IF(P599="52-wk low","52-wk low",""),IF(AND(AD599&gt;=Settings!$B$12,M599&lt;0),"Distribution",""),IF(AND(AJ599="Y",M599&lt;0,AK599&lt;-Settings!$B$13),"Long unwinding",""),IF(AND(AJ599="Y",M599&lt;0,AK599&gt;Settings!$B$13),"Short buildup",""))</f>
        <v/>
      </c>
      <c r="L599" s="95" t="n">
        <v>808.8</v>
      </c>
      <c r="M599" s="96" t="n">
        <v>-1.36</v>
      </c>
      <c r="N599" s="93" t="n">
        <v>1230</v>
      </c>
      <c r="O599" s="91" t="inlineStr">
        <is>
          <t>None</t>
        </is>
      </c>
      <c r="P599" s="91" t="inlineStr">
        <is>
          <t>None</t>
        </is>
      </c>
      <c r="Q599" s="97" t="n">
        <v>1.29</v>
      </c>
      <c r="R599" s="96" t="n">
        <v>1.26</v>
      </c>
      <c r="S599" s="96" t="n">
        <v>1.03</v>
      </c>
      <c r="T599" s="96" t="n">
        <v>0.89</v>
      </c>
      <c r="U599" s="96" t="n">
        <v>0.6899999999999999</v>
      </c>
      <c r="V599" s="103" t="n">
        <v>0.68</v>
      </c>
      <c r="W599" s="102" t="n">
        <v>1</v>
      </c>
      <c r="X599" s="93" t="n"/>
      <c r="Y599" s="91" t="inlineStr">
        <is>
          <t>None</t>
        </is>
      </c>
      <c r="Z599" s="99" t="n">
        <v>50.29</v>
      </c>
      <c r="AA599" s="96" t="n">
        <v>1.11</v>
      </c>
      <c r="AB599" s="96" t="n">
        <v>1.08</v>
      </c>
      <c r="AC599" s="96" t="n">
        <v>1.25</v>
      </c>
      <c r="AD599" s="96" t="n">
        <v>1.04</v>
      </c>
      <c r="AE599" s="96" t="n">
        <v>0.85</v>
      </c>
      <c r="AF599" s="103" t="n">
        <v>1.02</v>
      </c>
      <c r="AG599" s="91" t="inlineStr">
        <is>
          <t>Normal</t>
        </is>
      </c>
      <c r="AH599" s="100" t="n">
        <v>0</v>
      </c>
      <c r="AI599" s="101" t="n">
        <v>0</v>
      </c>
      <c r="AJ599" s="92" t="inlineStr">
        <is>
          <t>N</t>
        </is>
      </c>
      <c r="AK599" s="96" t="n"/>
      <c r="AL599" s="91" t="inlineStr">
        <is>
          <t>n/a</t>
        </is>
      </c>
      <c r="AM599" s="93" t="n"/>
      <c r="AN599" s="92" t="inlineStr">
        <is>
          <t>None</t>
        </is>
      </c>
      <c r="AO599" s="102" t="n">
        <v>0</v>
      </c>
      <c r="AP599" s="103" t="n">
        <v>0.65</v>
      </c>
      <c r="AQ599" s="102" t="n">
        <v>28</v>
      </c>
      <c r="AR599" s="91" t="inlineStr">
        <is>
          <t>N</t>
        </is>
      </c>
      <c r="AS599" s="104" t="n">
        <v>5.9</v>
      </c>
      <c r="AT599" s="92">
        <f>IF(AND(P599="52-wk high",T599&gt;=Settings!$B$7),"Y","N")</f>
        <v/>
      </c>
      <c r="AU599" s="91">
        <f>IF(AND(AD599&gt;=Settings!$B$8,M599&gt;0),"Y","N")</f>
        <v/>
      </c>
      <c r="AV599" s="91">
        <f>IF(OR(AH599&gt;Settings!$B$9,AI599&gt;Settings!$B$9),"Y","N")</f>
        <v/>
      </c>
      <c r="AW599" s="91">
        <f>IF(AJ599&lt;&gt;"Y","n/a",IF(AND(M599&gt;0,AK599&gt;Settings!$B$10),"Y","N"))</f>
        <v/>
      </c>
      <c r="AX599" s="91">
        <f>IF(AO599&gt;=Settings!$B$11,"Y","N")</f>
        <v/>
      </c>
      <c r="AY599" s="99">
        <f>(AT599="Y")+(AU599="Y")+(AV599="Y")+(AW599="Y")+(AX599="Y")</f>
        <v/>
      </c>
      <c r="AZ599" s="94">
        <f>IF(AY599=0,"None",_xlfn.TEXTJOIN(", ",TRUE(),IF(AT599="Y","Breakout",""),IF(AU599="Y","Accumulation",""),IF(AV599="Y","Institutional buying",""),IF(AW599="Y","Long buildup",""),IF(AX599="Y","Momentum leader","")))</f>
        <v/>
      </c>
      <c r="BA599" s="94">
        <f>IF(BW599="","","Passes "&amp;AY599&amp;" of 5 buy-side scans"&amp;IF(G599="Y","; RED FLAG: filter out using Red flag column",""))</f>
        <v/>
      </c>
      <c r="BB599" s="91" t="inlineStr">
        <is>
          <t>None</t>
        </is>
      </c>
      <c r="BC599" s="92" t="inlineStr">
        <is>
          <t>N</t>
        </is>
      </c>
      <c r="BD599" s="94" t="n"/>
      <c r="BE599" s="94" t="n"/>
      <c r="BF599" s="92">
        <f>IF(R599*100000&gt;=Settings!$B$5,"Y","N")</f>
        <v/>
      </c>
      <c r="BG599" s="91">
        <f>IF(F599&gt;Settings!$B$6,"Y","N")</f>
        <v/>
      </c>
      <c r="BH599" s="97" t="n">
        <v>-40.44</v>
      </c>
      <c r="BI599" s="96" t="n">
        <v>-2.82</v>
      </c>
      <c r="BJ599" s="96" t="n">
        <v>-6.37</v>
      </c>
      <c r="BK599" s="96" t="n">
        <v>-22.24</v>
      </c>
      <c r="BL599" s="96" t="n">
        <v>-3.55</v>
      </c>
      <c r="BM599" s="96" t="n">
        <v>-22.74</v>
      </c>
      <c r="BN599" s="97" t="n">
        <v>-2.88</v>
      </c>
      <c r="BO599" s="96" t="n">
        <v>-6.87</v>
      </c>
      <c r="BP599" s="96" t="n">
        <v>-10.39</v>
      </c>
      <c r="BQ599" s="96" t="n">
        <v>-13.76</v>
      </c>
      <c r="BR599" s="91" t="inlineStr">
        <is>
          <t>Stacked down</t>
        </is>
      </c>
      <c r="BS599" s="91" t="inlineStr">
        <is>
          <t>None</t>
        </is>
      </c>
      <c r="BT599" s="96" t="n">
        <v>34.5</v>
      </c>
      <c r="BU599" s="91" t="inlineStr">
        <is>
          <t>N</t>
        </is>
      </c>
      <c r="BV599" s="99">
        <f>IF(OR(BF599&lt;&gt;"Y",BG599&lt;&gt;"Y"),"",(AND(ISNUMBER(BQ599),BQ599&gt;0))+(BR599="Stacked up")+(AND(ISNUMBER(BH599),BH599&gt;=-Settings!$B$17))+(AND(ISNUMBER(BK599),ISNUMBER(BM599),BK599&gt;0,BM599&gt;0))+(AND(ISNUMBER(AQ599),AQ599&gt;=Settings!$B$18))+(AND(ISNUMBER(BT599),BT599&gt;=Settings!$B$19,BT599&lt;=Settings!$B$20))+(AND(ISNUMBER(AS599),AS599&gt;0))+(AND(ISNUMBER(T599),ISNUMBER(M599),T599&gt;=Settings!$B$21,M599&gt;0))+(AND(ISNUMBER(AD599),ISNUMBER(M599),AD599&gt;=Settings!$B$22,M599&gt;0))+(AY599&gt;=1))</f>
        <v/>
      </c>
      <c r="BW599" s="91">
        <f>IF(OR(AY599=0,BF599&lt;&gt;"Y",BG599&lt;&gt;"Y"),"",1+SUMPRODUCT(($A$6:$A$2604=A599)*($AY$6:$AY$2604&gt;0)*($BF$6:$BF$2604="Y")*($BG$6:$BG$2604="Y")*(($AY$6:$AY$2604&gt;AY599)+($AY$6:$AY$2604=AY599)*($AD$6:$AD$2604&gt;AD599))))</f>
        <v/>
      </c>
    </row>
    <row r="600" ht="23.85" customHeight="1" s="55">
      <c r="A600" s="90" t="n">
        <v>46296</v>
      </c>
      <c r="B600" s="91" t="inlineStr">
        <is>
          <t>BANCOINDIA</t>
        </is>
      </c>
      <c r="C600" s="91" t="inlineStr">
        <is>
          <t>INE213C01025</t>
        </is>
      </c>
      <c r="D600" s="91" t="inlineStr">
        <is>
          <t>Automobile and Auto Components</t>
        </is>
      </c>
      <c r="E600" s="91" t="inlineStr">
        <is>
          <t>Microcap 250</t>
        </is>
      </c>
      <c r="F600" s="93" t="n">
        <v>8437</v>
      </c>
      <c r="G600" s="92" t="inlineStr">
        <is>
          <t>N</t>
        </is>
      </c>
      <c r="H600" s="94" t="n"/>
      <c r="I600" s="91" t="inlineStr">
        <is>
          <t>N</t>
        </is>
      </c>
      <c r="J600" s="92">
        <f>IF(K600="","N","Y")</f>
        <v/>
      </c>
      <c r="K600" s="94">
        <f>_xlfn.TEXTJOIN("; ",TRUE,IF(P600="52-wk low","52-wk low",""),IF(AND(AD600&gt;=Settings!$B$12,M600&lt;0),"Distribution",""),IF(AND(AJ600="Y",M600&lt;0,AK600&lt;-Settings!$B$13),"Long unwinding",""),IF(AND(AJ600="Y",M600&lt;0,AK600&gt;Settings!$B$13),"Short buildup",""))</f>
        <v/>
      </c>
      <c r="L600" s="95" t="n">
        <v>589.85</v>
      </c>
      <c r="M600" s="96" t="n">
        <v>-2.71</v>
      </c>
      <c r="N600" s="93" t="n">
        <v>1985</v>
      </c>
      <c r="O600" s="91" t="inlineStr">
        <is>
          <t>None</t>
        </is>
      </c>
      <c r="P600" s="91" t="inlineStr">
        <is>
          <t>None</t>
        </is>
      </c>
      <c r="Q600" s="97" t="n">
        <v>0.79</v>
      </c>
      <c r="R600" s="96" t="n">
        <v>0.89</v>
      </c>
      <c r="S600" s="96" t="n">
        <v>0.89</v>
      </c>
      <c r="T600" s="96" t="n">
        <v>0.65</v>
      </c>
      <c r="U600" s="96" t="n">
        <v>0.44</v>
      </c>
      <c r="V600" s="103" t="n">
        <v>0.49</v>
      </c>
      <c r="W600" s="102" t="n">
        <v>1</v>
      </c>
      <c r="X600" s="93" t="n"/>
      <c r="Y600" s="91" t="inlineStr">
        <is>
          <t>None</t>
        </is>
      </c>
      <c r="Z600" s="99" t="n">
        <v>51.32</v>
      </c>
      <c r="AA600" s="96" t="n">
        <v>1.02</v>
      </c>
      <c r="AB600" s="96" t="n">
        <v>1.05</v>
      </c>
      <c r="AC600" s="96" t="n">
        <v>0.93</v>
      </c>
      <c r="AD600" s="96" t="n">
        <v>0.6899999999999999</v>
      </c>
      <c r="AE600" s="96" t="n">
        <v>0.55</v>
      </c>
      <c r="AF600" s="103" t="n">
        <v>1.22</v>
      </c>
      <c r="AG600" s="91" t="inlineStr">
        <is>
          <t>Normal</t>
        </is>
      </c>
      <c r="AH600" s="100" t="n">
        <v>0</v>
      </c>
      <c r="AI600" s="101" t="n">
        <v>0</v>
      </c>
      <c r="AJ600" s="92" t="inlineStr">
        <is>
          <t>N</t>
        </is>
      </c>
      <c r="AK600" s="96" t="n"/>
      <c r="AL600" s="91" t="inlineStr">
        <is>
          <t>n/a</t>
        </is>
      </c>
      <c r="AM600" s="93" t="n"/>
      <c r="AN600" s="92" t="inlineStr">
        <is>
          <t>TotalMkt MQ 50</t>
        </is>
      </c>
      <c r="AO600" s="102" t="n">
        <v>1</v>
      </c>
      <c r="AP600" s="103" t="n">
        <v>0.7</v>
      </c>
      <c r="AQ600" s="102" t="n">
        <v>37</v>
      </c>
      <c r="AR600" s="91" t="inlineStr">
        <is>
          <t>N</t>
        </is>
      </c>
      <c r="AS600" s="104" t="n">
        <v>0.5600000000000001</v>
      </c>
      <c r="AT600" s="92">
        <f>IF(AND(P600="52-wk high",T600&gt;=Settings!$B$7),"Y","N")</f>
        <v/>
      </c>
      <c r="AU600" s="91">
        <f>IF(AND(AD600&gt;=Settings!$B$8,M600&gt;0),"Y","N")</f>
        <v/>
      </c>
      <c r="AV600" s="91">
        <f>IF(OR(AH600&gt;Settings!$B$9,AI600&gt;Settings!$B$9),"Y","N")</f>
        <v/>
      </c>
      <c r="AW600" s="91">
        <f>IF(AJ600&lt;&gt;"Y","n/a",IF(AND(M600&gt;0,AK600&gt;Settings!$B$10),"Y","N"))</f>
        <v/>
      </c>
      <c r="AX600" s="91">
        <f>IF(AO600&gt;=Settings!$B$11,"Y","N")</f>
        <v/>
      </c>
      <c r="AY600" s="99">
        <f>(AT600="Y")+(AU600="Y")+(AV600="Y")+(AW600="Y")+(AX600="Y")</f>
        <v/>
      </c>
      <c r="AZ600" s="94">
        <f>IF(AY600=0,"None",_xlfn.TEXTJOIN(", ",TRUE(),IF(AT600="Y","Breakout",""),IF(AU600="Y","Accumulation",""),IF(AV600="Y","Institutional buying",""),IF(AW600="Y","Long buildup",""),IF(AX600="Y","Momentum leader","")))</f>
        <v/>
      </c>
      <c r="BA600" s="94">
        <f>IF(BW600="","","Passes "&amp;AY600&amp;" of 5 buy-side scans"&amp;IF(G600="Y","; RED FLAG: filter out using Red flag column",""))</f>
        <v/>
      </c>
      <c r="BB600" s="91" t="inlineStr">
        <is>
          <t>None</t>
        </is>
      </c>
      <c r="BC600" s="92" t="inlineStr">
        <is>
          <t>N</t>
        </is>
      </c>
      <c r="BD600" s="94" t="n"/>
      <c r="BE600" s="94" t="n"/>
      <c r="BF600" s="92">
        <f>IF(R600*100000&gt;=Settings!$B$5,"Y","N")</f>
        <v/>
      </c>
      <c r="BG600" s="91">
        <f>IF(F600&gt;Settings!$B$6,"Y","N")</f>
        <v/>
      </c>
      <c r="BH600" s="97" t="n">
        <v>-32.96</v>
      </c>
      <c r="BI600" s="96" t="n">
        <v>-2.08</v>
      </c>
      <c r="BJ600" s="96" t="n">
        <v>-4.89</v>
      </c>
      <c r="BK600" s="96" t="n">
        <v>-12.38</v>
      </c>
      <c r="BL600" s="96" t="n">
        <v>9.300000000000001</v>
      </c>
      <c r="BM600" s="96" t="n">
        <v>-31.4</v>
      </c>
      <c r="BN600" s="97" t="n">
        <v>-2.72</v>
      </c>
      <c r="BO600" s="96" t="n">
        <v>-4.8</v>
      </c>
      <c r="BP600" s="96" t="n">
        <v>-6.21</v>
      </c>
      <c r="BQ600" s="96" t="n">
        <v>-9.390000000000001</v>
      </c>
      <c r="BR600" s="91" t="inlineStr">
        <is>
          <t>Stacked down</t>
        </is>
      </c>
      <c r="BS600" s="91" t="inlineStr">
        <is>
          <t>None</t>
        </is>
      </c>
      <c r="BT600" s="96" t="n">
        <v>38.2</v>
      </c>
      <c r="BU600" s="91" t="inlineStr">
        <is>
          <t>N</t>
        </is>
      </c>
      <c r="BV600" s="99">
        <f>IF(OR(BF600&lt;&gt;"Y",BG600&lt;&gt;"Y"),"",(AND(ISNUMBER(BQ600),BQ600&gt;0))+(BR600="Stacked up")+(AND(ISNUMBER(BH600),BH600&gt;=-Settings!$B$17))+(AND(ISNUMBER(BK600),ISNUMBER(BM600),BK600&gt;0,BM600&gt;0))+(AND(ISNUMBER(AQ600),AQ600&gt;=Settings!$B$18))+(AND(ISNUMBER(BT600),BT600&gt;=Settings!$B$19,BT600&lt;=Settings!$B$20))+(AND(ISNUMBER(AS600),AS600&gt;0))+(AND(ISNUMBER(T600),ISNUMBER(M600),T600&gt;=Settings!$B$21,M600&gt;0))+(AND(ISNUMBER(AD600),ISNUMBER(M600),AD600&gt;=Settings!$B$22,M600&gt;0))+(AY600&gt;=1))</f>
        <v/>
      </c>
      <c r="BW600" s="91">
        <f>IF(OR(AY600=0,BF600&lt;&gt;"Y",BG600&lt;&gt;"Y"),"",1+SUMPRODUCT(($A$6:$A$2604=A600)*($AY$6:$AY$2604&gt;0)*($BF$6:$BF$2604="Y")*($BG$6:$BG$2604="Y")*(($AY$6:$AY$2604&gt;AY600)+($AY$6:$AY$2604=AY600)*($AD$6:$AD$2604&gt;AD600))))</f>
        <v/>
      </c>
    </row>
    <row r="601" ht="23.85" customHeight="1" s="55">
      <c r="A601" s="90" t="n">
        <v>46296</v>
      </c>
      <c r="B601" s="91" t="inlineStr">
        <is>
          <t>TIPSMUSIC</t>
        </is>
      </c>
      <c r="C601" s="91" t="inlineStr">
        <is>
          <t>INE716B01029</t>
        </is>
      </c>
      <c r="D601" s="91" t="inlineStr">
        <is>
          <t>Media Entertainment &amp; Publication</t>
        </is>
      </c>
      <c r="E601" s="91" t="inlineStr">
        <is>
          <t>Microcap 250</t>
        </is>
      </c>
      <c r="F601" s="93" t="n">
        <v>8273</v>
      </c>
      <c r="G601" s="92" t="inlineStr">
        <is>
          <t>N</t>
        </is>
      </c>
      <c r="H601" s="94" t="n"/>
      <c r="I601" s="91" t="inlineStr">
        <is>
          <t>N</t>
        </is>
      </c>
      <c r="J601" s="92">
        <f>IF(K601="","N","Y")</f>
        <v/>
      </c>
      <c r="K601" s="94">
        <f>_xlfn.TEXTJOIN("; ",TRUE,IF(P601="52-wk low","52-wk low",""),IF(AND(AD601&gt;=Settings!$B$12,M601&lt;0),"Distribution",""),IF(AND(AJ601="Y",M601&lt;0,AK601&lt;-Settings!$B$13),"Long unwinding",""),IF(AND(AJ601="Y",M601&lt;0,AK601&gt;Settings!$B$13),"Short buildup",""))</f>
        <v/>
      </c>
      <c r="L601" s="95" t="n">
        <v>644.2</v>
      </c>
      <c r="M601" s="96" t="n">
        <v>-2.07</v>
      </c>
      <c r="N601" s="93" t="n">
        <v>1685</v>
      </c>
      <c r="O601" s="91" t="inlineStr">
        <is>
          <t>None</t>
        </is>
      </c>
      <c r="P601" s="91" t="inlineStr">
        <is>
          <t>None</t>
        </is>
      </c>
      <c r="Q601" s="97" t="n">
        <v>2.45</v>
      </c>
      <c r="R601" s="96" t="n">
        <v>2.55</v>
      </c>
      <c r="S601" s="96" t="n">
        <v>0.97</v>
      </c>
      <c r="T601" s="96" t="n">
        <v>0.44</v>
      </c>
      <c r="U601" s="96" t="n">
        <v>0.55</v>
      </c>
      <c r="V601" s="103" t="n">
        <v>0.57</v>
      </c>
      <c r="W601" s="102" t="n">
        <v>0</v>
      </c>
      <c r="X601" s="93" t="n"/>
      <c r="Y601" s="91" t="inlineStr">
        <is>
          <t>None</t>
        </is>
      </c>
      <c r="Z601" s="99" t="n">
        <v>45.43</v>
      </c>
      <c r="AA601" s="96" t="n">
        <v>0.88</v>
      </c>
      <c r="AB601" s="96" t="n">
        <v>0.9399999999999999</v>
      </c>
      <c r="AC601" s="96" t="n">
        <v>0.86</v>
      </c>
      <c r="AD601" s="96" t="n">
        <v>0.72</v>
      </c>
      <c r="AE601" s="96" t="n">
        <v>0.8</v>
      </c>
      <c r="AF601" s="103" t="n">
        <v>1.61</v>
      </c>
      <c r="AG601" s="91" t="inlineStr">
        <is>
          <t>Quiet accumulation</t>
        </is>
      </c>
      <c r="AH601" s="100" t="n">
        <v>0</v>
      </c>
      <c r="AI601" s="101" t="n">
        <v>0</v>
      </c>
      <c r="AJ601" s="92" t="inlineStr">
        <is>
          <t>N</t>
        </is>
      </c>
      <c r="AK601" s="96" t="n"/>
      <c r="AL601" s="91" t="inlineStr">
        <is>
          <t>n/a</t>
        </is>
      </c>
      <c r="AM601" s="93" t="n"/>
      <c r="AN601" s="92" t="inlineStr">
        <is>
          <t>TotalMkt MQ 50</t>
        </is>
      </c>
      <c r="AO601" s="102" t="n">
        <v>1</v>
      </c>
      <c r="AP601" s="103" t="n">
        <v>1.27</v>
      </c>
      <c r="AQ601" s="102" t="n">
        <v>72</v>
      </c>
      <c r="AR601" s="91" t="inlineStr">
        <is>
          <t>N</t>
        </is>
      </c>
      <c r="AS601" s="104" t="n">
        <v>8.960000000000001</v>
      </c>
      <c r="AT601" s="92">
        <f>IF(AND(P601="52-wk high",T601&gt;=Settings!$B$7),"Y","N")</f>
        <v/>
      </c>
      <c r="AU601" s="91">
        <f>IF(AND(AD601&gt;=Settings!$B$8,M601&gt;0),"Y","N")</f>
        <v/>
      </c>
      <c r="AV601" s="91">
        <f>IF(OR(AH601&gt;Settings!$B$9,AI601&gt;Settings!$B$9),"Y","N")</f>
        <v/>
      </c>
      <c r="AW601" s="91">
        <f>IF(AJ601&lt;&gt;"Y","n/a",IF(AND(M601&gt;0,AK601&gt;Settings!$B$10),"Y","N"))</f>
        <v/>
      </c>
      <c r="AX601" s="91">
        <f>IF(AO601&gt;=Settings!$B$11,"Y","N")</f>
        <v/>
      </c>
      <c r="AY601" s="99">
        <f>(AT601="Y")+(AU601="Y")+(AV601="Y")+(AW601="Y")+(AX601="Y")</f>
        <v/>
      </c>
      <c r="AZ601" s="94">
        <f>IF(AY601=0,"None",_xlfn.TEXTJOIN(", ",TRUE(),IF(AT601="Y","Breakout",""),IF(AU601="Y","Accumulation",""),IF(AV601="Y","Institutional buying",""),IF(AW601="Y","Long buildup",""),IF(AX601="Y","Momentum leader","")))</f>
        <v/>
      </c>
      <c r="BA601" s="94">
        <f>IF(BW601="","","Passes "&amp;AY601&amp;" of 5 buy-side scans"&amp;IF(G601="Y","; RED FLAG: filter out using Red flag column",""))</f>
        <v/>
      </c>
      <c r="BB601" s="91" t="inlineStr">
        <is>
          <t>None</t>
        </is>
      </c>
      <c r="BC601" s="92" t="inlineStr">
        <is>
          <t>N</t>
        </is>
      </c>
      <c r="BD601" s="94" t="n"/>
      <c r="BE601" s="94" t="n"/>
      <c r="BF601" s="92">
        <f>IF(R601*100000&gt;=Settings!$B$5,"Y","N")</f>
        <v/>
      </c>
      <c r="BG601" s="91">
        <f>IF(F601&gt;Settings!$B$6,"Y","N")</f>
        <v/>
      </c>
      <c r="BH601" s="97" t="n">
        <v>-13.06</v>
      </c>
      <c r="BI601" s="96" t="n">
        <v>-2.7</v>
      </c>
      <c r="BJ601" s="96" t="n">
        <v>0.11</v>
      </c>
      <c r="BK601" s="96" t="n">
        <v>-2.09</v>
      </c>
      <c r="BL601" s="96" t="n">
        <v>25.18</v>
      </c>
      <c r="BM601" s="96" t="n">
        <v>11.38</v>
      </c>
      <c r="BN601" s="97" t="n">
        <v>-1.82</v>
      </c>
      <c r="BO601" s="96" t="n">
        <v>-1.97</v>
      </c>
      <c r="BP601" s="96" t="n">
        <v>-0.47</v>
      </c>
      <c r="BQ601" s="96" t="n">
        <v>3.29</v>
      </c>
      <c r="BR601" s="91" t="inlineStr">
        <is>
          <t>Mixed</t>
        </is>
      </c>
      <c r="BS601" s="91" t="inlineStr">
        <is>
          <t>None</t>
        </is>
      </c>
      <c r="BT601" s="96" t="n">
        <v>40.5</v>
      </c>
      <c r="BU601" s="91" t="inlineStr">
        <is>
          <t>N</t>
        </is>
      </c>
      <c r="BV601" s="99">
        <f>IF(OR(BF601&lt;&gt;"Y",BG601&lt;&gt;"Y"),"",(AND(ISNUMBER(BQ601),BQ601&gt;0))+(BR601="Stacked up")+(AND(ISNUMBER(BH601),BH601&gt;=-Settings!$B$17))+(AND(ISNUMBER(BK601),ISNUMBER(BM601),BK601&gt;0,BM601&gt;0))+(AND(ISNUMBER(AQ601),AQ601&gt;=Settings!$B$18))+(AND(ISNUMBER(BT601),BT601&gt;=Settings!$B$19,BT601&lt;=Settings!$B$20))+(AND(ISNUMBER(AS601),AS601&gt;0))+(AND(ISNUMBER(T601),ISNUMBER(M601),T601&gt;=Settings!$B$21,M601&gt;0))+(AND(ISNUMBER(AD601),ISNUMBER(M601),AD601&gt;=Settings!$B$22,M601&gt;0))+(AY601&gt;=1))</f>
        <v/>
      </c>
      <c r="BW601" s="91">
        <f>IF(OR(AY601=0,BF601&lt;&gt;"Y",BG601&lt;&gt;"Y"),"",1+SUMPRODUCT(($A$6:$A$2604=A601)*($AY$6:$AY$2604&gt;0)*($BF$6:$BF$2604="Y")*($BG$6:$BG$2604="Y")*(($AY$6:$AY$2604&gt;AY601)+($AY$6:$AY$2604=AY601)*($AD$6:$AD$2604&gt;AD601))))</f>
        <v/>
      </c>
    </row>
    <row r="602" ht="23.85" customHeight="1" s="55">
      <c r="A602" s="90" t="n">
        <v>46296</v>
      </c>
      <c r="B602" s="91" t="inlineStr">
        <is>
          <t>VESUVIUS</t>
        </is>
      </c>
      <c r="C602" s="91" t="inlineStr">
        <is>
          <t>INE386A01023</t>
        </is>
      </c>
      <c r="D602" s="91" t="inlineStr">
        <is>
          <t>Capital Goods</t>
        </is>
      </c>
      <c r="E602" s="91" t="inlineStr">
        <is>
          <t>Microcap 250</t>
        </is>
      </c>
      <c r="F602" s="93" t="n">
        <v>8202</v>
      </c>
      <c r="G602" s="92" t="inlineStr">
        <is>
          <t>N</t>
        </is>
      </c>
      <c r="H602" s="94" t="n"/>
      <c r="I602" s="91" t="inlineStr">
        <is>
          <t>N</t>
        </is>
      </c>
      <c r="J602" s="92">
        <f>IF(K602="","N","Y")</f>
        <v/>
      </c>
      <c r="K602" s="94">
        <f>_xlfn.TEXTJOIN("; ",TRUE,IF(P602="52-wk low","52-wk low",""),IF(AND(AD602&gt;=Settings!$B$12,M602&lt;0),"Distribution",""),IF(AND(AJ602="Y",M602&lt;0,AK602&lt;-Settings!$B$13),"Long unwinding",""),IF(AND(AJ602="Y",M602&lt;0,AK602&gt;Settings!$B$13),"Short buildup",""))</f>
        <v/>
      </c>
      <c r="L602" s="95" t="n">
        <v>404.1</v>
      </c>
      <c r="M602" s="96" t="n">
        <v>-4.74</v>
      </c>
      <c r="N602" s="93" t="n">
        <v>2443</v>
      </c>
      <c r="O602" s="91" t="inlineStr">
        <is>
          <t>None</t>
        </is>
      </c>
      <c r="P602" s="91" t="inlineStr">
        <is>
          <t>None</t>
        </is>
      </c>
      <c r="Q602" s="97" t="n">
        <v>3.06</v>
      </c>
      <c r="R602" s="96" t="n">
        <v>6.21</v>
      </c>
      <c r="S602" s="96" t="n">
        <v>0.5</v>
      </c>
      <c r="T602" s="96" t="n">
        <v>1.08</v>
      </c>
      <c r="U602" s="96" t="n">
        <v>1.65</v>
      </c>
      <c r="V602" s="103" t="n">
        <v>3.33</v>
      </c>
      <c r="W602" s="102" t="n">
        <v>8</v>
      </c>
      <c r="X602" s="93" t="n"/>
      <c r="Y602" s="91" t="inlineStr">
        <is>
          <t>None</t>
        </is>
      </c>
      <c r="Z602" s="99" t="n">
        <v>27.99</v>
      </c>
      <c r="AA602" s="96" t="n">
        <v>0.51</v>
      </c>
      <c r="AB602" s="96" t="n">
        <v>0.5</v>
      </c>
      <c r="AC602" s="96" t="n">
        <v>1.05</v>
      </c>
      <c r="AD602" s="96" t="n">
        <v>1.54</v>
      </c>
      <c r="AE602" s="96" t="n">
        <v>1.66</v>
      </c>
      <c r="AF602" s="103" t="n">
        <v>0.5</v>
      </c>
      <c r="AG602" s="91" t="inlineStr">
        <is>
          <t>Churn</t>
        </is>
      </c>
      <c r="AH602" s="100" t="n">
        <v>0</v>
      </c>
      <c r="AI602" s="101" t="n">
        <v>0</v>
      </c>
      <c r="AJ602" s="92" t="inlineStr">
        <is>
          <t>N</t>
        </is>
      </c>
      <c r="AK602" s="96" t="n"/>
      <c r="AL602" s="91" t="inlineStr">
        <is>
          <t>n/a</t>
        </is>
      </c>
      <c r="AM602" s="93" t="n"/>
      <c r="AN602" s="92" t="inlineStr">
        <is>
          <t>None</t>
        </is>
      </c>
      <c r="AO602" s="102" t="n">
        <v>0</v>
      </c>
      <c r="AP602" s="103" t="n">
        <v>0.6</v>
      </c>
      <c r="AQ602" s="102" t="n">
        <v>21</v>
      </c>
      <c r="AR602" s="91" t="inlineStr">
        <is>
          <t>N</t>
        </is>
      </c>
      <c r="AS602" s="104" t="n">
        <v>5.9</v>
      </c>
      <c r="AT602" s="92">
        <f>IF(AND(P602="52-wk high",T602&gt;=Settings!$B$7),"Y","N")</f>
        <v/>
      </c>
      <c r="AU602" s="91">
        <f>IF(AND(AD602&gt;=Settings!$B$8,M602&gt;0),"Y","N")</f>
        <v/>
      </c>
      <c r="AV602" s="91">
        <f>IF(OR(AH602&gt;Settings!$B$9,AI602&gt;Settings!$B$9),"Y","N")</f>
        <v/>
      </c>
      <c r="AW602" s="91">
        <f>IF(AJ602&lt;&gt;"Y","n/a",IF(AND(M602&gt;0,AK602&gt;Settings!$B$10),"Y","N"))</f>
        <v/>
      </c>
      <c r="AX602" s="91">
        <f>IF(AO602&gt;=Settings!$B$11,"Y","N")</f>
        <v/>
      </c>
      <c r="AY602" s="99">
        <f>(AT602="Y")+(AU602="Y")+(AV602="Y")+(AW602="Y")+(AX602="Y")</f>
        <v/>
      </c>
      <c r="AZ602" s="94">
        <f>IF(AY602=0,"None",_xlfn.TEXTJOIN(", ",TRUE(),IF(AT602="Y","Breakout",""),IF(AU602="Y","Accumulation",""),IF(AV602="Y","Institutional buying",""),IF(AW602="Y","Long buildup",""),IF(AX602="Y","Momentum leader","")))</f>
        <v/>
      </c>
      <c r="BA602" s="94">
        <f>IF(BW602="","","Passes "&amp;AY602&amp;" of 5 buy-side scans"&amp;IF(G602="Y","; RED FLAG: filter out using Red flag column",""))</f>
        <v/>
      </c>
      <c r="BB602" s="91" t="inlineStr">
        <is>
          <t>None</t>
        </is>
      </c>
      <c r="BC602" s="92" t="inlineStr">
        <is>
          <t>N</t>
        </is>
      </c>
      <c r="BD602" s="94" t="n"/>
      <c r="BE602" s="94" t="n"/>
      <c r="BF602" s="92">
        <f>IF(R602*100000&gt;=Settings!$B$5,"Y","N")</f>
        <v/>
      </c>
      <c r="BG602" s="91">
        <f>IF(F602&gt;Settings!$B$6,"Y","N")</f>
        <v/>
      </c>
      <c r="BH602" s="97" t="n">
        <v>-33.53</v>
      </c>
      <c r="BI602" s="96" t="n">
        <v>3.13</v>
      </c>
      <c r="BJ602" s="96" t="n">
        <v>-2.87</v>
      </c>
      <c r="BK602" s="96" t="n">
        <v>-13.52</v>
      </c>
      <c r="BL602" s="96" t="n">
        <v>-8.91</v>
      </c>
      <c r="BM602" s="96" t="n">
        <v>-20.47</v>
      </c>
      <c r="BN602" s="97" t="n">
        <v>-0.57</v>
      </c>
      <c r="BO602" s="96" t="n">
        <v>-4.43</v>
      </c>
      <c r="BP602" s="96" t="n">
        <v>-8.32</v>
      </c>
      <c r="BQ602" s="96" t="n">
        <v>-12.08</v>
      </c>
      <c r="BR602" s="91" t="inlineStr">
        <is>
          <t>Stacked down</t>
        </is>
      </c>
      <c r="BS602" s="91" t="inlineStr">
        <is>
          <t>None</t>
        </is>
      </c>
      <c r="BT602" s="96" t="n">
        <v>49.5</v>
      </c>
      <c r="BU602" s="91" t="inlineStr">
        <is>
          <t>N</t>
        </is>
      </c>
      <c r="BV602" s="99">
        <f>IF(OR(BF602&lt;&gt;"Y",BG602&lt;&gt;"Y"),"",(AND(ISNUMBER(BQ602),BQ602&gt;0))+(BR602="Stacked up")+(AND(ISNUMBER(BH602),BH602&gt;=-Settings!$B$17))+(AND(ISNUMBER(BK602),ISNUMBER(BM602),BK602&gt;0,BM602&gt;0))+(AND(ISNUMBER(AQ602),AQ602&gt;=Settings!$B$18))+(AND(ISNUMBER(BT602),BT602&gt;=Settings!$B$19,BT602&lt;=Settings!$B$20))+(AND(ISNUMBER(AS602),AS602&gt;0))+(AND(ISNUMBER(T602),ISNUMBER(M602),T602&gt;=Settings!$B$21,M602&gt;0))+(AND(ISNUMBER(AD602),ISNUMBER(M602),AD602&gt;=Settings!$B$22,M602&gt;0))+(AY602&gt;=1))</f>
        <v/>
      </c>
      <c r="BW602" s="91">
        <f>IF(OR(AY602=0,BF602&lt;&gt;"Y",BG602&lt;&gt;"Y"),"",1+SUMPRODUCT(($A$6:$A$2604=A602)*($AY$6:$AY$2604&gt;0)*($BF$6:$BF$2604="Y")*($BG$6:$BG$2604="Y")*(($AY$6:$AY$2604&gt;AY602)+($AY$6:$AY$2604=AY602)*($AD$6:$AD$2604&gt;AD602))))</f>
        <v/>
      </c>
    </row>
    <row r="603" ht="23.85" customHeight="1" s="55">
      <c r="A603" s="90" t="n">
        <v>46296</v>
      </c>
      <c r="B603" s="91" t="inlineStr">
        <is>
          <t>MIDHANI</t>
        </is>
      </c>
      <c r="C603" s="91" t="inlineStr">
        <is>
          <t>INE099Z01011</t>
        </is>
      </c>
      <c r="D603" s="91" t="inlineStr">
        <is>
          <t>Capital Goods</t>
        </is>
      </c>
      <c r="E603" s="91" t="inlineStr">
        <is>
          <t>Microcap 250</t>
        </is>
      </c>
      <c r="F603" s="93" t="n">
        <v>8123</v>
      </c>
      <c r="G603" s="92" t="inlineStr">
        <is>
          <t>N</t>
        </is>
      </c>
      <c r="H603" s="94" t="n"/>
      <c r="I603" s="91" t="inlineStr">
        <is>
          <t>N</t>
        </is>
      </c>
      <c r="J603" s="92">
        <f>IF(K603="","N","Y")</f>
        <v/>
      </c>
      <c r="K603" s="94">
        <f>_xlfn.TEXTJOIN("; ",TRUE,IF(P603="52-wk low","52-wk low",""),IF(AND(AD603&gt;=Settings!$B$12,M603&lt;0),"Distribution",""),IF(AND(AJ603="Y",M603&lt;0,AK603&lt;-Settings!$B$13),"Long unwinding",""),IF(AND(AJ603="Y",M603&lt;0,AK603&gt;Settings!$B$13),"Short buildup",""))</f>
        <v/>
      </c>
      <c r="L603" s="95" t="n">
        <v>433.6</v>
      </c>
      <c r="M603" s="96" t="n">
        <v>-0.93</v>
      </c>
      <c r="N603" s="93" t="n">
        <v>1002</v>
      </c>
      <c r="O603" s="91" t="inlineStr">
        <is>
          <t>None</t>
        </is>
      </c>
      <c r="P603" s="91" t="inlineStr">
        <is>
          <t>None</t>
        </is>
      </c>
      <c r="Q603" s="97" t="n">
        <v>8.359999999999999</v>
      </c>
      <c r="R603" s="96" t="n">
        <v>31.44</v>
      </c>
      <c r="S603" s="96" t="n">
        <v>0.27</v>
      </c>
      <c r="T603" s="96" t="n">
        <v>0.4</v>
      </c>
      <c r="U603" s="96" t="n">
        <v>0.51</v>
      </c>
      <c r="V603" s="103" t="n">
        <v>1.93</v>
      </c>
      <c r="W603" s="102" t="n">
        <v>2</v>
      </c>
      <c r="X603" s="93" t="n"/>
      <c r="Y603" s="91" t="inlineStr">
        <is>
          <t>None</t>
        </is>
      </c>
      <c r="Z603" s="99" t="n">
        <v>37.25</v>
      </c>
      <c r="AA603" s="96" t="n">
        <v>1.05</v>
      </c>
      <c r="AB603" s="96" t="n">
        <v>0.95</v>
      </c>
      <c r="AC603" s="96" t="n">
        <v>0.51</v>
      </c>
      <c r="AD603" s="96" t="n">
        <v>0.68</v>
      </c>
      <c r="AE603" s="96" t="n">
        <v>0.71</v>
      </c>
      <c r="AF603" s="103" t="n">
        <v>0.73</v>
      </c>
      <c r="AG603" s="91" t="inlineStr">
        <is>
          <t>Drying up</t>
        </is>
      </c>
      <c r="AH603" s="100" t="n">
        <v>0</v>
      </c>
      <c r="AI603" s="101" t="n">
        <v>0</v>
      </c>
      <c r="AJ603" s="92" t="inlineStr">
        <is>
          <t>N</t>
        </is>
      </c>
      <c r="AK603" s="96" t="n"/>
      <c r="AL603" s="91" t="inlineStr">
        <is>
          <t>n/a</t>
        </is>
      </c>
      <c r="AM603" s="93" t="n"/>
      <c r="AN603" s="92" t="inlineStr">
        <is>
          <t>None</t>
        </is>
      </c>
      <c r="AO603" s="102" t="n">
        <v>0</v>
      </c>
      <c r="AP603" s="103" t="n">
        <v>1.5</v>
      </c>
      <c r="AQ603" s="102" t="n">
        <v>79</v>
      </c>
      <c r="AR603" s="91" t="inlineStr">
        <is>
          <t>N</t>
        </is>
      </c>
      <c r="AS603" s="104" t="n">
        <v>5.9</v>
      </c>
      <c r="AT603" s="92">
        <f>IF(AND(P603="52-wk high",T603&gt;=Settings!$B$7),"Y","N")</f>
        <v/>
      </c>
      <c r="AU603" s="91">
        <f>IF(AND(AD603&gt;=Settings!$B$8,M603&gt;0),"Y","N")</f>
        <v/>
      </c>
      <c r="AV603" s="91">
        <f>IF(OR(AH603&gt;Settings!$B$9,AI603&gt;Settings!$B$9),"Y","N")</f>
        <v/>
      </c>
      <c r="AW603" s="91">
        <f>IF(AJ603&lt;&gt;"Y","n/a",IF(AND(M603&gt;0,AK603&gt;Settings!$B$10),"Y","N"))</f>
        <v/>
      </c>
      <c r="AX603" s="91">
        <f>IF(AO603&gt;=Settings!$B$11,"Y","N")</f>
        <v/>
      </c>
      <c r="AY603" s="99">
        <f>(AT603="Y")+(AU603="Y")+(AV603="Y")+(AW603="Y")+(AX603="Y")</f>
        <v/>
      </c>
      <c r="AZ603" s="94">
        <f>IF(AY603=0,"None",_xlfn.TEXTJOIN(", ",TRUE(),IF(AT603="Y","Breakout",""),IF(AU603="Y","Accumulation",""),IF(AV603="Y","Institutional buying",""),IF(AW603="Y","Long buildup",""),IF(AX603="Y","Momentum leader","")))</f>
        <v/>
      </c>
      <c r="BA603" s="94">
        <f>IF(BW603="","","Passes "&amp;AY603&amp;" of 5 buy-side scans"&amp;IF(G603="Y","; RED FLAG: filter out using Red flag column",""))</f>
        <v/>
      </c>
      <c r="BB603" s="91" t="inlineStr">
        <is>
          <t>None</t>
        </is>
      </c>
      <c r="BC603" s="92" t="inlineStr">
        <is>
          <t>Y</t>
        </is>
      </c>
      <c r="BD603" s="94" t="inlineStr">
        <is>
          <t>PE &gt; 50</t>
        </is>
      </c>
      <c r="BE603" s="94" t="n"/>
      <c r="BF603" s="92">
        <f>IF(R603*100000&gt;=Settings!$B$5,"Y","N")</f>
        <v/>
      </c>
      <c r="BG603" s="91">
        <f>IF(F603&gt;Settings!$B$6,"Y","N")</f>
        <v/>
      </c>
      <c r="BH603" s="97" t="n">
        <v>-10.12</v>
      </c>
      <c r="BI603" s="96" t="n">
        <v>6.56</v>
      </c>
      <c r="BJ603" s="96" t="n">
        <v>3.87</v>
      </c>
      <c r="BK603" s="96" t="n">
        <v>2.62</v>
      </c>
      <c r="BL603" s="96" t="n">
        <v>49.98</v>
      </c>
      <c r="BM603" s="96" t="n">
        <v>13.24</v>
      </c>
      <c r="BN603" s="97" t="n">
        <v>2.7</v>
      </c>
      <c r="BO603" s="96" t="n">
        <v>3.16</v>
      </c>
      <c r="BP603" s="96" t="n">
        <v>5.33</v>
      </c>
      <c r="BQ603" s="96" t="n">
        <v>8.91</v>
      </c>
      <c r="BR603" s="91" t="inlineStr">
        <is>
          <t>Stacked up</t>
        </is>
      </c>
      <c r="BS603" s="91" t="inlineStr">
        <is>
          <t>None</t>
        </is>
      </c>
      <c r="BT603" s="96" t="n">
        <v>58.2</v>
      </c>
      <c r="BU603" s="91" t="inlineStr">
        <is>
          <t>N</t>
        </is>
      </c>
      <c r="BV603" s="99">
        <f>IF(OR(BF603&lt;&gt;"Y",BG603&lt;&gt;"Y"),"",(AND(ISNUMBER(BQ603),BQ603&gt;0))+(BR603="Stacked up")+(AND(ISNUMBER(BH603),BH603&gt;=-Settings!$B$17))+(AND(ISNUMBER(BK603),ISNUMBER(BM603),BK603&gt;0,BM603&gt;0))+(AND(ISNUMBER(AQ603),AQ603&gt;=Settings!$B$18))+(AND(ISNUMBER(BT603),BT603&gt;=Settings!$B$19,BT603&lt;=Settings!$B$20))+(AND(ISNUMBER(AS603),AS603&gt;0))+(AND(ISNUMBER(T603),ISNUMBER(M603),T603&gt;=Settings!$B$21,M603&gt;0))+(AND(ISNUMBER(AD603),ISNUMBER(M603),AD603&gt;=Settings!$B$22,M603&gt;0))+(AY603&gt;=1))</f>
        <v/>
      </c>
      <c r="BW603" s="91">
        <f>IF(OR(AY603=0,BF603&lt;&gt;"Y",BG603&lt;&gt;"Y"),"",1+SUMPRODUCT(($A$6:$A$2604=A603)*($AY$6:$AY$2604&gt;0)*($BF$6:$BF$2604="Y")*($BG$6:$BG$2604="Y")*(($AY$6:$AY$2604&gt;AY603)+($AY$6:$AY$2604=AY603)*($AD$6:$AD$2604&gt;AD603))))</f>
        <v/>
      </c>
    </row>
    <row r="604" ht="23.85" customHeight="1" s="55">
      <c r="A604" s="90" t="n">
        <v>46296</v>
      </c>
      <c r="B604" s="91" t="inlineStr">
        <is>
          <t>EBGNG</t>
        </is>
      </c>
      <c r="C604" s="91" t="inlineStr">
        <is>
          <t>INE18JU01028</t>
        </is>
      </c>
      <c r="D604" s="91" t="inlineStr">
        <is>
          <t>Information Technology</t>
        </is>
      </c>
      <c r="E604" s="91" t="inlineStr">
        <is>
          <t>Microcap 250</t>
        </is>
      </c>
      <c r="F604" s="93" t="n">
        <v>8034</v>
      </c>
      <c r="G604" s="92" t="inlineStr">
        <is>
          <t>N</t>
        </is>
      </c>
      <c r="H604" s="94" t="n"/>
      <c r="I604" s="91" t="inlineStr">
        <is>
          <t>N</t>
        </is>
      </c>
      <c r="J604" s="92">
        <f>IF(K604="","N","Y")</f>
        <v/>
      </c>
      <c r="K604" s="94">
        <f>_xlfn.TEXTJOIN("; ",TRUE,IF(P604="52-wk low","52-wk low",""),IF(AND(AD604&gt;=Settings!$B$12,M604&lt;0),"Distribution",""),IF(AND(AJ604="Y",M604&lt;0,AK604&lt;-Settings!$B$13),"Long unwinding",""),IF(AND(AJ604="Y",M604&lt;0,AK604&gt;Settings!$B$13),"Short buildup",""))</f>
        <v/>
      </c>
      <c r="L604" s="95" t="n">
        <v>704.7</v>
      </c>
      <c r="M604" s="96" t="n">
        <v>2.61</v>
      </c>
      <c r="N604" s="93" t="n">
        <v>148</v>
      </c>
      <c r="O604" s="91" t="inlineStr">
        <is>
          <t>None</t>
        </is>
      </c>
      <c r="P604" s="91" t="inlineStr">
        <is>
          <t>None</t>
        </is>
      </c>
      <c r="Q604" s="97" t="n">
        <v>8.92</v>
      </c>
      <c r="R604" s="96" t="n">
        <v>8.93</v>
      </c>
      <c r="S604" s="96" t="n">
        <v>0.98</v>
      </c>
      <c r="T604" s="96" t="n">
        <v>1.17</v>
      </c>
      <c r="U604" s="96" t="n">
        <v>1.2</v>
      </c>
      <c r="V604" s="103" t="n">
        <v>1.19</v>
      </c>
      <c r="W604" s="102" t="n">
        <v>9</v>
      </c>
      <c r="X604" s="93" t="n"/>
      <c r="Y604" s="91" t="inlineStr">
        <is>
          <t>None</t>
        </is>
      </c>
      <c r="Z604" s="99" t="n">
        <v>39.74</v>
      </c>
      <c r="AA604" s="96" t="n">
        <v>1.05</v>
      </c>
      <c r="AB604" s="96" t="n">
        <v>0.89</v>
      </c>
      <c r="AC604" s="96" t="n">
        <v>1.08</v>
      </c>
      <c r="AD604" s="96" t="n">
        <v>1.13</v>
      </c>
      <c r="AE604" s="96" t="n">
        <v>1.14</v>
      </c>
      <c r="AF604" s="103" t="n">
        <v>0.88</v>
      </c>
      <c r="AG604" s="91" t="inlineStr">
        <is>
          <t>Normal</t>
        </is>
      </c>
      <c r="AH604" s="100" t="n">
        <v>0</v>
      </c>
      <c r="AI604" s="101" t="n">
        <v>0</v>
      </c>
      <c r="AJ604" s="92" t="inlineStr">
        <is>
          <t>N</t>
        </is>
      </c>
      <c r="AK604" s="96" t="n"/>
      <c r="AL604" s="91" t="inlineStr">
        <is>
          <t>n/a</t>
        </is>
      </c>
      <c r="AM604" s="93" t="n"/>
      <c r="AN604" s="92" t="inlineStr">
        <is>
          <t>None</t>
        </is>
      </c>
      <c r="AO604" s="102" t="n">
        <v>0</v>
      </c>
      <c r="AP604" s="103" t="n">
        <v>2.59</v>
      </c>
      <c r="AQ604" s="102" t="n">
        <v>94</v>
      </c>
      <c r="AR604" s="91" t="inlineStr">
        <is>
          <t>N</t>
        </is>
      </c>
      <c r="AS604" s="104" t="n">
        <v>-0.75</v>
      </c>
      <c r="AT604" s="92">
        <f>IF(AND(P604="52-wk high",T604&gt;=Settings!$B$7),"Y","N")</f>
        <v/>
      </c>
      <c r="AU604" s="91">
        <f>IF(AND(AD604&gt;=Settings!$B$8,M604&gt;0),"Y","N")</f>
        <v/>
      </c>
      <c r="AV604" s="91">
        <f>IF(OR(AH604&gt;Settings!$B$9,AI604&gt;Settings!$B$9),"Y","N")</f>
        <v/>
      </c>
      <c r="AW604" s="91">
        <f>IF(AJ604&lt;&gt;"Y","n/a",IF(AND(M604&gt;0,AK604&gt;Settings!$B$10),"Y","N"))</f>
        <v/>
      </c>
      <c r="AX604" s="91">
        <f>IF(AO604&gt;=Settings!$B$11,"Y","N")</f>
        <v/>
      </c>
      <c r="AY604" s="99">
        <f>(AT604="Y")+(AU604="Y")+(AV604="Y")+(AW604="Y")+(AX604="Y")</f>
        <v/>
      </c>
      <c r="AZ604" s="94">
        <f>IF(AY604=0,"None",_xlfn.TEXTJOIN(", ",TRUE(),IF(AT604="Y","Breakout",""),IF(AU604="Y","Accumulation",""),IF(AV604="Y","Institutional buying",""),IF(AW604="Y","Long buildup",""),IF(AX604="Y","Momentum leader","")))</f>
        <v/>
      </c>
      <c r="BA604" s="94">
        <f>IF(BW604="","","Passes "&amp;AY604&amp;" of 5 buy-side scans"&amp;IF(G604="Y","; RED FLAG: filter out using Red flag column",""))</f>
        <v/>
      </c>
      <c r="BB604" s="91" t="inlineStr">
        <is>
          <t>None</t>
        </is>
      </c>
      <c r="BC604" s="92" t="inlineStr">
        <is>
          <t>Y</t>
        </is>
      </c>
      <c r="BD604" s="94" t="inlineStr">
        <is>
          <t>PE &gt; 50; &gt;75% move in 6 months; &gt;100% move in 365 days; High-low range &gt;100% in 6 months</t>
        </is>
      </c>
      <c r="BE604" s="94" t="n"/>
      <c r="BF604" s="92">
        <f>IF(R604*100000&gt;=Settings!$B$5,"Y","N")</f>
        <v/>
      </c>
      <c r="BG604" s="91">
        <f>IF(F604&gt;Settings!$B$6,"Y","N")</f>
        <v/>
      </c>
      <c r="BH604" s="97" t="n">
        <v>-3.47</v>
      </c>
      <c r="BI604" s="96" t="n">
        <v>4.15</v>
      </c>
      <c r="BJ604" s="96" t="n">
        <v>8.33</v>
      </c>
      <c r="BK604" s="96" t="n">
        <v>7.31</v>
      </c>
      <c r="BL604" s="96" t="n">
        <v>94.37</v>
      </c>
      <c r="BM604" s="96" t="n">
        <v>100.17</v>
      </c>
      <c r="BN604" s="97" t="n">
        <v>5.49</v>
      </c>
      <c r="BO604" s="96" t="n">
        <v>12.71</v>
      </c>
      <c r="BP604" s="96" t="n">
        <v>24</v>
      </c>
      <c r="BQ604" s="96" t="n">
        <v>41.72</v>
      </c>
      <c r="BR604" s="91" t="inlineStr">
        <is>
          <t>Stacked up</t>
        </is>
      </c>
      <c r="BS604" s="91" t="inlineStr">
        <is>
          <t>None</t>
        </is>
      </c>
      <c r="BT604" s="96" t="n">
        <v>63.1</v>
      </c>
      <c r="BU604" s="91" t="inlineStr">
        <is>
          <t>N</t>
        </is>
      </c>
      <c r="BV604" s="99">
        <f>IF(OR(BF604&lt;&gt;"Y",BG604&lt;&gt;"Y"),"",(AND(ISNUMBER(BQ604),BQ604&gt;0))+(BR604="Stacked up")+(AND(ISNUMBER(BH604),BH604&gt;=-Settings!$B$17))+(AND(ISNUMBER(BK604),ISNUMBER(BM604),BK604&gt;0,BM604&gt;0))+(AND(ISNUMBER(AQ604),AQ604&gt;=Settings!$B$18))+(AND(ISNUMBER(BT604),BT604&gt;=Settings!$B$19,BT604&lt;=Settings!$B$20))+(AND(ISNUMBER(AS604),AS604&gt;0))+(AND(ISNUMBER(T604),ISNUMBER(M604),T604&gt;=Settings!$B$21,M604&gt;0))+(AND(ISNUMBER(AD604),ISNUMBER(M604),AD604&gt;=Settings!$B$22,M604&gt;0))+(AY604&gt;=1))</f>
        <v/>
      </c>
      <c r="BW604" s="91">
        <f>IF(OR(AY604=0,BF604&lt;&gt;"Y",BG604&lt;&gt;"Y"),"",1+SUMPRODUCT(($A$6:$A$2604=A604)*($AY$6:$AY$2604&gt;0)*($BF$6:$BF$2604="Y")*($BG$6:$BG$2604="Y")*(($AY$6:$AY$2604&gt;AY604)+($AY$6:$AY$2604=AY604)*($AD$6:$AD$2604&gt;AD604))))</f>
        <v/>
      </c>
    </row>
    <row r="605" ht="23.85" customHeight="1" s="55">
      <c r="A605" s="90" t="n">
        <v>46296</v>
      </c>
      <c r="B605" s="91" t="inlineStr">
        <is>
          <t>GPPL</t>
        </is>
      </c>
      <c r="C605" s="91" t="inlineStr">
        <is>
          <t>INE517F01014</t>
        </is>
      </c>
      <c r="D605" s="91" t="inlineStr">
        <is>
          <t>Services</t>
        </is>
      </c>
      <c r="E605" s="91" t="inlineStr">
        <is>
          <t>Microcap 250</t>
        </is>
      </c>
      <c r="F605" s="93" t="n">
        <v>8019</v>
      </c>
      <c r="G605" s="92" t="inlineStr">
        <is>
          <t>N</t>
        </is>
      </c>
      <c r="H605" s="94" t="n"/>
      <c r="I605" s="91" t="inlineStr">
        <is>
          <t>N</t>
        </is>
      </c>
      <c r="J605" s="92">
        <f>IF(K605="","N","Y")</f>
        <v/>
      </c>
      <c r="K605" s="94">
        <f>_xlfn.TEXTJOIN("; ",TRUE,IF(P605="52-wk low","52-wk low",""),IF(AND(AD605&gt;=Settings!$B$12,M605&lt;0),"Distribution",""),IF(AND(AJ605="Y",M605&lt;0,AK605&lt;-Settings!$B$13),"Long unwinding",""),IF(AND(AJ605="Y",M605&lt;0,AK605&gt;Settings!$B$13),"Short buildup",""))</f>
        <v/>
      </c>
      <c r="L605" s="95" t="n">
        <v>165.88</v>
      </c>
      <c r="M605" s="96" t="n">
        <v>-0.52</v>
      </c>
      <c r="N605" s="93" t="n">
        <v>802</v>
      </c>
      <c r="O605" s="91" t="inlineStr">
        <is>
          <t>None</t>
        </is>
      </c>
      <c r="P605" s="91" t="inlineStr">
        <is>
          <t>None</t>
        </is>
      </c>
      <c r="Q605" s="97" t="n">
        <v>19.97</v>
      </c>
      <c r="R605" s="96" t="n">
        <v>14.61</v>
      </c>
      <c r="S605" s="96" t="n">
        <v>1.36</v>
      </c>
      <c r="T605" s="96" t="n">
        <v>1.07</v>
      </c>
      <c r="U605" s="96" t="n">
        <v>1.18</v>
      </c>
      <c r="V605" s="103" t="n">
        <v>0.85</v>
      </c>
      <c r="W605" s="102" t="n">
        <v>3</v>
      </c>
      <c r="X605" s="93" t="n">
        <v>262</v>
      </c>
      <c r="Y605" s="91" t="inlineStr">
        <is>
          <t>None</t>
        </is>
      </c>
      <c r="Z605" s="99" t="n">
        <v>36</v>
      </c>
      <c r="AA605" s="96" t="n">
        <v>0.66</v>
      </c>
      <c r="AB605" s="96" t="n">
        <v>0.65</v>
      </c>
      <c r="AC605" s="96" t="n">
        <v>0.92</v>
      </c>
      <c r="AD605" s="96" t="n">
        <v>0.77</v>
      </c>
      <c r="AE605" s="96" t="n">
        <v>0.8100000000000001</v>
      </c>
      <c r="AF605" s="103" t="n">
        <v>1</v>
      </c>
      <c r="AG605" s="91" t="inlineStr">
        <is>
          <t>Normal</t>
        </is>
      </c>
      <c r="AH605" s="100" t="n">
        <v>0</v>
      </c>
      <c r="AI605" s="101" t="n">
        <v>0</v>
      </c>
      <c r="AJ605" s="92" t="inlineStr">
        <is>
          <t>N</t>
        </is>
      </c>
      <c r="AK605" s="96" t="n"/>
      <c r="AL605" s="91" t="inlineStr">
        <is>
          <t>n/a</t>
        </is>
      </c>
      <c r="AM605" s="93" t="n"/>
      <c r="AN605" s="92" t="inlineStr">
        <is>
          <t>None</t>
        </is>
      </c>
      <c r="AO605" s="102" t="n">
        <v>0</v>
      </c>
      <c r="AP605" s="103" t="n">
        <v>1.09</v>
      </c>
      <c r="AQ605" s="102" t="n">
        <v>66</v>
      </c>
      <c r="AR605" s="91" t="inlineStr">
        <is>
          <t>N</t>
        </is>
      </c>
      <c r="AS605" s="104" t="n">
        <v>5.23</v>
      </c>
      <c r="AT605" s="92">
        <f>IF(AND(P605="52-wk high",T605&gt;=Settings!$B$7),"Y","N")</f>
        <v/>
      </c>
      <c r="AU605" s="91">
        <f>IF(AND(AD605&gt;=Settings!$B$8,M605&gt;0),"Y","N")</f>
        <v/>
      </c>
      <c r="AV605" s="91">
        <f>IF(OR(AH605&gt;Settings!$B$9,AI605&gt;Settings!$B$9),"Y","N")</f>
        <v/>
      </c>
      <c r="AW605" s="91">
        <f>IF(AJ605&lt;&gt;"Y","n/a",IF(AND(M605&gt;0,AK605&gt;Settings!$B$10),"Y","N"))</f>
        <v/>
      </c>
      <c r="AX605" s="91">
        <f>IF(AO605&gt;=Settings!$B$11,"Y","N")</f>
        <v/>
      </c>
      <c r="AY605" s="99">
        <f>(AT605="Y")+(AU605="Y")+(AV605="Y")+(AW605="Y")+(AX605="Y")</f>
        <v/>
      </c>
      <c r="AZ605" s="94">
        <f>IF(AY605=0,"None",_xlfn.TEXTJOIN(", ",TRUE(),IF(AT605="Y","Breakout",""),IF(AU605="Y","Accumulation",""),IF(AV605="Y","Institutional buying",""),IF(AW605="Y","Long buildup",""),IF(AX605="Y","Momentum leader","")))</f>
        <v/>
      </c>
      <c r="BA605" s="94">
        <f>IF(BW605="","","Passes "&amp;AY605&amp;" of 5 buy-side scans"&amp;IF(G605="Y","; RED FLAG: filter out using Red flag column",""))</f>
        <v/>
      </c>
      <c r="BB605" s="91" t="inlineStr">
        <is>
          <t>None</t>
        </is>
      </c>
      <c r="BC605" s="92" t="inlineStr">
        <is>
          <t>N</t>
        </is>
      </c>
      <c r="BD605" s="94" t="n"/>
      <c r="BE605" s="94" t="n"/>
      <c r="BF605" s="92">
        <f>IF(R605*100000&gt;=Settings!$B$5,"Y","N")</f>
        <v/>
      </c>
      <c r="BG605" s="91">
        <f>IF(F605&gt;Settings!$B$6,"Y","N")</f>
        <v/>
      </c>
      <c r="BH605" s="97" t="n">
        <v>-17.1</v>
      </c>
      <c r="BI605" s="96" t="n">
        <v>1.6</v>
      </c>
      <c r="BJ605" s="96" t="n">
        <v>-1.86</v>
      </c>
      <c r="BK605" s="96" t="n">
        <v>9.18</v>
      </c>
      <c r="BL605" s="96" t="n">
        <v>13.08</v>
      </c>
      <c r="BM605" s="96" t="n">
        <v>4.58</v>
      </c>
      <c r="BN605" s="97" t="n">
        <v>1.83</v>
      </c>
      <c r="BO605" s="96" t="n">
        <v>3.35</v>
      </c>
      <c r="BP605" s="96" t="n">
        <v>4.21</v>
      </c>
      <c r="BQ605" s="96" t="n">
        <v>3.89</v>
      </c>
      <c r="BR605" s="91" t="inlineStr">
        <is>
          <t>Mixed</t>
        </is>
      </c>
      <c r="BS605" s="91" t="inlineStr">
        <is>
          <t>None</t>
        </is>
      </c>
      <c r="BT605" s="96" t="n">
        <v>59.4</v>
      </c>
      <c r="BU605" s="91" t="inlineStr">
        <is>
          <t>N</t>
        </is>
      </c>
      <c r="BV605" s="99">
        <f>IF(OR(BF605&lt;&gt;"Y",BG605&lt;&gt;"Y"),"",(AND(ISNUMBER(BQ605),BQ605&gt;0))+(BR605="Stacked up")+(AND(ISNUMBER(BH605),BH605&gt;=-Settings!$B$17))+(AND(ISNUMBER(BK605),ISNUMBER(BM605),BK605&gt;0,BM605&gt;0))+(AND(ISNUMBER(AQ605),AQ605&gt;=Settings!$B$18))+(AND(ISNUMBER(BT605),BT605&gt;=Settings!$B$19,BT605&lt;=Settings!$B$20))+(AND(ISNUMBER(AS605),AS605&gt;0))+(AND(ISNUMBER(T605),ISNUMBER(M605),T605&gt;=Settings!$B$21,M605&gt;0))+(AND(ISNUMBER(AD605),ISNUMBER(M605),AD605&gt;=Settings!$B$22,M605&gt;0))+(AY605&gt;=1))</f>
        <v/>
      </c>
      <c r="BW605" s="91">
        <f>IF(OR(AY605=0,BF605&lt;&gt;"Y",BG605&lt;&gt;"Y"),"",1+SUMPRODUCT(($A$6:$A$2604=A605)*($AY$6:$AY$2604&gt;0)*($BF$6:$BF$2604="Y")*($BG$6:$BG$2604="Y")*(($AY$6:$AY$2604&gt;AY605)+($AY$6:$AY$2604=AY605)*($AD$6:$AD$2604&gt;AD605))))</f>
        <v/>
      </c>
    </row>
    <row r="606" ht="23.85" customHeight="1" s="55">
      <c r="A606" s="90" t="n">
        <v>46296</v>
      </c>
      <c r="B606" s="91" t="inlineStr">
        <is>
          <t>GMRP&amp;UI</t>
        </is>
      </c>
      <c r="C606" s="91" t="inlineStr">
        <is>
          <t>INE0CU601026</t>
        </is>
      </c>
      <c r="D606" s="91" t="inlineStr">
        <is>
          <t>Power</t>
        </is>
      </c>
      <c r="E606" s="91" t="inlineStr">
        <is>
          <t>Microcap 250</t>
        </is>
      </c>
      <c r="F606" s="93" t="n">
        <v>7956</v>
      </c>
      <c r="G606" s="92" t="inlineStr">
        <is>
          <t>N</t>
        </is>
      </c>
      <c r="H606" s="94" t="n"/>
      <c r="I606" s="91" t="inlineStr">
        <is>
          <t>N</t>
        </is>
      </c>
      <c r="J606" s="92">
        <f>IF(K606="","N","Y")</f>
        <v/>
      </c>
      <c r="K606" s="94">
        <f>_xlfn.TEXTJOIN("; ",TRUE,IF(P606="52-wk low","52-wk low",""),IF(AND(AD606&gt;=Settings!$B$12,M606&lt;0),"Distribution",""),IF(AND(AJ606="Y",M606&lt;0,AK606&lt;-Settings!$B$13),"Long unwinding",""),IF(AND(AJ606="Y",M606&lt;0,AK606&gt;Settings!$B$13),"Short buildup",""))</f>
        <v/>
      </c>
      <c r="L606" s="95" t="n">
        <v>101.87</v>
      </c>
      <c r="M606" s="96" t="n">
        <v>-3.33</v>
      </c>
      <c r="N606" s="93" t="n">
        <v>2177</v>
      </c>
      <c r="O606" s="91" t="inlineStr">
        <is>
          <t>None</t>
        </is>
      </c>
      <c r="P606" s="91" t="inlineStr">
        <is>
          <t>None</t>
        </is>
      </c>
      <c r="Q606" s="97" t="n">
        <v>17.01</v>
      </c>
      <c r="R606" s="96" t="n">
        <v>17.7</v>
      </c>
      <c r="S606" s="96" t="n">
        <v>0.95</v>
      </c>
      <c r="T606" s="96" t="n">
        <v>1.18</v>
      </c>
      <c r="U606" s="96" t="n">
        <v>1.06</v>
      </c>
      <c r="V606" s="103" t="n">
        <v>1.1</v>
      </c>
      <c r="W606" s="102" t="n">
        <v>8</v>
      </c>
      <c r="X606" s="93" t="n"/>
      <c r="Y606" s="91" t="inlineStr">
        <is>
          <t>None</t>
        </is>
      </c>
      <c r="Z606" s="99" t="n">
        <v>38.23</v>
      </c>
      <c r="AA606" s="96" t="n">
        <v>0.82</v>
      </c>
      <c r="AB606" s="96" t="n">
        <v>0.78</v>
      </c>
      <c r="AC606" s="96" t="n">
        <v>0.79</v>
      </c>
      <c r="AD606" s="96" t="n">
        <v>0.95</v>
      </c>
      <c r="AE606" s="96" t="n">
        <v>0.85</v>
      </c>
      <c r="AF606" s="103" t="n">
        <v>0.95</v>
      </c>
      <c r="AG606" s="91" t="inlineStr">
        <is>
          <t>Normal</t>
        </is>
      </c>
      <c r="AH606" s="100" t="n">
        <v>0</v>
      </c>
      <c r="AI606" s="101" t="n">
        <v>0</v>
      </c>
      <c r="AJ606" s="92" t="inlineStr">
        <is>
          <t>N</t>
        </is>
      </c>
      <c r="AK606" s="96" t="n"/>
      <c r="AL606" s="91" t="inlineStr">
        <is>
          <t>n/a</t>
        </is>
      </c>
      <c r="AM606" s="93" t="n"/>
      <c r="AN606" s="92" t="inlineStr">
        <is>
          <t>None</t>
        </is>
      </c>
      <c r="AO606" s="102" t="n">
        <v>0</v>
      </c>
      <c r="AP606" s="103" t="n">
        <v>0.77</v>
      </c>
      <c r="AQ606" s="102" t="n">
        <v>46</v>
      </c>
      <c r="AR606" s="91" t="inlineStr">
        <is>
          <t>N</t>
        </is>
      </c>
      <c r="AS606" s="104" t="n">
        <v>3.38</v>
      </c>
      <c r="AT606" s="92">
        <f>IF(AND(P606="52-wk high",T606&gt;=Settings!$B$7),"Y","N")</f>
        <v/>
      </c>
      <c r="AU606" s="91">
        <f>IF(AND(AD606&gt;=Settings!$B$8,M606&gt;0),"Y","N")</f>
        <v/>
      </c>
      <c r="AV606" s="91">
        <f>IF(OR(AH606&gt;Settings!$B$9,AI606&gt;Settings!$B$9),"Y","N")</f>
        <v/>
      </c>
      <c r="AW606" s="91">
        <f>IF(AJ606&lt;&gt;"Y","n/a",IF(AND(M606&gt;0,AK606&gt;Settings!$B$10),"Y","N"))</f>
        <v/>
      </c>
      <c r="AX606" s="91">
        <f>IF(AO606&gt;=Settings!$B$11,"Y","N")</f>
        <v/>
      </c>
      <c r="AY606" s="99">
        <f>(AT606="Y")+(AU606="Y")+(AV606="Y")+(AW606="Y")+(AX606="Y")</f>
        <v/>
      </c>
      <c r="AZ606" s="94">
        <f>IF(AY606=0,"None",_xlfn.TEXTJOIN(", ",TRUE(),IF(AT606="Y","Breakout",""),IF(AU606="Y","Accumulation",""),IF(AV606="Y","Institutional buying",""),IF(AW606="Y","Long buildup",""),IF(AX606="Y","Momentum leader","")))</f>
        <v/>
      </c>
      <c r="BA606" s="94">
        <f>IF(BW606="","","Passes "&amp;AY606&amp;" of 5 buy-side scans"&amp;IF(G606="Y","; RED FLAG: filter out using Red flag column",""))</f>
        <v/>
      </c>
      <c r="BB606" s="91" t="inlineStr">
        <is>
          <t>None</t>
        </is>
      </c>
      <c r="BC606" s="92" t="inlineStr">
        <is>
          <t>N</t>
        </is>
      </c>
      <c r="BD606" s="94" t="n"/>
      <c r="BE606" s="94" t="n"/>
      <c r="BF606" s="92">
        <f>IF(R606*100000&gt;=Settings!$B$5,"Y","N")</f>
        <v/>
      </c>
      <c r="BG606" s="91">
        <f>IF(F606&gt;Settings!$B$6,"Y","N")</f>
        <v/>
      </c>
      <c r="BH606" s="97" t="n">
        <v>-25.26</v>
      </c>
      <c r="BI606" s="96" t="n">
        <v>0.45</v>
      </c>
      <c r="BJ606" s="96" t="n">
        <v>13.3</v>
      </c>
      <c r="BK606" s="96" t="n">
        <v>1.61</v>
      </c>
      <c r="BL606" s="96" t="n">
        <v>3.58</v>
      </c>
      <c r="BM606" s="96" t="n">
        <v>-10.87</v>
      </c>
      <c r="BN606" s="97" t="n">
        <v>3.99</v>
      </c>
      <c r="BO606" s="96" t="n">
        <v>4.52</v>
      </c>
      <c r="BP606" s="96" t="n">
        <v>2.33</v>
      </c>
      <c r="BQ606" s="96" t="n">
        <v>-1.53</v>
      </c>
      <c r="BR606" s="91" t="inlineStr">
        <is>
          <t>Mixed</t>
        </is>
      </c>
      <c r="BS606" s="91" t="inlineStr">
        <is>
          <t>None</t>
        </is>
      </c>
      <c r="BT606" s="96" t="n">
        <v>60.1</v>
      </c>
      <c r="BU606" s="91" t="inlineStr">
        <is>
          <t>N</t>
        </is>
      </c>
      <c r="BV606" s="99">
        <f>IF(OR(BF606&lt;&gt;"Y",BG606&lt;&gt;"Y"),"",(AND(ISNUMBER(BQ606),BQ606&gt;0))+(BR606="Stacked up")+(AND(ISNUMBER(BH606),BH606&gt;=-Settings!$B$17))+(AND(ISNUMBER(BK606),ISNUMBER(BM606),BK606&gt;0,BM606&gt;0))+(AND(ISNUMBER(AQ606),AQ606&gt;=Settings!$B$18))+(AND(ISNUMBER(BT606),BT606&gt;=Settings!$B$19,BT606&lt;=Settings!$B$20))+(AND(ISNUMBER(AS606),AS606&gt;0))+(AND(ISNUMBER(T606),ISNUMBER(M606),T606&gt;=Settings!$B$21,M606&gt;0))+(AND(ISNUMBER(AD606),ISNUMBER(M606),AD606&gt;=Settings!$B$22,M606&gt;0))+(AY606&gt;=1))</f>
        <v/>
      </c>
      <c r="BW606" s="91">
        <f>IF(OR(AY606=0,BF606&lt;&gt;"Y",BG606&lt;&gt;"Y"),"",1+SUMPRODUCT(($A$6:$A$2604=A606)*($AY$6:$AY$2604&gt;0)*($BF$6:$BF$2604="Y")*($BG$6:$BG$2604="Y")*(($AY$6:$AY$2604&gt;AY606)+($AY$6:$AY$2604=AY606)*($AD$6:$AD$2604&gt;AD606))))</f>
        <v/>
      </c>
    </row>
    <row r="607" ht="23.85" customHeight="1" s="55">
      <c r="A607" s="90" t="n">
        <v>46296</v>
      </c>
      <c r="B607" s="91" t="inlineStr">
        <is>
          <t>MEDPLUS</t>
        </is>
      </c>
      <c r="C607" s="91" t="inlineStr">
        <is>
          <t>INE804L01022</t>
        </is>
      </c>
      <c r="D607" s="91" t="inlineStr">
        <is>
          <t>Consumer Services</t>
        </is>
      </c>
      <c r="E607" s="91" t="inlineStr">
        <is>
          <t>Microcap 250</t>
        </is>
      </c>
      <c r="F607" s="93" t="n">
        <v>7861</v>
      </c>
      <c r="G607" s="92" t="inlineStr">
        <is>
          <t>N</t>
        </is>
      </c>
      <c r="H607" s="94" t="n"/>
      <c r="I607" s="91" t="inlineStr">
        <is>
          <t>N</t>
        </is>
      </c>
      <c r="J607" s="92">
        <f>IF(K607="","N","Y")</f>
        <v/>
      </c>
      <c r="K607" s="94">
        <f>_xlfn.TEXTJOIN("; ",TRUE,IF(P607="52-wk low","52-wk low",""),IF(AND(AD607&gt;=Settings!$B$12,M607&lt;0),"Distribution",""),IF(AND(AJ607="Y",M607&lt;0,AK607&lt;-Settings!$B$13),"Long unwinding",""),IF(AND(AJ607="Y",M607&lt;0,AK607&gt;Settings!$B$13),"Short buildup",""))</f>
        <v/>
      </c>
      <c r="L607" s="95" t="n">
        <v>654.3</v>
      </c>
      <c r="M607" s="96" t="n">
        <v>-0.09</v>
      </c>
      <c r="N607" s="93" t="n">
        <v>639</v>
      </c>
      <c r="O607" s="91" t="inlineStr">
        <is>
          <t>None</t>
        </is>
      </c>
      <c r="P607" s="91" t="inlineStr">
        <is>
          <t>52-wk low</t>
        </is>
      </c>
      <c r="Q607" s="97" t="n">
        <v>1.35</v>
      </c>
      <c r="R607" s="96" t="n">
        <v>1.06</v>
      </c>
      <c r="S607" s="96" t="n">
        <v>1.31</v>
      </c>
      <c r="T607" s="96" t="n">
        <v>0.59</v>
      </c>
      <c r="U607" s="96" t="n">
        <v>0.62</v>
      </c>
      <c r="V607" s="103" t="n">
        <v>0.48</v>
      </c>
      <c r="W607" s="102" t="n">
        <v>1</v>
      </c>
      <c r="X607" s="93" t="n"/>
      <c r="Y607" s="91" t="inlineStr">
        <is>
          <t>None</t>
        </is>
      </c>
      <c r="Z607" s="99" t="n">
        <v>57.59</v>
      </c>
      <c r="AA607" s="96" t="n">
        <v>0.96</v>
      </c>
      <c r="AB607" s="96" t="n">
        <v>0.96</v>
      </c>
      <c r="AC607" s="96" t="n">
        <v>1.3</v>
      </c>
      <c r="AD607" s="96" t="n">
        <v>0.64</v>
      </c>
      <c r="AE607" s="96" t="n">
        <v>0.68</v>
      </c>
      <c r="AF607" s="103" t="n">
        <v>1.11</v>
      </c>
      <c r="AG607" s="91" t="inlineStr">
        <is>
          <t>Normal</t>
        </is>
      </c>
      <c r="AH607" s="100" t="n">
        <v>0</v>
      </c>
      <c r="AI607" s="101" t="n">
        <v>0</v>
      </c>
      <c r="AJ607" s="92" t="inlineStr">
        <is>
          <t>N</t>
        </is>
      </c>
      <c r="AK607" s="96" t="n"/>
      <c r="AL607" s="91" t="inlineStr">
        <is>
          <t>n/a</t>
        </is>
      </c>
      <c r="AM607" s="93" t="n"/>
      <c r="AN607" s="92" t="inlineStr">
        <is>
          <t>None</t>
        </is>
      </c>
      <c r="AO607" s="102" t="n">
        <v>0</v>
      </c>
      <c r="AP607" s="103" t="n">
        <v>0.57</v>
      </c>
      <c r="AQ607" s="102" t="n">
        <v>13</v>
      </c>
      <c r="AR607" s="91" t="inlineStr">
        <is>
          <t>N</t>
        </is>
      </c>
      <c r="AS607" s="104" t="n">
        <v>2.34</v>
      </c>
      <c r="AT607" s="92">
        <f>IF(AND(P607="52-wk high",T607&gt;=Settings!$B$7),"Y","N")</f>
        <v/>
      </c>
      <c r="AU607" s="91">
        <f>IF(AND(AD607&gt;=Settings!$B$8,M607&gt;0),"Y","N")</f>
        <v/>
      </c>
      <c r="AV607" s="91">
        <f>IF(OR(AH607&gt;Settings!$B$9,AI607&gt;Settings!$B$9),"Y","N")</f>
        <v/>
      </c>
      <c r="AW607" s="91">
        <f>IF(AJ607&lt;&gt;"Y","n/a",IF(AND(M607&gt;0,AK607&gt;Settings!$B$10),"Y","N"))</f>
        <v/>
      </c>
      <c r="AX607" s="91">
        <f>IF(AO607&gt;=Settings!$B$11,"Y","N")</f>
        <v/>
      </c>
      <c r="AY607" s="99">
        <f>(AT607="Y")+(AU607="Y")+(AV607="Y")+(AW607="Y")+(AX607="Y")</f>
        <v/>
      </c>
      <c r="AZ607" s="94">
        <f>IF(AY607=0,"None",_xlfn.TEXTJOIN(", ",TRUE(),IF(AT607="Y","Breakout",""),IF(AU607="Y","Accumulation",""),IF(AV607="Y","Institutional buying",""),IF(AW607="Y","Long buildup",""),IF(AX607="Y","Momentum leader","")))</f>
        <v/>
      </c>
      <c r="BA607" s="94">
        <f>IF(BW607="","","Passes "&amp;AY607&amp;" of 5 buy-side scans"&amp;IF(G607="Y","; RED FLAG: filter out using Red flag column",""))</f>
        <v/>
      </c>
      <c r="BB607" s="91" t="inlineStr">
        <is>
          <t>None</t>
        </is>
      </c>
      <c r="BC607" s="92" t="inlineStr">
        <is>
          <t>N</t>
        </is>
      </c>
      <c r="BD607" s="94" t="n"/>
      <c r="BE607" s="94" t="n"/>
      <c r="BF607" s="92">
        <f>IF(R607*100000&gt;=Settings!$B$5,"Y","N")</f>
        <v/>
      </c>
      <c r="BG607" s="91">
        <f>IF(F607&gt;Settings!$B$6,"Y","N")</f>
        <v/>
      </c>
      <c r="BH607" s="97" t="n">
        <v>-35.99</v>
      </c>
      <c r="BI607" s="96" t="n">
        <v>0.01</v>
      </c>
      <c r="BJ607" s="96" t="n">
        <v>-2.79</v>
      </c>
      <c r="BK607" s="96" t="n">
        <v>-19.87</v>
      </c>
      <c r="BL607" s="96" t="n">
        <v>-20.97</v>
      </c>
      <c r="BM607" s="96" t="n">
        <v>-11.8</v>
      </c>
      <c r="BN607" s="97" t="n">
        <v>-0.9399999999999999</v>
      </c>
      <c r="BO607" s="96" t="n">
        <v>-5.04</v>
      </c>
      <c r="BP607" s="96" t="n">
        <v>-10.75</v>
      </c>
      <c r="BQ607" s="96" t="n">
        <v>-14.97</v>
      </c>
      <c r="BR607" s="91" t="inlineStr">
        <is>
          <t>Stacked down</t>
        </is>
      </c>
      <c r="BS607" s="91" t="inlineStr">
        <is>
          <t>None</t>
        </is>
      </c>
      <c r="BT607" s="96" t="n">
        <v>42.6</v>
      </c>
      <c r="BU607" s="91" t="inlineStr">
        <is>
          <t>N</t>
        </is>
      </c>
      <c r="BV607" s="99">
        <f>IF(OR(BF607&lt;&gt;"Y",BG607&lt;&gt;"Y"),"",(AND(ISNUMBER(BQ607),BQ607&gt;0))+(BR607="Stacked up")+(AND(ISNUMBER(BH607),BH607&gt;=-Settings!$B$17))+(AND(ISNUMBER(BK607),ISNUMBER(BM607),BK607&gt;0,BM607&gt;0))+(AND(ISNUMBER(AQ607),AQ607&gt;=Settings!$B$18))+(AND(ISNUMBER(BT607),BT607&gt;=Settings!$B$19,BT607&lt;=Settings!$B$20))+(AND(ISNUMBER(AS607),AS607&gt;0))+(AND(ISNUMBER(T607),ISNUMBER(M607),T607&gt;=Settings!$B$21,M607&gt;0))+(AND(ISNUMBER(AD607),ISNUMBER(M607),AD607&gt;=Settings!$B$22,M607&gt;0))+(AY607&gt;=1))</f>
        <v/>
      </c>
      <c r="BW607" s="91">
        <f>IF(OR(AY607=0,BF607&lt;&gt;"Y",BG607&lt;&gt;"Y"),"",1+SUMPRODUCT(($A$6:$A$2604=A607)*($AY$6:$AY$2604&gt;0)*($BF$6:$BF$2604="Y")*($BG$6:$BG$2604="Y")*(($AY$6:$AY$2604&gt;AY607)+($AY$6:$AY$2604=AY607)*($AD$6:$AD$2604&gt;AD607))))</f>
        <v/>
      </c>
    </row>
    <row r="608" ht="23.85" customHeight="1" s="55">
      <c r="A608" s="90" t="n">
        <v>46296</v>
      </c>
      <c r="B608" s="91" t="inlineStr">
        <is>
          <t>EMIL</t>
        </is>
      </c>
      <c r="C608" s="91" t="inlineStr">
        <is>
          <t>INE02YR01019</t>
        </is>
      </c>
      <c r="D608" s="91" t="inlineStr">
        <is>
          <t>Consumer Services</t>
        </is>
      </c>
      <c r="E608" s="91" t="inlineStr">
        <is>
          <t>Microcap 250</t>
        </is>
      </c>
      <c r="F608" s="93" t="n">
        <v>7851</v>
      </c>
      <c r="G608" s="92" t="inlineStr">
        <is>
          <t>N</t>
        </is>
      </c>
      <c r="H608" s="94" t="n"/>
      <c r="I608" s="91" t="inlineStr">
        <is>
          <t>N</t>
        </is>
      </c>
      <c r="J608" s="92">
        <f>IF(K608="","N","Y")</f>
        <v/>
      </c>
      <c r="K608" s="94">
        <f>_xlfn.TEXTJOIN("; ",TRUE,IF(P608="52-wk low","52-wk low",""),IF(AND(AD608&gt;=Settings!$B$12,M608&lt;0),"Distribution",""),IF(AND(AJ608="Y",M608&lt;0,AK608&lt;-Settings!$B$13),"Long unwinding",""),IF(AND(AJ608="Y",M608&lt;0,AK608&gt;Settings!$B$13),"Short buildup",""))</f>
        <v/>
      </c>
      <c r="L608" s="95" t="n">
        <v>204.05</v>
      </c>
      <c r="M608" s="96" t="n">
        <v>-0.64</v>
      </c>
      <c r="N608" s="93" t="n">
        <v>850</v>
      </c>
      <c r="O608" s="91" t="inlineStr">
        <is>
          <t>None</t>
        </is>
      </c>
      <c r="P608" s="91" t="inlineStr">
        <is>
          <t>None</t>
        </is>
      </c>
      <c r="Q608" s="97" t="n">
        <v>40.18</v>
      </c>
      <c r="R608" s="96" t="n">
        <v>43.8</v>
      </c>
      <c r="S608" s="96" t="n">
        <v>0.95</v>
      </c>
      <c r="T608" s="96" t="n">
        <v>0.51</v>
      </c>
      <c r="U608" s="96" t="n">
        <v>0.85</v>
      </c>
      <c r="V608" s="103" t="n">
        <v>0.92</v>
      </c>
      <c r="W608" s="102" t="n">
        <v>3</v>
      </c>
      <c r="X608" s="93" t="n"/>
      <c r="Y608" s="91" t="inlineStr">
        <is>
          <t>None</t>
        </is>
      </c>
      <c r="Z608" s="99" t="n">
        <v>36.69</v>
      </c>
      <c r="AA608" s="96" t="n">
        <v>0.88</v>
      </c>
      <c r="AB608" s="96" t="n">
        <v>0.89</v>
      </c>
      <c r="AC608" s="96" t="n">
        <v>0.98</v>
      </c>
      <c r="AD608" s="96" t="n">
        <v>0.8100000000000001</v>
      </c>
      <c r="AE608" s="96" t="n">
        <v>1.21</v>
      </c>
      <c r="AF608" s="103" t="n">
        <v>1.37</v>
      </c>
      <c r="AG608" s="91" t="inlineStr">
        <is>
          <t>Normal</t>
        </is>
      </c>
      <c r="AH608" s="100" t="n">
        <v>0</v>
      </c>
      <c r="AI608" s="101" t="n">
        <v>0</v>
      </c>
      <c r="AJ608" s="92" t="inlineStr">
        <is>
          <t>N</t>
        </is>
      </c>
      <c r="AK608" s="96" t="n"/>
      <c r="AL608" s="91" t="inlineStr">
        <is>
          <t>n/a</t>
        </is>
      </c>
      <c r="AM608" s="93" t="n"/>
      <c r="AN608" s="92" t="inlineStr">
        <is>
          <t>None</t>
        </is>
      </c>
      <c r="AO608" s="102" t="n">
        <v>0</v>
      </c>
      <c r="AP608" s="103" t="n">
        <v>2.59</v>
      </c>
      <c r="AQ608" s="102" t="n">
        <v>95</v>
      </c>
      <c r="AR608" s="91" t="inlineStr">
        <is>
          <t>N</t>
        </is>
      </c>
      <c r="AS608" s="104" t="n">
        <v>2.34</v>
      </c>
      <c r="AT608" s="92">
        <f>IF(AND(P608="52-wk high",T608&gt;=Settings!$B$7),"Y","N")</f>
        <v/>
      </c>
      <c r="AU608" s="91">
        <f>IF(AND(AD608&gt;=Settings!$B$8,M608&gt;0),"Y","N")</f>
        <v/>
      </c>
      <c r="AV608" s="91">
        <f>IF(OR(AH608&gt;Settings!$B$9,AI608&gt;Settings!$B$9),"Y","N")</f>
        <v/>
      </c>
      <c r="AW608" s="91">
        <f>IF(AJ608&lt;&gt;"Y","n/a",IF(AND(M608&gt;0,AK608&gt;Settings!$B$10),"Y","N"))</f>
        <v/>
      </c>
      <c r="AX608" s="91">
        <f>IF(AO608&gt;=Settings!$B$11,"Y","N")</f>
        <v/>
      </c>
      <c r="AY608" s="99">
        <f>(AT608="Y")+(AU608="Y")+(AV608="Y")+(AW608="Y")+(AX608="Y")</f>
        <v/>
      </c>
      <c r="AZ608" s="94">
        <f>IF(AY608=0,"None",_xlfn.TEXTJOIN(", ",TRUE(),IF(AT608="Y","Breakout",""),IF(AU608="Y","Accumulation",""),IF(AV608="Y","Institutional buying",""),IF(AW608="Y","Long buildup",""),IF(AX608="Y","Momentum leader","")))</f>
        <v/>
      </c>
      <c r="BA608" s="94">
        <f>IF(BW608="","","Passes "&amp;AY608&amp;" of 5 buy-side scans"&amp;IF(G608="Y","; RED FLAG: filter out using Red flag column",""))</f>
        <v/>
      </c>
      <c r="BB608" s="91" t="inlineStr">
        <is>
          <t>None</t>
        </is>
      </c>
      <c r="BC608" s="92" t="inlineStr">
        <is>
          <t>Y</t>
        </is>
      </c>
      <c r="BD608" s="94" t="inlineStr">
        <is>
          <t>&gt;50% move in 3 months; &gt;75% move in 6 months; High-low range &gt;100% in 6 months</t>
        </is>
      </c>
      <c r="BE608" s="94" t="n"/>
      <c r="BF608" s="92">
        <f>IF(R608*100000&gt;=Settings!$B$5,"Y","N")</f>
        <v/>
      </c>
      <c r="BG608" s="91">
        <f>IF(F608&gt;Settings!$B$6,"Y","N")</f>
        <v/>
      </c>
      <c r="BH608" s="97" t="n">
        <v>-2.36</v>
      </c>
      <c r="BI608" s="96" t="n">
        <v>7.87</v>
      </c>
      <c r="BJ608" s="96" t="n">
        <v>16.14</v>
      </c>
      <c r="BK608" s="96" t="n">
        <v>59.64</v>
      </c>
      <c r="BL608" s="96" t="n">
        <v>119.91</v>
      </c>
      <c r="BM608" s="96" t="n">
        <v>42.82</v>
      </c>
      <c r="BN608" s="97" t="n">
        <v>7.07</v>
      </c>
      <c r="BO608" s="96" t="n">
        <v>16.29</v>
      </c>
      <c r="BP608" s="96" t="n">
        <v>30.17</v>
      </c>
      <c r="BQ608" s="96" t="n">
        <v>43.35</v>
      </c>
      <c r="BR608" s="91" t="inlineStr">
        <is>
          <t>Stacked up</t>
        </is>
      </c>
      <c r="BS608" s="91" t="inlineStr">
        <is>
          <t>None</t>
        </is>
      </c>
      <c r="BT608" s="96" t="n">
        <v>64.7</v>
      </c>
      <c r="BU608" s="91" t="inlineStr">
        <is>
          <t>N</t>
        </is>
      </c>
      <c r="BV608" s="99">
        <f>IF(OR(BF608&lt;&gt;"Y",BG608&lt;&gt;"Y"),"",(AND(ISNUMBER(BQ608),BQ608&gt;0))+(BR608="Stacked up")+(AND(ISNUMBER(BH608),BH608&gt;=-Settings!$B$17))+(AND(ISNUMBER(BK608),ISNUMBER(BM608),BK608&gt;0,BM608&gt;0))+(AND(ISNUMBER(AQ608),AQ608&gt;=Settings!$B$18))+(AND(ISNUMBER(BT608),BT608&gt;=Settings!$B$19,BT608&lt;=Settings!$B$20))+(AND(ISNUMBER(AS608),AS608&gt;0))+(AND(ISNUMBER(T608),ISNUMBER(M608),T608&gt;=Settings!$B$21,M608&gt;0))+(AND(ISNUMBER(AD608),ISNUMBER(M608),AD608&gt;=Settings!$B$22,M608&gt;0))+(AY608&gt;=1))</f>
        <v/>
      </c>
      <c r="BW608" s="91">
        <f>IF(OR(AY608=0,BF608&lt;&gt;"Y",BG608&lt;&gt;"Y"),"",1+SUMPRODUCT(($A$6:$A$2604=A608)*($AY$6:$AY$2604&gt;0)*($BF$6:$BF$2604="Y")*($BG$6:$BG$2604="Y")*(($AY$6:$AY$2604&gt;AY608)+($AY$6:$AY$2604=AY608)*($AD$6:$AD$2604&gt;AD608))))</f>
        <v/>
      </c>
    </row>
    <row r="609" ht="23.85" customHeight="1" s="55">
      <c r="A609" s="90" t="n">
        <v>46296</v>
      </c>
      <c r="B609" s="91" t="inlineStr">
        <is>
          <t>POWERMECH</t>
        </is>
      </c>
      <c r="C609" s="91" t="inlineStr">
        <is>
          <t>INE211R01019</t>
        </is>
      </c>
      <c r="D609" s="91" t="inlineStr">
        <is>
          <t>Construction</t>
        </is>
      </c>
      <c r="E609" s="91" t="inlineStr">
        <is>
          <t>Microcap 250</t>
        </is>
      </c>
      <c r="F609" s="93" t="n">
        <v>7829</v>
      </c>
      <c r="G609" s="92" t="inlineStr">
        <is>
          <t>N</t>
        </is>
      </c>
      <c r="H609" s="94" t="n"/>
      <c r="I609" s="91" t="inlineStr">
        <is>
          <t>N</t>
        </is>
      </c>
      <c r="J609" s="92">
        <f>IF(K609="","N","Y")</f>
        <v/>
      </c>
      <c r="K609" s="94">
        <f>_xlfn.TEXTJOIN("; ",TRUE,IF(P609="52-wk low","52-wk low",""),IF(AND(AD609&gt;=Settings!$B$12,M609&lt;0),"Distribution",""),IF(AND(AJ609="Y",M609&lt;0,AK609&lt;-Settings!$B$13),"Long unwinding",""),IF(AND(AJ609="Y",M609&lt;0,AK609&gt;Settings!$B$13),"Short buildup",""))</f>
        <v/>
      </c>
      <c r="L609" s="95" t="n">
        <v>2476.2</v>
      </c>
      <c r="M609" s="96" t="n">
        <v>-0.57</v>
      </c>
      <c r="N609" s="93" t="n">
        <v>819</v>
      </c>
      <c r="O609" s="91" t="inlineStr">
        <is>
          <t>None</t>
        </is>
      </c>
      <c r="P609" s="91" t="inlineStr">
        <is>
          <t>None</t>
        </is>
      </c>
      <c r="Q609" s="97" t="n">
        <v>0.53</v>
      </c>
      <c r="R609" s="96" t="n">
        <v>0.66</v>
      </c>
      <c r="S609" s="96" t="n">
        <v>0.8100000000000001</v>
      </c>
      <c r="T609" s="96" t="n">
        <v>0.8</v>
      </c>
      <c r="U609" s="96" t="n">
        <v>0.57</v>
      </c>
      <c r="V609" s="103" t="n">
        <v>0.72</v>
      </c>
      <c r="W609" s="102" t="n">
        <v>4</v>
      </c>
      <c r="X609" s="93" t="n"/>
      <c r="Y609" s="91" t="inlineStr">
        <is>
          <t>None</t>
        </is>
      </c>
      <c r="Z609" s="99" t="n">
        <v>34.38</v>
      </c>
      <c r="AA609" s="96" t="n">
        <v>0.8100000000000001</v>
      </c>
      <c r="AB609" s="96" t="n">
        <v>0.72</v>
      </c>
      <c r="AC609" s="96" t="n">
        <v>0.82</v>
      </c>
      <c r="AD609" s="96" t="n">
        <v>0.62</v>
      </c>
      <c r="AE609" s="96" t="n">
        <v>0.47</v>
      </c>
      <c r="AF609" s="103" t="n">
        <v>0.82</v>
      </c>
      <c r="AG609" s="91" t="inlineStr">
        <is>
          <t>Normal</t>
        </is>
      </c>
      <c r="AH609" s="100" t="n">
        <v>0</v>
      </c>
      <c r="AI609" s="101" t="n">
        <v>0</v>
      </c>
      <c r="AJ609" s="92" t="inlineStr">
        <is>
          <t>N</t>
        </is>
      </c>
      <c r="AK609" s="96" t="n"/>
      <c r="AL609" s="91" t="inlineStr">
        <is>
          <t>n/a</t>
        </is>
      </c>
      <c r="AM609" s="93" t="n"/>
      <c r="AN609" s="92" t="inlineStr">
        <is>
          <t>None</t>
        </is>
      </c>
      <c r="AO609" s="102" t="n">
        <v>0</v>
      </c>
      <c r="AP609" s="103" t="n">
        <v>1.11</v>
      </c>
      <c r="AQ609" s="102" t="n">
        <v>66</v>
      </c>
      <c r="AR609" s="91" t="inlineStr">
        <is>
          <t>N</t>
        </is>
      </c>
      <c r="AS609" s="104" t="n">
        <v>0.78</v>
      </c>
      <c r="AT609" s="92">
        <f>IF(AND(P609="52-wk high",T609&gt;=Settings!$B$7),"Y","N")</f>
        <v/>
      </c>
      <c r="AU609" s="91">
        <f>IF(AND(AD609&gt;=Settings!$B$8,M609&gt;0),"Y","N")</f>
        <v/>
      </c>
      <c r="AV609" s="91">
        <f>IF(OR(AH609&gt;Settings!$B$9,AI609&gt;Settings!$B$9),"Y","N")</f>
        <v/>
      </c>
      <c r="AW609" s="91">
        <f>IF(AJ609&lt;&gt;"Y","n/a",IF(AND(M609&gt;0,AK609&gt;Settings!$B$10),"Y","N"))</f>
        <v/>
      </c>
      <c r="AX609" s="91">
        <f>IF(AO609&gt;=Settings!$B$11,"Y","N")</f>
        <v/>
      </c>
      <c r="AY609" s="99">
        <f>(AT609="Y")+(AU609="Y")+(AV609="Y")+(AW609="Y")+(AX609="Y")</f>
        <v/>
      </c>
      <c r="AZ609" s="94">
        <f>IF(AY609=0,"None",_xlfn.TEXTJOIN(", ",TRUE(),IF(AT609="Y","Breakout",""),IF(AU609="Y","Accumulation",""),IF(AV609="Y","Institutional buying",""),IF(AW609="Y","Long buildup",""),IF(AX609="Y","Momentum leader","")))</f>
        <v/>
      </c>
      <c r="BA609" s="94">
        <f>IF(BW609="","","Passes "&amp;AY609&amp;" of 5 buy-side scans"&amp;IF(G609="Y","; RED FLAG: filter out using Red flag column",""))</f>
        <v/>
      </c>
      <c r="BB609" s="91" t="inlineStr">
        <is>
          <t>None</t>
        </is>
      </c>
      <c r="BC609" s="92" t="inlineStr">
        <is>
          <t>N</t>
        </is>
      </c>
      <c r="BD609" s="94" t="n"/>
      <c r="BE609" s="94" t="n"/>
      <c r="BF609" s="92">
        <f>IF(R609*100000&gt;=Settings!$B$5,"Y","N")</f>
        <v/>
      </c>
      <c r="BG609" s="91">
        <f>IF(F609&gt;Settings!$B$6,"Y","N")</f>
        <v/>
      </c>
      <c r="BH609" s="97" t="n">
        <v>-17.67</v>
      </c>
      <c r="BI609" s="96" t="n">
        <v>1.92</v>
      </c>
      <c r="BJ609" s="96" t="n">
        <v>-0.19</v>
      </c>
      <c r="BK609" s="96" t="n">
        <v>-9.52</v>
      </c>
      <c r="BL609" s="96" t="n">
        <v>32.01</v>
      </c>
      <c r="BM609" s="96" t="n">
        <v>-9.32</v>
      </c>
      <c r="BN609" s="97" t="n">
        <v>2.04</v>
      </c>
      <c r="BO609" s="96" t="n">
        <v>0.48</v>
      </c>
      <c r="BP609" s="96" t="n">
        <v>0.14</v>
      </c>
      <c r="BQ609" s="96" t="n">
        <v>0.12</v>
      </c>
      <c r="BR609" s="91" t="inlineStr">
        <is>
          <t>Mixed</t>
        </is>
      </c>
      <c r="BS609" s="91" t="inlineStr">
        <is>
          <t>None</t>
        </is>
      </c>
      <c r="BT609" s="96" t="n">
        <v>58.2</v>
      </c>
      <c r="BU609" s="91" t="inlineStr">
        <is>
          <t>N</t>
        </is>
      </c>
      <c r="BV609" s="99">
        <f>IF(OR(BF609&lt;&gt;"Y",BG609&lt;&gt;"Y"),"",(AND(ISNUMBER(BQ609),BQ609&gt;0))+(BR609="Stacked up")+(AND(ISNUMBER(BH609),BH609&gt;=-Settings!$B$17))+(AND(ISNUMBER(BK609),ISNUMBER(BM609),BK609&gt;0,BM609&gt;0))+(AND(ISNUMBER(AQ609),AQ609&gt;=Settings!$B$18))+(AND(ISNUMBER(BT609),BT609&gt;=Settings!$B$19,BT609&lt;=Settings!$B$20))+(AND(ISNUMBER(AS609),AS609&gt;0))+(AND(ISNUMBER(T609),ISNUMBER(M609),T609&gt;=Settings!$B$21,M609&gt;0))+(AND(ISNUMBER(AD609),ISNUMBER(M609),AD609&gt;=Settings!$B$22,M609&gt;0))+(AY609&gt;=1))</f>
        <v/>
      </c>
      <c r="BW609" s="91">
        <f>IF(OR(AY609=0,BF609&lt;&gt;"Y",BG609&lt;&gt;"Y"),"",1+SUMPRODUCT(($A$6:$A$2604=A609)*($AY$6:$AY$2604&gt;0)*($BF$6:$BF$2604="Y")*($BG$6:$BG$2604="Y")*(($AY$6:$AY$2604&gt;AY609)+($AY$6:$AY$2604=AY609)*($AD$6:$AD$2604&gt;AD609))))</f>
        <v/>
      </c>
    </row>
    <row r="610" ht="23.85" customHeight="1" s="55">
      <c r="A610" s="90" t="n">
        <v>46296</v>
      </c>
      <c r="B610" s="91" t="inlineStr">
        <is>
          <t>EQUITASBNK</t>
        </is>
      </c>
      <c r="C610" s="91" t="inlineStr">
        <is>
          <t>INE063P01018</t>
        </is>
      </c>
      <c r="D610" s="91" t="inlineStr">
        <is>
          <t>Financial Services</t>
        </is>
      </c>
      <c r="E610" s="91" t="inlineStr">
        <is>
          <t>Microcap 250</t>
        </is>
      </c>
      <c r="F610" s="93" t="n">
        <v>7827</v>
      </c>
      <c r="G610" s="92" t="inlineStr">
        <is>
          <t>N</t>
        </is>
      </c>
      <c r="H610" s="94" t="n"/>
      <c r="I610" s="91" t="inlineStr">
        <is>
          <t>N</t>
        </is>
      </c>
      <c r="J610" s="92">
        <f>IF(K610="","N","Y")</f>
        <v/>
      </c>
      <c r="K610" s="94">
        <f>_xlfn.TEXTJOIN("; ",TRUE,IF(P610="52-wk low","52-wk low",""),IF(AND(AD610&gt;=Settings!$B$12,M610&lt;0),"Distribution",""),IF(AND(AJ610="Y",M610&lt;0,AK610&lt;-Settings!$B$13),"Long unwinding",""),IF(AND(AJ610="Y",M610&lt;0,AK610&gt;Settings!$B$13),"Short buildup",""))</f>
        <v/>
      </c>
      <c r="L610" s="95" t="n">
        <v>68.41</v>
      </c>
      <c r="M610" s="96" t="n">
        <v>-0.75</v>
      </c>
      <c r="N610" s="93" t="n">
        <v>911</v>
      </c>
      <c r="O610" s="91" t="inlineStr">
        <is>
          <t>None</t>
        </is>
      </c>
      <c r="P610" s="91" t="inlineStr">
        <is>
          <t>None</t>
        </is>
      </c>
      <c r="Q610" s="97" t="n">
        <v>15.88</v>
      </c>
      <c r="R610" s="96" t="n">
        <v>18.5</v>
      </c>
      <c r="S610" s="96" t="n">
        <v>0.88</v>
      </c>
      <c r="T610" s="96" t="n">
        <v>0.66</v>
      </c>
      <c r="U610" s="96" t="n">
        <v>0.49</v>
      </c>
      <c r="V610" s="103" t="n">
        <v>0.57</v>
      </c>
      <c r="W610" s="102" t="n">
        <v>1</v>
      </c>
      <c r="X610" s="93" t="n"/>
      <c r="Y610" s="91" t="inlineStr">
        <is>
          <t>None</t>
        </is>
      </c>
      <c r="Z610" s="99" t="n">
        <v>54.06</v>
      </c>
      <c r="AA610" s="96" t="n">
        <v>1.03</v>
      </c>
      <c r="AB610" s="96" t="n">
        <v>1.02</v>
      </c>
      <c r="AC610" s="96" t="n">
        <v>0.93</v>
      </c>
      <c r="AD610" s="96" t="n">
        <v>0.72</v>
      </c>
      <c r="AE610" s="96" t="n">
        <v>0.51</v>
      </c>
      <c r="AF610" s="103" t="n">
        <v>0.98</v>
      </c>
      <c r="AG610" s="91" t="inlineStr">
        <is>
          <t>Normal</t>
        </is>
      </c>
      <c r="AH610" s="100" t="n">
        <v>0</v>
      </c>
      <c r="AI610" s="101" t="n">
        <v>0</v>
      </c>
      <c r="AJ610" s="92" t="inlineStr">
        <is>
          <t>N</t>
        </is>
      </c>
      <c r="AK610" s="96" t="n"/>
      <c r="AL610" s="91" t="inlineStr">
        <is>
          <t>n/a</t>
        </is>
      </c>
      <c r="AM610" s="93" t="n"/>
      <c r="AN610" s="92" t="inlineStr">
        <is>
          <t>None</t>
        </is>
      </c>
      <c r="AO610" s="102" t="n">
        <v>0</v>
      </c>
      <c r="AP610" s="103" t="n">
        <v>1.47</v>
      </c>
      <c r="AQ610" s="102" t="n">
        <v>78</v>
      </c>
      <c r="AR610" s="91" t="inlineStr">
        <is>
          <t>N</t>
        </is>
      </c>
      <c r="AS610" s="104" t="n">
        <v>0.6</v>
      </c>
      <c r="AT610" s="92">
        <f>IF(AND(P610="52-wk high",T610&gt;=Settings!$B$7),"Y","N")</f>
        <v/>
      </c>
      <c r="AU610" s="91">
        <f>IF(AND(AD610&gt;=Settings!$B$8,M610&gt;0),"Y","N")</f>
        <v/>
      </c>
      <c r="AV610" s="91">
        <f>IF(OR(AH610&gt;Settings!$B$9,AI610&gt;Settings!$B$9),"Y","N")</f>
        <v/>
      </c>
      <c r="AW610" s="91">
        <f>IF(AJ610&lt;&gt;"Y","n/a",IF(AND(M610&gt;0,AK610&gt;Settings!$B$10),"Y","N"))</f>
        <v/>
      </c>
      <c r="AX610" s="91">
        <f>IF(AO610&gt;=Settings!$B$11,"Y","N")</f>
        <v/>
      </c>
      <c r="AY610" s="99">
        <f>(AT610="Y")+(AU610="Y")+(AV610="Y")+(AW610="Y")+(AX610="Y")</f>
        <v/>
      </c>
      <c r="AZ610" s="94">
        <f>IF(AY610=0,"None",_xlfn.TEXTJOIN(", ",TRUE(),IF(AT610="Y","Breakout",""),IF(AU610="Y","Accumulation",""),IF(AV610="Y","Institutional buying",""),IF(AW610="Y","Long buildup",""),IF(AX610="Y","Momentum leader","")))</f>
        <v/>
      </c>
      <c r="BA610" s="94">
        <f>IF(BW610="","","Passes "&amp;AY610&amp;" of 5 buy-side scans"&amp;IF(G610="Y","; RED FLAG: filter out using Red flag column",""))</f>
        <v/>
      </c>
      <c r="BB610" s="91" t="inlineStr">
        <is>
          <t>None</t>
        </is>
      </c>
      <c r="BC610" s="92" t="inlineStr">
        <is>
          <t>N</t>
        </is>
      </c>
      <c r="BD610" s="94" t="n"/>
      <c r="BE610" s="94" t="n"/>
      <c r="BF610" s="92">
        <f>IF(R610*100000&gt;=Settings!$B$5,"Y","N")</f>
        <v/>
      </c>
      <c r="BG610" s="91">
        <f>IF(F610&gt;Settings!$B$6,"Y","N")</f>
        <v/>
      </c>
      <c r="BH610" s="97" t="n">
        <v>-18.46</v>
      </c>
      <c r="BI610" s="96" t="n">
        <v>-2.56</v>
      </c>
      <c r="BJ610" s="96" t="n">
        <v>-6.82</v>
      </c>
      <c r="BK610" s="96" t="n">
        <v>-11.26</v>
      </c>
      <c r="BL610" s="96" t="n">
        <v>27.89</v>
      </c>
      <c r="BM610" s="96" t="n">
        <v>20.33</v>
      </c>
      <c r="BN610" s="97" t="n">
        <v>-3.48</v>
      </c>
      <c r="BO610" s="96" t="n">
        <v>-5.99</v>
      </c>
      <c r="BP610" s="96" t="n">
        <v>-5.45</v>
      </c>
      <c r="BQ610" s="96" t="n">
        <v>-1.69</v>
      </c>
      <c r="BR610" s="91" t="inlineStr">
        <is>
          <t>Mixed</t>
        </is>
      </c>
      <c r="BS610" s="91" t="inlineStr">
        <is>
          <t>None</t>
        </is>
      </c>
      <c r="BT610" s="96" t="n">
        <v>39.4</v>
      </c>
      <c r="BU610" s="91" t="inlineStr">
        <is>
          <t>N</t>
        </is>
      </c>
      <c r="BV610" s="99">
        <f>IF(OR(BF610&lt;&gt;"Y",BG610&lt;&gt;"Y"),"",(AND(ISNUMBER(BQ610),BQ610&gt;0))+(BR610="Stacked up")+(AND(ISNUMBER(BH610),BH610&gt;=-Settings!$B$17))+(AND(ISNUMBER(BK610),ISNUMBER(BM610),BK610&gt;0,BM610&gt;0))+(AND(ISNUMBER(AQ610),AQ610&gt;=Settings!$B$18))+(AND(ISNUMBER(BT610),BT610&gt;=Settings!$B$19,BT610&lt;=Settings!$B$20))+(AND(ISNUMBER(AS610),AS610&gt;0))+(AND(ISNUMBER(T610),ISNUMBER(M610),T610&gt;=Settings!$B$21,M610&gt;0))+(AND(ISNUMBER(AD610),ISNUMBER(M610),AD610&gt;=Settings!$B$22,M610&gt;0))+(AY610&gt;=1))</f>
        <v/>
      </c>
      <c r="BW610" s="91">
        <f>IF(OR(AY610=0,BF610&lt;&gt;"Y",BG610&lt;&gt;"Y"),"",1+SUMPRODUCT(($A$6:$A$2604=A610)*($AY$6:$AY$2604&gt;0)*($BF$6:$BF$2604="Y")*($BG$6:$BG$2604="Y")*(($AY$6:$AY$2604&gt;AY610)+($AY$6:$AY$2604=AY610)*($AD$6:$AD$2604&gt;AD610))))</f>
        <v/>
      </c>
    </row>
    <row r="611" ht="23.85" customHeight="1" s="55">
      <c r="A611" s="90" t="n">
        <v>46296</v>
      </c>
      <c r="B611" s="91" t="inlineStr">
        <is>
          <t>SUNFLAG</t>
        </is>
      </c>
      <c r="C611" s="91" t="inlineStr">
        <is>
          <t>INE947A01014</t>
        </is>
      </c>
      <c r="D611" s="91" t="inlineStr">
        <is>
          <t>Capital Goods</t>
        </is>
      </c>
      <c r="E611" s="91" t="inlineStr">
        <is>
          <t>Microcap 250</t>
        </is>
      </c>
      <c r="F611" s="93" t="n">
        <v>7813</v>
      </c>
      <c r="G611" s="92" t="inlineStr">
        <is>
          <t>Y</t>
        </is>
      </c>
      <c r="H611" s="94" t="inlineStr">
        <is>
          <t>Short-term ASM Stage 1</t>
        </is>
      </c>
      <c r="I611" s="91" t="inlineStr">
        <is>
          <t>N</t>
        </is>
      </c>
      <c r="J611" s="92">
        <f>IF(K611="","N","Y")</f>
        <v/>
      </c>
      <c r="K611" s="94">
        <f>_xlfn.TEXTJOIN("; ",TRUE,IF(P611="52-wk low","52-wk low",""),IF(AND(AD611&gt;=Settings!$B$12,M611&lt;0),"Distribution",""),IF(AND(AJ611="Y",M611&lt;0,AK611&lt;-Settings!$B$13),"Long unwinding",""),IF(AND(AJ611="Y",M611&lt;0,AK611&gt;Settings!$B$13),"Short buildup",""))</f>
        <v/>
      </c>
      <c r="L611" s="95" t="n">
        <v>433.5</v>
      </c>
      <c r="M611" s="96" t="n">
        <v>-4.94</v>
      </c>
      <c r="N611" s="93" t="n">
        <v>2469</v>
      </c>
      <c r="O611" s="91" t="inlineStr">
        <is>
          <t>None</t>
        </is>
      </c>
      <c r="P611" s="91" t="inlineStr">
        <is>
          <t>None</t>
        </is>
      </c>
      <c r="Q611" s="97" t="n">
        <v>4.21</v>
      </c>
      <c r="R611" s="96" t="n">
        <v>7.11</v>
      </c>
      <c r="S611" s="96" t="n">
        <v>0.6</v>
      </c>
      <c r="T611" s="96" t="n">
        <v>1.04</v>
      </c>
      <c r="U611" s="96" t="n">
        <v>1.1</v>
      </c>
      <c r="V611" s="103" t="n">
        <v>1.9</v>
      </c>
      <c r="W611" s="102" t="n">
        <v>5</v>
      </c>
      <c r="X611" s="93" t="n"/>
      <c r="Y611" s="91" t="inlineStr">
        <is>
          <t>None</t>
        </is>
      </c>
      <c r="Z611" s="99" t="n">
        <v>62.5</v>
      </c>
      <c r="AA611" s="96" t="n">
        <v>1.32</v>
      </c>
      <c r="AB611" s="96" t="n">
        <v>1.22</v>
      </c>
      <c r="AC611" s="96" t="n">
        <v>1.04</v>
      </c>
      <c r="AD611" s="96" t="n">
        <v>1.56</v>
      </c>
      <c r="AE611" s="96" t="n">
        <v>1.62</v>
      </c>
      <c r="AF611" s="103" t="n">
        <v>0.86</v>
      </c>
      <c r="AG611" s="91" t="inlineStr">
        <is>
          <t>Run-up, risky</t>
        </is>
      </c>
      <c r="AH611" s="100" t="n">
        <v>0</v>
      </c>
      <c r="AI611" s="101" t="n">
        <v>0</v>
      </c>
      <c r="AJ611" s="92" t="inlineStr">
        <is>
          <t>N</t>
        </is>
      </c>
      <c r="AK611" s="96" t="n"/>
      <c r="AL611" s="91" t="inlineStr">
        <is>
          <t>n/a</t>
        </is>
      </c>
      <c r="AM611" s="93" t="n"/>
      <c r="AN611" s="92" t="inlineStr">
        <is>
          <t>None</t>
        </is>
      </c>
      <c r="AO611" s="102" t="n">
        <v>0</v>
      </c>
      <c r="AP611" s="103" t="n">
        <v>2.61</v>
      </c>
      <c r="AQ611" s="102" t="n">
        <v>95</v>
      </c>
      <c r="AR611" s="91" t="inlineStr">
        <is>
          <t>N</t>
        </is>
      </c>
      <c r="AS611" s="104" t="n">
        <v>5.9</v>
      </c>
      <c r="AT611" s="92">
        <f>IF(AND(P611="52-wk high",T611&gt;=Settings!$B$7),"Y","N")</f>
        <v/>
      </c>
      <c r="AU611" s="91">
        <f>IF(AND(AD611&gt;=Settings!$B$8,M611&gt;0),"Y","N")</f>
        <v/>
      </c>
      <c r="AV611" s="91">
        <f>IF(OR(AH611&gt;Settings!$B$9,AI611&gt;Settings!$B$9),"Y","N")</f>
        <v/>
      </c>
      <c r="AW611" s="91">
        <f>IF(AJ611&lt;&gt;"Y","n/a",IF(AND(M611&gt;0,AK611&gt;Settings!$B$10),"Y","N"))</f>
        <v/>
      </c>
      <c r="AX611" s="91">
        <f>IF(AO611&gt;=Settings!$B$11,"Y","N")</f>
        <v/>
      </c>
      <c r="AY611" s="99">
        <f>(AT611="Y")+(AU611="Y")+(AV611="Y")+(AW611="Y")+(AX611="Y")</f>
        <v/>
      </c>
      <c r="AZ611" s="94">
        <f>IF(AY611=0,"None",_xlfn.TEXTJOIN(", ",TRUE(),IF(AT611="Y","Breakout",""),IF(AU611="Y","Accumulation",""),IF(AV611="Y","Institutional buying",""),IF(AW611="Y","Long buildup",""),IF(AX611="Y","Momentum leader","")))</f>
        <v/>
      </c>
      <c r="BA611" s="94">
        <f>IF(BW611="","","Passes "&amp;AY611&amp;" of 5 buy-side scans"&amp;IF(G611="Y","; RED FLAG: filter out using Red flag column",""))</f>
        <v/>
      </c>
      <c r="BB611" s="91" t="inlineStr">
        <is>
          <t>Lower</t>
        </is>
      </c>
      <c r="BC611" s="92" t="inlineStr">
        <is>
          <t>N</t>
        </is>
      </c>
      <c r="BD611" s="94" t="n"/>
      <c r="BE611" s="94" t="n"/>
      <c r="BF611" s="92">
        <f>IF(R611*100000&gt;=Settings!$B$5,"Y","N")</f>
        <v/>
      </c>
      <c r="BG611" s="91">
        <f>IF(F611&gt;Settings!$B$6,"Y","N")</f>
        <v/>
      </c>
      <c r="BH611" s="97" t="n">
        <v>-7.96</v>
      </c>
      <c r="BI611" s="96" t="n">
        <v>9.25</v>
      </c>
      <c r="BJ611" s="96" t="n">
        <v>27.63</v>
      </c>
      <c r="BK611" s="96" t="n">
        <v>27.74</v>
      </c>
      <c r="BL611" s="96" t="n">
        <v>103.4</v>
      </c>
      <c r="BM611" s="96" t="n">
        <v>63.03</v>
      </c>
      <c r="BN611" s="97" t="n">
        <v>11.24</v>
      </c>
      <c r="BO611" s="96" t="n">
        <v>17.66</v>
      </c>
      <c r="BP611" s="96" t="n">
        <v>23.5</v>
      </c>
      <c r="BQ611" s="96" t="n">
        <v>33.1</v>
      </c>
      <c r="BR611" s="91" t="inlineStr">
        <is>
          <t>Stacked up</t>
        </is>
      </c>
      <c r="BS611" s="91" t="inlineStr">
        <is>
          <t>None</t>
        </is>
      </c>
      <c r="BT611" s="96" t="n">
        <v>68.3</v>
      </c>
      <c r="BU611" s="91" t="inlineStr">
        <is>
          <t>N</t>
        </is>
      </c>
      <c r="BV611" s="99">
        <f>IF(OR(BF611&lt;&gt;"Y",BG611&lt;&gt;"Y"),"",(AND(ISNUMBER(BQ611),BQ611&gt;0))+(BR611="Stacked up")+(AND(ISNUMBER(BH611),BH611&gt;=-Settings!$B$17))+(AND(ISNUMBER(BK611),ISNUMBER(BM611),BK611&gt;0,BM611&gt;0))+(AND(ISNUMBER(AQ611),AQ611&gt;=Settings!$B$18))+(AND(ISNUMBER(BT611),BT611&gt;=Settings!$B$19,BT611&lt;=Settings!$B$20))+(AND(ISNUMBER(AS611),AS611&gt;0))+(AND(ISNUMBER(T611),ISNUMBER(M611),T611&gt;=Settings!$B$21,M611&gt;0))+(AND(ISNUMBER(AD611),ISNUMBER(M611),AD611&gt;=Settings!$B$22,M611&gt;0))+(AY611&gt;=1))</f>
        <v/>
      </c>
      <c r="BW611" s="91">
        <f>IF(OR(AY611=0,BF611&lt;&gt;"Y",BG611&lt;&gt;"Y"),"",1+SUMPRODUCT(($A$6:$A$2604=A611)*($AY$6:$AY$2604&gt;0)*($BF$6:$BF$2604="Y")*($BG$6:$BG$2604="Y")*(($AY$6:$AY$2604&gt;AY611)+($AY$6:$AY$2604=AY611)*($AD$6:$AD$2604&gt;AD611))))</f>
        <v/>
      </c>
    </row>
    <row r="612" ht="23.85" customHeight="1" s="55">
      <c r="A612" s="90" t="n">
        <v>46296</v>
      </c>
      <c r="B612" s="91" t="inlineStr">
        <is>
          <t>EMBDL</t>
        </is>
      </c>
      <c r="C612" s="91" t="inlineStr">
        <is>
          <t>INE069I01010</t>
        </is>
      </c>
      <c r="D612" s="91" t="inlineStr">
        <is>
          <t>Realty</t>
        </is>
      </c>
      <c r="E612" s="91" t="inlineStr">
        <is>
          <t>Microcap 250</t>
        </is>
      </c>
      <c r="F612" s="93" t="n">
        <v>7806</v>
      </c>
      <c r="G612" s="92" t="inlineStr">
        <is>
          <t>Y</t>
        </is>
      </c>
      <c r="H612" s="94" t="inlineStr">
        <is>
          <t>Loss making</t>
        </is>
      </c>
      <c r="I612" s="91" t="inlineStr">
        <is>
          <t>N</t>
        </is>
      </c>
      <c r="J612" s="92">
        <f>IF(K612="","N","Y")</f>
        <v/>
      </c>
      <c r="K612" s="94">
        <f>_xlfn.TEXTJOIN("; ",TRUE,IF(P612="52-wk low","52-wk low",""),IF(AND(AD612&gt;=Settings!$B$12,M612&lt;0),"Distribution",""),IF(AND(AJ612="Y",M612&lt;0,AK612&lt;-Settings!$B$13),"Long unwinding",""),IF(AND(AJ612="Y",M612&lt;0,AK612&gt;Settings!$B$13),"Short buildup",""))</f>
        <v/>
      </c>
      <c r="L612" s="95" t="n">
        <v>56.13</v>
      </c>
      <c r="M612" s="96" t="n">
        <v>-4.07</v>
      </c>
      <c r="N612" s="93" t="n">
        <v>2353</v>
      </c>
      <c r="O612" s="91" t="inlineStr">
        <is>
          <t>None</t>
        </is>
      </c>
      <c r="P612" s="91" t="inlineStr">
        <is>
          <t>None</t>
        </is>
      </c>
      <c r="Q612" s="97" t="n">
        <v>21.14</v>
      </c>
      <c r="R612" s="96" t="n">
        <v>27.43</v>
      </c>
      <c r="S612" s="96" t="n">
        <v>0.77</v>
      </c>
      <c r="T612" s="96" t="n">
        <v>0.79</v>
      </c>
      <c r="U612" s="96" t="n">
        <v>0.72</v>
      </c>
      <c r="V612" s="103" t="n">
        <v>0.95</v>
      </c>
      <c r="W612" s="102" t="n">
        <v>7</v>
      </c>
      <c r="X612" s="93" t="n"/>
      <c r="Y612" s="91" t="inlineStr">
        <is>
          <t>None</t>
        </is>
      </c>
      <c r="Z612" s="99" t="n">
        <v>42.91</v>
      </c>
      <c r="AA612" s="96" t="n">
        <v>0.9399999999999999</v>
      </c>
      <c r="AB612" s="96" t="n">
        <v>0.9</v>
      </c>
      <c r="AC612" s="96" t="n">
        <v>0.75</v>
      </c>
      <c r="AD612" s="96" t="n">
        <v>0.7</v>
      </c>
      <c r="AE612" s="96" t="n">
        <v>0.65</v>
      </c>
      <c r="AF612" s="103" t="n">
        <v>0.91</v>
      </c>
      <c r="AG612" s="91" t="inlineStr">
        <is>
          <t>Normal</t>
        </is>
      </c>
      <c r="AH612" s="100" t="n">
        <v>0</v>
      </c>
      <c r="AI612" s="101" t="n">
        <v>0</v>
      </c>
      <c r="AJ612" s="92" t="inlineStr">
        <is>
          <t>N</t>
        </is>
      </c>
      <c r="AK612" s="96" t="n"/>
      <c r="AL612" s="91" t="inlineStr">
        <is>
          <t>n/a</t>
        </is>
      </c>
      <c r="AM612" s="93" t="n"/>
      <c r="AN612" s="92" t="inlineStr">
        <is>
          <t>None</t>
        </is>
      </c>
      <c r="AO612" s="102" t="n">
        <v>0</v>
      </c>
      <c r="AP612" s="103" t="n">
        <v>0.82</v>
      </c>
      <c r="AQ612" s="102" t="n">
        <v>50</v>
      </c>
      <c r="AR612" s="91" t="inlineStr">
        <is>
          <t>N</t>
        </is>
      </c>
      <c r="AS612" s="104" t="n">
        <v>2.36</v>
      </c>
      <c r="AT612" s="92">
        <f>IF(AND(P612="52-wk high",T612&gt;=Settings!$B$7),"Y","N")</f>
        <v/>
      </c>
      <c r="AU612" s="91">
        <f>IF(AND(AD612&gt;=Settings!$B$8,M612&gt;0),"Y","N")</f>
        <v/>
      </c>
      <c r="AV612" s="91">
        <f>IF(OR(AH612&gt;Settings!$B$9,AI612&gt;Settings!$B$9),"Y","N")</f>
        <v/>
      </c>
      <c r="AW612" s="91">
        <f>IF(AJ612&lt;&gt;"Y","n/a",IF(AND(M612&gt;0,AK612&gt;Settings!$B$10),"Y","N"))</f>
        <v/>
      </c>
      <c r="AX612" s="91">
        <f>IF(AO612&gt;=Settings!$B$11,"Y","N")</f>
        <v/>
      </c>
      <c r="AY612" s="99">
        <f>(AT612="Y")+(AU612="Y")+(AV612="Y")+(AW612="Y")+(AX612="Y")</f>
        <v/>
      </c>
      <c r="AZ612" s="94">
        <f>IF(AY612=0,"None",_xlfn.TEXTJOIN(", ",TRUE(),IF(AT612="Y","Breakout",""),IF(AU612="Y","Accumulation",""),IF(AV612="Y","Institutional buying",""),IF(AW612="Y","Long buildup",""),IF(AX612="Y","Momentum leader","")))</f>
        <v/>
      </c>
      <c r="BA612" s="94">
        <f>IF(BW612="","","Passes "&amp;AY612&amp;" of 5 buy-side scans"&amp;IF(G612="Y","; RED FLAG: filter out using Red flag column",""))</f>
        <v/>
      </c>
      <c r="BB612" s="91" t="inlineStr">
        <is>
          <t>None</t>
        </is>
      </c>
      <c r="BC612" s="92" t="inlineStr">
        <is>
          <t>Y</t>
        </is>
      </c>
      <c r="BD612" s="94" t="inlineStr">
        <is>
          <t>EPS zero; High-low range &gt;150% in 12 months</t>
        </is>
      </c>
      <c r="BE612" s="94" t="n"/>
      <c r="BF612" s="92">
        <f>IF(R612*100000&gt;=Settings!$B$5,"Y","N")</f>
        <v/>
      </c>
      <c r="BG612" s="91">
        <f>IF(F612&gt;Settings!$B$6,"Y","N")</f>
        <v/>
      </c>
      <c r="BH612" s="97" t="n">
        <v>-43.42</v>
      </c>
      <c r="BI612" s="96" t="n">
        <v>-4.56</v>
      </c>
      <c r="BJ612" s="96" t="n">
        <v>-5.87</v>
      </c>
      <c r="BK612" s="96" t="n">
        <v>-11.34</v>
      </c>
      <c r="BL612" s="96" t="n">
        <v>35.48</v>
      </c>
      <c r="BM612" s="96" t="n">
        <v>-42.55</v>
      </c>
      <c r="BN612" s="97" t="n">
        <v>-3</v>
      </c>
      <c r="BO612" s="96" t="n">
        <v>-5.49</v>
      </c>
      <c r="BP612" s="96" t="n">
        <v>-7.52</v>
      </c>
      <c r="BQ612" s="96" t="n">
        <v>-13.64</v>
      </c>
      <c r="BR612" s="91" t="inlineStr">
        <is>
          <t>Stacked down</t>
        </is>
      </c>
      <c r="BS612" s="91" t="inlineStr">
        <is>
          <t>None</t>
        </is>
      </c>
      <c r="BT612" s="96" t="n">
        <v>44</v>
      </c>
      <c r="BU612" s="91" t="inlineStr">
        <is>
          <t>N</t>
        </is>
      </c>
      <c r="BV612" s="99">
        <f>IF(OR(BF612&lt;&gt;"Y",BG612&lt;&gt;"Y"),"",(AND(ISNUMBER(BQ612),BQ612&gt;0))+(BR612="Stacked up")+(AND(ISNUMBER(BH612),BH612&gt;=-Settings!$B$17))+(AND(ISNUMBER(BK612),ISNUMBER(BM612),BK612&gt;0,BM612&gt;0))+(AND(ISNUMBER(AQ612),AQ612&gt;=Settings!$B$18))+(AND(ISNUMBER(BT612),BT612&gt;=Settings!$B$19,BT612&lt;=Settings!$B$20))+(AND(ISNUMBER(AS612),AS612&gt;0))+(AND(ISNUMBER(T612),ISNUMBER(M612),T612&gt;=Settings!$B$21,M612&gt;0))+(AND(ISNUMBER(AD612),ISNUMBER(M612),AD612&gt;=Settings!$B$22,M612&gt;0))+(AY612&gt;=1))</f>
        <v/>
      </c>
      <c r="BW612" s="91">
        <f>IF(OR(AY612=0,BF612&lt;&gt;"Y",BG612&lt;&gt;"Y"),"",1+SUMPRODUCT(($A$6:$A$2604=A612)*($AY$6:$AY$2604&gt;0)*($BF$6:$BF$2604="Y")*($BG$6:$BG$2604="Y")*(($AY$6:$AY$2604&gt;AY612)+($AY$6:$AY$2604=AY612)*($AD$6:$AD$2604&gt;AD612))))</f>
        <v/>
      </c>
    </row>
    <row r="613" ht="23.85" customHeight="1" s="55">
      <c r="A613" s="90" t="n">
        <v>46296</v>
      </c>
      <c r="B613" s="91" t="inlineStr">
        <is>
          <t>RELIGARE</t>
        </is>
      </c>
      <c r="C613" s="91" t="inlineStr">
        <is>
          <t>INE621H01010</t>
        </is>
      </c>
      <c r="D613" s="91" t="inlineStr">
        <is>
          <t>Financial Services</t>
        </is>
      </c>
      <c r="E613" s="91" t="inlineStr">
        <is>
          <t>Microcap 250</t>
        </is>
      </c>
      <c r="F613" s="93" t="n">
        <v>7664</v>
      </c>
      <c r="G613" s="92" t="inlineStr">
        <is>
          <t>N</t>
        </is>
      </c>
      <c r="H613" s="94" t="n"/>
      <c r="I613" s="91" t="inlineStr">
        <is>
          <t>N</t>
        </is>
      </c>
      <c r="J613" s="92">
        <f>IF(K613="","N","Y")</f>
        <v/>
      </c>
      <c r="K613" s="94">
        <f>_xlfn.TEXTJOIN("; ",TRUE,IF(P613="52-wk low","52-wk low",""),IF(AND(AD613&gt;=Settings!$B$12,M613&lt;0),"Distribution",""),IF(AND(AJ613="Y",M613&lt;0,AK613&lt;-Settings!$B$13),"Long unwinding",""),IF(AND(AJ613="Y",M613&lt;0,AK613&gt;Settings!$B$13),"Short buildup",""))</f>
        <v/>
      </c>
      <c r="L613" s="95" t="n">
        <v>224.59</v>
      </c>
      <c r="M613" s="96" t="n">
        <v>-1.89</v>
      </c>
      <c r="N613" s="93" t="n">
        <v>1569</v>
      </c>
      <c r="O613" s="91" t="inlineStr">
        <is>
          <t>None</t>
        </is>
      </c>
      <c r="P613" s="91" t="inlineStr">
        <is>
          <t>None</t>
        </is>
      </c>
      <c r="Q613" s="97" t="n">
        <v>8.41</v>
      </c>
      <c r="R613" s="96" t="n">
        <v>8.58</v>
      </c>
      <c r="S613" s="96" t="n">
        <v>1</v>
      </c>
      <c r="T613" s="96" t="n">
        <v>0.76</v>
      </c>
      <c r="U613" s="96" t="n">
        <v>0.73</v>
      </c>
      <c r="V613" s="103" t="n">
        <v>0.76</v>
      </c>
      <c r="W613" s="102" t="n">
        <v>4</v>
      </c>
      <c r="X613" s="93" t="n"/>
      <c r="Y613" s="91" t="inlineStr">
        <is>
          <t>None</t>
        </is>
      </c>
      <c r="Z613" s="99" t="n">
        <v>57.09</v>
      </c>
      <c r="AA613" s="96" t="n">
        <v>1.06</v>
      </c>
      <c r="AB613" s="96" t="n">
        <v>1.02</v>
      </c>
      <c r="AC613" s="96" t="n">
        <v>1.05</v>
      </c>
      <c r="AD613" s="96" t="n">
        <v>0.77</v>
      </c>
      <c r="AE613" s="96" t="n">
        <v>0.73</v>
      </c>
      <c r="AF613" s="103" t="n">
        <v>0.96</v>
      </c>
      <c r="AG613" s="91" t="inlineStr">
        <is>
          <t>Normal</t>
        </is>
      </c>
      <c r="AH613" s="100" t="n">
        <v>0</v>
      </c>
      <c r="AI613" s="101" t="n">
        <v>0</v>
      </c>
      <c r="AJ613" s="92" t="inlineStr">
        <is>
          <t>N</t>
        </is>
      </c>
      <c r="AK613" s="96" t="n"/>
      <c r="AL613" s="91" t="inlineStr">
        <is>
          <t>n/a</t>
        </is>
      </c>
      <c r="AM613" s="93" t="n"/>
      <c r="AN613" s="92" t="inlineStr">
        <is>
          <t>None</t>
        </is>
      </c>
      <c r="AO613" s="102" t="n">
        <v>0</v>
      </c>
      <c r="AP613" s="103" t="n">
        <v>0.76</v>
      </c>
      <c r="AQ613" s="102" t="n">
        <v>45</v>
      </c>
      <c r="AR613" s="91" t="inlineStr">
        <is>
          <t>N</t>
        </is>
      </c>
      <c r="AS613" s="104" t="n">
        <v>0.6</v>
      </c>
      <c r="AT613" s="92">
        <f>IF(AND(P613="52-wk high",T613&gt;=Settings!$B$7),"Y","N")</f>
        <v/>
      </c>
      <c r="AU613" s="91">
        <f>IF(AND(AD613&gt;=Settings!$B$8,M613&gt;0),"Y","N")</f>
        <v/>
      </c>
      <c r="AV613" s="91">
        <f>IF(OR(AH613&gt;Settings!$B$9,AI613&gt;Settings!$B$9),"Y","N")</f>
        <v/>
      </c>
      <c r="AW613" s="91">
        <f>IF(AJ613&lt;&gt;"Y","n/a",IF(AND(M613&gt;0,AK613&gt;Settings!$B$10),"Y","N"))</f>
        <v/>
      </c>
      <c r="AX613" s="91">
        <f>IF(AO613&gt;=Settings!$B$11,"Y","N")</f>
        <v/>
      </c>
      <c r="AY613" s="99">
        <f>(AT613="Y")+(AU613="Y")+(AV613="Y")+(AW613="Y")+(AX613="Y")</f>
        <v/>
      </c>
      <c r="AZ613" s="94">
        <f>IF(AY613=0,"None",_xlfn.TEXTJOIN(", ",TRUE(),IF(AT613="Y","Breakout",""),IF(AU613="Y","Accumulation",""),IF(AV613="Y","Institutional buying",""),IF(AW613="Y","Long buildup",""),IF(AX613="Y","Momentum leader","")))</f>
        <v/>
      </c>
      <c r="BA613" s="94">
        <f>IF(BW613="","","Passes "&amp;AY613&amp;" of 5 buy-side scans"&amp;IF(G613="Y","; RED FLAG: filter out using Red flag column",""))</f>
        <v/>
      </c>
      <c r="BB613" s="91" t="inlineStr">
        <is>
          <t>None</t>
        </is>
      </c>
      <c r="BC613" s="92" t="inlineStr">
        <is>
          <t>Y</t>
        </is>
      </c>
      <c r="BD613" s="94" t="inlineStr">
        <is>
          <t>PE &gt; 50</t>
        </is>
      </c>
      <c r="BE613" s="94" t="n"/>
      <c r="BF613" s="92">
        <f>IF(R613*100000&gt;=Settings!$B$5,"Y","N")</f>
        <v/>
      </c>
      <c r="BG613" s="91">
        <f>IF(F613&gt;Settings!$B$6,"Y","N")</f>
        <v/>
      </c>
      <c r="BH613" s="97" t="n">
        <v>-19.79</v>
      </c>
      <c r="BI613" s="96" t="n">
        <v>-6.55</v>
      </c>
      <c r="BJ613" s="96" t="n">
        <v>-10.08</v>
      </c>
      <c r="BK613" s="96" t="n">
        <v>-15.06</v>
      </c>
      <c r="BL613" s="96" t="n">
        <v>2.3</v>
      </c>
      <c r="BM613" s="96" t="n">
        <v>-10.33</v>
      </c>
      <c r="BN613" s="97" t="n">
        <v>-7.1</v>
      </c>
      <c r="BO613" s="96" t="n">
        <v>-8.07</v>
      </c>
      <c r="BP613" s="96" t="n">
        <v>-7.81</v>
      </c>
      <c r="BQ613" s="96" t="n">
        <v>-7.56</v>
      </c>
      <c r="BR613" s="91" t="inlineStr">
        <is>
          <t>Mixed</t>
        </is>
      </c>
      <c r="BS613" s="91" t="inlineStr">
        <is>
          <t>None</t>
        </is>
      </c>
      <c r="BT613" s="96" t="n">
        <v>23.6</v>
      </c>
      <c r="BU613" s="91" t="inlineStr">
        <is>
          <t>N</t>
        </is>
      </c>
      <c r="BV613" s="99">
        <f>IF(OR(BF613&lt;&gt;"Y",BG613&lt;&gt;"Y"),"",(AND(ISNUMBER(BQ613),BQ613&gt;0))+(BR613="Stacked up")+(AND(ISNUMBER(BH613),BH613&gt;=-Settings!$B$17))+(AND(ISNUMBER(BK613),ISNUMBER(BM613),BK613&gt;0,BM613&gt;0))+(AND(ISNUMBER(AQ613),AQ613&gt;=Settings!$B$18))+(AND(ISNUMBER(BT613),BT613&gt;=Settings!$B$19,BT613&lt;=Settings!$B$20))+(AND(ISNUMBER(AS613),AS613&gt;0))+(AND(ISNUMBER(T613),ISNUMBER(M613),T613&gt;=Settings!$B$21,M613&gt;0))+(AND(ISNUMBER(AD613),ISNUMBER(M613),AD613&gt;=Settings!$B$22,M613&gt;0))+(AY613&gt;=1))</f>
        <v/>
      </c>
      <c r="BW613" s="91">
        <f>IF(OR(AY613=0,BF613&lt;&gt;"Y",BG613&lt;&gt;"Y"),"",1+SUMPRODUCT(($A$6:$A$2604=A613)*($AY$6:$AY$2604&gt;0)*($BF$6:$BF$2604="Y")*($BG$6:$BG$2604="Y")*(($AY$6:$AY$2604&gt;AY613)+($AY$6:$AY$2604=AY613)*($AD$6:$AD$2604&gt;AD613))))</f>
        <v/>
      </c>
    </row>
    <row r="614" ht="23.85" customHeight="1" s="55">
      <c r="A614" s="90" t="n">
        <v>46296</v>
      </c>
      <c r="B614" s="91" t="inlineStr">
        <is>
          <t>MBAPL</t>
        </is>
      </c>
      <c r="C614" s="91" t="inlineStr">
        <is>
          <t>INE900L01028</t>
        </is>
      </c>
      <c r="D614" s="91" t="inlineStr">
        <is>
          <t>Chemicals</t>
        </is>
      </c>
      <c r="E614" s="91" t="inlineStr">
        <is>
          <t>Microcap 250</t>
        </is>
      </c>
      <c r="F614" s="93" t="n">
        <v>7609</v>
      </c>
      <c r="G614" s="92" t="inlineStr">
        <is>
          <t>N</t>
        </is>
      </c>
      <c r="H614" s="94" t="n"/>
      <c r="I614" s="91" t="inlineStr">
        <is>
          <t>N</t>
        </is>
      </c>
      <c r="J614" s="92">
        <f>IF(K614="","N","Y")</f>
        <v/>
      </c>
      <c r="K614" s="94">
        <f>_xlfn.TEXTJOIN("; ",TRUE,IF(P614="52-wk low","52-wk low",""),IF(AND(AD614&gt;=Settings!$B$12,M614&lt;0),"Distribution",""),IF(AND(AJ614="Y",M614&lt;0,AK614&lt;-Settings!$B$13),"Long unwinding",""),IF(AND(AJ614="Y",M614&lt;0,AK614&gt;Settings!$B$13),"Short buildup",""))</f>
        <v/>
      </c>
      <c r="L614" s="95" t="n">
        <v>165.83</v>
      </c>
      <c r="M614" s="96" t="n">
        <v>-2.81</v>
      </c>
      <c r="N614" s="93" t="n">
        <v>2015</v>
      </c>
      <c r="O614" s="91" t="inlineStr">
        <is>
          <t>None</t>
        </is>
      </c>
      <c r="P614" s="91" t="inlineStr">
        <is>
          <t>None</t>
        </is>
      </c>
      <c r="Q614" s="97" t="n">
        <v>8.67</v>
      </c>
      <c r="R614" s="96" t="n">
        <v>10.34</v>
      </c>
      <c r="S614" s="96" t="n">
        <v>0.83</v>
      </c>
      <c r="T614" s="96" t="n">
        <v>0.78</v>
      </c>
      <c r="U614" s="96" t="n"/>
      <c r="V614" s="103" t="n"/>
      <c r="W614" s="102" t="n"/>
      <c r="X614" s="93" t="n"/>
      <c r="Y614" s="91" t="inlineStr">
        <is>
          <t>None</t>
        </is>
      </c>
      <c r="Z614" s="99" t="n">
        <v>55.64</v>
      </c>
      <c r="AA614" s="96" t="n">
        <v>1.04</v>
      </c>
      <c r="AB614" s="96" t="n">
        <v>1.02</v>
      </c>
      <c r="AC614" s="96" t="n">
        <v>0.88</v>
      </c>
      <c r="AD614" s="96" t="n">
        <v>0.8100000000000001</v>
      </c>
      <c r="AE614" s="96" t="n"/>
      <c r="AF614" s="103" t="n"/>
      <c r="AG614" s="91" t="n"/>
      <c r="AH614" s="100" t="n">
        <v>0</v>
      </c>
      <c r="AI614" s="101" t="n">
        <v>0</v>
      </c>
      <c r="AJ614" s="92" t="inlineStr">
        <is>
          <t>N</t>
        </is>
      </c>
      <c r="AK614" s="96" t="n"/>
      <c r="AL614" s="91" t="inlineStr">
        <is>
          <t>n/a</t>
        </is>
      </c>
      <c r="AM614" s="93" t="n"/>
      <c r="AN614" s="92" t="inlineStr">
        <is>
          <t>None</t>
        </is>
      </c>
      <c r="AO614" s="102" t="n">
        <v>0</v>
      </c>
      <c r="AP614" s="103" t="n"/>
      <c r="AQ614" s="102" t="n"/>
      <c r="AR614" s="91" t="inlineStr">
        <is>
          <t>N</t>
        </is>
      </c>
      <c r="AS614" s="104" t="n">
        <v>1.93</v>
      </c>
      <c r="AT614" s="92">
        <f>IF(AND(P614="52-wk high",T614&gt;=Settings!$B$7),"Y","N")</f>
        <v/>
      </c>
      <c r="AU614" s="91">
        <f>IF(AND(AD614&gt;=Settings!$B$8,M614&gt;0),"Y","N")</f>
        <v/>
      </c>
      <c r="AV614" s="91">
        <f>IF(OR(AH614&gt;Settings!$B$9,AI614&gt;Settings!$B$9),"Y","N")</f>
        <v/>
      </c>
      <c r="AW614" s="91">
        <f>IF(AJ614&lt;&gt;"Y","n/a",IF(AND(M614&gt;0,AK614&gt;Settings!$B$10),"Y","N"))</f>
        <v/>
      </c>
      <c r="AX614" s="91">
        <f>IF(AO614&gt;=Settings!$B$11,"Y","N")</f>
        <v/>
      </c>
      <c r="AY614" s="99">
        <f>(AT614="Y")+(AU614="Y")+(AV614="Y")+(AW614="Y")+(AX614="Y")</f>
        <v/>
      </c>
      <c r="AZ614" s="94">
        <f>IF(AY614=0,"None",_xlfn.TEXTJOIN(", ",TRUE(),IF(AT614="Y","Breakout",""),IF(AU614="Y","Accumulation",""),IF(AV614="Y","Institutional buying",""),IF(AW614="Y","Long buildup",""),IF(AX614="Y","Momentum leader","")))</f>
        <v/>
      </c>
      <c r="BA614" s="94">
        <f>IF(BW614="","","Passes "&amp;AY614&amp;" of 5 buy-side scans"&amp;IF(G614="Y","; RED FLAG: filter out using Red flag column",""))</f>
        <v/>
      </c>
      <c r="BB614" s="91" t="inlineStr">
        <is>
          <t>None</t>
        </is>
      </c>
      <c r="BC614" s="92" t="inlineStr">
        <is>
          <t>Y</t>
        </is>
      </c>
      <c r="BD614" s="94" t="inlineStr">
        <is>
          <t>PE &gt; 50; &gt;100% move in 365 days</t>
        </is>
      </c>
      <c r="BE614" s="94" t="inlineStr">
        <is>
          <t>FVSPLT FRM RS 10 TO RS 2, ex 03-Jul-2026</t>
        </is>
      </c>
      <c r="BF614" s="92">
        <f>IF(R614*100000&gt;=Settings!$B$5,"Y","N")</f>
        <v/>
      </c>
      <c r="BG614" s="91">
        <f>IF(F614&gt;Settings!$B$6,"Y","N")</f>
        <v/>
      </c>
      <c r="BH614" s="97" t="n">
        <v>-5.21</v>
      </c>
      <c r="BI614" s="96" t="n">
        <v>1.07</v>
      </c>
      <c r="BJ614" s="96" t="n">
        <v>3.14</v>
      </c>
      <c r="BK614" s="96" t="n"/>
      <c r="BL614" s="96" t="n"/>
      <c r="BM614" s="96" t="n"/>
      <c r="BN614" s="97" t="n">
        <v>0.77</v>
      </c>
      <c r="BO614" s="96" t="n">
        <v>4.35</v>
      </c>
      <c r="BP614" s="96" t="n"/>
      <c r="BQ614" s="96" t="n"/>
      <c r="BR614" s="91" t="n"/>
      <c r="BS614" s="91" t="inlineStr">
        <is>
          <t>None</t>
        </is>
      </c>
      <c r="BT614" s="96" t="n">
        <v>51.8</v>
      </c>
      <c r="BU614" s="91" t="n"/>
      <c r="BV614" s="99">
        <f>IF(OR(BF614&lt;&gt;"Y",BG614&lt;&gt;"Y"),"",(AND(ISNUMBER(BQ614),BQ614&gt;0))+(BR614="Stacked up")+(AND(ISNUMBER(BH614),BH614&gt;=-Settings!$B$17))+(AND(ISNUMBER(BK614),ISNUMBER(BM614),BK614&gt;0,BM614&gt;0))+(AND(ISNUMBER(AQ614),AQ614&gt;=Settings!$B$18))+(AND(ISNUMBER(BT614),BT614&gt;=Settings!$B$19,BT614&lt;=Settings!$B$20))+(AND(ISNUMBER(AS614),AS614&gt;0))+(AND(ISNUMBER(T614),ISNUMBER(M614),T614&gt;=Settings!$B$21,M614&gt;0))+(AND(ISNUMBER(AD614),ISNUMBER(M614),AD614&gt;=Settings!$B$22,M614&gt;0))+(AY614&gt;=1))</f>
        <v/>
      </c>
      <c r="BW614" s="91">
        <f>IF(OR(AY614=0,BF614&lt;&gt;"Y",BG614&lt;&gt;"Y"),"",1+SUMPRODUCT(($A$6:$A$2604=A614)*($AY$6:$AY$2604&gt;0)*($BF$6:$BF$2604="Y")*($BG$6:$BG$2604="Y")*(($AY$6:$AY$2604&gt;AY614)+($AY$6:$AY$2604=AY614)*($AD$6:$AD$2604&gt;AD614))))</f>
        <v/>
      </c>
    </row>
    <row r="615" ht="23.85" customHeight="1" s="55">
      <c r="A615" s="90" t="n">
        <v>46296</v>
      </c>
      <c r="B615" s="91" t="inlineStr">
        <is>
          <t>OMNI</t>
        </is>
      </c>
      <c r="C615" s="91" t="inlineStr">
        <is>
          <t>INE0UH301010</t>
        </is>
      </c>
      <c r="D615" s="91" t="inlineStr">
        <is>
          <t>Capital Goods</t>
        </is>
      </c>
      <c r="E615" s="91" t="inlineStr">
        <is>
          <t>Microcap 250</t>
        </is>
      </c>
      <c r="F615" s="93" t="n">
        <v>7527</v>
      </c>
      <c r="G615" s="92" t="inlineStr">
        <is>
          <t>N</t>
        </is>
      </c>
      <c r="H615" s="94" t="n"/>
      <c r="I615" s="91" t="inlineStr">
        <is>
          <t>N</t>
        </is>
      </c>
      <c r="J615" s="92">
        <f>IF(K615="","N","Y")</f>
        <v/>
      </c>
      <c r="K615" s="94">
        <f>_xlfn.TEXTJOIN("; ",TRUE,IF(P615="52-wk low","52-wk low",""),IF(AND(AD615&gt;=Settings!$B$12,M615&lt;0),"Distribution",""),IF(AND(AJ615="Y",M615&lt;0,AK615&lt;-Settings!$B$13),"Long unwinding",""),IF(AND(AJ615="Y",M615&lt;0,AK615&gt;Settings!$B$13),"Short buildup",""))</f>
        <v/>
      </c>
      <c r="L615" s="95" t="n">
        <v>608.65</v>
      </c>
      <c r="M615" s="96" t="n">
        <v>7.91</v>
      </c>
      <c r="N615" s="93" t="n">
        <v>19</v>
      </c>
      <c r="O615" s="91" t="inlineStr">
        <is>
          <t>Top gainer</t>
        </is>
      </c>
      <c r="P615" s="91" t="inlineStr">
        <is>
          <t>None</t>
        </is>
      </c>
      <c r="Q615" s="97" t="n">
        <v>26.68</v>
      </c>
      <c r="R615" s="96" t="n">
        <v>9.92</v>
      </c>
      <c r="S615" s="96" t="n">
        <v>3.04</v>
      </c>
      <c r="T615" s="96" t="n">
        <v>1.85</v>
      </c>
      <c r="U615" s="96" t="n">
        <v>2.65</v>
      </c>
      <c r="V615" s="103" t="n">
        <v>0.97</v>
      </c>
      <c r="W615" s="102" t="n">
        <v>3</v>
      </c>
      <c r="X615" s="93" t="n">
        <v>57</v>
      </c>
      <c r="Y615" s="91" t="inlineStr">
        <is>
          <t>None</t>
        </is>
      </c>
      <c r="Z615" s="99" t="n">
        <v>27.52</v>
      </c>
      <c r="AA615" s="96" t="n">
        <v>0.67</v>
      </c>
      <c r="AB615" s="96" t="n">
        <v>0.79</v>
      </c>
      <c r="AC615" s="96" t="n">
        <v>2.13</v>
      </c>
      <c r="AD615" s="96" t="n">
        <v>2.2</v>
      </c>
      <c r="AE615" s="96" t="n">
        <v>2.88</v>
      </c>
      <c r="AF615" s="103" t="n">
        <v>1.49</v>
      </c>
      <c r="AG615" s="91" t="inlineStr">
        <is>
          <t>Normal</t>
        </is>
      </c>
      <c r="AH615" s="100" t="n">
        <v>0</v>
      </c>
      <c r="AI615" s="101" t="n">
        <v>0</v>
      </c>
      <c r="AJ615" s="92" t="inlineStr">
        <is>
          <t>N</t>
        </is>
      </c>
      <c r="AK615" s="96" t="n"/>
      <c r="AL615" s="91" t="inlineStr">
        <is>
          <t>n/a</t>
        </is>
      </c>
      <c r="AM615" s="93" t="n"/>
      <c r="AN615" s="92" t="inlineStr">
        <is>
          <t>None</t>
        </is>
      </c>
      <c r="AO615" s="102" t="n">
        <v>0</v>
      </c>
      <c r="AP615" s="103" t="n"/>
      <c r="AQ615" s="102" t="n"/>
      <c r="AR615" s="91" t="inlineStr">
        <is>
          <t>N</t>
        </is>
      </c>
      <c r="AS615" s="104" t="n">
        <v>5.9</v>
      </c>
      <c r="AT615" s="92">
        <f>IF(AND(P615="52-wk high",T615&gt;=Settings!$B$7),"Y","N")</f>
        <v/>
      </c>
      <c r="AU615" s="91">
        <f>IF(AND(AD615&gt;=Settings!$B$8,M615&gt;0),"Y","N")</f>
        <v/>
      </c>
      <c r="AV615" s="91">
        <f>IF(OR(AH615&gt;Settings!$B$9,AI615&gt;Settings!$B$9),"Y","N")</f>
        <v/>
      </c>
      <c r="AW615" s="91">
        <f>IF(AJ615&lt;&gt;"Y","n/a",IF(AND(M615&gt;0,AK615&gt;Settings!$B$10),"Y","N"))</f>
        <v/>
      </c>
      <c r="AX615" s="91">
        <f>IF(AO615&gt;=Settings!$B$11,"Y","N")</f>
        <v/>
      </c>
      <c r="AY615" s="99">
        <f>(AT615="Y")+(AU615="Y")+(AV615="Y")+(AW615="Y")+(AX615="Y")</f>
        <v/>
      </c>
      <c r="AZ615" s="94">
        <f>IF(AY615=0,"None",_xlfn.TEXTJOIN(", ",TRUE(),IF(AT615="Y","Breakout",""),IF(AU615="Y","Accumulation",""),IF(AV615="Y","Institutional buying",""),IF(AW615="Y","Long buildup",""),IF(AX615="Y","Momentum leader","")))</f>
        <v/>
      </c>
      <c r="BA615" s="94">
        <f>IF(BW615="","","Passes "&amp;AY615&amp;" of 5 buy-side scans"&amp;IF(G615="Y","; RED FLAG: filter out using Red flag column",""))</f>
        <v/>
      </c>
      <c r="BB615" s="91" t="inlineStr">
        <is>
          <t>None</t>
        </is>
      </c>
      <c r="BC615" s="92" t="inlineStr">
        <is>
          <t>Y</t>
        </is>
      </c>
      <c r="BD615" s="94" t="inlineStr">
        <is>
          <t>PE &gt; 50; &gt;75% move in 6 months; &gt;100% move in 365 days; High-low range &gt;300% in 365 days</t>
        </is>
      </c>
      <c r="BE615" s="94" t="n"/>
      <c r="BF615" s="92">
        <f>IF(R615*100000&gt;=Settings!$B$5,"Y","N")</f>
        <v/>
      </c>
      <c r="BG615" s="91">
        <f>IF(F615&gt;Settings!$B$6,"Y","N")</f>
        <v/>
      </c>
      <c r="BH615" s="97" t="n">
        <v>-20.42</v>
      </c>
      <c r="BI615" s="96" t="n">
        <v>11.1</v>
      </c>
      <c r="BJ615" s="96" t="n">
        <v>13.64</v>
      </c>
      <c r="BK615" s="96" t="n">
        <v>6.85</v>
      </c>
      <c r="BL615" s="96" t="n">
        <v>123.14</v>
      </c>
      <c r="BM615" s="96" t="n"/>
      <c r="BN615" s="97" t="n">
        <v>9.32</v>
      </c>
      <c r="BO615" s="96" t="n">
        <v>10.31</v>
      </c>
      <c r="BP615" s="96" t="n">
        <v>18.79</v>
      </c>
      <c r="BQ615" s="96" t="n"/>
      <c r="BR615" s="91" t="n"/>
      <c r="BS615" s="91" t="inlineStr">
        <is>
          <t>None</t>
        </is>
      </c>
      <c r="BT615" s="96" t="n">
        <v>69.7</v>
      </c>
      <c r="BU615" s="91" t="n"/>
      <c r="BV615" s="99">
        <f>IF(OR(BF615&lt;&gt;"Y",BG615&lt;&gt;"Y"),"",(AND(ISNUMBER(BQ615),BQ615&gt;0))+(BR615="Stacked up")+(AND(ISNUMBER(BH615),BH615&gt;=-Settings!$B$17))+(AND(ISNUMBER(BK615),ISNUMBER(BM615),BK615&gt;0,BM615&gt;0))+(AND(ISNUMBER(AQ615),AQ615&gt;=Settings!$B$18))+(AND(ISNUMBER(BT615),BT615&gt;=Settings!$B$19,BT615&lt;=Settings!$B$20))+(AND(ISNUMBER(AS615),AS615&gt;0))+(AND(ISNUMBER(T615),ISNUMBER(M615),T615&gt;=Settings!$B$21,M615&gt;0))+(AND(ISNUMBER(AD615),ISNUMBER(M615),AD615&gt;=Settings!$B$22,M615&gt;0))+(AY615&gt;=1))</f>
        <v/>
      </c>
      <c r="BW615" s="91">
        <f>IF(OR(AY615=0,BF615&lt;&gt;"Y",BG615&lt;&gt;"Y"),"",1+SUMPRODUCT(($A$6:$A$2604=A615)*($AY$6:$AY$2604&gt;0)*($BF$6:$BF$2604="Y")*($BG$6:$BG$2604="Y")*(($AY$6:$AY$2604&gt;AY615)+($AY$6:$AY$2604=AY615)*($AD$6:$AD$2604&gt;AD615))))</f>
        <v/>
      </c>
    </row>
    <row r="616" ht="23.85" customHeight="1" s="55">
      <c r="A616" s="90" t="n">
        <v>46296</v>
      </c>
      <c r="B616" s="91" t="inlineStr">
        <is>
          <t>SUPRIYA</t>
        </is>
      </c>
      <c r="C616" s="91" t="inlineStr">
        <is>
          <t>INE07RO01027</t>
        </is>
      </c>
      <c r="D616" s="91" t="inlineStr">
        <is>
          <t>Healthcare</t>
        </is>
      </c>
      <c r="E616" s="91" t="inlineStr">
        <is>
          <t>Microcap 250</t>
        </is>
      </c>
      <c r="F616" s="93" t="n">
        <v>7493</v>
      </c>
      <c r="G616" s="92" t="inlineStr">
        <is>
          <t>N</t>
        </is>
      </c>
      <c r="H616" s="94" t="n"/>
      <c r="I616" s="91" t="inlineStr">
        <is>
          <t>N</t>
        </is>
      </c>
      <c r="J616" s="92">
        <f>IF(K616="","N","Y")</f>
        <v/>
      </c>
      <c r="K616" s="94">
        <f>_xlfn.TEXTJOIN("; ",TRUE,IF(P616="52-wk low","52-wk low",""),IF(AND(AD616&gt;=Settings!$B$12,M616&lt;0),"Distribution",""),IF(AND(AJ616="Y",M616&lt;0,AK616&lt;-Settings!$B$13),"Long unwinding",""),IF(AND(AJ616="Y",M616&lt;0,AK616&gt;Settings!$B$13),"Short buildup",""))</f>
        <v/>
      </c>
      <c r="L616" s="95" t="n">
        <v>931</v>
      </c>
      <c r="M616" s="96" t="n">
        <v>-2.03</v>
      </c>
      <c r="N616" s="93" t="n">
        <v>1669</v>
      </c>
      <c r="O616" s="91" t="inlineStr">
        <is>
          <t>None</t>
        </is>
      </c>
      <c r="P616" s="91" t="inlineStr">
        <is>
          <t>None</t>
        </is>
      </c>
      <c r="Q616" s="97" t="n">
        <v>2.09</v>
      </c>
      <c r="R616" s="96" t="n">
        <v>3.58</v>
      </c>
      <c r="S616" s="96" t="n">
        <v>0.53</v>
      </c>
      <c r="T616" s="96" t="n">
        <v>0.63</v>
      </c>
      <c r="U616" s="96" t="n">
        <v>0.42</v>
      </c>
      <c r="V616" s="103" t="n">
        <v>0.73</v>
      </c>
      <c r="W616" s="102" t="n">
        <v>4</v>
      </c>
      <c r="X616" s="93" t="n"/>
      <c r="Y616" s="91" t="inlineStr">
        <is>
          <t>None</t>
        </is>
      </c>
      <c r="Z616" s="99" t="n">
        <v>47.64</v>
      </c>
      <c r="AA616" s="96" t="n">
        <v>1.21</v>
      </c>
      <c r="AB616" s="96" t="n">
        <v>1.09</v>
      </c>
      <c r="AC616" s="96" t="n">
        <v>0.72</v>
      </c>
      <c r="AD616" s="96" t="n">
        <v>0.77</v>
      </c>
      <c r="AE616" s="96" t="n">
        <v>0.63</v>
      </c>
      <c r="AF616" s="103" t="n">
        <v>1.14</v>
      </c>
      <c r="AG616" s="91" t="inlineStr">
        <is>
          <t>Normal</t>
        </is>
      </c>
      <c r="AH616" s="100" t="n">
        <v>0</v>
      </c>
      <c r="AI616" s="101" t="n">
        <v>0</v>
      </c>
      <c r="AJ616" s="92" t="inlineStr">
        <is>
          <t>N</t>
        </is>
      </c>
      <c r="AK616" s="96" t="n"/>
      <c r="AL616" s="91" t="inlineStr">
        <is>
          <t>n/a</t>
        </is>
      </c>
      <c r="AM616" s="93" t="n"/>
      <c r="AN616" s="92" t="inlineStr">
        <is>
          <t>TotalMkt MQ 50</t>
        </is>
      </c>
      <c r="AO616" s="102" t="n">
        <v>1</v>
      </c>
      <c r="AP616" s="103" t="n">
        <v>1.65</v>
      </c>
      <c r="AQ616" s="102" t="n">
        <v>83</v>
      </c>
      <c r="AR616" s="91" t="inlineStr">
        <is>
          <t>N</t>
        </is>
      </c>
      <c r="AS616" s="104" t="n">
        <v>3.79</v>
      </c>
      <c r="AT616" s="92">
        <f>IF(AND(P616="52-wk high",T616&gt;=Settings!$B$7),"Y","N")</f>
        <v/>
      </c>
      <c r="AU616" s="91">
        <f>IF(AND(AD616&gt;=Settings!$B$8,M616&gt;0),"Y","N")</f>
        <v/>
      </c>
      <c r="AV616" s="91">
        <f>IF(OR(AH616&gt;Settings!$B$9,AI616&gt;Settings!$B$9),"Y","N")</f>
        <v/>
      </c>
      <c r="AW616" s="91">
        <f>IF(AJ616&lt;&gt;"Y","n/a",IF(AND(M616&gt;0,AK616&gt;Settings!$B$10),"Y","N"))</f>
        <v/>
      </c>
      <c r="AX616" s="91">
        <f>IF(AO616&gt;=Settings!$B$11,"Y","N")</f>
        <v/>
      </c>
      <c r="AY616" s="99">
        <f>(AT616="Y")+(AU616="Y")+(AV616="Y")+(AW616="Y")+(AX616="Y")</f>
        <v/>
      </c>
      <c r="AZ616" s="94">
        <f>IF(AY616=0,"None",_xlfn.TEXTJOIN(", ",TRUE(),IF(AT616="Y","Breakout",""),IF(AU616="Y","Accumulation",""),IF(AV616="Y","Institutional buying",""),IF(AW616="Y","Long buildup",""),IF(AX616="Y","Momentum leader","")))</f>
        <v/>
      </c>
      <c r="BA616" s="94">
        <f>IF(BW616="","","Passes "&amp;AY616&amp;" of 5 buy-side scans"&amp;IF(G616="Y","; RED FLAG: filter out using Red flag column",""))</f>
        <v/>
      </c>
      <c r="BB616" s="91" t="inlineStr">
        <is>
          <t>None</t>
        </is>
      </c>
      <c r="BC616" s="92" t="inlineStr">
        <is>
          <t>N</t>
        </is>
      </c>
      <c r="BD616" s="94" t="n"/>
      <c r="BE616" s="94" t="n"/>
      <c r="BF616" s="92">
        <f>IF(R616*100000&gt;=Settings!$B$5,"Y","N")</f>
        <v/>
      </c>
      <c r="BG616" s="91">
        <f>IF(F616&gt;Settings!$B$6,"Y","N")</f>
        <v/>
      </c>
      <c r="BH616" s="97" t="n">
        <v>-14.19</v>
      </c>
      <c r="BI616" s="96" t="n">
        <v>-3.2</v>
      </c>
      <c r="BJ616" s="96" t="n">
        <v>15.92</v>
      </c>
      <c r="BK616" s="96" t="n">
        <v>-7.76</v>
      </c>
      <c r="BL616" s="96" t="n">
        <v>54.91</v>
      </c>
      <c r="BM616" s="96" t="n">
        <v>26.95</v>
      </c>
      <c r="BN616" s="97" t="n">
        <v>0.5600000000000001</v>
      </c>
      <c r="BO616" s="96" t="n">
        <v>4.75</v>
      </c>
      <c r="BP616" s="96" t="n">
        <v>9.06</v>
      </c>
      <c r="BQ616" s="96" t="n">
        <v>14.91</v>
      </c>
      <c r="BR616" s="91" t="inlineStr">
        <is>
          <t>Stacked up</t>
        </is>
      </c>
      <c r="BS616" s="91" t="inlineStr">
        <is>
          <t>None</t>
        </is>
      </c>
      <c r="BT616" s="96" t="n">
        <v>49.5</v>
      </c>
      <c r="BU616" s="91" t="inlineStr">
        <is>
          <t>N</t>
        </is>
      </c>
      <c r="BV616" s="99">
        <f>IF(OR(BF616&lt;&gt;"Y",BG616&lt;&gt;"Y"),"",(AND(ISNUMBER(BQ616),BQ616&gt;0))+(BR616="Stacked up")+(AND(ISNUMBER(BH616),BH616&gt;=-Settings!$B$17))+(AND(ISNUMBER(BK616),ISNUMBER(BM616),BK616&gt;0,BM616&gt;0))+(AND(ISNUMBER(AQ616),AQ616&gt;=Settings!$B$18))+(AND(ISNUMBER(BT616),BT616&gt;=Settings!$B$19,BT616&lt;=Settings!$B$20))+(AND(ISNUMBER(AS616),AS616&gt;0))+(AND(ISNUMBER(T616),ISNUMBER(M616),T616&gt;=Settings!$B$21,M616&gt;0))+(AND(ISNUMBER(AD616),ISNUMBER(M616),AD616&gt;=Settings!$B$22,M616&gt;0))+(AY616&gt;=1))</f>
        <v/>
      </c>
      <c r="BW616" s="91">
        <f>IF(OR(AY616=0,BF616&lt;&gt;"Y",BG616&lt;&gt;"Y"),"",1+SUMPRODUCT(($A$6:$A$2604=A616)*($AY$6:$AY$2604&gt;0)*($BF$6:$BF$2604="Y")*($BG$6:$BG$2604="Y")*(($AY$6:$AY$2604&gt;AY616)+($AY$6:$AY$2604=AY616)*($AD$6:$AD$2604&gt;AD616))))</f>
        <v/>
      </c>
    </row>
    <row r="617" ht="23.85" customHeight="1" s="55">
      <c r="A617" s="90" t="n">
        <v>46296</v>
      </c>
      <c r="B617" s="91" t="inlineStr">
        <is>
          <t>KMEW</t>
        </is>
      </c>
      <c r="C617" s="91" t="inlineStr">
        <is>
          <t>INE0CJD01029</t>
        </is>
      </c>
      <c r="D617" s="91" t="inlineStr">
        <is>
          <t>Services</t>
        </is>
      </c>
      <c r="E617" s="91" t="inlineStr">
        <is>
          <t>Microcap 250</t>
        </is>
      </c>
      <c r="F617" s="93" t="n">
        <v>7483</v>
      </c>
      <c r="G617" s="92" t="inlineStr">
        <is>
          <t>N</t>
        </is>
      </c>
      <c r="H617" s="94" t="n"/>
      <c r="I617" s="91" t="inlineStr">
        <is>
          <t>N</t>
        </is>
      </c>
      <c r="J617" s="92">
        <f>IF(K617="","N","Y")</f>
        <v/>
      </c>
      <c r="K617" s="94">
        <f>_xlfn.TEXTJOIN("; ",TRUE,IF(P617="52-wk low","52-wk low",""),IF(AND(AD617&gt;=Settings!$B$12,M617&lt;0),"Distribution",""),IF(AND(AJ617="Y",M617&lt;0,AK617&lt;-Settings!$B$13),"Long unwinding",""),IF(AND(AJ617="Y",M617&lt;0,AK617&gt;Settings!$B$13),"Short buildup",""))</f>
        <v/>
      </c>
      <c r="L617" s="95" t="n">
        <v>2950.1</v>
      </c>
      <c r="M617" s="96" t="n">
        <v>-3.01</v>
      </c>
      <c r="N617" s="93" t="n">
        <v>2094</v>
      </c>
      <c r="O617" s="91" t="inlineStr">
        <is>
          <t>None</t>
        </is>
      </c>
      <c r="P617" s="91" t="inlineStr">
        <is>
          <t>None</t>
        </is>
      </c>
      <c r="Q617" s="97" t="n">
        <v>1.38</v>
      </c>
      <c r="R617" s="96" t="n">
        <v>1.31</v>
      </c>
      <c r="S617" s="96" t="n">
        <v>1.1</v>
      </c>
      <c r="T617" s="96" t="n">
        <v>1.15</v>
      </c>
      <c r="U617" s="96" t="n">
        <v>1.1</v>
      </c>
      <c r="V617" s="103" t="n">
        <v>1.04</v>
      </c>
      <c r="W617" s="102" t="n">
        <v>6</v>
      </c>
      <c r="X617" s="93" t="n">
        <v>282</v>
      </c>
      <c r="Y617" s="91" t="inlineStr">
        <is>
          <t>None</t>
        </is>
      </c>
      <c r="Z617" s="99" t="n">
        <v>58.55</v>
      </c>
      <c r="AA617" s="96" t="n">
        <v>1.5</v>
      </c>
      <c r="AB617" s="96" t="n">
        <v>1.46</v>
      </c>
      <c r="AC617" s="96" t="n">
        <v>1.69</v>
      </c>
      <c r="AD617" s="96" t="n">
        <v>1.8</v>
      </c>
      <c r="AE617" s="96" t="n">
        <v>1.73</v>
      </c>
      <c r="AF617" s="103" t="n">
        <v>1.04</v>
      </c>
      <c r="AG617" s="91" t="inlineStr">
        <is>
          <t>Normal</t>
        </is>
      </c>
      <c r="AH617" s="100" t="n">
        <v>0</v>
      </c>
      <c r="AI617" s="101" t="n">
        <v>0</v>
      </c>
      <c r="AJ617" s="92" t="inlineStr">
        <is>
          <t>N</t>
        </is>
      </c>
      <c r="AK617" s="96" t="n"/>
      <c r="AL617" s="91" t="inlineStr">
        <is>
          <t>n/a</t>
        </is>
      </c>
      <c r="AM617" s="93" t="n"/>
      <c r="AN617" s="92" t="inlineStr">
        <is>
          <t>None</t>
        </is>
      </c>
      <c r="AO617" s="102" t="n">
        <v>0</v>
      </c>
      <c r="AP617" s="103" t="n"/>
      <c r="AQ617" s="102" t="n"/>
      <c r="AR617" s="91" t="inlineStr">
        <is>
          <t>N</t>
        </is>
      </c>
      <c r="AS617" s="104" t="n">
        <v>5.23</v>
      </c>
      <c r="AT617" s="92">
        <f>IF(AND(P617="52-wk high",T617&gt;=Settings!$B$7),"Y","N")</f>
        <v/>
      </c>
      <c r="AU617" s="91">
        <f>IF(AND(AD617&gt;=Settings!$B$8,M617&gt;0),"Y","N")</f>
        <v/>
      </c>
      <c r="AV617" s="91">
        <f>IF(OR(AH617&gt;Settings!$B$9,AI617&gt;Settings!$B$9),"Y","N")</f>
        <v/>
      </c>
      <c r="AW617" s="91">
        <f>IF(AJ617&lt;&gt;"Y","n/a",IF(AND(M617&gt;0,AK617&gt;Settings!$B$10),"Y","N"))</f>
        <v/>
      </c>
      <c r="AX617" s="91">
        <f>IF(AO617&gt;=Settings!$B$11,"Y","N")</f>
        <v/>
      </c>
      <c r="AY617" s="99">
        <f>(AT617="Y")+(AU617="Y")+(AV617="Y")+(AW617="Y")+(AX617="Y")</f>
        <v/>
      </c>
      <c r="AZ617" s="94">
        <f>IF(AY617=0,"None",_xlfn.TEXTJOIN(", ",TRUE(),IF(AT617="Y","Breakout",""),IF(AU617="Y","Accumulation",""),IF(AV617="Y","Institutional buying",""),IF(AW617="Y","Long buildup",""),IF(AX617="Y","Momentum leader","")))</f>
        <v/>
      </c>
      <c r="BA617" s="94">
        <f>IF(BW617="","","Passes "&amp;AY617&amp;" of 5 buy-side scans"&amp;IF(G617="Y","; RED FLAG: filter out using Red flag column",""))</f>
        <v/>
      </c>
      <c r="BB617" s="91" t="inlineStr">
        <is>
          <t>None</t>
        </is>
      </c>
      <c r="BC617" s="92" t="inlineStr">
        <is>
          <t>Y</t>
        </is>
      </c>
      <c r="BD617" s="94" t="inlineStr">
        <is>
          <t>PE &gt; 50; &gt;75% move in 6 months; &gt;100% move in 365 days; High-low range &gt;100% in 6 months</t>
        </is>
      </c>
      <c r="BE617" s="94" t="inlineStr">
        <is>
          <t>FVSPLT FRM RS 10 TO RS 5, ex 22-Dec-2025</t>
        </is>
      </c>
      <c r="BF617" s="92">
        <f>IF(R617*100000&gt;=Settings!$B$5,"Y","N")</f>
        <v/>
      </c>
      <c r="BG617" s="91">
        <f>IF(F617&gt;Settings!$B$6,"Y","N")</f>
        <v/>
      </c>
      <c r="BH617" s="97" t="n">
        <v>-7.08</v>
      </c>
      <c r="BI617" s="96" t="n">
        <v>2.06</v>
      </c>
      <c r="BJ617" s="96" t="n">
        <v>0.48</v>
      </c>
      <c r="BK617" s="96" t="n">
        <v>34.76</v>
      </c>
      <c r="BL617" s="96" t="n">
        <v>86.94</v>
      </c>
      <c r="BM617" s="96" t="n"/>
      <c r="BN617" s="97" t="n">
        <v>1.36</v>
      </c>
      <c r="BO617" s="96" t="n">
        <v>6.92</v>
      </c>
      <c r="BP617" s="96" t="n">
        <v>16.94</v>
      </c>
      <c r="BQ617" s="96" t="n"/>
      <c r="BR617" s="91" t="n"/>
      <c r="BS617" s="91" t="inlineStr">
        <is>
          <t>None</t>
        </is>
      </c>
      <c r="BT617" s="96" t="n">
        <v>52.6</v>
      </c>
      <c r="BU617" s="91" t="n"/>
      <c r="BV617" s="99">
        <f>IF(OR(BF617&lt;&gt;"Y",BG617&lt;&gt;"Y"),"",(AND(ISNUMBER(BQ617),BQ617&gt;0))+(BR617="Stacked up")+(AND(ISNUMBER(BH617),BH617&gt;=-Settings!$B$17))+(AND(ISNUMBER(BK617),ISNUMBER(BM617),BK617&gt;0,BM617&gt;0))+(AND(ISNUMBER(AQ617),AQ617&gt;=Settings!$B$18))+(AND(ISNUMBER(BT617),BT617&gt;=Settings!$B$19,BT617&lt;=Settings!$B$20))+(AND(ISNUMBER(AS617),AS617&gt;0))+(AND(ISNUMBER(T617),ISNUMBER(M617),T617&gt;=Settings!$B$21,M617&gt;0))+(AND(ISNUMBER(AD617),ISNUMBER(M617),AD617&gt;=Settings!$B$22,M617&gt;0))+(AY617&gt;=1))</f>
        <v/>
      </c>
      <c r="BW617" s="91">
        <f>IF(OR(AY617=0,BF617&lt;&gt;"Y",BG617&lt;&gt;"Y"),"",1+SUMPRODUCT(($A$6:$A$2604=A617)*($AY$6:$AY$2604&gt;0)*($BF$6:$BF$2604="Y")*($BG$6:$BG$2604="Y")*(($AY$6:$AY$2604&gt;AY617)+($AY$6:$AY$2604=AY617)*($AD$6:$AD$2604&gt;AD617))))</f>
        <v/>
      </c>
    </row>
    <row r="618" ht="23.85" customHeight="1" s="55">
      <c r="A618" s="90" t="n">
        <v>46296</v>
      </c>
      <c r="B618" s="91" t="inlineStr">
        <is>
          <t>POWERICA</t>
        </is>
      </c>
      <c r="C618" s="91" t="inlineStr">
        <is>
          <t>INE921L01032</t>
        </is>
      </c>
      <c r="D618" s="91" t="inlineStr">
        <is>
          <t>Capital Goods</t>
        </is>
      </c>
      <c r="E618" s="91" t="inlineStr">
        <is>
          <t>Microcap 250</t>
        </is>
      </c>
      <c r="F618" s="93" t="n">
        <v>7456</v>
      </c>
      <c r="G618" s="92" t="inlineStr">
        <is>
          <t>N</t>
        </is>
      </c>
      <c r="H618" s="94" t="n"/>
      <c r="I618" s="91" t="inlineStr">
        <is>
          <t>N</t>
        </is>
      </c>
      <c r="J618" s="92">
        <f>IF(K618="","N","Y")</f>
        <v/>
      </c>
      <c r="K618" s="94">
        <f>_xlfn.TEXTJOIN("; ",TRUE,IF(P618="52-wk low","52-wk low",""),IF(AND(AD618&gt;=Settings!$B$12,M618&lt;0),"Distribution",""),IF(AND(AJ618="Y",M618&lt;0,AK618&lt;-Settings!$B$13),"Long unwinding",""),IF(AND(AJ618="Y",M618&lt;0,AK618&gt;Settings!$B$13),"Short buildup",""))</f>
        <v/>
      </c>
      <c r="L618" s="95" t="n">
        <v>589.15</v>
      </c>
      <c r="M618" s="96" t="n">
        <v>-1.91</v>
      </c>
      <c r="N618" s="93" t="n">
        <v>1583</v>
      </c>
      <c r="O618" s="91" t="inlineStr">
        <is>
          <t>None</t>
        </is>
      </c>
      <c r="P618" s="91" t="inlineStr">
        <is>
          <t>None</t>
        </is>
      </c>
      <c r="Q618" s="97" t="n">
        <v>2.42</v>
      </c>
      <c r="R618" s="96" t="n">
        <v>2.21</v>
      </c>
      <c r="S618" s="96" t="n">
        <v>1.13</v>
      </c>
      <c r="T618" s="96" t="n">
        <v>1.3</v>
      </c>
      <c r="U618" s="96" t="n">
        <v>0.75</v>
      </c>
      <c r="V618" s="103" t="n">
        <v>0.6899999999999999</v>
      </c>
      <c r="W618" s="102" t="n">
        <v>2</v>
      </c>
      <c r="X618" s="93" t="n"/>
      <c r="Y618" s="91" t="inlineStr">
        <is>
          <t>None</t>
        </is>
      </c>
      <c r="Z618" s="99" t="n">
        <v>56.73</v>
      </c>
      <c r="AA618" s="96" t="n">
        <v>1.14</v>
      </c>
      <c r="AB618" s="96" t="n">
        <v>1.1</v>
      </c>
      <c r="AC618" s="96" t="n">
        <v>1.32</v>
      </c>
      <c r="AD618" s="96" t="n">
        <v>1.44</v>
      </c>
      <c r="AE618" s="96" t="n">
        <v>0.83</v>
      </c>
      <c r="AF618" s="103" t="n">
        <v>0.95</v>
      </c>
      <c r="AG618" s="91" t="inlineStr">
        <is>
          <t>Normal</t>
        </is>
      </c>
      <c r="AH618" s="100" t="n">
        <v>0</v>
      </c>
      <c r="AI618" s="101" t="n">
        <v>0</v>
      </c>
      <c r="AJ618" s="92" t="inlineStr">
        <is>
          <t>N</t>
        </is>
      </c>
      <c r="AK618" s="96" t="n"/>
      <c r="AL618" s="91" t="inlineStr">
        <is>
          <t>n/a</t>
        </is>
      </c>
      <c r="AM618" s="93" t="n"/>
      <c r="AN618" s="92" t="inlineStr">
        <is>
          <t>None</t>
        </is>
      </c>
      <c r="AO618" s="102" t="n">
        <v>0</v>
      </c>
      <c r="AP618" s="103" t="n"/>
      <c r="AQ618" s="102" t="n"/>
      <c r="AR618" s="91" t="inlineStr">
        <is>
          <t>N</t>
        </is>
      </c>
      <c r="AS618" s="104" t="n">
        <v>5.9</v>
      </c>
      <c r="AT618" s="92">
        <f>IF(AND(P618="52-wk high",T618&gt;=Settings!$B$7),"Y","N")</f>
        <v/>
      </c>
      <c r="AU618" s="91">
        <f>IF(AND(AD618&gt;=Settings!$B$8,M618&gt;0),"Y","N")</f>
        <v/>
      </c>
      <c r="AV618" s="91">
        <f>IF(OR(AH618&gt;Settings!$B$9,AI618&gt;Settings!$B$9),"Y","N")</f>
        <v/>
      </c>
      <c r="AW618" s="91">
        <f>IF(AJ618&lt;&gt;"Y","n/a",IF(AND(M618&gt;0,AK618&gt;Settings!$B$10),"Y","N"))</f>
        <v/>
      </c>
      <c r="AX618" s="91">
        <f>IF(AO618&gt;=Settings!$B$11,"Y","N")</f>
        <v/>
      </c>
      <c r="AY618" s="99">
        <f>(AT618="Y")+(AU618="Y")+(AV618="Y")+(AW618="Y")+(AX618="Y")</f>
        <v/>
      </c>
      <c r="AZ618" s="94">
        <f>IF(AY618=0,"None",_xlfn.TEXTJOIN(", ",TRUE(),IF(AT618="Y","Breakout",""),IF(AU618="Y","Accumulation",""),IF(AV618="Y","Institutional buying",""),IF(AW618="Y","Long buildup",""),IF(AX618="Y","Momentum leader","")))</f>
        <v/>
      </c>
      <c r="BA618" s="94">
        <f>IF(BW618="","","Passes "&amp;AY618&amp;" of 5 buy-side scans"&amp;IF(G618="Y","; RED FLAG: filter out using Red flag column",""))</f>
        <v/>
      </c>
      <c r="BB618" s="91" t="inlineStr">
        <is>
          <t>None</t>
        </is>
      </c>
      <c r="BC618" s="92" t="inlineStr">
        <is>
          <t>N</t>
        </is>
      </c>
      <c r="BD618" s="94" t="n"/>
      <c r="BE618" s="94" t="n"/>
      <c r="BF618" s="92">
        <f>IF(R618*100000&gt;=Settings!$B$5,"Y","N")</f>
        <v/>
      </c>
      <c r="BG618" s="91">
        <f>IF(F618&gt;Settings!$B$6,"Y","N")</f>
        <v/>
      </c>
      <c r="BH618" s="97" t="n">
        <v>-12.97</v>
      </c>
      <c r="BI618" s="96" t="n">
        <v>4.67</v>
      </c>
      <c r="BJ618" s="96" t="n">
        <v>14.99</v>
      </c>
      <c r="BK618" s="96" t="n">
        <v>-4.37</v>
      </c>
      <c r="BL618" s="96" t="n"/>
      <c r="BM618" s="96" t="n"/>
      <c r="BN618" s="97" t="n">
        <v>4.33</v>
      </c>
      <c r="BO618" s="96" t="n">
        <v>6.86</v>
      </c>
      <c r="BP618" s="96" t="n">
        <v>10.6</v>
      </c>
      <c r="BQ618" s="96" t="n"/>
      <c r="BR618" s="91" t="n"/>
      <c r="BS618" s="91" t="inlineStr">
        <is>
          <t>None</t>
        </is>
      </c>
      <c r="BT618" s="96" t="n">
        <v>59</v>
      </c>
      <c r="BU618" s="91" t="n"/>
      <c r="BV618" s="99">
        <f>IF(OR(BF618&lt;&gt;"Y",BG618&lt;&gt;"Y"),"",(AND(ISNUMBER(BQ618),BQ618&gt;0))+(BR618="Stacked up")+(AND(ISNUMBER(BH618),BH618&gt;=-Settings!$B$17))+(AND(ISNUMBER(BK618),ISNUMBER(BM618),BK618&gt;0,BM618&gt;0))+(AND(ISNUMBER(AQ618),AQ618&gt;=Settings!$B$18))+(AND(ISNUMBER(BT618),BT618&gt;=Settings!$B$19,BT618&lt;=Settings!$B$20))+(AND(ISNUMBER(AS618),AS618&gt;0))+(AND(ISNUMBER(T618),ISNUMBER(M618),T618&gt;=Settings!$B$21,M618&gt;0))+(AND(ISNUMBER(AD618),ISNUMBER(M618),AD618&gt;=Settings!$B$22,M618&gt;0))+(AY618&gt;=1))</f>
        <v/>
      </c>
      <c r="BW618" s="91">
        <f>IF(OR(AY618=0,BF618&lt;&gt;"Y",BG618&lt;&gt;"Y"),"",1+SUMPRODUCT(($A$6:$A$2604=A618)*($AY$6:$AY$2604&gt;0)*($BF$6:$BF$2604="Y")*($BG$6:$BG$2604="Y")*(($AY$6:$AY$2604&gt;AY618)+($AY$6:$AY$2604=AY618)*($AD$6:$AD$2604&gt;AD618))))</f>
        <v/>
      </c>
    </row>
    <row r="619" ht="23.85" customHeight="1" s="55">
      <c r="A619" s="90" t="n">
        <v>46296</v>
      </c>
      <c r="B619" s="91" t="inlineStr">
        <is>
          <t>EPL</t>
        </is>
      </c>
      <c r="C619" s="91" t="inlineStr">
        <is>
          <t>INE255A01020</t>
        </is>
      </c>
      <c r="D619" s="91" t="inlineStr">
        <is>
          <t>Capital Goods</t>
        </is>
      </c>
      <c r="E619" s="91" t="inlineStr">
        <is>
          <t>Microcap 250</t>
        </is>
      </c>
      <c r="F619" s="93" t="n">
        <v>7445</v>
      </c>
      <c r="G619" s="92" t="inlineStr">
        <is>
          <t>N</t>
        </is>
      </c>
      <c r="H619" s="94" t="n"/>
      <c r="I619" s="91" t="inlineStr">
        <is>
          <t>N</t>
        </is>
      </c>
      <c r="J619" s="92">
        <f>IF(K619="","N","Y")</f>
        <v/>
      </c>
      <c r="K619" s="94">
        <f>_xlfn.TEXTJOIN("; ",TRUE,IF(P619="52-wk low","52-wk low",""),IF(AND(AD619&gt;=Settings!$B$12,M619&lt;0),"Distribution",""),IF(AND(AJ619="Y",M619&lt;0,AK619&lt;-Settings!$B$13),"Long unwinding",""),IF(AND(AJ619="Y",M619&lt;0,AK619&gt;Settings!$B$13),"Short buildup",""))</f>
        <v/>
      </c>
      <c r="L619" s="95" t="n">
        <v>232.39</v>
      </c>
      <c r="M619" s="96" t="n">
        <v>-1.95</v>
      </c>
      <c r="N619" s="93" t="n">
        <v>1610</v>
      </c>
      <c r="O619" s="91" t="inlineStr">
        <is>
          <t>None</t>
        </is>
      </c>
      <c r="P619" s="91" t="inlineStr">
        <is>
          <t>None</t>
        </is>
      </c>
      <c r="Q619" s="97" t="n">
        <v>26.13</v>
      </c>
      <c r="R619" s="96" t="n">
        <v>27.23</v>
      </c>
      <c r="S619" s="96" t="n">
        <v>0.84</v>
      </c>
      <c r="T619" s="96" t="n">
        <v>0.51</v>
      </c>
      <c r="U619" s="96" t="n">
        <v>0.92</v>
      </c>
      <c r="V619" s="103" t="n">
        <v>0.95</v>
      </c>
      <c r="W619" s="102" t="n">
        <v>1</v>
      </c>
      <c r="X619" s="93" t="n"/>
      <c r="Y619" s="91" t="inlineStr">
        <is>
          <t>None</t>
        </is>
      </c>
      <c r="Z619" s="99" t="n">
        <v>54.48</v>
      </c>
      <c r="AA619" s="96" t="n">
        <v>1.04</v>
      </c>
      <c r="AB619" s="96" t="n">
        <v>1.04</v>
      </c>
      <c r="AC619" s="96" t="n">
        <v>0.92</v>
      </c>
      <c r="AD619" s="96" t="n">
        <v>0.49</v>
      </c>
      <c r="AE619" s="96" t="n">
        <v>0.89</v>
      </c>
      <c r="AF619" s="103" t="n">
        <v>0.9399999999999999</v>
      </c>
      <c r="AG619" s="91" t="inlineStr">
        <is>
          <t>Normal</t>
        </is>
      </c>
      <c r="AH619" s="100" t="n">
        <v>0</v>
      </c>
      <c r="AI619" s="101" t="n">
        <v>0</v>
      </c>
      <c r="AJ619" s="92" t="inlineStr">
        <is>
          <t>N</t>
        </is>
      </c>
      <c r="AK619" s="96" t="n"/>
      <c r="AL619" s="91" t="inlineStr">
        <is>
          <t>n/a</t>
        </is>
      </c>
      <c r="AM619" s="93" t="n"/>
      <c r="AN619" s="92" t="inlineStr">
        <is>
          <t>None</t>
        </is>
      </c>
      <c r="AO619" s="102" t="n">
        <v>0</v>
      </c>
      <c r="AP619" s="103" t="n">
        <v>1.03</v>
      </c>
      <c r="AQ619" s="102" t="n">
        <v>63</v>
      </c>
      <c r="AR619" s="91" t="inlineStr">
        <is>
          <t>N</t>
        </is>
      </c>
      <c r="AS619" s="104" t="n">
        <v>5.9</v>
      </c>
      <c r="AT619" s="92">
        <f>IF(AND(P619="52-wk high",T619&gt;=Settings!$B$7),"Y","N")</f>
        <v/>
      </c>
      <c r="AU619" s="91">
        <f>IF(AND(AD619&gt;=Settings!$B$8,M619&gt;0),"Y","N")</f>
        <v/>
      </c>
      <c r="AV619" s="91">
        <f>IF(OR(AH619&gt;Settings!$B$9,AI619&gt;Settings!$B$9),"Y","N")</f>
        <v/>
      </c>
      <c r="AW619" s="91">
        <f>IF(AJ619&lt;&gt;"Y","n/a",IF(AND(M619&gt;0,AK619&gt;Settings!$B$10),"Y","N"))</f>
        <v/>
      </c>
      <c r="AX619" s="91">
        <f>IF(AO619&gt;=Settings!$B$11,"Y","N")</f>
        <v/>
      </c>
      <c r="AY619" s="99">
        <f>(AT619="Y")+(AU619="Y")+(AV619="Y")+(AW619="Y")+(AX619="Y")</f>
        <v/>
      </c>
      <c r="AZ619" s="94">
        <f>IF(AY619=0,"None",_xlfn.TEXTJOIN(", ",TRUE(),IF(AT619="Y","Breakout",""),IF(AU619="Y","Accumulation",""),IF(AV619="Y","Institutional buying",""),IF(AW619="Y","Long buildup",""),IF(AX619="Y","Momentum leader","")))</f>
        <v/>
      </c>
      <c r="BA619" s="94">
        <f>IF(BW619="","","Passes "&amp;AY619&amp;" of 5 buy-side scans"&amp;IF(G619="Y","; RED FLAG: filter out using Red flag column",""))</f>
        <v/>
      </c>
      <c r="BB619" s="91" t="inlineStr">
        <is>
          <t>None</t>
        </is>
      </c>
      <c r="BC619" s="92" t="inlineStr">
        <is>
          <t>N</t>
        </is>
      </c>
      <c r="BD619" s="94" t="n"/>
      <c r="BE619" s="94" t="n"/>
      <c r="BF619" s="92">
        <f>IF(R619*100000&gt;=Settings!$B$5,"Y","N")</f>
        <v/>
      </c>
      <c r="BG619" s="91">
        <f>IF(F619&gt;Settings!$B$6,"Y","N")</f>
        <v/>
      </c>
      <c r="BH619" s="97" t="n">
        <v>-15.2</v>
      </c>
      <c r="BI619" s="96" t="n">
        <v>-2.38</v>
      </c>
      <c r="BJ619" s="96" t="n">
        <v>-3.31</v>
      </c>
      <c r="BK619" s="96" t="n">
        <v>2.26</v>
      </c>
      <c r="BL619" s="96" t="n">
        <v>7.97</v>
      </c>
      <c r="BM619" s="96" t="n">
        <v>8.67</v>
      </c>
      <c r="BN619" s="97" t="n">
        <v>-2.68</v>
      </c>
      <c r="BO619" s="96" t="n">
        <v>-2.89</v>
      </c>
      <c r="BP619" s="96" t="n">
        <v>-0.9399999999999999</v>
      </c>
      <c r="BQ619" s="96" t="n">
        <v>2.33</v>
      </c>
      <c r="BR619" s="91" t="inlineStr">
        <is>
          <t>Mixed</t>
        </is>
      </c>
      <c r="BS619" s="91" t="inlineStr">
        <is>
          <t>None</t>
        </is>
      </c>
      <c r="BT619" s="96" t="n">
        <v>38.6</v>
      </c>
      <c r="BU619" s="91" t="inlineStr">
        <is>
          <t>N</t>
        </is>
      </c>
      <c r="BV619" s="99">
        <f>IF(OR(BF619&lt;&gt;"Y",BG619&lt;&gt;"Y"),"",(AND(ISNUMBER(BQ619),BQ619&gt;0))+(BR619="Stacked up")+(AND(ISNUMBER(BH619),BH619&gt;=-Settings!$B$17))+(AND(ISNUMBER(BK619),ISNUMBER(BM619),BK619&gt;0,BM619&gt;0))+(AND(ISNUMBER(AQ619),AQ619&gt;=Settings!$B$18))+(AND(ISNUMBER(BT619),BT619&gt;=Settings!$B$19,BT619&lt;=Settings!$B$20))+(AND(ISNUMBER(AS619),AS619&gt;0))+(AND(ISNUMBER(T619),ISNUMBER(M619),T619&gt;=Settings!$B$21,M619&gt;0))+(AND(ISNUMBER(AD619),ISNUMBER(M619),AD619&gt;=Settings!$B$22,M619&gt;0))+(AY619&gt;=1))</f>
        <v/>
      </c>
      <c r="BW619" s="91">
        <f>IF(OR(AY619=0,BF619&lt;&gt;"Y",BG619&lt;&gt;"Y"),"",1+SUMPRODUCT(($A$6:$A$2604=A619)*($AY$6:$AY$2604&gt;0)*($BF$6:$BF$2604="Y")*($BG$6:$BG$2604="Y")*(($AY$6:$AY$2604&gt;AY619)+($AY$6:$AY$2604=AY619)*($AD$6:$AD$2604&gt;AD619))))</f>
        <v/>
      </c>
    </row>
    <row r="620" ht="23.85" customHeight="1" s="55">
      <c r="A620" s="90" t="n">
        <v>46296</v>
      </c>
      <c r="B620" s="91" t="inlineStr">
        <is>
          <t>AVL</t>
        </is>
      </c>
      <c r="C620" s="91" t="inlineStr">
        <is>
          <t>INE679V01027</t>
        </is>
      </c>
      <c r="D620" s="91" t="inlineStr">
        <is>
          <t>Consumer Services</t>
        </is>
      </c>
      <c r="E620" s="91" t="inlineStr">
        <is>
          <t>Microcap 250</t>
        </is>
      </c>
      <c r="F620" s="93" t="n">
        <v>7391</v>
      </c>
      <c r="G620" s="92" t="inlineStr">
        <is>
          <t>N</t>
        </is>
      </c>
      <c r="H620" s="94" t="n"/>
      <c r="I620" s="91" t="inlineStr">
        <is>
          <t>N</t>
        </is>
      </c>
      <c r="J620" s="92">
        <f>IF(K620="","N","Y")</f>
        <v/>
      </c>
      <c r="K620" s="94">
        <f>_xlfn.TEXTJOIN("; ",TRUE,IF(P620="52-wk low","52-wk low",""),IF(AND(AD620&gt;=Settings!$B$12,M620&lt;0),"Distribution",""),IF(AND(AJ620="Y",M620&lt;0,AK620&lt;-Settings!$B$13),"Long unwinding",""),IF(AND(AJ620="Y",M620&lt;0,AK620&gt;Settings!$B$13),"Short buildup",""))</f>
        <v/>
      </c>
      <c r="L620" s="95" t="n">
        <v>572.3</v>
      </c>
      <c r="M620" s="96" t="n">
        <v>-3.71</v>
      </c>
      <c r="N620" s="93" t="n">
        <v>2282</v>
      </c>
      <c r="O620" s="91" t="inlineStr">
        <is>
          <t>None</t>
        </is>
      </c>
      <c r="P620" s="91" t="inlineStr">
        <is>
          <t>None</t>
        </is>
      </c>
      <c r="Q620" s="97" t="n">
        <v>2.42</v>
      </c>
      <c r="R620" s="96" t="n">
        <v>2.07</v>
      </c>
      <c r="S620" s="96" t="n">
        <v>1.15</v>
      </c>
      <c r="T620" s="96" t="n">
        <v>1.29</v>
      </c>
      <c r="U620" s="96" t="n">
        <v>1</v>
      </c>
      <c r="V620" s="103" t="n">
        <v>0.87</v>
      </c>
      <c r="W620" s="102" t="n">
        <v>4</v>
      </c>
      <c r="X620" s="93" t="n"/>
      <c r="Y620" s="91" t="inlineStr">
        <is>
          <t>None</t>
        </is>
      </c>
      <c r="Z620" s="99" t="n">
        <v>46.97</v>
      </c>
      <c r="AA620" s="96" t="n">
        <v>0.87</v>
      </c>
      <c r="AB620" s="96" t="n">
        <v>0.88</v>
      </c>
      <c r="AC620" s="96" t="n">
        <v>0.92</v>
      </c>
      <c r="AD620" s="96" t="n">
        <v>1.11</v>
      </c>
      <c r="AE620" s="96" t="n">
        <v>0.83</v>
      </c>
      <c r="AF620" s="103" t="n">
        <v>1</v>
      </c>
      <c r="AG620" s="91" t="inlineStr">
        <is>
          <t>Normal</t>
        </is>
      </c>
      <c r="AH620" s="100" t="n">
        <v>0</v>
      </c>
      <c r="AI620" s="101" t="n">
        <v>0</v>
      </c>
      <c r="AJ620" s="92" t="inlineStr">
        <is>
          <t>N</t>
        </is>
      </c>
      <c r="AK620" s="96" t="n"/>
      <c r="AL620" s="91" t="inlineStr">
        <is>
          <t>n/a</t>
        </is>
      </c>
      <c r="AM620" s="93" t="n"/>
      <c r="AN620" s="92" t="inlineStr">
        <is>
          <t>None</t>
        </is>
      </c>
      <c r="AO620" s="102" t="n">
        <v>0</v>
      </c>
      <c r="AP620" s="103" t="n">
        <v>1.22</v>
      </c>
      <c r="AQ620" s="102" t="n">
        <v>70</v>
      </c>
      <c r="AR620" s="91" t="inlineStr">
        <is>
          <t>N</t>
        </is>
      </c>
      <c r="AS620" s="104" t="n">
        <v>2.34</v>
      </c>
      <c r="AT620" s="92">
        <f>IF(AND(P620="52-wk high",T620&gt;=Settings!$B$7),"Y","N")</f>
        <v/>
      </c>
      <c r="AU620" s="91">
        <f>IF(AND(AD620&gt;=Settings!$B$8,M620&gt;0),"Y","N")</f>
        <v/>
      </c>
      <c r="AV620" s="91">
        <f>IF(OR(AH620&gt;Settings!$B$9,AI620&gt;Settings!$B$9),"Y","N")</f>
        <v/>
      </c>
      <c r="AW620" s="91">
        <f>IF(AJ620&lt;&gt;"Y","n/a",IF(AND(M620&gt;0,AK620&gt;Settings!$B$10),"Y","N"))</f>
        <v/>
      </c>
      <c r="AX620" s="91">
        <f>IF(AO620&gt;=Settings!$B$11,"Y","N")</f>
        <v/>
      </c>
      <c r="AY620" s="99">
        <f>(AT620="Y")+(AU620="Y")+(AV620="Y")+(AW620="Y")+(AX620="Y")</f>
        <v/>
      </c>
      <c r="AZ620" s="94">
        <f>IF(AY620=0,"None",_xlfn.TEXTJOIN(", ",TRUE(),IF(AT620="Y","Breakout",""),IF(AU620="Y","Accumulation",""),IF(AV620="Y","Institutional buying",""),IF(AW620="Y","Long buildup",""),IF(AX620="Y","Momentum leader","")))</f>
        <v/>
      </c>
      <c r="BA620" s="94">
        <f>IF(BW620="","","Passes "&amp;AY620&amp;" of 5 buy-side scans"&amp;IF(G620="Y","; RED FLAG: filter out using Red flag column",""))</f>
        <v/>
      </c>
      <c r="BB620" s="91" t="inlineStr">
        <is>
          <t>None</t>
        </is>
      </c>
      <c r="BC620" s="92" t="inlineStr">
        <is>
          <t>Y</t>
        </is>
      </c>
      <c r="BD620" s="94" t="inlineStr">
        <is>
          <t>PE &gt; 50</t>
        </is>
      </c>
      <c r="BE620" s="94" t="n"/>
      <c r="BF620" s="92">
        <f>IF(R620*100000&gt;=Settings!$B$5,"Y","N")</f>
        <v/>
      </c>
      <c r="BG620" s="91">
        <f>IF(F620&gt;Settings!$B$6,"Y","N")</f>
        <v/>
      </c>
      <c r="BH620" s="97" t="n">
        <v>-18.82</v>
      </c>
      <c r="BI620" s="96" t="n">
        <v>-8.880000000000001</v>
      </c>
      <c r="BJ620" s="96" t="n">
        <v>-5.26</v>
      </c>
      <c r="BK620" s="96" t="n">
        <v>-11.5</v>
      </c>
      <c r="BL620" s="96" t="n">
        <v>22.27</v>
      </c>
      <c r="BM620" s="96" t="n">
        <v>1.35</v>
      </c>
      <c r="BN620" s="97" t="n">
        <v>-5.8</v>
      </c>
      <c r="BO620" s="96" t="n">
        <v>-5.92</v>
      </c>
      <c r="BP620" s="96" t="n">
        <v>-3.74</v>
      </c>
      <c r="BQ620" s="96" t="n">
        <v>-0.35</v>
      </c>
      <c r="BR620" s="91" t="inlineStr">
        <is>
          <t>Mixed</t>
        </is>
      </c>
      <c r="BS620" s="91" t="inlineStr">
        <is>
          <t>Bearish cross</t>
        </is>
      </c>
      <c r="BT620" s="96" t="n">
        <v>29.1</v>
      </c>
      <c r="BU620" s="91" t="inlineStr">
        <is>
          <t>N</t>
        </is>
      </c>
      <c r="BV620" s="99">
        <f>IF(OR(BF620&lt;&gt;"Y",BG620&lt;&gt;"Y"),"",(AND(ISNUMBER(BQ620),BQ620&gt;0))+(BR620="Stacked up")+(AND(ISNUMBER(BH620),BH620&gt;=-Settings!$B$17))+(AND(ISNUMBER(BK620),ISNUMBER(BM620),BK620&gt;0,BM620&gt;0))+(AND(ISNUMBER(AQ620),AQ620&gt;=Settings!$B$18))+(AND(ISNUMBER(BT620),BT620&gt;=Settings!$B$19,BT620&lt;=Settings!$B$20))+(AND(ISNUMBER(AS620),AS620&gt;0))+(AND(ISNUMBER(T620),ISNUMBER(M620),T620&gt;=Settings!$B$21,M620&gt;0))+(AND(ISNUMBER(AD620),ISNUMBER(M620),AD620&gt;=Settings!$B$22,M620&gt;0))+(AY620&gt;=1))</f>
        <v/>
      </c>
      <c r="BW620" s="91">
        <f>IF(OR(AY620=0,BF620&lt;&gt;"Y",BG620&lt;&gt;"Y"),"",1+SUMPRODUCT(($A$6:$A$2604=A620)*($AY$6:$AY$2604&gt;0)*($BF$6:$BF$2604="Y")*($BG$6:$BG$2604="Y")*(($AY$6:$AY$2604&gt;AY620)+($AY$6:$AY$2604=AY620)*($AD$6:$AD$2604&gt;AD620))))</f>
        <v/>
      </c>
    </row>
    <row r="621" ht="23.85" customHeight="1" s="55">
      <c r="A621" s="90" t="n">
        <v>46296</v>
      </c>
      <c r="B621" s="91" t="inlineStr">
        <is>
          <t>TIMEX</t>
        </is>
      </c>
      <c r="C621" s="91" t="inlineStr">
        <is>
          <t>INE064A01026</t>
        </is>
      </c>
      <c r="D621" s="91" t="inlineStr">
        <is>
          <t>Consumer Durables</t>
        </is>
      </c>
      <c r="E621" s="91" t="inlineStr">
        <is>
          <t>Microcap 250</t>
        </is>
      </c>
      <c r="F621" s="93" t="n">
        <v>7364</v>
      </c>
      <c r="G621" s="92" t="inlineStr">
        <is>
          <t>N</t>
        </is>
      </c>
      <c r="H621" s="94" t="n"/>
      <c r="I621" s="91" t="inlineStr">
        <is>
          <t>N</t>
        </is>
      </c>
      <c r="J621" s="92">
        <f>IF(K621="","N","Y")</f>
        <v/>
      </c>
      <c r="K621" s="94">
        <f>_xlfn.TEXTJOIN("; ",TRUE,IF(P621="52-wk low","52-wk low",""),IF(AND(AD621&gt;=Settings!$B$12,M621&lt;0),"Distribution",""),IF(AND(AJ621="Y",M621&lt;0,AK621&lt;-Settings!$B$13),"Long unwinding",""),IF(AND(AJ621="Y",M621&lt;0,AK621&gt;Settings!$B$13),"Short buildup",""))</f>
        <v/>
      </c>
      <c r="L621" s="95" t="n">
        <v>729.5</v>
      </c>
      <c r="M621" s="96" t="n">
        <v>1.38</v>
      </c>
      <c r="N621" s="93" t="n">
        <v>271</v>
      </c>
      <c r="O621" s="91" t="inlineStr">
        <is>
          <t>None</t>
        </is>
      </c>
      <c r="P621" s="91" t="inlineStr">
        <is>
          <t>None</t>
        </is>
      </c>
      <c r="Q621" s="97" t="n">
        <v>4.28</v>
      </c>
      <c r="R621" s="96" t="n">
        <v>7.57</v>
      </c>
      <c r="S621" s="96" t="n">
        <v>0.58</v>
      </c>
      <c r="T621" s="96" t="n">
        <v>0.79</v>
      </c>
      <c r="U621" s="96" t="n">
        <v>0.74</v>
      </c>
      <c r="V621" s="103" t="n">
        <v>1.31</v>
      </c>
      <c r="W621" s="102" t="n"/>
      <c r="X621" s="93" t="n"/>
      <c r="Y621" s="91" t="inlineStr">
        <is>
          <t>None</t>
        </is>
      </c>
      <c r="Z621" s="99" t="n">
        <v>35.02</v>
      </c>
      <c r="AA621" s="96" t="n">
        <v>0.88</v>
      </c>
      <c r="AB621" s="96" t="n">
        <v>0.84</v>
      </c>
      <c r="AC621" s="96" t="n">
        <v>0.74</v>
      </c>
      <c r="AD621" s="96" t="n">
        <v>0.83</v>
      </c>
      <c r="AE621" s="96" t="n">
        <v>0.68</v>
      </c>
      <c r="AF621" s="103" t="n">
        <v>0.72</v>
      </c>
      <c r="AG621" s="91" t="inlineStr">
        <is>
          <t>Normal</t>
        </is>
      </c>
      <c r="AH621" s="100" t="n">
        <v>0</v>
      </c>
      <c r="AI621" s="101" t="n">
        <v>0</v>
      </c>
      <c r="AJ621" s="92" t="inlineStr">
        <is>
          <t>N</t>
        </is>
      </c>
      <c r="AK621" s="96" t="n"/>
      <c r="AL621" s="91" t="inlineStr">
        <is>
          <t>n/a</t>
        </is>
      </c>
      <c r="AM621" s="93" t="n"/>
      <c r="AN621" s="92" t="inlineStr">
        <is>
          <t>None</t>
        </is>
      </c>
      <c r="AO621" s="102" t="n">
        <v>0</v>
      </c>
      <c r="AP621" s="103" t="n"/>
      <c r="AQ621" s="102" t="n"/>
      <c r="AR621" s="91" t="inlineStr">
        <is>
          <t>N</t>
        </is>
      </c>
      <c r="AS621" s="104" t="n">
        <v>0.75</v>
      </c>
      <c r="AT621" s="92">
        <f>IF(AND(P621="52-wk high",T621&gt;=Settings!$B$7),"Y","N")</f>
        <v/>
      </c>
      <c r="AU621" s="91">
        <f>IF(AND(AD621&gt;=Settings!$B$8,M621&gt;0),"Y","N")</f>
        <v/>
      </c>
      <c r="AV621" s="91">
        <f>IF(OR(AH621&gt;Settings!$B$9,AI621&gt;Settings!$B$9),"Y","N")</f>
        <v/>
      </c>
      <c r="AW621" s="91">
        <f>IF(AJ621&lt;&gt;"Y","n/a",IF(AND(M621&gt;0,AK621&gt;Settings!$B$10),"Y","N"))</f>
        <v/>
      </c>
      <c r="AX621" s="91">
        <f>IF(AO621&gt;=Settings!$B$11,"Y","N")</f>
        <v/>
      </c>
      <c r="AY621" s="99">
        <f>(AT621="Y")+(AU621="Y")+(AV621="Y")+(AW621="Y")+(AX621="Y")</f>
        <v/>
      </c>
      <c r="AZ621" s="94">
        <f>IF(AY621=0,"None",_xlfn.TEXTJOIN(", ",TRUE(),IF(AT621="Y","Breakout",""),IF(AU621="Y","Accumulation",""),IF(AV621="Y","Institutional buying",""),IF(AW621="Y","Long buildup",""),IF(AX621="Y","Momentum leader","")))</f>
        <v/>
      </c>
      <c r="BA621" s="94">
        <f>IF(BW621="","","Passes "&amp;AY621&amp;" of 5 buy-side scans"&amp;IF(G621="Y","; RED FLAG: filter out using Red flag column",""))</f>
        <v/>
      </c>
      <c r="BB621" s="91" t="inlineStr">
        <is>
          <t>None</t>
        </is>
      </c>
      <c r="BC621" s="92" t="inlineStr">
        <is>
          <t>Y</t>
        </is>
      </c>
      <c r="BD621" s="94" t="inlineStr">
        <is>
          <t>&gt;75% move in 6 months; &gt;100% move in 365 days; High-low range &gt;100% in 6 months</t>
        </is>
      </c>
      <c r="BE621" s="94" t="n"/>
      <c r="BF621" s="92">
        <f>IF(R621*100000&gt;=Settings!$B$5,"Y","N")</f>
        <v/>
      </c>
      <c r="BG621" s="91">
        <f>IF(F621&gt;Settings!$B$6,"Y","N")</f>
        <v/>
      </c>
      <c r="BH621" s="97" t="n">
        <v>-2.47</v>
      </c>
      <c r="BI621" s="96" t="n">
        <v>2.63</v>
      </c>
      <c r="BJ621" s="96" t="n">
        <v>12.67</v>
      </c>
      <c r="BK621" s="96" t="n">
        <v>40.49</v>
      </c>
      <c r="BL621" s="96" t="n"/>
      <c r="BM621" s="96" t="n"/>
      <c r="BN621" s="97" t="n">
        <v>7.13</v>
      </c>
      <c r="BO621" s="96" t="n">
        <v>16.67</v>
      </c>
      <c r="BP621" s="96" t="n">
        <v>30.77</v>
      </c>
      <c r="BQ621" s="96" t="n"/>
      <c r="BR621" s="91" t="n"/>
      <c r="BS621" s="91" t="inlineStr">
        <is>
          <t>None</t>
        </is>
      </c>
      <c r="BT621" s="96" t="n">
        <v>63.8</v>
      </c>
      <c r="BU621" s="91" t="n"/>
      <c r="BV621" s="99">
        <f>IF(OR(BF621&lt;&gt;"Y",BG621&lt;&gt;"Y"),"",(AND(ISNUMBER(BQ621),BQ621&gt;0))+(BR621="Stacked up")+(AND(ISNUMBER(BH621),BH621&gt;=-Settings!$B$17))+(AND(ISNUMBER(BK621),ISNUMBER(BM621),BK621&gt;0,BM621&gt;0))+(AND(ISNUMBER(AQ621),AQ621&gt;=Settings!$B$18))+(AND(ISNUMBER(BT621),BT621&gt;=Settings!$B$19,BT621&lt;=Settings!$B$20))+(AND(ISNUMBER(AS621),AS621&gt;0))+(AND(ISNUMBER(T621),ISNUMBER(M621),T621&gt;=Settings!$B$21,M621&gt;0))+(AND(ISNUMBER(AD621),ISNUMBER(M621),AD621&gt;=Settings!$B$22,M621&gt;0))+(AY621&gt;=1))</f>
        <v/>
      </c>
      <c r="BW621" s="91">
        <f>IF(OR(AY621=0,BF621&lt;&gt;"Y",BG621&lt;&gt;"Y"),"",1+SUMPRODUCT(($A$6:$A$2604=A621)*($AY$6:$AY$2604&gt;0)*($BF$6:$BF$2604="Y")*($BG$6:$BG$2604="Y")*(($AY$6:$AY$2604&gt;AY621)+($AY$6:$AY$2604=AY621)*($AD$6:$AD$2604&gt;AD621))))</f>
        <v/>
      </c>
    </row>
    <row r="622" ht="23.85" customHeight="1" s="55">
      <c r="A622" s="90" t="n">
        <v>46296</v>
      </c>
      <c r="B622" s="91" t="inlineStr">
        <is>
          <t>V2RETAIL</t>
        </is>
      </c>
      <c r="C622" s="91" t="inlineStr">
        <is>
          <t>INE945H01021</t>
        </is>
      </c>
      <c r="D622" s="91" t="inlineStr">
        <is>
          <t>Consumer Services</t>
        </is>
      </c>
      <c r="E622" s="91" t="inlineStr">
        <is>
          <t>Microcap 250</t>
        </is>
      </c>
      <c r="F622" s="93" t="n">
        <v>7343</v>
      </c>
      <c r="G622" s="92" t="inlineStr">
        <is>
          <t>N</t>
        </is>
      </c>
      <c r="H622" s="94" t="n"/>
      <c r="I622" s="91" t="inlineStr">
        <is>
          <t>N</t>
        </is>
      </c>
      <c r="J622" s="92">
        <f>IF(K622="","N","Y")</f>
        <v/>
      </c>
      <c r="K622" s="94">
        <f>_xlfn.TEXTJOIN("; ",TRUE,IF(P622="52-wk low","52-wk low",""),IF(AND(AD622&gt;=Settings!$B$12,M622&lt;0),"Distribution",""),IF(AND(AJ622="Y",M622&lt;0,AK622&lt;-Settings!$B$13),"Long unwinding",""),IF(AND(AJ622="Y",M622&lt;0,AK622&gt;Settings!$B$13),"Short buildup",""))</f>
        <v/>
      </c>
      <c r="L622" s="95" t="n">
        <v>201.39</v>
      </c>
      <c r="M622" s="96" t="n">
        <v>-3.52</v>
      </c>
      <c r="N622" s="93" t="n">
        <v>2238</v>
      </c>
      <c r="O622" s="91" t="inlineStr">
        <is>
          <t>None</t>
        </is>
      </c>
      <c r="P622" s="91" t="inlineStr">
        <is>
          <t>None</t>
        </is>
      </c>
      <c r="Q622" s="97" t="n">
        <v>16.94</v>
      </c>
      <c r="R622" s="96" t="n">
        <v>9.470000000000001</v>
      </c>
      <c r="S622" s="96" t="n">
        <v>1.91</v>
      </c>
      <c r="T622" s="96" t="n">
        <v>1.84</v>
      </c>
      <c r="U622" s="96" t="n">
        <v>1.37</v>
      </c>
      <c r="V622" s="103" t="n">
        <v>0.76</v>
      </c>
      <c r="W622" s="102" t="n">
        <v>4</v>
      </c>
      <c r="X622" s="93" t="n">
        <v>145</v>
      </c>
      <c r="Y622" s="91" t="inlineStr">
        <is>
          <t>None</t>
        </is>
      </c>
      <c r="Z622" s="99" t="n">
        <v>59.38</v>
      </c>
      <c r="AA622" s="96" t="n">
        <v>1.08</v>
      </c>
      <c r="AB622" s="96" t="n">
        <v>1.12</v>
      </c>
      <c r="AC622" s="96" t="n">
        <v>2.04</v>
      </c>
      <c r="AD622" s="96" t="n">
        <v>2.15</v>
      </c>
      <c r="AE622" s="96" t="n">
        <v>1.65</v>
      </c>
      <c r="AF622" s="103" t="n">
        <v>1.13</v>
      </c>
      <c r="AG622" s="91" t="inlineStr">
        <is>
          <t>Normal</t>
        </is>
      </c>
      <c r="AH622" s="100" t="n">
        <v>0</v>
      </c>
      <c r="AI622" s="101" t="n">
        <v>0</v>
      </c>
      <c r="AJ622" s="92" t="inlineStr">
        <is>
          <t>N</t>
        </is>
      </c>
      <c r="AK622" s="96" t="n"/>
      <c r="AL622" s="91" t="inlineStr">
        <is>
          <t>n/a</t>
        </is>
      </c>
      <c r="AM622" s="93" t="n"/>
      <c r="AN622" s="92" t="inlineStr">
        <is>
          <t>None</t>
        </is>
      </c>
      <c r="AO622" s="102" t="n">
        <v>0</v>
      </c>
      <c r="AP622" s="103" t="n"/>
      <c r="AQ622" s="102" t="n"/>
      <c r="AR622" s="91" t="inlineStr">
        <is>
          <t>N</t>
        </is>
      </c>
      <c r="AS622" s="104" t="n">
        <v>2.34</v>
      </c>
      <c r="AT622" s="92">
        <f>IF(AND(P622="52-wk high",T622&gt;=Settings!$B$7),"Y","N")</f>
        <v/>
      </c>
      <c r="AU622" s="91">
        <f>IF(AND(AD622&gt;=Settings!$B$8,M622&gt;0),"Y","N")</f>
        <v/>
      </c>
      <c r="AV622" s="91">
        <f>IF(OR(AH622&gt;Settings!$B$9,AI622&gt;Settings!$B$9),"Y","N")</f>
        <v/>
      </c>
      <c r="AW622" s="91">
        <f>IF(AJ622&lt;&gt;"Y","n/a",IF(AND(M622&gt;0,AK622&gt;Settings!$B$10),"Y","N"))</f>
        <v/>
      </c>
      <c r="AX622" s="91">
        <f>IF(AO622&gt;=Settings!$B$11,"Y","N")</f>
        <v/>
      </c>
      <c r="AY622" s="99">
        <f>(AT622="Y")+(AU622="Y")+(AV622="Y")+(AW622="Y")+(AX622="Y")</f>
        <v/>
      </c>
      <c r="AZ622" s="94">
        <f>IF(AY622=0,"None",_xlfn.TEXTJOIN(", ",TRUE(),IF(AT622="Y","Breakout",""),IF(AU622="Y","Accumulation",""),IF(AV622="Y","Institutional buying",""),IF(AW622="Y","Long buildup",""),IF(AX622="Y","Momentum leader","")))</f>
        <v/>
      </c>
      <c r="BA622" s="94">
        <f>IF(BW622="","","Passes "&amp;AY622&amp;" of 5 buy-side scans"&amp;IF(G622="Y","; RED FLAG: filter out using Red flag column",""))</f>
        <v/>
      </c>
      <c r="BB622" s="91" t="inlineStr">
        <is>
          <t>None</t>
        </is>
      </c>
      <c r="BC622" s="92" t="inlineStr">
        <is>
          <t>N</t>
        </is>
      </c>
      <c r="BD622" s="94" t="n"/>
      <c r="BE622" s="94" t="n"/>
      <c r="BF622" s="92">
        <f>IF(R622*100000&gt;=Settings!$B$5,"Y","N")</f>
        <v/>
      </c>
      <c r="BG622" s="91">
        <f>IF(F622&gt;Settings!$B$6,"Y","N")</f>
        <v/>
      </c>
      <c r="BH622" s="97" t="n">
        <v>-22.32</v>
      </c>
      <c r="BI622" s="96" t="n">
        <v>-6.1</v>
      </c>
      <c r="BJ622" s="96" t="n">
        <v>-8.98</v>
      </c>
      <c r="BK622" s="96" t="n">
        <v>-15.54</v>
      </c>
      <c r="BL622" s="96" t="n">
        <v>6.32</v>
      </c>
      <c r="BM622" s="96" t="n"/>
      <c r="BN622" s="97" t="n">
        <v>-5.46</v>
      </c>
      <c r="BO622" s="96" t="n">
        <v>-7.1</v>
      </c>
      <c r="BP622" s="96" t="n">
        <v>-7.22</v>
      </c>
      <c r="BQ622" s="96" t="n"/>
      <c r="BR622" s="91" t="n"/>
      <c r="BS622" s="91" t="inlineStr">
        <is>
          <t>None</t>
        </is>
      </c>
      <c r="BT622" s="96" t="n">
        <v>23.9</v>
      </c>
      <c r="BU622" s="91" t="n"/>
      <c r="BV622" s="99">
        <f>IF(OR(BF622&lt;&gt;"Y",BG622&lt;&gt;"Y"),"",(AND(ISNUMBER(BQ622),BQ622&gt;0))+(BR622="Stacked up")+(AND(ISNUMBER(BH622),BH622&gt;=-Settings!$B$17))+(AND(ISNUMBER(BK622),ISNUMBER(BM622),BK622&gt;0,BM622&gt;0))+(AND(ISNUMBER(AQ622),AQ622&gt;=Settings!$B$18))+(AND(ISNUMBER(BT622),BT622&gt;=Settings!$B$19,BT622&lt;=Settings!$B$20))+(AND(ISNUMBER(AS622),AS622&gt;0))+(AND(ISNUMBER(T622),ISNUMBER(M622),T622&gt;=Settings!$B$21,M622&gt;0))+(AND(ISNUMBER(AD622),ISNUMBER(M622),AD622&gt;=Settings!$B$22,M622&gt;0))+(AY622&gt;=1))</f>
        <v/>
      </c>
      <c r="BW622" s="91">
        <f>IF(OR(AY622=0,BF622&lt;&gt;"Y",BG622&lt;&gt;"Y"),"",1+SUMPRODUCT(($A$6:$A$2604=A622)*($AY$6:$AY$2604&gt;0)*($BF$6:$BF$2604="Y")*($BG$6:$BG$2604="Y")*(($AY$6:$AY$2604&gt;AY622)+($AY$6:$AY$2604=AY622)*($AD$6:$AD$2604&gt;AD622))))</f>
        <v/>
      </c>
    </row>
    <row r="623" ht="23.85" customHeight="1" s="55">
      <c r="A623" s="90" t="n">
        <v>46296</v>
      </c>
      <c r="B623" s="91" t="inlineStr">
        <is>
          <t>ENTERO</t>
        </is>
      </c>
      <c r="C623" s="91" t="inlineStr">
        <is>
          <t>INE010601016</t>
        </is>
      </c>
      <c r="D623" s="91" t="inlineStr">
        <is>
          <t>Consumer Services</t>
        </is>
      </c>
      <c r="E623" s="91" t="inlineStr">
        <is>
          <t>Microcap 250</t>
        </is>
      </c>
      <c r="F623" s="93" t="n">
        <v>7315</v>
      </c>
      <c r="G623" s="92" t="inlineStr">
        <is>
          <t>N</t>
        </is>
      </c>
      <c r="H623" s="94" t="n"/>
      <c r="I623" s="91" t="inlineStr">
        <is>
          <t>N</t>
        </is>
      </c>
      <c r="J623" s="92">
        <f>IF(K623="","N","Y")</f>
        <v/>
      </c>
      <c r="K623" s="94">
        <f>_xlfn.TEXTJOIN("; ",TRUE,IF(P623="52-wk low","52-wk low",""),IF(AND(AD623&gt;=Settings!$B$12,M623&lt;0),"Distribution",""),IF(AND(AJ623="Y",M623&lt;0,AK623&lt;-Settings!$B$13),"Long unwinding",""),IF(AND(AJ623="Y",M623&lt;0,AK623&gt;Settings!$B$13),"Short buildup",""))</f>
        <v/>
      </c>
      <c r="L623" s="95" t="n">
        <v>1680.8</v>
      </c>
      <c r="M623" s="96" t="n">
        <v>-1.64</v>
      </c>
      <c r="N623" s="93" t="n">
        <v>1429</v>
      </c>
      <c r="O623" s="91" t="inlineStr">
        <is>
          <t>None</t>
        </is>
      </c>
      <c r="P623" s="91" t="inlineStr">
        <is>
          <t>None</t>
        </is>
      </c>
      <c r="Q623" s="97" t="n">
        <v>2.05</v>
      </c>
      <c r="R623" s="96" t="n">
        <v>2.29</v>
      </c>
      <c r="S623" s="96" t="n">
        <v>0.9</v>
      </c>
      <c r="T623" s="96" t="n">
        <v>0.67</v>
      </c>
      <c r="U623" s="96" t="n">
        <v>0.93</v>
      </c>
      <c r="V623" s="103" t="n">
        <v>1.04</v>
      </c>
      <c r="W623" s="102" t="n">
        <v>1</v>
      </c>
      <c r="X623" s="93" t="n"/>
      <c r="Y623" s="91" t="inlineStr">
        <is>
          <t>None</t>
        </is>
      </c>
      <c r="Z623" s="99" t="n">
        <v>61.97</v>
      </c>
      <c r="AA623" s="96" t="n">
        <v>1.17</v>
      </c>
      <c r="AB623" s="96" t="n">
        <v>1.25</v>
      </c>
      <c r="AC623" s="96" t="n">
        <v>1.08</v>
      </c>
      <c r="AD623" s="96" t="n">
        <v>1.03</v>
      </c>
      <c r="AE623" s="96" t="n">
        <v>1.34</v>
      </c>
      <c r="AF623" s="103" t="n">
        <v>1.22</v>
      </c>
      <c r="AG623" s="91" t="inlineStr">
        <is>
          <t>Normal</t>
        </is>
      </c>
      <c r="AH623" s="100" t="n">
        <v>0</v>
      </c>
      <c r="AI623" s="101" t="n">
        <v>0</v>
      </c>
      <c r="AJ623" s="92" t="inlineStr">
        <is>
          <t>N</t>
        </is>
      </c>
      <c r="AK623" s="96" t="n"/>
      <c r="AL623" s="91" t="inlineStr">
        <is>
          <t>n/a</t>
        </is>
      </c>
      <c r="AM623" s="93" t="n"/>
      <c r="AN623" s="92" t="inlineStr">
        <is>
          <t>None</t>
        </is>
      </c>
      <c r="AO623" s="102" t="n">
        <v>0</v>
      </c>
      <c r="AP623" s="103" t="n">
        <v>1.85</v>
      </c>
      <c r="AQ623" s="102" t="n">
        <v>87</v>
      </c>
      <c r="AR623" s="91" t="inlineStr">
        <is>
          <t>N</t>
        </is>
      </c>
      <c r="AS623" s="104" t="n">
        <v>2.34</v>
      </c>
      <c r="AT623" s="92">
        <f>IF(AND(P623="52-wk high",T623&gt;=Settings!$B$7),"Y","N")</f>
        <v/>
      </c>
      <c r="AU623" s="91">
        <f>IF(AND(AD623&gt;=Settings!$B$8,M623&gt;0),"Y","N")</f>
        <v/>
      </c>
      <c r="AV623" s="91">
        <f>IF(OR(AH623&gt;Settings!$B$9,AI623&gt;Settings!$B$9),"Y","N")</f>
        <v/>
      </c>
      <c r="AW623" s="91">
        <f>IF(AJ623&lt;&gt;"Y","n/a",IF(AND(M623&gt;0,AK623&gt;Settings!$B$10),"Y","N"))</f>
        <v/>
      </c>
      <c r="AX623" s="91">
        <f>IF(AO623&gt;=Settings!$B$11,"Y","N")</f>
        <v/>
      </c>
      <c r="AY623" s="99">
        <f>(AT623="Y")+(AU623="Y")+(AV623="Y")+(AW623="Y")+(AX623="Y")</f>
        <v/>
      </c>
      <c r="AZ623" s="94">
        <f>IF(AY623=0,"None",_xlfn.TEXTJOIN(", ",TRUE(),IF(AT623="Y","Breakout",""),IF(AU623="Y","Accumulation",""),IF(AV623="Y","Institutional buying",""),IF(AW623="Y","Long buildup",""),IF(AX623="Y","Momentum leader","")))</f>
        <v/>
      </c>
      <c r="BA623" s="94">
        <f>IF(BW623="","","Passes "&amp;AY623&amp;" of 5 buy-side scans"&amp;IF(G623="Y","; RED FLAG: filter out using Red flag column",""))</f>
        <v/>
      </c>
      <c r="BB623" s="91" t="inlineStr">
        <is>
          <t>None</t>
        </is>
      </c>
      <c r="BC623" s="92" t="inlineStr">
        <is>
          <t>N</t>
        </is>
      </c>
      <c r="BD623" s="94" t="n"/>
      <c r="BE623" s="94" t="n"/>
      <c r="BF623" s="92">
        <f>IF(R623*100000&gt;=Settings!$B$5,"Y","N")</f>
        <v/>
      </c>
      <c r="BG623" s="91">
        <f>IF(F623&gt;Settings!$B$6,"Y","N")</f>
        <v/>
      </c>
      <c r="BH623" s="97" t="n">
        <v>-12.46</v>
      </c>
      <c r="BI623" s="96" t="n">
        <v>-9.25</v>
      </c>
      <c r="BJ623" s="96" t="n">
        <v>-6.88</v>
      </c>
      <c r="BK623" s="96" t="n">
        <v>41.3</v>
      </c>
      <c r="BL623" s="96" t="n">
        <v>34.83</v>
      </c>
      <c r="BM623" s="96" t="n">
        <v>53.19</v>
      </c>
      <c r="BN623" s="97" t="n">
        <v>-3.9</v>
      </c>
      <c r="BO623" s="96" t="n">
        <v>4.21</v>
      </c>
      <c r="BP623" s="96" t="n">
        <v>14.95</v>
      </c>
      <c r="BQ623" s="96" t="n">
        <v>26.68</v>
      </c>
      <c r="BR623" s="91" t="inlineStr">
        <is>
          <t>Mixed</t>
        </is>
      </c>
      <c r="BS623" s="91" t="inlineStr">
        <is>
          <t>None</t>
        </is>
      </c>
      <c r="BT623" s="96" t="n">
        <v>36.6</v>
      </c>
      <c r="BU623" s="91" t="inlineStr">
        <is>
          <t>N</t>
        </is>
      </c>
      <c r="BV623" s="99">
        <f>IF(OR(BF623&lt;&gt;"Y",BG623&lt;&gt;"Y"),"",(AND(ISNUMBER(BQ623),BQ623&gt;0))+(BR623="Stacked up")+(AND(ISNUMBER(BH623),BH623&gt;=-Settings!$B$17))+(AND(ISNUMBER(BK623),ISNUMBER(BM623),BK623&gt;0,BM623&gt;0))+(AND(ISNUMBER(AQ623),AQ623&gt;=Settings!$B$18))+(AND(ISNUMBER(BT623),BT623&gt;=Settings!$B$19,BT623&lt;=Settings!$B$20))+(AND(ISNUMBER(AS623),AS623&gt;0))+(AND(ISNUMBER(T623),ISNUMBER(M623),T623&gt;=Settings!$B$21,M623&gt;0))+(AND(ISNUMBER(AD623),ISNUMBER(M623),AD623&gt;=Settings!$B$22,M623&gt;0))+(AY623&gt;=1))</f>
        <v/>
      </c>
      <c r="BW623" s="91">
        <f>IF(OR(AY623=0,BF623&lt;&gt;"Y",BG623&lt;&gt;"Y"),"",1+SUMPRODUCT(($A$6:$A$2604=A623)*($AY$6:$AY$2604&gt;0)*($BF$6:$BF$2604="Y")*($BG$6:$BG$2604="Y")*(($AY$6:$AY$2604&gt;AY623)+($AY$6:$AY$2604=AY623)*($AD$6:$AD$2604&gt;AD623))))</f>
        <v/>
      </c>
    </row>
    <row r="624" ht="23.85" customHeight="1" s="55">
      <c r="A624" s="90" t="n">
        <v>46296</v>
      </c>
      <c r="B624" s="91" t="inlineStr">
        <is>
          <t>PAISALO</t>
        </is>
      </c>
      <c r="C624" s="91" t="inlineStr">
        <is>
          <t>INE420C01059</t>
        </is>
      </c>
      <c r="D624" s="91" t="inlineStr">
        <is>
          <t>Financial Services</t>
        </is>
      </c>
      <c r="E624" s="91" t="inlineStr">
        <is>
          <t>Microcap 250</t>
        </is>
      </c>
      <c r="F624" s="93" t="n">
        <v>7304</v>
      </c>
      <c r="G624" s="92" t="inlineStr">
        <is>
          <t>Y</t>
        </is>
      </c>
      <c r="H624" s="94" t="inlineStr">
        <is>
          <t>Long-term ASM Stage 1</t>
        </is>
      </c>
      <c r="I624" s="91" t="inlineStr">
        <is>
          <t>N</t>
        </is>
      </c>
      <c r="J624" s="92">
        <f>IF(K624="","N","Y")</f>
        <v/>
      </c>
      <c r="K624" s="94">
        <f>_xlfn.TEXTJOIN("; ",TRUE,IF(P624="52-wk low","52-wk low",""),IF(AND(AD624&gt;=Settings!$B$12,M624&lt;0),"Distribution",""),IF(AND(AJ624="Y",M624&lt;0,AK624&lt;-Settings!$B$13),"Long unwinding",""),IF(AND(AJ624="Y",M624&lt;0,AK624&gt;Settings!$B$13),"Short buildup",""))</f>
        <v/>
      </c>
      <c r="L624" s="95" t="n">
        <v>79.90000000000001</v>
      </c>
      <c r="M624" s="96" t="n">
        <v>4.57</v>
      </c>
      <c r="N624" s="93" t="n">
        <v>69</v>
      </c>
      <c r="O624" s="91" t="inlineStr">
        <is>
          <t>None</t>
        </is>
      </c>
      <c r="P624" s="91" t="inlineStr">
        <is>
          <t>None</t>
        </is>
      </c>
      <c r="Q624" s="97" t="n">
        <v>155.51</v>
      </c>
      <c r="R624" s="96" t="n">
        <v>203.88</v>
      </c>
      <c r="S624" s="96" t="n">
        <v>0.77</v>
      </c>
      <c r="T624" s="96" t="n">
        <v>1.14</v>
      </c>
      <c r="U624" s="96" t="n">
        <v>1.01</v>
      </c>
      <c r="V624" s="103" t="n">
        <v>1.32</v>
      </c>
      <c r="W624" s="102" t="n">
        <v>12</v>
      </c>
      <c r="X624" s="93" t="n"/>
      <c r="Y624" s="91" t="inlineStr">
        <is>
          <t>None</t>
        </is>
      </c>
      <c r="Z624" s="99" t="n">
        <v>25.55</v>
      </c>
      <c r="AA624" s="96" t="n">
        <v>0.63</v>
      </c>
      <c r="AB624" s="96" t="n">
        <v>0.57</v>
      </c>
      <c r="AC624" s="96" t="n">
        <v>0.5</v>
      </c>
      <c r="AD624" s="96" t="n">
        <v>0.7</v>
      </c>
      <c r="AE624" s="96" t="n">
        <v>0.63</v>
      </c>
      <c r="AF624" s="103" t="n">
        <v>0.95</v>
      </c>
      <c r="AG624" s="91" t="inlineStr">
        <is>
          <t>Normal</t>
        </is>
      </c>
      <c r="AH624" s="100" t="n">
        <v>0</v>
      </c>
      <c r="AI624" s="101" t="n">
        <v>0</v>
      </c>
      <c r="AJ624" s="92" t="inlineStr">
        <is>
          <t>N</t>
        </is>
      </c>
      <c r="AK624" s="96" t="n"/>
      <c r="AL624" s="91" t="inlineStr">
        <is>
          <t>n/a</t>
        </is>
      </c>
      <c r="AM624" s="93" t="n"/>
      <c r="AN624" s="92" t="inlineStr">
        <is>
          <t>None</t>
        </is>
      </c>
      <c r="AO624" s="102" t="n">
        <v>0</v>
      </c>
      <c r="AP624" s="103" t="n">
        <v>3.44</v>
      </c>
      <c r="AQ624" s="102" t="n">
        <v>98</v>
      </c>
      <c r="AR624" s="91" t="inlineStr">
        <is>
          <t>N</t>
        </is>
      </c>
      <c r="AS624" s="104" t="n">
        <v>0.6</v>
      </c>
      <c r="AT624" s="92">
        <f>IF(AND(P624="52-wk high",T624&gt;=Settings!$B$7),"Y","N")</f>
        <v/>
      </c>
      <c r="AU624" s="91">
        <f>IF(AND(AD624&gt;=Settings!$B$8,M624&gt;0),"Y","N")</f>
        <v/>
      </c>
      <c r="AV624" s="91">
        <f>IF(OR(AH624&gt;Settings!$B$9,AI624&gt;Settings!$B$9),"Y","N")</f>
        <v/>
      </c>
      <c r="AW624" s="91">
        <f>IF(AJ624&lt;&gt;"Y","n/a",IF(AND(M624&gt;0,AK624&gt;Settings!$B$10),"Y","N"))</f>
        <v/>
      </c>
      <c r="AX624" s="91">
        <f>IF(AO624&gt;=Settings!$B$11,"Y","N")</f>
        <v/>
      </c>
      <c r="AY624" s="99">
        <f>(AT624="Y")+(AU624="Y")+(AV624="Y")+(AW624="Y")+(AX624="Y")</f>
        <v/>
      </c>
      <c r="AZ624" s="94">
        <f>IF(AY624=0,"None",_xlfn.TEXTJOIN(", ",TRUE(),IF(AT624="Y","Breakout",""),IF(AU624="Y","Accumulation",""),IF(AV624="Y","Institutional buying",""),IF(AW624="Y","Long buildup",""),IF(AX624="Y","Momentum leader","")))</f>
        <v/>
      </c>
      <c r="BA624" s="94">
        <f>IF(BW624="","","Passes "&amp;AY624&amp;" of 5 buy-side scans"&amp;IF(G624="Y","; RED FLAG: filter out using Red flag column",""))</f>
        <v/>
      </c>
      <c r="BB624" s="91" t="inlineStr">
        <is>
          <t>None</t>
        </is>
      </c>
      <c r="BC624" s="92" t="inlineStr">
        <is>
          <t>N</t>
        </is>
      </c>
      <c r="BD624" s="94" t="n"/>
      <c r="BE624" s="94" t="n"/>
      <c r="BF624" s="92">
        <f>IF(R624*100000&gt;=Settings!$B$5,"Y","N")</f>
        <v/>
      </c>
      <c r="BG624" s="91">
        <f>IF(F624&gt;Settings!$B$6,"Y","N")</f>
        <v/>
      </c>
      <c r="BH624" s="97" t="n">
        <v>-15.79</v>
      </c>
      <c r="BI624" s="96" t="n">
        <v>-10.68</v>
      </c>
      <c r="BJ624" s="96" t="n">
        <v>19.13</v>
      </c>
      <c r="BK624" s="96" t="n">
        <v>12.79</v>
      </c>
      <c r="BL624" s="96" t="n">
        <v>125.96</v>
      </c>
      <c r="BM624" s="96" t="n">
        <v>109.33</v>
      </c>
      <c r="BN624" s="97" t="n">
        <v>-2.17</v>
      </c>
      <c r="BO624" s="96" t="n">
        <v>5.04</v>
      </c>
      <c r="BP624" s="96" t="n">
        <v>17.04</v>
      </c>
      <c r="BQ624" s="96" t="n">
        <v>36.59</v>
      </c>
      <c r="BR624" s="91" t="inlineStr">
        <is>
          <t>Mixed</t>
        </is>
      </c>
      <c r="BS624" s="91" t="inlineStr">
        <is>
          <t>None</t>
        </is>
      </c>
      <c r="BT624" s="96" t="n">
        <v>44.1</v>
      </c>
      <c r="BU624" s="91" t="inlineStr">
        <is>
          <t>N</t>
        </is>
      </c>
      <c r="BV624" s="99">
        <f>IF(OR(BF624&lt;&gt;"Y",BG624&lt;&gt;"Y"),"",(AND(ISNUMBER(BQ624),BQ624&gt;0))+(BR624="Stacked up")+(AND(ISNUMBER(BH624),BH624&gt;=-Settings!$B$17))+(AND(ISNUMBER(BK624),ISNUMBER(BM624),BK624&gt;0,BM624&gt;0))+(AND(ISNUMBER(AQ624),AQ624&gt;=Settings!$B$18))+(AND(ISNUMBER(BT624),BT624&gt;=Settings!$B$19,BT624&lt;=Settings!$B$20))+(AND(ISNUMBER(AS624),AS624&gt;0))+(AND(ISNUMBER(T624),ISNUMBER(M624),T624&gt;=Settings!$B$21,M624&gt;0))+(AND(ISNUMBER(AD624),ISNUMBER(M624),AD624&gt;=Settings!$B$22,M624&gt;0))+(AY624&gt;=1))</f>
        <v/>
      </c>
      <c r="BW624" s="91">
        <f>IF(OR(AY624=0,BF624&lt;&gt;"Y",BG624&lt;&gt;"Y"),"",1+SUMPRODUCT(($A$6:$A$2604=A624)*($AY$6:$AY$2604&gt;0)*($BF$6:$BF$2604="Y")*($BG$6:$BG$2604="Y")*(($AY$6:$AY$2604&gt;AY624)+($AY$6:$AY$2604=AY624)*($AD$6:$AD$2604&gt;AD624))))</f>
        <v/>
      </c>
    </row>
    <row r="625" ht="23.85" customHeight="1" s="55">
      <c r="A625" s="90" t="n">
        <v>46296</v>
      </c>
      <c r="B625" s="91" t="inlineStr">
        <is>
          <t>CELLO</t>
        </is>
      </c>
      <c r="C625" s="91" t="inlineStr">
        <is>
          <t>INE0LMW01024</t>
        </is>
      </c>
      <c r="D625" s="91" t="inlineStr">
        <is>
          <t>Consumer Durables</t>
        </is>
      </c>
      <c r="E625" s="91" t="inlineStr">
        <is>
          <t>Microcap 250</t>
        </is>
      </c>
      <c r="F625" s="93" t="n">
        <v>7287</v>
      </c>
      <c r="G625" s="92" t="inlineStr">
        <is>
          <t>N</t>
        </is>
      </c>
      <c r="H625" s="94" t="n"/>
      <c r="I625" s="91" t="inlineStr">
        <is>
          <t>N</t>
        </is>
      </c>
      <c r="J625" s="92">
        <f>IF(K625="","N","Y")</f>
        <v/>
      </c>
      <c r="K625" s="94">
        <f>_xlfn.TEXTJOIN("; ",TRUE,IF(P625="52-wk low","52-wk low",""),IF(AND(AD625&gt;=Settings!$B$12,M625&lt;0),"Distribution",""),IF(AND(AJ625="Y",M625&lt;0,AK625&lt;-Settings!$B$13),"Long unwinding",""),IF(AND(AJ625="Y",M625&lt;0,AK625&gt;Settings!$B$13),"Short buildup",""))</f>
        <v/>
      </c>
      <c r="L625" s="95" t="n">
        <v>323.1</v>
      </c>
      <c r="M625" s="96" t="n">
        <v>-0.75</v>
      </c>
      <c r="N625" s="93" t="n">
        <v>911</v>
      </c>
      <c r="O625" s="91" t="inlineStr">
        <is>
          <t>None</t>
        </is>
      </c>
      <c r="P625" s="91" t="inlineStr">
        <is>
          <t>52-wk low</t>
        </is>
      </c>
      <c r="Q625" s="97" t="n">
        <v>2.61</v>
      </c>
      <c r="R625" s="96" t="n">
        <v>3.33</v>
      </c>
      <c r="S625" s="96" t="n">
        <v>0.79</v>
      </c>
      <c r="T625" s="96" t="n">
        <v>0.24</v>
      </c>
      <c r="U625" s="96" t="n">
        <v>0.38</v>
      </c>
      <c r="V625" s="103" t="n">
        <v>0.48</v>
      </c>
      <c r="W625" s="102" t="n">
        <v>1</v>
      </c>
      <c r="X625" s="93" t="n"/>
      <c r="Y625" s="91" t="inlineStr">
        <is>
          <t>None</t>
        </is>
      </c>
      <c r="Z625" s="99" t="n">
        <v>44.7</v>
      </c>
      <c r="AA625" s="96" t="n">
        <v>0.89</v>
      </c>
      <c r="AB625" s="96" t="n">
        <v>0.9399999999999999</v>
      </c>
      <c r="AC625" s="96" t="n">
        <v>0.86</v>
      </c>
      <c r="AD625" s="96" t="n">
        <v>0.5600000000000001</v>
      </c>
      <c r="AE625" s="96" t="n">
        <v>0.62</v>
      </c>
      <c r="AF625" s="103" t="n">
        <v>1.5</v>
      </c>
      <c r="AG625" s="91" t="inlineStr">
        <is>
          <t>Quiet accumulation</t>
        </is>
      </c>
      <c r="AH625" s="100" t="n">
        <v>0</v>
      </c>
      <c r="AI625" s="101" t="n">
        <v>0</v>
      </c>
      <c r="AJ625" s="92" t="inlineStr">
        <is>
          <t>N</t>
        </is>
      </c>
      <c r="AK625" s="96" t="n"/>
      <c r="AL625" s="91" t="inlineStr">
        <is>
          <t>n/a</t>
        </is>
      </c>
      <c r="AM625" s="93" t="n"/>
      <c r="AN625" s="92" t="inlineStr">
        <is>
          <t>None</t>
        </is>
      </c>
      <c r="AO625" s="102" t="n">
        <v>0</v>
      </c>
      <c r="AP625" s="103" t="n">
        <v>0.47</v>
      </c>
      <c r="AQ625" s="102" t="n">
        <v>3</v>
      </c>
      <c r="AR625" s="91" t="inlineStr">
        <is>
          <t>N</t>
        </is>
      </c>
      <c r="AS625" s="104" t="n">
        <v>0.75</v>
      </c>
      <c r="AT625" s="92">
        <f>IF(AND(P625="52-wk high",T625&gt;=Settings!$B$7),"Y","N")</f>
        <v/>
      </c>
      <c r="AU625" s="91">
        <f>IF(AND(AD625&gt;=Settings!$B$8,M625&gt;0),"Y","N")</f>
        <v/>
      </c>
      <c r="AV625" s="91">
        <f>IF(OR(AH625&gt;Settings!$B$9,AI625&gt;Settings!$B$9),"Y","N")</f>
        <v/>
      </c>
      <c r="AW625" s="91">
        <f>IF(AJ625&lt;&gt;"Y","n/a",IF(AND(M625&gt;0,AK625&gt;Settings!$B$10),"Y","N"))</f>
        <v/>
      </c>
      <c r="AX625" s="91">
        <f>IF(AO625&gt;=Settings!$B$11,"Y","N")</f>
        <v/>
      </c>
      <c r="AY625" s="99">
        <f>(AT625="Y")+(AU625="Y")+(AV625="Y")+(AW625="Y")+(AX625="Y")</f>
        <v/>
      </c>
      <c r="AZ625" s="94">
        <f>IF(AY625=0,"None",_xlfn.TEXTJOIN(", ",TRUE(),IF(AT625="Y","Breakout",""),IF(AU625="Y","Accumulation",""),IF(AV625="Y","Institutional buying",""),IF(AW625="Y","Long buildup",""),IF(AX625="Y","Momentum leader","")))</f>
        <v/>
      </c>
      <c r="BA625" s="94">
        <f>IF(BW625="","","Passes "&amp;AY625&amp;" of 5 buy-side scans"&amp;IF(G625="Y","; RED FLAG: filter out using Red flag column",""))</f>
        <v/>
      </c>
      <c r="BB625" s="91" t="inlineStr">
        <is>
          <t>None</t>
        </is>
      </c>
      <c r="BC625" s="92" t="inlineStr">
        <is>
          <t>N</t>
        </is>
      </c>
      <c r="BD625" s="94" t="n"/>
      <c r="BE625" s="94" t="n"/>
      <c r="BF625" s="92">
        <f>IF(R625*100000&gt;=Settings!$B$5,"Y","N")</f>
        <v/>
      </c>
      <c r="BG625" s="91">
        <f>IF(F625&gt;Settings!$B$6,"Y","N")</f>
        <v/>
      </c>
      <c r="BH625" s="97" t="n">
        <v>-52.05</v>
      </c>
      <c r="BI625" s="96" t="n">
        <v>-4.91</v>
      </c>
      <c r="BJ625" s="96" t="n">
        <v>-7.53</v>
      </c>
      <c r="BK625" s="96" t="n">
        <v>-11.49</v>
      </c>
      <c r="BL625" s="96" t="n">
        <v>-18.61</v>
      </c>
      <c r="BM625" s="96" t="n">
        <v>-43.76</v>
      </c>
      <c r="BN625" s="97" t="n">
        <v>-3.17</v>
      </c>
      <c r="BO625" s="96" t="n">
        <v>-6.67</v>
      </c>
      <c r="BP625" s="96" t="n">
        <v>-12.07</v>
      </c>
      <c r="BQ625" s="96" t="n">
        <v>-21.65</v>
      </c>
      <c r="BR625" s="91" t="inlineStr">
        <is>
          <t>Stacked down</t>
        </is>
      </c>
      <c r="BS625" s="91" t="inlineStr">
        <is>
          <t>None</t>
        </is>
      </c>
      <c r="BT625" s="96" t="n">
        <v>37</v>
      </c>
      <c r="BU625" s="91" t="inlineStr">
        <is>
          <t>N</t>
        </is>
      </c>
      <c r="BV625" s="99">
        <f>IF(OR(BF625&lt;&gt;"Y",BG625&lt;&gt;"Y"),"",(AND(ISNUMBER(BQ625),BQ625&gt;0))+(BR625="Stacked up")+(AND(ISNUMBER(BH625),BH625&gt;=-Settings!$B$17))+(AND(ISNUMBER(BK625),ISNUMBER(BM625),BK625&gt;0,BM625&gt;0))+(AND(ISNUMBER(AQ625),AQ625&gt;=Settings!$B$18))+(AND(ISNUMBER(BT625),BT625&gt;=Settings!$B$19,BT625&lt;=Settings!$B$20))+(AND(ISNUMBER(AS625),AS625&gt;0))+(AND(ISNUMBER(T625),ISNUMBER(M625),T625&gt;=Settings!$B$21,M625&gt;0))+(AND(ISNUMBER(AD625),ISNUMBER(M625),AD625&gt;=Settings!$B$22,M625&gt;0))+(AY625&gt;=1))</f>
        <v/>
      </c>
      <c r="BW625" s="91">
        <f>IF(OR(AY625=0,BF625&lt;&gt;"Y",BG625&lt;&gt;"Y"),"",1+SUMPRODUCT(($A$6:$A$2604=A625)*($AY$6:$AY$2604&gt;0)*($BF$6:$BF$2604="Y")*($BG$6:$BG$2604="Y")*(($AY$6:$AY$2604&gt;AY625)+($AY$6:$AY$2604=AY625)*($AD$6:$AD$2604&gt;AD625))))</f>
        <v/>
      </c>
    </row>
    <row r="626" ht="23.85" customHeight="1" s="55">
      <c r="A626" s="90" t="n">
        <v>46296</v>
      </c>
      <c r="B626" s="91" t="inlineStr">
        <is>
          <t>GAEL</t>
        </is>
      </c>
      <c r="C626" s="91" t="inlineStr">
        <is>
          <t>INE036B01030</t>
        </is>
      </c>
      <c r="D626" s="91" t="inlineStr">
        <is>
          <t>Fast Moving Consumer Goods</t>
        </is>
      </c>
      <c r="E626" s="91" t="inlineStr">
        <is>
          <t>Microcap 250</t>
        </is>
      </c>
      <c r="F626" s="93" t="n">
        <v>7233</v>
      </c>
      <c r="G626" s="92" t="inlineStr">
        <is>
          <t>N</t>
        </is>
      </c>
      <c r="H626" s="94" t="n"/>
      <c r="I626" s="91" t="inlineStr">
        <is>
          <t>N</t>
        </is>
      </c>
      <c r="J626" s="92">
        <f>IF(K626="","N","Y")</f>
        <v/>
      </c>
      <c r="K626" s="94">
        <f>_xlfn.TEXTJOIN("; ",TRUE,IF(P626="52-wk low","52-wk low",""),IF(AND(AD626&gt;=Settings!$B$12,M626&lt;0),"Distribution",""),IF(AND(AJ626="Y",M626&lt;0,AK626&lt;-Settings!$B$13),"Long unwinding",""),IF(AND(AJ626="Y",M626&lt;0,AK626&gt;Settings!$B$13),"Short buildup",""))</f>
        <v/>
      </c>
      <c r="L626" s="95" t="n">
        <v>157.69</v>
      </c>
      <c r="M626" s="96" t="n">
        <v>-1.57</v>
      </c>
      <c r="N626" s="93" t="n">
        <v>1381</v>
      </c>
      <c r="O626" s="91" t="inlineStr">
        <is>
          <t>None</t>
        </is>
      </c>
      <c r="P626" s="91" t="inlineStr">
        <is>
          <t>None</t>
        </is>
      </c>
      <c r="Q626" s="97" t="n">
        <v>5.04</v>
      </c>
      <c r="R626" s="96" t="n">
        <v>6.02</v>
      </c>
      <c r="S626" s="96" t="n">
        <v>0.84</v>
      </c>
      <c r="T626" s="96" t="n">
        <v>0.33</v>
      </c>
      <c r="U626" s="96" t="n">
        <v>0.42</v>
      </c>
      <c r="V626" s="103" t="n">
        <v>0.52</v>
      </c>
      <c r="W626" s="102" t="n">
        <v>0</v>
      </c>
      <c r="X626" s="93" t="n"/>
      <c r="Y626" s="91" t="inlineStr">
        <is>
          <t>None</t>
        </is>
      </c>
      <c r="Z626" s="99" t="n">
        <v>50.84</v>
      </c>
      <c r="AA626" s="96" t="n">
        <v>1.03</v>
      </c>
      <c r="AB626" s="96" t="n">
        <v>1.08</v>
      </c>
      <c r="AC626" s="96" t="n">
        <v>0.87</v>
      </c>
      <c r="AD626" s="96" t="n">
        <v>0.41</v>
      </c>
      <c r="AE626" s="96" t="n">
        <v>0.48</v>
      </c>
      <c r="AF626" s="103" t="n">
        <v>1.09</v>
      </c>
      <c r="AG626" s="91" t="inlineStr">
        <is>
          <t>Normal</t>
        </is>
      </c>
      <c r="AH626" s="100" t="n">
        <v>0</v>
      </c>
      <c r="AI626" s="101" t="n">
        <v>0</v>
      </c>
      <c r="AJ626" s="92" t="inlineStr">
        <is>
          <t>N</t>
        </is>
      </c>
      <c r="AK626" s="96" t="n"/>
      <c r="AL626" s="91" t="inlineStr">
        <is>
          <t>n/a</t>
        </is>
      </c>
      <c r="AM626" s="93" t="n"/>
      <c r="AN626" s="92" t="inlineStr">
        <is>
          <t>None</t>
        </is>
      </c>
      <c r="AO626" s="102" t="n">
        <v>0</v>
      </c>
      <c r="AP626" s="103" t="n">
        <v>1.56</v>
      </c>
      <c r="AQ626" s="102" t="n">
        <v>81</v>
      </c>
      <c r="AR626" s="91" t="inlineStr">
        <is>
          <t>N</t>
        </is>
      </c>
      <c r="AS626" s="104" t="n">
        <v>2.11</v>
      </c>
      <c r="AT626" s="92">
        <f>IF(AND(P626="52-wk high",T626&gt;=Settings!$B$7),"Y","N")</f>
        <v/>
      </c>
      <c r="AU626" s="91">
        <f>IF(AND(AD626&gt;=Settings!$B$8,M626&gt;0),"Y","N")</f>
        <v/>
      </c>
      <c r="AV626" s="91">
        <f>IF(OR(AH626&gt;Settings!$B$9,AI626&gt;Settings!$B$9),"Y","N")</f>
        <v/>
      </c>
      <c r="AW626" s="91">
        <f>IF(AJ626&lt;&gt;"Y","n/a",IF(AND(M626&gt;0,AK626&gt;Settings!$B$10),"Y","N"))</f>
        <v/>
      </c>
      <c r="AX626" s="91">
        <f>IF(AO626&gt;=Settings!$B$11,"Y","N")</f>
        <v/>
      </c>
      <c r="AY626" s="99">
        <f>(AT626="Y")+(AU626="Y")+(AV626="Y")+(AW626="Y")+(AX626="Y")</f>
        <v/>
      </c>
      <c r="AZ626" s="94">
        <f>IF(AY626=0,"None",_xlfn.TEXTJOIN(", ",TRUE(),IF(AT626="Y","Breakout",""),IF(AU626="Y","Accumulation",""),IF(AV626="Y","Institutional buying",""),IF(AW626="Y","Long buildup",""),IF(AX626="Y","Momentum leader","")))</f>
        <v/>
      </c>
      <c r="BA626" s="94">
        <f>IF(BW626="","","Passes "&amp;AY626&amp;" of 5 buy-side scans"&amp;IF(G626="Y","; RED FLAG: filter out using Red flag column",""))</f>
        <v/>
      </c>
      <c r="BB626" s="91" t="inlineStr">
        <is>
          <t>None</t>
        </is>
      </c>
      <c r="BC626" s="92" t="inlineStr">
        <is>
          <t>N</t>
        </is>
      </c>
      <c r="BD626" s="94" t="n"/>
      <c r="BE626" s="94" t="n"/>
      <c r="BF626" s="92">
        <f>IF(R626*100000&gt;=Settings!$B$5,"Y","N")</f>
        <v/>
      </c>
      <c r="BG626" s="91">
        <f>IF(F626&gt;Settings!$B$6,"Y","N")</f>
        <v/>
      </c>
      <c r="BH626" s="97" t="n">
        <v>-14.76</v>
      </c>
      <c r="BI626" s="96" t="n">
        <v>-3.01</v>
      </c>
      <c r="BJ626" s="96" t="n">
        <v>-8.34</v>
      </c>
      <c r="BK626" s="96" t="n">
        <v>-2.96</v>
      </c>
      <c r="BL626" s="96" t="n">
        <v>13.14</v>
      </c>
      <c r="BM626" s="96" t="n">
        <v>47.89</v>
      </c>
      <c r="BN626" s="97" t="n">
        <v>-3.04</v>
      </c>
      <c r="BO626" s="96" t="n">
        <v>-3.83</v>
      </c>
      <c r="BP626" s="96" t="n">
        <v>-1.73</v>
      </c>
      <c r="BQ626" s="96" t="n">
        <v>4.67</v>
      </c>
      <c r="BR626" s="91" t="inlineStr">
        <is>
          <t>Mixed</t>
        </is>
      </c>
      <c r="BS626" s="91" t="inlineStr">
        <is>
          <t>None</t>
        </is>
      </c>
      <c r="BT626" s="96" t="n">
        <v>39.4</v>
      </c>
      <c r="BU626" s="91" t="inlineStr">
        <is>
          <t>N</t>
        </is>
      </c>
      <c r="BV626" s="99">
        <f>IF(OR(BF626&lt;&gt;"Y",BG626&lt;&gt;"Y"),"",(AND(ISNUMBER(BQ626),BQ626&gt;0))+(BR626="Stacked up")+(AND(ISNUMBER(BH626),BH626&gt;=-Settings!$B$17))+(AND(ISNUMBER(BK626),ISNUMBER(BM626),BK626&gt;0,BM626&gt;0))+(AND(ISNUMBER(AQ626),AQ626&gt;=Settings!$B$18))+(AND(ISNUMBER(BT626),BT626&gt;=Settings!$B$19,BT626&lt;=Settings!$B$20))+(AND(ISNUMBER(AS626),AS626&gt;0))+(AND(ISNUMBER(T626),ISNUMBER(M626),T626&gt;=Settings!$B$21,M626&gt;0))+(AND(ISNUMBER(AD626),ISNUMBER(M626),AD626&gt;=Settings!$B$22,M626&gt;0))+(AY626&gt;=1))</f>
        <v/>
      </c>
      <c r="BW626" s="91">
        <f>IF(OR(AY626=0,BF626&lt;&gt;"Y",BG626&lt;&gt;"Y"),"",1+SUMPRODUCT(($A$6:$A$2604=A626)*($AY$6:$AY$2604&gt;0)*($BF$6:$BF$2604="Y")*($BG$6:$BG$2604="Y")*(($AY$6:$AY$2604&gt;AY626)+($AY$6:$AY$2604=AY626)*($AD$6:$AD$2604&gt;AD626))))</f>
        <v/>
      </c>
    </row>
    <row r="627" ht="23.85" customHeight="1" s="55">
      <c r="A627" s="90" t="n">
        <v>46296</v>
      </c>
      <c r="B627" s="91" t="inlineStr">
        <is>
          <t>NEOGEN</t>
        </is>
      </c>
      <c r="C627" s="91" t="inlineStr">
        <is>
          <t>INE136S01016</t>
        </is>
      </c>
      <c r="D627" s="91" t="inlineStr">
        <is>
          <t>Chemicals</t>
        </is>
      </c>
      <c r="E627" s="91" t="inlineStr">
        <is>
          <t>Microcap 250</t>
        </is>
      </c>
      <c r="F627" s="93" t="n">
        <v>7232</v>
      </c>
      <c r="G627" s="92" t="inlineStr">
        <is>
          <t>N</t>
        </is>
      </c>
      <c r="H627" s="94" t="n"/>
      <c r="I627" s="91" t="inlineStr">
        <is>
          <t>N</t>
        </is>
      </c>
      <c r="J627" s="92">
        <f>IF(K627="","N","Y")</f>
        <v/>
      </c>
      <c r="K627" s="94">
        <f>_xlfn.TEXTJOIN("; ",TRUE,IF(P627="52-wk low","52-wk low",""),IF(AND(AD627&gt;=Settings!$B$12,M627&lt;0),"Distribution",""),IF(AND(AJ627="Y",M627&lt;0,AK627&lt;-Settings!$B$13),"Long unwinding",""),IF(AND(AJ627="Y",M627&lt;0,AK627&gt;Settings!$B$13),"Short buildup",""))</f>
        <v/>
      </c>
      <c r="L627" s="95" t="n">
        <v>2407.1</v>
      </c>
      <c r="M627" s="96" t="n">
        <v>-1.82</v>
      </c>
      <c r="N627" s="93" t="n">
        <v>1535</v>
      </c>
      <c r="O627" s="91" t="inlineStr">
        <is>
          <t>None</t>
        </is>
      </c>
      <c r="P627" s="91" t="inlineStr">
        <is>
          <t>None</t>
        </is>
      </c>
      <c r="Q627" s="97" t="n">
        <v>1.04</v>
      </c>
      <c r="R627" s="96" t="n">
        <v>2.3</v>
      </c>
      <c r="S627" s="96" t="n">
        <v>0.45</v>
      </c>
      <c r="T627" s="96" t="n">
        <v>0.49</v>
      </c>
      <c r="U627" s="96" t="n">
        <v>0.61</v>
      </c>
      <c r="V627" s="103" t="n">
        <v>1.34</v>
      </c>
      <c r="W627" s="102" t="n">
        <v>9</v>
      </c>
      <c r="X627" s="93" t="n"/>
      <c r="Y627" s="91" t="inlineStr">
        <is>
          <t>None</t>
        </is>
      </c>
      <c r="Z627" s="99" t="n">
        <v>37.07</v>
      </c>
      <c r="AA627" s="96" t="n">
        <v>0.88</v>
      </c>
      <c r="AB627" s="96" t="n">
        <v>0.89</v>
      </c>
      <c r="AC627" s="96" t="n">
        <v>0.42</v>
      </c>
      <c r="AD627" s="96" t="n">
        <v>0.47</v>
      </c>
      <c r="AE627" s="96" t="n">
        <v>0.58</v>
      </c>
      <c r="AF627" s="103" t="n">
        <v>1.04</v>
      </c>
      <c r="AG627" s="91" t="inlineStr">
        <is>
          <t>Normal</t>
        </is>
      </c>
      <c r="AH627" s="100" t="n">
        <v>0</v>
      </c>
      <c r="AI627" s="101" t="n">
        <v>0</v>
      </c>
      <c r="AJ627" s="92" t="inlineStr">
        <is>
          <t>N</t>
        </is>
      </c>
      <c r="AK627" s="96" t="n"/>
      <c r="AL627" s="91" t="inlineStr">
        <is>
          <t>n/a</t>
        </is>
      </c>
      <c r="AM627" s="93" t="n"/>
      <c r="AN627" s="92" t="inlineStr">
        <is>
          <t>None</t>
        </is>
      </c>
      <c r="AO627" s="102" t="n">
        <v>0</v>
      </c>
      <c r="AP627" s="103" t="n">
        <v>2.41</v>
      </c>
      <c r="AQ627" s="102" t="n">
        <v>93</v>
      </c>
      <c r="AR627" s="91" t="inlineStr">
        <is>
          <t>N</t>
        </is>
      </c>
      <c r="AS627" s="104" t="n">
        <v>1.93</v>
      </c>
      <c r="AT627" s="92">
        <f>IF(AND(P627="52-wk high",T627&gt;=Settings!$B$7),"Y","N")</f>
        <v/>
      </c>
      <c r="AU627" s="91">
        <f>IF(AND(AD627&gt;=Settings!$B$8,M627&gt;0),"Y","N")</f>
        <v/>
      </c>
      <c r="AV627" s="91">
        <f>IF(OR(AH627&gt;Settings!$B$9,AI627&gt;Settings!$B$9),"Y","N")</f>
        <v/>
      </c>
      <c r="AW627" s="91">
        <f>IF(AJ627&lt;&gt;"Y","n/a",IF(AND(M627&gt;0,AK627&gt;Settings!$B$10),"Y","N"))</f>
        <v/>
      </c>
      <c r="AX627" s="91">
        <f>IF(AO627&gt;=Settings!$B$11,"Y","N")</f>
        <v/>
      </c>
      <c r="AY627" s="99">
        <f>(AT627="Y")+(AU627="Y")+(AV627="Y")+(AW627="Y")+(AX627="Y")</f>
        <v/>
      </c>
      <c r="AZ627" s="94">
        <f>IF(AY627=0,"None",_xlfn.TEXTJOIN(", ",TRUE(),IF(AT627="Y","Breakout",""),IF(AU627="Y","Accumulation",""),IF(AV627="Y","Institutional buying",""),IF(AW627="Y","Long buildup",""),IF(AX627="Y","Momentum leader","")))</f>
        <v/>
      </c>
      <c r="BA627" s="94">
        <f>IF(BW627="","","Passes "&amp;AY627&amp;" of 5 buy-side scans"&amp;IF(G627="Y","; RED FLAG: filter out using Red flag column",""))</f>
        <v/>
      </c>
      <c r="BB627" s="91" t="inlineStr">
        <is>
          <t>None</t>
        </is>
      </c>
      <c r="BC627" s="92" t="inlineStr">
        <is>
          <t>Y</t>
        </is>
      </c>
      <c r="BD627" s="94" t="inlineStr">
        <is>
          <t>PE &gt; 50; &gt;75% move in 6 months; High-low range &gt;100% in 6 months; High-low range &gt;150% in 12 months</t>
        </is>
      </c>
      <c r="BE627" s="94" t="n"/>
      <c r="BF627" s="92">
        <f>IF(R627*100000&gt;=Settings!$B$5,"Y","N")</f>
        <v/>
      </c>
      <c r="BG627" s="91">
        <f>IF(F627&gt;Settings!$B$6,"Y","N")</f>
        <v/>
      </c>
      <c r="BH627" s="97" t="n">
        <v>-3.7</v>
      </c>
      <c r="BI627" s="96" t="n">
        <v>3.48</v>
      </c>
      <c r="BJ627" s="96" t="n">
        <v>11.76</v>
      </c>
      <c r="BK627" s="96" t="n">
        <v>19.54</v>
      </c>
      <c r="BL627" s="96" t="n">
        <v>103.54</v>
      </c>
      <c r="BM627" s="96" t="n">
        <v>59.24</v>
      </c>
      <c r="BN627" s="97" t="n">
        <v>2.57</v>
      </c>
      <c r="BO627" s="96" t="n">
        <v>7.73</v>
      </c>
      <c r="BP627" s="96" t="n">
        <v>16.28</v>
      </c>
      <c r="BQ627" s="96" t="n">
        <v>29.57</v>
      </c>
      <c r="BR627" s="91" t="inlineStr">
        <is>
          <t>Stacked up</t>
        </is>
      </c>
      <c r="BS627" s="91" t="inlineStr">
        <is>
          <t>None</t>
        </is>
      </c>
      <c r="BT627" s="96" t="n">
        <v>56.7</v>
      </c>
      <c r="BU627" s="91" t="inlineStr">
        <is>
          <t>N</t>
        </is>
      </c>
      <c r="BV627" s="99">
        <f>IF(OR(BF627&lt;&gt;"Y",BG627&lt;&gt;"Y"),"",(AND(ISNUMBER(BQ627),BQ627&gt;0))+(BR627="Stacked up")+(AND(ISNUMBER(BH627),BH627&gt;=-Settings!$B$17))+(AND(ISNUMBER(BK627),ISNUMBER(BM627),BK627&gt;0,BM627&gt;0))+(AND(ISNUMBER(AQ627),AQ627&gt;=Settings!$B$18))+(AND(ISNUMBER(BT627),BT627&gt;=Settings!$B$19,BT627&lt;=Settings!$B$20))+(AND(ISNUMBER(AS627),AS627&gt;0))+(AND(ISNUMBER(T627),ISNUMBER(M627),T627&gt;=Settings!$B$21,M627&gt;0))+(AND(ISNUMBER(AD627),ISNUMBER(M627),AD627&gt;=Settings!$B$22,M627&gt;0))+(AY627&gt;=1))</f>
        <v/>
      </c>
      <c r="BW627" s="91">
        <f>IF(OR(AY627=0,BF627&lt;&gt;"Y",BG627&lt;&gt;"Y"),"",1+SUMPRODUCT(($A$6:$A$2604=A627)*($AY$6:$AY$2604&gt;0)*($BF$6:$BF$2604="Y")*($BG$6:$BG$2604="Y")*(($AY$6:$AY$2604&gt;AY627)+($AY$6:$AY$2604=AY627)*($AD$6:$AD$2604&gt;AD627))))</f>
        <v/>
      </c>
    </row>
    <row r="628" ht="23.85" customHeight="1" s="55">
      <c r="A628" s="90" t="n">
        <v>46296</v>
      </c>
      <c r="B628" s="91" t="inlineStr">
        <is>
          <t>IXIGO</t>
        </is>
      </c>
      <c r="C628" s="91" t="inlineStr">
        <is>
          <t>INE0HV901016</t>
        </is>
      </c>
      <c r="D628" s="91" t="inlineStr">
        <is>
          <t>Consumer Services</t>
        </is>
      </c>
      <c r="E628" s="91" t="inlineStr">
        <is>
          <t>Microcap 250</t>
        </is>
      </c>
      <c r="F628" s="93" t="n">
        <v>7141</v>
      </c>
      <c r="G628" s="92" t="inlineStr">
        <is>
          <t>N</t>
        </is>
      </c>
      <c r="H628" s="94" t="n"/>
      <c r="I628" s="91" t="inlineStr">
        <is>
          <t>N</t>
        </is>
      </c>
      <c r="J628" s="92">
        <f>IF(K628="","N","Y")</f>
        <v/>
      </c>
      <c r="K628" s="94">
        <f>_xlfn.TEXTJOIN("; ",TRUE,IF(P628="52-wk low","52-wk low",""),IF(AND(AD628&gt;=Settings!$B$12,M628&lt;0),"Distribution",""),IF(AND(AJ628="Y",M628&lt;0,AK628&lt;-Settings!$B$13),"Long unwinding",""),IF(AND(AJ628="Y",M628&lt;0,AK628&gt;Settings!$B$13),"Short buildup",""))</f>
        <v/>
      </c>
      <c r="L628" s="95" t="n">
        <v>161.9</v>
      </c>
      <c r="M628" s="96" t="n">
        <v>-0.61</v>
      </c>
      <c r="N628" s="93" t="n">
        <v>836</v>
      </c>
      <c r="O628" s="91" t="inlineStr">
        <is>
          <t>None</t>
        </is>
      </c>
      <c r="P628" s="91" t="inlineStr">
        <is>
          <t>None</t>
        </is>
      </c>
      <c r="Q628" s="97" t="n">
        <v>6.66</v>
      </c>
      <c r="R628" s="96" t="n">
        <v>13.7</v>
      </c>
      <c r="S628" s="96" t="n">
        <v>0.46</v>
      </c>
      <c r="T628" s="96" t="n">
        <v>0.58</v>
      </c>
      <c r="U628" s="96" t="n">
        <v>0.43</v>
      </c>
      <c r="V628" s="103" t="n">
        <v>0.88</v>
      </c>
      <c r="W628" s="102" t="n">
        <v>7</v>
      </c>
      <c r="X628" s="93" t="n"/>
      <c r="Y628" s="91" t="inlineStr">
        <is>
          <t>None</t>
        </is>
      </c>
      <c r="Z628" s="99" t="n">
        <v>47.12</v>
      </c>
      <c r="AA628" s="96" t="n">
        <v>0.88</v>
      </c>
      <c r="AB628" s="96" t="n">
        <v>0.98</v>
      </c>
      <c r="AC628" s="96" t="n">
        <v>0.4</v>
      </c>
      <c r="AD628" s="96" t="n">
        <v>0.57</v>
      </c>
      <c r="AE628" s="96" t="n">
        <v>0.47</v>
      </c>
      <c r="AF628" s="103" t="n">
        <v>1.21</v>
      </c>
      <c r="AG628" s="91" t="inlineStr">
        <is>
          <t>Normal</t>
        </is>
      </c>
      <c r="AH628" s="100" t="n">
        <v>0</v>
      </c>
      <c r="AI628" s="101" t="n">
        <v>0</v>
      </c>
      <c r="AJ628" s="92" t="inlineStr">
        <is>
          <t>N</t>
        </is>
      </c>
      <c r="AK628" s="96" t="n"/>
      <c r="AL628" s="91" t="inlineStr">
        <is>
          <t>n/a</t>
        </is>
      </c>
      <c r="AM628" s="93" t="n"/>
      <c r="AN628" s="92" t="inlineStr">
        <is>
          <t>None</t>
        </is>
      </c>
      <c r="AO628" s="102" t="n">
        <v>0</v>
      </c>
      <c r="AP628" s="103" t="n">
        <v>0.61</v>
      </c>
      <c r="AQ628" s="102" t="n">
        <v>21</v>
      </c>
      <c r="AR628" s="91" t="inlineStr">
        <is>
          <t>N</t>
        </is>
      </c>
      <c r="AS628" s="104" t="n">
        <v>2.34</v>
      </c>
      <c r="AT628" s="92">
        <f>IF(AND(P628="52-wk high",T628&gt;=Settings!$B$7),"Y","N")</f>
        <v/>
      </c>
      <c r="AU628" s="91">
        <f>IF(AND(AD628&gt;=Settings!$B$8,M628&gt;0),"Y","N")</f>
        <v/>
      </c>
      <c r="AV628" s="91">
        <f>IF(OR(AH628&gt;Settings!$B$9,AI628&gt;Settings!$B$9),"Y","N")</f>
        <v/>
      </c>
      <c r="AW628" s="91">
        <f>IF(AJ628&lt;&gt;"Y","n/a",IF(AND(M628&gt;0,AK628&gt;Settings!$B$10),"Y","N"))</f>
        <v/>
      </c>
      <c r="AX628" s="91">
        <f>IF(AO628&gt;=Settings!$B$11,"Y","N")</f>
        <v/>
      </c>
      <c r="AY628" s="99">
        <f>(AT628="Y")+(AU628="Y")+(AV628="Y")+(AW628="Y")+(AX628="Y")</f>
        <v/>
      </c>
      <c r="AZ628" s="94">
        <f>IF(AY628=0,"None",_xlfn.TEXTJOIN(", ",TRUE(),IF(AT628="Y","Breakout",""),IF(AU628="Y","Accumulation",""),IF(AV628="Y","Institutional buying",""),IF(AW628="Y","Long buildup",""),IF(AX628="Y","Momentum leader","")))</f>
        <v/>
      </c>
      <c r="BA628" s="94">
        <f>IF(BW628="","","Passes "&amp;AY628&amp;" of 5 buy-side scans"&amp;IF(G628="Y","; RED FLAG: filter out using Red flag column",""))</f>
        <v/>
      </c>
      <c r="BB628" s="91" t="inlineStr">
        <is>
          <t>None</t>
        </is>
      </c>
      <c r="BC628" s="92" t="inlineStr">
        <is>
          <t>Y</t>
        </is>
      </c>
      <c r="BD628" s="94" t="inlineStr">
        <is>
          <t>PE &gt; 50</t>
        </is>
      </c>
      <c r="BE628" s="94" t="n"/>
      <c r="BF628" s="92">
        <f>IF(R628*100000&gt;=Settings!$B$5,"Y","N")</f>
        <v/>
      </c>
      <c r="BG628" s="91">
        <f>IF(F628&gt;Settings!$B$6,"Y","N")</f>
        <v/>
      </c>
      <c r="BH628" s="97" t="n">
        <v>-52.26</v>
      </c>
      <c r="BI628" s="96" t="n">
        <v>1.63</v>
      </c>
      <c r="BJ628" s="96" t="n">
        <v>2.1</v>
      </c>
      <c r="BK628" s="96" t="n">
        <v>-24.33</v>
      </c>
      <c r="BL628" s="96" t="n">
        <v>-7.71</v>
      </c>
      <c r="BM628" s="96" t="n">
        <v>-42.89</v>
      </c>
      <c r="BN628" s="97" t="n">
        <v>-0.46</v>
      </c>
      <c r="BO628" s="96" t="n">
        <v>-4.64</v>
      </c>
      <c r="BP628" s="96" t="n">
        <v>-8.68</v>
      </c>
      <c r="BQ628" s="96" t="n">
        <v>-16.41</v>
      </c>
      <c r="BR628" s="91" t="inlineStr">
        <is>
          <t>Stacked down</t>
        </is>
      </c>
      <c r="BS628" s="91" t="inlineStr">
        <is>
          <t>None</t>
        </is>
      </c>
      <c r="BT628" s="96" t="n">
        <v>49.8</v>
      </c>
      <c r="BU628" s="91" t="inlineStr">
        <is>
          <t>N</t>
        </is>
      </c>
      <c r="BV628" s="99">
        <f>IF(OR(BF628&lt;&gt;"Y",BG628&lt;&gt;"Y"),"",(AND(ISNUMBER(BQ628),BQ628&gt;0))+(BR628="Stacked up")+(AND(ISNUMBER(BH628),BH628&gt;=-Settings!$B$17))+(AND(ISNUMBER(BK628),ISNUMBER(BM628),BK628&gt;0,BM628&gt;0))+(AND(ISNUMBER(AQ628),AQ628&gt;=Settings!$B$18))+(AND(ISNUMBER(BT628),BT628&gt;=Settings!$B$19,BT628&lt;=Settings!$B$20))+(AND(ISNUMBER(AS628),AS628&gt;0))+(AND(ISNUMBER(T628),ISNUMBER(M628),T628&gt;=Settings!$B$21,M628&gt;0))+(AND(ISNUMBER(AD628),ISNUMBER(M628),AD628&gt;=Settings!$B$22,M628&gt;0))+(AY628&gt;=1))</f>
        <v/>
      </c>
      <c r="BW628" s="91">
        <f>IF(OR(AY628=0,BF628&lt;&gt;"Y",BG628&lt;&gt;"Y"),"",1+SUMPRODUCT(($A$6:$A$2604=A628)*($AY$6:$AY$2604&gt;0)*($BF$6:$BF$2604="Y")*($BG$6:$BG$2604="Y")*(($AY$6:$AY$2604&gt;AY628)+($AY$6:$AY$2604=AY628)*($AD$6:$AD$2604&gt;AD628))))</f>
        <v/>
      </c>
    </row>
    <row r="629" ht="23.85" customHeight="1" s="55">
      <c r="A629" s="90" t="n">
        <v>46296</v>
      </c>
      <c r="B629" s="91" t="inlineStr">
        <is>
          <t>SONATSOFTW</t>
        </is>
      </c>
      <c r="C629" s="91" t="inlineStr">
        <is>
          <t>INE269A01021</t>
        </is>
      </c>
      <c r="D629" s="91" t="inlineStr">
        <is>
          <t>Information Technology</t>
        </is>
      </c>
      <c r="E629" s="91" t="inlineStr">
        <is>
          <t>Microcap 250</t>
        </is>
      </c>
      <c r="F629" s="93" t="n">
        <v>7124</v>
      </c>
      <c r="G629" s="92" t="inlineStr">
        <is>
          <t>N</t>
        </is>
      </c>
      <c r="H629" s="94" t="n"/>
      <c r="I629" s="91" t="inlineStr">
        <is>
          <t>N</t>
        </is>
      </c>
      <c r="J629" s="92">
        <f>IF(K629="","N","Y")</f>
        <v/>
      </c>
      <c r="K629" s="94">
        <f>_xlfn.TEXTJOIN("; ",TRUE,IF(P629="52-wk low","52-wk low",""),IF(AND(AD629&gt;=Settings!$B$12,M629&lt;0),"Distribution",""),IF(AND(AJ629="Y",M629&lt;0,AK629&lt;-Settings!$B$13),"Long unwinding",""),IF(AND(AJ629="Y",M629&lt;0,AK629&gt;Settings!$B$13),"Short buildup",""))</f>
        <v/>
      </c>
      <c r="L629" s="95" t="n">
        <v>254.05</v>
      </c>
      <c r="M629" s="96" t="n">
        <v>-1.63</v>
      </c>
      <c r="N629" s="93" t="n">
        <v>1420</v>
      </c>
      <c r="O629" s="91" t="inlineStr">
        <is>
          <t>None</t>
        </is>
      </c>
      <c r="P629" s="91" t="inlineStr">
        <is>
          <t>None</t>
        </is>
      </c>
      <c r="Q629" s="97" t="n">
        <v>8.529999999999999</v>
      </c>
      <c r="R629" s="96" t="n">
        <v>12.68</v>
      </c>
      <c r="S629" s="96" t="n">
        <v>0.67</v>
      </c>
      <c r="T629" s="96" t="n">
        <v>0.57</v>
      </c>
      <c r="U629" s="96" t="n">
        <v>0.34</v>
      </c>
      <c r="V629" s="103" t="n">
        <v>0.51</v>
      </c>
      <c r="W629" s="102" t="n">
        <v>1</v>
      </c>
      <c r="X629" s="93" t="n"/>
      <c r="Y629" s="91" t="inlineStr">
        <is>
          <t>None</t>
        </is>
      </c>
      <c r="Z629" s="99" t="n">
        <v>37.32</v>
      </c>
      <c r="AA629" s="96" t="n">
        <v>0.96</v>
      </c>
      <c r="AB629" s="96" t="n">
        <v>1.06</v>
      </c>
      <c r="AC629" s="96" t="n">
        <v>0.76</v>
      </c>
      <c r="AD629" s="96" t="n">
        <v>0.6899999999999999</v>
      </c>
      <c r="AE629" s="96" t="n">
        <v>0.63</v>
      </c>
      <c r="AF629" s="103" t="n">
        <v>1.65</v>
      </c>
      <c r="AG629" s="91" t="inlineStr">
        <is>
          <t>Quiet accumulation</t>
        </is>
      </c>
      <c r="AH629" s="100" t="n">
        <v>0</v>
      </c>
      <c r="AI629" s="101" t="n">
        <v>0</v>
      </c>
      <c r="AJ629" s="92" t="inlineStr">
        <is>
          <t>N</t>
        </is>
      </c>
      <c r="AK629" s="96" t="n"/>
      <c r="AL629" s="91" t="inlineStr">
        <is>
          <t>n/a</t>
        </is>
      </c>
      <c r="AM629" s="93" t="n"/>
      <c r="AN629" s="92" t="inlineStr">
        <is>
          <t>Smallcap250 MQ 100</t>
        </is>
      </c>
      <c r="AO629" s="102" t="n">
        <v>1</v>
      </c>
      <c r="AP629" s="103" t="n">
        <v>0.76</v>
      </c>
      <c r="AQ629" s="102" t="n">
        <v>45</v>
      </c>
      <c r="AR629" s="91" t="inlineStr">
        <is>
          <t>N</t>
        </is>
      </c>
      <c r="AS629" s="104" t="n">
        <v>-0.75</v>
      </c>
      <c r="AT629" s="92">
        <f>IF(AND(P629="52-wk high",T629&gt;=Settings!$B$7),"Y","N")</f>
        <v/>
      </c>
      <c r="AU629" s="91">
        <f>IF(AND(AD629&gt;=Settings!$B$8,M629&gt;0),"Y","N")</f>
        <v/>
      </c>
      <c r="AV629" s="91">
        <f>IF(OR(AH629&gt;Settings!$B$9,AI629&gt;Settings!$B$9),"Y","N")</f>
        <v/>
      </c>
      <c r="AW629" s="91">
        <f>IF(AJ629&lt;&gt;"Y","n/a",IF(AND(M629&gt;0,AK629&gt;Settings!$B$10),"Y","N"))</f>
        <v/>
      </c>
      <c r="AX629" s="91">
        <f>IF(AO629&gt;=Settings!$B$11,"Y","N")</f>
        <v/>
      </c>
      <c r="AY629" s="99">
        <f>(AT629="Y")+(AU629="Y")+(AV629="Y")+(AW629="Y")+(AX629="Y")</f>
        <v/>
      </c>
      <c r="AZ629" s="94">
        <f>IF(AY629=0,"None",_xlfn.TEXTJOIN(", ",TRUE(),IF(AT629="Y","Breakout",""),IF(AU629="Y","Accumulation",""),IF(AV629="Y","Institutional buying",""),IF(AW629="Y","Long buildup",""),IF(AX629="Y","Momentum leader","")))</f>
        <v/>
      </c>
      <c r="BA629" s="94">
        <f>IF(BW629="","","Passes "&amp;AY629&amp;" of 5 buy-side scans"&amp;IF(G629="Y","; RED FLAG: filter out using Red flag column",""))</f>
        <v/>
      </c>
      <c r="BB629" s="91" t="inlineStr">
        <is>
          <t>None</t>
        </is>
      </c>
      <c r="BC629" s="92" t="inlineStr">
        <is>
          <t>N</t>
        </is>
      </c>
      <c r="BD629" s="94" t="n"/>
      <c r="BE629" s="94" t="n"/>
      <c r="BF629" s="92">
        <f>IF(R629*100000&gt;=Settings!$B$5,"Y","N")</f>
        <v/>
      </c>
      <c r="BG629" s="91">
        <f>IF(F629&gt;Settings!$B$6,"Y","N")</f>
        <v/>
      </c>
      <c r="BH629" s="97" t="n">
        <v>-36.57</v>
      </c>
      <c r="BI629" s="96" t="n">
        <v>-7.52</v>
      </c>
      <c r="BJ629" s="96" t="n">
        <v>-12.09</v>
      </c>
      <c r="BK629" s="96" t="n">
        <v>-3.84</v>
      </c>
      <c r="BL629" s="96" t="n">
        <v>15.09</v>
      </c>
      <c r="BM629" s="96" t="n">
        <v>-27.06</v>
      </c>
      <c r="BN629" s="97" t="n">
        <v>-7.84</v>
      </c>
      <c r="BO629" s="96" t="n">
        <v>-11.08</v>
      </c>
      <c r="BP629" s="96" t="n">
        <v>-11.94</v>
      </c>
      <c r="BQ629" s="96" t="n">
        <v>-14.86</v>
      </c>
      <c r="BR629" s="91" t="inlineStr">
        <is>
          <t>Stacked down</t>
        </is>
      </c>
      <c r="BS629" s="91" t="inlineStr">
        <is>
          <t>None</t>
        </is>
      </c>
      <c r="BT629" s="96" t="n">
        <v>29.7</v>
      </c>
      <c r="BU629" s="91" t="inlineStr">
        <is>
          <t>N</t>
        </is>
      </c>
      <c r="BV629" s="99">
        <f>IF(OR(BF629&lt;&gt;"Y",BG629&lt;&gt;"Y"),"",(AND(ISNUMBER(BQ629),BQ629&gt;0))+(BR629="Stacked up")+(AND(ISNUMBER(BH629),BH629&gt;=-Settings!$B$17))+(AND(ISNUMBER(BK629),ISNUMBER(BM629),BK629&gt;0,BM629&gt;0))+(AND(ISNUMBER(AQ629),AQ629&gt;=Settings!$B$18))+(AND(ISNUMBER(BT629),BT629&gt;=Settings!$B$19,BT629&lt;=Settings!$B$20))+(AND(ISNUMBER(AS629),AS629&gt;0))+(AND(ISNUMBER(T629),ISNUMBER(M629),T629&gt;=Settings!$B$21,M629&gt;0))+(AND(ISNUMBER(AD629),ISNUMBER(M629),AD629&gt;=Settings!$B$22,M629&gt;0))+(AY629&gt;=1))</f>
        <v/>
      </c>
      <c r="BW629" s="91">
        <f>IF(OR(AY629=0,BF629&lt;&gt;"Y",BG629&lt;&gt;"Y"),"",1+SUMPRODUCT(($A$6:$A$2604=A629)*($AY$6:$AY$2604&gt;0)*($BF$6:$BF$2604="Y")*($BG$6:$BG$2604="Y")*(($AY$6:$AY$2604&gt;AY629)+($AY$6:$AY$2604=AY629)*($AD$6:$AD$2604&gt;AD629))))</f>
        <v/>
      </c>
    </row>
    <row r="630" ht="23.85" customHeight="1" s="55">
      <c r="A630" s="90" t="n">
        <v>46296</v>
      </c>
      <c r="B630" s="91" t="inlineStr">
        <is>
          <t>RELAXO</t>
        </is>
      </c>
      <c r="C630" s="91" t="inlineStr">
        <is>
          <t>INE131B01039</t>
        </is>
      </c>
      <c r="D630" s="91" t="inlineStr">
        <is>
          <t>Consumer Durables</t>
        </is>
      </c>
      <c r="E630" s="91" t="inlineStr">
        <is>
          <t>Microcap 250</t>
        </is>
      </c>
      <c r="F630" s="93" t="n">
        <v>7103</v>
      </c>
      <c r="G630" s="92" t="inlineStr">
        <is>
          <t>N</t>
        </is>
      </c>
      <c r="H630" s="94" t="n"/>
      <c r="I630" s="91" t="inlineStr">
        <is>
          <t>N</t>
        </is>
      </c>
      <c r="J630" s="92">
        <f>IF(K630="","N","Y")</f>
        <v/>
      </c>
      <c r="K630" s="94">
        <f>_xlfn.TEXTJOIN("; ",TRUE,IF(P630="52-wk low","52-wk low",""),IF(AND(AD630&gt;=Settings!$B$12,M630&lt;0),"Distribution",""),IF(AND(AJ630="Y",M630&lt;0,AK630&lt;-Settings!$B$13),"Long unwinding",""),IF(AND(AJ630="Y",M630&lt;0,AK630&gt;Settings!$B$13),"Short buildup",""))</f>
        <v/>
      </c>
      <c r="L630" s="95" t="n">
        <v>285.35</v>
      </c>
      <c r="M630" s="96" t="n">
        <v>-2.01</v>
      </c>
      <c r="N630" s="93" t="n">
        <v>1657</v>
      </c>
      <c r="O630" s="91" t="inlineStr">
        <is>
          <t>None</t>
        </is>
      </c>
      <c r="P630" s="91" t="inlineStr">
        <is>
          <t>None</t>
        </is>
      </c>
      <c r="Q630" s="97" t="n">
        <v>1.35</v>
      </c>
      <c r="R630" s="96" t="n">
        <v>2.62</v>
      </c>
      <c r="S630" s="96" t="n">
        <v>0.51</v>
      </c>
      <c r="T630" s="96" t="n">
        <v>0.44</v>
      </c>
      <c r="U630" s="96" t="n">
        <v>0.1</v>
      </c>
      <c r="V630" s="103" t="n">
        <v>0.2</v>
      </c>
      <c r="W630" s="102" t="n">
        <v>1</v>
      </c>
      <c r="X630" s="93" t="n"/>
      <c r="Y630" s="91" t="inlineStr">
        <is>
          <t>None</t>
        </is>
      </c>
      <c r="Z630" s="99" t="n">
        <v>41.24</v>
      </c>
      <c r="AA630" s="96" t="n">
        <v>0.96</v>
      </c>
      <c r="AB630" s="96" t="n">
        <v>1.06</v>
      </c>
      <c r="AC630" s="96" t="n">
        <v>0.5</v>
      </c>
      <c r="AD630" s="96" t="n">
        <v>0.5</v>
      </c>
      <c r="AE630" s="96" t="n">
        <v>0.36</v>
      </c>
      <c r="AF630" s="103" t="n">
        <v>3.65</v>
      </c>
      <c r="AG630" s="91" t="inlineStr">
        <is>
          <t>Quiet accumulation</t>
        </is>
      </c>
      <c r="AH630" s="100" t="n">
        <v>0</v>
      </c>
      <c r="AI630" s="101" t="n">
        <v>0</v>
      </c>
      <c r="AJ630" s="92" t="inlineStr">
        <is>
          <t>N</t>
        </is>
      </c>
      <c r="AK630" s="96" t="n"/>
      <c r="AL630" s="91" t="inlineStr">
        <is>
          <t>n/a</t>
        </is>
      </c>
      <c r="AM630" s="93" t="n"/>
      <c r="AN630" s="92" t="inlineStr">
        <is>
          <t>None</t>
        </is>
      </c>
      <c r="AO630" s="102" t="n">
        <v>0</v>
      </c>
      <c r="AP630" s="103" t="n">
        <v>0.68</v>
      </c>
      <c r="AQ630" s="102" t="n">
        <v>34</v>
      </c>
      <c r="AR630" s="91" t="inlineStr">
        <is>
          <t>N</t>
        </is>
      </c>
      <c r="AS630" s="104" t="n">
        <v>0.75</v>
      </c>
      <c r="AT630" s="92">
        <f>IF(AND(P630="52-wk high",T630&gt;=Settings!$B$7),"Y","N")</f>
        <v/>
      </c>
      <c r="AU630" s="91">
        <f>IF(AND(AD630&gt;=Settings!$B$8,M630&gt;0),"Y","N")</f>
        <v/>
      </c>
      <c r="AV630" s="91">
        <f>IF(OR(AH630&gt;Settings!$B$9,AI630&gt;Settings!$B$9),"Y","N")</f>
        <v/>
      </c>
      <c r="AW630" s="91">
        <f>IF(AJ630&lt;&gt;"Y","n/a",IF(AND(M630&gt;0,AK630&gt;Settings!$B$10),"Y","N"))</f>
        <v/>
      </c>
      <c r="AX630" s="91">
        <f>IF(AO630&gt;=Settings!$B$11,"Y","N")</f>
        <v/>
      </c>
      <c r="AY630" s="99">
        <f>(AT630="Y")+(AU630="Y")+(AV630="Y")+(AW630="Y")+(AX630="Y")</f>
        <v/>
      </c>
      <c r="AZ630" s="94">
        <f>IF(AY630=0,"None",_xlfn.TEXTJOIN(", ",TRUE(),IF(AT630="Y","Breakout",""),IF(AU630="Y","Accumulation",""),IF(AV630="Y","Institutional buying",""),IF(AW630="Y","Long buildup",""),IF(AX630="Y","Momentum leader","")))</f>
        <v/>
      </c>
      <c r="BA630" s="94">
        <f>IF(BW630="","","Passes "&amp;AY630&amp;" of 5 buy-side scans"&amp;IF(G630="Y","; RED FLAG: filter out using Red flag column",""))</f>
        <v/>
      </c>
      <c r="BB630" s="91" t="inlineStr">
        <is>
          <t>None</t>
        </is>
      </c>
      <c r="BC630" s="92" t="inlineStr">
        <is>
          <t>N</t>
        </is>
      </c>
      <c r="BD630" s="94" t="n"/>
      <c r="BE630" s="94" t="n"/>
      <c r="BF630" s="92">
        <f>IF(R630*100000&gt;=Settings!$B$5,"Y","N")</f>
        <v/>
      </c>
      <c r="BG630" s="91">
        <f>IF(F630&gt;Settings!$B$6,"Y","N")</f>
        <v/>
      </c>
      <c r="BH630" s="97" t="n">
        <v>-37.25</v>
      </c>
      <c r="BI630" s="96" t="n">
        <v>-2.18</v>
      </c>
      <c r="BJ630" s="96" t="n">
        <v>-20.59</v>
      </c>
      <c r="BK630" s="96" t="n">
        <v>-30.4</v>
      </c>
      <c r="BL630" s="96" t="n">
        <v>9.56</v>
      </c>
      <c r="BM630" s="96" t="n">
        <v>-35.96</v>
      </c>
      <c r="BN630" s="97" t="n">
        <v>-8.23</v>
      </c>
      <c r="BO630" s="96" t="n">
        <v>-15.87</v>
      </c>
      <c r="BP630" s="96" t="n">
        <v>-18.38</v>
      </c>
      <c r="BQ630" s="96" t="n">
        <v>-20.89</v>
      </c>
      <c r="BR630" s="91" t="inlineStr">
        <is>
          <t>Stacked down</t>
        </is>
      </c>
      <c r="BS630" s="91" t="inlineStr">
        <is>
          <t>None</t>
        </is>
      </c>
      <c r="BT630" s="96" t="n">
        <v>22.3</v>
      </c>
      <c r="BU630" s="91" t="inlineStr">
        <is>
          <t>N</t>
        </is>
      </c>
      <c r="BV630" s="99">
        <f>IF(OR(BF630&lt;&gt;"Y",BG630&lt;&gt;"Y"),"",(AND(ISNUMBER(BQ630),BQ630&gt;0))+(BR630="Stacked up")+(AND(ISNUMBER(BH630),BH630&gt;=-Settings!$B$17))+(AND(ISNUMBER(BK630),ISNUMBER(BM630),BK630&gt;0,BM630&gt;0))+(AND(ISNUMBER(AQ630),AQ630&gt;=Settings!$B$18))+(AND(ISNUMBER(BT630),BT630&gt;=Settings!$B$19,BT630&lt;=Settings!$B$20))+(AND(ISNUMBER(AS630),AS630&gt;0))+(AND(ISNUMBER(T630),ISNUMBER(M630),T630&gt;=Settings!$B$21,M630&gt;0))+(AND(ISNUMBER(AD630),ISNUMBER(M630),AD630&gt;=Settings!$B$22,M630&gt;0))+(AY630&gt;=1))</f>
        <v/>
      </c>
      <c r="BW630" s="91">
        <f>IF(OR(AY630=0,BF630&lt;&gt;"Y",BG630&lt;&gt;"Y"),"",1+SUMPRODUCT(($A$6:$A$2604=A630)*($AY$6:$AY$2604&gt;0)*($BF$6:$BF$2604="Y")*($BG$6:$BG$2604="Y")*(($AY$6:$AY$2604&gt;AY630)+($AY$6:$AY$2604=AY630)*($AD$6:$AD$2604&gt;AD630))))</f>
        <v/>
      </c>
    </row>
    <row r="631" ht="23.85" customHeight="1" s="55">
      <c r="A631" s="90" t="n">
        <v>46296</v>
      </c>
      <c r="B631" s="91" t="inlineStr">
        <is>
          <t>RAIN</t>
        </is>
      </c>
      <c r="C631" s="91" t="inlineStr">
        <is>
          <t>INE855B01025</t>
        </is>
      </c>
      <c r="D631" s="91" t="inlineStr">
        <is>
          <t>Chemicals</t>
        </is>
      </c>
      <c r="E631" s="91" t="inlineStr">
        <is>
          <t>Microcap 250</t>
        </is>
      </c>
      <c r="F631" s="93" t="n">
        <v>7013</v>
      </c>
      <c r="G631" s="92" t="inlineStr">
        <is>
          <t>N</t>
        </is>
      </c>
      <c r="H631" s="94" t="n"/>
      <c r="I631" s="91" t="inlineStr">
        <is>
          <t>N</t>
        </is>
      </c>
      <c r="J631" s="92">
        <f>IF(K631="","N","Y")</f>
        <v/>
      </c>
      <c r="K631" s="94">
        <f>_xlfn.TEXTJOIN("; ",TRUE,IF(P631="52-wk low","52-wk low",""),IF(AND(AD631&gt;=Settings!$B$12,M631&lt;0),"Distribution",""),IF(AND(AJ631="Y",M631&lt;0,AK631&lt;-Settings!$B$13),"Long unwinding",""),IF(AND(AJ631="Y",M631&lt;0,AK631&gt;Settings!$B$13),"Short buildup",""))</f>
        <v/>
      </c>
      <c r="L631" s="95" t="n">
        <v>208.52</v>
      </c>
      <c r="M631" s="96" t="n">
        <v>-2.53</v>
      </c>
      <c r="N631" s="93" t="n">
        <v>1904</v>
      </c>
      <c r="O631" s="91" t="inlineStr">
        <is>
          <t>None</t>
        </is>
      </c>
      <c r="P631" s="91" t="inlineStr">
        <is>
          <t>None</t>
        </is>
      </c>
      <c r="Q631" s="97" t="n">
        <v>43.14</v>
      </c>
      <c r="R631" s="96" t="n">
        <v>41.64</v>
      </c>
      <c r="S631" s="96" t="n">
        <v>1.06</v>
      </c>
      <c r="T631" s="96" t="n">
        <v>0.89</v>
      </c>
      <c r="U631" s="96" t="n">
        <v>0.66</v>
      </c>
      <c r="V631" s="103" t="n">
        <v>0.73</v>
      </c>
      <c r="W631" s="102" t="n">
        <v>2</v>
      </c>
      <c r="X631" s="93" t="n"/>
      <c r="Y631" s="91" t="inlineStr">
        <is>
          <t>None</t>
        </is>
      </c>
      <c r="Z631" s="99" t="n">
        <v>42.33</v>
      </c>
      <c r="AA631" s="96" t="n">
        <v>1.01</v>
      </c>
      <c r="AB631" s="96" t="n">
        <v>1.02</v>
      </c>
      <c r="AC631" s="96" t="n">
        <v>1.1</v>
      </c>
      <c r="AD631" s="96" t="n">
        <v>0.96</v>
      </c>
      <c r="AE631" s="96" t="n">
        <v>0.9</v>
      </c>
      <c r="AF631" s="103" t="n">
        <v>1.19</v>
      </c>
      <c r="AG631" s="91" t="inlineStr">
        <is>
          <t>Normal</t>
        </is>
      </c>
      <c r="AH631" s="100" t="n">
        <v>0</v>
      </c>
      <c r="AI631" s="101" t="n">
        <v>0</v>
      </c>
      <c r="AJ631" s="92" t="inlineStr">
        <is>
          <t>N</t>
        </is>
      </c>
      <c r="AK631" s="96" t="n"/>
      <c r="AL631" s="91" t="inlineStr">
        <is>
          <t>n/a</t>
        </is>
      </c>
      <c r="AM631" s="93" t="n"/>
      <c r="AN631" s="92" t="inlineStr">
        <is>
          <t>None</t>
        </is>
      </c>
      <c r="AO631" s="102" t="n">
        <v>0</v>
      </c>
      <c r="AP631" s="103" t="n">
        <v>2.07</v>
      </c>
      <c r="AQ631" s="102" t="n">
        <v>90</v>
      </c>
      <c r="AR631" s="91" t="inlineStr">
        <is>
          <t>N</t>
        </is>
      </c>
      <c r="AS631" s="104" t="n">
        <v>1.93</v>
      </c>
      <c r="AT631" s="92">
        <f>IF(AND(P631="52-wk high",T631&gt;=Settings!$B$7),"Y","N")</f>
        <v/>
      </c>
      <c r="AU631" s="91">
        <f>IF(AND(AD631&gt;=Settings!$B$8,M631&gt;0),"Y","N")</f>
        <v/>
      </c>
      <c r="AV631" s="91">
        <f>IF(OR(AH631&gt;Settings!$B$9,AI631&gt;Settings!$B$9),"Y","N")</f>
        <v/>
      </c>
      <c r="AW631" s="91">
        <f>IF(AJ631&lt;&gt;"Y","n/a",IF(AND(M631&gt;0,AK631&gt;Settings!$B$10),"Y","N"))</f>
        <v/>
      </c>
      <c r="AX631" s="91">
        <f>IF(AO631&gt;=Settings!$B$11,"Y","N")</f>
        <v/>
      </c>
      <c r="AY631" s="99">
        <f>(AT631="Y")+(AU631="Y")+(AV631="Y")+(AW631="Y")+(AX631="Y")</f>
        <v/>
      </c>
      <c r="AZ631" s="94">
        <f>IF(AY631=0,"None",_xlfn.TEXTJOIN(", ",TRUE(),IF(AT631="Y","Breakout",""),IF(AU631="Y","Accumulation",""),IF(AV631="Y","Institutional buying",""),IF(AW631="Y","Long buildup",""),IF(AX631="Y","Momentum leader","")))</f>
        <v/>
      </c>
      <c r="BA631" s="94">
        <f>IF(BW631="","","Passes "&amp;AY631&amp;" of 5 buy-side scans"&amp;IF(G631="Y","; RED FLAG: filter out using Red flag column",""))</f>
        <v/>
      </c>
      <c r="BB631" s="91" t="inlineStr">
        <is>
          <t>None</t>
        </is>
      </c>
      <c r="BC631" s="92" t="inlineStr">
        <is>
          <t>Y</t>
        </is>
      </c>
      <c r="BD631" s="94" t="inlineStr">
        <is>
          <t>&gt;75% move in 6 months; High-low range &gt;100% in 6 months; High-low range &gt;150% in 12 months</t>
        </is>
      </c>
      <c r="BE631" s="94" t="n"/>
      <c r="BF631" s="92">
        <f>IF(R631*100000&gt;=Settings!$B$5,"Y","N")</f>
        <v/>
      </c>
      <c r="BG631" s="91">
        <f>IF(F631&gt;Settings!$B$6,"Y","N")</f>
        <v/>
      </c>
      <c r="BH631" s="97" t="n">
        <v>-17.25</v>
      </c>
      <c r="BI631" s="96" t="n">
        <v>-4.45</v>
      </c>
      <c r="BJ631" s="96" t="n">
        <v>0.95</v>
      </c>
      <c r="BK631" s="96" t="n">
        <v>14.06</v>
      </c>
      <c r="BL631" s="96" t="n">
        <v>81.51000000000001</v>
      </c>
      <c r="BM631" s="96" t="n">
        <v>60.36</v>
      </c>
      <c r="BN631" s="97" t="n">
        <v>-1.89</v>
      </c>
      <c r="BO631" s="96" t="n">
        <v>-0.22</v>
      </c>
      <c r="BP631" s="96" t="n">
        <v>5.79</v>
      </c>
      <c r="BQ631" s="96" t="n">
        <v>17.22</v>
      </c>
      <c r="BR631" s="91" t="inlineStr">
        <is>
          <t>Mixed</t>
        </is>
      </c>
      <c r="BS631" s="91" t="inlineStr">
        <is>
          <t>None</t>
        </is>
      </c>
      <c r="BT631" s="96" t="n">
        <v>43.2</v>
      </c>
      <c r="BU631" s="91" t="inlineStr">
        <is>
          <t>N</t>
        </is>
      </c>
      <c r="BV631" s="99">
        <f>IF(OR(BF631&lt;&gt;"Y",BG631&lt;&gt;"Y"),"",(AND(ISNUMBER(BQ631),BQ631&gt;0))+(BR631="Stacked up")+(AND(ISNUMBER(BH631),BH631&gt;=-Settings!$B$17))+(AND(ISNUMBER(BK631),ISNUMBER(BM631),BK631&gt;0,BM631&gt;0))+(AND(ISNUMBER(AQ631),AQ631&gt;=Settings!$B$18))+(AND(ISNUMBER(BT631),BT631&gt;=Settings!$B$19,BT631&lt;=Settings!$B$20))+(AND(ISNUMBER(AS631),AS631&gt;0))+(AND(ISNUMBER(T631),ISNUMBER(M631),T631&gt;=Settings!$B$21,M631&gt;0))+(AND(ISNUMBER(AD631),ISNUMBER(M631),AD631&gt;=Settings!$B$22,M631&gt;0))+(AY631&gt;=1))</f>
        <v/>
      </c>
      <c r="BW631" s="91">
        <f>IF(OR(AY631=0,BF631&lt;&gt;"Y",BG631&lt;&gt;"Y"),"",1+SUMPRODUCT(($A$6:$A$2604=A631)*($AY$6:$AY$2604&gt;0)*($BF$6:$BF$2604="Y")*($BG$6:$BG$2604="Y")*(($AY$6:$AY$2604&gt;AY631)+($AY$6:$AY$2604=AY631)*($AD$6:$AD$2604&gt;AD631))))</f>
        <v/>
      </c>
    </row>
    <row r="632" ht="23.85" customHeight="1" s="55">
      <c r="A632" s="90" t="n">
        <v>46296</v>
      </c>
      <c r="B632" s="91" t="inlineStr">
        <is>
          <t>SJS</t>
        </is>
      </c>
      <c r="C632" s="91" t="inlineStr">
        <is>
          <t>INE284S01014</t>
        </is>
      </c>
      <c r="D632" s="91" t="inlineStr">
        <is>
          <t>Automobile and Auto Components</t>
        </is>
      </c>
      <c r="E632" s="91" t="inlineStr">
        <is>
          <t>Microcap 250</t>
        </is>
      </c>
      <c r="F632" s="93" t="n">
        <v>6965</v>
      </c>
      <c r="G632" s="92" t="inlineStr">
        <is>
          <t>N</t>
        </is>
      </c>
      <c r="H632" s="94" t="n"/>
      <c r="I632" s="91" t="inlineStr">
        <is>
          <t>N</t>
        </is>
      </c>
      <c r="J632" s="92">
        <f>IF(K632="","N","Y")</f>
        <v/>
      </c>
      <c r="K632" s="94">
        <f>_xlfn.TEXTJOIN("; ",TRUE,IF(P632="52-wk low","52-wk low",""),IF(AND(AD632&gt;=Settings!$B$12,M632&lt;0),"Distribution",""),IF(AND(AJ632="Y",M632&lt;0,AK632&lt;-Settings!$B$13),"Long unwinding",""),IF(AND(AJ632="Y",M632&lt;0,AK632&gt;Settings!$B$13),"Short buildup",""))</f>
        <v/>
      </c>
      <c r="L632" s="95" t="n">
        <v>2159.8</v>
      </c>
      <c r="M632" s="96" t="n">
        <v>-4.35</v>
      </c>
      <c r="N632" s="93" t="n">
        <v>2395</v>
      </c>
      <c r="O632" s="91" t="inlineStr">
        <is>
          <t>None</t>
        </is>
      </c>
      <c r="P632" s="91" t="inlineStr">
        <is>
          <t>None</t>
        </is>
      </c>
      <c r="Q632" s="97" t="n">
        <v>3.1</v>
      </c>
      <c r="R632" s="96" t="n">
        <v>1.73</v>
      </c>
      <c r="S632" s="96" t="n">
        <v>1.91</v>
      </c>
      <c r="T632" s="96" t="n">
        <v>1.84</v>
      </c>
      <c r="U632" s="96" t="n">
        <v>2.42</v>
      </c>
      <c r="V632" s="103" t="n">
        <v>1.33</v>
      </c>
      <c r="W632" s="102" t="n">
        <v>6</v>
      </c>
      <c r="X632" s="93" t="n">
        <v>103</v>
      </c>
      <c r="Y632" s="91" t="inlineStr">
        <is>
          <t>None</t>
        </is>
      </c>
      <c r="Z632" s="99" t="n">
        <v>53.77</v>
      </c>
      <c r="AA632" s="96" t="n">
        <v>0.98</v>
      </c>
      <c r="AB632" s="96" t="n">
        <v>0.98</v>
      </c>
      <c r="AC632" s="96" t="n">
        <v>1.86</v>
      </c>
      <c r="AD632" s="96" t="n">
        <v>1.83</v>
      </c>
      <c r="AE632" s="96" t="n">
        <v>2.4</v>
      </c>
      <c r="AF632" s="103" t="n">
        <v>1.02</v>
      </c>
      <c r="AG632" s="91" t="inlineStr">
        <is>
          <t>Normal</t>
        </is>
      </c>
      <c r="AH632" s="100" t="n">
        <v>0</v>
      </c>
      <c r="AI632" s="101" t="n">
        <v>0</v>
      </c>
      <c r="AJ632" s="92" t="inlineStr">
        <is>
          <t>N</t>
        </is>
      </c>
      <c r="AK632" s="96" t="n"/>
      <c r="AL632" s="91" t="inlineStr">
        <is>
          <t>n/a</t>
        </is>
      </c>
      <c r="AM632" s="93" t="n"/>
      <c r="AN632" s="92" t="inlineStr">
        <is>
          <t>None</t>
        </is>
      </c>
      <c r="AO632" s="102" t="n">
        <v>0</v>
      </c>
      <c r="AP632" s="103" t="n">
        <v>1.82</v>
      </c>
      <c r="AQ632" s="102" t="n">
        <v>86</v>
      </c>
      <c r="AR632" s="91" t="inlineStr">
        <is>
          <t>N</t>
        </is>
      </c>
      <c r="AS632" s="104" t="n">
        <v>0.5600000000000001</v>
      </c>
      <c r="AT632" s="92">
        <f>IF(AND(P632="52-wk high",T632&gt;=Settings!$B$7),"Y","N")</f>
        <v/>
      </c>
      <c r="AU632" s="91">
        <f>IF(AND(AD632&gt;=Settings!$B$8,M632&gt;0),"Y","N")</f>
        <v/>
      </c>
      <c r="AV632" s="91">
        <f>IF(OR(AH632&gt;Settings!$B$9,AI632&gt;Settings!$B$9),"Y","N")</f>
        <v/>
      </c>
      <c r="AW632" s="91">
        <f>IF(AJ632&lt;&gt;"Y","n/a",IF(AND(M632&gt;0,AK632&gt;Settings!$B$10),"Y","N"))</f>
        <v/>
      </c>
      <c r="AX632" s="91">
        <f>IF(AO632&gt;=Settings!$B$11,"Y","N")</f>
        <v/>
      </c>
      <c r="AY632" s="99">
        <f>(AT632="Y")+(AU632="Y")+(AV632="Y")+(AW632="Y")+(AX632="Y")</f>
        <v/>
      </c>
      <c r="AZ632" s="94">
        <f>IF(AY632=0,"None",_xlfn.TEXTJOIN(", ",TRUE(),IF(AT632="Y","Breakout",""),IF(AU632="Y","Accumulation",""),IF(AV632="Y","Institutional buying",""),IF(AW632="Y","Long buildup",""),IF(AX632="Y","Momentum leader","")))</f>
        <v/>
      </c>
      <c r="BA632" s="94">
        <f>IF(BW632="","","Passes "&amp;AY632&amp;" of 5 buy-side scans"&amp;IF(G632="Y","; RED FLAG: filter out using Red flag column",""))</f>
        <v/>
      </c>
      <c r="BB632" s="91" t="inlineStr">
        <is>
          <t>None</t>
        </is>
      </c>
      <c r="BC632" s="92" t="inlineStr">
        <is>
          <t>N</t>
        </is>
      </c>
      <c r="BD632" s="94" t="n"/>
      <c r="BE632" s="94" t="n"/>
      <c r="BF632" s="92">
        <f>IF(R632*100000&gt;=Settings!$B$5,"Y","N")</f>
        <v/>
      </c>
      <c r="BG632" s="91">
        <f>IF(F632&gt;Settings!$B$6,"Y","N")</f>
        <v/>
      </c>
      <c r="BH632" s="97" t="n">
        <v>-16.61</v>
      </c>
      <c r="BI632" s="96" t="n">
        <v>-4.49</v>
      </c>
      <c r="BJ632" s="96" t="n">
        <v>-12.25</v>
      </c>
      <c r="BK632" s="96" t="n">
        <v>-3.05</v>
      </c>
      <c r="BL632" s="96" t="n">
        <v>36.09</v>
      </c>
      <c r="BM632" s="96" t="n">
        <v>43.19</v>
      </c>
      <c r="BN632" s="97" t="n">
        <v>-6.64</v>
      </c>
      <c r="BO632" s="96" t="n">
        <v>-7.08</v>
      </c>
      <c r="BP632" s="96" t="n">
        <v>-3.13</v>
      </c>
      <c r="BQ632" s="96" t="n">
        <v>5.06</v>
      </c>
      <c r="BR632" s="91" t="inlineStr">
        <is>
          <t>Mixed</t>
        </is>
      </c>
      <c r="BS632" s="91" t="inlineStr">
        <is>
          <t>None</t>
        </is>
      </c>
      <c r="BT632" s="96" t="n">
        <v>33.6</v>
      </c>
      <c r="BU632" s="91" t="inlineStr">
        <is>
          <t>N</t>
        </is>
      </c>
      <c r="BV632" s="99">
        <f>IF(OR(BF632&lt;&gt;"Y",BG632&lt;&gt;"Y"),"",(AND(ISNUMBER(BQ632),BQ632&gt;0))+(BR632="Stacked up")+(AND(ISNUMBER(BH632),BH632&gt;=-Settings!$B$17))+(AND(ISNUMBER(BK632),ISNUMBER(BM632),BK632&gt;0,BM632&gt;0))+(AND(ISNUMBER(AQ632),AQ632&gt;=Settings!$B$18))+(AND(ISNUMBER(BT632),BT632&gt;=Settings!$B$19,BT632&lt;=Settings!$B$20))+(AND(ISNUMBER(AS632),AS632&gt;0))+(AND(ISNUMBER(T632),ISNUMBER(M632),T632&gt;=Settings!$B$21,M632&gt;0))+(AND(ISNUMBER(AD632),ISNUMBER(M632),AD632&gt;=Settings!$B$22,M632&gt;0))+(AY632&gt;=1))</f>
        <v/>
      </c>
      <c r="BW632" s="91">
        <f>IF(OR(AY632=0,BF632&lt;&gt;"Y",BG632&lt;&gt;"Y"),"",1+SUMPRODUCT(($A$6:$A$2604=A632)*($AY$6:$AY$2604&gt;0)*($BF$6:$BF$2604="Y")*($BG$6:$BG$2604="Y")*(($AY$6:$AY$2604&gt;AY632)+($AY$6:$AY$2604=AY632)*($AD$6:$AD$2604&gt;AD632))))</f>
        <v/>
      </c>
    </row>
    <row r="633" ht="23.85" customHeight="1" s="55">
      <c r="A633" s="90" t="n">
        <v>46296</v>
      </c>
      <c r="B633" s="91" t="inlineStr">
        <is>
          <t>CENTUM</t>
        </is>
      </c>
      <c r="C633" s="91" t="inlineStr">
        <is>
          <t>INE320B01020</t>
        </is>
      </c>
      <c r="D633" s="91" t="inlineStr">
        <is>
          <t>Capital Goods</t>
        </is>
      </c>
      <c r="E633" s="91" t="inlineStr">
        <is>
          <t>Microcap 250</t>
        </is>
      </c>
      <c r="F633" s="93" t="n">
        <v>6941</v>
      </c>
      <c r="G633" s="92" t="inlineStr">
        <is>
          <t>Y</t>
        </is>
      </c>
      <c r="H633" s="94" t="inlineStr">
        <is>
          <t>Short-term ASM Stage 1</t>
        </is>
      </c>
      <c r="I633" s="91" t="inlineStr">
        <is>
          <t>N</t>
        </is>
      </c>
      <c r="J633" s="92">
        <f>IF(K633="","N","Y")</f>
        <v/>
      </c>
      <c r="K633" s="94">
        <f>_xlfn.TEXTJOIN("; ",TRUE,IF(P633="52-wk low","52-wk low",""),IF(AND(AD633&gt;=Settings!$B$12,M633&lt;0),"Distribution",""),IF(AND(AJ633="Y",M633&lt;0,AK633&lt;-Settings!$B$13),"Long unwinding",""),IF(AND(AJ633="Y",M633&lt;0,AK633&gt;Settings!$B$13),"Short buildup",""))</f>
        <v/>
      </c>
      <c r="L633" s="95" t="n">
        <v>4701.7</v>
      </c>
      <c r="M633" s="96" t="n">
        <v>-2.01</v>
      </c>
      <c r="N633" s="93" t="n">
        <v>1657</v>
      </c>
      <c r="O633" s="91" t="inlineStr">
        <is>
          <t>None</t>
        </is>
      </c>
      <c r="P633" s="91" t="inlineStr">
        <is>
          <t>None</t>
        </is>
      </c>
      <c r="Q633" s="97" t="n">
        <v>0.79</v>
      </c>
      <c r="R633" s="96" t="n">
        <v>1.48</v>
      </c>
      <c r="S633" s="96" t="n">
        <v>0.53</v>
      </c>
      <c r="T633" s="96" t="n">
        <v>0.88</v>
      </c>
      <c r="U633" s="96" t="n">
        <v>1.02</v>
      </c>
      <c r="V633" s="103" t="n">
        <v>1.9</v>
      </c>
      <c r="W633" s="102" t="n">
        <v>6</v>
      </c>
      <c r="X633" s="93" t="n"/>
      <c r="Y633" s="91" t="inlineStr">
        <is>
          <t>None</t>
        </is>
      </c>
      <c r="Z633" s="99" t="n">
        <v>27.02</v>
      </c>
      <c r="AA633" s="96" t="n">
        <v>0.79</v>
      </c>
      <c r="AB633" s="96" t="n">
        <v>0.62</v>
      </c>
      <c r="AC633" s="96" t="n">
        <v>0.47</v>
      </c>
      <c r="AD633" s="96" t="n">
        <v>0.65</v>
      </c>
      <c r="AE633" s="96" t="n">
        <v>0.7</v>
      </c>
      <c r="AF633" s="103" t="n">
        <v>0.77</v>
      </c>
      <c r="AG633" s="91" t="inlineStr">
        <is>
          <t>Run-up, risky</t>
        </is>
      </c>
      <c r="AH633" s="100" t="n">
        <v>0</v>
      </c>
      <c r="AI633" s="101" t="n">
        <v>0</v>
      </c>
      <c r="AJ633" s="92" t="inlineStr">
        <is>
          <t>N</t>
        </is>
      </c>
      <c r="AK633" s="96" t="n"/>
      <c r="AL633" s="91" t="inlineStr">
        <is>
          <t>n/a</t>
        </is>
      </c>
      <c r="AM633" s="93" t="n"/>
      <c r="AN633" s="92" t="inlineStr">
        <is>
          <t>None</t>
        </is>
      </c>
      <c r="AO633" s="102" t="n">
        <v>0</v>
      </c>
      <c r="AP633" s="103" t="n">
        <v>2.16</v>
      </c>
      <c r="AQ633" s="102" t="n">
        <v>91</v>
      </c>
      <c r="AR633" s="91" t="inlineStr">
        <is>
          <t>N</t>
        </is>
      </c>
      <c r="AS633" s="104" t="n">
        <v>5.9</v>
      </c>
      <c r="AT633" s="92">
        <f>IF(AND(P633="52-wk high",T633&gt;=Settings!$B$7),"Y","N")</f>
        <v/>
      </c>
      <c r="AU633" s="91">
        <f>IF(AND(AD633&gt;=Settings!$B$8,M633&gt;0),"Y","N")</f>
        <v/>
      </c>
      <c r="AV633" s="91">
        <f>IF(OR(AH633&gt;Settings!$B$9,AI633&gt;Settings!$B$9),"Y","N")</f>
        <v/>
      </c>
      <c r="AW633" s="91">
        <f>IF(AJ633&lt;&gt;"Y","n/a",IF(AND(M633&gt;0,AK633&gt;Settings!$B$10),"Y","N"))</f>
        <v/>
      </c>
      <c r="AX633" s="91">
        <f>IF(AO633&gt;=Settings!$B$11,"Y","N")</f>
        <v/>
      </c>
      <c r="AY633" s="99">
        <f>(AT633="Y")+(AU633="Y")+(AV633="Y")+(AW633="Y")+(AX633="Y")</f>
        <v/>
      </c>
      <c r="AZ633" s="94">
        <f>IF(AY633=0,"None",_xlfn.TEXTJOIN(", ",TRUE(),IF(AT633="Y","Breakout",""),IF(AU633="Y","Accumulation",""),IF(AV633="Y","Institutional buying",""),IF(AW633="Y","Long buildup",""),IF(AX633="Y","Momentum leader","")))</f>
        <v/>
      </c>
      <c r="BA633" s="94">
        <f>IF(BW633="","","Passes "&amp;AY633&amp;" of 5 buy-side scans"&amp;IF(G633="Y","; RED FLAG: filter out using Red flag column",""))</f>
        <v/>
      </c>
      <c r="BB633" s="91" t="inlineStr">
        <is>
          <t>None</t>
        </is>
      </c>
      <c r="BC633" s="92" t="inlineStr">
        <is>
          <t>Y</t>
        </is>
      </c>
      <c r="BD633" s="94" t="inlineStr">
        <is>
          <t>PE &gt; 50</t>
        </is>
      </c>
      <c r="BE633" s="94" t="n"/>
      <c r="BF633" s="92">
        <f>IF(R633*100000&gt;=Settings!$B$5,"Y","N")</f>
        <v/>
      </c>
      <c r="BG633" s="91">
        <f>IF(F633&gt;Settings!$B$6,"Y","N")</f>
        <v/>
      </c>
      <c r="BH633" s="97" t="n">
        <v>-5.96</v>
      </c>
      <c r="BI633" s="96" t="n">
        <v>-2.81</v>
      </c>
      <c r="BJ633" s="96" t="n">
        <v>37.47</v>
      </c>
      <c r="BK633" s="96" t="n">
        <v>26.5</v>
      </c>
      <c r="BL633" s="96" t="n">
        <v>64.06999999999999</v>
      </c>
      <c r="BM633" s="96" t="n">
        <v>74.54000000000001</v>
      </c>
      <c r="BN633" s="97" t="n">
        <v>5.69</v>
      </c>
      <c r="BO633" s="96" t="n">
        <v>15.83</v>
      </c>
      <c r="BP633" s="96" t="n">
        <v>26.09</v>
      </c>
      <c r="BQ633" s="96" t="n">
        <v>39.32</v>
      </c>
      <c r="BR633" s="91" t="inlineStr">
        <is>
          <t>Stacked up</t>
        </is>
      </c>
      <c r="BS633" s="91" t="inlineStr">
        <is>
          <t>None</t>
        </is>
      </c>
      <c r="BT633" s="96" t="n">
        <v>58.7</v>
      </c>
      <c r="BU633" s="91" t="inlineStr">
        <is>
          <t>N</t>
        </is>
      </c>
      <c r="BV633" s="99">
        <f>IF(OR(BF633&lt;&gt;"Y",BG633&lt;&gt;"Y"),"",(AND(ISNUMBER(BQ633),BQ633&gt;0))+(BR633="Stacked up")+(AND(ISNUMBER(BH633),BH633&gt;=-Settings!$B$17))+(AND(ISNUMBER(BK633),ISNUMBER(BM633),BK633&gt;0,BM633&gt;0))+(AND(ISNUMBER(AQ633),AQ633&gt;=Settings!$B$18))+(AND(ISNUMBER(BT633),BT633&gt;=Settings!$B$19,BT633&lt;=Settings!$B$20))+(AND(ISNUMBER(AS633),AS633&gt;0))+(AND(ISNUMBER(T633),ISNUMBER(M633),T633&gt;=Settings!$B$21,M633&gt;0))+(AND(ISNUMBER(AD633),ISNUMBER(M633),AD633&gt;=Settings!$B$22,M633&gt;0))+(AY633&gt;=1))</f>
        <v/>
      </c>
      <c r="BW633" s="91">
        <f>IF(OR(AY633=0,BF633&lt;&gt;"Y",BG633&lt;&gt;"Y"),"",1+SUMPRODUCT(($A$6:$A$2604=A633)*($AY$6:$AY$2604&gt;0)*($BF$6:$BF$2604="Y")*($BG$6:$BG$2604="Y")*(($AY$6:$AY$2604&gt;AY633)+($AY$6:$AY$2604=AY633)*($AD$6:$AD$2604&gt;AD633))))</f>
        <v/>
      </c>
    </row>
    <row r="634" ht="23.85" customHeight="1" s="55">
      <c r="A634" s="90" t="n">
        <v>46296</v>
      </c>
      <c r="B634" s="91" t="inlineStr">
        <is>
          <t>JKPAPER</t>
        </is>
      </c>
      <c r="C634" s="91" t="inlineStr">
        <is>
          <t>INE789E01012</t>
        </is>
      </c>
      <c r="D634" s="91" t="inlineStr">
        <is>
          <t>Forest Materials</t>
        </is>
      </c>
      <c r="E634" s="91" t="inlineStr">
        <is>
          <t>Microcap 250</t>
        </is>
      </c>
      <c r="F634" s="93" t="n">
        <v>6937</v>
      </c>
      <c r="G634" s="92" t="inlineStr">
        <is>
          <t>N</t>
        </is>
      </c>
      <c r="H634" s="94" t="n"/>
      <c r="I634" s="91" t="inlineStr">
        <is>
          <t>N</t>
        </is>
      </c>
      <c r="J634" s="92">
        <f>IF(K634="","N","Y")</f>
        <v/>
      </c>
      <c r="K634" s="94">
        <f>_xlfn.TEXTJOIN("; ",TRUE,IF(P634="52-wk low","52-wk low",""),IF(AND(AD634&gt;=Settings!$B$12,M634&lt;0),"Distribution",""),IF(AND(AJ634="Y",M634&lt;0,AK634&lt;-Settings!$B$13),"Long unwinding",""),IF(AND(AJ634="Y",M634&lt;0,AK634&gt;Settings!$B$13),"Short buildup",""))</f>
        <v/>
      </c>
      <c r="L634" s="95" t="n">
        <v>382.6</v>
      </c>
      <c r="M634" s="96" t="n">
        <v>-2.82</v>
      </c>
      <c r="N634" s="93" t="n">
        <v>2018</v>
      </c>
      <c r="O634" s="91" t="inlineStr">
        <is>
          <t>None</t>
        </is>
      </c>
      <c r="P634" s="91" t="inlineStr">
        <is>
          <t>None</t>
        </is>
      </c>
      <c r="Q634" s="97" t="n">
        <v>3.65</v>
      </c>
      <c r="R634" s="96" t="n">
        <v>6.17</v>
      </c>
      <c r="S634" s="96" t="n">
        <v>0.57</v>
      </c>
      <c r="T634" s="96" t="n">
        <v>0.47</v>
      </c>
      <c r="U634" s="96" t="n">
        <v>0.63</v>
      </c>
      <c r="V634" s="103" t="n">
        <v>1.09</v>
      </c>
      <c r="W634" s="102" t="n">
        <v>4</v>
      </c>
      <c r="X634" s="93" t="n"/>
      <c r="Y634" s="91" t="inlineStr">
        <is>
          <t>None</t>
        </is>
      </c>
      <c r="Z634" s="99" t="n">
        <v>52.34</v>
      </c>
      <c r="AA634" s="96" t="n">
        <v>1.2</v>
      </c>
      <c r="AB634" s="96" t="n">
        <v>1.25</v>
      </c>
      <c r="AC634" s="96" t="n">
        <v>0.79</v>
      </c>
      <c r="AD634" s="96" t="n">
        <v>0.8</v>
      </c>
      <c r="AE634" s="96" t="n">
        <v>0.96</v>
      </c>
      <c r="AF634" s="103" t="n">
        <v>1.11</v>
      </c>
      <c r="AG634" s="91" t="inlineStr">
        <is>
          <t>Normal</t>
        </is>
      </c>
      <c r="AH634" s="100" t="n">
        <v>0</v>
      </c>
      <c r="AI634" s="101" t="n">
        <v>0</v>
      </c>
      <c r="AJ634" s="92" t="inlineStr">
        <is>
          <t>N</t>
        </is>
      </c>
      <c r="AK634" s="96" t="n"/>
      <c r="AL634" s="91" t="inlineStr">
        <is>
          <t>n/a</t>
        </is>
      </c>
      <c r="AM634" s="93" t="n"/>
      <c r="AN634" s="92" t="inlineStr">
        <is>
          <t>None</t>
        </is>
      </c>
      <c r="AO634" s="102" t="n">
        <v>0</v>
      </c>
      <c r="AP634" s="103" t="n">
        <v>0.98</v>
      </c>
      <c r="AQ634" s="102" t="n">
        <v>60</v>
      </c>
      <c r="AR634" s="91" t="inlineStr">
        <is>
          <t>N</t>
        </is>
      </c>
      <c r="AS634" s="104" t="n">
        <v>3.05</v>
      </c>
      <c r="AT634" s="92">
        <f>IF(AND(P634="52-wk high",T634&gt;=Settings!$B$7),"Y","N")</f>
        <v/>
      </c>
      <c r="AU634" s="91">
        <f>IF(AND(AD634&gt;=Settings!$B$8,M634&gt;0),"Y","N")</f>
        <v/>
      </c>
      <c r="AV634" s="91">
        <f>IF(OR(AH634&gt;Settings!$B$9,AI634&gt;Settings!$B$9),"Y","N")</f>
        <v/>
      </c>
      <c r="AW634" s="91">
        <f>IF(AJ634&lt;&gt;"Y","n/a",IF(AND(M634&gt;0,AK634&gt;Settings!$B$10),"Y","N"))</f>
        <v/>
      </c>
      <c r="AX634" s="91">
        <f>IF(AO634&gt;=Settings!$B$11,"Y","N")</f>
        <v/>
      </c>
      <c r="AY634" s="99">
        <f>(AT634="Y")+(AU634="Y")+(AV634="Y")+(AW634="Y")+(AX634="Y")</f>
        <v/>
      </c>
      <c r="AZ634" s="94">
        <f>IF(AY634=0,"None",_xlfn.TEXTJOIN(", ",TRUE(),IF(AT634="Y","Breakout",""),IF(AU634="Y","Accumulation",""),IF(AV634="Y","Institutional buying",""),IF(AW634="Y","Long buildup",""),IF(AX634="Y","Momentum leader","")))</f>
        <v/>
      </c>
      <c r="BA634" s="94">
        <f>IF(BW634="","","Passes "&amp;AY634&amp;" of 5 buy-side scans"&amp;IF(G634="Y","; RED FLAG: filter out using Red flag column",""))</f>
        <v/>
      </c>
      <c r="BB634" s="91" t="inlineStr">
        <is>
          <t>None</t>
        </is>
      </c>
      <c r="BC634" s="92" t="inlineStr">
        <is>
          <t>N</t>
        </is>
      </c>
      <c r="BD634" s="94" t="n"/>
      <c r="BE634" s="94" t="n"/>
      <c r="BF634" s="92">
        <f>IF(R634*100000&gt;=Settings!$B$5,"Y","N")</f>
        <v/>
      </c>
      <c r="BG634" s="91">
        <f>IF(F634&gt;Settings!$B$6,"Y","N")</f>
        <v/>
      </c>
      <c r="BH634" s="97" t="n">
        <v>-13.98</v>
      </c>
      <c r="BI634" s="96" t="n">
        <v>-6.94</v>
      </c>
      <c r="BJ634" s="96" t="n">
        <v>-4.6</v>
      </c>
      <c r="BK634" s="96" t="n">
        <v>11.99</v>
      </c>
      <c r="BL634" s="96" t="n">
        <v>15</v>
      </c>
      <c r="BM634" s="96" t="n">
        <v>-2.62</v>
      </c>
      <c r="BN634" s="97" t="n">
        <v>-5.21</v>
      </c>
      <c r="BO634" s="96" t="n">
        <v>-3.51</v>
      </c>
      <c r="BP634" s="96" t="n">
        <v>-0.73</v>
      </c>
      <c r="BQ634" s="96" t="n">
        <v>1.54</v>
      </c>
      <c r="BR634" s="91" t="inlineStr">
        <is>
          <t>Mixed</t>
        </is>
      </c>
      <c r="BS634" s="91" t="inlineStr">
        <is>
          <t>None</t>
        </is>
      </c>
      <c r="BT634" s="96" t="n">
        <v>30.1</v>
      </c>
      <c r="BU634" s="91" t="inlineStr">
        <is>
          <t>N</t>
        </is>
      </c>
      <c r="BV634" s="99">
        <f>IF(OR(BF634&lt;&gt;"Y",BG634&lt;&gt;"Y"),"",(AND(ISNUMBER(BQ634),BQ634&gt;0))+(BR634="Stacked up")+(AND(ISNUMBER(BH634),BH634&gt;=-Settings!$B$17))+(AND(ISNUMBER(BK634),ISNUMBER(BM634),BK634&gt;0,BM634&gt;0))+(AND(ISNUMBER(AQ634),AQ634&gt;=Settings!$B$18))+(AND(ISNUMBER(BT634),BT634&gt;=Settings!$B$19,BT634&lt;=Settings!$B$20))+(AND(ISNUMBER(AS634),AS634&gt;0))+(AND(ISNUMBER(T634),ISNUMBER(M634),T634&gt;=Settings!$B$21,M634&gt;0))+(AND(ISNUMBER(AD634),ISNUMBER(M634),AD634&gt;=Settings!$B$22,M634&gt;0))+(AY634&gt;=1))</f>
        <v/>
      </c>
      <c r="BW634" s="91">
        <f>IF(OR(AY634=0,BF634&lt;&gt;"Y",BG634&lt;&gt;"Y"),"",1+SUMPRODUCT(($A$6:$A$2604=A634)*($AY$6:$AY$2604&gt;0)*($BF$6:$BF$2604="Y")*($BG$6:$BG$2604="Y")*(($AY$6:$AY$2604&gt;AY634)+($AY$6:$AY$2604=AY634)*($AD$6:$AD$2604&gt;AD634))))</f>
        <v/>
      </c>
    </row>
    <row r="635" ht="23.85" customHeight="1" s="55">
      <c r="A635" s="90" t="n">
        <v>46296</v>
      </c>
      <c r="B635" s="91" t="inlineStr">
        <is>
          <t>TTKPRESTIG</t>
        </is>
      </c>
      <c r="C635" s="91" t="inlineStr">
        <is>
          <t>INE690A01028</t>
        </is>
      </c>
      <c r="D635" s="91" t="inlineStr">
        <is>
          <t>Consumer Durables</t>
        </is>
      </c>
      <c r="E635" s="91" t="inlineStr">
        <is>
          <t>Microcap 250</t>
        </is>
      </c>
      <c r="F635" s="93" t="n">
        <v>6936</v>
      </c>
      <c r="G635" s="92" t="inlineStr">
        <is>
          <t>N</t>
        </is>
      </c>
      <c r="H635" s="94" t="n"/>
      <c r="I635" s="91" t="inlineStr">
        <is>
          <t>N</t>
        </is>
      </c>
      <c r="J635" s="92">
        <f>IF(K635="","N","Y")</f>
        <v/>
      </c>
      <c r="K635" s="94">
        <f>_xlfn.TEXTJOIN("; ",TRUE,IF(P635="52-wk low","52-wk low",""),IF(AND(AD635&gt;=Settings!$B$12,M635&lt;0),"Distribution",""),IF(AND(AJ635="Y",M635&lt;0,AK635&lt;-Settings!$B$13),"Long unwinding",""),IF(AND(AJ635="Y",M635&lt;0,AK635&gt;Settings!$B$13),"Short buildup",""))</f>
        <v/>
      </c>
      <c r="L635" s="95" t="n">
        <v>506.4</v>
      </c>
      <c r="M635" s="96" t="n">
        <v>-1.83</v>
      </c>
      <c r="N635" s="93" t="n">
        <v>1539</v>
      </c>
      <c r="O635" s="91" t="inlineStr">
        <is>
          <t>None</t>
        </is>
      </c>
      <c r="P635" s="91" t="inlineStr">
        <is>
          <t>None</t>
        </is>
      </c>
      <c r="Q635" s="97" t="n">
        <v>0.64</v>
      </c>
      <c r="R635" s="96" t="n">
        <v>0.82</v>
      </c>
      <c r="S635" s="96" t="n">
        <v>0.79</v>
      </c>
      <c r="T635" s="96" t="n">
        <v>0.18</v>
      </c>
      <c r="U635" s="96" t="n">
        <v>0.16</v>
      </c>
      <c r="V635" s="103" t="n">
        <v>0.2</v>
      </c>
      <c r="W635" s="102" t="n">
        <v>1</v>
      </c>
      <c r="X635" s="93" t="n"/>
      <c r="Y635" s="91" t="inlineStr">
        <is>
          <t>None</t>
        </is>
      </c>
      <c r="Z635" s="99" t="n">
        <v>50.81</v>
      </c>
      <c r="AA635" s="96" t="n">
        <v>0.98</v>
      </c>
      <c r="AB635" s="96" t="n">
        <v>1.07</v>
      </c>
      <c r="AC635" s="96" t="n">
        <v>0.86</v>
      </c>
      <c r="AD635" s="96" t="n">
        <v>0.6</v>
      </c>
      <c r="AE635" s="96" t="n">
        <v>0.54</v>
      </c>
      <c r="AF635" s="103" t="n">
        <v>3.15</v>
      </c>
      <c r="AG635" s="91" t="inlineStr">
        <is>
          <t>Quiet accumulation</t>
        </is>
      </c>
      <c r="AH635" s="100" t="n">
        <v>0</v>
      </c>
      <c r="AI635" s="101" t="n">
        <v>0</v>
      </c>
      <c r="AJ635" s="92" t="inlineStr">
        <is>
          <t>N</t>
        </is>
      </c>
      <c r="AK635" s="96" t="n"/>
      <c r="AL635" s="91" t="inlineStr">
        <is>
          <t>n/a</t>
        </is>
      </c>
      <c r="AM635" s="93" t="n"/>
      <c r="AN635" s="92" t="inlineStr">
        <is>
          <t>None</t>
        </is>
      </c>
      <c r="AO635" s="102" t="n">
        <v>0</v>
      </c>
      <c r="AP635" s="103" t="n">
        <v>0.79</v>
      </c>
      <c r="AQ635" s="102" t="n">
        <v>48</v>
      </c>
      <c r="AR635" s="91" t="inlineStr">
        <is>
          <t>N</t>
        </is>
      </c>
      <c r="AS635" s="104" t="n">
        <v>0.75</v>
      </c>
      <c r="AT635" s="92">
        <f>IF(AND(P635="52-wk high",T635&gt;=Settings!$B$7),"Y","N")</f>
        <v/>
      </c>
      <c r="AU635" s="91">
        <f>IF(AND(AD635&gt;=Settings!$B$8,M635&gt;0),"Y","N")</f>
        <v/>
      </c>
      <c r="AV635" s="91">
        <f>IF(OR(AH635&gt;Settings!$B$9,AI635&gt;Settings!$B$9),"Y","N")</f>
        <v/>
      </c>
      <c r="AW635" s="91">
        <f>IF(AJ635&lt;&gt;"Y","n/a",IF(AND(M635&gt;0,AK635&gt;Settings!$B$10),"Y","N"))</f>
        <v/>
      </c>
      <c r="AX635" s="91">
        <f>IF(AO635&gt;=Settings!$B$11,"Y","N")</f>
        <v/>
      </c>
      <c r="AY635" s="99">
        <f>(AT635="Y")+(AU635="Y")+(AV635="Y")+(AW635="Y")+(AX635="Y")</f>
        <v/>
      </c>
      <c r="AZ635" s="94">
        <f>IF(AY635=0,"None",_xlfn.TEXTJOIN(", ",TRUE(),IF(AT635="Y","Breakout",""),IF(AU635="Y","Accumulation",""),IF(AV635="Y","Institutional buying",""),IF(AW635="Y","Long buildup",""),IF(AX635="Y","Momentum leader","")))</f>
        <v/>
      </c>
      <c r="BA635" s="94">
        <f>IF(BW635="","","Passes "&amp;AY635&amp;" of 5 buy-side scans"&amp;IF(G635="Y","; RED FLAG: filter out using Red flag column",""))</f>
        <v/>
      </c>
      <c r="BB635" s="91" t="inlineStr">
        <is>
          <t>None</t>
        </is>
      </c>
      <c r="BC635" s="92" t="inlineStr">
        <is>
          <t>N</t>
        </is>
      </c>
      <c r="BD635" s="94" t="n"/>
      <c r="BE635" s="94" t="n"/>
      <c r="BF635" s="92">
        <f>IF(R635*100000&gt;=Settings!$B$5,"Y","N")</f>
        <v/>
      </c>
      <c r="BG635" s="91">
        <f>IF(F635&gt;Settings!$B$6,"Y","N")</f>
        <v/>
      </c>
      <c r="BH635" s="97" t="n">
        <v>-34.34</v>
      </c>
      <c r="BI635" s="96" t="n">
        <v>-1.73</v>
      </c>
      <c r="BJ635" s="96" t="n">
        <v>-12.65</v>
      </c>
      <c r="BK635" s="96" t="n">
        <v>-19.68</v>
      </c>
      <c r="BL635" s="96" t="n">
        <v>13.75</v>
      </c>
      <c r="BM635" s="96" t="n">
        <v>-20.51</v>
      </c>
      <c r="BN635" s="97" t="n">
        <v>-5.64</v>
      </c>
      <c r="BO635" s="96" t="n">
        <v>-10.09</v>
      </c>
      <c r="BP635" s="96" t="n">
        <v>-11.25</v>
      </c>
      <c r="BQ635" s="96" t="n">
        <v>-12.32</v>
      </c>
      <c r="BR635" s="91" t="inlineStr">
        <is>
          <t>Stacked down</t>
        </is>
      </c>
      <c r="BS635" s="91" t="inlineStr">
        <is>
          <t>None</t>
        </is>
      </c>
      <c r="BT635" s="96" t="n">
        <v>33.7</v>
      </c>
      <c r="BU635" s="91" t="inlineStr">
        <is>
          <t>N</t>
        </is>
      </c>
      <c r="BV635" s="99">
        <f>IF(OR(BF635&lt;&gt;"Y",BG635&lt;&gt;"Y"),"",(AND(ISNUMBER(BQ635),BQ635&gt;0))+(BR635="Stacked up")+(AND(ISNUMBER(BH635),BH635&gt;=-Settings!$B$17))+(AND(ISNUMBER(BK635),ISNUMBER(BM635),BK635&gt;0,BM635&gt;0))+(AND(ISNUMBER(AQ635),AQ635&gt;=Settings!$B$18))+(AND(ISNUMBER(BT635),BT635&gt;=Settings!$B$19,BT635&lt;=Settings!$B$20))+(AND(ISNUMBER(AS635),AS635&gt;0))+(AND(ISNUMBER(T635),ISNUMBER(M635),T635&gt;=Settings!$B$21,M635&gt;0))+(AND(ISNUMBER(AD635),ISNUMBER(M635),AD635&gt;=Settings!$B$22,M635&gt;0))+(AY635&gt;=1))</f>
        <v/>
      </c>
      <c r="BW635" s="91">
        <f>IF(OR(AY635=0,BF635&lt;&gt;"Y",BG635&lt;&gt;"Y"),"",1+SUMPRODUCT(($A$6:$A$2604=A635)*($AY$6:$AY$2604&gt;0)*($BF$6:$BF$2604="Y")*($BG$6:$BG$2604="Y")*(($AY$6:$AY$2604&gt;AY635)+($AY$6:$AY$2604=AY635)*($AD$6:$AD$2604&gt;AD635))))</f>
        <v/>
      </c>
    </row>
    <row r="636" ht="23.85" customHeight="1" s="55">
      <c r="A636" s="90" t="n">
        <v>46296</v>
      </c>
      <c r="B636" s="91" t="inlineStr">
        <is>
          <t>AEROFLEX</t>
        </is>
      </c>
      <c r="C636" s="91" t="inlineStr">
        <is>
          <t>INE024001021</t>
        </is>
      </c>
      <c r="D636" s="91" t="inlineStr">
        <is>
          <t>Capital Goods</t>
        </is>
      </c>
      <c r="E636" s="91" t="inlineStr">
        <is>
          <t>Microcap 250</t>
        </is>
      </c>
      <c r="F636" s="93" t="n">
        <v>6899</v>
      </c>
      <c r="G636" s="92" t="inlineStr">
        <is>
          <t>N</t>
        </is>
      </c>
      <c r="H636" s="94" t="n"/>
      <c r="I636" s="91" t="inlineStr">
        <is>
          <t>N</t>
        </is>
      </c>
      <c r="J636" s="92">
        <f>IF(K636="","N","Y")</f>
        <v/>
      </c>
      <c r="K636" s="94">
        <f>_xlfn.TEXTJOIN("; ",TRUE,IF(P636="52-wk low","52-wk low",""),IF(AND(AD636&gt;=Settings!$B$12,M636&lt;0),"Distribution",""),IF(AND(AJ636="Y",M636&lt;0,AK636&lt;-Settings!$B$13),"Long unwinding",""),IF(AND(AJ636="Y",M636&lt;0,AK636&gt;Settings!$B$13),"Short buildup",""))</f>
        <v/>
      </c>
      <c r="L636" s="95" t="n">
        <v>521.35</v>
      </c>
      <c r="M636" s="96" t="n">
        <v>-2.84</v>
      </c>
      <c r="N636" s="93" t="n">
        <v>2029</v>
      </c>
      <c r="O636" s="91" t="inlineStr">
        <is>
          <t>None</t>
        </is>
      </c>
      <c r="P636" s="91" t="inlineStr">
        <is>
          <t>None</t>
        </is>
      </c>
      <c r="Q636" s="97" t="n">
        <v>11.84</v>
      </c>
      <c r="R636" s="96" t="n">
        <v>13.18</v>
      </c>
      <c r="S636" s="96" t="n">
        <v>0.9</v>
      </c>
      <c r="T636" s="96" t="n">
        <v>0.78</v>
      </c>
      <c r="U636" s="96" t="n">
        <v>0.64</v>
      </c>
      <c r="V636" s="103" t="n">
        <v>0.73</v>
      </c>
      <c r="W636" s="102" t="n">
        <v>1</v>
      </c>
      <c r="X636" s="93" t="n"/>
      <c r="Y636" s="91" t="inlineStr">
        <is>
          <t>None</t>
        </is>
      </c>
      <c r="Z636" s="99" t="n">
        <v>38.28</v>
      </c>
      <c r="AA636" s="96" t="n">
        <v>1.08</v>
      </c>
      <c r="AB636" s="96" t="n">
        <v>1.01</v>
      </c>
      <c r="AC636" s="96" t="n">
        <v>1.02</v>
      </c>
      <c r="AD636" s="96" t="n">
        <v>0.84</v>
      </c>
      <c r="AE636" s="96" t="n">
        <v>0.73</v>
      </c>
      <c r="AF636" s="103" t="n">
        <v>1</v>
      </c>
      <c r="AG636" s="91" t="inlineStr">
        <is>
          <t>Normal</t>
        </is>
      </c>
      <c r="AH636" s="100" t="n">
        <v>0</v>
      </c>
      <c r="AI636" s="101" t="n">
        <v>0</v>
      </c>
      <c r="AJ636" s="92" t="inlineStr">
        <is>
          <t>N</t>
        </is>
      </c>
      <c r="AK636" s="96" t="n"/>
      <c r="AL636" s="91" t="inlineStr">
        <is>
          <t>n/a</t>
        </is>
      </c>
      <c r="AM636" s="93" t="n"/>
      <c r="AN636" s="92" t="inlineStr">
        <is>
          <t>None</t>
        </is>
      </c>
      <c r="AO636" s="102" t="n">
        <v>0</v>
      </c>
      <c r="AP636" s="103" t="n">
        <v>3.24</v>
      </c>
      <c r="AQ636" s="102" t="n">
        <v>97</v>
      </c>
      <c r="AR636" s="91" t="inlineStr">
        <is>
          <t>N</t>
        </is>
      </c>
      <c r="AS636" s="104" t="n">
        <v>5.9</v>
      </c>
      <c r="AT636" s="92">
        <f>IF(AND(P636="52-wk high",T636&gt;=Settings!$B$7),"Y","N")</f>
        <v/>
      </c>
      <c r="AU636" s="91">
        <f>IF(AND(AD636&gt;=Settings!$B$8,M636&gt;0),"Y","N")</f>
        <v/>
      </c>
      <c r="AV636" s="91">
        <f>IF(OR(AH636&gt;Settings!$B$9,AI636&gt;Settings!$B$9),"Y","N")</f>
        <v/>
      </c>
      <c r="AW636" s="91">
        <f>IF(AJ636&lt;&gt;"Y","n/a",IF(AND(M636&gt;0,AK636&gt;Settings!$B$10),"Y","N"))</f>
        <v/>
      </c>
      <c r="AX636" s="91">
        <f>IF(AO636&gt;=Settings!$B$11,"Y","N")</f>
        <v/>
      </c>
      <c r="AY636" s="99">
        <f>(AT636="Y")+(AU636="Y")+(AV636="Y")+(AW636="Y")+(AX636="Y")</f>
        <v/>
      </c>
      <c r="AZ636" s="94">
        <f>IF(AY636=0,"None",_xlfn.TEXTJOIN(", ",TRUE(),IF(AT636="Y","Breakout",""),IF(AU636="Y","Accumulation",""),IF(AV636="Y","Institutional buying",""),IF(AW636="Y","Long buildup",""),IF(AX636="Y","Momentum leader","")))</f>
        <v/>
      </c>
      <c r="BA636" s="94">
        <f>IF(BW636="","","Passes "&amp;AY636&amp;" of 5 buy-side scans"&amp;IF(G636="Y","; RED FLAG: filter out using Red flag column",""))</f>
        <v/>
      </c>
      <c r="BB636" s="91" t="inlineStr">
        <is>
          <t>None</t>
        </is>
      </c>
      <c r="BC636" s="92" t="inlineStr">
        <is>
          <t>Y</t>
        </is>
      </c>
      <c r="BD636" s="94" t="inlineStr">
        <is>
          <t>PE &gt; 50; &gt;75% move in 6 months; &gt;100% move in 365 days; High-low range &gt;100% in 6 months</t>
        </is>
      </c>
      <c r="BE636" s="94" t="n"/>
      <c r="BF636" s="92">
        <f>IF(R636*100000&gt;=Settings!$B$5,"Y","N")</f>
        <v/>
      </c>
      <c r="BG636" s="91">
        <f>IF(F636&gt;Settings!$B$6,"Y","N")</f>
        <v/>
      </c>
      <c r="BH636" s="97" t="n">
        <v>-10.75</v>
      </c>
      <c r="BI636" s="96" t="n">
        <v>-1.11</v>
      </c>
      <c r="BJ636" s="96" t="n">
        <v>-5.56</v>
      </c>
      <c r="BK636" s="96" t="n">
        <v>6.72</v>
      </c>
      <c r="BL636" s="96" t="n">
        <v>108.01</v>
      </c>
      <c r="BM636" s="96" t="n">
        <v>198.58</v>
      </c>
      <c r="BN636" s="97" t="n">
        <v>-0.22</v>
      </c>
      <c r="BO636" s="96" t="n">
        <v>4.68</v>
      </c>
      <c r="BP636" s="96" t="n">
        <v>15.37</v>
      </c>
      <c r="BQ636" s="96" t="n">
        <v>37.22</v>
      </c>
      <c r="BR636" s="91" t="inlineStr">
        <is>
          <t>Mixed</t>
        </is>
      </c>
      <c r="BS636" s="91" t="inlineStr">
        <is>
          <t>None</t>
        </is>
      </c>
      <c r="BT636" s="96" t="n">
        <v>48.7</v>
      </c>
      <c r="BU636" s="91" t="inlineStr">
        <is>
          <t>N</t>
        </is>
      </c>
      <c r="BV636" s="99">
        <f>IF(OR(BF636&lt;&gt;"Y",BG636&lt;&gt;"Y"),"",(AND(ISNUMBER(BQ636),BQ636&gt;0))+(BR636="Stacked up")+(AND(ISNUMBER(BH636),BH636&gt;=-Settings!$B$17))+(AND(ISNUMBER(BK636),ISNUMBER(BM636),BK636&gt;0,BM636&gt;0))+(AND(ISNUMBER(AQ636),AQ636&gt;=Settings!$B$18))+(AND(ISNUMBER(BT636),BT636&gt;=Settings!$B$19,BT636&lt;=Settings!$B$20))+(AND(ISNUMBER(AS636),AS636&gt;0))+(AND(ISNUMBER(T636),ISNUMBER(M636),T636&gt;=Settings!$B$21,M636&gt;0))+(AND(ISNUMBER(AD636),ISNUMBER(M636),AD636&gt;=Settings!$B$22,M636&gt;0))+(AY636&gt;=1))</f>
        <v/>
      </c>
      <c r="BW636" s="91">
        <f>IF(OR(AY636=0,BF636&lt;&gt;"Y",BG636&lt;&gt;"Y"),"",1+SUMPRODUCT(($A$6:$A$2604=A636)*($AY$6:$AY$2604&gt;0)*($BF$6:$BF$2604="Y")*($BG$6:$BG$2604="Y")*(($AY$6:$AY$2604&gt;AY636)+($AY$6:$AY$2604=AY636)*($AD$6:$AD$2604&gt;AD636))))</f>
        <v/>
      </c>
    </row>
    <row r="637" ht="23.85" customHeight="1" s="55">
      <c r="A637" s="90" t="n">
        <v>46296</v>
      </c>
      <c r="B637" s="91" t="inlineStr">
        <is>
          <t>KPIGREEN</t>
        </is>
      </c>
      <c r="C637" s="91" t="inlineStr">
        <is>
          <t>INE542W01025</t>
        </is>
      </c>
      <c r="D637" s="91" t="inlineStr">
        <is>
          <t>Power</t>
        </is>
      </c>
      <c r="E637" s="91" t="inlineStr">
        <is>
          <t>Microcap 250</t>
        </is>
      </c>
      <c r="F637" s="93" t="n">
        <v>6832</v>
      </c>
      <c r="G637" s="92" t="inlineStr">
        <is>
          <t>Y</t>
        </is>
      </c>
      <c r="H637" s="94" t="inlineStr">
        <is>
          <t>Short-term ASM Stage 1</t>
        </is>
      </c>
      <c r="I637" s="91" t="inlineStr">
        <is>
          <t>N</t>
        </is>
      </c>
      <c r="J637" s="92">
        <f>IF(K637="","N","Y")</f>
        <v/>
      </c>
      <c r="K637" s="94">
        <f>_xlfn.TEXTJOIN("; ",TRUE,IF(P637="52-wk low","52-wk low",""),IF(AND(AD637&gt;=Settings!$B$12,M637&lt;0),"Distribution",""),IF(AND(AJ637="Y",M637&lt;0,AK637&lt;-Settings!$B$13),"Long unwinding",""),IF(AND(AJ637="Y",M637&lt;0,AK637&gt;Settings!$B$13),"Short buildup",""))</f>
        <v/>
      </c>
      <c r="L637" s="95" t="n">
        <v>345.6</v>
      </c>
      <c r="M637" s="96" t="n">
        <v>-3.72</v>
      </c>
      <c r="N637" s="93" t="n">
        <v>2285</v>
      </c>
      <c r="O637" s="91" t="inlineStr">
        <is>
          <t>None</t>
        </is>
      </c>
      <c r="P637" s="91" t="inlineStr">
        <is>
          <t>None</t>
        </is>
      </c>
      <c r="Q637" s="97" t="n">
        <v>15.72</v>
      </c>
      <c r="R637" s="96" t="n">
        <v>32.05</v>
      </c>
      <c r="S637" s="96" t="n">
        <v>0.5</v>
      </c>
      <c r="T637" s="96" t="n">
        <v>0.78</v>
      </c>
      <c r="U637" s="96" t="n">
        <v>1.17</v>
      </c>
      <c r="V637" s="103" t="n">
        <v>2.39</v>
      </c>
      <c r="W637" s="102" t="n">
        <v>7</v>
      </c>
      <c r="X637" s="93" t="n"/>
      <c r="Y637" s="91" t="inlineStr">
        <is>
          <t>None</t>
        </is>
      </c>
      <c r="Z637" s="99" t="n">
        <v>27.05</v>
      </c>
      <c r="AA637" s="96" t="n">
        <v>0.7</v>
      </c>
      <c r="AB637" s="96" t="n">
        <v>0.61</v>
      </c>
      <c r="AC637" s="96" t="n">
        <v>0.59</v>
      </c>
      <c r="AD637" s="96" t="n">
        <v>0.73</v>
      </c>
      <c r="AE637" s="96" t="n">
        <v>0.98</v>
      </c>
      <c r="AF637" s="103" t="n">
        <v>0.6899999999999999</v>
      </c>
      <c r="AG637" s="91" t="inlineStr">
        <is>
          <t>Churn</t>
        </is>
      </c>
      <c r="AH637" s="100" t="n">
        <v>0</v>
      </c>
      <c r="AI637" s="101" t="n">
        <v>0</v>
      </c>
      <c r="AJ637" s="92" t="inlineStr">
        <is>
          <t>N</t>
        </is>
      </c>
      <c r="AK637" s="96" t="n"/>
      <c r="AL637" s="91" t="inlineStr">
        <is>
          <t>n/a</t>
        </is>
      </c>
      <c r="AM637" s="93" t="n"/>
      <c r="AN637" s="92" t="inlineStr">
        <is>
          <t>None</t>
        </is>
      </c>
      <c r="AO637" s="102" t="n">
        <v>0</v>
      </c>
      <c r="AP637" s="103" t="n">
        <v>0.64</v>
      </c>
      <c r="AQ637" s="102" t="n">
        <v>26</v>
      </c>
      <c r="AR637" s="91" t="inlineStr">
        <is>
          <t>N</t>
        </is>
      </c>
      <c r="AS637" s="104" t="n">
        <v>3.38</v>
      </c>
      <c r="AT637" s="92">
        <f>IF(AND(P637="52-wk high",T637&gt;=Settings!$B$7),"Y","N")</f>
        <v/>
      </c>
      <c r="AU637" s="91">
        <f>IF(AND(AD637&gt;=Settings!$B$8,M637&gt;0),"Y","N")</f>
        <v/>
      </c>
      <c r="AV637" s="91">
        <f>IF(OR(AH637&gt;Settings!$B$9,AI637&gt;Settings!$B$9),"Y","N")</f>
        <v/>
      </c>
      <c r="AW637" s="91">
        <f>IF(AJ637&lt;&gt;"Y","n/a",IF(AND(M637&gt;0,AK637&gt;Settings!$B$10),"Y","N"))</f>
        <v/>
      </c>
      <c r="AX637" s="91">
        <f>IF(AO637&gt;=Settings!$B$11,"Y","N")</f>
        <v/>
      </c>
      <c r="AY637" s="99">
        <f>(AT637="Y")+(AU637="Y")+(AV637="Y")+(AW637="Y")+(AX637="Y")</f>
        <v/>
      </c>
      <c r="AZ637" s="94">
        <f>IF(AY637=0,"None",_xlfn.TEXTJOIN(", ",TRUE(),IF(AT637="Y","Breakout",""),IF(AU637="Y","Accumulation",""),IF(AV637="Y","Institutional buying",""),IF(AW637="Y","Long buildup",""),IF(AX637="Y","Momentum leader","")))</f>
        <v/>
      </c>
      <c r="BA637" s="94">
        <f>IF(BW637="","","Passes "&amp;AY637&amp;" of 5 buy-side scans"&amp;IF(G637="Y","; RED FLAG: filter out using Red flag column",""))</f>
        <v/>
      </c>
      <c r="BB637" s="91" t="inlineStr">
        <is>
          <t>None</t>
        </is>
      </c>
      <c r="BC637" s="92" t="inlineStr">
        <is>
          <t>N</t>
        </is>
      </c>
      <c r="BD637" s="94" t="n"/>
      <c r="BE637" s="94" t="n"/>
      <c r="BF637" s="92">
        <f>IF(R637*100000&gt;=Settings!$B$5,"Y","N")</f>
        <v/>
      </c>
      <c r="BG637" s="91">
        <f>IF(F637&gt;Settings!$B$6,"Y","N")</f>
        <v/>
      </c>
      <c r="BH637" s="97" t="n">
        <v>-36.27</v>
      </c>
      <c r="BI637" s="96" t="n">
        <v>3.72</v>
      </c>
      <c r="BJ637" s="96" t="n">
        <v>12.28</v>
      </c>
      <c r="BK637" s="96" t="n">
        <v>-12.9</v>
      </c>
      <c r="BL637" s="96" t="n">
        <v>-10.86</v>
      </c>
      <c r="BM637" s="96" t="n">
        <v>-22.47</v>
      </c>
      <c r="BN637" s="97" t="n">
        <v>4.99</v>
      </c>
      <c r="BO637" s="96" t="n">
        <v>2.51</v>
      </c>
      <c r="BP637" s="96" t="n">
        <v>-3.98</v>
      </c>
      <c r="BQ637" s="96" t="n">
        <v>-10.81</v>
      </c>
      <c r="BR637" s="91" t="inlineStr">
        <is>
          <t>Mixed</t>
        </is>
      </c>
      <c r="BS637" s="91" t="inlineStr">
        <is>
          <t>None</t>
        </is>
      </c>
      <c r="BT637" s="96" t="n">
        <v>58.1</v>
      </c>
      <c r="BU637" s="91" t="inlineStr">
        <is>
          <t>N</t>
        </is>
      </c>
      <c r="BV637" s="99">
        <f>IF(OR(BF637&lt;&gt;"Y",BG637&lt;&gt;"Y"),"",(AND(ISNUMBER(BQ637),BQ637&gt;0))+(BR637="Stacked up")+(AND(ISNUMBER(BH637),BH637&gt;=-Settings!$B$17))+(AND(ISNUMBER(BK637),ISNUMBER(BM637),BK637&gt;0,BM637&gt;0))+(AND(ISNUMBER(AQ637),AQ637&gt;=Settings!$B$18))+(AND(ISNUMBER(BT637),BT637&gt;=Settings!$B$19,BT637&lt;=Settings!$B$20))+(AND(ISNUMBER(AS637),AS637&gt;0))+(AND(ISNUMBER(T637),ISNUMBER(M637),T637&gt;=Settings!$B$21,M637&gt;0))+(AND(ISNUMBER(AD637),ISNUMBER(M637),AD637&gt;=Settings!$B$22,M637&gt;0))+(AY637&gt;=1))</f>
        <v/>
      </c>
      <c r="BW637" s="91">
        <f>IF(OR(AY637=0,BF637&lt;&gt;"Y",BG637&lt;&gt;"Y"),"",1+SUMPRODUCT(($A$6:$A$2604=A637)*($AY$6:$AY$2604&gt;0)*($BF$6:$BF$2604="Y")*($BG$6:$BG$2604="Y")*(($AY$6:$AY$2604&gt;AY637)+($AY$6:$AY$2604=AY637)*($AD$6:$AD$2604&gt;AD637))))</f>
        <v/>
      </c>
    </row>
    <row r="638" ht="23.85" customHeight="1" s="55">
      <c r="A638" s="90" t="n">
        <v>46296</v>
      </c>
      <c r="B638" s="91" t="inlineStr">
        <is>
          <t>SAFARI</t>
        </is>
      </c>
      <c r="C638" s="91" t="inlineStr">
        <is>
          <t>INE429E01023</t>
        </is>
      </c>
      <c r="D638" s="91" t="inlineStr">
        <is>
          <t>Consumer Durables</t>
        </is>
      </c>
      <c r="E638" s="91" t="inlineStr">
        <is>
          <t>Microcap 250</t>
        </is>
      </c>
      <c r="F638" s="93" t="n">
        <v>6756</v>
      </c>
      <c r="G638" s="92" t="inlineStr">
        <is>
          <t>N</t>
        </is>
      </c>
      <c r="H638" s="94" t="n"/>
      <c r="I638" s="91" t="inlineStr">
        <is>
          <t>N</t>
        </is>
      </c>
      <c r="J638" s="92">
        <f>IF(K638="","N","Y")</f>
        <v/>
      </c>
      <c r="K638" s="94">
        <f>_xlfn.TEXTJOIN("; ",TRUE,IF(P638="52-wk low","52-wk low",""),IF(AND(AD638&gt;=Settings!$B$12,M638&lt;0),"Distribution",""),IF(AND(AJ638="Y",M638&lt;0,AK638&lt;-Settings!$B$13),"Long unwinding",""),IF(AND(AJ638="Y",M638&lt;0,AK638&gt;Settings!$B$13),"Short buildup",""))</f>
        <v/>
      </c>
      <c r="L638" s="95" t="n">
        <v>1378.8</v>
      </c>
      <c r="M638" s="96" t="n">
        <v>-3.55</v>
      </c>
      <c r="N638" s="93" t="n">
        <v>2242</v>
      </c>
      <c r="O638" s="91" t="inlineStr">
        <is>
          <t>None</t>
        </is>
      </c>
      <c r="P638" s="91" t="inlineStr">
        <is>
          <t>None</t>
        </is>
      </c>
      <c r="Q638" s="97" t="n">
        <v>0.29</v>
      </c>
      <c r="R638" s="96" t="n">
        <v>0.4</v>
      </c>
      <c r="S638" s="96" t="n">
        <v>0.73</v>
      </c>
      <c r="T638" s="96" t="n">
        <v>0.76</v>
      </c>
      <c r="U638" s="96" t="n">
        <v>0.44</v>
      </c>
      <c r="V638" s="103" t="n">
        <v>0.61</v>
      </c>
      <c r="W638" s="102" t="n">
        <v>2</v>
      </c>
      <c r="X638" s="93" t="n"/>
      <c r="Y638" s="91" t="inlineStr">
        <is>
          <t>None</t>
        </is>
      </c>
      <c r="Z638" s="99" t="n">
        <v>35.31</v>
      </c>
      <c r="AA638" s="96" t="n">
        <v>0.64</v>
      </c>
      <c r="AB638" s="96" t="n">
        <v>0.63</v>
      </c>
      <c r="AC638" s="96" t="n">
        <v>0.49</v>
      </c>
      <c r="AD638" s="96" t="n">
        <v>0.48</v>
      </c>
      <c r="AE638" s="96" t="n">
        <v>0.34</v>
      </c>
      <c r="AF638" s="103" t="n">
        <v>1.13</v>
      </c>
      <c r="AG638" s="91" t="inlineStr">
        <is>
          <t>Normal</t>
        </is>
      </c>
      <c r="AH638" s="100" t="n">
        <v>0</v>
      </c>
      <c r="AI638" s="101" t="n">
        <v>0</v>
      </c>
      <c r="AJ638" s="92" t="inlineStr">
        <is>
          <t>N</t>
        </is>
      </c>
      <c r="AK638" s="96" t="n"/>
      <c r="AL638" s="91" t="inlineStr">
        <is>
          <t>n/a</t>
        </is>
      </c>
      <c r="AM638" s="93" t="n"/>
      <c r="AN638" s="92" t="inlineStr">
        <is>
          <t>None</t>
        </is>
      </c>
      <c r="AO638" s="102" t="n">
        <v>0</v>
      </c>
      <c r="AP638" s="103" t="n">
        <v>0.55</v>
      </c>
      <c r="AQ638" s="102" t="n">
        <v>10</v>
      </c>
      <c r="AR638" s="91" t="inlineStr">
        <is>
          <t>N</t>
        </is>
      </c>
      <c r="AS638" s="104" t="n">
        <v>0.75</v>
      </c>
      <c r="AT638" s="92">
        <f>IF(AND(P638="52-wk high",T638&gt;=Settings!$B$7),"Y","N")</f>
        <v/>
      </c>
      <c r="AU638" s="91">
        <f>IF(AND(AD638&gt;=Settings!$B$8,M638&gt;0),"Y","N")</f>
        <v/>
      </c>
      <c r="AV638" s="91">
        <f>IF(OR(AH638&gt;Settings!$B$9,AI638&gt;Settings!$B$9),"Y","N")</f>
        <v/>
      </c>
      <c r="AW638" s="91">
        <f>IF(AJ638&lt;&gt;"Y","n/a",IF(AND(M638&gt;0,AK638&gt;Settings!$B$10),"Y","N"))</f>
        <v/>
      </c>
      <c r="AX638" s="91">
        <f>IF(AO638&gt;=Settings!$B$11,"Y","N")</f>
        <v/>
      </c>
      <c r="AY638" s="99">
        <f>(AT638="Y")+(AU638="Y")+(AV638="Y")+(AW638="Y")+(AX638="Y")</f>
        <v/>
      </c>
      <c r="AZ638" s="94">
        <f>IF(AY638=0,"None",_xlfn.TEXTJOIN(", ",TRUE(),IF(AT638="Y","Breakout",""),IF(AU638="Y","Accumulation",""),IF(AV638="Y","Institutional buying",""),IF(AW638="Y","Long buildup",""),IF(AX638="Y","Momentum leader","")))</f>
        <v/>
      </c>
      <c r="BA638" s="94">
        <f>IF(BW638="","","Passes "&amp;AY638&amp;" of 5 buy-side scans"&amp;IF(G638="Y","; RED FLAG: filter out using Red flag column",""))</f>
        <v/>
      </c>
      <c r="BB638" s="91" t="inlineStr">
        <is>
          <t>None</t>
        </is>
      </c>
      <c r="BC638" s="92" t="inlineStr">
        <is>
          <t>N</t>
        </is>
      </c>
      <c r="BD638" s="94" t="n"/>
      <c r="BE638" s="94" t="n"/>
      <c r="BF638" s="92">
        <f>IF(R638*100000&gt;=Settings!$B$5,"Y","N")</f>
        <v/>
      </c>
      <c r="BG638" s="91">
        <f>IF(F638&gt;Settings!$B$6,"Y","N")</f>
        <v/>
      </c>
      <c r="BH638" s="97" t="n">
        <v>-45</v>
      </c>
      <c r="BI638" s="96" t="n">
        <v>-6.91</v>
      </c>
      <c r="BJ638" s="96" t="n">
        <v>-9.94</v>
      </c>
      <c r="BK638" s="96" t="n">
        <v>-14.87</v>
      </c>
      <c r="BL638" s="96" t="n">
        <v>-9.470000000000001</v>
      </c>
      <c r="BM638" s="96" t="n">
        <v>-36.84</v>
      </c>
      <c r="BN638" s="97" t="n">
        <v>-6.64</v>
      </c>
      <c r="BO638" s="96" t="n">
        <v>-8.65</v>
      </c>
      <c r="BP638" s="96" t="n">
        <v>-11.47</v>
      </c>
      <c r="BQ638" s="96" t="n">
        <v>-17.88</v>
      </c>
      <c r="BR638" s="91" t="inlineStr">
        <is>
          <t>Stacked down</t>
        </is>
      </c>
      <c r="BS638" s="91" t="inlineStr">
        <is>
          <t>None</t>
        </is>
      </c>
      <c r="BT638" s="96" t="n">
        <v>16.3</v>
      </c>
      <c r="BU638" s="91" t="inlineStr">
        <is>
          <t>N</t>
        </is>
      </c>
      <c r="BV638" s="99">
        <f>IF(OR(BF638&lt;&gt;"Y",BG638&lt;&gt;"Y"),"",(AND(ISNUMBER(BQ638),BQ638&gt;0))+(BR638="Stacked up")+(AND(ISNUMBER(BH638),BH638&gt;=-Settings!$B$17))+(AND(ISNUMBER(BK638),ISNUMBER(BM638),BK638&gt;0,BM638&gt;0))+(AND(ISNUMBER(AQ638),AQ638&gt;=Settings!$B$18))+(AND(ISNUMBER(BT638),BT638&gt;=Settings!$B$19,BT638&lt;=Settings!$B$20))+(AND(ISNUMBER(AS638),AS638&gt;0))+(AND(ISNUMBER(T638),ISNUMBER(M638),T638&gt;=Settings!$B$21,M638&gt;0))+(AND(ISNUMBER(AD638),ISNUMBER(M638),AD638&gt;=Settings!$B$22,M638&gt;0))+(AY638&gt;=1))</f>
        <v/>
      </c>
      <c r="BW638" s="91">
        <f>IF(OR(AY638=0,BF638&lt;&gt;"Y",BG638&lt;&gt;"Y"),"",1+SUMPRODUCT(($A$6:$A$2604=A638)*($AY$6:$AY$2604&gt;0)*($BF$6:$BF$2604="Y")*($BG$6:$BG$2604="Y")*(($AY$6:$AY$2604&gt;AY638)+($AY$6:$AY$2604=AY638)*($AD$6:$AD$2604&gt;AD638))))</f>
        <v/>
      </c>
    </row>
    <row r="639" ht="23.85" customHeight="1" s="55">
      <c r="A639" s="90" t="n">
        <v>46296</v>
      </c>
      <c r="B639" s="91" t="inlineStr">
        <is>
          <t>SAPPHIRE</t>
        </is>
      </c>
      <c r="C639" s="91" t="inlineStr">
        <is>
          <t>INE806T01020</t>
        </is>
      </c>
      <c r="D639" s="91" t="inlineStr">
        <is>
          <t>Consumer Services</t>
        </is>
      </c>
      <c r="E639" s="91" t="inlineStr">
        <is>
          <t>Microcap 250</t>
        </is>
      </c>
      <c r="F639" s="93" t="n">
        <v>6743</v>
      </c>
      <c r="G639" s="92" t="inlineStr">
        <is>
          <t>N</t>
        </is>
      </c>
      <c r="H639" s="94" t="n"/>
      <c r="I639" s="91" t="inlineStr">
        <is>
          <t>N</t>
        </is>
      </c>
      <c r="J639" s="92">
        <f>IF(K639="","N","Y")</f>
        <v/>
      </c>
      <c r="K639" s="94">
        <f>_xlfn.TEXTJOIN("; ",TRUE,IF(P639="52-wk low","52-wk low",""),IF(AND(AD639&gt;=Settings!$B$12,M639&lt;0),"Distribution",""),IF(AND(AJ639="Y",M639&lt;0,AK639&lt;-Settings!$B$13),"Long unwinding",""),IF(AND(AJ639="Y",M639&lt;0,AK639&gt;Settings!$B$13),"Short buildup",""))</f>
        <v/>
      </c>
      <c r="L639" s="95" t="n">
        <v>209.82</v>
      </c>
      <c r="M639" s="96" t="n">
        <v>-1.07</v>
      </c>
      <c r="N639" s="93" t="n">
        <v>1081</v>
      </c>
      <c r="O639" s="91" t="inlineStr">
        <is>
          <t>None</t>
        </is>
      </c>
      <c r="P639" s="91" t="inlineStr">
        <is>
          <t>None</t>
        </is>
      </c>
      <c r="Q639" s="97" t="n">
        <v>5.47</v>
      </c>
      <c r="R639" s="96" t="n">
        <v>8.65</v>
      </c>
      <c r="S639" s="96" t="n">
        <v>0.63</v>
      </c>
      <c r="T639" s="96" t="n">
        <v>0.25</v>
      </c>
      <c r="U639" s="96" t="n">
        <v>0.33</v>
      </c>
      <c r="V639" s="103" t="n">
        <v>0.52</v>
      </c>
      <c r="W639" s="102" t="n">
        <v>2</v>
      </c>
      <c r="X639" s="93" t="n"/>
      <c r="Y639" s="91" t="inlineStr">
        <is>
          <t>None</t>
        </is>
      </c>
      <c r="Z639" s="99" t="n">
        <v>43.89</v>
      </c>
      <c r="AA639" s="96" t="n">
        <v>1</v>
      </c>
      <c r="AB639" s="96" t="n">
        <v>1.07</v>
      </c>
      <c r="AC639" s="96" t="n">
        <v>0.6</v>
      </c>
      <c r="AD639" s="96" t="n">
        <v>0.3</v>
      </c>
      <c r="AE639" s="96" t="n">
        <v>0.35</v>
      </c>
      <c r="AF639" s="103" t="n">
        <v>1.13</v>
      </c>
      <c r="AG639" s="91" t="inlineStr">
        <is>
          <t>Normal</t>
        </is>
      </c>
      <c r="AH639" s="100" t="n">
        <v>0</v>
      </c>
      <c r="AI639" s="101" t="n">
        <v>0</v>
      </c>
      <c r="AJ639" s="92" t="inlineStr">
        <is>
          <t>N</t>
        </is>
      </c>
      <c r="AK639" s="96" t="n"/>
      <c r="AL639" s="91" t="inlineStr">
        <is>
          <t>n/a</t>
        </is>
      </c>
      <c r="AM639" s="93" t="n"/>
      <c r="AN639" s="92" t="inlineStr">
        <is>
          <t>None</t>
        </is>
      </c>
      <c r="AO639" s="102" t="n">
        <v>0</v>
      </c>
      <c r="AP639" s="103" t="n">
        <v>0.91</v>
      </c>
      <c r="AQ639" s="102" t="n">
        <v>57</v>
      </c>
      <c r="AR639" s="91" t="inlineStr">
        <is>
          <t>N</t>
        </is>
      </c>
      <c r="AS639" s="104" t="n">
        <v>2.34</v>
      </c>
      <c r="AT639" s="92">
        <f>IF(AND(P639="52-wk high",T639&gt;=Settings!$B$7),"Y","N")</f>
        <v/>
      </c>
      <c r="AU639" s="91">
        <f>IF(AND(AD639&gt;=Settings!$B$8,M639&gt;0),"Y","N")</f>
        <v/>
      </c>
      <c r="AV639" s="91">
        <f>IF(OR(AH639&gt;Settings!$B$9,AI639&gt;Settings!$B$9),"Y","N")</f>
        <v/>
      </c>
      <c r="AW639" s="91">
        <f>IF(AJ639&lt;&gt;"Y","n/a",IF(AND(M639&gt;0,AK639&gt;Settings!$B$10),"Y","N"))</f>
        <v/>
      </c>
      <c r="AX639" s="91">
        <f>IF(AO639&gt;=Settings!$B$11,"Y","N")</f>
        <v/>
      </c>
      <c r="AY639" s="99">
        <f>(AT639="Y")+(AU639="Y")+(AV639="Y")+(AW639="Y")+(AX639="Y")</f>
        <v/>
      </c>
      <c r="AZ639" s="94">
        <f>IF(AY639=0,"None",_xlfn.TEXTJOIN(", ",TRUE(),IF(AT639="Y","Breakout",""),IF(AU639="Y","Accumulation",""),IF(AV639="Y","Institutional buying",""),IF(AW639="Y","Long buildup",""),IF(AX639="Y","Momentum leader","")))</f>
        <v/>
      </c>
      <c r="BA639" s="94">
        <f>IF(BW639="","","Passes "&amp;AY639&amp;" of 5 buy-side scans"&amp;IF(G639="Y","; RED FLAG: filter out using Red flag column",""))</f>
        <v/>
      </c>
      <c r="BB639" s="91" t="inlineStr">
        <is>
          <t>None</t>
        </is>
      </c>
      <c r="BC639" s="92" t="inlineStr">
        <is>
          <t>Y</t>
        </is>
      </c>
      <c r="BD639" s="94" t="inlineStr">
        <is>
          <t>EPS zero</t>
        </is>
      </c>
      <c r="BE639" s="94" t="n"/>
      <c r="BF639" s="92">
        <f>IF(R639*100000&gt;=Settings!$B$5,"Y","N")</f>
        <v/>
      </c>
      <c r="BG639" s="91">
        <f>IF(F639&gt;Settings!$B$6,"Y","N")</f>
        <v/>
      </c>
      <c r="BH639" s="97" t="n">
        <v>-32.43</v>
      </c>
      <c r="BI639" s="96" t="n">
        <v>-7.04</v>
      </c>
      <c r="BJ639" s="96" t="n">
        <v>-8.76</v>
      </c>
      <c r="BK639" s="96" t="n">
        <v>13.93</v>
      </c>
      <c r="BL639" s="96" t="n">
        <v>35.07</v>
      </c>
      <c r="BM639" s="96" t="n">
        <v>-29.21</v>
      </c>
      <c r="BN639" s="97" t="n">
        <v>-6.07</v>
      </c>
      <c r="BO639" s="96" t="n">
        <v>-4.12</v>
      </c>
      <c r="BP639" s="96" t="n">
        <v>-0.4</v>
      </c>
      <c r="BQ639" s="96" t="n">
        <v>-2.59</v>
      </c>
      <c r="BR639" s="91" t="inlineStr">
        <is>
          <t>Mixed</t>
        </is>
      </c>
      <c r="BS639" s="91" t="inlineStr">
        <is>
          <t>None</t>
        </is>
      </c>
      <c r="BT639" s="96" t="n">
        <v>28.5</v>
      </c>
      <c r="BU639" s="91" t="inlineStr">
        <is>
          <t>N</t>
        </is>
      </c>
      <c r="BV639" s="99">
        <f>IF(OR(BF639&lt;&gt;"Y",BG639&lt;&gt;"Y"),"",(AND(ISNUMBER(BQ639),BQ639&gt;0))+(BR639="Stacked up")+(AND(ISNUMBER(BH639),BH639&gt;=-Settings!$B$17))+(AND(ISNUMBER(BK639),ISNUMBER(BM639),BK639&gt;0,BM639&gt;0))+(AND(ISNUMBER(AQ639),AQ639&gt;=Settings!$B$18))+(AND(ISNUMBER(BT639),BT639&gt;=Settings!$B$19,BT639&lt;=Settings!$B$20))+(AND(ISNUMBER(AS639),AS639&gt;0))+(AND(ISNUMBER(T639),ISNUMBER(M639),T639&gt;=Settings!$B$21,M639&gt;0))+(AND(ISNUMBER(AD639),ISNUMBER(M639),AD639&gt;=Settings!$B$22,M639&gt;0))+(AY639&gt;=1))</f>
        <v/>
      </c>
      <c r="BW639" s="91">
        <f>IF(OR(AY639=0,BF639&lt;&gt;"Y",BG639&lt;&gt;"Y"),"",1+SUMPRODUCT(($A$6:$A$2604=A639)*($AY$6:$AY$2604&gt;0)*($BF$6:$BF$2604="Y")*($BG$6:$BG$2604="Y")*(($AY$6:$AY$2604&gt;AY639)+($AY$6:$AY$2604=AY639)*($AD$6:$AD$2604&gt;AD639))))</f>
        <v/>
      </c>
    </row>
    <row r="640" ht="23.85" customHeight="1" s="55">
      <c r="A640" s="90" t="n">
        <v>46296</v>
      </c>
      <c r="B640" s="91" t="inlineStr">
        <is>
          <t>SFL</t>
        </is>
      </c>
      <c r="C640" s="91" t="inlineStr">
        <is>
          <t>INE916U01025</t>
        </is>
      </c>
      <c r="D640" s="91" t="inlineStr">
        <is>
          <t>Consumer Durables</t>
        </is>
      </c>
      <c r="E640" s="91" t="inlineStr">
        <is>
          <t>Microcap 250</t>
        </is>
      </c>
      <c r="F640" s="93" t="n">
        <v>6734</v>
      </c>
      <c r="G640" s="92" t="inlineStr">
        <is>
          <t>N</t>
        </is>
      </c>
      <c r="H640" s="94" t="n"/>
      <c r="I640" s="91" t="inlineStr">
        <is>
          <t>N</t>
        </is>
      </c>
      <c r="J640" s="92">
        <f>IF(K640="","N","Y")</f>
        <v/>
      </c>
      <c r="K640" s="94">
        <f>_xlfn.TEXTJOIN("; ",TRUE,IF(P640="52-wk low","52-wk low",""),IF(AND(AD640&gt;=Settings!$B$12,M640&lt;0),"Distribution",""),IF(AND(AJ640="Y",M640&lt;0,AK640&lt;-Settings!$B$13),"Long unwinding",""),IF(AND(AJ640="Y",M640&lt;0,AK640&gt;Settings!$B$13),"Short buildup",""))</f>
        <v/>
      </c>
      <c r="L640" s="95" t="n">
        <v>616.65</v>
      </c>
      <c r="M640" s="96" t="n">
        <v>-2.75</v>
      </c>
      <c r="N640" s="93" t="n">
        <v>1995</v>
      </c>
      <c r="O640" s="91" t="inlineStr">
        <is>
          <t>None</t>
        </is>
      </c>
      <c r="P640" s="91" t="inlineStr">
        <is>
          <t>None</t>
        </is>
      </c>
      <c r="Q640" s="97" t="n">
        <v>1.98</v>
      </c>
      <c r="R640" s="96" t="n">
        <v>3</v>
      </c>
      <c r="S640" s="96" t="n">
        <v>0.66</v>
      </c>
      <c r="T640" s="96" t="n">
        <v>0.72</v>
      </c>
      <c r="U640" s="96" t="n">
        <v>0.55</v>
      </c>
      <c r="V640" s="103" t="n">
        <v>0.83</v>
      </c>
      <c r="W640" s="102" t="n">
        <v>3</v>
      </c>
      <c r="X640" s="93" t="n"/>
      <c r="Y640" s="91" t="inlineStr">
        <is>
          <t>None</t>
        </is>
      </c>
      <c r="Z640" s="99" t="n">
        <v>52.26</v>
      </c>
      <c r="AA640" s="96" t="n">
        <v>1.14</v>
      </c>
      <c r="AB640" s="96" t="n">
        <v>1.12</v>
      </c>
      <c r="AC640" s="96" t="n">
        <v>1.13</v>
      </c>
      <c r="AD640" s="96" t="n">
        <v>1.03</v>
      </c>
      <c r="AE640" s="96" t="n">
        <v>0.79</v>
      </c>
      <c r="AF640" s="103" t="n">
        <v>0.84</v>
      </c>
      <c r="AG640" s="91" t="inlineStr">
        <is>
          <t>Normal</t>
        </is>
      </c>
      <c r="AH640" s="100" t="n">
        <v>0</v>
      </c>
      <c r="AI640" s="101" t="n">
        <v>0</v>
      </c>
      <c r="AJ640" s="92" t="inlineStr">
        <is>
          <t>N</t>
        </is>
      </c>
      <c r="AK640" s="96" t="n"/>
      <c r="AL640" s="91" t="inlineStr">
        <is>
          <t>n/a</t>
        </is>
      </c>
      <c r="AM640" s="93" t="n"/>
      <c r="AN640" s="92" t="inlineStr">
        <is>
          <t>None</t>
        </is>
      </c>
      <c r="AO640" s="102" t="n">
        <v>0</v>
      </c>
      <c r="AP640" s="103" t="n">
        <v>1.05</v>
      </c>
      <c r="AQ640" s="102" t="n">
        <v>65</v>
      </c>
      <c r="AR640" s="91" t="inlineStr">
        <is>
          <t>N</t>
        </is>
      </c>
      <c r="AS640" s="104" t="n">
        <v>0.75</v>
      </c>
      <c r="AT640" s="92">
        <f>IF(AND(P640="52-wk high",T640&gt;=Settings!$B$7),"Y","N")</f>
        <v/>
      </c>
      <c r="AU640" s="91">
        <f>IF(AND(AD640&gt;=Settings!$B$8,M640&gt;0),"Y","N")</f>
        <v/>
      </c>
      <c r="AV640" s="91">
        <f>IF(OR(AH640&gt;Settings!$B$9,AI640&gt;Settings!$B$9),"Y","N")</f>
        <v/>
      </c>
      <c r="AW640" s="91">
        <f>IF(AJ640&lt;&gt;"Y","n/a",IF(AND(M640&gt;0,AK640&gt;Settings!$B$10),"Y","N"))</f>
        <v/>
      </c>
      <c r="AX640" s="91">
        <f>IF(AO640&gt;=Settings!$B$11,"Y","N")</f>
        <v/>
      </c>
      <c r="AY640" s="99">
        <f>(AT640="Y")+(AU640="Y")+(AV640="Y")+(AW640="Y")+(AX640="Y")</f>
        <v/>
      </c>
      <c r="AZ640" s="94">
        <f>IF(AY640=0,"None",_xlfn.TEXTJOIN(", ",TRUE(),IF(AT640="Y","Breakout",""),IF(AU640="Y","Accumulation",""),IF(AV640="Y","Institutional buying",""),IF(AW640="Y","Long buildup",""),IF(AX640="Y","Momentum leader","")))</f>
        <v/>
      </c>
      <c r="BA640" s="94">
        <f>IF(BW640="","","Passes "&amp;AY640&amp;" of 5 buy-side scans"&amp;IF(G640="Y","; RED FLAG: filter out using Red flag column",""))</f>
        <v/>
      </c>
      <c r="BB640" s="91" t="inlineStr">
        <is>
          <t>None</t>
        </is>
      </c>
      <c r="BC640" s="92" t="inlineStr">
        <is>
          <t>N</t>
        </is>
      </c>
      <c r="BD640" s="94" t="n"/>
      <c r="BE640" s="94" t="n"/>
      <c r="BF640" s="92">
        <f>IF(R640*100000&gt;=Settings!$B$5,"Y","N")</f>
        <v/>
      </c>
      <c r="BG640" s="91">
        <f>IF(F640&gt;Settings!$B$6,"Y","N")</f>
        <v/>
      </c>
      <c r="BH640" s="97" t="n">
        <v>-25.92</v>
      </c>
      <c r="BI640" s="96" t="n">
        <v>-4.01</v>
      </c>
      <c r="BJ640" s="96" t="n">
        <v>-4.36</v>
      </c>
      <c r="BK640" s="96" t="n">
        <v>-16.32</v>
      </c>
      <c r="BL640" s="96" t="n">
        <v>26.92</v>
      </c>
      <c r="BM640" s="96" t="n">
        <v>-8.07</v>
      </c>
      <c r="BN640" s="97" t="n">
        <v>-4.92</v>
      </c>
      <c r="BO640" s="96" t="n">
        <v>-7.67</v>
      </c>
      <c r="BP640" s="96" t="n">
        <v>-7.19</v>
      </c>
      <c r="BQ640" s="96" t="n">
        <v>-5.2</v>
      </c>
      <c r="BR640" s="91" t="inlineStr">
        <is>
          <t>Mixed</t>
        </is>
      </c>
      <c r="BS640" s="91" t="inlineStr">
        <is>
          <t>None</t>
        </is>
      </c>
      <c r="BT640" s="96" t="n">
        <v>27.9</v>
      </c>
      <c r="BU640" s="91" t="inlineStr">
        <is>
          <t>N</t>
        </is>
      </c>
      <c r="BV640" s="99">
        <f>IF(OR(BF640&lt;&gt;"Y",BG640&lt;&gt;"Y"),"",(AND(ISNUMBER(BQ640),BQ640&gt;0))+(BR640="Stacked up")+(AND(ISNUMBER(BH640),BH640&gt;=-Settings!$B$17))+(AND(ISNUMBER(BK640),ISNUMBER(BM640),BK640&gt;0,BM640&gt;0))+(AND(ISNUMBER(AQ640),AQ640&gt;=Settings!$B$18))+(AND(ISNUMBER(BT640),BT640&gt;=Settings!$B$19,BT640&lt;=Settings!$B$20))+(AND(ISNUMBER(AS640),AS640&gt;0))+(AND(ISNUMBER(T640),ISNUMBER(M640),T640&gt;=Settings!$B$21,M640&gt;0))+(AND(ISNUMBER(AD640),ISNUMBER(M640),AD640&gt;=Settings!$B$22,M640&gt;0))+(AY640&gt;=1))</f>
        <v/>
      </c>
      <c r="BW640" s="91">
        <f>IF(OR(AY640=0,BF640&lt;&gt;"Y",BG640&lt;&gt;"Y"),"",1+SUMPRODUCT(($A$6:$A$2604=A640)*($AY$6:$AY$2604&gt;0)*($BF$6:$BF$2604="Y")*($BG$6:$BG$2604="Y")*(($AY$6:$AY$2604&gt;AY640)+($AY$6:$AY$2604=AY640)*($AD$6:$AD$2604&gt;AD640))))</f>
        <v/>
      </c>
    </row>
    <row r="641" ht="23.85" customHeight="1" s="55">
      <c r="A641" s="90" t="n">
        <v>46296</v>
      </c>
      <c r="B641" s="91" t="inlineStr">
        <is>
          <t>JYOTHYLAB</t>
        </is>
      </c>
      <c r="C641" s="91" t="inlineStr">
        <is>
          <t>INE668F01031</t>
        </is>
      </c>
      <c r="D641" s="91" t="inlineStr">
        <is>
          <t>Fast Moving Consumer Goods</t>
        </is>
      </c>
      <c r="E641" s="91" t="inlineStr">
        <is>
          <t>Microcap 250</t>
        </is>
      </c>
      <c r="F641" s="93" t="n">
        <v>6717</v>
      </c>
      <c r="G641" s="92" t="inlineStr">
        <is>
          <t>N</t>
        </is>
      </c>
      <c r="H641" s="94" t="n"/>
      <c r="I641" s="91" t="inlineStr">
        <is>
          <t>N</t>
        </is>
      </c>
      <c r="J641" s="92">
        <f>IF(K641="","N","Y")</f>
        <v/>
      </c>
      <c r="K641" s="94">
        <f>_xlfn.TEXTJOIN("; ",TRUE,IF(P641="52-wk low","52-wk low",""),IF(AND(AD641&gt;=Settings!$B$12,M641&lt;0),"Distribution",""),IF(AND(AJ641="Y",M641&lt;0,AK641&lt;-Settings!$B$13),"Long unwinding",""),IF(AND(AJ641="Y",M641&lt;0,AK641&gt;Settings!$B$13),"Short buildup",""))</f>
        <v/>
      </c>
      <c r="L641" s="95" t="n">
        <v>182.91</v>
      </c>
      <c r="M641" s="96" t="n">
        <v>-2.03</v>
      </c>
      <c r="N641" s="93" t="n">
        <v>1669</v>
      </c>
      <c r="O641" s="91" t="inlineStr">
        <is>
          <t>None</t>
        </is>
      </c>
      <c r="P641" s="91" t="inlineStr">
        <is>
          <t>52-wk low</t>
        </is>
      </c>
      <c r="Q641" s="97" t="n">
        <v>3.92</v>
      </c>
      <c r="R641" s="96" t="n">
        <v>5.74</v>
      </c>
      <c r="S641" s="96" t="n">
        <v>0.41</v>
      </c>
      <c r="T641" s="96" t="n">
        <v>0.43</v>
      </c>
      <c r="U641" s="96" t="n">
        <v>0.45</v>
      </c>
      <c r="V641" s="103" t="n">
        <v>0.68</v>
      </c>
      <c r="W641" s="102" t="n">
        <v>1</v>
      </c>
      <c r="X641" s="93" t="n"/>
      <c r="Y641" s="91" t="inlineStr">
        <is>
          <t>None</t>
        </is>
      </c>
      <c r="Z641" s="99" t="n">
        <v>45.9</v>
      </c>
      <c r="AA641" s="96" t="n">
        <v>0.86</v>
      </c>
      <c r="AB641" s="96" t="n">
        <v>0.9</v>
      </c>
      <c r="AC641" s="96" t="n">
        <v>0.34</v>
      </c>
      <c r="AD641" s="96" t="n">
        <v>0.4</v>
      </c>
      <c r="AE641" s="96" t="n">
        <v>0.41</v>
      </c>
      <c r="AF641" s="103" t="n">
        <v>1.14</v>
      </c>
      <c r="AG641" s="91" t="inlineStr">
        <is>
          <t>Normal</t>
        </is>
      </c>
      <c r="AH641" s="100" t="n">
        <v>0</v>
      </c>
      <c r="AI641" s="101" t="n">
        <v>0</v>
      </c>
      <c r="AJ641" s="92" t="inlineStr">
        <is>
          <t>N</t>
        </is>
      </c>
      <c r="AK641" s="96" t="n"/>
      <c r="AL641" s="91" t="inlineStr">
        <is>
          <t>n/a</t>
        </is>
      </c>
      <c r="AM641" s="93" t="n"/>
      <c r="AN641" s="92" t="inlineStr">
        <is>
          <t>None</t>
        </is>
      </c>
      <c r="AO641" s="102" t="n">
        <v>0</v>
      </c>
      <c r="AP641" s="103" t="n">
        <v>0.48</v>
      </c>
      <c r="AQ641" s="102" t="n">
        <v>3</v>
      </c>
      <c r="AR641" s="91" t="inlineStr">
        <is>
          <t>N</t>
        </is>
      </c>
      <c r="AS641" s="104" t="n">
        <v>2.11</v>
      </c>
      <c r="AT641" s="92">
        <f>IF(AND(P641="52-wk high",T641&gt;=Settings!$B$7),"Y","N")</f>
        <v/>
      </c>
      <c r="AU641" s="91">
        <f>IF(AND(AD641&gt;=Settings!$B$8,M641&gt;0),"Y","N")</f>
        <v/>
      </c>
      <c r="AV641" s="91">
        <f>IF(OR(AH641&gt;Settings!$B$9,AI641&gt;Settings!$B$9),"Y","N")</f>
        <v/>
      </c>
      <c r="AW641" s="91">
        <f>IF(AJ641&lt;&gt;"Y","n/a",IF(AND(M641&gt;0,AK641&gt;Settings!$B$10),"Y","N"))</f>
        <v/>
      </c>
      <c r="AX641" s="91">
        <f>IF(AO641&gt;=Settings!$B$11,"Y","N")</f>
        <v/>
      </c>
      <c r="AY641" s="99">
        <f>(AT641="Y")+(AU641="Y")+(AV641="Y")+(AW641="Y")+(AX641="Y")</f>
        <v/>
      </c>
      <c r="AZ641" s="94">
        <f>IF(AY641=0,"None",_xlfn.TEXTJOIN(", ",TRUE(),IF(AT641="Y","Breakout",""),IF(AU641="Y","Accumulation",""),IF(AV641="Y","Institutional buying",""),IF(AW641="Y","Long buildup",""),IF(AX641="Y","Momentum leader","")))</f>
        <v/>
      </c>
      <c r="BA641" s="94">
        <f>IF(BW641="","","Passes "&amp;AY641&amp;" of 5 buy-side scans"&amp;IF(G641="Y","; RED FLAG: filter out using Red flag column",""))</f>
        <v/>
      </c>
      <c r="BB641" s="91" t="inlineStr">
        <is>
          <t>None</t>
        </is>
      </c>
      <c r="BC641" s="92" t="inlineStr">
        <is>
          <t>N</t>
        </is>
      </c>
      <c r="BD641" s="94" t="n"/>
      <c r="BE641" s="94" t="n"/>
      <c r="BF641" s="92">
        <f>IF(R641*100000&gt;=Settings!$B$5,"Y","N")</f>
        <v/>
      </c>
      <c r="BG641" s="91">
        <f>IF(F641&gt;Settings!$B$6,"Y","N")</f>
        <v/>
      </c>
      <c r="BH641" s="97" t="n">
        <v>-43.72</v>
      </c>
      <c r="BI641" s="96" t="n">
        <v>-5.16</v>
      </c>
      <c r="BJ641" s="96" t="n">
        <v>-10.69</v>
      </c>
      <c r="BK641" s="96" t="n">
        <v>-3.55</v>
      </c>
      <c r="BL641" s="96" t="n">
        <v>-11.05</v>
      </c>
      <c r="BM641" s="96" t="n">
        <v>-42.5</v>
      </c>
      <c r="BN641" s="97" t="n">
        <v>-5.24</v>
      </c>
      <c r="BO641" s="96" t="n">
        <v>-7.81</v>
      </c>
      <c r="BP641" s="96" t="n">
        <v>-11.5</v>
      </c>
      <c r="BQ641" s="96" t="n">
        <v>-19.23</v>
      </c>
      <c r="BR641" s="91" t="inlineStr">
        <is>
          <t>Stacked down</t>
        </is>
      </c>
      <c r="BS641" s="91" t="inlineStr">
        <is>
          <t>None</t>
        </is>
      </c>
      <c r="BT641" s="96" t="n">
        <v>24.1</v>
      </c>
      <c r="BU641" s="91" t="inlineStr">
        <is>
          <t>N</t>
        </is>
      </c>
      <c r="BV641" s="99">
        <f>IF(OR(BF641&lt;&gt;"Y",BG641&lt;&gt;"Y"),"",(AND(ISNUMBER(BQ641),BQ641&gt;0))+(BR641="Stacked up")+(AND(ISNUMBER(BH641),BH641&gt;=-Settings!$B$17))+(AND(ISNUMBER(BK641),ISNUMBER(BM641),BK641&gt;0,BM641&gt;0))+(AND(ISNUMBER(AQ641),AQ641&gt;=Settings!$B$18))+(AND(ISNUMBER(BT641),BT641&gt;=Settings!$B$19,BT641&lt;=Settings!$B$20))+(AND(ISNUMBER(AS641),AS641&gt;0))+(AND(ISNUMBER(T641),ISNUMBER(M641),T641&gt;=Settings!$B$21,M641&gt;0))+(AND(ISNUMBER(AD641),ISNUMBER(M641),AD641&gt;=Settings!$B$22,M641&gt;0))+(AY641&gt;=1))</f>
        <v/>
      </c>
      <c r="BW641" s="91">
        <f>IF(OR(AY641=0,BF641&lt;&gt;"Y",BG641&lt;&gt;"Y"),"",1+SUMPRODUCT(($A$6:$A$2604=A641)*($AY$6:$AY$2604&gt;0)*($BF$6:$BF$2604="Y")*($BG$6:$BG$2604="Y")*(($AY$6:$AY$2604&gt;AY641)+($AY$6:$AY$2604=AY641)*($AD$6:$AD$2604&gt;AD641))))</f>
        <v/>
      </c>
    </row>
    <row r="642" ht="23.85" customHeight="1" s="55">
      <c r="A642" s="90" t="n">
        <v>46296</v>
      </c>
      <c r="B642" s="91" t="inlineStr">
        <is>
          <t>BALAMINES</t>
        </is>
      </c>
      <c r="C642" s="91" t="inlineStr">
        <is>
          <t>INE050E01027</t>
        </is>
      </c>
      <c r="D642" s="91" t="inlineStr">
        <is>
          <t>Chemicals</t>
        </is>
      </c>
      <c r="E642" s="91" t="inlineStr">
        <is>
          <t>Microcap 250</t>
        </is>
      </c>
      <c r="F642" s="93" t="n">
        <v>6649</v>
      </c>
      <c r="G642" s="92" t="inlineStr">
        <is>
          <t>N</t>
        </is>
      </c>
      <c r="H642" s="94" t="n"/>
      <c r="I642" s="91" t="inlineStr">
        <is>
          <t>N</t>
        </is>
      </c>
      <c r="J642" s="92">
        <f>IF(K642="","N","Y")</f>
        <v/>
      </c>
      <c r="K642" s="94">
        <f>_xlfn.TEXTJOIN("; ",TRUE,IF(P642="52-wk low","52-wk low",""),IF(AND(AD642&gt;=Settings!$B$12,M642&lt;0),"Distribution",""),IF(AND(AJ642="Y",M642&lt;0,AK642&lt;-Settings!$B$13),"Long unwinding",""),IF(AND(AJ642="Y",M642&lt;0,AK642&gt;Settings!$B$13),"Short buildup",""))</f>
        <v/>
      </c>
      <c r="L642" s="95" t="n">
        <v>2052.2</v>
      </c>
      <c r="M642" s="96" t="n">
        <v>-3.13</v>
      </c>
      <c r="N642" s="93" t="n">
        <v>2131</v>
      </c>
      <c r="O642" s="91" t="inlineStr">
        <is>
          <t>None</t>
        </is>
      </c>
      <c r="P642" s="91" t="inlineStr">
        <is>
          <t>None</t>
        </is>
      </c>
      <c r="Q642" s="97" t="n">
        <v>2.13</v>
      </c>
      <c r="R642" s="96" t="n">
        <v>1.96</v>
      </c>
      <c r="S642" s="96" t="n">
        <v>1.03</v>
      </c>
      <c r="T642" s="96" t="n">
        <v>0.9399999999999999</v>
      </c>
      <c r="U642" s="96" t="n">
        <v>0.5600000000000001</v>
      </c>
      <c r="V642" s="103" t="n">
        <v>0.51</v>
      </c>
      <c r="W642" s="102" t="n">
        <v>2</v>
      </c>
      <c r="X642" s="93" t="n"/>
      <c r="Y642" s="91" t="inlineStr">
        <is>
          <t>None</t>
        </is>
      </c>
      <c r="Z642" s="99" t="n">
        <v>44.17</v>
      </c>
      <c r="AA642" s="96" t="n">
        <v>1.31</v>
      </c>
      <c r="AB642" s="96" t="n">
        <v>1.28</v>
      </c>
      <c r="AC642" s="96" t="n">
        <v>1.37</v>
      </c>
      <c r="AD642" s="96" t="n">
        <v>1.25</v>
      </c>
      <c r="AE642" s="96" t="n">
        <v>1.01</v>
      </c>
      <c r="AF642" s="103" t="n">
        <v>1.4</v>
      </c>
      <c r="AG642" s="91" t="inlineStr">
        <is>
          <t>Normal</t>
        </is>
      </c>
      <c r="AH642" s="100" t="n">
        <v>0</v>
      </c>
      <c r="AI642" s="101" t="n">
        <v>0</v>
      </c>
      <c r="AJ642" s="92" t="inlineStr">
        <is>
          <t>N</t>
        </is>
      </c>
      <c r="AK642" s="96" t="n"/>
      <c r="AL642" s="91" t="inlineStr">
        <is>
          <t>n/a</t>
        </is>
      </c>
      <c r="AM642" s="93" t="n"/>
      <c r="AN642" s="92" t="inlineStr">
        <is>
          <t>None</t>
        </is>
      </c>
      <c r="AO642" s="102" t="n">
        <v>0</v>
      </c>
      <c r="AP642" s="103" t="n">
        <v>2.13</v>
      </c>
      <c r="AQ642" s="102" t="n">
        <v>91</v>
      </c>
      <c r="AR642" s="91" t="inlineStr">
        <is>
          <t>N</t>
        </is>
      </c>
      <c r="AS642" s="104" t="n">
        <v>1.93</v>
      </c>
      <c r="AT642" s="92">
        <f>IF(AND(P642="52-wk high",T642&gt;=Settings!$B$7),"Y","N")</f>
        <v/>
      </c>
      <c r="AU642" s="91">
        <f>IF(AND(AD642&gt;=Settings!$B$8,M642&gt;0),"Y","N")</f>
        <v/>
      </c>
      <c r="AV642" s="91">
        <f>IF(OR(AH642&gt;Settings!$B$9,AI642&gt;Settings!$B$9),"Y","N")</f>
        <v/>
      </c>
      <c r="AW642" s="91">
        <f>IF(AJ642&lt;&gt;"Y","n/a",IF(AND(M642&gt;0,AK642&gt;Settings!$B$10),"Y","N"))</f>
        <v/>
      </c>
      <c r="AX642" s="91">
        <f>IF(AO642&gt;=Settings!$B$11,"Y","N")</f>
        <v/>
      </c>
      <c r="AY642" s="99">
        <f>(AT642="Y")+(AU642="Y")+(AV642="Y")+(AW642="Y")+(AX642="Y")</f>
        <v/>
      </c>
      <c r="AZ642" s="94">
        <f>IF(AY642=0,"None",_xlfn.TEXTJOIN(", ",TRUE(),IF(AT642="Y","Breakout",""),IF(AU642="Y","Accumulation",""),IF(AV642="Y","Institutional buying",""),IF(AW642="Y","Long buildup",""),IF(AX642="Y","Momentum leader","")))</f>
        <v/>
      </c>
      <c r="BA642" s="94">
        <f>IF(BW642="","","Passes "&amp;AY642&amp;" of 5 buy-side scans"&amp;IF(G642="Y","; RED FLAG: filter out using Red flag column",""))</f>
        <v/>
      </c>
      <c r="BB642" s="91" t="inlineStr">
        <is>
          <t>None</t>
        </is>
      </c>
      <c r="BC642" s="92" t="inlineStr">
        <is>
          <t>Y</t>
        </is>
      </c>
      <c r="BD642" s="94" t="inlineStr">
        <is>
          <t>&gt;75% move in 6 months; High-low range &gt;100% in 6 months; High-low range &gt;150% in 12 months</t>
        </is>
      </c>
      <c r="BE642" s="94" t="n"/>
      <c r="BF642" s="92">
        <f>IF(R642*100000&gt;=Settings!$B$5,"Y","N")</f>
        <v/>
      </c>
      <c r="BG642" s="91">
        <f>IF(F642&gt;Settings!$B$6,"Y","N")</f>
        <v/>
      </c>
      <c r="BH642" s="97" t="n">
        <v>-21.96</v>
      </c>
      <c r="BI642" s="96" t="n">
        <v>-7.81</v>
      </c>
      <c r="BJ642" s="96" t="n">
        <v>-14.84</v>
      </c>
      <c r="BK642" s="96" t="n">
        <v>-1.82</v>
      </c>
      <c r="BL642" s="96" t="n">
        <v>100.98</v>
      </c>
      <c r="BM642" s="96" t="n">
        <v>46.39</v>
      </c>
      <c r="BN642" s="97" t="n">
        <v>-6.69</v>
      </c>
      <c r="BO642" s="96" t="n">
        <v>-6.44</v>
      </c>
      <c r="BP642" s="96" t="n">
        <v>-0.06</v>
      </c>
      <c r="BQ642" s="96" t="n">
        <v>12.4</v>
      </c>
      <c r="BR642" s="91" t="inlineStr">
        <is>
          <t>Mixed</t>
        </is>
      </c>
      <c r="BS642" s="91" t="inlineStr">
        <is>
          <t>None</t>
        </is>
      </c>
      <c r="BT642" s="96" t="n">
        <v>32</v>
      </c>
      <c r="BU642" s="91" t="inlineStr">
        <is>
          <t>N</t>
        </is>
      </c>
      <c r="BV642" s="99">
        <f>IF(OR(BF642&lt;&gt;"Y",BG642&lt;&gt;"Y"),"",(AND(ISNUMBER(BQ642),BQ642&gt;0))+(BR642="Stacked up")+(AND(ISNUMBER(BH642),BH642&gt;=-Settings!$B$17))+(AND(ISNUMBER(BK642),ISNUMBER(BM642),BK642&gt;0,BM642&gt;0))+(AND(ISNUMBER(AQ642),AQ642&gt;=Settings!$B$18))+(AND(ISNUMBER(BT642),BT642&gt;=Settings!$B$19,BT642&lt;=Settings!$B$20))+(AND(ISNUMBER(AS642),AS642&gt;0))+(AND(ISNUMBER(T642),ISNUMBER(M642),T642&gt;=Settings!$B$21,M642&gt;0))+(AND(ISNUMBER(AD642),ISNUMBER(M642),AD642&gt;=Settings!$B$22,M642&gt;0))+(AY642&gt;=1))</f>
        <v/>
      </c>
      <c r="BW642" s="91">
        <f>IF(OR(AY642=0,BF642&lt;&gt;"Y",BG642&lt;&gt;"Y"),"",1+SUMPRODUCT(($A$6:$A$2604=A642)*($AY$6:$AY$2604&gt;0)*($BF$6:$BF$2604="Y")*($BG$6:$BG$2604="Y")*(($AY$6:$AY$2604&gt;AY642)+($AY$6:$AY$2604=AY642)*($AD$6:$AD$2604&gt;AD642))))</f>
        <v/>
      </c>
    </row>
    <row r="643" ht="23.85" customHeight="1" s="55">
      <c r="A643" s="90" t="n">
        <v>46296</v>
      </c>
      <c r="B643" s="91" t="inlineStr">
        <is>
          <t>CEIGALL</t>
        </is>
      </c>
      <c r="C643" s="91" t="inlineStr">
        <is>
          <t>INE0AG901020</t>
        </is>
      </c>
      <c r="D643" s="91" t="inlineStr">
        <is>
          <t>Construction</t>
        </is>
      </c>
      <c r="E643" s="91" t="inlineStr">
        <is>
          <t>Microcap 250</t>
        </is>
      </c>
      <c r="F643" s="93" t="n">
        <v>6622</v>
      </c>
      <c r="G643" s="92" t="inlineStr">
        <is>
          <t>N</t>
        </is>
      </c>
      <c r="H643" s="94" t="n"/>
      <c r="I643" s="91" t="inlineStr">
        <is>
          <t>N</t>
        </is>
      </c>
      <c r="J643" s="92">
        <f>IF(K643="","N","Y")</f>
        <v/>
      </c>
      <c r="K643" s="94">
        <f>_xlfn.TEXTJOIN("; ",TRUE,IF(P643="52-wk low","52-wk low",""),IF(AND(AD643&gt;=Settings!$B$12,M643&lt;0),"Distribution",""),IF(AND(AJ643="Y",M643&lt;0,AK643&lt;-Settings!$B$13),"Long unwinding",""),IF(AND(AJ643="Y",M643&lt;0,AK643&gt;Settings!$B$13),"Short buildup",""))</f>
        <v/>
      </c>
      <c r="L643" s="95" t="n">
        <v>380.1</v>
      </c>
      <c r="M643" s="96" t="n">
        <v>-0.6899999999999999</v>
      </c>
      <c r="N643" s="93" t="n">
        <v>879</v>
      </c>
      <c r="O643" s="91" t="inlineStr">
        <is>
          <t>None</t>
        </is>
      </c>
      <c r="P643" s="91" t="inlineStr">
        <is>
          <t>None</t>
        </is>
      </c>
      <c r="Q643" s="97" t="n">
        <v>1.7</v>
      </c>
      <c r="R643" s="96" t="n">
        <v>5.34</v>
      </c>
      <c r="S643" s="96" t="n">
        <v>0.32</v>
      </c>
      <c r="T643" s="96" t="n">
        <v>0.36</v>
      </c>
      <c r="U643" s="96" t="n">
        <v>0.32</v>
      </c>
      <c r="V643" s="103" t="n">
        <v>1.01</v>
      </c>
      <c r="W643" s="102" t="n">
        <v>5</v>
      </c>
      <c r="X643" s="93" t="n"/>
      <c r="Y643" s="91" t="inlineStr">
        <is>
          <t>None</t>
        </is>
      </c>
      <c r="Z643" s="99" t="n">
        <v>44.66</v>
      </c>
      <c r="AA643" s="96" t="n">
        <v>0.97</v>
      </c>
      <c r="AB643" s="96" t="n">
        <v>0.91</v>
      </c>
      <c r="AC643" s="96" t="n">
        <v>0.35</v>
      </c>
      <c r="AD643" s="96" t="n">
        <v>0.37</v>
      </c>
      <c r="AE643" s="96" t="n">
        <v>0.37</v>
      </c>
      <c r="AF643" s="103" t="n">
        <v>1.06</v>
      </c>
      <c r="AG643" s="91" t="inlineStr">
        <is>
          <t>Normal</t>
        </is>
      </c>
      <c r="AH643" s="100" t="n">
        <v>0</v>
      </c>
      <c r="AI643" s="101" t="n">
        <v>0</v>
      </c>
      <c r="AJ643" s="92" t="inlineStr">
        <is>
          <t>N</t>
        </is>
      </c>
      <c r="AK643" s="96" t="n"/>
      <c r="AL643" s="91" t="inlineStr">
        <is>
          <t>n/a</t>
        </is>
      </c>
      <c r="AM643" s="93" t="n"/>
      <c r="AN643" s="92" t="inlineStr">
        <is>
          <t>None</t>
        </is>
      </c>
      <c r="AO643" s="102" t="n">
        <v>0</v>
      </c>
      <c r="AP643" s="103" t="n">
        <v>2.07</v>
      </c>
      <c r="AQ643" s="102" t="n">
        <v>90</v>
      </c>
      <c r="AR643" s="91" t="inlineStr">
        <is>
          <t>N</t>
        </is>
      </c>
      <c r="AS643" s="104" t="n">
        <v>0.78</v>
      </c>
      <c r="AT643" s="92">
        <f>IF(AND(P643="52-wk high",T643&gt;=Settings!$B$7),"Y","N")</f>
        <v/>
      </c>
      <c r="AU643" s="91">
        <f>IF(AND(AD643&gt;=Settings!$B$8,M643&gt;0),"Y","N")</f>
        <v/>
      </c>
      <c r="AV643" s="91">
        <f>IF(OR(AH643&gt;Settings!$B$9,AI643&gt;Settings!$B$9),"Y","N")</f>
        <v/>
      </c>
      <c r="AW643" s="91">
        <f>IF(AJ643&lt;&gt;"Y","n/a",IF(AND(M643&gt;0,AK643&gt;Settings!$B$10),"Y","N"))</f>
        <v/>
      </c>
      <c r="AX643" s="91">
        <f>IF(AO643&gt;=Settings!$B$11,"Y","N")</f>
        <v/>
      </c>
      <c r="AY643" s="99">
        <f>(AT643="Y")+(AU643="Y")+(AV643="Y")+(AW643="Y")+(AX643="Y")</f>
        <v/>
      </c>
      <c r="AZ643" s="94">
        <f>IF(AY643=0,"None",_xlfn.TEXTJOIN(", ",TRUE(),IF(AT643="Y","Breakout",""),IF(AU643="Y","Accumulation",""),IF(AV643="Y","Institutional buying",""),IF(AW643="Y","Long buildup",""),IF(AX643="Y","Momentum leader","")))</f>
        <v/>
      </c>
      <c r="BA643" s="94">
        <f>IF(BW643="","","Passes "&amp;AY643&amp;" of 5 buy-side scans"&amp;IF(G643="Y","; RED FLAG: filter out using Red flag column",""))</f>
        <v/>
      </c>
      <c r="BB643" s="91" t="inlineStr">
        <is>
          <t>None</t>
        </is>
      </c>
      <c r="BC643" s="92" t="inlineStr">
        <is>
          <t>N</t>
        </is>
      </c>
      <c r="BD643" s="94" t="n"/>
      <c r="BE643" s="94" t="n"/>
      <c r="BF643" s="92">
        <f>IF(R643*100000&gt;=Settings!$B$5,"Y","N")</f>
        <v/>
      </c>
      <c r="BG643" s="91">
        <f>IF(F643&gt;Settings!$B$6,"Y","N")</f>
        <v/>
      </c>
      <c r="BH643" s="97" t="n">
        <v>-6.31</v>
      </c>
      <c r="BI643" s="96" t="n">
        <v>-0.64</v>
      </c>
      <c r="BJ643" s="96" t="n">
        <v>10.27</v>
      </c>
      <c r="BK643" s="96" t="n">
        <v>-3.06</v>
      </c>
      <c r="BL643" s="96" t="n">
        <v>36.78</v>
      </c>
      <c r="BM643" s="96" t="n">
        <v>43.92</v>
      </c>
      <c r="BN643" s="97" t="n">
        <v>1.78</v>
      </c>
      <c r="BO643" s="96" t="n">
        <v>5.57</v>
      </c>
      <c r="BP643" s="96" t="n">
        <v>9.27</v>
      </c>
      <c r="BQ643" s="96" t="n">
        <v>16.04</v>
      </c>
      <c r="BR643" s="91" t="inlineStr">
        <is>
          <t>Stacked up</t>
        </is>
      </c>
      <c r="BS643" s="91" t="inlineStr">
        <is>
          <t>None</t>
        </is>
      </c>
      <c r="BT643" s="96" t="n">
        <v>55.9</v>
      </c>
      <c r="BU643" s="91" t="inlineStr">
        <is>
          <t>N</t>
        </is>
      </c>
      <c r="BV643" s="99">
        <f>IF(OR(BF643&lt;&gt;"Y",BG643&lt;&gt;"Y"),"",(AND(ISNUMBER(BQ643),BQ643&gt;0))+(BR643="Stacked up")+(AND(ISNUMBER(BH643),BH643&gt;=-Settings!$B$17))+(AND(ISNUMBER(BK643),ISNUMBER(BM643),BK643&gt;0,BM643&gt;0))+(AND(ISNUMBER(AQ643),AQ643&gt;=Settings!$B$18))+(AND(ISNUMBER(BT643),BT643&gt;=Settings!$B$19,BT643&lt;=Settings!$B$20))+(AND(ISNUMBER(AS643),AS643&gt;0))+(AND(ISNUMBER(T643),ISNUMBER(M643),T643&gt;=Settings!$B$21,M643&gt;0))+(AND(ISNUMBER(AD643),ISNUMBER(M643),AD643&gt;=Settings!$B$22,M643&gt;0))+(AY643&gt;=1))</f>
        <v/>
      </c>
      <c r="BW643" s="91">
        <f>IF(OR(AY643=0,BF643&lt;&gt;"Y",BG643&lt;&gt;"Y"),"",1+SUMPRODUCT(($A$6:$A$2604=A643)*($AY$6:$AY$2604&gt;0)*($BF$6:$BF$2604="Y")*($BG$6:$BG$2604="Y")*(($AY$6:$AY$2604&gt;AY643)+($AY$6:$AY$2604=AY643)*($AD$6:$AD$2604&gt;AD643))))</f>
        <v/>
      </c>
    </row>
    <row r="644" ht="23.85" customHeight="1" s="55">
      <c r="A644" s="90" t="n">
        <v>46296</v>
      </c>
      <c r="B644" s="91" t="inlineStr">
        <is>
          <t>KISSHT</t>
        </is>
      </c>
      <c r="C644" s="91" t="inlineStr">
        <is>
          <t>INE12F801023</t>
        </is>
      </c>
      <c r="D644" s="91" t="inlineStr">
        <is>
          <t>Financial Services</t>
        </is>
      </c>
      <c r="E644" s="91" t="inlineStr">
        <is>
          <t>Microcap 250</t>
        </is>
      </c>
      <c r="F644" s="93" t="n">
        <v>6579</v>
      </c>
      <c r="G644" s="92" t="inlineStr">
        <is>
          <t>N</t>
        </is>
      </c>
      <c r="H644" s="94" t="n"/>
      <c r="I644" s="91" t="inlineStr">
        <is>
          <t>N</t>
        </is>
      </c>
      <c r="J644" s="92">
        <f>IF(K644="","N","Y")</f>
        <v/>
      </c>
      <c r="K644" s="94">
        <f>_xlfn.TEXTJOIN("; ",TRUE,IF(P644="52-wk low","52-wk low",""),IF(AND(AD644&gt;=Settings!$B$12,M644&lt;0),"Distribution",""),IF(AND(AJ644="Y",M644&lt;0,AK644&lt;-Settings!$B$13),"Long unwinding",""),IF(AND(AJ644="Y",M644&lt;0,AK644&gt;Settings!$B$13),"Short buildup",""))</f>
        <v/>
      </c>
      <c r="L644" s="95" t="n">
        <v>371.15</v>
      </c>
      <c r="M644" s="96" t="n">
        <v>0.43</v>
      </c>
      <c r="N644" s="93" t="n">
        <v>461</v>
      </c>
      <c r="O644" s="91" t="inlineStr">
        <is>
          <t>None</t>
        </is>
      </c>
      <c r="P644" s="91" t="inlineStr">
        <is>
          <t>52-wk high</t>
        </is>
      </c>
      <c r="Q644" s="97" t="n">
        <v>35.79</v>
      </c>
      <c r="R644" s="96" t="n">
        <v>20.39</v>
      </c>
      <c r="S644" s="96" t="n">
        <v>1.83</v>
      </c>
      <c r="T644" s="96" t="n">
        <v>2.18</v>
      </c>
      <c r="U644" s="96" t="n">
        <v>1.26</v>
      </c>
      <c r="V644" s="103" t="n">
        <v>0.76</v>
      </c>
      <c r="W644" s="102" t="n"/>
      <c r="X644" s="93" t="n">
        <v>137</v>
      </c>
      <c r="Y644" s="91" t="inlineStr">
        <is>
          <t>None</t>
        </is>
      </c>
      <c r="Z644" s="99" t="n">
        <v>33.05</v>
      </c>
      <c r="AA644" s="96" t="n">
        <v>0.73</v>
      </c>
      <c r="AB644" s="96" t="n">
        <v>0.73</v>
      </c>
      <c r="AC644" s="96" t="n">
        <v>1.37</v>
      </c>
      <c r="AD644" s="96" t="n">
        <v>1.64</v>
      </c>
      <c r="AE644" s="96" t="n">
        <v>1.24</v>
      </c>
      <c r="AF644" s="103" t="n">
        <v>1.25</v>
      </c>
      <c r="AG644" s="91" t="inlineStr">
        <is>
          <t>Normal</t>
        </is>
      </c>
      <c r="AH644" s="100" t="n">
        <v>0</v>
      </c>
      <c r="AI644" s="101" t="n">
        <v>0</v>
      </c>
      <c r="AJ644" s="92" t="inlineStr">
        <is>
          <t>N</t>
        </is>
      </c>
      <c r="AK644" s="96" t="n"/>
      <c r="AL644" s="91" t="inlineStr">
        <is>
          <t>n/a</t>
        </is>
      </c>
      <c r="AM644" s="93" t="n"/>
      <c r="AN644" s="92" t="inlineStr">
        <is>
          <t>None</t>
        </is>
      </c>
      <c r="AO644" s="102" t="n">
        <v>0</v>
      </c>
      <c r="AP644" s="103" t="n"/>
      <c r="AQ644" s="102" t="n"/>
      <c r="AR644" s="91" t="inlineStr">
        <is>
          <t>N</t>
        </is>
      </c>
      <c r="AS644" s="104" t="n">
        <v>0.6</v>
      </c>
      <c r="AT644" s="92">
        <f>IF(AND(P644="52-wk high",T644&gt;=Settings!$B$7),"Y","N")</f>
        <v/>
      </c>
      <c r="AU644" s="91">
        <f>IF(AND(AD644&gt;=Settings!$B$8,M644&gt;0),"Y","N")</f>
        <v/>
      </c>
      <c r="AV644" s="91">
        <f>IF(OR(AH644&gt;Settings!$B$9,AI644&gt;Settings!$B$9),"Y","N")</f>
        <v/>
      </c>
      <c r="AW644" s="91">
        <f>IF(AJ644&lt;&gt;"Y","n/a",IF(AND(M644&gt;0,AK644&gt;Settings!$B$10),"Y","N"))</f>
        <v/>
      </c>
      <c r="AX644" s="91">
        <f>IF(AO644&gt;=Settings!$B$11,"Y","N")</f>
        <v/>
      </c>
      <c r="AY644" s="99">
        <f>(AT644="Y")+(AU644="Y")+(AV644="Y")+(AW644="Y")+(AX644="Y")</f>
        <v/>
      </c>
      <c r="AZ644" s="94">
        <f>IF(AY644=0,"None",_xlfn.TEXTJOIN(", ",TRUE(),IF(AT644="Y","Breakout",""),IF(AU644="Y","Accumulation",""),IF(AV644="Y","Institutional buying",""),IF(AW644="Y","Long buildup",""),IF(AX644="Y","Momentum leader","")))</f>
        <v/>
      </c>
      <c r="BA644" s="94">
        <f>IF(BW644="","","Passes "&amp;AY644&amp;" of 5 buy-side scans"&amp;IF(G644="Y","; RED FLAG: filter out using Red flag column",""))</f>
        <v/>
      </c>
      <c r="BB644" s="91" t="inlineStr">
        <is>
          <t>None</t>
        </is>
      </c>
      <c r="BC644" s="92" t="inlineStr">
        <is>
          <t>Y</t>
        </is>
      </c>
      <c r="BD644" s="94" t="inlineStr">
        <is>
          <t>&gt;25% move in 1 month; &gt;75% move in 6 months; High-low range &gt;100% in 6 months</t>
        </is>
      </c>
      <c r="BE644" s="94" t="n"/>
      <c r="BF644" s="92">
        <f>IF(R644*100000&gt;=Settings!$B$5,"Y","N")</f>
        <v/>
      </c>
      <c r="BG644" s="91">
        <f>IF(F644&gt;Settings!$B$6,"Y","N")</f>
        <v/>
      </c>
      <c r="BH644" s="97" t="n">
        <v>-0.5</v>
      </c>
      <c r="BI644" s="96" t="n">
        <v>10.04</v>
      </c>
      <c r="BJ644" s="96" t="n">
        <v>25.47</v>
      </c>
      <c r="BK644" s="96" t="n">
        <v>32.89</v>
      </c>
      <c r="BL644" s="96" t="n"/>
      <c r="BM644" s="96" t="n"/>
      <c r="BN644" s="97" t="n">
        <v>7.74</v>
      </c>
      <c r="BO644" s="96" t="n">
        <v>14</v>
      </c>
      <c r="BP644" s="96" t="n">
        <v>22.92</v>
      </c>
      <c r="BQ644" s="96" t="n"/>
      <c r="BR644" s="91" t="n"/>
      <c r="BS644" s="91" t="inlineStr">
        <is>
          <t>None</t>
        </is>
      </c>
      <c r="BT644" s="96" t="n">
        <v>68.5</v>
      </c>
      <c r="BU644" s="91" t="n"/>
      <c r="BV644" s="99">
        <f>IF(OR(BF644&lt;&gt;"Y",BG644&lt;&gt;"Y"),"",(AND(ISNUMBER(BQ644),BQ644&gt;0))+(BR644="Stacked up")+(AND(ISNUMBER(BH644),BH644&gt;=-Settings!$B$17))+(AND(ISNUMBER(BK644),ISNUMBER(BM644),BK644&gt;0,BM644&gt;0))+(AND(ISNUMBER(AQ644),AQ644&gt;=Settings!$B$18))+(AND(ISNUMBER(BT644),BT644&gt;=Settings!$B$19,BT644&lt;=Settings!$B$20))+(AND(ISNUMBER(AS644),AS644&gt;0))+(AND(ISNUMBER(T644),ISNUMBER(M644),T644&gt;=Settings!$B$21,M644&gt;0))+(AND(ISNUMBER(AD644),ISNUMBER(M644),AD644&gt;=Settings!$B$22,M644&gt;0))+(AY644&gt;=1))</f>
        <v/>
      </c>
      <c r="BW644" s="91">
        <f>IF(OR(AY644=0,BF644&lt;&gt;"Y",BG644&lt;&gt;"Y"),"",1+SUMPRODUCT(($A$6:$A$2604=A644)*($AY$6:$AY$2604&gt;0)*($BF$6:$BF$2604="Y")*($BG$6:$BG$2604="Y")*(($AY$6:$AY$2604&gt;AY644)+($AY$6:$AY$2604=AY644)*($AD$6:$AD$2604&gt;AD644))))</f>
        <v/>
      </c>
    </row>
    <row r="645" ht="23.85" customHeight="1" s="55">
      <c r="A645" s="90" t="n">
        <v>46296</v>
      </c>
      <c r="B645" s="91" t="inlineStr">
        <is>
          <t>CERA</t>
        </is>
      </c>
      <c r="C645" s="91" t="inlineStr">
        <is>
          <t>INE739E01017</t>
        </is>
      </c>
      <c r="D645" s="91" t="inlineStr">
        <is>
          <t>Consumer Durables</t>
        </is>
      </c>
      <c r="E645" s="91" t="inlineStr">
        <is>
          <t>Microcap 250</t>
        </is>
      </c>
      <c r="F645" s="93" t="n">
        <v>6573</v>
      </c>
      <c r="G645" s="92" t="inlineStr">
        <is>
          <t>N</t>
        </is>
      </c>
      <c r="H645" s="94" t="n"/>
      <c r="I645" s="91" t="inlineStr">
        <is>
          <t>N</t>
        </is>
      </c>
      <c r="J645" s="92">
        <f>IF(K645="","N","Y")</f>
        <v/>
      </c>
      <c r="K645" s="94">
        <f>_xlfn.TEXTJOIN("; ",TRUE,IF(P645="52-wk low","52-wk low",""),IF(AND(AD645&gt;=Settings!$B$12,M645&lt;0),"Distribution",""),IF(AND(AJ645="Y",M645&lt;0,AK645&lt;-Settings!$B$13),"Long unwinding",""),IF(AND(AJ645="Y",M645&lt;0,AK645&gt;Settings!$B$13),"Short buildup",""))</f>
        <v/>
      </c>
      <c r="L645" s="95" t="n">
        <v>5096.5</v>
      </c>
      <c r="M645" s="96" t="n">
        <v>0.17</v>
      </c>
      <c r="N645" s="93" t="n">
        <v>534</v>
      </c>
      <c r="O645" s="91" t="inlineStr">
        <is>
          <t>None</t>
        </is>
      </c>
      <c r="P645" s="91" t="inlineStr">
        <is>
          <t>None</t>
        </is>
      </c>
      <c r="Q645" s="97" t="n">
        <v>0.05</v>
      </c>
      <c r="R645" s="96" t="n">
        <v>0.09</v>
      </c>
      <c r="S645" s="96" t="n">
        <v>0.61</v>
      </c>
      <c r="T645" s="96" t="n">
        <v>0.53</v>
      </c>
      <c r="U645" s="96" t="n">
        <v>0.32</v>
      </c>
      <c r="V645" s="103" t="n">
        <v>0.5600000000000001</v>
      </c>
      <c r="W645" s="102" t="n">
        <v>4</v>
      </c>
      <c r="X645" s="93" t="n"/>
      <c r="Y645" s="91" t="inlineStr">
        <is>
          <t>None</t>
        </is>
      </c>
      <c r="Z645" s="99" t="n">
        <v>37.11</v>
      </c>
      <c r="AA645" s="96" t="n">
        <v>0.67</v>
      </c>
      <c r="AB645" s="96" t="n">
        <v>0.72</v>
      </c>
      <c r="AC645" s="96" t="n">
        <v>0.4</v>
      </c>
      <c r="AD645" s="96" t="n">
        <v>0.38</v>
      </c>
      <c r="AE645" s="96" t="n">
        <v>0.25</v>
      </c>
      <c r="AF645" s="103" t="n">
        <v>1.17</v>
      </c>
      <c r="AG645" s="91" t="inlineStr">
        <is>
          <t>Normal</t>
        </is>
      </c>
      <c r="AH645" s="100" t="n">
        <v>0</v>
      </c>
      <c r="AI645" s="101" t="n">
        <v>0</v>
      </c>
      <c r="AJ645" s="92" t="inlineStr">
        <is>
          <t>N</t>
        </is>
      </c>
      <c r="AK645" s="96" t="n"/>
      <c r="AL645" s="91" t="inlineStr">
        <is>
          <t>n/a</t>
        </is>
      </c>
      <c r="AM645" s="93" t="n"/>
      <c r="AN645" s="92" t="inlineStr">
        <is>
          <t>None</t>
        </is>
      </c>
      <c r="AO645" s="102" t="n">
        <v>0</v>
      </c>
      <c r="AP645" s="103" t="n">
        <v>0.76</v>
      </c>
      <c r="AQ645" s="102" t="n">
        <v>45</v>
      </c>
      <c r="AR645" s="91" t="inlineStr">
        <is>
          <t>N</t>
        </is>
      </c>
      <c r="AS645" s="104" t="n">
        <v>0.75</v>
      </c>
      <c r="AT645" s="92">
        <f>IF(AND(P645="52-wk high",T645&gt;=Settings!$B$7),"Y","N")</f>
        <v/>
      </c>
      <c r="AU645" s="91">
        <f>IF(AND(AD645&gt;=Settings!$B$8,M645&gt;0),"Y","N")</f>
        <v/>
      </c>
      <c r="AV645" s="91">
        <f>IF(OR(AH645&gt;Settings!$B$9,AI645&gt;Settings!$B$9),"Y","N")</f>
        <v/>
      </c>
      <c r="AW645" s="91">
        <f>IF(AJ645&lt;&gt;"Y","n/a",IF(AND(M645&gt;0,AK645&gt;Settings!$B$10),"Y","N"))</f>
        <v/>
      </c>
      <c r="AX645" s="91">
        <f>IF(AO645&gt;=Settings!$B$11,"Y","N")</f>
        <v/>
      </c>
      <c r="AY645" s="99">
        <f>(AT645="Y")+(AU645="Y")+(AV645="Y")+(AW645="Y")+(AX645="Y")</f>
        <v/>
      </c>
      <c r="AZ645" s="94">
        <f>IF(AY645=0,"None",_xlfn.TEXTJOIN(", ",TRUE(),IF(AT645="Y","Breakout",""),IF(AU645="Y","Accumulation",""),IF(AV645="Y","Institutional buying",""),IF(AW645="Y","Long buildup",""),IF(AX645="Y","Momentum leader","")))</f>
        <v/>
      </c>
      <c r="BA645" s="94">
        <f>IF(BW645="","","Passes "&amp;AY645&amp;" of 5 buy-side scans"&amp;IF(G645="Y","; RED FLAG: filter out using Red flag column",""))</f>
        <v/>
      </c>
      <c r="BB645" s="91" t="inlineStr">
        <is>
          <t>None</t>
        </is>
      </c>
      <c r="BC645" s="92" t="inlineStr">
        <is>
          <t>N</t>
        </is>
      </c>
      <c r="BD645" s="94" t="n"/>
      <c r="BE645" s="94" t="n"/>
      <c r="BF645" s="92">
        <f>IF(R645*100000&gt;=Settings!$B$5,"Y","N")</f>
        <v/>
      </c>
      <c r="BG645" s="91">
        <f>IF(F645&gt;Settings!$B$6,"Y","N")</f>
        <v/>
      </c>
      <c r="BH645" s="97" t="n">
        <v>-24.38</v>
      </c>
      <c r="BI645" s="96" t="n">
        <v>-7.21</v>
      </c>
      <c r="BJ645" s="96" t="n">
        <v>-10.86</v>
      </c>
      <c r="BK645" s="96" t="n">
        <v>-20.87</v>
      </c>
      <c r="BL645" s="96" t="n">
        <v>9.19</v>
      </c>
      <c r="BM645" s="96" t="n">
        <v>-16.53</v>
      </c>
      <c r="BN645" s="97" t="n">
        <v>-6.6</v>
      </c>
      <c r="BO645" s="96" t="n">
        <v>-10.19</v>
      </c>
      <c r="BP645" s="96" t="n">
        <v>-10.98</v>
      </c>
      <c r="BQ645" s="96" t="n">
        <v>-10.61</v>
      </c>
      <c r="BR645" s="91" t="inlineStr">
        <is>
          <t>Mixed</t>
        </is>
      </c>
      <c r="BS645" s="91" t="inlineStr">
        <is>
          <t>None</t>
        </is>
      </c>
      <c r="BT645" s="96" t="n">
        <v>16.7</v>
      </c>
      <c r="BU645" s="91" t="inlineStr">
        <is>
          <t>N</t>
        </is>
      </c>
      <c r="BV645" s="99">
        <f>IF(OR(BF645&lt;&gt;"Y",BG645&lt;&gt;"Y"),"",(AND(ISNUMBER(BQ645),BQ645&gt;0))+(BR645="Stacked up")+(AND(ISNUMBER(BH645),BH645&gt;=-Settings!$B$17))+(AND(ISNUMBER(BK645),ISNUMBER(BM645),BK645&gt;0,BM645&gt;0))+(AND(ISNUMBER(AQ645),AQ645&gt;=Settings!$B$18))+(AND(ISNUMBER(BT645),BT645&gt;=Settings!$B$19,BT645&lt;=Settings!$B$20))+(AND(ISNUMBER(AS645),AS645&gt;0))+(AND(ISNUMBER(T645),ISNUMBER(M645),T645&gt;=Settings!$B$21,M645&gt;0))+(AND(ISNUMBER(AD645),ISNUMBER(M645),AD645&gt;=Settings!$B$22,M645&gt;0))+(AY645&gt;=1))</f>
        <v/>
      </c>
      <c r="BW645" s="91">
        <f>IF(OR(AY645=0,BF645&lt;&gt;"Y",BG645&lt;&gt;"Y"),"",1+SUMPRODUCT(($A$6:$A$2604=A645)*($AY$6:$AY$2604&gt;0)*($BF$6:$BF$2604="Y")*($BG$6:$BG$2604="Y")*(($AY$6:$AY$2604&gt;AY645)+($AY$6:$AY$2604=AY645)*($AD$6:$AD$2604&gt;AD645))))</f>
        <v/>
      </c>
    </row>
    <row r="646" ht="23.85" customHeight="1" s="55">
      <c r="A646" s="90" t="n">
        <v>46296</v>
      </c>
      <c r="B646" s="91" t="inlineStr">
        <is>
          <t>RBA</t>
        </is>
      </c>
      <c r="C646" s="91" t="inlineStr">
        <is>
          <t>INE07T201019</t>
        </is>
      </c>
      <c r="D646" s="91" t="inlineStr">
        <is>
          <t>Consumer Services</t>
        </is>
      </c>
      <c r="E646" s="91" t="inlineStr">
        <is>
          <t>Microcap 250</t>
        </is>
      </c>
      <c r="F646" s="93" t="n">
        <v>6567</v>
      </c>
      <c r="G646" s="92" t="inlineStr">
        <is>
          <t>Y</t>
        </is>
      </c>
      <c r="H646" s="94" t="inlineStr">
        <is>
          <t>Loss making</t>
        </is>
      </c>
      <c r="I646" s="91" t="inlineStr">
        <is>
          <t>N</t>
        </is>
      </c>
      <c r="J646" s="92">
        <f>IF(K646="","N","Y")</f>
        <v/>
      </c>
      <c r="K646" s="94">
        <f>_xlfn.TEXTJOIN("; ",TRUE,IF(P646="52-wk low","52-wk low",""),IF(AND(AD646&gt;=Settings!$B$12,M646&lt;0),"Distribution",""),IF(AND(AJ646="Y",M646&lt;0,AK646&lt;-Settings!$B$13),"Long unwinding",""),IF(AND(AJ646="Y",M646&lt;0,AK646&gt;Settings!$B$13),"Short buildup",""))</f>
        <v/>
      </c>
      <c r="L646" s="95" t="n">
        <v>92.22</v>
      </c>
      <c r="M646" s="96" t="n">
        <v>0.7</v>
      </c>
      <c r="N646" s="93" t="n">
        <v>403</v>
      </c>
      <c r="O646" s="91" t="inlineStr">
        <is>
          <t>None</t>
        </is>
      </c>
      <c r="P646" s="91" t="inlineStr">
        <is>
          <t>None</t>
        </is>
      </c>
      <c r="Q646" s="97" t="n">
        <v>37.82</v>
      </c>
      <c r="R646" s="96" t="n">
        <v>30.79</v>
      </c>
      <c r="S646" s="96" t="n">
        <v>1.26</v>
      </c>
      <c r="T646" s="96" t="n">
        <v>0.33</v>
      </c>
      <c r="U646" s="96" t="n">
        <v>0.41</v>
      </c>
      <c r="V646" s="103" t="n">
        <v>0.33</v>
      </c>
      <c r="W646" s="102" t="n">
        <v>0</v>
      </c>
      <c r="X646" s="93" t="n"/>
      <c r="Y646" s="91" t="inlineStr">
        <is>
          <t>None</t>
        </is>
      </c>
      <c r="Z646" s="99" t="n">
        <v>49.8</v>
      </c>
      <c r="AA646" s="96" t="n">
        <v>1.06</v>
      </c>
      <c r="AB646" s="96" t="n">
        <v>1.16</v>
      </c>
      <c r="AC646" s="96" t="n">
        <v>1.3</v>
      </c>
      <c r="AD646" s="96" t="n">
        <v>0.58</v>
      </c>
      <c r="AE646" s="96" t="n">
        <v>0.5600000000000001</v>
      </c>
      <c r="AF646" s="103" t="n">
        <v>1.35</v>
      </c>
      <c r="AG646" s="91" t="inlineStr">
        <is>
          <t>Normal</t>
        </is>
      </c>
      <c r="AH646" s="100" t="n">
        <v>0</v>
      </c>
      <c r="AI646" s="101" t="n">
        <v>0</v>
      </c>
      <c r="AJ646" s="92" t="inlineStr">
        <is>
          <t>N</t>
        </is>
      </c>
      <c r="AK646" s="96" t="n"/>
      <c r="AL646" s="91" t="inlineStr">
        <is>
          <t>n/a</t>
        </is>
      </c>
      <c r="AM646" s="93" t="n"/>
      <c r="AN646" s="92" t="inlineStr">
        <is>
          <t>None</t>
        </is>
      </c>
      <c r="AO646" s="102" t="n">
        <v>0</v>
      </c>
      <c r="AP646" s="103" t="n">
        <v>1.79</v>
      </c>
      <c r="AQ646" s="102" t="n">
        <v>86</v>
      </c>
      <c r="AR646" s="91" t="inlineStr">
        <is>
          <t>N</t>
        </is>
      </c>
      <c r="AS646" s="104" t="n">
        <v>2.34</v>
      </c>
      <c r="AT646" s="92">
        <f>IF(AND(P646="52-wk high",T646&gt;=Settings!$B$7),"Y","N")</f>
        <v/>
      </c>
      <c r="AU646" s="91">
        <f>IF(AND(AD646&gt;=Settings!$B$8,M646&gt;0),"Y","N")</f>
        <v/>
      </c>
      <c r="AV646" s="91">
        <f>IF(OR(AH646&gt;Settings!$B$9,AI646&gt;Settings!$B$9),"Y","N")</f>
        <v/>
      </c>
      <c r="AW646" s="91">
        <f>IF(AJ646&lt;&gt;"Y","n/a",IF(AND(M646&gt;0,AK646&gt;Settings!$B$10),"Y","N"))</f>
        <v/>
      </c>
      <c r="AX646" s="91">
        <f>IF(AO646&gt;=Settings!$B$11,"Y","N")</f>
        <v/>
      </c>
      <c r="AY646" s="99">
        <f>(AT646="Y")+(AU646="Y")+(AV646="Y")+(AW646="Y")+(AX646="Y")</f>
        <v/>
      </c>
      <c r="AZ646" s="94">
        <f>IF(AY646=0,"None",_xlfn.TEXTJOIN(", ",TRUE(),IF(AT646="Y","Breakout",""),IF(AU646="Y","Accumulation",""),IF(AV646="Y","Institutional buying",""),IF(AW646="Y","Long buildup",""),IF(AX646="Y","Momentum leader","")))</f>
        <v/>
      </c>
      <c r="BA646" s="94">
        <f>IF(BW646="","","Passes "&amp;AY646&amp;" of 5 buy-side scans"&amp;IF(G646="Y","; RED FLAG: filter out using Red flag column",""))</f>
        <v/>
      </c>
      <c r="BB646" s="91" t="inlineStr">
        <is>
          <t>None</t>
        </is>
      </c>
      <c r="BC646" s="92" t="inlineStr">
        <is>
          <t>Y</t>
        </is>
      </c>
      <c r="BD646" s="94" t="inlineStr">
        <is>
          <t>EPS zero</t>
        </is>
      </c>
      <c r="BE646" s="94" t="n"/>
      <c r="BF646" s="92">
        <f>IF(R646*100000&gt;=Settings!$B$5,"Y","N")</f>
        <v/>
      </c>
      <c r="BG646" s="91">
        <f>IF(F646&gt;Settings!$B$6,"Y","N")</f>
        <v/>
      </c>
      <c r="BH646" s="97" t="n">
        <v>-17.03</v>
      </c>
      <c r="BI646" s="96" t="n">
        <v>1.73</v>
      </c>
      <c r="BJ646" s="96" t="n">
        <v>-7.74</v>
      </c>
      <c r="BK646" s="96" t="n">
        <v>19.63</v>
      </c>
      <c r="BL646" s="96" t="n">
        <v>56.04</v>
      </c>
      <c r="BM646" s="96" t="n">
        <v>18.2</v>
      </c>
      <c r="BN646" s="97" t="n">
        <v>-2.04</v>
      </c>
      <c r="BO646" s="96" t="n">
        <v>1.31</v>
      </c>
      <c r="BP646" s="96" t="n">
        <v>9.289999999999999</v>
      </c>
      <c r="BQ646" s="96" t="n">
        <v>17.26</v>
      </c>
      <c r="BR646" s="91" t="inlineStr">
        <is>
          <t>Mixed</t>
        </is>
      </c>
      <c r="BS646" s="91" t="inlineStr">
        <is>
          <t>None</t>
        </is>
      </c>
      <c r="BT646" s="96" t="n">
        <v>41.9</v>
      </c>
      <c r="BU646" s="91" t="inlineStr">
        <is>
          <t>N</t>
        </is>
      </c>
      <c r="BV646" s="99">
        <f>IF(OR(BF646&lt;&gt;"Y",BG646&lt;&gt;"Y"),"",(AND(ISNUMBER(BQ646),BQ646&gt;0))+(BR646="Stacked up")+(AND(ISNUMBER(BH646),BH646&gt;=-Settings!$B$17))+(AND(ISNUMBER(BK646),ISNUMBER(BM646),BK646&gt;0,BM646&gt;0))+(AND(ISNUMBER(AQ646),AQ646&gt;=Settings!$B$18))+(AND(ISNUMBER(BT646),BT646&gt;=Settings!$B$19,BT646&lt;=Settings!$B$20))+(AND(ISNUMBER(AS646),AS646&gt;0))+(AND(ISNUMBER(T646),ISNUMBER(M646),T646&gt;=Settings!$B$21,M646&gt;0))+(AND(ISNUMBER(AD646),ISNUMBER(M646),AD646&gt;=Settings!$B$22,M646&gt;0))+(AY646&gt;=1))</f>
        <v/>
      </c>
      <c r="BW646" s="91">
        <f>IF(OR(AY646=0,BF646&lt;&gt;"Y",BG646&lt;&gt;"Y"),"",1+SUMPRODUCT(($A$6:$A$2604=A646)*($AY$6:$AY$2604&gt;0)*($BF$6:$BF$2604="Y")*($BG$6:$BG$2604="Y")*(($AY$6:$AY$2604&gt;AY646)+($AY$6:$AY$2604=AY646)*($AD$6:$AD$2604&gt;AD646))))</f>
        <v/>
      </c>
    </row>
    <row r="647" ht="23.85" customHeight="1" s="55">
      <c r="A647" s="90" t="n">
        <v>46296</v>
      </c>
      <c r="B647" s="91" t="inlineStr">
        <is>
          <t>BECTORFOOD</t>
        </is>
      </c>
      <c r="C647" s="91" t="inlineStr">
        <is>
          <t>INE495P01020</t>
        </is>
      </c>
      <c r="D647" s="91" t="inlineStr">
        <is>
          <t>Fast Moving Consumer Goods</t>
        </is>
      </c>
      <c r="E647" s="91" t="inlineStr">
        <is>
          <t>Microcap 250</t>
        </is>
      </c>
      <c r="F647" s="93" t="n">
        <v>6540</v>
      </c>
      <c r="G647" s="92" t="inlineStr">
        <is>
          <t>N</t>
        </is>
      </c>
      <c r="H647" s="94" t="n"/>
      <c r="I647" s="91" t="inlineStr">
        <is>
          <t>N</t>
        </is>
      </c>
      <c r="J647" s="92">
        <f>IF(K647="","N","Y")</f>
        <v/>
      </c>
      <c r="K647" s="94">
        <f>_xlfn.TEXTJOIN("; ",TRUE,IF(P647="52-wk low","52-wk low",""),IF(AND(AD647&gt;=Settings!$B$12,M647&lt;0),"Distribution",""),IF(AND(AJ647="Y",M647&lt;0,AK647&lt;-Settings!$B$13),"Long unwinding",""),IF(AND(AJ647="Y",M647&lt;0,AK647&gt;Settings!$B$13),"Short buildup",""))</f>
        <v/>
      </c>
      <c r="L647" s="95" t="n">
        <v>213.03</v>
      </c>
      <c r="M647" s="96" t="n">
        <v>3.04</v>
      </c>
      <c r="N647" s="93" t="n">
        <v>118</v>
      </c>
      <c r="O647" s="91" t="inlineStr">
        <is>
          <t>None</t>
        </is>
      </c>
      <c r="P647" s="91" t="inlineStr">
        <is>
          <t>None</t>
        </is>
      </c>
      <c r="Q647" s="97" t="n">
        <v>16.64</v>
      </c>
      <c r="R647" s="96" t="n">
        <v>11.14</v>
      </c>
      <c r="S647" s="96" t="n">
        <v>1.54</v>
      </c>
      <c r="T647" s="96" t="n">
        <v>0.76</v>
      </c>
      <c r="U647" s="96" t="n">
        <v>0.42</v>
      </c>
      <c r="V647" s="103" t="n">
        <v>0.28</v>
      </c>
      <c r="W647" s="102" t="n">
        <v>0</v>
      </c>
      <c r="X647" s="93" t="n"/>
      <c r="Y647" s="91" t="inlineStr">
        <is>
          <t>None</t>
        </is>
      </c>
      <c r="Z647" s="99" t="n">
        <v>32.06</v>
      </c>
      <c r="AA647" s="96" t="n">
        <v>0.8100000000000001</v>
      </c>
      <c r="AB647" s="96" t="n">
        <v>0.87</v>
      </c>
      <c r="AC647" s="96" t="n">
        <v>1.28</v>
      </c>
      <c r="AD647" s="96" t="n">
        <v>0.77</v>
      </c>
      <c r="AE647" s="96" t="n">
        <v>0.7</v>
      </c>
      <c r="AF647" s="103" t="n">
        <v>1.98</v>
      </c>
      <c r="AG647" s="91" t="inlineStr">
        <is>
          <t>Quiet accumulation</t>
        </is>
      </c>
      <c r="AH647" s="100" t="n">
        <v>0</v>
      </c>
      <c r="AI647" s="101" t="n">
        <v>0</v>
      </c>
      <c r="AJ647" s="92" t="inlineStr">
        <is>
          <t>N</t>
        </is>
      </c>
      <c r="AK647" s="96" t="n"/>
      <c r="AL647" s="91" t="inlineStr">
        <is>
          <t>n/a</t>
        </is>
      </c>
      <c r="AM647" s="93" t="n"/>
      <c r="AN647" s="92" t="inlineStr">
        <is>
          <t>None</t>
        </is>
      </c>
      <c r="AO647" s="102" t="n">
        <v>0</v>
      </c>
      <c r="AP647" s="103" t="n"/>
      <c r="AQ647" s="102" t="n"/>
      <c r="AR647" s="91" t="inlineStr">
        <is>
          <t>N</t>
        </is>
      </c>
      <c r="AS647" s="104" t="n">
        <v>2.11</v>
      </c>
      <c r="AT647" s="92">
        <f>IF(AND(P647="52-wk high",T647&gt;=Settings!$B$7),"Y","N")</f>
        <v/>
      </c>
      <c r="AU647" s="91">
        <f>IF(AND(AD647&gt;=Settings!$B$8,M647&gt;0),"Y","N")</f>
        <v/>
      </c>
      <c r="AV647" s="91">
        <f>IF(OR(AH647&gt;Settings!$B$9,AI647&gt;Settings!$B$9),"Y","N")</f>
        <v/>
      </c>
      <c r="AW647" s="91">
        <f>IF(AJ647&lt;&gt;"Y","n/a",IF(AND(M647&gt;0,AK647&gt;Settings!$B$10),"Y","N"))</f>
        <v/>
      </c>
      <c r="AX647" s="91">
        <f>IF(AO647&gt;=Settings!$B$11,"Y","N")</f>
        <v/>
      </c>
      <c r="AY647" s="99">
        <f>(AT647="Y")+(AU647="Y")+(AV647="Y")+(AW647="Y")+(AX647="Y")</f>
        <v/>
      </c>
      <c r="AZ647" s="94">
        <f>IF(AY647=0,"None",_xlfn.TEXTJOIN(", ",TRUE(),IF(AT647="Y","Breakout",""),IF(AU647="Y","Accumulation",""),IF(AV647="Y","Institutional buying",""),IF(AW647="Y","Long buildup",""),IF(AX647="Y","Momentum leader","")))</f>
        <v/>
      </c>
      <c r="BA647" s="94">
        <f>IF(BW647="","","Passes "&amp;AY647&amp;" of 5 buy-side scans"&amp;IF(G647="Y","; RED FLAG: filter out using Red flag column",""))</f>
        <v/>
      </c>
      <c r="BB647" s="91" t="inlineStr">
        <is>
          <t>None</t>
        </is>
      </c>
      <c r="BC647" s="92" t="inlineStr">
        <is>
          <t>N</t>
        </is>
      </c>
      <c r="BD647" s="94" t="n"/>
      <c r="BE647" s="94" t="n"/>
      <c r="BF647" s="92">
        <f>IF(R647*100000&gt;=Settings!$B$5,"Y","N")</f>
        <v/>
      </c>
      <c r="BG647" s="91">
        <f>IF(F647&gt;Settings!$B$6,"Y","N")</f>
        <v/>
      </c>
      <c r="BH647" s="97" t="n">
        <v>-23.89</v>
      </c>
      <c r="BI647" s="96" t="n">
        <v>-1.23</v>
      </c>
      <c r="BJ647" s="96" t="n">
        <v>-6.46</v>
      </c>
      <c r="BK647" s="96" t="n">
        <v>19.3</v>
      </c>
      <c r="BL647" s="96" t="n">
        <v>12.82</v>
      </c>
      <c r="BM647" s="96" t="n"/>
      <c r="BN647" s="97" t="n">
        <v>-3.51</v>
      </c>
      <c r="BO647" s="96" t="n">
        <v>-3.44</v>
      </c>
      <c r="BP647" s="96" t="n">
        <v>-0.79</v>
      </c>
      <c r="BQ647" s="96" t="n"/>
      <c r="BR647" s="91" t="n"/>
      <c r="BS647" s="91" t="inlineStr">
        <is>
          <t>None</t>
        </is>
      </c>
      <c r="BT647" s="96" t="n">
        <v>39.6</v>
      </c>
      <c r="BU647" s="91" t="n"/>
      <c r="BV647" s="99">
        <f>IF(OR(BF647&lt;&gt;"Y",BG647&lt;&gt;"Y"),"",(AND(ISNUMBER(BQ647),BQ647&gt;0))+(BR647="Stacked up")+(AND(ISNUMBER(BH647),BH647&gt;=-Settings!$B$17))+(AND(ISNUMBER(BK647),ISNUMBER(BM647),BK647&gt;0,BM647&gt;0))+(AND(ISNUMBER(AQ647),AQ647&gt;=Settings!$B$18))+(AND(ISNUMBER(BT647),BT647&gt;=Settings!$B$19,BT647&lt;=Settings!$B$20))+(AND(ISNUMBER(AS647),AS647&gt;0))+(AND(ISNUMBER(T647),ISNUMBER(M647),T647&gt;=Settings!$B$21,M647&gt;0))+(AND(ISNUMBER(AD647),ISNUMBER(M647),AD647&gt;=Settings!$B$22,M647&gt;0))+(AY647&gt;=1))</f>
        <v/>
      </c>
      <c r="BW647" s="91">
        <f>IF(OR(AY647=0,BF647&lt;&gt;"Y",BG647&lt;&gt;"Y"),"",1+SUMPRODUCT(($A$6:$A$2604=A647)*($AY$6:$AY$2604&gt;0)*($BF$6:$BF$2604="Y")*($BG$6:$BG$2604="Y")*(($AY$6:$AY$2604&gt;AY647)+($AY$6:$AY$2604=AY647)*($AD$6:$AD$2604&gt;AD647))))</f>
        <v/>
      </c>
    </row>
    <row r="648" ht="23.85" customHeight="1" s="55">
      <c r="A648" s="90" t="n">
        <v>46296</v>
      </c>
      <c r="B648" s="91" t="inlineStr">
        <is>
          <t>NEPHROPLUS</t>
        </is>
      </c>
      <c r="C648" s="91" t="inlineStr">
        <is>
          <t>INE428V01029</t>
        </is>
      </c>
      <c r="D648" s="91" t="inlineStr">
        <is>
          <t>Healthcare</t>
        </is>
      </c>
      <c r="E648" s="91" t="inlineStr">
        <is>
          <t>Microcap 250</t>
        </is>
      </c>
      <c r="F648" s="93" t="n">
        <v>6526</v>
      </c>
      <c r="G648" s="92" t="inlineStr">
        <is>
          <t>N</t>
        </is>
      </c>
      <c r="H648" s="94" t="n"/>
      <c r="I648" s="91" t="inlineStr">
        <is>
          <t>N</t>
        </is>
      </c>
      <c r="J648" s="92">
        <f>IF(K648="","N","Y")</f>
        <v/>
      </c>
      <c r="K648" s="94">
        <f>_xlfn.TEXTJOIN("; ",TRUE,IF(P648="52-wk low","52-wk low",""),IF(AND(AD648&gt;=Settings!$B$12,M648&lt;0),"Distribution",""),IF(AND(AJ648="Y",M648&lt;0,AK648&lt;-Settings!$B$13),"Long unwinding",""),IF(AND(AJ648="Y",M648&lt;0,AK648&gt;Settings!$B$13),"Short buildup",""))</f>
        <v/>
      </c>
      <c r="L648" s="95" t="n">
        <v>648.95</v>
      </c>
      <c r="M648" s="96" t="n">
        <v>-1.64</v>
      </c>
      <c r="N648" s="93" t="n">
        <v>1429</v>
      </c>
      <c r="O648" s="91" t="inlineStr">
        <is>
          <t>None</t>
        </is>
      </c>
      <c r="P648" s="91" t="inlineStr">
        <is>
          <t>None</t>
        </is>
      </c>
      <c r="Q648" s="97" t="n">
        <v>2.39</v>
      </c>
      <c r="R648" s="96" t="n">
        <v>7.27</v>
      </c>
      <c r="S648" s="96" t="n">
        <v>0.33</v>
      </c>
      <c r="T648" s="96" t="n">
        <v>0.6</v>
      </c>
      <c r="U648" s="96" t="n">
        <v>0.72</v>
      </c>
      <c r="V648" s="103" t="n">
        <v>2.2</v>
      </c>
      <c r="W648" s="102" t="n">
        <v>4</v>
      </c>
      <c r="X648" s="93" t="n"/>
      <c r="Y648" s="91" t="inlineStr">
        <is>
          <t>None</t>
        </is>
      </c>
      <c r="Z648" s="99" t="n">
        <v>52.42</v>
      </c>
      <c r="AA648" s="96" t="n">
        <v>0.96</v>
      </c>
      <c r="AB648" s="96" t="n">
        <v>0.97</v>
      </c>
      <c r="AC648" s="96" t="n">
        <v>0.29</v>
      </c>
      <c r="AD648" s="96" t="n">
        <v>0.55</v>
      </c>
      <c r="AE648" s="96" t="n">
        <v>0.7</v>
      </c>
      <c r="AF648" s="103" t="n">
        <v>1.1</v>
      </c>
      <c r="AG648" s="91" t="inlineStr">
        <is>
          <t>Drying up</t>
        </is>
      </c>
      <c r="AH648" s="100" t="n">
        <v>0</v>
      </c>
      <c r="AI648" s="101" t="n">
        <v>0</v>
      </c>
      <c r="AJ648" s="92" t="inlineStr">
        <is>
          <t>N</t>
        </is>
      </c>
      <c r="AK648" s="96" t="n"/>
      <c r="AL648" s="91" t="inlineStr">
        <is>
          <t>n/a</t>
        </is>
      </c>
      <c r="AM648" s="93" t="n"/>
      <c r="AN648" s="92" t="inlineStr">
        <is>
          <t>None</t>
        </is>
      </c>
      <c r="AO648" s="102" t="n">
        <v>0</v>
      </c>
      <c r="AP648" s="103" t="n"/>
      <c r="AQ648" s="102" t="n"/>
      <c r="AR648" s="91" t="inlineStr">
        <is>
          <t>N</t>
        </is>
      </c>
      <c r="AS648" s="104" t="n">
        <v>3.79</v>
      </c>
      <c r="AT648" s="92">
        <f>IF(AND(P648="52-wk high",T648&gt;=Settings!$B$7),"Y","N")</f>
        <v/>
      </c>
      <c r="AU648" s="91">
        <f>IF(AND(AD648&gt;=Settings!$B$8,M648&gt;0),"Y","N")</f>
        <v/>
      </c>
      <c r="AV648" s="91">
        <f>IF(OR(AH648&gt;Settings!$B$9,AI648&gt;Settings!$B$9),"Y","N")</f>
        <v/>
      </c>
      <c r="AW648" s="91">
        <f>IF(AJ648&lt;&gt;"Y","n/a",IF(AND(M648&gt;0,AK648&gt;Settings!$B$10),"Y","N"))</f>
        <v/>
      </c>
      <c r="AX648" s="91">
        <f>IF(AO648&gt;=Settings!$B$11,"Y","N")</f>
        <v/>
      </c>
      <c r="AY648" s="99">
        <f>(AT648="Y")+(AU648="Y")+(AV648="Y")+(AW648="Y")+(AX648="Y")</f>
        <v/>
      </c>
      <c r="AZ648" s="94">
        <f>IF(AY648=0,"None",_xlfn.TEXTJOIN(", ",TRUE(),IF(AT648="Y","Breakout",""),IF(AU648="Y","Accumulation",""),IF(AV648="Y","Institutional buying",""),IF(AW648="Y","Long buildup",""),IF(AX648="Y","Momentum leader","")))</f>
        <v/>
      </c>
      <c r="BA648" s="94">
        <f>IF(BW648="","","Passes "&amp;AY648&amp;" of 5 buy-side scans"&amp;IF(G648="Y","; RED FLAG: filter out using Red flag column",""))</f>
        <v/>
      </c>
      <c r="BB648" s="91" t="inlineStr">
        <is>
          <t>None</t>
        </is>
      </c>
      <c r="BC648" s="92" t="inlineStr">
        <is>
          <t>Y</t>
        </is>
      </c>
      <c r="BD648" s="94" t="inlineStr">
        <is>
          <t>PE &gt; 50</t>
        </is>
      </c>
      <c r="BE648" s="94" t="n"/>
      <c r="BF648" s="92">
        <f>IF(R648*100000&gt;=Settings!$B$5,"Y","N")</f>
        <v/>
      </c>
      <c r="BG648" s="91">
        <f>IF(F648&gt;Settings!$B$6,"Y","N")</f>
        <v/>
      </c>
      <c r="BH648" s="97" t="n">
        <v>-16.96</v>
      </c>
      <c r="BI648" s="96" t="n">
        <v>-8.529999999999999</v>
      </c>
      <c r="BJ648" s="96" t="n">
        <v>-5.89</v>
      </c>
      <c r="BK648" s="96" t="n">
        <v>-4.36</v>
      </c>
      <c r="BL648" s="96" t="n">
        <v>22.84</v>
      </c>
      <c r="BM648" s="96" t="n"/>
      <c r="BN648" s="97" t="n">
        <v>-7.58</v>
      </c>
      <c r="BO648" s="96" t="n">
        <v>-6.86</v>
      </c>
      <c r="BP648" s="96" t="n">
        <v>-3.18</v>
      </c>
      <c r="BQ648" s="96" t="n"/>
      <c r="BR648" s="91" t="n"/>
      <c r="BS648" s="91" t="inlineStr">
        <is>
          <t>None</t>
        </is>
      </c>
      <c r="BT648" s="96" t="n">
        <v>23.2</v>
      </c>
      <c r="BU648" s="91" t="n"/>
      <c r="BV648" s="99">
        <f>IF(OR(BF648&lt;&gt;"Y",BG648&lt;&gt;"Y"),"",(AND(ISNUMBER(BQ648),BQ648&gt;0))+(BR648="Stacked up")+(AND(ISNUMBER(BH648),BH648&gt;=-Settings!$B$17))+(AND(ISNUMBER(BK648),ISNUMBER(BM648),BK648&gt;0,BM648&gt;0))+(AND(ISNUMBER(AQ648),AQ648&gt;=Settings!$B$18))+(AND(ISNUMBER(BT648),BT648&gt;=Settings!$B$19,BT648&lt;=Settings!$B$20))+(AND(ISNUMBER(AS648),AS648&gt;0))+(AND(ISNUMBER(T648),ISNUMBER(M648),T648&gt;=Settings!$B$21,M648&gt;0))+(AND(ISNUMBER(AD648),ISNUMBER(M648),AD648&gt;=Settings!$B$22,M648&gt;0))+(AY648&gt;=1))</f>
        <v/>
      </c>
      <c r="BW648" s="91">
        <f>IF(OR(AY648=0,BF648&lt;&gt;"Y",BG648&lt;&gt;"Y"),"",1+SUMPRODUCT(($A$6:$A$2604=A648)*($AY$6:$AY$2604&gt;0)*($BF$6:$BF$2604="Y")*($BG$6:$BG$2604="Y")*(($AY$6:$AY$2604&gt;AY648)+($AY$6:$AY$2604=AY648)*($AD$6:$AD$2604&gt;AD648))))</f>
        <v/>
      </c>
    </row>
    <row r="649" ht="23.85" customHeight="1" s="55">
      <c r="A649" s="90" t="n">
        <v>46296</v>
      </c>
      <c r="B649" s="91" t="inlineStr">
        <is>
          <t>NEWGEN</t>
        </is>
      </c>
      <c r="C649" s="91" t="inlineStr">
        <is>
          <t>INE619B01017</t>
        </is>
      </c>
      <c r="D649" s="91" t="inlineStr">
        <is>
          <t>Information Technology</t>
        </is>
      </c>
      <c r="E649" s="91" t="inlineStr">
        <is>
          <t>Microcap 250</t>
        </is>
      </c>
      <c r="F649" s="93" t="n">
        <v>6503</v>
      </c>
      <c r="G649" s="92" t="inlineStr">
        <is>
          <t>N</t>
        </is>
      </c>
      <c r="H649" s="94" t="n"/>
      <c r="I649" s="91" t="inlineStr">
        <is>
          <t>N</t>
        </is>
      </c>
      <c r="J649" s="92">
        <f>IF(K649="","N","Y")</f>
        <v/>
      </c>
      <c r="K649" s="94">
        <f>_xlfn.TEXTJOIN("; ",TRUE,IF(P649="52-wk low","52-wk low",""),IF(AND(AD649&gt;=Settings!$B$12,M649&lt;0),"Distribution",""),IF(AND(AJ649="Y",M649&lt;0,AK649&lt;-Settings!$B$13),"Long unwinding",""),IF(AND(AJ649="Y",M649&lt;0,AK649&gt;Settings!$B$13),"Short buildup",""))</f>
        <v/>
      </c>
      <c r="L649" s="95" t="n">
        <v>456.35</v>
      </c>
      <c r="M649" s="96" t="n">
        <v>-2.46</v>
      </c>
      <c r="N649" s="93" t="n">
        <v>1872</v>
      </c>
      <c r="O649" s="91" t="inlineStr">
        <is>
          <t>None</t>
        </is>
      </c>
      <c r="P649" s="91" t="inlineStr">
        <is>
          <t>None</t>
        </is>
      </c>
      <c r="Q649" s="97" t="n">
        <v>6.3</v>
      </c>
      <c r="R649" s="96" t="n">
        <v>7.37</v>
      </c>
      <c r="S649" s="96" t="n">
        <v>0.85</v>
      </c>
      <c r="T649" s="96" t="n">
        <v>0.45</v>
      </c>
      <c r="U649" s="96" t="n">
        <v>0.24</v>
      </c>
      <c r="V649" s="103" t="n">
        <v>0.28</v>
      </c>
      <c r="W649" s="102" t="n">
        <v>0</v>
      </c>
      <c r="X649" s="93" t="n"/>
      <c r="Y649" s="91" t="inlineStr">
        <is>
          <t>None</t>
        </is>
      </c>
      <c r="Z649" s="99" t="n">
        <v>39.1</v>
      </c>
      <c r="AA649" s="96" t="n">
        <v>1.14</v>
      </c>
      <c r="AB649" s="96" t="n">
        <v>1.24</v>
      </c>
      <c r="AC649" s="96" t="n">
        <v>1.14</v>
      </c>
      <c r="AD649" s="96" t="n">
        <v>0.77</v>
      </c>
      <c r="AE649" s="96" t="n">
        <v>0.62</v>
      </c>
      <c r="AF649" s="103" t="n">
        <v>1.93</v>
      </c>
      <c r="AG649" s="91" t="inlineStr">
        <is>
          <t>Quiet accumulation</t>
        </is>
      </c>
      <c r="AH649" s="100" t="n">
        <v>0</v>
      </c>
      <c r="AI649" s="101" t="n">
        <v>0</v>
      </c>
      <c r="AJ649" s="92" t="inlineStr">
        <is>
          <t>N</t>
        </is>
      </c>
      <c r="AK649" s="96" t="n"/>
      <c r="AL649" s="91" t="inlineStr">
        <is>
          <t>n/a</t>
        </is>
      </c>
      <c r="AM649" s="93" t="n"/>
      <c r="AN649" s="92" t="inlineStr">
        <is>
          <t>Smallcap250 MQ 100</t>
        </is>
      </c>
      <c r="AO649" s="102" t="n">
        <v>1</v>
      </c>
      <c r="AP649" s="103" t="n">
        <v>0.63</v>
      </c>
      <c r="AQ649" s="102" t="n">
        <v>26</v>
      </c>
      <c r="AR649" s="91" t="inlineStr">
        <is>
          <t>N</t>
        </is>
      </c>
      <c r="AS649" s="104" t="n">
        <v>-0.75</v>
      </c>
      <c r="AT649" s="92">
        <f>IF(AND(P649="52-wk high",T649&gt;=Settings!$B$7),"Y","N")</f>
        <v/>
      </c>
      <c r="AU649" s="91">
        <f>IF(AND(AD649&gt;=Settings!$B$8,M649&gt;0),"Y","N")</f>
        <v/>
      </c>
      <c r="AV649" s="91">
        <f>IF(OR(AH649&gt;Settings!$B$9,AI649&gt;Settings!$B$9),"Y","N")</f>
        <v/>
      </c>
      <c r="AW649" s="91">
        <f>IF(AJ649&lt;&gt;"Y","n/a",IF(AND(M649&gt;0,AK649&gt;Settings!$B$10),"Y","N"))</f>
        <v/>
      </c>
      <c r="AX649" s="91">
        <f>IF(AO649&gt;=Settings!$B$11,"Y","N")</f>
        <v/>
      </c>
      <c r="AY649" s="99">
        <f>(AT649="Y")+(AU649="Y")+(AV649="Y")+(AW649="Y")+(AX649="Y")</f>
        <v/>
      </c>
      <c r="AZ649" s="94">
        <f>IF(AY649=0,"None",_xlfn.TEXTJOIN(", ",TRUE(),IF(AT649="Y","Breakout",""),IF(AU649="Y","Accumulation",""),IF(AV649="Y","Institutional buying",""),IF(AW649="Y","Long buildup",""),IF(AX649="Y","Momentum leader","")))</f>
        <v/>
      </c>
      <c r="BA649" s="94">
        <f>IF(BW649="","","Passes "&amp;AY649&amp;" of 5 buy-side scans"&amp;IF(G649="Y","; RED FLAG: filter out using Red flag column",""))</f>
        <v/>
      </c>
      <c r="BB649" s="91" t="inlineStr">
        <is>
          <t>None</t>
        </is>
      </c>
      <c r="BC649" s="92" t="inlineStr">
        <is>
          <t>Y</t>
        </is>
      </c>
      <c r="BD649" s="94" t="inlineStr">
        <is>
          <t>High-low range &gt;150% in 12 months</t>
        </is>
      </c>
      <c r="BE649" s="94" t="n"/>
      <c r="BF649" s="92">
        <f>IF(R649*100000&gt;=Settings!$B$5,"Y","N")</f>
        <v/>
      </c>
      <c r="BG649" s="91">
        <f>IF(F649&gt;Settings!$B$6,"Y","N")</f>
        <v/>
      </c>
      <c r="BH649" s="97" t="n">
        <v>-56.2</v>
      </c>
      <c r="BI649" s="96" t="n">
        <v>-7.55</v>
      </c>
      <c r="BJ649" s="96" t="n">
        <v>-14.23</v>
      </c>
      <c r="BK649" s="96" t="n">
        <v>-3.66</v>
      </c>
      <c r="BL649" s="96" t="n">
        <v>5.69</v>
      </c>
      <c r="BM649" s="96" t="n">
        <v>-49.28</v>
      </c>
      <c r="BN649" s="97" t="n">
        <v>-7.45</v>
      </c>
      <c r="BO649" s="96" t="n">
        <v>-9.970000000000001</v>
      </c>
      <c r="BP649" s="96" t="n">
        <v>-11.76</v>
      </c>
      <c r="BQ649" s="96" t="n">
        <v>-19.72</v>
      </c>
      <c r="BR649" s="91" t="inlineStr">
        <is>
          <t>Stacked down</t>
        </is>
      </c>
      <c r="BS649" s="91" t="inlineStr">
        <is>
          <t>None</t>
        </is>
      </c>
      <c r="BT649" s="96" t="n">
        <v>20.4</v>
      </c>
      <c r="BU649" s="91" t="inlineStr">
        <is>
          <t>N</t>
        </is>
      </c>
      <c r="BV649" s="99">
        <f>IF(OR(BF649&lt;&gt;"Y",BG649&lt;&gt;"Y"),"",(AND(ISNUMBER(BQ649),BQ649&gt;0))+(BR649="Stacked up")+(AND(ISNUMBER(BH649),BH649&gt;=-Settings!$B$17))+(AND(ISNUMBER(BK649),ISNUMBER(BM649),BK649&gt;0,BM649&gt;0))+(AND(ISNUMBER(AQ649),AQ649&gt;=Settings!$B$18))+(AND(ISNUMBER(BT649),BT649&gt;=Settings!$B$19,BT649&lt;=Settings!$B$20))+(AND(ISNUMBER(AS649),AS649&gt;0))+(AND(ISNUMBER(T649),ISNUMBER(M649),T649&gt;=Settings!$B$21,M649&gt;0))+(AND(ISNUMBER(AD649),ISNUMBER(M649),AD649&gt;=Settings!$B$22,M649&gt;0))+(AY649&gt;=1))</f>
        <v/>
      </c>
      <c r="BW649" s="91">
        <f>IF(OR(AY649=0,BF649&lt;&gt;"Y",BG649&lt;&gt;"Y"),"",1+SUMPRODUCT(($A$6:$A$2604=A649)*($AY$6:$AY$2604&gt;0)*($BF$6:$BF$2604="Y")*($BG$6:$BG$2604="Y")*(($AY$6:$AY$2604&gt;AY649)+($AY$6:$AY$2604=AY649)*($AD$6:$AD$2604&gt;AD649))))</f>
        <v/>
      </c>
    </row>
    <row r="650" ht="23.85" customHeight="1" s="55">
      <c r="A650" s="90" t="n">
        <v>46296</v>
      </c>
      <c r="B650" s="91" t="inlineStr">
        <is>
          <t>BAJAJCON</t>
        </is>
      </c>
      <c r="C650" s="91" t="inlineStr">
        <is>
          <t>INE933K01021</t>
        </is>
      </c>
      <c r="D650" s="91" t="inlineStr">
        <is>
          <t>Fast Moving Consumer Goods</t>
        </is>
      </c>
      <c r="E650" s="91" t="inlineStr">
        <is>
          <t>Microcap 250</t>
        </is>
      </c>
      <c r="F650" s="93" t="n">
        <v>6492</v>
      </c>
      <c r="G650" s="92" t="inlineStr">
        <is>
          <t>N</t>
        </is>
      </c>
      <c r="H650" s="94" t="n"/>
      <c r="I650" s="91" t="inlineStr">
        <is>
          <t>N</t>
        </is>
      </c>
      <c r="J650" s="92">
        <f>IF(K650="","N","Y")</f>
        <v/>
      </c>
      <c r="K650" s="94">
        <f>_xlfn.TEXTJOIN("; ",TRUE,IF(P650="52-wk low","52-wk low",""),IF(AND(AD650&gt;=Settings!$B$12,M650&lt;0),"Distribution",""),IF(AND(AJ650="Y",M650&lt;0,AK650&lt;-Settings!$B$13),"Long unwinding",""),IF(AND(AJ650="Y",M650&lt;0,AK650&gt;Settings!$B$13),"Short buildup",""))</f>
        <v/>
      </c>
      <c r="L650" s="95" t="n">
        <v>497.05</v>
      </c>
      <c r="M650" s="96" t="n">
        <v>0.3</v>
      </c>
      <c r="N650" s="93" t="n">
        <v>496</v>
      </c>
      <c r="O650" s="91" t="inlineStr">
        <is>
          <t>None</t>
        </is>
      </c>
      <c r="P650" s="91" t="inlineStr">
        <is>
          <t>None</t>
        </is>
      </c>
      <c r="Q650" s="97" t="n">
        <v>5.19</v>
      </c>
      <c r="R650" s="96" t="n">
        <v>7.39</v>
      </c>
      <c r="S650" s="96" t="n">
        <v>0.62</v>
      </c>
      <c r="T650" s="96" t="n">
        <v>0.7</v>
      </c>
      <c r="U650" s="96" t="n">
        <v>0.59</v>
      </c>
      <c r="V650" s="103" t="n">
        <v>0.85</v>
      </c>
      <c r="W650" s="102" t="n">
        <v>4</v>
      </c>
      <c r="X650" s="93" t="n"/>
      <c r="Y650" s="91" t="inlineStr">
        <is>
          <t>None</t>
        </is>
      </c>
      <c r="Z650" s="99" t="n">
        <v>53.02</v>
      </c>
      <c r="AA650" s="96" t="n">
        <v>1.06</v>
      </c>
      <c r="AB650" s="96" t="n">
        <v>1.03</v>
      </c>
      <c r="AC650" s="96" t="n">
        <v>0.68</v>
      </c>
      <c r="AD650" s="96" t="n">
        <v>0.74</v>
      </c>
      <c r="AE650" s="96" t="n">
        <v>0.7</v>
      </c>
      <c r="AF650" s="103" t="n">
        <v>1.1</v>
      </c>
      <c r="AG650" s="91" t="inlineStr">
        <is>
          <t>Normal</t>
        </is>
      </c>
      <c r="AH650" s="100" t="n">
        <v>0</v>
      </c>
      <c r="AI650" s="101" t="n">
        <v>0</v>
      </c>
      <c r="AJ650" s="92" t="inlineStr">
        <is>
          <t>N</t>
        </is>
      </c>
      <c r="AK650" s="96" t="n"/>
      <c r="AL650" s="91" t="inlineStr">
        <is>
          <t>n/a</t>
        </is>
      </c>
      <c r="AM650" s="93" t="n"/>
      <c r="AN650" s="92" t="inlineStr">
        <is>
          <t>None</t>
        </is>
      </c>
      <c r="AO650" s="102" t="n">
        <v>0</v>
      </c>
      <c r="AP650" s="103" t="n">
        <v>2.24</v>
      </c>
      <c r="AQ650" s="102" t="n">
        <v>92</v>
      </c>
      <c r="AR650" s="91" t="inlineStr">
        <is>
          <t>N</t>
        </is>
      </c>
      <c r="AS650" s="104" t="n">
        <v>2.11</v>
      </c>
      <c r="AT650" s="92">
        <f>IF(AND(P650="52-wk high",T650&gt;=Settings!$B$7),"Y","N")</f>
        <v/>
      </c>
      <c r="AU650" s="91">
        <f>IF(AND(AD650&gt;=Settings!$B$8,M650&gt;0),"Y","N")</f>
        <v/>
      </c>
      <c r="AV650" s="91">
        <f>IF(OR(AH650&gt;Settings!$B$9,AI650&gt;Settings!$B$9),"Y","N")</f>
        <v/>
      </c>
      <c r="AW650" s="91">
        <f>IF(AJ650&lt;&gt;"Y","n/a",IF(AND(M650&gt;0,AK650&gt;Settings!$B$10),"Y","N"))</f>
        <v/>
      </c>
      <c r="AX650" s="91">
        <f>IF(AO650&gt;=Settings!$B$11,"Y","N")</f>
        <v/>
      </c>
      <c r="AY650" s="99">
        <f>(AT650="Y")+(AU650="Y")+(AV650="Y")+(AW650="Y")+(AX650="Y")</f>
        <v/>
      </c>
      <c r="AZ650" s="94">
        <f>IF(AY650=0,"None",_xlfn.TEXTJOIN(", ",TRUE(),IF(AT650="Y","Breakout",""),IF(AU650="Y","Accumulation",""),IF(AV650="Y","Institutional buying",""),IF(AW650="Y","Long buildup",""),IF(AX650="Y","Momentum leader","")))</f>
        <v/>
      </c>
      <c r="BA650" s="94">
        <f>IF(BW650="","","Passes "&amp;AY650&amp;" of 5 buy-side scans"&amp;IF(G650="Y","; RED FLAG: filter out using Red flag column",""))</f>
        <v/>
      </c>
      <c r="BB650" s="91" t="inlineStr">
        <is>
          <t>None</t>
        </is>
      </c>
      <c r="BC650" s="92" t="inlineStr">
        <is>
          <t>Y</t>
        </is>
      </c>
      <c r="BD650" s="94" t="inlineStr">
        <is>
          <t>&gt;100% move in 365 days; High-low range &gt;150% in 12 months</t>
        </is>
      </c>
      <c r="BE650" s="94" t="n"/>
      <c r="BF650" s="92">
        <f>IF(R650*100000&gt;=Settings!$B$5,"Y","N")</f>
        <v/>
      </c>
      <c r="BG650" s="91">
        <f>IF(F650&gt;Settings!$B$6,"Y","N")</f>
        <v/>
      </c>
      <c r="BH650" s="97" t="n">
        <v>-28.17</v>
      </c>
      <c r="BI650" s="96" t="n">
        <v>-0.93</v>
      </c>
      <c r="BJ650" s="96" t="n">
        <v>5.32</v>
      </c>
      <c r="BK650" s="96" t="n">
        <v>-19.12</v>
      </c>
      <c r="BL650" s="96" t="n">
        <v>37.42</v>
      </c>
      <c r="BM650" s="96" t="n">
        <v>110.56</v>
      </c>
      <c r="BN650" s="97" t="n">
        <v>-0.84</v>
      </c>
      <c r="BO650" s="96" t="n">
        <v>-2.75</v>
      </c>
      <c r="BP650" s="96" t="n">
        <v>-1.67</v>
      </c>
      <c r="BQ650" s="96" t="n">
        <v>8.18</v>
      </c>
      <c r="BR650" s="91" t="inlineStr">
        <is>
          <t>Mixed</t>
        </is>
      </c>
      <c r="BS650" s="91" t="inlineStr">
        <is>
          <t>None</t>
        </is>
      </c>
      <c r="BT650" s="96" t="n">
        <v>47</v>
      </c>
      <c r="BU650" s="91" t="inlineStr">
        <is>
          <t>N</t>
        </is>
      </c>
      <c r="BV650" s="99">
        <f>IF(OR(BF650&lt;&gt;"Y",BG650&lt;&gt;"Y"),"",(AND(ISNUMBER(BQ650),BQ650&gt;0))+(BR650="Stacked up")+(AND(ISNUMBER(BH650),BH650&gt;=-Settings!$B$17))+(AND(ISNUMBER(BK650),ISNUMBER(BM650),BK650&gt;0,BM650&gt;0))+(AND(ISNUMBER(AQ650),AQ650&gt;=Settings!$B$18))+(AND(ISNUMBER(BT650),BT650&gt;=Settings!$B$19,BT650&lt;=Settings!$B$20))+(AND(ISNUMBER(AS650),AS650&gt;0))+(AND(ISNUMBER(T650),ISNUMBER(M650),T650&gt;=Settings!$B$21,M650&gt;0))+(AND(ISNUMBER(AD650),ISNUMBER(M650),AD650&gt;=Settings!$B$22,M650&gt;0))+(AY650&gt;=1))</f>
        <v/>
      </c>
      <c r="BW650" s="91">
        <f>IF(OR(AY650=0,BF650&lt;&gt;"Y",BG650&lt;&gt;"Y"),"",1+SUMPRODUCT(($A$6:$A$2604=A650)*($AY$6:$AY$2604&gt;0)*($BF$6:$BF$2604="Y")*($BG$6:$BG$2604="Y")*(($AY$6:$AY$2604&gt;AY650)+($AY$6:$AY$2604=AY650)*($AD$6:$AD$2604&gt;AD650))))</f>
        <v/>
      </c>
    </row>
    <row r="651" ht="23.85" customHeight="1" s="55">
      <c r="A651" s="90" t="n">
        <v>46296</v>
      </c>
      <c r="B651" s="91" t="inlineStr">
        <is>
          <t>DBL</t>
        </is>
      </c>
      <c r="C651" s="91" t="inlineStr">
        <is>
          <t>INE917M01012</t>
        </is>
      </c>
      <c r="D651" s="91" t="inlineStr">
        <is>
          <t>Construction</t>
        </is>
      </c>
      <c r="E651" s="91" t="inlineStr">
        <is>
          <t>Microcap 250</t>
        </is>
      </c>
      <c r="F651" s="93" t="n">
        <v>6483</v>
      </c>
      <c r="G651" s="92" t="inlineStr">
        <is>
          <t>N</t>
        </is>
      </c>
      <c r="H651" s="94" t="n"/>
      <c r="I651" s="91" t="inlineStr">
        <is>
          <t>N</t>
        </is>
      </c>
      <c r="J651" s="92">
        <f>IF(K651="","N","Y")</f>
        <v/>
      </c>
      <c r="K651" s="94">
        <f>_xlfn.TEXTJOIN("; ",TRUE,IF(P651="52-wk low","52-wk low",""),IF(AND(AD651&gt;=Settings!$B$12,M651&lt;0),"Distribution",""),IF(AND(AJ651="Y",M651&lt;0,AK651&lt;-Settings!$B$13),"Long unwinding",""),IF(AND(AJ651="Y",M651&lt;0,AK651&gt;Settings!$B$13),"Short buildup",""))</f>
        <v/>
      </c>
      <c r="L651" s="95" t="n">
        <v>399.1</v>
      </c>
      <c r="M651" s="96" t="n">
        <v>-1.75</v>
      </c>
      <c r="N651" s="93" t="n">
        <v>1499</v>
      </c>
      <c r="O651" s="91" t="inlineStr">
        <is>
          <t>None</t>
        </is>
      </c>
      <c r="P651" s="91" t="inlineStr">
        <is>
          <t>None</t>
        </is>
      </c>
      <c r="Q651" s="97" t="n">
        <v>1.34</v>
      </c>
      <c r="R651" s="96" t="n">
        <v>5.3</v>
      </c>
      <c r="S651" s="96" t="n">
        <v>0.26</v>
      </c>
      <c r="T651" s="96" t="n">
        <v>0.17</v>
      </c>
      <c r="U651" s="96" t="n">
        <v>0.29</v>
      </c>
      <c r="V651" s="103" t="n">
        <v>1.16</v>
      </c>
      <c r="W651" s="102" t="n">
        <v>2</v>
      </c>
      <c r="X651" s="93" t="n"/>
      <c r="Y651" s="91" t="inlineStr">
        <is>
          <t>None</t>
        </is>
      </c>
      <c r="Z651" s="99" t="n">
        <v>54.17</v>
      </c>
      <c r="AA651" s="96" t="n">
        <v>1.34</v>
      </c>
      <c r="AB651" s="96" t="n">
        <v>1.26</v>
      </c>
      <c r="AC651" s="96" t="n">
        <v>0.73</v>
      </c>
      <c r="AD651" s="96" t="n">
        <v>0.59</v>
      </c>
      <c r="AE651" s="96" t="n">
        <v>0.82</v>
      </c>
      <c r="AF651" s="103" t="n">
        <v>0.99</v>
      </c>
      <c r="AG651" s="91" t="inlineStr">
        <is>
          <t>Normal</t>
        </is>
      </c>
      <c r="AH651" s="100" t="n">
        <v>0</v>
      </c>
      <c r="AI651" s="101" t="n">
        <v>0</v>
      </c>
      <c r="AJ651" s="92" t="inlineStr">
        <is>
          <t>N</t>
        </is>
      </c>
      <c r="AK651" s="96" t="n"/>
      <c r="AL651" s="91" t="inlineStr">
        <is>
          <t>n/a</t>
        </is>
      </c>
      <c r="AM651" s="93" t="n"/>
      <c r="AN651" s="92" t="inlineStr">
        <is>
          <t>None</t>
        </is>
      </c>
      <c r="AO651" s="102" t="n">
        <v>0</v>
      </c>
      <c r="AP651" s="103" t="n">
        <v>0.67</v>
      </c>
      <c r="AQ651" s="102" t="n">
        <v>32</v>
      </c>
      <c r="AR651" s="91" t="inlineStr">
        <is>
          <t>N</t>
        </is>
      </c>
      <c r="AS651" s="104" t="n">
        <v>0.78</v>
      </c>
      <c r="AT651" s="92">
        <f>IF(AND(P651="52-wk high",T651&gt;=Settings!$B$7),"Y","N")</f>
        <v/>
      </c>
      <c r="AU651" s="91">
        <f>IF(AND(AD651&gt;=Settings!$B$8,M651&gt;0),"Y","N")</f>
        <v/>
      </c>
      <c r="AV651" s="91">
        <f>IF(OR(AH651&gt;Settings!$B$9,AI651&gt;Settings!$B$9),"Y","N")</f>
        <v/>
      </c>
      <c r="AW651" s="91">
        <f>IF(AJ651&lt;&gt;"Y","n/a",IF(AND(M651&gt;0,AK651&gt;Settings!$B$10),"Y","N"))</f>
        <v/>
      </c>
      <c r="AX651" s="91">
        <f>IF(AO651&gt;=Settings!$B$11,"Y","N")</f>
        <v/>
      </c>
      <c r="AY651" s="99">
        <f>(AT651="Y")+(AU651="Y")+(AV651="Y")+(AW651="Y")+(AX651="Y")</f>
        <v/>
      </c>
      <c r="AZ651" s="94">
        <f>IF(AY651=0,"None",_xlfn.TEXTJOIN(", ",TRUE(),IF(AT651="Y","Breakout",""),IF(AU651="Y","Accumulation",""),IF(AV651="Y","Institutional buying",""),IF(AW651="Y","Long buildup",""),IF(AX651="Y","Momentum leader","")))</f>
        <v/>
      </c>
      <c r="BA651" s="94">
        <f>IF(BW651="","","Passes "&amp;AY651&amp;" of 5 buy-side scans"&amp;IF(G651="Y","; RED FLAG: filter out using Red flag column",""))</f>
        <v/>
      </c>
      <c r="BB651" s="91" t="inlineStr">
        <is>
          <t>None</t>
        </is>
      </c>
      <c r="BC651" s="92" t="inlineStr">
        <is>
          <t>N</t>
        </is>
      </c>
      <c r="BD651" s="94" t="n"/>
      <c r="BE651" s="94" t="n"/>
      <c r="BF651" s="92">
        <f>IF(R651*100000&gt;=Settings!$B$5,"Y","N")</f>
        <v/>
      </c>
      <c r="BG651" s="91">
        <f>IF(F651&gt;Settings!$B$6,"Y","N")</f>
        <v/>
      </c>
      <c r="BH651" s="97" t="n">
        <v>-25.85</v>
      </c>
      <c r="BI651" s="96" t="n">
        <v>-3.27</v>
      </c>
      <c r="BJ651" s="96" t="n">
        <v>1.09</v>
      </c>
      <c r="BK651" s="96" t="n">
        <v>-9.609999999999999</v>
      </c>
      <c r="BL651" s="96" t="n">
        <v>-1.84</v>
      </c>
      <c r="BM651" s="96" t="n">
        <v>-19.51</v>
      </c>
      <c r="BN651" s="97" t="n">
        <v>-2.46</v>
      </c>
      <c r="BO651" s="96" t="n">
        <v>-3.69</v>
      </c>
      <c r="BP651" s="96" t="n">
        <v>-5.69</v>
      </c>
      <c r="BQ651" s="96" t="n">
        <v>-9.25</v>
      </c>
      <c r="BR651" s="91" t="inlineStr">
        <is>
          <t>Stacked down</t>
        </is>
      </c>
      <c r="BS651" s="91" t="inlineStr">
        <is>
          <t>None</t>
        </is>
      </c>
      <c r="BT651" s="96" t="n">
        <v>37.7</v>
      </c>
      <c r="BU651" s="91" t="inlineStr">
        <is>
          <t>N</t>
        </is>
      </c>
      <c r="BV651" s="99">
        <f>IF(OR(BF651&lt;&gt;"Y",BG651&lt;&gt;"Y"),"",(AND(ISNUMBER(BQ651),BQ651&gt;0))+(BR651="Stacked up")+(AND(ISNUMBER(BH651),BH651&gt;=-Settings!$B$17))+(AND(ISNUMBER(BK651),ISNUMBER(BM651),BK651&gt;0,BM651&gt;0))+(AND(ISNUMBER(AQ651),AQ651&gt;=Settings!$B$18))+(AND(ISNUMBER(BT651),BT651&gt;=Settings!$B$19,BT651&lt;=Settings!$B$20))+(AND(ISNUMBER(AS651),AS651&gt;0))+(AND(ISNUMBER(T651),ISNUMBER(M651),T651&gt;=Settings!$B$21,M651&gt;0))+(AND(ISNUMBER(AD651),ISNUMBER(M651),AD651&gt;=Settings!$B$22,M651&gt;0))+(AY651&gt;=1))</f>
        <v/>
      </c>
      <c r="BW651" s="91">
        <f>IF(OR(AY651=0,BF651&lt;&gt;"Y",BG651&lt;&gt;"Y"),"",1+SUMPRODUCT(($A$6:$A$2604=A651)*($AY$6:$AY$2604&gt;0)*($BF$6:$BF$2604="Y")*($BG$6:$BG$2604="Y")*(($AY$6:$AY$2604&gt;AY651)+($AY$6:$AY$2604=AY651)*($AD$6:$AD$2604&gt;AD651))))</f>
        <v/>
      </c>
    </row>
    <row r="652" ht="23.85" customHeight="1" s="55">
      <c r="A652" s="90" t="n">
        <v>46296</v>
      </c>
      <c r="B652" s="91" t="inlineStr">
        <is>
          <t>TANLA</t>
        </is>
      </c>
      <c r="C652" s="91" t="inlineStr">
        <is>
          <t>INE483C01032</t>
        </is>
      </c>
      <c r="D652" s="91" t="inlineStr">
        <is>
          <t>Information Technology</t>
        </is>
      </c>
      <c r="E652" s="91" t="inlineStr">
        <is>
          <t>Microcap 250</t>
        </is>
      </c>
      <c r="F652" s="93" t="n">
        <v>6469</v>
      </c>
      <c r="G652" s="92" t="inlineStr">
        <is>
          <t>N</t>
        </is>
      </c>
      <c r="H652" s="94" t="n"/>
      <c r="I652" s="91" t="inlineStr">
        <is>
          <t>N</t>
        </is>
      </c>
      <c r="J652" s="92">
        <f>IF(K652="","N","Y")</f>
        <v/>
      </c>
      <c r="K652" s="94">
        <f>_xlfn.TEXTJOIN("; ",TRUE,IF(P652="52-wk low","52-wk low",""),IF(AND(AD652&gt;=Settings!$B$12,M652&lt;0),"Distribution",""),IF(AND(AJ652="Y",M652&lt;0,AK652&lt;-Settings!$B$13),"Long unwinding",""),IF(AND(AJ652="Y",M652&lt;0,AK652&gt;Settings!$B$13),"Short buildup",""))</f>
        <v/>
      </c>
      <c r="L652" s="95" t="n">
        <v>487.75</v>
      </c>
      <c r="M652" s="96" t="n">
        <v>-0.89</v>
      </c>
      <c r="N652" s="93" t="n">
        <v>983</v>
      </c>
      <c r="O652" s="91" t="inlineStr">
        <is>
          <t>None</t>
        </is>
      </c>
      <c r="P652" s="91" t="inlineStr">
        <is>
          <t>None</t>
        </is>
      </c>
      <c r="Q652" s="97" t="n">
        <v>3.39</v>
      </c>
      <c r="R652" s="96" t="n">
        <v>3.92</v>
      </c>
      <c r="S652" s="96" t="n">
        <v>0.87</v>
      </c>
      <c r="T652" s="96" t="n">
        <v>0.28</v>
      </c>
      <c r="U652" s="96" t="n">
        <v>0.39</v>
      </c>
      <c r="V652" s="103" t="n">
        <v>0.45</v>
      </c>
      <c r="W652" s="102" t="n">
        <v>0</v>
      </c>
      <c r="X652" s="93" t="n"/>
      <c r="Y652" s="91" t="inlineStr">
        <is>
          <t>None</t>
        </is>
      </c>
      <c r="Z652" s="99" t="n">
        <v>37.54</v>
      </c>
      <c r="AA652" s="96" t="n">
        <v>0.91</v>
      </c>
      <c r="AB652" s="96" t="n">
        <v>0.95</v>
      </c>
      <c r="AC652" s="96" t="n">
        <v>0.82</v>
      </c>
      <c r="AD652" s="96" t="n">
        <v>0.43</v>
      </c>
      <c r="AE652" s="96" t="n">
        <v>0.52</v>
      </c>
      <c r="AF652" s="103" t="n">
        <v>1.4</v>
      </c>
      <c r="AG652" s="91" t="inlineStr">
        <is>
          <t>Normal</t>
        </is>
      </c>
      <c r="AH652" s="100" t="n">
        <v>0</v>
      </c>
      <c r="AI652" s="101" t="n">
        <v>0</v>
      </c>
      <c r="AJ652" s="92" t="inlineStr">
        <is>
          <t>N</t>
        </is>
      </c>
      <c r="AK652" s="96" t="n"/>
      <c r="AL652" s="91" t="inlineStr">
        <is>
          <t>n/a</t>
        </is>
      </c>
      <c r="AM652" s="93" t="n"/>
      <c r="AN652" s="92" t="inlineStr">
        <is>
          <t>None</t>
        </is>
      </c>
      <c r="AO652" s="102" t="n">
        <v>0</v>
      </c>
      <c r="AP652" s="103" t="n">
        <v>0.76</v>
      </c>
      <c r="AQ652" s="102" t="n">
        <v>45</v>
      </c>
      <c r="AR652" s="91" t="inlineStr">
        <is>
          <t>N</t>
        </is>
      </c>
      <c r="AS652" s="104" t="n">
        <v>-0.75</v>
      </c>
      <c r="AT652" s="92">
        <f>IF(AND(P652="52-wk high",T652&gt;=Settings!$B$7),"Y","N")</f>
        <v/>
      </c>
      <c r="AU652" s="91">
        <f>IF(AND(AD652&gt;=Settings!$B$8,M652&gt;0),"Y","N")</f>
        <v/>
      </c>
      <c r="AV652" s="91">
        <f>IF(OR(AH652&gt;Settings!$B$9,AI652&gt;Settings!$B$9),"Y","N")</f>
        <v/>
      </c>
      <c r="AW652" s="91">
        <f>IF(AJ652&lt;&gt;"Y","n/a",IF(AND(M652&gt;0,AK652&gt;Settings!$B$10),"Y","N"))</f>
        <v/>
      </c>
      <c r="AX652" s="91">
        <f>IF(AO652&gt;=Settings!$B$11,"Y","N")</f>
        <v/>
      </c>
      <c r="AY652" s="99">
        <f>(AT652="Y")+(AU652="Y")+(AV652="Y")+(AW652="Y")+(AX652="Y")</f>
        <v/>
      </c>
      <c r="AZ652" s="94">
        <f>IF(AY652=0,"None",_xlfn.TEXTJOIN(", ",TRUE(),IF(AT652="Y","Breakout",""),IF(AU652="Y","Accumulation",""),IF(AV652="Y","Institutional buying",""),IF(AW652="Y","Long buildup",""),IF(AX652="Y","Momentum leader","")))</f>
        <v/>
      </c>
      <c r="BA652" s="94">
        <f>IF(BW652="","","Passes "&amp;AY652&amp;" of 5 buy-side scans"&amp;IF(G652="Y","; RED FLAG: filter out using Red flag column",""))</f>
        <v/>
      </c>
      <c r="BB652" s="91" t="inlineStr">
        <is>
          <t>None</t>
        </is>
      </c>
      <c r="BC652" s="92" t="inlineStr">
        <is>
          <t>N</t>
        </is>
      </c>
      <c r="BD652" s="94" t="n"/>
      <c r="BE652" s="94" t="n"/>
      <c r="BF652" s="92">
        <f>IF(R652*100000&gt;=Settings!$B$5,"Y","N")</f>
        <v/>
      </c>
      <c r="BG652" s="91">
        <f>IF(F652&gt;Settings!$B$6,"Y","N")</f>
        <v/>
      </c>
      <c r="BH652" s="97" t="n">
        <v>-34.83</v>
      </c>
      <c r="BI652" s="96" t="n">
        <v>-0.38</v>
      </c>
      <c r="BJ652" s="96" t="n">
        <v>-10.2</v>
      </c>
      <c r="BK652" s="96" t="n">
        <v>-6.96</v>
      </c>
      <c r="BL652" s="96" t="n">
        <v>16.41</v>
      </c>
      <c r="BM652" s="96" t="n">
        <v>-29.35</v>
      </c>
      <c r="BN652" s="97" t="n">
        <v>-3.16</v>
      </c>
      <c r="BO652" s="96" t="n">
        <v>-7.23</v>
      </c>
      <c r="BP652" s="96" t="n">
        <v>-8.279999999999999</v>
      </c>
      <c r="BQ652" s="96" t="n">
        <v>-10.85</v>
      </c>
      <c r="BR652" s="91" t="inlineStr">
        <is>
          <t>Stacked down</t>
        </is>
      </c>
      <c r="BS652" s="91" t="inlineStr">
        <is>
          <t>None</t>
        </is>
      </c>
      <c r="BT652" s="96" t="n">
        <v>37.8</v>
      </c>
      <c r="BU652" s="91" t="inlineStr">
        <is>
          <t>N</t>
        </is>
      </c>
      <c r="BV652" s="99">
        <f>IF(OR(BF652&lt;&gt;"Y",BG652&lt;&gt;"Y"),"",(AND(ISNUMBER(BQ652),BQ652&gt;0))+(BR652="Stacked up")+(AND(ISNUMBER(BH652),BH652&gt;=-Settings!$B$17))+(AND(ISNUMBER(BK652),ISNUMBER(BM652),BK652&gt;0,BM652&gt;0))+(AND(ISNUMBER(AQ652),AQ652&gt;=Settings!$B$18))+(AND(ISNUMBER(BT652),BT652&gt;=Settings!$B$19,BT652&lt;=Settings!$B$20))+(AND(ISNUMBER(AS652),AS652&gt;0))+(AND(ISNUMBER(T652),ISNUMBER(M652),T652&gt;=Settings!$B$21,M652&gt;0))+(AND(ISNUMBER(AD652),ISNUMBER(M652),AD652&gt;=Settings!$B$22,M652&gt;0))+(AY652&gt;=1))</f>
        <v/>
      </c>
      <c r="BW652" s="91">
        <f>IF(OR(AY652=0,BF652&lt;&gt;"Y",BG652&lt;&gt;"Y"),"",1+SUMPRODUCT(($A$6:$A$2604=A652)*($AY$6:$AY$2604&gt;0)*($BF$6:$BF$2604="Y")*($BG$6:$BG$2604="Y")*(($AY$6:$AY$2604&gt;AY652)+($AY$6:$AY$2604=AY652)*($AD$6:$AD$2604&gt;AD652))))</f>
        <v/>
      </c>
    </row>
    <row r="653" ht="23.85" customHeight="1" s="55">
      <c r="A653" s="90" t="n">
        <v>46296</v>
      </c>
      <c r="B653" s="91" t="inlineStr">
        <is>
          <t>DCBBANK</t>
        </is>
      </c>
      <c r="C653" s="91" t="inlineStr">
        <is>
          <t>INE503A01015</t>
        </is>
      </c>
      <c r="D653" s="91" t="inlineStr">
        <is>
          <t>Financial Services</t>
        </is>
      </c>
      <c r="E653" s="91" t="inlineStr">
        <is>
          <t>Microcap 250</t>
        </is>
      </c>
      <c r="F653" s="93" t="n">
        <v>6434</v>
      </c>
      <c r="G653" s="92" t="inlineStr">
        <is>
          <t>N</t>
        </is>
      </c>
      <c r="H653" s="94" t="n"/>
      <c r="I653" s="91" t="inlineStr">
        <is>
          <t>N</t>
        </is>
      </c>
      <c r="J653" s="92">
        <f>IF(K653="","N","Y")</f>
        <v/>
      </c>
      <c r="K653" s="94">
        <f>_xlfn.TEXTJOIN("; ",TRUE,IF(P653="52-wk low","52-wk low",""),IF(AND(AD653&gt;=Settings!$B$12,M653&lt;0),"Distribution",""),IF(AND(AJ653="Y",M653&lt;0,AK653&lt;-Settings!$B$13),"Long unwinding",""),IF(AND(AJ653="Y",M653&lt;0,AK653&gt;Settings!$B$13),"Short buildup",""))</f>
        <v/>
      </c>
      <c r="L653" s="95" t="n">
        <v>199.71</v>
      </c>
      <c r="M653" s="96" t="n">
        <v>-1.88</v>
      </c>
      <c r="N653" s="93" t="n">
        <v>1563</v>
      </c>
      <c r="O653" s="91" t="inlineStr">
        <is>
          <t>None</t>
        </is>
      </c>
      <c r="P653" s="91" t="inlineStr">
        <is>
          <t>None</t>
        </is>
      </c>
      <c r="Q653" s="97" t="n">
        <v>8.42</v>
      </c>
      <c r="R653" s="96" t="n">
        <v>14.48</v>
      </c>
      <c r="S653" s="96" t="n">
        <v>0.55</v>
      </c>
      <c r="T653" s="96" t="n">
        <v>0.37</v>
      </c>
      <c r="U653" s="96" t="n">
        <v>0.52</v>
      </c>
      <c r="V653" s="103" t="n">
        <v>0.89</v>
      </c>
      <c r="W653" s="102" t="n">
        <v>2</v>
      </c>
      <c r="X653" s="93" t="n"/>
      <c r="Y653" s="91" t="inlineStr">
        <is>
          <t>None</t>
        </is>
      </c>
      <c r="Z653" s="99" t="n">
        <v>54.14</v>
      </c>
      <c r="AA653" s="96" t="n">
        <v>1.09</v>
      </c>
      <c r="AB653" s="96" t="n">
        <v>1.07</v>
      </c>
      <c r="AC653" s="96" t="n">
        <v>0.64</v>
      </c>
      <c r="AD653" s="96" t="n">
        <v>0.44</v>
      </c>
      <c r="AE653" s="96" t="n">
        <v>0.6</v>
      </c>
      <c r="AF653" s="103" t="n">
        <v>0.99</v>
      </c>
      <c r="AG653" s="91" t="inlineStr">
        <is>
          <t>Normal</t>
        </is>
      </c>
      <c r="AH653" s="100" t="n">
        <v>0</v>
      </c>
      <c r="AI653" s="101" t="n">
        <v>0</v>
      </c>
      <c r="AJ653" s="92" t="inlineStr">
        <is>
          <t>N</t>
        </is>
      </c>
      <c r="AK653" s="96" t="n"/>
      <c r="AL653" s="91" t="inlineStr">
        <is>
          <t>n/a</t>
        </is>
      </c>
      <c r="AM653" s="93" t="n"/>
      <c r="AN653" s="92" t="inlineStr">
        <is>
          <t>None</t>
        </is>
      </c>
      <c r="AO653" s="102" t="n">
        <v>0</v>
      </c>
      <c r="AP653" s="103" t="n">
        <v>1.68</v>
      </c>
      <c r="AQ653" s="102" t="n">
        <v>83</v>
      </c>
      <c r="AR653" s="91" t="inlineStr">
        <is>
          <t>N</t>
        </is>
      </c>
      <c r="AS653" s="104" t="n">
        <v>0.6</v>
      </c>
      <c r="AT653" s="92">
        <f>IF(AND(P653="52-wk high",T653&gt;=Settings!$B$7),"Y","N")</f>
        <v/>
      </c>
      <c r="AU653" s="91">
        <f>IF(AND(AD653&gt;=Settings!$B$8,M653&gt;0),"Y","N")</f>
        <v/>
      </c>
      <c r="AV653" s="91">
        <f>IF(OR(AH653&gt;Settings!$B$9,AI653&gt;Settings!$B$9),"Y","N")</f>
        <v/>
      </c>
      <c r="AW653" s="91">
        <f>IF(AJ653&lt;&gt;"Y","n/a",IF(AND(M653&gt;0,AK653&gt;Settings!$B$10),"Y","N"))</f>
        <v/>
      </c>
      <c r="AX653" s="91">
        <f>IF(AO653&gt;=Settings!$B$11,"Y","N")</f>
        <v/>
      </c>
      <c r="AY653" s="99">
        <f>(AT653="Y")+(AU653="Y")+(AV653="Y")+(AW653="Y")+(AX653="Y")</f>
        <v/>
      </c>
      <c r="AZ653" s="94">
        <f>IF(AY653=0,"None",_xlfn.TEXTJOIN(", ",TRUE(),IF(AT653="Y","Breakout",""),IF(AU653="Y","Accumulation",""),IF(AV653="Y","Institutional buying",""),IF(AW653="Y","Long buildup",""),IF(AX653="Y","Momentum leader","")))</f>
        <v/>
      </c>
      <c r="BA653" s="94">
        <f>IF(BW653="","","Passes "&amp;AY653&amp;" of 5 buy-side scans"&amp;IF(G653="Y","; RED FLAG: filter out using Red flag column",""))</f>
        <v/>
      </c>
      <c r="BB653" s="91" t="inlineStr">
        <is>
          <t>None</t>
        </is>
      </c>
      <c r="BC653" s="92" t="inlineStr">
        <is>
          <t>N</t>
        </is>
      </c>
      <c r="BD653" s="94" t="n"/>
      <c r="BE653" s="94" t="n"/>
      <c r="BF653" s="92">
        <f>IF(R653*100000&gt;=Settings!$B$5,"Y","N")</f>
        <v/>
      </c>
      <c r="BG653" s="91">
        <f>IF(F653&gt;Settings!$B$6,"Y","N")</f>
        <v/>
      </c>
      <c r="BH653" s="97" t="n">
        <v>-14.94</v>
      </c>
      <c r="BI653" s="96" t="n">
        <v>-6.39</v>
      </c>
      <c r="BJ653" s="96" t="n">
        <v>-11</v>
      </c>
      <c r="BK653" s="96" t="n">
        <v>7.82</v>
      </c>
      <c r="BL653" s="96" t="n">
        <v>19.7</v>
      </c>
      <c r="BM653" s="96" t="n">
        <v>55.31</v>
      </c>
      <c r="BN653" s="97" t="n">
        <v>-5.88</v>
      </c>
      <c r="BO653" s="96" t="n">
        <v>-3.31</v>
      </c>
      <c r="BP653" s="96" t="n">
        <v>0.79</v>
      </c>
      <c r="BQ653" s="96" t="n">
        <v>7.24</v>
      </c>
      <c r="BR653" s="91" t="inlineStr">
        <is>
          <t>Mixed</t>
        </is>
      </c>
      <c r="BS653" s="91" t="inlineStr">
        <is>
          <t>None</t>
        </is>
      </c>
      <c r="BT653" s="96" t="n">
        <v>27.3</v>
      </c>
      <c r="BU653" s="91" t="inlineStr">
        <is>
          <t>N</t>
        </is>
      </c>
      <c r="BV653" s="99">
        <f>IF(OR(BF653&lt;&gt;"Y",BG653&lt;&gt;"Y"),"",(AND(ISNUMBER(BQ653),BQ653&gt;0))+(BR653="Stacked up")+(AND(ISNUMBER(BH653),BH653&gt;=-Settings!$B$17))+(AND(ISNUMBER(BK653),ISNUMBER(BM653),BK653&gt;0,BM653&gt;0))+(AND(ISNUMBER(AQ653),AQ653&gt;=Settings!$B$18))+(AND(ISNUMBER(BT653),BT653&gt;=Settings!$B$19,BT653&lt;=Settings!$B$20))+(AND(ISNUMBER(AS653),AS653&gt;0))+(AND(ISNUMBER(T653),ISNUMBER(M653),T653&gt;=Settings!$B$21,M653&gt;0))+(AND(ISNUMBER(AD653),ISNUMBER(M653),AD653&gt;=Settings!$B$22,M653&gt;0))+(AY653&gt;=1))</f>
        <v/>
      </c>
      <c r="BW653" s="91">
        <f>IF(OR(AY653=0,BF653&lt;&gt;"Y",BG653&lt;&gt;"Y"),"",1+SUMPRODUCT(($A$6:$A$2604=A653)*($AY$6:$AY$2604&gt;0)*($BF$6:$BF$2604="Y")*($BG$6:$BG$2604="Y")*(($AY$6:$AY$2604&gt;AY653)+($AY$6:$AY$2604=AY653)*($AD$6:$AD$2604&gt;AD653))))</f>
        <v/>
      </c>
    </row>
    <row r="654" ht="23.85" customHeight="1" s="55">
      <c r="A654" s="90" t="n">
        <v>46296</v>
      </c>
      <c r="B654" s="91" t="inlineStr">
        <is>
          <t>SHARDACROP</t>
        </is>
      </c>
      <c r="C654" s="91" t="inlineStr">
        <is>
          <t>INE221J01015</t>
        </is>
      </c>
      <c r="D654" s="91" t="inlineStr">
        <is>
          <t>Chemicals</t>
        </is>
      </c>
      <c r="E654" s="91" t="inlineStr">
        <is>
          <t>Microcap 250</t>
        </is>
      </c>
      <c r="F654" s="93" t="n">
        <v>6398</v>
      </c>
      <c r="G654" s="92" t="inlineStr">
        <is>
          <t>N</t>
        </is>
      </c>
      <c r="H654" s="94" t="n"/>
      <c r="I654" s="91" t="inlineStr">
        <is>
          <t>N</t>
        </is>
      </c>
      <c r="J654" s="92">
        <f>IF(K654="","N","Y")</f>
        <v/>
      </c>
      <c r="K654" s="94">
        <f>_xlfn.TEXTJOIN("; ",TRUE,IF(P654="52-wk low","52-wk low",""),IF(AND(AD654&gt;=Settings!$B$12,M654&lt;0),"Distribution",""),IF(AND(AJ654="Y",M654&lt;0,AK654&lt;-Settings!$B$13),"Long unwinding",""),IF(AND(AJ654="Y",M654&lt;0,AK654&gt;Settings!$B$13),"Short buildup",""))</f>
        <v/>
      </c>
      <c r="L654" s="95" t="n">
        <v>709.2</v>
      </c>
      <c r="M654" s="96" t="n">
        <v>-1.98</v>
      </c>
      <c r="N654" s="93" t="n">
        <v>1629</v>
      </c>
      <c r="O654" s="91" t="inlineStr">
        <is>
          <t>None</t>
        </is>
      </c>
      <c r="P654" s="91" t="inlineStr">
        <is>
          <t>52-wk low</t>
        </is>
      </c>
      <c r="Q654" s="97" t="n">
        <v>1.29</v>
      </c>
      <c r="R654" s="96" t="n">
        <v>1.05</v>
      </c>
      <c r="S654" s="96" t="n">
        <v>1.27</v>
      </c>
      <c r="T654" s="96" t="n">
        <v>0.79</v>
      </c>
      <c r="U654" s="96" t="n">
        <v>0.44</v>
      </c>
      <c r="V654" s="103" t="n">
        <v>0.36</v>
      </c>
      <c r="W654" s="102" t="n">
        <v>0</v>
      </c>
      <c r="X654" s="93" t="n"/>
      <c r="Y654" s="91" t="inlineStr">
        <is>
          <t>None</t>
        </is>
      </c>
      <c r="Z654" s="99" t="n">
        <v>56.63</v>
      </c>
      <c r="AA654" s="96" t="n">
        <v>1.1</v>
      </c>
      <c r="AB654" s="96" t="n">
        <v>1.07</v>
      </c>
      <c r="AC654" s="96" t="n">
        <v>1.41</v>
      </c>
      <c r="AD654" s="96" t="n">
        <v>0.88</v>
      </c>
      <c r="AE654" s="96" t="n">
        <v>0.62</v>
      </c>
      <c r="AF654" s="103" t="n">
        <v>1.27</v>
      </c>
      <c r="AG654" s="91" t="inlineStr">
        <is>
          <t>Normal</t>
        </is>
      </c>
      <c r="AH654" s="100" t="n">
        <v>0</v>
      </c>
      <c r="AI654" s="101" t="n">
        <v>0</v>
      </c>
      <c r="AJ654" s="92" t="inlineStr">
        <is>
          <t>N</t>
        </is>
      </c>
      <c r="AK654" s="96" t="n"/>
      <c r="AL654" s="91" t="inlineStr">
        <is>
          <t>n/a</t>
        </is>
      </c>
      <c r="AM654" s="93" t="n"/>
      <c r="AN654" s="92" t="inlineStr">
        <is>
          <t>None</t>
        </is>
      </c>
      <c r="AO654" s="102" t="n">
        <v>0</v>
      </c>
      <c r="AP654" s="103" t="n">
        <v>0.64</v>
      </c>
      <c r="AQ654" s="102" t="n">
        <v>27</v>
      </c>
      <c r="AR654" s="91" t="inlineStr">
        <is>
          <t>N</t>
        </is>
      </c>
      <c r="AS654" s="104" t="n">
        <v>1.93</v>
      </c>
      <c r="AT654" s="92">
        <f>IF(AND(P654="52-wk high",T654&gt;=Settings!$B$7),"Y","N")</f>
        <v/>
      </c>
      <c r="AU654" s="91">
        <f>IF(AND(AD654&gt;=Settings!$B$8,M654&gt;0),"Y","N")</f>
        <v/>
      </c>
      <c r="AV654" s="91">
        <f>IF(OR(AH654&gt;Settings!$B$9,AI654&gt;Settings!$B$9),"Y","N")</f>
        <v/>
      </c>
      <c r="AW654" s="91">
        <f>IF(AJ654&lt;&gt;"Y","n/a",IF(AND(M654&gt;0,AK654&gt;Settings!$B$10),"Y","N"))</f>
        <v/>
      </c>
      <c r="AX654" s="91">
        <f>IF(AO654&gt;=Settings!$B$11,"Y","N")</f>
        <v/>
      </c>
      <c r="AY654" s="99">
        <f>(AT654="Y")+(AU654="Y")+(AV654="Y")+(AW654="Y")+(AX654="Y")</f>
        <v/>
      </c>
      <c r="AZ654" s="94">
        <f>IF(AY654=0,"None",_xlfn.TEXTJOIN(", ",TRUE(),IF(AT654="Y","Breakout",""),IF(AU654="Y","Accumulation",""),IF(AV654="Y","Institutional buying",""),IF(AW654="Y","Long buildup",""),IF(AX654="Y","Momentum leader","")))</f>
        <v/>
      </c>
      <c r="BA654" s="94">
        <f>IF(BW654="","","Passes "&amp;AY654&amp;" of 5 buy-side scans"&amp;IF(G654="Y","; RED FLAG: filter out using Red flag column",""))</f>
        <v/>
      </c>
      <c r="BB654" s="91" t="inlineStr">
        <is>
          <t>None</t>
        </is>
      </c>
      <c r="BC654" s="92" t="inlineStr">
        <is>
          <t>N</t>
        </is>
      </c>
      <c r="BD654" s="94" t="n"/>
      <c r="BE654" s="94" t="n"/>
      <c r="BF654" s="92">
        <f>IF(R654*100000&gt;=Settings!$B$5,"Y","N")</f>
        <v/>
      </c>
      <c r="BG654" s="91">
        <f>IF(F654&gt;Settings!$B$6,"Y","N")</f>
        <v/>
      </c>
      <c r="BH654" s="97" t="n">
        <v>-45.32</v>
      </c>
      <c r="BI654" s="96" t="n">
        <v>-4.28</v>
      </c>
      <c r="BJ654" s="96" t="n">
        <v>-10.03</v>
      </c>
      <c r="BK654" s="96" t="n">
        <v>-19.86</v>
      </c>
      <c r="BL654" s="96" t="n">
        <v>-20.28</v>
      </c>
      <c r="BM654" s="96" t="n">
        <v>-13.07</v>
      </c>
      <c r="BN654" s="97" t="n">
        <v>-5.26</v>
      </c>
      <c r="BO654" s="96" t="n">
        <v>-9.92</v>
      </c>
      <c r="BP654" s="96" t="n">
        <v>-15.41</v>
      </c>
      <c r="BQ654" s="96" t="n">
        <v>-19.18</v>
      </c>
      <c r="BR654" s="91" t="inlineStr">
        <is>
          <t>Stacked down</t>
        </is>
      </c>
      <c r="BS654" s="91" t="inlineStr">
        <is>
          <t>None</t>
        </is>
      </c>
      <c r="BT654" s="96" t="n">
        <v>27.1</v>
      </c>
      <c r="BU654" s="91" t="inlineStr">
        <is>
          <t>N</t>
        </is>
      </c>
      <c r="BV654" s="99">
        <f>IF(OR(BF654&lt;&gt;"Y",BG654&lt;&gt;"Y"),"",(AND(ISNUMBER(BQ654),BQ654&gt;0))+(BR654="Stacked up")+(AND(ISNUMBER(BH654),BH654&gt;=-Settings!$B$17))+(AND(ISNUMBER(BK654),ISNUMBER(BM654),BK654&gt;0,BM654&gt;0))+(AND(ISNUMBER(AQ654),AQ654&gt;=Settings!$B$18))+(AND(ISNUMBER(BT654),BT654&gt;=Settings!$B$19,BT654&lt;=Settings!$B$20))+(AND(ISNUMBER(AS654),AS654&gt;0))+(AND(ISNUMBER(T654),ISNUMBER(M654),T654&gt;=Settings!$B$21,M654&gt;0))+(AND(ISNUMBER(AD654),ISNUMBER(M654),AD654&gt;=Settings!$B$22,M654&gt;0))+(AY654&gt;=1))</f>
        <v/>
      </c>
      <c r="BW654" s="91">
        <f>IF(OR(AY654=0,BF654&lt;&gt;"Y",BG654&lt;&gt;"Y"),"",1+SUMPRODUCT(($A$6:$A$2604=A654)*($AY$6:$AY$2604&gt;0)*($BF$6:$BF$2604="Y")*($BG$6:$BG$2604="Y")*(($AY$6:$AY$2604&gt;AY654)+($AY$6:$AY$2604=AY654)*($AD$6:$AD$2604&gt;AD654))))</f>
        <v/>
      </c>
    </row>
    <row r="655" ht="23.85" customHeight="1" s="55">
      <c r="A655" s="90" t="n">
        <v>46296</v>
      </c>
      <c r="B655" s="91" t="inlineStr">
        <is>
          <t>BIRLACORPN</t>
        </is>
      </c>
      <c r="C655" s="91" t="inlineStr">
        <is>
          <t>INE340A01012</t>
        </is>
      </c>
      <c r="D655" s="91" t="inlineStr">
        <is>
          <t>Construction Materials</t>
        </is>
      </c>
      <c r="E655" s="91" t="inlineStr">
        <is>
          <t>Microcap 250</t>
        </is>
      </c>
      <c r="F655" s="93" t="n">
        <v>6383</v>
      </c>
      <c r="G655" s="92" t="inlineStr">
        <is>
          <t>N</t>
        </is>
      </c>
      <c r="H655" s="94" t="n"/>
      <c r="I655" s="91" t="inlineStr">
        <is>
          <t>N</t>
        </is>
      </c>
      <c r="J655" s="92">
        <f>IF(K655="","N","Y")</f>
        <v/>
      </c>
      <c r="K655" s="94">
        <f>_xlfn.TEXTJOIN("; ",TRUE,IF(P655="52-wk low","52-wk low",""),IF(AND(AD655&gt;=Settings!$B$12,M655&lt;0),"Distribution",""),IF(AND(AJ655="Y",M655&lt;0,AK655&lt;-Settings!$B$13),"Long unwinding",""),IF(AND(AJ655="Y",M655&lt;0,AK655&gt;Settings!$B$13),"Short buildup",""))</f>
        <v/>
      </c>
      <c r="L655" s="95" t="n">
        <v>828.95</v>
      </c>
      <c r="M655" s="96" t="n">
        <v>-1.32</v>
      </c>
      <c r="N655" s="93" t="n">
        <v>1214</v>
      </c>
      <c r="O655" s="91" t="inlineStr">
        <is>
          <t>None</t>
        </is>
      </c>
      <c r="P655" s="91" t="inlineStr">
        <is>
          <t>None</t>
        </is>
      </c>
      <c r="Q655" s="97" t="n">
        <v>0.82</v>
      </c>
      <c r="R655" s="96" t="n">
        <v>0.54</v>
      </c>
      <c r="S655" s="96" t="n">
        <v>1.58</v>
      </c>
      <c r="T655" s="96" t="n">
        <v>1.17</v>
      </c>
      <c r="U655" s="96" t="n">
        <v>0.9</v>
      </c>
      <c r="V655" s="103" t="n">
        <v>0.6899999999999999</v>
      </c>
      <c r="W655" s="102" t="n">
        <v>1</v>
      </c>
      <c r="X655" s="93" t="n"/>
      <c r="Y655" s="91" t="inlineStr">
        <is>
          <t>None</t>
        </is>
      </c>
      <c r="Z655" s="99" t="n">
        <v>61.54</v>
      </c>
      <c r="AA655" s="96" t="n">
        <v>1.17</v>
      </c>
      <c r="AB655" s="96" t="n">
        <v>1.14</v>
      </c>
      <c r="AC655" s="96" t="n">
        <v>1.87</v>
      </c>
      <c r="AD655" s="96" t="n">
        <v>1.34</v>
      </c>
      <c r="AE655" s="96" t="n">
        <v>1.19</v>
      </c>
      <c r="AF655" s="103" t="n">
        <v>1.04</v>
      </c>
      <c r="AG655" s="91" t="inlineStr">
        <is>
          <t>Normal</t>
        </is>
      </c>
      <c r="AH655" s="100" t="n">
        <v>0</v>
      </c>
      <c r="AI655" s="101" t="n">
        <v>0</v>
      </c>
      <c r="AJ655" s="92" t="inlineStr">
        <is>
          <t>N</t>
        </is>
      </c>
      <c r="AK655" s="96" t="n"/>
      <c r="AL655" s="91" t="inlineStr">
        <is>
          <t>n/a</t>
        </is>
      </c>
      <c r="AM655" s="93" t="n"/>
      <c r="AN655" s="92" t="inlineStr">
        <is>
          <t>None</t>
        </is>
      </c>
      <c r="AO655" s="102" t="n">
        <v>0</v>
      </c>
      <c r="AP655" s="103" t="n">
        <v>0.5600000000000001</v>
      </c>
      <c r="AQ655" s="102" t="n">
        <v>13</v>
      </c>
      <c r="AR655" s="91" t="inlineStr">
        <is>
          <t>N</t>
        </is>
      </c>
      <c r="AS655" s="104" t="n">
        <v>-0.71</v>
      </c>
      <c r="AT655" s="92">
        <f>IF(AND(P655="52-wk high",T655&gt;=Settings!$B$7),"Y","N")</f>
        <v/>
      </c>
      <c r="AU655" s="91">
        <f>IF(AND(AD655&gt;=Settings!$B$8,M655&gt;0),"Y","N")</f>
        <v/>
      </c>
      <c r="AV655" s="91">
        <f>IF(OR(AH655&gt;Settings!$B$9,AI655&gt;Settings!$B$9),"Y","N")</f>
        <v/>
      </c>
      <c r="AW655" s="91">
        <f>IF(AJ655&lt;&gt;"Y","n/a",IF(AND(M655&gt;0,AK655&gt;Settings!$B$10),"Y","N"))</f>
        <v/>
      </c>
      <c r="AX655" s="91">
        <f>IF(AO655&gt;=Settings!$B$11,"Y","N")</f>
        <v/>
      </c>
      <c r="AY655" s="99">
        <f>(AT655="Y")+(AU655="Y")+(AV655="Y")+(AW655="Y")+(AX655="Y")</f>
        <v/>
      </c>
      <c r="AZ655" s="94">
        <f>IF(AY655=0,"None",_xlfn.TEXTJOIN(", ",TRUE(),IF(AT655="Y","Breakout",""),IF(AU655="Y","Accumulation",""),IF(AV655="Y","Institutional buying",""),IF(AW655="Y","Long buildup",""),IF(AX655="Y","Momentum leader","")))</f>
        <v/>
      </c>
      <c r="BA655" s="94">
        <f>IF(BW655="","","Passes "&amp;AY655&amp;" of 5 buy-side scans"&amp;IF(G655="Y","; RED FLAG: filter out using Red flag column",""))</f>
        <v/>
      </c>
      <c r="BB655" s="91" t="inlineStr">
        <is>
          <t>None</t>
        </is>
      </c>
      <c r="BC655" s="92" t="inlineStr">
        <is>
          <t>N</t>
        </is>
      </c>
      <c r="BD655" s="94" t="n"/>
      <c r="BE655" s="94" t="n"/>
      <c r="BF655" s="92">
        <f>IF(R655*100000&gt;=Settings!$B$5,"Y","N")</f>
        <v/>
      </c>
      <c r="BG655" s="91">
        <f>IF(F655&gt;Settings!$B$6,"Y","N")</f>
        <v/>
      </c>
      <c r="BH655" s="97" t="n">
        <v>-38.42</v>
      </c>
      <c r="BI655" s="96" t="n">
        <v>-1.42</v>
      </c>
      <c r="BJ655" s="96" t="n">
        <v>-5.75</v>
      </c>
      <c r="BK655" s="96" t="n">
        <v>-16.08</v>
      </c>
      <c r="BL655" s="96" t="n">
        <v>-7.09</v>
      </c>
      <c r="BM655" s="96" t="n">
        <v>-31.68</v>
      </c>
      <c r="BN655" s="97" t="n">
        <v>-1.75</v>
      </c>
      <c r="BO655" s="96" t="n">
        <v>-5.22</v>
      </c>
      <c r="BP655" s="96" t="n">
        <v>-9.029999999999999</v>
      </c>
      <c r="BQ655" s="96" t="n">
        <v>-14.67</v>
      </c>
      <c r="BR655" s="91" t="inlineStr">
        <is>
          <t>Stacked down</t>
        </is>
      </c>
      <c r="BS655" s="91" t="inlineStr">
        <is>
          <t>None</t>
        </is>
      </c>
      <c r="BT655" s="96" t="n">
        <v>42.3</v>
      </c>
      <c r="BU655" s="91" t="inlineStr">
        <is>
          <t>N</t>
        </is>
      </c>
      <c r="BV655" s="99">
        <f>IF(OR(BF655&lt;&gt;"Y",BG655&lt;&gt;"Y"),"",(AND(ISNUMBER(BQ655),BQ655&gt;0))+(BR655="Stacked up")+(AND(ISNUMBER(BH655),BH655&gt;=-Settings!$B$17))+(AND(ISNUMBER(BK655),ISNUMBER(BM655),BK655&gt;0,BM655&gt;0))+(AND(ISNUMBER(AQ655),AQ655&gt;=Settings!$B$18))+(AND(ISNUMBER(BT655),BT655&gt;=Settings!$B$19,BT655&lt;=Settings!$B$20))+(AND(ISNUMBER(AS655),AS655&gt;0))+(AND(ISNUMBER(T655),ISNUMBER(M655),T655&gt;=Settings!$B$21,M655&gt;0))+(AND(ISNUMBER(AD655),ISNUMBER(M655),AD655&gt;=Settings!$B$22,M655&gt;0))+(AY655&gt;=1))</f>
        <v/>
      </c>
      <c r="BW655" s="91">
        <f>IF(OR(AY655=0,BF655&lt;&gt;"Y",BG655&lt;&gt;"Y"),"",1+SUMPRODUCT(($A$6:$A$2604=A655)*($AY$6:$AY$2604&gt;0)*($BF$6:$BF$2604="Y")*($BG$6:$BG$2604="Y")*(($AY$6:$AY$2604&gt;AY655)+($AY$6:$AY$2604=AY655)*($AD$6:$AD$2604&gt;AD655))))</f>
        <v/>
      </c>
    </row>
    <row r="656" ht="23.85" customHeight="1" s="55">
      <c r="A656" s="90" t="n">
        <v>46296</v>
      </c>
      <c r="B656" s="91" t="inlineStr">
        <is>
          <t>TRANSRAILL</t>
        </is>
      </c>
      <c r="C656" s="91" t="inlineStr">
        <is>
          <t>INE454P01035</t>
        </is>
      </c>
      <c r="D656" s="91" t="inlineStr">
        <is>
          <t>Capital Goods</t>
        </is>
      </c>
      <c r="E656" s="91" t="inlineStr">
        <is>
          <t>Microcap 250</t>
        </is>
      </c>
      <c r="F656" s="93" t="n">
        <v>6376</v>
      </c>
      <c r="G656" s="92" t="inlineStr">
        <is>
          <t>N</t>
        </is>
      </c>
      <c r="H656" s="94" t="n"/>
      <c r="I656" s="91" t="inlineStr">
        <is>
          <t>N</t>
        </is>
      </c>
      <c r="J656" s="92">
        <f>IF(K656="","N","Y")</f>
        <v/>
      </c>
      <c r="K656" s="94">
        <f>_xlfn.TEXTJOIN("; ",TRUE,IF(P656="52-wk low","52-wk low",""),IF(AND(AD656&gt;=Settings!$B$12,M656&lt;0),"Distribution",""),IF(AND(AJ656="Y",M656&lt;0,AK656&lt;-Settings!$B$13),"Long unwinding",""),IF(AND(AJ656="Y",M656&lt;0,AK656&gt;Settings!$B$13),"Short buildup",""))</f>
        <v/>
      </c>
      <c r="L656" s="95" t="n">
        <v>474.9</v>
      </c>
      <c r="M656" s="96" t="n">
        <v>-0.31</v>
      </c>
      <c r="N656" s="93" t="n">
        <v>710</v>
      </c>
      <c r="O656" s="91" t="inlineStr">
        <is>
          <t>None</t>
        </is>
      </c>
      <c r="P656" s="91" t="inlineStr">
        <is>
          <t>None</t>
        </is>
      </c>
      <c r="Q656" s="97" t="n">
        <v>17.61</v>
      </c>
      <c r="R656" s="96" t="n">
        <v>25.35</v>
      </c>
      <c r="S656" s="96" t="n">
        <v>0.71</v>
      </c>
      <c r="T656" s="96" t="n">
        <v>1.47</v>
      </c>
      <c r="U656" s="96" t="n">
        <v>1.97</v>
      </c>
      <c r="V656" s="103" t="n">
        <v>2.8</v>
      </c>
      <c r="W656" s="102" t="n">
        <v>5</v>
      </c>
      <c r="X656" s="93" t="n"/>
      <c r="Y656" s="91" t="inlineStr">
        <is>
          <t>None</t>
        </is>
      </c>
      <c r="Z656" s="99" t="n">
        <v>20.02</v>
      </c>
      <c r="AA656" s="96" t="n">
        <v>0.51</v>
      </c>
      <c r="AB656" s="96" t="n">
        <v>0.42</v>
      </c>
      <c r="AC656" s="96" t="n">
        <v>0.96</v>
      </c>
      <c r="AD656" s="96" t="n">
        <v>1.35</v>
      </c>
      <c r="AE656" s="96" t="n">
        <v>1.36</v>
      </c>
      <c r="AF656" s="103" t="n">
        <v>0.52</v>
      </c>
      <c r="AG656" s="91" t="inlineStr">
        <is>
          <t>Churn</t>
        </is>
      </c>
      <c r="AH656" s="100" t="n">
        <v>0</v>
      </c>
      <c r="AI656" s="101" t="n">
        <v>0</v>
      </c>
      <c r="AJ656" s="92" t="inlineStr">
        <is>
          <t>N</t>
        </is>
      </c>
      <c r="AK656" s="96" t="n"/>
      <c r="AL656" s="91" t="inlineStr">
        <is>
          <t>n/a</t>
        </is>
      </c>
      <c r="AM656" s="93" t="n"/>
      <c r="AN656" s="92" t="inlineStr">
        <is>
          <t>None</t>
        </is>
      </c>
      <c r="AO656" s="102" t="n">
        <v>0</v>
      </c>
      <c r="AP656" s="103" t="n">
        <v>0.61</v>
      </c>
      <c r="AQ656" s="102" t="n">
        <v>22</v>
      </c>
      <c r="AR656" s="91" t="inlineStr">
        <is>
          <t>N</t>
        </is>
      </c>
      <c r="AS656" s="104" t="n">
        <v>5.9</v>
      </c>
      <c r="AT656" s="92">
        <f>IF(AND(P656="52-wk high",T656&gt;=Settings!$B$7),"Y","N")</f>
        <v/>
      </c>
      <c r="AU656" s="91">
        <f>IF(AND(AD656&gt;=Settings!$B$8,M656&gt;0),"Y","N")</f>
        <v/>
      </c>
      <c r="AV656" s="91">
        <f>IF(OR(AH656&gt;Settings!$B$9,AI656&gt;Settings!$B$9),"Y","N")</f>
        <v/>
      </c>
      <c r="AW656" s="91">
        <f>IF(AJ656&lt;&gt;"Y","n/a",IF(AND(M656&gt;0,AK656&gt;Settings!$B$10),"Y","N"))</f>
        <v/>
      </c>
      <c r="AX656" s="91">
        <f>IF(AO656&gt;=Settings!$B$11,"Y","N")</f>
        <v/>
      </c>
      <c r="AY656" s="99">
        <f>(AT656="Y")+(AU656="Y")+(AV656="Y")+(AW656="Y")+(AX656="Y")</f>
        <v/>
      </c>
      <c r="AZ656" s="94">
        <f>IF(AY656=0,"None",_xlfn.TEXTJOIN(", ",TRUE(),IF(AT656="Y","Breakout",""),IF(AU656="Y","Accumulation",""),IF(AV656="Y","Institutional buying",""),IF(AW656="Y","Long buildup",""),IF(AX656="Y","Momentum leader","")))</f>
        <v/>
      </c>
      <c r="BA656" s="94">
        <f>IF(BW656="","","Passes "&amp;AY656&amp;" of 5 buy-side scans"&amp;IF(G656="Y","; RED FLAG: filter out using Red flag column",""))</f>
        <v/>
      </c>
      <c r="BB656" s="91" t="inlineStr">
        <is>
          <t>None</t>
        </is>
      </c>
      <c r="BC656" s="92" t="inlineStr">
        <is>
          <t>N</t>
        </is>
      </c>
      <c r="BD656" s="94" t="n"/>
      <c r="BE656" s="94" t="n"/>
      <c r="BF656" s="92">
        <f>IF(R656*100000&gt;=Settings!$B$5,"Y","N")</f>
        <v/>
      </c>
      <c r="BG656" s="91">
        <f>IF(F656&gt;Settings!$B$6,"Y","N")</f>
        <v/>
      </c>
      <c r="BH656" s="97" t="n">
        <v>-38.07</v>
      </c>
      <c r="BI656" s="96" t="n">
        <v>2.35</v>
      </c>
      <c r="BJ656" s="96" t="n">
        <v>9.56</v>
      </c>
      <c r="BK656" s="96" t="n">
        <v>-8.25</v>
      </c>
      <c r="BL656" s="96" t="n">
        <v>-1.82</v>
      </c>
      <c r="BM656" s="96" t="n">
        <v>-35.57</v>
      </c>
      <c r="BN656" s="97" t="n">
        <v>5.48</v>
      </c>
      <c r="BO656" s="96" t="n">
        <v>3.57</v>
      </c>
      <c r="BP656" s="96" t="n">
        <v>-1.08</v>
      </c>
      <c r="BQ656" s="96" t="n">
        <v>-9.34</v>
      </c>
      <c r="BR656" s="91" t="inlineStr">
        <is>
          <t>Mixed</t>
        </is>
      </c>
      <c r="BS656" s="91" t="inlineStr">
        <is>
          <t>None</t>
        </is>
      </c>
      <c r="BT656" s="96" t="n">
        <v>62.6</v>
      </c>
      <c r="BU656" s="91" t="inlineStr">
        <is>
          <t>N</t>
        </is>
      </c>
      <c r="BV656" s="99">
        <f>IF(OR(BF656&lt;&gt;"Y",BG656&lt;&gt;"Y"),"",(AND(ISNUMBER(BQ656),BQ656&gt;0))+(BR656="Stacked up")+(AND(ISNUMBER(BH656),BH656&gt;=-Settings!$B$17))+(AND(ISNUMBER(BK656),ISNUMBER(BM656),BK656&gt;0,BM656&gt;0))+(AND(ISNUMBER(AQ656),AQ656&gt;=Settings!$B$18))+(AND(ISNUMBER(BT656),BT656&gt;=Settings!$B$19,BT656&lt;=Settings!$B$20))+(AND(ISNUMBER(AS656),AS656&gt;0))+(AND(ISNUMBER(T656),ISNUMBER(M656),T656&gt;=Settings!$B$21,M656&gt;0))+(AND(ISNUMBER(AD656),ISNUMBER(M656),AD656&gt;=Settings!$B$22,M656&gt;0))+(AY656&gt;=1))</f>
        <v/>
      </c>
      <c r="BW656" s="91">
        <f>IF(OR(AY656=0,BF656&lt;&gt;"Y",BG656&lt;&gt;"Y"),"",1+SUMPRODUCT(($A$6:$A$2604=A656)*($AY$6:$AY$2604&gt;0)*($BF$6:$BF$2604="Y")*($BG$6:$BG$2604="Y")*(($AY$6:$AY$2604&gt;AY656)+($AY$6:$AY$2604=AY656)*($AD$6:$AD$2604&gt;AD656))))</f>
        <v/>
      </c>
    </row>
    <row r="657" ht="23.85" customHeight="1" s="55">
      <c r="A657" s="90" t="n">
        <v>46296</v>
      </c>
      <c r="B657" s="91" t="inlineStr">
        <is>
          <t>IMFA</t>
        </is>
      </c>
      <c r="C657" s="91" t="inlineStr">
        <is>
          <t>INE919H01018</t>
        </is>
      </c>
      <c r="D657" s="91" t="inlineStr">
        <is>
          <t>Metals &amp; Mining</t>
        </is>
      </c>
      <c r="E657" s="91" t="inlineStr">
        <is>
          <t>Microcap 250</t>
        </is>
      </c>
      <c r="F657" s="93" t="n">
        <v>6349</v>
      </c>
      <c r="G657" s="92" t="inlineStr">
        <is>
          <t>N</t>
        </is>
      </c>
      <c r="H657" s="94" t="n"/>
      <c r="I657" s="91" t="inlineStr">
        <is>
          <t>N</t>
        </is>
      </c>
      <c r="J657" s="92">
        <f>IF(K657="","N","Y")</f>
        <v/>
      </c>
      <c r="K657" s="94">
        <f>_xlfn.TEXTJOIN("; ",TRUE,IF(P657="52-wk low","52-wk low",""),IF(AND(AD657&gt;=Settings!$B$12,M657&lt;0),"Distribution",""),IF(AND(AJ657="Y",M657&lt;0,AK657&lt;-Settings!$B$13),"Long unwinding",""),IF(AND(AJ657="Y",M657&lt;0,AK657&gt;Settings!$B$13),"Short buildup",""))</f>
        <v/>
      </c>
      <c r="L657" s="95" t="n">
        <v>1176.8</v>
      </c>
      <c r="M657" s="96" t="n">
        <v>-1.18</v>
      </c>
      <c r="N657" s="93" t="n">
        <v>1134</v>
      </c>
      <c r="O657" s="91" t="inlineStr">
        <is>
          <t>None</t>
        </is>
      </c>
      <c r="P657" s="91" t="inlineStr">
        <is>
          <t>None</t>
        </is>
      </c>
      <c r="Q657" s="97" t="n">
        <v>1.41</v>
      </c>
      <c r="R657" s="96" t="n">
        <v>0.92</v>
      </c>
      <c r="S657" s="96" t="n">
        <v>1.6</v>
      </c>
      <c r="T657" s="96" t="n">
        <v>0.97</v>
      </c>
      <c r="U657" s="96" t="n">
        <v>0.93</v>
      </c>
      <c r="V657" s="103" t="n">
        <v>0.6</v>
      </c>
      <c r="W657" s="102" t="n">
        <v>0</v>
      </c>
      <c r="X657" s="93" t="n"/>
      <c r="Y657" s="91" t="inlineStr">
        <is>
          <t>None</t>
        </is>
      </c>
      <c r="Z657" s="99" t="n">
        <v>52.36</v>
      </c>
      <c r="AA657" s="96" t="n">
        <v>1</v>
      </c>
      <c r="AB657" s="96" t="n">
        <v>1.06</v>
      </c>
      <c r="AC657" s="96" t="n">
        <v>1.61</v>
      </c>
      <c r="AD657" s="96" t="n">
        <v>1.1</v>
      </c>
      <c r="AE657" s="96" t="n">
        <v>1.14</v>
      </c>
      <c r="AF657" s="103" t="n">
        <v>1.21</v>
      </c>
      <c r="AG657" s="91" t="inlineStr">
        <is>
          <t>Normal</t>
        </is>
      </c>
      <c r="AH657" s="100" t="n">
        <v>0</v>
      </c>
      <c r="AI657" s="101" t="n">
        <v>0</v>
      </c>
      <c r="AJ657" s="92" t="inlineStr">
        <is>
          <t>N</t>
        </is>
      </c>
      <c r="AK657" s="96" t="n"/>
      <c r="AL657" s="91" t="inlineStr">
        <is>
          <t>n/a</t>
        </is>
      </c>
      <c r="AM657" s="93" t="n"/>
      <c r="AN657" s="92" t="inlineStr">
        <is>
          <t>TotalMkt MQ 50</t>
        </is>
      </c>
      <c r="AO657" s="102" t="n">
        <v>1</v>
      </c>
      <c r="AP657" s="103" t="n">
        <v>0.8100000000000001</v>
      </c>
      <c r="AQ657" s="102" t="n">
        <v>50</v>
      </c>
      <c r="AR657" s="91" t="inlineStr">
        <is>
          <t>N</t>
        </is>
      </c>
      <c r="AS657" s="104" t="n">
        <v>-1.09</v>
      </c>
      <c r="AT657" s="92">
        <f>IF(AND(P657="52-wk high",T657&gt;=Settings!$B$7),"Y","N")</f>
        <v/>
      </c>
      <c r="AU657" s="91">
        <f>IF(AND(AD657&gt;=Settings!$B$8,M657&gt;0),"Y","N")</f>
        <v/>
      </c>
      <c r="AV657" s="91">
        <f>IF(OR(AH657&gt;Settings!$B$9,AI657&gt;Settings!$B$9),"Y","N")</f>
        <v/>
      </c>
      <c r="AW657" s="91">
        <f>IF(AJ657&lt;&gt;"Y","n/a",IF(AND(M657&gt;0,AK657&gt;Settings!$B$10),"Y","N"))</f>
        <v/>
      </c>
      <c r="AX657" s="91">
        <f>IF(AO657&gt;=Settings!$B$11,"Y","N")</f>
        <v/>
      </c>
      <c r="AY657" s="99">
        <f>(AT657="Y")+(AU657="Y")+(AV657="Y")+(AW657="Y")+(AX657="Y")</f>
        <v/>
      </c>
      <c r="AZ657" s="94">
        <f>IF(AY657=0,"None",_xlfn.TEXTJOIN(", ",TRUE(),IF(AT657="Y","Breakout",""),IF(AU657="Y","Accumulation",""),IF(AV657="Y","Institutional buying",""),IF(AW657="Y","Long buildup",""),IF(AX657="Y","Momentum leader","")))</f>
        <v/>
      </c>
      <c r="BA657" s="94">
        <f>IF(BW657="","","Passes "&amp;AY657&amp;" of 5 buy-side scans"&amp;IF(G657="Y","; RED FLAG: filter out using Red flag column",""))</f>
        <v/>
      </c>
      <c r="BB657" s="91" t="inlineStr">
        <is>
          <t>None</t>
        </is>
      </c>
      <c r="BC657" s="92" t="inlineStr">
        <is>
          <t>N</t>
        </is>
      </c>
      <c r="BD657" s="94" t="n"/>
      <c r="BE657" s="94" t="n"/>
      <c r="BF657" s="92">
        <f>IF(R657*100000&gt;=Settings!$B$5,"Y","N")</f>
        <v/>
      </c>
      <c r="BG657" s="91">
        <f>IF(F657&gt;Settings!$B$6,"Y","N")</f>
        <v/>
      </c>
      <c r="BH657" s="97" t="n">
        <v>-29.95</v>
      </c>
      <c r="BI657" s="96" t="n">
        <v>-5.17</v>
      </c>
      <c r="BJ657" s="96" t="n">
        <v>-9.550000000000001</v>
      </c>
      <c r="BK657" s="96" t="n">
        <v>-11.01</v>
      </c>
      <c r="BL657" s="96" t="n">
        <v>-4.47</v>
      </c>
      <c r="BM657" s="96" t="n">
        <v>3.56</v>
      </c>
      <c r="BN657" s="97" t="n">
        <v>-6</v>
      </c>
      <c r="BO657" s="96" t="n">
        <v>-10.23</v>
      </c>
      <c r="BP657" s="96" t="n">
        <v>-12.31</v>
      </c>
      <c r="BQ657" s="96" t="n">
        <v>-11.84</v>
      </c>
      <c r="BR657" s="91" t="inlineStr">
        <is>
          <t>Mixed</t>
        </is>
      </c>
      <c r="BS657" s="91" t="inlineStr">
        <is>
          <t>None</t>
        </is>
      </c>
      <c r="BT657" s="96" t="n">
        <v>24.8</v>
      </c>
      <c r="BU657" s="91" t="inlineStr">
        <is>
          <t>N</t>
        </is>
      </c>
      <c r="BV657" s="99">
        <f>IF(OR(BF657&lt;&gt;"Y",BG657&lt;&gt;"Y"),"",(AND(ISNUMBER(BQ657),BQ657&gt;0))+(BR657="Stacked up")+(AND(ISNUMBER(BH657),BH657&gt;=-Settings!$B$17))+(AND(ISNUMBER(BK657),ISNUMBER(BM657),BK657&gt;0,BM657&gt;0))+(AND(ISNUMBER(AQ657),AQ657&gt;=Settings!$B$18))+(AND(ISNUMBER(BT657),BT657&gt;=Settings!$B$19,BT657&lt;=Settings!$B$20))+(AND(ISNUMBER(AS657),AS657&gt;0))+(AND(ISNUMBER(T657),ISNUMBER(M657),T657&gt;=Settings!$B$21,M657&gt;0))+(AND(ISNUMBER(AD657),ISNUMBER(M657),AD657&gt;=Settings!$B$22,M657&gt;0))+(AY657&gt;=1))</f>
        <v/>
      </c>
      <c r="BW657" s="91">
        <f>IF(OR(AY657=0,BF657&lt;&gt;"Y",BG657&lt;&gt;"Y"),"",1+SUMPRODUCT(($A$6:$A$2604=A657)*($AY$6:$AY$2604&gt;0)*($BF$6:$BF$2604="Y")*($BG$6:$BG$2604="Y")*(($AY$6:$AY$2604&gt;AY657)+($AY$6:$AY$2604=AY657)*($AD$6:$AD$2604&gt;AD657))))</f>
        <v/>
      </c>
    </row>
    <row r="658" ht="23.85" customHeight="1" s="55">
      <c r="A658" s="90" t="n">
        <v>46296</v>
      </c>
      <c r="B658" s="91" t="inlineStr">
        <is>
          <t>BORORENEW</t>
        </is>
      </c>
      <c r="C658" s="91" t="inlineStr">
        <is>
          <t>INE666D01022</t>
        </is>
      </c>
      <c r="D658" s="91" t="inlineStr">
        <is>
          <t>Capital Goods</t>
        </is>
      </c>
      <c r="E658" s="91" t="inlineStr">
        <is>
          <t>Microcap 250</t>
        </is>
      </c>
      <c r="F658" s="93" t="n">
        <v>6321</v>
      </c>
      <c r="G658" s="92" t="inlineStr">
        <is>
          <t>N</t>
        </is>
      </c>
      <c r="H658" s="94" t="n"/>
      <c r="I658" s="91" t="inlineStr">
        <is>
          <t>N</t>
        </is>
      </c>
      <c r="J658" s="92">
        <f>IF(K658="","N","Y")</f>
        <v/>
      </c>
      <c r="K658" s="94">
        <f>_xlfn.TEXTJOIN("; ",TRUE,IF(P658="52-wk low","52-wk low",""),IF(AND(AD658&gt;=Settings!$B$12,M658&lt;0),"Distribution",""),IF(AND(AJ658="Y",M658&lt;0,AK658&lt;-Settings!$B$13),"Long unwinding",""),IF(AND(AJ658="Y",M658&lt;0,AK658&gt;Settings!$B$13),"Short buildup",""))</f>
        <v/>
      </c>
      <c r="L658" s="95" t="n">
        <v>449.6</v>
      </c>
      <c r="M658" s="96" t="n">
        <v>-1.87</v>
      </c>
      <c r="N658" s="93" t="n">
        <v>1555</v>
      </c>
      <c r="O658" s="91" t="inlineStr">
        <is>
          <t>None</t>
        </is>
      </c>
      <c r="P658" s="91" t="inlineStr">
        <is>
          <t>None</t>
        </is>
      </c>
      <c r="Q658" s="97" t="n">
        <v>5.31</v>
      </c>
      <c r="R658" s="96" t="n">
        <v>4.68</v>
      </c>
      <c r="S658" s="96" t="n">
        <v>1.18</v>
      </c>
      <c r="T658" s="96" t="n">
        <v>1.21</v>
      </c>
      <c r="U658" s="96" t="n">
        <v>0.7</v>
      </c>
      <c r="V658" s="103" t="n">
        <v>0.62</v>
      </c>
      <c r="W658" s="102" t="n">
        <v>1</v>
      </c>
      <c r="X658" s="93" t="n"/>
      <c r="Y658" s="91" t="inlineStr">
        <is>
          <t>None</t>
        </is>
      </c>
      <c r="Z658" s="99" t="n">
        <v>42.97</v>
      </c>
      <c r="AA658" s="96" t="n">
        <v>0.9399999999999999</v>
      </c>
      <c r="AB658" s="96" t="n">
        <v>0.9</v>
      </c>
      <c r="AC658" s="96" t="n">
        <v>1.12</v>
      </c>
      <c r="AD658" s="96" t="n">
        <v>1.09</v>
      </c>
      <c r="AE658" s="96" t="n">
        <v>0.8</v>
      </c>
      <c r="AF658" s="103" t="n">
        <v>1.21</v>
      </c>
      <c r="AG658" s="91" t="inlineStr">
        <is>
          <t>Normal</t>
        </is>
      </c>
      <c r="AH658" s="100" t="n">
        <v>0</v>
      </c>
      <c r="AI658" s="101" t="n">
        <v>0</v>
      </c>
      <c r="AJ658" s="92" t="inlineStr">
        <is>
          <t>N</t>
        </is>
      </c>
      <c r="AK658" s="96" t="n"/>
      <c r="AL658" s="91" t="inlineStr">
        <is>
          <t>n/a</t>
        </is>
      </c>
      <c r="AM658" s="93" t="n"/>
      <c r="AN658" s="92" t="inlineStr">
        <is>
          <t>None</t>
        </is>
      </c>
      <c r="AO658" s="102" t="n">
        <v>0</v>
      </c>
      <c r="AP658" s="103" t="n">
        <v>0.74</v>
      </c>
      <c r="AQ658" s="102" t="n">
        <v>43</v>
      </c>
      <c r="AR658" s="91" t="inlineStr">
        <is>
          <t>N</t>
        </is>
      </c>
      <c r="AS658" s="104" t="n">
        <v>5.9</v>
      </c>
      <c r="AT658" s="92">
        <f>IF(AND(P658="52-wk high",T658&gt;=Settings!$B$7),"Y","N")</f>
        <v/>
      </c>
      <c r="AU658" s="91">
        <f>IF(AND(AD658&gt;=Settings!$B$8,M658&gt;0),"Y","N")</f>
        <v/>
      </c>
      <c r="AV658" s="91">
        <f>IF(OR(AH658&gt;Settings!$B$9,AI658&gt;Settings!$B$9),"Y","N")</f>
        <v/>
      </c>
      <c r="AW658" s="91">
        <f>IF(AJ658&lt;&gt;"Y","n/a",IF(AND(M658&gt;0,AK658&gt;Settings!$B$10),"Y","N"))</f>
        <v/>
      </c>
      <c r="AX658" s="91">
        <f>IF(AO658&gt;=Settings!$B$11,"Y","N")</f>
        <v/>
      </c>
      <c r="AY658" s="99">
        <f>(AT658="Y")+(AU658="Y")+(AV658="Y")+(AW658="Y")+(AX658="Y")</f>
        <v/>
      </c>
      <c r="AZ658" s="94">
        <f>IF(AY658=0,"None",_xlfn.TEXTJOIN(", ",TRUE(),IF(AT658="Y","Breakout",""),IF(AU658="Y","Accumulation",""),IF(AV658="Y","Institutional buying",""),IF(AW658="Y","Long buildup",""),IF(AX658="Y","Momentum leader","")))</f>
        <v/>
      </c>
      <c r="BA658" s="94">
        <f>IF(BW658="","","Passes "&amp;AY658&amp;" of 5 buy-side scans"&amp;IF(G658="Y","; RED FLAG: filter out using Red flag column",""))</f>
        <v/>
      </c>
      <c r="BB658" s="91" t="inlineStr">
        <is>
          <t>None</t>
        </is>
      </c>
      <c r="BC658" s="92" t="inlineStr">
        <is>
          <t>N</t>
        </is>
      </c>
      <c r="BD658" s="94" t="n"/>
      <c r="BE658" s="94" t="n"/>
      <c r="BF658" s="92">
        <f>IF(R658*100000&gt;=Settings!$B$5,"Y","N")</f>
        <v/>
      </c>
      <c r="BG658" s="91">
        <f>IF(F658&gt;Settings!$B$6,"Y","N")</f>
        <v/>
      </c>
      <c r="BH658" s="97" t="n">
        <v>-37.64</v>
      </c>
      <c r="BI658" s="96" t="n">
        <v>-2.21</v>
      </c>
      <c r="BJ658" s="96" t="n">
        <v>-9.56</v>
      </c>
      <c r="BK658" s="96" t="n">
        <v>-26.56</v>
      </c>
      <c r="BL658" s="96" t="n">
        <v>9.27</v>
      </c>
      <c r="BM658" s="96" t="n">
        <v>-22.66</v>
      </c>
      <c r="BN658" s="97" t="n">
        <v>-5.25</v>
      </c>
      <c r="BO658" s="96" t="n">
        <v>-11.34</v>
      </c>
      <c r="BP658" s="96" t="n">
        <v>-14.03</v>
      </c>
      <c r="BQ658" s="96" t="n">
        <v>-15.59</v>
      </c>
      <c r="BR658" s="91" t="inlineStr">
        <is>
          <t>Stacked down</t>
        </is>
      </c>
      <c r="BS658" s="91" t="inlineStr">
        <is>
          <t>None</t>
        </is>
      </c>
      <c r="BT658" s="96" t="n">
        <v>31.2</v>
      </c>
      <c r="BU658" s="91" t="inlineStr">
        <is>
          <t>N</t>
        </is>
      </c>
      <c r="BV658" s="99">
        <f>IF(OR(BF658&lt;&gt;"Y",BG658&lt;&gt;"Y"),"",(AND(ISNUMBER(BQ658),BQ658&gt;0))+(BR658="Stacked up")+(AND(ISNUMBER(BH658),BH658&gt;=-Settings!$B$17))+(AND(ISNUMBER(BK658),ISNUMBER(BM658),BK658&gt;0,BM658&gt;0))+(AND(ISNUMBER(AQ658),AQ658&gt;=Settings!$B$18))+(AND(ISNUMBER(BT658),BT658&gt;=Settings!$B$19,BT658&lt;=Settings!$B$20))+(AND(ISNUMBER(AS658),AS658&gt;0))+(AND(ISNUMBER(T658),ISNUMBER(M658),T658&gt;=Settings!$B$21,M658&gt;0))+(AND(ISNUMBER(AD658),ISNUMBER(M658),AD658&gt;=Settings!$B$22,M658&gt;0))+(AY658&gt;=1))</f>
        <v/>
      </c>
      <c r="BW658" s="91">
        <f>IF(OR(AY658=0,BF658&lt;&gt;"Y",BG658&lt;&gt;"Y"),"",1+SUMPRODUCT(($A$6:$A$2604=A658)*($AY$6:$AY$2604&gt;0)*($BF$6:$BF$2604="Y")*($BG$6:$BG$2604="Y")*(($AY$6:$AY$2604&gt;AY658)+($AY$6:$AY$2604=AY658)*($AD$6:$AD$2604&gt;AD658))))</f>
        <v/>
      </c>
    </row>
    <row r="659" ht="23.85" customHeight="1" s="55">
      <c r="A659" s="90" t="n">
        <v>46296</v>
      </c>
      <c r="B659" s="91" t="inlineStr">
        <is>
          <t>SPARC</t>
        </is>
      </c>
      <c r="C659" s="91" t="inlineStr">
        <is>
          <t>INE232I01014</t>
        </is>
      </c>
      <c r="D659" s="91" t="inlineStr">
        <is>
          <t>Healthcare</t>
        </is>
      </c>
      <c r="E659" s="91" t="inlineStr">
        <is>
          <t>Microcap 250</t>
        </is>
      </c>
      <c r="F659" s="93" t="n">
        <v>6300</v>
      </c>
      <c r="G659" s="92" t="inlineStr">
        <is>
          <t>N</t>
        </is>
      </c>
      <c r="H659" s="94" t="n"/>
      <c r="I659" s="91" t="inlineStr">
        <is>
          <t>N</t>
        </is>
      </c>
      <c r="J659" s="92">
        <f>IF(K659="","N","Y")</f>
        <v/>
      </c>
      <c r="K659" s="94">
        <f>_xlfn.TEXTJOIN("; ",TRUE,IF(P659="52-wk low","52-wk low",""),IF(AND(AD659&gt;=Settings!$B$12,M659&lt;0),"Distribution",""),IF(AND(AJ659="Y",M659&lt;0,AK659&lt;-Settings!$B$13),"Long unwinding",""),IF(AND(AJ659="Y",M659&lt;0,AK659&gt;Settings!$B$13),"Short buildup",""))</f>
        <v/>
      </c>
      <c r="L659" s="95" t="n">
        <v>194.13</v>
      </c>
      <c r="M659" s="96" t="n">
        <v>-1.55</v>
      </c>
      <c r="N659" s="93" t="n">
        <v>1366</v>
      </c>
      <c r="O659" s="91" t="inlineStr">
        <is>
          <t>None</t>
        </is>
      </c>
      <c r="P659" s="91" t="inlineStr">
        <is>
          <t>None</t>
        </is>
      </c>
      <c r="Q659" s="97" t="n">
        <v>10.72</v>
      </c>
      <c r="R659" s="96" t="n">
        <v>10.04</v>
      </c>
      <c r="S659" s="96" t="n">
        <v>1</v>
      </c>
      <c r="T659" s="96" t="n">
        <v>1.05</v>
      </c>
      <c r="U659" s="96" t="n">
        <v>0.28</v>
      </c>
      <c r="V659" s="103" t="n">
        <v>0.26</v>
      </c>
      <c r="W659" s="102" t="n">
        <v>0</v>
      </c>
      <c r="X659" s="93" t="n"/>
      <c r="Y659" s="91" t="inlineStr">
        <is>
          <t>None</t>
        </is>
      </c>
      <c r="Z659" s="99" t="n">
        <v>38.13</v>
      </c>
      <c r="AA659" s="96" t="n">
        <v>0.93</v>
      </c>
      <c r="AB659" s="96" t="n">
        <v>0.88</v>
      </c>
      <c r="AC659" s="96" t="n">
        <v>0.99</v>
      </c>
      <c r="AD659" s="96" t="n">
        <v>0.98</v>
      </c>
      <c r="AE659" s="96" t="n">
        <v>0.48</v>
      </c>
      <c r="AF659" s="103" t="n">
        <v>1.81</v>
      </c>
      <c r="AG659" s="91" t="inlineStr">
        <is>
          <t>Quiet accumulation</t>
        </is>
      </c>
      <c r="AH659" s="100" t="n">
        <v>0</v>
      </c>
      <c r="AI659" s="101" t="n">
        <v>0</v>
      </c>
      <c r="AJ659" s="92" t="inlineStr">
        <is>
          <t>N</t>
        </is>
      </c>
      <c r="AK659" s="96" t="n"/>
      <c r="AL659" s="91" t="inlineStr">
        <is>
          <t>n/a</t>
        </is>
      </c>
      <c r="AM659" s="93" t="n"/>
      <c r="AN659" s="92" t="inlineStr">
        <is>
          <t>None</t>
        </is>
      </c>
      <c r="AO659" s="102" t="n">
        <v>0</v>
      </c>
      <c r="AP659" s="103" t="n">
        <v>1.73</v>
      </c>
      <c r="AQ659" s="102" t="n">
        <v>84</v>
      </c>
      <c r="AR659" s="91" t="inlineStr">
        <is>
          <t>N</t>
        </is>
      </c>
      <c r="AS659" s="104" t="n">
        <v>3.79</v>
      </c>
      <c r="AT659" s="92">
        <f>IF(AND(P659="52-wk high",T659&gt;=Settings!$B$7),"Y","N")</f>
        <v/>
      </c>
      <c r="AU659" s="91">
        <f>IF(AND(AD659&gt;=Settings!$B$8,M659&gt;0),"Y","N")</f>
        <v/>
      </c>
      <c r="AV659" s="91">
        <f>IF(OR(AH659&gt;Settings!$B$9,AI659&gt;Settings!$B$9),"Y","N")</f>
        <v/>
      </c>
      <c r="AW659" s="91">
        <f>IF(AJ659&lt;&gt;"Y","n/a",IF(AND(M659&gt;0,AK659&gt;Settings!$B$10),"Y","N"))</f>
        <v/>
      </c>
      <c r="AX659" s="91">
        <f>IF(AO659&gt;=Settings!$B$11,"Y","N")</f>
        <v/>
      </c>
      <c r="AY659" s="99">
        <f>(AT659="Y")+(AU659="Y")+(AV659="Y")+(AW659="Y")+(AX659="Y")</f>
        <v/>
      </c>
      <c r="AZ659" s="94">
        <f>IF(AY659=0,"None",_xlfn.TEXTJOIN(", ",TRUE(),IF(AT659="Y","Breakout",""),IF(AU659="Y","Accumulation",""),IF(AV659="Y","Institutional buying",""),IF(AW659="Y","Long buildup",""),IF(AX659="Y","Momentum leader","")))</f>
        <v/>
      </c>
      <c r="BA659" s="94">
        <f>IF(BW659="","","Passes "&amp;AY659&amp;" of 5 buy-side scans"&amp;IF(G659="Y","; RED FLAG: filter out using Red flag column",""))</f>
        <v/>
      </c>
      <c r="BB659" s="91" t="inlineStr">
        <is>
          <t>None</t>
        </is>
      </c>
      <c r="BC659" s="92" t="inlineStr">
        <is>
          <t>Y</t>
        </is>
      </c>
      <c r="BD659" s="94" t="inlineStr">
        <is>
          <t>High-low range &gt;100% in 6 months; High-low range &gt;150% in 12 months</t>
        </is>
      </c>
      <c r="BE659" s="94" t="n"/>
      <c r="BF659" s="92">
        <f>IF(R659*100000&gt;=Settings!$B$5,"Y","N")</f>
        <v/>
      </c>
      <c r="BG659" s="91">
        <f>IF(F659&gt;Settings!$B$6,"Y","N")</f>
        <v/>
      </c>
      <c r="BH659" s="97" t="n">
        <v>-32.83</v>
      </c>
      <c r="BI659" s="96" t="n">
        <v>-4.83</v>
      </c>
      <c r="BJ659" s="96" t="n">
        <v>-1.45</v>
      </c>
      <c r="BK659" s="96" t="n">
        <v>-18.26</v>
      </c>
      <c r="BL659" s="96" t="n">
        <v>61.32</v>
      </c>
      <c r="BM659" s="96" t="n">
        <v>46.9</v>
      </c>
      <c r="BN659" s="97" t="n">
        <v>-2.91</v>
      </c>
      <c r="BO659" s="96" t="n">
        <v>-4.4</v>
      </c>
      <c r="BP659" s="96" t="n">
        <v>-2.27</v>
      </c>
      <c r="BQ659" s="96" t="n">
        <v>6.12</v>
      </c>
      <c r="BR659" s="91" t="inlineStr">
        <is>
          <t>Mixed</t>
        </is>
      </c>
      <c r="BS659" s="91" t="inlineStr">
        <is>
          <t>None</t>
        </is>
      </c>
      <c r="BT659" s="96" t="n">
        <v>42.7</v>
      </c>
      <c r="BU659" s="91" t="inlineStr">
        <is>
          <t>N</t>
        </is>
      </c>
      <c r="BV659" s="99">
        <f>IF(OR(BF659&lt;&gt;"Y",BG659&lt;&gt;"Y"),"",(AND(ISNUMBER(BQ659),BQ659&gt;0))+(BR659="Stacked up")+(AND(ISNUMBER(BH659),BH659&gt;=-Settings!$B$17))+(AND(ISNUMBER(BK659),ISNUMBER(BM659),BK659&gt;0,BM659&gt;0))+(AND(ISNUMBER(AQ659),AQ659&gt;=Settings!$B$18))+(AND(ISNUMBER(BT659),BT659&gt;=Settings!$B$19,BT659&lt;=Settings!$B$20))+(AND(ISNUMBER(AS659),AS659&gt;0))+(AND(ISNUMBER(T659),ISNUMBER(M659),T659&gt;=Settings!$B$21,M659&gt;0))+(AND(ISNUMBER(AD659),ISNUMBER(M659),AD659&gt;=Settings!$B$22,M659&gt;0))+(AY659&gt;=1))</f>
        <v/>
      </c>
      <c r="BW659" s="91">
        <f>IF(OR(AY659=0,BF659&lt;&gt;"Y",BG659&lt;&gt;"Y"),"",1+SUMPRODUCT(($A$6:$A$2604=A659)*($AY$6:$AY$2604&gt;0)*($BF$6:$BF$2604="Y")*($BG$6:$BG$2604="Y")*(($AY$6:$AY$2604&gt;AY659)+($AY$6:$AY$2604=AY659)*($AD$6:$AD$2604&gt;AD659))))</f>
        <v/>
      </c>
    </row>
    <row r="660" ht="23.85" customHeight="1" s="55">
      <c r="A660" s="90" t="n">
        <v>46296</v>
      </c>
      <c r="B660" s="91" t="inlineStr">
        <is>
          <t>CAMPUS</t>
        </is>
      </c>
      <c r="C660" s="91" t="inlineStr">
        <is>
          <t>INE278Y01022</t>
        </is>
      </c>
      <c r="D660" s="91" t="inlineStr">
        <is>
          <t>Consumer Durables</t>
        </is>
      </c>
      <c r="E660" s="91" t="inlineStr">
        <is>
          <t>Microcap 250</t>
        </is>
      </c>
      <c r="F660" s="93" t="n">
        <v>6292</v>
      </c>
      <c r="G660" s="92" t="inlineStr">
        <is>
          <t>N</t>
        </is>
      </c>
      <c r="H660" s="94" t="n"/>
      <c r="I660" s="91" t="inlineStr">
        <is>
          <t>N</t>
        </is>
      </c>
      <c r="J660" s="92">
        <f>IF(K660="","N","Y")</f>
        <v/>
      </c>
      <c r="K660" s="94">
        <f>_xlfn.TEXTJOIN("; ",TRUE,IF(P660="52-wk low","52-wk low",""),IF(AND(AD660&gt;=Settings!$B$12,M660&lt;0),"Distribution",""),IF(AND(AJ660="Y",M660&lt;0,AK660&lt;-Settings!$B$13),"Long unwinding",""),IF(AND(AJ660="Y",M660&lt;0,AK660&gt;Settings!$B$13),"Short buildup",""))</f>
        <v/>
      </c>
      <c r="L660" s="95" t="n">
        <v>205.83</v>
      </c>
      <c r="M660" s="96" t="n">
        <v>-1.44</v>
      </c>
      <c r="N660" s="93" t="n">
        <v>1279</v>
      </c>
      <c r="O660" s="91" t="inlineStr">
        <is>
          <t>None</t>
        </is>
      </c>
      <c r="P660" s="91" t="inlineStr">
        <is>
          <t>52-wk low</t>
        </is>
      </c>
      <c r="Q660" s="97" t="n">
        <v>6.47</v>
      </c>
      <c r="R660" s="96" t="n">
        <v>3.6</v>
      </c>
      <c r="S660" s="96" t="n">
        <v>1.9</v>
      </c>
      <c r="T660" s="96" t="n">
        <v>1.16</v>
      </c>
      <c r="U660" s="96" t="n">
        <v>0.61</v>
      </c>
      <c r="V660" s="103" t="n">
        <v>0.34</v>
      </c>
      <c r="W660" s="102" t="n">
        <v>0</v>
      </c>
      <c r="X660" s="93" t="n"/>
      <c r="Y660" s="91" t="inlineStr">
        <is>
          <t>None</t>
        </is>
      </c>
      <c r="Z660" s="99" t="n">
        <v>44.66</v>
      </c>
      <c r="AA660" s="96" t="n">
        <v>0.89</v>
      </c>
      <c r="AB660" s="96" t="n">
        <v>0.95</v>
      </c>
      <c r="AC660" s="96" t="n">
        <v>1.67</v>
      </c>
      <c r="AD660" s="96" t="n">
        <v>1.2</v>
      </c>
      <c r="AE660" s="96" t="n">
        <v>1.18</v>
      </c>
      <c r="AF660" s="103" t="n">
        <v>2.19</v>
      </c>
      <c r="AG660" s="91" t="inlineStr">
        <is>
          <t>Quiet accumulation</t>
        </is>
      </c>
      <c r="AH660" s="100" t="n">
        <v>0</v>
      </c>
      <c r="AI660" s="101" t="n">
        <v>0</v>
      </c>
      <c r="AJ660" s="92" t="inlineStr">
        <is>
          <t>N</t>
        </is>
      </c>
      <c r="AK660" s="96" t="n"/>
      <c r="AL660" s="91" t="inlineStr">
        <is>
          <t>n/a</t>
        </is>
      </c>
      <c r="AM660" s="93" t="n"/>
      <c r="AN660" s="92" t="inlineStr">
        <is>
          <t>None</t>
        </is>
      </c>
      <c r="AO660" s="102" t="n">
        <v>0</v>
      </c>
      <c r="AP660" s="103" t="n">
        <v>0.5600000000000001</v>
      </c>
      <c r="AQ660" s="102" t="n">
        <v>12</v>
      </c>
      <c r="AR660" s="91" t="inlineStr">
        <is>
          <t>N</t>
        </is>
      </c>
      <c r="AS660" s="104" t="n">
        <v>0.75</v>
      </c>
      <c r="AT660" s="92">
        <f>IF(AND(P660="52-wk high",T660&gt;=Settings!$B$7),"Y","N")</f>
        <v/>
      </c>
      <c r="AU660" s="91">
        <f>IF(AND(AD660&gt;=Settings!$B$8,M660&gt;0),"Y","N")</f>
        <v/>
      </c>
      <c r="AV660" s="91">
        <f>IF(OR(AH660&gt;Settings!$B$9,AI660&gt;Settings!$B$9),"Y","N")</f>
        <v/>
      </c>
      <c r="AW660" s="91">
        <f>IF(AJ660&lt;&gt;"Y","n/a",IF(AND(M660&gt;0,AK660&gt;Settings!$B$10),"Y","N"))</f>
        <v/>
      </c>
      <c r="AX660" s="91">
        <f>IF(AO660&gt;=Settings!$B$11,"Y","N")</f>
        <v/>
      </c>
      <c r="AY660" s="99">
        <f>(AT660="Y")+(AU660="Y")+(AV660="Y")+(AW660="Y")+(AX660="Y")</f>
        <v/>
      </c>
      <c r="AZ660" s="94">
        <f>IF(AY660=0,"None",_xlfn.TEXTJOIN(", ",TRUE(),IF(AT660="Y","Breakout",""),IF(AU660="Y","Accumulation",""),IF(AV660="Y","Institutional buying",""),IF(AW660="Y","Long buildup",""),IF(AX660="Y","Momentum leader","")))</f>
        <v/>
      </c>
      <c r="BA660" s="94">
        <f>IF(BW660="","","Passes "&amp;AY660&amp;" of 5 buy-side scans"&amp;IF(G660="Y","; RED FLAG: filter out using Red flag column",""))</f>
        <v/>
      </c>
      <c r="BB660" s="91" t="inlineStr">
        <is>
          <t>None</t>
        </is>
      </c>
      <c r="BC660" s="92" t="inlineStr">
        <is>
          <t>N</t>
        </is>
      </c>
      <c r="BD660" s="94" t="n"/>
      <c r="BE660" s="94" t="n"/>
      <c r="BF660" s="92">
        <f>IF(R660*100000&gt;=Settings!$B$5,"Y","N")</f>
        <v/>
      </c>
      <c r="BG660" s="91">
        <f>IF(F660&gt;Settings!$B$6,"Y","N")</f>
        <v/>
      </c>
      <c r="BH660" s="97" t="n">
        <v>-28.48</v>
      </c>
      <c r="BI660" s="96" t="n">
        <v>-2.43</v>
      </c>
      <c r="BJ660" s="96" t="n">
        <v>-8.08</v>
      </c>
      <c r="BK660" s="96" t="n">
        <v>-12.26</v>
      </c>
      <c r="BL660" s="96" t="n">
        <v>-8</v>
      </c>
      <c r="BM660" s="96" t="n">
        <v>-23.81</v>
      </c>
      <c r="BN660" s="97" t="n">
        <v>-3.32</v>
      </c>
      <c r="BO660" s="96" t="n">
        <v>-5.87</v>
      </c>
      <c r="BP660" s="96" t="n">
        <v>-8.94</v>
      </c>
      <c r="BQ660" s="96" t="n">
        <v>-13.11</v>
      </c>
      <c r="BR660" s="91" t="inlineStr">
        <is>
          <t>Stacked down</t>
        </is>
      </c>
      <c r="BS660" s="91" t="inlineStr">
        <is>
          <t>None</t>
        </is>
      </c>
      <c r="BT660" s="96" t="n">
        <v>19</v>
      </c>
      <c r="BU660" s="91" t="inlineStr">
        <is>
          <t>N</t>
        </is>
      </c>
      <c r="BV660" s="99">
        <f>IF(OR(BF660&lt;&gt;"Y",BG660&lt;&gt;"Y"),"",(AND(ISNUMBER(BQ660),BQ660&gt;0))+(BR660="Stacked up")+(AND(ISNUMBER(BH660),BH660&gt;=-Settings!$B$17))+(AND(ISNUMBER(BK660),ISNUMBER(BM660),BK660&gt;0,BM660&gt;0))+(AND(ISNUMBER(AQ660),AQ660&gt;=Settings!$B$18))+(AND(ISNUMBER(BT660),BT660&gt;=Settings!$B$19,BT660&lt;=Settings!$B$20))+(AND(ISNUMBER(AS660),AS660&gt;0))+(AND(ISNUMBER(T660),ISNUMBER(M660),T660&gt;=Settings!$B$21,M660&gt;0))+(AND(ISNUMBER(AD660),ISNUMBER(M660),AD660&gt;=Settings!$B$22,M660&gt;0))+(AY660&gt;=1))</f>
        <v/>
      </c>
      <c r="BW660" s="91">
        <f>IF(OR(AY660=0,BF660&lt;&gt;"Y",BG660&lt;&gt;"Y"),"",1+SUMPRODUCT(($A$6:$A$2604=A660)*($AY$6:$AY$2604&gt;0)*($BF$6:$BF$2604="Y")*($BG$6:$BG$2604="Y")*(($AY$6:$AY$2604&gt;AY660)+($AY$6:$AY$2604=AY660)*($AD$6:$AD$2604&gt;AD660))))</f>
        <v/>
      </c>
    </row>
    <row r="661" ht="23.85" customHeight="1" s="55">
      <c r="A661" s="90" t="n">
        <v>46296</v>
      </c>
      <c r="B661" s="91" t="inlineStr">
        <is>
          <t>SENORES</t>
        </is>
      </c>
      <c r="C661" s="91" t="inlineStr">
        <is>
          <t>INE0RB801010</t>
        </is>
      </c>
      <c r="D661" s="91" t="inlineStr">
        <is>
          <t>Healthcare</t>
        </is>
      </c>
      <c r="E661" s="91" t="inlineStr">
        <is>
          <t>Microcap 250</t>
        </is>
      </c>
      <c r="F661" s="93" t="n">
        <v>6215</v>
      </c>
      <c r="G661" s="92" t="inlineStr">
        <is>
          <t>N</t>
        </is>
      </c>
      <c r="H661" s="94" t="n"/>
      <c r="I661" s="91" t="inlineStr">
        <is>
          <t>N</t>
        </is>
      </c>
      <c r="J661" s="92">
        <f>IF(K661="","N","Y")</f>
        <v/>
      </c>
      <c r="K661" s="94">
        <f>_xlfn.TEXTJOIN("; ",TRUE,IF(P661="52-wk low","52-wk low",""),IF(AND(AD661&gt;=Settings!$B$12,M661&lt;0),"Distribution",""),IF(AND(AJ661="Y",M661&lt;0,AK661&lt;-Settings!$B$13),"Long unwinding",""),IF(AND(AJ661="Y",M661&lt;0,AK661&gt;Settings!$B$13),"Short buildup",""))</f>
        <v/>
      </c>
      <c r="L661" s="95" t="n">
        <v>1349.6</v>
      </c>
      <c r="M661" s="96" t="n">
        <v>-2.61</v>
      </c>
      <c r="N661" s="93" t="n">
        <v>1945</v>
      </c>
      <c r="O661" s="91" t="inlineStr">
        <is>
          <t>None</t>
        </is>
      </c>
      <c r="P661" s="91" t="inlineStr">
        <is>
          <t>None</t>
        </is>
      </c>
      <c r="Q661" s="97" t="n">
        <v>3.64</v>
      </c>
      <c r="R661" s="96" t="n">
        <v>2.4</v>
      </c>
      <c r="S661" s="96" t="n">
        <v>1.58</v>
      </c>
      <c r="T661" s="96" t="n">
        <v>1.41</v>
      </c>
      <c r="U661" s="96" t="n">
        <v>0.96</v>
      </c>
      <c r="V661" s="103" t="n">
        <v>0.63</v>
      </c>
      <c r="W661" s="102" t="n">
        <v>2</v>
      </c>
      <c r="X661" s="93" t="n"/>
      <c r="Y661" s="91" t="inlineStr">
        <is>
          <t>None</t>
        </is>
      </c>
      <c r="Z661" s="99" t="n">
        <v>51.71</v>
      </c>
      <c r="AA661" s="96" t="n">
        <v>1.13</v>
      </c>
      <c r="AB661" s="96" t="n">
        <v>1.18</v>
      </c>
      <c r="AC661" s="96" t="n">
        <v>1.8</v>
      </c>
      <c r="AD661" s="96" t="n">
        <v>1.66</v>
      </c>
      <c r="AE661" s="96" t="n">
        <v>1.29</v>
      </c>
      <c r="AF661" s="103" t="n">
        <v>1.18</v>
      </c>
      <c r="AG661" s="91" t="inlineStr">
        <is>
          <t>Normal</t>
        </is>
      </c>
      <c r="AH661" s="100" t="n">
        <v>0</v>
      </c>
      <c r="AI661" s="101" t="n">
        <v>0</v>
      </c>
      <c r="AJ661" s="92" t="inlineStr">
        <is>
          <t>N</t>
        </is>
      </c>
      <c r="AK661" s="96" t="n"/>
      <c r="AL661" s="91" t="inlineStr">
        <is>
          <t>n/a</t>
        </is>
      </c>
      <c r="AM661" s="93" t="n"/>
      <c r="AN661" s="92" t="inlineStr">
        <is>
          <t>None</t>
        </is>
      </c>
      <c r="AO661" s="102" t="n">
        <v>0</v>
      </c>
      <c r="AP661" s="103" t="n">
        <v>2.75</v>
      </c>
      <c r="AQ661" s="102" t="n">
        <v>96</v>
      </c>
      <c r="AR661" s="91" t="inlineStr">
        <is>
          <t>N</t>
        </is>
      </c>
      <c r="AS661" s="104" t="n">
        <v>3.79</v>
      </c>
      <c r="AT661" s="92">
        <f>IF(AND(P661="52-wk high",T661&gt;=Settings!$B$7),"Y","N")</f>
        <v/>
      </c>
      <c r="AU661" s="91">
        <f>IF(AND(AD661&gt;=Settings!$B$8,M661&gt;0),"Y","N")</f>
        <v/>
      </c>
      <c r="AV661" s="91">
        <f>IF(OR(AH661&gt;Settings!$B$9,AI661&gt;Settings!$B$9),"Y","N")</f>
        <v/>
      </c>
      <c r="AW661" s="91">
        <f>IF(AJ661&lt;&gt;"Y","n/a",IF(AND(M661&gt;0,AK661&gt;Settings!$B$10),"Y","N"))</f>
        <v/>
      </c>
      <c r="AX661" s="91">
        <f>IF(AO661&gt;=Settings!$B$11,"Y","N")</f>
        <v/>
      </c>
      <c r="AY661" s="99">
        <f>(AT661="Y")+(AU661="Y")+(AV661="Y")+(AW661="Y")+(AX661="Y")</f>
        <v/>
      </c>
      <c r="AZ661" s="94">
        <f>IF(AY661=0,"None",_xlfn.TEXTJOIN(", ",TRUE(),IF(AT661="Y","Breakout",""),IF(AU661="Y","Accumulation",""),IF(AV661="Y","Institutional buying",""),IF(AW661="Y","Long buildup",""),IF(AX661="Y","Momentum leader","")))</f>
        <v/>
      </c>
      <c r="BA661" s="94">
        <f>IF(BW661="","","Passes "&amp;AY661&amp;" of 5 buy-side scans"&amp;IF(G661="Y","; RED FLAG: filter out using Red flag column",""))</f>
        <v/>
      </c>
      <c r="BB661" s="91" t="inlineStr">
        <is>
          <t>None</t>
        </is>
      </c>
      <c r="BC661" s="92" t="inlineStr">
        <is>
          <t>Y</t>
        </is>
      </c>
      <c r="BD661" s="94" t="inlineStr">
        <is>
          <t>High-low range &gt;100% in 6 months</t>
        </is>
      </c>
      <c r="BE661" s="94" t="n"/>
      <c r="BF661" s="92">
        <f>IF(R661*100000&gt;=Settings!$B$5,"Y","N")</f>
        <v/>
      </c>
      <c r="BG661" s="91">
        <f>IF(F661&gt;Settings!$B$6,"Y","N")</f>
        <v/>
      </c>
      <c r="BH661" s="97" t="n">
        <v>-15.6</v>
      </c>
      <c r="BI661" s="96" t="n">
        <v>0.39</v>
      </c>
      <c r="BJ661" s="96" t="n">
        <v>-7.22</v>
      </c>
      <c r="BK661" s="96" t="n">
        <v>2.78</v>
      </c>
      <c r="BL661" s="96" t="n">
        <v>74.47</v>
      </c>
      <c r="BM661" s="96" t="n">
        <v>88.64</v>
      </c>
      <c r="BN661" s="97" t="n">
        <v>-3.64</v>
      </c>
      <c r="BO661" s="96" t="n">
        <v>-3.31</v>
      </c>
      <c r="BP661" s="96" t="n">
        <v>3.38</v>
      </c>
      <c r="BQ661" s="96" t="n">
        <v>17.6</v>
      </c>
      <c r="BR661" s="91" t="inlineStr">
        <is>
          <t>Mixed</t>
        </is>
      </c>
      <c r="BS661" s="91" t="inlineStr">
        <is>
          <t>None</t>
        </is>
      </c>
      <c r="BT661" s="96" t="n">
        <v>37.5</v>
      </c>
      <c r="BU661" s="91" t="inlineStr">
        <is>
          <t>N</t>
        </is>
      </c>
      <c r="BV661" s="99">
        <f>IF(OR(BF661&lt;&gt;"Y",BG661&lt;&gt;"Y"),"",(AND(ISNUMBER(BQ661),BQ661&gt;0))+(BR661="Stacked up")+(AND(ISNUMBER(BH661),BH661&gt;=-Settings!$B$17))+(AND(ISNUMBER(BK661),ISNUMBER(BM661),BK661&gt;0,BM661&gt;0))+(AND(ISNUMBER(AQ661),AQ661&gt;=Settings!$B$18))+(AND(ISNUMBER(BT661),BT661&gt;=Settings!$B$19,BT661&lt;=Settings!$B$20))+(AND(ISNUMBER(AS661),AS661&gt;0))+(AND(ISNUMBER(T661),ISNUMBER(M661),T661&gt;=Settings!$B$21,M661&gt;0))+(AND(ISNUMBER(AD661),ISNUMBER(M661),AD661&gt;=Settings!$B$22,M661&gt;0))+(AY661&gt;=1))</f>
        <v/>
      </c>
      <c r="BW661" s="91">
        <f>IF(OR(AY661=0,BF661&lt;&gt;"Y",BG661&lt;&gt;"Y"),"",1+SUMPRODUCT(($A$6:$A$2604=A661)*($AY$6:$AY$2604&gt;0)*($BF$6:$BF$2604="Y")*($BG$6:$BG$2604="Y")*(($AY$6:$AY$2604&gt;AY661)+($AY$6:$AY$2604=AY661)*($AD$6:$AD$2604&gt;AD661))))</f>
        <v/>
      </c>
    </row>
    <row r="662" ht="23.85" customHeight="1" s="55">
      <c r="A662" s="90" t="n">
        <v>46296</v>
      </c>
      <c r="B662" s="91" t="inlineStr">
        <is>
          <t>GOKULAGRO</t>
        </is>
      </c>
      <c r="C662" s="91" t="inlineStr">
        <is>
          <t>INE314T01033</t>
        </is>
      </c>
      <c r="D662" s="91" t="inlineStr">
        <is>
          <t>Fast Moving Consumer Goods</t>
        </is>
      </c>
      <c r="E662" s="91" t="inlineStr">
        <is>
          <t>Microcap 250</t>
        </is>
      </c>
      <c r="F662" s="93" t="n">
        <v>6200</v>
      </c>
      <c r="G662" s="92" t="inlineStr">
        <is>
          <t>N</t>
        </is>
      </c>
      <c r="H662" s="94" t="n"/>
      <c r="I662" s="91" t="inlineStr">
        <is>
          <t>N</t>
        </is>
      </c>
      <c r="J662" s="92">
        <f>IF(K662="","N","Y")</f>
        <v/>
      </c>
      <c r="K662" s="94">
        <f>_xlfn.TEXTJOIN("; ",TRUE,IF(P662="52-wk low","52-wk low",""),IF(AND(AD662&gt;=Settings!$B$12,M662&lt;0),"Distribution",""),IF(AND(AJ662="Y",M662&lt;0,AK662&lt;-Settings!$B$13),"Long unwinding",""),IF(AND(AJ662="Y",M662&lt;0,AK662&gt;Settings!$B$13),"Short buildup",""))</f>
        <v/>
      </c>
      <c r="L662" s="95" t="n">
        <v>210.1</v>
      </c>
      <c r="M662" s="96" t="n">
        <v>-1.35</v>
      </c>
      <c r="N662" s="93" t="n">
        <v>1228</v>
      </c>
      <c r="O662" s="91" t="inlineStr">
        <is>
          <t>None</t>
        </is>
      </c>
      <c r="P662" s="91" t="inlineStr">
        <is>
          <t>None</t>
        </is>
      </c>
      <c r="Q662" s="97" t="n">
        <v>2.33</v>
      </c>
      <c r="R662" s="96" t="n">
        <v>3.18</v>
      </c>
      <c r="S662" s="96" t="n">
        <v>0.7</v>
      </c>
      <c r="T662" s="96" t="n">
        <v>0.39</v>
      </c>
      <c r="U662" s="96" t="n">
        <v>0.45</v>
      </c>
      <c r="V662" s="103" t="n">
        <v>0.61</v>
      </c>
      <c r="W662" s="102" t="n">
        <v>1</v>
      </c>
      <c r="X662" s="93" t="n"/>
      <c r="Y662" s="91" t="inlineStr">
        <is>
          <t>None</t>
        </is>
      </c>
      <c r="Z662" s="99" t="n">
        <v>50.1</v>
      </c>
      <c r="AA662" s="96" t="n">
        <v>1.06</v>
      </c>
      <c r="AB662" s="96" t="n">
        <v>1.17</v>
      </c>
      <c r="AC662" s="96" t="n">
        <v>0.86</v>
      </c>
      <c r="AD662" s="96" t="n">
        <v>0.5600000000000001</v>
      </c>
      <c r="AE662" s="96" t="n">
        <v>0.62</v>
      </c>
      <c r="AF662" s="103" t="n">
        <v>1.12</v>
      </c>
      <c r="AG662" s="91" t="inlineStr">
        <is>
          <t>Normal</t>
        </is>
      </c>
      <c r="AH662" s="100" t="n">
        <v>0</v>
      </c>
      <c r="AI662" s="101" t="n">
        <v>0</v>
      </c>
      <c r="AJ662" s="92" t="inlineStr">
        <is>
          <t>N</t>
        </is>
      </c>
      <c r="AK662" s="96" t="n"/>
      <c r="AL662" s="91" t="inlineStr">
        <is>
          <t>n/a</t>
        </is>
      </c>
      <c r="AM662" s="93" t="n"/>
      <c r="AN662" s="92" t="inlineStr">
        <is>
          <t>TotalMkt MQ 50</t>
        </is>
      </c>
      <c r="AO662" s="102" t="n">
        <v>1</v>
      </c>
      <c r="AP662" s="103" t="n"/>
      <c r="AQ662" s="102" t="n"/>
      <c r="AR662" s="91" t="inlineStr">
        <is>
          <t>N</t>
        </is>
      </c>
      <c r="AS662" s="104" t="n">
        <v>2.11</v>
      </c>
      <c r="AT662" s="92">
        <f>IF(AND(P662="52-wk high",T662&gt;=Settings!$B$7),"Y","N")</f>
        <v/>
      </c>
      <c r="AU662" s="91">
        <f>IF(AND(AD662&gt;=Settings!$B$8,M662&gt;0),"Y","N")</f>
        <v/>
      </c>
      <c r="AV662" s="91">
        <f>IF(OR(AH662&gt;Settings!$B$9,AI662&gt;Settings!$B$9),"Y","N")</f>
        <v/>
      </c>
      <c r="AW662" s="91">
        <f>IF(AJ662&lt;&gt;"Y","n/a",IF(AND(M662&gt;0,AK662&gt;Settings!$B$10),"Y","N"))</f>
        <v/>
      </c>
      <c r="AX662" s="91">
        <f>IF(AO662&gt;=Settings!$B$11,"Y","N")</f>
        <v/>
      </c>
      <c r="AY662" s="99">
        <f>(AT662="Y")+(AU662="Y")+(AV662="Y")+(AW662="Y")+(AX662="Y")</f>
        <v/>
      </c>
      <c r="AZ662" s="94">
        <f>IF(AY662=0,"None",_xlfn.TEXTJOIN(", ",TRUE(),IF(AT662="Y","Breakout",""),IF(AU662="Y","Accumulation",""),IF(AV662="Y","Institutional buying",""),IF(AW662="Y","Long buildup",""),IF(AX662="Y","Momentum leader","")))</f>
        <v/>
      </c>
      <c r="BA662" s="94">
        <f>IF(BW662="","","Passes "&amp;AY662&amp;" of 5 buy-side scans"&amp;IF(G662="Y","; RED FLAG: filter out using Red flag column",""))</f>
        <v/>
      </c>
      <c r="BB662" s="91" t="inlineStr">
        <is>
          <t>None</t>
        </is>
      </c>
      <c r="BC662" s="92" t="inlineStr">
        <is>
          <t>N</t>
        </is>
      </c>
      <c r="BD662" s="94" t="n"/>
      <c r="BE662" s="94" t="inlineStr">
        <is>
          <t>FVSPLT FRM RS 2 TO RE 1, ex 14-Oct-2025</t>
        </is>
      </c>
      <c r="BF662" s="92">
        <f>IF(R662*100000&gt;=Settings!$B$5,"Y","N")</f>
        <v/>
      </c>
      <c r="BG662" s="91">
        <f>IF(F662&gt;Settings!$B$6,"Y","N")</f>
        <v/>
      </c>
      <c r="BH662" s="97" t="n">
        <v>-19.13</v>
      </c>
      <c r="BI662" s="96" t="n">
        <v>-6.61</v>
      </c>
      <c r="BJ662" s="96" t="n">
        <v>-11.19</v>
      </c>
      <c r="BK662" s="96" t="n">
        <v>3.05</v>
      </c>
      <c r="BL662" s="96" t="n">
        <v>10.03</v>
      </c>
      <c r="BM662" s="96" t="n"/>
      <c r="BN662" s="97" t="n">
        <v>-5.51</v>
      </c>
      <c r="BO662" s="96" t="n">
        <v>-6.73</v>
      </c>
      <c r="BP662" s="96" t="n">
        <v>-5.05</v>
      </c>
      <c r="BQ662" s="96" t="n">
        <v>-0.32</v>
      </c>
      <c r="BR662" s="91" t="inlineStr">
        <is>
          <t>Mixed</t>
        </is>
      </c>
      <c r="BS662" s="91" t="inlineStr">
        <is>
          <t>None</t>
        </is>
      </c>
      <c r="BT662" s="96" t="n">
        <v>24.4</v>
      </c>
      <c r="BU662" s="91" t="inlineStr">
        <is>
          <t>N</t>
        </is>
      </c>
      <c r="BV662" s="99">
        <f>IF(OR(BF662&lt;&gt;"Y",BG662&lt;&gt;"Y"),"",(AND(ISNUMBER(BQ662),BQ662&gt;0))+(BR662="Stacked up")+(AND(ISNUMBER(BH662),BH662&gt;=-Settings!$B$17))+(AND(ISNUMBER(BK662),ISNUMBER(BM662),BK662&gt;0,BM662&gt;0))+(AND(ISNUMBER(AQ662),AQ662&gt;=Settings!$B$18))+(AND(ISNUMBER(BT662),BT662&gt;=Settings!$B$19,BT662&lt;=Settings!$B$20))+(AND(ISNUMBER(AS662),AS662&gt;0))+(AND(ISNUMBER(T662),ISNUMBER(M662),T662&gt;=Settings!$B$21,M662&gt;0))+(AND(ISNUMBER(AD662),ISNUMBER(M662),AD662&gt;=Settings!$B$22,M662&gt;0))+(AY662&gt;=1))</f>
        <v/>
      </c>
      <c r="BW662" s="91">
        <f>IF(OR(AY662=0,BF662&lt;&gt;"Y",BG662&lt;&gt;"Y"),"",1+SUMPRODUCT(($A$6:$A$2604=A662)*($AY$6:$AY$2604&gt;0)*($BF$6:$BF$2604="Y")*($BG$6:$BG$2604="Y")*(($AY$6:$AY$2604&gt;AY662)+($AY$6:$AY$2604=AY662)*($AD$6:$AD$2604&gt;AD662))))</f>
        <v/>
      </c>
    </row>
    <row r="663" ht="23.85" customHeight="1" s="55">
      <c r="A663" s="90" t="n">
        <v>46296</v>
      </c>
      <c r="B663" s="91" t="inlineStr">
        <is>
          <t>SKIPPER</t>
        </is>
      </c>
      <c r="C663" s="91" t="inlineStr">
        <is>
          <t>INE439E01022</t>
        </is>
      </c>
      <c r="D663" s="91" t="inlineStr">
        <is>
          <t>Capital Goods</t>
        </is>
      </c>
      <c r="E663" s="91" t="inlineStr">
        <is>
          <t>Microcap 250</t>
        </is>
      </c>
      <c r="F663" s="93" t="n">
        <v>6110</v>
      </c>
      <c r="G663" s="92" t="inlineStr">
        <is>
          <t>N</t>
        </is>
      </c>
      <c r="H663" s="94" t="n"/>
      <c r="I663" s="91" t="inlineStr">
        <is>
          <t>N</t>
        </is>
      </c>
      <c r="J663" s="92">
        <f>IF(K663="","N","Y")</f>
        <v/>
      </c>
      <c r="K663" s="94">
        <f>_xlfn.TEXTJOIN("; ",TRUE,IF(P663="52-wk low","52-wk low",""),IF(AND(AD663&gt;=Settings!$B$12,M663&lt;0),"Distribution",""),IF(AND(AJ663="Y",M663&lt;0,AK663&lt;-Settings!$B$13),"Long unwinding",""),IF(AND(AJ663="Y",M663&lt;0,AK663&gt;Settings!$B$13),"Short buildup",""))</f>
        <v/>
      </c>
      <c r="L663" s="95" t="n">
        <v>541.2</v>
      </c>
      <c r="M663" s="96" t="n">
        <v>1.89</v>
      </c>
      <c r="N663" s="93" t="n">
        <v>200</v>
      </c>
      <c r="O663" s="91" t="inlineStr">
        <is>
          <t>None</t>
        </is>
      </c>
      <c r="P663" s="91" t="inlineStr">
        <is>
          <t>None</t>
        </is>
      </c>
      <c r="Q663" s="97" t="n">
        <v>10.35</v>
      </c>
      <c r="R663" s="96" t="n">
        <v>15.28</v>
      </c>
      <c r="S663" s="96" t="n">
        <v>0.68</v>
      </c>
      <c r="T663" s="96" t="n">
        <v>0.98</v>
      </c>
      <c r="U663" s="96" t="n">
        <v>1.05</v>
      </c>
      <c r="V663" s="103" t="n">
        <v>1.54</v>
      </c>
      <c r="W663" s="102" t="n">
        <v>4</v>
      </c>
      <c r="X663" s="93" t="n"/>
      <c r="Y663" s="91" t="inlineStr">
        <is>
          <t>None</t>
        </is>
      </c>
      <c r="Z663" s="99" t="n">
        <v>35.4</v>
      </c>
      <c r="AA663" s="96" t="n">
        <v>0.92</v>
      </c>
      <c r="AB663" s="96" t="n">
        <v>0.85</v>
      </c>
      <c r="AC663" s="96" t="n">
        <v>0.76</v>
      </c>
      <c r="AD663" s="96" t="n">
        <v>0.96</v>
      </c>
      <c r="AE663" s="96" t="n">
        <v>0.95</v>
      </c>
      <c r="AF663" s="103" t="n">
        <v>0.82</v>
      </c>
      <c r="AG663" s="91" t="inlineStr">
        <is>
          <t>Normal</t>
        </is>
      </c>
      <c r="AH663" s="100" t="n">
        <v>0</v>
      </c>
      <c r="AI663" s="101" t="n">
        <v>0</v>
      </c>
      <c r="AJ663" s="92" t="inlineStr">
        <is>
          <t>N</t>
        </is>
      </c>
      <c r="AK663" s="96" t="n"/>
      <c r="AL663" s="91" t="inlineStr">
        <is>
          <t>n/a</t>
        </is>
      </c>
      <c r="AM663" s="93" t="n"/>
      <c r="AN663" s="92" t="inlineStr">
        <is>
          <t>None</t>
        </is>
      </c>
      <c r="AO663" s="102" t="n">
        <v>0</v>
      </c>
      <c r="AP663" s="103" t="n">
        <v>1.51</v>
      </c>
      <c r="AQ663" s="102" t="n">
        <v>80</v>
      </c>
      <c r="AR663" s="91" t="inlineStr">
        <is>
          <t>N</t>
        </is>
      </c>
      <c r="AS663" s="104" t="n">
        <v>5.9</v>
      </c>
      <c r="AT663" s="92">
        <f>IF(AND(P663="52-wk high",T663&gt;=Settings!$B$7),"Y","N")</f>
        <v/>
      </c>
      <c r="AU663" s="91">
        <f>IF(AND(AD663&gt;=Settings!$B$8,M663&gt;0),"Y","N")</f>
        <v/>
      </c>
      <c r="AV663" s="91">
        <f>IF(OR(AH663&gt;Settings!$B$9,AI663&gt;Settings!$B$9),"Y","N")</f>
        <v/>
      </c>
      <c r="AW663" s="91">
        <f>IF(AJ663&lt;&gt;"Y","n/a",IF(AND(M663&gt;0,AK663&gt;Settings!$B$10),"Y","N"))</f>
        <v/>
      </c>
      <c r="AX663" s="91">
        <f>IF(AO663&gt;=Settings!$B$11,"Y","N")</f>
        <v/>
      </c>
      <c r="AY663" s="99">
        <f>(AT663="Y")+(AU663="Y")+(AV663="Y")+(AW663="Y")+(AX663="Y")</f>
        <v/>
      </c>
      <c r="AZ663" s="94">
        <f>IF(AY663=0,"None",_xlfn.TEXTJOIN(", ",TRUE(),IF(AT663="Y","Breakout",""),IF(AU663="Y","Accumulation",""),IF(AV663="Y","Institutional buying",""),IF(AW663="Y","Long buildup",""),IF(AX663="Y","Momentum leader","")))</f>
        <v/>
      </c>
      <c r="BA663" s="94">
        <f>IF(BW663="","","Passes "&amp;AY663&amp;" of 5 buy-side scans"&amp;IF(G663="Y","; RED FLAG: filter out using Red flag column",""))</f>
        <v/>
      </c>
      <c r="BB663" s="91" t="inlineStr">
        <is>
          <t>None</t>
        </is>
      </c>
      <c r="BC663" s="92" t="inlineStr">
        <is>
          <t>N</t>
        </is>
      </c>
      <c r="BD663" s="94" t="n"/>
      <c r="BE663" s="94" t="n"/>
      <c r="BF663" s="92">
        <f>IF(R663*100000&gt;=Settings!$B$5,"Y","N")</f>
        <v/>
      </c>
      <c r="BG663" s="91">
        <f>IF(F663&gt;Settings!$B$6,"Y","N")</f>
        <v/>
      </c>
      <c r="BH663" s="97" t="n">
        <v>-12.26</v>
      </c>
      <c r="BI663" s="96" t="n">
        <v>-2.02</v>
      </c>
      <c r="BJ663" s="96" t="n">
        <v>1.24</v>
      </c>
      <c r="BK663" s="96" t="n">
        <v>-2.91</v>
      </c>
      <c r="BL663" s="96" t="n">
        <v>53.36</v>
      </c>
      <c r="BM663" s="96" t="n">
        <v>2.8</v>
      </c>
      <c r="BN663" s="97" t="n">
        <v>-1.62</v>
      </c>
      <c r="BO663" s="96" t="n">
        <v>-0.96</v>
      </c>
      <c r="BP663" s="96" t="n">
        <v>2.54</v>
      </c>
      <c r="BQ663" s="96" t="n">
        <v>7.04</v>
      </c>
      <c r="BR663" s="91" t="inlineStr">
        <is>
          <t>Mixed</t>
        </is>
      </c>
      <c r="BS663" s="91" t="inlineStr">
        <is>
          <t>None</t>
        </is>
      </c>
      <c r="BT663" s="96" t="n">
        <v>45.3</v>
      </c>
      <c r="BU663" s="91" t="inlineStr">
        <is>
          <t>N</t>
        </is>
      </c>
      <c r="BV663" s="99">
        <f>IF(OR(BF663&lt;&gt;"Y",BG663&lt;&gt;"Y"),"",(AND(ISNUMBER(BQ663),BQ663&gt;0))+(BR663="Stacked up")+(AND(ISNUMBER(BH663),BH663&gt;=-Settings!$B$17))+(AND(ISNUMBER(BK663),ISNUMBER(BM663),BK663&gt;0,BM663&gt;0))+(AND(ISNUMBER(AQ663),AQ663&gt;=Settings!$B$18))+(AND(ISNUMBER(BT663),BT663&gt;=Settings!$B$19,BT663&lt;=Settings!$B$20))+(AND(ISNUMBER(AS663),AS663&gt;0))+(AND(ISNUMBER(T663),ISNUMBER(M663),T663&gt;=Settings!$B$21,M663&gt;0))+(AND(ISNUMBER(AD663),ISNUMBER(M663),AD663&gt;=Settings!$B$22,M663&gt;0))+(AY663&gt;=1))</f>
        <v/>
      </c>
      <c r="BW663" s="91">
        <f>IF(OR(AY663=0,BF663&lt;&gt;"Y",BG663&lt;&gt;"Y"),"",1+SUMPRODUCT(($A$6:$A$2604=A663)*($AY$6:$AY$2604&gt;0)*($BF$6:$BF$2604="Y")*($BG$6:$BG$2604="Y")*(($AY$6:$AY$2604&gt;AY663)+($AY$6:$AY$2604=AY663)*($AD$6:$AD$2604&gt;AD663))))</f>
        <v/>
      </c>
    </row>
    <row r="664" ht="23.85" customHeight="1" s="55">
      <c r="A664" s="90" t="n">
        <v>46296</v>
      </c>
      <c r="B664" s="91" t="inlineStr">
        <is>
          <t>JSLL</t>
        </is>
      </c>
      <c r="C664" s="91" t="inlineStr">
        <is>
          <t>INE0J5801029</t>
        </is>
      </c>
      <c r="D664" s="91" t="inlineStr">
        <is>
          <t>Consumer Services</t>
        </is>
      </c>
      <c r="E664" s="91" t="inlineStr">
        <is>
          <t>Microcap 250</t>
        </is>
      </c>
      <c r="F664" s="93" t="n">
        <v>5976</v>
      </c>
      <c r="G664" s="92" t="inlineStr">
        <is>
          <t>N</t>
        </is>
      </c>
      <c r="H664" s="94" t="n"/>
      <c r="I664" s="91" t="inlineStr">
        <is>
          <t>N</t>
        </is>
      </c>
      <c r="J664" s="92">
        <f>IF(K664="","N","Y")</f>
        <v/>
      </c>
      <c r="K664" s="94">
        <f>_xlfn.TEXTJOIN("; ",TRUE,IF(P664="52-wk low","52-wk low",""),IF(AND(AD664&gt;=Settings!$B$12,M664&lt;0),"Distribution",""),IF(AND(AJ664="Y",M664&lt;0,AK664&lt;-Settings!$B$13),"Long unwinding",""),IF(AND(AJ664="Y",M664&lt;0,AK664&gt;Settings!$B$13),"Short buildup",""))</f>
        <v/>
      </c>
      <c r="L664" s="95" t="n">
        <v>480.8</v>
      </c>
      <c r="M664" s="96" t="n">
        <v>-3.99</v>
      </c>
      <c r="N664" s="93" t="n">
        <v>2342</v>
      </c>
      <c r="O664" s="91" t="inlineStr">
        <is>
          <t>None</t>
        </is>
      </c>
      <c r="P664" s="91" t="inlineStr">
        <is>
          <t>52-wk low</t>
        </is>
      </c>
      <c r="Q664" s="97" t="n">
        <v>9.050000000000001</v>
      </c>
      <c r="R664" s="96" t="n">
        <v>5.09</v>
      </c>
      <c r="S664" s="96" t="n">
        <v>1.87</v>
      </c>
      <c r="T664" s="96" t="n">
        <v>1.63</v>
      </c>
      <c r="U664" s="96" t="n">
        <v>0.65</v>
      </c>
      <c r="V664" s="103" t="n">
        <v>0.37</v>
      </c>
      <c r="W664" s="102" t="n">
        <v>0</v>
      </c>
      <c r="X664" s="93" t="n"/>
      <c r="Y664" s="91" t="inlineStr">
        <is>
          <t>None</t>
        </is>
      </c>
      <c r="Z664" s="99" t="n">
        <v>45.82</v>
      </c>
      <c r="AA664" s="96" t="n">
        <v>0.95</v>
      </c>
      <c r="AB664" s="96" t="n">
        <v>0.96</v>
      </c>
      <c r="AC664" s="96" t="n">
        <v>1.82</v>
      </c>
      <c r="AD664" s="96" t="n">
        <v>1.61</v>
      </c>
      <c r="AE664" s="96" t="n">
        <v>1.23</v>
      </c>
      <c r="AF664" s="103" t="n">
        <v>1.94</v>
      </c>
      <c r="AG664" s="91" t="inlineStr">
        <is>
          <t>Quiet accumulation</t>
        </is>
      </c>
      <c r="AH664" s="100" t="n">
        <v>0</v>
      </c>
      <c r="AI664" s="101" t="n">
        <v>0</v>
      </c>
      <c r="AJ664" s="92" t="inlineStr">
        <is>
          <t>N</t>
        </is>
      </c>
      <c r="AK664" s="96" t="n"/>
      <c r="AL664" s="91" t="inlineStr">
        <is>
          <t>n/a</t>
        </is>
      </c>
      <c r="AM664" s="93" t="n"/>
      <c r="AN664" s="92" t="inlineStr">
        <is>
          <t>None</t>
        </is>
      </c>
      <c r="AO664" s="102" t="n">
        <v>0</v>
      </c>
      <c r="AP664" s="103" t="n">
        <v>0.58</v>
      </c>
      <c r="AQ664" s="102" t="n">
        <v>15</v>
      </c>
      <c r="AR664" s="91" t="inlineStr">
        <is>
          <t>N</t>
        </is>
      </c>
      <c r="AS664" s="104" t="n">
        <v>2.34</v>
      </c>
      <c r="AT664" s="92">
        <f>IF(AND(P664="52-wk high",T664&gt;=Settings!$B$7),"Y","N")</f>
        <v/>
      </c>
      <c r="AU664" s="91">
        <f>IF(AND(AD664&gt;=Settings!$B$8,M664&gt;0),"Y","N")</f>
        <v/>
      </c>
      <c r="AV664" s="91">
        <f>IF(OR(AH664&gt;Settings!$B$9,AI664&gt;Settings!$B$9),"Y","N")</f>
        <v/>
      </c>
      <c r="AW664" s="91">
        <f>IF(AJ664&lt;&gt;"Y","n/a",IF(AND(M664&gt;0,AK664&gt;Settings!$B$10),"Y","N"))</f>
        <v/>
      </c>
      <c r="AX664" s="91">
        <f>IF(AO664&gt;=Settings!$B$11,"Y","N")</f>
        <v/>
      </c>
      <c r="AY664" s="99">
        <f>(AT664="Y")+(AU664="Y")+(AV664="Y")+(AW664="Y")+(AX664="Y")</f>
        <v/>
      </c>
      <c r="AZ664" s="94">
        <f>IF(AY664=0,"None",_xlfn.TEXTJOIN(", ",TRUE(),IF(AT664="Y","Breakout",""),IF(AU664="Y","Accumulation",""),IF(AV664="Y","Institutional buying",""),IF(AW664="Y","Long buildup",""),IF(AX664="Y","Momentum leader","")))</f>
        <v/>
      </c>
      <c r="BA664" s="94">
        <f>IF(BW664="","","Passes "&amp;AY664&amp;" of 5 buy-side scans"&amp;IF(G664="Y","; RED FLAG: filter out using Red flag column",""))</f>
        <v/>
      </c>
      <c r="BB664" s="91" t="inlineStr">
        <is>
          <t>None</t>
        </is>
      </c>
      <c r="BC664" s="92" t="inlineStr">
        <is>
          <t>N</t>
        </is>
      </c>
      <c r="BD664" s="94" t="n"/>
      <c r="BE664" s="94" t="n"/>
      <c r="BF664" s="92">
        <f>IF(R664*100000&gt;=Settings!$B$5,"Y","N")</f>
        <v/>
      </c>
      <c r="BG664" s="91">
        <f>IF(F664&gt;Settings!$B$6,"Y","N")</f>
        <v/>
      </c>
      <c r="BH664" s="97" t="n">
        <v>-42.69</v>
      </c>
      <c r="BI664" s="96" t="n">
        <v>-5.94</v>
      </c>
      <c r="BJ664" s="96" t="n">
        <v>-4.5</v>
      </c>
      <c r="BK664" s="96" t="n">
        <v>-18.2</v>
      </c>
      <c r="BL664" s="96" t="n">
        <v>-18.34</v>
      </c>
      <c r="BM664" s="96" t="n">
        <v>-40.8</v>
      </c>
      <c r="BN664" s="97" t="n">
        <v>-5.21</v>
      </c>
      <c r="BO664" s="96" t="n">
        <v>-8.65</v>
      </c>
      <c r="BP664" s="96" t="n">
        <v>-13.99</v>
      </c>
      <c r="BQ664" s="96" t="n">
        <v>-21.2</v>
      </c>
      <c r="BR664" s="91" t="inlineStr">
        <is>
          <t>Stacked down</t>
        </is>
      </c>
      <c r="BS664" s="91" t="inlineStr">
        <is>
          <t>None</t>
        </is>
      </c>
      <c r="BT664" s="96" t="n">
        <v>33.3</v>
      </c>
      <c r="BU664" s="91" t="inlineStr">
        <is>
          <t>N</t>
        </is>
      </c>
      <c r="BV664" s="99">
        <f>IF(OR(BF664&lt;&gt;"Y",BG664&lt;&gt;"Y"),"",(AND(ISNUMBER(BQ664),BQ664&gt;0))+(BR664="Stacked up")+(AND(ISNUMBER(BH664),BH664&gt;=-Settings!$B$17))+(AND(ISNUMBER(BK664),ISNUMBER(BM664),BK664&gt;0,BM664&gt;0))+(AND(ISNUMBER(AQ664),AQ664&gt;=Settings!$B$18))+(AND(ISNUMBER(BT664),BT664&gt;=Settings!$B$19,BT664&lt;=Settings!$B$20))+(AND(ISNUMBER(AS664),AS664&gt;0))+(AND(ISNUMBER(T664),ISNUMBER(M664),T664&gt;=Settings!$B$21,M664&gt;0))+(AND(ISNUMBER(AD664),ISNUMBER(M664),AD664&gt;=Settings!$B$22,M664&gt;0))+(AY664&gt;=1))</f>
        <v/>
      </c>
      <c r="BW664" s="91">
        <f>IF(OR(AY664=0,BF664&lt;&gt;"Y",BG664&lt;&gt;"Y"),"",1+SUMPRODUCT(($A$6:$A$2604=A664)*($AY$6:$AY$2604&gt;0)*($BF$6:$BF$2604="Y")*($BG$6:$BG$2604="Y")*(($AY$6:$AY$2604&gt;AY664)+($AY$6:$AY$2604=AY664)*($AD$6:$AD$2604&gt;AD664))))</f>
        <v/>
      </c>
    </row>
    <row r="665" ht="23.85" customHeight="1" s="55">
      <c r="A665" s="90" t="n">
        <v>46296</v>
      </c>
      <c r="B665" s="91" t="inlineStr">
        <is>
          <t>IONEXCHANG</t>
        </is>
      </c>
      <c r="C665" s="91" t="inlineStr">
        <is>
          <t>INE570A01022</t>
        </is>
      </c>
      <c r="D665" s="91" t="inlineStr">
        <is>
          <t>Utilities</t>
        </is>
      </c>
      <c r="E665" s="91" t="inlineStr">
        <is>
          <t>Microcap 250</t>
        </is>
      </c>
      <c r="F665" s="93" t="n">
        <v>5961</v>
      </c>
      <c r="G665" s="92" t="inlineStr">
        <is>
          <t>N</t>
        </is>
      </c>
      <c r="H665" s="94" t="n"/>
      <c r="I665" s="91" t="inlineStr">
        <is>
          <t>N</t>
        </is>
      </c>
      <c r="J665" s="92">
        <f>IF(K665="","N","Y")</f>
        <v/>
      </c>
      <c r="K665" s="94">
        <f>_xlfn.TEXTJOIN("; ",TRUE,IF(P665="52-wk low","52-wk low",""),IF(AND(AD665&gt;=Settings!$B$12,M665&lt;0),"Distribution",""),IF(AND(AJ665="Y",M665&lt;0,AK665&lt;-Settings!$B$13),"Long unwinding",""),IF(AND(AJ665="Y",M665&lt;0,AK665&gt;Settings!$B$13),"Short buildup",""))</f>
        <v/>
      </c>
      <c r="L665" s="95" t="n">
        <v>406.4</v>
      </c>
      <c r="M665" s="96" t="n">
        <v>-1.16</v>
      </c>
      <c r="N665" s="93" t="n">
        <v>1124</v>
      </c>
      <c r="O665" s="91" t="inlineStr">
        <is>
          <t>None</t>
        </is>
      </c>
      <c r="P665" s="91" t="inlineStr">
        <is>
          <t>None</t>
        </is>
      </c>
      <c r="Q665" s="97" t="n">
        <v>2.19</v>
      </c>
      <c r="R665" s="96" t="n">
        <v>6.45</v>
      </c>
      <c r="S665" s="96" t="n">
        <v>0.34</v>
      </c>
      <c r="T665" s="96" t="n">
        <v>0.46</v>
      </c>
      <c r="U665" s="96" t="n">
        <v>0.33</v>
      </c>
      <c r="V665" s="103" t="n">
        <v>0.97</v>
      </c>
      <c r="W665" s="102" t="n">
        <v>3</v>
      </c>
      <c r="X665" s="93" t="n"/>
      <c r="Y665" s="91" t="inlineStr">
        <is>
          <t>None</t>
        </is>
      </c>
      <c r="Z665" s="99" t="n">
        <v>47.95</v>
      </c>
      <c r="AA665" s="96" t="n">
        <v>1.1</v>
      </c>
      <c r="AB665" s="96" t="n">
        <v>1.06</v>
      </c>
      <c r="AC665" s="96" t="n">
        <v>0.48</v>
      </c>
      <c r="AD665" s="96" t="n">
        <v>0.59</v>
      </c>
      <c r="AE665" s="96" t="n">
        <v>0.48</v>
      </c>
      <c r="AF665" s="103" t="n">
        <v>1.02</v>
      </c>
      <c r="AG665" s="91" t="inlineStr">
        <is>
          <t>Normal</t>
        </is>
      </c>
      <c r="AH665" s="100" t="n">
        <v>0</v>
      </c>
      <c r="AI665" s="101" t="n">
        <v>0</v>
      </c>
      <c r="AJ665" s="92" t="inlineStr">
        <is>
          <t>N</t>
        </is>
      </c>
      <c r="AK665" s="96" t="n"/>
      <c r="AL665" s="91" t="inlineStr">
        <is>
          <t>n/a</t>
        </is>
      </c>
      <c r="AM665" s="93" t="n"/>
      <c r="AN665" s="92" t="inlineStr">
        <is>
          <t>None</t>
        </is>
      </c>
      <c r="AO665" s="102" t="n">
        <v>0</v>
      </c>
      <c r="AP665" s="103" t="n">
        <v>1.04</v>
      </c>
      <c r="AQ665" s="102" t="n">
        <v>64</v>
      </c>
      <c r="AR665" s="91" t="inlineStr">
        <is>
          <t>N</t>
        </is>
      </c>
      <c r="AS665" s="104" t="n">
        <v>6.41</v>
      </c>
      <c r="AT665" s="92">
        <f>IF(AND(P665="52-wk high",T665&gt;=Settings!$B$7),"Y","N")</f>
        <v/>
      </c>
      <c r="AU665" s="91">
        <f>IF(AND(AD665&gt;=Settings!$B$8,M665&gt;0),"Y","N")</f>
        <v/>
      </c>
      <c r="AV665" s="91">
        <f>IF(OR(AH665&gt;Settings!$B$9,AI665&gt;Settings!$B$9),"Y","N")</f>
        <v/>
      </c>
      <c r="AW665" s="91">
        <f>IF(AJ665&lt;&gt;"Y","n/a",IF(AND(M665&gt;0,AK665&gt;Settings!$B$10),"Y","N"))</f>
        <v/>
      </c>
      <c r="AX665" s="91">
        <f>IF(AO665&gt;=Settings!$B$11,"Y","N")</f>
        <v/>
      </c>
      <c r="AY665" s="99">
        <f>(AT665="Y")+(AU665="Y")+(AV665="Y")+(AW665="Y")+(AX665="Y")</f>
        <v/>
      </c>
      <c r="AZ665" s="94">
        <f>IF(AY665=0,"None",_xlfn.TEXTJOIN(", ",TRUE(),IF(AT665="Y","Breakout",""),IF(AU665="Y","Accumulation",""),IF(AV665="Y","Institutional buying",""),IF(AW665="Y","Long buildup",""),IF(AX665="Y","Momentum leader","")))</f>
        <v/>
      </c>
      <c r="BA665" s="94">
        <f>IF(BW665="","","Passes "&amp;AY665&amp;" of 5 buy-side scans"&amp;IF(G665="Y","; RED FLAG: filter out using Red flag column",""))</f>
        <v/>
      </c>
      <c r="BB665" s="91" t="inlineStr">
        <is>
          <t>None</t>
        </is>
      </c>
      <c r="BC665" s="92" t="inlineStr">
        <is>
          <t>Y</t>
        </is>
      </c>
      <c r="BD665" s="94" t="inlineStr">
        <is>
          <t>PE &gt; 50</t>
        </is>
      </c>
      <c r="BE665" s="94" t="n"/>
      <c r="BF665" s="92">
        <f>IF(R665*100000&gt;=Settings!$B$5,"Y","N")</f>
        <v/>
      </c>
      <c r="BG665" s="91">
        <f>IF(F665&gt;Settings!$B$6,"Y","N")</f>
        <v/>
      </c>
      <c r="BH665" s="97" t="n">
        <v>-16.38</v>
      </c>
      <c r="BI665" s="96" t="n">
        <v>-3.36</v>
      </c>
      <c r="BJ665" s="96" t="n">
        <v>10.55</v>
      </c>
      <c r="BK665" s="96" t="n">
        <v>-2.06</v>
      </c>
      <c r="BL665" s="96" t="n">
        <v>20.49</v>
      </c>
      <c r="BM665" s="96" t="n">
        <v>-0.1</v>
      </c>
      <c r="BN665" s="97" t="n">
        <v>-2.37</v>
      </c>
      <c r="BO665" s="96" t="n">
        <v>-0.46</v>
      </c>
      <c r="BP665" s="96" t="n">
        <v>1.44</v>
      </c>
      <c r="BQ665" s="96" t="n">
        <v>2.89</v>
      </c>
      <c r="BR665" s="91" t="inlineStr">
        <is>
          <t>Mixed</t>
        </is>
      </c>
      <c r="BS665" s="91" t="inlineStr">
        <is>
          <t>None</t>
        </is>
      </c>
      <c r="BT665" s="96" t="n">
        <v>39.3</v>
      </c>
      <c r="BU665" s="91" t="inlineStr">
        <is>
          <t>N</t>
        </is>
      </c>
      <c r="BV665" s="99">
        <f>IF(OR(BF665&lt;&gt;"Y",BG665&lt;&gt;"Y"),"",(AND(ISNUMBER(BQ665),BQ665&gt;0))+(BR665="Stacked up")+(AND(ISNUMBER(BH665),BH665&gt;=-Settings!$B$17))+(AND(ISNUMBER(BK665),ISNUMBER(BM665),BK665&gt;0,BM665&gt;0))+(AND(ISNUMBER(AQ665),AQ665&gt;=Settings!$B$18))+(AND(ISNUMBER(BT665),BT665&gt;=Settings!$B$19,BT665&lt;=Settings!$B$20))+(AND(ISNUMBER(AS665),AS665&gt;0))+(AND(ISNUMBER(T665),ISNUMBER(M665),T665&gt;=Settings!$B$21,M665&gt;0))+(AND(ISNUMBER(AD665),ISNUMBER(M665),AD665&gt;=Settings!$B$22,M665&gt;0))+(AY665&gt;=1))</f>
        <v/>
      </c>
      <c r="BW665" s="91">
        <f>IF(OR(AY665=0,BF665&lt;&gt;"Y",BG665&lt;&gt;"Y"),"",1+SUMPRODUCT(($A$6:$A$2604=A665)*($AY$6:$AY$2604&gt;0)*($BF$6:$BF$2604="Y")*($BG$6:$BG$2604="Y")*(($AY$6:$AY$2604&gt;AY665)+($AY$6:$AY$2604=AY665)*($AD$6:$AD$2604&gt;AD665))))</f>
        <v/>
      </c>
    </row>
    <row r="666" ht="23.85" customHeight="1" s="55">
      <c r="A666" s="90" t="n">
        <v>46296</v>
      </c>
      <c r="B666" s="91" t="inlineStr">
        <is>
          <t>VMART</t>
        </is>
      </c>
      <c r="C666" s="91" t="inlineStr">
        <is>
          <t>INE665J01013</t>
        </is>
      </c>
      <c r="D666" s="91" t="inlineStr">
        <is>
          <t>Consumer Services</t>
        </is>
      </c>
      <c r="E666" s="91" t="inlineStr">
        <is>
          <t>Microcap 250</t>
        </is>
      </c>
      <c r="F666" s="93" t="n">
        <v>5937</v>
      </c>
      <c r="G666" s="92" t="inlineStr">
        <is>
          <t>N</t>
        </is>
      </c>
      <c r="H666" s="94" t="n"/>
      <c r="I666" s="91" t="inlineStr">
        <is>
          <t>N</t>
        </is>
      </c>
      <c r="J666" s="92">
        <f>IF(K666="","N","Y")</f>
        <v/>
      </c>
      <c r="K666" s="94">
        <f>_xlfn.TEXTJOIN("; ",TRUE,IF(P666="52-wk low","52-wk low",""),IF(AND(AD666&gt;=Settings!$B$12,M666&lt;0),"Distribution",""),IF(AND(AJ666="Y",M666&lt;0,AK666&lt;-Settings!$B$13),"Long unwinding",""),IF(AND(AJ666="Y",M666&lt;0,AK666&gt;Settings!$B$13),"Short buildup",""))</f>
        <v/>
      </c>
      <c r="L666" s="95" t="n">
        <v>746.1</v>
      </c>
      <c r="M666" s="96" t="n">
        <v>-1.01</v>
      </c>
      <c r="N666" s="93" t="n">
        <v>1052</v>
      </c>
      <c r="O666" s="91" t="inlineStr">
        <is>
          <t>None</t>
        </is>
      </c>
      <c r="P666" s="91" t="inlineStr">
        <is>
          <t>None</t>
        </is>
      </c>
      <c r="Q666" s="97" t="n">
        <v>0.48</v>
      </c>
      <c r="R666" s="96" t="n">
        <v>0.8100000000000001</v>
      </c>
      <c r="S666" s="96" t="n">
        <v>0.59</v>
      </c>
      <c r="T666" s="96" t="n">
        <v>0.38</v>
      </c>
      <c r="U666" s="96" t="n">
        <v>0.3</v>
      </c>
      <c r="V666" s="103" t="n">
        <v>0.54</v>
      </c>
      <c r="W666" s="102" t="n">
        <v>0</v>
      </c>
      <c r="X666" s="93" t="n"/>
      <c r="Y666" s="91" t="inlineStr">
        <is>
          <t>None</t>
        </is>
      </c>
      <c r="Z666" s="99" t="n">
        <v>45.42</v>
      </c>
      <c r="AA666" s="96" t="n">
        <v>0.92</v>
      </c>
      <c r="AB666" s="96" t="n">
        <v>0.96</v>
      </c>
      <c r="AC666" s="96" t="n">
        <v>0.55</v>
      </c>
      <c r="AD666" s="96" t="n">
        <v>0.45</v>
      </c>
      <c r="AE666" s="96" t="n">
        <v>0.33</v>
      </c>
      <c r="AF666" s="103" t="n">
        <v>1.2</v>
      </c>
      <c r="AG666" s="91" t="inlineStr">
        <is>
          <t>Normal</t>
        </is>
      </c>
      <c r="AH666" s="100" t="n">
        <v>0</v>
      </c>
      <c r="AI666" s="101" t="n">
        <v>0</v>
      </c>
      <c r="AJ666" s="92" t="inlineStr">
        <is>
          <t>N</t>
        </is>
      </c>
      <c r="AK666" s="96" t="n"/>
      <c r="AL666" s="91" t="inlineStr">
        <is>
          <t>n/a</t>
        </is>
      </c>
      <c r="AM666" s="93" t="n"/>
      <c r="AN666" s="92" t="inlineStr">
        <is>
          <t>None</t>
        </is>
      </c>
      <c r="AO666" s="102" t="n">
        <v>0</v>
      </c>
      <c r="AP666" s="103" t="n">
        <v>1.59</v>
      </c>
      <c r="AQ666" s="102" t="n">
        <v>81</v>
      </c>
      <c r="AR666" s="91" t="inlineStr">
        <is>
          <t>N</t>
        </is>
      </c>
      <c r="AS666" s="104" t="n">
        <v>2.34</v>
      </c>
      <c r="AT666" s="92">
        <f>IF(AND(P666="52-wk high",T666&gt;=Settings!$B$7),"Y","N")</f>
        <v/>
      </c>
      <c r="AU666" s="91">
        <f>IF(AND(AD666&gt;=Settings!$B$8,M666&gt;0),"Y","N")</f>
        <v/>
      </c>
      <c r="AV666" s="91">
        <f>IF(OR(AH666&gt;Settings!$B$9,AI666&gt;Settings!$B$9),"Y","N")</f>
        <v/>
      </c>
      <c r="AW666" s="91">
        <f>IF(AJ666&lt;&gt;"Y","n/a",IF(AND(M666&gt;0,AK666&gt;Settings!$B$10),"Y","N"))</f>
        <v/>
      </c>
      <c r="AX666" s="91">
        <f>IF(AO666&gt;=Settings!$B$11,"Y","N")</f>
        <v/>
      </c>
      <c r="AY666" s="99">
        <f>(AT666="Y")+(AU666="Y")+(AV666="Y")+(AW666="Y")+(AX666="Y")</f>
        <v/>
      </c>
      <c r="AZ666" s="94">
        <f>IF(AY666=0,"None",_xlfn.TEXTJOIN(", ",TRUE(),IF(AT666="Y","Breakout",""),IF(AU666="Y","Accumulation",""),IF(AV666="Y","Institutional buying",""),IF(AW666="Y","Long buildup",""),IF(AX666="Y","Momentum leader","")))</f>
        <v/>
      </c>
      <c r="BA666" s="94">
        <f>IF(BW666="","","Passes "&amp;AY666&amp;" of 5 buy-side scans"&amp;IF(G666="Y","; RED FLAG: filter out using Red flag column",""))</f>
        <v/>
      </c>
      <c r="BB666" s="91" t="inlineStr">
        <is>
          <t>None</t>
        </is>
      </c>
      <c r="BC666" s="92" t="inlineStr">
        <is>
          <t>N</t>
        </is>
      </c>
      <c r="BD666" s="94" t="n"/>
      <c r="BE666" s="94" t="n"/>
      <c r="BF666" s="92">
        <f>IF(R666*100000&gt;=Settings!$B$5,"Y","N")</f>
        <v/>
      </c>
      <c r="BG666" s="91">
        <f>IF(F666&gt;Settings!$B$6,"Y","N")</f>
        <v/>
      </c>
      <c r="BH666" s="97" t="n">
        <v>-15.98</v>
      </c>
      <c r="BI666" s="96" t="n">
        <v>-3.57</v>
      </c>
      <c r="BJ666" s="96" t="n">
        <v>-12.25</v>
      </c>
      <c r="BK666" s="96" t="n">
        <v>-6.33</v>
      </c>
      <c r="BL666" s="96" t="n">
        <v>54.41</v>
      </c>
      <c r="BM666" s="96" t="n">
        <v>2.67</v>
      </c>
      <c r="BN666" s="97" t="n">
        <v>-5.11</v>
      </c>
      <c r="BO666" s="96" t="n">
        <v>-5.35</v>
      </c>
      <c r="BP666" s="96" t="n">
        <v>-2</v>
      </c>
      <c r="BQ666" s="96" t="n">
        <v>1.91</v>
      </c>
      <c r="BR666" s="91" t="inlineStr">
        <is>
          <t>Mixed</t>
        </is>
      </c>
      <c r="BS666" s="91" t="inlineStr">
        <is>
          <t>Bearish cross</t>
        </is>
      </c>
      <c r="BT666" s="96" t="n">
        <v>23.6</v>
      </c>
      <c r="BU666" s="91" t="inlineStr">
        <is>
          <t>N</t>
        </is>
      </c>
      <c r="BV666" s="99">
        <f>IF(OR(BF666&lt;&gt;"Y",BG666&lt;&gt;"Y"),"",(AND(ISNUMBER(BQ666),BQ666&gt;0))+(BR666="Stacked up")+(AND(ISNUMBER(BH666),BH666&gt;=-Settings!$B$17))+(AND(ISNUMBER(BK666),ISNUMBER(BM666),BK666&gt;0,BM666&gt;0))+(AND(ISNUMBER(AQ666),AQ666&gt;=Settings!$B$18))+(AND(ISNUMBER(BT666),BT666&gt;=Settings!$B$19,BT666&lt;=Settings!$B$20))+(AND(ISNUMBER(AS666),AS666&gt;0))+(AND(ISNUMBER(T666),ISNUMBER(M666),T666&gt;=Settings!$B$21,M666&gt;0))+(AND(ISNUMBER(AD666),ISNUMBER(M666),AD666&gt;=Settings!$B$22,M666&gt;0))+(AY666&gt;=1))</f>
        <v/>
      </c>
      <c r="BW666" s="91">
        <f>IF(OR(AY666=0,BF666&lt;&gt;"Y",BG666&lt;&gt;"Y"),"",1+SUMPRODUCT(($A$6:$A$2604=A666)*($AY$6:$AY$2604&gt;0)*($BF$6:$BF$2604="Y")*($BG$6:$BG$2604="Y")*(($AY$6:$AY$2604&gt;AY666)+($AY$6:$AY$2604=AY666)*($AD$6:$AD$2604&gt;AD666))))</f>
        <v/>
      </c>
    </row>
    <row r="667" ht="23.85" customHeight="1" s="55">
      <c r="A667" s="90" t="n">
        <v>46296</v>
      </c>
      <c r="B667" s="91" t="inlineStr">
        <is>
          <t>BALUFORGE</t>
        </is>
      </c>
      <c r="C667" s="91" t="inlineStr">
        <is>
          <t>INE011E01029</t>
        </is>
      </c>
      <c r="D667" s="91" t="inlineStr">
        <is>
          <t>Capital Goods</t>
        </is>
      </c>
      <c r="E667" s="91" t="inlineStr">
        <is>
          <t>Microcap 250</t>
        </is>
      </c>
      <c r="F667" s="93" t="n">
        <v>5935</v>
      </c>
      <c r="G667" s="92" t="inlineStr">
        <is>
          <t>N</t>
        </is>
      </c>
      <c r="H667" s="94" t="n"/>
      <c r="I667" s="91" t="inlineStr">
        <is>
          <t>N</t>
        </is>
      </c>
      <c r="J667" s="92">
        <f>IF(K667="","N","Y")</f>
        <v/>
      </c>
      <c r="K667" s="94">
        <f>_xlfn.TEXTJOIN("; ",TRUE,IF(P667="52-wk low","52-wk low",""),IF(AND(AD667&gt;=Settings!$B$12,M667&lt;0),"Distribution",""),IF(AND(AJ667="Y",M667&lt;0,AK667&lt;-Settings!$B$13),"Long unwinding",""),IF(AND(AJ667="Y",M667&lt;0,AK667&gt;Settings!$B$13),"Short buildup",""))</f>
        <v/>
      </c>
      <c r="L667" s="95" t="n">
        <v>488.95</v>
      </c>
      <c r="M667" s="96" t="n">
        <v>-1.49</v>
      </c>
      <c r="N667" s="93" t="n">
        <v>1315</v>
      </c>
      <c r="O667" s="91" t="inlineStr">
        <is>
          <t>None</t>
        </is>
      </c>
      <c r="P667" s="91" t="inlineStr">
        <is>
          <t>None</t>
        </is>
      </c>
      <c r="Q667" s="97" t="n">
        <v>3.75</v>
      </c>
      <c r="R667" s="96" t="n">
        <v>8.960000000000001</v>
      </c>
      <c r="S667" s="96" t="n">
        <v>0.38</v>
      </c>
      <c r="T667" s="96" t="n">
        <v>0.23</v>
      </c>
      <c r="U667" s="96" t="n">
        <v>0.32</v>
      </c>
      <c r="V667" s="103" t="n">
        <v>0.77</v>
      </c>
      <c r="W667" s="102" t="n">
        <v>1</v>
      </c>
      <c r="X667" s="93" t="n"/>
      <c r="Y667" s="91" t="inlineStr">
        <is>
          <t>None</t>
        </is>
      </c>
      <c r="Z667" s="99" t="n">
        <v>38.57</v>
      </c>
      <c r="AA667" s="96" t="n">
        <v>1.11</v>
      </c>
      <c r="AB667" s="96" t="n">
        <v>1.04</v>
      </c>
      <c r="AC667" s="96" t="n">
        <v>0.45</v>
      </c>
      <c r="AD667" s="96" t="n">
        <v>0.33</v>
      </c>
      <c r="AE667" s="96" t="n">
        <v>0.39</v>
      </c>
      <c r="AF667" s="103" t="n">
        <v>1.04</v>
      </c>
      <c r="AG667" s="91" t="inlineStr">
        <is>
          <t>Normal</t>
        </is>
      </c>
      <c r="AH667" s="100" t="n">
        <v>0</v>
      </c>
      <c r="AI667" s="101" t="n">
        <v>0</v>
      </c>
      <c r="AJ667" s="92" t="inlineStr">
        <is>
          <t>N</t>
        </is>
      </c>
      <c r="AK667" s="96" t="n"/>
      <c r="AL667" s="91" t="inlineStr">
        <is>
          <t>n/a</t>
        </is>
      </c>
      <c r="AM667" s="93" t="n"/>
      <c r="AN667" s="92" t="inlineStr">
        <is>
          <t>None</t>
        </is>
      </c>
      <c r="AO667" s="102" t="n">
        <v>0</v>
      </c>
      <c r="AP667" s="103" t="n">
        <v>0.79</v>
      </c>
      <c r="AQ667" s="102" t="n">
        <v>48</v>
      </c>
      <c r="AR667" s="91" t="inlineStr">
        <is>
          <t>N</t>
        </is>
      </c>
      <c r="AS667" s="104" t="n">
        <v>5.9</v>
      </c>
      <c r="AT667" s="92">
        <f>IF(AND(P667="52-wk high",T667&gt;=Settings!$B$7),"Y","N")</f>
        <v/>
      </c>
      <c r="AU667" s="91">
        <f>IF(AND(AD667&gt;=Settings!$B$8,M667&gt;0),"Y","N")</f>
        <v/>
      </c>
      <c r="AV667" s="91">
        <f>IF(OR(AH667&gt;Settings!$B$9,AI667&gt;Settings!$B$9),"Y","N")</f>
        <v/>
      </c>
      <c r="AW667" s="91">
        <f>IF(AJ667&lt;&gt;"Y","n/a",IF(AND(M667&gt;0,AK667&gt;Settings!$B$10),"Y","N"))</f>
        <v/>
      </c>
      <c r="AX667" s="91">
        <f>IF(AO667&gt;=Settings!$B$11,"Y","N")</f>
        <v/>
      </c>
      <c r="AY667" s="99">
        <f>(AT667="Y")+(AU667="Y")+(AV667="Y")+(AW667="Y")+(AX667="Y")</f>
        <v/>
      </c>
      <c r="AZ667" s="94">
        <f>IF(AY667=0,"None",_xlfn.TEXTJOIN(", ",TRUE(),IF(AT667="Y","Breakout",""),IF(AU667="Y","Accumulation",""),IF(AV667="Y","Institutional buying",""),IF(AW667="Y","Long buildup",""),IF(AX667="Y","Momentum leader","")))</f>
        <v/>
      </c>
      <c r="BA667" s="94">
        <f>IF(BW667="","","Passes "&amp;AY667&amp;" of 5 buy-side scans"&amp;IF(G667="Y","; RED FLAG: filter out using Red flag column",""))</f>
        <v/>
      </c>
      <c r="BB667" s="91" t="inlineStr">
        <is>
          <t>None</t>
        </is>
      </c>
      <c r="BC667" s="92" t="inlineStr">
        <is>
          <t>N</t>
        </is>
      </c>
      <c r="BD667" s="94" t="n"/>
      <c r="BE667" s="94" t="n"/>
      <c r="BF667" s="92">
        <f>IF(R667*100000&gt;=Settings!$B$5,"Y","N")</f>
        <v/>
      </c>
      <c r="BG667" s="91">
        <f>IF(F667&gt;Settings!$B$6,"Y","N")</f>
        <v/>
      </c>
      <c r="BH667" s="97" t="n">
        <v>-27.88</v>
      </c>
      <c r="BI667" s="96" t="n">
        <v>-1.84</v>
      </c>
      <c r="BJ667" s="96" t="n">
        <v>-21.38</v>
      </c>
      <c r="BK667" s="96" t="n">
        <v>5.02</v>
      </c>
      <c r="BL667" s="96" t="n">
        <v>15.16</v>
      </c>
      <c r="BM667" s="96" t="n">
        <v>-23.07</v>
      </c>
      <c r="BN667" s="97" t="n">
        <v>-5.11</v>
      </c>
      <c r="BO667" s="96" t="n">
        <v>-4.79</v>
      </c>
      <c r="BP667" s="96" t="n">
        <v>-2.88</v>
      </c>
      <c r="BQ667" s="96" t="n">
        <v>-4.51</v>
      </c>
      <c r="BR667" s="91" t="inlineStr">
        <is>
          <t>Mixed</t>
        </is>
      </c>
      <c r="BS667" s="91" t="inlineStr">
        <is>
          <t>None</t>
        </is>
      </c>
      <c r="BT667" s="96" t="n">
        <v>35.4</v>
      </c>
      <c r="BU667" s="91" t="inlineStr">
        <is>
          <t>N</t>
        </is>
      </c>
      <c r="BV667" s="99">
        <f>IF(OR(BF667&lt;&gt;"Y",BG667&lt;&gt;"Y"),"",(AND(ISNUMBER(BQ667),BQ667&gt;0))+(BR667="Stacked up")+(AND(ISNUMBER(BH667),BH667&gt;=-Settings!$B$17))+(AND(ISNUMBER(BK667),ISNUMBER(BM667),BK667&gt;0,BM667&gt;0))+(AND(ISNUMBER(AQ667),AQ667&gt;=Settings!$B$18))+(AND(ISNUMBER(BT667),BT667&gt;=Settings!$B$19,BT667&lt;=Settings!$B$20))+(AND(ISNUMBER(AS667),AS667&gt;0))+(AND(ISNUMBER(T667),ISNUMBER(M667),T667&gt;=Settings!$B$21,M667&gt;0))+(AND(ISNUMBER(AD667),ISNUMBER(M667),AD667&gt;=Settings!$B$22,M667&gt;0))+(AY667&gt;=1))</f>
        <v/>
      </c>
      <c r="BW667" s="91">
        <f>IF(OR(AY667=0,BF667&lt;&gt;"Y",BG667&lt;&gt;"Y"),"",1+SUMPRODUCT(($A$6:$A$2604=A667)*($AY$6:$AY$2604&gt;0)*($BF$6:$BF$2604="Y")*($BG$6:$BG$2604="Y")*(($AY$6:$AY$2604&gt;AY667)+($AY$6:$AY$2604=AY667)*($AD$6:$AD$2604&gt;AD667))))</f>
        <v/>
      </c>
    </row>
    <row r="668" ht="23.85" customHeight="1" s="55">
      <c r="A668" s="90" t="n">
        <v>46296</v>
      </c>
      <c r="B668" s="91" t="inlineStr">
        <is>
          <t>RCF</t>
        </is>
      </c>
      <c r="C668" s="91" t="inlineStr">
        <is>
          <t>INE027A01015</t>
        </is>
      </c>
      <c r="D668" s="91" t="inlineStr">
        <is>
          <t>Chemicals</t>
        </is>
      </c>
      <c r="E668" s="91" t="inlineStr">
        <is>
          <t>Microcap 250</t>
        </is>
      </c>
      <c r="F668" s="93" t="n">
        <v>5892</v>
      </c>
      <c r="G668" s="92" t="inlineStr">
        <is>
          <t>N</t>
        </is>
      </c>
      <c r="H668" s="94" t="n"/>
      <c r="I668" s="91" t="inlineStr">
        <is>
          <t>N</t>
        </is>
      </c>
      <c r="J668" s="92">
        <f>IF(K668="","N","Y")</f>
        <v/>
      </c>
      <c r="K668" s="94">
        <f>_xlfn.TEXTJOIN("; ",TRUE,IF(P668="52-wk low","52-wk low",""),IF(AND(AD668&gt;=Settings!$B$12,M668&lt;0),"Distribution",""),IF(AND(AJ668="Y",M668&lt;0,AK668&lt;-Settings!$B$13),"Long unwinding",""),IF(AND(AJ668="Y",M668&lt;0,AK668&gt;Settings!$B$13),"Short buildup",""))</f>
        <v/>
      </c>
      <c r="L668" s="95" t="n">
        <v>106.8</v>
      </c>
      <c r="M668" s="96" t="n">
        <v>-2.88</v>
      </c>
      <c r="N668" s="93" t="n">
        <v>2040</v>
      </c>
      <c r="O668" s="91" t="inlineStr">
        <is>
          <t>None</t>
        </is>
      </c>
      <c r="P668" s="91" t="inlineStr">
        <is>
          <t>None</t>
        </is>
      </c>
      <c r="Q668" s="97" t="n">
        <v>9.779999999999999</v>
      </c>
      <c r="R668" s="96" t="n">
        <v>11.12</v>
      </c>
      <c r="S668" s="96" t="n">
        <v>0.89</v>
      </c>
      <c r="T668" s="96" t="n">
        <v>0.71</v>
      </c>
      <c r="U668" s="96" t="n">
        <v>0.55</v>
      </c>
      <c r="V668" s="103" t="n">
        <v>0.63</v>
      </c>
      <c r="W668" s="102" t="n">
        <v>2</v>
      </c>
      <c r="X668" s="93" t="n"/>
      <c r="Y668" s="91" t="inlineStr">
        <is>
          <t>None</t>
        </is>
      </c>
      <c r="Z668" s="99" t="n">
        <v>38.46</v>
      </c>
      <c r="AA668" s="96" t="n">
        <v>1</v>
      </c>
      <c r="AB668" s="96" t="n">
        <v>0.97</v>
      </c>
      <c r="AC668" s="96" t="n">
        <v>0.9399999999999999</v>
      </c>
      <c r="AD668" s="96" t="n">
        <v>0.82</v>
      </c>
      <c r="AE668" s="96" t="n">
        <v>0.73</v>
      </c>
      <c r="AF668" s="103" t="n">
        <v>1.26</v>
      </c>
      <c r="AG668" s="91" t="inlineStr">
        <is>
          <t>Normal</t>
        </is>
      </c>
      <c r="AH668" s="100" t="n">
        <v>0</v>
      </c>
      <c r="AI668" s="101" t="n">
        <v>0</v>
      </c>
      <c r="AJ668" s="92" t="inlineStr">
        <is>
          <t>N</t>
        </is>
      </c>
      <c r="AK668" s="96" t="n"/>
      <c r="AL668" s="91" t="inlineStr">
        <is>
          <t>n/a</t>
        </is>
      </c>
      <c r="AM668" s="93" t="n"/>
      <c r="AN668" s="92" t="inlineStr">
        <is>
          <t>None</t>
        </is>
      </c>
      <c r="AO668" s="102" t="n">
        <v>0</v>
      </c>
      <c r="AP668" s="103" t="n">
        <v>0.58</v>
      </c>
      <c r="AQ668" s="102" t="n">
        <v>17</v>
      </c>
      <c r="AR668" s="91" t="inlineStr">
        <is>
          <t>N</t>
        </is>
      </c>
      <c r="AS668" s="104" t="n">
        <v>1.93</v>
      </c>
      <c r="AT668" s="92">
        <f>IF(AND(P668="52-wk high",T668&gt;=Settings!$B$7),"Y","N")</f>
        <v/>
      </c>
      <c r="AU668" s="91">
        <f>IF(AND(AD668&gt;=Settings!$B$8,M668&gt;0),"Y","N")</f>
        <v/>
      </c>
      <c r="AV668" s="91">
        <f>IF(OR(AH668&gt;Settings!$B$9,AI668&gt;Settings!$B$9),"Y","N")</f>
        <v/>
      </c>
      <c r="AW668" s="91">
        <f>IF(AJ668&lt;&gt;"Y","n/a",IF(AND(M668&gt;0,AK668&gt;Settings!$B$10),"Y","N"))</f>
        <v/>
      </c>
      <c r="AX668" s="91">
        <f>IF(AO668&gt;=Settings!$B$11,"Y","N")</f>
        <v/>
      </c>
      <c r="AY668" s="99">
        <f>(AT668="Y")+(AU668="Y")+(AV668="Y")+(AW668="Y")+(AX668="Y")</f>
        <v/>
      </c>
      <c r="AZ668" s="94">
        <f>IF(AY668=0,"None",_xlfn.TEXTJOIN(", ",TRUE(),IF(AT668="Y","Breakout",""),IF(AU668="Y","Accumulation",""),IF(AV668="Y","Institutional buying",""),IF(AW668="Y","Long buildup",""),IF(AX668="Y","Momentum leader","")))</f>
        <v/>
      </c>
      <c r="BA668" s="94">
        <f>IF(BW668="","","Passes "&amp;AY668&amp;" of 5 buy-side scans"&amp;IF(G668="Y","; RED FLAG: filter out using Red flag column",""))</f>
        <v/>
      </c>
      <c r="BB668" s="91" t="inlineStr">
        <is>
          <t>None</t>
        </is>
      </c>
      <c r="BC668" s="92" t="inlineStr">
        <is>
          <t>N</t>
        </is>
      </c>
      <c r="BD668" s="94" t="n"/>
      <c r="BE668" s="94" t="n"/>
      <c r="BF668" s="92">
        <f>IF(R668*100000&gt;=Settings!$B$5,"Y","N")</f>
        <v/>
      </c>
      <c r="BG668" s="91">
        <f>IF(F668&gt;Settings!$B$6,"Y","N")</f>
        <v/>
      </c>
      <c r="BH668" s="97" t="n">
        <v>-32.06</v>
      </c>
      <c r="BI668" s="96" t="n">
        <v>-1.48</v>
      </c>
      <c r="BJ668" s="96" t="n">
        <v>-6.73</v>
      </c>
      <c r="BK668" s="96" t="n">
        <v>-18.92</v>
      </c>
      <c r="BL668" s="96" t="n">
        <v>-7.76</v>
      </c>
      <c r="BM668" s="96" t="n">
        <v>-27.31</v>
      </c>
      <c r="BN668" s="97" t="n">
        <v>-3.72</v>
      </c>
      <c r="BO668" s="96" t="n">
        <v>-8.19</v>
      </c>
      <c r="BP668" s="96" t="n">
        <v>-11.83</v>
      </c>
      <c r="BQ668" s="96" t="n">
        <v>-15.92</v>
      </c>
      <c r="BR668" s="91" t="inlineStr">
        <is>
          <t>Stacked down</t>
        </is>
      </c>
      <c r="BS668" s="91" t="inlineStr">
        <is>
          <t>None</t>
        </is>
      </c>
      <c r="BT668" s="96" t="n">
        <v>35.1</v>
      </c>
      <c r="BU668" s="91" t="inlineStr">
        <is>
          <t>N</t>
        </is>
      </c>
      <c r="BV668" s="99">
        <f>IF(OR(BF668&lt;&gt;"Y",BG668&lt;&gt;"Y"),"",(AND(ISNUMBER(BQ668),BQ668&gt;0))+(BR668="Stacked up")+(AND(ISNUMBER(BH668),BH668&gt;=-Settings!$B$17))+(AND(ISNUMBER(BK668),ISNUMBER(BM668),BK668&gt;0,BM668&gt;0))+(AND(ISNUMBER(AQ668),AQ668&gt;=Settings!$B$18))+(AND(ISNUMBER(BT668),BT668&gt;=Settings!$B$19,BT668&lt;=Settings!$B$20))+(AND(ISNUMBER(AS668),AS668&gt;0))+(AND(ISNUMBER(T668),ISNUMBER(M668),T668&gt;=Settings!$B$21,M668&gt;0))+(AND(ISNUMBER(AD668),ISNUMBER(M668),AD668&gt;=Settings!$B$22,M668&gt;0))+(AY668&gt;=1))</f>
        <v/>
      </c>
      <c r="BW668" s="91">
        <f>IF(OR(AY668=0,BF668&lt;&gt;"Y",BG668&lt;&gt;"Y"),"",1+SUMPRODUCT(($A$6:$A$2604=A668)*($AY$6:$AY$2604&gt;0)*($BF$6:$BF$2604="Y")*($BG$6:$BG$2604="Y")*(($AY$6:$AY$2604&gt;AY668)+($AY$6:$AY$2604=AY668)*($AD$6:$AD$2604&gt;AD668))))</f>
        <v/>
      </c>
    </row>
    <row r="669" ht="23.85" customHeight="1" s="55">
      <c r="A669" s="90" t="n">
        <v>46296</v>
      </c>
      <c r="B669" s="91" t="inlineStr">
        <is>
          <t>ACI</t>
        </is>
      </c>
      <c r="C669" s="91" t="inlineStr">
        <is>
          <t>INE128X01021</t>
        </is>
      </c>
      <c r="D669" s="91" t="inlineStr">
        <is>
          <t>Chemicals</t>
        </is>
      </c>
      <c r="E669" s="91" t="inlineStr">
        <is>
          <t>Microcap 250</t>
        </is>
      </c>
      <c r="F669" s="93" t="n">
        <v>5865</v>
      </c>
      <c r="G669" s="92" t="inlineStr">
        <is>
          <t>N</t>
        </is>
      </c>
      <c r="H669" s="94" t="n"/>
      <c r="I669" s="91" t="inlineStr">
        <is>
          <t>N</t>
        </is>
      </c>
      <c r="J669" s="92">
        <f>IF(K669="","N","Y")</f>
        <v/>
      </c>
      <c r="K669" s="94">
        <f>_xlfn.TEXTJOIN("; ",TRUE,IF(P669="52-wk low","52-wk low",""),IF(AND(AD669&gt;=Settings!$B$12,M669&lt;0),"Distribution",""),IF(AND(AJ669="Y",M669&lt;0,AK669&lt;-Settings!$B$13),"Long unwinding",""),IF(AND(AJ669="Y",M669&lt;0,AK669&gt;Settings!$B$13),"Short buildup",""))</f>
        <v/>
      </c>
      <c r="L669" s="95" t="n">
        <v>475.05</v>
      </c>
      <c r="M669" s="96" t="n">
        <v>-2.22</v>
      </c>
      <c r="N669" s="93" t="n">
        <v>1752</v>
      </c>
      <c r="O669" s="91" t="inlineStr">
        <is>
          <t>None</t>
        </is>
      </c>
      <c r="P669" s="91" t="inlineStr">
        <is>
          <t>None</t>
        </is>
      </c>
      <c r="Q669" s="97" t="n">
        <v>1.56</v>
      </c>
      <c r="R669" s="96" t="n">
        <v>3.47</v>
      </c>
      <c r="S669" s="96" t="n">
        <v>0.42</v>
      </c>
      <c r="T669" s="96" t="n">
        <v>0.44</v>
      </c>
      <c r="U669" s="96" t="n">
        <v>0.5</v>
      </c>
      <c r="V669" s="103" t="n">
        <v>1.12</v>
      </c>
      <c r="W669" s="102" t="n">
        <v>5</v>
      </c>
      <c r="X669" s="93" t="n"/>
      <c r="Y669" s="91" t="inlineStr">
        <is>
          <t>None</t>
        </is>
      </c>
      <c r="Z669" s="99" t="n">
        <v>49.84</v>
      </c>
      <c r="AA669" s="96" t="n">
        <v>0.9399999999999999</v>
      </c>
      <c r="AB669" s="96" t="n">
        <v>0.9</v>
      </c>
      <c r="AC669" s="96" t="n">
        <v>0.39</v>
      </c>
      <c r="AD669" s="96" t="n">
        <v>0.4</v>
      </c>
      <c r="AE669" s="96" t="n">
        <v>0.46</v>
      </c>
      <c r="AF669" s="103" t="n">
        <v>0.96</v>
      </c>
      <c r="AG669" s="91" t="inlineStr">
        <is>
          <t>Normal</t>
        </is>
      </c>
      <c r="AH669" s="100" t="n">
        <v>0</v>
      </c>
      <c r="AI669" s="101" t="n">
        <v>0</v>
      </c>
      <c r="AJ669" s="92" t="inlineStr">
        <is>
          <t>N</t>
        </is>
      </c>
      <c r="AK669" s="96" t="n"/>
      <c r="AL669" s="91" t="inlineStr">
        <is>
          <t>n/a</t>
        </is>
      </c>
      <c r="AM669" s="93" t="n"/>
      <c r="AN669" s="92" t="inlineStr">
        <is>
          <t>None</t>
        </is>
      </c>
      <c r="AO669" s="102" t="n">
        <v>0</v>
      </c>
      <c r="AP669" s="103" t="n">
        <v>0.51</v>
      </c>
      <c r="AQ669" s="102" t="n">
        <v>6</v>
      </c>
      <c r="AR669" s="91" t="inlineStr">
        <is>
          <t>N</t>
        </is>
      </c>
      <c r="AS669" s="104" t="n">
        <v>1.93</v>
      </c>
      <c r="AT669" s="92">
        <f>IF(AND(P669="52-wk high",T669&gt;=Settings!$B$7),"Y","N")</f>
        <v/>
      </c>
      <c r="AU669" s="91">
        <f>IF(AND(AD669&gt;=Settings!$B$8,M669&gt;0),"Y","N")</f>
        <v/>
      </c>
      <c r="AV669" s="91">
        <f>IF(OR(AH669&gt;Settings!$B$9,AI669&gt;Settings!$B$9),"Y","N")</f>
        <v/>
      </c>
      <c r="AW669" s="91">
        <f>IF(AJ669&lt;&gt;"Y","n/a",IF(AND(M669&gt;0,AK669&gt;Settings!$B$10),"Y","N"))</f>
        <v/>
      </c>
      <c r="AX669" s="91">
        <f>IF(AO669&gt;=Settings!$B$11,"Y","N")</f>
        <v/>
      </c>
      <c r="AY669" s="99">
        <f>(AT669="Y")+(AU669="Y")+(AV669="Y")+(AW669="Y")+(AX669="Y")</f>
        <v/>
      </c>
      <c r="AZ669" s="94">
        <f>IF(AY669=0,"None",_xlfn.TEXTJOIN(", ",TRUE(),IF(AT669="Y","Breakout",""),IF(AU669="Y","Accumulation",""),IF(AV669="Y","Institutional buying",""),IF(AW669="Y","Long buildup",""),IF(AX669="Y","Momentum leader","")))</f>
        <v/>
      </c>
      <c r="BA669" s="94">
        <f>IF(BW669="","","Passes "&amp;AY669&amp;" of 5 buy-side scans"&amp;IF(G669="Y","; RED FLAG: filter out using Red flag column",""))</f>
        <v/>
      </c>
      <c r="BB669" s="91" t="inlineStr">
        <is>
          <t>None</t>
        </is>
      </c>
      <c r="BC669" s="92" t="inlineStr">
        <is>
          <t>Y</t>
        </is>
      </c>
      <c r="BD669" s="94" t="inlineStr">
        <is>
          <t>PE &gt; 50</t>
        </is>
      </c>
      <c r="BE669" s="94" t="n"/>
      <c r="BF669" s="92">
        <f>IF(R669*100000&gt;=Settings!$B$5,"Y","N")</f>
        <v/>
      </c>
      <c r="BG669" s="91">
        <f>IF(F669&gt;Settings!$B$6,"Y","N")</f>
        <v/>
      </c>
      <c r="BH669" s="97" t="n">
        <v>-32.55</v>
      </c>
      <c r="BI669" s="96" t="n">
        <v>-3.33</v>
      </c>
      <c r="BJ669" s="96" t="n">
        <v>-3.57</v>
      </c>
      <c r="BK669" s="96" t="n">
        <v>-8.34</v>
      </c>
      <c r="BL669" s="96" t="n">
        <v>-18.26</v>
      </c>
      <c r="BM669" s="96" t="n">
        <v>-31.46</v>
      </c>
      <c r="BN669" s="97" t="n">
        <v>-1.45</v>
      </c>
      <c r="BO669" s="96" t="n">
        <v>-4.55</v>
      </c>
      <c r="BP669" s="96" t="n">
        <v>-8.31</v>
      </c>
      <c r="BQ669" s="96" t="n">
        <v>-13.39</v>
      </c>
      <c r="BR669" s="91" t="inlineStr">
        <is>
          <t>Stacked down</t>
        </is>
      </c>
      <c r="BS669" s="91" t="inlineStr">
        <is>
          <t>None</t>
        </is>
      </c>
      <c r="BT669" s="96" t="n">
        <v>45</v>
      </c>
      <c r="BU669" s="91" t="inlineStr">
        <is>
          <t>N</t>
        </is>
      </c>
      <c r="BV669" s="99">
        <f>IF(OR(BF669&lt;&gt;"Y",BG669&lt;&gt;"Y"),"",(AND(ISNUMBER(BQ669),BQ669&gt;0))+(BR669="Stacked up")+(AND(ISNUMBER(BH669),BH669&gt;=-Settings!$B$17))+(AND(ISNUMBER(BK669),ISNUMBER(BM669),BK669&gt;0,BM669&gt;0))+(AND(ISNUMBER(AQ669),AQ669&gt;=Settings!$B$18))+(AND(ISNUMBER(BT669),BT669&gt;=Settings!$B$19,BT669&lt;=Settings!$B$20))+(AND(ISNUMBER(AS669),AS669&gt;0))+(AND(ISNUMBER(T669),ISNUMBER(M669),T669&gt;=Settings!$B$21,M669&gt;0))+(AND(ISNUMBER(AD669),ISNUMBER(M669),AD669&gt;=Settings!$B$22,M669&gt;0))+(AY669&gt;=1))</f>
        <v/>
      </c>
      <c r="BW669" s="91">
        <f>IF(OR(AY669=0,BF669&lt;&gt;"Y",BG669&lt;&gt;"Y"),"",1+SUMPRODUCT(($A$6:$A$2604=A669)*($AY$6:$AY$2604&gt;0)*($BF$6:$BF$2604="Y")*($BG$6:$BG$2604="Y")*(($AY$6:$AY$2604&gt;AY669)+($AY$6:$AY$2604=AY669)*($AD$6:$AD$2604&gt;AD669))))</f>
        <v/>
      </c>
    </row>
    <row r="670" ht="23.85" customHeight="1" s="55">
      <c r="A670" s="90" t="n">
        <v>46296</v>
      </c>
      <c r="B670" s="91" t="inlineStr">
        <is>
          <t>GSFC</t>
        </is>
      </c>
      <c r="C670" s="91" t="inlineStr">
        <is>
          <t>INE026A01025</t>
        </is>
      </c>
      <c r="D670" s="91" t="inlineStr">
        <is>
          <t>Chemicals</t>
        </is>
      </c>
      <c r="E670" s="91" t="inlineStr">
        <is>
          <t>Microcap 250</t>
        </is>
      </c>
      <c r="F670" s="93" t="n">
        <v>5854</v>
      </c>
      <c r="G670" s="92" t="inlineStr">
        <is>
          <t>N</t>
        </is>
      </c>
      <c r="H670" s="94" t="n"/>
      <c r="I670" s="91" t="inlineStr">
        <is>
          <t>N</t>
        </is>
      </c>
      <c r="J670" s="92">
        <f>IF(K670="","N","Y")</f>
        <v/>
      </c>
      <c r="K670" s="94">
        <f>_xlfn.TEXTJOIN("; ",TRUE,IF(P670="52-wk low","52-wk low",""),IF(AND(AD670&gt;=Settings!$B$12,M670&lt;0),"Distribution",""),IF(AND(AJ670="Y",M670&lt;0,AK670&lt;-Settings!$B$13),"Long unwinding",""),IF(AND(AJ670="Y",M670&lt;0,AK670&gt;Settings!$B$13),"Short buildup",""))</f>
        <v/>
      </c>
      <c r="L670" s="95" t="n">
        <v>146.9</v>
      </c>
      <c r="M670" s="96" t="n">
        <v>-2.58</v>
      </c>
      <c r="N670" s="93" t="n">
        <v>1931</v>
      </c>
      <c r="O670" s="91" t="inlineStr">
        <is>
          <t>None</t>
        </is>
      </c>
      <c r="P670" s="91" t="inlineStr">
        <is>
          <t>None</t>
        </is>
      </c>
      <c r="Q670" s="97" t="n">
        <v>10.71</v>
      </c>
      <c r="R670" s="96" t="n">
        <v>10.53</v>
      </c>
      <c r="S670" s="96" t="n">
        <v>1.03</v>
      </c>
      <c r="T670" s="96" t="n">
        <v>1.21</v>
      </c>
      <c r="U670" s="96" t="n">
        <v>1.35</v>
      </c>
      <c r="V670" s="103" t="n">
        <v>1.32</v>
      </c>
      <c r="W670" s="102" t="n">
        <v>8</v>
      </c>
      <c r="X670" s="93" t="n">
        <v>267</v>
      </c>
      <c r="Y670" s="91" t="inlineStr">
        <is>
          <t>None</t>
        </is>
      </c>
      <c r="Z670" s="99" t="n">
        <v>52.26</v>
      </c>
      <c r="AA670" s="96" t="n">
        <v>1.02</v>
      </c>
      <c r="AB670" s="96" t="n">
        <v>1.02</v>
      </c>
      <c r="AC670" s="96" t="n">
        <v>1.04</v>
      </c>
      <c r="AD670" s="96" t="n">
        <v>1.25</v>
      </c>
      <c r="AE670" s="96" t="n">
        <v>1.47</v>
      </c>
      <c r="AF670" s="103" t="n">
        <v>1.07</v>
      </c>
      <c r="AG670" s="91" t="inlineStr">
        <is>
          <t>Normal</t>
        </is>
      </c>
      <c r="AH670" s="100" t="n">
        <v>0</v>
      </c>
      <c r="AI670" s="101" t="n">
        <v>0</v>
      </c>
      <c r="AJ670" s="92" t="inlineStr">
        <is>
          <t>N</t>
        </is>
      </c>
      <c r="AK670" s="96" t="n"/>
      <c r="AL670" s="91" t="inlineStr">
        <is>
          <t>n/a</t>
        </is>
      </c>
      <c r="AM670" s="93" t="n"/>
      <c r="AN670" s="92" t="inlineStr">
        <is>
          <t>None</t>
        </is>
      </c>
      <c r="AO670" s="102" t="n">
        <v>0</v>
      </c>
      <c r="AP670" s="103" t="n">
        <v>0.6</v>
      </c>
      <c r="AQ670" s="102" t="n">
        <v>20</v>
      </c>
      <c r="AR670" s="91" t="inlineStr">
        <is>
          <t>N</t>
        </is>
      </c>
      <c r="AS670" s="104" t="n">
        <v>1.93</v>
      </c>
      <c r="AT670" s="92">
        <f>IF(AND(P670="52-wk high",T670&gt;=Settings!$B$7),"Y","N")</f>
        <v/>
      </c>
      <c r="AU670" s="91">
        <f>IF(AND(AD670&gt;=Settings!$B$8,M670&gt;0),"Y","N")</f>
        <v/>
      </c>
      <c r="AV670" s="91">
        <f>IF(OR(AH670&gt;Settings!$B$9,AI670&gt;Settings!$B$9),"Y","N")</f>
        <v/>
      </c>
      <c r="AW670" s="91">
        <f>IF(AJ670&lt;&gt;"Y","n/a",IF(AND(M670&gt;0,AK670&gt;Settings!$B$10),"Y","N"))</f>
        <v/>
      </c>
      <c r="AX670" s="91">
        <f>IF(AO670&gt;=Settings!$B$11,"Y","N")</f>
        <v/>
      </c>
      <c r="AY670" s="99">
        <f>(AT670="Y")+(AU670="Y")+(AV670="Y")+(AW670="Y")+(AX670="Y")</f>
        <v/>
      </c>
      <c r="AZ670" s="94">
        <f>IF(AY670=0,"None",_xlfn.TEXTJOIN(", ",TRUE(),IF(AT670="Y","Breakout",""),IF(AU670="Y","Accumulation",""),IF(AV670="Y","Institutional buying",""),IF(AW670="Y","Long buildup",""),IF(AX670="Y","Momentum leader","")))</f>
        <v/>
      </c>
      <c r="BA670" s="94">
        <f>IF(BW670="","","Passes "&amp;AY670&amp;" of 5 buy-side scans"&amp;IF(G670="Y","; RED FLAG: filter out using Red flag column",""))</f>
        <v/>
      </c>
      <c r="BB670" s="91" t="inlineStr">
        <is>
          <t>None</t>
        </is>
      </c>
      <c r="BC670" s="92" t="inlineStr">
        <is>
          <t>N</t>
        </is>
      </c>
      <c r="BD670" s="94" t="n"/>
      <c r="BE670" s="94" t="n"/>
      <c r="BF670" s="92">
        <f>IF(R670*100000&gt;=Settings!$B$5,"Y","N")</f>
        <v/>
      </c>
      <c r="BG670" s="91">
        <f>IF(F670&gt;Settings!$B$6,"Y","N")</f>
        <v/>
      </c>
      <c r="BH670" s="97" t="n">
        <v>-26.55</v>
      </c>
      <c r="BI670" s="96" t="n">
        <v>-5.44</v>
      </c>
      <c r="BJ670" s="96" t="n">
        <v>-7.46</v>
      </c>
      <c r="BK670" s="96" t="n">
        <v>-6.82</v>
      </c>
      <c r="BL670" s="96" t="n">
        <v>-1.02</v>
      </c>
      <c r="BM670" s="96" t="n">
        <v>-25.25</v>
      </c>
      <c r="BN670" s="97" t="n">
        <v>-4.7</v>
      </c>
      <c r="BO670" s="96" t="n">
        <v>-6.54</v>
      </c>
      <c r="BP670" s="96" t="n">
        <v>-8.460000000000001</v>
      </c>
      <c r="BQ670" s="96" t="n">
        <v>-12.03</v>
      </c>
      <c r="BR670" s="91" t="inlineStr">
        <is>
          <t>Stacked down</t>
        </is>
      </c>
      <c r="BS670" s="91" t="inlineStr">
        <is>
          <t>None</t>
        </is>
      </c>
      <c r="BT670" s="96" t="n">
        <v>28.2</v>
      </c>
      <c r="BU670" s="91" t="inlineStr">
        <is>
          <t>N</t>
        </is>
      </c>
      <c r="BV670" s="99">
        <f>IF(OR(BF670&lt;&gt;"Y",BG670&lt;&gt;"Y"),"",(AND(ISNUMBER(BQ670),BQ670&gt;0))+(BR670="Stacked up")+(AND(ISNUMBER(BH670),BH670&gt;=-Settings!$B$17))+(AND(ISNUMBER(BK670),ISNUMBER(BM670),BK670&gt;0,BM670&gt;0))+(AND(ISNUMBER(AQ670),AQ670&gt;=Settings!$B$18))+(AND(ISNUMBER(BT670),BT670&gt;=Settings!$B$19,BT670&lt;=Settings!$B$20))+(AND(ISNUMBER(AS670),AS670&gt;0))+(AND(ISNUMBER(T670),ISNUMBER(M670),T670&gt;=Settings!$B$21,M670&gt;0))+(AND(ISNUMBER(AD670),ISNUMBER(M670),AD670&gt;=Settings!$B$22,M670&gt;0))+(AY670&gt;=1))</f>
        <v/>
      </c>
      <c r="BW670" s="91">
        <f>IF(OR(AY670=0,BF670&lt;&gt;"Y",BG670&lt;&gt;"Y"),"",1+SUMPRODUCT(($A$6:$A$2604=A670)*($AY$6:$AY$2604&gt;0)*($BF$6:$BF$2604="Y")*($BG$6:$BG$2604="Y")*(($AY$6:$AY$2604&gt;AY670)+($AY$6:$AY$2604=AY670)*($AD$6:$AD$2604&gt;AD670))))</f>
        <v/>
      </c>
    </row>
    <row r="671" ht="23.85" customHeight="1" s="55">
      <c r="A671" s="90" t="n">
        <v>46296</v>
      </c>
      <c r="B671" s="91" t="inlineStr">
        <is>
          <t>PICCADIL</t>
        </is>
      </c>
      <c r="C671" s="91" t="inlineStr">
        <is>
          <t>INE546C01010</t>
        </is>
      </c>
      <c r="D671" s="91" t="inlineStr">
        <is>
          <t>Fast Moving Consumer Goods</t>
        </is>
      </c>
      <c r="E671" s="91" t="inlineStr">
        <is>
          <t>Microcap 250</t>
        </is>
      </c>
      <c r="F671" s="93" t="n">
        <v>5728</v>
      </c>
      <c r="G671" s="92" t="inlineStr">
        <is>
          <t>N</t>
        </is>
      </c>
      <c r="H671" s="94" t="n"/>
      <c r="I671" s="91" t="inlineStr">
        <is>
          <t>N</t>
        </is>
      </c>
      <c r="J671" s="92">
        <f>IF(K671="","N","Y")</f>
        <v/>
      </c>
      <c r="K671" s="94">
        <f>_xlfn.TEXTJOIN("; ",TRUE,IF(P671="52-wk low","52-wk low",""),IF(AND(AD671&gt;=Settings!$B$12,M671&lt;0),"Distribution",""),IF(AND(AJ671="Y",M671&lt;0,AK671&lt;-Settings!$B$13),"Long unwinding",""),IF(AND(AJ671="Y",M671&lt;0,AK671&gt;Settings!$B$13),"Short buildup",""))</f>
        <v/>
      </c>
      <c r="L671" s="95" t="n">
        <v>581.05</v>
      </c>
      <c r="M671" s="96" t="n">
        <v>-1.91</v>
      </c>
      <c r="N671" s="93" t="n">
        <v>1583</v>
      </c>
      <c r="O671" s="91" t="inlineStr">
        <is>
          <t>None</t>
        </is>
      </c>
      <c r="P671" s="91" t="inlineStr">
        <is>
          <t>None</t>
        </is>
      </c>
      <c r="Q671" s="97" t="n">
        <v>1.09</v>
      </c>
      <c r="R671" s="96" t="n">
        <v>1.52</v>
      </c>
      <c r="S671" s="96" t="n">
        <v>0.71</v>
      </c>
      <c r="T671" s="96" t="n">
        <v>0.38</v>
      </c>
      <c r="U671" s="96" t="n">
        <v>0.44</v>
      </c>
      <c r="V671" s="103" t="n">
        <v>0.62</v>
      </c>
      <c r="W671" s="102" t="n">
        <v>0</v>
      </c>
      <c r="X671" s="93" t="n"/>
      <c r="Y671" s="91" t="inlineStr">
        <is>
          <t>None</t>
        </is>
      </c>
      <c r="Z671" s="99" t="n">
        <v>44.67</v>
      </c>
      <c r="AA671" s="96" t="n">
        <v>0.92</v>
      </c>
      <c r="AB671" s="96" t="n">
        <v>0.93</v>
      </c>
      <c r="AC671" s="96" t="n">
        <v>0.67</v>
      </c>
      <c r="AD671" s="96" t="n">
        <v>0.39</v>
      </c>
      <c r="AE671" s="96" t="n">
        <v>0.43</v>
      </c>
      <c r="AF671" s="103" t="n">
        <v>1.02</v>
      </c>
      <c r="AG671" s="91" t="inlineStr">
        <is>
          <t>Normal</t>
        </is>
      </c>
      <c r="AH671" s="100" t="n">
        <v>0</v>
      </c>
      <c r="AI671" s="101" t="n">
        <v>0</v>
      </c>
      <c r="AJ671" s="92" t="inlineStr">
        <is>
          <t>N</t>
        </is>
      </c>
      <c r="AK671" s="96" t="n"/>
      <c r="AL671" s="91" t="inlineStr">
        <is>
          <t>n/a</t>
        </is>
      </c>
      <c r="AM671" s="93" t="n"/>
      <c r="AN671" s="92" t="inlineStr">
        <is>
          <t>None</t>
        </is>
      </c>
      <c r="AO671" s="102" t="n">
        <v>0</v>
      </c>
      <c r="AP671" s="103" t="n">
        <v>0.78</v>
      </c>
      <c r="AQ671" s="102" t="n">
        <v>48</v>
      </c>
      <c r="AR671" s="91" t="inlineStr">
        <is>
          <t>N</t>
        </is>
      </c>
      <c r="AS671" s="104" t="n">
        <v>2.11</v>
      </c>
      <c r="AT671" s="92">
        <f>IF(AND(P671="52-wk high",T671&gt;=Settings!$B$7),"Y","N")</f>
        <v/>
      </c>
      <c r="AU671" s="91">
        <f>IF(AND(AD671&gt;=Settings!$B$8,M671&gt;0),"Y","N")</f>
        <v/>
      </c>
      <c r="AV671" s="91">
        <f>IF(OR(AH671&gt;Settings!$B$9,AI671&gt;Settings!$B$9),"Y","N")</f>
        <v/>
      </c>
      <c r="AW671" s="91">
        <f>IF(AJ671&lt;&gt;"Y","n/a",IF(AND(M671&gt;0,AK671&gt;Settings!$B$10),"Y","N"))</f>
        <v/>
      </c>
      <c r="AX671" s="91">
        <f>IF(AO671&gt;=Settings!$B$11,"Y","N")</f>
        <v/>
      </c>
      <c r="AY671" s="99">
        <f>(AT671="Y")+(AU671="Y")+(AV671="Y")+(AW671="Y")+(AX671="Y")</f>
        <v/>
      </c>
      <c r="AZ671" s="94">
        <f>IF(AY671=0,"None",_xlfn.TEXTJOIN(", ",TRUE(),IF(AT671="Y","Breakout",""),IF(AU671="Y","Accumulation",""),IF(AV671="Y","Institutional buying",""),IF(AW671="Y","Long buildup",""),IF(AX671="Y","Momentum leader","")))</f>
        <v/>
      </c>
      <c r="BA671" s="94">
        <f>IF(BW671="","","Passes "&amp;AY671&amp;" of 5 buy-side scans"&amp;IF(G671="Y","; RED FLAG: filter out using Red flag column",""))</f>
        <v/>
      </c>
      <c r="BB671" s="91" t="inlineStr">
        <is>
          <t>None</t>
        </is>
      </c>
      <c r="BC671" s="92" t="inlineStr">
        <is>
          <t>N</t>
        </is>
      </c>
      <c r="BD671" s="94" t="n"/>
      <c r="BE671" s="94" t="n"/>
      <c r="BF671" s="92">
        <f>IF(R671*100000&gt;=Settings!$B$5,"Y","N")</f>
        <v/>
      </c>
      <c r="BG671" s="91">
        <f>IF(F671&gt;Settings!$B$6,"Y","N")</f>
        <v/>
      </c>
      <c r="BH671" s="97" t="n">
        <v>-28.24</v>
      </c>
      <c r="BI671" s="96" t="n">
        <v>-3.41</v>
      </c>
      <c r="BJ671" s="96" t="n">
        <v>-8.35</v>
      </c>
      <c r="BK671" s="96" t="n">
        <v>1.22</v>
      </c>
      <c r="BL671" s="96" t="n">
        <v>7.31</v>
      </c>
      <c r="BM671" s="96" t="n">
        <v>-13.94</v>
      </c>
      <c r="BN671" s="97" t="n">
        <v>-4.84</v>
      </c>
      <c r="BO671" s="96" t="n">
        <v>-8.550000000000001</v>
      </c>
      <c r="BP671" s="96" t="n">
        <v>-8.74</v>
      </c>
      <c r="BQ671" s="96" t="n">
        <v>-8.34</v>
      </c>
      <c r="BR671" s="91" t="inlineStr">
        <is>
          <t>Mixed</t>
        </is>
      </c>
      <c r="BS671" s="91" t="inlineStr">
        <is>
          <t>None</t>
        </is>
      </c>
      <c r="BT671" s="96" t="n">
        <v>34.3</v>
      </c>
      <c r="BU671" s="91" t="inlineStr">
        <is>
          <t>N</t>
        </is>
      </c>
      <c r="BV671" s="99">
        <f>IF(OR(BF671&lt;&gt;"Y",BG671&lt;&gt;"Y"),"",(AND(ISNUMBER(BQ671),BQ671&gt;0))+(BR671="Stacked up")+(AND(ISNUMBER(BH671),BH671&gt;=-Settings!$B$17))+(AND(ISNUMBER(BK671),ISNUMBER(BM671),BK671&gt;0,BM671&gt;0))+(AND(ISNUMBER(AQ671),AQ671&gt;=Settings!$B$18))+(AND(ISNUMBER(BT671),BT671&gt;=Settings!$B$19,BT671&lt;=Settings!$B$20))+(AND(ISNUMBER(AS671),AS671&gt;0))+(AND(ISNUMBER(T671),ISNUMBER(M671),T671&gt;=Settings!$B$21,M671&gt;0))+(AND(ISNUMBER(AD671),ISNUMBER(M671),AD671&gt;=Settings!$B$22,M671&gt;0))+(AY671&gt;=1))</f>
        <v/>
      </c>
      <c r="BW671" s="91">
        <f>IF(OR(AY671=0,BF671&lt;&gt;"Y",BG671&lt;&gt;"Y"),"",1+SUMPRODUCT(($A$6:$A$2604=A671)*($AY$6:$AY$2604&gt;0)*($BF$6:$BF$2604="Y")*($BG$6:$BG$2604="Y")*(($AY$6:$AY$2604&gt;AY671)+($AY$6:$AY$2604=AY671)*($AD$6:$AD$2604&gt;AD671))))</f>
        <v/>
      </c>
    </row>
    <row r="672" ht="23.85" customHeight="1" s="55">
      <c r="A672" s="90" t="n">
        <v>46296</v>
      </c>
      <c r="B672" s="91" t="inlineStr">
        <is>
          <t>TVSSCS</t>
        </is>
      </c>
      <c r="C672" s="91" t="inlineStr">
        <is>
          <t>INE395N01027</t>
        </is>
      </c>
      <c r="D672" s="91" t="inlineStr">
        <is>
          <t>Services</t>
        </is>
      </c>
      <c r="E672" s="91" t="inlineStr">
        <is>
          <t>Microcap 250</t>
        </is>
      </c>
      <c r="F672" s="93" t="n">
        <v>5666</v>
      </c>
      <c r="G672" s="92" t="inlineStr">
        <is>
          <t>N</t>
        </is>
      </c>
      <c r="H672" s="94" t="n"/>
      <c r="I672" s="91" t="inlineStr">
        <is>
          <t>N</t>
        </is>
      </c>
      <c r="J672" s="92">
        <f>IF(K672="","N","Y")</f>
        <v/>
      </c>
      <c r="K672" s="94">
        <f>_xlfn.TEXTJOIN("; ",TRUE,IF(P672="52-wk low","52-wk low",""),IF(AND(AD672&gt;=Settings!$B$12,M672&lt;0),"Distribution",""),IF(AND(AJ672="Y",M672&lt;0,AK672&lt;-Settings!$B$13),"Long unwinding",""),IF(AND(AJ672="Y",M672&lt;0,AK672&gt;Settings!$B$13),"Short buildup",""))</f>
        <v/>
      </c>
      <c r="L672" s="95" t="n">
        <v>128.42</v>
      </c>
      <c r="M672" s="96" t="n">
        <v>-1.65</v>
      </c>
      <c r="N672" s="93" t="n">
        <v>1436</v>
      </c>
      <c r="O672" s="91" t="inlineStr">
        <is>
          <t>None</t>
        </is>
      </c>
      <c r="P672" s="91" t="inlineStr">
        <is>
          <t>None</t>
        </is>
      </c>
      <c r="Q672" s="97" t="n">
        <v>7.67</v>
      </c>
      <c r="R672" s="96" t="n">
        <v>8.140000000000001</v>
      </c>
      <c r="S672" s="96" t="n">
        <v>0.96</v>
      </c>
      <c r="T672" s="96" t="n">
        <v>0.46</v>
      </c>
      <c r="U672" s="96" t="n">
        <v>0.65</v>
      </c>
      <c r="V672" s="103" t="n">
        <v>0.68</v>
      </c>
      <c r="W672" s="102" t="n">
        <v>0</v>
      </c>
      <c r="X672" s="93" t="n"/>
      <c r="Y672" s="91" t="inlineStr">
        <is>
          <t>None</t>
        </is>
      </c>
      <c r="Z672" s="99" t="n">
        <v>55.7</v>
      </c>
      <c r="AA672" s="96" t="n">
        <v>1.23</v>
      </c>
      <c r="AB672" s="96" t="n">
        <v>1.19</v>
      </c>
      <c r="AC672" s="96" t="n">
        <v>1.25</v>
      </c>
      <c r="AD672" s="96" t="n">
        <v>1.29</v>
      </c>
      <c r="AE672" s="96" t="n"/>
      <c r="AF672" s="103" t="n">
        <v>1.46</v>
      </c>
      <c r="AG672" s="91" t="inlineStr">
        <is>
          <t>Normal</t>
        </is>
      </c>
      <c r="AH672" s="100" t="n">
        <v>0</v>
      </c>
      <c r="AI672" s="101" t="n">
        <v>0</v>
      </c>
      <c r="AJ672" s="92" t="inlineStr">
        <is>
          <t>N</t>
        </is>
      </c>
      <c r="AK672" s="96" t="n"/>
      <c r="AL672" s="91" t="inlineStr">
        <is>
          <t>n/a</t>
        </is>
      </c>
      <c r="AM672" s="93" t="n"/>
      <c r="AN672" s="92" t="inlineStr">
        <is>
          <t>None</t>
        </is>
      </c>
      <c r="AO672" s="102" t="n">
        <v>0</v>
      </c>
      <c r="AP672" s="103" t="n">
        <v>1.25</v>
      </c>
      <c r="AQ672" s="102" t="n">
        <v>72</v>
      </c>
      <c r="AR672" s="91" t="inlineStr">
        <is>
          <t>N</t>
        </is>
      </c>
      <c r="AS672" s="104" t="n">
        <v>5.23</v>
      </c>
      <c r="AT672" s="92">
        <f>IF(AND(P672="52-wk high",T672&gt;=Settings!$B$7),"Y","N")</f>
        <v/>
      </c>
      <c r="AU672" s="91">
        <f>IF(AND(AD672&gt;=Settings!$B$8,M672&gt;0),"Y","N")</f>
        <v/>
      </c>
      <c r="AV672" s="91">
        <f>IF(OR(AH672&gt;Settings!$B$9,AI672&gt;Settings!$B$9),"Y","N")</f>
        <v/>
      </c>
      <c r="AW672" s="91">
        <f>IF(AJ672&lt;&gt;"Y","n/a",IF(AND(M672&gt;0,AK672&gt;Settings!$B$10),"Y","N"))</f>
        <v/>
      </c>
      <c r="AX672" s="91">
        <f>IF(AO672&gt;=Settings!$B$11,"Y","N")</f>
        <v/>
      </c>
      <c r="AY672" s="99">
        <f>(AT672="Y")+(AU672="Y")+(AV672="Y")+(AW672="Y")+(AX672="Y")</f>
        <v/>
      </c>
      <c r="AZ672" s="94">
        <f>IF(AY672=0,"None",_xlfn.TEXTJOIN(", ",TRUE(),IF(AT672="Y","Breakout",""),IF(AU672="Y","Accumulation",""),IF(AV672="Y","Institutional buying",""),IF(AW672="Y","Long buildup",""),IF(AX672="Y","Momentum leader","")))</f>
        <v/>
      </c>
      <c r="BA672" s="94">
        <f>IF(BW672="","","Passes "&amp;AY672&amp;" of 5 buy-side scans"&amp;IF(G672="Y","; RED FLAG: filter out using Red flag column",""))</f>
        <v/>
      </c>
      <c r="BB672" s="91" t="inlineStr">
        <is>
          <t>None</t>
        </is>
      </c>
      <c r="BC672" s="92" t="inlineStr">
        <is>
          <t>Y</t>
        </is>
      </c>
      <c r="BD672" s="94" t="inlineStr">
        <is>
          <t>PE &gt; 50</t>
        </is>
      </c>
      <c r="BE672" s="94" t="n"/>
      <c r="BF672" s="92">
        <f>IF(R672*100000&gt;=Settings!$B$5,"Y","N")</f>
        <v/>
      </c>
      <c r="BG672" s="91">
        <f>IF(F672&gt;Settings!$B$6,"Y","N")</f>
        <v/>
      </c>
      <c r="BH672" s="97" t="n">
        <v>-12.34</v>
      </c>
      <c r="BI672" s="96" t="n">
        <v>-1.57</v>
      </c>
      <c r="BJ672" s="96" t="n">
        <v>2.74</v>
      </c>
      <c r="BK672" s="96" t="n">
        <v>-6.89</v>
      </c>
      <c r="BL672" s="96" t="n">
        <v>34.46</v>
      </c>
      <c r="BM672" s="96" t="n">
        <v>1.66</v>
      </c>
      <c r="BN672" s="97" t="n">
        <v>-1.11</v>
      </c>
      <c r="BO672" s="96" t="n">
        <v>-0.96</v>
      </c>
      <c r="BP672" s="96" t="n">
        <v>0.71</v>
      </c>
      <c r="BQ672" s="96" t="n">
        <v>3.28</v>
      </c>
      <c r="BR672" s="91" t="inlineStr">
        <is>
          <t>Mixed</t>
        </is>
      </c>
      <c r="BS672" s="91" t="inlineStr">
        <is>
          <t>None</t>
        </is>
      </c>
      <c r="BT672" s="96" t="n">
        <v>44.9</v>
      </c>
      <c r="BU672" s="91" t="inlineStr">
        <is>
          <t>N</t>
        </is>
      </c>
      <c r="BV672" s="99">
        <f>IF(OR(BF672&lt;&gt;"Y",BG672&lt;&gt;"Y"),"",(AND(ISNUMBER(BQ672),BQ672&gt;0))+(BR672="Stacked up")+(AND(ISNUMBER(BH672),BH672&gt;=-Settings!$B$17))+(AND(ISNUMBER(BK672),ISNUMBER(BM672),BK672&gt;0,BM672&gt;0))+(AND(ISNUMBER(AQ672),AQ672&gt;=Settings!$B$18))+(AND(ISNUMBER(BT672),BT672&gt;=Settings!$B$19,BT672&lt;=Settings!$B$20))+(AND(ISNUMBER(AS672),AS672&gt;0))+(AND(ISNUMBER(T672),ISNUMBER(M672),T672&gt;=Settings!$B$21,M672&gt;0))+(AND(ISNUMBER(AD672),ISNUMBER(M672),AD672&gt;=Settings!$B$22,M672&gt;0))+(AY672&gt;=1))</f>
        <v/>
      </c>
      <c r="BW672" s="91">
        <f>IF(OR(AY672=0,BF672&lt;&gt;"Y",BG672&lt;&gt;"Y"),"",1+SUMPRODUCT(($A$6:$A$2604=A672)*($AY$6:$AY$2604&gt;0)*($BF$6:$BF$2604="Y")*($BG$6:$BG$2604="Y")*(($AY$6:$AY$2604&gt;AY672)+($AY$6:$AY$2604=AY672)*($AD$6:$AD$2604&gt;AD672))))</f>
        <v/>
      </c>
    </row>
    <row r="673" ht="23.85" customHeight="1" s="55">
      <c r="A673" s="90" t="n">
        <v>46296</v>
      </c>
      <c r="B673" s="91" t="inlineStr">
        <is>
          <t>JAIBALAJI</t>
        </is>
      </c>
      <c r="C673" s="91" t="inlineStr">
        <is>
          <t>INE091G01026</t>
        </is>
      </c>
      <c r="D673" s="91" t="inlineStr">
        <is>
          <t>Metals &amp; Mining</t>
        </is>
      </c>
      <c r="E673" s="91" t="inlineStr">
        <is>
          <t>Microcap 250</t>
        </is>
      </c>
      <c r="F673" s="93" t="n">
        <v>5630</v>
      </c>
      <c r="G673" s="92" t="inlineStr">
        <is>
          <t>N</t>
        </is>
      </c>
      <c r="H673" s="94" t="n"/>
      <c r="I673" s="91" t="inlineStr">
        <is>
          <t>N</t>
        </is>
      </c>
      <c r="J673" s="92">
        <f>IF(K673="","N","Y")</f>
        <v/>
      </c>
      <c r="K673" s="94">
        <f>_xlfn.TEXTJOIN("; ",TRUE,IF(P673="52-wk low","52-wk low",""),IF(AND(AD673&gt;=Settings!$B$12,M673&lt;0),"Distribution",""),IF(AND(AJ673="Y",M673&lt;0,AK673&lt;-Settings!$B$13),"Long unwinding",""),IF(AND(AJ673="Y",M673&lt;0,AK673&gt;Settings!$B$13),"Short buildup",""))</f>
        <v/>
      </c>
      <c r="L673" s="95" t="n">
        <v>61.72</v>
      </c>
      <c r="M673" s="96" t="n">
        <v>-0.84</v>
      </c>
      <c r="N673" s="93" t="n">
        <v>951</v>
      </c>
      <c r="O673" s="91" t="inlineStr">
        <is>
          <t>None</t>
        </is>
      </c>
      <c r="P673" s="91" t="inlineStr">
        <is>
          <t>None</t>
        </is>
      </c>
      <c r="Q673" s="97" t="n">
        <v>5.04</v>
      </c>
      <c r="R673" s="96" t="n">
        <v>6.51</v>
      </c>
      <c r="S673" s="96" t="n">
        <v>0.77</v>
      </c>
      <c r="T673" s="96" t="n">
        <v>0.66</v>
      </c>
      <c r="U673" s="96" t="n">
        <v>0.65</v>
      </c>
      <c r="V673" s="103" t="n">
        <v>0.89</v>
      </c>
      <c r="W673" s="102" t="n">
        <v>3</v>
      </c>
      <c r="X673" s="93" t="n"/>
      <c r="Y673" s="91" t="inlineStr">
        <is>
          <t>None</t>
        </is>
      </c>
      <c r="Z673" s="99" t="n">
        <v>79.56999999999999</v>
      </c>
      <c r="AA673" s="96" t="n">
        <v>1.29</v>
      </c>
      <c r="AB673" s="96" t="n">
        <v>1.25</v>
      </c>
      <c r="AC673" s="96" t="n">
        <v>1.02</v>
      </c>
      <c r="AD673" s="96" t="n"/>
      <c r="AE673" s="96" t="n"/>
      <c r="AF673" s="103" t="n"/>
      <c r="AG673" s="91" t="inlineStr">
        <is>
          <t>No delivery data</t>
        </is>
      </c>
      <c r="AH673" s="100" t="n">
        <v>0</v>
      </c>
      <c r="AI673" s="101" t="n">
        <v>0</v>
      </c>
      <c r="AJ673" s="92" t="inlineStr">
        <is>
          <t>N</t>
        </is>
      </c>
      <c r="AK673" s="96" t="n"/>
      <c r="AL673" s="91" t="inlineStr">
        <is>
          <t>n/a</t>
        </is>
      </c>
      <c r="AM673" s="93" t="n"/>
      <c r="AN673" s="92" t="inlineStr">
        <is>
          <t>None</t>
        </is>
      </c>
      <c r="AO673" s="102" t="n">
        <v>0</v>
      </c>
      <c r="AP673" s="103" t="n">
        <v>0.67</v>
      </c>
      <c r="AQ673" s="102" t="n">
        <v>32</v>
      </c>
      <c r="AR673" s="91" t="inlineStr">
        <is>
          <t>N</t>
        </is>
      </c>
      <c r="AS673" s="104" t="n">
        <v>-1.09</v>
      </c>
      <c r="AT673" s="92">
        <f>IF(AND(P673="52-wk high",T673&gt;=Settings!$B$7),"Y","N")</f>
        <v/>
      </c>
      <c r="AU673" s="91">
        <f>IF(AND(AD673&gt;=Settings!$B$8,M673&gt;0),"Y","N")</f>
        <v/>
      </c>
      <c r="AV673" s="91">
        <f>IF(OR(AH673&gt;Settings!$B$9,AI673&gt;Settings!$B$9),"Y","N")</f>
        <v/>
      </c>
      <c r="AW673" s="91">
        <f>IF(AJ673&lt;&gt;"Y","n/a",IF(AND(M673&gt;0,AK673&gt;Settings!$B$10),"Y","N"))</f>
        <v/>
      </c>
      <c r="AX673" s="91">
        <f>IF(AO673&gt;=Settings!$B$11,"Y","N")</f>
        <v/>
      </c>
      <c r="AY673" s="99">
        <f>(AT673="Y")+(AU673="Y")+(AV673="Y")+(AW673="Y")+(AX673="Y")</f>
        <v/>
      </c>
      <c r="AZ673" s="94">
        <f>IF(AY673=0,"None",_xlfn.TEXTJOIN(", ",TRUE(),IF(AT673="Y","Breakout",""),IF(AU673="Y","Accumulation",""),IF(AV673="Y","Institutional buying",""),IF(AW673="Y","Long buildup",""),IF(AX673="Y","Momentum leader","")))</f>
        <v/>
      </c>
      <c r="BA673" s="94">
        <f>IF(BW673="","","Passes "&amp;AY673&amp;" of 5 buy-side scans"&amp;IF(G673="Y","; RED FLAG: filter out using Red flag column",""))</f>
        <v/>
      </c>
      <c r="BB673" s="91" t="inlineStr">
        <is>
          <t>None</t>
        </is>
      </c>
      <c r="BC673" s="92" t="inlineStr">
        <is>
          <t>N</t>
        </is>
      </c>
      <c r="BD673" s="94" t="n"/>
      <c r="BE673" s="94" t="n"/>
      <c r="BF673" s="92">
        <f>IF(R673*100000&gt;=Settings!$B$5,"Y","N")</f>
        <v/>
      </c>
      <c r="BG673" s="91">
        <f>IF(F673&gt;Settings!$B$6,"Y","N")</f>
        <v/>
      </c>
      <c r="BH673" s="97" t="n">
        <v>-39.49</v>
      </c>
      <c r="BI673" s="96" t="n">
        <v>-5.77</v>
      </c>
      <c r="BJ673" s="96" t="n">
        <v>-12.38</v>
      </c>
      <c r="BK673" s="96" t="n">
        <v>-9.92</v>
      </c>
      <c r="BL673" s="96" t="n">
        <v>5.56</v>
      </c>
      <c r="BM673" s="96" t="n">
        <v>-37.29</v>
      </c>
      <c r="BN673" s="97" t="n">
        <v>-4.86</v>
      </c>
      <c r="BO673" s="96" t="n">
        <v>-6.39</v>
      </c>
      <c r="BP673" s="96" t="n">
        <v>-8.09</v>
      </c>
      <c r="BQ673" s="96" t="n">
        <v>-12.67</v>
      </c>
      <c r="BR673" s="91" t="inlineStr">
        <is>
          <t>Stacked down</t>
        </is>
      </c>
      <c r="BS673" s="91" t="inlineStr">
        <is>
          <t>None</t>
        </is>
      </c>
      <c r="BT673" s="96" t="n">
        <v>33.2</v>
      </c>
      <c r="BU673" s="91" t="inlineStr">
        <is>
          <t>N</t>
        </is>
      </c>
      <c r="BV673" s="99">
        <f>IF(OR(BF673&lt;&gt;"Y",BG673&lt;&gt;"Y"),"",(AND(ISNUMBER(BQ673),BQ673&gt;0))+(BR673="Stacked up")+(AND(ISNUMBER(BH673),BH673&gt;=-Settings!$B$17))+(AND(ISNUMBER(BK673),ISNUMBER(BM673),BK673&gt;0,BM673&gt;0))+(AND(ISNUMBER(AQ673),AQ673&gt;=Settings!$B$18))+(AND(ISNUMBER(BT673),BT673&gt;=Settings!$B$19,BT673&lt;=Settings!$B$20))+(AND(ISNUMBER(AS673),AS673&gt;0))+(AND(ISNUMBER(T673),ISNUMBER(M673),T673&gt;=Settings!$B$21,M673&gt;0))+(AND(ISNUMBER(AD673),ISNUMBER(M673),AD673&gt;=Settings!$B$22,M673&gt;0))+(AY673&gt;=1))</f>
        <v/>
      </c>
      <c r="BW673" s="91">
        <f>IF(OR(AY673=0,BF673&lt;&gt;"Y",BG673&lt;&gt;"Y"),"",1+SUMPRODUCT(($A$6:$A$2604=A673)*($AY$6:$AY$2604&gt;0)*($BF$6:$BF$2604="Y")*($BG$6:$BG$2604="Y")*(($AY$6:$AY$2604&gt;AY673)+($AY$6:$AY$2604=AY673)*($AD$6:$AD$2604&gt;AD673))))</f>
        <v/>
      </c>
    </row>
    <row r="674" ht="23.85" customHeight="1" s="55">
      <c r="A674" s="90" t="n">
        <v>46296</v>
      </c>
      <c r="B674" s="91" t="inlineStr">
        <is>
          <t>FEDFINA</t>
        </is>
      </c>
      <c r="C674" s="91" t="inlineStr">
        <is>
          <t>INE007N01010</t>
        </is>
      </c>
      <c r="D674" s="91" t="inlineStr">
        <is>
          <t>Financial Services</t>
        </is>
      </c>
      <c r="E674" s="91" t="inlineStr">
        <is>
          <t>Microcap 250</t>
        </is>
      </c>
      <c r="F674" s="93" t="n">
        <v>5618</v>
      </c>
      <c r="G674" s="92" t="inlineStr">
        <is>
          <t>N</t>
        </is>
      </c>
      <c r="H674" s="94" t="n"/>
      <c r="I674" s="91" t="inlineStr">
        <is>
          <t>N</t>
        </is>
      </c>
      <c r="J674" s="92">
        <f>IF(K674="","N","Y")</f>
        <v/>
      </c>
      <c r="K674" s="94">
        <f>_xlfn.TEXTJOIN("; ",TRUE,IF(P674="52-wk low","52-wk low",""),IF(AND(AD674&gt;=Settings!$B$12,M674&lt;0),"Distribution",""),IF(AND(AJ674="Y",M674&lt;0,AK674&lt;-Settings!$B$13),"Long unwinding",""),IF(AND(AJ674="Y",M674&lt;0,AK674&gt;Settings!$B$13),"Short buildup",""))</f>
        <v/>
      </c>
      <c r="L674" s="95" t="n">
        <v>149.77</v>
      </c>
      <c r="M674" s="96" t="n">
        <v>-0.79</v>
      </c>
      <c r="N674" s="93" t="n">
        <v>932</v>
      </c>
      <c r="O674" s="91" t="inlineStr">
        <is>
          <t>None</t>
        </is>
      </c>
      <c r="P674" s="91" t="inlineStr">
        <is>
          <t>None</t>
        </is>
      </c>
      <c r="Q674" s="97" t="n">
        <v>15.8</v>
      </c>
      <c r="R674" s="96" t="n">
        <v>9.06</v>
      </c>
      <c r="S674" s="96" t="n">
        <v>1.83</v>
      </c>
      <c r="T674" s="96" t="n">
        <v>1.79</v>
      </c>
      <c r="U674" s="96" t="n">
        <v>1.16</v>
      </c>
      <c r="V674" s="103" t="n">
        <v>0.67</v>
      </c>
      <c r="W674" s="102" t="n">
        <v>2</v>
      </c>
      <c r="X674" s="93" t="n">
        <v>170</v>
      </c>
      <c r="Y674" s="91" t="inlineStr">
        <is>
          <t>None</t>
        </is>
      </c>
      <c r="Z674" s="99" t="n">
        <v>45.29</v>
      </c>
      <c r="AA674" s="96" t="n">
        <v>0.88</v>
      </c>
      <c r="AB674" s="96" t="n">
        <v>0.88</v>
      </c>
      <c r="AC674" s="96" t="n">
        <v>1.63</v>
      </c>
      <c r="AD674" s="96" t="n">
        <v>1.57</v>
      </c>
      <c r="AE674" s="96" t="n">
        <v>1.1</v>
      </c>
      <c r="AF674" s="103" t="n">
        <v>1.07</v>
      </c>
      <c r="AG674" s="91" t="inlineStr">
        <is>
          <t>Normal</t>
        </is>
      </c>
      <c r="AH674" s="100" t="n">
        <v>0</v>
      </c>
      <c r="AI674" s="101" t="n">
        <v>0</v>
      </c>
      <c r="AJ674" s="92" t="inlineStr">
        <is>
          <t>N</t>
        </is>
      </c>
      <c r="AK674" s="96" t="n"/>
      <c r="AL674" s="91" t="inlineStr">
        <is>
          <t>n/a</t>
        </is>
      </c>
      <c r="AM674" s="93" t="n"/>
      <c r="AN674" s="92" t="inlineStr">
        <is>
          <t>None</t>
        </is>
      </c>
      <c r="AO674" s="102" t="n">
        <v>0</v>
      </c>
      <c r="AP674" s="103" t="n">
        <v>0.95</v>
      </c>
      <c r="AQ674" s="102" t="n">
        <v>59</v>
      </c>
      <c r="AR674" s="91" t="inlineStr">
        <is>
          <t>N</t>
        </is>
      </c>
      <c r="AS674" s="104" t="n">
        <v>0.6</v>
      </c>
      <c r="AT674" s="92">
        <f>IF(AND(P674="52-wk high",T674&gt;=Settings!$B$7),"Y","N")</f>
        <v/>
      </c>
      <c r="AU674" s="91">
        <f>IF(AND(AD674&gt;=Settings!$B$8,M674&gt;0),"Y","N")</f>
        <v/>
      </c>
      <c r="AV674" s="91">
        <f>IF(OR(AH674&gt;Settings!$B$9,AI674&gt;Settings!$B$9),"Y","N")</f>
        <v/>
      </c>
      <c r="AW674" s="91">
        <f>IF(AJ674&lt;&gt;"Y","n/a",IF(AND(M674&gt;0,AK674&gt;Settings!$B$10),"Y","N"))</f>
        <v/>
      </c>
      <c r="AX674" s="91">
        <f>IF(AO674&gt;=Settings!$B$11,"Y","N")</f>
        <v/>
      </c>
      <c r="AY674" s="99">
        <f>(AT674="Y")+(AU674="Y")+(AV674="Y")+(AW674="Y")+(AX674="Y")</f>
        <v/>
      </c>
      <c r="AZ674" s="94">
        <f>IF(AY674=0,"None",_xlfn.TEXTJOIN(", ",TRUE(),IF(AT674="Y","Breakout",""),IF(AU674="Y","Accumulation",""),IF(AV674="Y","Institutional buying",""),IF(AW674="Y","Long buildup",""),IF(AX674="Y","Momentum leader","")))</f>
        <v/>
      </c>
      <c r="BA674" s="94">
        <f>IF(BW674="","","Passes "&amp;AY674&amp;" of 5 buy-side scans"&amp;IF(G674="Y","; RED FLAG: filter out using Red flag column",""))</f>
        <v/>
      </c>
      <c r="BB674" s="91" t="inlineStr">
        <is>
          <t>None</t>
        </is>
      </c>
      <c r="BC674" s="92" t="inlineStr">
        <is>
          <t>N</t>
        </is>
      </c>
      <c r="BD674" s="94" t="n"/>
      <c r="BE674" s="94" t="n"/>
      <c r="BF674" s="92">
        <f>IF(R674*100000&gt;=Settings!$B$5,"Y","N")</f>
        <v/>
      </c>
      <c r="BG674" s="91">
        <f>IF(F674&gt;Settings!$B$6,"Y","N")</f>
        <v/>
      </c>
      <c r="BH674" s="97" t="n">
        <v>-16.09</v>
      </c>
      <c r="BI674" s="96" t="n">
        <v>-1.93</v>
      </c>
      <c r="BJ674" s="96" t="n">
        <v>-4.12</v>
      </c>
      <c r="BK674" s="96" t="n">
        <v>0.11</v>
      </c>
      <c r="BL674" s="96" t="n">
        <v>14.68</v>
      </c>
      <c r="BM674" s="96" t="n">
        <v>-2.22</v>
      </c>
      <c r="BN674" s="97" t="n">
        <v>-2.23</v>
      </c>
      <c r="BO674" s="96" t="n">
        <v>-2.77</v>
      </c>
      <c r="BP674" s="96" t="n">
        <v>-2.06</v>
      </c>
      <c r="BQ674" s="96" t="n">
        <v>-0.84</v>
      </c>
      <c r="BR674" s="91" t="inlineStr">
        <is>
          <t>Mixed</t>
        </is>
      </c>
      <c r="BS674" s="91" t="inlineStr">
        <is>
          <t>None</t>
        </is>
      </c>
      <c r="BT674" s="96" t="n">
        <v>39.3</v>
      </c>
      <c r="BU674" s="91" t="inlineStr">
        <is>
          <t>N</t>
        </is>
      </c>
      <c r="BV674" s="99">
        <f>IF(OR(BF674&lt;&gt;"Y",BG674&lt;&gt;"Y"),"",(AND(ISNUMBER(BQ674),BQ674&gt;0))+(BR674="Stacked up")+(AND(ISNUMBER(BH674),BH674&gt;=-Settings!$B$17))+(AND(ISNUMBER(BK674),ISNUMBER(BM674),BK674&gt;0,BM674&gt;0))+(AND(ISNUMBER(AQ674),AQ674&gt;=Settings!$B$18))+(AND(ISNUMBER(BT674),BT674&gt;=Settings!$B$19,BT674&lt;=Settings!$B$20))+(AND(ISNUMBER(AS674),AS674&gt;0))+(AND(ISNUMBER(T674),ISNUMBER(M674),T674&gt;=Settings!$B$21,M674&gt;0))+(AND(ISNUMBER(AD674),ISNUMBER(M674),AD674&gt;=Settings!$B$22,M674&gt;0))+(AY674&gt;=1))</f>
        <v/>
      </c>
      <c r="BW674" s="91">
        <f>IF(OR(AY674=0,BF674&lt;&gt;"Y",BG674&lt;&gt;"Y"),"",1+SUMPRODUCT(($A$6:$A$2604=A674)*($AY$6:$AY$2604&gt;0)*($BF$6:$BF$2604="Y")*($BG$6:$BG$2604="Y")*(($AY$6:$AY$2604&gt;AY674)+($AY$6:$AY$2604=AY674)*($AD$6:$AD$2604&gt;AD674))))</f>
        <v/>
      </c>
    </row>
    <row r="675" ht="23.85" customHeight="1" s="55">
      <c r="A675" s="90" t="n">
        <v>46296</v>
      </c>
      <c r="B675" s="91" t="inlineStr">
        <is>
          <t>SHAKTIPUMP</t>
        </is>
      </c>
      <c r="C675" s="91" t="inlineStr">
        <is>
          <t>INE908D01010</t>
        </is>
      </c>
      <c r="D675" s="91" t="inlineStr">
        <is>
          <t>Capital Goods</t>
        </is>
      </c>
      <c r="E675" s="91" t="inlineStr">
        <is>
          <t>Microcap 250</t>
        </is>
      </c>
      <c r="F675" s="93" t="n">
        <v>5604</v>
      </c>
      <c r="G675" s="92" t="inlineStr">
        <is>
          <t>N</t>
        </is>
      </c>
      <c r="H675" s="94" t="n"/>
      <c r="I675" s="91" t="inlineStr">
        <is>
          <t>N</t>
        </is>
      </c>
      <c r="J675" s="92">
        <f>IF(K675="","N","Y")</f>
        <v/>
      </c>
      <c r="K675" s="94">
        <f>_xlfn.TEXTJOIN("; ",TRUE,IF(P675="52-wk low","52-wk low",""),IF(AND(AD675&gt;=Settings!$B$12,M675&lt;0),"Distribution",""),IF(AND(AJ675="Y",M675&lt;0,AK675&lt;-Settings!$B$13),"Long unwinding",""),IF(AND(AJ675="Y",M675&lt;0,AK675&gt;Settings!$B$13),"Short buildup",""))</f>
        <v/>
      </c>
      <c r="L675" s="95" t="n">
        <v>454.1</v>
      </c>
      <c r="M675" s="96" t="n">
        <v>-1.57</v>
      </c>
      <c r="N675" s="93" t="n">
        <v>1381</v>
      </c>
      <c r="O675" s="91" t="inlineStr">
        <is>
          <t>None</t>
        </is>
      </c>
      <c r="P675" s="91" t="inlineStr">
        <is>
          <t>52-wk low</t>
        </is>
      </c>
      <c r="Q675" s="97" t="n">
        <v>3.58</v>
      </c>
      <c r="R675" s="96" t="n">
        <v>11.16</v>
      </c>
      <c r="S675" s="96" t="n">
        <v>0.32</v>
      </c>
      <c r="T675" s="96" t="n">
        <v>0.53</v>
      </c>
      <c r="U675" s="96" t="n">
        <v>0.36</v>
      </c>
      <c r="V675" s="103" t="n">
        <v>1.16</v>
      </c>
      <c r="W675" s="102" t="n">
        <v>1</v>
      </c>
      <c r="X675" s="93" t="n"/>
      <c r="Y675" s="91" t="inlineStr">
        <is>
          <t>None</t>
        </is>
      </c>
      <c r="Z675" s="99" t="n">
        <v>41.09</v>
      </c>
      <c r="AA675" s="96" t="n">
        <v>1.07</v>
      </c>
      <c r="AB675" s="96" t="n">
        <v>0.93</v>
      </c>
      <c r="AC675" s="96" t="n">
        <v>0.6899999999999999</v>
      </c>
      <c r="AD675" s="96" t="n">
        <v>0.78</v>
      </c>
      <c r="AE675" s="96" t="n">
        <v>0.55</v>
      </c>
      <c r="AF675" s="103" t="n">
        <v>0.71</v>
      </c>
      <c r="AG675" s="91" t="inlineStr">
        <is>
          <t>Normal</t>
        </is>
      </c>
      <c r="AH675" s="100" t="n">
        <v>0</v>
      </c>
      <c r="AI675" s="101" t="n">
        <v>0</v>
      </c>
      <c r="AJ675" s="92" t="inlineStr">
        <is>
          <t>N</t>
        </is>
      </c>
      <c r="AK675" s="96" t="n"/>
      <c r="AL675" s="91" t="inlineStr">
        <is>
          <t>n/a</t>
        </is>
      </c>
      <c r="AM675" s="93" t="n"/>
      <c r="AN675" s="92" t="inlineStr">
        <is>
          <t>None</t>
        </is>
      </c>
      <c r="AO675" s="102" t="n">
        <v>0</v>
      </c>
      <c r="AP675" s="103" t="n">
        <v>0.57</v>
      </c>
      <c r="AQ675" s="102" t="n">
        <v>14</v>
      </c>
      <c r="AR675" s="91" t="inlineStr">
        <is>
          <t>N</t>
        </is>
      </c>
      <c r="AS675" s="104" t="n">
        <v>5.9</v>
      </c>
      <c r="AT675" s="92">
        <f>IF(AND(P675="52-wk high",T675&gt;=Settings!$B$7),"Y","N")</f>
        <v/>
      </c>
      <c r="AU675" s="91">
        <f>IF(AND(AD675&gt;=Settings!$B$8,M675&gt;0),"Y","N")</f>
        <v/>
      </c>
      <c r="AV675" s="91">
        <f>IF(OR(AH675&gt;Settings!$B$9,AI675&gt;Settings!$B$9),"Y","N")</f>
        <v/>
      </c>
      <c r="AW675" s="91">
        <f>IF(AJ675&lt;&gt;"Y","n/a",IF(AND(M675&gt;0,AK675&gt;Settings!$B$10),"Y","N"))</f>
        <v/>
      </c>
      <c r="AX675" s="91">
        <f>IF(AO675&gt;=Settings!$B$11,"Y","N")</f>
        <v/>
      </c>
      <c r="AY675" s="99">
        <f>(AT675="Y")+(AU675="Y")+(AV675="Y")+(AW675="Y")+(AX675="Y")</f>
        <v/>
      </c>
      <c r="AZ675" s="94">
        <f>IF(AY675=0,"None",_xlfn.TEXTJOIN(", ",TRUE(),IF(AT675="Y","Breakout",""),IF(AU675="Y","Accumulation",""),IF(AV675="Y","Institutional buying",""),IF(AW675="Y","Long buildup",""),IF(AX675="Y","Momentum leader","")))</f>
        <v/>
      </c>
      <c r="BA675" s="94">
        <f>IF(BW675="","","Passes "&amp;AY675&amp;" of 5 buy-side scans"&amp;IF(G675="Y","; RED FLAG: filter out using Red flag column",""))</f>
        <v/>
      </c>
      <c r="BB675" s="91" t="inlineStr">
        <is>
          <t>None</t>
        </is>
      </c>
      <c r="BC675" s="92" t="inlineStr">
        <is>
          <t>N</t>
        </is>
      </c>
      <c r="BD675" s="94" t="n"/>
      <c r="BE675" s="94" t="n"/>
      <c r="BF675" s="92">
        <f>IF(R675*100000&gt;=Settings!$B$5,"Y","N")</f>
        <v/>
      </c>
      <c r="BG675" s="91">
        <f>IF(F675&gt;Settings!$B$6,"Y","N")</f>
        <v/>
      </c>
      <c r="BH675" s="97" t="n">
        <v>-45.36</v>
      </c>
      <c r="BI675" s="96" t="n">
        <v>-3.82</v>
      </c>
      <c r="BJ675" s="96" t="n">
        <v>-4.99</v>
      </c>
      <c r="BK675" s="96" t="n">
        <v>-20.29</v>
      </c>
      <c r="BL675" s="96" t="n">
        <v>-8.15</v>
      </c>
      <c r="BM675" s="96" t="n">
        <v>-44.86</v>
      </c>
      <c r="BN675" s="97" t="n">
        <v>-3.68</v>
      </c>
      <c r="BO675" s="96" t="n">
        <v>-7.51</v>
      </c>
      <c r="BP675" s="96" t="n">
        <v>-11.89</v>
      </c>
      <c r="BQ675" s="96" t="n">
        <v>-19.88</v>
      </c>
      <c r="BR675" s="91" t="inlineStr">
        <is>
          <t>Stacked down</t>
        </is>
      </c>
      <c r="BS675" s="91" t="inlineStr">
        <is>
          <t>None</t>
        </is>
      </c>
      <c r="BT675" s="96" t="n">
        <v>34.8</v>
      </c>
      <c r="BU675" s="91" t="inlineStr">
        <is>
          <t>N</t>
        </is>
      </c>
      <c r="BV675" s="99">
        <f>IF(OR(BF675&lt;&gt;"Y",BG675&lt;&gt;"Y"),"",(AND(ISNUMBER(BQ675),BQ675&gt;0))+(BR675="Stacked up")+(AND(ISNUMBER(BH675),BH675&gt;=-Settings!$B$17))+(AND(ISNUMBER(BK675),ISNUMBER(BM675),BK675&gt;0,BM675&gt;0))+(AND(ISNUMBER(AQ675),AQ675&gt;=Settings!$B$18))+(AND(ISNUMBER(BT675),BT675&gt;=Settings!$B$19,BT675&lt;=Settings!$B$20))+(AND(ISNUMBER(AS675),AS675&gt;0))+(AND(ISNUMBER(T675),ISNUMBER(M675),T675&gt;=Settings!$B$21,M675&gt;0))+(AND(ISNUMBER(AD675),ISNUMBER(M675),AD675&gt;=Settings!$B$22,M675&gt;0))+(AY675&gt;=1))</f>
        <v/>
      </c>
      <c r="BW675" s="91">
        <f>IF(OR(AY675=0,BF675&lt;&gt;"Y",BG675&lt;&gt;"Y"),"",1+SUMPRODUCT(($A$6:$A$2604=A675)*($AY$6:$AY$2604&gt;0)*($BF$6:$BF$2604="Y")*($BG$6:$BG$2604="Y")*(($AY$6:$AY$2604&gt;AY675)+($AY$6:$AY$2604=AY675)*($AD$6:$AD$2604&gt;AD675))))</f>
        <v/>
      </c>
    </row>
    <row r="676" ht="23.85" customHeight="1" s="55">
      <c r="A676" s="90" t="n">
        <v>46296</v>
      </c>
      <c r="B676" s="91" t="inlineStr">
        <is>
          <t>VIKRAMSOLR</t>
        </is>
      </c>
      <c r="C676" s="91" t="inlineStr">
        <is>
          <t>INE078V01014</t>
        </is>
      </c>
      <c r="D676" s="91" t="inlineStr">
        <is>
          <t>Capital Goods</t>
        </is>
      </c>
      <c r="E676" s="91" t="inlineStr">
        <is>
          <t>Microcap 250</t>
        </is>
      </c>
      <c r="F676" s="93" t="n">
        <v>5593</v>
      </c>
      <c r="G676" s="92" t="inlineStr">
        <is>
          <t>N</t>
        </is>
      </c>
      <c r="H676" s="94" t="n"/>
      <c r="I676" s="91" t="inlineStr">
        <is>
          <t>N</t>
        </is>
      </c>
      <c r="J676" s="92">
        <f>IF(K676="","N","Y")</f>
        <v/>
      </c>
      <c r="K676" s="94">
        <f>_xlfn.TEXTJOIN("; ",TRUE,IF(P676="52-wk low","52-wk low",""),IF(AND(AD676&gt;=Settings!$B$12,M676&lt;0),"Distribution",""),IF(AND(AJ676="Y",M676&lt;0,AK676&lt;-Settings!$B$13),"Long unwinding",""),IF(AND(AJ676="Y",M676&lt;0,AK676&gt;Settings!$B$13),"Short buildup",""))</f>
        <v/>
      </c>
      <c r="L676" s="95" t="n">
        <v>154.35</v>
      </c>
      <c r="M676" s="96" t="n">
        <v>-3.54</v>
      </c>
      <c r="N676" s="93" t="n">
        <v>2241</v>
      </c>
      <c r="O676" s="91" t="inlineStr">
        <is>
          <t>None</t>
        </is>
      </c>
      <c r="P676" s="91" t="inlineStr">
        <is>
          <t>52-wk low</t>
        </is>
      </c>
      <c r="Q676" s="97" t="n">
        <v>25.28</v>
      </c>
      <c r="R676" s="96" t="n">
        <v>18.49</v>
      </c>
      <c r="S676" s="96" t="n">
        <v>1.42</v>
      </c>
      <c r="T676" s="96" t="n">
        <v>0.66</v>
      </c>
      <c r="U676" s="96" t="n">
        <v>0.76</v>
      </c>
      <c r="V676" s="103" t="n">
        <v>0.5600000000000001</v>
      </c>
      <c r="W676" s="102" t="n">
        <v>1</v>
      </c>
      <c r="X676" s="93" t="n"/>
      <c r="Y676" s="91" t="inlineStr">
        <is>
          <t>None</t>
        </is>
      </c>
      <c r="Z676" s="99" t="n">
        <v>39.65</v>
      </c>
      <c r="AA676" s="96" t="n">
        <v>0.84</v>
      </c>
      <c r="AB676" s="96" t="n">
        <v>0.9</v>
      </c>
      <c r="AC676" s="96" t="n">
        <v>1.27</v>
      </c>
      <c r="AD676" s="96" t="n">
        <v>0.91</v>
      </c>
      <c r="AE676" s="96" t="n"/>
      <c r="AF676" s="103" t="n">
        <v>1.25</v>
      </c>
      <c r="AG676" s="91" t="inlineStr">
        <is>
          <t>Normal</t>
        </is>
      </c>
      <c r="AH676" s="100" t="n">
        <v>0</v>
      </c>
      <c r="AI676" s="101" t="n">
        <v>0</v>
      </c>
      <c r="AJ676" s="92" t="inlineStr">
        <is>
          <t>N</t>
        </is>
      </c>
      <c r="AK676" s="96" t="n"/>
      <c r="AL676" s="91" t="inlineStr">
        <is>
          <t>n/a</t>
        </is>
      </c>
      <c r="AM676" s="93" t="n"/>
      <c r="AN676" s="92" t="inlineStr">
        <is>
          <t>None</t>
        </is>
      </c>
      <c r="AO676" s="102" t="n">
        <v>0</v>
      </c>
      <c r="AP676" s="103" t="n">
        <v>0.52</v>
      </c>
      <c r="AQ676" s="102" t="n">
        <v>7</v>
      </c>
      <c r="AR676" s="91" t="inlineStr">
        <is>
          <t>N</t>
        </is>
      </c>
      <c r="AS676" s="104" t="n">
        <v>5.9</v>
      </c>
      <c r="AT676" s="92">
        <f>IF(AND(P676="52-wk high",T676&gt;=Settings!$B$7),"Y","N")</f>
        <v/>
      </c>
      <c r="AU676" s="91">
        <f>IF(AND(AD676&gt;=Settings!$B$8,M676&gt;0),"Y","N")</f>
        <v/>
      </c>
      <c r="AV676" s="91">
        <f>IF(OR(AH676&gt;Settings!$B$9,AI676&gt;Settings!$B$9),"Y","N")</f>
        <v/>
      </c>
      <c r="AW676" s="91">
        <f>IF(AJ676&lt;&gt;"Y","n/a",IF(AND(M676&gt;0,AK676&gt;Settings!$B$10),"Y","N"))</f>
        <v/>
      </c>
      <c r="AX676" s="91">
        <f>IF(AO676&gt;=Settings!$B$11,"Y","N")</f>
        <v/>
      </c>
      <c r="AY676" s="99">
        <f>(AT676="Y")+(AU676="Y")+(AV676="Y")+(AW676="Y")+(AX676="Y")</f>
        <v/>
      </c>
      <c r="AZ676" s="94">
        <f>IF(AY676=0,"None",_xlfn.TEXTJOIN(", ",TRUE(),IF(AT676="Y","Breakout",""),IF(AU676="Y","Accumulation",""),IF(AV676="Y","Institutional buying",""),IF(AW676="Y","Long buildup",""),IF(AX676="Y","Momentum leader","")))</f>
        <v/>
      </c>
      <c r="BA676" s="94">
        <f>IF(BW676="","","Passes "&amp;AY676&amp;" of 5 buy-side scans"&amp;IF(G676="Y","; RED FLAG: filter out using Red flag column",""))</f>
        <v/>
      </c>
      <c r="BB676" s="91" t="inlineStr">
        <is>
          <t>None</t>
        </is>
      </c>
      <c r="BC676" s="92" t="inlineStr">
        <is>
          <t>N</t>
        </is>
      </c>
      <c r="BD676" s="94" t="n"/>
      <c r="BE676" s="94" t="n"/>
      <c r="BF676" s="92">
        <f>IF(R676*100000&gt;=Settings!$B$5,"Y","N")</f>
        <v/>
      </c>
      <c r="BG676" s="91">
        <f>IF(F676&gt;Settings!$B$6,"Y","N")</f>
        <v/>
      </c>
      <c r="BH676" s="97" t="n">
        <v>-56.45</v>
      </c>
      <c r="BI676" s="96" t="n">
        <v>-3.78</v>
      </c>
      <c r="BJ676" s="96" t="n">
        <v>-9.029999999999999</v>
      </c>
      <c r="BK676" s="96" t="n">
        <v>-13.62</v>
      </c>
      <c r="BL676" s="96" t="n">
        <v>-15.74</v>
      </c>
      <c r="BM676" s="96" t="n">
        <v>-53.49</v>
      </c>
      <c r="BN676" s="97" t="n">
        <v>-5.4</v>
      </c>
      <c r="BO676" s="96" t="n">
        <v>-9.390000000000001</v>
      </c>
      <c r="BP676" s="96" t="n">
        <v>-15.1</v>
      </c>
      <c r="BQ676" s="96" t="n">
        <v>-24.8</v>
      </c>
      <c r="BR676" s="91" t="inlineStr">
        <is>
          <t>Stacked down</t>
        </is>
      </c>
      <c r="BS676" s="91" t="inlineStr">
        <is>
          <t>None</t>
        </is>
      </c>
      <c r="BT676" s="96" t="n">
        <v>21.6</v>
      </c>
      <c r="BU676" s="91" t="inlineStr">
        <is>
          <t>N</t>
        </is>
      </c>
      <c r="BV676" s="99">
        <f>IF(OR(BF676&lt;&gt;"Y",BG676&lt;&gt;"Y"),"",(AND(ISNUMBER(BQ676),BQ676&gt;0))+(BR676="Stacked up")+(AND(ISNUMBER(BH676),BH676&gt;=-Settings!$B$17))+(AND(ISNUMBER(BK676),ISNUMBER(BM676),BK676&gt;0,BM676&gt;0))+(AND(ISNUMBER(AQ676),AQ676&gt;=Settings!$B$18))+(AND(ISNUMBER(BT676),BT676&gt;=Settings!$B$19,BT676&lt;=Settings!$B$20))+(AND(ISNUMBER(AS676),AS676&gt;0))+(AND(ISNUMBER(T676),ISNUMBER(M676),T676&gt;=Settings!$B$21,M676&gt;0))+(AND(ISNUMBER(AD676),ISNUMBER(M676),AD676&gt;=Settings!$B$22,M676&gt;0))+(AY676&gt;=1))</f>
        <v/>
      </c>
      <c r="BW676" s="91">
        <f>IF(OR(AY676=0,BF676&lt;&gt;"Y",BG676&lt;&gt;"Y"),"",1+SUMPRODUCT(($A$6:$A$2604=A676)*($AY$6:$AY$2604&gt;0)*($BF$6:$BF$2604="Y")*($BG$6:$BG$2604="Y")*(($AY$6:$AY$2604&gt;AY676)+($AY$6:$AY$2604=AY676)*($AD$6:$AD$2604&gt;AD676))))</f>
        <v/>
      </c>
    </row>
    <row r="677" ht="23.85" customHeight="1" s="55">
      <c r="A677" s="90" t="n">
        <v>46296</v>
      </c>
      <c r="B677" s="91" t="inlineStr">
        <is>
          <t>PRAJIND</t>
        </is>
      </c>
      <c r="C677" s="91" t="inlineStr">
        <is>
          <t>INE074A01025</t>
        </is>
      </c>
      <c r="D677" s="91" t="inlineStr">
        <is>
          <t>Capital Goods</t>
        </is>
      </c>
      <c r="E677" s="91" t="inlineStr">
        <is>
          <t>Microcap 250</t>
        </is>
      </c>
      <c r="F677" s="93" t="n">
        <v>5574</v>
      </c>
      <c r="G677" s="92" t="inlineStr">
        <is>
          <t>N</t>
        </is>
      </c>
      <c r="H677" s="94" t="n"/>
      <c r="I677" s="91" t="inlineStr">
        <is>
          <t>N</t>
        </is>
      </c>
      <c r="J677" s="92">
        <f>IF(K677="","N","Y")</f>
        <v/>
      </c>
      <c r="K677" s="94">
        <f>_xlfn.TEXTJOIN("; ",TRUE,IF(P677="52-wk low","52-wk low",""),IF(AND(AD677&gt;=Settings!$B$12,M677&lt;0),"Distribution",""),IF(AND(AJ677="Y",M677&lt;0,AK677&lt;-Settings!$B$13),"Long unwinding",""),IF(AND(AJ677="Y",M677&lt;0,AK677&gt;Settings!$B$13),"Short buildup",""))</f>
        <v/>
      </c>
      <c r="L677" s="95" t="n">
        <v>303.25</v>
      </c>
      <c r="M677" s="96" t="n">
        <v>-0.85</v>
      </c>
      <c r="N677" s="93" t="n">
        <v>959</v>
      </c>
      <c r="O677" s="91" t="inlineStr">
        <is>
          <t>None</t>
        </is>
      </c>
      <c r="P677" s="91" t="inlineStr">
        <is>
          <t>None</t>
        </is>
      </c>
      <c r="Q677" s="97" t="n">
        <v>4.01</v>
      </c>
      <c r="R677" s="96" t="n">
        <v>4.02</v>
      </c>
      <c r="S677" s="96" t="n">
        <v>0.97</v>
      </c>
      <c r="T677" s="96" t="n">
        <v>0.48</v>
      </c>
      <c r="U677" s="96" t="n">
        <v>0.44</v>
      </c>
      <c r="V677" s="103" t="n">
        <v>0.44</v>
      </c>
      <c r="W677" s="102" t="n">
        <v>0</v>
      </c>
      <c r="X677" s="93" t="n"/>
      <c r="Y677" s="91" t="inlineStr">
        <is>
          <t>None</t>
        </is>
      </c>
      <c r="Z677" s="99" t="n">
        <v>50.87</v>
      </c>
      <c r="AA677" s="96" t="n">
        <v>1.16</v>
      </c>
      <c r="AB677" s="96" t="n">
        <v>1.19</v>
      </c>
      <c r="AC677" s="96" t="n">
        <v>1.13</v>
      </c>
      <c r="AD677" s="96" t="n">
        <v>0.64</v>
      </c>
      <c r="AE677" s="96" t="n">
        <v>0.5600000000000001</v>
      </c>
      <c r="AF677" s="103" t="n">
        <v>1.12</v>
      </c>
      <c r="AG677" s="91" t="inlineStr">
        <is>
          <t>Normal</t>
        </is>
      </c>
      <c r="AH677" s="100" t="n">
        <v>0</v>
      </c>
      <c r="AI677" s="101" t="n">
        <v>0</v>
      </c>
      <c r="AJ677" s="92" t="inlineStr">
        <is>
          <t>N</t>
        </is>
      </c>
      <c r="AK677" s="96" t="n"/>
      <c r="AL677" s="91" t="inlineStr">
        <is>
          <t>n/a</t>
        </is>
      </c>
      <c r="AM677" s="93" t="n"/>
      <c r="AN677" s="92" t="inlineStr">
        <is>
          <t>None</t>
        </is>
      </c>
      <c r="AO677" s="102" t="n">
        <v>0</v>
      </c>
      <c r="AP677" s="103" t="n">
        <v>0.7</v>
      </c>
      <c r="AQ677" s="102" t="n">
        <v>38</v>
      </c>
      <c r="AR677" s="91" t="inlineStr">
        <is>
          <t>N</t>
        </is>
      </c>
      <c r="AS677" s="104" t="n">
        <v>5.9</v>
      </c>
      <c r="AT677" s="92">
        <f>IF(AND(P677="52-wk high",T677&gt;=Settings!$B$7),"Y","N")</f>
        <v/>
      </c>
      <c r="AU677" s="91">
        <f>IF(AND(AD677&gt;=Settings!$B$8,M677&gt;0),"Y","N")</f>
        <v/>
      </c>
      <c r="AV677" s="91">
        <f>IF(OR(AH677&gt;Settings!$B$9,AI677&gt;Settings!$B$9),"Y","N")</f>
        <v/>
      </c>
      <c r="AW677" s="91">
        <f>IF(AJ677&lt;&gt;"Y","n/a",IF(AND(M677&gt;0,AK677&gt;Settings!$B$10),"Y","N"))</f>
        <v/>
      </c>
      <c r="AX677" s="91">
        <f>IF(AO677&gt;=Settings!$B$11,"Y","N")</f>
        <v/>
      </c>
      <c r="AY677" s="99">
        <f>(AT677="Y")+(AU677="Y")+(AV677="Y")+(AW677="Y")+(AX677="Y")</f>
        <v/>
      </c>
      <c r="AZ677" s="94">
        <f>IF(AY677=0,"None",_xlfn.TEXTJOIN(", ",TRUE(),IF(AT677="Y","Breakout",""),IF(AU677="Y","Accumulation",""),IF(AV677="Y","Institutional buying",""),IF(AW677="Y","Long buildup",""),IF(AX677="Y","Momentum leader","")))</f>
        <v/>
      </c>
      <c r="BA677" s="94">
        <f>IF(BW677="","","Passes "&amp;AY677&amp;" of 5 buy-side scans"&amp;IF(G677="Y","; RED FLAG: filter out using Red flag column",""))</f>
        <v/>
      </c>
      <c r="BB677" s="91" t="inlineStr">
        <is>
          <t>None</t>
        </is>
      </c>
      <c r="BC677" s="92" t="inlineStr">
        <is>
          <t>Y</t>
        </is>
      </c>
      <c r="BD677" s="94" t="inlineStr">
        <is>
          <t>PE &gt; 50</t>
        </is>
      </c>
      <c r="BE677" s="94" t="n"/>
      <c r="BF677" s="92">
        <f>IF(R677*100000&gt;=Settings!$B$5,"Y","N")</f>
        <v/>
      </c>
      <c r="BG677" s="91">
        <f>IF(F677&gt;Settings!$B$6,"Y","N")</f>
        <v/>
      </c>
      <c r="BH677" s="97" t="n">
        <v>-29.09</v>
      </c>
      <c r="BI677" s="96" t="n">
        <v>-4.07</v>
      </c>
      <c r="BJ677" s="96" t="n">
        <v>-10.89</v>
      </c>
      <c r="BK677" s="96" t="n">
        <v>-16.21</v>
      </c>
      <c r="BL677" s="96" t="n">
        <v>-7.04</v>
      </c>
      <c r="BM677" s="96" t="n">
        <v>-9.529999999999999</v>
      </c>
      <c r="BN677" s="97" t="n">
        <v>-4.78</v>
      </c>
      <c r="BO677" s="96" t="n">
        <v>-7.52</v>
      </c>
      <c r="BP677" s="96" t="n">
        <v>-9.32</v>
      </c>
      <c r="BQ677" s="96" t="n">
        <v>-10.51</v>
      </c>
      <c r="BR677" s="91" t="inlineStr">
        <is>
          <t>Stacked down</t>
        </is>
      </c>
      <c r="BS677" s="91" t="inlineStr">
        <is>
          <t>None</t>
        </is>
      </c>
      <c r="BT677" s="96" t="n">
        <v>25.4</v>
      </c>
      <c r="BU677" s="91" t="inlineStr">
        <is>
          <t>N</t>
        </is>
      </c>
      <c r="BV677" s="99">
        <f>IF(OR(BF677&lt;&gt;"Y",BG677&lt;&gt;"Y"),"",(AND(ISNUMBER(BQ677),BQ677&gt;0))+(BR677="Stacked up")+(AND(ISNUMBER(BH677),BH677&gt;=-Settings!$B$17))+(AND(ISNUMBER(BK677),ISNUMBER(BM677),BK677&gt;0,BM677&gt;0))+(AND(ISNUMBER(AQ677),AQ677&gt;=Settings!$B$18))+(AND(ISNUMBER(BT677),BT677&gt;=Settings!$B$19,BT677&lt;=Settings!$B$20))+(AND(ISNUMBER(AS677),AS677&gt;0))+(AND(ISNUMBER(T677),ISNUMBER(M677),T677&gt;=Settings!$B$21,M677&gt;0))+(AND(ISNUMBER(AD677),ISNUMBER(M677),AD677&gt;=Settings!$B$22,M677&gt;0))+(AY677&gt;=1))</f>
        <v/>
      </c>
      <c r="BW677" s="91">
        <f>IF(OR(AY677=0,BF677&lt;&gt;"Y",BG677&lt;&gt;"Y"),"",1+SUMPRODUCT(($A$6:$A$2604=A677)*($AY$6:$AY$2604&gt;0)*($BF$6:$BF$2604="Y")*($BG$6:$BG$2604="Y")*(($AY$6:$AY$2604&gt;AY677)+($AY$6:$AY$2604=AY677)*($AD$6:$AD$2604&gt;AD677))))</f>
        <v/>
      </c>
    </row>
    <row r="678" ht="23.85" customHeight="1" s="55">
      <c r="A678" s="90" t="n">
        <v>46296</v>
      </c>
      <c r="B678" s="91" t="inlineStr">
        <is>
          <t>JUSTDIAL</t>
        </is>
      </c>
      <c r="C678" s="91" t="inlineStr">
        <is>
          <t>INE599M01018</t>
        </is>
      </c>
      <c r="D678" s="91" t="inlineStr">
        <is>
          <t>Consumer Services</t>
        </is>
      </c>
      <c r="E678" s="91" t="inlineStr">
        <is>
          <t>Microcap 250</t>
        </is>
      </c>
      <c r="F678" s="93" t="n">
        <v>5555</v>
      </c>
      <c r="G678" s="92" t="inlineStr">
        <is>
          <t>N</t>
        </is>
      </c>
      <c r="H678" s="94" t="n"/>
      <c r="I678" s="91" t="inlineStr">
        <is>
          <t>N</t>
        </is>
      </c>
      <c r="J678" s="92">
        <f>IF(K678="","N","Y")</f>
        <v/>
      </c>
      <c r="K678" s="94">
        <f>_xlfn.TEXTJOIN("; ",TRUE,IF(P678="52-wk low","52-wk low",""),IF(AND(AD678&gt;=Settings!$B$12,M678&lt;0),"Distribution",""),IF(AND(AJ678="Y",M678&lt;0,AK678&lt;-Settings!$B$13),"Long unwinding",""),IF(AND(AJ678="Y",M678&lt;0,AK678&gt;Settings!$B$13),"Short buildup",""))</f>
        <v/>
      </c>
      <c r="L678" s="95" t="n">
        <v>653.15</v>
      </c>
      <c r="M678" s="96" t="n">
        <v>-1.95</v>
      </c>
      <c r="N678" s="93" t="n">
        <v>1610</v>
      </c>
      <c r="O678" s="91" t="inlineStr">
        <is>
          <t>None</t>
        </is>
      </c>
      <c r="P678" s="91" t="inlineStr">
        <is>
          <t>None</t>
        </is>
      </c>
      <c r="Q678" s="97" t="n">
        <v>1.24</v>
      </c>
      <c r="R678" s="96" t="n">
        <v>1.26</v>
      </c>
      <c r="S678" s="96" t="n">
        <v>0.96</v>
      </c>
      <c r="T678" s="96" t="n">
        <v>0.42</v>
      </c>
      <c r="U678" s="96" t="n">
        <v>0.1</v>
      </c>
      <c r="V678" s="103" t="n">
        <v>0.11</v>
      </c>
      <c r="W678" s="102" t="n">
        <v>0</v>
      </c>
      <c r="X678" s="93" t="n"/>
      <c r="Y678" s="91" t="inlineStr">
        <is>
          <t>None</t>
        </is>
      </c>
      <c r="Z678" s="99" t="n">
        <v>47.06</v>
      </c>
      <c r="AA678" s="96" t="n">
        <v>1.11</v>
      </c>
      <c r="AB678" s="96" t="n">
        <v>1.22</v>
      </c>
      <c r="AC678" s="96" t="n">
        <v>1.09</v>
      </c>
      <c r="AD678" s="96" t="n">
        <v>0.64</v>
      </c>
      <c r="AE678" s="96" t="n">
        <v>0.38</v>
      </c>
      <c r="AF678" s="103" t="n">
        <v>3.3</v>
      </c>
      <c r="AG678" s="91" t="inlineStr">
        <is>
          <t>Quiet accumulation</t>
        </is>
      </c>
      <c r="AH678" s="100" t="n">
        <v>0</v>
      </c>
      <c r="AI678" s="101" t="n">
        <v>0</v>
      </c>
      <c r="AJ678" s="92" t="inlineStr">
        <is>
          <t>N</t>
        </is>
      </c>
      <c r="AK678" s="96" t="n"/>
      <c r="AL678" s="91" t="inlineStr">
        <is>
          <t>n/a</t>
        </is>
      </c>
      <c r="AM678" s="93" t="n"/>
      <c r="AN678" s="92" t="inlineStr">
        <is>
          <t>None</t>
        </is>
      </c>
      <c r="AO678" s="102" t="n">
        <v>0</v>
      </c>
      <c r="AP678" s="103" t="n">
        <v>0.9</v>
      </c>
      <c r="AQ678" s="102" t="n">
        <v>57</v>
      </c>
      <c r="AR678" s="91" t="inlineStr">
        <is>
          <t>N</t>
        </is>
      </c>
      <c r="AS678" s="104" t="n">
        <v>2.34</v>
      </c>
      <c r="AT678" s="92">
        <f>IF(AND(P678="52-wk high",T678&gt;=Settings!$B$7),"Y","N")</f>
        <v/>
      </c>
      <c r="AU678" s="91">
        <f>IF(AND(AD678&gt;=Settings!$B$8,M678&gt;0),"Y","N")</f>
        <v/>
      </c>
      <c r="AV678" s="91">
        <f>IF(OR(AH678&gt;Settings!$B$9,AI678&gt;Settings!$B$9),"Y","N")</f>
        <v/>
      </c>
      <c r="AW678" s="91">
        <f>IF(AJ678&lt;&gt;"Y","n/a",IF(AND(M678&gt;0,AK678&gt;Settings!$B$10),"Y","N"))</f>
        <v/>
      </c>
      <c r="AX678" s="91">
        <f>IF(AO678&gt;=Settings!$B$11,"Y","N")</f>
        <v/>
      </c>
      <c r="AY678" s="99">
        <f>(AT678="Y")+(AU678="Y")+(AV678="Y")+(AW678="Y")+(AX678="Y")</f>
        <v/>
      </c>
      <c r="AZ678" s="94">
        <f>IF(AY678=0,"None",_xlfn.TEXTJOIN(", ",TRUE(),IF(AT678="Y","Breakout",""),IF(AU678="Y","Accumulation",""),IF(AV678="Y","Institutional buying",""),IF(AW678="Y","Long buildup",""),IF(AX678="Y","Momentum leader","")))</f>
        <v/>
      </c>
      <c r="BA678" s="94">
        <f>IF(BW678="","","Passes "&amp;AY678&amp;" of 5 buy-side scans"&amp;IF(G678="Y","; RED FLAG: filter out using Red flag column",""))</f>
        <v/>
      </c>
      <c r="BB678" s="91" t="inlineStr">
        <is>
          <t>None</t>
        </is>
      </c>
      <c r="BC678" s="92" t="inlineStr">
        <is>
          <t>N</t>
        </is>
      </c>
      <c r="BD678" s="94" t="n"/>
      <c r="BE678" s="94" t="n"/>
      <c r="BF678" s="92">
        <f>IF(R678*100000&gt;=Settings!$B$5,"Y","N")</f>
        <v/>
      </c>
      <c r="BG678" s="91">
        <f>IF(F678&gt;Settings!$B$6,"Y","N")</f>
        <v/>
      </c>
      <c r="BH678" s="97" t="n">
        <v>-25.66</v>
      </c>
      <c r="BI678" s="96" t="n">
        <v>-2.86</v>
      </c>
      <c r="BJ678" s="96" t="n">
        <v>-7.44</v>
      </c>
      <c r="BK678" s="96" t="n">
        <v>19.05</v>
      </c>
      <c r="BL678" s="96" t="n">
        <v>26.43</v>
      </c>
      <c r="BM678" s="96" t="n">
        <v>-21.63</v>
      </c>
      <c r="BN678" s="97" t="n">
        <v>-2.86</v>
      </c>
      <c r="BO678" s="96" t="n">
        <v>-2.26</v>
      </c>
      <c r="BP678" s="96" t="n">
        <v>0.5</v>
      </c>
      <c r="BQ678" s="96" t="n">
        <v>-0.18</v>
      </c>
      <c r="BR678" s="91" t="inlineStr">
        <is>
          <t>Mixed</t>
        </is>
      </c>
      <c r="BS678" s="91" t="inlineStr">
        <is>
          <t>None</t>
        </is>
      </c>
      <c r="BT678" s="96" t="n">
        <v>37.2</v>
      </c>
      <c r="BU678" s="91" t="inlineStr">
        <is>
          <t>N</t>
        </is>
      </c>
      <c r="BV678" s="99">
        <f>IF(OR(BF678&lt;&gt;"Y",BG678&lt;&gt;"Y"),"",(AND(ISNUMBER(BQ678),BQ678&gt;0))+(BR678="Stacked up")+(AND(ISNUMBER(BH678),BH678&gt;=-Settings!$B$17))+(AND(ISNUMBER(BK678),ISNUMBER(BM678),BK678&gt;0,BM678&gt;0))+(AND(ISNUMBER(AQ678),AQ678&gt;=Settings!$B$18))+(AND(ISNUMBER(BT678),BT678&gt;=Settings!$B$19,BT678&lt;=Settings!$B$20))+(AND(ISNUMBER(AS678),AS678&gt;0))+(AND(ISNUMBER(T678),ISNUMBER(M678),T678&gt;=Settings!$B$21,M678&gt;0))+(AND(ISNUMBER(AD678),ISNUMBER(M678),AD678&gt;=Settings!$B$22,M678&gt;0))+(AY678&gt;=1))</f>
        <v/>
      </c>
      <c r="BW678" s="91">
        <f>IF(OR(AY678=0,BF678&lt;&gt;"Y",BG678&lt;&gt;"Y"),"",1+SUMPRODUCT(($A$6:$A$2604=A678)*($AY$6:$AY$2604&gt;0)*($BF$6:$BF$2604="Y")*($BG$6:$BG$2604="Y")*(($AY$6:$AY$2604&gt;AY678)+($AY$6:$AY$2604=AY678)*($AD$6:$AD$2604&gt;AD678))))</f>
        <v/>
      </c>
    </row>
    <row r="679" ht="23.85" customHeight="1" s="55">
      <c r="A679" s="90" t="n">
        <v>46296</v>
      </c>
      <c r="B679" s="91" t="inlineStr">
        <is>
          <t>STYLAMIND</t>
        </is>
      </c>
      <c r="C679" s="91" t="inlineStr">
        <is>
          <t>INE239C01020</t>
        </is>
      </c>
      <c r="D679" s="91" t="inlineStr">
        <is>
          <t>Consumer Durables</t>
        </is>
      </c>
      <c r="E679" s="91" t="inlineStr">
        <is>
          <t>Microcap 250</t>
        </is>
      </c>
      <c r="F679" s="93" t="n">
        <v>5457</v>
      </c>
      <c r="G679" s="92" t="inlineStr">
        <is>
          <t>N</t>
        </is>
      </c>
      <c r="H679" s="94" t="n"/>
      <c r="I679" s="91" t="inlineStr">
        <is>
          <t>N</t>
        </is>
      </c>
      <c r="J679" s="92">
        <f>IF(K679="","N","Y")</f>
        <v/>
      </c>
      <c r="K679" s="94">
        <f>_xlfn.TEXTJOIN("; ",TRUE,IF(P679="52-wk low","52-wk low",""),IF(AND(AD679&gt;=Settings!$B$12,M679&lt;0),"Distribution",""),IF(AND(AJ679="Y",M679&lt;0,AK679&lt;-Settings!$B$13),"Long unwinding",""),IF(AND(AJ679="Y",M679&lt;0,AK679&gt;Settings!$B$13),"Short buildup",""))</f>
        <v/>
      </c>
      <c r="L679" s="95" t="n">
        <v>3219.9</v>
      </c>
      <c r="M679" s="96" t="n">
        <v>-2.68</v>
      </c>
      <c r="N679" s="93" t="n">
        <v>1976</v>
      </c>
      <c r="O679" s="91" t="inlineStr">
        <is>
          <t>None</t>
        </is>
      </c>
      <c r="P679" s="91" t="inlineStr">
        <is>
          <t>None</t>
        </is>
      </c>
      <c r="Q679" s="97" t="n">
        <v>0.52</v>
      </c>
      <c r="R679" s="96" t="n">
        <v>0.45</v>
      </c>
      <c r="S679" s="96" t="n">
        <v>1.18</v>
      </c>
      <c r="T679" s="96" t="n">
        <v>0.54</v>
      </c>
      <c r="U679" s="96" t="n">
        <v>0.77</v>
      </c>
      <c r="V679" s="103" t="n">
        <v>0.67</v>
      </c>
      <c r="W679" s="102" t="n">
        <v>2</v>
      </c>
      <c r="X679" s="93" t="n"/>
      <c r="Y679" s="91" t="inlineStr">
        <is>
          <t>None</t>
        </is>
      </c>
      <c r="Z679" s="99" t="n">
        <v>48.18</v>
      </c>
      <c r="AA679" s="96" t="n">
        <v>1.02</v>
      </c>
      <c r="AB679" s="96" t="n">
        <v>1.05</v>
      </c>
      <c r="AC679" s="96" t="n">
        <v>1.25</v>
      </c>
      <c r="AD679" s="96" t="n">
        <v>0.9399999999999999</v>
      </c>
      <c r="AE679" s="96" t="n">
        <v>1.13</v>
      </c>
      <c r="AF679" s="103" t="n">
        <v>1.37</v>
      </c>
      <c r="AG679" s="91" t="inlineStr">
        <is>
          <t>Normal</t>
        </is>
      </c>
      <c r="AH679" s="100" t="n">
        <v>0</v>
      </c>
      <c r="AI679" s="101" t="n">
        <v>0</v>
      </c>
      <c r="AJ679" s="92" t="inlineStr">
        <is>
          <t>N</t>
        </is>
      </c>
      <c r="AK679" s="96" t="n"/>
      <c r="AL679" s="91" t="inlineStr">
        <is>
          <t>n/a</t>
        </is>
      </c>
      <c r="AM679" s="93" t="n"/>
      <c r="AN679" s="92" t="inlineStr">
        <is>
          <t>None</t>
        </is>
      </c>
      <c r="AO679" s="102" t="n">
        <v>0</v>
      </c>
      <c r="AP679" s="103" t="n">
        <v>2.76</v>
      </c>
      <c r="AQ679" s="102" t="n">
        <v>96</v>
      </c>
      <c r="AR679" s="91" t="inlineStr">
        <is>
          <t>N</t>
        </is>
      </c>
      <c r="AS679" s="104" t="n">
        <v>0.75</v>
      </c>
      <c r="AT679" s="92">
        <f>IF(AND(P679="52-wk high",T679&gt;=Settings!$B$7),"Y","N")</f>
        <v/>
      </c>
      <c r="AU679" s="91">
        <f>IF(AND(AD679&gt;=Settings!$B$8,M679&gt;0),"Y","N")</f>
        <v/>
      </c>
      <c r="AV679" s="91">
        <f>IF(OR(AH679&gt;Settings!$B$9,AI679&gt;Settings!$B$9),"Y","N")</f>
        <v/>
      </c>
      <c r="AW679" s="91">
        <f>IF(AJ679&lt;&gt;"Y","n/a",IF(AND(M679&gt;0,AK679&gt;Settings!$B$10),"Y","N"))</f>
        <v/>
      </c>
      <c r="AX679" s="91">
        <f>IF(AO679&gt;=Settings!$B$11,"Y","N")</f>
        <v/>
      </c>
      <c r="AY679" s="99">
        <f>(AT679="Y")+(AU679="Y")+(AV679="Y")+(AW679="Y")+(AX679="Y")</f>
        <v/>
      </c>
      <c r="AZ679" s="94">
        <f>IF(AY679=0,"None",_xlfn.TEXTJOIN(", ",TRUE(),IF(AT679="Y","Breakout",""),IF(AU679="Y","Accumulation",""),IF(AV679="Y","Institutional buying",""),IF(AW679="Y","Long buildup",""),IF(AX679="Y","Momentum leader","")))</f>
        <v/>
      </c>
      <c r="BA679" s="94">
        <f>IF(BW679="","","Passes "&amp;AY679&amp;" of 5 buy-side scans"&amp;IF(G679="Y","; RED FLAG: filter out using Red flag column",""))</f>
        <v/>
      </c>
      <c r="BB679" s="91" t="inlineStr">
        <is>
          <t>None</t>
        </is>
      </c>
      <c r="BC679" s="92" t="inlineStr">
        <is>
          <t>N</t>
        </is>
      </c>
      <c r="BD679" s="94" t="n"/>
      <c r="BE679" s="94" t="n"/>
      <c r="BF679" s="92">
        <f>IF(R679*100000&gt;=Settings!$B$5,"Y","N")</f>
        <v/>
      </c>
      <c r="BG679" s="91">
        <f>IF(F679&gt;Settings!$B$6,"Y","N")</f>
        <v/>
      </c>
      <c r="BH679" s="97" t="n">
        <v>-22.41</v>
      </c>
      <c r="BI679" s="96" t="n">
        <v>-2.99</v>
      </c>
      <c r="BJ679" s="96" t="n">
        <v>-3.72</v>
      </c>
      <c r="BK679" s="96" t="n">
        <v>0.33</v>
      </c>
      <c r="BL679" s="96" t="n">
        <v>48.03</v>
      </c>
      <c r="BM679" s="96" t="n">
        <v>93.13</v>
      </c>
      <c r="BN679" s="97" t="n">
        <v>-3.13</v>
      </c>
      <c r="BO679" s="96" t="n">
        <v>-3.49</v>
      </c>
      <c r="BP679" s="96" t="n">
        <v>1.27</v>
      </c>
      <c r="BQ679" s="96" t="n">
        <v>12.8</v>
      </c>
      <c r="BR679" s="91" t="inlineStr">
        <is>
          <t>Mixed</t>
        </is>
      </c>
      <c r="BS679" s="91" t="inlineStr">
        <is>
          <t>None</t>
        </is>
      </c>
      <c r="BT679" s="96" t="n">
        <v>40.4</v>
      </c>
      <c r="BU679" s="91" t="inlineStr">
        <is>
          <t>N</t>
        </is>
      </c>
      <c r="BV679" s="99">
        <f>IF(OR(BF679&lt;&gt;"Y",BG679&lt;&gt;"Y"),"",(AND(ISNUMBER(BQ679),BQ679&gt;0))+(BR679="Stacked up")+(AND(ISNUMBER(BH679),BH679&gt;=-Settings!$B$17))+(AND(ISNUMBER(BK679),ISNUMBER(BM679),BK679&gt;0,BM679&gt;0))+(AND(ISNUMBER(AQ679),AQ679&gt;=Settings!$B$18))+(AND(ISNUMBER(BT679),BT679&gt;=Settings!$B$19,BT679&lt;=Settings!$B$20))+(AND(ISNUMBER(AS679),AS679&gt;0))+(AND(ISNUMBER(T679),ISNUMBER(M679),T679&gt;=Settings!$B$21,M679&gt;0))+(AND(ISNUMBER(AD679),ISNUMBER(M679),AD679&gt;=Settings!$B$22,M679&gt;0))+(AY679&gt;=1))</f>
        <v/>
      </c>
      <c r="BW679" s="91">
        <f>IF(OR(AY679=0,BF679&lt;&gt;"Y",BG679&lt;&gt;"Y"),"",1+SUMPRODUCT(($A$6:$A$2604=A679)*($AY$6:$AY$2604&gt;0)*($BF$6:$BF$2604="Y")*($BG$6:$BG$2604="Y")*(($AY$6:$AY$2604&gt;AY679)+($AY$6:$AY$2604=AY679)*($AD$6:$AD$2604&gt;AD679))))</f>
        <v/>
      </c>
    </row>
    <row r="680" ht="23.85" customHeight="1" s="55">
      <c r="A680" s="90" t="n">
        <v>46296</v>
      </c>
      <c r="B680" s="91" t="inlineStr">
        <is>
          <t>ABFRL</t>
        </is>
      </c>
      <c r="C680" s="91" t="inlineStr">
        <is>
          <t>INE647O01011</t>
        </is>
      </c>
      <c r="D680" s="91" t="inlineStr">
        <is>
          <t>Consumer Services</t>
        </is>
      </c>
      <c r="E680" s="91" t="inlineStr">
        <is>
          <t>Microcap 250</t>
        </is>
      </c>
      <c r="F680" s="93" t="n">
        <v>5435</v>
      </c>
      <c r="G680" s="92" t="inlineStr">
        <is>
          <t>Y</t>
        </is>
      </c>
      <c r="H680" s="94" t="inlineStr">
        <is>
          <t>Loss making</t>
        </is>
      </c>
      <c r="I680" s="91" t="inlineStr">
        <is>
          <t>N</t>
        </is>
      </c>
      <c r="J680" s="92">
        <f>IF(K680="","N","Y")</f>
        <v/>
      </c>
      <c r="K680" s="94">
        <f>_xlfn.TEXTJOIN("; ",TRUE,IF(P680="52-wk low","52-wk low",""),IF(AND(AD680&gt;=Settings!$B$12,M680&lt;0),"Distribution",""),IF(AND(AJ680="Y",M680&lt;0,AK680&lt;-Settings!$B$13),"Long unwinding",""),IF(AND(AJ680="Y",M680&lt;0,AK680&gt;Settings!$B$13),"Short buildup",""))</f>
        <v/>
      </c>
      <c r="L680" s="95" t="n">
        <v>44.53</v>
      </c>
      <c r="M680" s="96" t="n">
        <v>-3.86</v>
      </c>
      <c r="N680" s="93" t="n">
        <v>2316</v>
      </c>
      <c r="O680" s="91" t="inlineStr">
        <is>
          <t>None</t>
        </is>
      </c>
      <c r="P680" s="91" t="inlineStr">
        <is>
          <t>52-wk low</t>
        </is>
      </c>
      <c r="Q680" s="97" t="n">
        <v>55.12</v>
      </c>
      <c r="R680" s="96" t="n">
        <v>49.7</v>
      </c>
      <c r="S680" s="96" t="n">
        <v>1.12</v>
      </c>
      <c r="T680" s="96" t="n">
        <v>0.96</v>
      </c>
      <c r="U680" s="96" t="n">
        <v>1.03</v>
      </c>
      <c r="V680" s="103" t="n">
        <v>0.92</v>
      </c>
      <c r="W680" s="102" t="n">
        <v>5</v>
      </c>
      <c r="X680" s="93" t="n"/>
      <c r="Y680" s="91" t="inlineStr">
        <is>
          <t>None</t>
        </is>
      </c>
      <c r="Z680" s="99" t="n">
        <v>44.26</v>
      </c>
      <c r="AA680" s="96" t="n">
        <v>0.92</v>
      </c>
      <c r="AB680" s="96" t="n">
        <v>0.89</v>
      </c>
      <c r="AC680" s="96" t="n">
        <v>1.04</v>
      </c>
      <c r="AD680" s="96" t="n">
        <v>0.91</v>
      </c>
      <c r="AE680" s="96" t="n">
        <v>0.97</v>
      </c>
      <c r="AF680" s="103" t="n">
        <v>1.02</v>
      </c>
      <c r="AG680" s="91" t="inlineStr">
        <is>
          <t>Normal</t>
        </is>
      </c>
      <c r="AH680" s="100" t="n">
        <v>0</v>
      </c>
      <c r="AI680" s="101" t="n">
        <v>0</v>
      </c>
      <c r="AJ680" s="92" t="inlineStr">
        <is>
          <t>N</t>
        </is>
      </c>
      <c r="AK680" s="96" t="n"/>
      <c r="AL680" s="91" t="inlineStr">
        <is>
          <t>n/a</t>
        </is>
      </c>
      <c r="AM680" s="93" t="n"/>
      <c r="AN680" s="92" t="inlineStr">
        <is>
          <t>None</t>
        </is>
      </c>
      <c r="AO680" s="102" t="n">
        <v>0</v>
      </c>
      <c r="AP680" s="103" t="n">
        <v>0.46</v>
      </c>
      <c r="AQ680" s="102" t="n">
        <v>2</v>
      </c>
      <c r="AR680" s="91" t="inlineStr">
        <is>
          <t>N</t>
        </is>
      </c>
      <c r="AS680" s="104" t="n">
        <v>2.34</v>
      </c>
      <c r="AT680" s="92">
        <f>IF(AND(P680="52-wk high",T680&gt;=Settings!$B$7),"Y","N")</f>
        <v/>
      </c>
      <c r="AU680" s="91">
        <f>IF(AND(AD680&gt;=Settings!$B$8,M680&gt;0),"Y","N")</f>
        <v/>
      </c>
      <c r="AV680" s="91">
        <f>IF(OR(AH680&gt;Settings!$B$9,AI680&gt;Settings!$B$9),"Y","N")</f>
        <v/>
      </c>
      <c r="AW680" s="91">
        <f>IF(AJ680&lt;&gt;"Y","n/a",IF(AND(M680&gt;0,AK680&gt;Settings!$B$10),"Y","N"))</f>
        <v/>
      </c>
      <c r="AX680" s="91">
        <f>IF(AO680&gt;=Settings!$B$11,"Y","N")</f>
        <v/>
      </c>
      <c r="AY680" s="99">
        <f>(AT680="Y")+(AU680="Y")+(AV680="Y")+(AW680="Y")+(AX680="Y")</f>
        <v/>
      </c>
      <c r="AZ680" s="94">
        <f>IF(AY680=0,"None",_xlfn.TEXTJOIN(", ",TRUE(),IF(AT680="Y","Breakout",""),IF(AU680="Y","Accumulation",""),IF(AV680="Y","Institutional buying",""),IF(AW680="Y","Long buildup",""),IF(AX680="Y","Momentum leader","")))</f>
        <v/>
      </c>
      <c r="BA680" s="94">
        <f>IF(BW680="","","Passes "&amp;AY680&amp;" of 5 buy-side scans"&amp;IF(G680="Y","; RED FLAG: filter out using Red flag column",""))</f>
        <v/>
      </c>
      <c r="BB680" s="91" t="inlineStr">
        <is>
          <t>None</t>
        </is>
      </c>
      <c r="BC680" s="92" t="inlineStr">
        <is>
          <t>Y</t>
        </is>
      </c>
      <c r="BD680" s="94" t="inlineStr">
        <is>
          <t>EPS zero</t>
        </is>
      </c>
      <c r="BE680" s="94" t="n"/>
      <c r="BF680" s="92">
        <f>IF(R680*100000&gt;=Settings!$B$5,"Y","N")</f>
        <v/>
      </c>
      <c r="BG680" s="91">
        <f>IF(F680&gt;Settings!$B$6,"Y","N")</f>
        <v/>
      </c>
      <c r="BH680" s="97" t="n">
        <v>-49.96</v>
      </c>
      <c r="BI680" s="96" t="n">
        <v>-7.34</v>
      </c>
      <c r="BJ680" s="96" t="n">
        <v>-12.86</v>
      </c>
      <c r="BK680" s="96" t="n">
        <v>-24.1</v>
      </c>
      <c r="BL680" s="96" t="n">
        <v>-23.29</v>
      </c>
      <c r="BM680" s="96" t="n">
        <v>-48.45</v>
      </c>
      <c r="BN680" s="97" t="n">
        <v>-9.630000000000001</v>
      </c>
      <c r="BO680" s="96" t="n">
        <v>-15.6</v>
      </c>
      <c r="BP680" s="96" t="n">
        <v>-21.18</v>
      </c>
      <c r="BQ680" s="96" t="n">
        <v>-28.83</v>
      </c>
      <c r="BR680" s="91" t="inlineStr">
        <is>
          <t>Stacked down</t>
        </is>
      </c>
      <c r="BS680" s="91" t="inlineStr">
        <is>
          <t>None</t>
        </is>
      </c>
      <c r="BT680" s="96" t="n">
        <v>20</v>
      </c>
      <c r="BU680" s="91" t="inlineStr">
        <is>
          <t>N</t>
        </is>
      </c>
      <c r="BV680" s="99">
        <f>IF(OR(BF680&lt;&gt;"Y",BG680&lt;&gt;"Y"),"",(AND(ISNUMBER(BQ680),BQ680&gt;0))+(BR680="Stacked up")+(AND(ISNUMBER(BH680),BH680&gt;=-Settings!$B$17))+(AND(ISNUMBER(BK680),ISNUMBER(BM680),BK680&gt;0,BM680&gt;0))+(AND(ISNUMBER(AQ680),AQ680&gt;=Settings!$B$18))+(AND(ISNUMBER(BT680),BT680&gt;=Settings!$B$19,BT680&lt;=Settings!$B$20))+(AND(ISNUMBER(AS680),AS680&gt;0))+(AND(ISNUMBER(T680),ISNUMBER(M680),T680&gt;=Settings!$B$21,M680&gt;0))+(AND(ISNUMBER(AD680),ISNUMBER(M680),AD680&gt;=Settings!$B$22,M680&gt;0))+(AY680&gt;=1))</f>
        <v/>
      </c>
      <c r="BW680" s="91">
        <f>IF(OR(AY680=0,BF680&lt;&gt;"Y",BG680&lt;&gt;"Y"),"",1+SUMPRODUCT(($A$6:$A$2604=A680)*($AY$6:$AY$2604&gt;0)*($BF$6:$BF$2604="Y")*($BG$6:$BG$2604="Y")*(($AY$6:$AY$2604&gt;AY680)+($AY$6:$AY$2604=AY680)*($AD$6:$AD$2604&gt;AD680))))</f>
        <v/>
      </c>
    </row>
    <row r="681" ht="23.85" customHeight="1" s="55">
      <c r="A681" s="90" t="n">
        <v>46296</v>
      </c>
      <c r="B681" s="91" t="inlineStr">
        <is>
          <t>CCAVENUE</t>
        </is>
      </c>
      <c r="C681" s="91" t="inlineStr">
        <is>
          <t>INE483S01020</t>
        </is>
      </c>
      <c r="D681" s="91" t="inlineStr">
        <is>
          <t>Financial Services</t>
        </is>
      </c>
      <c r="E681" s="91" t="inlineStr">
        <is>
          <t>Microcap 250</t>
        </is>
      </c>
      <c r="F681" s="93" t="n">
        <v>5330</v>
      </c>
      <c r="G681" s="92" t="inlineStr">
        <is>
          <t>N</t>
        </is>
      </c>
      <c r="H681" s="94" t="n"/>
      <c r="I681" s="91" t="inlineStr">
        <is>
          <t>N</t>
        </is>
      </c>
      <c r="J681" s="92">
        <f>IF(K681="","N","Y")</f>
        <v/>
      </c>
      <c r="K681" s="94">
        <f>_xlfn.TEXTJOIN("; ",TRUE,IF(P681="52-wk low","52-wk low",""),IF(AND(AD681&gt;=Settings!$B$12,M681&lt;0),"Distribution",""),IF(AND(AJ681="Y",M681&lt;0,AK681&lt;-Settings!$B$13),"Long unwinding",""),IF(AND(AJ681="Y",M681&lt;0,AK681&gt;Settings!$B$13),"Short buildup",""))</f>
        <v/>
      </c>
      <c r="L681" s="95" t="n">
        <v>15.28</v>
      </c>
      <c r="M681" s="96" t="n">
        <v>1.06</v>
      </c>
      <c r="N681" s="93" t="n">
        <v>324</v>
      </c>
      <c r="O681" s="91" t="inlineStr">
        <is>
          <t>None</t>
        </is>
      </c>
      <c r="P681" s="91" t="inlineStr">
        <is>
          <t>None</t>
        </is>
      </c>
      <c r="Q681" s="97" t="n">
        <v>132.87</v>
      </c>
      <c r="R681" s="96" t="n">
        <v>156.63</v>
      </c>
      <c r="S681" s="96" t="n">
        <v>0.85</v>
      </c>
      <c r="T681" s="96" t="n">
        <v>0.92</v>
      </c>
      <c r="U681" s="96" t="n">
        <v>0.82</v>
      </c>
      <c r="V681" s="103" t="n">
        <v>0.97</v>
      </c>
      <c r="W681" s="102" t="n">
        <v>5</v>
      </c>
      <c r="X681" s="93" t="n"/>
      <c r="Y681" s="91" t="inlineStr">
        <is>
          <t>None</t>
        </is>
      </c>
      <c r="Z681" s="99" t="n">
        <v>39.97</v>
      </c>
      <c r="AA681" s="96" t="n">
        <v>1</v>
      </c>
      <c r="AB681" s="96" t="n">
        <v>0.86</v>
      </c>
      <c r="AC681" s="96" t="n">
        <v>0.95</v>
      </c>
      <c r="AD681" s="96" t="n">
        <v>0.85</v>
      </c>
      <c r="AE681" s="96" t="n">
        <v>0.8</v>
      </c>
      <c r="AF681" s="103" t="n">
        <v>0.87</v>
      </c>
      <c r="AG681" s="91" t="inlineStr">
        <is>
          <t>Normal</t>
        </is>
      </c>
      <c r="AH681" s="100" t="n">
        <v>0</v>
      </c>
      <c r="AI681" s="101" t="n">
        <v>0</v>
      </c>
      <c r="AJ681" s="92" t="inlineStr">
        <is>
          <t>N</t>
        </is>
      </c>
      <c r="AK681" s="96" t="n"/>
      <c r="AL681" s="91" t="inlineStr">
        <is>
          <t>n/a</t>
        </is>
      </c>
      <c r="AM681" s="93" t="n"/>
      <c r="AN681" s="92" t="inlineStr">
        <is>
          <t>None</t>
        </is>
      </c>
      <c r="AO681" s="102" t="n">
        <v>0</v>
      </c>
      <c r="AP681" s="103" t="n">
        <v>0.82</v>
      </c>
      <c r="AQ681" s="102" t="n">
        <v>51</v>
      </c>
      <c r="AR681" s="91" t="inlineStr">
        <is>
          <t>N</t>
        </is>
      </c>
      <c r="AS681" s="104" t="n">
        <v>0.6</v>
      </c>
      <c r="AT681" s="92">
        <f>IF(AND(P681="52-wk high",T681&gt;=Settings!$B$7),"Y","N")</f>
        <v/>
      </c>
      <c r="AU681" s="91">
        <f>IF(AND(AD681&gt;=Settings!$B$8,M681&gt;0),"Y","N")</f>
        <v/>
      </c>
      <c r="AV681" s="91">
        <f>IF(OR(AH681&gt;Settings!$B$9,AI681&gt;Settings!$B$9),"Y","N")</f>
        <v/>
      </c>
      <c r="AW681" s="91">
        <f>IF(AJ681&lt;&gt;"Y","n/a",IF(AND(M681&gt;0,AK681&gt;Settings!$B$10),"Y","N"))</f>
        <v/>
      </c>
      <c r="AX681" s="91">
        <f>IF(AO681&gt;=Settings!$B$11,"Y","N")</f>
        <v/>
      </c>
      <c r="AY681" s="99">
        <f>(AT681="Y")+(AU681="Y")+(AV681="Y")+(AW681="Y")+(AX681="Y")</f>
        <v/>
      </c>
      <c r="AZ681" s="94">
        <f>IF(AY681=0,"None",_xlfn.TEXTJOIN(", ",TRUE(),IF(AT681="Y","Breakout",""),IF(AU681="Y","Accumulation",""),IF(AV681="Y","Institutional buying",""),IF(AW681="Y","Long buildup",""),IF(AX681="Y","Momentum leader","")))</f>
        <v/>
      </c>
      <c r="BA681" s="94">
        <f>IF(BW681="","","Passes "&amp;AY681&amp;" of 5 buy-side scans"&amp;IF(G681="Y","; RED FLAG: filter out using Red flag column",""))</f>
        <v/>
      </c>
      <c r="BB681" s="91" t="inlineStr">
        <is>
          <t>None</t>
        </is>
      </c>
      <c r="BC681" s="92" t="inlineStr">
        <is>
          <t>N</t>
        </is>
      </c>
      <c r="BD681" s="94" t="n"/>
      <c r="BE681" s="94" t="n"/>
      <c r="BF681" s="92">
        <f>IF(R681*100000&gt;=Settings!$B$5,"Y","N")</f>
        <v/>
      </c>
      <c r="BG681" s="91">
        <f>IF(F681&gt;Settings!$B$6,"Y","N")</f>
        <v/>
      </c>
      <c r="BH681" s="97" t="n">
        <v>-25.46</v>
      </c>
      <c r="BI681" s="96" t="n">
        <v>-4.44</v>
      </c>
      <c r="BJ681" s="96" t="n">
        <v>-0.2</v>
      </c>
      <c r="BK681" s="96" t="n">
        <v>-11.73</v>
      </c>
      <c r="BL681" s="96" t="n">
        <v>6.48</v>
      </c>
      <c r="BM681" s="96" t="n">
        <v>-7.11</v>
      </c>
      <c r="BN681" s="97" t="n">
        <v>-2.32</v>
      </c>
      <c r="BO681" s="96" t="n">
        <v>-2.88</v>
      </c>
      <c r="BP681" s="96" t="n">
        <v>-2.78</v>
      </c>
      <c r="BQ681" s="96" t="n">
        <v>-3.65</v>
      </c>
      <c r="BR681" s="91" t="inlineStr">
        <is>
          <t>Mixed</t>
        </is>
      </c>
      <c r="BS681" s="91" t="inlineStr">
        <is>
          <t>None</t>
        </is>
      </c>
      <c r="BT681" s="96" t="n">
        <v>41</v>
      </c>
      <c r="BU681" s="91" t="inlineStr">
        <is>
          <t>N</t>
        </is>
      </c>
      <c r="BV681" s="99">
        <f>IF(OR(BF681&lt;&gt;"Y",BG681&lt;&gt;"Y"),"",(AND(ISNUMBER(BQ681),BQ681&gt;0))+(BR681="Stacked up")+(AND(ISNUMBER(BH681),BH681&gt;=-Settings!$B$17))+(AND(ISNUMBER(BK681),ISNUMBER(BM681),BK681&gt;0,BM681&gt;0))+(AND(ISNUMBER(AQ681),AQ681&gt;=Settings!$B$18))+(AND(ISNUMBER(BT681),BT681&gt;=Settings!$B$19,BT681&lt;=Settings!$B$20))+(AND(ISNUMBER(AS681),AS681&gt;0))+(AND(ISNUMBER(T681),ISNUMBER(M681),T681&gt;=Settings!$B$21,M681&gt;0))+(AND(ISNUMBER(AD681),ISNUMBER(M681),AD681&gt;=Settings!$B$22,M681&gt;0))+(AY681&gt;=1))</f>
        <v/>
      </c>
      <c r="BW681" s="91">
        <f>IF(OR(AY681=0,BF681&lt;&gt;"Y",BG681&lt;&gt;"Y"),"",1+SUMPRODUCT(($A$6:$A$2604=A681)*($AY$6:$AY$2604&gt;0)*($BF$6:$BF$2604="Y")*($BG$6:$BG$2604="Y")*(($AY$6:$AY$2604&gt;AY681)+($AY$6:$AY$2604=AY681)*($AD$6:$AD$2604&gt;AD681))))</f>
        <v/>
      </c>
    </row>
    <row r="682" ht="23.85" customHeight="1" s="55">
      <c r="A682" s="90" t="n">
        <v>46296</v>
      </c>
      <c r="B682" s="91" t="inlineStr">
        <is>
          <t>HCC</t>
        </is>
      </c>
      <c r="C682" s="91" t="inlineStr">
        <is>
          <t>INE549A01026</t>
        </is>
      </c>
      <c r="D682" s="91" t="inlineStr">
        <is>
          <t>Construction</t>
        </is>
      </c>
      <c r="E682" s="91" t="inlineStr">
        <is>
          <t>Microcap 250</t>
        </is>
      </c>
      <c r="F682" s="93" t="n">
        <v>5299</v>
      </c>
      <c r="G682" s="92" t="inlineStr">
        <is>
          <t>N</t>
        </is>
      </c>
      <c r="H682" s="94" t="n"/>
      <c r="I682" s="91" t="inlineStr">
        <is>
          <t>N</t>
        </is>
      </c>
      <c r="J682" s="92">
        <f>IF(K682="","N","Y")</f>
        <v/>
      </c>
      <c r="K682" s="94">
        <f>_xlfn.TEXTJOIN("; ",TRUE,IF(P682="52-wk low","52-wk low",""),IF(AND(AD682&gt;=Settings!$B$12,M682&lt;0),"Distribution",""),IF(AND(AJ682="Y",M682&lt;0,AK682&lt;-Settings!$B$13),"Long unwinding",""),IF(AND(AJ682="Y",M682&lt;0,AK682&gt;Settings!$B$13),"Short buildup",""))</f>
        <v/>
      </c>
      <c r="L682" s="95" t="n">
        <v>20.23</v>
      </c>
      <c r="M682" s="96" t="n">
        <v>-0.88</v>
      </c>
      <c r="N682" s="93" t="n">
        <v>977</v>
      </c>
      <c r="O682" s="91" t="inlineStr">
        <is>
          <t>None</t>
        </is>
      </c>
      <c r="P682" s="91" t="inlineStr">
        <is>
          <t>None</t>
        </is>
      </c>
      <c r="Q682" s="97" t="n">
        <v>166</v>
      </c>
      <c r="R682" s="96" t="n">
        <v>186.35</v>
      </c>
      <c r="S682" s="96" t="n">
        <v>0.85</v>
      </c>
      <c r="T682" s="96" t="n">
        <v>0.61</v>
      </c>
      <c r="U682" s="96" t="n">
        <v>0.49</v>
      </c>
      <c r="V682" s="103" t="n">
        <v>0.55</v>
      </c>
      <c r="W682" s="102" t="n">
        <v>0</v>
      </c>
      <c r="X682" s="93" t="n"/>
      <c r="Y682" s="91" t="inlineStr">
        <is>
          <t>None</t>
        </is>
      </c>
      <c r="Z682" s="99" t="n">
        <v>38.49</v>
      </c>
      <c r="AA682" s="96" t="n">
        <v>1.03</v>
      </c>
      <c r="AB682" s="96" t="n">
        <v>0.97</v>
      </c>
      <c r="AC682" s="96" t="n">
        <v>0.91</v>
      </c>
      <c r="AD682" s="96" t="n">
        <v>0.63</v>
      </c>
      <c r="AE682" s="96" t="n">
        <v>0.53</v>
      </c>
      <c r="AF682" s="103" t="n">
        <v>1.04</v>
      </c>
      <c r="AG682" s="91" t="inlineStr">
        <is>
          <t>Normal</t>
        </is>
      </c>
      <c r="AH682" s="100" t="n">
        <v>0</v>
      </c>
      <c r="AI682" s="101" t="n">
        <v>0</v>
      </c>
      <c r="AJ682" s="92" t="inlineStr">
        <is>
          <t>N</t>
        </is>
      </c>
      <c r="AK682" s="96" t="n"/>
      <c r="AL682" s="91" t="inlineStr">
        <is>
          <t>n/a</t>
        </is>
      </c>
      <c r="AM682" s="93" t="n"/>
      <c r="AN682" s="92" t="inlineStr">
        <is>
          <t>None</t>
        </is>
      </c>
      <c r="AO682" s="102" t="n">
        <v>0</v>
      </c>
      <c r="AP682" s="103" t="n">
        <v>0.9</v>
      </c>
      <c r="AQ682" s="102" t="n">
        <v>56</v>
      </c>
      <c r="AR682" s="91" t="inlineStr">
        <is>
          <t>N</t>
        </is>
      </c>
      <c r="AS682" s="104" t="n">
        <v>0.78</v>
      </c>
      <c r="AT682" s="92">
        <f>IF(AND(P682="52-wk high",T682&gt;=Settings!$B$7),"Y","N")</f>
        <v/>
      </c>
      <c r="AU682" s="91">
        <f>IF(AND(AD682&gt;=Settings!$B$8,M682&gt;0),"Y","N")</f>
        <v/>
      </c>
      <c r="AV682" s="91">
        <f>IF(OR(AH682&gt;Settings!$B$9,AI682&gt;Settings!$B$9),"Y","N")</f>
        <v/>
      </c>
      <c r="AW682" s="91">
        <f>IF(AJ682&lt;&gt;"Y","n/a",IF(AND(M682&gt;0,AK682&gt;Settings!$B$10),"Y","N"))</f>
        <v/>
      </c>
      <c r="AX682" s="91">
        <f>IF(AO682&gt;=Settings!$B$11,"Y","N")</f>
        <v/>
      </c>
      <c r="AY682" s="99">
        <f>(AT682="Y")+(AU682="Y")+(AV682="Y")+(AW682="Y")+(AX682="Y")</f>
        <v/>
      </c>
      <c r="AZ682" s="94">
        <f>IF(AY682=0,"None",_xlfn.TEXTJOIN(", ",TRUE(),IF(AT682="Y","Breakout",""),IF(AU682="Y","Accumulation",""),IF(AV682="Y","Institutional buying",""),IF(AW682="Y","Long buildup",""),IF(AX682="Y","Momentum leader","")))</f>
        <v/>
      </c>
      <c r="BA682" s="94">
        <f>IF(BW682="","","Passes "&amp;AY682&amp;" of 5 buy-side scans"&amp;IF(G682="Y","; RED FLAG: filter out using Red flag column",""))</f>
        <v/>
      </c>
      <c r="BB682" s="91" t="inlineStr">
        <is>
          <t>None</t>
        </is>
      </c>
      <c r="BC682" s="92" t="inlineStr">
        <is>
          <t>N</t>
        </is>
      </c>
      <c r="BD682" s="94" t="n"/>
      <c r="BE682" s="94" t="n"/>
      <c r="BF682" s="92">
        <f>IF(R682*100000&gt;=Settings!$B$5,"Y","N")</f>
        <v/>
      </c>
      <c r="BG682" s="91">
        <f>IF(F682&gt;Settings!$B$6,"Y","N")</f>
        <v/>
      </c>
      <c r="BH682" s="97" t="n">
        <v>-29.02</v>
      </c>
      <c r="BI682" s="96" t="n">
        <v>-6.43</v>
      </c>
      <c r="BJ682" s="96" t="n">
        <v>-13.4</v>
      </c>
      <c r="BK682" s="96" t="n">
        <v>-21.28</v>
      </c>
      <c r="BL682" s="96" t="n">
        <v>33.71</v>
      </c>
      <c r="BM682" s="96" t="n">
        <v>-26.38</v>
      </c>
      <c r="BN682" s="97" t="n">
        <v>-6.16</v>
      </c>
      <c r="BO682" s="96" t="n">
        <v>-7.97</v>
      </c>
      <c r="BP682" s="96" t="n">
        <v>-8.01</v>
      </c>
      <c r="BQ682" s="96" t="n">
        <v>-9.25</v>
      </c>
      <c r="BR682" s="91" t="inlineStr">
        <is>
          <t>Stacked down</t>
        </is>
      </c>
      <c r="BS682" s="91" t="inlineStr">
        <is>
          <t>None</t>
        </is>
      </c>
      <c r="BT682" s="96" t="n">
        <v>30</v>
      </c>
      <c r="BU682" s="91" t="inlineStr">
        <is>
          <t>N</t>
        </is>
      </c>
      <c r="BV682" s="99">
        <f>IF(OR(BF682&lt;&gt;"Y",BG682&lt;&gt;"Y"),"",(AND(ISNUMBER(BQ682),BQ682&gt;0))+(BR682="Stacked up")+(AND(ISNUMBER(BH682),BH682&gt;=-Settings!$B$17))+(AND(ISNUMBER(BK682),ISNUMBER(BM682),BK682&gt;0,BM682&gt;0))+(AND(ISNUMBER(AQ682),AQ682&gt;=Settings!$B$18))+(AND(ISNUMBER(BT682),BT682&gt;=Settings!$B$19,BT682&lt;=Settings!$B$20))+(AND(ISNUMBER(AS682),AS682&gt;0))+(AND(ISNUMBER(T682),ISNUMBER(M682),T682&gt;=Settings!$B$21,M682&gt;0))+(AND(ISNUMBER(AD682),ISNUMBER(M682),AD682&gt;=Settings!$B$22,M682&gt;0))+(AY682&gt;=1))</f>
        <v/>
      </c>
      <c r="BW682" s="91">
        <f>IF(OR(AY682=0,BF682&lt;&gt;"Y",BG682&lt;&gt;"Y"),"",1+SUMPRODUCT(($A$6:$A$2604=A682)*($AY$6:$AY$2604&gt;0)*($BF$6:$BF$2604="Y")*($BG$6:$BG$2604="Y")*(($AY$6:$AY$2604&gt;AY682)+($AY$6:$AY$2604=AY682)*($AD$6:$AD$2604&gt;AD682))))</f>
        <v/>
      </c>
    </row>
    <row r="683" ht="23.85" customHeight="1" s="55">
      <c r="A683" s="90" t="n">
        <v>46296</v>
      </c>
      <c r="B683" s="91" t="inlineStr">
        <is>
          <t>CSBBANK</t>
        </is>
      </c>
      <c r="C683" s="91" t="inlineStr">
        <is>
          <t>INE679A01013</t>
        </is>
      </c>
      <c r="D683" s="91" t="inlineStr">
        <is>
          <t>Financial Services</t>
        </is>
      </c>
      <c r="E683" s="91" t="inlineStr">
        <is>
          <t>Microcap 250</t>
        </is>
      </c>
      <c r="F683" s="93" t="n">
        <v>5287</v>
      </c>
      <c r="G683" s="92" t="inlineStr">
        <is>
          <t>N</t>
        </is>
      </c>
      <c r="H683" s="94" t="n"/>
      <c r="I683" s="91" t="inlineStr">
        <is>
          <t>N</t>
        </is>
      </c>
      <c r="J683" s="92">
        <f>IF(K683="","N","Y")</f>
        <v/>
      </c>
      <c r="K683" s="94">
        <f>_xlfn.TEXTJOIN("; ",TRUE,IF(P683="52-wk low","52-wk low",""),IF(AND(AD683&gt;=Settings!$B$12,M683&lt;0),"Distribution",""),IF(AND(AJ683="Y",M683&lt;0,AK683&lt;-Settings!$B$13),"Long unwinding",""),IF(AND(AJ683="Y",M683&lt;0,AK683&gt;Settings!$B$13),"Short buildup",""))</f>
        <v/>
      </c>
      <c r="L683" s="95" t="n">
        <v>304.75</v>
      </c>
      <c r="M683" s="96" t="n">
        <v>-2.01</v>
      </c>
      <c r="N683" s="93" t="n">
        <v>1657</v>
      </c>
      <c r="O683" s="91" t="inlineStr">
        <is>
          <t>None</t>
        </is>
      </c>
      <c r="P683" s="91" t="inlineStr">
        <is>
          <t>None</t>
        </is>
      </c>
      <c r="Q683" s="97" t="n">
        <v>6.13</v>
      </c>
      <c r="R683" s="96" t="n">
        <v>9.58</v>
      </c>
      <c r="S683" s="96" t="n">
        <v>0.65</v>
      </c>
      <c r="T683" s="96" t="n">
        <v>0.85</v>
      </c>
      <c r="U683" s="96" t="n">
        <v>1.06</v>
      </c>
      <c r="V683" s="103" t="n">
        <v>1.66</v>
      </c>
      <c r="W683" s="102" t="n">
        <v>7</v>
      </c>
      <c r="X683" s="93" t="n"/>
      <c r="Y683" s="91" t="inlineStr">
        <is>
          <t>None</t>
        </is>
      </c>
      <c r="Z683" s="99" t="n">
        <v>49.21</v>
      </c>
      <c r="AA683" s="96" t="n">
        <v>1.1</v>
      </c>
      <c r="AB683" s="96" t="n">
        <v>1</v>
      </c>
      <c r="AC683" s="96" t="n">
        <v>1.14</v>
      </c>
      <c r="AD683" s="96" t="n">
        <v>1.15</v>
      </c>
      <c r="AE683" s="96" t="n">
        <v>1.23</v>
      </c>
      <c r="AF683" s="103" t="n">
        <v>0.67</v>
      </c>
      <c r="AG683" s="91" t="inlineStr">
        <is>
          <t>Churn</t>
        </is>
      </c>
      <c r="AH683" s="100" t="n">
        <v>0</v>
      </c>
      <c r="AI683" s="101" t="n">
        <v>0</v>
      </c>
      <c r="AJ683" s="92" t="inlineStr">
        <is>
          <t>N</t>
        </is>
      </c>
      <c r="AK683" s="96" t="n"/>
      <c r="AL683" s="91" t="inlineStr">
        <is>
          <t>n/a</t>
        </is>
      </c>
      <c r="AM683" s="93" t="n"/>
      <c r="AN683" s="92" t="inlineStr">
        <is>
          <t>None</t>
        </is>
      </c>
      <c r="AO683" s="102" t="n">
        <v>0</v>
      </c>
      <c r="AP683" s="103" t="n">
        <v>0.63</v>
      </c>
      <c r="AQ683" s="102" t="n">
        <v>25</v>
      </c>
      <c r="AR683" s="91" t="inlineStr">
        <is>
          <t>N</t>
        </is>
      </c>
      <c r="AS683" s="104" t="n">
        <v>0.6</v>
      </c>
      <c r="AT683" s="92">
        <f>IF(AND(P683="52-wk high",T683&gt;=Settings!$B$7),"Y","N")</f>
        <v/>
      </c>
      <c r="AU683" s="91">
        <f>IF(AND(AD683&gt;=Settings!$B$8,M683&gt;0),"Y","N")</f>
        <v/>
      </c>
      <c r="AV683" s="91">
        <f>IF(OR(AH683&gt;Settings!$B$9,AI683&gt;Settings!$B$9),"Y","N")</f>
        <v/>
      </c>
      <c r="AW683" s="91">
        <f>IF(AJ683&lt;&gt;"Y","n/a",IF(AND(M683&gt;0,AK683&gt;Settings!$B$10),"Y","N"))</f>
        <v/>
      </c>
      <c r="AX683" s="91">
        <f>IF(AO683&gt;=Settings!$B$11,"Y","N")</f>
        <v/>
      </c>
      <c r="AY683" s="99">
        <f>(AT683="Y")+(AU683="Y")+(AV683="Y")+(AW683="Y")+(AX683="Y")</f>
        <v/>
      </c>
      <c r="AZ683" s="94">
        <f>IF(AY683=0,"None",_xlfn.TEXTJOIN(", ",TRUE(),IF(AT683="Y","Breakout",""),IF(AU683="Y","Accumulation",""),IF(AV683="Y","Institutional buying",""),IF(AW683="Y","Long buildup",""),IF(AX683="Y","Momentum leader","")))</f>
        <v/>
      </c>
      <c r="BA683" s="94">
        <f>IF(BW683="","","Passes "&amp;AY683&amp;" of 5 buy-side scans"&amp;IF(G683="Y","; RED FLAG: filter out using Red flag column",""))</f>
        <v/>
      </c>
      <c r="BB683" s="91" t="inlineStr">
        <is>
          <t>None</t>
        </is>
      </c>
      <c r="BC683" s="92" t="inlineStr">
        <is>
          <t>N</t>
        </is>
      </c>
      <c r="BD683" s="94" t="n"/>
      <c r="BE683" s="94" t="n"/>
      <c r="BF683" s="92">
        <f>IF(R683*100000&gt;=Settings!$B$5,"Y","N")</f>
        <v/>
      </c>
      <c r="BG683" s="91">
        <f>IF(F683&gt;Settings!$B$6,"Y","N")</f>
        <v/>
      </c>
      <c r="BH683" s="97" t="n">
        <v>-46.94</v>
      </c>
      <c r="BI683" s="96" t="n">
        <v>-8.69</v>
      </c>
      <c r="BJ683" s="96" t="n">
        <v>-10.09</v>
      </c>
      <c r="BK683" s="96" t="n">
        <v>-9.880000000000001</v>
      </c>
      <c r="BL683" s="96" t="n">
        <v>-15.36</v>
      </c>
      <c r="BM683" s="96" t="n">
        <v>-19.93</v>
      </c>
      <c r="BN683" s="97" t="n">
        <v>-5.72</v>
      </c>
      <c r="BO683" s="96" t="n">
        <v>-7.61</v>
      </c>
      <c r="BP683" s="96" t="n">
        <v>-10.97</v>
      </c>
      <c r="BQ683" s="96" t="n">
        <v>-14.87</v>
      </c>
      <c r="BR683" s="91" t="inlineStr">
        <is>
          <t>Stacked down</t>
        </is>
      </c>
      <c r="BS683" s="91" t="inlineStr">
        <is>
          <t>None</t>
        </is>
      </c>
      <c r="BT683" s="96" t="n">
        <v>30.1</v>
      </c>
      <c r="BU683" s="91" t="inlineStr">
        <is>
          <t>N</t>
        </is>
      </c>
      <c r="BV683" s="99">
        <f>IF(OR(BF683&lt;&gt;"Y",BG683&lt;&gt;"Y"),"",(AND(ISNUMBER(BQ683),BQ683&gt;0))+(BR683="Stacked up")+(AND(ISNUMBER(BH683),BH683&gt;=-Settings!$B$17))+(AND(ISNUMBER(BK683),ISNUMBER(BM683),BK683&gt;0,BM683&gt;0))+(AND(ISNUMBER(AQ683),AQ683&gt;=Settings!$B$18))+(AND(ISNUMBER(BT683),BT683&gt;=Settings!$B$19,BT683&lt;=Settings!$B$20))+(AND(ISNUMBER(AS683),AS683&gt;0))+(AND(ISNUMBER(T683),ISNUMBER(M683),T683&gt;=Settings!$B$21,M683&gt;0))+(AND(ISNUMBER(AD683),ISNUMBER(M683),AD683&gt;=Settings!$B$22,M683&gt;0))+(AY683&gt;=1))</f>
        <v/>
      </c>
      <c r="BW683" s="91">
        <f>IF(OR(AY683=0,BF683&lt;&gt;"Y",BG683&lt;&gt;"Y"),"",1+SUMPRODUCT(($A$6:$A$2604=A683)*($AY$6:$AY$2604&gt;0)*($BF$6:$BF$2604="Y")*($BG$6:$BG$2604="Y")*(($AY$6:$AY$2604&gt;AY683)+($AY$6:$AY$2604=AY683)*($AD$6:$AD$2604&gt;AD683))))</f>
        <v/>
      </c>
    </row>
    <row r="684" ht="23.85" customHeight="1" s="55">
      <c r="A684" s="90" t="n">
        <v>46296</v>
      </c>
      <c r="B684" s="91" t="inlineStr">
        <is>
          <t>JAMNAAUTO</t>
        </is>
      </c>
      <c r="C684" s="91" t="inlineStr">
        <is>
          <t>INE039C01032</t>
        </is>
      </c>
      <c r="D684" s="91" t="inlineStr">
        <is>
          <t>Automobile and Auto Components</t>
        </is>
      </c>
      <c r="E684" s="91" t="inlineStr">
        <is>
          <t>Microcap 250</t>
        </is>
      </c>
      <c r="F684" s="93" t="n">
        <v>5266</v>
      </c>
      <c r="G684" s="92" t="inlineStr">
        <is>
          <t>N</t>
        </is>
      </c>
      <c r="H684" s="94" t="n"/>
      <c r="I684" s="91" t="inlineStr">
        <is>
          <t>N</t>
        </is>
      </c>
      <c r="J684" s="92">
        <f>IF(K684="","N","Y")</f>
        <v/>
      </c>
      <c r="K684" s="94">
        <f>_xlfn.TEXTJOIN("; ",TRUE,IF(P684="52-wk low","52-wk low",""),IF(AND(AD684&gt;=Settings!$B$12,M684&lt;0),"Distribution",""),IF(AND(AJ684="Y",M684&lt;0,AK684&lt;-Settings!$B$13),"Long unwinding",""),IF(AND(AJ684="Y",M684&lt;0,AK684&gt;Settings!$B$13),"Short buildup",""))</f>
        <v/>
      </c>
      <c r="L684" s="95" t="n">
        <v>131.66</v>
      </c>
      <c r="M684" s="96" t="n">
        <v>-3.44</v>
      </c>
      <c r="N684" s="93" t="n">
        <v>2212</v>
      </c>
      <c r="O684" s="91" t="inlineStr">
        <is>
          <t>None</t>
        </is>
      </c>
      <c r="P684" s="91" t="inlineStr">
        <is>
          <t>None</t>
        </is>
      </c>
      <c r="Q684" s="97" t="n">
        <v>15.78</v>
      </c>
      <c r="R684" s="96" t="n">
        <v>30.9</v>
      </c>
      <c r="S684" s="96" t="n">
        <v>0.52</v>
      </c>
      <c r="T684" s="96" t="n">
        <v>0.62</v>
      </c>
      <c r="U684" s="96" t="n">
        <v>0.65</v>
      </c>
      <c r="V684" s="103" t="n">
        <v>1.27</v>
      </c>
      <c r="W684" s="102" t="n">
        <v>11</v>
      </c>
      <c r="X684" s="93" t="n"/>
      <c r="Y684" s="91" t="inlineStr">
        <is>
          <t>None</t>
        </is>
      </c>
      <c r="Z684" s="99" t="n">
        <v>44.26</v>
      </c>
      <c r="AA684" s="96" t="n">
        <v>1.09</v>
      </c>
      <c r="AB684" s="96" t="n">
        <v>0.98</v>
      </c>
      <c r="AC684" s="96" t="n">
        <v>0.64</v>
      </c>
      <c r="AD684" s="96" t="n">
        <v>0.7</v>
      </c>
      <c r="AE684" s="96" t="n">
        <v>0.73</v>
      </c>
      <c r="AF684" s="103" t="n">
        <v>0.9</v>
      </c>
      <c r="AG684" s="91" t="inlineStr">
        <is>
          <t>Normal</t>
        </is>
      </c>
      <c r="AH684" s="100" t="n">
        <v>0</v>
      </c>
      <c r="AI684" s="101" t="n">
        <v>0</v>
      </c>
      <c r="AJ684" s="92" t="inlineStr">
        <is>
          <t>N</t>
        </is>
      </c>
      <c r="AK684" s="96" t="n"/>
      <c r="AL684" s="91" t="inlineStr">
        <is>
          <t>n/a</t>
        </is>
      </c>
      <c r="AM684" s="93" t="n"/>
      <c r="AN684" s="92" t="inlineStr">
        <is>
          <t>TotalMkt MQ 50</t>
        </is>
      </c>
      <c r="AO684" s="102" t="n">
        <v>1</v>
      </c>
      <c r="AP684" s="103" t="n">
        <v>1.22</v>
      </c>
      <c r="AQ684" s="102" t="n">
        <v>70</v>
      </c>
      <c r="AR684" s="91" t="inlineStr">
        <is>
          <t>N</t>
        </is>
      </c>
      <c r="AS684" s="104" t="n">
        <v>0.5600000000000001</v>
      </c>
      <c r="AT684" s="92">
        <f>IF(AND(P684="52-wk high",T684&gt;=Settings!$B$7),"Y","N")</f>
        <v/>
      </c>
      <c r="AU684" s="91">
        <f>IF(AND(AD684&gt;=Settings!$B$8,M684&gt;0),"Y","N")</f>
        <v/>
      </c>
      <c r="AV684" s="91">
        <f>IF(OR(AH684&gt;Settings!$B$9,AI684&gt;Settings!$B$9),"Y","N")</f>
        <v/>
      </c>
      <c r="AW684" s="91">
        <f>IF(AJ684&lt;&gt;"Y","n/a",IF(AND(M684&gt;0,AK684&gt;Settings!$B$10),"Y","N"))</f>
        <v/>
      </c>
      <c r="AX684" s="91">
        <f>IF(AO684&gt;=Settings!$B$11,"Y","N")</f>
        <v/>
      </c>
      <c r="AY684" s="99">
        <f>(AT684="Y")+(AU684="Y")+(AV684="Y")+(AW684="Y")+(AX684="Y")</f>
        <v/>
      </c>
      <c r="AZ684" s="94">
        <f>IF(AY684=0,"None",_xlfn.TEXTJOIN(", ",TRUE(),IF(AT684="Y","Breakout",""),IF(AU684="Y","Accumulation",""),IF(AV684="Y","Institutional buying",""),IF(AW684="Y","Long buildup",""),IF(AX684="Y","Momentum leader","")))</f>
        <v/>
      </c>
      <c r="BA684" s="94">
        <f>IF(BW684="","","Passes "&amp;AY684&amp;" of 5 buy-side scans"&amp;IF(G684="Y","; RED FLAG: filter out using Red flag column",""))</f>
        <v/>
      </c>
      <c r="BB684" s="91" t="inlineStr">
        <is>
          <t>None</t>
        </is>
      </c>
      <c r="BC684" s="92" t="inlineStr">
        <is>
          <t>N</t>
        </is>
      </c>
      <c r="BD684" s="94" t="n"/>
      <c r="BE684" s="94" t="n"/>
      <c r="BF684" s="92">
        <f>IF(R684*100000&gt;=Settings!$B$5,"Y","N")</f>
        <v/>
      </c>
      <c r="BG684" s="91">
        <f>IF(F684&gt;Settings!$B$6,"Y","N")</f>
        <v/>
      </c>
      <c r="BH684" s="97" t="n">
        <v>-13.72</v>
      </c>
      <c r="BI684" s="96" t="n">
        <v>-4.86</v>
      </c>
      <c r="BJ684" s="96" t="n">
        <v>8.94</v>
      </c>
      <c r="BK684" s="96" t="n">
        <v>-2.18</v>
      </c>
      <c r="BL684" s="96" t="n">
        <v>9.76</v>
      </c>
      <c r="BM684" s="96" t="n">
        <v>30.46</v>
      </c>
      <c r="BN684" s="97" t="n">
        <v>0.23</v>
      </c>
      <c r="BO684" s="96" t="n">
        <v>1.72</v>
      </c>
      <c r="BP684" s="96" t="n">
        <v>2.72</v>
      </c>
      <c r="BQ684" s="96" t="n">
        <v>5.45</v>
      </c>
      <c r="BR684" s="91" t="inlineStr">
        <is>
          <t>Stacked up</t>
        </is>
      </c>
      <c r="BS684" s="91" t="inlineStr">
        <is>
          <t>None</t>
        </is>
      </c>
      <c r="BT684" s="96" t="n">
        <v>49.4</v>
      </c>
      <c r="BU684" s="91" t="inlineStr">
        <is>
          <t>N</t>
        </is>
      </c>
      <c r="BV684" s="99">
        <f>IF(OR(BF684&lt;&gt;"Y",BG684&lt;&gt;"Y"),"",(AND(ISNUMBER(BQ684),BQ684&gt;0))+(BR684="Stacked up")+(AND(ISNUMBER(BH684),BH684&gt;=-Settings!$B$17))+(AND(ISNUMBER(BK684),ISNUMBER(BM684),BK684&gt;0,BM684&gt;0))+(AND(ISNUMBER(AQ684),AQ684&gt;=Settings!$B$18))+(AND(ISNUMBER(BT684),BT684&gt;=Settings!$B$19,BT684&lt;=Settings!$B$20))+(AND(ISNUMBER(AS684),AS684&gt;0))+(AND(ISNUMBER(T684),ISNUMBER(M684),T684&gt;=Settings!$B$21,M684&gt;0))+(AND(ISNUMBER(AD684),ISNUMBER(M684),AD684&gt;=Settings!$B$22,M684&gt;0))+(AY684&gt;=1))</f>
        <v/>
      </c>
      <c r="BW684" s="91">
        <f>IF(OR(AY684=0,BF684&lt;&gt;"Y",BG684&lt;&gt;"Y"),"",1+SUMPRODUCT(($A$6:$A$2604=A684)*($AY$6:$AY$2604&gt;0)*($BF$6:$BF$2604="Y")*($BG$6:$BG$2604="Y")*(($AY$6:$AY$2604&gt;AY684)+($AY$6:$AY$2604=AY684)*($AD$6:$AD$2604&gt;AD684))))</f>
        <v/>
      </c>
    </row>
    <row r="685" ht="23.85" customHeight="1" s="55">
      <c r="A685" s="90" t="n">
        <v>46296</v>
      </c>
      <c r="B685" s="91" t="inlineStr">
        <is>
          <t>GREAVESCOT</t>
        </is>
      </c>
      <c r="C685" s="91" t="inlineStr">
        <is>
          <t>INE224A01026</t>
        </is>
      </c>
      <c r="D685" s="91" t="inlineStr">
        <is>
          <t>Capital Goods</t>
        </is>
      </c>
      <c r="E685" s="91" t="inlineStr">
        <is>
          <t>Microcap 250</t>
        </is>
      </c>
      <c r="F685" s="93" t="n">
        <v>5264</v>
      </c>
      <c r="G685" s="92" t="inlineStr">
        <is>
          <t>N</t>
        </is>
      </c>
      <c r="H685" s="94" t="n"/>
      <c r="I685" s="91" t="inlineStr">
        <is>
          <t>N</t>
        </is>
      </c>
      <c r="J685" s="92">
        <f>IF(K685="","N","Y")</f>
        <v/>
      </c>
      <c r="K685" s="94">
        <f>_xlfn.TEXTJOIN("; ",TRUE,IF(P685="52-wk low","52-wk low",""),IF(AND(AD685&gt;=Settings!$B$12,M685&lt;0),"Distribution",""),IF(AND(AJ685="Y",M685&lt;0,AK685&lt;-Settings!$B$13),"Long unwinding",""),IF(AND(AJ685="Y",M685&lt;0,AK685&gt;Settings!$B$13),"Short buildup",""))</f>
        <v/>
      </c>
      <c r="L685" s="95" t="n">
        <v>225.98</v>
      </c>
      <c r="M685" s="96" t="n">
        <v>-1.87</v>
      </c>
      <c r="N685" s="93" t="n">
        <v>1555</v>
      </c>
      <c r="O685" s="91" t="inlineStr">
        <is>
          <t>None</t>
        </is>
      </c>
      <c r="P685" s="91" t="inlineStr">
        <is>
          <t>None</t>
        </is>
      </c>
      <c r="Q685" s="97" t="n">
        <v>17.64</v>
      </c>
      <c r="R685" s="96" t="n">
        <v>24.9</v>
      </c>
      <c r="S685" s="96" t="n">
        <v>0.72</v>
      </c>
      <c r="T685" s="96" t="n">
        <v>0.89</v>
      </c>
      <c r="U685" s="96" t="n">
        <v>0.76</v>
      </c>
      <c r="V685" s="103" t="n">
        <v>1.08</v>
      </c>
      <c r="W685" s="102" t="n">
        <v>6</v>
      </c>
      <c r="X685" s="93" t="n"/>
      <c r="Y685" s="91" t="inlineStr">
        <is>
          <t>None</t>
        </is>
      </c>
      <c r="Z685" s="99" t="n">
        <v>48.33</v>
      </c>
      <c r="AA685" s="96" t="n">
        <v>1.17</v>
      </c>
      <c r="AB685" s="96" t="n">
        <v>1.16</v>
      </c>
      <c r="AC685" s="96" t="n">
        <v>1.14</v>
      </c>
      <c r="AD685" s="96" t="n">
        <v>1.22</v>
      </c>
      <c r="AE685" s="96" t="n">
        <v>1.09</v>
      </c>
      <c r="AF685" s="103" t="n">
        <v>0.92</v>
      </c>
      <c r="AG685" s="91" t="inlineStr">
        <is>
          <t>Normal</t>
        </is>
      </c>
      <c r="AH685" s="100" t="n">
        <v>0</v>
      </c>
      <c r="AI685" s="101" t="n">
        <v>0</v>
      </c>
      <c r="AJ685" s="92" t="inlineStr">
        <is>
          <t>N</t>
        </is>
      </c>
      <c r="AK685" s="96" t="n"/>
      <c r="AL685" s="91" t="inlineStr">
        <is>
          <t>n/a</t>
        </is>
      </c>
      <c r="AM685" s="93" t="n"/>
      <c r="AN685" s="92" t="inlineStr">
        <is>
          <t>None</t>
        </is>
      </c>
      <c r="AO685" s="102" t="n">
        <v>0</v>
      </c>
      <c r="AP685" s="103" t="n">
        <v>1.69</v>
      </c>
      <c r="AQ685" s="102" t="n">
        <v>84</v>
      </c>
      <c r="AR685" s="91" t="inlineStr">
        <is>
          <t>N</t>
        </is>
      </c>
      <c r="AS685" s="104" t="n">
        <v>5.9</v>
      </c>
      <c r="AT685" s="92">
        <f>IF(AND(P685="52-wk high",T685&gt;=Settings!$B$7),"Y","N")</f>
        <v/>
      </c>
      <c r="AU685" s="91">
        <f>IF(AND(AD685&gt;=Settings!$B$8,M685&gt;0),"Y","N")</f>
        <v/>
      </c>
      <c r="AV685" s="91">
        <f>IF(OR(AH685&gt;Settings!$B$9,AI685&gt;Settings!$B$9),"Y","N")</f>
        <v/>
      </c>
      <c r="AW685" s="91">
        <f>IF(AJ685&lt;&gt;"Y","n/a",IF(AND(M685&gt;0,AK685&gt;Settings!$B$10),"Y","N"))</f>
        <v/>
      </c>
      <c r="AX685" s="91">
        <f>IF(AO685&gt;=Settings!$B$11,"Y","N")</f>
        <v/>
      </c>
      <c r="AY685" s="99">
        <f>(AT685="Y")+(AU685="Y")+(AV685="Y")+(AW685="Y")+(AX685="Y")</f>
        <v/>
      </c>
      <c r="AZ685" s="94">
        <f>IF(AY685=0,"None",_xlfn.TEXTJOIN(", ",TRUE(),IF(AT685="Y","Breakout",""),IF(AU685="Y","Accumulation",""),IF(AV685="Y","Institutional buying",""),IF(AW685="Y","Long buildup",""),IF(AX685="Y","Momentum leader","")))</f>
        <v/>
      </c>
      <c r="BA685" s="94">
        <f>IF(BW685="","","Passes "&amp;AY685&amp;" of 5 buy-side scans"&amp;IF(G685="Y","; RED FLAG: filter out using Red flag column",""))</f>
        <v/>
      </c>
      <c r="BB685" s="91" t="inlineStr">
        <is>
          <t>None</t>
        </is>
      </c>
      <c r="BC685" s="92" t="inlineStr">
        <is>
          <t>Y</t>
        </is>
      </c>
      <c r="BD685" s="94" t="inlineStr">
        <is>
          <t>PE &gt; 50; High-low range &gt;100% in 6 months</t>
        </is>
      </c>
      <c r="BE685" s="94" t="n"/>
      <c r="BF685" s="92">
        <f>IF(R685*100000&gt;=Settings!$B$5,"Y","N")</f>
        <v/>
      </c>
      <c r="BG685" s="91">
        <f>IF(F685&gt;Settings!$B$6,"Y","N")</f>
        <v/>
      </c>
      <c r="BH685" s="97" t="n">
        <v>-16.89</v>
      </c>
      <c r="BI685" s="96" t="n">
        <v>1.87</v>
      </c>
      <c r="BJ685" s="96" t="n">
        <v>14.25</v>
      </c>
      <c r="BK685" s="96" t="n">
        <v>2.25</v>
      </c>
      <c r="BL685" s="96" t="n">
        <v>72.06</v>
      </c>
      <c r="BM685" s="96" t="n">
        <v>5.07</v>
      </c>
      <c r="BN685" s="97" t="n">
        <v>6.83</v>
      </c>
      <c r="BO685" s="96" t="n">
        <v>9.23</v>
      </c>
      <c r="BP685" s="96" t="n">
        <v>12.06</v>
      </c>
      <c r="BQ685" s="96" t="n">
        <v>14.7</v>
      </c>
      <c r="BR685" s="91" t="inlineStr">
        <is>
          <t>Stacked up</t>
        </is>
      </c>
      <c r="BS685" s="91" t="inlineStr">
        <is>
          <t>None</t>
        </is>
      </c>
      <c r="BT685" s="96" t="n">
        <v>65.8</v>
      </c>
      <c r="BU685" s="91" t="inlineStr">
        <is>
          <t>N</t>
        </is>
      </c>
      <c r="BV685" s="99">
        <f>IF(OR(BF685&lt;&gt;"Y",BG685&lt;&gt;"Y"),"",(AND(ISNUMBER(BQ685),BQ685&gt;0))+(BR685="Stacked up")+(AND(ISNUMBER(BH685),BH685&gt;=-Settings!$B$17))+(AND(ISNUMBER(BK685),ISNUMBER(BM685),BK685&gt;0,BM685&gt;0))+(AND(ISNUMBER(AQ685),AQ685&gt;=Settings!$B$18))+(AND(ISNUMBER(BT685),BT685&gt;=Settings!$B$19,BT685&lt;=Settings!$B$20))+(AND(ISNUMBER(AS685),AS685&gt;0))+(AND(ISNUMBER(T685),ISNUMBER(M685),T685&gt;=Settings!$B$21,M685&gt;0))+(AND(ISNUMBER(AD685),ISNUMBER(M685),AD685&gt;=Settings!$B$22,M685&gt;0))+(AY685&gt;=1))</f>
        <v/>
      </c>
      <c r="BW685" s="91">
        <f>IF(OR(AY685=0,BF685&lt;&gt;"Y",BG685&lt;&gt;"Y"),"",1+SUMPRODUCT(($A$6:$A$2604=A685)*($AY$6:$AY$2604&gt;0)*($BF$6:$BF$2604="Y")*($BG$6:$BG$2604="Y")*(($AY$6:$AY$2604&gt;AY685)+($AY$6:$AY$2604=AY685)*($AD$6:$AD$2604&gt;AD685))))</f>
        <v/>
      </c>
    </row>
    <row r="686" ht="23.85" customHeight="1" s="55">
      <c r="A686" s="90" t="n">
        <v>46296</v>
      </c>
      <c r="B686" s="91" t="inlineStr">
        <is>
          <t>SENCO</t>
        </is>
      </c>
      <c r="C686" s="91" t="inlineStr">
        <is>
          <t>INE602W01027</t>
        </is>
      </c>
      <c r="D686" s="91" t="inlineStr">
        <is>
          <t>Consumer Durables</t>
        </is>
      </c>
      <c r="E686" s="91" t="inlineStr">
        <is>
          <t>Microcap 250</t>
        </is>
      </c>
      <c r="F686" s="93" t="n">
        <v>5202</v>
      </c>
      <c r="G686" s="92" t="inlineStr">
        <is>
          <t>N</t>
        </is>
      </c>
      <c r="H686" s="94" t="n"/>
      <c r="I686" s="91" t="inlineStr">
        <is>
          <t>N</t>
        </is>
      </c>
      <c r="J686" s="92">
        <f>IF(K686="","N","Y")</f>
        <v/>
      </c>
      <c r="K686" s="94">
        <f>_xlfn.TEXTJOIN("; ",TRUE,IF(P686="52-wk low","52-wk low",""),IF(AND(AD686&gt;=Settings!$B$12,M686&lt;0),"Distribution",""),IF(AND(AJ686="Y",M686&lt;0,AK686&lt;-Settings!$B$13),"Long unwinding",""),IF(AND(AJ686="Y",M686&lt;0,AK686&gt;Settings!$B$13),"Short buildup",""))</f>
        <v/>
      </c>
      <c r="L686" s="95" t="n">
        <v>317.4</v>
      </c>
      <c r="M686" s="96" t="n">
        <v>-1.11</v>
      </c>
      <c r="N686" s="93" t="n">
        <v>1106</v>
      </c>
      <c r="O686" s="91" t="inlineStr">
        <is>
          <t>None</t>
        </is>
      </c>
      <c r="P686" s="91" t="inlineStr">
        <is>
          <t>None</t>
        </is>
      </c>
      <c r="Q686" s="97" t="n">
        <v>5.39</v>
      </c>
      <c r="R686" s="96" t="n">
        <v>7.95</v>
      </c>
      <c r="S686" s="96" t="n">
        <v>0.68</v>
      </c>
      <c r="T686" s="96" t="n">
        <v>0.32</v>
      </c>
      <c r="U686" s="96" t="n">
        <v>0.36</v>
      </c>
      <c r="V686" s="103" t="n">
        <v>0.54</v>
      </c>
      <c r="W686" s="102" t="n">
        <v>1</v>
      </c>
      <c r="X686" s="93" t="n"/>
      <c r="Y686" s="91" t="inlineStr">
        <is>
          <t>None</t>
        </is>
      </c>
      <c r="Z686" s="99" t="n">
        <v>47.29</v>
      </c>
      <c r="AA686" s="96" t="n">
        <v>1.11</v>
      </c>
      <c r="AB686" s="96" t="n">
        <v>1.21</v>
      </c>
      <c r="AC686" s="96" t="n">
        <v>0.74</v>
      </c>
      <c r="AD686" s="96" t="n">
        <v>0.46</v>
      </c>
      <c r="AE686" s="96" t="n">
        <v>0.52</v>
      </c>
      <c r="AF686" s="103" t="n">
        <v>1.33</v>
      </c>
      <c r="AG686" s="91" t="inlineStr">
        <is>
          <t>Normal</t>
        </is>
      </c>
      <c r="AH686" s="100" t="n">
        <v>0</v>
      </c>
      <c r="AI686" s="101" t="n">
        <v>0</v>
      </c>
      <c r="AJ686" s="92" t="inlineStr">
        <is>
          <t>N</t>
        </is>
      </c>
      <c r="AK686" s="96" t="n"/>
      <c r="AL686" s="91" t="inlineStr">
        <is>
          <t>n/a</t>
        </is>
      </c>
      <c r="AM686" s="93" t="n"/>
      <c r="AN686" s="92" t="inlineStr">
        <is>
          <t>None</t>
        </is>
      </c>
      <c r="AO686" s="102" t="n">
        <v>0</v>
      </c>
      <c r="AP686" s="103" t="n">
        <v>0.85</v>
      </c>
      <c r="AQ686" s="102" t="n">
        <v>53</v>
      </c>
      <c r="AR686" s="91" t="inlineStr">
        <is>
          <t>N</t>
        </is>
      </c>
      <c r="AS686" s="104" t="n">
        <v>0.75</v>
      </c>
      <c r="AT686" s="92">
        <f>IF(AND(P686="52-wk high",T686&gt;=Settings!$B$7),"Y","N")</f>
        <v/>
      </c>
      <c r="AU686" s="91">
        <f>IF(AND(AD686&gt;=Settings!$B$8,M686&gt;0),"Y","N")</f>
        <v/>
      </c>
      <c r="AV686" s="91">
        <f>IF(OR(AH686&gt;Settings!$B$9,AI686&gt;Settings!$B$9),"Y","N")</f>
        <v/>
      </c>
      <c r="AW686" s="91">
        <f>IF(AJ686&lt;&gt;"Y","n/a",IF(AND(M686&gt;0,AK686&gt;Settings!$B$10),"Y","N"))</f>
        <v/>
      </c>
      <c r="AX686" s="91">
        <f>IF(AO686&gt;=Settings!$B$11,"Y","N")</f>
        <v/>
      </c>
      <c r="AY686" s="99">
        <f>(AT686="Y")+(AU686="Y")+(AV686="Y")+(AW686="Y")+(AX686="Y")</f>
        <v/>
      </c>
      <c r="AZ686" s="94">
        <f>IF(AY686=0,"None",_xlfn.TEXTJOIN(", ",TRUE(),IF(AT686="Y","Breakout",""),IF(AU686="Y","Accumulation",""),IF(AV686="Y","Institutional buying",""),IF(AW686="Y","Long buildup",""),IF(AX686="Y","Momentum leader","")))</f>
        <v/>
      </c>
      <c r="BA686" s="94">
        <f>IF(BW686="","","Passes "&amp;AY686&amp;" of 5 buy-side scans"&amp;IF(G686="Y","; RED FLAG: filter out using Red flag column",""))</f>
        <v/>
      </c>
      <c r="BB686" s="91" t="inlineStr">
        <is>
          <t>None</t>
        </is>
      </c>
      <c r="BC686" s="92" t="inlineStr">
        <is>
          <t>N</t>
        </is>
      </c>
      <c r="BD686" s="94" t="n"/>
      <c r="BE686" s="94" t="n"/>
      <c r="BF686" s="92">
        <f>IF(R686*100000&gt;=Settings!$B$5,"Y","N")</f>
        <v/>
      </c>
      <c r="BG686" s="91">
        <f>IF(F686&gt;Settings!$B$6,"Y","N")</f>
        <v/>
      </c>
      <c r="BH686" s="97" t="n">
        <v>-26.19</v>
      </c>
      <c r="BI686" s="96" t="n">
        <v>-5.54</v>
      </c>
      <c r="BJ686" s="96" t="n">
        <v>-10.02</v>
      </c>
      <c r="BK686" s="96" t="n">
        <v>-2.59</v>
      </c>
      <c r="BL686" s="96" t="n">
        <v>9.98</v>
      </c>
      <c r="BM686" s="96" t="n">
        <v>-7.91</v>
      </c>
      <c r="BN686" s="97" t="n">
        <v>-6.02</v>
      </c>
      <c r="BO686" s="96" t="n">
        <v>-8.82</v>
      </c>
      <c r="BP686" s="96" t="n">
        <v>-8.76</v>
      </c>
      <c r="BQ686" s="96" t="n">
        <v>-7.6</v>
      </c>
      <c r="BR686" s="91" t="inlineStr">
        <is>
          <t>Mixed</t>
        </is>
      </c>
      <c r="BS686" s="91" t="inlineStr">
        <is>
          <t>None</t>
        </is>
      </c>
      <c r="BT686" s="96" t="n">
        <v>33.1</v>
      </c>
      <c r="BU686" s="91" t="inlineStr">
        <is>
          <t>N</t>
        </is>
      </c>
      <c r="BV686" s="99">
        <f>IF(OR(BF686&lt;&gt;"Y",BG686&lt;&gt;"Y"),"",(AND(ISNUMBER(BQ686),BQ686&gt;0))+(BR686="Stacked up")+(AND(ISNUMBER(BH686),BH686&gt;=-Settings!$B$17))+(AND(ISNUMBER(BK686),ISNUMBER(BM686),BK686&gt;0,BM686&gt;0))+(AND(ISNUMBER(AQ686),AQ686&gt;=Settings!$B$18))+(AND(ISNUMBER(BT686),BT686&gt;=Settings!$B$19,BT686&lt;=Settings!$B$20))+(AND(ISNUMBER(AS686),AS686&gt;0))+(AND(ISNUMBER(T686),ISNUMBER(M686),T686&gt;=Settings!$B$21,M686&gt;0))+(AND(ISNUMBER(AD686),ISNUMBER(M686),AD686&gt;=Settings!$B$22,M686&gt;0))+(AY686&gt;=1))</f>
        <v/>
      </c>
      <c r="BW686" s="91">
        <f>IF(OR(AY686=0,BF686&lt;&gt;"Y",BG686&lt;&gt;"Y"),"",1+SUMPRODUCT(($A$6:$A$2604=A686)*($AY$6:$AY$2604&gt;0)*($BF$6:$BF$2604="Y")*($BG$6:$BG$2604="Y")*(($AY$6:$AY$2604&gt;AY686)+($AY$6:$AY$2604=AY686)*($AD$6:$AD$2604&gt;AD686))))</f>
        <v/>
      </c>
    </row>
    <row r="687" ht="23.85" customHeight="1" s="55">
      <c r="A687" s="90" t="n">
        <v>46296</v>
      </c>
      <c r="B687" s="91" t="inlineStr">
        <is>
          <t>LUMAXIND</t>
        </is>
      </c>
      <c r="C687" s="91" t="inlineStr">
        <is>
          <t>INE162B01018</t>
        </is>
      </c>
      <c r="D687" s="91" t="inlineStr">
        <is>
          <t>Automobile and Auto Components</t>
        </is>
      </c>
      <c r="E687" s="91" t="inlineStr">
        <is>
          <t>Microcap 250</t>
        </is>
      </c>
      <c r="F687" s="93" t="n">
        <v>5188</v>
      </c>
      <c r="G687" s="92" t="inlineStr">
        <is>
          <t>N</t>
        </is>
      </c>
      <c r="H687" s="94" t="n"/>
      <c r="I687" s="91" t="inlineStr">
        <is>
          <t>N</t>
        </is>
      </c>
      <c r="J687" s="92">
        <f>IF(K687="","N","Y")</f>
        <v/>
      </c>
      <c r="K687" s="94">
        <f>_xlfn.TEXTJOIN("; ",TRUE,IF(P687="52-wk low","52-wk low",""),IF(AND(AD687&gt;=Settings!$B$12,M687&lt;0),"Distribution",""),IF(AND(AJ687="Y",M687&lt;0,AK687&lt;-Settings!$B$13),"Long unwinding",""),IF(AND(AJ687="Y",M687&lt;0,AK687&gt;Settings!$B$13),"Short buildup",""))</f>
        <v/>
      </c>
      <c r="L687" s="95" t="n">
        <v>5550</v>
      </c>
      <c r="M687" s="96" t="n">
        <v>-0.33</v>
      </c>
      <c r="N687" s="93" t="n">
        <v>724</v>
      </c>
      <c r="O687" s="91" t="inlineStr">
        <is>
          <t>None</t>
        </is>
      </c>
      <c r="P687" s="91" t="inlineStr">
        <is>
          <t>None</t>
        </is>
      </c>
      <c r="Q687" s="97" t="n">
        <v>0.17</v>
      </c>
      <c r="R687" s="96" t="n">
        <v>0.14</v>
      </c>
      <c r="S687" s="96" t="n">
        <v>1.1</v>
      </c>
      <c r="T687" s="96" t="n">
        <v>0.84</v>
      </c>
      <c r="U687" s="96" t="n">
        <v>0.9</v>
      </c>
      <c r="V687" s="103" t="n">
        <v>0.77</v>
      </c>
      <c r="W687" s="102" t="n">
        <v>2</v>
      </c>
      <c r="X687" s="93" t="n"/>
      <c r="Y687" s="91" t="inlineStr">
        <is>
          <t>None</t>
        </is>
      </c>
      <c r="Z687" s="99" t="n">
        <v>47.73</v>
      </c>
      <c r="AA687" s="96" t="n">
        <v>1.08</v>
      </c>
      <c r="AB687" s="96" t="n">
        <v>1.05</v>
      </c>
      <c r="AC687" s="96" t="n">
        <v>1.17</v>
      </c>
      <c r="AD687" s="96" t="n">
        <v>0.9399999999999999</v>
      </c>
      <c r="AE687" s="96" t="n">
        <v>0.98</v>
      </c>
      <c r="AF687" s="103" t="n">
        <v>1.08</v>
      </c>
      <c r="AG687" s="91" t="inlineStr">
        <is>
          <t>Normal</t>
        </is>
      </c>
      <c r="AH687" s="100" t="n">
        <v>0</v>
      </c>
      <c r="AI687" s="101" t="n">
        <v>0</v>
      </c>
      <c r="AJ687" s="92" t="inlineStr">
        <is>
          <t>N</t>
        </is>
      </c>
      <c r="AK687" s="96" t="n"/>
      <c r="AL687" s="91" t="inlineStr">
        <is>
          <t>n/a</t>
        </is>
      </c>
      <c r="AM687" s="93" t="n"/>
      <c r="AN687" s="92" t="inlineStr">
        <is>
          <t>None</t>
        </is>
      </c>
      <c r="AO687" s="102" t="n">
        <v>0</v>
      </c>
      <c r="AP687" s="103" t="n">
        <v>1.03</v>
      </c>
      <c r="AQ687" s="102" t="n">
        <v>63</v>
      </c>
      <c r="AR687" s="91" t="inlineStr">
        <is>
          <t>N</t>
        </is>
      </c>
      <c r="AS687" s="104" t="n">
        <v>0.5600000000000001</v>
      </c>
      <c r="AT687" s="92">
        <f>IF(AND(P687="52-wk high",T687&gt;=Settings!$B$7),"Y","N")</f>
        <v/>
      </c>
      <c r="AU687" s="91">
        <f>IF(AND(AD687&gt;=Settings!$B$8,M687&gt;0),"Y","N")</f>
        <v/>
      </c>
      <c r="AV687" s="91">
        <f>IF(OR(AH687&gt;Settings!$B$9,AI687&gt;Settings!$B$9),"Y","N")</f>
        <v/>
      </c>
      <c r="AW687" s="91">
        <f>IF(AJ687&lt;&gt;"Y","n/a",IF(AND(M687&gt;0,AK687&gt;Settings!$B$10),"Y","N"))</f>
        <v/>
      </c>
      <c r="AX687" s="91">
        <f>IF(AO687&gt;=Settings!$B$11,"Y","N")</f>
        <v/>
      </c>
      <c r="AY687" s="99">
        <f>(AT687="Y")+(AU687="Y")+(AV687="Y")+(AW687="Y")+(AX687="Y")</f>
        <v/>
      </c>
      <c r="AZ687" s="94">
        <f>IF(AY687=0,"None",_xlfn.TEXTJOIN(", ",TRUE(),IF(AT687="Y","Breakout",""),IF(AU687="Y","Accumulation",""),IF(AV687="Y","Institutional buying",""),IF(AW687="Y","Long buildup",""),IF(AX687="Y","Momentum leader","")))</f>
        <v/>
      </c>
      <c r="BA687" s="94">
        <f>IF(BW687="","","Passes "&amp;AY687&amp;" of 5 buy-side scans"&amp;IF(G687="Y","; RED FLAG: filter out using Red flag column",""))</f>
        <v/>
      </c>
      <c r="BB687" s="91" t="inlineStr">
        <is>
          <t>None</t>
        </is>
      </c>
      <c r="BC687" s="92" t="inlineStr">
        <is>
          <t>N</t>
        </is>
      </c>
      <c r="BD687" s="94" t="n"/>
      <c r="BE687" s="94" t="n"/>
      <c r="BF687" s="92">
        <f>IF(R687*100000&gt;=Settings!$B$5,"Y","N")</f>
        <v/>
      </c>
      <c r="BG687" s="91">
        <f>IF(F687&gt;Settings!$B$6,"Y","N")</f>
        <v/>
      </c>
      <c r="BH687" s="97" t="n">
        <v>-19.97</v>
      </c>
      <c r="BI687" s="96" t="n">
        <v>-3.18</v>
      </c>
      <c r="BJ687" s="96" t="n">
        <v>-13.59</v>
      </c>
      <c r="BK687" s="96" t="n">
        <v>5.07</v>
      </c>
      <c r="BL687" s="96" t="n">
        <v>15.5</v>
      </c>
      <c r="BM687" s="96" t="n">
        <v>8.44</v>
      </c>
      <c r="BN687" s="97" t="n">
        <v>-4.14</v>
      </c>
      <c r="BO687" s="96" t="n">
        <v>-3.65</v>
      </c>
      <c r="BP687" s="96" t="n">
        <v>-1.5</v>
      </c>
      <c r="BQ687" s="96" t="n">
        <v>1.51</v>
      </c>
      <c r="BR687" s="91" t="inlineStr">
        <is>
          <t>Mixed</t>
        </is>
      </c>
      <c r="BS687" s="91" t="inlineStr">
        <is>
          <t>None</t>
        </is>
      </c>
      <c r="BT687" s="96" t="n">
        <v>30.4</v>
      </c>
      <c r="BU687" s="91" t="inlineStr">
        <is>
          <t>N</t>
        </is>
      </c>
      <c r="BV687" s="99">
        <f>IF(OR(BF687&lt;&gt;"Y",BG687&lt;&gt;"Y"),"",(AND(ISNUMBER(BQ687),BQ687&gt;0))+(BR687="Stacked up")+(AND(ISNUMBER(BH687),BH687&gt;=-Settings!$B$17))+(AND(ISNUMBER(BK687),ISNUMBER(BM687),BK687&gt;0,BM687&gt;0))+(AND(ISNUMBER(AQ687),AQ687&gt;=Settings!$B$18))+(AND(ISNUMBER(BT687),BT687&gt;=Settings!$B$19,BT687&lt;=Settings!$B$20))+(AND(ISNUMBER(AS687),AS687&gt;0))+(AND(ISNUMBER(T687),ISNUMBER(M687),T687&gt;=Settings!$B$21,M687&gt;0))+(AND(ISNUMBER(AD687),ISNUMBER(M687),AD687&gt;=Settings!$B$22,M687&gt;0))+(AY687&gt;=1))</f>
        <v/>
      </c>
      <c r="BW687" s="91">
        <f>IF(OR(AY687=0,BF687&lt;&gt;"Y",BG687&lt;&gt;"Y"),"",1+SUMPRODUCT(($A$6:$A$2604=A687)*($AY$6:$AY$2604&gt;0)*($BF$6:$BF$2604="Y")*($BG$6:$BG$2604="Y")*(($AY$6:$AY$2604&gt;AY687)+($AY$6:$AY$2604=AY687)*($AD$6:$AD$2604&gt;AD687))))</f>
        <v/>
      </c>
    </row>
    <row r="688" ht="23.85" customHeight="1" s="55">
      <c r="A688" s="90" t="n">
        <v>46296</v>
      </c>
      <c r="B688" s="91" t="inlineStr">
        <is>
          <t>TEXRAIL</t>
        </is>
      </c>
      <c r="C688" s="91" t="inlineStr">
        <is>
          <t>INE621L01012</t>
        </is>
      </c>
      <c r="D688" s="91" t="inlineStr">
        <is>
          <t>Capital Goods</t>
        </is>
      </c>
      <c r="E688" s="91" t="inlineStr">
        <is>
          <t>Microcap 250</t>
        </is>
      </c>
      <c r="F688" s="93" t="n">
        <v>5161</v>
      </c>
      <c r="G688" s="92" t="inlineStr">
        <is>
          <t>N</t>
        </is>
      </c>
      <c r="H688" s="94" t="n"/>
      <c r="I688" s="91" t="inlineStr">
        <is>
          <t>N</t>
        </is>
      </c>
      <c r="J688" s="92">
        <f>IF(K688="","N","Y")</f>
        <v/>
      </c>
      <c r="K688" s="94">
        <f>_xlfn.TEXTJOIN("; ",TRUE,IF(P688="52-wk low","52-wk low",""),IF(AND(AD688&gt;=Settings!$B$12,M688&lt;0),"Distribution",""),IF(AND(AJ688="Y",M688&lt;0,AK688&lt;-Settings!$B$13),"Long unwinding",""),IF(AND(AJ688="Y",M688&lt;0,AK688&gt;Settings!$B$13),"Short buildup",""))</f>
        <v/>
      </c>
      <c r="L688" s="95" t="n">
        <v>126.86</v>
      </c>
      <c r="M688" s="96" t="n">
        <v>-3.7</v>
      </c>
      <c r="N688" s="93" t="n">
        <v>2278</v>
      </c>
      <c r="O688" s="91" t="inlineStr">
        <is>
          <t>None</t>
        </is>
      </c>
      <c r="P688" s="91" t="inlineStr">
        <is>
          <t>None</t>
        </is>
      </c>
      <c r="Q688" s="97" t="n">
        <v>44.2</v>
      </c>
      <c r="R688" s="96" t="n">
        <v>40</v>
      </c>
      <c r="S688" s="96" t="n">
        <v>1.13</v>
      </c>
      <c r="T688" s="96" t="n">
        <v>1.74</v>
      </c>
      <c r="U688" s="96" t="n">
        <v>1</v>
      </c>
      <c r="V688" s="103" t="n">
        <v>0.9</v>
      </c>
      <c r="W688" s="102" t="n">
        <v>4</v>
      </c>
      <c r="X688" s="93" t="n"/>
      <c r="Y688" s="91" t="inlineStr">
        <is>
          <t>None</t>
        </is>
      </c>
      <c r="Z688" s="99" t="n">
        <v>35.4</v>
      </c>
      <c r="AA688" s="96" t="n">
        <v>0.93</v>
      </c>
      <c r="AB688" s="96" t="n">
        <v>0.83</v>
      </c>
      <c r="AC688" s="96" t="n">
        <v>1.11</v>
      </c>
      <c r="AD688" s="96" t="n">
        <v>1.61</v>
      </c>
      <c r="AE688" s="96" t="n">
        <v>1.31</v>
      </c>
      <c r="AF688" s="103" t="n">
        <v>1.35</v>
      </c>
      <c r="AG688" s="91" t="inlineStr">
        <is>
          <t>Normal</t>
        </is>
      </c>
      <c r="AH688" s="100" t="n">
        <v>0</v>
      </c>
      <c r="AI688" s="101" t="n">
        <v>0</v>
      </c>
      <c r="AJ688" s="92" t="inlineStr">
        <is>
          <t>N</t>
        </is>
      </c>
      <c r="AK688" s="96" t="n"/>
      <c r="AL688" s="91" t="inlineStr">
        <is>
          <t>n/a</t>
        </is>
      </c>
      <c r="AM688" s="93" t="n"/>
      <c r="AN688" s="92" t="inlineStr">
        <is>
          <t>None</t>
        </is>
      </c>
      <c r="AO688" s="102" t="n">
        <v>0</v>
      </c>
      <c r="AP688" s="103" t="n">
        <v>1.21</v>
      </c>
      <c r="AQ688" s="102" t="n">
        <v>70</v>
      </c>
      <c r="AR688" s="91" t="inlineStr">
        <is>
          <t>N</t>
        </is>
      </c>
      <c r="AS688" s="104" t="n">
        <v>5.9</v>
      </c>
      <c r="AT688" s="92">
        <f>IF(AND(P688="52-wk high",T688&gt;=Settings!$B$7),"Y","N")</f>
        <v/>
      </c>
      <c r="AU688" s="91">
        <f>IF(AND(AD688&gt;=Settings!$B$8,M688&gt;0),"Y","N")</f>
        <v/>
      </c>
      <c r="AV688" s="91">
        <f>IF(OR(AH688&gt;Settings!$B$9,AI688&gt;Settings!$B$9),"Y","N")</f>
        <v/>
      </c>
      <c r="AW688" s="91">
        <f>IF(AJ688&lt;&gt;"Y","n/a",IF(AND(M688&gt;0,AK688&gt;Settings!$B$10),"Y","N"))</f>
        <v/>
      </c>
      <c r="AX688" s="91">
        <f>IF(AO688&gt;=Settings!$B$11,"Y","N")</f>
        <v/>
      </c>
      <c r="AY688" s="99">
        <f>(AT688="Y")+(AU688="Y")+(AV688="Y")+(AW688="Y")+(AX688="Y")</f>
        <v/>
      </c>
      <c r="AZ688" s="94">
        <f>IF(AY688=0,"None",_xlfn.TEXTJOIN(", ",TRUE(),IF(AT688="Y","Breakout",""),IF(AU688="Y","Accumulation",""),IF(AV688="Y","Institutional buying",""),IF(AW688="Y","Long buildup",""),IF(AX688="Y","Momentum leader","")))</f>
        <v/>
      </c>
      <c r="BA688" s="94">
        <f>IF(BW688="","","Passes "&amp;AY688&amp;" of 5 buy-side scans"&amp;IF(G688="Y","; RED FLAG: filter out using Red flag column",""))</f>
        <v/>
      </c>
      <c r="BB688" s="91" t="inlineStr">
        <is>
          <t>None</t>
        </is>
      </c>
      <c r="BC688" s="92" t="inlineStr">
        <is>
          <t>N</t>
        </is>
      </c>
      <c r="BD688" s="94" t="n"/>
      <c r="BE688" s="94" t="n"/>
      <c r="BF688" s="92">
        <f>IF(R688*100000&gt;=Settings!$B$5,"Y","N")</f>
        <v/>
      </c>
      <c r="BG688" s="91">
        <f>IF(F688&gt;Settings!$B$6,"Y","N")</f>
        <v/>
      </c>
      <c r="BH688" s="97" t="n">
        <v>-11.35</v>
      </c>
      <c r="BI688" s="96" t="n">
        <v>0.07000000000000001</v>
      </c>
      <c r="BJ688" s="96" t="n">
        <v>12.2</v>
      </c>
      <c r="BK688" s="96" t="n">
        <v>13.3</v>
      </c>
      <c r="BL688" s="96" t="n">
        <v>43.51</v>
      </c>
      <c r="BM688" s="96" t="n">
        <v>-9.279999999999999</v>
      </c>
      <c r="BN688" s="97" t="n">
        <v>5.7</v>
      </c>
      <c r="BO688" s="96" t="n">
        <v>10.11</v>
      </c>
      <c r="BP688" s="96" t="n">
        <v>12.2</v>
      </c>
      <c r="BQ688" s="96" t="n">
        <v>10.06</v>
      </c>
      <c r="BR688" s="91" t="inlineStr">
        <is>
          <t>Mixed</t>
        </is>
      </c>
      <c r="BS688" s="91" t="inlineStr">
        <is>
          <t>None</t>
        </is>
      </c>
      <c r="BT688" s="96" t="n">
        <v>61.7</v>
      </c>
      <c r="BU688" s="91" t="inlineStr">
        <is>
          <t>N</t>
        </is>
      </c>
      <c r="BV688" s="99">
        <f>IF(OR(BF688&lt;&gt;"Y",BG688&lt;&gt;"Y"),"",(AND(ISNUMBER(BQ688),BQ688&gt;0))+(BR688="Stacked up")+(AND(ISNUMBER(BH688),BH688&gt;=-Settings!$B$17))+(AND(ISNUMBER(BK688),ISNUMBER(BM688),BK688&gt;0,BM688&gt;0))+(AND(ISNUMBER(AQ688),AQ688&gt;=Settings!$B$18))+(AND(ISNUMBER(BT688),BT688&gt;=Settings!$B$19,BT688&lt;=Settings!$B$20))+(AND(ISNUMBER(AS688),AS688&gt;0))+(AND(ISNUMBER(T688),ISNUMBER(M688),T688&gt;=Settings!$B$21,M688&gt;0))+(AND(ISNUMBER(AD688),ISNUMBER(M688),AD688&gt;=Settings!$B$22,M688&gt;0))+(AY688&gt;=1))</f>
        <v/>
      </c>
      <c r="BW688" s="91">
        <f>IF(OR(AY688=0,BF688&lt;&gt;"Y",BG688&lt;&gt;"Y"),"",1+SUMPRODUCT(($A$6:$A$2604=A688)*($AY$6:$AY$2604&gt;0)*($BF$6:$BF$2604="Y")*($BG$6:$BG$2604="Y")*(($AY$6:$AY$2604&gt;AY688)+($AY$6:$AY$2604=AY688)*($AD$6:$AD$2604&gt;AD688))))</f>
        <v/>
      </c>
    </row>
    <row r="689" ht="23.85" customHeight="1" s="55">
      <c r="A689" s="90" t="n">
        <v>46296</v>
      </c>
      <c r="B689" s="91" t="inlineStr">
        <is>
          <t>JSFB</t>
        </is>
      </c>
      <c r="C689" s="91" t="inlineStr">
        <is>
          <t>INE953L01027</t>
        </is>
      </c>
      <c r="D689" s="91" t="inlineStr">
        <is>
          <t>Financial Services</t>
        </is>
      </c>
      <c r="E689" s="91" t="inlineStr">
        <is>
          <t>Microcap 250</t>
        </is>
      </c>
      <c r="F689" s="93" t="n">
        <v>5102</v>
      </c>
      <c r="G689" s="92" t="inlineStr">
        <is>
          <t>N</t>
        </is>
      </c>
      <c r="H689" s="94" t="n"/>
      <c r="I689" s="91" t="inlineStr">
        <is>
          <t>N</t>
        </is>
      </c>
      <c r="J689" s="92">
        <f>IF(K689="","N","Y")</f>
        <v/>
      </c>
      <c r="K689" s="94">
        <f>_xlfn.TEXTJOIN("; ",TRUE,IF(P689="52-wk low","52-wk low",""),IF(AND(AD689&gt;=Settings!$B$12,M689&lt;0),"Distribution",""),IF(AND(AJ689="Y",M689&lt;0,AK689&lt;-Settings!$B$13),"Long unwinding",""),IF(AND(AJ689="Y",M689&lt;0,AK689&gt;Settings!$B$13),"Short buildup",""))</f>
        <v/>
      </c>
      <c r="L689" s="95" t="n">
        <v>482.4</v>
      </c>
      <c r="M689" s="96" t="n">
        <v>-1.41</v>
      </c>
      <c r="N689" s="93" t="n">
        <v>1267</v>
      </c>
      <c r="O689" s="91" t="inlineStr">
        <is>
          <t>None</t>
        </is>
      </c>
      <c r="P689" s="91" t="inlineStr">
        <is>
          <t>None</t>
        </is>
      </c>
      <c r="Q689" s="97" t="n">
        <v>7.96</v>
      </c>
      <c r="R689" s="96" t="n">
        <v>8.949999999999999</v>
      </c>
      <c r="S689" s="96" t="n">
        <v>0.92</v>
      </c>
      <c r="T689" s="96" t="n">
        <v>0.85</v>
      </c>
      <c r="U689" s="96" t="n">
        <v>0.84</v>
      </c>
      <c r="V689" s="103" t="n">
        <v>0.9399999999999999</v>
      </c>
      <c r="W689" s="102" t="n">
        <v>6</v>
      </c>
      <c r="X689" s="93" t="n"/>
      <c r="Y689" s="91" t="inlineStr">
        <is>
          <t>None</t>
        </is>
      </c>
      <c r="Z689" s="99" t="n">
        <v>52.88</v>
      </c>
      <c r="AA689" s="96" t="n">
        <v>1.14</v>
      </c>
      <c r="AB689" s="96" t="n">
        <v>1.11</v>
      </c>
      <c r="AC689" s="96" t="n">
        <v>1.08</v>
      </c>
      <c r="AD689" s="96" t="n">
        <v>0.98</v>
      </c>
      <c r="AE689" s="96" t="n">
        <v>0.96</v>
      </c>
      <c r="AF689" s="103" t="n">
        <v>0.98</v>
      </c>
      <c r="AG689" s="91" t="inlineStr">
        <is>
          <t>Normal</t>
        </is>
      </c>
      <c r="AH689" s="100" t="n">
        <v>0</v>
      </c>
      <c r="AI689" s="101" t="n">
        <v>0</v>
      </c>
      <c r="AJ689" s="92" t="inlineStr">
        <is>
          <t>N</t>
        </is>
      </c>
      <c r="AK689" s="96" t="n"/>
      <c r="AL689" s="91" t="inlineStr">
        <is>
          <t>n/a</t>
        </is>
      </c>
      <c r="AM689" s="93" t="n"/>
      <c r="AN689" s="92" t="inlineStr">
        <is>
          <t>None</t>
        </is>
      </c>
      <c r="AO689" s="102" t="n">
        <v>0</v>
      </c>
      <c r="AP689" s="103" t="n">
        <v>1.16</v>
      </c>
      <c r="AQ689" s="102" t="n">
        <v>68</v>
      </c>
      <c r="AR689" s="91" t="inlineStr">
        <is>
          <t>N</t>
        </is>
      </c>
      <c r="AS689" s="104" t="n">
        <v>0.6</v>
      </c>
      <c r="AT689" s="92">
        <f>IF(AND(P689="52-wk high",T689&gt;=Settings!$B$7),"Y","N")</f>
        <v/>
      </c>
      <c r="AU689" s="91">
        <f>IF(AND(AD689&gt;=Settings!$B$8,M689&gt;0),"Y","N")</f>
        <v/>
      </c>
      <c r="AV689" s="91">
        <f>IF(OR(AH689&gt;Settings!$B$9,AI689&gt;Settings!$B$9),"Y","N")</f>
        <v/>
      </c>
      <c r="AW689" s="91">
        <f>IF(AJ689&lt;&gt;"Y","n/a",IF(AND(M689&gt;0,AK689&gt;Settings!$B$10),"Y","N"))</f>
        <v/>
      </c>
      <c r="AX689" s="91">
        <f>IF(AO689&gt;=Settings!$B$11,"Y","N")</f>
        <v/>
      </c>
      <c r="AY689" s="99">
        <f>(AT689="Y")+(AU689="Y")+(AV689="Y")+(AW689="Y")+(AX689="Y")</f>
        <v/>
      </c>
      <c r="AZ689" s="94">
        <f>IF(AY689=0,"None",_xlfn.TEXTJOIN(", ",TRUE(),IF(AT689="Y","Breakout",""),IF(AU689="Y","Accumulation",""),IF(AV689="Y","Institutional buying",""),IF(AW689="Y","Long buildup",""),IF(AX689="Y","Momentum leader","")))</f>
        <v/>
      </c>
      <c r="BA689" s="94">
        <f>IF(BW689="","","Passes "&amp;AY689&amp;" of 5 buy-side scans"&amp;IF(G689="Y","; RED FLAG: filter out using Red flag column",""))</f>
        <v/>
      </c>
      <c r="BB689" s="91" t="inlineStr">
        <is>
          <t>None</t>
        </is>
      </c>
      <c r="BC689" s="92" t="inlineStr">
        <is>
          <t>N</t>
        </is>
      </c>
      <c r="BD689" s="94" t="n"/>
      <c r="BE689" s="94" t="n"/>
      <c r="BF689" s="92">
        <f>IF(R689*100000&gt;=Settings!$B$5,"Y","N")</f>
        <v/>
      </c>
      <c r="BG689" s="91">
        <f>IF(F689&gt;Settings!$B$6,"Y","N")</f>
        <v/>
      </c>
      <c r="BH689" s="97" t="n">
        <v>-20.52</v>
      </c>
      <c r="BI689" s="96" t="n">
        <v>-7.71</v>
      </c>
      <c r="BJ689" s="96" t="n">
        <v>-8.949999999999999</v>
      </c>
      <c r="BK689" s="96" t="n">
        <v>3.11</v>
      </c>
      <c r="BL689" s="96" t="n">
        <v>30.63</v>
      </c>
      <c r="BM689" s="96" t="n">
        <v>-0.6899999999999999</v>
      </c>
      <c r="BN689" s="97" t="n">
        <v>-7.01</v>
      </c>
      <c r="BO689" s="96" t="n">
        <v>-7.81</v>
      </c>
      <c r="BP689" s="96" t="n">
        <v>-4.67</v>
      </c>
      <c r="BQ689" s="96" t="n">
        <v>0.09</v>
      </c>
      <c r="BR689" s="91" t="inlineStr">
        <is>
          <t>Mixed</t>
        </is>
      </c>
      <c r="BS689" s="91" t="inlineStr">
        <is>
          <t>None</t>
        </is>
      </c>
      <c r="BT689" s="96" t="n">
        <v>33</v>
      </c>
      <c r="BU689" s="91" t="inlineStr">
        <is>
          <t>N</t>
        </is>
      </c>
      <c r="BV689" s="99">
        <f>IF(OR(BF689&lt;&gt;"Y",BG689&lt;&gt;"Y"),"",(AND(ISNUMBER(BQ689),BQ689&gt;0))+(BR689="Stacked up")+(AND(ISNUMBER(BH689),BH689&gt;=-Settings!$B$17))+(AND(ISNUMBER(BK689),ISNUMBER(BM689),BK689&gt;0,BM689&gt;0))+(AND(ISNUMBER(AQ689),AQ689&gt;=Settings!$B$18))+(AND(ISNUMBER(BT689),BT689&gt;=Settings!$B$19,BT689&lt;=Settings!$B$20))+(AND(ISNUMBER(AS689),AS689&gt;0))+(AND(ISNUMBER(T689),ISNUMBER(M689),T689&gt;=Settings!$B$21,M689&gt;0))+(AND(ISNUMBER(AD689),ISNUMBER(M689),AD689&gt;=Settings!$B$22,M689&gt;0))+(AY689&gt;=1))</f>
        <v/>
      </c>
      <c r="BW689" s="91">
        <f>IF(OR(AY689=0,BF689&lt;&gt;"Y",BG689&lt;&gt;"Y"),"",1+SUMPRODUCT(($A$6:$A$2604=A689)*($AY$6:$AY$2604&gt;0)*($BF$6:$BF$2604="Y")*($BG$6:$BG$2604="Y")*(($AY$6:$AY$2604&gt;AY689)+($AY$6:$AY$2604=AY689)*($AD$6:$AD$2604&gt;AD689))))</f>
        <v/>
      </c>
    </row>
    <row r="690" ht="23.85" customHeight="1" s="55">
      <c r="A690" s="90" t="n">
        <v>46296</v>
      </c>
      <c r="B690" s="91" t="inlineStr">
        <is>
          <t>ARVINDFASN</t>
        </is>
      </c>
      <c r="C690" s="91" t="inlineStr">
        <is>
          <t>INE955V01021</t>
        </is>
      </c>
      <c r="D690" s="91" t="inlineStr">
        <is>
          <t>Consumer Services</t>
        </is>
      </c>
      <c r="E690" s="91" t="inlineStr">
        <is>
          <t>Microcap 250</t>
        </is>
      </c>
      <c r="F690" s="93" t="n">
        <v>5076</v>
      </c>
      <c r="G690" s="92" t="inlineStr">
        <is>
          <t>N</t>
        </is>
      </c>
      <c r="H690" s="94" t="n"/>
      <c r="I690" s="91" t="inlineStr">
        <is>
          <t>N</t>
        </is>
      </c>
      <c r="J690" s="92">
        <f>IF(K690="","N","Y")</f>
        <v/>
      </c>
      <c r="K690" s="94">
        <f>_xlfn.TEXTJOIN("; ",TRUE,IF(P690="52-wk low","52-wk low",""),IF(AND(AD690&gt;=Settings!$B$12,M690&lt;0),"Distribution",""),IF(AND(AJ690="Y",M690&lt;0,AK690&lt;-Settings!$B$13),"Long unwinding",""),IF(AND(AJ690="Y",M690&lt;0,AK690&gt;Settings!$B$13),"Short buildup",""))</f>
        <v/>
      </c>
      <c r="L690" s="95" t="n">
        <v>379.7</v>
      </c>
      <c r="M690" s="96" t="n">
        <v>-2</v>
      </c>
      <c r="N690" s="93" t="n">
        <v>1646</v>
      </c>
      <c r="O690" s="91" t="inlineStr">
        <is>
          <t>None</t>
        </is>
      </c>
      <c r="P690" s="91" t="inlineStr">
        <is>
          <t>None</t>
        </is>
      </c>
      <c r="Q690" s="97" t="n">
        <v>2.27</v>
      </c>
      <c r="R690" s="96" t="n">
        <v>2.12</v>
      </c>
      <c r="S690" s="96" t="n">
        <v>1.08</v>
      </c>
      <c r="T690" s="96" t="n">
        <v>0.98</v>
      </c>
      <c r="U690" s="96" t="n">
        <v>0.89</v>
      </c>
      <c r="V690" s="103" t="n">
        <v>0.83</v>
      </c>
      <c r="W690" s="102" t="n">
        <v>4</v>
      </c>
      <c r="X690" s="93" t="n"/>
      <c r="Y690" s="91" t="inlineStr">
        <is>
          <t>None</t>
        </is>
      </c>
      <c r="Z690" s="99" t="n">
        <v>52.82</v>
      </c>
      <c r="AA690" s="96" t="n">
        <v>1.03</v>
      </c>
      <c r="AB690" s="96" t="n">
        <v>0.97</v>
      </c>
      <c r="AC690" s="96" t="n">
        <v>1.12</v>
      </c>
      <c r="AD690" s="96" t="n">
        <v>0.91</v>
      </c>
      <c r="AE690" s="96" t="n">
        <v>0.85</v>
      </c>
      <c r="AF690" s="103" t="n">
        <v>0.92</v>
      </c>
      <c r="AG690" s="91" t="inlineStr">
        <is>
          <t>Normal</t>
        </is>
      </c>
      <c r="AH690" s="100" t="n">
        <v>0</v>
      </c>
      <c r="AI690" s="101" t="n">
        <v>0</v>
      </c>
      <c r="AJ690" s="92" t="inlineStr">
        <is>
          <t>N</t>
        </is>
      </c>
      <c r="AK690" s="96" t="n"/>
      <c r="AL690" s="91" t="inlineStr">
        <is>
          <t>n/a</t>
        </is>
      </c>
      <c r="AM690" s="93" t="n"/>
      <c r="AN690" s="92" t="inlineStr">
        <is>
          <t>None</t>
        </is>
      </c>
      <c r="AO690" s="102" t="n">
        <v>0</v>
      </c>
      <c r="AP690" s="103" t="n">
        <v>0.59</v>
      </c>
      <c r="AQ690" s="102" t="n">
        <v>17</v>
      </c>
      <c r="AR690" s="91" t="inlineStr">
        <is>
          <t>N</t>
        </is>
      </c>
      <c r="AS690" s="104" t="n">
        <v>2.34</v>
      </c>
      <c r="AT690" s="92">
        <f>IF(AND(P690="52-wk high",T690&gt;=Settings!$B$7),"Y","N")</f>
        <v/>
      </c>
      <c r="AU690" s="91">
        <f>IF(AND(AD690&gt;=Settings!$B$8,M690&gt;0),"Y","N")</f>
        <v/>
      </c>
      <c r="AV690" s="91">
        <f>IF(OR(AH690&gt;Settings!$B$9,AI690&gt;Settings!$B$9),"Y","N")</f>
        <v/>
      </c>
      <c r="AW690" s="91">
        <f>IF(AJ690&lt;&gt;"Y","n/a",IF(AND(M690&gt;0,AK690&gt;Settings!$B$10),"Y","N"))</f>
        <v/>
      </c>
      <c r="AX690" s="91">
        <f>IF(AO690&gt;=Settings!$B$11,"Y","N")</f>
        <v/>
      </c>
      <c r="AY690" s="99">
        <f>(AT690="Y")+(AU690="Y")+(AV690="Y")+(AW690="Y")+(AX690="Y")</f>
        <v/>
      </c>
      <c r="AZ690" s="94">
        <f>IF(AY690=0,"None",_xlfn.TEXTJOIN(", ",TRUE(),IF(AT690="Y","Breakout",""),IF(AU690="Y","Accumulation",""),IF(AV690="Y","Institutional buying",""),IF(AW690="Y","Long buildup",""),IF(AX690="Y","Momentum leader","")))</f>
        <v/>
      </c>
      <c r="BA690" s="94">
        <f>IF(BW690="","","Passes "&amp;AY690&amp;" of 5 buy-side scans"&amp;IF(G690="Y","; RED FLAG: filter out using Red flag column",""))</f>
        <v/>
      </c>
      <c r="BB690" s="91" t="inlineStr">
        <is>
          <t>None</t>
        </is>
      </c>
      <c r="BC690" s="92" t="inlineStr">
        <is>
          <t>N</t>
        </is>
      </c>
      <c r="BD690" s="94" t="n"/>
      <c r="BE690" s="94" t="n"/>
      <c r="BF690" s="92">
        <f>IF(R690*100000&gt;=Settings!$B$5,"Y","N")</f>
        <v/>
      </c>
      <c r="BG690" s="91">
        <f>IF(F690&gt;Settings!$B$6,"Y","N")</f>
        <v/>
      </c>
      <c r="BH690" s="97" t="n">
        <v>-33.27</v>
      </c>
      <c r="BI690" s="96" t="n">
        <v>-8.34</v>
      </c>
      <c r="BJ690" s="96" t="n">
        <v>-17.24</v>
      </c>
      <c r="BK690" s="96" t="n">
        <v>-19.26</v>
      </c>
      <c r="BL690" s="96" t="n">
        <v>-7.69</v>
      </c>
      <c r="BM690" s="96" t="n">
        <v>-28.41</v>
      </c>
      <c r="BN690" s="97" t="n">
        <v>-9.720000000000001</v>
      </c>
      <c r="BO690" s="96" t="n">
        <v>-12.97</v>
      </c>
      <c r="BP690" s="96" t="n">
        <v>-14.9</v>
      </c>
      <c r="BQ690" s="96" t="n">
        <v>-17.64</v>
      </c>
      <c r="BR690" s="91" t="inlineStr">
        <is>
          <t>Stacked down</t>
        </is>
      </c>
      <c r="BS690" s="91" t="inlineStr">
        <is>
          <t>None</t>
        </is>
      </c>
      <c r="BT690" s="96" t="n">
        <v>19.7</v>
      </c>
      <c r="BU690" s="91" t="inlineStr">
        <is>
          <t>N</t>
        </is>
      </c>
      <c r="BV690" s="99">
        <f>IF(OR(BF690&lt;&gt;"Y",BG690&lt;&gt;"Y"),"",(AND(ISNUMBER(BQ690),BQ690&gt;0))+(BR690="Stacked up")+(AND(ISNUMBER(BH690),BH690&gt;=-Settings!$B$17))+(AND(ISNUMBER(BK690),ISNUMBER(BM690),BK690&gt;0,BM690&gt;0))+(AND(ISNUMBER(AQ690),AQ690&gt;=Settings!$B$18))+(AND(ISNUMBER(BT690),BT690&gt;=Settings!$B$19,BT690&lt;=Settings!$B$20))+(AND(ISNUMBER(AS690),AS690&gt;0))+(AND(ISNUMBER(T690),ISNUMBER(M690),T690&gt;=Settings!$B$21,M690&gt;0))+(AND(ISNUMBER(AD690),ISNUMBER(M690),AD690&gt;=Settings!$B$22,M690&gt;0))+(AY690&gt;=1))</f>
        <v/>
      </c>
      <c r="BW690" s="91">
        <f>IF(OR(AY690=0,BF690&lt;&gt;"Y",BG690&lt;&gt;"Y"),"",1+SUMPRODUCT(($A$6:$A$2604=A690)*($AY$6:$AY$2604&gt;0)*($BF$6:$BF$2604="Y")*($BG$6:$BG$2604="Y")*(($AY$6:$AY$2604&gt;AY690)+($AY$6:$AY$2604=AY690)*($AD$6:$AD$2604&gt;AD690))))</f>
        <v/>
      </c>
    </row>
    <row r="691" ht="23.85" customHeight="1" s="55">
      <c r="A691" s="90" t="n">
        <v>46296</v>
      </c>
      <c r="B691" s="91" t="inlineStr">
        <is>
          <t>GOKEX</t>
        </is>
      </c>
      <c r="C691" s="91" t="inlineStr">
        <is>
          <t>INE887G01027</t>
        </is>
      </c>
      <c r="D691" s="91" t="inlineStr">
        <is>
          <t>Textiles</t>
        </is>
      </c>
      <c r="E691" s="91" t="inlineStr">
        <is>
          <t>Microcap 250</t>
        </is>
      </c>
      <c r="F691" s="93" t="n">
        <v>5047</v>
      </c>
      <c r="G691" s="92" t="inlineStr">
        <is>
          <t>N</t>
        </is>
      </c>
      <c r="H691" s="94" t="n"/>
      <c r="I691" s="91" t="inlineStr">
        <is>
          <t>N</t>
        </is>
      </c>
      <c r="J691" s="92">
        <f>IF(K691="","N","Y")</f>
        <v/>
      </c>
      <c r="K691" s="94">
        <f>_xlfn.TEXTJOIN("; ",TRUE,IF(P691="52-wk low","52-wk low",""),IF(AND(AD691&gt;=Settings!$B$12,M691&lt;0),"Distribution",""),IF(AND(AJ691="Y",M691&lt;0,AK691&lt;-Settings!$B$13),"Long unwinding",""),IF(AND(AJ691="Y",M691&lt;0,AK691&gt;Settings!$B$13),"Short buildup",""))</f>
        <v/>
      </c>
      <c r="L691" s="95" t="n">
        <v>688.75</v>
      </c>
      <c r="M691" s="96" t="n">
        <v>0.14</v>
      </c>
      <c r="N691" s="93" t="n">
        <v>540</v>
      </c>
      <c r="O691" s="91" t="inlineStr">
        <is>
          <t>None</t>
        </is>
      </c>
      <c r="P691" s="91" t="inlineStr">
        <is>
          <t>None</t>
        </is>
      </c>
      <c r="Q691" s="97" t="n">
        <v>2.08</v>
      </c>
      <c r="R691" s="96" t="n">
        <v>2.92</v>
      </c>
      <c r="S691" s="96" t="n">
        <v>0.72</v>
      </c>
      <c r="T691" s="96" t="n">
        <v>0.77</v>
      </c>
      <c r="U691" s="96" t="n">
        <v>0.47</v>
      </c>
      <c r="V691" s="103" t="n">
        <v>0.66</v>
      </c>
      <c r="W691" s="102" t="n">
        <v>3</v>
      </c>
      <c r="X691" s="93" t="n"/>
      <c r="Y691" s="91" t="inlineStr">
        <is>
          <t>None</t>
        </is>
      </c>
      <c r="Z691" s="99" t="n">
        <v>41.99</v>
      </c>
      <c r="AA691" s="96" t="n">
        <v>0.86</v>
      </c>
      <c r="AB691" s="96" t="n">
        <v>0.86</v>
      </c>
      <c r="AC691" s="96" t="n">
        <v>0.57</v>
      </c>
      <c r="AD691" s="96" t="n">
        <v>0.64</v>
      </c>
      <c r="AE691" s="96" t="n">
        <v>0.46</v>
      </c>
      <c r="AF691" s="103" t="n">
        <v>1.24</v>
      </c>
      <c r="AG691" s="91" t="inlineStr">
        <is>
          <t>Normal</t>
        </is>
      </c>
      <c r="AH691" s="100" t="n">
        <v>0</v>
      </c>
      <c r="AI691" s="101" t="n">
        <v>0</v>
      </c>
      <c r="AJ691" s="92" t="inlineStr">
        <is>
          <t>N</t>
        </is>
      </c>
      <c r="AK691" s="96" t="n"/>
      <c r="AL691" s="91" t="inlineStr">
        <is>
          <t>n/a</t>
        </is>
      </c>
      <c r="AM691" s="93" t="n"/>
      <c r="AN691" s="92" t="inlineStr">
        <is>
          <t>None</t>
        </is>
      </c>
      <c r="AO691" s="102" t="n">
        <v>0</v>
      </c>
      <c r="AP691" s="103" t="n">
        <v>0.88</v>
      </c>
      <c r="AQ691" s="102" t="n">
        <v>55</v>
      </c>
      <c r="AR691" s="91" t="inlineStr">
        <is>
          <t>N</t>
        </is>
      </c>
      <c r="AS691" s="104" t="n">
        <v>-0.53</v>
      </c>
      <c r="AT691" s="92">
        <f>IF(AND(P691="52-wk high",T691&gt;=Settings!$B$7),"Y","N")</f>
        <v/>
      </c>
      <c r="AU691" s="91">
        <f>IF(AND(AD691&gt;=Settings!$B$8,M691&gt;0),"Y","N")</f>
        <v/>
      </c>
      <c r="AV691" s="91">
        <f>IF(OR(AH691&gt;Settings!$B$9,AI691&gt;Settings!$B$9),"Y","N")</f>
        <v/>
      </c>
      <c r="AW691" s="91">
        <f>IF(AJ691&lt;&gt;"Y","n/a",IF(AND(M691&gt;0,AK691&gt;Settings!$B$10),"Y","N"))</f>
        <v/>
      </c>
      <c r="AX691" s="91">
        <f>IF(AO691&gt;=Settings!$B$11,"Y","N")</f>
        <v/>
      </c>
      <c r="AY691" s="99">
        <f>(AT691="Y")+(AU691="Y")+(AV691="Y")+(AW691="Y")+(AX691="Y")</f>
        <v/>
      </c>
      <c r="AZ691" s="94">
        <f>IF(AY691=0,"None",_xlfn.TEXTJOIN(", ",TRUE(),IF(AT691="Y","Breakout",""),IF(AU691="Y","Accumulation",""),IF(AV691="Y","Institutional buying",""),IF(AW691="Y","Long buildup",""),IF(AX691="Y","Momentum leader","")))</f>
        <v/>
      </c>
      <c r="BA691" s="94">
        <f>IF(BW691="","","Passes "&amp;AY691&amp;" of 5 buy-side scans"&amp;IF(G691="Y","; RED FLAG: filter out using Red flag column",""))</f>
        <v/>
      </c>
      <c r="BB691" s="91" t="inlineStr">
        <is>
          <t>None</t>
        </is>
      </c>
      <c r="BC691" s="92" t="inlineStr">
        <is>
          <t>N</t>
        </is>
      </c>
      <c r="BD691" s="94" t="n"/>
      <c r="BE691" s="94" t="n"/>
      <c r="BF691" s="92">
        <f>IF(R691*100000&gt;=Settings!$B$5,"Y","N")</f>
        <v/>
      </c>
      <c r="BG691" s="91">
        <f>IF(F691&gt;Settings!$B$6,"Y","N")</f>
        <v/>
      </c>
      <c r="BH691" s="97" t="n">
        <v>-27.87</v>
      </c>
      <c r="BI691" s="96" t="n">
        <v>-0.59</v>
      </c>
      <c r="BJ691" s="96" t="n">
        <v>-11.76</v>
      </c>
      <c r="BK691" s="96" t="n">
        <v>-22.5</v>
      </c>
      <c r="BL691" s="96" t="n">
        <v>11.3</v>
      </c>
      <c r="BM691" s="96" t="n">
        <v>-3.33</v>
      </c>
      <c r="BN691" s="97" t="n">
        <v>-4.4</v>
      </c>
      <c r="BO691" s="96" t="n">
        <v>-8.390000000000001</v>
      </c>
      <c r="BP691" s="96" t="n">
        <v>-8.890000000000001</v>
      </c>
      <c r="BQ691" s="96" t="n">
        <v>-8.640000000000001</v>
      </c>
      <c r="BR691" s="91" t="inlineStr">
        <is>
          <t>Mixed</t>
        </is>
      </c>
      <c r="BS691" s="91" t="inlineStr">
        <is>
          <t>None</t>
        </is>
      </c>
      <c r="BT691" s="96" t="n">
        <v>34.5</v>
      </c>
      <c r="BU691" s="91" t="inlineStr">
        <is>
          <t>N</t>
        </is>
      </c>
      <c r="BV691" s="99">
        <f>IF(OR(BF691&lt;&gt;"Y",BG691&lt;&gt;"Y"),"",(AND(ISNUMBER(BQ691),BQ691&gt;0))+(BR691="Stacked up")+(AND(ISNUMBER(BH691),BH691&gt;=-Settings!$B$17))+(AND(ISNUMBER(BK691),ISNUMBER(BM691),BK691&gt;0,BM691&gt;0))+(AND(ISNUMBER(AQ691),AQ691&gt;=Settings!$B$18))+(AND(ISNUMBER(BT691),BT691&gt;=Settings!$B$19,BT691&lt;=Settings!$B$20))+(AND(ISNUMBER(AS691),AS691&gt;0))+(AND(ISNUMBER(T691),ISNUMBER(M691),T691&gt;=Settings!$B$21,M691&gt;0))+(AND(ISNUMBER(AD691),ISNUMBER(M691),AD691&gt;=Settings!$B$22,M691&gt;0))+(AY691&gt;=1))</f>
        <v/>
      </c>
      <c r="BW691" s="91">
        <f>IF(OR(AY691=0,BF691&lt;&gt;"Y",BG691&lt;&gt;"Y"),"",1+SUMPRODUCT(($A$6:$A$2604=A691)*($AY$6:$AY$2604&gt;0)*($BF$6:$BF$2604="Y")*($BG$6:$BG$2604="Y")*(($AY$6:$AY$2604&gt;AY691)+($AY$6:$AY$2604=AY691)*($AD$6:$AD$2604&gt;AD691))))</f>
        <v/>
      </c>
    </row>
    <row r="692" ht="23.85" customHeight="1" s="55">
      <c r="A692" s="90" t="n">
        <v>46296</v>
      </c>
      <c r="B692" s="91" t="inlineStr">
        <is>
          <t>LXCHEM</t>
        </is>
      </c>
      <c r="C692" s="91" t="inlineStr">
        <is>
          <t>INE576O01020</t>
        </is>
      </c>
      <c r="D692" s="91" t="inlineStr">
        <is>
          <t>Chemicals</t>
        </is>
      </c>
      <c r="E692" s="91" t="inlineStr">
        <is>
          <t>Microcap 250</t>
        </is>
      </c>
      <c r="F692" s="93" t="n">
        <v>5041</v>
      </c>
      <c r="G692" s="92" t="inlineStr">
        <is>
          <t>N</t>
        </is>
      </c>
      <c r="H692" s="94" t="n"/>
      <c r="I692" s="91" t="inlineStr">
        <is>
          <t>N</t>
        </is>
      </c>
      <c r="J692" s="92">
        <f>IF(K692="","N","Y")</f>
        <v/>
      </c>
      <c r="K692" s="94">
        <f>_xlfn.TEXTJOIN("; ",TRUE,IF(P692="52-wk low","52-wk low",""),IF(AND(AD692&gt;=Settings!$B$12,M692&lt;0),"Distribution",""),IF(AND(AJ692="Y",M692&lt;0,AK692&lt;-Settings!$B$13),"Long unwinding",""),IF(AND(AJ692="Y",M692&lt;0,AK692&gt;Settings!$B$13),"Short buildup",""))</f>
        <v/>
      </c>
      <c r="L692" s="95" t="n">
        <v>181.39</v>
      </c>
      <c r="M692" s="96" t="n">
        <v>2.27</v>
      </c>
      <c r="N692" s="93" t="n">
        <v>168</v>
      </c>
      <c r="O692" s="91" t="inlineStr">
        <is>
          <t>None</t>
        </is>
      </c>
      <c r="P692" s="91" t="inlineStr">
        <is>
          <t>None</t>
        </is>
      </c>
      <c r="Q692" s="97" t="n">
        <v>14.7</v>
      </c>
      <c r="R692" s="96" t="n">
        <v>13.35</v>
      </c>
      <c r="S692" s="96" t="n">
        <v>1.14</v>
      </c>
      <c r="T692" s="96" t="n">
        <v>0.96</v>
      </c>
      <c r="U692" s="96" t="n">
        <v>0.82</v>
      </c>
      <c r="V692" s="103" t="n">
        <v>0.75</v>
      </c>
      <c r="W692" s="102" t="n">
        <v>4</v>
      </c>
      <c r="X692" s="93" t="n"/>
      <c r="Y692" s="91" t="inlineStr">
        <is>
          <t>None</t>
        </is>
      </c>
      <c r="Z692" s="99" t="n">
        <v>31.26</v>
      </c>
      <c r="AA692" s="96" t="n">
        <v>0.76</v>
      </c>
      <c r="AB692" s="96" t="n">
        <v>0.76</v>
      </c>
      <c r="AC692" s="96" t="n">
        <v>0.91</v>
      </c>
      <c r="AD692" s="96" t="n">
        <v>0.79</v>
      </c>
      <c r="AE692" s="96" t="n">
        <v>0.91</v>
      </c>
      <c r="AF692" s="103" t="n">
        <v>1.39</v>
      </c>
      <c r="AG692" s="91" t="inlineStr">
        <is>
          <t>Normal</t>
        </is>
      </c>
      <c r="AH692" s="100" t="n">
        <v>0</v>
      </c>
      <c r="AI692" s="101" t="n">
        <v>0</v>
      </c>
      <c r="AJ692" s="92" t="inlineStr">
        <is>
          <t>N</t>
        </is>
      </c>
      <c r="AK692" s="96" t="n"/>
      <c r="AL692" s="91" t="inlineStr">
        <is>
          <t>n/a</t>
        </is>
      </c>
      <c r="AM692" s="93" t="n"/>
      <c r="AN692" s="92" t="inlineStr">
        <is>
          <t>None</t>
        </is>
      </c>
      <c r="AO692" s="102" t="n">
        <v>0</v>
      </c>
      <c r="AP692" s="103" t="n">
        <v>1.32</v>
      </c>
      <c r="AQ692" s="102" t="n">
        <v>74</v>
      </c>
      <c r="AR692" s="91" t="inlineStr">
        <is>
          <t>N</t>
        </is>
      </c>
      <c r="AS692" s="104" t="n">
        <v>1.93</v>
      </c>
      <c r="AT692" s="92">
        <f>IF(AND(P692="52-wk high",T692&gt;=Settings!$B$7),"Y","N")</f>
        <v/>
      </c>
      <c r="AU692" s="91">
        <f>IF(AND(AD692&gt;=Settings!$B$8,M692&gt;0),"Y","N")</f>
        <v/>
      </c>
      <c r="AV692" s="91">
        <f>IF(OR(AH692&gt;Settings!$B$9,AI692&gt;Settings!$B$9),"Y","N")</f>
        <v/>
      </c>
      <c r="AW692" s="91">
        <f>IF(AJ692&lt;&gt;"Y","n/a",IF(AND(M692&gt;0,AK692&gt;Settings!$B$10),"Y","N"))</f>
        <v/>
      </c>
      <c r="AX692" s="91">
        <f>IF(AO692&gt;=Settings!$B$11,"Y","N")</f>
        <v/>
      </c>
      <c r="AY692" s="99">
        <f>(AT692="Y")+(AU692="Y")+(AV692="Y")+(AW692="Y")+(AX692="Y")</f>
        <v/>
      </c>
      <c r="AZ692" s="94">
        <f>IF(AY692=0,"None",_xlfn.TEXTJOIN(", ",TRUE(),IF(AT692="Y","Breakout",""),IF(AU692="Y","Accumulation",""),IF(AV692="Y","Institutional buying",""),IF(AW692="Y","Long buildup",""),IF(AX692="Y","Momentum leader","")))</f>
        <v/>
      </c>
      <c r="BA692" s="94">
        <f>IF(BW692="","","Passes "&amp;AY692&amp;" of 5 buy-side scans"&amp;IF(G692="Y","; RED FLAG: filter out using Red flag column",""))</f>
        <v/>
      </c>
      <c r="BB692" s="91" t="inlineStr">
        <is>
          <t>None</t>
        </is>
      </c>
      <c r="BC692" s="92" t="inlineStr">
        <is>
          <t>N</t>
        </is>
      </c>
      <c r="BD692" s="94" t="n"/>
      <c r="BE692" s="94" t="n"/>
      <c r="BF692" s="92">
        <f>IF(R692*100000&gt;=Settings!$B$5,"Y","N")</f>
        <v/>
      </c>
      <c r="BG692" s="91">
        <f>IF(F692&gt;Settings!$B$6,"Y","N")</f>
        <v/>
      </c>
      <c r="BH692" s="97" t="n">
        <v>-16.33</v>
      </c>
      <c r="BI692" s="96" t="n">
        <v>0.43</v>
      </c>
      <c r="BJ692" s="96" t="n">
        <v>10</v>
      </c>
      <c r="BK692" s="96" t="n">
        <v>16.69</v>
      </c>
      <c r="BL692" s="96" t="n">
        <v>55.09</v>
      </c>
      <c r="BM692" s="96" t="n">
        <v>-13.22</v>
      </c>
      <c r="BN692" s="97" t="n">
        <v>2.21</v>
      </c>
      <c r="BO692" s="96" t="n">
        <v>4.1</v>
      </c>
      <c r="BP692" s="96" t="n">
        <v>7.5</v>
      </c>
      <c r="BQ692" s="96" t="n">
        <v>8.18</v>
      </c>
      <c r="BR692" s="91" t="inlineStr">
        <is>
          <t>Stacked up</t>
        </is>
      </c>
      <c r="BS692" s="91" t="inlineStr">
        <is>
          <t>None</t>
        </is>
      </c>
      <c r="BT692" s="96" t="n">
        <v>56</v>
      </c>
      <c r="BU692" s="91" t="inlineStr">
        <is>
          <t>N</t>
        </is>
      </c>
      <c r="BV692" s="99">
        <f>IF(OR(BF692&lt;&gt;"Y",BG692&lt;&gt;"Y"),"",(AND(ISNUMBER(BQ692),BQ692&gt;0))+(BR692="Stacked up")+(AND(ISNUMBER(BH692),BH692&gt;=-Settings!$B$17))+(AND(ISNUMBER(BK692),ISNUMBER(BM692),BK692&gt;0,BM692&gt;0))+(AND(ISNUMBER(AQ692),AQ692&gt;=Settings!$B$18))+(AND(ISNUMBER(BT692),BT692&gt;=Settings!$B$19,BT692&lt;=Settings!$B$20))+(AND(ISNUMBER(AS692),AS692&gt;0))+(AND(ISNUMBER(T692),ISNUMBER(M692),T692&gt;=Settings!$B$21,M692&gt;0))+(AND(ISNUMBER(AD692),ISNUMBER(M692),AD692&gt;=Settings!$B$22,M692&gt;0))+(AY692&gt;=1))</f>
        <v/>
      </c>
      <c r="BW692" s="91">
        <f>IF(OR(AY692=0,BF692&lt;&gt;"Y",BG692&lt;&gt;"Y"),"",1+SUMPRODUCT(($A$6:$A$2604=A692)*($AY$6:$AY$2604&gt;0)*($BF$6:$BF$2604="Y")*($BG$6:$BG$2604="Y")*(($AY$6:$AY$2604&gt;AY692)+($AY$6:$AY$2604=AY692)*($AD$6:$AD$2604&gt;AD692))))</f>
        <v/>
      </c>
    </row>
    <row r="693" ht="23.85" customHeight="1" s="55">
      <c r="A693" s="90" t="n">
        <v>46296</v>
      </c>
      <c r="B693" s="91" t="inlineStr">
        <is>
          <t>INDIGOPNTS</t>
        </is>
      </c>
      <c r="C693" s="91" t="inlineStr">
        <is>
          <t>INE09VQ01012</t>
        </is>
      </c>
      <c r="D693" s="91" t="inlineStr">
        <is>
          <t>Consumer Durables</t>
        </is>
      </c>
      <c r="E693" s="91" t="inlineStr">
        <is>
          <t>Microcap 250</t>
        </is>
      </c>
      <c r="F693" s="93" t="n">
        <v>5029</v>
      </c>
      <c r="G693" s="92" t="inlineStr">
        <is>
          <t>N</t>
        </is>
      </c>
      <c r="H693" s="94" t="n"/>
      <c r="I693" s="91" t="inlineStr">
        <is>
          <t>N</t>
        </is>
      </c>
      <c r="J693" s="92">
        <f>IF(K693="","N","Y")</f>
        <v/>
      </c>
      <c r="K693" s="94">
        <f>_xlfn.TEXTJOIN("; ",TRUE,IF(P693="52-wk low","52-wk low",""),IF(AND(AD693&gt;=Settings!$B$12,M693&lt;0),"Distribution",""),IF(AND(AJ693="Y",M693&lt;0,AK693&lt;-Settings!$B$13),"Long unwinding",""),IF(AND(AJ693="Y",M693&lt;0,AK693&gt;Settings!$B$13),"Short buildup",""))</f>
        <v/>
      </c>
      <c r="L693" s="95" t="n">
        <v>1053.5</v>
      </c>
      <c r="M693" s="96" t="n">
        <v>-3.44</v>
      </c>
      <c r="N693" s="93" t="n">
        <v>2212</v>
      </c>
      <c r="O693" s="91" t="inlineStr">
        <is>
          <t>None</t>
        </is>
      </c>
      <c r="P693" s="91" t="inlineStr">
        <is>
          <t>None</t>
        </is>
      </c>
      <c r="Q693" s="97" t="n">
        <v>0.76</v>
      </c>
      <c r="R693" s="96" t="n">
        <v>0.57</v>
      </c>
      <c r="S693" s="96" t="n">
        <v>1.29</v>
      </c>
      <c r="T693" s="96" t="n">
        <v>0.67</v>
      </c>
      <c r="U693" s="96" t="n">
        <v>0.66</v>
      </c>
      <c r="V693" s="103" t="n">
        <v>0.51</v>
      </c>
      <c r="W693" s="102" t="n">
        <v>0</v>
      </c>
      <c r="X693" s="93" t="n"/>
      <c r="Y693" s="91" t="inlineStr">
        <is>
          <t>None</t>
        </is>
      </c>
      <c r="Z693" s="99" t="n">
        <v>63.95</v>
      </c>
      <c r="AA693" s="96" t="n">
        <v>1.3</v>
      </c>
      <c r="AB693" s="96" t="n">
        <v>1.28</v>
      </c>
      <c r="AC693" s="96" t="n">
        <v>1.66</v>
      </c>
      <c r="AD693" s="96" t="n">
        <v>0.93</v>
      </c>
      <c r="AE693" s="96" t="n">
        <v>0.87</v>
      </c>
      <c r="AF693" s="103" t="n">
        <v>1.02</v>
      </c>
      <c r="AG693" s="91" t="inlineStr">
        <is>
          <t>Normal</t>
        </is>
      </c>
      <c r="AH693" s="100" t="n">
        <v>0</v>
      </c>
      <c r="AI693" s="101" t="n">
        <v>0</v>
      </c>
      <c r="AJ693" s="92" t="inlineStr">
        <is>
          <t>N</t>
        </is>
      </c>
      <c r="AK693" s="96" t="n"/>
      <c r="AL693" s="91" t="inlineStr">
        <is>
          <t>n/a</t>
        </is>
      </c>
      <c r="AM693" s="93" t="n"/>
      <c r="AN693" s="92" t="inlineStr">
        <is>
          <t>None</t>
        </is>
      </c>
      <c r="AO693" s="102" t="n">
        <v>0</v>
      </c>
      <c r="AP693" s="103" t="n">
        <v>1.36</v>
      </c>
      <c r="AQ693" s="102" t="n">
        <v>75</v>
      </c>
      <c r="AR693" s="91" t="inlineStr">
        <is>
          <t>N</t>
        </is>
      </c>
      <c r="AS693" s="104" t="n">
        <v>0.75</v>
      </c>
      <c r="AT693" s="92">
        <f>IF(AND(P693="52-wk high",T693&gt;=Settings!$B$7),"Y","N")</f>
        <v/>
      </c>
      <c r="AU693" s="91">
        <f>IF(AND(AD693&gt;=Settings!$B$8,M693&gt;0),"Y","N")</f>
        <v/>
      </c>
      <c r="AV693" s="91">
        <f>IF(OR(AH693&gt;Settings!$B$9,AI693&gt;Settings!$B$9),"Y","N")</f>
        <v/>
      </c>
      <c r="AW693" s="91">
        <f>IF(AJ693&lt;&gt;"Y","n/a",IF(AND(M693&gt;0,AK693&gt;Settings!$B$10),"Y","N"))</f>
        <v/>
      </c>
      <c r="AX693" s="91">
        <f>IF(AO693&gt;=Settings!$B$11,"Y","N")</f>
        <v/>
      </c>
      <c r="AY693" s="99">
        <f>(AT693="Y")+(AU693="Y")+(AV693="Y")+(AW693="Y")+(AX693="Y")</f>
        <v/>
      </c>
      <c r="AZ693" s="94">
        <f>IF(AY693=0,"None",_xlfn.TEXTJOIN(", ",TRUE(),IF(AT693="Y","Breakout",""),IF(AU693="Y","Accumulation",""),IF(AV693="Y","Institutional buying",""),IF(AW693="Y","Long buildup",""),IF(AX693="Y","Momentum leader","")))</f>
        <v/>
      </c>
      <c r="BA693" s="94">
        <f>IF(BW693="","","Passes "&amp;AY693&amp;" of 5 buy-side scans"&amp;IF(G693="Y","; RED FLAG: filter out using Red flag column",""))</f>
        <v/>
      </c>
      <c r="BB693" s="91" t="inlineStr">
        <is>
          <t>None</t>
        </is>
      </c>
      <c r="BC693" s="92" t="inlineStr">
        <is>
          <t>N</t>
        </is>
      </c>
      <c r="BD693" s="94" t="n"/>
      <c r="BE693" s="94" t="n"/>
      <c r="BF693" s="92">
        <f>IF(R693*100000&gt;=Settings!$B$5,"Y","N")</f>
        <v/>
      </c>
      <c r="BG693" s="91">
        <f>IF(F693&gt;Settings!$B$6,"Y","N")</f>
        <v/>
      </c>
      <c r="BH693" s="97" t="n">
        <v>-21.73</v>
      </c>
      <c r="BI693" s="96" t="n">
        <v>-5.75</v>
      </c>
      <c r="BJ693" s="96" t="n">
        <v>-10.14</v>
      </c>
      <c r="BK693" s="96" t="n">
        <v>2.99</v>
      </c>
      <c r="BL693" s="96" t="n">
        <v>40.55</v>
      </c>
      <c r="BM693" s="96" t="n">
        <v>-1.78</v>
      </c>
      <c r="BN693" s="97" t="n">
        <v>-5.12</v>
      </c>
      <c r="BO693" s="96" t="n">
        <v>-4.68</v>
      </c>
      <c r="BP693" s="96" t="n">
        <v>-1.91</v>
      </c>
      <c r="BQ693" s="96" t="n">
        <v>-0.07000000000000001</v>
      </c>
      <c r="BR693" s="91" t="inlineStr">
        <is>
          <t>Mixed</t>
        </is>
      </c>
      <c r="BS693" s="91" t="inlineStr">
        <is>
          <t>None</t>
        </is>
      </c>
      <c r="BT693" s="96" t="n">
        <v>32.5</v>
      </c>
      <c r="BU693" s="91" t="inlineStr">
        <is>
          <t>N</t>
        </is>
      </c>
      <c r="BV693" s="99">
        <f>IF(OR(BF693&lt;&gt;"Y",BG693&lt;&gt;"Y"),"",(AND(ISNUMBER(BQ693),BQ693&gt;0))+(BR693="Stacked up")+(AND(ISNUMBER(BH693),BH693&gt;=-Settings!$B$17))+(AND(ISNUMBER(BK693),ISNUMBER(BM693),BK693&gt;0,BM693&gt;0))+(AND(ISNUMBER(AQ693),AQ693&gt;=Settings!$B$18))+(AND(ISNUMBER(BT693),BT693&gt;=Settings!$B$19,BT693&lt;=Settings!$B$20))+(AND(ISNUMBER(AS693),AS693&gt;0))+(AND(ISNUMBER(T693),ISNUMBER(M693),T693&gt;=Settings!$B$21,M693&gt;0))+(AND(ISNUMBER(AD693),ISNUMBER(M693),AD693&gt;=Settings!$B$22,M693&gt;0))+(AY693&gt;=1))</f>
        <v/>
      </c>
      <c r="BW693" s="91">
        <f>IF(OR(AY693=0,BF693&lt;&gt;"Y",BG693&lt;&gt;"Y"),"",1+SUMPRODUCT(($A$6:$A$2604=A693)*($AY$6:$AY$2604&gt;0)*($BF$6:$BF$2604="Y")*($BG$6:$BG$2604="Y")*(($AY$6:$AY$2604&gt;AY693)+($AY$6:$AY$2604=AY693)*($AD$6:$AD$2604&gt;AD693))))</f>
        <v/>
      </c>
    </row>
    <row r="694" ht="23.85" customHeight="1" s="55">
      <c r="A694" s="90" t="n">
        <v>46296</v>
      </c>
      <c r="B694" s="91" t="inlineStr">
        <is>
          <t>QUESS</t>
        </is>
      </c>
      <c r="C694" s="91" t="inlineStr">
        <is>
          <t>INE615P01015</t>
        </is>
      </c>
      <c r="D694" s="91" t="inlineStr">
        <is>
          <t>Services</t>
        </is>
      </c>
      <c r="E694" s="91" t="inlineStr">
        <is>
          <t>Microcap 250</t>
        </is>
      </c>
      <c r="F694" s="93" t="n">
        <v>5022</v>
      </c>
      <c r="G694" s="92" t="inlineStr">
        <is>
          <t>N</t>
        </is>
      </c>
      <c r="H694" s="94" t="n"/>
      <c r="I694" s="91" t="inlineStr">
        <is>
          <t>N</t>
        </is>
      </c>
      <c r="J694" s="92">
        <f>IF(K694="","N","Y")</f>
        <v/>
      </c>
      <c r="K694" s="94">
        <f>_xlfn.TEXTJOIN("; ",TRUE,IF(P694="52-wk low","52-wk low",""),IF(AND(AD694&gt;=Settings!$B$12,M694&lt;0),"Distribution",""),IF(AND(AJ694="Y",M694&lt;0,AK694&lt;-Settings!$B$13),"Long unwinding",""),IF(AND(AJ694="Y",M694&lt;0,AK694&gt;Settings!$B$13),"Short buildup",""))</f>
        <v/>
      </c>
      <c r="L694" s="95" t="n">
        <v>336.2</v>
      </c>
      <c r="M694" s="96" t="n">
        <v>0.37</v>
      </c>
      <c r="N694" s="93" t="n">
        <v>471</v>
      </c>
      <c r="O694" s="91" t="inlineStr">
        <is>
          <t>None</t>
        </is>
      </c>
      <c r="P694" s="91" t="inlineStr">
        <is>
          <t>None</t>
        </is>
      </c>
      <c r="Q694" s="97" t="n">
        <v>3.7</v>
      </c>
      <c r="R694" s="96" t="n">
        <v>5.87</v>
      </c>
      <c r="S694" s="96" t="n">
        <v>0.63</v>
      </c>
      <c r="T694" s="96" t="n">
        <v>0.35</v>
      </c>
      <c r="U694" s="96" t="n">
        <v>0.37</v>
      </c>
      <c r="V694" s="103" t="n">
        <v>0.59</v>
      </c>
      <c r="W694" s="102" t="n">
        <v>1</v>
      </c>
      <c r="X694" s="93" t="n"/>
      <c r="Y694" s="91" t="inlineStr">
        <is>
          <t>None</t>
        </is>
      </c>
      <c r="Z694" s="99" t="n">
        <v>64.29000000000001</v>
      </c>
      <c r="AA694" s="96" t="n">
        <v>1.55</v>
      </c>
      <c r="AB694" s="96" t="n">
        <v>1.56</v>
      </c>
      <c r="AC694" s="96" t="n">
        <v>1.03</v>
      </c>
      <c r="AD694" s="96" t="n">
        <v>0.89</v>
      </c>
      <c r="AE694" s="96" t="n">
        <v>0.9399999999999999</v>
      </c>
      <c r="AF694" s="103" t="n">
        <v>1.57</v>
      </c>
      <c r="AG694" s="91" t="inlineStr">
        <is>
          <t>Quiet accumulation</t>
        </is>
      </c>
      <c r="AH694" s="100" t="n">
        <v>0</v>
      </c>
      <c r="AI694" s="101" t="n">
        <v>0</v>
      </c>
      <c r="AJ694" s="92" t="inlineStr">
        <is>
          <t>N</t>
        </is>
      </c>
      <c r="AK694" s="96" t="n"/>
      <c r="AL694" s="91" t="inlineStr">
        <is>
          <t>n/a</t>
        </is>
      </c>
      <c r="AM694" s="93" t="n"/>
      <c r="AN694" s="92" t="inlineStr">
        <is>
          <t>None</t>
        </is>
      </c>
      <c r="AO694" s="102" t="n">
        <v>0</v>
      </c>
      <c r="AP694" s="103" t="n">
        <v>2.45</v>
      </c>
      <c r="AQ694" s="102" t="n">
        <v>94</v>
      </c>
      <c r="AR694" s="91" t="inlineStr">
        <is>
          <t>N</t>
        </is>
      </c>
      <c r="AS694" s="104" t="n">
        <v>5.23</v>
      </c>
      <c r="AT694" s="92">
        <f>IF(AND(P694="52-wk high",T694&gt;=Settings!$B$7),"Y","N")</f>
        <v/>
      </c>
      <c r="AU694" s="91">
        <f>IF(AND(AD694&gt;=Settings!$B$8,M694&gt;0),"Y","N")</f>
        <v/>
      </c>
      <c r="AV694" s="91">
        <f>IF(OR(AH694&gt;Settings!$B$9,AI694&gt;Settings!$B$9),"Y","N")</f>
        <v/>
      </c>
      <c r="AW694" s="91">
        <f>IF(AJ694&lt;&gt;"Y","n/a",IF(AND(M694&gt;0,AK694&gt;Settings!$B$10),"Y","N"))</f>
        <v/>
      </c>
      <c r="AX694" s="91">
        <f>IF(AO694&gt;=Settings!$B$11,"Y","N")</f>
        <v/>
      </c>
      <c r="AY694" s="99">
        <f>(AT694="Y")+(AU694="Y")+(AV694="Y")+(AW694="Y")+(AX694="Y")</f>
        <v/>
      </c>
      <c r="AZ694" s="94">
        <f>IF(AY694=0,"None",_xlfn.TEXTJOIN(", ",TRUE(),IF(AT694="Y","Breakout",""),IF(AU694="Y","Accumulation",""),IF(AV694="Y","Institutional buying",""),IF(AW694="Y","Long buildup",""),IF(AX694="Y","Momentum leader","")))</f>
        <v/>
      </c>
      <c r="BA694" s="94">
        <f>IF(BW694="","","Passes "&amp;AY694&amp;" of 5 buy-side scans"&amp;IF(G694="Y","; RED FLAG: filter out using Red flag column",""))</f>
        <v/>
      </c>
      <c r="BB694" s="91" t="inlineStr">
        <is>
          <t>None</t>
        </is>
      </c>
      <c r="BC694" s="92" t="inlineStr">
        <is>
          <t>Y</t>
        </is>
      </c>
      <c r="BD694" s="94" t="inlineStr">
        <is>
          <t>&gt;75% move in 6 months; High-low range &gt;100% in 6 months</t>
        </is>
      </c>
      <c r="BE694" s="94" t="n"/>
      <c r="BF694" s="92">
        <f>IF(R694*100000&gt;=Settings!$B$5,"Y","N")</f>
        <v/>
      </c>
      <c r="BG694" s="91">
        <f>IF(F694&gt;Settings!$B$6,"Y","N")</f>
        <v/>
      </c>
      <c r="BH694" s="97" t="n">
        <v>-13.52</v>
      </c>
      <c r="BI694" s="96" t="n">
        <v>-4.87</v>
      </c>
      <c r="BJ694" s="96" t="n">
        <v>-11.41</v>
      </c>
      <c r="BK694" s="96" t="n">
        <v>22.97</v>
      </c>
      <c r="BL694" s="96" t="n">
        <v>90.7</v>
      </c>
      <c r="BM694" s="96" t="n">
        <v>31.79</v>
      </c>
      <c r="BN694" s="97" t="n">
        <v>-3.08</v>
      </c>
      <c r="BO694" s="96" t="n">
        <v>0.73</v>
      </c>
      <c r="BP694" s="96" t="n">
        <v>10.42</v>
      </c>
      <c r="BQ694" s="96" t="n">
        <v>22.55</v>
      </c>
      <c r="BR694" s="91" t="inlineStr">
        <is>
          <t>Mixed</t>
        </is>
      </c>
      <c r="BS694" s="91" t="inlineStr">
        <is>
          <t>None</t>
        </is>
      </c>
      <c r="BT694" s="96" t="n">
        <v>37.3</v>
      </c>
      <c r="BU694" s="91" t="inlineStr">
        <is>
          <t>N</t>
        </is>
      </c>
      <c r="BV694" s="99">
        <f>IF(OR(BF694&lt;&gt;"Y",BG694&lt;&gt;"Y"),"",(AND(ISNUMBER(BQ694),BQ694&gt;0))+(BR694="Stacked up")+(AND(ISNUMBER(BH694),BH694&gt;=-Settings!$B$17))+(AND(ISNUMBER(BK694),ISNUMBER(BM694),BK694&gt;0,BM694&gt;0))+(AND(ISNUMBER(AQ694),AQ694&gt;=Settings!$B$18))+(AND(ISNUMBER(BT694),BT694&gt;=Settings!$B$19,BT694&lt;=Settings!$B$20))+(AND(ISNUMBER(AS694),AS694&gt;0))+(AND(ISNUMBER(T694),ISNUMBER(M694),T694&gt;=Settings!$B$21,M694&gt;0))+(AND(ISNUMBER(AD694),ISNUMBER(M694),AD694&gt;=Settings!$B$22,M694&gt;0))+(AY694&gt;=1))</f>
        <v/>
      </c>
      <c r="BW694" s="91">
        <f>IF(OR(AY694=0,BF694&lt;&gt;"Y",BG694&lt;&gt;"Y"),"",1+SUMPRODUCT(($A$6:$A$2604=A694)*($AY$6:$AY$2604&gt;0)*($BF$6:$BF$2604="Y")*($BG$6:$BG$2604="Y")*(($AY$6:$AY$2604&gt;AY694)+($AY$6:$AY$2604=AY694)*($AD$6:$AD$2604&gt;AD694))))</f>
        <v/>
      </c>
    </row>
    <row r="695" ht="23.85" customHeight="1" s="55">
      <c r="A695" s="90" t="n">
        <v>46296</v>
      </c>
      <c r="B695" s="91" t="inlineStr">
        <is>
          <t>DBREALTY</t>
        </is>
      </c>
      <c r="C695" s="91" t="inlineStr">
        <is>
          <t>INE879I01012</t>
        </is>
      </c>
      <c r="D695" s="91" t="inlineStr">
        <is>
          <t>Realty</t>
        </is>
      </c>
      <c r="E695" s="91" t="inlineStr">
        <is>
          <t>Microcap 250</t>
        </is>
      </c>
      <c r="F695" s="93" t="n">
        <v>4974</v>
      </c>
      <c r="G695" s="92" t="inlineStr">
        <is>
          <t>N</t>
        </is>
      </c>
      <c r="H695" s="94" t="n"/>
      <c r="I695" s="91" t="inlineStr">
        <is>
          <t>N</t>
        </is>
      </c>
      <c r="J695" s="92">
        <f>IF(K695="","N","Y")</f>
        <v/>
      </c>
      <c r="K695" s="94">
        <f>_xlfn.TEXTJOIN("; ",TRUE,IF(P695="52-wk low","52-wk low",""),IF(AND(AD695&gt;=Settings!$B$12,M695&lt;0),"Distribution",""),IF(AND(AJ695="Y",M695&lt;0,AK695&lt;-Settings!$B$13),"Long unwinding",""),IF(AND(AJ695="Y",M695&lt;0,AK695&gt;Settings!$B$13),"Short buildup",""))</f>
        <v/>
      </c>
      <c r="L695" s="95" t="n">
        <v>91.7</v>
      </c>
      <c r="M695" s="96" t="n">
        <v>-4.99</v>
      </c>
      <c r="N695" s="93" t="n">
        <v>2485</v>
      </c>
      <c r="O695" s="91" t="inlineStr">
        <is>
          <t>None</t>
        </is>
      </c>
      <c r="P695" s="91" t="inlineStr">
        <is>
          <t>None</t>
        </is>
      </c>
      <c r="Q695" s="97" t="n">
        <v>12.73</v>
      </c>
      <c r="R695" s="96" t="n">
        <v>10.52</v>
      </c>
      <c r="S695" s="96" t="n">
        <v>1.24</v>
      </c>
      <c r="T695" s="96" t="n">
        <v>1.33</v>
      </c>
      <c r="U695" s="96" t="n">
        <v>1.38</v>
      </c>
      <c r="V695" s="103" t="n">
        <v>1.17</v>
      </c>
      <c r="W695" s="102" t="n">
        <v>3</v>
      </c>
      <c r="X695" s="93" t="n">
        <v>232</v>
      </c>
      <c r="Y695" s="91" t="inlineStr">
        <is>
          <t>None</t>
        </is>
      </c>
      <c r="Z695" s="99" t="n">
        <v>65.79000000000001</v>
      </c>
      <c r="AA695" s="96" t="n">
        <v>1.11</v>
      </c>
      <c r="AB695" s="96" t="n">
        <v>1.05</v>
      </c>
      <c r="AC695" s="96" t="n">
        <v>1.38</v>
      </c>
      <c r="AD695" s="96" t="n"/>
      <c r="AE695" s="96" t="n"/>
      <c r="AF695" s="103" t="n"/>
      <c r="AG695" s="91" t="inlineStr">
        <is>
          <t>No delivery data</t>
        </is>
      </c>
      <c r="AH695" s="100" t="n">
        <v>0</v>
      </c>
      <c r="AI695" s="101" t="n">
        <v>0</v>
      </c>
      <c r="AJ695" s="92" t="inlineStr">
        <is>
          <t>N</t>
        </is>
      </c>
      <c r="AK695" s="96" t="n"/>
      <c r="AL695" s="91" t="inlineStr">
        <is>
          <t>n/a</t>
        </is>
      </c>
      <c r="AM695" s="93" t="n"/>
      <c r="AN695" s="92" t="inlineStr">
        <is>
          <t>None</t>
        </is>
      </c>
      <c r="AO695" s="102" t="n">
        <v>0</v>
      </c>
      <c r="AP695" s="103" t="n">
        <v>0.62</v>
      </c>
      <c r="AQ695" s="102" t="n">
        <v>24</v>
      </c>
      <c r="AR695" s="91" t="inlineStr">
        <is>
          <t>N</t>
        </is>
      </c>
      <c r="AS695" s="104" t="n">
        <v>2.36</v>
      </c>
      <c r="AT695" s="92">
        <f>IF(AND(P695="52-wk high",T695&gt;=Settings!$B$7),"Y","N")</f>
        <v/>
      </c>
      <c r="AU695" s="91">
        <f>IF(AND(AD695&gt;=Settings!$B$8,M695&gt;0),"Y","N")</f>
        <v/>
      </c>
      <c r="AV695" s="91">
        <f>IF(OR(AH695&gt;Settings!$B$9,AI695&gt;Settings!$B$9),"Y","N")</f>
        <v/>
      </c>
      <c r="AW695" s="91">
        <f>IF(AJ695&lt;&gt;"Y","n/a",IF(AND(M695&gt;0,AK695&gt;Settings!$B$10),"Y","N"))</f>
        <v/>
      </c>
      <c r="AX695" s="91">
        <f>IF(AO695&gt;=Settings!$B$11,"Y","N")</f>
        <v/>
      </c>
      <c r="AY695" s="99">
        <f>(AT695="Y")+(AU695="Y")+(AV695="Y")+(AW695="Y")+(AX695="Y")</f>
        <v/>
      </c>
      <c r="AZ695" s="94">
        <f>IF(AY695=0,"None",_xlfn.TEXTJOIN(", ",TRUE(),IF(AT695="Y","Breakout",""),IF(AU695="Y","Accumulation",""),IF(AV695="Y","Institutional buying",""),IF(AW695="Y","Long buildup",""),IF(AX695="Y","Momentum leader","")))</f>
        <v/>
      </c>
      <c r="BA695" s="94">
        <f>IF(BW695="","","Passes "&amp;AY695&amp;" of 5 buy-side scans"&amp;IF(G695="Y","; RED FLAG: filter out using Red flag column",""))</f>
        <v/>
      </c>
      <c r="BB695" s="91" t="inlineStr">
        <is>
          <t>Lower</t>
        </is>
      </c>
      <c r="BC695" s="92" t="inlineStr">
        <is>
          <t>Y</t>
        </is>
      </c>
      <c r="BD695" s="94" t="inlineStr">
        <is>
          <t>PE &gt; 50</t>
        </is>
      </c>
      <c r="BE695" s="94" t="n"/>
      <c r="BF695" s="92">
        <f>IF(R695*100000&gt;=Settings!$B$5,"Y","N")</f>
        <v/>
      </c>
      <c r="BG695" s="91">
        <f>IF(F695&gt;Settings!$B$6,"Y","N")</f>
        <v/>
      </c>
      <c r="BH695" s="97" t="n">
        <v>-44.5</v>
      </c>
      <c r="BI695" s="96" t="n">
        <v>-8.5</v>
      </c>
      <c r="BJ695" s="96" t="n">
        <v>-10.88</v>
      </c>
      <c r="BK695" s="96" t="n">
        <v>-20.72</v>
      </c>
      <c r="BL695" s="96" t="n">
        <v>0.15</v>
      </c>
      <c r="BM695" s="96" t="n">
        <v>-43.81</v>
      </c>
      <c r="BN695" s="97" t="n">
        <v>-7.08</v>
      </c>
      <c r="BO695" s="96" t="n">
        <v>-11.44</v>
      </c>
      <c r="BP695" s="96" t="n">
        <v>-15.02</v>
      </c>
      <c r="BQ695" s="96" t="n">
        <v>-20.96</v>
      </c>
      <c r="BR695" s="91" t="inlineStr">
        <is>
          <t>Stacked down</t>
        </is>
      </c>
      <c r="BS695" s="91" t="inlineStr">
        <is>
          <t>None</t>
        </is>
      </c>
      <c r="BT695" s="96" t="n">
        <v>29.5</v>
      </c>
      <c r="BU695" s="91" t="inlineStr">
        <is>
          <t>N</t>
        </is>
      </c>
      <c r="BV695" s="99">
        <f>IF(OR(BF695&lt;&gt;"Y",BG695&lt;&gt;"Y"),"",(AND(ISNUMBER(BQ695),BQ695&gt;0))+(BR695="Stacked up")+(AND(ISNUMBER(BH695),BH695&gt;=-Settings!$B$17))+(AND(ISNUMBER(BK695),ISNUMBER(BM695),BK695&gt;0,BM695&gt;0))+(AND(ISNUMBER(AQ695),AQ695&gt;=Settings!$B$18))+(AND(ISNUMBER(BT695),BT695&gt;=Settings!$B$19,BT695&lt;=Settings!$B$20))+(AND(ISNUMBER(AS695),AS695&gt;0))+(AND(ISNUMBER(T695),ISNUMBER(M695),T695&gt;=Settings!$B$21,M695&gt;0))+(AND(ISNUMBER(AD695),ISNUMBER(M695),AD695&gt;=Settings!$B$22,M695&gt;0))+(AY695&gt;=1))</f>
        <v/>
      </c>
      <c r="BW695" s="91">
        <f>IF(OR(AY695=0,BF695&lt;&gt;"Y",BG695&lt;&gt;"Y"),"",1+SUMPRODUCT(($A$6:$A$2604=A695)*($AY$6:$AY$2604&gt;0)*($BF$6:$BF$2604="Y")*($BG$6:$BG$2604="Y")*(($AY$6:$AY$2604&gt;AY695)+($AY$6:$AY$2604=AY695)*($AD$6:$AD$2604&gt;AD695))))</f>
        <v/>
      </c>
    </row>
    <row r="696" ht="23.85" customHeight="1" s="55">
      <c r="A696" s="90" t="n">
        <v>46296</v>
      </c>
      <c r="B696" s="91" t="inlineStr">
        <is>
          <t>MSTCLTD</t>
        </is>
      </c>
      <c r="C696" s="91" t="inlineStr">
        <is>
          <t>INE255X01014</t>
        </is>
      </c>
      <c r="D696" s="91" t="inlineStr">
        <is>
          <t>Services</t>
        </is>
      </c>
      <c r="E696" s="91" t="inlineStr">
        <is>
          <t>Microcap 250</t>
        </is>
      </c>
      <c r="F696" s="93" t="n">
        <v>4969</v>
      </c>
      <c r="G696" s="92" t="inlineStr">
        <is>
          <t>N</t>
        </is>
      </c>
      <c r="H696" s="94" t="n"/>
      <c r="I696" s="91" t="inlineStr">
        <is>
          <t>N</t>
        </is>
      </c>
      <c r="J696" s="92">
        <f>IF(K696="","N","Y")</f>
        <v/>
      </c>
      <c r="K696" s="94">
        <f>_xlfn.TEXTJOIN("; ",TRUE,IF(P696="52-wk low","52-wk low",""),IF(AND(AD696&gt;=Settings!$B$12,M696&lt;0),"Distribution",""),IF(AND(AJ696="Y",M696&lt;0,AK696&lt;-Settings!$B$13),"Long unwinding",""),IF(AND(AJ696="Y",M696&lt;0,AK696&gt;Settings!$B$13),"Short buildup",""))</f>
        <v/>
      </c>
      <c r="L696" s="95" t="n">
        <v>705.8</v>
      </c>
      <c r="M696" s="96" t="n">
        <v>-1.25</v>
      </c>
      <c r="N696" s="93" t="n">
        <v>1175</v>
      </c>
      <c r="O696" s="91" t="inlineStr">
        <is>
          <t>None</t>
        </is>
      </c>
      <c r="P696" s="91" t="inlineStr">
        <is>
          <t>None</t>
        </is>
      </c>
      <c r="Q696" s="97" t="n">
        <v>2.08</v>
      </c>
      <c r="R696" s="96" t="n">
        <v>2.98</v>
      </c>
      <c r="S696" s="96" t="n">
        <v>0.7</v>
      </c>
      <c r="T696" s="96" t="n">
        <v>0.63</v>
      </c>
      <c r="U696" s="96" t="n">
        <v>0.21</v>
      </c>
      <c r="V696" s="103" t="n">
        <v>0.31</v>
      </c>
      <c r="W696" s="102" t="n">
        <v>1</v>
      </c>
      <c r="X696" s="93" t="n"/>
      <c r="Y696" s="91" t="inlineStr">
        <is>
          <t>None</t>
        </is>
      </c>
      <c r="Z696" s="99" t="n">
        <v>44.71</v>
      </c>
      <c r="AA696" s="96" t="n">
        <v>1.02</v>
      </c>
      <c r="AB696" s="96" t="n">
        <v>0.99</v>
      </c>
      <c r="AC696" s="96" t="n">
        <v>0.72</v>
      </c>
      <c r="AD696" s="96" t="n">
        <v>0.63</v>
      </c>
      <c r="AE696" s="96" t="n">
        <v>0.42</v>
      </c>
      <c r="AF696" s="103" t="n">
        <v>1.88</v>
      </c>
      <c r="AG696" s="91" t="inlineStr">
        <is>
          <t>Quiet accumulation</t>
        </is>
      </c>
      <c r="AH696" s="100" t="n">
        <v>0</v>
      </c>
      <c r="AI696" s="101" t="n">
        <v>0</v>
      </c>
      <c r="AJ696" s="92" t="inlineStr">
        <is>
          <t>N</t>
        </is>
      </c>
      <c r="AK696" s="96" t="n"/>
      <c r="AL696" s="91" t="inlineStr">
        <is>
          <t>n/a</t>
        </is>
      </c>
      <c r="AM696" s="93" t="n"/>
      <c r="AN696" s="92" t="inlineStr">
        <is>
          <t>None</t>
        </is>
      </c>
      <c r="AO696" s="102" t="n">
        <v>0</v>
      </c>
      <c r="AP696" s="103" t="n">
        <v>2.12</v>
      </c>
      <c r="AQ696" s="102" t="n">
        <v>90</v>
      </c>
      <c r="AR696" s="91" t="inlineStr">
        <is>
          <t>N</t>
        </is>
      </c>
      <c r="AS696" s="104" t="n">
        <v>5.23</v>
      </c>
      <c r="AT696" s="92">
        <f>IF(AND(P696="52-wk high",T696&gt;=Settings!$B$7),"Y","N")</f>
        <v/>
      </c>
      <c r="AU696" s="91">
        <f>IF(AND(AD696&gt;=Settings!$B$8,M696&gt;0),"Y","N")</f>
        <v/>
      </c>
      <c r="AV696" s="91">
        <f>IF(OR(AH696&gt;Settings!$B$9,AI696&gt;Settings!$B$9),"Y","N")</f>
        <v/>
      </c>
      <c r="AW696" s="91">
        <f>IF(AJ696&lt;&gt;"Y","n/a",IF(AND(M696&gt;0,AK696&gt;Settings!$B$10),"Y","N"))</f>
        <v/>
      </c>
      <c r="AX696" s="91">
        <f>IF(AO696&gt;=Settings!$B$11,"Y","N")</f>
        <v/>
      </c>
      <c r="AY696" s="99">
        <f>(AT696="Y")+(AU696="Y")+(AV696="Y")+(AW696="Y")+(AX696="Y")</f>
        <v/>
      </c>
      <c r="AZ696" s="94">
        <f>IF(AY696=0,"None",_xlfn.TEXTJOIN(", ",TRUE(),IF(AT696="Y","Breakout",""),IF(AU696="Y","Accumulation",""),IF(AV696="Y","Institutional buying",""),IF(AW696="Y","Long buildup",""),IF(AX696="Y","Momentum leader","")))</f>
        <v/>
      </c>
      <c r="BA696" s="94">
        <f>IF(BW696="","","Passes "&amp;AY696&amp;" of 5 buy-side scans"&amp;IF(G696="Y","; RED FLAG: filter out using Red flag column",""))</f>
        <v/>
      </c>
      <c r="BB696" s="91" t="inlineStr">
        <is>
          <t>None</t>
        </is>
      </c>
      <c r="BC696" s="92" t="inlineStr">
        <is>
          <t>Y</t>
        </is>
      </c>
      <c r="BD696" s="94" t="inlineStr">
        <is>
          <t>&gt;75% move in 6 months; High-low range &gt;100% in 6 months</t>
        </is>
      </c>
      <c r="BE696" s="94" t="n"/>
      <c r="BF696" s="92">
        <f>IF(R696*100000&gt;=Settings!$B$5,"Y","N")</f>
        <v/>
      </c>
      <c r="BG696" s="91">
        <f>IF(F696&gt;Settings!$B$6,"Y","N")</f>
        <v/>
      </c>
      <c r="BH696" s="97" t="n">
        <v>-12.32</v>
      </c>
      <c r="BI696" s="96" t="n">
        <v>-4.37</v>
      </c>
      <c r="BJ696" s="96" t="n">
        <v>-3.26</v>
      </c>
      <c r="BK696" s="96" t="n">
        <v>-1.4</v>
      </c>
      <c r="BL696" s="96" t="n">
        <v>81.77</v>
      </c>
      <c r="BM696" s="96" t="n">
        <v>43.37</v>
      </c>
      <c r="BN696" s="97" t="n">
        <v>-2.26</v>
      </c>
      <c r="BO696" s="96" t="n">
        <v>1.94</v>
      </c>
      <c r="BP696" s="96" t="n">
        <v>10.12</v>
      </c>
      <c r="BQ696" s="96" t="n">
        <v>20.6</v>
      </c>
      <c r="BR696" s="91" t="inlineStr">
        <is>
          <t>Mixed</t>
        </is>
      </c>
      <c r="BS696" s="91" t="inlineStr">
        <is>
          <t>None</t>
        </is>
      </c>
      <c r="BT696" s="96" t="n">
        <v>40.7</v>
      </c>
      <c r="BU696" s="91" t="inlineStr">
        <is>
          <t>N</t>
        </is>
      </c>
      <c r="BV696" s="99">
        <f>IF(OR(BF696&lt;&gt;"Y",BG696&lt;&gt;"Y"),"",(AND(ISNUMBER(BQ696),BQ696&gt;0))+(BR696="Stacked up")+(AND(ISNUMBER(BH696),BH696&gt;=-Settings!$B$17))+(AND(ISNUMBER(BK696),ISNUMBER(BM696),BK696&gt;0,BM696&gt;0))+(AND(ISNUMBER(AQ696),AQ696&gt;=Settings!$B$18))+(AND(ISNUMBER(BT696),BT696&gt;=Settings!$B$19,BT696&lt;=Settings!$B$20))+(AND(ISNUMBER(AS696),AS696&gt;0))+(AND(ISNUMBER(T696),ISNUMBER(M696),T696&gt;=Settings!$B$21,M696&gt;0))+(AND(ISNUMBER(AD696),ISNUMBER(M696),AD696&gt;=Settings!$B$22,M696&gt;0))+(AY696&gt;=1))</f>
        <v/>
      </c>
      <c r="BW696" s="91">
        <f>IF(OR(AY696=0,BF696&lt;&gt;"Y",BG696&lt;&gt;"Y"),"",1+SUMPRODUCT(($A$6:$A$2604=A696)*($AY$6:$AY$2604&gt;0)*($BF$6:$BF$2604="Y")*($BG$6:$BG$2604="Y")*(($AY$6:$AY$2604&gt;AY696)+($AY$6:$AY$2604=AY696)*($AD$6:$AD$2604&gt;AD696))))</f>
        <v/>
      </c>
    </row>
    <row r="697" ht="23.85" customHeight="1" s="55">
      <c r="A697" s="90" t="n">
        <v>46296</v>
      </c>
      <c r="B697" s="91" t="inlineStr">
        <is>
          <t>PDSL</t>
        </is>
      </c>
      <c r="C697" s="91" t="inlineStr">
        <is>
          <t>INE111Q01021</t>
        </is>
      </c>
      <c r="D697" s="91" t="inlineStr">
        <is>
          <t>Textiles</t>
        </is>
      </c>
      <c r="E697" s="91" t="inlineStr">
        <is>
          <t>Microcap 250</t>
        </is>
      </c>
      <c r="F697" s="93" t="n">
        <v>4916</v>
      </c>
      <c r="G697" s="92" t="inlineStr">
        <is>
          <t>N</t>
        </is>
      </c>
      <c r="H697" s="94" t="n"/>
      <c r="I697" s="91" t="inlineStr">
        <is>
          <t>N</t>
        </is>
      </c>
      <c r="J697" s="92">
        <f>IF(K697="","N","Y")</f>
        <v/>
      </c>
      <c r="K697" s="94">
        <f>_xlfn.TEXTJOIN("; ",TRUE,IF(P697="52-wk low","52-wk low",""),IF(AND(AD697&gt;=Settings!$B$12,M697&lt;0),"Distribution",""),IF(AND(AJ697="Y",M697&lt;0,AK697&lt;-Settings!$B$13),"Long unwinding",""),IF(AND(AJ697="Y",M697&lt;0,AK697&gt;Settings!$B$13),"Short buildup",""))</f>
        <v/>
      </c>
      <c r="L697" s="95" t="n">
        <v>347.55</v>
      </c>
      <c r="M697" s="96" t="n">
        <v>-1.35</v>
      </c>
      <c r="N697" s="93" t="n">
        <v>1228</v>
      </c>
      <c r="O697" s="91" t="inlineStr">
        <is>
          <t>None</t>
        </is>
      </c>
      <c r="P697" s="91" t="inlineStr">
        <is>
          <t>None</t>
        </is>
      </c>
      <c r="Q697" s="97" t="n">
        <v>0.73</v>
      </c>
      <c r="R697" s="96" t="n">
        <v>1.36</v>
      </c>
      <c r="S697" s="96" t="n">
        <v>0.53</v>
      </c>
      <c r="T697" s="96" t="n">
        <v>0.53</v>
      </c>
      <c r="U697" s="96" t="n">
        <v>0.26</v>
      </c>
      <c r="V697" s="103" t="n">
        <v>0.48</v>
      </c>
      <c r="W697" s="102" t="n">
        <v>1</v>
      </c>
      <c r="X697" s="93" t="n"/>
      <c r="Y697" s="91" t="inlineStr">
        <is>
          <t>None</t>
        </is>
      </c>
      <c r="Z697" s="99" t="n">
        <v>56.92</v>
      </c>
      <c r="AA697" s="96" t="n">
        <v>0.95</v>
      </c>
      <c r="AB697" s="96" t="n">
        <v>1.01</v>
      </c>
      <c r="AC697" s="96" t="n">
        <v>0.51</v>
      </c>
      <c r="AD697" s="96" t="n">
        <v>0.55</v>
      </c>
      <c r="AE697" s="96" t="n">
        <v>0.42</v>
      </c>
      <c r="AF697" s="103" t="n">
        <v>1.7</v>
      </c>
      <c r="AG697" s="91" t="inlineStr">
        <is>
          <t>Quiet accumulation</t>
        </is>
      </c>
      <c r="AH697" s="100" t="n">
        <v>0</v>
      </c>
      <c r="AI697" s="101" t="n">
        <v>0</v>
      </c>
      <c r="AJ697" s="92" t="inlineStr">
        <is>
          <t>N</t>
        </is>
      </c>
      <c r="AK697" s="96" t="n"/>
      <c r="AL697" s="91" t="inlineStr">
        <is>
          <t>n/a</t>
        </is>
      </c>
      <c r="AM697" s="93" t="n"/>
      <c r="AN697" s="92" t="inlineStr">
        <is>
          <t>None</t>
        </is>
      </c>
      <c r="AO697" s="102" t="n">
        <v>0</v>
      </c>
      <c r="AP697" s="103" t="n">
        <v>1.2</v>
      </c>
      <c r="AQ697" s="102" t="n">
        <v>69</v>
      </c>
      <c r="AR697" s="91" t="inlineStr">
        <is>
          <t>N</t>
        </is>
      </c>
      <c r="AS697" s="104" t="n">
        <v>-0.53</v>
      </c>
      <c r="AT697" s="92">
        <f>IF(AND(P697="52-wk high",T697&gt;=Settings!$B$7),"Y","N")</f>
        <v/>
      </c>
      <c r="AU697" s="91">
        <f>IF(AND(AD697&gt;=Settings!$B$8,M697&gt;0),"Y","N")</f>
        <v/>
      </c>
      <c r="AV697" s="91">
        <f>IF(OR(AH697&gt;Settings!$B$9,AI697&gt;Settings!$B$9),"Y","N")</f>
        <v/>
      </c>
      <c r="AW697" s="91">
        <f>IF(AJ697&lt;&gt;"Y","n/a",IF(AND(M697&gt;0,AK697&gt;Settings!$B$10),"Y","N"))</f>
        <v/>
      </c>
      <c r="AX697" s="91">
        <f>IF(AO697&gt;=Settings!$B$11,"Y","N")</f>
        <v/>
      </c>
      <c r="AY697" s="99">
        <f>(AT697="Y")+(AU697="Y")+(AV697="Y")+(AW697="Y")+(AX697="Y")</f>
        <v/>
      </c>
      <c r="AZ697" s="94">
        <f>IF(AY697=0,"None",_xlfn.TEXTJOIN(", ",TRUE(),IF(AT697="Y","Breakout",""),IF(AU697="Y","Accumulation",""),IF(AV697="Y","Institutional buying",""),IF(AW697="Y","Long buildup",""),IF(AX697="Y","Momentum leader","")))</f>
        <v/>
      </c>
      <c r="BA697" s="94">
        <f>IF(BW697="","","Passes "&amp;AY697&amp;" of 5 buy-side scans"&amp;IF(G697="Y","; RED FLAG: filter out using Red flag column",""))</f>
        <v/>
      </c>
      <c r="BB697" s="91" t="inlineStr">
        <is>
          <t>None</t>
        </is>
      </c>
      <c r="BC697" s="92" t="inlineStr">
        <is>
          <t>N</t>
        </is>
      </c>
      <c r="BD697" s="94" t="n"/>
      <c r="BE697" s="94" t="n"/>
      <c r="BF697" s="92">
        <f>IF(R697*100000&gt;=Settings!$B$5,"Y","N")</f>
        <v/>
      </c>
      <c r="BG697" s="91">
        <f>IF(F697&gt;Settings!$B$6,"Y","N")</f>
        <v/>
      </c>
      <c r="BH697" s="97" t="n">
        <v>-16.95</v>
      </c>
      <c r="BI697" s="96" t="n">
        <v>-3.36</v>
      </c>
      <c r="BJ697" s="96" t="n">
        <v>-3.42</v>
      </c>
      <c r="BK697" s="96" t="n">
        <v>-4.07</v>
      </c>
      <c r="BL697" s="96" t="n">
        <v>24.82</v>
      </c>
      <c r="BM697" s="96" t="n">
        <v>9.26</v>
      </c>
      <c r="BN697" s="97" t="n">
        <v>-1.57</v>
      </c>
      <c r="BO697" s="96" t="n">
        <v>-1.66</v>
      </c>
      <c r="BP697" s="96" t="n">
        <v>0.46</v>
      </c>
      <c r="BQ697" s="96" t="n">
        <v>2.68</v>
      </c>
      <c r="BR697" s="91" t="inlineStr">
        <is>
          <t>Mixed</t>
        </is>
      </c>
      <c r="BS697" s="91" t="inlineStr">
        <is>
          <t>Bearish cross</t>
        </is>
      </c>
      <c r="BT697" s="96" t="n">
        <v>42.1</v>
      </c>
      <c r="BU697" s="91" t="inlineStr">
        <is>
          <t>N</t>
        </is>
      </c>
      <c r="BV697" s="99">
        <f>IF(OR(BF697&lt;&gt;"Y",BG697&lt;&gt;"Y"),"",(AND(ISNUMBER(BQ697),BQ697&gt;0))+(BR697="Stacked up")+(AND(ISNUMBER(BH697),BH697&gt;=-Settings!$B$17))+(AND(ISNUMBER(BK697),ISNUMBER(BM697),BK697&gt;0,BM697&gt;0))+(AND(ISNUMBER(AQ697),AQ697&gt;=Settings!$B$18))+(AND(ISNUMBER(BT697),BT697&gt;=Settings!$B$19,BT697&lt;=Settings!$B$20))+(AND(ISNUMBER(AS697),AS697&gt;0))+(AND(ISNUMBER(T697),ISNUMBER(M697),T697&gt;=Settings!$B$21,M697&gt;0))+(AND(ISNUMBER(AD697),ISNUMBER(M697),AD697&gt;=Settings!$B$22,M697&gt;0))+(AY697&gt;=1))</f>
        <v/>
      </c>
      <c r="BW697" s="91">
        <f>IF(OR(AY697=0,BF697&lt;&gt;"Y",BG697&lt;&gt;"Y"),"",1+SUMPRODUCT(($A$6:$A$2604=A697)*($AY$6:$AY$2604&gt;0)*($BF$6:$BF$2604="Y")*($BG$6:$BG$2604="Y")*(($AY$6:$AY$2604&gt;AY697)+($AY$6:$AY$2604=AY697)*($AD$6:$AD$2604&gt;AD697))))</f>
        <v/>
      </c>
    </row>
    <row r="698" ht="23.85" customHeight="1" s="55">
      <c r="A698" s="90" t="n">
        <v>46296</v>
      </c>
      <c r="B698" s="91" t="inlineStr">
        <is>
          <t>CMRGREEN</t>
        </is>
      </c>
      <c r="C698" s="91" t="inlineStr">
        <is>
          <t>INE00WV01027</t>
        </is>
      </c>
      <c r="D698" s="91" t="inlineStr">
        <is>
          <t>Capital Goods</t>
        </is>
      </c>
      <c r="E698" s="91" t="inlineStr">
        <is>
          <t>Microcap 250</t>
        </is>
      </c>
      <c r="F698" s="93" t="n">
        <v>4893</v>
      </c>
      <c r="G698" s="92" t="inlineStr">
        <is>
          <t>N</t>
        </is>
      </c>
      <c r="H698" s="94" t="n"/>
      <c r="I698" s="91" t="inlineStr">
        <is>
          <t>N</t>
        </is>
      </c>
      <c r="J698" s="92">
        <f>IF(K698="","N","Y")</f>
        <v/>
      </c>
      <c r="K698" s="94">
        <f>_xlfn.TEXTJOIN("; ",TRUE,IF(P698="52-wk low","52-wk low",""),IF(AND(AD698&gt;=Settings!$B$12,M698&lt;0),"Distribution",""),IF(AND(AJ698="Y",M698&lt;0,AK698&lt;-Settings!$B$13),"Long unwinding",""),IF(AND(AJ698="Y",M698&lt;0,AK698&gt;Settings!$B$13),"Short buildup",""))</f>
        <v/>
      </c>
      <c r="L698" s="95" t="n">
        <v>223.38</v>
      </c>
      <c r="M698" s="96" t="n">
        <v>-0.64</v>
      </c>
      <c r="N698" s="93" t="n">
        <v>850</v>
      </c>
      <c r="O698" s="91" t="inlineStr">
        <is>
          <t>None</t>
        </is>
      </c>
      <c r="P698" s="91" t="inlineStr">
        <is>
          <t>None</t>
        </is>
      </c>
      <c r="Q698" s="97" t="n">
        <v>4.59</v>
      </c>
      <c r="R698" s="96" t="n">
        <v>5.04</v>
      </c>
      <c r="S698" s="96" t="n">
        <v>0.93</v>
      </c>
      <c r="T698" s="96" t="n">
        <v>0.68</v>
      </c>
      <c r="U698" s="96" t="n"/>
      <c r="V698" s="103" t="n"/>
      <c r="W698" s="102" t="n"/>
      <c r="X698" s="93" t="n"/>
      <c r="Y698" s="91" t="inlineStr">
        <is>
          <t>None</t>
        </is>
      </c>
      <c r="Z698" s="99" t="n">
        <v>66.87</v>
      </c>
      <c r="AA698" s="96" t="n">
        <v>1.37</v>
      </c>
      <c r="AB698" s="96" t="n">
        <v>1.36</v>
      </c>
      <c r="AC698" s="96" t="n">
        <v>1.3</v>
      </c>
      <c r="AD698" s="96" t="n">
        <v>0.9399999999999999</v>
      </c>
      <c r="AE698" s="96" t="n"/>
      <c r="AF698" s="103" t="n">
        <v>1.26</v>
      </c>
      <c r="AG698" s="91" t="n"/>
      <c r="AH698" s="100" t="n">
        <v>0</v>
      </c>
      <c r="AI698" s="101" t="n">
        <v>0</v>
      </c>
      <c r="AJ698" s="92" t="inlineStr">
        <is>
          <t>N</t>
        </is>
      </c>
      <c r="AK698" s="96" t="n"/>
      <c r="AL698" s="91" t="inlineStr">
        <is>
          <t>n/a</t>
        </is>
      </c>
      <c r="AM698" s="93" t="n"/>
      <c r="AN698" s="92" t="inlineStr">
        <is>
          <t>None</t>
        </is>
      </c>
      <c r="AO698" s="102" t="n">
        <v>0</v>
      </c>
      <c r="AP698" s="103" t="n"/>
      <c r="AQ698" s="102" t="n"/>
      <c r="AR698" s="91" t="inlineStr">
        <is>
          <t>N</t>
        </is>
      </c>
      <c r="AS698" s="104" t="n">
        <v>5.9</v>
      </c>
      <c r="AT698" s="92">
        <f>IF(AND(P698="52-wk high",T698&gt;=Settings!$B$7),"Y","N")</f>
        <v/>
      </c>
      <c r="AU698" s="91">
        <f>IF(AND(AD698&gt;=Settings!$B$8,M698&gt;0),"Y","N")</f>
        <v/>
      </c>
      <c r="AV698" s="91">
        <f>IF(OR(AH698&gt;Settings!$B$9,AI698&gt;Settings!$B$9),"Y","N")</f>
        <v/>
      </c>
      <c r="AW698" s="91">
        <f>IF(AJ698&lt;&gt;"Y","n/a",IF(AND(M698&gt;0,AK698&gt;Settings!$B$10),"Y","N"))</f>
        <v/>
      </c>
      <c r="AX698" s="91">
        <f>IF(AO698&gt;=Settings!$B$11,"Y","N")</f>
        <v/>
      </c>
      <c r="AY698" s="99">
        <f>(AT698="Y")+(AU698="Y")+(AV698="Y")+(AW698="Y")+(AX698="Y")</f>
        <v/>
      </c>
      <c r="AZ698" s="94">
        <f>IF(AY698=0,"None",_xlfn.TEXTJOIN(", ",TRUE(),IF(AT698="Y","Breakout",""),IF(AU698="Y","Accumulation",""),IF(AV698="Y","Institutional buying",""),IF(AW698="Y","Long buildup",""),IF(AX698="Y","Momentum leader","")))</f>
        <v/>
      </c>
      <c r="BA698" s="94">
        <f>IF(BW698="","","Passes "&amp;AY698&amp;" of 5 buy-side scans"&amp;IF(G698="Y","; RED FLAG: filter out using Red flag column",""))</f>
        <v/>
      </c>
      <c r="BB698" s="91" t="inlineStr">
        <is>
          <t>None</t>
        </is>
      </c>
      <c r="BC698" s="92" t="inlineStr">
        <is>
          <t>N</t>
        </is>
      </c>
      <c r="BD698" s="94" t="n"/>
      <c r="BE698" s="94" t="n"/>
      <c r="BF698" s="92">
        <f>IF(R698*100000&gt;=Settings!$B$5,"Y","N")</f>
        <v/>
      </c>
      <c r="BG698" s="91">
        <f>IF(F698&gt;Settings!$B$6,"Y","N")</f>
        <v/>
      </c>
      <c r="BH698" s="97" t="n">
        <v>-16.95</v>
      </c>
      <c r="BI698" s="96" t="n">
        <v>1.21</v>
      </c>
      <c r="BJ698" s="96" t="n">
        <v>-3.31</v>
      </c>
      <c r="BK698" s="96" t="n">
        <v>-7.06</v>
      </c>
      <c r="BL698" s="96" t="n"/>
      <c r="BM698" s="96" t="n"/>
      <c r="BN698" s="97" t="n">
        <v>0.04</v>
      </c>
      <c r="BO698" s="96" t="n">
        <v>-0.26</v>
      </c>
      <c r="BP698" s="96" t="n"/>
      <c r="BQ698" s="96" t="n"/>
      <c r="BR698" s="91" t="n"/>
      <c r="BS698" s="91" t="inlineStr">
        <is>
          <t>None</t>
        </is>
      </c>
      <c r="BT698" s="96" t="n">
        <v>49.8</v>
      </c>
      <c r="BU698" s="91" t="n"/>
      <c r="BV698" s="99">
        <f>IF(OR(BF698&lt;&gt;"Y",BG698&lt;&gt;"Y"),"",(AND(ISNUMBER(BQ698),BQ698&gt;0))+(BR698="Stacked up")+(AND(ISNUMBER(BH698),BH698&gt;=-Settings!$B$17))+(AND(ISNUMBER(BK698),ISNUMBER(BM698),BK698&gt;0,BM698&gt;0))+(AND(ISNUMBER(AQ698),AQ698&gt;=Settings!$B$18))+(AND(ISNUMBER(BT698),BT698&gt;=Settings!$B$19,BT698&lt;=Settings!$B$20))+(AND(ISNUMBER(AS698),AS698&gt;0))+(AND(ISNUMBER(T698),ISNUMBER(M698),T698&gt;=Settings!$B$21,M698&gt;0))+(AND(ISNUMBER(AD698),ISNUMBER(M698),AD698&gt;=Settings!$B$22,M698&gt;0))+(AY698&gt;=1))</f>
        <v/>
      </c>
      <c r="BW698" s="91">
        <f>IF(OR(AY698=0,BF698&lt;&gt;"Y",BG698&lt;&gt;"Y"),"",1+SUMPRODUCT(($A$6:$A$2604=A698)*($AY$6:$AY$2604&gt;0)*($BF$6:$BF$2604="Y")*($BG$6:$BG$2604="Y")*(($AY$6:$AY$2604&gt;AY698)+($AY$6:$AY$2604=AY698)*($AD$6:$AD$2604&gt;AD698))))</f>
        <v/>
      </c>
    </row>
    <row r="699" ht="23.85" customHeight="1" s="55">
      <c r="A699" s="90" t="n">
        <v>46296</v>
      </c>
      <c r="B699" s="91" t="inlineStr">
        <is>
          <t>LATENTVIEW</t>
        </is>
      </c>
      <c r="C699" s="91" t="inlineStr">
        <is>
          <t>INE0I7C01011</t>
        </is>
      </c>
      <c r="D699" s="91" t="inlineStr">
        <is>
          <t>Information Technology</t>
        </is>
      </c>
      <c r="E699" s="91" t="inlineStr">
        <is>
          <t>Microcap 250</t>
        </is>
      </c>
      <c r="F699" s="93" t="n">
        <v>4856</v>
      </c>
      <c r="G699" s="92" t="inlineStr">
        <is>
          <t>N</t>
        </is>
      </c>
      <c r="H699" s="94" t="n"/>
      <c r="I699" s="91" t="inlineStr">
        <is>
          <t>N</t>
        </is>
      </c>
      <c r="J699" s="92">
        <f>IF(K699="","N","Y")</f>
        <v/>
      </c>
      <c r="K699" s="94">
        <f>_xlfn.TEXTJOIN("; ",TRUE,IF(P699="52-wk low","52-wk low",""),IF(AND(AD699&gt;=Settings!$B$12,M699&lt;0),"Distribution",""),IF(AND(AJ699="Y",M699&lt;0,AK699&lt;-Settings!$B$13),"Long unwinding",""),IF(AND(AJ699="Y",M699&lt;0,AK699&gt;Settings!$B$13),"Short buildup",""))</f>
        <v/>
      </c>
      <c r="L699" s="95" t="n">
        <v>234.48</v>
      </c>
      <c r="M699" s="96" t="n">
        <v>-0.64</v>
      </c>
      <c r="N699" s="93" t="n">
        <v>850</v>
      </c>
      <c r="O699" s="91" t="inlineStr">
        <is>
          <t>None</t>
        </is>
      </c>
      <c r="P699" s="91" t="inlineStr">
        <is>
          <t>52-wk low</t>
        </is>
      </c>
      <c r="Q699" s="97" t="n">
        <v>4.22</v>
      </c>
      <c r="R699" s="96" t="n">
        <v>5.12</v>
      </c>
      <c r="S699" s="96" t="n">
        <v>0.83</v>
      </c>
      <c r="T699" s="96" t="n">
        <v>0.6</v>
      </c>
      <c r="U699" s="96" t="n">
        <v>0.42</v>
      </c>
      <c r="V699" s="103" t="n">
        <v>0.51</v>
      </c>
      <c r="W699" s="102" t="n">
        <v>3</v>
      </c>
      <c r="X699" s="93" t="n"/>
      <c r="Y699" s="91" t="inlineStr">
        <is>
          <t>None</t>
        </is>
      </c>
      <c r="Z699" s="99" t="n">
        <v>48.87</v>
      </c>
      <c r="AA699" s="96" t="n">
        <v>1.01</v>
      </c>
      <c r="AB699" s="96" t="n">
        <v>1.07</v>
      </c>
      <c r="AC699" s="96" t="n">
        <v>0.98</v>
      </c>
      <c r="AD699" s="96" t="n">
        <v>0.76</v>
      </c>
      <c r="AE699" s="96" t="n">
        <v>0.61</v>
      </c>
      <c r="AF699" s="103" t="n">
        <v>1.23</v>
      </c>
      <c r="AG699" s="91" t="inlineStr">
        <is>
          <t>Normal</t>
        </is>
      </c>
      <c r="AH699" s="100" t="n">
        <v>0</v>
      </c>
      <c r="AI699" s="101" t="n">
        <v>0</v>
      </c>
      <c r="AJ699" s="92" t="inlineStr">
        <is>
          <t>N</t>
        </is>
      </c>
      <c r="AK699" s="96" t="n"/>
      <c r="AL699" s="91" t="inlineStr">
        <is>
          <t>n/a</t>
        </is>
      </c>
      <c r="AM699" s="93" t="n"/>
      <c r="AN699" s="92" t="inlineStr">
        <is>
          <t>Smallcap250 MQ 100</t>
        </is>
      </c>
      <c r="AO699" s="102" t="n">
        <v>1</v>
      </c>
      <c r="AP699" s="103" t="n">
        <v>0.57</v>
      </c>
      <c r="AQ699" s="102" t="n">
        <v>14</v>
      </c>
      <c r="AR699" s="91" t="inlineStr">
        <is>
          <t>N</t>
        </is>
      </c>
      <c r="AS699" s="104" t="n">
        <v>-0.75</v>
      </c>
      <c r="AT699" s="92">
        <f>IF(AND(P699="52-wk high",T699&gt;=Settings!$B$7),"Y","N")</f>
        <v/>
      </c>
      <c r="AU699" s="91">
        <f>IF(AND(AD699&gt;=Settings!$B$8,M699&gt;0),"Y","N")</f>
        <v/>
      </c>
      <c r="AV699" s="91">
        <f>IF(OR(AH699&gt;Settings!$B$9,AI699&gt;Settings!$B$9),"Y","N")</f>
        <v/>
      </c>
      <c r="AW699" s="91">
        <f>IF(AJ699&lt;&gt;"Y","n/a",IF(AND(M699&gt;0,AK699&gt;Settings!$B$10),"Y","N"))</f>
        <v/>
      </c>
      <c r="AX699" s="91">
        <f>IF(AO699&gt;=Settings!$B$11,"Y","N")</f>
        <v/>
      </c>
      <c r="AY699" s="99">
        <f>(AT699="Y")+(AU699="Y")+(AV699="Y")+(AW699="Y")+(AX699="Y")</f>
        <v/>
      </c>
      <c r="AZ699" s="94">
        <f>IF(AY699=0,"None",_xlfn.TEXTJOIN(", ",TRUE(),IF(AT699="Y","Breakout",""),IF(AU699="Y","Accumulation",""),IF(AV699="Y","Institutional buying",""),IF(AW699="Y","Long buildup",""),IF(AX699="Y","Momentum leader","")))</f>
        <v/>
      </c>
      <c r="BA699" s="94">
        <f>IF(BW699="","","Passes "&amp;AY699&amp;" of 5 buy-side scans"&amp;IF(G699="Y","; RED FLAG: filter out using Red flag column",""))</f>
        <v/>
      </c>
      <c r="BB699" s="91" t="inlineStr">
        <is>
          <t>None</t>
        </is>
      </c>
      <c r="BC699" s="92" t="inlineStr">
        <is>
          <t>N</t>
        </is>
      </c>
      <c r="BD699" s="94" t="n"/>
      <c r="BE699" s="94" t="n"/>
      <c r="BF699" s="92">
        <f>IF(R699*100000&gt;=Settings!$B$5,"Y","N")</f>
        <v/>
      </c>
      <c r="BG699" s="91">
        <f>IF(F699&gt;Settings!$B$6,"Y","N")</f>
        <v/>
      </c>
      <c r="BH699" s="97" t="n">
        <v>-54.69</v>
      </c>
      <c r="BI699" s="96" t="n">
        <v>-4.45</v>
      </c>
      <c r="BJ699" s="96" t="n">
        <v>-13.97</v>
      </c>
      <c r="BK699" s="96" t="n">
        <v>-11.27</v>
      </c>
      <c r="BL699" s="96" t="n">
        <v>-10.23</v>
      </c>
      <c r="BM699" s="96" t="n">
        <v>-43.15</v>
      </c>
      <c r="BN699" s="97" t="n">
        <v>-6.7</v>
      </c>
      <c r="BO699" s="96" t="n">
        <v>-12.5</v>
      </c>
      <c r="BP699" s="96" t="n">
        <v>-18.18</v>
      </c>
      <c r="BQ699" s="96" t="n">
        <v>-26.11</v>
      </c>
      <c r="BR699" s="91" t="inlineStr">
        <is>
          <t>Stacked down</t>
        </is>
      </c>
      <c r="BS699" s="91" t="inlineStr">
        <is>
          <t>None</t>
        </is>
      </c>
      <c r="BT699" s="96" t="n">
        <v>17.9</v>
      </c>
      <c r="BU699" s="91" t="inlineStr">
        <is>
          <t>N</t>
        </is>
      </c>
      <c r="BV699" s="99">
        <f>IF(OR(BF699&lt;&gt;"Y",BG699&lt;&gt;"Y"),"",(AND(ISNUMBER(BQ699),BQ699&gt;0))+(BR699="Stacked up")+(AND(ISNUMBER(BH699),BH699&gt;=-Settings!$B$17))+(AND(ISNUMBER(BK699),ISNUMBER(BM699),BK699&gt;0,BM699&gt;0))+(AND(ISNUMBER(AQ699),AQ699&gt;=Settings!$B$18))+(AND(ISNUMBER(BT699),BT699&gt;=Settings!$B$19,BT699&lt;=Settings!$B$20))+(AND(ISNUMBER(AS699),AS699&gt;0))+(AND(ISNUMBER(T699),ISNUMBER(M699),T699&gt;=Settings!$B$21,M699&gt;0))+(AND(ISNUMBER(AD699),ISNUMBER(M699),AD699&gt;=Settings!$B$22,M699&gt;0))+(AY699&gt;=1))</f>
        <v/>
      </c>
      <c r="BW699" s="91">
        <f>IF(OR(AY699=0,BF699&lt;&gt;"Y",BG699&lt;&gt;"Y"),"",1+SUMPRODUCT(($A$6:$A$2604=A699)*($AY$6:$AY$2604&gt;0)*($BF$6:$BF$2604="Y")*($BG$6:$BG$2604="Y")*(($AY$6:$AY$2604&gt;AY699)+($AY$6:$AY$2604=AY699)*($AD$6:$AD$2604&gt;AD699))))</f>
        <v/>
      </c>
    </row>
    <row r="700" ht="23.85" customHeight="1" s="55">
      <c r="A700" s="90" t="n">
        <v>46296</v>
      </c>
      <c r="B700" s="91" t="inlineStr">
        <is>
          <t>PURVA</t>
        </is>
      </c>
      <c r="C700" s="91" t="inlineStr">
        <is>
          <t>INE323I01011</t>
        </is>
      </c>
      <c r="D700" s="91" t="inlineStr">
        <is>
          <t>Realty</t>
        </is>
      </c>
      <c r="E700" s="91" t="inlineStr">
        <is>
          <t>Microcap 250</t>
        </is>
      </c>
      <c r="F700" s="93" t="n">
        <v>4853</v>
      </c>
      <c r="G700" s="92" t="inlineStr">
        <is>
          <t>N</t>
        </is>
      </c>
      <c r="H700" s="94" t="n"/>
      <c r="I700" s="91" t="inlineStr">
        <is>
          <t>N</t>
        </is>
      </c>
      <c r="J700" s="92">
        <f>IF(K700="","N","Y")</f>
        <v/>
      </c>
      <c r="K700" s="94">
        <f>_xlfn.TEXTJOIN("; ",TRUE,IF(P700="52-wk low","52-wk low",""),IF(AND(AD700&gt;=Settings!$B$12,M700&lt;0),"Distribution",""),IF(AND(AJ700="Y",M700&lt;0,AK700&lt;-Settings!$B$13),"Long unwinding",""),IF(AND(AJ700="Y",M700&lt;0,AK700&gt;Settings!$B$13),"Short buildup",""))</f>
        <v/>
      </c>
      <c r="L700" s="95" t="n">
        <v>204.64</v>
      </c>
      <c r="M700" s="96" t="n">
        <v>-0.82</v>
      </c>
      <c r="N700" s="93" t="n">
        <v>943</v>
      </c>
      <c r="O700" s="91" t="inlineStr">
        <is>
          <t>None</t>
        </is>
      </c>
      <c r="P700" s="91" t="inlineStr">
        <is>
          <t>None</t>
        </is>
      </c>
      <c r="Q700" s="97" t="n">
        <v>1.68</v>
      </c>
      <c r="R700" s="96" t="n">
        <v>11.33</v>
      </c>
      <c r="S700" s="96" t="n">
        <v>0.15</v>
      </c>
      <c r="T700" s="96" t="n">
        <v>0.16</v>
      </c>
      <c r="U700" s="96" t="n">
        <v>0.19</v>
      </c>
      <c r="V700" s="103" t="n">
        <v>1.29</v>
      </c>
      <c r="W700" s="102" t="n">
        <v>2</v>
      </c>
      <c r="X700" s="93" t="n"/>
      <c r="Y700" s="91" t="inlineStr">
        <is>
          <t>None</t>
        </is>
      </c>
      <c r="Z700" s="99" t="n">
        <v>40.16</v>
      </c>
      <c r="AA700" s="96" t="n">
        <v>1.18</v>
      </c>
      <c r="AB700" s="96" t="n">
        <v>1.08</v>
      </c>
      <c r="AC700" s="96" t="n">
        <v>0.68</v>
      </c>
      <c r="AD700" s="96" t="n">
        <v>0.67</v>
      </c>
      <c r="AE700" s="96" t="n">
        <v>0.64</v>
      </c>
      <c r="AF700" s="103" t="n">
        <v>0.75</v>
      </c>
      <c r="AG700" s="91" t="inlineStr">
        <is>
          <t>Normal</t>
        </is>
      </c>
      <c r="AH700" s="100" t="n">
        <v>0</v>
      </c>
      <c r="AI700" s="101" t="n">
        <v>0</v>
      </c>
      <c r="AJ700" s="92" t="inlineStr">
        <is>
          <t>N</t>
        </is>
      </c>
      <c r="AK700" s="96" t="n"/>
      <c r="AL700" s="91" t="inlineStr">
        <is>
          <t>n/a</t>
        </is>
      </c>
      <c r="AM700" s="93" t="n"/>
      <c r="AN700" s="92" t="inlineStr">
        <is>
          <t>None</t>
        </is>
      </c>
      <c r="AO700" s="102" t="n">
        <v>0</v>
      </c>
      <c r="AP700" s="103" t="n">
        <v>0.79</v>
      </c>
      <c r="AQ700" s="102" t="n">
        <v>48</v>
      </c>
      <c r="AR700" s="91" t="inlineStr">
        <is>
          <t>N</t>
        </is>
      </c>
      <c r="AS700" s="104" t="n">
        <v>2.36</v>
      </c>
      <c r="AT700" s="92">
        <f>IF(AND(P700="52-wk high",T700&gt;=Settings!$B$7),"Y","N")</f>
        <v/>
      </c>
      <c r="AU700" s="91">
        <f>IF(AND(AD700&gt;=Settings!$B$8,M700&gt;0),"Y","N")</f>
        <v/>
      </c>
      <c r="AV700" s="91">
        <f>IF(OR(AH700&gt;Settings!$B$9,AI700&gt;Settings!$B$9),"Y","N")</f>
        <v/>
      </c>
      <c r="AW700" s="91">
        <f>IF(AJ700&lt;&gt;"Y","n/a",IF(AND(M700&gt;0,AK700&gt;Settings!$B$10),"Y","N"))</f>
        <v/>
      </c>
      <c r="AX700" s="91">
        <f>IF(AO700&gt;=Settings!$B$11,"Y","N")</f>
        <v/>
      </c>
      <c r="AY700" s="99">
        <f>(AT700="Y")+(AU700="Y")+(AV700="Y")+(AW700="Y")+(AX700="Y")</f>
        <v/>
      </c>
      <c r="AZ700" s="94">
        <f>IF(AY700=0,"None",_xlfn.TEXTJOIN(", ",TRUE(),IF(AT700="Y","Breakout",""),IF(AU700="Y","Accumulation",""),IF(AV700="Y","Institutional buying",""),IF(AW700="Y","Long buildup",""),IF(AX700="Y","Momentum leader","")))</f>
        <v/>
      </c>
      <c r="BA700" s="94">
        <f>IF(BW700="","","Passes "&amp;AY700&amp;" of 5 buy-side scans"&amp;IF(G700="Y","; RED FLAG: filter out using Red flag column",""))</f>
        <v/>
      </c>
      <c r="BB700" s="91" t="inlineStr">
        <is>
          <t>None</t>
        </is>
      </c>
      <c r="BC700" s="92" t="inlineStr">
        <is>
          <t>N</t>
        </is>
      </c>
      <c r="BD700" s="94" t="n"/>
      <c r="BE700" s="94" t="n"/>
      <c r="BF700" s="92">
        <f>IF(R700*100000&gt;=Settings!$B$5,"Y","N")</f>
        <v/>
      </c>
      <c r="BG700" s="91">
        <f>IF(F700&gt;Settings!$B$6,"Y","N")</f>
        <v/>
      </c>
      <c r="BH700" s="97" t="n">
        <v>-28.77</v>
      </c>
      <c r="BI700" s="96" t="n">
        <v>-4.85</v>
      </c>
      <c r="BJ700" s="96" t="n">
        <v>-3.64</v>
      </c>
      <c r="BK700" s="96" t="n">
        <v>-5.36</v>
      </c>
      <c r="BL700" s="96" t="n">
        <v>16.42</v>
      </c>
      <c r="BM700" s="96" t="n">
        <v>-23.8</v>
      </c>
      <c r="BN700" s="97" t="n">
        <v>-3.56</v>
      </c>
      <c r="BO700" s="96" t="n">
        <v>-4.52</v>
      </c>
      <c r="BP700" s="96" t="n">
        <v>-5.17</v>
      </c>
      <c r="BQ700" s="96" t="n">
        <v>-7.86</v>
      </c>
      <c r="BR700" s="91" t="inlineStr">
        <is>
          <t>Stacked down</t>
        </is>
      </c>
      <c r="BS700" s="91" t="inlineStr">
        <is>
          <t>None</t>
        </is>
      </c>
      <c r="BT700" s="96" t="n">
        <v>35.6</v>
      </c>
      <c r="BU700" s="91" t="inlineStr">
        <is>
          <t>N</t>
        </is>
      </c>
      <c r="BV700" s="99">
        <f>IF(OR(BF700&lt;&gt;"Y",BG700&lt;&gt;"Y"),"",(AND(ISNUMBER(BQ700),BQ700&gt;0))+(BR700="Stacked up")+(AND(ISNUMBER(BH700),BH700&gt;=-Settings!$B$17))+(AND(ISNUMBER(BK700),ISNUMBER(BM700),BK700&gt;0,BM700&gt;0))+(AND(ISNUMBER(AQ700),AQ700&gt;=Settings!$B$18))+(AND(ISNUMBER(BT700),BT700&gt;=Settings!$B$19,BT700&lt;=Settings!$B$20))+(AND(ISNUMBER(AS700),AS700&gt;0))+(AND(ISNUMBER(T700),ISNUMBER(M700),T700&gt;=Settings!$B$21,M700&gt;0))+(AND(ISNUMBER(AD700),ISNUMBER(M700),AD700&gt;=Settings!$B$22,M700&gt;0))+(AY700&gt;=1))</f>
        <v/>
      </c>
      <c r="BW700" s="91">
        <f>IF(OR(AY700=0,BF700&lt;&gt;"Y",BG700&lt;&gt;"Y"),"",1+SUMPRODUCT(($A$6:$A$2604=A700)*($AY$6:$AY$2604&gt;0)*($BF$6:$BF$2604="Y")*($BG$6:$BG$2604="Y")*(($AY$6:$AY$2604&gt;AY700)+($AY$6:$AY$2604=AY700)*($AD$6:$AD$2604&gt;AD700))))</f>
        <v/>
      </c>
    </row>
    <row r="701" ht="23.85" customHeight="1" s="55">
      <c r="A701" s="90" t="n">
        <v>46296</v>
      </c>
      <c r="B701" s="91" t="inlineStr">
        <is>
          <t>MASTEK</t>
        </is>
      </c>
      <c r="C701" s="91" t="inlineStr">
        <is>
          <t>INE759A01021</t>
        </is>
      </c>
      <c r="D701" s="91" t="inlineStr">
        <is>
          <t>Information Technology</t>
        </is>
      </c>
      <c r="E701" s="91" t="inlineStr">
        <is>
          <t>Microcap 250</t>
        </is>
      </c>
      <c r="F701" s="93" t="n">
        <v>4823</v>
      </c>
      <c r="G701" s="92" t="inlineStr">
        <is>
          <t>N</t>
        </is>
      </c>
      <c r="H701" s="94" t="n"/>
      <c r="I701" s="91" t="inlineStr">
        <is>
          <t>N</t>
        </is>
      </c>
      <c r="J701" s="92">
        <f>IF(K701="","N","Y")</f>
        <v/>
      </c>
      <c r="K701" s="94">
        <f>_xlfn.TEXTJOIN("; ",TRUE,IF(P701="52-wk low","52-wk low",""),IF(AND(AD701&gt;=Settings!$B$12,M701&lt;0),"Distribution",""),IF(AND(AJ701="Y",M701&lt;0,AK701&lt;-Settings!$B$13),"Long unwinding",""),IF(AND(AJ701="Y",M701&lt;0,AK701&gt;Settings!$B$13),"Short buildup",""))</f>
        <v/>
      </c>
      <c r="L701" s="95" t="n">
        <v>1555.6</v>
      </c>
      <c r="M701" s="96" t="n">
        <v>-0.46</v>
      </c>
      <c r="N701" s="93" t="n">
        <v>776</v>
      </c>
      <c r="O701" s="91" t="inlineStr">
        <is>
          <t>None</t>
        </is>
      </c>
      <c r="P701" s="91" t="inlineStr">
        <is>
          <t>None</t>
        </is>
      </c>
      <c r="Q701" s="97" t="n">
        <v>0.72</v>
      </c>
      <c r="R701" s="96" t="n">
        <v>1.05</v>
      </c>
      <c r="S701" s="96" t="n">
        <v>0.68</v>
      </c>
      <c r="T701" s="96" t="n">
        <v>0.3</v>
      </c>
      <c r="U701" s="96" t="n">
        <v>0.47</v>
      </c>
      <c r="V701" s="103" t="n">
        <v>0.68</v>
      </c>
      <c r="W701" s="102" t="n">
        <v>0</v>
      </c>
      <c r="X701" s="93" t="n"/>
      <c r="Y701" s="91" t="inlineStr">
        <is>
          <t>None</t>
        </is>
      </c>
      <c r="Z701" s="99" t="n">
        <v>37.26</v>
      </c>
      <c r="AA701" s="96" t="n">
        <v>0.91</v>
      </c>
      <c r="AB701" s="96" t="n">
        <v>0.88</v>
      </c>
      <c r="AC701" s="96" t="n">
        <v>0.6899999999999999</v>
      </c>
      <c r="AD701" s="96" t="n">
        <v>0.47</v>
      </c>
      <c r="AE701" s="96" t="n">
        <v>0.64</v>
      </c>
      <c r="AF701" s="103" t="n">
        <v>1.35</v>
      </c>
      <c r="AG701" s="91" t="inlineStr">
        <is>
          <t>Normal</t>
        </is>
      </c>
      <c r="AH701" s="100" t="n">
        <v>0</v>
      </c>
      <c r="AI701" s="101" t="n">
        <v>0</v>
      </c>
      <c r="AJ701" s="92" t="inlineStr">
        <is>
          <t>N</t>
        </is>
      </c>
      <c r="AK701" s="96" t="n"/>
      <c r="AL701" s="91" t="inlineStr">
        <is>
          <t>n/a</t>
        </is>
      </c>
      <c r="AM701" s="93" t="n"/>
      <c r="AN701" s="92" t="inlineStr">
        <is>
          <t>None</t>
        </is>
      </c>
      <c r="AO701" s="102" t="n">
        <v>0</v>
      </c>
      <c r="AP701" s="103" t="n">
        <v>0.68</v>
      </c>
      <c r="AQ701" s="102" t="n">
        <v>35</v>
      </c>
      <c r="AR701" s="91" t="inlineStr">
        <is>
          <t>N</t>
        </is>
      </c>
      <c r="AS701" s="104" t="n">
        <v>-0.75</v>
      </c>
      <c r="AT701" s="92">
        <f>IF(AND(P701="52-wk high",T701&gt;=Settings!$B$7),"Y","N")</f>
        <v/>
      </c>
      <c r="AU701" s="91">
        <f>IF(AND(AD701&gt;=Settings!$B$8,M701&gt;0),"Y","N")</f>
        <v/>
      </c>
      <c r="AV701" s="91">
        <f>IF(OR(AH701&gt;Settings!$B$9,AI701&gt;Settings!$B$9),"Y","N")</f>
        <v/>
      </c>
      <c r="AW701" s="91">
        <f>IF(AJ701&lt;&gt;"Y","n/a",IF(AND(M701&gt;0,AK701&gt;Settings!$B$10),"Y","N"))</f>
        <v/>
      </c>
      <c r="AX701" s="91">
        <f>IF(AO701&gt;=Settings!$B$11,"Y","N")</f>
        <v/>
      </c>
      <c r="AY701" s="99">
        <f>(AT701="Y")+(AU701="Y")+(AV701="Y")+(AW701="Y")+(AX701="Y")</f>
        <v/>
      </c>
      <c r="AZ701" s="94">
        <f>IF(AY701=0,"None",_xlfn.TEXTJOIN(", ",TRUE(),IF(AT701="Y","Breakout",""),IF(AU701="Y","Accumulation",""),IF(AV701="Y","Institutional buying",""),IF(AW701="Y","Long buildup",""),IF(AX701="Y","Momentum leader","")))</f>
        <v/>
      </c>
      <c r="BA701" s="94">
        <f>IF(BW701="","","Passes "&amp;AY701&amp;" of 5 buy-side scans"&amp;IF(G701="Y","; RED FLAG: filter out using Red flag column",""))</f>
        <v/>
      </c>
      <c r="BB701" s="91" t="inlineStr">
        <is>
          <t>None</t>
        </is>
      </c>
      <c r="BC701" s="92" t="inlineStr">
        <is>
          <t>N</t>
        </is>
      </c>
      <c r="BD701" s="94" t="n"/>
      <c r="BE701" s="94" t="n"/>
      <c r="BF701" s="92">
        <f>IF(R701*100000&gt;=Settings!$B$5,"Y","N")</f>
        <v/>
      </c>
      <c r="BG701" s="91">
        <f>IF(F701&gt;Settings!$B$6,"Y","N")</f>
        <v/>
      </c>
      <c r="BH701" s="97" t="n">
        <v>-34.34</v>
      </c>
      <c r="BI701" s="96" t="n">
        <v>0.78</v>
      </c>
      <c r="BJ701" s="96" t="n">
        <v>-13.67</v>
      </c>
      <c r="BK701" s="96" t="n">
        <v>-0.79</v>
      </c>
      <c r="BL701" s="96" t="n">
        <v>6.31</v>
      </c>
      <c r="BM701" s="96" t="n">
        <v>-29.57</v>
      </c>
      <c r="BN701" s="97" t="n">
        <v>-3.33</v>
      </c>
      <c r="BO701" s="96" t="n">
        <v>-6.47</v>
      </c>
      <c r="BP701" s="96" t="n">
        <v>-8.029999999999999</v>
      </c>
      <c r="BQ701" s="96" t="n">
        <v>-12.05</v>
      </c>
      <c r="BR701" s="91" t="inlineStr">
        <is>
          <t>Stacked down</t>
        </is>
      </c>
      <c r="BS701" s="91" t="inlineStr">
        <is>
          <t>None</t>
        </is>
      </c>
      <c r="BT701" s="96" t="n">
        <v>40.4</v>
      </c>
      <c r="BU701" s="91" t="inlineStr">
        <is>
          <t>N</t>
        </is>
      </c>
      <c r="BV701" s="99">
        <f>IF(OR(BF701&lt;&gt;"Y",BG701&lt;&gt;"Y"),"",(AND(ISNUMBER(BQ701),BQ701&gt;0))+(BR701="Stacked up")+(AND(ISNUMBER(BH701),BH701&gt;=-Settings!$B$17))+(AND(ISNUMBER(BK701),ISNUMBER(BM701),BK701&gt;0,BM701&gt;0))+(AND(ISNUMBER(AQ701),AQ701&gt;=Settings!$B$18))+(AND(ISNUMBER(BT701),BT701&gt;=Settings!$B$19,BT701&lt;=Settings!$B$20))+(AND(ISNUMBER(AS701),AS701&gt;0))+(AND(ISNUMBER(T701),ISNUMBER(M701),T701&gt;=Settings!$B$21,M701&gt;0))+(AND(ISNUMBER(AD701),ISNUMBER(M701),AD701&gt;=Settings!$B$22,M701&gt;0))+(AY701&gt;=1))</f>
        <v/>
      </c>
      <c r="BW701" s="91">
        <f>IF(OR(AY701=0,BF701&lt;&gt;"Y",BG701&lt;&gt;"Y"),"",1+SUMPRODUCT(($A$6:$A$2604=A701)*($AY$6:$AY$2604&gt;0)*($BF$6:$BF$2604="Y")*($BG$6:$BG$2604="Y")*(($AY$6:$AY$2604&gt;AY701)+($AY$6:$AY$2604=AY701)*($AD$6:$AD$2604&gt;AD701))))</f>
        <v/>
      </c>
    </row>
    <row r="702" ht="23.85" customHeight="1" s="55">
      <c r="A702" s="90" t="n">
        <v>46296</v>
      </c>
      <c r="B702" s="91" t="inlineStr">
        <is>
          <t>ELLEN</t>
        </is>
      </c>
      <c r="C702" s="91" t="inlineStr">
        <is>
          <t>INE236E01022</t>
        </is>
      </c>
      <c r="D702" s="91" t="inlineStr">
        <is>
          <t>Chemicals</t>
        </is>
      </c>
      <c r="E702" s="91" t="inlineStr">
        <is>
          <t>Microcap 250</t>
        </is>
      </c>
      <c r="F702" s="93" t="n">
        <v>4816</v>
      </c>
      <c r="G702" s="92" t="inlineStr">
        <is>
          <t>N</t>
        </is>
      </c>
      <c r="H702" s="94" t="n"/>
      <c r="I702" s="91" t="inlineStr">
        <is>
          <t>N</t>
        </is>
      </c>
      <c r="J702" s="92">
        <f>IF(K702="","N","Y")</f>
        <v/>
      </c>
      <c r="K702" s="94">
        <f>_xlfn.TEXTJOIN("; ",TRUE,IF(P702="52-wk low","52-wk low",""),IF(AND(AD702&gt;=Settings!$B$12,M702&lt;0),"Distribution",""),IF(AND(AJ702="Y",M702&lt;0,AK702&lt;-Settings!$B$13),"Long unwinding",""),IF(AND(AJ702="Y",M702&lt;0,AK702&gt;Settings!$B$13),"Short buildup",""))</f>
        <v/>
      </c>
      <c r="L702" s="95" t="n">
        <v>341.7</v>
      </c>
      <c r="M702" s="96" t="n">
        <v>-4.26</v>
      </c>
      <c r="N702" s="93" t="n">
        <v>2384</v>
      </c>
      <c r="O702" s="91" t="inlineStr">
        <is>
          <t>None</t>
        </is>
      </c>
      <c r="P702" s="91" t="inlineStr">
        <is>
          <t>None</t>
        </is>
      </c>
      <c r="Q702" s="97" t="n">
        <v>17.15</v>
      </c>
      <c r="R702" s="96" t="n">
        <v>16.01</v>
      </c>
      <c r="S702" s="96" t="n">
        <v>1.12</v>
      </c>
      <c r="T702" s="96" t="n">
        <v>1.66</v>
      </c>
      <c r="U702" s="96" t="n">
        <v>2.4</v>
      </c>
      <c r="V702" s="103" t="n">
        <v>2.23</v>
      </c>
      <c r="W702" s="102" t="n">
        <v>11</v>
      </c>
      <c r="X702" s="93" t="n">
        <v>142</v>
      </c>
      <c r="Y702" s="91" t="inlineStr">
        <is>
          <t>None</t>
        </is>
      </c>
      <c r="Z702" s="99" t="n">
        <v>48.81</v>
      </c>
      <c r="AA702" s="96" t="n">
        <v>1.08</v>
      </c>
      <c r="AB702" s="96" t="n">
        <v>1.06</v>
      </c>
      <c r="AC702" s="96" t="n">
        <v>1.32</v>
      </c>
      <c r="AD702" s="96" t="n">
        <v>1.96</v>
      </c>
      <c r="AE702" s="96" t="n">
        <v>2.68</v>
      </c>
      <c r="AF702" s="103" t="n">
        <v>0.95</v>
      </c>
      <c r="AG702" s="91" t="inlineStr">
        <is>
          <t>Normal</t>
        </is>
      </c>
      <c r="AH702" s="100" t="n">
        <v>0</v>
      </c>
      <c r="AI702" s="101" t="n">
        <v>0</v>
      </c>
      <c r="AJ702" s="92" t="inlineStr">
        <is>
          <t>N</t>
        </is>
      </c>
      <c r="AK702" s="96" t="n"/>
      <c r="AL702" s="91" t="inlineStr">
        <is>
          <t>n/a</t>
        </is>
      </c>
      <c r="AM702" s="93" t="n"/>
      <c r="AN702" s="92" t="inlineStr">
        <is>
          <t>None</t>
        </is>
      </c>
      <c r="AO702" s="102" t="n">
        <v>0</v>
      </c>
      <c r="AP702" s="103" t="n">
        <v>1.24</v>
      </c>
      <c r="AQ702" s="102" t="n">
        <v>71</v>
      </c>
      <c r="AR702" s="91" t="inlineStr">
        <is>
          <t>N</t>
        </is>
      </c>
      <c r="AS702" s="104" t="n">
        <v>1.93</v>
      </c>
      <c r="AT702" s="92">
        <f>IF(AND(P702="52-wk high",T702&gt;=Settings!$B$7),"Y","N")</f>
        <v/>
      </c>
      <c r="AU702" s="91">
        <f>IF(AND(AD702&gt;=Settings!$B$8,M702&gt;0),"Y","N")</f>
        <v/>
      </c>
      <c r="AV702" s="91">
        <f>IF(OR(AH702&gt;Settings!$B$9,AI702&gt;Settings!$B$9),"Y","N")</f>
        <v/>
      </c>
      <c r="AW702" s="91">
        <f>IF(AJ702&lt;&gt;"Y","n/a",IF(AND(M702&gt;0,AK702&gt;Settings!$B$10),"Y","N"))</f>
        <v/>
      </c>
      <c r="AX702" s="91">
        <f>IF(AO702&gt;=Settings!$B$11,"Y","N")</f>
        <v/>
      </c>
      <c r="AY702" s="99">
        <f>(AT702="Y")+(AU702="Y")+(AV702="Y")+(AW702="Y")+(AX702="Y")</f>
        <v/>
      </c>
      <c r="AZ702" s="94">
        <f>IF(AY702=0,"None",_xlfn.TEXTJOIN(", ",TRUE(),IF(AT702="Y","Breakout",""),IF(AU702="Y","Accumulation",""),IF(AV702="Y","Institutional buying",""),IF(AW702="Y","Long buildup",""),IF(AX702="Y","Momentum leader","")))</f>
        <v/>
      </c>
      <c r="BA702" s="94">
        <f>IF(BW702="","","Passes "&amp;AY702&amp;" of 5 buy-side scans"&amp;IF(G702="Y","; RED FLAG: filter out using Red flag column",""))</f>
        <v/>
      </c>
      <c r="BB702" s="91" t="inlineStr">
        <is>
          <t>None</t>
        </is>
      </c>
      <c r="BC702" s="92" t="inlineStr">
        <is>
          <t>Y</t>
        </is>
      </c>
      <c r="BD702" s="94" t="inlineStr">
        <is>
          <t>High-low range &gt;100% in 6 months; High-low range &gt;150% in 12 months</t>
        </is>
      </c>
      <c r="BE702" s="94" t="n"/>
      <c r="BF702" s="92">
        <f>IF(R702*100000&gt;=Settings!$B$5,"Y","N")</f>
        <v/>
      </c>
      <c r="BG702" s="91">
        <f>IF(F702&gt;Settings!$B$6,"Y","N")</f>
        <v/>
      </c>
      <c r="BH702" s="97" t="n">
        <v>-29.43</v>
      </c>
      <c r="BI702" s="96" t="n">
        <v>-4.47</v>
      </c>
      <c r="BJ702" s="96" t="n">
        <v>8.34</v>
      </c>
      <c r="BK702" s="96" t="n">
        <v>31.02</v>
      </c>
      <c r="BL702" s="96" t="n">
        <v>67.7</v>
      </c>
      <c r="BM702" s="96" t="n">
        <v>-27.2</v>
      </c>
      <c r="BN702" s="97" t="n">
        <v>-3.35</v>
      </c>
      <c r="BO702" s="96" t="n">
        <v>3.04</v>
      </c>
      <c r="BP702" s="96" t="n">
        <v>9.34</v>
      </c>
      <c r="BQ702" s="96" t="n">
        <v>6.96</v>
      </c>
      <c r="BR702" s="91" t="inlineStr">
        <is>
          <t>Mixed</t>
        </is>
      </c>
      <c r="BS702" s="91" t="inlineStr">
        <is>
          <t>None</t>
        </is>
      </c>
      <c r="BT702" s="96" t="n">
        <v>42.3</v>
      </c>
      <c r="BU702" s="91" t="inlineStr">
        <is>
          <t>N</t>
        </is>
      </c>
      <c r="BV702" s="99">
        <f>IF(OR(BF702&lt;&gt;"Y",BG702&lt;&gt;"Y"),"",(AND(ISNUMBER(BQ702),BQ702&gt;0))+(BR702="Stacked up")+(AND(ISNUMBER(BH702),BH702&gt;=-Settings!$B$17))+(AND(ISNUMBER(BK702),ISNUMBER(BM702),BK702&gt;0,BM702&gt;0))+(AND(ISNUMBER(AQ702),AQ702&gt;=Settings!$B$18))+(AND(ISNUMBER(BT702),BT702&gt;=Settings!$B$19,BT702&lt;=Settings!$B$20))+(AND(ISNUMBER(AS702),AS702&gt;0))+(AND(ISNUMBER(T702),ISNUMBER(M702),T702&gt;=Settings!$B$21,M702&gt;0))+(AND(ISNUMBER(AD702),ISNUMBER(M702),AD702&gt;=Settings!$B$22,M702&gt;0))+(AY702&gt;=1))</f>
        <v/>
      </c>
      <c r="BW702" s="91">
        <f>IF(OR(AY702=0,BF702&lt;&gt;"Y",BG702&lt;&gt;"Y"),"",1+SUMPRODUCT(($A$6:$A$2604=A702)*($AY$6:$AY$2604&gt;0)*($BF$6:$BF$2604="Y")*($BG$6:$BG$2604="Y")*(($AY$6:$AY$2604&gt;AY702)+($AY$6:$AY$2604=AY702)*($AD$6:$AD$2604&gt;AD702))))</f>
        <v/>
      </c>
    </row>
    <row r="703" ht="23.85" customHeight="1" s="55">
      <c r="A703" s="90" t="n">
        <v>46296</v>
      </c>
      <c r="B703" s="91" t="inlineStr">
        <is>
          <t>SURYAROSNI</t>
        </is>
      </c>
      <c r="C703" s="91" t="inlineStr">
        <is>
          <t>INE335A01020</t>
        </is>
      </c>
      <c r="D703" s="91" t="inlineStr">
        <is>
          <t>Capital Goods</t>
        </is>
      </c>
      <c r="E703" s="91" t="inlineStr">
        <is>
          <t>Microcap 250</t>
        </is>
      </c>
      <c r="F703" s="93" t="n">
        <v>4803</v>
      </c>
      <c r="G703" s="92" t="inlineStr">
        <is>
          <t>N</t>
        </is>
      </c>
      <c r="H703" s="94" t="n"/>
      <c r="I703" s="91" t="inlineStr">
        <is>
          <t>N</t>
        </is>
      </c>
      <c r="J703" s="92">
        <f>IF(K703="","N","Y")</f>
        <v/>
      </c>
      <c r="K703" s="94">
        <f>_xlfn.TEXTJOIN("; ",TRUE,IF(P703="52-wk low","52-wk low",""),IF(AND(AD703&gt;=Settings!$B$12,M703&lt;0),"Distribution",""),IF(AND(AJ703="Y",M703&lt;0,AK703&lt;-Settings!$B$13),"Long unwinding",""),IF(AND(AJ703="Y",M703&lt;0,AK703&gt;Settings!$B$13),"Short buildup",""))</f>
        <v/>
      </c>
      <c r="L703" s="95" t="n">
        <v>220.67</v>
      </c>
      <c r="M703" s="96" t="n">
        <v>-0.32</v>
      </c>
      <c r="N703" s="93" t="n">
        <v>719</v>
      </c>
      <c r="O703" s="91" t="inlineStr">
        <is>
          <t>None</t>
        </is>
      </c>
      <c r="P703" s="91" t="inlineStr">
        <is>
          <t>None</t>
        </is>
      </c>
      <c r="Q703" s="97" t="n">
        <v>14.21</v>
      </c>
      <c r="R703" s="96" t="n">
        <v>4.85</v>
      </c>
      <c r="S703" s="96" t="n">
        <v>3.31</v>
      </c>
      <c r="T703" s="96" t="n">
        <v>2.43</v>
      </c>
      <c r="U703" s="96" t="n">
        <v>1.62</v>
      </c>
      <c r="V703" s="103" t="n">
        <v>0.55</v>
      </c>
      <c r="W703" s="102" t="n">
        <v>2</v>
      </c>
      <c r="X703" s="93" t="n">
        <v>63</v>
      </c>
      <c r="Y703" s="91" t="inlineStr">
        <is>
          <t>None</t>
        </is>
      </c>
      <c r="Z703" s="99" t="n">
        <v>29.79</v>
      </c>
      <c r="AA703" s="96" t="n">
        <v>0.51</v>
      </c>
      <c r="AB703" s="96" t="n">
        <v>0.55</v>
      </c>
      <c r="AC703" s="96" t="n">
        <v>1.69</v>
      </c>
      <c r="AD703" s="96" t="n">
        <v>1.48</v>
      </c>
      <c r="AE703" s="96" t="n">
        <v>1.1</v>
      </c>
      <c r="AF703" s="103" t="n">
        <v>1.25</v>
      </c>
      <c r="AG703" s="91" t="inlineStr">
        <is>
          <t>Normal</t>
        </is>
      </c>
      <c r="AH703" s="100" t="n">
        <v>0</v>
      </c>
      <c r="AI703" s="101" t="n">
        <v>0</v>
      </c>
      <c r="AJ703" s="92" t="inlineStr">
        <is>
          <t>N</t>
        </is>
      </c>
      <c r="AK703" s="96" t="n"/>
      <c r="AL703" s="91" t="inlineStr">
        <is>
          <t>n/a</t>
        </is>
      </c>
      <c r="AM703" s="93" t="n"/>
      <c r="AN703" s="92" t="inlineStr">
        <is>
          <t>None</t>
        </is>
      </c>
      <c r="AO703" s="102" t="n">
        <v>0</v>
      </c>
      <c r="AP703" s="103" t="n">
        <v>0.71</v>
      </c>
      <c r="AQ703" s="102" t="n">
        <v>39</v>
      </c>
      <c r="AR703" s="91" t="inlineStr">
        <is>
          <t>N</t>
        </is>
      </c>
      <c r="AS703" s="104" t="n">
        <v>5.9</v>
      </c>
      <c r="AT703" s="92">
        <f>IF(AND(P703="52-wk high",T703&gt;=Settings!$B$7),"Y","N")</f>
        <v/>
      </c>
      <c r="AU703" s="91">
        <f>IF(AND(AD703&gt;=Settings!$B$8,M703&gt;0),"Y","N")</f>
        <v/>
      </c>
      <c r="AV703" s="91">
        <f>IF(OR(AH703&gt;Settings!$B$9,AI703&gt;Settings!$B$9),"Y","N")</f>
        <v/>
      </c>
      <c r="AW703" s="91">
        <f>IF(AJ703&lt;&gt;"Y","n/a",IF(AND(M703&gt;0,AK703&gt;Settings!$B$10),"Y","N"))</f>
        <v/>
      </c>
      <c r="AX703" s="91">
        <f>IF(AO703&gt;=Settings!$B$11,"Y","N")</f>
        <v/>
      </c>
      <c r="AY703" s="99">
        <f>(AT703="Y")+(AU703="Y")+(AV703="Y")+(AW703="Y")+(AX703="Y")</f>
        <v/>
      </c>
      <c r="AZ703" s="94">
        <f>IF(AY703=0,"None",_xlfn.TEXTJOIN(", ",TRUE(),IF(AT703="Y","Breakout",""),IF(AU703="Y","Accumulation",""),IF(AV703="Y","Institutional buying",""),IF(AW703="Y","Long buildup",""),IF(AX703="Y","Momentum leader","")))</f>
        <v/>
      </c>
      <c r="BA703" s="94">
        <f>IF(BW703="","","Passes "&amp;AY703&amp;" of 5 buy-side scans"&amp;IF(G703="Y","; RED FLAG: filter out using Red flag column",""))</f>
        <v/>
      </c>
      <c r="BB703" s="91" t="inlineStr">
        <is>
          <t>None</t>
        </is>
      </c>
      <c r="BC703" s="92" t="inlineStr">
        <is>
          <t>N</t>
        </is>
      </c>
      <c r="BD703" s="94" t="n"/>
      <c r="BE703" s="94" t="n"/>
      <c r="BF703" s="92">
        <f>IF(R703*100000&gt;=Settings!$B$5,"Y","N")</f>
        <v/>
      </c>
      <c r="BG703" s="91">
        <f>IF(F703&gt;Settings!$B$6,"Y","N")</f>
        <v/>
      </c>
      <c r="BH703" s="97" t="n">
        <v>-29.83</v>
      </c>
      <c r="BI703" s="96" t="n">
        <v>1.46</v>
      </c>
      <c r="BJ703" s="96" t="n">
        <v>0.85</v>
      </c>
      <c r="BK703" s="96" t="n">
        <v>-13.77</v>
      </c>
      <c r="BL703" s="96" t="n">
        <v>6.03</v>
      </c>
      <c r="BM703" s="96" t="n">
        <v>-23.06</v>
      </c>
      <c r="BN703" s="97" t="n">
        <v>1.08</v>
      </c>
      <c r="BO703" s="96" t="n">
        <v>-1.61</v>
      </c>
      <c r="BP703" s="96" t="n">
        <v>-4.73</v>
      </c>
      <c r="BQ703" s="96" t="n">
        <v>-8.66</v>
      </c>
      <c r="BR703" s="91" t="inlineStr">
        <is>
          <t>Mixed</t>
        </is>
      </c>
      <c r="BS703" s="91" t="inlineStr">
        <is>
          <t>None</t>
        </is>
      </c>
      <c r="BT703" s="96" t="n">
        <v>56.5</v>
      </c>
      <c r="BU703" s="91" t="inlineStr">
        <is>
          <t>N</t>
        </is>
      </c>
      <c r="BV703" s="99">
        <f>IF(OR(BF703&lt;&gt;"Y",BG703&lt;&gt;"Y"),"",(AND(ISNUMBER(BQ703),BQ703&gt;0))+(BR703="Stacked up")+(AND(ISNUMBER(BH703),BH703&gt;=-Settings!$B$17))+(AND(ISNUMBER(BK703),ISNUMBER(BM703),BK703&gt;0,BM703&gt;0))+(AND(ISNUMBER(AQ703),AQ703&gt;=Settings!$B$18))+(AND(ISNUMBER(BT703),BT703&gt;=Settings!$B$19,BT703&lt;=Settings!$B$20))+(AND(ISNUMBER(AS703),AS703&gt;0))+(AND(ISNUMBER(T703),ISNUMBER(M703),T703&gt;=Settings!$B$21,M703&gt;0))+(AND(ISNUMBER(AD703),ISNUMBER(M703),AD703&gt;=Settings!$B$22,M703&gt;0))+(AY703&gt;=1))</f>
        <v/>
      </c>
      <c r="BW703" s="91">
        <f>IF(OR(AY703=0,BF703&lt;&gt;"Y",BG703&lt;&gt;"Y"),"",1+SUMPRODUCT(($A$6:$A$2604=A703)*($AY$6:$AY$2604&gt;0)*($BF$6:$BF$2604="Y")*($BG$6:$BG$2604="Y")*(($AY$6:$AY$2604&gt;AY703)+($AY$6:$AY$2604=AY703)*($AD$6:$AD$2604&gt;AD703))))</f>
        <v/>
      </c>
    </row>
    <row r="704" ht="23.85" customHeight="1" s="55">
      <c r="A704" s="90" t="n">
        <v>46296</v>
      </c>
      <c r="B704" s="91" t="inlineStr">
        <is>
          <t>THOMASCOOK</t>
        </is>
      </c>
      <c r="C704" s="91" t="inlineStr">
        <is>
          <t>INE332A01027</t>
        </is>
      </c>
      <c r="D704" s="91" t="inlineStr">
        <is>
          <t>Consumer Services</t>
        </is>
      </c>
      <c r="E704" s="91" t="inlineStr">
        <is>
          <t>Microcap 250</t>
        </is>
      </c>
      <c r="F704" s="93" t="n">
        <v>4737</v>
      </c>
      <c r="G704" s="92" t="inlineStr">
        <is>
          <t>N</t>
        </is>
      </c>
      <c r="H704" s="94" t="n"/>
      <c r="I704" s="91" t="inlineStr">
        <is>
          <t>N</t>
        </is>
      </c>
      <c r="J704" s="92">
        <f>IF(K704="","N","Y")</f>
        <v/>
      </c>
      <c r="K704" s="94">
        <f>_xlfn.TEXTJOIN("; ",TRUE,IF(P704="52-wk low","52-wk low",""),IF(AND(AD704&gt;=Settings!$B$12,M704&lt;0),"Distribution",""),IF(AND(AJ704="Y",M704&lt;0,AK704&lt;-Settings!$B$13),"Long unwinding",""),IF(AND(AJ704="Y",M704&lt;0,AK704&gt;Settings!$B$13),"Short buildup",""))</f>
        <v/>
      </c>
      <c r="L704" s="95" t="n">
        <v>100.7</v>
      </c>
      <c r="M704" s="96" t="n">
        <v>-1.65</v>
      </c>
      <c r="N704" s="93" t="n">
        <v>1436</v>
      </c>
      <c r="O704" s="91" t="inlineStr">
        <is>
          <t>None</t>
        </is>
      </c>
      <c r="P704" s="91" t="inlineStr">
        <is>
          <t>None</t>
        </is>
      </c>
      <c r="Q704" s="97" t="n">
        <v>5.39</v>
      </c>
      <c r="R704" s="96" t="n">
        <v>7.04</v>
      </c>
      <c r="S704" s="96" t="n">
        <v>0.73</v>
      </c>
      <c r="T704" s="96" t="n">
        <v>0.32</v>
      </c>
      <c r="U704" s="96" t="n">
        <v>0.19</v>
      </c>
      <c r="V704" s="103" t="n">
        <v>0.25</v>
      </c>
      <c r="W704" s="102" t="n">
        <v>0</v>
      </c>
      <c r="X704" s="93" t="n"/>
      <c r="Y704" s="91" t="inlineStr">
        <is>
          <t>None</t>
        </is>
      </c>
      <c r="Z704" s="99" t="n">
        <v>53.89</v>
      </c>
      <c r="AA704" s="96" t="n">
        <v>1.17</v>
      </c>
      <c r="AB704" s="96" t="n">
        <v>1.23</v>
      </c>
      <c r="AC704" s="96" t="n">
        <v>0.91</v>
      </c>
      <c r="AD704" s="96" t="n">
        <v>0.59</v>
      </c>
      <c r="AE704" s="96" t="n">
        <v>0.42</v>
      </c>
      <c r="AF704" s="103" t="n">
        <v>1.79</v>
      </c>
      <c r="AG704" s="91" t="inlineStr">
        <is>
          <t>Quiet accumulation</t>
        </is>
      </c>
      <c r="AH704" s="100" t="n">
        <v>0</v>
      </c>
      <c r="AI704" s="101" t="n">
        <v>0</v>
      </c>
      <c r="AJ704" s="92" t="inlineStr">
        <is>
          <t>N</t>
        </is>
      </c>
      <c r="AK704" s="96" t="n"/>
      <c r="AL704" s="91" t="inlineStr">
        <is>
          <t>n/a</t>
        </is>
      </c>
      <c r="AM704" s="93" t="n"/>
      <c r="AN704" s="92" t="inlineStr">
        <is>
          <t>None</t>
        </is>
      </c>
      <c r="AO704" s="102" t="n">
        <v>0</v>
      </c>
      <c r="AP704" s="103" t="n">
        <v>0.65</v>
      </c>
      <c r="AQ704" s="102" t="n">
        <v>29</v>
      </c>
      <c r="AR704" s="91" t="inlineStr">
        <is>
          <t>N</t>
        </is>
      </c>
      <c r="AS704" s="104" t="n">
        <v>2.34</v>
      </c>
      <c r="AT704" s="92">
        <f>IF(AND(P704="52-wk high",T704&gt;=Settings!$B$7),"Y","N")</f>
        <v/>
      </c>
      <c r="AU704" s="91">
        <f>IF(AND(AD704&gt;=Settings!$B$8,M704&gt;0),"Y","N")</f>
        <v/>
      </c>
      <c r="AV704" s="91">
        <f>IF(OR(AH704&gt;Settings!$B$9,AI704&gt;Settings!$B$9),"Y","N")</f>
        <v/>
      </c>
      <c r="AW704" s="91">
        <f>IF(AJ704&lt;&gt;"Y","n/a",IF(AND(M704&gt;0,AK704&gt;Settings!$B$10),"Y","N"))</f>
        <v/>
      </c>
      <c r="AX704" s="91">
        <f>IF(AO704&gt;=Settings!$B$11,"Y","N")</f>
        <v/>
      </c>
      <c r="AY704" s="99">
        <f>(AT704="Y")+(AU704="Y")+(AV704="Y")+(AW704="Y")+(AX704="Y")</f>
        <v/>
      </c>
      <c r="AZ704" s="94">
        <f>IF(AY704=0,"None",_xlfn.TEXTJOIN(", ",TRUE(),IF(AT704="Y","Breakout",""),IF(AU704="Y","Accumulation",""),IF(AV704="Y","Institutional buying",""),IF(AW704="Y","Long buildup",""),IF(AX704="Y","Momentum leader","")))</f>
        <v/>
      </c>
      <c r="BA704" s="94">
        <f>IF(BW704="","","Passes "&amp;AY704&amp;" of 5 buy-side scans"&amp;IF(G704="Y","; RED FLAG: filter out using Red flag column",""))</f>
        <v/>
      </c>
      <c r="BB704" s="91" t="inlineStr">
        <is>
          <t>None</t>
        </is>
      </c>
      <c r="BC704" s="92" t="inlineStr">
        <is>
          <t>N</t>
        </is>
      </c>
      <c r="BD704" s="94" t="n"/>
      <c r="BE704" s="94" t="n"/>
      <c r="BF704" s="92">
        <f>IF(R704*100000&gt;=Settings!$B$5,"Y","N")</f>
        <v/>
      </c>
      <c r="BG704" s="91">
        <f>IF(F704&gt;Settings!$B$6,"Y","N")</f>
        <v/>
      </c>
      <c r="BH704" s="97" t="n">
        <v>-40.41</v>
      </c>
      <c r="BI704" s="96" t="n">
        <v>-3.15</v>
      </c>
      <c r="BJ704" s="96" t="n">
        <v>-4.74</v>
      </c>
      <c r="BK704" s="96" t="n">
        <v>-4.94</v>
      </c>
      <c r="BL704" s="96" t="n">
        <v>5.14</v>
      </c>
      <c r="BM704" s="96" t="n">
        <v>-36.63</v>
      </c>
      <c r="BN704" s="97" t="n">
        <v>-3.76</v>
      </c>
      <c r="BO704" s="96" t="n">
        <v>-4.29</v>
      </c>
      <c r="BP704" s="96" t="n">
        <v>-5.04</v>
      </c>
      <c r="BQ704" s="96" t="n">
        <v>-11.32</v>
      </c>
      <c r="BR704" s="91" t="inlineStr">
        <is>
          <t>Stacked down</t>
        </is>
      </c>
      <c r="BS704" s="91" t="inlineStr">
        <is>
          <t>None</t>
        </is>
      </c>
      <c r="BT704" s="96" t="n">
        <v>34.1</v>
      </c>
      <c r="BU704" s="91" t="inlineStr">
        <is>
          <t>N</t>
        </is>
      </c>
      <c r="BV704" s="99">
        <f>IF(OR(BF704&lt;&gt;"Y",BG704&lt;&gt;"Y"),"",(AND(ISNUMBER(BQ704),BQ704&gt;0))+(BR704="Stacked up")+(AND(ISNUMBER(BH704),BH704&gt;=-Settings!$B$17))+(AND(ISNUMBER(BK704),ISNUMBER(BM704),BK704&gt;0,BM704&gt;0))+(AND(ISNUMBER(AQ704),AQ704&gt;=Settings!$B$18))+(AND(ISNUMBER(BT704),BT704&gt;=Settings!$B$19,BT704&lt;=Settings!$B$20))+(AND(ISNUMBER(AS704),AS704&gt;0))+(AND(ISNUMBER(T704),ISNUMBER(M704),T704&gt;=Settings!$B$21,M704&gt;0))+(AND(ISNUMBER(AD704),ISNUMBER(M704),AD704&gt;=Settings!$B$22,M704&gt;0))+(AY704&gt;=1))</f>
        <v/>
      </c>
      <c r="BW704" s="91">
        <f>IF(OR(AY704=0,BF704&lt;&gt;"Y",BG704&lt;&gt;"Y"),"",1+SUMPRODUCT(($A$6:$A$2604=A704)*($AY$6:$AY$2604&gt;0)*($BF$6:$BF$2604="Y")*($BG$6:$BG$2604="Y")*(($AY$6:$AY$2604&gt;AY704)+($AY$6:$AY$2604=AY704)*($AD$6:$AD$2604&gt;AD704))))</f>
        <v/>
      </c>
    </row>
    <row r="705" ht="23.85" customHeight="1" s="55">
      <c r="A705" s="90" t="n">
        <v>46296</v>
      </c>
      <c r="B705" s="91" t="inlineStr">
        <is>
          <t>MOIL</t>
        </is>
      </c>
      <c r="C705" s="91" t="inlineStr">
        <is>
          <t>INE490G01020</t>
        </is>
      </c>
      <c r="D705" s="91" t="inlineStr">
        <is>
          <t>Metals &amp; Mining</t>
        </is>
      </c>
      <c r="E705" s="91" t="inlineStr">
        <is>
          <t>Microcap 250</t>
        </is>
      </c>
      <c r="F705" s="93" t="n">
        <v>4734</v>
      </c>
      <c r="G705" s="92" t="inlineStr">
        <is>
          <t>N</t>
        </is>
      </c>
      <c r="H705" s="94" t="n"/>
      <c r="I705" s="91" t="inlineStr">
        <is>
          <t>N</t>
        </is>
      </c>
      <c r="J705" s="92">
        <f>IF(K705="","N","Y")</f>
        <v/>
      </c>
      <c r="K705" s="94">
        <f>_xlfn.TEXTJOIN("; ",TRUE,IF(P705="52-wk low","52-wk low",""),IF(AND(AD705&gt;=Settings!$B$12,M705&lt;0),"Distribution",""),IF(AND(AJ705="Y",M705&lt;0,AK705&lt;-Settings!$B$13),"Long unwinding",""),IF(AND(AJ705="Y",M705&lt;0,AK705&gt;Settings!$B$13),"Short buildup",""))</f>
        <v/>
      </c>
      <c r="L705" s="95" t="n">
        <v>232.66</v>
      </c>
      <c r="M705" s="96" t="n">
        <v>-2.15</v>
      </c>
      <c r="N705" s="93" t="n">
        <v>1724</v>
      </c>
      <c r="O705" s="91" t="inlineStr">
        <is>
          <t>None</t>
        </is>
      </c>
      <c r="P705" s="91" t="inlineStr">
        <is>
          <t>52-wk low</t>
        </is>
      </c>
      <c r="Q705" s="97" t="n">
        <v>5.46</v>
      </c>
      <c r="R705" s="96" t="n">
        <v>5.46</v>
      </c>
      <c r="S705" s="96" t="n">
        <v>1</v>
      </c>
      <c r="T705" s="96" t="n">
        <v>0.38</v>
      </c>
      <c r="U705" s="96" t="n">
        <v>0.57</v>
      </c>
      <c r="V705" s="103" t="n">
        <v>0.57</v>
      </c>
      <c r="W705" s="102" t="n">
        <v>0</v>
      </c>
      <c r="X705" s="93" t="n"/>
      <c r="Y705" s="91" t="inlineStr">
        <is>
          <t>None</t>
        </is>
      </c>
      <c r="Z705" s="99" t="n">
        <v>47.3</v>
      </c>
      <c r="AA705" s="96" t="n">
        <v>1.04</v>
      </c>
      <c r="AB705" s="96" t="n">
        <v>1.07</v>
      </c>
      <c r="AC705" s="96" t="n">
        <v>1.06</v>
      </c>
      <c r="AD705" s="96" t="n">
        <v>0.68</v>
      </c>
      <c r="AE705" s="96" t="n">
        <v>0.91</v>
      </c>
      <c r="AF705" s="103" t="n">
        <v>1.51</v>
      </c>
      <c r="AG705" s="91" t="inlineStr">
        <is>
          <t>Quiet accumulation</t>
        </is>
      </c>
      <c r="AH705" s="100" t="n">
        <v>0</v>
      </c>
      <c r="AI705" s="101" t="n">
        <v>0</v>
      </c>
      <c r="AJ705" s="92" t="inlineStr">
        <is>
          <t>N</t>
        </is>
      </c>
      <c r="AK705" s="96" t="n"/>
      <c r="AL705" s="91" t="inlineStr">
        <is>
          <t>n/a</t>
        </is>
      </c>
      <c r="AM705" s="93" t="n"/>
      <c r="AN705" s="92" t="inlineStr">
        <is>
          <t>None</t>
        </is>
      </c>
      <c r="AO705" s="102" t="n">
        <v>0</v>
      </c>
      <c r="AP705" s="103" t="n">
        <v>0.52</v>
      </c>
      <c r="AQ705" s="102" t="n">
        <v>7</v>
      </c>
      <c r="AR705" s="91" t="inlineStr">
        <is>
          <t>N</t>
        </is>
      </c>
      <c r="AS705" s="104" t="n">
        <v>-1.09</v>
      </c>
      <c r="AT705" s="92">
        <f>IF(AND(P705="52-wk high",T705&gt;=Settings!$B$7),"Y","N")</f>
        <v/>
      </c>
      <c r="AU705" s="91">
        <f>IF(AND(AD705&gt;=Settings!$B$8,M705&gt;0),"Y","N")</f>
        <v/>
      </c>
      <c r="AV705" s="91">
        <f>IF(OR(AH705&gt;Settings!$B$9,AI705&gt;Settings!$B$9),"Y","N")</f>
        <v/>
      </c>
      <c r="AW705" s="91">
        <f>IF(AJ705&lt;&gt;"Y","n/a",IF(AND(M705&gt;0,AK705&gt;Settings!$B$10),"Y","N"))</f>
        <v/>
      </c>
      <c r="AX705" s="91">
        <f>IF(AO705&gt;=Settings!$B$11,"Y","N")</f>
        <v/>
      </c>
      <c r="AY705" s="99">
        <f>(AT705="Y")+(AU705="Y")+(AV705="Y")+(AW705="Y")+(AX705="Y")</f>
        <v/>
      </c>
      <c r="AZ705" s="94">
        <f>IF(AY705=0,"None",_xlfn.TEXTJOIN(", ",TRUE(),IF(AT705="Y","Breakout",""),IF(AU705="Y","Accumulation",""),IF(AV705="Y","Institutional buying",""),IF(AW705="Y","Long buildup",""),IF(AX705="Y","Momentum leader","")))</f>
        <v/>
      </c>
      <c r="BA705" s="94">
        <f>IF(BW705="","","Passes "&amp;AY705&amp;" of 5 buy-side scans"&amp;IF(G705="Y","; RED FLAG: filter out using Red flag column",""))</f>
        <v/>
      </c>
      <c r="BB705" s="91" t="inlineStr">
        <is>
          <t>None</t>
        </is>
      </c>
      <c r="BC705" s="92" t="inlineStr">
        <is>
          <t>N</t>
        </is>
      </c>
      <c r="BD705" s="94" t="n"/>
      <c r="BE705" s="94" t="n"/>
      <c r="BF705" s="92">
        <f>IF(R705*100000&gt;=Settings!$B$5,"Y","N")</f>
        <v/>
      </c>
      <c r="BG705" s="91">
        <f>IF(F705&gt;Settings!$B$6,"Y","N")</f>
        <v/>
      </c>
      <c r="BH705" s="97" t="n">
        <v>-42.54</v>
      </c>
      <c r="BI705" s="96" t="n">
        <v>-5.18</v>
      </c>
      <c r="BJ705" s="96" t="n">
        <v>-7.1</v>
      </c>
      <c r="BK705" s="96" t="n">
        <v>-16.56</v>
      </c>
      <c r="BL705" s="96" t="n">
        <v>-21.04</v>
      </c>
      <c r="BM705" s="96" t="n">
        <v>-36.85</v>
      </c>
      <c r="BN705" s="97" t="n">
        <v>-5.05</v>
      </c>
      <c r="BO705" s="96" t="n">
        <v>-9.17</v>
      </c>
      <c r="BP705" s="96" t="n">
        <v>-13.99</v>
      </c>
      <c r="BQ705" s="96" t="n">
        <v>-20.15</v>
      </c>
      <c r="BR705" s="91" t="inlineStr">
        <is>
          <t>Stacked down</t>
        </is>
      </c>
      <c r="BS705" s="91" t="inlineStr">
        <is>
          <t>None</t>
        </is>
      </c>
      <c r="BT705" s="96" t="n">
        <v>30</v>
      </c>
      <c r="BU705" s="91" t="inlineStr">
        <is>
          <t>N</t>
        </is>
      </c>
      <c r="BV705" s="99">
        <f>IF(OR(BF705&lt;&gt;"Y",BG705&lt;&gt;"Y"),"",(AND(ISNUMBER(BQ705),BQ705&gt;0))+(BR705="Stacked up")+(AND(ISNUMBER(BH705),BH705&gt;=-Settings!$B$17))+(AND(ISNUMBER(BK705),ISNUMBER(BM705),BK705&gt;0,BM705&gt;0))+(AND(ISNUMBER(AQ705),AQ705&gt;=Settings!$B$18))+(AND(ISNUMBER(BT705),BT705&gt;=Settings!$B$19,BT705&lt;=Settings!$B$20))+(AND(ISNUMBER(AS705),AS705&gt;0))+(AND(ISNUMBER(T705),ISNUMBER(M705),T705&gt;=Settings!$B$21,M705&gt;0))+(AND(ISNUMBER(AD705),ISNUMBER(M705),AD705&gt;=Settings!$B$22,M705&gt;0))+(AY705&gt;=1))</f>
        <v/>
      </c>
      <c r="BW705" s="91">
        <f>IF(OR(AY705=0,BF705&lt;&gt;"Y",BG705&lt;&gt;"Y"),"",1+SUMPRODUCT(($A$6:$A$2604=A705)*($AY$6:$AY$2604&gt;0)*($BF$6:$BF$2604="Y")*($BG$6:$BG$2604="Y")*(($AY$6:$AY$2604&gt;AY705)+($AY$6:$AY$2604=AY705)*($AD$6:$AD$2604&gt;AD705))))</f>
        <v/>
      </c>
    </row>
    <row r="706" ht="23.85" customHeight="1" s="55">
      <c r="A706" s="90" t="n">
        <v>46296</v>
      </c>
      <c r="B706" s="91" t="inlineStr">
        <is>
          <t>IFBIND</t>
        </is>
      </c>
      <c r="C706" s="91" t="inlineStr">
        <is>
          <t>INE559A01017</t>
        </is>
      </c>
      <c r="D706" s="91" t="inlineStr">
        <is>
          <t>Consumer Durables</t>
        </is>
      </c>
      <c r="E706" s="91" t="inlineStr">
        <is>
          <t>Microcap 250</t>
        </is>
      </c>
      <c r="F706" s="93" t="n">
        <v>4725</v>
      </c>
      <c r="G706" s="92" t="inlineStr">
        <is>
          <t>N</t>
        </is>
      </c>
      <c r="H706" s="94" t="n"/>
      <c r="I706" s="91" t="inlineStr">
        <is>
          <t>N</t>
        </is>
      </c>
      <c r="J706" s="92">
        <f>IF(K706="","N","Y")</f>
        <v/>
      </c>
      <c r="K706" s="94">
        <f>_xlfn.TEXTJOIN("; ",TRUE,IF(P706="52-wk low","52-wk low",""),IF(AND(AD706&gt;=Settings!$B$12,M706&lt;0),"Distribution",""),IF(AND(AJ706="Y",M706&lt;0,AK706&lt;-Settings!$B$13),"Long unwinding",""),IF(AND(AJ706="Y",M706&lt;0,AK706&gt;Settings!$B$13),"Short buildup",""))</f>
        <v/>
      </c>
      <c r="L706" s="95" t="n">
        <v>1166.2</v>
      </c>
      <c r="M706" s="96" t="n">
        <v>-2.9</v>
      </c>
      <c r="N706" s="93" t="n">
        <v>2050</v>
      </c>
      <c r="O706" s="91" t="inlineStr">
        <is>
          <t>None</t>
        </is>
      </c>
      <c r="P706" s="91" t="inlineStr">
        <is>
          <t>None</t>
        </is>
      </c>
      <c r="Q706" s="97" t="n">
        <v>0.41</v>
      </c>
      <c r="R706" s="96" t="n">
        <v>0.32</v>
      </c>
      <c r="S706" s="96" t="n">
        <v>1.31</v>
      </c>
      <c r="T706" s="96" t="n">
        <v>0.84</v>
      </c>
      <c r="U706" s="96" t="n">
        <v>0.35</v>
      </c>
      <c r="V706" s="103" t="n">
        <v>0.27</v>
      </c>
      <c r="W706" s="102" t="n">
        <v>0</v>
      </c>
      <c r="X706" s="93" t="n"/>
      <c r="Y706" s="91" t="inlineStr">
        <is>
          <t>None</t>
        </is>
      </c>
      <c r="Z706" s="99" t="n">
        <v>52.27</v>
      </c>
      <c r="AA706" s="96" t="n">
        <v>1.07</v>
      </c>
      <c r="AB706" s="96" t="n">
        <v>1.05</v>
      </c>
      <c r="AC706" s="96" t="n">
        <v>1.5</v>
      </c>
      <c r="AD706" s="96" t="n">
        <v>0.9399999999999999</v>
      </c>
      <c r="AE706" s="96" t="n">
        <v>0.57</v>
      </c>
      <c r="AF706" s="103" t="n">
        <v>1.46</v>
      </c>
      <c r="AG706" s="91" t="inlineStr">
        <is>
          <t>Normal</t>
        </is>
      </c>
      <c r="AH706" s="100" t="n">
        <v>0</v>
      </c>
      <c r="AI706" s="101" t="n">
        <v>0</v>
      </c>
      <c r="AJ706" s="92" t="inlineStr">
        <is>
          <t>N</t>
        </is>
      </c>
      <c r="AK706" s="96" t="n"/>
      <c r="AL706" s="91" t="inlineStr">
        <is>
          <t>n/a</t>
        </is>
      </c>
      <c r="AM706" s="93" t="n"/>
      <c r="AN706" s="92" t="inlineStr">
        <is>
          <t>None</t>
        </is>
      </c>
      <c r="AO706" s="102" t="n">
        <v>0</v>
      </c>
      <c r="AP706" s="103" t="n">
        <v>0.78</v>
      </c>
      <c r="AQ706" s="102" t="n">
        <v>48</v>
      </c>
      <c r="AR706" s="91" t="inlineStr">
        <is>
          <t>N</t>
        </is>
      </c>
      <c r="AS706" s="104" t="n">
        <v>0.75</v>
      </c>
      <c r="AT706" s="92">
        <f>IF(AND(P706="52-wk high",T706&gt;=Settings!$B$7),"Y","N")</f>
        <v/>
      </c>
      <c r="AU706" s="91">
        <f>IF(AND(AD706&gt;=Settings!$B$8,M706&gt;0),"Y","N")</f>
        <v/>
      </c>
      <c r="AV706" s="91">
        <f>IF(OR(AH706&gt;Settings!$B$9,AI706&gt;Settings!$B$9),"Y","N")</f>
        <v/>
      </c>
      <c r="AW706" s="91">
        <f>IF(AJ706&lt;&gt;"Y","n/a",IF(AND(M706&gt;0,AK706&gt;Settings!$B$10),"Y","N"))</f>
        <v/>
      </c>
      <c r="AX706" s="91">
        <f>IF(AO706&gt;=Settings!$B$11,"Y","N")</f>
        <v/>
      </c>
      <c r="AY706" s="99">
        <f>(AT706="Y")+(AU706="Y")+(AV706="Y")+(AW706="Y")+(AX706="Y")</f>
        <v/>
      </c>
      <c r="AZ706" s="94">
        <f>IF(AY706=0,"None",_xlfn.TEXTJOIN(", ",TRUE(),IF(AT706="Y","Breakout",""),IF(AU706="Y","Accumulation",""),IF(AV706="Y","Institutional buying",""),IF(AW706="Y","Long buildup",""),IF(AX706="Y","Momentum leader","")))</f>
        <v/>
      </c>
      <c r="BA706" s="94">
        <f>IF(BW706="","","Passes "&amp;AY706&amp;" of 5 buy-side scans"&amp;IF(G706="Y","; RED FLAG: filter out using Red flag column",""))</f>
        <v/>
      </c>
      <c r="BB706" s="91" t="inlineStr">
        <is>
          <t>None</t>
        </is>
      </c>
      <c r="BC706" s="92" t="inlineStr">
        <is>
          <t>N</t>
        </is>
      </c>
      <c r="BD706" s="94" t="n"/>
      <c r="BE706" s="94" t="n"/>
      <c r="BF706" s="92">
        <f>IF(R706*100000&gt;=Settings!$B$5,"Y","N")</f>
        <v/>
      </c>
      <c r="BG706" s="91">
        <f>IF(F706&gt;Settings!$B$6,"Y","N")</f>
        <v/>
      </c>
      <c r="BH706" s="97" t="n">
        <v>-42.26</v>
      </c>
      <c r="BI706" s="96" t="n">
        <v>-4.59</v>
      </c>
      <c r="BJ706" s="96" t="n">
        <v>-10.39</v>
      </c>
      <c r="BK706" s="96" t="n">
        <v>-9.48</v>
      </c>
      <c r="BL706" s="96" t="n">
        <v>22.09</v>
      </c>
      <c r="BM706" s="96" t="n">
        <v>-31.42</v>
      </c>
      <c r="BN706" s="97" t="n">
        <v>-6.29</v>
      </c>
      <c r="BO706" s="96" t="n">
        <v>-9.01</v>
      </c>
      <c r="BP706" s="96" t="n">
        <v>-9.220000000000001</v>
      </c>
      <c r="BQ706" s="96" t="n">
        <v>-12.61</v>
      </c>
      <c r="BR706" s="91" t="inlineStr">
        <is>
          <t>Stacked down</t>
        </is>
      </c>
      <c r="BS706" s="91" t="inlineStr">
        <is>
          <t>None</t>
        </is>
      </c>
      <c r="BT706" s="96" t="n">
        <v>25.2</v>
      </c>
      <c r="BU706" s="91" t="inlineStr">
        <is>
          <t>N</t>
        </is>
      </c>
      <c r="BV706" s="99">
        <f>IF(OR(BF706&lt;&gt;"Y",BG706&lt;&gt;"Y"),"",(AND(ISNUMBER(BQ706),BQ706&gt;0))+(BR706="Stacked up")+(AND(ISNUMBER(BH706),BH706&gt;=-Settings!$B$17))+(AND(ISNUMBER(BK706),ISNUMBER(BM706),BK706&gt;0,BM706&gt;0))+(AND(ISNUMBER(AQ706),AQ706&gt;=Settings!$B$18))+(AND(ISNUMBER(BT706),BT706&gt;=Settings!$B$19,BT706&lt;=Settings!$B$20))+(AND(ISNUMBER(AS706),AS706&gt;0))+(AND(ISNUMBER(T706),ISNUMBER(M706),T706&gt;=Settings!$B$21,M706&gt;0))+(AND(ISNUMBER(AD706),ISNUMBER(M706),AD706&gt;=Settings!$B$22,M706&gt;0))+(AY706&gt;=1))</f>
        <v/>
      </c>
      <c r="BW706" s="91">
        <f>IF(OR(AY706=0,BF706&lt;&gt;"Y",BG706&lt;&gt;"Y"),"",1+SUMPRODUCT(($A$6:$A$2604=A706)*($AY$6:$AY$2604&gt;0)*($BF$6:$BF$2604="Y")*($BG$6:$BG$2604="Y")*(($AY$6:$AY$2604&gt;AY706)+($AY$6:$AY$2604=AY706)*($AD$6:$AD$2604&gt;AD706))))</f>
        <v/>
      </c>
    </row>
    <row r="707" ht="23.85" customHeight="1" s="55">
      <c r="A707" s="90" t="n">
        <v>46296</v>
      </c>
      <c r="B707" s="91" t="inlineStr">
        <is>
          <t>FIEMIND</t>
        </is>
      </c>
      <c r="C707" s="91" t="inlineStr">
        <is>
          <t>INE737H01014</t>
        </is>
      </c>
      <c r="D707" s="91" t="inlineStr">
        <is>
          <t>Automobile and Auto Components</t>
        </is>
      </c>
      <c r="E707" s="91" t="inlineStr">
        <is>
          <t>Microcap 250</t>
        </is>
      </c>
      <c r="F707" s="93" t="n">
        <v>4724</v>
      </c>
      <c r="G707" s="92" t="inlineStr">
        <is>
          <t>N</t>
        </is>
      </c>
      <c r="H707" s="94" t="n"/>
      <c r="I707" s="91" t="inlineStr">
        <is>
          <t>N</t>
        </is>
      </c>
      <c r="J707" s="92">
        <f>IF(K707="","N","Y")</f>
        <v/>
      </c>
      <c r="K707" s="94">
        <f>_xlfn.TEXTJOIN("; ",TRUE,IF(P707="52-wk low","52-wk low",""),IF(AND(AD707&gt;=Settings!$B$12,M707&lt;0),"Distribution",""),IF(AND(AJ707="Y",M707&lt;0,AK707&lt;-Settings!$B$13),"Long unwinding",""),IF(AND(AJ707="Y",M707&lt;0,AK707&gt;Settings!$B$13),"Short buildup",""))</f>
        <v/>
      </c>
      <c r="L707" s="95" t="n">
        <v>1794.8</v>
      </c>
      <c r="M707" s="96" t="n">
        <v>-4.41</v>
      </c>
      <c r="N707" s="93" t="n">
        <v>2402</v>
      </c>
      <c r="O707" s="91" t="inlineStr">
        <is>
          <t>None</t>
        </is>
      </c>
      <c r="P707" s="91" t="inlineStr">
        <is>
          <t>52-wk low</t>
        </is>
      </c>
      <c r="Q707" s="97" t="n">
        <v>1.15</v>
      </c>
      <c r="R707" s="96" t="n">
        <v>0.64</v>
      </c>
      <c r="S707" s="96" t="n">
        <v>1.9</v>
      </c>
      <c r="T707" s="96" t="n">
        <v>1.22</v>
      </c>
      <c r="U707" s="96" t="n">
        <v>1.61</v>
      </c>
      <c r="V707" s="103" t="n">
        <v>0.89</v>
      </c>
      <c r="W707" s="102" t="n">
        <v>3</v>
      </c>
      <c r="X707" s="93" t="n"/>
      <c r="Y707" s="91" t="inlineStr">
        <is>
          <t>None</t>
        </is>
      </c>
      <c r="Z707" s="99" t="n">
        <v>54.82</v>
      </c>
      <c r="AA707" s="96" t="n">
        <v>0.99</v>
      </c>
      <c r="AB707" s="96" t="n">
        <v>1.04</v>
      </c>
      <c r="AC707" s="96" t="n">
        <v>1.88</v>
      </c>
      <c r="AD707" s="96" t="n">
        <v>1.36</v>
      </c>
      <c r="AE707" s="96" t="n">
        <v>1.79</v>
      </c>
      <c r="AF707" s="103" t="n">
        <v>1.12</v>
      </c>
      <c r="AG707" s="91" t="inlineStr">
        <is>
          <t>Normal</t>
        </is>
      </c>
      <c r="AH707" s="100" t="n">
        <v>0</v>
      </c>
      <c r="AI707" s="101" t="n">
        <v>0</v>
      </c>
      <c r="AJ707" s="92" t="inlineStr">
        <is>
          <t>N</t>
        </is>
      </c>
      <c r="AK707" s="96" t="n"/>
      <c r="AL707" s="91" t="inlineStr">
        <is>
          <t>n/a</t>
        </is>
      </c>
      <c r="AM707" s="93" t="n"/>
      <c r="AN707" s="92" t="inlineStr">
        <is>
          <t>TotalMkt MQ 50</t>
        </is>
      </c>
      <c r="AO707" s="102" t="n">
        <v>1</v>
      </c>
      <c r="AP707" s="103" t="n">
        <v>0.68</v>
      </c>
      <c r="AQ707" s="102" t="n">
        <v>35</v>
      </c>
      <c r="AR707" s="91" t="inlineStr">
        <is>
          <t>N</t>
        </is>
      </c>
      <c r="AS707" s="104" t="n">
        <v>0.5600000000000001</v>
      </c>
      <c r="AT707" s="92">
        <f>IF(AND(P707="52-wk high",T707&gt;=Settings!$B$7),"Y","N")</f>
        <v/>
      </c>
      <c r="AU707" s="91">
        <f>IF(AND(AD707&gt;=Settings!$B$8,M707&gt;0),"Y","N")</f>
        <v/>
      </c>
      <c r="AV707" s="91">
        <f>IF(OR(AH707&gt;Settings!$B$9,AI707&gt;Settings!$B$9),"Y","N")</f>
        <v/>
      </c>
      <c r="AW707" s="91">
        <f>IF(AJ707&lt;&gt;"Y","n/a",IF(AND(M707&gt;0,AK707&gt;Settings!$B$10),"Y","N"))</f>
        <v/>
      </c>
      <c r="AX707" s="91">
        <f>IF(AO707&gt;=Settings!$B$11,"Y","N")</f>
        <v/>
      </c>
      <c r="AY707" s="99">
        <f>(AT707="Y")+(AU707="Y")+(AV707="Y")+(AW707="Y")+(AX707="Y")</f>
        <v/>
      </c>
      <c r="AZ707" s="94">
        <f>IF(AY707=0,"None",_xlfn.TEXTJOIN(", ",TRUE(),IF(AT707="Y","Breakout",""),IF(AU707="Y","Accumulation",""),IF(AV707="Y","Institutional buying",""),IF(AW707="Y","Long buildup",""),IF(AX707="Y","Momentum leader","")))</f>
        <v/>
      </c>
      <c r="BA707" s="94">
        <f>IF(BW707="","","Passes "&amp;AY707&amp;" of 5 buy-side scans"&amp;IF(G707="Y","; RED FLAG: filter out using Red flag column",""))</f>
        <v/>
      </c>
      <c r="BB707" s="91" t="inlineStr">
        <is>
          <t>None</t>
        </is>
      </c>
      <c r="BC707" s="92" t="inlineStr">
        <is>
          <t>N</t>
        </is>
      </c>
      <c r="BD707" s="94" t="n"/>
      <c r="BE707" s="94" t="n"/>
      <c r="BF707" s="92">
        <f>IF(R707*100000&gt;=Settings!$B$5,"Y","N")</f>
        <v/>
      </c>
      <c r="BG707" s="91">
        <f>IF(F707&gt;Settings!$B$6,"Y","N")</f>
        <v/>
      </c>
      <c r="BH707" s="97" t="n">
        <v>-32.9</v>
      </c>
      <c r="BI707" s="96" t="n">
        <v>-6.38</v>
      </c>
      <c r="BJ707" s="96" t="n">
        <v>-13.95</v>
      </c>
      <c r="BK707" s="96" t="n">
        <v>-20.45</v>
      </c>
      <c r="BL707" s="96" t="n">
        <v>-9.109999999999999</v>
      </c>
      <c r="BM707" s="96" t="n">
        <v>-8.609999999999999</v>
      </c>
      <c r="BN707" s="97" t="n">
        <v>-8.449999999999999</v>
      </c>
      <c r="BO707" s="96" t="n">
        <v>-13.87</v>
      </c>
      <c r="BP707" s="96" t="n">
        <v>-16.64</v>
      </c>
      <c r="BQ707" s="96" t="n">
        <v>-17.38</v>
      </c>
      <c r="BR707" s="91" t="inlineStr">
        <is>
          <t>Stacked down</t>
        </is>
      </c>
      <c r="BS707" s="91" t="inlineStr">
        <is>
          <t>None</t>
        </is>
      </c>
      <c r="BT707" s="96" t="n">
        <v>23.9</v>
      </c>
      <c r="BU707" s="91" t="inlineStr">
        <is>
          <t>N</t>
        </is>
      </c>
      <c r="BV707" s="99">
        <f>IF(OR(BF707&lt;&gt;"Y",BG707&lt;&gt;"Y"),"",(AND(ISNUMBER(BQ707),BQ707&gt;0))+(BR707="Stacked up")+(AND(ISNUMBER(BH707),BH707&gt;=-Settings!$B$17))+(AND(ISNUMBER(BK707),ISNUMBER(BM707),BK707&gt;0,BM707&gt;0))+(AND(ISNUMBER(AQ707),AQ707&gt;=Settings!$B$18))+(AND(ISNUMBER(BT707),BT707&gt;=Settings!$B$19,BT707&lt;=Settings!$B$20))+(AND(ISNUMBER(AS707),AS707&gt;0))+(AND(ISNUMBER(T707),ISNUMBER(M707),T707&gt;=Settings!$B$21,M707&gt;0))+(AND(ISNUMBER(AD707),ISNUMBER(M707),AD707&gt;=Settings!$B$22,M707&gt;0))+(AY707&gt;=1))</f>
        <v/>
      </c>
      <c r="BW707" s="91">
        <f>IF(OR(AY707=0,BF707&lt;&gt;"Y",BG707&lt;&gt;"Y"),"",1+SUMPRODUCT(($A$6:$A$2604=A707)*($AY$6:$AY$2604&gt;0)*($BF$6:$BF$2604="Y")*($BG$6:$BG$2604="Y")*(($AY$6:$AY$2604&gt;AY707)+($AY$6:$AY$2604=AY707)*($AD$6:$AD$2604&gt;AD707))))</f>
        <v/>
      </c>
    </row>
    <row r="708" ht="23.85" customHeight="1" s="55">
      <c r="A708" s="90" t="n">
        <v>46296</v>
      </c>
      <c r="B708" s="91" t="inlineStr">
        <is>
          <t>ASHAPURMIN</t>
        </is>
      </c>
      <c r="C708" s="91" t="inlineStr">
        <is>
          <t>INE348A01023</t>
        </is>
      </c>
      <c r="D708" s="91" t="inlineStr">
        <is>
          <t>Metals &amp; Mining</t>
        </is>
      </c>
      <c r="E708" s="91" t="inlineStr">
        <is>
          <t>Microcap 250</t>
        </is>
      </c>
      <c r="F708" s="93" t="n">
        <v>4680</v>
      </c>
      <c r="G708" s="92" t="inlineStr">
        <is>
          <t>N</t>
        </is>
      </c>
      <c r="H708" s="94" t="n"/>
      <c r="I708" s="91" t="inlineStr">
        <is>
          <t>N</t>
        </is>
      </c>
      <c r="J708" s="92">
        <f>IF(K708="","N","Y")</f>
        <v/>
      </c>
      <c r="K708" s="94">
        <f>_xlfn.TEXTJOIN("; ",TRUE,IF(P708="52-wk low","52-wk low",""),IF(AND(AD708&gt;=Settings!$B$12,M708&lt;0),"Distribution",""),IF(AND(AJ708="Y",M708&lt;0,AK708&lt;-Settings!$B$13),"Long unwinding",""),IF(AND(AJ708="Y",M708&lt;0,AK708&gt;Settings!$B$13),"Short buildup",""))</f>
        <v/>
      </c>
      <c r="L708" s="95" t="n">
        <v>489.95</v>
      </c>
      <c r="M708" s="96" t="n">
        <v>-2.82</v>
      </c>
      <c r="N708" s="93" t="n">
        <v>2018</v>
      </c>
      <c r="O708" s="91" t="inlineStr">
        <is>
          <t>None</t>
        </is>
      </c>
      <c r="P708" s="91" t="inlineStr">
        <is>
          <t>None</t>
        </is>
      </c>
      <c r="Q708" s="97" t="n">
        <v>2.47</v>
      </c>
      <c r="R708" s="96" t="n">
        <v>3.25</v>
      </c>
      <c r="S708" s="96" t="n">
        <v>0.76</v>
      </c>
      <c r="T708" s="96" t="n">
        <v>0.53</v>
      </c>
      <c r="U708" s="96" t="n">
        <v>0.42</v>
      </c>
      <c r="V708" s="103" t="n">
        <v>0.5600000000000001</v>
      </c>
      <c r="W708" s="102" t="n">
        <v>1</v>
      </c>
      <c r="X708" s="93" t="n"/>
      <c r="Y708" s="91" t="inlineStr">
        <is>
          <t>None</t>
        </is>
      </c>
      <c r="Z708" s="99" t="n">
        <v>49.63</v>
      </c>
      <c r="AA708" s="96" t="n">
        <v>1.08</v>
      </c>
      <c r="AB708" s="96" t="n">
        <v>1.08</v>
      </c>
      <c r="AC708" s="96" t="n">
        <v>0.84</v>
      </c>
      <c r="AD708" s="96" t="n">
        <v>0.58</v>
      </c>
      <c r="AE708" s="96" t="n">
        <v>0.54</v>
      </c>
      <c r="AF708" s="103" t="n">
        <v>1.16</v>
      </c>
      <c r="AG708" s="91" t="inlineStr">
        <is>
          <t>Normal</t>
        </is>
      </c>
      <c r="AH708" s="100" t="n">
        <v>0</v>
      </c>
      <c r="AI708" s="101" t="n">
        <v>0</v>
      </c>
      <c r="AJ708" s="92" t="inlineStr">
        <is>
          <t>N</t>
        </is>
      </c>
      <c r="AK708" s="96" t="n"/>
      <c r="AL708" s="91" t="inlineStr">
        <is>
          <t>n/a</t>
        </is>
      </c>
      <c r="AM708" s="93" t="n"/>
      <c r="AN708" s="92" t="inlineStr">
        <is>
          <t>None</t>
        </is>
      </c>
      <c r="AO708" s="102" t="n">
        <v>0</v>
      </c>
      <c r="AP708" s="103" t="n">
        <v>0.7</v>
      </c>
      <c r="AQ708" s="102" t="n">
        <v>37</v>
      </c>
      <c r="AR708" s="91" t="inlineStr">
        <is>
          <t>N</t>
        </is>
      </c>
      <c r="AS708" s="104" t="n">
        <v>-1.09</v>
      </c>
      <c r="AT708" s="92">
        <f>IF(AND(P708="52-wk high",T708&gt;=Settings!$B$7),"Y","N")</f>
        <v/>
      </c>
      <c r="AU708" s="91">
        <f>IF(AND(AD708&gt;=Settings!$B$8,M708&gt;0),"Y","N")</f>
        <v/>
      </c>
      <c r="AV708" s="91">
        <f>IF(OR(AH708&gt;Settings!$B$9,AI708&gt;Settings!$B$9),"Y","N")</f>
        <v/>
      </c>
      <c r="AW708" s="91">
        <f>IF(AJ708&lt;&gt;"Y","n/a",IF(AND(M708&gt;0,AK708&gt;Settings!$B$10),"Y","N"))</f>
        <v/>
      </c>
      <c r="AX708" s="91">
        <f>IF(AO708&gt;=Settings!$B$11,"Y","N")</f>
        <v/>
      </c>
      <c r="AY708" s="99">
        <f>(AT708="Y")+(AU708="Y")+(AV708="Y")+(AW708="Y")+(AX708="Y")</f>
        <v/>
      </c>
      <c r="AZ708" s="94">
        <f>IF(AY708=0,"None",_xlfn.TEXTJOIN(", ",TRUE(),IF(AT708="Y","Breakout",""),IF(AU708="Y","Accumulation",""),IF(AV708="Y","Institutional buying",""),IF(AW708="Y","Long buildup",""),IF(AX708="Y","Momentum leader","")))</f>
        <v/>
      </c>
      <c r="BA708" s="94">
        <f>IF(BW708="","","Passes "&amp;AY708&amp;" of 5 buy-side scans"&amp;IF(G708="Y","; RED FLAG: filter out using Red flag column",""))</f>
        <v/>
      </c>
      <c r="BB708" s="91" t="inlineStr">
        <is>
          <t>None</t>
        </is>
      </c>
      <c r="BC708" s="92" t="inlineStr">
        <is>
          <t>N</t>
        </is>
      </c>
      <c r="BD708" s="94" t="n"/>
      <c r="BE708" s="94" t="n"/>
      <c r="BF708" s="92">
        <f>IF(R708*100000&gt;=Settings!$B$5,"Y","N")</f>
        <v/>
      </c>
      <c r="BG708" s="91">
        <f>IF(F708&gt;Settings!$B$6,"Y","N")</f>
        <v/>
      </c>
      <c r="BH708" s="97" t="n">
        <v>-47.03</v>
      </c>
      <c r="BI708" s="96" t="n">
        <v>-4.07</v>
      </c>
      <c r="BJ708" s="96" t="n">
        <v>-11.8</v>
      </c>
      <c r="BK708" s="96" t="n">
        <v>-23.45</v>
      </c>
      <c r="BL708" s="96" t="n">
        <v>0.73</v>
      </c>
      <c r="BM708" s="96" t="n">
        <v>-26.88</v>
      </c>
      <c r="BN708" s="97" t="n">
        <v>-7.51</v>
      </c>
      <c r="BO708" s="96" t="n">
        <v>-14.64</v>
      </c>
      <c r="BP708" s="96" t="n">
        <v>-19.06</v>
      </c>
      <c r="BQ708" s="96" t="n">
        <v>-21.74</v>
      </c>
      <c r="BR708" s="91" t="inlineStr">
        <is>
          <t>Stacked down</t>
        </is>
      </c>
      <c r="BS708" s="91" t="inlineStr">
        <is>
          <t>None</t>
        </is>
      </c>
      <c r="BT708" s="96" t="n">
        <v>28.7</v>
      </c>
      <c r="BU708" s="91" t="inlineStr">
        <is>
          <t>N</t>
        </is>
      </c>
      <c r="BV708" s="99">
        <f>IF(OR(BF708&lt;&gt;"Y",BG708&lt;&gt;"Y"),"",(AND(ISNUMBER(BQ708),BQ708&gt;0))+(BR708="Stacked up")+(AND(ISNUMBER(BH708),BH708&gt;=-Settings!$B$17))+(AND(ISNUMBER(BK708),ISNUMBER(BM708),BK708&gt;0,BM708&gt;0))+(AND(ISNUMBER(AQ708),AQ708&gt;=Settings!$B$18))+(AND(ISNUMBER(BT708),BT708&gt;=Settings!$B$19,BT708&lt;=Settings!$B$20))+(AND(ISNUMBER(AS708),AS708&gt;0))+(AND(ISNUMBER(T708),ISNUMBER(M708),T708&gt;=Settings!$B$21,M708&gt;0))+(AND(ISNUMBER(AD708),ISNUMBER(M708),AD708&gt;=Settings!$B$22,M708&gt;0))+(AY708&gt;=1))</f>
        <v/>
      </c>
      <c r="BW708" s="91">
        <f>IF(OR(AY708=0,BF708&lt;&gt;"Y",BG708&lt;&gt;"Y"),"",1+SUMPRODUCT(($A$6:$A$2604=A708)*($AY$6:$AY$2604&gt;0)*($BF$6:$BF$2604="Y")*($BG$6:$BG$2604="Y")*(($AY$6:$AY$2604&gt;AY708)+($AY$6:$AY$2604=AY708)*($AD$6:$AD$2604&gt;AD708))))</f>
        <v/>
      </c>
    </row>
    <row r="709" ht="23.85" customHeight="1" s="55">
      <c r="A709" s="90" t="n">
        <v>46296</v>
      </c>
      <c r="B709" s="91" t="inlineStr">
        <is>
          <t>GOLDIAM</t>
        </is>
      </c>
      <c r="C709" s="91" t="inlineStr">
        <is>
          <t>INE025B01025</t>
        </is>
      </c>
      <c r="D709" s="91" t="inlineStr">
        <is>
          <t>Consumer Durables</t>
        </is>
      </c>
      <c r="E709" s="91" t="inlineStr">
        <is>
          <t>Microcap 250</t>
        </is>
      </c>
      <c r="F709" s="93" t="n">
        <v>4679</v>
      </c>
      <c r="G709" s="92" t="inlineStr">
        <is>
          <t>N</t>
        </is>
      </c>
      <c r="H709" s="94" t="n"/>
      <c r="I709" s="91" t="inlineStr">
        <is>
          <t>N</t>
        </is>
      </c>
      <c r="J709" s="92">
        <f>IF(K709="","N","Y")</f>
        <v/>
      </c>
      <c r="K709" s="94">
        <f>_xlfn.TEXTJOIN("; ",TRUE,IF(P709="52-wk low","52-wk low",""),IF(AND(AD709&gt;=Settings!$B$12,M709&lt;0),"Distribution",""),IF(AND(AJ709="Y",M709&lt;0,AK709&lt;-Settings!$B$13),"Long unwinding",""),IF(AND(AJ709="Y",M709&lt;0,AK709&gt;Settings!$B$13),"Short buildup",""))</f>
        <v/>
      </c>
      <c r="L709" s="95" t="n">
        <v>310.8</v>
      </c>
      <c r="M709" s="96" t="n">
        <v>-0.85</v>
      </c>
      <c r="N709" s="93" t="n">
        <v>959</v>
      </c>
      <c r="O709" s="91" t="inlineStr">
        <is>
          <t>None</t>
        </is>
      </c>
      <c r="P709" s="91" t="inlineStr">
        <is>
          <t>None</t>
        </is>
      </c>
      <c r="Q709" s="97" t="n">
        <v>4.23</v>
      </c>
      <c r="R709" s="96" t="n">
        <v>4.7</v>
      </c>
      <c r="S709" s="96" t="n">
        <v>0.91</v>
      </c>
      <c r="T709" s="96" t="n">
        <v>0.5</v>
      </c>
      <c r="U709" s="96" t="n">
        <v>0.41</v>
      </c>
      <c r="V709" s="103" t="n">
        <v>0.45</v>
      </c>
      <c r="W709" s="102" t="n">
        <v>0</v>
      </c>
      <c r="X709" s="93" t="n"/>
      <c r="Y709" s="91" t="inlineStr">
        <is>
          <t>None</t>
        </is>
      </c>
      <c r="Z709" s="99" t="n">
        <v>35.61</v>
      </c>
      <c r="AA709" s="96" t="n">
        <v>0.77</v>
      </c>
      <c r="AB709" s="96" t="n">
        <v>0.79</v>
      </c>
      <c r="AC709" s="96" t="n">
        <v>0.71</v>
      </c>
      <c r="AD709" s="96" t="n">
        <v>0.43</v>
      </c>
      <c r="AE709" s="96" t="n">
        <v>0.42</v>
      </c>
      <c r="AF709" s="103" t="n">
        <v>1.33</v>
      </c>
      <c r="AG709" s="91" t="inlineStr">
        <is>
          <t>Normal</t>
        </is>
      </c>
      <c r="AH709" s="100" t="n">
        <v>0</v>
      </c>
      <c r="AI709" s="101" t="n">
        <v>0</v>
      </c>
      <c r="AJ709" s="92" t="inlineStr">
        <is>
          <t>N</t>
        </is>
      </c>
      <c r="AK709" s="96" t="n"/>
      <c r="AL709" s="91" t="inlineStr">
        <is>
          <t>n/a</t>
        </is>
      </c>
      <c r="AM709" s="93" t="n"/>
      <c r="AN709" s="92" t="inlineStr">
        <is>
          <t>None</t>
        </is>
      </c>
      <c r="AO709" s="102" t="n">
        <v>0</v>
      </c>
      <c r="AP709" s="103" t="n">
        <v>0.76</v>
      </c>
      <c r="AQ709" s="102" t="n">
        <v>45</v>
      </c>
      <c r="AR709" s="91" t="inlineStr">
        <is>
          <t>N</t>
        </is>
      </c>
      <c r="AS709" s="104" t="n">
        <v>0.75</v>
      </c>
      <c r="AT709" s="92">
        <f>IF(AND(P709="52-wk high",T709&gt;=Settings!$B$7),"Y","N")</f>
        <v/>
      </c>
      <c r="AU709" s="91">
        <f>IF(AND(AD709&gt;=Settings!$B$8,M709&gt;0),"Y","N")</f>
        <v/>
      </c>
      <c r="AV709" s="91">
        <f>IF(OR(AH709&gt;Settings!$B$9,AI709&gt;Settings!$B$9),"Y","N")</f>
        <v/>
      </c>
      <c r="AW709" s="91">
        <f>IF(AJ709&lt;&gt;"Y","n/a",IF(AND(M709&gt;0,AK709&gt;Settings!$B$10),"Y","N"))</f>
        <v/>
      </c>
      <c r="AX709" s="91">
        <f>IF(AO709&gt;=Settings!$B$11,"Y","N")</f>
        <v/>
      </c>
      <c r="AY709" s="99">
        <f>(AT709="Y")+(AU709="Y")+(AV709="Y")+(AW709="Y")+(AX709="Y")</f>
        <v/>
      </c>
      <c r="AZ709" s="94">
        <f>IF(AY709=0,"None",_xlfn.TEXTJOIN(", ",TRUE(),IF(AT709="Y","Breakout",""),IF(AU709="Y","Accumulation",""),IF(AV709="Y","Institutional buying",""),IF(AW709="Y","Long buildup",""),IF(AX709="Y","Momentum leader","")))</f>
        <v/>
      </c>
      <c r="BA709" s="94">
        <f>IF(BW709="","","Passes "&amp;AY709&amp;" of 5 buy-side scans"&amp;IF(G709="Y","; RED FLAG: filter out using Red flag column",""))</f>
        <v/>
      </c>
      <c r="BB709" s="91" t="inlineStr">
        <is>
          <t>None</t>
        </is>
      </c>
      <c r="BC709" s="92" t="inlineStr">
        <is>
          <t>N</t>
        </is>
      </c>
      <c r="BD709" s="94" t="n"/>
      <c r="BE709" s="94" t="inlineStr">
        <is>
          <t>BONUS 1:3, ex 10-Jul-2026</t>
        </is>
      </c>
      <c r="BF709" s="92">
        <f>IF(R709*100000&gt;=Settings!$B$5,"Y","N")</f>
        <v/>
      </c>
      <c r="BG709" s="91">
        <f>IF(F709&gt;Settings!$B$6,"Y","N")</f>
        <v/>
      </c>
      <c r="BH709" s="97" t="n">
        <v>-21.95</v>
      </c>
      <c r="BI709" s="96" t="n">
        <v>-3.39</v>
      </c>
      <c r="BJ709" s="96" t="n">
        <v>-9.23</v>
      </c>
      <c r="BK709" s="96" t="n">
        <v>-30.41</v>
      </c>
      <c r="BL709" s="96" t="n">
        <v>7.02</v>
      </c>
      <c r="BM709" s="96" t="n">
        <v>-18.72</v>
      </c>
      <c r="BN709" s="97" t="n">
        <v>-5.02</v>
      </c>
      <c r="BO709" s="96" t="n">
        <v>-10.31</v>
      </c>
      <c r="BP709" s="96" t="n">
        <v>-14.03</v>
      </c>
      <c r="BQ709" s="96" t="n">
        <v>-15.59</v>
      </c>
      <c r="BR709" s="91" t="inlineStr">
        <is>
          <t>Stacked down</t>
        </is>
      </c>
      <c r="BS709" s="91" t="inlineStr">
        <is>
          <t>None</t>
        </is>
      </c>
      <c r="BT709" s="96" t="n">
        <v>35.5</v>
      </c>
      <c r="BU709" s="91" t="inlineStr">
        <is>
          <t>N</t>
        </is>
      </c>
      <c r="BV709" s="99">
        <f>IF(OR(BF709&lt;&gt;"Y",BG709&lt;&gt;"Y"),"",(AND(ISNUMBER(BQ709),BQ709&gt;0))+(BR709="Stacked up")+(AND(ISNUMBER(BH709),BH709&gt;=-Settings!$B$17))+(AND(ISNUMBER(BK709),ISNUMBER(BM709),BK709&gt;0,BM709&gt;0))+(AND(ISNUMBER(AQ709),AQ709&gt;=Settings!$B$18))+(AND(ISNUMBER(BT709),BT709&gt;=Settings!$B$19,BT709&lt;=Settings!$B$20))+(AND(ISNUMBER(AS709),AS709&gt;0))+(AND(ISNUMBER(T709),ISNUMBER(M709),T709&gt;=Settings!$B$21,M709&gt;0))+(AND(ISNUMBER(AD709),ISNUMBER(M709),AD709&gt;=Settings!$B$22,M709&gt;0))+(AY709&gt;=1))</f>
        <v/>
      </c>
      <c r="BW709" s="91">
        <f>IF(OR(AY709=0,BF709&lt;&gt;"Y",BG709&lt;&gt;"Y"),"",1+SUMPRODUCT(($A$6:$A$2604=A709)*($AY$6:$AY$2604&gt;0)*($BF$6:$BF$2604="Y")*($BG$6:$BG$2604="Y")*(($AY$6:$AY$2604&gt;AY709)+($AY$6:$AY$2604=AY709)*($AD$6:$AD$2604&gt;AD709))))</f>
        <v/>
      </c>
    </row>
    <row r="710" ht="23.85" customHeight="1" s="55">
      <c r="A710" s="90" t="n">
        <v>46296</v>
      </c>
      <c r="B710" s="91" t="inlineStr">
        <is>
          <t>DATAMATICS</t>
        </is>
      </c>
      <c r="C710" s="91" t="inlineStr">
        <is>
          <t>INE365B01017</t>
        </is>
      </c>
      <c r="D710" s="91" t="inlineStr">
        <is>
          <t>Information Technology</t>
        </is>
      </c>
      <c r="E710" s="91" t="inlineStr">
        <is>
          <t>Microcap 250</t>
        </is>
      </c>
      <c r="F710" s="93" t="n">
        <v>4671</v>
      </c>
      <c r="G710" s="92" t="inlineStr">
        <is>
          <t>N</t>
        </is>
      </c>
      <c r="H710" s="94" t="n"/>
      <c r="I710" s="91" t="inlineStr">
        <is>
          <t>N</t>
        </is>
      </c>
      <c r="J710" s="92">
        <f>IF(K710="","N","Y")</f>
        <v/>
      </c>
      <c r="K710" s="94">
        <f>_xlfn.TEXTJOIN("; ",TRUE,IF(P710="52-wk low","52-wk low",""),IF(AND(AD710&gt;=Settings!$B$12,M710&lt;0),"Distribution",""),IF(AND(AJ710="Y",M710&lt;0,AK710&lt;-Settings!$B$13),"Long unwinding",""),IF(AND(AJ710="Y",M710&lt;0,AK710&gt;Settings!$B$13),"Short buildup",""))</f>
        <v/>
      </c>
      <c r="L710" s="95" t="n">
        <v>790.3</v>
      </c>
      <c r="M710" s="96" t="n">
        <v>-1.89</v>
      </c>
      <c r="N710" s="93" t="n">
        <v>1569</v>
      </c>
      <c r="O710" s="91" t="inlineStr">
        <is>
          <t>None</t>
        </is>
      </c>
      <c r="P710" s="91" t="inlineStr">
        <is>
          <t>None</t>
        </is>
      </c>
      <c r="Q710" s="97" t="n">
        <v>0.68</v>
      </c>
      <c r="R710" s="96" t="n">
        <v>1.7</v>
      </c>
      <c r="S710" s="96" t="n">
        <v>0.4</v>
      </c>
      <c r="T710" s="96" t="n">
        <v>0.55</v>
      </c>
      <c r="U710" s="96" t="n">
        <v>0.49</v>
      </c>
      <c r="V710" s="103" t="n">
        <v>1.22</v>
      </c>
      <c r="W710" s="102" t="n">
        <v>6</v>
      </c>
      <c r="X710" s="93" t="n"/>
      <c r="Y710" s="91" t="inlineStr">
        <is>
          <t>None</t>
        </is>
      </c>
      <c r="Z710" s="99" t="n">
        <v>46.66</v>
      </c>
      <c r="AA710" s="96" t="n">
        <v>1.18</v>
      </c>
      <c r="AB710" s="96" t="n">
        <v>1.05</v>
      </c>
      <c r="AC710" s="96" t="n">
        <v>0.76</v>
      </c>
      <c r="AD710" s="96" t="n">
        <v>0.74</v>
      </c>
      <c r="AE710" s="96" t="n">
        <v>0.63</v>
      </c>
      <c r="AF710" s="103" t="n">
        <v>0.6899999999999999</v>
      </c>
      <c r="AG710" s="91" t="inlineStr">
        <is>
          <t>Normal</t>
        </is>
      </c>
      <c r="AH710" s="100" t="n">
        <v>0</v>
      </c>
      <c r="AI710" s="101" t="n">
        <v>0</v>
      </c>
      <c r="AJ710" s="92" t="inlineStr">
        <is>
          <t>N</t>
        </is>
      </c>
      <c r="AK710" s="96" t="n"/>
      <c r="AL710" s="91" t="inlineStr">
        <is>
          <t>n/a</t>
        </is>
      </c>
      <c r="AM710" s="93" t="n"/>
      <c r="AN710" s="92" t="inlineStr">
        <is>
          <t>None</t>
        </is>
      </c>
      <c r="AO710" s="102" t="n">
        <v>0</v>
      </c>
      <c r="AP710" s="103" t="n">
        <v>0.89</v>
      </c>
      <c r="AQ710" s="102" t="n">
        <v>56</v>
      </c>
      <c r="AR710" s="91" t="inlineStr">
        <is>
          <t>N</t>
        </is>
      </c>
      <c r="AS710" s="104" t="n">
        <v>-0.75</v>
      </c>
      <c r="AT710" s="92">
        <f>IF(AND(P710="52-wk high",T710&gt;=Settings!$B$7),"Y","N")</f>
        <v/>
      </c>
      <c r="AU710" s="91">
        <f>IF(AND(AD710&gt;=Settings!$B$8,M710&gt;0),"Y","N")</f>
        <v/>
      </c>
      <c r="AV710" s="91">
        <f>IF(OR(AH710&gt;Settings!$B$9,AI710&gt;Settings!$B$9),"Y","N")</f>
        <v/>
      </c>
      <c r="AW710" s="91">
        <f>IF(AJ710&lt;&gt;"Y","n/a",IF(AND(M710&gt;0,AK710&gt;Settings!$B$10),"Y","N"))</f>
        <v/>
      </c>
      <c r="AX710" s="91">
        <f>IF(AO710&gt;=Settings!$B$11,"Y","N")</f>
        <v/>
      </c>
      <c r="AY710" s="99">
        <f>(AT710="Y")+(AU710="Y")+(AV710="Y")+(AW710="Y")+(AX710="Y")</f>
        <v/>
      </c>
      <c r="AZ710" s="94">
        <f>IF(AY710=0,"None",_xlfn.TEXTJOIN(", ",TRUE(),IF(AT710="Y","Breakout",""),IF(AU710="Y","Accumulation",""),IF(AV710="Y","Institutional buying",""),IF(AW710="Y","Long buildup",""),IF(AX710="Y","Momentum leader","")))</f>
        <v/>
      </c>
      <c r="BA710" s="94">
        <f>IF(BW710="","","Passes "&amp;AY710&amp;" of 5 buy-side scans"&amp;IF(G710="Y","; RED FLAG: filter out using Red flag column",""))</f>
        <v/>
      </c>
      <c r="BB710" s="91" t="inlineStr">
        <is>
          <t>None</t>
        </is>
      </c>
      <c r="BC710" s="92" t="inlineStr">
        <is>
          <t>N</t>
        </is>
      </c>
      <c r="BD710" s="94" t="n"/>
      <c r="BE710" s="94" t="n"/>
      <c r="BF710" s="92">
        <f>IF(R710*100000&gt;=Settings!$B$5,"Y","N")</f>
        <v/>
      </c>
      <c r="BG710" s="91">
        <f>IF(F710&gt;Settings!$B$6,"Y","N")</f>
        <v/>
      </c>
      <c r="BH710" s="97" t="n">
        <v>-21.75</v>
      </c>
      <c r="BI710" s="96" t="n">
        <v>0.8100000000000001</v>
      </c>
      <c r="BJ710" s="96" t="n">
        <v>2.5</v>
      </c>
      <c r="BK710" s="96" t="n">
        <v>-1.97</v>
      </c>
      <c r="BL710" s="96" t="n">
        <v>14.05</v>
      </c>
      <c r="BM710" s="96" t="n">
        <v>-7.51</v>
      </c>
      <c r="BN710" s="97" t="n">
        <v>0.32</v>
      </c>
      <c r="BO710" s="96" t="n">
        <v>-0.79</v>
      </c>
      <c r="BP710" s="96" t="n">
        <v>-0.85</v>
      </c>
      <c r="BQ710" s="96" t="n">
        <v>-1.37</v>
      </c>
      <c r="BR710" s="91" t="inlineStr">
        <is>
          <t>Mixed</t>
        </is>
      </c>
      <c r="BS710" s="91" t="inlineStr">
        <is>
          <t>None</t>
        </is>
      </c>
      <c r="BT710" s="96" t="n">
        <v>51.1</v>
      </c>
      <c r="BU710" s="91" t="inlineStr">
        <is>
          <t>N</t>
        </is>
      </c>
      <c r="BV710" s="99">
        <f>IF(OR(BF710&lt;&gt;"Y",BG710&lt;&gt;"Y"),"",(AND(ISNUMBER(BQ710),BQ710&gt;0))+(BR710="Stacked up")+(AND(ISNUMBER(BH710),BH710&gt;=-Settings!$B$17))+(AND(ISNUMBER(BK710),ISNUMBER(BM710),BK710&gt;0,BM710&gt;0))+(AND(ISNUMBER(AQ710),AQ710&gt;=Settings!$B$18))+(AND(ISNUMBER(BT710),BT710&gt;=Settings!$B$19,BT710&lt;=Settings!$B$20))+(AND(ISNUMBER(AS710),AS710&gt;0))+(AND(ISNUMBER(T710),ISNUMBER(M710),T710&gt;=Settings!$B$21,M710&gt;0))+(AND(ISNUMBER(AD710),ISNUMBER(M710),AD710&gt;=Settings!$B$22,M710&gt;0))+(AY710&gt;=1))</f>
        <v/>
      </c>
      <c r="BW710" s="91">
        <f>IF(OR(AY710=0,BF710&lt;&gt;"Y",BG710&lt;&gt;"Y"),"",1+SUMPRODUCT(($A$6:$A$2604=A710)*($AY$6:$AY$2604&gt;0)*($BF$6:$BF$2604="Y")*($BG$6:$BG$2604="Y")*(($AY$6:$AY$2604&gt;AY710)+($AY$6:$AY$2604=AY710)*($AD$6:$AD$2604&gt;AD710))))</f>
        <v/>
      </c>
    </row>
    <row r="711" ht="23.85" customHeight="1" s="55">
      <c r="A711" s="90" t="n">
        <v>46296</v>
      </c>
      <c r="B711" s="91" t="inlineStr">
        <is>
          <t>NORTHARC</t>
        </is>
      </c>
      <c r="C711" s="91" t="inlineStr">
        <is>
          <t>INE850M01015</t>
        </is>
      </c>
      <c r="D711" s="91" t="inlineStr">
        <is>
          <t>Financial Services</t>
        </is>
      </c>
      <c r="E711" s="91" t="inlineStr">
        <is>
          <t>Microcap 250</t>
        </is>
      </c>
      <c r="F711" s="93" t="n">
        <v>4671</v>
      </c>
      <c r="G711" s="92" t="inlineStr">
        <is>
          <t>N</t>
        </is>
      </c>
      <c r="H711" s="94" t="n"/>
      <c r="I711" s="91" t="inlineStr">
        <is>
          <t>N</t>
        </is>
      </c>
      <c r="J711" s="92">
        <f>IF(K711="","N","Y")</f>
        <v/>
      </c>
      <c r="K711" s="94">
        <f>_xlfn.TEXTJOIN("; ",TRUE,IF(P711="52-wk low","52-wk low",""),IF(AND(AD711&gt;=Settings!$B$12,M711&lt;0),"Distribution",""),IF(AND(AJ711="Y",M711&lt;0,AK711&lt;-Settings!$B$13),"Long unwinding",""),IF(AND(AJ711="Y",M711&lt;0,AK711&gt;Settings!$B$13),"Short buildup",""))</f>
        <v/>
      </c>
      <c r="L711" s="95" t="n">
        <v>288.7</v>
      </c>
      <c r="M711" s="96" t="n">
        <v>0.47</v>
      </c>
      <c r="N711" s="93" t="n">
        <v>452</v>
      </c>
      <c r="O711" s="91" t="inlineStr">
        <is>
          <t>None</t>
        </is>
      </c>
      <c r="P711" s="91" t="inlineStr">
        <is>
          <t>None</t>
        </is>
      </c>
      <c r="Q711" s="97" t="n">
        <v>7.66</v>
      </c>
      <c r="R711" s="96" t="n">
        <v>11.03</v>
      </c>
      <c r="S711" s="96" t="n">
        <v>0.67</v>
      </c>
      <c r="T711" s="96" t="n">
        <v>0.47</v>
      </c>
      <c r="U711" s="96" t="n">
        <v>0.6</v>
      </c>
      <c r="V711" s="103" t="n">
        <v>0.93</v>
      </c>
      <c r="W711" s="102" t="n">
        <v>0</v>
      </c>
      <c r="X711" s="93" t="n"/>
      <c r="Y711" s="91" t="inlineStr">
        <is>
          <t>None</t>
        </is>
      </c>
      <c r="Z711" s="99" t="n">
        <v>48.1</v>
      </c>
      <c r="AA711" s="96" t="n">
        <v>0.9399999999999999</v>
      </c>
      <c r="AB711" s="96" t="n">
        <v>0.9</v>
      </c>
      <c r="AC711" s="96" t="n">
        <v>0.64</v>
      </c>
      <c r="AD711" s="96" t="n">
        <v>0.54</v>
      </c>
      <c r="AE711" s="96" t="n">
        <v>0.67</v>
      </c>
      <c r="AF711" s="103" t="n">
        <v>1.13</v>
      </c>
      <c r="AG711" s="91" t="inlineStr">
        <is>
          <t>Normal</t>
        </is>
      </c>
      <c r="AH711" s="100" t="n">
        <v>0</v>
      </c>
      <c r="AI711" s="101" t="n">
        <v>0</v>
      </c>
      <c r="AJ711" s="92" t="inlineStr">
        <is>
          <t>N</t>
        </is>
      </c>
      <c r="AK711" s="96" t="n"/>
      <c r="AL711" s="91" t="inlineStr">
        <is>
          <t>n/a</t>
        </is>
      </c>
      <c r="AM711" s="93" t="n"/>
      <c r="AN711" s="92" t="inlineStr">
        <is>
          <t>None</t>
        </is>
      </c>
      <c r="AO711" s="102" t="n">
        <v>0</v>
      </c>
      <c r="AP711" s="103" t="n">
        <v>1.27</v>
      </c>
      <c r="AQ711" s="102" t="n">
        <v>72</v>
      </c>
      <c r="AR711" s="91" t="inlineStr">
        <is>
          <t>N</t>
        </is>
      </c>
      <c r="AS711" s="104" t="n">
        <v>0.6</v>
      </c>
      <c r="AT711" s="92">
        <f>IF(AND(P711="52-wk high",T711&gt;=Settings!$B$7),"Y","N")</f>
        <v/>
      </c>
      <c r="AU711" s="91">
        <f>IF(AND(AD711&gt;=Settings!$B$8,M711&gt;0),"Y","N")</f>
        <v/>
      </c>
      <c r="AV711" s="91">
        <f>IF(OR(AH711&gt;Settings!$B$9,AI711&gt;Settings!$B$9),"Y","N")</f>
        <v/>
      </c>
      <c r="AW711" s="91">
        <f>IF(AJ711&lt;&gt;"Y","n/a",IF(AND(M711&gt;0,AK711&gt;Settings!$B$10),"Y","N"))</f>
        <v/>
      </c>
      <c r="AX711" s="91">
        <f>IF(AO711&gt;=Settings!$B$11,"Y","N")</f>
        <v/>
      </c>
      <c r="AY711" s="99">
        <f>(AT711="Y")+(AU711="Y")+(AV711="Y")+(AW711="Y")+(AX711="Y")</f>
        <v/>
      </c>
      <c r="AZ711" s="94">
        <f>IF(AY711=0,"None",_xlfn.TEXTJOIN(", ",TRUE(),IF(AT711="Y","Breakout",""),IF(AU711="Y","Accumulation",""),IF(AV711="Y","Institutional buying",""),IF(AW711="Y","Long buildup",""),IF(AX711="Y","Momentum leader","")))</f>
        <v/>
      </c>
      <c r="BA711" s="94">
        <f>IF(BW711="","","Passes "&amp;AY711&amp;" of 5 buy-side scans"&amp;IF(G711="Y","; RED FLAG: filter out using Red flag column",""))</f>
        <v/>
      </c>
      <c r="BB711" s="91" t="inlineStr">
        <is>
          <t>None</t>
        </is>
      </c>
      <c r="BC711" s="92" t="inlineStr">
        <is>
          <t>N</t>
        </is>
      </c>
      <c r="BD711" s="94" t="n"/>
      <c r="BE711" s="94" t="n"/>
      <c r="BF711" s="92">
        <f>IF(R711*100000&gt;=Settings!$B$5,"Y","N")</f>
        <v/>
      </c>
      <c r="BG711" s="91">
        <f>IF(F711&gt;Settings!$B$6,"Y","N")</f>
        <v/>
      </c>
      <c r="BH711" s="97" t="n">
        <v>-13.56</v>
      </c>
      <c r="BI711" s="96" t="n">
        <v>-4.72</v>
      </c>
      <c r="BJ711" s="96" t="n">
        <v>-3.61</v>
      </c>
      <c r="BK711" s="96" t="n">
        <v>-5.08</v>
      </c>
      <c r="BL711" s="96" t="n">
        <v>33.07</v>
      </c>
      <c r="BM711" s="96" t="n">
        <v>3.74</v>
      </c>
      <c r="BN711" s="97" t="n">
        <v>-3.59</v>
      </c>
      <c r="BO711" s="96" t="n">
        <v>-2.89</v>
      </c>
      <c r="BP711" s="96" t="n">
        <v>-0.73</v>
      </c>
      <c r="BQ711" s="96" t="n">
        <v>2.38</v>
      </c>
      <c r="BR711" s="91" t="inlineStr">
        <is>
          <t>Mixed</t>
        </is>
      </c>
      <c r="BS711" s="91" t="inlineStr">
        <is>
          <t>None</t>
        </is>
      </c>
      <c r="BT711" s="96" t="n">
        <v>35.6</v>
      </c>
      <c r="BU711" s="91" t="inlineStr">
        <is>
          <t>N</t>
        </is>
      </c>
      <c r="BV711" s="99">
        <f>IF(OR(BF711&lt;&gt;"Y",BG711&lt;&gt;"Y"),"",(AND(ISNUMBER(BQ711),BQ711&gt;0))+(BR711="Stacked up")+(AND(ISNUMBER(BH711),BH711&gt;=-Settings!$B$17))+(AND(ISNUMBER(BK711),ISNUMBER(BM711),BK711&gt;0,BM711&gt;0))+(AND(ISNUMBER(AQ711),AQ711&gt;=Settings!$B$18))+(AND(ISNUMBER(BT711),BT711&gt;=Settings!$B$19,BT711&lt;=Settings!$B$20))+(AND(ISNUMBER(AS711),AS711&gt;0))+(AND(ISNUMBER(T711),ISNUMBER(M711),T711&gt;=Settings!$B$21,M711&gt;0))+(AND(ISNUMBER(AD711),ISNUMBER(M711),AD711&gt;=Settings!$B$22,M711&gt;0))+(AY711&gt;=1))</f>
        <v/>
      </c>
      <c r="BW711" s="91">
        <f>IF(OR(AY711=0,BF711&lt;&gt;"Y",BG711&lt;&gt;"Y"),"",1+SUMPRODUCT(($A$6:$A$2604=A711)*($AY$6:$AY$2604&gt;0)*($BF$6:$BF$2604="Y")*($BG$6:$BG$2604="Y")*(($AY$6:$AY$2604&gt;AY711)+($AY$6:$AY$2604=AY711)*($AD$6:$AD$2604&gt;AD711))))</f>
        <v/>
      </c>
    </row>
    <row r="712" ht="23.85" customHeight="1" s="55">
      <c r="A712" s="90" t="n">
        <v>46296</v>
      </c>
      <c r="B712" s="91" t="inlineStr">
        <is>
          <t>HAPPSTMNDS</t>
        </is>
      </c>
      <c r="C712" s="91" t="inlineStr">
        <is>
          <t>INE419U01012</t>
        </is>
      </c>
      <c r="D712" s="91" t="inlineStr">
        <is>
          <t>Information Technology</t>
        </is>
      </c>
      <c r="E712" s="91" t="inlineStr">
        <is>
          <t>Microcap 250</t>
        </is>
      </c>
      <c r="F712" s="93" t="n">
        <v>4640</v>
      </c>
      <c r="G712" s="92" t="inlineStr">
        <is>
          <t>N</t>
        </is>
      </c>
      <c r="H712" s="94" t="n"/>
      <c r="I712" s="91" t="inlineStr">
        <is>
          <t>N</t>
        </is>
      </c>
      <c r="J712" s="92">
        <f>IF(K712="","N","Y")</f>
        <v/>
      </c>
      <c r="K712" s="94">
        <f>_xlfn.TEXTJOIN("; ",TRUE,IF(P712="52-wk low","52-wk low",""),IF(AND(AD712&gt;=Settings!$B$12,M712&lt;0),"Distribution",""),IF(AND(AJ712="Y",M712&lt;0,AK712&lt;-Settings!$B$13),"Long unwinding",""),IF(AND(AJ712="Y",M712&lt;0,AK712&gt;Settings!$B$13),"Short buildup",""))</f>
        <v/>
      </c>
      <c r="L712" s="95" t="n">
        <v>304.7</v>
      </c>
      <c r="M712" s="96" t="n">
        <v>-1.9</v>
      </c>
      <c r="N712" s="93" t="n">
        <v>1576</v>
      </c>
      <c r="O712" s="91" t="inlineStr">
        <is>
          <t>None</t>
        </is>
      </c>
      <c r="P712" s="91" t="inlineStr">
        <is>
          <t>52-wk low</t>
        </is>
      </c>
      <c r="Q712" s="97" t="n">
        <v>5.6</v>
      </c>
      <c r="R712" s="96" t="n">
        <v>8.390000000000001</v>
      </c>
      <c r="S712" s="96" t="n">
        <v>0.53</v>
      </c>
      <c r="T712" s="96" t="n">
        <v>0.29</v>
      </c>
      <c r="U712" s="96" t="n">
        <v>0.36</v>
      </c>
      <c r="V712" s="103" t="n">
        <v>0.54</v>
      </c>
      <c r="W712" s="102" t="n">
        <v>0</v>
      </c>
      <c r="X712" s="93" t="n"/>
      <c r="Y712" s="91" t="inlineStr">
        <is>
          <t>None</t>
        </is>
      </c>
      <c r="Z712" s="99" t="n">
        <v>46.07</v>
      </c>
      <c r="AA712" s="96" t="n">
        <v>1.21</v>
      </c>
      <c r="AB712" s="96" t="n">
        <v>1.25</v>
      </c>
      <c r="AC712" s="96" t="n">
        <v>0.72</v>
      </c>
      <c r="AD712" s="96" t="n">
        <v>0.41</v>
      </c>
      <c r="AE712" s="96" t="n">
        <v>0.52</v>
      </c>
      <c r="AF712" s="103" t="n">
        <v>1.17</v>
      </c>
      <c r="AG712" s="91" t="inlineStr">
        <is>
          <t>Normal</t>
        </is>
      </c>
      <c r="AH712" s="100" t="n">
        <v>0</v>
      </c>
      <c r="AI712" s="101" t="n">
        <v>0</v>
      </c>
      <c r="AJ712" s="92" t="inlineStr">
        <is>
          <t>N</t>
        </is>
      </c>
      <c r="AK712" s="96" t="n"/>
      <c r="AL712" s="91" t="inlineStr">
        <is>
          <t>n/a</t>
        </is>
      </c>
      <c r="AM712" s="93" t="n"/>
      <c r="AN712" s="92" t="inlineStr">
        <is>
          <t>None</t>
        </is>
      </c>
      <c r="AO712" s="102" t="n">
        <v>0</v>
      </c>
      <c r="AP712" s="103" t="n">
        <v>0.5</v>
      </c>
      <c r="AQ712" s="102" t="n">
        <v>5</v>
      </c>
      <c r="AR712" s="91" t="inlineStr">
        <is>
          <t>N</t>
        </is>
      </c>
      <c r="AS712" s="104" t="n">
        <v>-0.75</v>
      </c>
      <c r="AT712" s="92">
        <f>IF(AND(P712="52-wk high",T712&gt;=Settings!$B$7),"Y","N")</f>
        <v/>
      </c>
      <c r="AU712" s="91">
        <f>IF(AND(AD712&gt;=Settings!$B$8,M712&gt;0),"Y","N")</f>
        <v/>
      </c>
      <c r="AV712" s="91">
        <f>IF(OR(AH712&gt;Settings!$B$9,AI712&gt;Settings!$B$9),"Y","N")</f>
        <v/>
      </c>
      <c r="AW712" s="91">
        <f>IF(AJ712&lt;&gt;"Y","n/a",IF(AND(M712&gt;0,AK712&gt;Settings!$B$10),"Y","N"))</f>
        <v/>
      </c>
      <c r="AX712" s="91">
        <f>IF(AO712&gt;=Settings!$B$11,"Y","N")</f>
        <v/>
      </c>
      <c r="AY712" s="99">
        <f>(AT712="Y")+(AU712="Y")+(AV712="Y")+(AW712="Y")+(AX712="Y")</f>
        <v/>
      </c>
      <c r="AZ712" s="94">
        <f>IF(AY712=0,"None",_xlfn.TEXTJOIN(", ",TRUE(),IF(AT712="Y","Breakout",""),IF(AU712="Y","Accumulation",""),IF(AV712="Y","Institutional buying",""),IF(AW712="Y","Long buildup",""),IF(AX712="Y","Momentum leader","")))</f>
        <v/>
      </c>
      <c r="BA712" s="94">
        <f>IF(BW712="","","Passes "&amp;AY712&amp;" of 5 buy-side scans"&amp;IF(G712="Y","; RED FLAG: filter out using Red flag column",""))</f>
        <v/>
      </c>
      <c r="BB712" s="91" t="inlineStr">
        <is>
          <t>None</t>
        </is>
      </c>
      <c r="BC712" s="92" t="inlineStr">
        <is>
          <t>N</t>
        </is>
      </c>
      <c r="BD712" s="94" t="n"/>
      <c r="BE712" s="94" t="n"/>
      <c r="BF712" s="92">
        <f>IF(R712*100000&gt;=Settings!$B$5,"Y","N")</f>
        <v/>
      </c>
      <c r="BG712" s="91">
        <f>IF(F712&gt;Settings!$B$6,"Y","N")</f>
        <v/>
      </c>
      <c r="BH712" s="97" t="n">
        <v>-43.15</v>
      </c>
      <c r="BI712" s="96" t="n">
        <v>-2.21</v>
      </c>
      <c r="BJ712" s="96" t="n">
        <v>-15.99</v>
      </c>
      <c r="BK712" s="96" t="n">
        <v>-9.56</v>
      </c>
      <c r="BL712" s="96" t="n">
        <v>-22.42</v>
      </c>
      <c r="BM712" s="96" t="n">
        <v>-42.05</v>
      </c>
      <c r="BN712" s="97" t="n">
        <v>-7.46</v>
      </c>
      <c r="BO712" s="96" t="n">
        <v>-13.9</v>
      </c>
      <c r="BP712" s="96" t="n">
        <v>-17.24</v>
      </c>
      <c r="BQ712" s="96" t="n">
        <v>-22.89</v>
      </c>
      <c r="BR712" s="91" t="inlineStr">
        <is>
          <t>Stacked down</t>
        </is>
      </c>
      <c r="BS712" s="91" t="inlineStr">
        <is>
          <t>None</t>
        </is>
      </c>
      <c r="BT712" s="96" t="n">
        <v>22.1</v>
      </c>
      <c r="BU712" s="91" t="inlineStr">
        <is>
          <t>N</t>
        </is>
      </c>
      <c r="BV712" s="99">
        <f>IF(OR(BF712&lt;&gt;"Y",BG712&lt;&gt;"Y"),"",(AND(ISNUMBER(BQ712),BQ712&gt;0))+(BR712="Stacked up")+(AND(ISNUMBER(BH712),BH712&gt;=-Settings!$B$17))+(AND(ISNUMBER(BK712),ISNUMBER(BM712),BK712&gt;0,BM712&gt;0))+(AND(ISNUMBER(AQ712),AQ712&gt;=Settings!$B$18))+(AND(ISNUMBER(BT712),BT712&gt;=Settings!$B$19,BT712&lt;=Settings!$B$20))+(AND(ISNUMBER(AS712),AS712&gt;0))+(AND(ISNUMBER(T712),ISNUMBER(M712),T712&gt;=Settings!$B$21,M712&gt;0))+(AND(ISNUMBER(AD712),ISNUMBER(M712),AD712&gt;=Settings!$B$22,M712&gt;0))+(AY712&gt;=1))</f>
        <v/>
      </c>
      <c r="BW712" s="91">
        <f>IF(OR(AY712=0,BF712&lt;&gt;"Y",BG712&lt;&gt;"Y"),"",1+SUMPRODUCT(($A$6:$A$2604=A712)*($AY$6:$AY$2604&gt;0)*($BF$6:$BF$2604="Y")*($BG$6:$BG$2604="Y")*(($AY$6:$AY$2604&gt;AY712)+($AY$6:$AY$2604=AY712)*($AD$6:$AD$2604&gt;AD712))))</f>
        <v/>
      </c>
    </row>
    <row r="713" ht="23.85" customHeight="1" s="55">
      <c r="A713" s="90" t="n">
        <v>46296</v>
      </c>
      <c r="B713" s="91" t="inlineStr">
        <is>
          <t>WAKEFIT</t>
        </is>
      </c>
      <c r="C713" s="91" t="inlineStr">
        <is>
          <t>INE0E7301029</t>
        </is>
      </c>
      <c r="D713" s="91" t="inlineStr">
        <is>
          <t>Consumer Durables</t>
        </is>
      </c>
      <c r="E713" s="91" t="inlineStr">
        <is>
          <t>Microcap 250</t>
        </is>
      </c>
      <c r="F713" s="93" t="n">
        <v>4639</v>
      </c>
      <c r="G713" s="92" t="inlineStr">
        <is>
          <t>N</t>
        </is>
      </c>
      <c r="H713" s="94" t="n"/>
      <c r="I713" s="91" t="inlineStr">
        <is>
          <t>N</t>
        </is>
      </c>
      <c r="J713" s="92">
        <f>IF(K713="","N","Y")</f>
        <v/>
      </c>
      <c r="K713" s="94">
        <f>_xlfn.TEXTJOIN("; ",TRUE,IF(P713="52-wk low","52-wk low",""),IF(AND(AD713&gt;=Settings!$B$12,M713&lt;0),"Distribution",""),IF(AND(AJ713="Y",M713&lt;0,AK713&lt;-Settings!$B$13),"Long unwinding",""),IF(AND(AJ713="Y",M713&lt;0,AK713&gt;Settings!$B$13),"Short buildup",""))</f>
        <v/>
      </c>
      <c r="L713" s="95" t="n">
        <v>139.88</v>
      </c>
      <c r="M713" s="96" t="n">
        <v>-2.74</v>
      </c>
      <c r="N713" s="93" t="n">
        <v>1991</v>
      </c>
      <c r="O713" s="91" t="inlineStr">
        <is>
          <t>None</t>
        </is>
      </c>
      <c r="P713" s="91" t="inlineStr">
        <is>
          <t>None</t>
        </is>
      </c>
      <c r="Q713" s="97" t="n">
        <v>1.73</v>
      </c>
      <c r="R713" s="96" t="n">
        <v>6.61</v>
      </c>
      <c r="S713" s="96" t="n">
        <v>0.22</v>
      </c>
      <c r="T713" s="96" t="n">
        <v>0.04</v>
      </c>
      <c r="U713" s="96" t="n">
        <v>0.06</v>
      </c>
      <c r="V713" s="103" t="n">
        <v>0.23</v>
      </c>
      <c r="W713" s="102" t="n">
        <v>1</v>
      </c>
      <c r="X713" s="93" t="n"/>
      <c r="Y713" s="91" t="inlineStr">
        <is>
          <t>None</t>
        </is>
      </c>
      <c r="Z713" s="99" t="n">
        <v>38.63</v>
      </c>
      <c r="AA713" s="96" t="n">
        <v>0.93</v>
      </c>
      <c r="AB713" s="96" t="n">
        <v>1.18</v>
      </c>
      <c r="AC713" s="96" t="n">
        <v>0.24</v>
      </c>
      <c r="AD713" s="96" t="n">
        <v>0.14</v>
      </c>
      <c r="AE713" s="96" t="n">
        <v>0.13</v>
      </c>
      <c r="AF713" s="103" t="n">
        <v>2.03</v>
      </c>
      <c r="AG713" s="91" t="inlineStr">
        <is>
          <t>Quiet accumulation</t>
        </is>
      </c>
      <c r="AH713" s="100" t="n">
        <v>0</v>
      </c>
      <c r="AI713" s="101" t="n">
        <v>0</v>
      </c>
      <c r="AJ713" s="92" t="inlineStr">
        <is>
          <t>N</t>
        </is>
      </c>
      <c r="AK713" s="96" t="n"/>
      <c r="AL713" s="91" t="inlineStr">
        <is>
          <t>n/a</t>
        </is>
      </c>
      <c r="AM713" s="93" t="n"/>
      <c r="AN713" s="92" t="inlineStr">
        <is>
          <t>None</t>
        </is>
      </c>
      <c r="AO713" s="102" t="n">
        <v>0</v>
      </c>
      <c r="AP713" s="103" t="n"/>
      <c r="AQ713" s="102" t="n"/>
      <c r="AR713" s="91" t="inlineStr">
        <is>
          <t>N</t>
        </is>
      </c>
      <c r="AS713" s="104" t="n">
        <v>0.75</v>
      </c>
      <c r="AT713" s="92">
        <f>IF(AND(P713="52-wk high",T713&gt;=Settings!$B$7),"Y","N")</f>
        <v/>
      </c>
      <c r="AU713" s="91">
        <f>IF(AND(AD713&gt;=Settings!$B$8,M713&gt;0),"Y","N")</f>
        <v/>
      </c>
      <c r="AV713" s="91">
        <f>IF(OR(AH713&gt;Settings!$B$9,AI713&gt;Settings!$B$9),"Y","N")</f>
        <v/>
      </c>
      <c r="AW713" s="91">
        <f>IF(AJ713&lt;&gt;"Y","n/a",IF(AND(M713&gt;0,AK713&gt;Settings!$B$10),"Y","N"))</f>
        <v/>
      </c>
      <c r="AX713" s="91">
        <f>IF(AO713&gt;=Settings!$B$11,"Y","N")</f>
        <v/>
      </c>
      <c r="AY713" s="99">
        <f>(AT713="Y")+(AU713="Y")+(AV713="Y")+(AW713="Y")+(AX713="Y")</f>
        <v/>
      </c>
      <c r="AZ713" s="94">
        <f>IF(AY713=0,"None",_xlfn.TEXTJOIN(", ",TRUE(),IF(AT713="Y","Breakout",""),IF(AU713="Y","Accumulation",""),IF(AV713="Y","Institutional buying",""),IF(AW713="Y","Long buildup",""),IF(AX713="Y","Momentum leader","")))</f>
        <v/>
      </c>
      <c r="BA713" s="94">
        <f>IF(BW713="","","Passes "&amp;AY713&amp;" of 5 buy-side scans"&amp;IF(G713="Y","; RED FLAG: filter out using Red flag column",""))</f>
        <v/>
      </c>
      <c r="BB713" s="91" t="inlineStr">
        <is>
          <t>None</t>
        </is>
      </c>
      <c r="BC713" s="92" t="inlineStr">
        <is>
          <t>N</t>
        </is>
      </c>
      <c r="BD713" s="94" t="n"/>
      <c r="BE713" s="94" t="n"/>
      <c r="BF713" s="92">
        <f>IF(R713*100000&gt;=Settings!$B$5,"Y","N")</f>
        <v/>
      </c>
      <c r="BG713" s="91">
        <f>IF(F713&gt;Settings!$B$6,"Y","N")</f>
        <v/>
      </c>
      <c r="BH713" s="97" t="n">
        <v>-37.55</v>
      </c>
      <c r="BI713" s="96" t="n">
        <v>-2.07</v>
      </c>
      <c r="BJ713" s="96" t="n">
        <v>-8.529999999999999</v>
      </c>
      <c r="BK713" s="96" t="n">
        <v>14.19</v>
      </c>
      <c r="BL713" s="96" t="n">
        <v>-5.29</v>
      </c>
      <c r="BM713" s="96" t="n"/>
      <c r="BN713" s="97" t="n">
        <v>-3.09</v>
      </c>
      <c r="BO713" s="96" t="n">
        <v>-0.74</v>
      </c>
      <c r="BP713" s="96" t="n">
        <v>-0.8</v>
      </c>
      <c r="BQ713" s="96" t="n"/>
      <c r="BR713" s="91" t="n"/>
      <c r="BS713" s="91" t="inlineStr">
        <is>
          <t>None</t>
        </is>
      </c>
      <c r="BT713" s="96" t="n">
        <v>38.1</v>
      </c>
      <c r="BU713" s="91" t="n"/>
      <c r="BV713" s="99">
        <f>IF(OR(BF713&lt;&gt;"Y",BG713&lt;&gt;"Y"),"",(AND(ISNUMBER(BQ713),BQ713&gt;0))+(BR713="Stacked up")+(AND(ISNUMBER(BH713),BH713&gt;=-Settings!$B$17))+(AND(ISNUMBER(BK713),ISNUMBER(BM713),BK713&gt;0,BM713&gt;0))+(AND(ISNUMBER(AQ713),AQ713&gt;=Settings!$B$18))+(AND(ISNUMBER(BT713),BT713&gt;=Settings!$B$19,BT713&lt;=Settings!$B$20))+(AND(ISNUMBER(AS713),AS713&gt;0))+(AND(ISNUMBER(T713),ISNUMBER(M713),T713&gt;=Settings!$B$21,M713&gt;0))+(AND(ISNUMBER(AD713),ISNUMBER(M713),AD713&gt;=Settings!$B$22,M713&gt;0))+(AY713&gt;=1))</f>
        <v/>
      </c>
      <c r="BW713" s="91">
        <f>IF(OR(AY713=0,BF713&lt;&gt;"Y",BG713&lt;&gt;"Y"),"",1+SUMPRODUCT(($A$6:$A$2604=A713)*($AY$6:$AY$2604&gt;0)*($BF$6:$BF$2604="Y")*($BG$6:$BG$2604="Y")*(($AY$6:$AY$2604&gt;AY713)+($AY$6:$AY$2604=AY713)*($AD$6:$AD$2604&gt;AD713))))</f>
        <v/>
      </c>
    </row>
    <row r="714" ht="23.85" customHeight="1" s="55">
      <c r="A714" s="90" t="n">
        <v>46296</v>
      </c>
      <c r="B714" s="91" t="inlineStr">
        <is>
          <t>MAPMYINDIA</t>
        </is>
      </c>
      <c r="C714" s="91" t="inlineStr">
        <is>
          <t>INE0BV301023</t>
        </is>
      </c>
      <c r="D714" s="91" t="inlineStr">
        <is>
          <t>Information Technology</t>
        </is>
      </c>
      <c r="E714" s="91" t="inlineStr">
        <is>
          <t>Microcap 250</t>
        </is>
      </c>
      <c r="F714" s="93" t="n">
        <v>4636</v>
      </c>
      <c r="G714" s="92" t="inlineStr">
        <is>
          <t>N</t>
        </is>
      </c>
      <c r="H714" s="94" t="n"/>
      <c r="I714" s="91" t="inlineStr">
        <is>
          <t>N</t>
        </is>
      </c>
      <c r="J714" s="92">
        <f>IF(K714="","N","Y")</f>
        <v/>
      </c>
      <c r="K714" s="94">
        <f>_xlfn.TEXTJOIN("; ",TRUE,IF(P714="52-wk low","52-wk low",""),IF(AND(AD714&gt;=Settings!$B$12,M714&lt;0),"Distribution",""),IF(AND(AJ714="Y",M714&lt;0,AK714&lt;-Settings!$B$13),"Long unwinding",""),IF(AND(AJ714="Y",M714&lt;0,AK714&gt;Settings!$B$13),"Short buildup",""))</f>
        <v/>
      </c>
      <c r="L714" s="95" t="n">
        <v>845.75</v>
      </c>
      <c r="M714" s="96" t="n">
        <v>-1.44</v>
      </c>
      <c r="N714" s="93" t="n">
        <v>1279</v>
      </c>
      <c r="O714" s="91" t="inlineStr">
        <is>
          <t>None</t>
        </is>
      </c>
      <c r="P714" s="91" t="inlineStr">
        <is>
          <t>None</t>
        </is>
      </c>
      <c r="Q714" s="97" t="n">
        <v>0.92</v>
      </c>
      <c r="R714" s="96" t="n">
        <v>2.01</v>
      </c>
      <c r="S714" s="96" t="n">
        <v>0.46</v>
      </c>
      <c r="T714" s="96" t="n">
        <v>0.31</v>
      </c>
      <c r="U714" s="96" t="n">
        <v>0.16</v>
      </c>
      <c r="V714" s="103" t="n">
        <v>0.41</v>
      </c>
      <c r="W714" s="102" t="n">
        <v>1</v>
      </c>
      <c r="X714" s="93" t="n"/>
      <c r="Y714" s="91" t="inlineStr">
        <is>
          <t>None</t>
        </is>
      </c>
      <c r="Z714" s="99" t="n">
        <v>40.76</v>
      </c>
      <c r="AA714" s="96" t="n">
        <v>0.98</v>
      </c>
      <c r="AB714" s="96" t="n">
        <v>1.07</v>
      </c>
      <c r="AC714" s="96" t="n">
        <v>0.6</v>
      </c>
      <c r="AD714" s="96" t="n">
        <v>0.44</v>
      </c>
      <c r="AE714" s="96" t="n">
        <v>0.29</v>
      </c>
      <c r="AF714" s="103" t="n">
        <v>1.23</v>
      </c>
      <c r="AG714" s="91" t="inlineStr">
        <is>
          <t>Normal</t>
        </is>
      </c>
      <c r="AH714" s="100" t="n">
        <v>0</v>
      </c>
      <c r="AI714" s="101" t="n">
        <v>0</v>
      </c>
      <c r="AJ714" s="92" t="inlineStr">
        <is>
          <t>N</t>
        </is>
      </c>
      <c r="AK714" s="96" t="n"/>
      <c r="AL714" s="91" t="inlineStr">
        <is>
          <t>n/a</t>
        </is>
      </c>
      <c r="AM714" s="93" t="n"/>
      <c r="AN714" s="92" t="inlineStr">
        <is>
          <t>Smallcap250 MQ 100</t>
        </is>
      </c>
      <c r="AO714" s="102" t="n">
        <v>1</v>
      </c>
      <c r="AP714" s="103" t="n">
        <v>0.58</v>
      </c>
      <c r="AQ714" s="102" t="n">
        <v>16</v>
      </c>
      <c r="AR714" s="91" t="inlineStr">
        <is>
          <t>N</t>
        </is>
      </c>
      <c r="AS714" s="104" t="n">
        <v>-0.75</v>
      </c>
      <c r="AT714" s="92">
        <f>IF(AND(P714="52-wk high",T714&gt;=Settings!$B$7),"Y","N")</f>
        <v/>
      </c>
      <c r="AU714" s="91">
        <f>IF(AND(AD714&gt;=Settings!$B$8,M714&gt;0),"Y","N")</f>
        <v/>
      </c>
      <c r="AV714" s="91">
        <f>IF(OR(AH714&gt;Settings!$B$9,AI714&gt;Settings!$B$9),"Y","N")</f>
        <v/>
      </c>
      <c r="AW714" s="91">
        <f>IF(AJ714&lt;&gt;"Y","n/a",IF(AND(M714&gt;0,AK714&gt;Settings!$B$10),"Y","N"))</f>
        <v/>
      </c>
      <c r="AX714" s="91">
        <f>IF(AO714&gt;=Settings!$B$11,"Y","N")</f>
        <v/>
      </c>
      <c r="AY714" s="99">
        <f>(AT714="Y")+(AU714="Y")+(AV714="Y")+(AW714="Y")+(AX714="Y")</f>
        <v/>
      </c>
      <c r="AZ714" s="94">
        <f>IF(AY714=0,"None",_xlfn.TEXTJOIN(", ",TRUE(),IF(AT714="Y","Breakout",""),IF(AU714="Y","Accumulation",""),IF(AV714="Y","Institutional buying",""),IF(AW714="Y","Long buildup",""),IF(AX714="Y","Momentum leader","")))</f>
        <v/>
      </c>
      <c r="BA714" s="94">
        <f>IF(BW714="","","Passes "&amp;AY714&amp;" of 5 buy-side scans"&amp;IF(G714="Y","; RED FLAG: filter out using Red flag column",""))</f>
        <v/>
      </c>
      <c r="BB714" s="91" t="inlineStr">
        <is>
          <t>None</t>
        </is>
      </c>
      <c r="BC714" s="92" t="inlineStr">
        <is>
          <t>Y</t>
        </is>
      </c>
      <c r="BD714" s="94" t="inlineStr">
        <is>
          <t>High-low range &gt;150% in 12 months</t>
        </is>
      </c>
      <c r="BE714" s="94" t="n"/>
      <c r="BF714" s="92">
        <f>IF(R714*100000&gt;=Settings!$B$5,"Y","N")</f>
        <v/>
      </c>
      <c r="BG714" s="91">
        <f>IF(F714&gt;Settings!$B$6,"Y","N")</f>
        <v/>
      </c>
      <c r="BH714" s="97" t="n">
        <v>-57.67</v>
      </c>
      <c r="BI714" s="96" t="n">
        <v>-4.2</v>
      </c>
      <c r="BJ714" s="96" t="n">
        <v>-15.39</v>
      </c>
      <c r="BK714" s="96" t="n">
        <v>-0.01</v>
      </c>
      <c r="BL714" s="96" t="n">
        <v>-2.06</v>
      </c>
      <c r="BM714" s="96" t="n">
        <v>-48.33</v>
      </c>
      <c r="BN714" s="97" t="n">
        <v>-6.49</v>
      </c>
      <c r="BO714" s="96" t="n">
        <v>-10.98</v>
      </c>
      <c r="BP714" s="96" t="n">
        <v>-14.44</v>
      </c>
      <c r="BQ714" s="96" t="n">
        <v>-23.04</v>
      </c>
      <c r="BR714" s="91" t="inlineStr">
        <is>
          <t>Stacked down</t>
        </is>
      </c>
      <c r="BS714" s="91" t="inlineStr">
        <is>
          <t>None</t>
        </is>
      </c>
      <c r="BT714" s="96" t="n">
        <v>27.8</v>
      </c>
      <c r="BU714" s="91" t="inlineStr">
        <is>
          <t>N</t>
        </is>
      </c>
      <c r="BV714" s="99">
        <f>IF(OR(BF714&lt;&gt;"Y",BG714&lt;&gt;"Y"),"",(AND(ISNUMBER(BQ714),BQ714&gt;0))+(BR714="Stacked up")+(AND(ISNUMBER(BH714),BH714&gt;=-Settings!$B$17))+(AND(ISNUMBER(BK714),ISNUMBER(BM714),BK714&gt;0,BM714&gt;0))+(AND(ISNUMBER(AQ714),AQ714&gt;=Settings!$B$18))+(AND(ISNUMBER(BT714),BT714&gt;=Settings!$B$19,BT714&lt;=Settings!$B$20))+(AND(ISNUMBER(AS714),AS714&gt;0))+(AND(ISNUMBER(T714),ISNUMBER(M714),T714&gt;=Settings!$B$21,M714&gt;0))+(AND(ISNUMBER(AD714),ISNUMBER(M714),AD714&gt;=Settings!$B$22,M714&gt;0))+(AY714&gt;=1))</f>
        <v/>
      </c>
      <c r="BW714" s="91">
        <f>IF(OR(AY714=0,BF714&lt;&gt;"Y",BG714&lt;&gt;"Y"),"",1+SUMPRODUCT(($A$6:$A$2604=A714)*($AY$6:$AY$2604&gt;0)*($BF$6:$BF$2604="Y")*($BG$6:$BG$2604="Y")*(($AY$6:$AY$2604&gt;AY714)+($AY$6:$AY$2604=AY714)*($AD$6:$AD$2604&gt;AD714))))</f>
        <v/>
      </c>
    </row>
    <row r="715" ht="23.85" customHeight="1" s="55">
      <c r="A715" s="90" t="n">
        <v>46296</v>
      </c>
      <c r="B715" s="91" t="inlineStr">
        <is>
          <t>SHILCTECH</t>
        </is>
      </c>
      <c r="C715" s="91" t="inlineStr">
        <is>
          <t>INE024F01011</t>
        </is>
      </c>
      <c r="D715" s="91" t="inlineStr">
        <is>
          <t>Capital Goods</t>
        </is>
      </c>
      <c r="E715" s="91" t="inlineStr">
        <is>
          <t>Microcap 250</t>
        </is>
      </c>
      <c r="F715" s="93" t="n">
        <v>4614</v>
      </c>
      <c r="G715" s="92" t="inlineStr">
        <is>
          <t>N</t>
        </is>
      </c>
      <c r="H715" s="94" t="n"/>
      <c r="I715" s="91" t="inlineStr">
        <is>
          <t>N</t>
        </is>
      </c>
      <c r="J715" s="92">
        <f>IF(K715="","N","Y")</f>
        <v/>
      </c>
      <c r="K715" s="94">
        <f>_xlfn.TEXTJOIN("; ",TRUE,IF(P715="52-wk low","52-wk low",""),IF(AND(AD715&gt;=Settings!$B$12,M715&lt;0),"Distribution",""),IF(AND(AJ715="Y",M715&lt;0,AK715&lt;-Settings!$B$13),"Long unwinding",""),IF(AND(AJ715="Y",M715&lt;0,AK715&gt;Settings!$B$13),"Short buildup",""))</f>
        <v/>
      </c>
      <c r="L715" s="95" t="n">
        <v>4033</v>
      </c>
      <c r="M715" s="96" t="n">
        <v>-1.25</v>
      </c>
      <c r="N715" s="93" t="n">
        <v>1175</v>
      </c>
      <c r="O715" s="91" t="inlineStr">
        <is>
          <t>None</t>
        </is>
      </c>
      <c r="P715" s="91" t="inlineStr">
        <is>
          <t>None</t>
        </is>
      </c>
      <c r="Q715" s="97" t="n">
        <v>0.13</v>
      </c>
      <c r="R715" s="96" t="n">
        <v>0.17</v>
      </c>
      <c r="S715" s="96" t="n">
        <v>0.74</v>
      </c>
      <c r="T715" s="96" t="n">
        <v>0.47</v>
      </c>
      <c r="U715" s="96" t="n">
        <v>0.48</v>
      </c>
      <c r="V715" s="103" t="n">
        <v>0.65</v>
      </c>
      <c r="W715" s="102" t="n">
        <v>1</v>
      </c>
      <c r="X715" s="93" t="n"/>
      <c r="Y715" s="91" t="inlineStr">
        <is>
          <t>None</t>
        </is>
      </c>
      <c r="Z715" s="99" t="n">
        <v>48.74</v>
      </c>
      <c r="AA715" s="96" t="n">
        <v>0.88</v>
      </c>
      <c r="AB715" s="96" t="n">
        <v>0.92</v>
      </c>
      <c r="AC715" s="96" t="n">
        <v>0.67</v>
      </c>
      <c r="AD715" s="96" t="n">
        <v>0.47</v>
      </c>
      <c r="AE715" s="96" t="n">
        <v>0.49</v>
      </c>
      <c r="AF715" s="103" t="n">
        <v>1.13</v>
      </c>
      <c r="AG715" s="91" t="inlineStr">
        <is>
          <t>Normal</t>
        </is>
      </c>
      <c r="AH715" s="100" t="n">
        <v>0</v>
      </c>
      <c r="AI715" s="101" t="n">
        <v>0</v>
      </c>
      <c r="AJ715" s="92" t="inlineStr">
        <is>
          <t>N</t>
        </is>
      </c>
      <c r="AK715" s="96" t="n"/>
      <c r="AL715" s="91" t="inlineStr">
        <is>
          <t>n/a</t>
        </is>
      </c>
      <c r="AM715" s="93" t="n"/>
      <c r="AN715" s="92" t="inlineStr">
        <is>
          <t>None</t>
        </is>
      </c>
      <c r="AO715" s="102" t="n">
        <v>0</v>
      </c>
      <c r="AP715" s="103" t="n"/>
      <c r="AQ715" s="102" t="n"/>
      <c r="AR715" s="91" t="inlineStr">
        <is>
          <t>N</t>
        </is>
      </c>
      <c r="AS715" s="104" t="n">
        <v>5.9</v>
      </c>
      <c r="AT715" s="92">
        <f>IF(AND(P715="52-wk high",T715&gt;=Settings!$B$7),"Y","N")</f>
        <v/>
      </c>
      <c r="AU715" s="91">
        <f>IF(AND(AD715&gt;=Settings!$B$8,M715&gt;0),"Y","N")</f>
        <v/>
      </c>
      <c r="AV715" s="91">
        <f>IF(OR(AH715&gt;Settings!$B$9,AI715&gt;Settings!$B$9),"Y","N")</f>
        <v/>
      </c>
      <c r="AW715" s="91">
        <f>IF(AJ715&lt;&gt;"Y","n/a",IF(AND(M715&gt;0,AK715&gt;Settings!$B$10),"Y","N"))</f>
        <v/>
      </c>
      <c r="AX715" s="91">
        <f>IF(AO715&gt;=Settings!$B$11,"Y","N")</f>
        <v/>
      </c>
      <c r="AY715" s="99">
        <f>(AT715="Y")+(AU715="Y")+(AV715="Y")+(AW715="Y")+(AX715="Y")</f>
        <v/>
      </c>
      <c r="AZ715" s="94">
        <f>IF(AY715=0,"None",_xlfn.TEXTJOIN(", ",TRUE(),IF(AT715="Y","Breakout",""),IF(AU715="Y","Accumulation",""),IF(AV715="Y","Institutional buying",""),IF(AW715="Y","Long buildup",""),IF(AX715="Y","Momentum leader","")))</f>
        <v/>
      </c>
      <c r="BA715" s="94">
        <f>IF(BW715="","","Passes "&amp;AY715&amp;" of 5 buy-side scans"&amp;IF(G715="Y","; RED FLAG: filter out using Red flag column",""))</f>
        <v/>
      </c>
      <c r="BB715" s="91" t="inlineStr">
        <is>
          <t>None</t>
        </is>
      </c>
      <c r="BC715" s="92" t="inlineStr">
        <is>
          <t>N</t>
        </is>
      </c>
      <c r="BD715" s="94" t="n"/>
      <c r="BE715" s="94" t="n"/>
      <c r="BF715" s="92">
        <f>IF(R715*100000&gt;=Settings!$B$5,"Y","N")</f>
        <v/>
      </c>
      <c r="BG715" s="91">
        <f>IF(F715&gt;Settings!$B$6,"Y","N")</f>
        <v/>
      </c>
      <c r="BH715" s="97" t="n">
        <v>-25.3</v>
      </c>
      <c r="BI715" s="96" t="n">
        <v>-1.13</v>
      </c>
      <c r="BJ715" s="96" t="n">
        <v>0.46</v>
      </c>
      <c r="BK715" s="96" t="n">
        <v>-11</v>
      </c>
      <c r="BL715" s="96" t="n">
        <v>2.94</v>
      </c>
      <c r="BM715" s="96" t="n"/>
      <c r="BN715" s="97" t="n">
        <v>-0.99</v>
      </c>
      <c r="BO715" s="96" t="n">
        <v>-2.44</v>
      </c>
      <c r="BP715" s="96" t="n">
        <v>-3.38</v>
      </c>
      <c r="BQ715" s="96" t="n">
        <v>-3.15</v>
      </c>
      <c r="BR715" s="91" t="inlineStr">
        <is>
          <t>Mixed</t>
        </is>
      </c>
      <c r="BS715" s="91" t="inlineStr">
        <is>
          <t>None</t>
        </is>
      </c>
      <c r="BT715" s="96" t="n">
        <v>46</v>
      </c>
      <c r="BU715" s="91" t="inlineStr">
        <is>
          <t>N</t>
        </is>
      </c>
      <c r="BV715" s="99">
        <f>IF(OR(BF715&lt;&gt;"Y",BG715&lt;&gt;"Y"),"",(AND(ISNUMBER(BQ715),BQ715&gt;0))+(BR715="Stacked up")+(AND(ISNUMBER(BH715),BH715&gt;=-Settings!$B$17))+(AND(ISNUMBER(BK715),ISNUMBER(BM715),BK715&gt;0,BM715&gt;0))+(AND(ISNUMBER(AQ715),AQ715&gt;=Settings!$B$18))+(AND(ISNUMBER(BT715),BT715&gt;=Settings!$B$19,BT715&lt;=Settings!$B$20))+(AND(ISNUMBER(AS715),AS715&gt;0))+(AND(ISNUMBER(T715),ISNUMBER(M715),T715&gt;=Settings!$B$21,M715&gt;0))+(AND(ISNUMBER(AD715),ISNUMBER(M715),AD715&gt;=Settings!$B$22,M715&gt;0))+(AY715&gt;=1))</f>
        <v/>
      </c>
      <c r="BW715" s="91">
        <f>IF(OR(AY715=0,BF715&lt;&gt;"Y",BG715&lt;&gt;"Y"),"",1+SUMPRODUCT(($A$6:$A$2604=A715)*($AY$6:$AY$2604&gt;0)*($BF$6:$BF$2604="Y")*($BG$6:$BG$2604="Y")*(($AY$6:$AY$2604&gt;AY715)+($AY$6:$AY$2604=AY715)*($AD$6:$AD$2604&gt;AD715))))</f>
        <v/>
      </c>
    </row>
    <row r="716" ht="23.85" customHeight="1" s="55">
      <c r="A716" s="90" t="n">
        <v>46296</v>
      </c>
      <c r="B716" s="91" t="inlineStr">
        <is>
          <t>ELECTCAST</t>
        </is>
      </c>
      <c r="C716" s="91" t="inlineStr">
        <is>
          <t>INE086A01029</t>
        </is>
      </c>
      <c r="D716" s="91" t="inlineStr">
        <is>
          <t>Capital Goods</t>
        </is>
      </c>
      <c r="E716" s="91" t="inlineStr">
        <is>
          <t>Microcap 250</t>
        </is>
      </c>
      <c r="F716" s="93" t="n">
        <v>4608</v>
      </c>
      <c r="G716" s="92" t="inlineStr">
        <is>
          <t>N</t>
        </is>
      </c>
      <c r="H716" s="94" t="n"/>
      <c r="I716" s="91" t="inlineStr">
        <is>
          <t>N</t>
        </is>
      </c>
      <c r="J716" s="92">
        <f>IF(K716="","N","Y")</f>
        <v/>
      </c>
      <c r="K716" s="94">
        <f>_xlfn.TEXTJOIN("; ",TRUE,IF(P716="52-wk low","52-wk low",""),IF(AND(AD716&gt;=Settings!$B$12,M716&lt;0),"Distribution",""),IF(AND(AJ716="Y",M716&lt;0,AK716&lt;-Settings!$B$13),"Long unwinding",""),IF(AND(AJ716="Y",M716&lt;0,AK716&gt;Settings!$B$13),"Short buildup",""))</f>
        <v/>
      </c>
      <c r="L716" s="95" t="n">
        <v>74.54000000000001</v>
      </c>
      <c r="M716" s="96" t="n">
        <v>0.23</v>
      </c>
      <c r="N716" s="93" t="n">
        <v>517</v>
      </c>
      <c r="O716" s="91" t="inlineStr">
        <is>
          <t>None</t>
        </is>
      </c>
      <c r="P716" s="91" t="inlineStr">
        <is>
          <t>None</t>
        </is>
      </c>
      <c r="Q716" s="97" t="n">
        <v>53.79</v>
      </c>
      <c r="R716" s="96" t="n">
        <v>39.91</v>
      </c>
      <c r="S716" s="96" t="n">
        <v>1.38</v>
      </c>
      <c r="T716" s="96" t="n">
        <v>2.02</v>
      </c>
      <c r="U716" s="96" t="n">
        <v>2.08</v>
      </c>
      <c r="V716" s="103" t="n">
        <v>1.52</v>
      </c>
      <c r="W716" s="102" t="n">
        <v>5</v>
      </c>
      <c r="X716" s="93" t="n">
        <v>125</v>
      </c>
      <c r="Y716" s="91" t="inlineStr">
        <is>
          <t>None</t>
        </is>
      </c>
      <c r="Z716" s="99" t="n">
        <v>28.87</v>
      </c>
      <c r="AA716" s="96" t="n">
        <v>0.58</v>
      </c>
      <c r="AB716" s="96" t="n">
        <v>0.58</v>
      </c>
      <c r="AC716" s="96" t="n">
        <v>0.98</v>
      </c>
      <c r="AD716" s="96" t="n">
        <v>1.36</v>
      </c>
      <c r="AE716" s="96" t="n">
        <v>1.32</v>
      </c>
      <c r="AF716" s="103" t="n">
        <v>0.88</v>
      </c>
      <c r="AG716" s="91" t="inlineStr">
        <is>
          <t>Normal</t>
        </is>
      </c>
      <c r="AH716" s="100" t="n">
        <v>0</v>
      </c>
      <c r="AI716" s="101" t="n">
        <v>0</v>
      </c>
      <c r="AJ716" s="92" t="inlineStr">
        <is>
          <t>N</t>
        </is>
      </c>
      <c r="AK716" s="96" t="n"/>
      <c r="AL716" s="91" t="inlineStr">
        <is>
          <t>n/a</t>
        </is>
      </c>
      <c r="AM716" s="93" t="n"/>
      <c r="AN716" s="92" t="inlineStr">
        <is>
          <t>None</t>
        </is>
      </c>
      <c r="AO716" s="102" t="n">
        <v>0</v>
      </c>
      <c r="AP716" s="103" t="n">
        <v>0.66</v>
      </c>
      <c r="AQ716" s="102" t="n">
        <v>30</v>
      </c>
      <c r="AR716" s="91" t="inlineStr">
        <is>
          <t>N</t>
        </is>
      </c>
      <c r="AS716" s="104" t="n">
        <v>5.9</v>
      </c>
      <c r="AT716" s="92">
        <f>IF(AND(P716="52-wk high",T716&gt;=Settings!$B$7),"Y","N")</f>
        <v/>
      </c>
      <c r="AU716" s="91">
        <f>IF(AND(AD716&gt;=Settings!$B$8,M716&gt;0),"Y","N")</f>
        <v/>
      </c>
      <c r="AV716" s="91">
        <f>IF(OR(AH716&gt;Settings!$B$9,AI716&gt;Settings!$B$9),"Y","N")</f>
        <v/>
      </c>
      <c r="AW716" s="91">
        <f>IF(AJ716&lt;&gt;"Y","n/a",IF(AND(M716&gt;0,AK716&gt;Settings!$B$10),"Y","N"))</f>
        <v/>
      </c>
      <c r="AX716" s="91">
        <f>IF(AO716&gt;=Settings!$B$11,"Y","N")</f>
        <v/>
      </c>
      <c r="AY716" s="99">
        <f>(AT716="Y")+(AU716="Y")+(AV716="Y")+(AW716="Y")+(AX716="Y")</f>
        <v/>
      </c>
      <c r="AZ716" s="94">
        <f>IF(AY716=0,"None",_xlfn.TEXTJOIN(", ",TRUE(),IF(AT716="Y","Breakout",""),IF(AU716="Y","Accumulation",""),IF(AV716="Y","Institutional buying",""),IF(AW716="Y","Long buildup",""),IF(AX716="Y","Momentum leader","")))</f>
        <v/>
      </c>
      <c r="BA716" s="94">
        <f>IF(BW716="","","Passes "&amp;AY716&amp;" of 5 buy-side scans"&amp;IF(G716="Y","; RED FLAG: filter out using Red flag column",""))</f>
        <v/>
      </c>
      <c r="BB716" s="91" t="inlineStr">
        <is>
          <t>None</t>
        </is>
      </c>
      <c r="BC716" s="92" t="inlineStr">
        <is>
          <t>N</t>
        </is>
      </c>
      <c r="BD716" s="94" t="n"/>
      <c r="BE716" s="94" t="n"/>
      <c r="BF716" s="92">
        <f>IF(R716*100000&gt;=Settings!$B$5,"Y","N")</f>
        <v/>
      </c>
      <c r="BG716" s="91">
        <f>IF(F716&gt;Settings!$B$6,"Y","N")</f>
        <v/>
      </c>
      <c r="BH716" s="97" t="n">
        <v>-24.71</v>
      </c>
      <c r="BI716" s="96" t="n">
        <v>2.73</v>
      </c>
      <c r="BJ716" s="96" t="n">
        <v>-11.08</v>
      </c>
      <c r="BK716" s="96" t="n">
        <v>-7.01</v>
      </c>
      <c r="BL716" s="96" t="n">
        <v>-8.15</v>
      </c>
      <c r="BM716" s="96" t="n">
        <v>-21.33</v>
      </c>
      <c r="BN716" s="97" t="n">
        <v>-0.91</v>
      </c>
      <c r="BO716" s="96" t="n">
        <v>-1.62</v>
      </c>
      <c r="BP716" s="96" t="n">
        <v>-2.31</v>
      </c>
      <c r="BQ716" s="96" t="n">
        <v>-4.91</v>
      </c>
      <c r="BR716" s="91" t="inlineStr">
        <is>
          <t>Stacked down</t>
        </is>
      </c>
      <c r="BS716" s="91" t="inlineStr">
        <is>
          <t>None</t>
        </is>
      </c>
      <c r="BT716" s="96" t="n">
        <v>47.5</v>
      </c>
      <c r="BU716" s="91" t="inlineStr">
        <is>
          <t>N</t>
        </is>
      </c>
      <c r="BV716" s="99">
        <f>IF(OR(BF716&lt;&gt;"Y",BG716&lt;&gt;"Y"),"",(AND(ISNUMBER(BQ716),BQ716&gt;0))+(BR716="Stacked up")+(AND(ISNUMBER(BH716),BH716&gt;=-Settings!$B$17))+(AND(ISNUMBER(BK716),ISNUMBER(BM716),BK716&gt;0,BM716&gt;0))+(AND(ISNUMBER(AQ716),AQ716&gt;=Settings!$B$18))+(AND(ISNUMBER(BT716),BT716&gt;=Settings!$B$19,BT716&lt;=Settings!$B$20))+(AND(ISNUMBER(AS716),AS716&gt;0))+(AND(ISNUMBER(T716),ISNUMBER(M716),T716&gt;=Settings!$B$21,M716&gt;0))+(AND(ISNUMBER(AD716),ISNUMBER(M716),AD716&gt;=Settings!$B$22,M716&gt;0))+(AY716&gt;=1))</f>
        <v/>
      </c>
      <c r="BW716" s="91">
        <f>IF(OR(AY716=0,BF716&lt;&gt;"Y",BG716&lt;&gt;"Y"),"",1+SUMPRODUCT(($A$6:$A$2604=A716)*($AY$6:$AY$2604&gt;0)*($BF$6:$BF$2604="Y")*($BG$6:$BG$2604="Y")*(($AY$6:$AY$2604&gt;AY716)+($AY$6:$AY$2604=AY716)*($AD$6:$AD$2604&gt;AD716))))</f>
        <v/>
      </c>
    </row>
    <row r="717" ht="23.85" customHeight="1" s="55">
      <c r="A717" s="90" t="n">
        <v>46296</v>
      </c>
      <c r="B717" s="91" t="inlineStr">
        <is>
          <t>PTC</t>
        </is>
      </c>
      <c r="C717" s="91" t="inlineStr">
        <is>
          <t>INE877F01012</t>
        </is>
      </c>
      <c r="D717" s="91" t="inlineStr">
        <is>
          <t>Power</t>
        </is>
      </c>
      <c r="E717" s="91" t="inlineStr">
        <is>
          <t>Microcap 250</t>
        </is>
      </c>
      <c r="F717" s="93" t="n">
        <v>4582</v>
      </c>
      <c r="G717" s="92" t="inlineStr">
        <is>
          <t>N</t>
        </is>
      </c>
      <c r="H717" s="94" t="n"/>
      <c r="I717" s="91" t="inlineStr">
        <is>
          <t>N</t>
        </is>
      </c>
      <c r="J717" s="92">
        <f>IF(K717="","N","Y")</f>
        <v/>
      </c>
      <c r="K717" s="94">
        <f>_xlfn.TEXTJOIN("; ",TRUE,IF(P717="52-wk low","52-wk low",""),IF(AND(AD717&gt;=Settings!$B$12,M717&lt;0),"Distribution",""),IF(AND(AJ717="Y",M717&lt;0,AK717&lt;-Settings!$B$13),"Long unwinding",""),IF(AND(AJ717="Y",M717&lt;0,AK717&gt;Settings!$B$13),"Short buildup",""))</f>
        <v/>
      </c>
      <c r="L717" s="95" t="n">
        <v>154.79</v>
      </c>
      <c r="M717" s="96" t="n">
        <v>-0.49</v>
      </c>
      <c r="N717" s="93" t="n">
        <v>787</v>
      </c>
      <c r="O717" s="91" t="inlineStr">
        <is>
          <t>None</t>
        </is>
      </c>
      <c r="P717" s="91" t="inlineStr">
        <is>
          <t>None</t>
        </is>
      </c>
      <c r="Q717" s="97" t="n">
        <v>12.22</v>
      </c>
      <c r="R717" s="96" t="n">
        <v>11.94</v>
      </c>
      <c r="S717" s="96" t="n">
        <v>1.04</v>
      </c>
      <c r="T717" s="96" t="n">
        <v>0.54</v>
      </c>
      <c r="U717" s="96" t="n">
        <v>0.73</v>
      </c>
      <c r="V717" s="103" t="n">
        <v>0.72</v>
      </c>
      <c r="W717" s="102" t="n">
        <v>0</v>
      </c>
      <c r="X717" s="93" t="n"/>
      <c r="Y717" s="91" t="inlineStr">
        <is>
          <t>None</t>
        </is>
      </c>
      <c r="Z717" s="99" t="n">
        <v>64.90000000000001</v>
      </c>
      <c r="AA717" s="96" t="n">
        <v>1.05</v>
      </c>
      <c r="AB717" s="96" t="n">
        <v>1.1</v>
      </c>
      <c r="AC717" s="96" t="n">
        <v>1.11</v>
      </c>
      <c r="AD717" s="96" t="n">
        <v>0.65</v>
      </c>
      <c r="AE717" s="96" t="n">
        <v>0.9</v>
      </c>
      <c r="AF717" s="103" t="n">
        <v>1.16</v>
      </c>
      <c r="AG717" s="91" t="inlineStr">
        <is>
          <t>Normal</t>
        </is>
      </c>
      <c r="AH717" s="100" t="n">
        <v>0</v>
      </c>
      <c r="AI717" s="101" t="n">
        <v>0</v>
      </c>
      <c r="AJ717" s="92" t="inlineStr">
        <is>
          <t>N</t>
        </is>
      </c>
      <c r="AK717" s="96" t="n"/>
      <c r="AL717" s="91" t="inlineStr">
        <is>
          <t>n/a</t>
        </is>
      </c>
      <c r="AM717" s="93" t="n"/>
      <c r="AN717" s="92" t="inlineStr">
        <is>
          <t>None</t>
        </is>
      </c>
      <c r="AO717" s="102" t="n">
        <v>0</v>
      </c>
      <c r="AP717" s="103" t="n">
        <v>0.7</v>
      </c>
      <c r="AQ717" s="102" t="n">
        <v>37</v>
      </c>
      <c r="AR717" s="91" t="inlineStr">
        <is>
          <t>N</t>
        </is>
      </c>
      <c r="AS717" s="104" t="n">
        <v>3.38</v>
      </c>
      <c r="AT717" s="92">
        <f>IF(AND(P717="52-wk high",T717&gt;=Settings!$B$7),"Y","N")</f>
        <v/>
      </c>
      <c r="AU717" s="91">
        <f>IF(AND(AD717&gt;=Settings!$B$8,M717&gt;0),"Y","N")</f>
        <v/>
      </c>
      <c r="AV717" s="91">
        <f>IF(OR(AH717&gt;Settings!$B$9,AI717&gt;Settings!$B$9),"Y","N")</f>
        <v/>
      </c>
      <c r="AW717" s="91">
        <f>IF(AJ717&lt;&gt;"Y","n/a",IF(AND(M717&gt;0,AK717&gt;Settings!$B$10),"Y","N"))</f>
        <v/>
      </c>
      <c r="AX717" s="91">
        <f>IF(AO717&gt;=Settings!$B$11,"Y","N")</f>
        <v/>
      </c>
      <c r="AY717" s="99">
        <f>(AT717="Y")+(AU717="Y")+(AV717="Y")+(AW717="Y")+(AX717="Y")</f>
        <v/>
      </c>
      <c r="AZ717" s="94">
        <f>IF(AY717=0,"None",_xlfn.TEXTJOIN(", ",TRUE(),IF(AT717="Y","Breakout",""),IF(AU717="Y","Accumulation",""),IF(AV717="Y","Institutional buying",""),IF(AW717="Y","Long buildup",""),IF(AX717="Y","Momentum leader","")))</f>
        <v/>
      </c>
      <c r="BA717" s="94">
        <f>IF(BW717="","","Passes "&amp;AY717&amp;" of 5 buy-side scans"&amp;IF(G717="Y","; RED FLAG: filter out using Red flag column",""))</f>
        <v/>
      </c>
      <c r="BB717" s="91" t="inlineStr">
        <is>
          <t>None</t>
        </is>
      </c>
      <c r="BC717" s="92" t="inlineStr">
        <is>
          <t>N</t>
        </is>
      </c>
      <c r="BD717" s="94" t="n"/>
      <c r="BE717" s="94" t="n"/>
      <c r="BF717" s="92">
        <f>IF(R717*100000&gt;=Settings!$B$5,"Y","N")</f>
        <v/>
      </c>
      <c r="BG717" s="91">
        <f>IF(F717&gt;Settings!$B$6,"Y","N")</f>
        <v/>
      </c>
      <c r="BH717" s="97" t="n">
        <v>-32.56</v>
      </c>
      <c r="BI717" s="96" t="n">
        <v>-0.71</v>
      </c>
      <c r="BJ717" s="96" t="n">
        <v>-0.26</v>
      </c>
      <c r="BK717" s="96" t="n">
        <v>-13.36</v>
      </c>
      <c r="BL717" s="96" t="n">
        <v>-7.49</v>
      </c>
      <c r="BM717" s="96" t="n">
        <v>-7.95</v>
      </c>
      <c r="BN717" s="97" t="n">
        <v>-0.77</v>
      </c>
      <c r="BO717" s="96" t="n">
        <v>-4.13</v>
      </c>
      <c r="BP717" s="96" t="n">
        <v>-7.63</v>
      </c>
      <c r="BQ717" s="96" t="n">
        <v>-9.32</v>
      </c>
      <c r="BR717" s="91" t="inlineStr">
        <is>
          <t>Stacked down</t>
        </is>
      </c>
      <c r="BS717" s="91" t="inlineStr">
        <is>
          <t>None</t>
        </is>
      </c>
      <c r="BT717" s="96" t="n">
        <v>44.4</v>
      </c>
      <c r="BU717" s="91" t="inlineStr">
        <is>
          <t>N</t>
        </is>
      </c>
      <c r="BV717" s="99">
        <f>IF(OR(BF717&lt;&gt;"Y",BG717&lt;&gt;"Y"),"",(AND(ISNUMBER(BQ717),BQ717&gt;0))+(BR717="Stacked up")+(AND(ISNUMBER(BH717),BH717&gt;=-Settings!$B$17))+(AND(ISNUMBER(BK717),ISNUMBER(BM717),BK717&gt;0,BM717&gt;0))+(AND(ISNUMBER(AQ717),AQ717&gt;=Settings!$B$18))+(AND(ISNUMBER(BT717),BT717&gt;=Settings!$B$19,BT717&lt;=Settings!$B$20))+(AND(ISNUMBER(AS717),AS717&gt;0))+(AND(ISNUMBER(T717),ISNUMBER(M717),T717&gt;=Settings!$B$21,M717&gt;0))+(AND(ISNUMBER(AD717),ISNUMBER(M717),AD717&gt;=Settings!$B$22,M717&gt;0))+(AY717&gt;=1))</f>
        <v/>
      </c>
      <c r="BW717" s="91">
        <f>IF(OR(AY717=0,BF717&lt;&gt;"Y",BG717&lt;&gt;"Y"),"",1+SUMPRODUCT(($A$6:$A$2604=A717)*($AY$6:$AY$2604&gt;0)*($BF$6:$BF$2604="Y")*($BG$6:$BG$2604="Y")*(($AY$6:$AY$2604&gt;AY717)+($AY$6:$AY$2604=AY717)*($AD$6:$AD$2604&gt;AD717))))</f>
        <v/>
      </c>
    </row>
    <row r="718" ht="23.85" customHeight="1" s="55">
      <c r="A718" s="90" t="n">
        <v>46296</v>
      </c>
      <c r="B718" s="91" t="inlineStr">
        <is>
          <t>RENUKA</t>
        </is>
      </c>
      <c r="C718" s="91" t="inlineStr">
        <is>
          <t>INE087H01022</t>
        </is>
      </c>
      <c r="D718" s="91" t="inlineStr">
        <is>
          <t>Fast Moving Consumer Goods</t>
        </is>
      </c>
      <c r="E718" s="91" t="inlineStr">
        <is>
          <t>Microcap 250</t>
        </is>
      </c>
      <c r="F718" s="93" t="n">
        <v>4542</v>
      </c>
      <c r="G718" s="92" t="inlineStr">
        <is>
          <t>N</t>
        </is>
      </c>
      <c r="H718" s="94" t="n"/>
      <c r="I718" s="91" t="inlineStr">
        <is>
          <t>N</t>
        </is>
      </c>
      <c r="J718" s="92">
        <f>IF(K718="","N","Y")</f>
        <v/>
      </c>
      <c r="K718" s="94">
        <f>_xlfn.TEXTJOIN("; ",TRUE,IF(P718="52-wk low","52-wk low",""),IF(AND(AD718&gt;=Settings!$B$12,M718&lt;0),"Distribution",""),IF(AND(AJ718="Y",M718&lt;0,AK718&lt;-Settings!$B$13),"Long unwinding",""),IF(AND(AJ718="Y",M718&lt;0,AK718&gt;Settings!$B$13),"Short buildup",""))</f>
        <v/>
      </c>
      <c r="L718" s="95" t="n">
        <v>21.34</v>
      </c>
      <c r="M718" s="96" t="n">
        <v>-2.51</v>
      </c>
      <c r="N718" s="93" t="n">
        <v>1895</v>
      </c>
      <c r="O718" s="91" t="inlineStr">
        <is>
          <t>None</t>
        </is>
      </c>
      <c r="P718" s="91" t="inlineStr">
        <is>
          <t>52-wk low</t>
        </is>
      </c>
      <c r="Q718" s="97" t="n">
        <v>185.94</v>
      </c>
      <c r="R718" s="96" t="n">
        <v>144.57</v>
      </c>
      <c r="S718" s="96" t="n">
        <v>1.32</v>
      </c>
      <c r="T718" s="96" t="n">
        <v>1.03</v>
      </c>
      <c r="U718" s="96" t="n">
        <v>1.47</v>
      </c>
      <c r="V718" s="103" t="n">
        <v>1.14</v>
      </c>
      <c r="W718" s="102" t="n">
        <v>3</v>
      </c>
      <c r="X718" s="93" t="n">
        <v>237</v>
      </c>
      <c r="Y718" s="91" t="inlineStr">
        <is>
          <t>None</t>
        </is>
      </c>
      <c r="Z718" s="99" t="n">
        <v>44.16</v>
      </c>
      <c r="AA718" s="96" t="n">
        <v>1.5</v>
      </c>
      <c r="AB718" s="96" t="n">
        <v>1.3</v>
      </c>
      <c r="AC718" s="96" t="n">
        <v>2.01</v>
      </c>
      <c r="AD718" s="96" t="n">
        <v>1.68</v>
      </c>
      <c r="AE718" s="96" t="n">
        <v>2.17</v>
      </c>
      <c r="AF718" s="103" t="n">
        <v>1</v>
      </c>
      <c r="AG718" s="91" t="inlineStr">
        <is>
          <t>Normal</t>
        </is>
      </c>
      <c r="AH718" s="100" t="n">
        <v>0</v>
      </c>
      <c r="AI718" s="101" t="n">
        <v>0</v>
      </c>
      <c r="AJ718" s="92" t="inlineStr">
        <is>
          <t>N</t>
        </is>
      </c>
      <c r="AK718" s="96" t="n"/>
      <c r="AL718" s="91" t="inlineStr">
        <is>
          <t>n/a</t>
        </is>
      </c>
      <c r="AM718" s="93" t="n"/>
      <c r="AN718" s="92" t="inlineStr">
        <is>
          <t>None</t>
        </is>
      </c>
      <c r="AO718" s="102" t="n">
        <v>0</v>
      </c>
      <c r="AP718" s="103" t="n">
        <v>0.51</v>
      </c>
      <c r="AQ718" s="102" t="n">
        <v>5</v>
      </c>
      <c r="AR718" s="91" t="inlineStr">
        <is>
          <t>N</t>
        </is>
      </c>
      <c r="AS718" s="104" t="n">
        <v>2.11</v>
      </c>
      <c r="AT718" s="92">
        <f>IF(AND(P718="52-wk high",T718&gt;=Settings!$B$7),"Y","N")</f>
        <v/>
      </c>
      <c r="AU718" s="91">
        <f>IF(AND(AD718&gt;=Settings!$B$8,M718&gt;0),"Y","N")</f>
        <v/>
      </c>
      <c r="AV718" s="91">
        <f>IF(OR(AH718&gt;Settings!$B$9,AI718&gt;Settings!$B$9),"Y","N")</f>
        <v/>
      </c>
      <c r="AW718" s="91">
        <f>IF(AJ718&lt;&gt;"Y","n/a",IF(AND(M718&gt;0,AK718&gt;Settings!$B$10),"Y","N"))</f>
        <v/>
      </c>
      <c r="AX718" s="91">
        <f>IF(AO718&gt;=Settings!$B$11,"Y","N")</f>
        <v/>
      </c>
      <c r="AY718" s="99">
        <f>(AT718="Y")+(AU718="Y")+(AV718="Y")+(AW718="Y")+(AX718="Y")</f>
        <v/>
      </c>
      <c r="AZ718" s="94">
        <f>IF(AY718=0,"None",_xlfn.TEXTJOIN(", ",TRUE(),IF(AT718="Y","Breakout",""),IF(AU718="Y","Accumulation",""),IF(AV718="Y","Institutional buying",""),IF(AW718="Y","Long buildup",""),IF(AX718="Y","Momentum leader","")))</f>
        <v/>
      </c>
      <c r="BA718" s="94">
        <f>IF(BW718="","","Passes "&amp;AY718&amp;" of 5 buy-side scans"&amp;IF(G718="Y","; RED FLAG: filter out using Red flag column",""))</f>
        <v/>
      </c>
      <c r="BB718" s="91" t="inlineStr">
        <is>
          <t>None</t>
        </is>
      </c>
      <c r="BC718" s="92" t="inlineStr">
        <is>
          <t>Y</t>
        </is>
      </c>
      <c r="BD718" s="94" t="inlineStr">
        <is>
          <t>EPS zero</t>
        </is>
      </c>
      <c r="BE718" s="94" t="n"/>
      <c r="BF718" s="92">
        <f>IF(R718*100000&gt;=Settings!$B$5,"Y","N")</f>
        <v/>
      </c>
      <c r="BG718" s="91">
        <f>IF(F718&gt;Settings!$B$6,"Y","N")</f>
        <v/>
      </c>
      <c r="BH718" s="97" t="n">
        <v>-31.93</v>
      </c>
      <c r="BI718" s="96" t="n">
        <v>-6.89</v>
      </c>
      <c r="BJ718" s="96" t="n">
        <v>-11.85</v>
      </c>
      <c r="BK718" s="96" t="n">
        <v>-7.22</v>
      </c>
      <c r="BL718" s="96" t="n">
        <v>-24.03</v>
      </c>
      <c r="BM718" s="96" t="n">
        <v>-28.94</v>
      </c>
      <c r="BN718" s="97" t="n">
        <v>-7.45</v>
      </c>
      <c r="BO718" s="96" t="n">
        <v>-8.4</v>
      </c>
      <c r="BP718" s="96" t="n">
        <v>-9.77</v>
      </c>
      <c r="BQ718" s="96" t="n">
        <v>-13.89</v>
      </c>
      <c r="BR718" s="91" t="inlineStr">
        <is>
          <t>Stacked down</t>
        </is>
      </c>
      <c r="BS718" s="91" t="inlineStr">
        <is>
          <t>None</t>
        </is>
      </c>
      <c r="BT718" s="96" t="n">
        <v>25.9</v>
      </c>
      <c r="BU718" s="91" t="inlineStr">
        <is>
          <t>N</t>
        </is>
      </c>
      <c r="BV718" s="99">
        <f>IF(OR(BF718&lt;&gt;"Y",BG718&lt;&gt;"Y"),"",(AND(ISNUMBER(BQ718),BQ718&gt;0))+(BR718="Stacked up")+(AND(ISNUMBER(BH718),BH718&gt;=-Settings!$B$17))+(AND(ISNUMBER(BK718),ISNUMBER(BM718),BK718&gt;0,BM718&gt;0))+(AND(ISNUMBER(AQ718),AQ718&gt;=Settings!$B$18))+(AND(ISNUMBER(BT718),BT718&gt;=Settings!$B$19,BT718&lt;=Settings!$B$20))+(AND(ISNUMBER(AS718),AS718&gt;0))+(AND(ISNUMBER(T718),ISNUMBER(M718),T718&gt;=Settings!$B$21,M718&gt;0))+(AND(ISNUMBER(AD718),ISNUMBER(M718),AD718&gt;=Settings!$B$22,M718&gt;0))+(AY718&gt;=1))</f>
        <v/>
      </c>
      <c r="BW718" s="91">
        <f>IF(OR(AY718=0,BF718&lt;&gt;"Y",BG718&lt;&gt;"Y"),"",1+SUMPRODUCT(($A$6:$A$2604=A718)*($AY$6:$AY$2604&gt;0)*($BF$6:$BF$2604="Y")*($BG$6:$BG$2604="Y")*(($AY$6:$AY$2604&gt;AY718)+($AY$6:$AY$2604=AY718)*($AD$6:$AD$2604&gt;AD718))))</f>
        <v/>
      </c>
    </row>
    <row r="719" ht="23.85" customHeight="1" s="55">
      <c r="A719" s="90" t="n">
        <v>46296</v>
      </c>
      <c r="B719" s="91" t="inlineStr">
        <is>
          <t>SUBROS</t>
        </is>
      </c>
      <c r="C719" s="91" t="inlineStr">
        <is>
          <t>INE287B01021</t>
        </is>
      </c>
      <c r="D719" s="91" t="inlineStr">
        <is>
          <t>Capital Goods</t>
        </is>
      </c>
      <c r="E719" s="91" t="inlineStr">
        <is>
          <t>Microcap 250</t>
        </is>
      </c>
      <c r="F719" s="93" t="n">
        <v>4468</v>
      </c>
      <c r="G719" s="92" t="inlineStr">
        <is>
          <t>N</t>
        </is>
      </c>
      <c r="H719" s="94" t="n"/>
      <c r="I719" s="91" t="inlineStr">
        <is>
          <t>N</t>
        </is>
      </c>
      <c r="J719" s="92">
        <f>IF(K719="","N","Y")</f>
        <v/>
      </c>
      <c r="K719" s="94">
        <f>_xlfn.TEXTJOIN("; ",TRUE,IF(P719="52-wk low","52-wk low",""),IF(AND(AD719&gt;=Settings!$B$12,M719&lt;0),"Distribution",""),IF(AND(AJ719="Y",M719&lt;0,AK719&lt;-Settings!$B$13),"Long unwinding",""),IF(AND(AJ719="Y",M719&lt;0,AK719&gt;Settings!$B$13),"Short buildup",""))</f>
        <v/>
      </c>
      <c r="L719" s="95" t="n">
        <v>684.9</v>
      </c>
      <c r="M719" s="96" t="n">
        <v>-2.07</v>
      </c>
      <c r="N719" s="93" t="n">
        <v>1685</v>
      </c>
      <c r="O719" s="91" t="inlineStr">
        <is>
          <t>None</t>
        </is>
      </c>
      <c r="P719" s="91" t="inlineStr">
        <is>
          <t>None</t>
        </is>
      </c>
      <c r="Q719" s="97" t="n">
        <v>0.34</v>
      </c>
      <c r="R719" s="96" t="n">
        <v>0.37</v>
      </c>
      <c r="S719" s="96" t="n">
        <v>0.92</v>
      </c>
      <c r="T719" s="96" t="n">
        <v>0.74</v>
      </c>
      <c r="U719" s="96" t="n">
        <v>0.19</v>
      </c>
      <c r="V719" s="103" t="n">
        <v>0.21</v>
      </c>
      <c r="W719" s="102" t="n">
        <v>0</v>
      </c>
      <c r="X719" s="93" t="n"/>
      <c r="Y719" s="91" t="inlineStr">
        <is>
          <t>None</t>
        </is>
      </c>
      <c r="Z719" s="99" t="n">
        <v>52.48</v>
      </c>
      <c r="AA719" s="96" t="n">
        <v>1.06</v>
      </c>
      <c r="AB719" s="96" t="n">
        <v>1.05</v>
      </c>
      <c r="AC719" s="96" t="n">
        <v>1.02</v>
      </c>
      <c r="AD719" s="96" t="n">
        <v>0.87</v>
      </c>
      <c r="AE719" s="96" t="n">
        <v>0.58</v>
      </c>
      <c r="AF719" s="103" t="n">
        <v>2.67</v>
      </c>
      <c r="AG719" s="91" t="inlineStr">
        <is>
          <t>Quiet accumulation</t>
        </is>
      </c>
      <c r="AH719" s="100" t="n">
        <v>0</v>
      </c>
      <c r="AI719" s="101" t="n">
        <v>0</v>
      </c>
      <c r="AJ719" s="92" t="inlineStr">
        <is>
          <t>N</t>
        </is>
      </c>
      <c r="AK719" s="96" t="n"/>
      <c r="AL719" s="91" t="inlineStr">
        <is>
          <t>n/a</t>
        </is>
      </c>
      <c r="AM719" s="93" t="n"/>
      <c r="AN719" s="92" t="inlineStr">
        <is>
          <t>None</t>
        </is>
      </c>
      <c r="AO719" s="102" t="n">
        <v>0</v>
      </c>
      <c r="AP719" s="103" t="n">
        <v>0.61</v>
      </c>
      <c r="AQ719" s="102" t="n">
        <v>22</v>
      </c>
      <c r="AR719" s="91" t="inlineStr">
        <is>
          <t>N</t>
        </is>
      </c>
      <c r="AS719" s="104" t="n">
        <v>5.9</v>
      </c>
      <c r="AT719" s="92">
        <f>IF(AND(P719="52-wk high",T719&gt;=Settings!$B$7),"Y","N")</f>
        <v/>
      </c>
      <c r="AU719" s="91">
        <f>IF(AND(AD719&gt;=Settings!$B$8,M719&gt;0),"Y","N")</f>
        <v/>
      </c>
      <c r="AV719" s="91">
        <f>IF(OR(AH719&gt;Settings!$B$9,AI719&gt;Settings!$B$9),"Y","N")</f>
        <v/>
      </c>
      <c r="AW719" s="91">
        <f>IF(AJ719&lt;&gt;"Y","n/a",IF(AND(M719&gt;0,AK719&gt;Settings!$B$10),"Y","N"))</f>
        <v/>
      </c>
      <c r="AX719" s="91">
        <f>IF(AO719&gt;=Settings!$B$11,"Y","N")</f>
        <v/>
      </c>
      <c r="AY719" s="99">
        <f>(AT719="Y")+(AU719="Y")+(AV719="Y")+(AW719="Y")+(AX719="Y")</f>
        <v/>
      </c>
      <c r="AZ719" s="94">
        <f>IF(AY719=0,"None",_xlfn.TEXTJOIN(", ",TRUE(),IF(AT719="Y","Breakout",""),IF(AU719="Y","Accumulation",""),IF(AV719="Y","Institutional buying",""),IF(AW719="Y","Long buildup",""),IF(AX719="Y","Momentum leader","")))</f>
        <v/>
      </c>
      <c r="BA719" s="94">
        <f>IF(BW719="","","Passes "&amp;AY719&amp;" of 5 buy-side scans"&amp;IF(G719="Y","; RED FLAG: filter out using Red flag column",""))</f>
        <v/>
      </c>
      <c r="BB719" s="91" t="inlineStr">
        <is>
          <t>None</t>
        </is>
      </c>
      <c r="BC719" s="92" t="inlineStr">
        <is>
          <t>N</t>
        </is>
      </c>
      <c r="BD719" s="94" t="n"/>
      <c r="BE719" s="94" t="n"/>
      <c r="BF719" s="92">
        <f>IF(R719*100000&gt;=Settings!$B$5,"Y","N")</f>
        <v/>
      </c>
      <c r="BG719" s="91">
        <f>IF(F719&gt;Settings!$B$6,"Y","N")</f>
        <v/>
      </c>
      <c r="BH719" s="97" t="n">
        <v>-42.45</v>
      </c>
      <c r="BI719" s="96" t="n">
        <v>-4.89</v>
      </c>
      <c r="BJ719" s="96" t="n">
        <v>-4.42</v>
      </c>
      <c r="BK719" s="96" t="n">
        <v>-18.22</v>
      </c>
      <c r="BL719" s="96" t="n">
        <v>0.38</v>
      </c>
      <c r="BM719" s="96" t="n">
        <v>-37.21</v>
      </c>
      <c r="BN719" s="97" t="n">
        <v>-3.66</v>
      </c>
      <c r="BO719" s="96" t="n">
        <v>-6.49</v>
      </c>
      <c r="BP719" s="96" t="n">
        <v>-9</v>
      </c>
      <c r="BQ719" s="96" t="n">
        <v>-14.36</v>
      </c>
      <c r="BR719" s="91" t="inlineStr">
        <is>
          <t>Stacked down</t>
        </is>
      </c>
      <c r="BS719" s="91" t="inlineStr">
        <is>
          <t>None</t>
        </is>
      </c>
      <c r="BT719" s="96" t="n">
        <v>34.8</v>
      </c>
      <c r="BU719" s="91" t="inlineStr">
        <is>
          <t>N</t>
        </is>
      </c>
      <c r="BV719" s="99">
        <f>IF(OR(BF719&lt;&gt;"Y",BG719&lt;&gt;"Y"),"",(AND(ISNUMBER(BQ719),BQ719&gt;0))+(BR719="Stacked up")+(AND(ISNUMBER(BH719),BH719&gt;=-Settings!$B$17))+(AND(ISNUMBER(BK719),ISNUMBER(BM719),BK719&gt;0,BM719&gt;0))+(AND(ISNUMBER(AQ719),AQ719&gt;=Settings!$B$18))+(AND(ISNUMBER(BT719),BT719&gt;=Settings!$B$19,BT719&lt;=Settings!$B$20))+(AND(ISNUMBER(AS719),AS719&gt;0))+(AND(ISNUMBER(T719),ISNUMBER(M719),T719&gt;=Settings!$B$21,M719&gt;0))+(AND(ISNUMBER(AD719),ISNUMBER(M719),AD719&gt;=Settings!$B$22,M719&gt;0))+(AY719&gt;=1))</f>
        <v/>
      </c>
      <c r="BW719" s="91">
        <f>IF(OR(AY719=0,BF719&lt;&gt;"Y",BG719&lt;&gt;"Y"),"",1+SUMPRODUCT(($A$6:$A$2604=A719)*($AY$6:$AY$2604&gt;0)*($BF$6:$BF$2604="Y")*($BG$6:$BG$2604="Y")*(($AY$6:$AY$2604&gt;AY719)+($AY$6:$AY$2604=AY719)*($AD$6:$AD$2604&gt;AD719))))</f>
        <v/>
      </c>
    </row>
    <row r="720" ht="23.85" customHeight="1" s="55">
      <c r="A720" s="90" t="n">
        <v>46296</v>
      </c>
      <c r="B720" s="91" t="inlineStr">
        <is>
          <t>SHAREINDIA</t>
        </is>
      </c>
      <c r="C720" s="91" t="inlineStr">
        <is>
          <t>INE932X01026</t>
        </is>
      </c>
      <c r="D720" s="91" t="inlineStr">
        <is>
          <t>Financial Services</t>
        </is>
      </c>
      <c r="E720" s="91" t="inlineStr">
        <is>
          <t>Microcap 250</t>
        </is>
      </c>
      <c r="F720" s="93" t="n">
        <v>4461</v>
      </c>
      <c r="G720" s="92" t="inlineStr">
        <is>
          <t>N</t>
        </is>
      </c>
      <c r="H720" s="94" t="n"/>
      <c r="I720" s="91" t="inlineStr">
        <is>
          <t>N</t>
        </is>
      </c>
      <c r="J720" s="92">
        <f>IF(K720="","N","Y")</f>
        <v/>
      </c>
      <c r="K720" s="94">
        <f>_xlfn.TEXTJOIN("; ",TRUE,IF(P720="52-wk low","52-wk low",""),IF(AND(AD720&gt;=Settings!$B$12,M720&lt;0),"Distribution",""),IF(AND(AJ720="Y",M720&lt;0,AK720&lt;-Settings!$B$13),"Long unwinding",""),IF(AND(AJ720="Y",M720&lt;0,AK720&gt;Settings!$B$13),"Short buildup",""))</f>
        <v/>
      </c>
      <c r="L720" s="95" t="n">
        <v>205.09</v>
      </c>
      <c r="M720" s="96" t="n">
        <v>0.04</v>
      </c>
      <c r="N720" s="93" t="n">
        <v>566</v>
      </c>
      <c r="O720" s="91" t="inlineStr">
        <is>
          <t>None</t>
        </is>
      </c>
      <c r="P720" s="91" t="inlineStr">
        <is>
          <t>None</t>
        </is>
      </c>
      <c r="Q720" s="97" t="n">
        <v>11.39</v>
      </c>
      <c r="R720" s="96" t="n">
        <v>88.68000000000001</v>
      </c>
      <c r="S720" s="96" t="n">
        <v>0.13</v>
      </c>
      <c r="T720" s="96" t="n">
        <v>0.29</v>
      </c>
      <c r="U720" s="96" t="n">
        <v>0.3</v>
      </c>
      <c r="V720" s="103" t="n">
        <v>2.31</v>
      </c>
      <c r="W720" s="102" t="n">
        <v>5</v>
      </c>
      <c r="X720" s="93" t="n"/>
      <c r="Y720" s="91" t="inlineStr">
        <is>
          <t>None</t>
        </is>
      </c>
      <c r="Z720" s="99" t="n">
        <v>26.27</v>
      </c>
      <c r="AA720" s="96" t="n">
        <v>0.86</v>
      </c>
      <c r="AB720" s="96" t="n">
        <v>0.64</v>
      </c>
      <c r="AC720" s="96" t="n">
        <v>0.36</v>
      </c>
      <c r="AD720" s="96" t="n">
        <v>0.61</v>
      </c>
      <c r="AE720" s="96" t="n">
        <v>0.64</v>
      </c>
      <c r="AF720" s="103" t="n">
        <v>0.77</v>
      </c>
      <c r="AG720" s="91" t="inlineStr">
        <is>
          <t>Drying up</t>
        </is>
      </c>
      <c r="AH720" s="100" t="n">
        <v>0</v>
      </c>
      <c r="AI720" s="101" t="n">
        <v>0</v>
      </c>
      <c r="AJ720" s="92" t="inlineStr">
        <is>
          <t>N</t>
        </is>
      </c>
      <c r="AK720" s="96" t="n"/>
      <c r="AL720" s="91" t="inlineStr">
        <is>
          <t>n/a</t>
        </is>
      </c>
      <c r="AM720" s="93" t="n"/>
      <c r="AN720" s="92" t="inlineStr">
        <is>
          <t>None</t>
        </is>
      </c>
      <c r="AO720" s="102" t="n">
        <v>0</v>
      </c>
      <c r="AP720" s="103" t="n">
        <v>1.85</v>
      </c>
      <c r="AQ720" s="102" t="n">
        <v>87</v>
      </c>
      <c r="AR720" s="91" t="inlineStr">
        <is>
          <t>N</t>
        </is>
      </c>
      <c r="AS720" s="104" t="n">
        <v>0.6</v>
      </c>
      <c r="AT720" s="92">
        <f>IF(AND(P720="52-wk high",T720&gt;=Settings!$B$7),"Y","N")</f>
        <v/>
      </c>
      <c r="AU720" s="91">
        <f>IF(AND(AD720&gt;=Settings!$B$8,M720&gt;0),"Y","N")</f>
        <v/>
      </c>
      <c r="AV720" s="91">
        <f>IF(OR(AH720&gt;Settings!$B$9,AI720&gt;Settings!$B$9),"Y","N")</f>
        <v/>
      </c>
      <c r="AW720" s="91">
        <f>IF(AJ720&lt;&gt;"Y","n/a",IF(AND(M720&gt;0,AK720&gt;Settings!$B$10),"Y","N"))</f>
        <v/>
      </c>
      <c r="AX720" s="91">
        <f>IF(AO720&gt;=Settings!$B$11,"Y","N")</f>
        <v/>
      </c>
      <c r="AY720" s="99">
        <f>(AT720="Y")+(AU720="Y")+(AV720="Y")+(AW720="Y")+(AX720="Y")</f>
        <v/>
      </c>
      <c r="AZ720" s="94">
        <f>IF(AY720=0,"None",_xlfn.TEXTJOIN(", ",TRUE(),IF(AT720="Y","Breakout",""),IF(AU720="Y","Accumulation",""),IF(AV720="Y","Institutional buying",""),IF(AW720="Y","Long buildup",""),IF(AX720="Y","Momentum leader","")))</f>
        <v/>
      </c>
      <c r="BA720" s="94">
        <f>IF(BW720="","","Passes "&amp;AY720&amp;" of 5 buy-side scans"&amp;IF(G720="Y","; RED FLAG: filter out using Red flag column",""))</f>
        <v/>
      </c>
      <c r="BB720" s="91" t="inlineStr">
        <is>
          <t>None</t>
        </is>
      </c>
      <c r="BC720" s="92" t="inlineStr">
        <is>
          <t>N</t>
        </is>
      </c>
      <c r="BD720" s="94" t="n"/>
      <c r="BE720" s="94" t="n"/>
      <c r="BF720" s="92">
        <f>IF(R720*100000&gt;=Settings!$B$5,"Y","N")</f>
        <v/>
      </c>
      <c r="BG720" s="91">
        <f>IF(F720&gt;Settings!$B$6,"Y","N")</f>
        <v/>
      </c>
      <c r="BH720" s="97" t="n">
        <v>-12.11</v>
      </c>
      <c r="BI720" s="96" t="n">
        <v>-3.19</v>
      </c>
      <c r="BJ720" s="96" t="n">
        <v>20.08</v>
      </c>
      <c r="BK720" s="96" t="n">
        <v>48.22</v>
      </c>
      <c r="BL720" s="96" t="n">
        <v>59.67</v>
      </c>
      <c r="BM720" s="96" t="n">
        <v>52.2</v>
      </c>
      <c r="BN720" s="97" t="n">
        <v>1.6</v>
      </c>
      <c r="BO720" s="96" t="n">
        <v>9.390000000000001</v>
      </c>
      <c r="BP720" s="96" t="n">
        <v>17.83</v>
      </c>
      <c r="BQ720" s="96" t="n">
        <v>26.01</v>
      </c>
      <c r="BR720" s="91" t="inlineStr">
        <is>
          <t>Stacked up</t>
        </is>
      </c>
      <c r="BS720" s="91" t="inlineStr">
        <is>
          <t>None</t>
        </is>
      </c>
      <c r="BT720" s="96" t="n">
        <v>52.4</v>
      </c>
      <c r="BU720" s="91" t="inlineStr">
        <is>
          <t>N</t>
        </is>
      </c>
      <c r="BV720" s="99">
        <f>IF(OR(BF720&lt;&gt;"Y",BG720&lt;&gt;"Y"),"",(AND(ISNUMBER(BQ720),BQ720&gt;0))+(BR720="Stacked up")+(AND(ISNUMBER(BH720),BH720&gt;=-Settings!$B$17))+(AND(ISNUMBER(BK720),ISNUMBER(BM720),BK720&gt;0,BM720&gt;0))+(AND(ISNUMBER(AQ720),AQ720&gt;=Settings!$B$18))+(AND(ISNUMBER(BT720),BT720&gt;=Settings!$B$19,BT720&lt;=Settings!$B$20))+(AND(ISNUMBER(AS720),AS720&gt;0))+(AND(ISNUMBER(T720),ISNUMBER(M720),T720&gt;=Settings!$B$21,M720&gt;0))+(AND(ISNUMBER(AD720),ISNUMBER(M720),AD720&gt;=Settings!$B$22,M720&gt;0))+(AY720&gt;=1))</f>
        <v/>
      </c>
      <c r="BW720" s="91">
        <f>IF(OR(AY720=0,BF720&lt;&gt;"Y",BG720&lt;&gt;"Y"),"",1+SUMPRODUCT(($A$6:$A$2604=A720)*($AY$6:$AY$2604&gt;0)*($BF$6:$BF$2604="Y")*($BG$6:$BG$2604="Y")*(($AY$6:$AY$2604&gt;AY720)+($AY$6:$AY$2604=AY720)*($AD$6:$AD$2604&gt;AD720))))</f>
        <v/>
      </c>
    </row>
    <row r="721" ht="23.85" customHeight="1" s="55">
      <c r="A721" s="90" t="n">
        <v>46296</v>
      </c>
      <c r="B721" s="91" t="inlineStr">
        <is>
          <t>GUJALKALI</t>
        </is>
      </c>
      <c r="C721" s="91" t="inlineStr">
        <is>
          <t>INE186A01019</t>
        </is>
      </c>
      <c r="D721" s="91" t="inlineStr">
        <is>
          <t>Chemicals</t>
        </is>
      </c>
      <c r="E721" s="91" t="inlineStr">
        <is>
          <t>Microcap 250</t>
        </is>
      </c>
      <c r="F721" s="93" t="n">
        <v>4433</v>
      </c>
      <c r="G721" s="92" t="inlineStr">
        <is>
          <t>N</t>
        </is>
      </c>
      <c r="H721" s="94" t="n"/>
      <c r="I721" s="91" t="inlineStr">
        <is>
          <t>N</t>
        </is>
      </c>
      <c r="J721" s="92">
        <f>IF(K721="","N","Y")</f>
        <v/>
      </c>
      <c r="K721" s="94">
        <f>_xlfn.TEXTJOIN("; ",TRUE,IF(P721="52-wk low","52-wk low",""),IF(AND(AD721&gt;=Settings!$B$12,M721&lt;0),"Distribution",""),IF(AND(AJ721="Y",M721&lt;0,AK721&lt;-Settings!$B$13),"Long unwinding",""),IF(AND(AJ721="Y",M721&lt;0,AK721&gt;Settings!$B$13),"Short buildup",""))</f>
        <v/>
      </c>
      <c r="L721" s="95" t="n">
        <v>603.6</v>
      </c>
      <c r="M721" s="96" t="n">
        <v>-2.46</v>
      </c>
      <c r="N721" s="93" t="n">
        <v>1872</v>
      </c>
      <c r="O721" s="91" t="inlineStr">
        <is>
          <t>None</t>
        </is>
      </c>
      <c r="P721" s="91" t="inlineStr">
        <is>
          <t>None</t>
        </is>
      </c>
      <c r="Q721" s="97" t="n">
        <v>0.66</v>
      </c>
      <c r="R721" s="96" t="n">
        <v>1.16</v>
      </c>
      <c r="S721" s="96" t="n">
        <v>0.5600000000000001</v>
      </c>
      <c r="T721" s="96" t="n">
        <v>0.46</v>
      </c>
      <c r="U721" s="96" t="n">
        <v>0.57</v>
      </c>
      <c r="V721" s="103" t="n">
        <v>1.02</v>
      </c>
      <c r="W721" s="102" t="n">
        <v>4</v>
      </c>
      <c r="X721" s="93" t="n"/>
      <c r="Y721" s="91" t="inlineStr">
        <is>
          <t>None</t>
        </is>
      </c>
      <c r="Z721" s="99" t="n">
        <v>42.56</v>
      </c>
      <c r="AA721" s="96" t="n">
        <v>1.02</v>
      </c>
      <c r="AB721" s="96" t="n">
        <v>1.04</v>
      </c>
      <c r="AC721" s="96" t="n">
        <v>0.64</v>
      </c>
      <c r="AD721" s="96" t="n">
        <v>0.5600000000000001</v>
      </c>
      <c r="AE721" s="96" t="n">
        <v>0.79</v>
      </c>
      <c r="AF721" s="103" t="n">
        <v>1.19</v>
      </c>
      <c r="AG721" s="91" t="inlineStr">
        <is>
          <t>Normal</t>
        </is>
      </c>
      <c r="AH721" s="100" t="n">
        <v>0</v>
      </c>
      <c r="AI721" s="101" t="n">
        <v>0</v>
      </c>
      <c r="AJ721" s="92" t="inlineStr">
        <is>
          <t>N</t>
        </is>
      </c>
      <c r="AK721" s="96" t="n"/>
      <c r="AL721" s="91" t="inlineStr">
        <is>
          <t>n/a</t>
        </is>
      </c>
      <c r="AM721" s="93" t="n"/>
      <c r="AN721" s="92" t="inlineStr">
        <is>
          <t>None</t>
        </is>
      </c>
      <c r="AO721" s="102" t="n">
        <v>0</v>
      </c>
      <c r="AP721" s="103" t="n">
        <v>0.92</v>
      </c>
      <c r="AQ721" s="102" t="n">
        <v>58</v>
      </c>
      <c r="AR721" s="91" t="inlineStr">
        <is>
          <t>N</t>
        </is>
      </c>
      <c r="AS721" s="104" t="n">
        <v>1.93</v>
      </c>
      <c r="AT721" s="92">
        <f>IF(AND(P721="52-wk high",T721&gt;=Settings!$B$7),"Y","N")</f>
        <v/>
      </c>
      <c r="AU721" s="91">
        <f>IF(AND(AD721&gt;=Settings!$B$8,M721&gt;0),"Y","N")</f>
        <v/>
      </c>
      <c r="AV721" s="91">
        <f>IF(OR(AH721&gt;Settings!$B$9,AI721&gt;Settings!$B$9),"Y","N")</f>
        <v/>
      </c>
      <c r="AW721" s="91">
        <f>IF(AJ721&lt;&gt;"Y","n/a",IF(AND(M721&gt;0,AK721&gt;Settings!$B$10),"Y","N"))</f>
        <v/>
      </c>
      <c r="AX721" s="91">
        <f>IF(AO721&gt;=Settings!$B$11,"Y","N")</f>
        <v/>
      </c>
      <c r="AY721" s="99">
        <f>(AT721="Y")+(AU721="Y")+(AV721="Y")+(AW721="Y")+(AX721="Y")</f>
        <v/>
      </c>
      <c r="AZ721" s="94">
        <f>IF(AY721=0,"None",_xlfn.TEXTJOIN(", ",TRUE(),IF(AT721="Y","Breakout",""),IF(AU721="Y","Accumulation",""),IF(AV721="Y","Institutional buying",""),IF(AW721="Y","Long buildup",""),IF(AX721="Y","Momentum leader","")))</f>
        <v/>
      </c>
      <c r="BA721" s="94">
        <f>IF(BW721="","","Passes "&amp;AY721&amp;" of 5 buy-side scans"&amp;IF(G721="Y","; RED FLAG: filter out using Red flag column",""))</f>
        <v/>
      </c>
      <c r="BB721" s="91" t="inlineStr">
        <is>
          <t>None</t>
        </is>
      </c>
      <c r="BC721" s="92" t="inlineStr">
        <is>
          <t>Y</t>
        </is>
      </c>
      <c r="BD721" s="94" t="inlineStr">
        <is>
          <t>PE &gt; 50</t>
        </is>
      </c>
      <c r="BE721" s="94" t="n"/>
      <c r="BF721" s="92">
        <f>IF(R721*100000&gt;=Settings!$B$5,"Y","N")</f>
        <v/>
      </c>
      <c r="BG721" s="91">
        <f>IF(F721&gt;Settings!$B$6,"Y","N")</f>
        <v/>
      </c>
      <c r="BH721" s="97" t="n">
        <v>-25.94</v>
      </c>
      <c r="BI721" s="96" t="n">
        <v>-2.77</v>
      </c>
      <c r="BJ721" s="96" t="n">
        <v>-15.38</v>
      </c>
      <c r="BK721" s="96" t="n">
        <v>-0.98</v>
      </c>
      <c r="BL721" s="96" t="n">
        <v>2.08</v>
      </c>
      <c r="BM721" s="96" t="n">
        <v>9.210000000000001</v>
      </c>
      <c r="BN721" s="97" t="n">
        <v>-7.18</v>
      </c>
      <c r="BO721" s="96" t="n">
        <v>-9.050000000000001</v>
      </c>
      <c r="BP721" s="96" t="n">
        <v>-7.6</v>
      </c>
      <c r="BQ721" s="96" t="n">
        <v>-3.69</v>
      </c>
      <c r="BR721" s="91" t="inlineStr">
        <is>
          <t>Mixed</t>
        </is>
      </c>
      <c r="BS721" s="91" t="inlineStr">
        <is>
          <t>None</t>
        </is>
      </c>
      <c r="BT721" s="96" t="n">
        <v>30.1</v>
      </c>
      <c r="BU721" s="91" t="inlineStr">
        <is>
          <t>N</t>
        </is>
      </c>
      <c r="BV721" s="99">
        <f>IF(OR(BF721&lt;&gt;"Y",BG721&lt;&gt;"Y"),"",(AND(ISNUMBER(BQ721),BQ721&gt;0))+(BR721="Stacked up")+(AND(ISNUMBER(BH721),BH721&gt;=-Settings!$B$17))+(AND(ISNUMBER(BK721),ISNUMBER(BM721),BK721&gt;0,BM721&gt;0))+(AND(ISNUMBER(AQ721),AQ721&gt;=Settings!$B$18))+(AND(ISNUMBER(BT721),BT721&gt;=Settings!$B$19,BT721&lt;=Settings!$B$20))+(AND(ISNUMBER(AS721),AS721&gt;0))+(AND(ISNUMBER(T721),ISNUMBER(M721),T721&gt;=Settings!$B$21,M721&gt;0))+(AND(ISNUMBER(AD721),ISNUMBER(M721),AD721&gt;=Settings!$B$22,M721&gt;0))+(AY721&gt;=1))</f>
        <v/>
      </c>
      <c r="BW721" s="91">
        <f>IF(OR(AY721=0,BF721&lt;&gt;"Y",BG721&lt;&gt;"Y"),"",1+SUMPRODUCT(($A$6:$A$2604=A721)*($AY$6:$AY$2604&gt;0)*($BF$6:$BF$2604="Y")*($BG$6:$BG$2604="Y")*(($AY$6:$AY$2604&gt;AY721)+($AY$6:$AY$2604=AY721)*($AD$6:$AD$2604&gt;AD721))))</f>
        <v/>
      </c>
    </row>
    <row r="722" ht="23.85" customHeight="1" s="55">
      <c r="A722" s="90" t="n">
        <v>46296</v>
      </c>
      <c r="B722" s="91" t="inlineStr">
        <is>
          <t>CAPILLARY</t>
        </is>
      </c>
      <c r="C722" s="91" t="inlineStr">
        <is>
          <t>INE0ILV01024</t>
        </is>
      </c>
      <c r="D722" s="91" t="inlineStr">
        <is>
          <t>Information Technology</t>
        </is>
      </c>
      <c r="E722" s="91" t="inlineStr">
        <is>
          <t>Microcap 250</t>
        </is>
      </c>
      <c r="F722" s="93" t="n">
        <v>4415</v>
      </c>
      <c r="G722" s="92" t="inlineStr">
        <is>
          <t>Y</t>
        </is>
      </c>
      <c r="H722" s="94" t="inlineStr">
        <is>
          <t>Short-term ASM Stage 1</t>
        </is>
      </c>
      <c r="I722" s="91" t="inlineStr">
        <is>
          <t>N</t>
        </is>
      </c>
      <c r="J722" s="92">
        <f>IF(K722="","N","Y")</f>
        <v/>
      </c>
      <c r="K722" s="94">
        <f>_xlfn.TEXTJOIN("; ",TRUE,IF(P722="52-wk low","52-wk low",""),IF(AND(AD722&gt;=Settings!$B$12,M722&lt;0),"Distribution",""),IF(AND(AJ722="Y",M722&lt;0,AK722&lt;-Settings!$B$13),"Long unwinding",""),IF(AND(AJ722="Y",M722&lt;0,AK722&gt;Settings!$B$13),"Short buildup",""))</f>
        <v/>
      </c>
      <c r="L722" s="95" t="n">
        <v>554.7</v>
      </c>
      <c r="M722" s="96" t="n">
        <v>-1.03</v>
      </c>
      <c r="N722" s="93" t="n">
        <v>1060</v>
      </c>
      <c r="O722" s="91" t="inlineStr">
        <is>
          <t>None</t>
        </is>
      </c>
      <c r="P722" s="91" t="inlineStr">
        <is>
          <t>None</t>
        </is>
      </c>
      <c r="Q722" s="97" t="n">
        <v>3.52</v>
      </c>
      <c r="R722" s="96" t="n">
        <v>4.45</v>
      </c>
      <c r="S722" s="96" t="n">
        <v>0.82</v>
      </c>
      <c r="T722" s="96" t="n">
        <v>0.41</v>
      </c>
      <c r="U722" s="96" t="n">
        <v>0.66</v>
      </c>
      <c r="V722" s="103" t="n">
        <v>0.83</v>
      </c>
      <c r="W722" s="102" t="n">
        <v>3</v>
      </c>
      <c r="X722" s="93" t="n"/>
      <c r="Y722" s="91" t="inlineStr">
        <is>
          <t>None</t>
        </is>
      </c>
      <c r="Z722" s="99" t="n">
        <v>48.23</v>
      </c>
      <c r="AA722" s="96" t="n">
        <v>0.96</v>
      </c>
      <c r="AB722" s="96" t="n">
        <v>1.07</v>
      </c>
      <c r="AC722" s="96" t="n">
        <v>0.92</v>
      </c>
      <c r="AD722" s="96" t="n">
        <v>0.75</v>
      </c>
      <c r="AE722" s="96" t="n">
        <v>1.11</v>
      </c>
      <c r="AF722" s="103" t="n">
        <v>1.48</v>
      </c>
      <c r="AG722" s="91" t="inlineStr">
        <is>
          <t>Normal</t>
        </is>
      </c>
      <c r="AH722" s="100" t="n">
        <v>0</v>
      </c>
      <c r="AI722" s="101" t="n">
        <v>0</v>
      </c>
      <c r="AJ722" s="92" t="inlineStr">
        <is>
          <t>N</t>
        </is>
      </c>
      <c r="AK722" s="96" t="n"/>
      <c r="AL722" s="91" t="inlineStr">
        <is>
          <t>n/a</t>
        </is>
      </c>
      <c r="AM722" s="93" t="n"/>
      <c r="AN722" s="92" t="inlineStr">
        <is>
          <t>None</t>
        </is>
      </c>
      <c r="AO722" s="102" t="n">
        <v>0</v>
      </c>
      <c r="AP722" s="103" t="n"/>
      <c r="AQ722" s="102" t="n"/>
      <c r="AR722" s="91" t="inlineStr">
        <is>
          <t>N</t>
        </is>
      </c>
      <c r="AS722" s="104" t="n">
        <v>-0.75</v>
      </c>
      <c r="AT722" s="92">
        <f>IF(AND(P722="52-wk high",T722&gt;=Settings!$B$7),"Y","N")</f>
        <v/>
      </c>
      <c r="AU722" s="91">
        <f>IF(AND(AD722&gt;=Settings!$B$8,M722&gt;0),"Y","N")</f>
        <v/>
      </c>
      <c r="AV722" s="91">
        <f>IF(OR(AH722&gt;Settings!$B$9,AI722&gt;Settings!$B$9),"Y","N")</f>
        <v/>
      </c>
      <c r="AW722" s="91">
        <f>IF(AJ722&lt;&gt;"Y","n/a",IF(AND(M722&gt;0,AK722&gt;Settings!$B$10),"Y","N"))</f>
        <v/>
      </c>
      <c r="AX722" s="91">
        <f>IF(AO722&gt;=Settings!$B$11,"Y","N")</f>
        <v/>
      </c>
      <c r="AY722" s="99">
        <f>(AT722="Y")+(AU722="Y")+(AV722="Y")+(AW722="Y")+(AX722="Y")</f>
        <v/>
      </c>
      <c r="AZ722" s="94">
        <f>IF(AY722=0,"None",_xlfn.TEXTJOIN(", ",TRUE(),IF(AT722="Y","Breakout",""),IF(AU722="Y","Accumulation",""),IF(AV722="Y","Institutional buying",""),IF(AW722="Y","Long buildup",""),IF(AX722="Y","Momentum leader","")))</f>
        <v/>
      </c>
      <c r="BA722" s="94">
        <f>IF(BW722="","","Passes "&amp;AY722&amp;" of 5 buy-side scans"&amp;IF(G722="Y","; RED FLAG: filter out using Red flag column",""))</f>
        <v/>
      </c>
      <c r="BB722" s="91" t="inlineStr">
        <is>
          <t>None</t>
        </is>
      </c>
      <c r="BC722" s="92" t="inlineStr">
        <is>
          <t>Y</t>
        </is>
      </c>
      <c r="BD722" s="94" t="inlineStr">
        <is>
          <t>PE &gt; 50</t>
        </is>
      </c>
      <c r="BE722" s="94" t="n"/>
      <c r="BF722" s="92">
        <f>IF(R722*100000&gt;=Settings!$B$5,"Y","N")</f>
        <v/>
      </c>
      <c r="BG722" s="91">
        <f>IF(F722&gt;Settings!$B$6,"Y","N")</f>
        <v/>
      </c>
      <c r="BH722" s="97" t="n">
        <v>-30.57</v>
      </c>
      <c r="BI722" s="96" t="n">
        <v>-2.26</v>
      </c>
      <c r="BJ722" s="96" t="n">
        <v>12.79</v>
      </c>
      <c r="BK722" s="96" t="n">
        <v>9.550000000000001</v>
      </c>
      <c r="BL722" s="96" t="n">
        <v>14.22</v>
      </c>
      <c r="BM722" s="96" t="n"/>
      <c r="BN722" s="97" t="n">
        <v>5</v>
      </c>
      <c r="BO722" s="96" t="n">
        <v>7.63</v>
      </c>
      <c r="BP722" s="96" t="n">
        <v>6.92</v>
      </c>
      <c r="BQ722" s="96" t="n">
        <v>3.2</v>
      </c>
      <c r="BR722" s="91" t="inlineStr">
        <is>
          <t>Mixed</t>
        </is>
      </c>
      <c r="BS722" s="91" t="inlineStr">
        <is>
          <t>None</t>
        </is>
      </c>
      <c r="BT722" s="96" t="n">
        <v>59.8</v>
      </c>
      <c r="BU722" s="91" t="inlineStr">
        <is>
          <t>N</t>
        </is>
      </c>
      <c r="BV722" s="99">
        <f>IF(OR(BF722&lt;&gt;"Y",BG722&lt;&gt;"Y"),"",(AND(ISNUMBER(BQ722),BQ722&gt;0))+(BR722="Stacked up")+(AND(ISNUMBER(BH722),BH722&gt;=-Settings!$B$17))+(AND(ISNUMBER(BK722),ISNUMBER(BM722),BK722&gt;0,BM722&gt;0))+(AND(ISNUMBER(AQ722),AQ722&gt;=Settings!$B$18))+(AND(ISNUMBER(BT722),BT722&gt;=Settings!$B$19,BT722&lt;=Settings!$B$20))+(AND(ISNUMBER(AS722),AS722&gt;0))+(AND(ISNUMBER(T722),ISNUMBER(M722),T722&gt;=Settings!$B$21,M722&gt;0))+(AND(ISNUMBER(AD722),ISNUMBER(M722),AD722&gt;=Settings!$B$22,M722&gt;0))+(AY722&gt;=1))</f>
        <v/>
      </c>
      <c r="BW722" s="91">
        <f>IF(OR(AY722=0,BF722&lt;&gt;"Y",BG722&lt;&gt;"Y"),"",1+SUMPRODUCT(($A$6:$A$2604=A722)*($AY$6:$AY$2604&gt;0)*($BF$6:$BF$2604="Y")*($BG$6:$BG$2604="Y")*(($AY$6:$AY$2604&gt;AY722)+($AY$6:$AY$2604=AY722)*($AD$6:$AD$2604&gt;AD722))))</f>
        <v/>
      </c>
    </row>
    <row r="723" ht="23.85" customHeight="1" s="55">
      <c r="A723" s="90" t="n">
        <v>46296</v>
      </c>
      <c r="B723" s="91" t="inlineStr">
        <is>
          <t>RESPONIND</t>
        </is>
      </c>
      <c r="C723" s="91" t="inlineStr">
        <is>
          <t>INE688D01026</t>
        </is>
      </c>
      <c r="D723" s="91" t="inlineStr">
        <is>
          <t>Consumer Durables</t>
        </is>
      </c>
      <c r="E723" s="91" t="inlineStr">
        <is>
          <t>Microcap 250</t>
        </is>
      </c>
      <c r="F723" s="93" t="n">
        <v>4335</v>
      </c>
      <c r="G723" s="92" t="inlineStr">
        <is>
          <t>N</t>
        </is>
      </c>
      <c r="H723" s="94" t="n"/>
      <c r="I723" s="91" t="inlineStr">
        <is>
          <t>N</t>
        </is>
      </c>
      <c r="J723" s="92">
        <f>IF(K723="","N","Y")</f>
        <v/>
      </c>
      <c r="K723" s="94">
        <f>_xlfn.TEXTJOIN("; ",TRUE,IF(P723="52-wk low","52-wk low",""),IF(AND(AD723&gt;=Settings!$B$12,M723&lt;0),"Distribution",""),IF(AND(AJ723="Y",M723&lt;0,AK723&lt;-Settings!$B$13),"Long unwinding",""),IF(AND(AJ723="Y",M723&lt;0,AK723&gt;Settings!$B$13),"Short buildup",""))</f>
        <v/>
      </c>
      <c r="L723" s="95" t="n">
        <v>162.59</v>
      </c>
      <c r="M723" s="96" t="n">
        <v>-1.69</v>
      </c>
      <c r="N723" s="93" t="n">
        <v>1453</v>
      </c>
      <c r="O723" s="91" t="inlineStr">
        <is>
          <t>None</t>
        </is>
      </c>
      <c r="P723" s="91" t="inlineStr">
        <is>
          <t>None</t>
        </is>
      </c>
      <c r="Q723" s="97" t="n">
        <v>2.72</v>
      </c>
      <c r="R723" s="96" t="n">
        <v>33.91</v>
      </c>
      <c r="S723" s="96" t="n">
        <v>0.08</v>
      </c>
      <c r="T723" s="96" t="n">
        <v>0.19</v>
      </c>
      <c r="U723" s="96" t="n">
        <v>0.2</v>
      </c>
      <c r="V723" s="103" t="n">
        <v>2.44</v>
      </c>
      <c r="W723" s="102" t="n">
        <v>3</v>
      </c>
      <c r="X723" s="93" t="n"/>
      <c r="Y723" s="91" t="inlineStr">
        <is>
          <t>None</t>
        </is>
      </c>
      <c r="Z723" s="99" t="n">
        <v>49.82</v>
      </c>
      <c r="AA723" s="96" t="n">
        <v>1.84</v>
      </c>
      <c r="AB723" s="96" t="n">
        <v>1.56</v>
      </c>
      <c r="AC723" s="96" t="n">
        <v>0.55</v>
      </c>
      <c r="AD723" s="96" t="n">
        <v>1.07</v>
      </c>
      <c r="AE723" s="96" t="n">
        <v>0.99</v>
      </c>
      <c r="AF723" s="103" t="n">
        <v>0.75</v>
      </c>
      <c r="AG723" s="91" t="inlineStr">
        <is>
          <t>Drying up</t>
        </is>
      </c>
      <c r="AH723" s="100" t="n">
        <v>0</v>
      </c>
      <c r="AI723" s="101" t="n">
        <v>0</v>
      </c>
      <c r="AJ723" s="92" t="inlineStr">
        <is>
          <t>N</t>
        </is>
      </c>
      <c r="AK723" s="96" t="n"/>
      <c r="AL723" s="91" t="inlineStr">
        <is>
          <t>n/a</t>
        </is>
      </c>
      <c r="AM723" s="93" t="n"/>
      <c r="AN723" s="92" t="inlineStr">
        <is>
          <t>None</t>
        </is>
      </c>
      <c r="AO723" s="102" t="n">
        <v>0</v>
      </c>
      <c r="AP723" s="103" t="n">
        <v>0.9399999999999999</v>
      </c>
      <c r="AQ723" s="102" t="n">
        <v>59</v>
      </c>
      <c r="AR723" s="91" t="inlineStr">
        <is>
          <t>N</t>
        </is>
      </c>
      <c r="AS723" s="104" t="n">
        <v>0.75</v>
      </c>
      <c r="AT723" s="92">
        <f>IF(AND(P723="52-wk high",T723&gt;=Settings!$B$7),"Y","N")</f>
        <v/>
      </c>
      <c r="AU723" s="91">
        <f>IF(AND(AD723&gt;=Settings!$B$8,M723&gt;0),"Y","N")</f>
        <v/>
      </c>
      <c r="AV723" s="91">
        <f>IF(OR(AH723&gt;Settings!$B$9,AI723&gt;Settings!$B$9),"Y","N")</f>
        <v/>
      </c>
      <c r="AW723" s="91">
        <f>IF(AJ723&lt;&gt;"Y","n/a",IF(AND(M723&gt;0,AK723&gt;Settings!$B$10),"Y","N"))</f>
        <v/>
      </c>
      <c r="AX723" s="91">
        <f>IF(AO723&gt;=Settings!$B$11,"Y","N")</f>
        <v/>
      </c>
      <c r="AY723" s="99">
        <f>(AT723="Y")+(AU723="Y")+(AV723="Y")+(AW723="Y")+(AX723="Y")</f>
        <v/>
      </c>
      <c r="AZ723" s="94">
        <f>IF(AY723=0,"None",_xlfn.TEXTJOIN(", ",TRUE(),IF(AT723="Y","Breakout",""),IF(AU723="Y","Accumulation",""),IF(AV723="Y","Institutional buying",""),IF(AW723="Y","Long buildup",""),IF(AX723="Y","Momentum leader","")))</f>
        <v/>
      </c>
      <c r="BA723" s="94">
        <f>IF(BW723="","","Passes "&amp;AY723&amp;" of 5 buy-side scans"&amp;IF(G723="Y","; RED FLAG: filter out using Red flag column",""))</f>
        <v/>
      </c>
      <c r="BB723" s="91" t="inlineStr">
        <is>
          <t>None</t>
        </is>
      </c>
      <c r="BC723" s="92" t="inlineStr">
        <is>
          <t>Y</t>
        </is>
      </c>
      <c r="BD723" s="94" t="inlineStr">
        <is>
          <t>High-low range &gt;100% in 6 months</t>
        </is>
      </c>
      <c r="BE723" s="94" t="n"/>
      <c r="BF723" s="92">
        <f>IF(R723*100000&gt;=Settings!$B$5,"Y","N")</f>
        <v/>
      </c>
      <c r="BG723" s="91">
        <f>IF(F723&gt;Settings!$B$6,"Y","N")</f>
        <v/>
      </c>
      <c r="BH723" s="97" t="n">
        <v>-32.51</v>
      </c>
      <c r="BI723" s="96" t="n">
        <v>2.89</v>
      </c>
      <c r="BJ723" s="96" t="n">
        <v>8.27</v>
      </c>
      <c r="BK723" s="96" t="n">
        <v>-19.06</v>
      </c>
      <c r="BL723" s="96" t="n">
        <v>25.46</v>
      </c>
      <c r="BM723" s="96" t="n">
        <v>-12.16</v>
      </c>
      <c r="BN723" s="97" t="n">
        <v>0.62</v>
      </c>
      <c r="BO723" s="96" t="n">
        <v>-1.22</v>
      </c>
      <c r="BP723" s="96" t="n">
        <v>-3.66</v>
      </c>
      <c r="BQ723" s="96" t="n">
        <v>-6.54</v>
      </c>
      <c r="BR723" s="91" t="inlineStr">
        <is>
          <t>Mixed</t>
        </is>
      </c>
      <c r="BS723" s="91" t="inlineStr">
        <is>
          <t>None</t>
        </is>
      </c>
      <c r="BT723" s="96" t="n">
        <v>51.6</v>
      </c>
      <c r="BU723" s="91" t="inlineStr">
        <is>
          <t>N</t>
        </is>
      </c>
      <c r="BV723" s="99">
        <f>IF(OR(BF723&lt;&gt;"Y",BG723&lt;&gt;"Y"),"",(AND(ISNUMBER(BQ723),BQ723&gt;0))+(BR723="Stacked up")+(AND(ISNUMBER(BH723),BH723&gt;=-Settings!$B$17))+(AND(ISNUMBER(BK723),ISNUMBER(BM723),BK723&gt;0,BM723&gt;0))+(AND(ISNUMBER(AQ723),AQ723&gt;=Settings!$B$18))+(AND(ISNUMBER(BT723),BT723&gt;=Settings!$B$19,BT723&lt;=Settings!$B$20))+(AND(ISNUMBER(AS723),AS723&gt;0))+(AND(ISNUMBER(T723),ISNUMBER(M723),T723&gt;=Settings!$B$21,M723&gt;0))+(AND(ISNUMBER(AD723),ISNUMBER(M723),AD723&gt;=Settings!$B$22,M723&gt;0))+(AY723&gt;=1))</f>
        <v/>
      </c>
      <c r="BW723" s="91">
        <f>IF(OR(AY723=0,BF723&lt;&gt;"Y",BG723&lt;&gt;"Y"),"",1+SUMPRODUCT(($A$6:$A$2604=A723)*($AY$6:$AY$2604&gt;0)*($BF$6:$BF$2604="Y")*($BG$6:$BG$2604="Y")*(($AY$6:$AY$2604&gt;AY723)+($AY$6:$AY$2604=AY723)*($AD$6:$AD$2604&gt;AD723))))</f>
        <v/>
      </c>
    </row>
    <row r="724" ht="23.85" customHeight="1" s="55">
      <c r="A724" s="90" t="n">
        <v>46296</v>
      </c>
      <c r="B724" s="91" t="inlineStr">
        <is>
          <t>CRAMC</t>
        </is>
      </c>
      <c r="C724" s="91" t="inlineStr">
        <is>
          <t>INE218I01013</t>
        </is>
      </c>
      <c r="D724" s="91" t="inlineStr">
        <is>
          <t>Financial Services</t>
        </is>
      </c>
      <c r="E724" s="91" t="inlineStr">
        <is>
          <t>Microcap 250</t>
        </is>
      </c>
      <c r="F724" s="93" t="n">
        <v>4318</v>
      </c>
      <c r="G724" s="92" t="inlineStr">
        <is>
          <t>N</t>
        </is>
      </c>
      <c r="H724" s="94" t="n"/>
      <c r="I724" s="91" t="inlineStr">
        <is>
          <t>N</t>
        </is>
      </c>
      <c r="J724" s="92">
        <f>IF(K724="","N","Y")</f>
        <v/>
      </c>
      <c r="K724" s="94">
        <f>_xlfn.TEXTJOIN("; ",TRUE,IF(P724="52-wk low","52-wk low",""),IF(AND(AD724&gt;=Settings!$B$12,M724&lt;0),"Distribution",""),IF(AND(AJ724="Y",M724&lt;0,AK724&lt;-Settings!$B$13),"Long unwinding",""),IF(AND(AJ724="Y",M724&lt;0,AK724&gt;Settings!$B$13),"Short buildup",""))</f>
        <v/>
      </c>
      <c r="L724" s="95" t="n">
        <v>216.52</v>
      </c>
      <c r="M724" s="96" t="n">
        <v>-3.64</v>
      </c>
      <c r="N724" s="93" t="n">
        <v>2261</v>
      </c>
      <c r="O724" s="91" t="inlineStr">
        <is>
          <t>None</t>
        </is>
      </c>
      <c r="P724" s="91" t="inlineStr">
        <is>
          <t>None</t>
        </is>
      </c>
      <c r="Q724" s="97" t="n">
        <v>5.41</v>
      </c>
      <c r="R724" s="96" t="n">
        <v>4.36</v>
      </c>
      <c r="S724" s="96" t="n">
        <v>1.3</v>
      </c>
      <c r="T724" s="96" t="n">
        <v>0.53</v>
      </c>
      <c r="U724" s="96" t="n">
        <v>0.79</v>
      </c>
      <c r="V724" s="103" t="n">
        <v>0.64</v>
      </c>
      <c r="W724" s="102" t="n">
        <v>1</v>
      </c>
      <c r="X724" s="93" t="n"/>
      <c r="Y724" s="91" t="inlineStr">
        <is>
          <t>None</t>
        </is>
      </c>
      <c r="Z724" s="99" t="n">
        <v>52.65</v>
      </c>
      <c r="AA724" s="96" t="n">
        <v>0.89</v>
      </c>
      <c r="AB724" s="96" t="n">
        <v>0.98</v>
      </c>
      <c r="AC724" s="96" t="n">
        <v>1.18</v>
      </c>
      <c r="AD724" s="96" t="n">
        <v>1.15</v>
      </c>
      <c r="AE724" s="96" t="n">
        <v>1.29</v>
      </c>
      <c r="AF724" s="103" t="n">
        <v>1.78</v>
      </c>
      <c r="AG724" s="91" t="inlineStr">
        <is>
          <t>Quiet accumulation</t>
        </is>
      </c>
      <c r="AH724" s="100" t="n">
        <v>0</v>
      </c>
      <c r="AI724" s="101" t="n">
        <v>0</v>
      </c>
      <c r="AJ724" s="92" t="inlineStr">
        <is>
          <t>N</t>
        </is>
      </c>
      <c r="AK724" s="96" t="n"/>
      <c r="AL724" s="91" t="inlineStr">
        <is>
          <t>n/a</t>
        </is>
      </c>
      <c r="AM724" s="93" t="n"/>
      <c r="AN724" s="92" t="inlineStr">
        <is>
          <t>None</t>
        </is>
      </c>
      <c r="AO724" s="102" t="n">
        <v>0</v>
      </c>
      <c r="AP724" s="103" t="n"/>
      <c r="AQ724" s="102" t="n"/>
      <c r="AR724" s="91" t="inlineStr">
        <is>
          <t>N</t>
        </is>
      </c>
      <c r="AS724" s="104" t="n">
        <v>0.6</v>
      </c>
      <c r="AT724" s="92">
        <f>IF(AND(P724="52-wk high",T724&gt;=Settings!$B$7),"Y","N")</f>
        <v/>
      </c>
      <c r="AU724" s="91">
        <f>IF(AND(AD724&gt;=Settings!$B$8,M724&gt;0),"Y","N")</f>
        <v/>
      </c>
      <c r="AV724" s="91">
        <f>IF(OR(AH724&gt;Settings!$B$9,AI724&gt;Settings!$B$9),"Y","N")</f>
        <v/>
      </c>
      <c r="AW724" s="91">
        <f>IF(AJ724&lt;&gt;"Y","n/a",IF(AND(M724&gt;0,AK724&gt;Settings!$B$10),"Y","N"))</f>
        <v/>
      </c>
      <c r="AX724" s="91">
        <f>IF(AO724&gt;=Settings!$B$11,"Y","N")</f>
        <v/>
      </c>
      <c r="AY724" s="99">
        <f>(AT724="Y")+(AU724="Y")+(AV724="Y")+(AW724="Y")+(AX724="Y")</f>
        <v/>
      </c>
      <c r="AZ724" s="94">
        <f>IF(AY724=0,"None",_xlfn.TEXTJOIN(", ",TRUE(),IF(AT724="Y","Breakout",""),IF(AU724="Y","Accumulation",""),IF(AV724="Y","Institutional buying",""),IF(AW724="Y","Long buildup",""),IF(AX724="Y","Momentum leader","")))</f>
        <v/>
      </c>
      <c r="BA724" s="94">
        <f>IF(BW724="","","Passes "&amp;AY724&amp;" of 5 buy-side scans"&amp;IF(G724="Y","; RED FLAG: filter out using Red flag column",""))</f>
        <v/>
      </c>
      <c r="BB724" s="91" t="inlineStr">
        <is>
          <t>None</t>
        </is>
      </c>
      <c r="BC724" s="92" t="inlineStr">
        <is>
          <t>N</t>
        </is>
      </c>
      <c r="BD724" s="94" t="n"/>
      <c r="BE724" s="94" t="n"/>
      <c r="BF724" s="92">
        <f>IF(R724*100000&gt;=Settings!$B$5,"Y","N")</f>
        <v/>
      </c>
      <c r="BG724" s="91">
        <f>IF(F724&gt;Settings!$B$6,"Y","N")</f>
        <v/>
      </c>
      <c r="BH724" s="97" t="n">
        <v>-38.73</v>
      </c>
      <c r="BI724" s="96" t="n">
        <v>-5.37</v>
      </c>
      <c r="BJ724" s="96" t="n">
        <v>-15.21</v>
      </c>
      <c r="BK724" s="96" t="n">
        <v>-13.6</v>
      </c>
      <c r="BL724" s="96" t="n">
        <v>-7.26</v>
      </c>
      <c r="BM724" s="96" t="n"/>
      <c r="BN724" s="97" t="n">
        <v>-7.21</v>
      </c>
      <c r="BO724" s="96" t="n">
        <v>-11.05</v>
      </c>
      <c r="BP724" s="96" t="n">
        <v>-13.18</v>
      </c>
      <c r="BQ724" s="96" t="n">
        <v>-16.28</v>
      </c>
      <c r="BR724" s="91" t="inlineStr">
        <is>
          <t>Stacked down</t>
        </is>
      </c>
      <c r="BS724" s="91" t="inlineStr">
        <is>
          <t>None</t>
        </is>
      </c>
      <c r="BT724" s="96" t="n">
        <v>21.2</v>
      </c>
      <c r="BU724" s="91" t="inlineStr">
        <is>
          <t>N</t>
        </is>
      </c>
      <c r="BV724" s="99">
        <f>IF(OR(BF724&lt;&gt;"Y",BG724&lt;&gt;"Y"),"",(AND(ISNUMBER(BQ724),BQ724&gt;0))+(BR724="Stacked up")+(AND(ISNUMBER(BH724),BH724&gt;=-Settings!$B$17))+(AND(ISNUMBER(BK724),ISNUMBER(BM724),BK724&gt;0,BM724&gt;0))+(AND(ISNUMBER(AQ724),AQ724&gt;=Settings!$B$18))+(AND(ISNUMBER(BT724),BT724&gt;=Settings!$B$19,BT724&lt;=Settings!$B$20))+(AND(ISNUMBER(AS724),AS724&gt;0))+(AND(ISNUMBER(T724),ISNUMBER(M724),T724&gt;=Settings!$B$21,M724&gt;0))+(AND(ISNUMBER(AD724),ISNUMBER(M724),AD724&gt;=Settings!$B$22,M724&gt;0))+(AY724&gt;=1))</f>
        <v/>
      </c>
      <c r="BW724" s="91">
        <f>IF(OR(AY724=0,BF724&lt;&gt;"Y",BG724&lt;&gt;"Y"),"",1+SUMPRODUCT(($A$6:$A$2604=A724)*($AY$6:$AY$2604&gt;0)*($BF$6:$BF$2604="Y")*($BG$6:$BG$2604="Y")*(($AY$6:$AY$2604&gt;AY724)+($AY$6:$AY$2604=AY724)*($AD$6:$AD$2604&gt;AD724))))</f>
        <v/>
      </c>
    </row>
    <row r="725" ht="23.85" customHeight="1" s="55">
      <c r="A725" s="90" t="n">
        <v>46296</v>
      </c>
      <c r="B725" s="91" t="inlineStr">
        <is>
          <t>SUNTECK</t>
        </is>
      </c>
      <c r="C725" s="91" t="inlineStr">
        <is>
          <t>INE805D01034</t>
        </is>
      </c>
      <c r="D725" s="91" t="inlineStr">
        <is>
          <t>Realty</t>
        </is>
      </c>
      <c r="E725" s="91" t="inlineStr">
        <is>
          <t>Microcap 250</t>
        </is>
      </c>
      <c r="F725" s="93" t="n">
        <v>4104</v>
      </c>
      <c r="G725" s="92" t="inlineStr">
        <is>
          <t>N</t>
        </is>
      </c>
      <c r="H725" s="94" t="n"/>
      <c r="I725" s="91" t="inlineStr">
        <is>
          <t>N</t>
        </is>
      </c>
      <c r="J725" s="92">
        <f>IF(K725="","N","Y")</f>
        <v/>
      </c>
      <c r="K725" s="94">
        <f>_xlfn.TEXTJOIN("; ",TRUE,IF(P725="52-wk low","52-wk low",""),IF(AND(AD725&gt;=Settings!$B$12,M725&lt;0),"Distribution",""),IF(AND(AJ725="Y",M725&lt;0,AK725&lt;-Settings!$B$13),"Long unwinding",""),IF(AND(AJ725="Y",M725&lt;0,AK725&gt;Settings!$B$13),"Short buildup",""))</f>
        <v/>
      </c>
      <c r="L725" s="95" t="n">
        <v>279.45</v>
      </c>
      <c r="M725" s="96" t="n">
        <v>0.74</v>
      </c>
      <c r="N725" s="93" t="n">
        <v>394</v>
      </c>
      <c r="O725" s="91" t="inlineStr">
        <is>
          <t>None</t>
        </is>
      </c>
      <c r="P725" s="91" t="inlineStr">
        <is>
          <t>None</t>
        </is>
      </c>
      <c r="Q725" s="97" t="n">
        <v>1.38</v>
      </c>
      <c r="R725" s="96" t="n">
        <v>1.22</v>
      </c>
      <c r="S725" s="96" t="n">
        <v>1.12</v>
      </c>
      <c r="T725" s="96" t="n">
        <v>0.5600000000000001</v>
      </c>
      <c r="U725" s="96" t="n">
        <v>0.45</v>
      </c>
      <c r="V725" s="103" t="n">
        <v>0.4</v>
      </c>
      <c r="W725" s="102" t="n">
        <v>1</v>
      </c>
      <c r="X725" s="93" t="n"/>
      <c r="Y725" s="91" t="inlineStr">
        <is>
          <t>None</t>
        </is>
      </c>
      <c r="Z725" s="99" t="n">
        <v>51.92</v>
      </c>
      <c r="AA725" s="96" t="n">
        <v>1.02</v>
      </c>
      <c r="AB725" s="96" t="n">
        <v>0.99</v>
      </c>
      <c r="AC725" s="96" t="n">
        <v>1.16</v>
      </c>
      <c r="AD725" s="96" t="n">
        <v>0.7</v>
      </c>
      <c r="AE725" s="96" t="n">
        <v>0.47</v>
      </c>
      <c r="AF725" s="103" t="n">
        <v>1</v>
      </c>
      <c r="AG725" s="91" t="inlineStr">
        <is>
          <t>Normal</t>
        </is>
      </c>
      <c r="AH725" s="100" t="n">
        <v>0</v>
      </c>
      <c r="AI725" s="101" t="n">
        <v>0</v>
      </c>
      <c r="AJ725" s="92" t="inlineStr">
        <is>
          <t>N</t>
        </is>
      </c>
      <c r="AK725" s="96" t="n"/>
      <c r="AL725" s="91" t="inlineStr">
        <is>
          <t>n/a</t>
        </is>
      </c>
      <c r="AM725" s="93" t="n"/>
      <c r="AN725" s="92" t="inlineStr">
        <is>
          <t>None</t>
        </is>
      </c>
      <c r="AO725" s="102" t="n">
        <v>0</v>
      </c>
      <c r="AP725" s="103" t="n">
        <v>0.59</v>
      </c>
      <c r="AQ725" s="102" t="n">
        <v>17</v>
      </c>
      <c r="AR725" s="91" t="inlineStr">
        <is>
          <t>N</t>
        </is>
      </c>
      <c r="AS725" s="104" t="n">
        <v>2.36</v>
      </c>
      <c r="AT725" s="92">
        <f>IF(AND(P725="52-wk high",T725&gt;=Settings!$B$7),"Y","N")</f>
        <v/>
      </c>
      <c r="AU725" s="91">
        <f>IF(AND(AD725&gt;=Settings!$B$8,M725&gt;0),"Y","N")</f>
        <v/>
      </c>
      <c r="AV725" s="91">
        <f>IF(OR(AH725&gt;Settings!$B$9,AI725&gt;Settings!$B$9),"Y","N")</f>
        <v/>
      </c>
      <c r="AW725" s="91">
        <f>IF(AJ725&lt;&gt;"Y","n/a",IF(AND(M725&gt;0,AK725&gt;Settings!$B$10),"Y","N"))</f>
        <v/>
      </c>
      <c r="AX725" s="91">
        <f>IF(AO725&gt;=Settings!$B$11,"Y","N")</f>
        <v/>
      </c>
      <c r="AY725" s="99">
        <f>(AT725="Y")+(AU725="Y")+(AV725="Y")+(AW725="Y")+(AX725="Y")</f>
        <v/>
      </c>
      <c r="AZ725" s="94">
        <f>IF(AY725=0,"None",_xlfn.TEXTJOIN(", ",TRUE(),IF(AT725="Y","Breakout",""),IF(AU725="Y","Accumulation",""),IF(AV725="Y","Institutional buying",""),IF(AW725="Y","Long buildup",""),IF(AX725="Y","Momentum leader","")))</f>
        <v/>
      </c>
      <c r="BA725" s="94">
        <f>IF(BW725="","","Passes "&amp;AY725&amp;" of 5 buy-side scans"&amp;IF(G725="Y","; RED FLAG: filter out using Red flag column",""))</f>
        <v/>
      </c>
      <c r="BB725" s="91" t="inlineStr">
        <is>
          <t>None</t>
        </is>
      </c>
      <c r="BC725" s="92" t="inlineStr">
        <is>
          <t>N</t>
        </is>
      </c>
      <c r="BD725" s="94" t="n"/>
      <c r="BE725" s="94" t="n"/>
      <c r="BF725" s="92">
        <f>IF(R725*100000&gt;=Settings!$B$5,"Y","N")</f>
        <v/>
      </c>
      <c r="BG725" s="91">
        <f>IF(F725&gt;Settings!$B$6,"Y","N")</f>
        <v/>
      </c>
      <c r="BH725" s="97" t="n">
        <v>-40.86</v>
      </c>
      <c r="BI725" s="96" t="n">
        <v>-1.62</v>
      </c>
      <c r="BJ725" s="96" t="n">
        <v>-7.85</v>
      </c>
      <c r="BK725" s="96" t="n">
        <v>-14.46</v>
      </c>
      <c r="BL725" s="96" t="n">
        <v>-5.3</v>
      </c>
      <c r="BM725" s="96" t="n">
        <v>-35.92</v>
      </c>
      <c r="BN725" s="97" t="n">
        <v>-2.53</v>
      </c>
      <c r="BO725" s="96" t="n">
        <v>-5.27</v>
      </c>
      <c r="BP725" s="96" t="n">
        <v>-8.98</v>
      </c>
      <c r="BQ725" s="96" t="n">
        <v>-15.8</v>
      </c>
      <c r="BR725" s="91" t="inlineStr">
        <is>
          <t>Stacked down</t>
        </is>
      </c>
      <c r="BS725" s="91" t="inlineStr">
        <is>
          <t>None</t>
        </is>
      </c>
      <c r="BT725" s="96" t="n">
        <v>40</v>
      </c>
      <c r="BU725" s="91" t="inlineStr">
        <is>
          <t>N</t>
        </is>
      </c>
      <c r="BV725" s="99">
        <f>IF(OR(BF725&lt;&gt;"Y",BG725&lt;&gt;"Y"),"",(AND(ISNUMBER(BQ725),BQ725&gt;0))+(BR725="Stacked up")+(AND(ISNUMBER(BH725),BH725&gt;=-Settings!$B$17))+(AND(ISNUMBER(BK725),ISNUMBER(BM725),BK725&gt;0,BM725&gt;0))+(AND(ISNUMBER(AQ725),AQ725&gt;=Settings!$B$18))+(AND(ISNUMBER(BT725),BT725&gt;=Settings!$B$19,BT725&lt;=Settings!$B$20))+(AND(ISNUMBER(AS725),AS725&gt;0))+(AND(ISNUMBER(T725),ISNUMBER(M725),T725&gt;=Settings!$B$21,M725&gt;0))+(AND(ISNUMBER(AD725),ISNUMBER(M725),AD725&gt;=Settings!$B$22,M725&gt;0))+(AY725&gt;=1))</f>
        <v/>
      </c>
      <c r="BW725" s="91">
        <f>IF(OR(AY725=0,BF725&lt;&gt;"Y",BG725&lt;&gt;"Y"),"",1+SUMPRODUCT(($A$6:$A$2604=A725)*($AY$6:$AY$2604&gt;0)*($BF$6:$BF$2604="Y")*($BG$6:$BG$2604="Y")*(($AY$6:$AY$2604&gt;AY725)+($AY$6:$AY$2604=AY725)*($AD$6:$AD$2604&gt;AD725))))</f>
        <v/>
      </c>
    </row>
    <row r="726" ht="23.85" customHeight="1" s="55">
      <c r="A726" s="90" t="n">
        <v>46296</v>
      </c>
      <c r="B726" s="91" t="inlineStr">
        <is>
          <t>VIPIND</t>
        </is>
      </c>
      <c r="C726" s="91" t="inlineStr">
        <is>
          <t>INE054A01027</t>
        </is>
      </c>
      <c r="D726" s="91" t="inlineStr">
        <is>
          <t>Consumer Durables</t>
        </is>
      </c>
      <c r="E726" s="91" t="inlineStr">
        <is>
          <t>Microcap 250</t>
        </is>
      </c>
      <c r="F726" s="93" t="n">
        <v>3988</v>
      </c>
      <c r="G726" s="92" t="inlineStr">
        <is>
          <t>Y</t>
        </is>
      </c>
      <c r="H726" s="94" t="inlineStr">
        <is>
          <t>Loss making</t>
        </is>
      </c>
      <c r="I726" s="91" t="inlineStr">
        <is>
          <t>N</t>
        </is>
      </c>
      <c r="J726" s="92">
        <f>IF(K726="","N","Y")</f>
        <v/>
      </c>
      <c r="K726" s="94">
        <f>_xlfn.TEXTJOIN("; ",TRUE,IF(P726="52-wk low","52-wk low",""),IF(AND(AD726&gt;=Settings!$B$12,M726&lt;0),"Distribution",""),IF(AND(AJ726="Y",M726&lt;0,AK726&lt;-Settings!$B$13),"Long unwinding",""),IF(AND(AJ726="Y",M726&lt;0,AK726&gt;Settings!$B$13),"Short buildup",""))</f>
        <v/>
      </c>
      <c r="L726" s="95" t="n">
        <v>280.75</v>
      </c>
      <c r="M726" s="96" t="n">
        <v>-3.51</v>
      </c>
      <c r="N726" s="93" t="n">
        <v>2232</v>
      </c>
      <c r="O726" s="91" t="inlineStr">
        <is>
          <t>None</t>
        </is>
      </c>
      <c r="P726" s="91" t="inlineStr">
        <is>
          <t>52-wk low</t>
        </is>
      </c>
      <c r="Q726" s="97" t="n">
        <v>3.83</v>
      </c>
      <c r="R726" s="96" t="n">
        <v>3.39</v>
      </c>
      <c r="S726" s="96" t="n">
        <v>1.16</v>
      </c>
      <c r="T726" s="96" t="n">
        <v>1.23</v>
      </c>
      <c r="U726" s="96" t="n">
        <v>0.58</v>
      </c>
      <c r="V726" s="103" t="n">
        <v>0.51</v>
      </c>
      <c r="W726" s="102" t="n">
        <v>1</v>
      </c>
      <c r="X726" s="93" t="n"/>
      <c r="Y726" s="91" t="inlineStr">
        <is>
          <t>None</t>
        </is>
      </c>
      <c r="Z726" s="99" t="n">
        <v>52.05</v>
      </c>
      <c r="AA726" s="96" t="n">
        <v>0.98</v>
      </c>
      <c r="AB726" s="96" t="n">
        <v>0.95</v>
      </c>
      <c r="AC726" s="96" t="n">
        <v>1.19</v>
      </c>
      <c r="AD726" s="96" t="n">
        <v>1.2</v>
      </c>
      <c r="AE726" s="96" t="n">
        <v>0.99</v>
      </c>
      <c r="AF726" s="103" t="n">
        <v>1.68</v>
      </c>
      <c r="AG726" s="91" t="inlineStr">
        <is>
          <t>Quiet accumulation</t>
        </is>
      </c>
      <c r="AH726" s="100" t="n">
        <v>0</v>
      </c>
      <c r="AI726" s="101" t="n">
        <v>0</v>
      </c>
      <c r="AJ726" s="92" t="inlineStr">
        <is>
          <t>N</t>
        </is>
      </c>
      <c r="AK726" s="96" t="n"/>
      <c r="AL726" s="91" t="inlineStr">
        <is>
          <t>n/a</t>
        </is>
      </c>
      <c r="AM726" s="93" t="n"/>
      <c r="AN726" s="92" t="inlineStr">
        <is>
          <t>None</t>
        </is>
      </c>
      <c r="AO726" s="102" t="n">
        <v>0</v>
      </c>
      <c r="AP726" s="103" t="n">
        <v>0.5600000000000001</v>
      </c>
      <c r="AQ726" s="102" t="n">
        <v>12</v>
      </c>
      <c r="AR726" s="91" t="inlineStr">
        <is>
          <t>N</t>
        </is>
      </c>
      <c r="AS726" s="104" t="n">
        <v>0.75</v>
      </c>
      <c r="AT726" s="92">
        <f>IF(AND(P726="52-wk high",T726&gt;=Settings!$B$7),"Y","N")</f>
        <v/>
      </c>
      <c r="AU726" s="91">
        <f>IF(AND(AD726&gt;=Settings!$B$8,M726&gt;0),"Y","N")</f>
        <v/>
      </c>
      <c r="AV726" s="91">
        <f>IF(OR(AH726&gt;Settings!$B$9,AI726&gt;Settings!$B$9),"Y","N")</f>
        <v/>
      </c>
      <c r="AW726" s="91">
        <f>IF(AJ726&lt;&gt;"Y","n/a",IF(AND(M726&gt;0,AK726&gt;Settings!$B$10),"Y","N"))</f>
        <v/>
      </c>
      <c r="AX726" s="91">
        <f>IF(AO726&gt;=Settings!$B$11,"Y","N")</f>
        <v/>
      </c>
      <c r="AY726" s="99">
        <f>(AT726="Y")+(AU726="Y")+(AV726="Y")+(AW726="Y")+(AX726="Y")</f>
        <v/>
      </c>
      <c r="AZ726" s="94">
        <f>IF(AY726=0,"None",_xlfn.TEXTJOIN(", ",TRUE(),IF(AT726="Y","Breakout",""),IF(AU726="Y","Accumulation",""),IF(AV726="Y","Institutional buying",""),IF(AW726="Y","Long buildup",""),IF(AX726="Y","Momentum leader","")))</f>
        <v/>
      </c>
      <c r="BA726" s="94">
        <f>IF(BW726="","","Passes "&amp;AY726&amp;" of 5 buy-side scans"&amp;IF(G726="Y","; RED FLAG: filter out using Red flag column",""))</f>
        <v/>
      </c>
      <c r="BB726" s="91" t="inlineStr">
        <is>
          <t>None</t>
        </is>
      </c>
      <c r="BC726" s="92" t="inlineStr">
        <is>
          <t>Y</t>
        </is>
      </c>
      <c r="BD726" s="94" t="inlineStr">
        <is>
          <t>EPS zero</t>
        </is>
      </c>
      <c r="BE726" s="94" t="n"/>
      <c r="BF726" s="92">
        <f>IF(R726*100000&gt;=Settings!$B$5,"Y","N")</f>
        <v/>
      </c>
      <c r="BG726" s="91">
        <f>IF(F726&gt;Settings!$B$6,"Y","N")</f>
        <v/>
      </c>
      <c r="BH726" s="97" t="n">
        <v>-37.23</v>
      </c>
      <c r="BI726" s="96" t="n">
        <v>-6.71</v>
      </c>
      <c r="BJ726" s="96" t="n">
        <v>-7.57</v>
      </c>
      <c r="BK726" s="96" t="n">
        <v>-7.54</v>
      </c>
      <c r="BL726" s="96" t="n">
        <v>-11.23</v>
      </c>
      <c r="BM726" s="96" t="n">
        <v>-32.51</v>
      </c>
      <c r="BN726" s="97" t="n">
        <v>-5.77</v>
      </c>
      <c r="BO726" s="96" t="n">
        <v>-7.1</v>
      </c>
      <c r="BP726" s="96" t="n">
        <v>-9.18</v>
      </c>
      <c r="BQ726" s="96" t="n">
        <v>-14.68</v>
      </c>
      <c r="BR726" s="91" t="inlineStr">
        <is>
          <t>Stacked down</t>
        </is>
      </c>
      <c r="BS726" s="91" t="inlineStr">
        <is>
          <t>None</t>
        </is>
      </c>
      <c r="BT726" s="96" t="n">
        <v>26.3</v>
      </c>
      <c r="BU726" s="91" t="inlineStr">
        <is>
          <t>N</t>
        </is>
      </c>
      <c r="BV726" s="99">
        <f>IF(OR(BF726&lt;&gt;"Y",BG726&lt;&gt;"Y"),"",(AND(ISNUMBER(BQ726),BQ726&gt;0))+(BR726="Stacked up")+(AND(ISNUMBER(BH726),BH726&gt;=-Settings!$B$17))+(AND(ISNUMBER(BK726),ISNUMBER(BM726),BK726&gt;0,BM726&gt;0))+(AND(ISNUMBER(AQ726),AQ726&gt;=Settings!$B$18))+(AND(ISNUMBER(BT726),BT726&gt;=Settings!$B$19,BT726&lt;=Settings!$B$20))+(AND(ISNUMBER(AS726),AS726&gt;0))+(AND(ISNUMBER(T726),ISNUMBER(M726),T726&gt;=Settings!$B$21,M726&gt;0))+(AND(ISNUMBER(AD726),ISNUMBER(M726),AD726&gt;=Settings!$B$22,M726&gt;0))+(AY726&gt;=1))</f>
        <v/>
      </c>
      <c r="BW726" s="91">
        <f>IF(OR(AY726=0,BF726&lt;&gt;"Y",BG726&lt;&gt;"Y"),"",1+SUMPRODUCT(($A$6:$A$2604=A726)*($AY$6:$AY$2604&gt;0)*($BF$6:$BF$2604="Y")*($BG$6:$BG$2604="Y")*(($AY$6:$AY$2604&gt;AY726)+($AY$6:$AY$2604=AY726)*($AD$6:$AD$2604&gt;AD726))))</f>
        <v/>
      </c>
    </row>
    <row r="727" ht="23.85" customHeight="1" s="55">
      <c r="A727" s="90" t="n">
        <v>46296</v>
      </c>
      <c r="B727" s="91" t="inlineStr">
        <is>
          <t>NETWORK18</t>
        </is>
      </c>
      <c r="C727" s="91" t="inlineStr">
        <is>
          <t>INE870H01013</t>
        </is>
      </c>
      <c r="D727" s="91" t="inlineStr">
        <is>
          <t>Media Entertainment &amp; Publication</t>
        </is>
      </c>
      <c r="E727" s="91" t="inlineStr">
        <is>
          <t>Microcap 250</t>
        </is>
      </c>
      <c r="F727" s="93" t="n">
        <v>3921</v>
      </c>
      <c r="G727" s="92" t="inlineStr">
        <is>
          <t>N</t>
        </is>
      </c>
      <c r="H727" s="94" t="n"/>
      <c r="I727" s="91" t="inlineStr">
        <is>
          <t>N</t>
        </is>
      </c>
      <c r="J727" s="92">
        <f>IF(K727="","N","Y")</f>
        <v/>
      </c>
      <c r="K727" s="94">
        <f>_xlfn.TEXTJOIN("; ",TRUE,IF(P727="52-wk low","52-wk low",""),IF(AND(AD727&gt;=Settings!$B$12,M727&lt;0),"Distribution",""),IF(AND(AJ727="Y",M727&lt;0,AK727&lt;-Settings!$B$13),"Long unwinding",""),IF(AND(AJ727="Y",M727&lt;0,AK727&gt;Settings!$B$13),"Short buildup",""))</f>
        <v/>
      </c>
      <c r="L727" s="95" t="n">
        <v>25.43</v>
      </c>
      <c r="M727" s="96" t="n">
        <v>-1.7</v>
      </c>
      <c r="N727" s="93" t="n">
        <v>1463</v>
      </c>
      <c r="O727" s="91" t="inlineStr">
        <is>
          <t>None</t>
        </is>
      </c>
      <c r="P727" s="91" t="inlineStr">
        <is>
          <t>52-wk low</t>
        </is>
      </c>
      <c r="Q727" s="97" t="n">
        <v>31.89</v>
      </c>
      <c r="R727" s="96" t="n">
        <v>34.29</v>
      </c>
      <c r="S727" s="96" t="n">
        <v>0.91</v>
      </c>
      <c r="T727" s="96" t="n">
        <v>0.68</v>
      </c>
      <c r="U727" s="96" t="n">
        <v>0.5</v>
      </c>
      <c r="V727" s="103" t="n">
        <v>0.53</v>
      </c>
      <c r="W727" s="102" t="n">
        <v>0</v>
      </c>
      <c r="X727" s="93" t="n"/>
      <c r="Y727" s="91" t="inlineStr">
        <is>
          <t>None</t>
        </is>
      </c>
      <c r="Z727" s="99" t="n">
        <v>47.4</v>
      </c>
      <c r="AA727" s="96" t="n">
        <v>0.95</v>
      </c>
      <c r="AB727" s="96" t="n">
        <v>1.01</v>
      </c>
      <c r="AC727" s="96" t="n">
        <v>0.87</v>
      </c>
      <c r="AD727" s="96" t="n">
        <v>0.76</v>
      </c>
      <c r="AE727" s="96" t="n">
        <v>0.6899999999999999</v>
      </c>
      <c r="AF727" s="103" t="n">
        <v>1.44</v>
      </c>
      <c r="AG727" s="91" t="inlineStr">
        <is>
          <t>Normal</t>
        </is>
      </c>
      <c r="AH727" s="100" t="n">
        <v>0</v>
      </c>
      <c r="AI727" s="101" t="n">
        <v>0</v>
      </c>
      <c r="AJ727" s="92" t="inlineStr">
        <is>
          <t>N</t>
        </is>
      </c>
      <c r="AK727" s="96" t="n"/>
      <c r="AL727" s="91" t="inlineStr">
        <is>
          <t>n/a</t>
        </is>
      </c>
      <c r="AM727" s="93" t="n"/>
      <c r="AN727" s="92" t="inlineStr">
        <is>
          <t>None</t>
        </is>
      </c>
      <c r="AO727" s="102" t="n">
        <v>0</v>
      </c>
      <c r="AP727" s="103" t="n">
        <v>0.48</v>
      </c>
      <c r="AQ727" s="102" t="n">
        <v>3</v>
      </c>
      <c r="AR727" s="91" t="inlineStr">
        <is>
          <t>N</t>
        </is>
      </c>
      <c r="AS727" s="104" t="n">
        <v>8.960000000000001</v>
      </c>
      <c r="AT727" s="92">
        <f>IF(AND(P727="52-wk high",T727&gt;=Settings!$B$7),"Y","N")</f>
        <v/>
      </c>
      <c r="AU727" s="91">
        <f>IF(AND(AD727&gt;=Settings!$B$8,M727&gt;0),"Y","N")</f>
        <v/>
      </c>
      <c r="AV727" s="91">
        <f>IF(OR(AH727&gt;Settings!$B$9,AI727&gt;Settings!$B$9),"Y","N")</f>
        <v/>
      </c>
      <c r="AW727" s="91">
        <f>IF(AJ727&lt;&gt;"Y","n/a",IF(AND(M727&gt;0,AK727&gt;Settings!$B$10),"Y","N"))</f>
        <v/>
      </c>
      <c r="AX727" s="91">
        <f>IF(AO727&gt;=Settings!$B$11,"Y","N")</f>
        <v/>
      </c>
      <c r="AY727" s="99">
        <f>(AT727="Y")+(AU727="Y")+(AV727="Y")+(AW727="Y")+(AX727="Y")</f>
        <v/>
      </c>
      <c r="AZ727" s="94">
        <f>IF(AY727=0,"None",_xlfn.TEXTJOIN(", ",TRUE(),IF(AT727="Y","Breakout",""),IF(AU727="Y","Accumulation",""),IF(AV727="Y","Institutional buying",""),IF(AW727="Y","Long buildup",""),IF(AX727="Y","Momentum leader","")))</f>
        <v/>
      </c>
      <c r="BA727" s="94">
        <f>IF(BW727="","","Passes "&amp;AY727&amp;" of 5 buy-side scans"&amp;IF(G727="Y","; RED FLAG: filter out using Red flag column",""))</f>
        <v/>
      </c>
      <c r="BB727" s="91" t="inlineStr">
        <is>
          <t>None</t>
        </is>
      </c>
      <c r="BC727" s="92" t="inlineStr">
        <is>
          <t>Y</t>
        </is>
      </c>
      <c r="BD727" s="94" t="inlineStr">
        <is>
          <t>EPS zero</t>
        </is>
      </c>
      <c r="BE727" s="94" t="n"/>
      <c r="BF727" s="92">
        <f>IF(R727*100000&gt;=Settings!$B$5,"Y","N")</f>
        <v/>
      </c>
      <c r="BG727" s="91">
        <f>IF(F727&gt;Settings!$B$6,"Y","N")</f>
        <v/>
      </c>
      <c r="BH727" s="97" t="n">
        <v>-52.24</v>
      </c>
      <c r="BI727" s="96" t="n">
        <v>-5.71</v>
      </c>
      <c r="BJ727" s="96" t="n">
        <v>-9.34</v>
      </c>
      <c r="BK727" s="96" t="n">
        <v>-22.23</v>
      </c>
      <c r="BL727" s="96" t="n">
        <v>-16.27</v>
      </c>
      <c r="BM727" s="96" t="n">
        <v>-51.19</v>
      </c>
      <c r="BN727" s="97" t="n">
        <v>-5.11</v>
      </c>
      <c r="BO727" s="96" t="n">
        <v>-9.52</v>
      </c>
      <c r="BP727" s="96" t="n">
        <v>-15.11</v>
      </c>
      <c r="BQ727" s="96" t="n">
        <v>-24.85</v>
      </c>
      <c r="BR727" s="91" t="inlineStr">
        <is>
          <t>Stacked down</t>
        </is>
      </c>
      <c r="BS727" s="91" t="inlineStr">
        <is>
          <t>None</t>
        </is>
      </c>
      <c r="BT727" s="96" t="n">
        <v>27.5</v>
      </c>
      <c r="BU727" s="91" t="inlineStr">
        <is>
          <t>N</t>
        </is>
      </c>
      <c r="BV727" s="99">
        <f>IF(OR(BF727&lt;&gt;"Y",BG727&lt;&gt;"Y"),"",(AND(ISNUMBER(BQ727),BQ727&gt;0))+(BR727="Stacked up")+(AND(ISNUMBER(BH727),BH727&gt;=-Settings!$B$17))+(AND(ISNUMBER(BK727),ISNUMBER(BM727),BK727&gt;0,BM727&gt;0))+(AND(ISNUMBER(AQ727),AQ727&gt;=Settings!$B$18))+(AND(ISNUMBER(BT727),BT727&gt;=Settings!$B$19,BT727&lt;=Settings!$B$20))+(AND(ISNUMBER(AS727),AS727&gt;0))+(AND(ISNUMBER(T727),ISNUMBER(M727),T727&gt;=Settings!$B$21,M727&gt;0))+(AND(ISNUMBER(AD727),ISNUMBER(M727),AD727&gt;=Settings!$B$22,M727&gt;0))+(AY727&gt;=1))</f>
        <v/>
      </c>
      <c r="BW727" s="91">
        <f>IF(OR(AY727=0,BF727&lt;&gt;"Y",BG727&lt;&gt;"Y"),"",1+SUMPRODUCT(($A$6:$A$2604=A727)*($AY$6:$AY$2604&gt;0)*($BF$6:$BF$2604="Y")*($BG$6:$BG$2604="Y")*(($AY$6:$AY$2604&gt;AY727)+($AY$6:$AY$2604=AY727)*($AD$6:$AD$2604&gt;AD727))))</f>
        <v/>
      </c>
    </row>
    <row r="728" ht="23.85" customHeight="1" s="55">
      <c r="A728" s="90" t="n">
        <v>46296</v>
      </c>
      <c r="B728" s="91" t="inlineStr">
        <is>
          <t>RALLIS</t>
        </is>
      </c>
      <c r="C728" s="91" t="inlineStr">
        <is>
          <t>INE613A01020</t>
        </is>
      </c>
      <c r="D728" s="91" t="inlineStr">
        <is>
          <t>Chemicals</t>
        </is>
      </c>
      <c r="E728" s="91" t="inlineStr">
        <is>
          <t>Microcap 250</t>
        </is>
      </c>
      <c r="F728" s="93" t="n">
        <v>3883</v>
      </c>
      <c r="G728" s="92" t="inlineStr">
        <is>
          <t>N</t>
        </is>
      </c>
      <c r="H728" s="94" t="n"/>
      <c r="I728" s="91" t="inlineStr">
        <is>
          <t>N</t>
        </is>
      </c>
      <c r="J728" s="92">
        <f>IF(K728="","N","Y")</f>
        <v/>
      </c>
      <c r="K728" s="94">
        <f>_xlfn.TEXTJOIN("; ",TRUE,IF(P728="52-wk low","52-wk low",""),IF(AND(AD728&gt;=Settings!$B$12,M728&lt;0),"Distribution",""),IF(AND(AJ728="Y",M728&lt;0,AK728&lt;-Settings!$B$13),"Long unwinding",""),IF(AND(AJ728="Y",M728&lt;0,AK728&gt;Settings!$B$13),"Short buildup",""))</f>
        <v/>
      </c>
      <c r="L728" s="95" t="n">
        <v>199.69</v>
      </c>
      <c r="M728" s="96" t="n">
        <v>-0.02</v>
      </c>
      <c r="N728" s="93" t="n">
        <v>616</v>
      </c>
      <c r="O728" s="91" t="inlineStr">
        <is>
          <t>None</t>
        </is>
      </c>
      <c r="P728" s="91" t="inlineStr">
        <is>
          <t>None</t>
        </is>
      </c>
      <c r="Q728" s="97" t="n">
        <v>6.07</v>
      </c>
      <c r="R728" s="96" t="n">
        <v>5.24</v>
      </c>
      <c r="S728" s="96" t="n">
        <v>1.15</v>
      </c>
      <c r="T728" s="96" t="n">
        <v>0.84</v>
      </c>
      <c r="U728" s="96" t="n">
        <v>0.78</v>
      </c>
      <c r="V728" s="103" t="n">
        <v>0.68</v>
      </c>
      <c r="W728" s="102" t="n">
        <v>1</v>
      </c>
      <c r="X728" s="93" t="n"/>
      <c r="Y728" s="91" t="inlineStr">
        <is>
          <t>None</t>
        </is>
      </c>
      <c r="Z728" s="99" t="n">
        <v>59.99</v>
      </c>
      <c r="AA728" s="96" t="n">
        <v>1.08</v>
      </c>
      <c r="AB728" s="96" t="n">
        <v>1.11</v>
      </c>
      <c r="AC728" s="96" t="n">
        <v>1.27</v>
      </c>
      <c r="AD728" s="96" t="n">
        <v>0.9399999999999999</v>
      </c>
      <c r="AE728" s="96" t="n">
        <v>0.93</v>
      </c>
      <c r="AF728" s="103" t="n">
        <v>1.07</v>
      </c>
      <c r="AG728" s="91" t="inlineStr">
        <is>
          <t>Normal</t>
        </is>
      </c>
      <c r="AH728" s="100" t="n">
        <v>0</v>
      </c>
      <c r="AI728" s="101" t="n">
        <v>0</v>
      </c>
      <c r="AJ728" s="92" t="inlineStr">
        <is>
          <t>N</t>
        </is>
      </c>
      <c r="AK728" s="96" t="n"/>
      <c r="AL728" s="91" t="inlineStr">
        <is>
          <t>n/a</t>
        </is>
      </c>
      <c r="AM728" s="93" t="n"/>
      <c r="AN728" s="92" t="inlineStr">
        <is>
          <t>None</t>
        </is>
      </c>
      <c r="AO728" s="102" t="n">
        <v>0</v>
      </c>
      <c r="AP728" s="103" t="n">
        <v>0.52</v>
      </c>
      <c r="AQ728" s="102" t="n">
        <v>7</v>
      </c>
      <c r="AR728" s="91" t="inlineStr">
        <is>
          <t>N</t>
        </is>
      </c>
      <c r="AS728" s="104" t="n">
        <v>1.93</v>
      </c>
      <c r="AT728" s="92">
        <f>IF(AND(P728="52-wk high",T728&gt;=Settings!$B$7),"Y","N")</f>
        <v/>
      </c>
      <c r="AU728" s="91">
        <f>IF(AND(AD728&gt;=Settings!$B$8,M728&gt;0),"Y","N")</f>
        <v/>
      </c>
      <c r="AV728" s="91">
        <f>IF(OR(AH728&gt;Settings!$B$9,AI728&gt;Settings!$B$9),"Y","N")</f>
        <v/>
      </c>
      <c r="AW728" s="91">
        <f>IF(AJ728&lt;&gt;"Y","n/a",IF(AND(M728&gt;0,AK728&gt;Settings!$B$10),"Y","N"))</f>
        <v/>
      </c>
      <c r="AX728" s="91">
        <f>IF(AO728&gt;=Settings!$B$11,"Y","N")</f>
        <v/>
      </c>
      <c r="AY728" s="99">
        <f>(AT728="Y")+(AU728="Y")+(AV728="Y")+(AW728="Y")+(AX728="Y")</f>
        <v/>
      </c>
      <c r="AZ728" s="94">
        <f>IF(AY728=0,"None",_xlfn.TEXTJOIN(", ",TRUE(),IF(AT728="Y","Breakout",""),IF(AU728="Y","Accumulation",""),IF(AV728="Y","Institutional buying",""),IF(AW728="Y","Long buildup",""),IF(AX728="Y","Momentum leader","")))</f>
        <v/>
      </c>
      <c r="BA728" s="94">
        <f>IF(BW728="","","Passes "&amp;AY728&amp;" of 5 buy-side scans"&amp;IF(G728="Y","; RED FLAG: filter out using Red flag column",""))</f>
        <v/>
      </c>
      <c r="BB728" s="91" t="inlineStr">
        <is>
          <t>None</t>
        </is>
      </c>
      <c r="BC728" s="92" t="inlineStr">
        <is>
          <t>N</t>
        </is>
      </c>
      <c r="BD728" s="94" t="n"/>
      <c r="BE728" s="94" t="n"/>
      <c r="BF728" s="92">
        <f>IF(R728*100000&gt;=Settings!$B$5,"Y","N")</f>
        <v/>
      </c>
      <c r="BG728" s="91">
        <f>IF(F728&gt;Settings!$B$6,"Y","N")</f>
        <v/>
      </c>
      <c r="BH728" s="97" t="n">
        <v>-36.61</v>
      </c>
      <c r="BI728" s="96" t="n">
        <v>-0.33</v>
      </c>
      <c r="BJ728" s="96" t="n">
        <v>-3.61</v>
      </c>
      <c r="BK728" s="96" t="n">
        <v>-10.15</v>
      </c>
      <c r="BL728" s="96" t="n">
        <v>-14.46</v>
      </c>
      <c r="BM728" s="96" t="n">
        <v>-35.42</v>
      </c>
      <c r="BN728" s="97" t="n">
        <v>-1.65</v>
      </c>
      <c r="BO728" s="96" t="n">
        <v>-4.98</v>
      </c>
      <c r="BP728" s="96" t="n">
        <v>-9.779999999999999</v>
      </c>
      <c r="BQ728" s="96" t="n">
        <v>-16.54</v>
      </c>
      <c r="BR728" s="91" t="inlineStr">
        <is>
          <t>Stacked down</t>
        </is>
      </c>
      <c r="BS728" s="91" t="inlineStr">
        <is>
          <t>None</t>
        </is>
      </c>
      <c r="BT728" s="96" t="n">
        <v>30.2</v>
      </c>
      <c r="BU728" s="91" t="inlineStr">
        <is>
          <t>N</t>
        </is>
      </c>
      <c r="BV728" s="99">
        <f>IF(OR(BF728&lt;&gt;"Y",BG728&lt;&gt;"Y"),"",(AND(ISNUMBER(BQ728),BQ728&gt;0))+(BR728="Stacked up")+(AND(ISNUMBER(BH728),BH728&gt;=-Settings!$B$17))+(AND(ISNUMBER(BK728),ISNUMBER(BM728),BK728&gt;0,BM728&gt;0))+(AND(ISNUMBER(AQ728),AQ728&gt;=Settings!$B$18))+(AND(ISNUMBER(BT728),BT728&gt;=Settings!$B$19,BT728&lt;=Settings!$B$20))+(AND(ISNUMBER(AS728),AS728&gt;0))+(AND(ISNUMBER(T728),ISNUMBER(M728),T728&gt;=Settings!$B$21,M728&gt;0))+(AND(ISNUMBER(AD728),ISNUMBER(M728),AD728&gt;=Settings!$B$22,M728&gt;0))+(AY728&gt;=1))</f>
        <v/>
      </c>
      <c r="BW728" s="91">
        <f>IF(OR(AY728=0,BF728&lt;&gt;"Y",BG728&lt;&gt;"Y"),"",1+SUMPRODUCT(($A$6:$A$2604=A728)*($AY$6:$AY$2604&gt;0)*($BF$6:$BF$2604="Y")*($BG$6:$BG$2604="Y")*(($AY$6:$AY$2604&gt;AY728)+($AY$6:$AY$2604=AY728)*($AD$6:$AD$2604&gt;AD728))))</f>
        <v/>
      </c>
    </row>
    <row r="729" ht="23.85" customHeight="1" s="55">
      <c r="A729" s="90" t="n">
        <v>46296</v>
      </c>
      <c r="B729" s="91" t="inlineStr">
        <is>
          <t>SWSOLAR</t>
        </is>
      </c>
      <c r="C729" s="91" t="inlineStr">
        <is>
          <t>INE00M201021</t>
        </is>
      </c>
      <c r="D729" s="91" t="inlineStr">
        <is>
          <t>Construction</t>
        </is>
      </c>
      <c r="E729" s="91" t="inlineStr">
        <is>
          <t>Microcap 250</t>
        </is>
      </c>
      <c r="F729" s="93" t="n">
        <v>3849</v>
      </c>
      <c r="G729" s="92" t="inlineStr">
        <is>
          <t>N</t>
        </is>
      </c>
      <c r="H729" s="94" t="n"/>
      <c r="I729" s="91" t="inlineStr">
        <is>
          <t>N</t>
        </is>
      </c>
      <c r="J729" s="92">
        <f>IF(K729="","N","Y")</f>
        <v/>
      </c>
      <c r="K729" s="94">
        <f>_xlfn.TEXTJOIN("; ",TRUE,IF(P729="52-wk low","52-wk low",""),IF(AND(AD729&gt;=Settings!$B$12,M729&lt;0),"Distribution",""),IF(AND(AJ729="Y",M729&lt;0,AK729&lt;-Settings!$B$13),"Long unwinding",""),IF(AND(AJ729="Y",M729&lt;0,AK729&gt;Settings!$B$13),"Short buildup",""))</f>
        <v/>
      </c>
      <c r="L729" s="95" t="n">
        <v>164.82</v>
      </c>
      <c r="M729" s="96" t="n">
        <v>-3.72</v>
      </c>
      <c r="N729" s="93" t="n">
        <v>2285</v>
      </c>
      <c r="O729" s="91" t="inlineStr">
        <is>
          <t>None</t>
        </is>
      </c>
      <c r="P729" s="91" t="inlineStr">
        <is>
          <t>None</t>
        </is>
      </c>
      <c r="Q729" s="97" t="n">
        <v>13.64</v>
      </c>
      <c r="R729" s="96" t="n">
        <v>12.03</v>
      </c>
      <c r="S729" s="96" t="n">
        <v>1.17</v>
      </c>
      <c r="T729" s="96" t="n">
        <v>1.48</v>
      </c>
      <c r="U729" s="96" t="n">
        <v>0.73</v>
      </c>
      <c r="V729" s="103" t="n">
        <v>0.64</v>
      </c>
      <c r="W729" s="102" t="n">
        <v>1</v>
      </c>
      <c r="X729" s="93" t="n"/>
      <c r="Y729" s="91" t="inlineStr">
        <is>
          <t>None</t>
        </is>
      </c>
      <c r="Z729" s="99" t="n">
        <v>43.95</v>
      </c>
      <c r="AA729" s="96" t="n">
        <v>1.03</v>
      </c>
      <c r="AB729" s="96" t="n">
        <v>0.98</v>
      </c>
      <c r="AC729" s="96" t="n">
        <v>1.45</v>
      </c>
      <c r="AD729" s="96" t="n">
        <v>1.62</v>
      </c>
      <c r="AE729" s="96" t="n">
        <v>0.87</v>
      </c>
      <c r="AF729" s="103" t="n">
        <v>0.95</v>
      </c>
      <c r="AG729" s="91" t="inlineStr">
        <is>
          <t>Normal</t>
        </is>
      </c>
      <c r="AH729" s="100" t="n">
        <v>0</v>
      </c>
      <c r="AI729" s="101" t="n">
        <v>0</v>
      </c>
      <c r="AJ729" s="92" t="inlineStr">
        <is>
          <t>N</t>
        </is>
      </c>
      <c r="AK729" s="96" t="n"/>
      <c r="AL729" s="91" t="inlineStr">
        <is>
          <t>n/a</t>
        </is>
      </c>
      <c r="AM729" s="93" t="n"/>
      <c r="AN729" s="92" t="inlineStr">
        <is>
          <t>None</t>
        </is>
      </c>
      <c r="AO729" s="102" t="n">
        <v>0</v>
      </c>
      <c r="AP729" s="103" t="n">
        <v>0.64</v>
      </c>
      <c r="AQ729" s="102" t="n">
        <v>28</v>
      </c>
      <c r="AR729" s="91" t="inlineStr">
        <is>
          <t>N</t>
        </is>
      </c>
      <c r="AS729" s="104" t="n">
        <v>0.78</v>
      </c>
      <c r="AT729" s="92">
        <f>IF(AND(P729="52-wk high",T729&gt;=Settings!$B$7),"Y","N")</f>
        <v/>
      </c>
      <c r="AU729" s="91">
        <f>IF(AND(AD729&gt;=Settings!$B$8,M729&gt;0),"Y","N")</f>
        <v/>
      </c>
      <c r="AV729" s="91">
        <f>IF(OR(AH729&gt;Settings!$B$9,AI729&gt;Settings!$B$9),"Y","N")</f>
        <v/>
      </c>
      <c r="AW729" s="91">
        <f>IF(AJ729&lt;&gt;"Y","n/a",IF(AND(M729&gt;0,AK729&gt;Settings!$B$10),"Y","N"))</f>
        <v/>
      </c>
      <c r="AX729" s="91">
        <f>IF(AO729&gt;=Settings!$B$11,"Y","N")</f>
        <v/>
      </c>
      <c r="AY729" s="99">
        <f>(AT729="Y")+(AU729="Y")+(AV729="Y")+(AW729="Y")+(AX729="Y")</f>
        <v/>
      </c>
      <c r="AZ729" s="94">
        <f>IF(AY729=0,"None",_xlfn.TEXTJOIN(", ",TRUE(),IF(AT729="Y","Breakout",""),IF(AU729="Y","Accumulation",""),IF(AV729="Y","Institutional buying",""),IF(AW729="Y","Long buildup",""),IF(AX729="Y","Momentum leader","")))</f>
        <v/>
      </c>
      <c r="BA729" s="94">
        <f>IF(BW729="","","Passes "&amp;AY729&amp;" of 5 buy-side scans"&amp;IF(G729="Y","; RED FLAG: filter out using Red flag column",""))</f>
        <v/>
      </c>
      <c r="BB729" s="91" t="inlineStr">
        <is>
          <t>None</t>
        </is>
      </c>
      <c r="BC729" s="92" t="inlineStr">
        <is>
          <t>Y</t>
        </is>
      </c>
      <c r="BD729" s="94" t="inlineStr">
        <is>
          <t>EPS zero</t>
        </is>
      </c>
      <c r="BE729" s="94" t="n"/>
      <c r="BF729" s="92">
        <f>IF(R729*100000&gt;=Settings!$B$5,"Y","N")</f>
        <v/>
      </c>
      <c r="BG729" s="91">
        <f>IF(F729&gt;Settings!$B$6,"Y","N")</f>
        <v/>
      </c>
      <c r="BH729" s="97" t="n">
        <v>-36.8</v>
      </c>
      <c r="BI729" s="96" t="n">
        <v>-7.06</v>
      </c>
      <c r="BJ729" s="96" t="n">
        <v>-12.06</v>
      </c>
      <c r="BK729" s="96" t="n">
        <v>-33.4</v>
      </c>
      <c r="BL729" s="96" t="n">
        <v>0.75</v>
      </c>
      <c r="BM729" s="96" t="n">
        <v>-32.71</v>
      </c>
      <c r="BN729" s="97" t="n">
        <v>-7.53</v>
      </c>
      <c r="BO729" s="96" t="n">
        <v>-13.09</v>
      </c>
      <c r="BP729" s="96" t="n">
        <v>-16.53</v>
      </c>
      <c r="BQ729" s="96" t="n">
        <v>-19.91</v>
      </c>
      <c r="BR729" s="91" t="inlineStr">
        <is>
          <t>Stacked down</t>
        </is>
      </c>
      <c r="BS729" s="91" t="inlineStr">
        <is>
          <t>None</t>
        </is>
      </c>
      <c r="BT729" s="96" t="n">
        <v>23.5</v>
      </c>
      <c r="BU729" s="91" t="inlineStr">
        <is>
          <t>N</t>
        </is>
      </c>
      <c r="BV729" s="99">
        <f>IF(OR(BF729&lt;&gt;"Y",BG729&lt;&gt;"Y"),"",(AND(ISNUMBER(BQ729),BQ729&gt;0))+(BR729="Stacked up")+(AND(ISNUMBER(BH729),BH729&gt;=-Settings!$B$17))+(AND(ISNUMBER(BK729),ISNUMBER(BM729),BK729&gt;0,BM729&gt;0))+(AND(ISNUMBER(AQ729),AQ729&gt;=Settings!$B$18))+(AND(ISNUMBER(BT729),BT729&gt;=Settings!$B$19,BT729&lt;=Settings!$B$20))+(AND(ISNUMBER(AS729),AS729&gt;0))+(AND(ISNUMBER(T729),ISNUMBER(M729),T729&gt;=Settings!$B$21,M729&gt;0))+(AND(ISNUMBER(AD729),ISNUMBER(M729),AD729&gt;=Settings!$B$22,M729&gt;0))+(AY729&gt;=1))</f>
        <v/>
      </c>
      <c r="BW729" s="91">
        <f>IF(OR(AY729=0,BF729&lt;&gt;"Y",BG729&lt;&gt;"Y"),"",1+SUMPRODUCT(($A$6:$A$2604=A729)*($AY$6:$AY$2604&gt;0)*($BF$6:$BF$2604="Y")*($BG$6:$BG$2604="Y")*(($AY$6:$AY$2604&gt;AY729)+($AY$6:$AY$2604=AY729)*($AD$6:$AD$2604&gt;AD729))))</f>
        <v/>
      </c>
    </row>
    <row r="730" ht="23.85" customHeight="1" s="55">
      <c r="A730" s="90" t="n">
        <v>46296</v>
      </c>
      <c r="B730" s="91" t="inlineStr">
        <is>
          <t>RAYMONDLSL</t>
        </is>
      </c>
      <c r="C730" s="91" t="inlineStr">
        <is>
          <t>INE02ID01020</t>
        </is>
      </c>
      <c r="D730" s="91" t="inlineStr">
        <is>
          <t>Textiles</t>
        </is>
      </c>
      <c r="E730" s="91" t="inlineStr">
        <is>
          <t>Microcap 250</t>
        </is>
      </c>
      <c r="F730" s="93" t="n">
        <v>3824</v>
      </c>
      <c r="G730" s="92" t="inlineStr">
        <is>
          <t>N</t>
        </is>
      </c>
      <c r="H730" s="94" t="n"/>
      <c r="I730" s="91" t="inlineStr">
        <is>
          <t>N</t>
        </is>
      </c>
      <c r="J730" s="92">
        <f>IF(K730="","N","Y")</f>
        <v/>
      </c>
      <c r="K730" s="94">
        <f>_xlfn.TEXTJOIN("; ",TRUE,IF(P730="52-wk low","52-wk low",""),IF(AND(AD730&gt;=Settings!$B$12,M730&lt;0),"Distribution",""),IF(AND(AJ730="Y",M730&lt;0,AK730&lt;-Settings!$B$13),"Long unwinding",""),IF(AND(AJ730="Y",M730&lt;0,AK730&gt;Settings!$B$13),"Short buildup",""))</f>
        <v/>
      </c>
      <c r="L730" s="95" t="n">
        <v>627.7</v>
      </c>
      <c r="M730" s="96" t="n">
        <v>-2.24</v>
      </c>
      <c r="N730" s="93" t="n">
        <v>1761</v>
      </c>
      <c r="O730" s="91" t="inlineStr">
        <is>
          <t>None</t>
        </is>
      </c>
      <c r="P730" s="91" t="inlineStr">
        <is>
          <t>52-wk low</t>
        </is>
      </c>
      <c r="Q730" s="97" t="n">
        <v>1.98</v>
      </c>
      <c r="R730" s="96" t="n">
        <v>3.91</v>
      </c>
      <c r="S730" s="96" t="n">
        <v>0.5</v>
      </c>
      <c r="T730" s="96" t="n">
        <v>0.74</v>
      </c>
      <c r="U730" s="96" t="n">
        <v>0.87</v>
      </c>
      <c r="V730" s="103" t="n">
        <v>1.71</v>
      </c>
      <c r="W730" s="102" t="n">
        <v>9</v>
      </c>
      <c r="X730" s="93" t="n"/>
      <c r="Y730" s="91" t="inlineStr">
        <is>
          <t>None</t>
        </is>
      </c>
      <c r="Z730" s="99" t="n">
        <v>45.68</v>
      </c>
      <c r="AA730" s="96" t="n">
        <v>1.06</v>
      </c>
      <c r="AB730" s="96" t="n">
        <v>0.93</v>
      </c>
      <c r="AC730" s="96" t="n">
        <v>0.6</v>
      </c>
      <c r="AD730" s="96" t="n">
        <v>0.79</v>
      </c>
      <c r="AE730" s="96" t="n">
        <v>0.88</v>
      </c>
      <c r="AF730" s="103" t="n">
        <v>0.85</v>
      </c>
      <c r="AG730" s="91" t="inlineStr">
        <is>
          <t>Normal</t>
        </is>
      </c>
      <c r="AH730" s="100" t="n">
        <v>0</v>
      </c>
      <c r="AI730" s="101" t="n">
        <v>0</v>
      </c>
      <c r="AJ730" s="92" t="inlineStr">
        <is>
          <t>N</t>
        </is>
      </c>
      <c r="AK730" s="96" t="n"/>
      <c r="AL730" s="91" t="inlineStr">
        <is>
          <t>n/a</t>
        </is>
      </c>
      <c r="AM730" s="93" t="n"/>
      <c r="AN730" s="92" t="inlineStr">
        <is>
          <t>None</t>
        </is>
      </c>
      <c r="AO730" s="102" t="n">
        <v>0</v>
      </c>
      <c r="AP730" s="103" t="n">
        <v>0.5</v>
      </c>
      <c r="AQ730" s="102" t="n">
        <v>5</v>
      </c>
      <c r="AR730" s="91" t="inlineStr">
        <is>
          <t>N</t>
        </is>
      </c>
      <c r="AS730" s="104" t="n">
        <v>-0.53</v>
      </c>
      <c r="AT730" s="92">
        <f>IF(AND(P730="52-wk high",T730&gt;=Settings!$B$7),"Y","N")</f>
        <v/>
      </c>
      <c r="AU730" s="91">
        <f>IF(AND(AD730&gt;=Settings!$B$8,M730&gt;0),"Y","N")</f>
        <v/>
      </c>
      <c r="AV730" s="91">
        <f>IF(OR(AH730&gt;Settings!$B$9,AI730&gt;Settings!$B$9),"Y","N")</f>
        <v/>
      </c>
      <c r="AW730" s="91">
        <f>IF(AJ730&lt;&gt;"Y","n/a",IF(AND(M730&gt;0,AK730&gt;Settings!$B$10),"Y","N"))</f>
        <v/>
      </c>
      <c r="AX730" s="91">
        <f>IF(AO730&gt;=Settings!$B$11,"Y","N")</f>
        <v/>
      </c>
      <c r="AY730" s="99">
        <f>(AT730="Y")+(AU730="Y")+(AV730="Y")+(AW730="Y")+(AX730="Y")</f>
        <v/>
      </c>
      <c r="AZ730" s="94">
        <f>IF(AY730=0,"None",_xlfn.TEXTJOIN(", ",TRUE(),IF(AT730="Y","Breakout",""),IF(AU730="Y","Accumulation",""),IF(AV730="Y","Institutional buying",""),IF(AW730="Y","Long buildup",""),IF(AX730="Y","Momentum leader","")))</f>
        <v/>
      </c>
      <c r="BA730" s="94">
        <f>IF(BW730="","","Passes "&amp;AY730&amp;" of 5 buy-side scans"&amp;IF(G730="Y","; RED FLAG: filter out using Red flag column",""))</f>
        <v/>
      </c>
      <c r="BB730" s="91" t="inlineStr">
        <is>
          <t>None</t>
        </is>
      </c>
      <c r="BC730" s="92" t="inlineStr">
        <is>
          <t>Y</t>
        </is>
      </c>
      <c r="BD730" s="94" t="inlineStr">
        <is>
          <t>PE &gt; 50</t>
        </is>
      </c>
      <c r="BE730" s="94" t="n"/>
      <c r="BF730" s="92">
        <f>IF(R730*100000&gt;=Settings!$B$5,"Y","N")</f>
        <v/>
      </c>
      <c r="BG730" s="91">
        <f>IF(F730&gt;Settings!$B$6,"Y","N")</f>
        <v/>
      </c>
      <c r="BH730" s="97" t="n">
        <v>-49.64</v>
      </c>
      <c r="BI730" s="96" t="n">
        <v>-8.880000000000001</v>
      </c>
      <c r="BJ730" s="96" t="n">
        <v>-1.48</v>
      </c>
      <c r="BK730" s="96" t="n">
        <v>-18.77</v>
      </c>
      <c r="BL730" s="96" t="n">
        <v>-20.19</v>
      </c>
      <c r="BM730" s="96" t="n">
        <v>-46.85</v>
      </c>
      <c r="BN730" s="97" t="n">
        <v>-6.05</v>
      </c>
      <c r="BO730" s="96" t="n">
        <v>-9.49</v>
      </c>
      <c r="BP730" s="96" t="n">
        <v>-14.46</v>
      </c>
      <c r="BQ730" s="96" t="n">
        <v>-23.7</v>
      </c>
      <c r="BR730" s="91" t="inlineStr">
        <is>
          <t>Stacked down</t>
        </is>
      </c>
      <c r="BS730" s="91" t="inlineStr">
        <is>
          <t>None</t>
        </is>
      </c>
      <c r="BT730" s="96" t="n">
        <v>31.2</v>
      </c>
      <c r="BU730" s="91" t="inlineStr">
        <is>
          <t>N</t>
        </is>
      </c>
      <c r="BV730" s="99">
        <f>IF(OR(BF730&lt;&gt;"Y",BG730&lt;&gt;"Y"),"",(AND(ISNUMBER(BQ730),BQ730&gt;0))+(BR730="Stacked up")+(AND(ISNUMBER(BH730),BH730&gt;=-Settings!$B$17))+(AND(ISNUMBER(BK730),ISNUMBER(BM730),BK730&gt;0,BM730&gt;0))+(AND(ISNUMBER(AQ730),AQ730&gt;=Settings!$B$18))+(AND(ISNUMBER(BT730),BT730&gt;=Settings!$B$19,BT730&lt;=Settings!$B$20))+(AND(ISNUMBER(AS730),AS730&gt;0))+(AND(ISNUMBER(T730),ISNUMBER(M730),T730&gt;=Settings!$B$21,M730&gt;0))+(AND(ISNUMBER(AD730),ISNUMBER(M730),AD730&gt;=Settings!$B$22,M730&gt;0))+(AY730&gt;=1))</f>
        <v/>
      </c>
      <c r="BW730" s="91">
        <f>IF(OR(AY730=0,BF730&lt;&gt;"Y",BG730&lt;&gt;"Y"),"",1+SUMPRODUCT(($A$6:$A$2604=A730)*($AY$6:$AY$2604&gt;0)*($BF$6:$BF$2604="Y")*($BG$6:$BG$2604="Y")*(($AY$6:$AY$2604&gt;AY730)+($AY$6:$AY$2604=AY730)*($AD$6:$AD$2604&gt;AD730))))</f>
        <v/>
      </c>
    </row>
    <row r="731" ht="23.85" customHeight="1" s="55">
      <c r="A731" s="90" t="n">
        <v>46296</v>
      </c>
      <c r="B731" s="91" t="inlineStr">
        <is>
          <t>HERITGFOOD</t>
        </is>
      </c>
      <c r="C731" s="91" t="inlineStr">
        <is>
          <t>INE978A01027</t>
        </is>
      </c>
      <c r="D731" s="91" t="inlineStr">
        <is>
          <t>Fast Moving Consumer Goods</t>
        </is>
      </c>
      <c r="E731" s="91" t="inlineStr">
        <is>
          <t>Microcap 250</t>
        </is>
      </c>
      <c r="F731" s="93" t="n">
        <v>3739</v>
      </c>
      <c r="G731" s="92" t="inlineStr">
        <is>
          <t>N</t>
        </is>
      </c>
      <c r="H731" s="94" t="n"/>
      <c r="I731" s="91" t="inlineStr">
        <is>
          <t>N</t>
        </is>
      </c>
      <c r="J731" s="92">
        <f>IF(K731="","N","Y")</f>
        <v/>
      </c>
      <c r="K731" s="94">
        <f>_xlfn.TEXTJOIN("; ",TRUE,IF(P731="52-wk low","52-wk low",""),IF(AND(AD731&gt;=Settings!$B$12,M731&lt;0),"Distribution",""),IF(AND(AJ731="Y",M731&lt;0,AK731&lt;-Settings!$B$13),"Long unwinding",""),IF(AND(AJ731="Y",M731&lt;0,AK731&gt;Settings!$B$13),"Short buildup",""))</f>
        <v/>
      </c>
      <c r="L731" s="95" t="n">
        <v>402.9</v>
      </c>
      <c r="M731" s="96" t="n">
        <v>0.22</v>
      </c>
      <c r="N731" s="93" t="n">
        <v>519</v>
      </c>
      <c r="O731" s="91" t="inlineStr">
        <is>
          <t>None</t>
        </is>
      </c>
      <c r="P731" s="91" t="inlineStr">
        <is>
          <t>None</t>
        </is>
      </c>
      <c r="Q731" s="97" t="n">
        <v>3.25</v>
      </c>
      <c r="R731" s="96" t="n">
        <v>7.06</v>
      </c>
      <c r="S731" s="96" t="n">
        <v>0.35</v>
      </c>
      <c r="T731" s="96" t="n">
        <v>0.58</v>
      </c>
      <c r="U731" s="96" t="n">
        <v>0.6899999999999999</v>
      </c>
      <c r="V731" s="103" t="n">
        <v>1.54</v>
      </c>
      <c r="W731" s="102" t="n">
        <v>5</v>
      </c>
      <c r="X731" s="93" t="n"/>
      <c r="Y731" s="91" t="inlineStr">
        <is>
          <t>None</t>
        </is>
      </c>
      <c r="Z731" s="99" t="n">
        <v>28.57</v>
      </c>
      <c r="AA731" s="96" t="n">
        <v>0.72</v>
      </c>
      <c r="AB731" s="96" t="n">
        <v>0.6</v>
      </c>
      <c r="AC731" s="96" t="n">
        <v>0.29</v>
      </c>
      <c r="AD731" s="96" t="n">
        <v>0.42</v>
      </c>
      <c r="AE731" s="96" t="n">
        <v>0.48</v>
      </c>
      <c r="AF731" s="103" t="n">
        <v>0.89</v>
      </c>
      <c r="AG731" s="91" t="inlineStr">
        <is>
          <t>Drying up</t>
        </is>
      </c>
      <c r="AH731" s="100" t="n">
        <v>0</v>
      </c>
      <c r="AI731" s="101" t="n">
        <v>0</v>
      </c>
      <c r="AJ731" s="92" t="inlineStr">
        <is>
          <t>N</t>
        </is>
      </c>
      <c r="AK731" s="96" t="n"/>
      <c r="AL731" s="91" t="inlineStr">
        <is>
          <t>n/a</t>
        </is>
      </c>
      <c r="AM731" s="93" t="n"/>
      <c r="AN731" s="92" t="inlineStr">
        <is>
          <t>None</t>
        </is>
      </c>
      <c r="AO731" s="102" t="n">
        <v>0</v>
      </c>
      <c r="AP731" s="103" t="n">
        <v>1.03</v>
      </c>
      <c r="AQ731" s="102" t="n">
        <v>63</v>
      </c>
      <c r="AR731" s="91" t="inlineStr">
        <is>
          <t>N</t>
        </is>
      </c>
      <c r="AS731" s="104" t="n">
        <v>2.11</v>
      </c>
      <c r="AT731" s="92">
        <f>IF(AND(P731="52-wk high",T731&gt;=Settings!$B$7),"Y","N")</f>
        <v/>
      </c>
      <c r="AU731" s="91">
        <f>IF(AND(AD731&gt;=Settings!$B$8,M731&gt;0),"Y","N")</f>
        <v/>
      </c>
      <c r="AV731" s="91">
        <f>IF(OR(AH731&gt;Settings!$B$9,AI731&gt;Settings!$B$9),"Y","N")</f>
        <v/>
      </c>
      <c r="AW731" s="91">
        <f>IF(AJ731&lt;&gt;"Y","n/a",IF(AND(M731&gt;0,AK731&gt;Settings!$B$10),"Y","N"))</f>
        <v/>
      </c>
      <c r="AX731" s="91">
        <f>IF(AO731&gt;=Settings!$B$11,"Y","N")</f>
        <v/>
      </c>
      <c r="AY731" s="99">
        <f>(AT731="Y")+(AU731="Y")+(AV731="Y")+(AW731="Y")+(AX731="Y")</f>
        <v/>
      </c>
      <c r="AZ731" s="94">
        <f>IF(AY731=0,"None",_xlfn.TEXTJOIN(", ",TRUE(),IF(AT731="Y","Breakout",""),IF(AU731="Y","Accumulation",""),IF(AV731="Y","Institutional buying",""),IF(AW731="Y","Long buildup",""),IF(AX731="Y","Momentum leader","")))</f>
        <v/>
      </c>
      <c r="BA731" s="94">
        <f>IF(BW731="","","Passes "&amp;AY731&amp;" of 5 buy-side scans"&amp;IF(G731="Y","; RED FLAG: filter out using Red flag column",""))</f>
        <v/>
      </c>
      <c r="BB731" s="91" t="inlineStr">
        <is>
          <t>None</t>
        </is>
      </c>
      <c r="BC731" s="92" t="inlineStr">
        <is>
          <t>N</t>
        </is>
      </c>
      <c r="BD731" s="94" t="n"/>
      <c r="BE731" s="94" t="n"/>
      <c r="BF731" s="92">
        <f>IF(R731*100000&gt;=Settings!$B$5,"Y","N")</f>
        <v/>
      </c>
      <c r="BG731" s="91">
        <f>IF(F731&gt;Settings!$B$6,"Y","N")</f>
        <v/>
      </c>
      <c r="BH731" s="97" t="n">
        <v>-20.03</v>
      </c>
      <c r="BI731" s="96" t="n">
        <v>-2.7</v>
      </c>
      <c r="BJ731" s="96" t="n">
        <v>13.91</v>
      </c>
      <c r="BK731" s="96" t="n">
        <v>20.92</v>
      </c>
      <c r="BL731" s="96" t="n">
        <v>30.94</v>
      </c>
      <c r="BM731" s="96" t="n">
        <v>-17.56</v>
      </c>
      <c r="BN731" s="97" t="n">
        <v>0.77</v>
      </c>
      <c r="BO731" s="96" t="n">
        <v>5.83</v>
      </c>
      <c r="BP731" s="96" t="n">
        <v>9.34</v>
      </c>
      <c r="BQ731" s="96" t="n">
        <v>6.01</v>
      </c>
      <c r="BR731" s="91" t="inlineStr">
        <is>
          <t>Mixed</t>
        </is>
      </c>
      <c r="BS731" s="91" t="inlineStr">
        <is>
          <t>None</t>
        </is>
      </c>
      <c r="BT731" s="96" t="n">
        <v>51</v>
      </c>
      <c r="BU731" s="91" t="inlineStr">
        <is>
          <t>N</t>
        </is>
      </c>
      <c r="BV731" s="99">
        <f>IF(OR(BF731&lt;&gt;"Y",BG731&lt;&gt;"Y"),"",(AND(ISNUMBER(BQ731),BQ731&gt;0))+(BR731="Stacked up")+(AND(ISNUMBER(BH731),BH731&gt;=-Settings!$B$17))+(AND(ISNUMBER(BK731),ISNUMBER(BM731),BK731&gt;0,BM731&gt;0))+(AND(ISNUMBER(AQ731),AQ731&gt;=Settings!$B$18))+(AND(ISNUMBER(BT731),BT731&gt;=Settings!$B$19,BT731&lt;=Settings!$B$20))+(AND(ISNUMBER(AS731),AS731&gt;0))+(AND(ISNUMBER(T731),ISNUMBER(M731),T731&gt;=Settings!$B$21,M731&gt;0))+(AND(ISNUMBER(AD731),ISNUMBER(M731),AD731&gt;=Settings!$B$22,M731&gt;0))+(AY731&gt;=1))</f>
        <v/>
      </c>
      <c r="BW731" s="91">
        <f>IF(OR(AY731=0,BF731&lt;&gt;"Y",BG731&lt;&gt;"Y"),"",1+SUMPRODUCT(($A$6:$A$2604=A731)*($AY$6:$AY$2604&gt;0)*($BF$6:$BF$2604="Y")*($BG$6:$BG$2604="Y")*(($AY$6:$AY$2604&gt;AY731)+($AY$6:$AY$2604=AY731)*($AD$6:$AD$2604&gt;AD731))))</f>
        <v/>
      </c>
    </row>
    <row r="732" ht="23.85" customHeight="1" s="55">
      <c r="A732" s="90" t="n">
        <v>46296</v>
      </c>
      <c r="B732" s="91" t="inlineStr">
        <is>
          <t>REFEX</t>
        </is>
      </c>
      <c r="C732" s="91" t="inlineStr">
        <is>
          <t>INE056I01025</t>
        </is>
      </c>
      <c r="D732" s="91" t="inlineStr">
        <is>
          <t>Utilities</t>
        </is>
      </c>
      <c r="E732" s="91" t="inlineStr">
        <is>
          <t>Microcap 250</t>
        </is>
      </c>
      <c r="F732" s="93" t="n">
        <v>3723</v>
      </c>
      <c r="G732" s="92" t="inlineStr">
        <is>
          <t>N</t>
        </is>
      </c>
      <c r="H732" s="94" t="n"/>
      <c r="I732" s="91" t="inlineStr">
        <is>
          <t>N</t>
        </is>
      </c>
      <c r="J732" s="92">
        <f>IF(K732="","N","Y")</f>
        <v/>
      </c>
      <c r="K732" s="94">
        <f>_xlfn.TEXTJOIN("; ",TRUE,IF(P732="52-wk low","52-wk low",""),IF(AND(AD732&gt;=Settings!$B$12,M732&lt;0),"Distribution",""),IF(AND(AJ732="Y",M732&lt;0,AK732&lt;-Settings!$B$13),"Long unwinding",""),IF(AND(AJ732="Y",M732&lt;0,AK732&gt;Settings!$B$13),"Short buildup",""))</f>
        <v/>
      </c>
      <c r="L732" s="95" t="n">
        <v>271.3</v>
      </c>
      <c r="M732" s="96" t="n">
        <v>2.28</v>
      </c>
      <c r="N732" s="93" t="n">
        <v>167</v>
      </c>
      <c r="O732" s="91" t="inlineStr">
        <is>
          <t>None</t>
        </is>
      </c>
      <c r="P732" s="91" t="inlineStr">
        <is>
          <t>None</t>
        </is>
      </c>
      <c r="Q732" s="97" t="n">
        <v>3.43</v>
      </c>
      <c r="R732" s="96" t="n">
        <v>6.06</v>
      </c>
      <c r="S732" s="96" t="n">
        <v>0.57</v>
      </c>
      <c r="T732" s="96" t="n">
        <v>0.63</v>
      </c>
      <c r="U732" s="96" t="n">
        <v>0.3</v>
      </c>
      <c r="V732" s="103" t="n">
        <v>0.53</v>
      </c>
      <c r="W732" s="102" t="n">
        <v>1</v>
      </c>
      <c r="X732" s="93" t="n"/>
      <c r="Y732" s="91" t="inlineStr">
        <is>
          <t>None</t>
        </is>
      </c>
      <c r="Z732" s="99" t="n">
        <v>41.71</v>
      </c>
      <c r="AA732" s="96" t="n">
        <v>0.9</v>
      </c>
      <c r="AB732" s="96" t="n">
        <v>0.9</v>
      </c>
      <c r="AC732" s="96" t="n">
        <v>0.99</v>
      </c>
      <c r="AD732" s="96" t="n">
        <v>0.8100000000000001</v>
      </c>
      <c r="AE732" s="96" t="n">
        <v>0.44</v>
      </c>
      <c r="AF732" s="103" t="n">
        <v>0.85</v>
      </c>
      <c r="AG732" s="91" t="inlineStr">
        <is>
          <t>Normal</t>
        </is>
      </c>
      <c r="AH732" s="100" t="n">
        <v>0</v>
      </c>
      <c r="AI732" s="101" t="n">
        <v>0</v>
      </c>
      <c r="AJ732" s="92" t="inlineStr">
        <is>
          <t>N</t>
        </is>
      </c>
      <c r="AK732" s="96" t="n"/>
      <c r="AL732" s="91" t="inlineStr">
        <is>
          <t>n/a</t>
        </is>
      </c>
      <c r="AM732" s="93" t="n"/>
      <c r="AN732" s="92" t="inlineStr">
        <is>
          <t>None</t>
        </is>
      </c>
      <c r="AO732" s="102" t="n">
        <v>0</v>
      </c>
      <c r="AP732" s="103" t="n">
        <v>0.91</v>
      </c>
      <c r="AQ732" s="102" t="n">
        <v>57</v>
      </c>
      <c r="AR732" s="91" t="inlineStr">
        <is>
          <t>N</t>
        </is>
      </c>
      <c r="AS732" s="104" t="n">
        <v>6.41</v>
      </c>
      <c r="AT732" s="92">
        <f>IF(AND(P732="52-wk high",T732&gt;=Settings!$B$7),"Y","N")</f>
        <v/>
      </c>
      <c r="AU732" s="91">
        <f>IF(AND(AD732&gt;=Settings!$B$8,M732&gt;0),"Y","N")</f>
        <v/>
      </c>
      <c r="AV732" s="91">
        <f>IF(OR(AH732&gt;Settings!$B$9,AI732&gt;Settings!$B$9),"Y","N")</f>
        <v/>
      </c>
      <c r="AW732" s="91">
        <f>IF(AJ732&lt;&gt;"Y","n/a",IF(AND(M732&gt;0,AK732&gt;Settings!$B$10),"Y","N"))</f>
        <v/>
      </c>
      <c r="AX732" s="91">
        <f>IF(AO732&gt;=Settings!$B$11,"Y","N")</f>
        <v/>
      </c>
      <c r="AY732" s="99">
        <f>(AT732="Y")+(AU732="Y")+(AV732="Y")+(AW732="Y")+(AX732="Y")</f>
        <v/>
      </c>
      <c r="AZ732" s="94">
        <f>IF(AY732=0,"None",_xlfn.TEXTJOIN(", ",TRUE(),IF(AT732="Y","Breakout",""),IF(AU732="Y","Accumulation",""),IF(AV732="Y","Institutional buying",""),IF(AW732="Y","Long buildup",""),IF(AX732="Y","Momentum leader","")))</f>
        <v/>
      </c>
      <c r="BA732" s="94">
        <f>IF(BW732="","","Passes "&amp;AY732&amp;" of 5 buy-side scans"&amp;IF(G732="Y","; RED FLAG: filter out using Red flag column",""))</f>
        <v/>
      </c>
      <c r="BB732" s="91" t="inlineStr">
        <is>
          <t>None</t>
        </is>
      </c>
      <c r="BC732" s="92" t="inlineStr">
        <is>
          <t>N</t>
        </is>
      </c>
      <c r="BD732" s="94" t="n"/>
      <c r="BE732" s="94" t="n"/>
      <c r="BF732" s="92">
        <f>IF(R732*100000&gt;=Settings!$B$5,"Y","N")</f>
        <v/>
      </c>
      <c r="BG732" s="91">
        <f>IF(F732&gt;Settings!$B$6,"Y","N")</f>
        <v/>
      </c>
      <c r="BH732" s="97" t="n">
        <v>-29.05</v>
      </c>
      <c r="BI732" s="96" t="n">
        <v>-4.25</v>
      </c>
      <c r="BJ732" s="96" t="n">
        <v>-2.27</v>
      </c>
      <c r="BK732" s="96" t="n">
        <v>-24.08</v>
      </c>
      <c r="BL732" s="96" t="n">
        <v>33.9</v>
      </c>
      <c r="BM732" s="96" t="n">
        <v>-25.78</v>
      </c>
      <c r="BN732" s="97" t="n">
        <v>-2.56</v>
      </c>
      <c r="BO732" s="96" t="n">
        <v>-5.56</v>
      </c>
      <c r="BP732" s="96" t="n">
        <v>-6.43</v>
      </c>
      <c r="BQ732" s="96" t="n">
        <v>-8.32</v>
      </c>
      <c r="BR732" s="91" t="inlineStr">
        <is>
          <t>Stacked down</t>
        </is>
      </c>
      <c r="BS732" s="91" t="inlineStr">
        <is>
          <t>None</t>
        </is>
      </c>
      <c r="BT732" s="96" t="n">
        <v>43</v>
      </c>
      <c r="BU732" s="91" t="inlineStr">
        <is>
          <t>N</t>
        </is>
      </c>
      <c r="BV732" s="99">
        <f>IF(OR(BF732&lt;&gt;"Y",BG732&lt;&gt;"Y"),"",(AND(ISNUMBER(BQ732),BQ732&gt;0))+(BR732="Stacked up")+(AND(ISNUMBER(BH732),BH732&gt;=-Settings!$B$17))+(AND(ISNUMBER(BK732),ISNUMBER(BM732),BK732&gt;0,BM732&gt;0))+(AND(ISNUMBER(AQ732),AQ732&gt;=Settings!$B$18))+(AND(ISNUMBER(BT732),BT732&gt;=Settings!$B$19,BT732&lt;=Settings!$B$20))+(AND(ISNUMBER(AS732),AS732&gt;0))+(AND(ISNUMBER(T732),ISNUMBER(M732),T732&gt;=Settings!$B$21,M732&gt;0))+(AND(ISNUMBER(AD732),ISNUMBER(M732),AD732&gt;=Settings!$B$22,M732&gt;0))+(AY732&gt;=1))</f>
        <v/>
      </c>
      <c r="BW732" s="91">
        <f>IF(OR(AY732=0,BF732&lt;&gt;"Y",BG732&lt;&gt;"Y"),"",1+SUMPRODUCT(($A$6:$A$2604=A732)*($AY$6:$AY$2604&gt;0)*($BF$6:$BF$2604="Y")*($BG$6:$BG$2604="Y")*(($AY$6:$AY$2604&gt;AY732)+($AY$6:$AY$2604=AY732)*($AD$6:$AD$2604&gt;AD732))))</f>
        <v/>
      </c>
    </row>
    <row r="733" ht="23.85" customHeight="1" s="55">
      <c r="A733" s="90" t="n">
        <v>46296</v>
      </c>
      <c r="B733" s="91" t="inlineStr">
        <is>
          <t>TARC</t>
        </is>
      </c>
      <c r="C733" s="91" t="inlineStr">
        <is>
          <t>INE0EK901012</t>
        </is>
      </c>
      <c r="D733" s="91" t="inlineStr">
        <is>
          <t>Realty</t>
        </is>
      </c>
      <c r="E733" s="91" t="inlineStr">
        <is>
          <t>Microcap 250</t>
        </is>
      </c>
      <c r="F733" s="93" t="n">
        <v>3706</v>
      </c>
      <c r="G733" s="92" t="inlineStr">
        <is>
          <t>N</t>
        </is>
      </c>
      <c r="H733" s="94" t="n"/>
      <c r="I733" s="91" t="inlineStr">
        <is>
          <t>N</t>
        </is>
      </c>
      <c r="J733" s="92">
        <f>IF(K733="","N","Y")</f>
        <v/>
      </c>
      <c r="K733" s="94">
        <f>_xlfn.TEXTJOIN("; ",TRUE,IF(P733="52-wk low","52-wk low",""),IF(AND(AD733&gt;=Settings!$B$12,M733&lt;0),"Distribution",""),IF(AND(AJ733="Y",M733&lt;0,AK733&lt;-Settings!$B$13),"Long unwinding",""),IF(AND(AJ733="Y",M733&lt;0,AK733&gt;Settings!$B$13),"Short buildup",""))</f>
        <v/>
      </c>
      <c r="L733" s="95" t="n">
        <v>125.58</v>
      </c>
      <c r="M733" s="96" t="n">
        <v>-0.3</v>
      </c>
      <c r="N733" s="93" t="n">
        <v>705</v>
      </c>
      <c r="O733" s="91" t="inlineStr">
        <is>
          <t>None</t>
        </is>
      </c>
      <c r="P733" s="91" t="inlineStr">
        <is>
          <t>None</t>
        </is>
      </c>
      <c r="Q733" s="97" t="n">
        <v>3.61</v>
      </c>
      <c r="R733" s="96" t="n">
        <v>5.13</v>
      </c>
      <c r="S733" s="96" t="n">
        <v>0.67</v>
      </c>
      <c r="T733" s="96" t="n">
        <v>0.43</v>
      </c>
      <c r="U733" s="96" t="n">
        <v>0.3</v>
      </c>
      <c r="V733" s="103" t="n">
        <v>0.42</v>
      </c>
      <c r="W733" s="102" t="n">
        <v>1</v>
      </c>
      <c r="X733" s="93" t="n"/>
      <c r="Y733" s="91" t="inlineStr">
        <is>
          <t>None</t>
        </is>
      </c>
      <c r="Z733" s="99" t="n">
        <v>55.68</v>
      </c>
      <c r="AA733" s="96" t="n">
        <v>0.99</v>
      </c>
      <c r="AB733" s="96" t="n">
        <v>1.05</v>
      </c>
      <c r="AC733" s="96" t="n">
        <v>0.68</v>
      </c>
      <c r="AD733" s="96" t="n">
        <v>0.62</v>
      </c>
      <c r="AE733" s="96" t="n">
        <v>0.7</v>
      </c>
      <c r="AF733" s="103" t="n">
        <v>2.28</v>
      </c>
      <c r="AG733" s="91" t="inlineStr">
        <is>
          <t>Quiet accumulation</t>
        </is>
      </c>
      <c r="AH733" s="100" t="n">
        <v>0</v>
      </c>
      <c r="AI733" s="101" t="n">
        <v>0</v>
      </c>
      <c r="AJ733" s="92" t="inlineStr">
        <is>
          <t>N</t>
        </is>
      </c>
      <c r="AK733" s="96" t="n"/>
      <c r="AL733" s="91" t="inlineStr">
        <is>
          <t>n/a</t>
        </is>
      </c>
      <c r="AM733" s="93" t="n"/>
      <c r="AN733" s="92" t="inlineStr">
        <is>
          <t>None</t>
        </is>
      </c>
      <c r="AO733" s="102" t="n">
        <v>0</v>
      </c>
      <c r="AP733" s="103" t="n">
        <v>0.72</v>
      </c>
      <c r="AQ733" s="102" t="n">
        <v>40</v>
      </c>
      <c r="AR733" s="91" t="inlineStr">
        <is>
          <t>N</t>
        </is>
      </c>
      <c r="AS733" s="104" t="n">
        <v>2.36</v>
      </c>
      <c r="AT733" s="92">
        <f>IF(AND(P733="52-wk high",T733&gt;=Settings!$B$7),"Y","N")</f>
        <v/>
      </c>
      <c r="AU733" s="91">
        <f>IF(AND(AD733&gt;=Settings!$B$8,M733&gt;0),"Y","N")</f>
        <v/>
      </c>
      <c r="AV733" s="91">
        <f>IF(OR(AH733&gt;Settings!$B$9,AI733&gt;Settings!$B$9),"Y","N")</f>
        <v/>
      </c>
      <c r="AW733" s="91">
        <f>IF(AJ733&lt;&gt;"Y","n/a",IF(AND(M733&gt;0,AK733&gt;Settings!$B$10),"Y","N"))</f>
        <v/>
      </c>
      <c r="AX733" s="91">
        <f>IF(AO733&gt;=Settings!$B$11,"Y","N")</f>
        <v/>
      </c>
      <c r="AY733" s="99">
        <f>(AT733="Y")+(AU733="Y")+(AV733="Y")+(AW733="Y")+(AX733="Y")</f>
        <v/>
      </c>
      <c r="AZ733" s="94">
        <f>IF(AY733=0,"None",_xlfn.TEXTJOIN(", ",TRUE(),IF(AT733="Y","Breakout",""),IF(AU733="Y","Accumulation",""),IF(AV733="Y","Institutional buying",""),IF(AW733="Y","Long buildup",""),IF(AX733="Y","Momentum leader","")))</f>
        <v/>
      </c>
      <c r="BA733" s="94">
        <f>IF(BW733="","","Passes "&amp;AY733&amp;" of 5 buy-side scans"&amp;IF(G733="Y","; RED FLAG: filter out using Red flag column",""))</f>
        <v/>
      </c>
      <c r="BB733" s="91" t="inlineStr">
        <is>
          <t>None</t>
        </is>
      </c>
      <c r="BC733" s="92" t="inlineStr">
        <is>
          <t>Y</t>
        </is>
      </c>
      <c r="BD733" s="94" t="inlineStr">
        <is>
          <t>PE &gt; 50</t>
        </is>
      </c>
      <c r="BE733" s="94" t="n"/>
      <c r="BF733" s="92">
        <f>IF(R733*100000&gt;=Settings!$B$5,"Y","N")</f>
        <v/>
      </c>
      <c r="BG733" s="91">
        <f>IF(F733&gt;Settings!$B$6,"Y","N")</f>
        <v/>
      </c>
      <c r="BH733" s="97" t="n">
        <v>-32.59</v>
      </c>
      <c r="BI733" s="96" t="n">
        <v>-2.91</v>
      </c>
      <c r="BJ733" s="96" t="n">
        <v>2.52</v>
      </c>
      <c r="BK733" s="96" t="n">
        <v>-0.21</v>
      </c>
      <c r="BL733" s="96" t="n">
        <v>5</v>
      </c>
      <c r="BM733" s="96" t="n">
        <v>-20.9</v>
      </c>
      <c r="BN733" s="97" t="n">
        <v>-1.68</v>
      </c>
      <c r="BO733" s="96" t="n">
        <v>-1.4</v>
      </c>
      <c r="BP733" s="96" t="n">
        <v>-2.67</v>
      </c>
      <c r="BQ733" s="96" t="n">
        <v>-6.98</v>
      </c>
      <c r="BR733" s="91" t="inlineStr">
        <is>
          <t>Mixed</t>
        </is>
      </c>
      <c r="BS733" s="91" t="inlineStr">
        <is>
          <t>None</t>
        </is>
      </c>
      <c r="BT733" s="96" t="n">
        <v>41.1</v>
      </c>
      <c r="BU733" s="91" t="inlineStr">
        <is>
          <t>N</t>
        </is>
      </c>
      <c r="BV733" s="99">
        <f>IF(OR(BF733&lt;&gt;"Y",BG733&lt;&gt;"Y"),"",(AND(ISNUMBER(BQ733),BQ733&gt;0))+(BR733="Stacked up")+(AND(ISNUMBER(BH733),BH733&gt;=-Settings!$B$17))+(AND(ISNUMBER(BK733),ISNUMBER(BM733),BK733&gt;0,BM733&gt;0))+(AND(ISNUMBER(AQ733),AQ733&gt;=Settings!$B$18))+(AND(ISNUMBER(BT733),BT733&gt;=Settings!$B$19,BT733&lt;=Settings!$B$20))+(AND(ISNUMBER(AS733),AS733&gt;0))+(AND(ISNUMBER(T733),ISNUMBER(M733),T733&gt;=Settings!$B$21,M733&gt;0))+(AND(ISNUMBER(AD733),ISNUMBER(M733),AD733&gt;=Settings!$B$22,M733&gt;0))+(AY733&gt;=1))</f>
        <v/>
      </c>
      <c r="BW733" s="91">
        <f>IF(OR(AY733=0,BF733&lt;&gt;"Y",BG733&lt;&gt;"Y"),"",1+SUMPRODUCT(($A$6:$A$2604=A733)*($AY$6:$AY$2604&gt;0)*($BF$6:$BF$2604="Y")*($BG$6:$BG$2604="Y")*(($AY$6:$AY$2604&gt;AY733)+($AY$6:$AY$2604=AY733)*($AD$6:$AD$2604&gt;AD733))))</f>
        <v/>
      </c>
    </row>
    <row r="734" ht="23.85" customHeight="1" s="55">
      <c r="A734" s="90" t="n">
        <v>46296</v>
      </c>
      <c r="B734" s="91" t="inlineStr">
        <is>
          <t>KSCL</t>
        </is>
      </c>
      <c r="C734" s="91" t="inlineStr">
        <is>
          <t>INE455I01029</t>
        </is>
      </c>
      <c r="D734" s="91" t="inlineStr">
        <is>
          <t>Fast Moving Consumer Goods</t>
        </is>
      </c>
      <c r="E734" s="91" t="inlineStr">
        <is>
          <t>Microcap 250</t>
        </is>
      </c>
      <c r="F734" s="93" t="n">
        <v>3678</v>
      </c>
      <c r="G734" s="92" t="inlineStr">
        <is>
          <t>N</t>
        </is>
      </c>
      <c r="H734" s="94" t="n"/>
      <c r="I734" s="91" t="inlineStr">
        <is>
          <t>N</t>
        </is>
      </c>
      <c r="J734" s="92">
        <f>IF(K734="","N","Y")</f>
        <v/>
      </c>
      <c r="K734" s="94">
        <f>_xlfn.TEXTJOIN("; ",TRUE,IF(P734="52-wk low","52-wk low",""),IF(AND(AD734&gt;=Settings!$B$12,M734&lt;0),"Distribution",""),IF(AND(AJ734="Y",M734&lt;0,AK734&lt;-Settings!$B$13),"Long unwinding",""),IF(AND(AJ734="Y",M734&lt;0,AK734&gt;Settings!$B$13),"Short buildup",""))</f>
        <v/>
      </c>
      <c r="L734" s="95" t="n">
        <v>715.1</v>
      </c>
      <c r="M734" s="96" t="n">
        <v>-1.45</v>
      </c>
      <c r="N734" s="93" t="n">
        <v>1284</v>
      </c>
      <c r="O734" s="91" t="inlineStr">
        <is>
          <t>None</t>
        </is>
      </c>
      <c r="P734" s="91" t="inlineStr">
        <is>
          <t>None</t>
        </is>
      </c>
      <c r="Q734" s="97" t="n">
        <v>1.57</v>
      </c>
      <c r="R734" s="96" t="n">
        <v>15.66</v>
      </c>
      <c r="S734" s="96" t="n">
        <v>0.1</v>
      </c>
      <c r="T734" s="96" t="n">
        <v>0.22</v>
      </c>
      <c r="U734" s="96" t="n">
        <v>0.34</v>
      </c>
      <c r="V734" s="103" t="n">
        <v>3.34</v>
      </c>
      <c r="W734" s="102" t="n">
        <v>2</v>
      </c>
      <c r="X734" s="93" t="n"/>
      <c r="Y734" s="91" t="inlineStr">
        <is>
          <t>None</t>
        </is>
      </c>
      <c r="Z734" s="99" t="n">
        <v>27.49</v>
      </c>
      <c r="AA734" s="96" t="n">
        <v>0.62</v>
      </c>
      <c r="AB734" s="96" t="n">
        <v>0.55</v>
      </c>
      <c r="AC734" s="96" t="n">
        <v>0.43</v>
      </c>
      <c r="AD734" s="96" t="n">
        <v>0.51</v>
      </c>
      <c r="AE734" s="96" t="n">
        <v>0.64</v>
      </c>
      <c r="AF734" s="103" t="n">
        <v>0.44</v>
      </c>
      <c r="AG734" s="91" t="inlineStr">
        <is>
          <t>Drying up</t>
        </is>
      </c>
      <c r="AH734" s="100" t="n">
        <v>0</v>
      </c>
      <c r="AI734" s="101" t="n">
        <v>0</v>
      </c>
      <c r="AJ734" s="92" t="inlineStr">
        <is>
          <t>N</t>
        </is>
      </c>
      <c r="AK734" s="96" t="n"/>
      <c r="AL734" s="91" t="inlineStr">
        <is>
          <t>n/a</t>
        </is>
      </c>
      <c r="AM734" s="93" t="n"/>
      <c r="AN734" s="92" t="inlineStr">
        <is>
          <t>None</t>
        </is>
      </c>
      <c r="AO734" s="102" t="n">
        <v>0</v>
      </c>
      <c r="AP734" s="103" t="n">
        <v>0.55</v>
      </c>
      <c r="AQ734" s="102" t="n">
        <v>10</v>
      </c>
      <c r="AR734" s="91" t="inlineStr">
        <is>
          <t>N</t>
        </is>
      </c>
      <c r="AS734" s="104" t="n">
        <v>2.11</v>
      </c>
      <c r="AT734" s="92">
        <f>IF(AND(P734="52-wk high",T734&gt;=Settings!$B$7),"Y","N")</f>
        <v/>
      </c>
      <c r="AU734" s="91">
        <f>IF(AND(AD734&gt;=Settings!$B$8,M734&gt;0),"Y","N")</f>
        <v/>
      </c>
      <c r="AV734" s="91">
        <f>IF(OR(AH734&gt;Settings!$B$9,AI734&gt;Settings!$B$9),"Y","N")</f>
        <v/>
      </c>
      <c r="AW734" s="91">
        <f>IF(AJ734&lt;&gt;"Y","n/a",IF(AND(M734&gt;0,AK734&gt;Settings!$B$10),"Y","N"))</f>
        <v/>
      </c>
      <c r="AX734" s="91">
        <f>IF(AO734&gt;=Settings!$B$11,"Y","N")</f>
        <v/>
      </c>
      <c r="AY734" s="99">
        <f>(AT734="Y")+(AU734="Y")+(AV734="Y")+(AW734="Y")+(AX734="Y")</f>
        <v/>
      </c>
      <c r="AZ734" s="94">
        <f>IF(AY734=0,"None",_xlfn.TEXTJOIN(", ",TRUE(),IF(AT734="Y","Breakout",""),IF(AU734="Y","Accumulation",""),IF(AV734="Y","Institutional buying",""),IF(AW734="Y","Long buildup",""),IF(AX734="Y","Momentum leader","")))</f>
        <v/>
      </c>
      <c r="BA734" s="94">
        <f>IF(BW734="","","Passes "&amp;AY734&amp;" of 5 buy-side scans"&amp;IF(G734="Y","; RED FLAG: filter out using Red flag column",""))</f>
        <v/>
      </c>
      <c r="BB734" s="91" t="inlineStr">
        <is>
          <t>None</t>
        </is>
      </c>
      <c r="BC734" s="92" t="inlineStr">
        <is>
          <t>N</t>
        </is>
      </c>
      <c r="BD734" s="94" t="n"/>
      <c r="BE734" s="94" t="n"/>
      <c r="BF734" s="92">
        <f>IF(R734*100000&gt;=Settings!$B$5,"Y","N")</f>
        <v/>
      </c>
      <c r="BG734" s="91">
        <f>IF(F734&gt;Settings!$B$6,"Y","N")</f>
        <v/>
      </c>
      <c r="BH734" s="97" t="n">
        <v>-34.75</v>
      </c>
      <c r="BI734" s="96" t="n">
        <v>-8.77</v>
      </c>
      <c r="BJ734" s="96" t="n">
        <v>-6.11</v>
      </c>
      <c r="BK734" s="96" t="n">
        <v>-19.53</v>
      </c>
      <c r="BL734" s="96" t="n">
        <v>-14.25</v>
      </c>
      <c r="BM734" s="96" t="n">
        <v>-32.26</v>
      </c>
      <c r="BN734" s="97" t="n">
        <v>-3.14</v>
      </c>
      <c r="BO734" s="96" t="n">
        <v>-6.6</v>
      </c>
      <c r="BP734" s="96" t="n">
        <v>-11.19</v>
      </c>
      <c r="BQ734" s="96" t="n">
        <v>-17.16</v>
      </c>
      <c r="BR734" s="91" t="inlineStr">
        <is>
          <t>Stacked down</t>
        </is>
      </c>
      <c r="BS734" s="91" t="inlineStr">
        <is>
          <t>None</t>
        </is>
      </c>
      <c r="BT734" s="96" t="n">
        <v>42.7</v>
      </c>
      <c r="BU734" s="91" t="inlineStr">
        <is>
          <t>N</t>
        </is>
      </c>
      <c r="BV734" s="99">
        <f>IF(OR(BF734&lt;&gt;"Y",BG734&lt;&gt;"Y"),"",(AND(ISNUMBER(BQ734),BQ734&gt;0))+(BR734="Stacked up")+(AND(ISNUMBER(BH734),BH734&gt;=-Settings!$B$17))+(AND(ISNUMBER(BK734),ISNUMBER(BM734),BK734&gt;0,BM734&gt;0))+(AND(ISNUMBER(AQ734),AQ734&gt;=Settings!$B$18))+(AND(ISNUMBER(BT734),BT734&gt;=Settings!$B$19,BT734&lt;=Settings!$B$20))+(AND(ISNUMBER(AS734),AS734&gt;0))+(AND(ISNUMBER(T734),ISNUMBER(M734),T734&gt;=Settings!$B$21,M734&gt;0))+(AND(ISNUMBER(AD734),ISNUMBER(M734),AD734&gt;=Settings!$B$22,M734&gt;0))+(AY734&gt;=1))</f>
        <v/>
      </c>
      <c r="BW734" s="91">
        <f>IF(OR(AY734=0,BF734&lt;&gt;"Y",BG734&lt;&gt;"Y"),"",1+SUMPRODUCT(($A$6:$A$2604=A734)*($AY$6:$AY$2604&gt;0)*($BF$6:$BF$2604="Y")*($BG$6:$BG$2604="Y")*(($AY$6:$AY$2604&gt;AY734)+($AY$6:$AY$2604=AY734)*($AD$6:$AD$2604&gt;AD734))))</f>
        <v/>
      </c>
    </row>
    <row r="735" ht="23.85" customHeight="1" s="55">
      <c r="A735" s="90" t="n">
        <v>46296</v>
      </c>
      <c r="B735" s="91" t="inlineStr">
        <is>
          <t>RTNPOWER</t>
        </is>
      </c>
      <c r="C735" s="91" t="inlineStr">
        <is>
          <t>INE399K01017</t>
        </is>
      </c>
      <c r="D735" s="91" t="inlineStr">
        <is>
          <t>Power</t>
        </is>
      </c>
      <c r="E735" s="91" t="inlineStr">
        <is>
          <t>Microcap 250</t>
        </is>
      </c>
      <c r="F735" s="93" t="n">
        <v>3619</v>
      </c>
      <c r="G735" s="92" t="inlineStr">
        <is>
          <t>N</t>
        </is>
      </c>
      <c r="H735" s="94" t="n"/>
      <c r="I735" s="91" t="inlineStr">
        <is>
          <t>N</t>
        </is>
      </c>
      <c r="J735" s="92">
        <f>IF(K735="","N","Y")</f>
        <v/>
      </c>
      <c r="K735" s="94">
        <f>_xlfn.TEXTJOIN("; ",TRUE,IF(P735="52-wk low","52-wk low",""),IF(AND(AD735&gt;=Settings!$B$12,M735&lt;0),"Distribution",""),IF(AND(AJ735="Y",M735&lt;0,AK735&lt;-Settings!$B$13),"Long unwinding",""),IF(AND(AJ735="Y",M735&lt;0,AK735&gt;Settings!$B$13),"Short buildup",""))</f>
        <v/>
      </c>
      <c r="L735" s="95" t="n">
        <v>6.74</v>
      </c>
      <c r="M735" s="96" t="n">
        <v>-2.18</v>
      </c>
      <c r="N735" s="93" t="n">
        <v>1733</v>
      </c>
      <c r="O735" s="91" t="inlineStr">
        <is>
          <t>None</t>
        </is>
      </c>
      <c r="P735" s="91" t="inlineStr">
        <is>
          <t>52-wk low</t>
        </is>
      </c>
      <c r="Q735" s="97" t="n">
        <v>134.29</v>
      </c>
      <c r="R735" s="96" t="n">
        <v>172.11</v>
      </c>
      <c r="S735" s="96" t="n">
        <v>0.78</v>
      </c>
      <c r="T735" s="96" t="n">
        <v>0.76</v>
      </c>
      <c r="U735" s="96" t="n">
        <v>0.85</v>
      </c>
      <c r="V735" s="103" t="n">
        <v>1.09</v>
      </c>
      <c r="W735" s="102" t="n">
        <v>4</v>
      </c>
      <c r="X735" s="93" t="n"/>
      <c r="Y735" s="91" t="inlineStr">
        <is>
          <t>None</t>
        </is>
      </c>
      <c r="Z735" s="99" t="n">
        <v>44.99</v>
      </c>
      <c r="AA735" s="96" t="n">
        <v>1.01</v>
      </c>
      <c r="AB735" s="96" t="n">
        <v>1.07</v>
      </c>
      <c r="AC735" s="96" t="n">
        <v>0.8</v>
      </c>
      <c r="AD735" s="96" t="n">
        <v>0.78</v>
      </c>
      <c r="AE735" s="96" t="n">
        <v>0.9</v>
      </c>
      <c r="AF735" s="103" t="n">
        <v>1.03</v>
      </c>
      <c r="AG735" s="91" t="inlineStr">
        <is>
          <t>Normal</t>
        </is>
      </c>
      <c r="AH735" s="100" t="n">
        <v>0</v>
      </c>
      <c r="AI735" s="101" t="n">
        <v>0</v>
      </c>
      <c r="AJ735" s="92" t="inlineStr">
        <is>
          <t>N</t>
        </is>
      </c>
      <c r="AK735" s="96" t="n"/>
      <c r="AL735" s="91" t="inlineStr">
        <is>
          <t>n/a</t>
        </is>
      </c>
      <c r="AM735" s="93" t="n"/>
      <c r="AN735" s="92" t="inlineStr">
        <is>
          <t>None</t>
        </is>
      </c>
      <c r="AO735" s="102" t="n">
        <v>0</v>
      </c>
      <c r="AP735" s="103" t="n">
        <v>0.48</v>
      </c>
      <c r="AQ735" s="102" t="n">
        <v>3</v>
      </c>
      <c r="AR735" s="91" t="inlineStr">
        <is>
          <t>N</t>
        </is>
      </c>
      <c r="AS735" s="104" t="n">
        <v>3.38</v>
      </c>
      <c r="AT735" s="92">
        <f>IF(AND(P735="52-wk high",T735&gt;=Settings!$B$7),"Y","N")</f>
        <v/>
      </c>
      <c r="AU735" s="91">
        <f>IF(AND(AD735&gt;=Settings!$B$8,M735&gt;0),"Y","N")</f>
        <v/>
      </c>
      <c r="AV735" s="91">
        <f>IF(OR(AH735&gt;Settings!$B$9,AI735&gt;Settings!$B$9),"Y","N")</f>
        <v/>
      </c>
      <c r="AW735" s="91">
        <f>IF(AJ735&lt;&gt;"Y","n/a",IF(AND(M735&gt;0,AK735&gt;Settings!$B$10),"Y","N"))</f>
        <v/>
      </c>
      <c r="AX735" s="91">
        <f>IF(AO735&gt;=Settings!$B$11,"Y","N")</f>
        <v/>
      </c>
      <c r="AY735" s="99">
        <f>(AT735="Y")+(AU735="Y")+(AV735="Y")+(AW735="Y")+(AX735="Y")</f>
        <v/>
      </c>
      <c r="AZ735" s="94">
        <f>IF(AY735=0,"None",_xlfn.TEXTJOIN(", ",TRUE(),IF(AT735="Y","Breakout",""),IF(AU735="Y","Accumulation",""),IF(AV735="Y","Institutional buying",""),IF(AW735="Y","Long buildup",""),IF(AX735="Y","Momentum leader","")))</f>
        <v/>
      </c>
      <c r="BA735" s="94">
        <f>IF(BW735="","","Passes "&amp;AY735&amp;" of 5 buy-side scans"&amp;IF(G735="Y","; RED FLAG: filter out using Red flag column",""))</f>
        <v/>
      </c>
      <c r="BB735" s="91" t="inlineStr">
        <is>
          <t>None</t>
        </is>
      </c>
      <c r="BC735" s="92" t="inlineStr">
        <is>
          <t>N</t>
        </is>
      </c>
      <c r="BD735" s="94" t="n"/>
      <c r="BE735" s="94" t="n"/>
      <c r="BF735" s="92">
        <f>IF(R735*100000&gt;=Settings!$B$5,"Y","N")</f>
        <v/>
      </c>
      <c r="BG735" s="91">
        <f>IF(F735&gt;Settings!$B$6,"Y","N")</f>
        <v/>
      </c>
      <c r="BH735" s="97" t="n">
        <v>-43.55</v>
      </c>
      <c r="BI735" s="96" t="n">
        <v>-3.99</v>
      </c>
      <c r="BJ735" s="96" t="n">
        <v>-9.529999999999999</v>
      </c>
      <c r="BK735" s="96" t="n">
        <v>-26.5</v>
      </c>
      <c r="BL735" s="96" t="n">
        <v>-18.8</v>
      </c>
      <c r="BM735" s="96" t="n">
        <v>-41.54</v>
      </c>
      <c r="BN735" s="97" t="n">
        <v>-5.58</v>
      </c>
      <c r="BO735" s="96" t="n">
        <v>-12.12</v>
      </c>
      <c r="BP735" s="96" t="n">
        <v>-17.77</v>
      </c>
      <c r="BQ735" s="96" t="n">
        <v>-23.81</v>
      </c>
      <c r="BR735" s="91" t="inlineStr">
        <is>
          <t>Stacked down</t>
        </is>
      </c>
      <c r="BS735" s="91" t="inlineStr">
        <is>
          <t>None</t>
        </is>
      </c>
      <c r="BT735" s="96" t="n">
        <v>20.8</v>
      </c>
      <c r="BU735" s="91" t="inlineStr">
        <is>
          <t>N</t>
        </is>
      </c>
      <c r="BV735" s="99">
        <f>IF(OR(BF735&lt;&gt;"Y",BG735&lt;&gt;"Y"),"",(AND(ISNUMBER(BQ735),BQ735&gt;0))+(BR735="Stacked up")+(AND(ISNUMBER(BH735),BH735&gt;=-Settings!$B$17))+(AND(ISNUMBER(BK735),ISNUMBER(BM735),BK735&gt;0,BM735&gt;0))+(AND(ISNUMBER(AQ735),AQ735&gt;=Settings!$B$18))+(AND(ISNUMBER(BT735),BT735&gt;=Settings!$B$19,BT735&lt;=Settings!$B$20))+(AND(ISNUMBER(AS735),AS735&gt;0))+(AND(ISNUMBER(T735),ISNUMBER(M735),T735&gt;=Settings!$B$21,M735&gt;0))+(AND(ISNUMBER(AD735),ISNUMBER(M735),AD735&gt;=Settings!$B$22,M735&gt;0))+(AY735&gt;=1))</f>
        <v/>
      </c>
      <c r="BW735" s="91">
        <f>IF(OR(AY735=0,BF735&lt;&gt;"Y",BG735&lt;&gt;"Y"),"",1+SUMPRODUCT(($A$6:$A$2604=A735)*($AY$6:$AY$2604&gt;0)*($BF$6:$BF$2604="Y")*($BG$6:$BG$2604="Y")*(($AY$6:$AY$2604&gt;AY735)+($AY$6:$AY$2604=AY735)*($AD$6:$AD$2604&gt;AD735))))</f>
        <v/>
      </c>
    </row>
    <row r="736" ht="23.85" customHeight="1" s="55">
      <c r="A736" s="90" t="n">
        <v>46296</v>
      </c>
      <c r="B736" s="91" t="inlineStr">
        <is>
          <t>PNCINFRA</t>
        </is>
      </c>
      <c r="C736" s="91" t="inlineStr">
        <is>
          <t>INE195J01029</t>
        </is>
      </c>
      <c r="D736" s="91" t="inlineStr">
        <is>
          <t>Construction</t>
        </is>
      </c>
      <c r="E736" s="91" t="inlineStr">
        <is>
          <t>Microcap 250</t>
        </is>
      </c>
      <c r="F736" s="93" t="n">
        <v>3544</v>
      </c>
      <c r="G736" s="92" t="inlineStr">
        <is>
          <t>N</t>
        </is>
      </c>
      <c r="H736" s="94" t="n"/>
      <c r="I736" s="91" t="inlineStr">
        <is>
          <t>N</t>
        </is>
      </c>
      <c r="J736" s="92">
        <f>IF(K736="","N","Y")</f>
        <v/>
      </c>
      <c r="K736" s="94">
        <f>_xlfn.TEXTJOIN("; ",TRUE,IF(P736="52-wk low","52-wk low",""),IF(AND(AD736&gt;=Settings!$B$12,M736&lt;0),"Distribution",""),IF(AND(AJ736="Y",M736&lt;0,AK736&lt;-Settings!$B$13),"Long unwinding",""),IF(AND(AJ736="Y",M736&lt;0,AK736&gt;Settings!$B$13),"Short buildup",""))</f>
        <v/>
      </c>
      <c r="L736" s="95" t="n">
        <v>138.16</v>
      </c>
      <c r="M736" s="96" t="n">
        <v>3.74</v>
      </c>
      <c r="N736" s="93" t="n">
        <v>93</v>
      </c>
      <c r="O736" s="91" t="inlineStr">
        <is>
          <t>None</t>
        </is>
      </c>
      <c r="P736" s="91" t="inlineStr">
        <is>
          <t>None</t>
        </is>
      </c>
      <c r="Q736" s="97" t="n">
        <v>16.69</v>
      </c>
      <c r="R736" s="96" t="n">
        <v>23.4</v>
      </c>
      <c r="S736" s="96" t="n">
        <v>0.73</v>
      </c>
      <c r="T736" s="96" t="n">
        <v>1.28</v>
      </c>
      <c r="U736" s="96" t="n">
        <v>1.75</v>
      </c>
      <c r="V736" s="103" t="n">
        <v>2.42</v>
      </c>
      <c r="W736" s="102" t="n">
        <v>4</v>
      </c>
      <c r="X736" s="93" t="n"/>
      <c r="Y736" s="91" t="inlineStr">
        <is>
          <t>None</t>
        </is>
      </c>
      <c r="Z736" s="99" t="n">
        <v>36.97</v>
      </c>
      <c r="AA736" s="96" t="n">
        <v>0.73</v>
      </c>
      <c r="AB736" s="96" t="n">
        <v>0.72</v>
      </c>
      <c r="AC736" s="96" t="n">
        <v>0.68</v>
      </c>
      <c r="AD736" s="96" t="n">
        <v>1.12</v>
      </c>
      <c r="AE736" s="96" t="n">
        <v>1.5</v>
      </c>
      <c r="AF736" s="103" t="n">
        <v>0.9</v>
      </c>
      <c r="AG736" s="91" t="inlineStr">
        <is>
          <t>Normal</t>
        </is>
      </c>
      <c r="AH736" s="100" t="n">
        <v>0</v>
      </c>
      <c r="AI736" s="101" t="n">
        <v>0</v>
      </c>
      <c r="AJ736" s="92" t="inlineStr">
        <is>
          <t>N</t>
        </is>
      </c>
      <c r="AK736" s="96" t="n"/>
      <c r="AL736" s="91" t="inlineStr">
        <is>
          <t>n/a</t>
        </is>
      </c>
      <c r="AM736" s="93" t="n"/>
      <c r="AN736" s="92" t="inlineStr">
        <is>
          <t>None</t>
        </is>
      </c>
      <c r="AO736" s="102" t="n">
        <v>0</v>
      </c>
      <c r="AP736" s="103" t="n">
        <v>0.49</v>
      </c>
      <c r="AQ736" s="102" t="n">
        <v>4</v>
      </c>
      <c r="AR736" s="91" t="inlineStr">
        <is>
          <t>N</t>
        </is>
      </c>
      <c r="AS736" s="104" t="n">
        <v>0.78</v>
      </c>
      <c r="AT736" s="92">
        <f>IF(AND(P736="52-wk high",T736&gt;=Settings!$B$7),"Y","N")</f>
        <v/>
      </c>
      <c r="AU736" s="91">
        <f>IF(AND(AD736&gt;=Settings!$B$8,M736&gt;0),"Y","N")</f>
        <v/>
      </c>
      <c r="AV736" s="91">
        <f>IF(OR(AH736&gt;Settings!$B$9,AI736&gt;Settings!$B$9),"Y","N")</f>
        <v/>
      </c>
      <c r="AW736" s="91">
        <f>IF(AJ736&lt;&gt;"Y","n/a",IF(AND(M736&gt;0,AK736&gt;Settings!$B$10),"Y","N"))</f>
        <v/>
      </c>
      <c r="AX736" s="91">
        <f>IF(AO736&gt;=Settings!$B$11,"Y","N")</f>
        <v/>
      </c>
      <c r="AY736" s="99">
        <f>(AT736="Y")+(AU736="Y")+(AV736="Y")+(AW736="Y")+(AX736="Y")</f>
        <v/>
      </c>
      <c r="AZ736" s="94">
        <f>IF(AY736=0,"None",_xlfn.TEXTJOIN(", ",TRUE(),IF(AT736="Y","Breakout",""),IF(AU736="Y","Accumulation",""),IF(AV736="Y","Institutional buying",""),IF(AW736="Y","Long buildup",""),IF(AX736="Y","Momentum leader","")))</f>
        <v/>
      </c>
      <c r="BA736" s="94">
        <f>IF(BW736="","","Passes "&amp;AY736&amp;" of 5 buy-side scans"&amp;IF(G736="Y","; RED FLAG: filter out using Red flag column",""))</f>
        <v/>
      </c>
      <c r="BB736" s="91" t="inlineStr">
        <is>
          <t>None</t>
        </is>
      </c>
      <c r="BC736" s="92" t="inlineStr">
        <is>
          <t>Y</t>
        </is>
      </c>
      <c r="BD736" s="94" t="inlineStr">
        <is>
          <t>High-low range &gt;75% in 3 months; High-low range &gt;100% in 6 months; High-low range &gt;150% in 12 months</t>
        </is>
      </c>
      <c r="BE736" s="94" t="n"/>
      <c r="BF736" s="92">
        <f>IF(R736*100000&gt;=Settings!$B$5,"Y","N")</f>
        <v/>
      </c>
      <c r="BG736" s="91">
        <f>IF(F736&gt;Settings!$B$6,"Y","N")</f>
        <v/>
      </c>
      <c r="BH736" s="97" t="n">
        <v>-53.48</v>
      </c>
      <c r="BI736" s="96" t="n">
        <v>1.05</v>
      </c>
      <c r="BJ736" s="96" t="n">
        <v>-26.81</v>
      </c>
      <c r="BK736" s="96" t="n">
        <v>-40.12</v>
      </c>
      <c r="BL736" s="96" t="n">
        <v>-19.85</v>
      </c>
      <c r="BM736" s="96" t="n">
        <v>-53.09</v>
      </c>
      <c r="BN736" s="97" t="n">
        <v>-8.779999999999999</v>
      </c>
      <c r="BO736" s="96" t="n">
        <v>-22.9</v>
      </c>
      <c r="BP736" s="96" t="n">
        <v>-29.98</v>
      </c>
      <c r="BQ736" s="96" t="n">
        <v>-36.12</v>
      </c>
      <c r="BR736" s="91" t="inlineStr">
        <is>
          <t>Stacked down</t>
        </is>
      </c>
      <c r="BS736" s="91" t="inlineStr">
        <is>
          <t>None</t>
        </is>
      </c>
      <c r="BT736" s="96" t="n">
        <v>33.9</v>
      </c>
      <c r="BU736" s="91" t="inlineStr">
        <is>
          <t>N</t>
        </is>
      </c>
      <c r="BV736" s="99">
        <f>IF(OR(BF736&lt;&gt;"Y",BG736&lt;&gt;"Y"),"",(AND(ISNUMBER(BQ736),BQ736&gt;0))+(BR736="Stacked up")+(AND(ISNUMBER(BH736),BH736&gt;=-Settings!$B$17))+(AND(ISNUMBER(BK736),ISNUMBER(BM736),BK736&gt;0,BM736&gt;0))+(AND(ISNUMBER(AQ736),AQ736&gt;=Settings!$B$18))+(AND(ISNUMBER(BT736),BT736&gt;=Settings!$B$19,BT736&lt;=Settings!$B$20))+(AND(ISNUMBER(AS736),AS736&gt;0))+(AND(ISNUMBER(T736),ISNUMBER(M736),T736&gt;=Settings!$B$21,M736&gt;0))+(AND(ISNUMBER(AD736),ISNUMBER(M736),AD736&gt;=Settings!$B$22,M736&gt;0))+(AY736&gt;=1))</f>
        <v/>
      </c>
      <c r="BW736" s="91">
        <f>IF(OR(AY736=0,BF736&lt;&gt;"Y",BG736&lt;&gt;"Y"),"",1+SUMPRODUCT(($A$6:$A$2604=A736)*($AY$6:$AY$2604&gt;0)*($BF$6:$BF$2604="Y")*($BG$6:$BG$2604="Y")*(($AY$6:$AY$2604&gt;AY736)+($AY$6:$AY$2604=AY736)*($AD$6:$AD$2604&gt;AD736))))</f>
        <v/>
      </c>
    </row>
    <row r="737" ht="23.85" customHeight="1" s="55">
      <c r="A737" s="90" t="n">
        <v>46296</v>
      </c>
      <c r="B737" s="91" t="inlineStr">
        <is>
          <t>CMSINFO</t>
        </is>
      </c>
      <c r="C737" s="91" t="inlineStr">
        <is>
          <t>INE925R01014</t>
        </is>
      </c>
      <c r="D737" s="91" t="inlineStr">
        <is>
          <t>Services</t>
        </is>
      </c>
      <c r="E737" s="91" t="inlineStr">
        <is>
          <t>Microcap 250</t>
        </is>
      </c>
      <c r="F737" s="93" t="n">
        <v>3532</v>
      </c>
      <c r="G737" s="92" t="inlineStr">
        <is>
          <t>N</t>
        </is>
      </c>
      <c r="H737" s="94" t="n"/>
      <c r="I737" s="91" t="inlineStr">
        <is>
          <t>N</t>
        </is>
      </c>
      <c r="J737" s="92">
        <f>IF(K737="","N","Y")</f>
        <v/>
      </c>
      <c r="K737" s="94">
        <f>_xlfn.TEXTJOIN("; ",TRUE,IF(P737="52-wk low","52-wk low",""),IF(AND(AD737&gt;=Settings!$B$12,M737&lt;0),"Distribution",""),IF(AND(AJ737="Y",M737&lt;0,AK737&lt;-Settings!$B$13),"Long unwinding",""),IF(AND(AJ737="Y",M737&lt;0,AK737&gt;Settings!$B$13),"Short buildup",""))</f>
        <v/>
      </c>
      <c r="L737" s="95" t="n">
        <v>220.69</v>
      </c>
      <c r="M737" s="96" t="n">
        <v>-0.34</v>
      </c>
      <c r="N737" s="93" t="n">
        <v>729</v>
      </c>
      <c r="O737" s="91" t="inlineStr">
        <is>
          <t>None</t>
        </is>
      </c>
      <c r="P737" s="91" t="inlineStr">
        <is>
          <t>52-wk low</t>
        </is>
      </c>
      <c r="Q737" s="97" t="n">
        <v>10.11</v>
      </c>
      <c r="R737" s="96" t="n">
        <v>9.25</v>
      </c>
      <c r="S737" s="96" t="n">
        <v>1.12</v>
      </c>
      <c r="T737" s="96" t="n">
        <v>1.13</v>
      </c>
      <c r="U737" s="96" t="n">
        <v>1.34</v>
      </c>
      <c r="V737" s="103" t="n">
        <v>1.25</v>
      </c>
      <c r="W737" s="102" t="n">
        <v>4</v>
      </c>
      <c r="X737" s="93" t="n">
        <v>268</v>
      </c>
      <c r="Y737" s="91" t="inlineStr">
        <is>
          <t>None</t>
        </is>
      </c>
      <c r="Z737" s="99" t="n">
        <v>55.21</v>
      </c>
      <c r="AA737" s="96" t="n">
        <v>1</v>
      </c>
      <c r="AB737" s="96" t="n">
        <v>0.9399999999999999</v>
      </c>
      <c r="AC737" s="96" t="n">
        <v>1.41</v>
      </c>
      <c r="AD737" s="96" t="n">
        <v>1.13</v>
      </c>
      <c r="AE737" s="96" t="n">
        <v>1.32</v>
      </c>
      <c r="AF737" s="103" t="n">
        <v>0.78</v>
      </c>
      <c r="AG737" s="91" t="inlineStr">
        <is>
          <t>Normal</t>
        </is>
      </c>
      <c r="AH737" s="100" t="n">
        <v>0</v>
      </c>
      <c r="AI737" s="101" t="n">
        <v>0</v>
      </c>
      <c r="AJ737" s="92" t="inlineStr">
        <is>
          <t>N</t>
        </is>
      </c>
      <c r="AK737" s="96" t="n"/>
      <c r="AL737" s="91" t="inlineStr">
        <is>
          <t>n/a</t>
        </is>
      </c>
      <c r="AM737" s="93" t="n"/>
      <c r="AN737" s="92" t="inlineStr">
        <is>
          <t>None</t>
        </is>
      </c>
      <c r="AO737" s="102" t="n">
        <v>0</v>
      </c>
      <c r="AP737" s="103" t="n">
        <v>0.44</v>
      </c>
      <c r="AQ737" s="102" t="n">
        <v>1</v>
      </c>
      <c r="AR737" s="91" t="inlineStr">
        <is>
          <t>N</t>
        </is>
      </c>
      <c r="AS737" s="104" t="n">
        <v>5.23</v>
      </c>
      <c r="AT737" s="92">
        <f>IF(AND(P737="52-wk high",T737&gt;=Settings!$B$7),"Y","N")</f>
        <v/>
      </c>
      <c r="AU737" s="91">
        <f>IF(AND(AD737&gt;=Settings!$B$8,M737&gt;0),"Y","N")</f>
        <v/>
      </c>
      <c r="AV737" s="91">
        <f>IF(OR(AH737&gt;Settings!$B$9,AI737&gt;Settings!$B$9),"Y","N")</f>
        <v/>
      </c>
      <c r="AW737" s="91">
        <f>IF(AJ737&lt;&gt;"Y","n/a",IF(AND(M737&gt;0,AK737&gt;Settings!$B$10),"Y","N"))</f>
        <v/>
      </c>
      <c r="AX737" s="91">
        <f>IF(AO737&gt;=Settings!$B$11,"Y","N")</f>
        <v/>
      </c>
      <c r="AY737" s="99">
        <f>(AT737="Y")+(AU737="Y")+(AV737="Y")+(AW737="Y")+(AX737="Y")</f>
        <v/>
      </c>
      <c r="AZ737" s="94">
        <f>IF(AY737=0,"None",_xlfn.TEXTJOIN(", ",TRUE(),IF(AT737="Y","Breakout",""),IF(AU737="Y","Accumulation",""),IF(AV737="Y","Institutional buying",""),IF(AW737="Y","Long buildup",""),IF(AX737="Y","Momentum leader","")))</f>
        <v/>
      </c>
      <c r="BA737" s="94">
        <f>IF(BW737="","","Passes "&amp;AY737&amp;" of 5 buy-side scans"&amp;IF(G737="Y","; RED FLAG: filter out using Red flag column",""))</f>
        <v/>
      </c>
      <c r="BB737" s="91" t="inlineStr">
        <is>
          <t>None</t>
        </is>
      </c>
      <c r="BC737" s="92" t="inlineStr">
        <is>
          <t>N</t>
        </is>
      </c>
      <c r="BD737" s="94" t="n"/>
      <c r="BE737" s="94" t="n"/>
      <c r="BF737" s="92">
        <f>IF(R737*100000&gt;=Settings!$B$5,"Y","N")</f>
        <v/>
      </c>
      <c r="BG737" s="91">
        <f>IF(F737&gt;Settings!$B$6,"Y","N")</f>
        <v/>
      </c>
      <c r="BH737" s="97" t="n">
        <v>-43.89</v>
      </c>
      <c r="BI737" s="96" t="n">
        <v>-5.01</v>
      </c>
      <c r="BJ737" s="96" t="n">
        <v>-10.89</v>
      </c>
      <c r="BK737" s="96" t="n">
        <v>-21.29</v>
      </c>
      <c r="BL737" s="96" t="n">
        <v>-21.7</v>
      </c>
      <c r="BM737" s="96" t="n">
        <v>-40.7</v>
      </c>
      <c r="BN737" s="97" t="n">
        <v>-5.13</v>
      </c>
      <c r="BO737" s="96" t="n">
        <v>-10.39</v>
      </c>
      <c r="BP737" s="96" t="n">
        <v>-16.28</v>
      </c>
      <c r="BQ737" s="96" t="n">
        <v>-23.66</v>
      </c>
      <c r="BR737" s="91" t="inlineStr">
        <is>
          <t>Stacked down</t>
        </is>
      </c>
      <c r="BS737" s="91" t="inlineStr">
        <is>
          <t>None</t>
        </is>
      </c>
      <c r="BT737" s="96" t="n">
        <v>27.3</v>
      </c>
      <c r="BU737" s="91" t="inlineStr">
        <is>
          <t>N</t>
        </is>
      </c>
      <c r="BV737" s="99">
        <f>IF(OR(BF737&lt;&gt;"Y",BG737&lt;&gt;"Y"),"",(AND(ISNUMBER(BQ737),BQ737&gt;0))+(BR737="Stacked up")+(AND(ISNUMBER(BH737),BH737&gt;=-Settings!$B$17))+(AND(ISNUMBER(BK737),ISNUMBER(BM737),BK737&gt;0,BM737&gt;0))+(AND(ISNUMBER(AQ737),AQ737&gt;=Settings!$B$18))+(AND(ISNUMBER(BT737),BT737&gt;=Settings!$B$19,BT737&lt;=Settings!$B$20))+(AND(ISNUMBER(AS737),AS737&gt;0))+(AND(ISNUMBER(T737),ISNUMBER(M737),T737&gt;=Settings!$B$21,M737&gt;0))+(AND(ISNUMBER(AD737),ISNUMBER(M737),AD737&gt;=Settings!$B$22,M737&gt;0))+(AY737&gt;=1))</f>
        <v/>
      </c>
      <c r="BW737" s="91">
        <f>IF(OR(AY737=0,BF737&lt;&gt;"Y",BG737&lt;&gt;"Y"),"",1+SUMPRODUCT(($A$6:$A$2604=A737)*($AY$6:$AY$2604&gt;0)*($BF$6:$BF$2604="Y")*($BG$6:$BG$2604="Y")*(($AY$6:$AY$2604&gt;AY737)+($AY$6:$AY$2604=AY737)*($AD$6:$AD$2604&gt;AD737))))</f>
        <v/>
      </c>
    </row>
    <row r="738" ht="23.85" customHeight="1" s="55">
      <c r="A738" s="90" t="n">
        <v>46296</v>
      </c>
      <c r="B738" s="91" t="inlineStr">
        <is>
          <t>SAMHI</t>
        </is>
      </c>
      <c r="C738" s="91" t="inlineStr">
        <is>
          <t>INE08U801020</t>
        </is>
      </c>
      <c r="D738" s="91" t="inlineStr">
        <is>
          <t>Consumer Services</t>
        </is>
      </c>
      <c r="E738" s="91" t="inlineStr">
        <is>
          <t>Microcap 250</t>
        </is>
      </c>
      <c r="F738" s="93" t="n">
        <v>3433</v>
      </c>
      <c r="G738" s="92" t="inlineStr">
        <is>
          <t>N</t>
        </is>
      </c>
      <c r="H738" s="94" t="n"/>
      <c r="I738" s="91" t="inlineStr">
        <is>
          <t>N</t>
        </is>
      </c>
      <c r="J738" s="92">
        <f>IF(K738="","N","Y")</f>
        <v/>
      </c>
      <c r="K738" s="94">
        <f>_xlfn.TEXTJOIN("; ",TRUE,IF(P738="52-wk low","52-wk low",""),IF(AND(AD738&gt;=Settings!$B$12,M738&lt;0),"Distribution",""),IF(AND(AJ738="Y",M738&lt;0,AK738&lt;-Settings!$B$13),"Long unwinding",""),IF(AND(AJ738="Y",M738&lt;0,AK738&gt;Settings!$B$13),"Short buildup",""))</f>
        <v/>
      </c>
      <c r="L738" s="95" t="n">
        <v>154.37</v>
      </c>
      <c r="M738" s="96" t="n">
        <v>0.45</v>
      </c>
      <c r="N738" s="93" t="n">
        <v>458</v>
      </c>
      <c r="O738" s="91" t="inlineStr">
        <is>
          <t>None</t>
        </is>
      </c>
      <c r="P738" s="91" t="inlineStr">
        <is>
          <t>None</t>
        </is>
      </c>
      <c r="Q738" s="97" t="n">
        <v>10.74</v>
      </c>
      <c r="R738" s="96" t="n">
        <v>18.28</v>
      </c>
      <c r="S738" s="96" t="n">
        <v>0.59</v>
      </c>
      <c r="T738" s="96" t="n">
        <v>0.85</v>
      </c>
      <c r="U738" s="96" t="n">
        <v>0.93</v>
      </c>
      <c r="V738" s="103" t="n">
        <v>1.58</v>
      </c>
      <c r="W738" s="102" t="n">
        <v>5</v>
      </c>
      <c r="X738" s="93" t="n"/>
      <c r="Y738" s="91" t="inlineStr">
        <is>
          <t>None</t>
        </is>
      </c>
      <c r="Z738" s="99" t="n">
        <v>44.1</v>
      </c>
      <c r="AA738" s="96" t="n">
        <v>0.93</v>
      </c>
      <c r="AB738" s="96" t="n">
        <v>0.8100000000000001</v>
      </c>
      <c r="AC738" s="96" t="n">
        <v>0.84</v>
      </c>
      <c r="AD738" s="96" t="n">
        <v>0.88</v>
      </c>
      <c r="AE738" s="96" t="n">
        <v>0.9</v>
      </c>
      <c r="AF738" s="103" t="n">
        <v>0.67</v>
      </c>
      <c r="AG738" s="91" t="inlineStr">
        <is>
          <t>Churn</t>
        </is>
      </c>
      <c r="AH738" s="100" t="n">
        <v>0</v>
      </c>
      <c r="AI738" s="101" t="n">
        <v>0</v>
      </c>
      <c r="AJ738" s="92" t="inlineStr">
        <is>
          <t>N</t>
        </is>
      </c>
      <c r="AK738" s="96" t="n"/>
      <c r="AL738" s="91" t="inlineStr">
        <is>
          <t>n/a</t>
        </is>
      </c>
      <c r="AM738" s="93" t="n"/>
      <c r="AN738" s="92" t="inlineStr">
        <is>
          <t>None</t>
        </is>
      </c>
      <c r="AO738" s="102" t="n">
        <v>0</v>
      </c>
      <c r="AP738" s="103" t="n">
        <v>0.78</v>
      </c>
      <c r="AQ738" s="102" t="n">
        <v>47</v>
      </c>
      <c r="AR738" s="91" t="inlineStr">
        <is>
          <t>N</t>
        </is>
      </c>
      <c r="AS738" s="104" t="n">
        <v>2.34</v>
      </c>
      <c r="AT738" s="92">
        <f>IF(AND(P738="52-wk high",T738&gt;=Settings!$B$7),"Y","N")</f>
        <v/>
      </c>
      <c r="AU738" s="91">
        <f>IF(AND(AD738&gt;=Settings!$B$8,M738&gt;0),"Y","N")</f>
        <v/>
      </c>
      <c r="AV738" s="91">
        <f>IF(OR(AH738&gt;Settings!$B$9,AI738&gt;Settings!$B$9),"Y","N")</f>
        <v/>
      </c>
      <c r="AW738" s="91">
        <f>IF(AJ738&lt;&gt;"Y","n/a",IF(AND(M738&gt;0,AK738&gt;Settings!$B$10),"Y","N"))</f>
        <v/>
      </c>
      <c r="AX738" s="91">
        <f>IF(AO738&gt;=Settings!$B$11,"Y","N")</f>
        <v/>
      </c>
      <c r="AY738" s="99">
        <f>(AT738="Y")+(AU738="Y")+(AV738="Y")+(AW738="Y")+(AX738="Y")</f>
        <v/>
      </c>
      <c r="AZ738" s="94">
        <f>IF(AY738=0,"None",_xlfn.TEXTJOIN(", ",TRUE(),IF(AT738="Y","Breakout",""),IF(AU738="Y","Accumulation",""),IF(AV738="Y","Institutional buying",""),IF(AW738="Y","Long buildup",""),IF(AX738="Y","Momentum leader","")))</f>
        <v/>
      </c>
      <c r="BA738" s="94">
        <f>IF(BW738="","","Passes "&amp;AY738&amp;" of 5 buy-side scans"&amp;IF(G738="Y","; RED FLAG: filter out using Red flag column",""))</f>
        <v/>
      </c>
      <c r="BB738" s="91" t="inlineStr">
        <is>
          <t>None</t>
        </is>
      </c>
      <c r="BC738" s="92" t="inlineStr">
        <is>
          <t>N</t>
        </is>
      </c>
      <c r="BD738" s="94" t="n"/>
      <c r="BE738" s="94" t="n"/>
      <c r="BF738" s="92">
        <f>IF(R738*100000&gt;=Settings!$B$5,"Y","N")</f>
        <v/>
      </c>
      <c r="BG738" s="91">
        <f>IF(F738&gt;Settings!$B$6,"Y","N")</f>
        <v/>
      </c>
      <c r="BH738" s="97" t="n">
        <v>-28.96</v>
      </c>
      <c r="BI738" s="96" t="n">
        <v>-2.88</v>
      </c>
      <c r="BJ738" s="96" t="n">
        <v>0.86</v>
      </c>
      <c r="BK738" s="96" t="n">
        <v>-11.23</v>
      </c>
      <c r="BL738" s="96" t="n">
        <v>15.06</v>
      </c>
      <c r="BM738" s="96" t="n">
        <v>-23.28</v>
      </c>
      <c r="BN738" s="97" t="n">
        <v>-1.38</v>
      </c>
      <c r="BO738" s="96" t="n">
        <v>-3.61</v>
      </c>
      <c r="BP738" s="96" t="n">
        <v>-5.21</v>
      </c>
      <c r="BQ738" s="96" t="n">
        <v>-8.18</v>
      </c>
      <c r="BR738" s="91" t="inlineStr">
        <is>
          <t>Stacked down</t>
        </is>
      </c>
      <c r="BS738" s="91" t="inlineStr">
        <is>
          <t>None</t>
        </is>
      </c>
      <c r="BT738" s="96" t="n">
        <v>45.9</v>
      </c>
      <c r="BU738" s="91" t="inlineStr">
        <is>
          <t>N</t>
        </is>
      </c>
      <c r="BV738" s="99">
        <f>IF(OR(BF738&lt;&gt;"Y",BG738&lt;&gt;"Y"),"",(AND(ISNUMBER(BQ738),BQ738&gt;0))+(BR738="Stacked up")+(AND(ISNUMBER(BH738),BH738&gt;=-Settings!$B$17))+(AND(ISNUMBER(BK738),ISNUMBER(BM738),BK738&gt;0,BM738&gt;0))+(AND(ISNUMBER(AQ738),AQ738&gt;=Settings!$B$18))+(AND(ISNUMBER(BT738),BT738&gt;=Settings!$B$19,BT738&lt;=Settings!$B$20))+(AND(ISNUMBER(AS738),AS738&gt;0))+(AND(ISNUMBER(T738),ISNUMBER(M738),T738&gt;=Settings!$B$21,M738&gt;0))+(AND(ISNUMBER(AD738),ISNUMBER(M738),AD738&gt;=Settings!$B$22,M738&gt;0))+(AY738&gt;=1))</f>
        <v/>
      </c>
      <c r="BW738" s="91">
        <f>IF(OR(AY738=0,BF738&lt;&gt;"Y",BG738&lt;&gt;"Y"),"",1+SUMPRODUCT(($A$6:$A$2604=A738)*($AY$6:$AY$2604&gt;0)*($BF$6:$BF$2604="Y")*($BG$6:$BG$2604="Y")*(($AY$6:$AY$2604&gt;AY738)+($AY$6:$AY$2604=AY738)*($AD$6:$AD$2604&gt;AD738))))</f>
        <v/>
      </c>
    </row>
    <row r="739" ht="23.85" customHeight="1" s="55">
      <c r="A739" s="90" t="n">
        <v>46296</v>
      </c>
      <c r="B739" s="91" t="inlineStr">
        <is>
          <t>VAIBHAVGBL</t>
        </is>
      </c>
      <c r="C739" s="91" t="inlineStr">
        <is>
          <t>INE884A01027</t>
        </is>
      </c>
      <c r="D739" s="91" t="inlineStr">
        <is>
          <t>Consumer Durables</t>
        </is>
      </c>
      <c r="E739" s="91" t="inlineStr">
        <is>
          <t>Microcap 250</t>
        </is>
      </c>
      <c r="F739" s="93" t="n">
        <v>3415</v>
      </c>
      <c r="G739" s="92" t="inlineStr">
        <is>
          <t>N</t>
        </is>
      </c>
      <c r="H739" s="94" t="n"/>
      <c r="I739" s="91" t="inlineStr">
        <is>
          <t>N</t>
        </is>
      </c>
      <c r="J739" s="92">
        <f>IF(K739="","N","Y")</f>
        <v/>
      </c>
      <c r="K739" s="94">
        <f>_xlfn.TEXTJOIN("; ",TRUE,IF(P739="52-wk low","52-wk low",""),IF(AND(AD739&gt;=Settings!$B$12,M739&lt;0),"Distribution",""),IF(AND(AJ739="Y",M739&lt;0,AK739&lt;-Settings!$B$13),"Long unwinding",""),IF(AND(AJ739="Y",M739&lt;0,AK739&gt;Settings!$B$13),"Short buildup",""))</f>
        <v/>
      </c>
      <c r="L739" s="95" t="n">
        <v>203.53</v>
      </c>
      <c r="M739" s="96" t="n">
        <v>-0.39</v>
      </c>
      <c r="N739" s="93" t="n">
        <v>745</v>
      </c>
      <c r="O739" s="91" t="inlineStr">
        <is>
          <t>None</t>
        </is>
      </c>
      <c r="P739" s="91" t="inlineStr">
        <is>
          <t>None</t>
        </is>
      </c>
      <c r="Q739" s="97" t="n">
        <v>2.55</v>
      </c>
      <c r="R739" s="96" t="n">
        <v>2.08</v>
      </c>
      <c r="S739" s="96" t="n">
        <v>1.24</v>
      </c>
      <c r="T739" s="96" t="n">
        <v>0.6899999999999999</v>
      </c>
      <c r="U739" s="96" t="n">
        <v>0.62</v>
      </c>
      <c r="V739" s="103" t="n">
        <v>0.51</v>
      </c>
      <c r="W739" s="102" t="n">
        <v>0</v>
      </c>
      <c r="X739" s="93" t="n"/>
      <c r="Y739" s="91" t="inlineStr">
        <is>
          <t>None</t>
        </is>
      </c>
      <c r="Z739" s="99" t="n">
        <v>43.96</v>
      </c>
      <c r="AA739" s="96" t="n">
        <v>0.85</v>
      </c>
      <c r="AB739" s="96" t="n">
        <v>0.89</v>
      </c>
      <c r="AC739" s="96" t="n">
        <v>1.07</v>
      </c>
      <c r="AD739" s="96" t="n">
        <v>0.68</v>
      </c>
      <c r="AE739" s="96" t="n">
        <v>0.66</v>
      </c>
      <c r="AF739" s="103" t="n">
        <v>1.21</v>
      </c>
      <c r="AG739" s="91" t="inlineStr">
        <is>
          <t>Normal</t>
        </is>
      </c>
      <c r="AH739" s="100" t="n">
        <v>0</v>
      </c>
      <c r="AI739" s="101" t="n">
        <v>0</v>
      </c>
      <c r="AJ739" s="92" t="inlineStr">
        <is>
          <t>N</t>
        </is>
      </c>
      <c r="AK739" s="96" t="n"/>
      <c r="AL739" s="91" t="inlineStr">
        <is>
          <t>n/a</t>
        </is>
      </c>
      <c r="AM739" s="93" t="n"/>
      <c r="AN739" s="92" t="inlineStr">
        <is>
          <t>None</t>
        </is>
      </c>
      <c r="AO739" s="102" t="n">
        <v>0</v>
      </c>
      <c r="AP739" s="103" t="n">
        <v>0.83</v>
      </c>
      <c r="AQ739" s="102" t="n">
        <v>52</v>
      </c>
      <c r="AR739" s="91" t="inlineStr">
        <is>
          <t>N</t>
        </is>
      </c>
      <c r="AS739" s="104" t="n">
        <v>0.75</v>
      </c>
      <c r="AT739" s="92">
        <f>IF(AND(P739="52-wk high",T739&gt;=Settings!$B$7),"Y","N")</f>
        <v/>
      </c>
      <c r="AU739" s="91">
        <f>IF(AND(AD739&gt;=Settings!$B$8,M739&gt;0),"Y","N")</f>
        <v/>
      </c>
      <c r="AV739" s="91">
        <f>IF(OR(AH739&gt;Settings!$B$9,AI739&gt;Settings!$B$9),"Y","N")</f>
        <v/>
      </c>
      <c r="AW739" s="91">
        <f>IF(AJ739&lt;&gt;"Y","n/a",IF(AND(M739&gt;0,AK739&gt;Settings!$B$10),"Y","N"))</f>
        <v/>
      </c>
      <c r="AX739" s="91">
        <f>IF(AO739&gt;=Settings!$B$11,"Y","N")</f>
        <v/>
      </c>
      <c r="AY739" s="99">
        <f>(AT739="Y")+(AU739="Y")+(AV739="Y")+(AW739="Y")+(AX739="Y")</f>
        <v/>
      </c>
      <c r="AZ739" s="94">
        <f>IF(AY739=0,"None",_xlfn.TEXTJOIN(", ",TRUE(),IF(AT739="Y","Breakout",""),IF(AU739="Y","Accumulation",""),IF(AV739="Y","Institutional buying",""),IF(AW739="Y","Long buildup",""),IF(AX739="Y","Momentum leader","")))</f>
        <v/>
      </c>
      <c r="BA739" s="94">
        <f>IF(BW739="","","Passes "&amp;AY739&amp;" of 5 buy-side scans"&amp;IF(G739="Y","; RED FLAG: filter out using Red flag column",""))</f>
        <v/>
      </c>
      <c r="BB739" s="91" t="inlineStr">
        <is>
          <t>None</t>
        </is>
      </c>
      <c r="BC739" s="92" t="inlineStr">
        <is>
          <t>N</t>
        </is>
      </c>
      <c r="BD739" s="94" t="n"/>
      <c r="BE739" s="94" t="n"/>
      <c r="BF739" s="92">
        <f>IF(R739*100000&gt;=Settings!$B$5,"Y","N")</f>
        <v/>
      </c>
      <c r="BG739" s="91">
        <f>IF(F739&gt;Settings!$B$6,"Y","N")</f>
        <v/>
      </c>
      <c r="BH739" s="97" t="n">
        <v>-30.6</v>
      </c>
      <c r="BI739" s="96" t="n">
        <v>-0.84</v>
      </c>
      <c r="BJ739" s="96" t="n">
        <v>-6.83</v>
      </c>
      <c r="BK739" s="96" t="n">
        <v>-12.7</v>
      </c>
      <c r="BL739" s="96" t="n">
        <v>9.82</v>
      </c>
      <c r="BM739" s="96" t="n">
        <v>-10.36</v>
      </c>
      <c r="BN739" s="97" t="n">
        <v>-3.13</v>
      </c>
      <c r="BO739" s="96" t="n">
        <v>-7.73</v>
      </c>
      <c r="BP739" s="96" t="n">
        <v>-10.01</v>
      </c>
      <c r="BQ739" s="96" t="n">
        <v>-11.33</v>
      </c>
      <c r="BR739" s="91" t="inlineStr">
        <is>
          <t>Stacked down</t>
        </is>
      </c>
      <c r="BS739" s="91" t="inlineStr">
        <is>
          <t>None</t>
        </is>
      </c>
      <c r="BT739" s="96" t="n">
        <v>35.5</v>
      </c>
      <c r="BU739" s="91" t="inlineStr">
        <is>
          <t>N</t>
        </is>
      </c>
      <c r="BV739" s="99">
        <f>IF(OR(BF739&lt;&gt;"Y",BG739&lt;&gt;"Y"),"",(AND(ISNUMBER(BQ739),BQ739&gt;0))+(BR739="Stacked up")+(AND(ISNUMBER(BH739),BH739&gt;=-Settings!$B$17))+(AND(ISNUMBER(BK739),ISNUMBER(BM739),BK739&gt;0,BM739&gt;0))+(AND(ISNUMBER(AQ739),AQ739&gt;=Settings!$B$18))+(AND(ISNUMBER(BT739),BT739&gt;=Settings!$B$19,BT739&lt;=Settings!$B$20))+(AND(ISNUMBER(AS739),AS739&gt;0))+(AND(ISNUMBER(T739),ISNUMBER(M739),T739&gt;=Settings!$B$21,M739&gt;0))+(AND(ISNUMBER(AD739),ISNUMBER(M739),AD739&gt;=Settings!$B$22,M739&gt;0))+(AY739&gt;=1))</f>
        <v/>
      </c>
      <c r="BW739" s="91">
        <f>IF(OR(AY739=0,BF739&lt;&gt;"Y",BG739&lt;&gt;"Y"),"",1+SUMPRODUCT(($A$6:$A$2604=A739)*($AY$6:$AY$2604&gt;0)*($BF$6:$BF$2604="Y")*($BG$6:$BG$2604="Y")*(($AY$6:$AY$2604&gt;AY739)+($AY$6:$AY$2604=AY739)*($AD$6:$AD$2604&gt;AD739))))</f>
        <v/>
      </c>
    </row>
    <row r="740" ht="23.85" customHeight="1" s="55">
      <c r="A740" s="90" t="n">
        <v>46296</v>
      </c>
      <c r="B740" s="91" t="inlineStr">
        <is>
          <t>AURIONPRO</t>
        </is>
      </c>
      <c r="C740" s="91" t="inlineStr">
        <is>
          <t>INE132H01018</t>
        </is>
      </c>
      <c r="D740" s="91" t="inlineStr">
        <is>
          <t>Information Technology</t>
        </is>
      </c>
      <c r="E740" s="91" t="inlineStr">
        <is>
          <t>Microcap 250</t>
        </is>
      </c>
      <c r="F740" s="93" t="n">
        <v>3359</v>
      </c>
      <c r="G740" s="92" t="inlineStr">
        <is>
          <t>N</t>
        </is>
      </c>
      <c r="H740" s="94" t="n"/>
      <c r="I740" s="91" t="inlineStr">
        <is>
          <t>N</t>
        </is>
      </c>
      <c r="J740" s="92">
        <f>IF(K740="","N","Y")</f>
        <v/>
      </c>
      <c r="K740" s="94">
        <f>_xlfn.TEXTJOIN("; ",TRUE,IF(P740="52-wk low","52-wk low",""),IF(AND(AD740&gt;=Settings!$B$12,M740&lt;0),"Distribution",""),IF(AND(AJ740="Y",M740&lt;0,AK740&lt;-Settings!$B$13),"Long unwinding",""),IF(AND(AJ740="Y",M740&lt;0,AK740&gt;Settings!$B$13),"Short buildup",""))</f>
        <v/>
      </c>
      <c r="L740" s="95" t="n">
        <v>607.8</v>
      </c>
      <c r="M740" s="96" t="n">
        <v>-2.3</v>
      </c>
      <c r="N740" s="93" t="n">
        <v>1787</v>
      </c>
      <c r="O740" s="91" t="inlineStr">
        <is>
          <t>None</t>
        </is>
      </c>
      <c r="P740" s="91" t="inlineStr">
        <is>
          <t>52-wk low</t>
        </is>
      </c>
      <c r="Q740" s="97" t="n">
        <v>1.81</v>
      </c>
      <c r="R740" s="96" t="n">
        <v>1.36</v>
      </c>
      <c r="S740" s="96" t="n">
        <v>1.33</v>
      </c>
      <c r="T740" s="96" t="n">
        <v>0.93</v>
      </c>
      <c r="U740" s="96" t="n">
        <v>0.8100000000000001</v>
      </c>
      <c r="V740" s="103" t="n">
        <v>0.63</v>
      </c>
      <c r="W740" s="102" t="n">
        <v>1</v>
      </c>
      <c r="X740" s="93" t="n"/>
      <c r="Y740" s="91" t="inlineStr">
        <is>
          <t>None</t>
        </is>
      </c>
      <c r="Z740" s="99" t="n">
        <v>51.59</v>
      </c>
      <c r="AA740" s="96" t="n">
        <v>0.95</v>
      </c>
      <c r="AB740" s="96" t="n">
        <v>0.9399999999999999</v>
      </c>
      <c r="AC740" s="96" t="n">
        <v>1.29</v>
      </c>
      <c r="AD740" s="96" t="n">
        <v>0.92</v>
      </c>
      <c r="AE740" s="96" t="n">
        <v>0.98</v>
      </c>
      <c r="AF740" s="103" t="n">
        <v>1.23</v>
      </c>
      <c r="AG740" s="91" t="inlineStr">
        <is>
          <t>Normal</t>
        </is>
      </c>
      <c r="AH740" s="100" t="n">
        <v>0</v>
      </c>
      <c r="AI740" s="101" t="n">
        <v>0</v>
      </c>
      <c r="AJ740" s="92" t="inlineStr">
        <is>
          <t>N</t>
        </is>
      </c>
      <c r="AK740" s="96" t="n"/>
      <c r="AL740" s="91" t="inlineStr">
        <is>
          <t>n/a</t>
        </is>
      </c>
      <c r="AM740" s="93" t="n"/>
      <c r="AN740" s="92" t="inlineStr">
        <is>
          <t>None</t>
        </is>
      </c>
      <c r="AO740" s="102" t="n">
        <v>0</v>
      </c>
      <c r="AP740" s="103" t="n">
        <v>0.51</v>
      </c>
      <c r="AQ740" s="102" t="n">
        <v>6</v>
      </c>
      <c r="AR740" s="91" t="inlineStr">
        <is>
          <t>N</t>
        </is>
      </c>
      <c r="AS740" s="104" t="n">
        <v>-0.75</v>
      </c>
      <c r="AT740" s="92">
        <f>IF(AND(P740="52-wk high",T740&gt;=Settings!$B$7),"Y","N")</f>
        <v/>
      </c>
      <c r="AU740" s="91">
        <f>IF(AND(AD740&gt;=Settings!$B$8,M740&gt;0),"Y","N")</f>
        <v/>
      </c>
      <c r="AV740" s="91">
        <f>IF(OR(AH740&gt;Settings!$B$9,AI740&gt;Settings!$B$9),"Y","N")</f>
        <v/>
      </c>
      <c r="AW740" s="91">
        <f>IF(AJ740&lt;&gt;"Y","n/a",IF(AND(M740&gt;0,AK740&gt;Settings!$B$10),"Y","N"))</f>
        <v/>
      </c>
      <c r="AX740" s="91">
        <f>IF(AO740&gt;=Settings!$B$11,"Y","N")</f>
        <v/>
      </c>
      <c r="AY740" s="99">
        <f>(AT740="Y")+(AU740="Y")+(AV740="Y")+(AW740="Y")+(AX740="Y")</f>
        <v/>
      </c>
      <c r="AZ740" s="94">
        <f>IF(AY740=0,"None",_xlfn.TEXTJOIN(", ",TRUE(),IF(AT740="Y","Breakout",""),IF(AU740="Y","Accumulation",""),IF(AV740="Y","Institutional buying",""),IF(AW740="Y","Long buildup",""),IF(AX740="Y","Momentum leader","")))</f>
        <v/>
      </c>
      <c r="BA740" s="94">
        <f>IF(BW740="","","Passes "&amp;AY740&amp;" of 5 buy-side scans"&amp;IF(G740="Y","; RED FLAG: filter out using Red flag column",""))</f>
        <v/>
      </c>
      <c r="BB740" s="91" t="inlineStr">
        <is>
          <t>None</t>
        </is>
      </c>
      <c r="BC740" s="92" t="inlineStr">
        <is>
          <t>N</t>
        </is>
      </c>
      <c r="BD740" s="94" t="n"/>
      <c r="BE740" s="94" t="n"/>
      <c r="BF740" s="92">
        <f>IF(R740*100000&gt;=Settings!$B$5,"Y","N")</f>
        <v/>
      </c>
      <c r="BG740" s="91">
        <f>IF(F740&gt;Settings!$B$6,"Y","N")</f>
        <v/>
      </c>
      <c r="BH740" s="97" t="n">
        <v>-50.98</v>
      </c>
      <c r="BI740" s="96" t="n">
        <v>-10.95</v>
      </c>
      <c r="BJ740" s="96" t="n">
        <v>-12.51</v>
      </c>
      <c r="BK740" s="96" t="n">
        <v>-29.04</v>
      </c>
      <c r="BL740" s="96" t="n">
        <v>-22.4</v>
      </c>
      <c r="BM740" s="96" t="n">
        <v>-47.16</v>
      </c>
      <c r="BN740" s="97" t="n">
        <v>-9.08</v>
      </c>
      <c r="BO740" s="96" t="n">
        <v>-14.13</v>
      </c>
      <c r="BP740" s="96" t="n">
        <v>-19.91</v>
      </c>
      <c r="BQ740" s="96" t="n">
        <v>-27.85</v>
      </c>
      <c r="BR740" s="91" t="inlineStr">
        <is>
          <t>Stacked down</t>
        </is>
      </c>
      <c r="BS740" s="91" t="inlineStr">
        <is>
          <t>None</t>
        </is>
      </c>
      <c r="BT740" s="96" t="n">
        <v>20</v>
      </c>
      <c r="BU740" s="91" t="inlineStr">
        <is>
          <t>N</t>
        </is>
      </c>
      <c r="BV740" s="99">
        <f>IF(OR(BF740&lt;&gt;"Y",BG740&lt;&gt;"Y"),"",(AND(ISNUMBER(BQ740),BQ740&gt;0))+(BR740="Stacked up")+(AND(ISNUMBER(BH740),BH740&gt;=-Settings!$B$17))+(AND(ISNUMBER(BK740),ISNUMBER(BM740),BK740&gt;0,BM740&gt;0))+(AND(ISNUMBER(AQ740),AQ740&gt;=Settings!$B$18))+(AND(ISNUMBER(BT740),BT740&gt;=Settings!$B$19,BT740&lt;=Settings!$B$20))+(AND(ISNUMBER(AS740),AS740&gt;0))+(AND(ISNUMBER(T740),ISNUMBER(M740),T740&gt;=Settings!$B$21,M740&gt;0))+(AND(ISNUMBER(AD740),ISNUMBER(M740),AD740&gt;=Settings!$B$22,M740&gt;0))+(AY740&gt;=1))</f>
        <v/>
      </c>
      <c r="BW740" s="91">
        <f>IF(OR(AY740=0,BF740&lt;&gt;"Y",BG740&lt;&gt;"Y"),"",1+SUMPRODUCT(($A$6:$A$2604=A740)*($AY$6:$AY$2604&gt;0)*($BF$6:$BF$2604="Y")*($BG$6:$BG$2604="Y")*(($AY$6:$AY$2604&gt;AY740)+($AY$6:$AY$2604=AY740)*($AD$6:$AD$2604&gt;AD740))))</f>
        <v/>
      </c>
    </row>
    <row r="741" ht="23.85" customHeight="1" s="55">
      <c r="A741" s="90" t="n">
        <v>46296</v>
      </c>
      <c r="B741" s="91" t="inlineStr">
        <is>
          <t>EIEL</t>
        </is>
      </c>
      <c r="C741" s="91" t="inlineStr">
        <is>
          <t>INE0LLY01014</t>
        </is>
      </c>
      <c r="D741" s="91" t="inlineStr">
        <is>
          <t>Utilities</t>
        </is>
      </c>
      <c r="E741" s="91" t="inlineStr">
        <is>
          <t>Microcap 250</t>
        </is>
      </c>
      <c r="F741" s="93" t="n">
        <v>3230</v>
      </c>
      <c r="G741" s="92" t="inlineStr">
        <is>
          <t>N</t>
        </is>
      </c>
      <c r="H741" s="94" t="n"/>
      <c r="I741" s="91" t="inlineStr">
        <is>
          <t>N</t>
        </is>
      </c>
      <c r="J741" s="92">
        <f>IF(K741="","N","Y")</f>
        <v/>
      </c>
      <c r="K741" s="94">
        <f>_xlfn.TEXTJOIN("; ",TRUE,IF(P741="52-wk low","52-wk low",""),IF(AND(AD741&gt;=Settings!$B$12,M741&lt;0),"Distribution",""),IF(AND(AJ741="Y",M741&lt;0,AK741&lt;-Settings!$B$13),"Long unwinding",""),IF(AND(AJ741="Y",M741&lt;0,AK741&gt;Settings!$B$13),"Short buildup",""))</f>
        <v/>
      </c>
      <c r="L741" s="95" t="n">
        <v>184</v>
      </c>
      <c r="M741" s="96" t="n">
        <v>-2.96</v>
      </c>
      <c r="N741" s="93" t="n">
        <v>2073</v>
      </c>
      <c r="O741" s="91" t="inlineStr">
        <is>
          <t>None</t>
        </is>
      </c>
      <c r="P741" s="91" t="inlineStr">
        <is>
          <t>None</t>
        </is>
      </c>
      <c r="Q741" s="97" t="n">
        <v>7.76</v>
      </c>
      <c r="R741" s="96" t="n">
        <v>15.99</v>
      </c>
      <c r="S741" s="96" t="n">
        <v>0.49</v>
      </c>
      <c r="T741" s="96" t="n">
        <v>0.67</v>
      </c>
      <c r="U741" s="96" t="n">
        <v>0.35</v>
      </c>
      <c r="V741" s="103" t="n">
        <v>0.74</v>
      </c>
      <c r="W741" s="102" t="n">
        <v>2</v>
      </c>
      <c r="X741" s="93" t="n"/>
      <c r="Y741" s="91" t="inlineStr">
        <is>
          <t>None</t>
        </is>
      </c>
      <c r="Z741" s="99" t="n">
        <v>52.72</v>
      </c>
      <c r="AA741" s="96" t="n">
        <v>1.34</v>
      </c>
      <c r="AB741" s="96" t="n">
        <v>1.27</v>
      </c>
      <c r="AC741" s="96" t="n">
        <v>1.1</v>
      </c>
      <c r="AD741" s="96" t="n">
        <v>1.11</v>
      </c>
      <c r="AE741" s="96" t="n">
        <v>0.72</v>
      </c>
      <c r="AF741" s="103" t="n">
        <v>0.92</v>
      </c>
      <c r="AG741" s="91" t="inlineStr">
        <is>
          <t>Normal</t>
        </is>
      </c>
      <c r="AH741" s="100" t="n">
        <v>0</v>
      </c>
      <c r="AI741" s="101" t="n">
        <v>0</v>
      </c>
      <c r="AJ741" s="92" t="inlineStr">
        <is>
          <t>N</t>
        </is>
      </c>
      <c r="AK741" s="96" t="n"/>
      <c r="AL741" s="91" t="inlineStr">
        <is>
          <t>n/a</t>
        </is>
      </c>
      <c r="AM741" s="93" t="n"/>
      <c r="AN741" s="92" t="inlineStr">
        <is>
          <t>None</t>
        </is>
      </c>
      <c r="AO741" s="102" t="n">
        <v>0</v>
      </c>
      <c r="AP741" s="103" t="n">
        <v>0.76</v>
      </c>
      <c r="AQ741" s="102" t="n">
        <v>45</v>
      </c>
      <c r="AR741" s="91" t="inlineStr">
        <is>
          <t>N</t>
        </is>
      </c>
      <c r="AS741" s="104" t="n">
        <v>6.41</v>
      </c>
      <c r="AT741" s="92">
        <f>IF(AND(P741="52-wk high",T741&gt;=Settings!$B$7),"Y","N")</f>
        <v/>
      </c>
      <c r="AU741" s="91">
        <f>IF(AND(AD741&gt;=Settings!$B$8,M741&gt;0),"Y","N")</f>
        <v/>
      </c>
      <c r="AV741" s="91">
        <f>IF(OR(AH741&gt;Settings!$B$9,AI741&gt;Settings!$B$9),"Y","N")</f>
        <v/>
      </c>
      <c r="AW741" s="91">
        <f>IF(AJ741&lt;&gt;"Y","n/a",IF(AND(M741&gt;0,AK741&gt;Settings!$B$10),"Y","N"))</f>
        <v/>
      </c>
      <c r="AX741" s="91">
        <f>IF(AO741&gt;=Settings!$B$11,"Y","N")</f>
        <v/>
      </c>
      <c r="AY741" s="99">
        <f>(AT741="Y")+(AU741="Y")+(AV741="Y")+(AW741="Y")+(AX741="Y")</f>
        <v/>
      </c>
      <c r="AZ741" s="94">
        <f>IF(AY741=0,"None",_xlfn.TEXTJOIN(", ",TRUE(),IF(AT741="Y","Breakout",""),IF(AU741="Y","Accumulation",""),IF(AV741="Y","Institutional buying",""),IF(AW741="Y","Long buildup",""),IF(AX741="Y","Momentum leader","")))</f>
        <v/>
      </c>
      <c r="BA741" s="94">
        <f>IF(BW741="","","Passes "&amp;AY741&amp;" of 5 buy-side scans"&amp;IF(G741="Y","; RED FLAG: filter out using Red flag column",""))</f>
        <v/>
      </c>
      <c r="BB741" s="91" t="inlineStr">
        <is>
          <t>None</t>
        </is>
      </c>
      <c r="BC741" s="92" t="inlineStr">
        <is>
          <t>N</t>
        </is>
      </c>
      <c r="BD741" s="94" t="n"/>
      <c r="BE741" s="94" t="n"/>
      <c r="BF741" s="92">
        <f>IF(R741*100000&gt;=Settings!$B$5,"Y","N")</f>
        <v/>
      </c>
      <c r="BG741" s="91">
        <f>IF(F741&gt;Settings!$B$6,"Y","N")</f>
        <v/>
      </c>
      <c r="BH741" s="97" t="n">
        <v>-28.59</v>
      </c>
      <c r="BI741" s="96" t="n">
        <v>-8.74</v>
      </c>
      <c r="BJ741" s="96" t="n">
        <v>-3.57</v>
      </c>
      <c r="BK741" s="96" t="n">
        <v>-17.01</v>
      </c>
      <c r="BL741" s="96" t="n">
        <v>12.49</v>
      </c>
      <c r="BM741" s="96" t="n">
        <v>-25.05</v>
      </c>
      <c r="BN741" s="97" t="n">
        <v>-6.66</v>
      </c>
      <c r="BO741" s="96" t="n">
        <v>-8.779999999999999</v>
      </c>
      <c r="BP741" s="96" t="n">
        <v>-9.16</v>
      </c>
      <c r="BQ741" s="96" t="n">
        <v>-10.31</v>
      </c>
      <c r="BR741" s="91" t="inlineStr">
        <is>
          <t>Stacked down</t>
        </is>
      </c>
      <c r="BS741" s="91" t="inlineStr">
        <is>
          <t>None</t>
        </is>
      </c>
      <c r="BT741" s="96" t="n">
        <v>27.6</v>
      </c>
      <c r="BU741" s="91" t="inlineStr">
        <is>
          <t>N</t>
        </is>
      </c>
      <c r="BV741" s="99">
        <f>IF(OR(BF741&lt;&gt;"Y",BG741&lt;&gt;"Y"),"",(AND(ISNUMBER(BQ741),BQ741&gt;0))+(BR741="Stacked up")+(AND(ISNUMBER(BH741),BH741&gt;=-Settings!$B$17))+(AND(ISNUMBER(BK741),ISNUMBER(BM741),BK741&gt;0,BM741&gt;0))+(AND(ISNUMBER(AQ741),AQ741&gt;=Settings!$B$18))+(AND(ISNUMBER(BT741),BT741&gt;=Settings!$B$19,BT741&lt;=Settings!$B$20))+(AND(ISNUMBER(AS741),AS741&gt;0))+(AND(ISNUMBER(T741),ISNUMBER(M741),T741&gt;=Settings!$B$21,M741&gt;0))+(AND(ISNUMBER(AD741),ISNUMBER(M741),AD741&gt;=Settings!$B$22,M741&gt;0))+(AY741&gt;=1))</f>
        <v/>
      </c>
      <c r="BW741" s="91">
        <f>IF(OR(AY741=0,BF741&lt;&gt;"Y",BG741&lt;&gt;"Y"),"",1+SUMPRODUCT(($A$6:$A$2604=A741)*($AY$6:$AY$2604&gt;0)*($BF$6:$BF$2604="Y")*($BG$6:$BG$2604="Y")*(($AY$6:$AY$2604&gt;AY741)+($AY$6:$AY$2604=AY741)*($AD$6:$AD$2604&gt;AD741))))</f>
        <v/>
      </c>
    </row>
    <row r="742" ht="23.85" customHeight="1" s="55">
      <c r="A742" s="90" t="n">
        <v>46296</v>
      </c>
      <c r="B742" s="91" t="inlineStr">
        <is>
          <t>KNRCON</t>
        </is>
      </c>
      <c r="C742" s="91" t="inlineStr">
        <is>
          <t>INE634I01029</t>
        </is>
      </c>
      <c r="D742" s="91" t="inlineStr">
        <is>
          <t>Construction</t>
        </is>
      </c>
      <c r="E742" s="91" t="inlineStr">
        <is>
          <t>Microcap 250</t>
        </is>
      </c>
      <c r="F742" s="93" t="n">
        <v>3186</v>
      </c>
      <c r="G742" s="92" t="inlineStr">
        <is>
          <t>N</t>
        </is>
      </c>
      <c r="H742" s="94" t="n"/>
      <c r="I742" s="91" t="inlineStr">
        <is>
          <t>N</t>
        </is>
      </c>
      <c r="J742" s="92">
        <f>IF(K742="","N","Y")</f>
        <v/>
      </c>
      <c r="K742" s="94">
        <f>_xlfn.TEXTJOIN("; ",TRUE,IF(P742="52-wk low","52-wk low",""),IF(AND(AD742&gt;=Settings!$B$12,M742&lt;0),"Distribution",""),IF(AND(AJ742="Y",M742&lt;0,AK742&lt;-Settings!$B$13),"Long unwinding",""),IF(AND(AJ742="Y",M742&lt;0,AK742&gt;Settings!$B$13),"Short buildup",""))</f>
        <v/>
      </c>
      <c r="L742" s="95" t="n">
        <v>113.29</v>
      </c>
      <c r="M742" s="96" t="n">
        <v>-4.46</v>
      </c>
      <c r="N742" s="93" t="n">
        <v>2412</v>
      </c>
      <c r="O742" s="91" t="inlineStr">
        <is>
          <t>None</t>
        </is>
      </c>
      <c r="P742" s="91" t="inlineStr">
        <is>
          <t>None</t>
        </is>
      </c>
      <c r="Q742" s="97" t="n">
        <v>19.02</v>
      </c>
      <c r="R742" s="96" t="n">
        <v>16.08</v>
      </c>
      <c r="S742" s="96" t="n">
        <v>1.2</v>
      </c>
      <c r="T742" s="96" t="n">
        <v>1.22</v>
      </c>
      <c r="U742" s="96" t="n">
        <v>1.29</v>
      </c>
      <c r="V742" s="103" t="n">
        <v>1.09</v>
      </c>
      <c r="W742" s="102" t="n">
        <v>8</v>
      </c>
      <c r="X742" s="93" t="n">
        <v>252</v>
      </c>
      <c r="Y742" s="91" t="inlineStr">
        <is>
          <t>None</t>
        </is>
      </c>
      <c r="Z742" s="99" t="n">
        <v>45.99</v>
      </c>
      <c r="AA742" s="96" t="n">
        <v>1.03</v>
      </c>
      <c r="AB742" s="96" t="n">
        <v>0.93</v>
      </c>
      <c r="AC742" s="96" t="n">
        <v>1.29</v>
      </c>
      <c r="AD742" s="96" t="n">
        <v>1.2</v>
      </c>
      <c r="AE742" s="96" t="n">
        <v>1.31</v>
      </c>
      <c r="AF742" s="103" t="n">
        <v>0.9399999999999999</v>
      </c>
      <c r="AG742" s="91" t="inlineStr">
        <is>
          <t>Normal</t>
        </is>
      </c>
      <c r="AH742" s="100" t="n">
        <v>0</v>
      </c>
      <c r="AI742" s="101" t="n">
        <v>0</v>
      </c>
      <c r="AJ742" s="92" t="inlineStr">
        <is>
          <t>N</t>
        </is>
      </c>
      <c r="AK742" s="96" t="n"/>
      <c r="AL742" s="91" t="inlineStr">
        <is>
          <t>n/a</t>
        </is>
      </c>
      <c r="AM742" s="93" t="n"/>
      <c r="AN742" s="92" t="inlineStr">
        <is>
          <t>None</t>
        </is>
      </c>
      <c r="AO742" s="102" t="n">
        <v>0</v>
      </c>
      <c r="AP742" s="103" t="n">
        <v>0.55</v>
      </c>
      <c r="AQ742" s="102" t="n">
        <v>10</v>
      </c>
      <c r="AR742" s="91" t="inlineStr">
        <is>
          <t>N</t>
        </is>
      </c>
      <c r="AS742" s="104" t="n">
        <v>0.78</v>
      </c>
      <c r="AT742" s="92">
        <f>IF(AND(P742="52-wk high",T742&gt;=Settings!$B$7),"Y","N")</f>
        <v/>
      </c>
      <c r="AU742" s="91">
        <f>IF(AND(AD742&gt;=Settings!$B$8,M742&gt;0),"Y","N")</f>
        <v/>
      </c>
      <c r="AV742" s="91">
        <f>IF(OR(AH742&gt;Settings!$B$9,AI742&gt;Settings!$B$9),"Y","N")</f>
        <v/>
      </c>
      <c r="AW742" s="91">
        <f>IF(AJ742&lt;&gt;"Y","n/a",IF(AND(M742&gt;0,AK742&gt;Settings!$B$10),"Y","N"))</f>
        <v/>
      </c>
      <c r="AX742" s="91">
        <f>IF(AO742&gt;=Settings!$B$11,"Y","N")</f>
        <v/>
      </c>
      <c r="AY742" s="99">
        <f>(AT742="Y")+(AU742="Y")+(AV742="Y")+(AW742="Y")+(AX742="Y")</f>
        <v/>
      </c>
      <c r="AZ742" s="94">
        <f>IF(AY742=0,"None",_xlfn.TEXTJOIN(", ",TRUE(),IF(AT742="Y","Breakout",""),IF(AU742="Y","Accumulation",""),IF(AV742="Y","Institutional buying",""),IF(AW742="Y","Long buildup",""),IF(AX742="Y","Momentum leader","")))</f>
        <v/>
      </c>
      <c r="BA742" s="94">
        <f>IF(BW742="","","Passes "&amp;AY742&amp;" of 5 buy-side scans"&amp;IF(G742="Y","; RED FLAG: filter out using Red flag column",""))</f>
        <v/>
      </c>
      <c r="BB742" s="91" t="inlineStr">
        <is>
          <t>None</t>
        </is>
      </c>
      <c r="BC742" s="92" t="inlineStr">
        <is>
          <t>N</t>
        </is>
      </c>
      <c r="BD742" s="94" t="n"/>
      <c r="BE742" s="94" t="n"/>
      <c r="BF742" s="92">
        <f>IF(R742*100000&gt;=Settings!$B$5,"Y","N")</f>
        <v/>
      </c>
      <c r="BG742" s="91">
        <f>IF(F742&gt;Settings!$B$6,"Y","N")</f>
        <v/>
      </c>
      <c r="BH742" s="97" t="n">
        <v>-44.63</v>
      </c>
      <c r="BI742" s="96" t="n">
        <v>-5.62</v>
      </c>
      <c r="BJ742" s="96" t="n">
        <v>-3.73</v>
      </c>
      <c r="BK742" s="96" t="n">
        <v>-14.52</v>
      </c>
      <c r="BL742" s="96" t="n">
        <v>-8.5</v>
      </c>
      <c r="BM742" s="96" t="n">
        <v>-43.07</v>
      </c>
      <c r="BN742" s="97" t="n">
        <v>-6.09</v>
      </c>
      <c r="BO742" s="96" t="n">
        <v>-8.35</v>
      </c>
      <c r="BP742" s="96" t="n">
        <v>-10.76</v>
      </c>
      <c r="BQ742" s="96" t="n">
        <v>-17.35</v>
      </c>
      <c r="BR742" s="91" t="inlineStr">
        <is>
          <t>Stacked down</t>
        </is>
      </c>
      <c r="BS742" s="91" t="inlineStr">
        <is>
          <t>None</t>
        </is>
      </c>
      <c r="BT742" s="96" t="n">
        <v>31.4</v>
      </c>
      <c r="BU742" s="91" t="inlineStr">
        <is>
          <t>N</t>
        </is>
      </c>
      <c r="BV742" s="99">
        <f>IF(OR(BF742&lt;&gt;"Y",BG742&lt;&gt;"Y"),"",(AND(ISNUMBER(BQ742),BQ742&gt;0))+(BR742="Stacked up")+(AND(ISNUMBER(BH742),BH742&gt;=-Settings!$B$17))+(AND(ISNUMBER(BK742),ISNUMBER(BM742),BK742&gt;0,BM742&gt;0))+(AND(ISNUMBER(AQ742),AQ742&gt;=Settings!$B$18))+(AND(ISNUMBER(BT742),BT742&gt;=Settings!$B$19,BT742&lt;=Settings!$B$20))+(AND(ISNUMBER(AS742),AS742&gt;0))+(AND(ISNUMBER(T742),ISNUMBER(M742),T742&gt;=Settings!$B$21,M742&gt;0))+(AND(ISNUMBER(AD742),ISNUMBER(M742),AD742&gt;=Settings!$B$22,M742&gt;0))+(AY742&gt;=1))</f>
        <v/>
      </c>
      <c r="BW742" s="91">
        <f>IF(OR(AY742=0,BF742&lt;&gt;"Y",BG742&lt;&gt;"Y"),"",1+SUMPRODUCT(($A$6:$A$2604=A742)*($AY$6:$AY$2604&gt;0)*($BF$6:$BF$2604="Y")*($BG$6:$BG$2604="Y")*(($AY$6:$AY$2604&gt;AY742)+($AY$6:$AY$2604=AY742)*($AD$6:$AD$2604&gt;AD742))))</f>
        <v/>
      </c>
    </row>
    <row r="743" ht="23.85" customHeight="1" s="55">
      <c r="A743" s="90" t="n">
        <v>46296</v>
      </c>
      <c r="B743" s="91" t="inlineStr">
        <is>
          <t>NFL</t>
        </is>
      </c>
      <c r="C743" s="91" t="inlineStr">
        <is>
          <t>INE870D01012</t>
        </is>
      </c>
      <c r="D743" s="91" t="inlineStr">
        <is>
          <t>Chemicals</t>
        </is>
      </c>
      <c r="E743" s="91" t="inlineStr">
        <is>
          <t>Microcap 250</t>
        </is>
      </c>
      <c r="F743" s="93" t="n">
        <v>3132</v>
      </c>
      <c r="G743" s="92" t="inlineStr">
        <is>
          <t>N</t>
        </is>
      </c>
      <c r="H743" s="94" t="n"/>
      <c r="I743" s="91" t="inlineStr">
        <is>
          <t>N</t>
        </is>
      </c>
      <c r="J743" s="92">
        <f>IF(K743="","N","Y")</f>
        <v/>
      </c>
      <c r="K743" s="94">
        <f>_xlfn.TEXTJOIN("; ",TRUE,IF(P743="52-wk low","52-wk low",""),IF(AND(AD743&gt;=Settings!$B$12,M743&lt;0),"Distribution",""),IF(AND(AJ743="Y",M743&lt;0,AK743&lt;-Settings!$B$13),"Long unwinding",""),IF(AND(AJ743="Y",M743&lt;0,AK743&gt;Settings!$B$13),"Short buildup",""))</f>
        <v/>
      </c>
      <c r="L743" s="95" t="n">
        <v>63.85</v>
      </c>
      <c r="M743" s="96" t="n">
        <v>-2.07</v>
      </c>
      <c r="N743" s="93" t="n">
        <v>1685</v>
      </c>
      <c r="O743" s="91" t="inlineStr">
        <is>
          <t>None</t>
        </is>
      </c>
      <c r="P743" s="91" t="inlineStr">
        <is>
          <t>52-wk low</t>
        </is>
      </c>
      <c r="Q743" s="97" t="n">
        <v>6.34</v>
      </c>
      <c r="R743" s="96" t="n">
        <v>5.01</v>
      </c>
      <c r="S743" s="96" t="n">
        <v>1.29</v>
      </c>
      <c r="T743" s="96" t="n">
        <v>0.96</v>
      </c>
      <c r="U743" s="96" t="n">
        <v>0.68</v>
      </c>
      <c r="V743" s="103" t="n">
        <v>0.54</v>
      </c>
      <c r="W743" s="102" t="n">
        <v>0</v>
      </c>
      <c r="X743" s="93" t="n"/>
      <c r="Y743" s="91" t="inlineStr">
        <is>
          <t>None</t>
        </is>
      </c>
      <c r="Z743" s="99" t="n">
        <v>48.05</v>
      </c>
      <c r="AA743" s="96" t="n">
        <v>1.17</v>
      </c>
      <c r="AB743" s="96" t="n">
        <v>1.14</v>
      </c>
      <c r="AC743" s="96" t="n">
        <v>1.58</v>
      </c>
      <c r="AD743" s="96" t="n">
        <v>1.35</v>
      </c>
      <c r="AE743" s="96" t="n">
        <v>0.93</v>
      </c>
      <c r="AF743" s="103" t="n">
        <v>1.13</v>
      </c>
      <c r="AG743" s="91" t="inlineStr">
        <is>
          <t>Normal</t>
        </is>
      </c>
      <c r="AH743" s="100" t="n">
        <v>0</v>
      </c>
      <c r="AI743" s="101" t="n">
        <v>0</v>
      </c>
      <c r="AJ743" s="92" t="inlineStr">
        <is>
          <t>N</t>
        </is>
      </c>
      <c r="AK743" s="96" t="n"/>
      <c r="AL743" s="91" t="inlineStr">
        <is>
          <t>n/a</t>
        </is>
      </c>
      <c r="AM743" s="93" t="n"/>
      <c r="AN743" s="92" t="inlineStr">
        <is>
          <t>None</t>
        </is>
      </c>
      <c r="AO743" s="102" t="n">
        <v>0</v>
      </c>
      <c r="AP743" s="103" t="n">
        <v>0.54</v>
      </c>
      <c r="AQ743" s="102" t="n">
        <v>10</v>
      </c>
      <c r="AR743" s="91" t="inlineStr">
        <is>
          <t>N</t>
        </is>
      </c>
      <c r="AS743" s="104" t="n">
        <v>1.93</v>
      </c>
      <c r="AT743" s="92">
        <f>IF(AND(P743="52-wk high",T743&gt;=Settings!$B$7),"Y","N")</f>
        <v/>
      </c>
      <c r="AU743" s="91">
        <f>IF(AND(AD743&gt;=Settings!$B$8,M743&gt;0),"Y","N")</f>
        <v/>
      </c>
      <c r="AV743" s="91">
        <f>IF(OR(AH743&gt;Settings!$B$9,AI743&gt;Settings!$B$9),"Y","N")</f>
        <v/>
      </c>
      <c r="AW743" s="91">
        <f>IF(AJ743&lt;&gt;"Y","n/a",IF(AND(M743&gt;0,AK743&gt;Settings!$B$10),"Y","N"))</f>
        <v/>
      </c>
      <c r="AX743" s="91">
        <f>IF(AO743&gt;=Settings!$B$11,"Y","N")</f>
        <v/>
      </c>
      <c r="AY743" s="99">
        <f>(AT743="Y")+(AU743="Y")+(AV743="Y")+(AW743="Y")+(AX743="Y")</f>
        <v/>
      </c>
      <c r="AZ743" s="94">
        <f>IF(AY743=0,"None",_xlfn.TEXTJOIN(", ",TRUE(),IF(AT743="Y","Breakout",""),IF(AU743="Y","Accumulation",""),IF(AV743="Y","Institutional buying",""),IF(AW743="Y","Long buildup",""),IF(AX743="Y","Momentum leader","")))</f>
        <v/>
      </c>
      <c r="BA743" s="94">
        <f>IF(BW743="","","Passes "&amp;AY743&amp;" of 5 buy-side scans"&amp;IF(G743="Y","; RED FLAG: filter out using Red flag column",""))</f>
        <v/>
      </c>
      <c r="BB743" s="91" t="inlineStr">
        <is>
          <t>None</t>
        </is>
      </c>
      <c r="BC743" s="92" t="inlineStr">
        <is>
          <t>N</t>
        </is>
      </c>
      <c r="BD743" s="94" t="n"/>
      <c r="BE743" s="94" t="n"/>
      <c r="BF743" s="92">
        <f>IF(R743*100000&gt;=Settings!$B$5,"Y","N")</f>
        <v/>
      </c>
      <c r="BG743" s="91">
        <f>IF(F743&gt;Settings!$B$6,"Y","N")</f>
        <v/>
      </c>
      <c r="BH743" s="97" t="n">
        <v>-35.05</v>
      </c>
      <c r="BI743" s="96" t="n">
        <v>-4.3</v>
      </c>
      <c r="BJ743" s="96" t="n">
        <v>-9.470000000000001</v>
      </c>
      <c r="BK743" s="96" t="n">
        <v>-14.59</v>
      </c>
      <c r="BL743" s="96" t="n">
        <v>-8.050000000000001</v>
      </c>
      <c r="BM743" s="96" t="n">
        <v>-31.34</v>
      </c>
      <c r="BN743" s="97" t="n">
        <v>-4.97</v>
      </c>
      <c r="BO743" s="96" t="n">
        <v>-8.029999999999999</v>
      </c>
      <c r="BP743" s="96" t="n">
        <v>-11.06</v>
      </c>
      <c r="BQ743" s="96" t="n">
        <v>-15.98</v>
      </c>
      <c r="BR743" s="91" t="inlineStr">
        <is>
          <t>Stacked down</t>
        </is>
      </c>
      <c r="BS743" s="91" t="inlineStr">
        <is>
          <t>None</t>
        </is>
      </c>
      <c r="BT743" s="96" t="n">
        <v>21.9</v>
      </c>
      <c r="BU743" s="91" t="inlineStr">
        <is>
          <t>N</t>
        </is>
      </c>
      <c r="BV743" s="99">
        <f>IF(OR(BF743&lt;&gt;"Y",BG743&lt;&gt;"Y"),"",(AND(ISNUMBER(BQ743),BQ743&gt;0))+(BR743="Stacked up")+(AND(ISNUMBER(BH743),BH743&gt;=-Settings!$B$17))+(AND(ISNUMBER(BK743),ISNUMBER(BM743),BK743&gt;0,BM743&gt;0))+(AND(ISNUMBER(AQ743),AQ743&gt;=Settings!$B$18))+(AND(ISNUMBER(BT743),BT743&gt;=Settings!$B$19,BT743&lt;=Settings!$B$20))+(AND(ISNUMBER(AS743),AS743&gt;0))+(AND(ISNUMBER(T743),ISNUMBER(M743),T743&gt;=Settings!$B$21,M743&gt;0))+(AND(ISNUMBER(AD743),ISNUMBER(M743),AD743&gt;=Settings!$B$22,M743&gt;0))+(AY743&gt;=1))</f>
        <v/>
      </c>
      <c r="BW743" s="91">
        <f>IF(OR(AY743=0,BF743&lt;&gt;"Y",BG743&lt;&gt;"Y"),"",1+SUMPRODUCT(($A$6:$A$2604=A743)*($AY$6:$AY$2604&gt;0)*($BF$6:$BF$2604="Y")*($BG$6:$BG$2604="Y")*(($AY$6:$AY$2604&gt;AY743)+($AY$6:$AY$2604=AY743)*($AD$6:$AD$2604&gt;AD743))))</f>
        <v/>
      </c>
    </row>
    <row r="744" ht="23.85" customHeight="1" s="55">
      <c r="A744" s="90" t="n">
        <v>46296</v>
      </c>
      <c r="B744" s="91" t="inlineStr">
        <is>
          <t>ADVENZYMES</t>
        </is>
      </c>
      <c r="C744" s="91" t="inlineStr">
        <is>
          <t>INE837H01020</t>
        </is>
      </c>
      <c r="D744" s="91" t="inlineStr">
        <is>
          <t>Healthcare</t>
        </is>
      </c>
      <c r="E744" s="91" t="inlineStr">
        <is>
          <t>Microcap 250</t>
        </is>
      </c>
      <c r="F744" s="93" t="n">
        <v>3048</v>
      </c>
      <c r="G744" s="92" t="inlineStr">
        <is>
          <t>N</t>
        </is>
      </c>
      <c r="H744" s="94" t="n"/>
      <c r="I744" s="91" t="inlineStr">
        <is>
          <t>N</t>
        </is>
      </c>
      <c r="J744" s="92">
        <f>IF(K744="","N","Y")</f>
        <v/>
      </c>
      <c r="K744" s="94">
        <f>_xlfn.TEXTJOIN("; ",TRUE,IF(P744="52-wk low","52-wk low",""),IF(AND(AD744&gt;=Settings!$B$12,M744&lt;0),"Distribution",""),IF(AND(AJ744="Y",M744&lt;0,AK744&lt;-Settings!$B$13),"Long unwinding",""),IF(AND(AJ744="Y",M744&lt;0,AK744&gt;Settings!$B$13),"Short buildup",""))</f>
        <v/>
      </c>
      <c r="L744" s="95" t="n">
        <v>274.25</v>
      </c>
      <c r="M744" s="96" t="n">
        <v>-2.61</v>
      </c>
      <c r="N744" s="93" t="n">
        <v>1945</v>
      </c>
      <c r="O744" s="91" t="inlineStr">
        <is>
          <t>None</t>
        </is>
      </c>
      <c r="P744" s="91" t="inlineStr">
        <is>
          <t>None</t>
        </is>
      </c>
      <c r="Q744" s="97" t="n">
        <v>2.29</v>
      </c>
      <c r="R744" s="96" t="n">
        <v>2.18</v>
      </c>
      <c r="S744" s="96" t="n">
        <v>1.06</v>
      </c>
      <c r="T744" s="96" t="n">
        <v>0.85</v>
      </c>
      <c r="U744" s="96" t="n">
        <v>0.62</v>
      </c>
      <c r="V744" s="103" t="n">
        <v>0.74</v>
      </c>
      <c r="W744" s="102" t="n">
        <v>2</v>
      </c>
      <c r="X744" s="93" t="n"/>
      <c r="Y744" s="91" t="inlineStr">
        <is>
          <t>None</t>
        </is>
      </c>
      <c r="Z744" s="99" t="n">
        <v>53.97</v>
      </c>
      <c r="AA744" s="96" t="n">
        <v>0.93</v>
      </c>
      <c r="AB744" s="96" t="n">
        <v>0.93</v>
      </c>
      <c r="AC744" s="96" t="n">
        <v>1</v>
      </c>
      <c r="AD744" s="96" t="n">
        <v>0.85</v>
      </c>
      <c r="AE744" s="96" t="n">
        <v>0.74</v>
      </c>
      <c r="AF744" s="103" t="n">
        <v>1.06</v>
      </c>
      <c r="AG744" s="91" t="inlineStr">
        <is>
          <t>Normal</t>
        </is>
      </c>
      <c r="AH744" s="100" t="n">
        <v>0</v>
      </c>
      <c r="AI744" s="101" t="n">
        <v>0</v>
      </c>
      <c r="AJ744" s="92" t="inlineStr">
        <is>
          <t>N</t>
        </is>
      </c>
      <c r="AK744" s="96" t="n"/>
      <c r="AL744" s="91" t="inlineStr">
        <is>
          <t>n/a</t>
        </is>
      </c>
      <c r="AM744" s="93" t="n"/>
      <c r="AN744" s="92" t="inlineStr">
        <is>
          <t>None</t>
        </is>
      </c>
      <c r="AO744" s="102" t="n">
        <v>0</v>
      </c>
      <c r="AP744" s="103" t="n">
        <v>0.72</v>
      </c>
      <c r="AQ744" s="102" t="n">
        <v>40</v>
      </c>
      <c r="AR744" s="91" t="inlineStr">
        <is>
          <t>N</t>
        </is>
      </c>
      <c r="AS744" s="104" t="n">
        <v>3.79</v>
      </c>
      <c r="AT744" s="92">
        <f>IF(AND(P744="52-wk high",T744&gt;=Settings!$B$7),"Y","N")</f>
        <v/>
      </c>
      <c r="AU744" s="91">
        <f>IF(AND(AD744&gt;=Settings!$B$8,M744&gt;0),"Y","N")</f>
        <v/>
      </c>
      <c r="AV744" s="91">
        <f>IF(OR(AH744&gt;Settings!$B$9,AI744&gt;Settings!$B$9),"Y","N")</f>
        <v/>
      </c>
      <c r="AW744" s="91">
        <f>IF(AJ744&lt;&gt;"Y","n/a",IF(AND(M744&gt;0,AK744&gt;Settings!$B$10),"Y","N"))</f>
        <v/>
      </c>
      <c r="AX744" s="91">
        <f>IF(AO744&gt;=Settings!$B$11,"Y","N")</f>
        <v/>
      </c>
      <c r="AY744" s="99">
        <f>(AT744="Y")+(AU744="Y")+(AV744="Y")+(AW744="Y")+(AX744="Y")</f>
        <v/>
      </c>
      <c r="AZ744" s="94">
        <f>IF(AY744=0,"None",_xlfn.TEXTJOIN(", ",TRUE(),IF(AT744="Y","Breakout",""),IF(AU744="Y","Accumulation",""),IF(AV744="Y","Institutional buying",""),IF(AW744="Y","Long buildup",""),IF(AX744="Y","Momentum leader","")))</f>
        <v/>
      </c>
      <c r="BA744" s="94">
        <f>IF(BW744="","","Passes "&amp;AY744&amp;" of 5 buy-side scans"&amp;IF(G744="Y","; RED FLAG: filter out using Red flag column",""))</f>
        <v/>
      </c>
      <c r="BB744" s="91" t="inlineStr">
        <is>
          <t>None</t>
        </is>
      </c>
      <c r="BC744" s="92" t="inlineStr">
        <is>
          <t>N</t>
        </is>
      </c>
      <c r="BD744" s="94" t="n"/>
      <c r="BE744" s="94" t="n"/>
      <c r="BF744" s="92">
        <f>IF(R744*100000&gt;=Settings!$B$5,"Y","N")</f>
        <v/>
      </c>
      <c r="BG744" s="91">
        <f>IF(F744&gt;Settings!$B$6,"Y","N")</f>
        <v/>
      </c>
      <c r="BH744" s="97" t="n">
        <v>-34.55</v>
      </c>
      <c r="BI744" s="96" t="n">
        <v>-6.32</v>
      </c>
      <c r="BJ744" s="96" t="n">
        <v>-7.14</v>
      </c>
      <c r="BK744" s="96" t="n">
        <v>-12.83</v>
      </c>
      <c r="BL744" s="96" t="n">
        <v>2.95</v>
      </c>
      <c r="BM744" s="96" t="n">
        <v>-17.29</v>
      </c>
      <c r="BN744" s="97" t="n">
        <v>-5.51</v>
      </c>
      <c r="BO744" s="96" t="n">
        <v>-8.92</v>
      </c>
      <c r="BP744" s="96" t="n">
        <v>-11.74</v>
      </c>
      <c r="BQ744" s="96" t="n">
        <v>-13.15</v>
      </c>
      <c r="BR744" s="91" t="inlineStr">
        <is>
          <t>Stacked down</t>
        </is>
      </c>
      <c r="BS744" s="91" t="inlineStr">
        <is>
          <t>None</t>
        </is>
      </c>
      <c r="BT744" s="96" t="n">
        <v>22.4</v>
      </c>
      <c r="BU744" s="91" t="inlineStr">
        <is>
          <t>N</t>
        </is>
      </c>
      <c r="BV744" s="99">
        <f>IF(OR(BF744&lt;&gt;"Y",BG744&lt;&gt;"Y"),"",(AND(ISNUMBER(BQ744),BQ744&gt;0))+(BR744="Stacked up")+(AND(ISNUMBER(BH744),BH744&gt;=-Settings!$B$17))+(AND(ISNUMBER(BK744),ISNUMBER(BM744),BK744&gt;0,BM744&gt;0))+(AND(ISNUMBER(AQ744),AQ744&gt;=Settings!$B$18))+(AND(ISNUMBER(BT744),BT744&gt;=Settings!$B$19,BT744&lt;=Settings!$B$20))+(AND(ISNUMBER(AS744),AS744&gt;0))+(AND(ISNUMBER(T744),ISNUMBER(M744),T744&gt;=Settings!$B$21,M744&gt;0))+(AND(ISNUMBER(AD744),ISNUMBER(M744),AD744&gt;=Settings!$B$22,M744&gt;0))+(AY744&gt;=1))</f>
        <v/>
      </c>
      <c r="BW744" s="91">
        <f>IF(OR(AY744=0,BF744&lt;&gt;"Y",BG744&lt;&gt;"Y"),"",1+SUMPRODUCT(($A$6:$A$2604=A744)*($AY$6:$AY$2604&gt;0)*($BF$6:$BF$2604="Y")*($BG$6:$BG$2604="Y")*(($AY$6:$AY$2604&gt;AY744)+($AY$6:$AY$2604=AY744)*($AD$6:$AD$2604&gt;AD744))))</f>
        <v/>
      </c>
    </row>
    <row r="745" ht="23.85" customHeight="1" s="55">
      <c r="A745" s="90" t="n">
        <v>46296</v>
      </c>
      <c r="B745" s="91" t="inlineStr">
        <is>
          <t>OSWALPUMPS</t>
        </is>
      </c>
      <c r="C745" s="91" t="inlineStr">
        <is>
          <t>INE0BYP01024</t>
        </is>
      </c>
      <c r="D745" s="91" t="inlineStr">
        <is>
          <t>Capital Goods</t>
        </is>
      </c>
      <c r="E745" s="91" t="inlineStr">
        <is>
          <t>Microcap 250</t>
        </is>
      </c>
      <c r="F745" s="93" t="n">
        <v>3013</v>
      </c>
      <c r="G745" s="92" t="inlineStr">
        <is>
          <t>N</t>
        </is>
      </c>
      <c r="H745" s="94" t="n"/>
      <c r="I745" s="91" t="inlineStr">
        <is>
          <t>N</t>
        </is>
      </c>
      <c r="J745" s="92">
        <f>IF(K745="","N","Y")</f>
        <v/>
      </c>
      <c r="K745" s="94">
        <f>_xlfn.TEXTJOIN("; ",TRUE,IF(P745="52-wk low","52-wk low",""),IF(AND(AD745&gt;=Settings!$B$12,M745&lt;0),"Distribution",""),IF(AND(AJ745="Y",M745&lt;0,AK745&lt;-Settings!$B$13),"Long unwinding",""),IF(AND(AJ745="Y",M745&lt;0,AK745&gt;Settings!$B$13),"Short buildup",""))</f>
        <v/>
      </c>
      <c r="L745" s="95" t="n">
        <v>264.25</v>
      </c>
      <c r="M745" s="96" t="n">
        <v>-0.9399999999999999</v>
      </c>
      <c r="N745" s="93" t="n">
        <v>1013</v>
      </c>
      <c r="O745" s="91" t="inlineStr">
        <is>
          <t>None</t>
        </is>
      </c>
      <c r="P745" s="91" t="inlineStr">
        <is>
          <t>52-wk low</t>
        </is>
      </c>
      <c r="Q745" s="97" t="n">
        <v>3.37</v>
      </c>
      <c r="R745" s="96" t="n">
        <v>4.98</v>
      </c>
      <c r="S745" s="96" t="n">
        <v>0.63</v>
      </c>
      <c r="T745" s="96" t="n">
        <v>0.54</v>
      </c>
      <c r="U745" s="96" t="n">
        <v>0.52</v>
      </c>
      <c r="V745" s="103" t="n">
        <v>0.78</v>
      </c>
      <c r="W745" s="102" t="n">
        <v>4</v>
      </c>
      <c r="X745" s="93" t="n"/>
      <c r="Y745" s="91" t="inlineStr">
        <is>
          <t>None</t>
        </is>
      </c>
      <c r="Z745" s="99" t="n">
        <v>47.01</v>
      </c>
      <c r="AA745" s="96" t="n">
        <v>0.99</v>
      </c>
      <c r="AB745" s="96" t="n">
        <v>0.93</v>
      </c>
      <c r="AC745" s="96" t="n">
        <v>0.7</v>
      </c>
      <c r="AD745" s="96" t="n">
        <v>0.52</v>
      </c>
      <c r="AE745" s="96" t="n">
        <v>0.55</v>
      </c>
      <c r="AF745" s="103" t="n">
        <v>0.9</v>
      </c>
      <c r="AG745" s="91" t="inlineStr">
        <is>
          <t>Normal</t>
        </is>
      </c>
      <c r="AH745" s="100" t="n">
        <v>0</v>
      </c>
      <c r="AI745" s="101" t="n">
        <v>0</v>
      </c>
      <c r="AJ745" s="92" t="inlineStr">
        <is>
          <t>N</t>
        </is>
      </c>
      <c r="AK745" s="96" t="n"/>
      <c r="AL745" s="91" t="inlineStr">
        <is>
          <t>n/a</t>
        </is>
      </c>
      <c r="AM745" s="93" t="n"/>
      <c r="AN745" s="92" t="inlineStr">
        <is>
          <t>None</t>
        </is>
      </c>
      <c r="AO745" s="102" t="n">
        <v>0</v>
      </c>
      <c r="AP745" s="103" t="n">
        <v>0.49</v>
      </c>
      <c r="AQ745" s="102" t="n">
        <v>4</v>
      </c>
      <c r="AR745" s="91" t="inlineStr">
        <is>
          <t>N</t>
        </is>
      </c>
      <c r="AS745" s="104" t="n">
        <v>5.9</v>
      </c>
      <c r="AT745" s="92">
        <f>IF(AND(P745="52-wk high",T745&gt;=Settings!$B$7),"Y","N")</f>
        <v/>
      </c>
      <c r="AU745" s="91">
        <f>IF(AND(AD745&gt;=Settings!$B$8,M745&gt;0),"Y","N")</f>
        <v/>
      </c>
      <c r="AV745" s="91">
        <f>IF(OR(AH745&gt;Settings!$B$9,AI745&gt;Settings!$B$9),"Y","N")</f>
        <v/>
      </c>
      <c r="AW745" s="91">
        <f>IF(AJ745&lt;&gt;"Y","n/a",IF(AND(M745&gt;0,AK745&gt;Settings!$B$10),"Y","N"))</f>
        <v/>
      </c>
      <c r="AX745" s="91">
        <f>IF(AO745&gt;=Settings!$B$11,"Y","N")</f>
        <v/>
      </c>
      <c r="AY745" s="99">
        <f>(AT745="Y")+(AU745="Y")+(AV745="Y")+(AW745="Y")+(AX745="Y")</f>
        <v/>
      </c>
      <c r="AZ745" s="94">
        <f>IF(AY745=0,"None",_xlfn.TEXTJOIN(", ",TRUE(),IF(AT745="Y","Breakout",""),IF(AU745="Y","Accumulation",""),IF(AV745="Y","Institutional buying",""),IF(AW745="Y","Long buildup",""),IF(AX745="Y","Momentum leader","")))</f>
        <v/>
      </c>
      <c r="BA745" s="94">
        <f>IF(BW745="","","Passes "&amp;AY745&amp;" of 5 buy-side scans"&amp;IF(G745="Y","; RED FLAG: filter out using Red flag column",""))</f>
        <v/>
      </c>
      <c r="BB745" s="91" t="inlineStr">
        <is>
          <t>None</t>
        </is>
      </c>
      <c r="BC745" s="92" t="inlineStr">
        <is>
          <t>Y</t>
        </is>
      </c>
      <c r="BD745" s="94" t="inlineStr">
        <is>
          <t>High-low range &gt;200% in 365 days; High-low range &gt;150% in 12 months</t>
        </is>
      </c>
      <c r="BE745" s="94" t="n"/>
      <c r="BF745" s="92">
        <f>IF(R745*100000&gt;=Settings!$B$5,"Y","N")</f>
        <v/>
      </c>
      <c r="BG745" s="91">
        <f>IF(F745&gt;Settings!$B$6,"Y","N")</f>
        <v/>
      </c>
      <c r="BH745" s="97" t="n">
        <v>-66.55</v>
      </c>
      <c r="BI745" s="96" t="n">
        <v>-5.71</v>
      </c>
      <c r="BJ745" s="96" t="n">
        <v>-9.300000000000001</v>
      </c>
      <c r="BK745" s="96" t="n">
        <v>-36.72</v>
      </c>
      <c r="BL745" s="96" t="n">
        <v>-14.68</v>
      </c>
      <c r="BM745" s="96" t="n">
        <v>-63.98</v>
      </c>
      <c r="BN745" s="97" t="n">
        <v>-4.78</v>
      </c>
      <c r="BO745" s="96" t="n">
        <v>-12.42</v>
      </c>
      <c r="BP745" s="96" t="n">
        <v>-21.09</v>
      </c>
      <c r="BQ745" s="96" t="n">
        <v>-33.84</v>
      </c>
      <c r="BR745" s="91" t="inlineStr">
        <is>
          <t>Stacked down</t>
        </is>
      </c>
      <c r="BS745" s="91" t="inlineStr">
        <is>
          <t>None</t>
        </is>
      </c>
      <c r="BT745" s="96" t="n">
        <v>31.9</v>
      </c>
      <c r="BU745" s="91" t="inlineStr">
        <is>
          <t>N</t>
        </is>
      </c>
      <c r="BV745" s="99">
        <f>IF(OR(BF745&lt;&gt;"Y",BG745&lt;&gt;"Y"),"",(AND(ISNUMBER(BQ745),BQ745&gt;0))+(BR745="Stacked up")+(AND(ISNUMBER(BH745),BH745&gt;=-Settings!$B$17))+(AND(ISNUMBER(BK745),ISNUMBER(BM745),BK745&gt;0,BM745&gt;0))+(AND(ISNUMBER(AQ745),AQ745&gt;=Settings!$B$18))+(AND(ISNUMBER(BT745),BT745&gt;=Settings!$B$19,BT745&lt;=Settings!$B$20))+(AND(ISNUMBER(AS745),AS745&gt;0))+(AND(ISNUMBER(T745),ISNUMBER(M745),T745&gt;=Settings!$B$21,M745&gt;0))+(AND(ISNUMBER(AD745),ISNUMBER(M745),AD745&gt;=Settings!$B$22,M745&gt;0))+(AY745&gt;=1))</f>
        <v/>
      </c>
      <c r="BW745" s="91">
        <f>IF(OR(AY745=0,BF745&lt;&gt;"Y",BG745&lt;&gt;"Y"),"",1+SUMPRODUCT(($A$6:$A$2604=A745)*($AY$6:$AY$2604&gt;0)*($BF$6:$BF$2604="Y")*($BG$6:$BG$2604="Y")*(($AY$6:$AY$2604&gt;AY745)+($AY$6:$AY$2604=AY745)*($AD$6:$AD$2604&gt;AD745))))</f>
        <v/>
      </c>
    </row>
    <row r="746" ht="23.85" customHeight="1" s="55">
      <c r="A746" s="90" t="n">
        <v>46296</v>
      </c>
      <c r="B746" s="91" t="inlineStr">
        <is>
          <t>WEBELSOLAR</t>
        </is>
      </c>
      <c r="C746" s="91" t="inlineStr">
        <is>
          <t>INE855C01023</t>
        </is>
      </c>
      <c r="D746" s="91" t="inlineStr">
        <is>
          <t>Capital Goods</t>
        </is>
      </c>
      <c r="E746" s="91" t="inlineStr">
        <is>
          <t>Microcap 250</t>
        </is>
      </c>
      <c r="F746" s="93" t="n">
        <v>2983</v>
      </c>
      <c r="G746" s="92" t="inlineStr">
        <is>
          <t>N</t>
        </is>
      </c>
      <c r="H746" s="94" t="n"/>
      <c r="I746" s="91" t="inlineStr">
        <is>
          <t>N</t>
        </is>
      </c>
      <c r="J746" s="92">
        <f>IF(K746="","N","Y")</f>
        <v/>
      </c>
      <c r="K746" s="94">
        <f>_xlfn.TEXTJOIN("; ",TRUE,IF(P746="52-wk low","52-wk low",""),IF(AND(AD746&gt;=Settings!$B$12,M746&lt;0),"Distribution",""),IF(AND(AJ746="Y",M746&lt;0,AK746&lt;-Settings!$B$13),"Long unwinding",""),IF(AND(AJ746="Y",M746&lt;0,AK746&gt;Settings!$B$13),"Short buildup",""))</f>
        <v/>
      </c>
      <c r="L746" s="95" t="n">
        <v>68.7</v>
      </c>
      <c r="M746" s="96" t="n">
        <v>-2.64</v>
      </c>
      <c r="N746" s="93" t="n">
        <v>1953</v>
      </c>
      <c r="O746" s="91" t="inlineStr">
        <is>
          <t>None</t>
        </is>
      </c>
      <c r="P746" s="91" t="inlineStr">
        <is>
          <t>None</t>
        </is>
      </c>
      <c r="Q746" s="97" t="n">
        <v>23.57</v>
      </c>
      <c r="R746" s="96" t="n">
        <v>19.08</v>
      </c>
      <c r="S746" s="96" t="n">
        <v>1.21</v>
      </c>
      <c r="T746" s="96" t="n">
        <v>1.18</v>
      </c>
      <c r="U746" s="96" t="n">
        <v>1.02</v>
      </c>
      <c r="V746" s="103" t="n">
        <v>0.83</v>
      </c>
      <c r="W746" s="102" t="n">
        <v>2</v>
      </c>
      <c r="X746" s="93" t="n">
        <v>277</v>
      </c>
      <c r="Y746" s="91" t="inlineStr">
        <is>
          <t>None</t>
        </is>
      </c>
      <c r="Z746" s="99" t="n">
        <v>50.96</v>
      </c>
      <c r="AA746" s="96" t="n">
        <v>0.98</v>
      </c>
      <c r="AB746" s="96" t="n">
        <v>0.93</v>
      </c>
      <c r="AC746" s="96" t="n">
        <v>1.2</v>
      </c>
      <c r="AD746" s="96" t="n">
        <v>1.12</v>
      </c>
      <c r="AE746" s="96" t="n">
        <v>1.01</v>
      </c>
      <c r="AF746" s="103" t="n">
        <v>1</v>
      </c>
      <c r="AG746" s="91" t="inlineStr">
        <is>
          <t>Normal</t>
        </is>
      </c>
      <c r="AH746" s="100" t="n">
        <v>0</v>
      </c>
      <c r="AI746" s="101" t="n">
        <v>0</v>
      </c>
      <c r="AJ746" s="92" t="inlineStr">
        <is>
          <t>N</t>
        </is>
      </c>
      <c r="AK746" s="96" t="n"/>
      <c r="AL746" s="91" t="inlineStr">
        <is>
          <t>n/a</t>
        </is>
      </c>
      <c r="AM746" s="93" t="n"/>
      <c r="AN746" s="92" t="inlineStr">
        <is>
          <t>None</t>
        </is>
      </c>
      <c r="AO746" s="102" t="n">
        <v>0</v>
      </c>
      <c r="AP746" s="103" t="n"/>
      <c r="AQ746" s="102" t="n"/>
      <c r="AR746" s="91" t="inlineStr">
        <is>
          <t>N</t>
        </is>
      </c>
      <c r="AS746" s="104" t="n">
        <v>5.9</v>
      </c>
      <c r="AT746" s="92">
        <f>IF(AND(P746="52-wk high",T746&gt;=Settings!$B$7),"Y","N")</f>
        <v/>
      </c>
      <c r="AU746" s="91">
        <f>IF(AND(AD746&gt;=Settings!$B$8,M746&gt;0),"Y","N")</f>
        <v/>
      </c>
      <c r="AV746" s="91">
        <f>IF(OR(AH746&gt;Settings!$B$9,AI746&gt;Settings!$B$9),"Y","N")</f>
        <v/>
      </c>
      <c r="AW746" s="91">
        <f>IF(AJ746&lt;&gt;"Y","n/a",IF(AND(M746&gt;0,AK746&gt;Settings!$B$10),"Y","N"))</f>
        <v/>
      </c>
      <c r="AX746" s="91">
        <f>IF(AO746&gt;=Settings!$B$11,"Y","N")</f>
        <v/>
      </c>
      <c r="AY746" s="99">
        <f>(AT746="Y")+(AU746="Y")+(AV746="Y")+(AW746="Y")+(AX746="Y")</f>
        <v/>
      </c>
      <c r="AZ746" s="94">
        <f>IF(AY746=0,"None",_xlfn.TEXTJOIN(", ",TRUE(),IF(AT746="Y","Breakout",""),IF(AU746="Y","Accumulation",""),IF(AV746="Y","Institutional buying",""),IF(AW746="Y","Long buildup",""),IF(AX746="Y","Momentum leader","")))</f>
        <v/>
      </c>
      <c r="BA746" s="94">
        <f>IF(BW746="","","Passes "&amp;AY746&amp;" of 5 buy-side scans"&amp;IF(G746="Y","; RED FLAG: filter out using Red flag column",""))</f>
        <v/>
      </c>
      <c r="BB746" s="91" t="inlineStr">
        <is>
          <t>Lower</t>
        </is>
      </c>
      <c r="BC746" s="92" t="inlineStr">
        <is>
          <t>Y</t>
        </is>
      </c>
      <c r="BD746" s="94" t="inlineStr">
        <is>
          <t>High-low range &gt;150% in 12 months</t>
        </is>
      </c>
      <c r="BE746" s="94" t="inlineStr">
        <is>
          <t>FVSPLT FRM RS 10 TO RE 1, ex 14-Nov-2025</t>
        </is>
      </c>
      <c r="BF746" s="92">
        <f>IF(R746*100000&gt;=Settings!$B$5,"Y","N")</f>
        <v/>
      </c>
      <c r="BG746" s="91">
        <f>IF(F746&gt;Settings!$B$6,"Y","N")</f>
        <v/>
      </c>
      <c r="BH746" s="97" t="n">
        <v>-50.18</v>
      </c>
      <c r="BI746" s="96" t="n">
        <v>-7.25</v>
      </c>
      <c r="BJ746" s="96" t="n">
        <v>-7.79</v>
      </c>
      <c r="BK746" s="96" t="n">
        <v>-31.9</v>
      </c>
      <c r="BL746" s="96" t="n">
        <v>-3.7</v>
      </c>
      <c r="BM746" s="96" t="n"/>
      <c r="BN746" s="97" t="n">
        <v>-6.88</v>
      </c>
      <c r="BO746" s="96" t="n">
        <v>-14.86</v>
      </c>
      <c r="BP746" s="96" t="n">
        <v>-20.65</v>
      </c>
      <c r="BQ746" s="96" t="n">
        <v>-26.15</v>
      </c>
      <c r="BR746" s="91" t="inlineStr">
        <is>
          <t>Stacked down</t>
        </is>
      </c>
      <c r="BS746" s="91" t="inlineStr">
        <is>
          <t>None</t>
        </is>
      </c>
      <c r="BT746" s="96" t="n">
        <v>27.1</v>
      </c>
      <c r="BU746" s="91" t="inlineStr">
        <is>
          <t>N</t>
        </is>
      </c>
      <c r="BV746" s="99">
        <f>IF(OR(BF746&lt;&gt;"Y",BG746&lt;&gt;"Y"),"",(AND(ISNUMBER(BQ746),BQ746&gt;0))+(BR746="Stacked up")+(AND(ISNUMBER(BH746),BH746&gt;=-Settings!$B$17))+(AND(ISNUMBER(BK746),ISNUMBER(BM746),BK746&gt;0,BM746&gt;0))+(AND(ISNUMBER(AQ746),AQ746&gt;=Settings!$B$18))+(AND(ISNUMBER(BT746),BT746&gt;=Settings!$B$19,BT746&lt;=Settings!$B$20))+(AND(ISNUMBER(AS746),AS746&gt;0))+(AND(ISNUMBER(T746),ISNUMBER(M746),T746&gt;=Settings!$B$21,M746&gt;0))+(AND(ISNUMBER(AD746),ISNUMBER(M746),AD746&gt;=Settings!$B$22,M746&gt;0))+(AY746&gt;=1))</f>
        <v/>
      </c>
      <c r="BW746" s="91">
        <f>IF(OR(AY746=0,BF746&lt;&gt;"Y",BG746&lt;&gt;"Y"),"",1+SUMPRODUCT(($A$6:$A$2604=A746)*($AY$6:$AY$2604&gt;0)*($BF$6:$BF$2604="Y")*($BG$6:$BG$2604="Y")*(($AY$6:$AY$2604&gt;AY746)+($AY$6:$AY$2604=AY746)*($AD$6:$AD$2604&gt;AD746))))</f>
        <v/>
      </c>
    </row>
    <row r="747" ht="23.85" customHeight="1" s="55">
      <c r="A747" s="90" t="n">
        <v>46296</v>
      </c>
      <c r="B747" s="91" t="inlineStr">
        <is>
          <t>ASHOKA</t>
        </is>
      </c>
      <c r="C747" s="91" t="inlineStr">
        <is>
          <t>INE442H01029</t>
        </is>
      </c>
      <c r="D747" s="91" t="inlineStr">
        <is>
          <t>Construction</t>
        </is>
      </c>
      <c r="E747" s="91" t="inlineStr">
        <is>
          <t>Microcap 250</t>
        </is>
      </c>
      <c r="F747" s="93" t="n">
        <v>2956</v>
      </c>
      <c r="G747" s="92" t="inlineStr">
        <is>
          <t>N</t>
        </is>
      </c>
      <c r="H747" s="94" t="n"/>
      <c r="I747" s="91" t="inlineStr">
        <is>
          <t>N</t>
        </is>
      </c>
      <c r="J747" s="92">
        <f>IF(K747="","N","Y")</f>
        <v/>
      </c>
      <c r="K747" s="94">
        <f>_xlfn.TEXTJOIN("; ",TRUE,IF(P747="52-wk low","52-wk low",""),IF(AND(AD747&gt;=Settings!$B$12,M747&lt;0),"Distribution",""),IF(AND(AJ747="Y",M747&lt;0,AK747&lt;-Settings!$B$13),"Long unwinding",""),IF(AND(AJ747="Y",M747&lt;0,AK747&gt;Settings!$B$13),"Short buildup",""))</f>
        <v/>
      </c>
      <c r="L747" s="95" t="n">
        <v>105.31</v>
      </c>
      <c r="M747" s="96" t="n">
        <v>-2.26</v>
      </c>
      <c r="N747" s="93" t="n">
        <v>1774</v>
      </c>
      <c r="O747" s="91" t="inlineStr">
        <is>
          <t>None</t>
        </is>
      </c>
      <c r="P747" s="91" t="inlineStr">
        <is>
          <t>None</t>
        </is>
      </c>
      <c r="Q747" s="97" t="n">
        <v>9.609999999999999</v>
      </c>
      <c r="R747" s="96" t="n">
        <v>6.21</v>
      </c>
      <c r="S747" s="96" t="n">
        <v>1.41</v>
      </c>
      <c r="T747" s="96" t="n">
        <v>0.35</v>
      </c>
      <c r="U747" s="96" t="n">
        <v>0.44</v>
      </c>
      <c r="V747" s="103" t="n">
        <v>0.28</v>
      </c>
      <c r="W747" s="102" t="n">
        <v>0</v>
      </c>
      <c r="X747" s="93" t="n"/>
      <c r="Y747" s="91" t="inlineStr">
        <is>
          <t>None</t>
        </is>
      </c>
      <c r="Z747" s="99" t="n">
        <v>43.04</v>
      </c>
      <c r="AA747" s="96" t="n">
        <v>0.97</v>
      </c>
      <c r="AB747" s="96" t="n">
        <v>0.9</v>
      </c>
      <c r="AC747" s="96" t="n">
        <v>1.47</v>
      </c>
      <c r="AD747" s="96" t="n">
        <v>1.05</v>
      </c>
      <c r="AE747" s="96" t="n">
        <v>1.05</v>
      </c>
      <c r="AF747" s="103" t="n">
        <v>2.46</v>
      </c>
      <c r="AG747" s="91" t="inlineStr">
        <is>
          <t>Quiet accumulation</t>
        </is>
      </c>
      <c r="AH747" s="100" t="n">
        <v>0</v>
      </c>
      <c r="AI747" s="101" t="n">
        <v>0</v>
      </c>
      <c r="AJ747" s="92" t="inlineStr">
        <is>
          <t>N</t>
        </is>
      </c>
      <c r="AK747" s="96" t="n"/>
      <c r="AL747" s="91" t="inlineStr">
        <is>
          <t>n/a</t>
        </is>
      </c>
      <c r="AM747" s="93" t="n"/>
      <c r="AN747" s="92" t="inlineStr">
        <is>
          <t>None</t>
        </is>
      </c>
      <c r="AO747" s="102" t="n">
        <v>0</v>
      </c>
      <c r="AP747" s="103" t="n">
        <v>0.55</v>
      </c>
      <c r="AQ747" s="102" t="n">
        <v>11</v>
      </c>
      <c r="AR747" s="91" t="inlineStr">
        <is>
          <t>N</t>
        </is>
      </c>
      <c r="AS747" s="104" t="n">
        <v>0.78</v>
      </c>
      <c r="AT747" s="92">
        <f>IF(AND(P747="52-wk high",T747&gt;=Settings!$B$7),"Y","N")</f>
        <v/>
      </c>
      <c r="AU747" s="91">
        <f>IF(AND(AD747&gt;=Settings!$B$8,M747&gt;0),"Y","N")</f>
        <v/>
      </c>
      <c r="AV747" s="91">
        <f>IF(OR(AH747&gt;Settings!$B$9,AI747&gt;Settings!$B$9),"Y","N")</f>
        <v/>
      </c>
      <c r="AW747" s="91">
        <f>IF(AJ747&lt;&gt;"Y","n/a",IF(AND(M747&gt;0,AK747&gt;Settings!$B$10),"Y","N"))</f>
        <v/>
      </c>
      <c r="AX747" s="91">
        <f>IF(AO747&gt;=Settings!$B$11,"Y","N")</f>
        <v/>
      </c>
      <c r="AY747" s="99">
        <f>(AT747="Y")+(AU747="Y")+(AV747="Y")+(AW747="Y")+(AX747="Y")</f>
        <v/>
      </c>
      <c r="AZ747" s="94">
        <f>IF(AY747=0,"None",_xlfn.TEXTJOIN(", ",TRUE(),IF(AT747="Y","Breakout",""),IF(AU747="Y","Accumulation",""),IF(AV747="Y","Institutional buying",""),IF(AW747="Y","Long buildup",""),IF(AX747="Y","Momentum leader","")))</f>
        <v/>
      </c>
      <c r="BA747" s="94">
        <f>IF(BW747="","","Passes "&amp;AY747&amp;" of 5 buy-side scans"&amp;IF(G747="Y","; RED FLAG: filter out using Red flag column",""))</f>
        <v/>
      </c>
      <c r="BB747" s="91" t="inlineStr">
        <is>
          <t>None</t>
        </is>
      </c>
      <c r="BC747" s="92" t="inlineStr">
        <is>
          <t>N</t>
        </is>
      </c>
      <c r="BD747" s="94" t="n"/>
      <c r="BE747" s="94" t="n"/>
      <c r="BF747" s="92">
        <f>IF(R747*100000&gt;=Settings!$B$5,"Y","N")</f>
        <v/>
      </c>
      <c r="BG747" s="91">
        <f>IF(F747&gt;Settings!$B$6,"Y","N")</f>
        <v/>
      </c>
      <c r="BH747" s="97" t="n">
        <v>-50.9</v>
      </c>
      <c r="BI747" s="96" t="n">
        <v>-6.85</v>
      </c>
      <c r="BJ747" s="96" t="n">
        <v>-13.5</v>
      </c>
      <c r="BK747" s="96" t="n">
        <v>-20.29</v>
      </c>
      <c r="BL747" s="96" t="n">
        <v>-4.9</v>
      </c>
      <c r="BM747" s="96" t="n">
        <v>-43.6</v>
      </c>
      <c r="BN747" s="97" t="n">
        <v>-5.63</v>
      </c>
      <c r="BO747" s="96" t="n">
        <v>-8.73</v>
      </c>
      <c r="BP747" s="96" t="n">
        <v>-13.04</v>
      </c>
      <c r="BQ747" s="96" t="n">
        <v>-21.09</v>
      </c>
      <c r="BR747" s="91" t="inlineStr">
        <is>
          <t>Stacked down</t>
        </is>
      </c>
      <c r="BS747" s="91" t="inlineStr">
        <is>
          <t>None</t>
        </is>
      </c>
      <c r="BT747" s="96" t="n">
        <v>24.5</v>
      </c>
      <c r="BU747" s="91" t="inlineStr">
        <is>
          <t>N</t>
        </is>
      </c>
      <c r="BV747" s="99">
        <f>IF(OR(BF747&lt;&gt;"Y",BG747&lt;&gt;"Y"),"",(AND(ISNUMBER(BQ747),BQ747&gt;0))+(BR747="Stacked up")+(AND(ISNUMBER(BH747),BH747&gt;=-Settings!$B$17))+(AND(ISNUMBER(BK747),ISNUMBER(BM747),BK747&gt;0,BM747&gt;0))+(AND(ISNUMBER(AQ747),AQ747&gt;=Settings!$B$18))+(AND(ISNUMBER(BT747),BT747&gt;=Settings!$B$19,BT747&lt;=Settings!$B$20))+(AND(ISNUMBER(AS747),AS747&gt;0))+(AND(ISNUMBER(T747),ISNUMBER(M747),T747&gt;=Settings!$B$21,M747&gt;0))+(AND(ISNUMBER(AD747),ISNUMBER(M747),AD747&gt;=Settings!$B$22,M747&gt;0))+(AY747&gt;=1))</f>
        <v/>
      </c>
      <c r="BW747" s="91">
        <f>IF(OR(AY747=0,BF747&lt;&gt;"Y",BG747&lt;&gt;"Y"),"",1+SUMPRODUCT(($A$6:$A$2604=A747)*($AY$6:$AY$2604&gt;0)*($BF$6:$BF$2604="Y")*($BG$6:$BG$2604="Y")*(($AY$6:$AY$2604&gt;AY747)+($AY$6:$AY$2604=AY747)*($AD$6:$AD$2604&gt;AD747))))</f>
        <v/>
      </c>
    </row>
    <row r="748" ht="23.85" customHeight="1" s="55">
      <c r="A748" s="90" t="n">
        <v>46296</v>
      </c>
      <c r="B748" s="91" t="inlineStr">
        <is>
          <t>ROUTE</t>
        </is>
      </c>
      <c r="C748" s="91" t="inlineStr">
        <is>
          <t>INE450U01017</t>
        </is>
      </c>
      <c r="D748" s="91" t="inlineStr">
        <is>
          <t>Telecommunication</t>
        </is>
      </c>
      <c r="E748" s="91" t="inlineStr">
        <is>
          <t>Microcap 250</t>
        </is>
      </c>
      <c r="F748" s="93" t="n">
        <v>2749</v>
      </c>
      <c r="G748" s="92" t="inlineStr">
        <is>
          <t>N</t>
        </is>
      </c>
      <c r="H748" s="94" t="n"/>
      <c r="I748" s="91" t="inlineStr">
        <is>
          <t>N</t>
        </is>
      </c>
      <c r="J748" s="92">
        <f>IF(K748="","N","Y")</f>
        <v/>
      </c>
      <c r="K748" s="94">
        <f>_xlfn.TEXTJOIN("; ",TRUE,IF(P748="52-wk low","52-wk low",""),IF(AND(AD748&gt;=Settings!$B$12,M748&lt;0),"Distribution",""),IF(AND(AJ748="Y",M748&lt;0,AK748&lt;-Settings!$B$13),"Long unwinding",""),IF(AND(AJ748="Y",M748&lt;0,AK748&gt;Settings!$B$13),"Short buildup",""))</f>
        <v/>
      </c>
      <c r="L748" s="95" t="n">
        <v>436.4</v>
      </c>
      <c r="M748" s="96" t="n">
        <v>-1.93</v>
      </c>
      <c r="N748" s="93" t="n">
        <v>1597</v>
      </c>
      <c r="O748" s="91" t="inlineStr">
        <is>
          <t>None</t>
        </is>
      </c>
      <c r="P748" s="91" t="inlineStr">
        <is>
          <t>None</t>
        </is>
      </c>
      <c r="Q748" s="97" t="n">
        <v>1.78</v>
      </c>
      <c r="R748" s="96" t="n">
        <v>2.33</v>
      </c>
      <c r="S748" s="96" t="n">
        <v>0.77</v>
      </c>
      <c r="T748" s="96" t="n">
        <v>0.19</v>
      </c>
      <c r="U748" s="96" t="n">
        <v>0.3</v>
      </c>
      <c r="V748" s="103" t="n">
        <v>0.4</v>
      </c>
      <c r="W748" s="102" t="n">
        <v>2</v>
      </c>
      <c r="X748" s="93" t="n"/>
      <c r="Y748" s="91" t="inlineStr">
        <is>
          <t>None</t>
        </is>
      </c>
      <c r="Z748" s="99" t="n">
        <v>46.3</v>
      </c>
      <c r="AA748" s="96" t="n">
        <v>1.02</v>
      </c>
      <c r="AB748" s="96" t="n">
        <v>1.16</v>
      </c>
      <c r="AC748" s="96" t="n">
        <v>0.84</v>
      </c>
      <c r="AD748" s="96" t="n">
        <v>0.62</v>
      </c>
      <c r="AE748" s="96" t="n">
        <v>0.74</v>
      </c>
      <c r="AF748" s="103" t="n">
        <v>2.26</v>
      </c>
      <c r="AG748" s="91" t="inlineStr">
        <is>
          <t>Quiet accumulation</t>
        </is>
      </c>
      <c r="AH748" s="100" t="n">
        <v>0</v>
      </c>
      <c r="AI748" s="101" t="n">
        <v>0</v>
      </c>
      <c r="AJ748" s="92" t="inlineStr">
        <is>
          <t>N</t>
        </is>
      </c>
      <c r="AK748" s="96" t="n"/>
      <c r="AL748" s="91" t="inlineStr">
        <is>
          <t>n/a</t>
        </is>
      </c>
      <c r="AM748" s="93" t="n"/>
      <c r="AN748" s="92" t="inlineStr">
        <is>
          <t>None</t>
        </is>
      </c>
      <c r="AO748" s="102" t="n">
        <v>0</v>
      </c>
      <c r="AP748" s="103" t="n">
        <v>0.55</v>
      </c>
      <c r="AQ748" s="102" t="n">
        <v>11</v>
      </c>
      <c r="AR748" s="91" t="inlineStr">
        <is>
          <t>N</t>
        </is>
      </c>
      <c r="AS748" s="104" t="n">
        <v>2.57</v>
      </c>
      <c r="AT748" s="92">
        <f>IF(AND(P748="52-wk high",T748&gt;=Settings!$B$7),"Y","N")</f>
        <v/>
      </c>
      <c r="AU748" s="91">
        <f>IF(AND(AD748&gt;=Settings!$B$8,M748&gt;0),"Y","N")</f>
        <v/>
      </c>
      <c r="AV748" s="91">
        <f>IF(OR(AH748&gt;Settings!$B$9,AI748&gt;Settings!$B$9),"Y","N")</f>
        <v/>
      </c>
      <c r="AW748" s="91">
        <f>IF(AJ748&lt;&gt;"Y","n/a",IF(AND(M748&gt;0,AK748&gt;Settings!$B$10),"Y","N"))</f>
        <v/>
      </c>
      <c r="AX748" s="91">
        <f>IF(AO748&gt;=Settings!$B$11,"Y","N")</f>
        <v/>
      </c>
      <c r="AY748" s="99">
        <f>(AT748="Y")+(AU748="Y")+(AV748="Y")+(AW748="Y")+(AX748="Y")</f>
        <v/>
      </c>
      <c r="AZ748" s="94">
        <f>IF(AY748=0,"None",_xlfn.TEXTJOIN(", ",TRUE(),IF(AT748="Y","Breakout",""),IF(AU748="Y","Accumulation",""),IF(AV748="Y","Institutional buying",""),IF(AW748="Y","Long buildup",""),IF(AX748="Y","Momentum leader","")))</f>
        <v/>
      </c>
      <c r="BA748" s="94">
        <f>IF(BW748="","","Passes "&amp;AY748&amp;" of 5 buy-side scans"&amp;IF(G748="Y","; RED FLAG: filter out using Red flag column",""))</f>
        <v/>
      </c>
      <c r="BB748" s="91" t="inlineStr">
        <is>
          <t>None</t>
        </is>
      </c>
      <c r="BC748" s="92" t="inlineStr">
        <is>
          <t>N</t>
        </is>
      </c>
      <c r="BD748" s="94" t="n"/>
      <c r="BE748" s="94" t="n"/>
      <c r="BF748" s="92">
        <f>IF(R748*100000&gt;=Settings!$B$5,"Y","N")</f>
        <v/>
      </c>
      <c r="BG748" s="91">
        <f>IF(F748&gt;Settings!$B$6,"Y","N")</f>
        <v/>
      </c>
      <c r="BH748" s="97" t="n">
        <v>-46.45</v>
      </c>
      <c r="BI748" s="96" t="n">
        <v>-6.01</v>
      </c>
      <c r="BJ748" s="96" t="n">
        <v>-13.06</v>
      </c>
      <c r="BK748" s="96" t="n">
        <v>-17.98</v>
      </c>
      <c r="BL748" s="96" t="n">
        <v>-3.3</v>
      </c>
      <c r="BM748" s="96" t="n">
        <v>-45.31</v>
      </c>
      <c r="BN748" s="97" t="n">
        <v>-7.58</v>
      </c>
      <c r="BO748" s="96" t="n">
        <v>-12.01</v>
      </c>
      <c r="BP748" s="96" t="n">
        <v>-15.32</v>
      </c>
      <c r="BQ748" s="96" t="n">
        <v>-21.92</v>
      </c>
      <c r="BR748" s="91" t="inlineStr">
        <is>
          <t>Stacked down</t>
        </is>
      </c>
      <c r="BS748" s="91" t="inlineStr">
        <is>
          <t>None</t>
        </is>
      </c>
      <c r="BT748" s="96" t="n">
        <v>22.1</v>
      </c>
      <c r="BU748" s="91" t="inlineStr">
        <is>
          <t>N</t>
        </is>
      </c>
      <c r="BV748" s="99">
        <f>IF(OR(BF748&lt;&gt;"Y",BG748&lt;&gt;"Y"),"",(AND(ISNUMBER(BQ748),BQ748&gt;0))+(BR748="Stacked up")+(AND(ISNUMBER(BH748),BH748&gt;=-Settings!$B$17))+(AND(ISNUMBER(BK748),ISNUMBER(BM748),BK748&gt;0,BM748&gt;0))+(AND(ISNUMBER(AQ748),AQ748&gt;=Settings!$B$18))+(AND(ISNUMBER(BT748),BT748&gt;=Settings!$B$19,BT748&lt;=Settings!$B$20))+(AND(ISNUMBER(AS748),AS748&gt;0))+(AND(ISNUMBER(T748),ISNUMBER(M748),T748&gt;=Settings!$B$21,M748&gt;0))+(AND(ISNUMBER(AD748),ISNUMBER(M748),AD748&gt;=Settings!$B$22,M748&gt;0))+(AY748&gt;=1))</f>
        <v/>
      </c>
      <c r="BW748" s="91">
        <f>IF(OR(AY748=0,BF748&lt;&gt;"Y",BG748&lt;&gt;"Y"),"",1+SUMPRODUCT(($A$6:$A$2604=A748)*($AY$6:$AY$2604&gt;0)*($BF$6:$BF$2604="Y")*($BG$6:$BG$2604="Y")*(($AY$6:$AY$2604&gt;AY748)+($AY$6:$AY$2604=AY748)*($AD$6:$AD$2604&gt;AD748))))</f>
        <v/>
      </c>
    </row>
    <row r="749" ht="23.85" customHeight="1" s="55">
      <c r="A749" s="90" t="n">
        <v>46296</v>
      </c>
      <c r="B749" s="91" t="inlineStr">
        <is>
          <t>HGINFRA</t>
        </is>
      </c>
      <c r="C749" s="91" t="inlineStr">
        <is>
          <t>INE926X01010</t>
        </is>
      </c>
      <c r="D749" s="91" t="inlineStr">
        <is>
          <t>Construction</t>
        </is>
      </c>
      <c r="E749" s="91" t="inlineStr">
        <is>
          <t>Microcap 250</t>
        </is>
      </c>
      <c r="F749" s="93" t="n">
        <v>2737</v>
      </c>
      <c r="G749" s="92" t="inlineStr">
        <is>
          <t>N</t>
        </is>
      </c>
      <c r="H749" s="94" t="n"/>
      <c r="I749" s="91" t="inlineStr">
        <is>
          <t>N</t>
        </is>
      </c>
      <c r="J749" s="92">
        <f>IF(K749="","N","Y")</f>
        <v/>
      </c>
      <c r="K749" s="94">
        <f>_xlfn.TEXTJOIN("; ",TRUE,IF(P749="52-wk low","52-wk low",""),IF(AND(AD749&gt;=Settings!$B$12,M749&lt;0),"Distribution",""),IF(AND(AJ749="Y",M749&lt;0,AK749&lt;-Settings!$B$13),"Long unwinding",""),IF(AND(AJ749="Y",M749&lt;0,AK749&gt;Settings!$B$13),"Short buildup",""))</f>
        <v/>
      </c>
      <c r="L749" s="95" t="n">
        <v>419.9</v>
      </c>
      <c r="M749" s="96" t="n">
        <v>-2.97</v>
      </c>
      <c r="N749" s="93" t="n">
        <v>2075</v>
      </c>
      <c r="O749" s="91" t="inlineStr">
        <is>
          <t>None</t>
        </is>
      </c>
      <c r="P749" s="91" t="inlineStr">
        <is>
          <t>52-wk low</t>
        </is>
      </c>
      <c r="Q749" s="97" t="n">
        <v>2.48</v>
      </c>
      <c r="R749" s="96" t="n">
        <v>7.51</v>
      </c>
      <c r="S749" s="96" t="n">
        <v>0.33</v>
      </c>
      <c r="T749" s="96" t="n">
        <v>0.58</v>
      </c>
      <c r="U749" s="96" t="n">
        <v>0.75</v>
      </c>
      <c r="V749" s="103" t="n">
        <v>2.25</v>
      </c>
      <c r="W749" s="102" t="n">
        <v>1</v>
      </c>
      <c r="X749" s="93" t="n"/>
      <c r="Y749" s="91" t="inlineStr">
        <is>
          <t>None</t>
        </is>
      </c>
      <c r="Z749" s="99" t="n">
        <v>47.92</v>
      </c>
      <c r="AA749" s="96" t="n">
        <v>1.06</v>
      </c>
      <c r="AB749" s="96" t="n">
        <v>1</v>
      </c>
      <c r="AC749" s="96" t="n">
        <v>1.75</v>
      </c>
      <c r="AD749" s="96" t="n">
        <v>2.3</v>
      </c>
      <c r="AE749" s="96" t="n">
        <v>2.3</v>
      </c>
      <c r="AF749" s="103" t="n">
        <v>0.61</v>
      </c>
      <c r="AG749" s="91" t="inlineStr">
        <is>
          <t>Drying up</t>
        </is>
      </c>
      <c r="AH749" s="100" t="n">
        <v>0</v>
      </c>
      <c r="AI749" s="101" t="n">
        <v>0</v>
      </c>
      <c r="AJ749" s="92" t="inlineStr">
        <is>
          <t>N</t>
        </is>
      </c>
      <c r="AK749" s="96" t="n"/>
      <c r="AL749" s="91" t="inlineStr">
        <is>
          <t>n/a</t>
        </is>
      </c>
      <c r="AM749" s="93" t="n"/>
      <c r="AN749" s="92" t="inlineStr">
        <is>
          <t>None</t>
        </is>
      </c>
      <c r="AO749" s="102" t="n">
        <v>0</v>
      </c>
      <c r="AP749" s="103" t="n">
        <v>0.48</v>
      </c>
      <c r="AQ749" s="102" t="n">
        <v>4</v>
      </c>
      <c r="AR749" s="91" t="inlineStr">
        <is>
          <t>N</t>
        </is>
      </c>
      <c r="AS749" s="104" t="n">
        <v>0.78</v>
      </c>
      <c r="AT749" s="92">
        <f>IF(AND(P749="52-wk high",T749&gt;=Settings!$B$7),"Y","N")</f>
        <v/>
      </c>
      <c r="AU749" s="91">
        <f>IF(AND(AD749&gt;=Settings!$B$8,M749&gt;0),"Y","N")</f>
        <v/>
      </c>
      <c r="AV749" s="91">
        <f>IF(OR(AH749&gt;Settings!$B$9,AI749&gt;Settings!$B$9),"Y","N")</f>
        <v/>
      </c>
      <c r="AW749" s="91">
        <f>IF(AJ749&lt;&gt;"Y","n/a",IF(AND(M749&gt;0,AK749&gt;Settings!$B$10),"Y","N"))</f>
        <v/>
      </c>
      <c r="AX749" s="91">
        <f>IF(AO749&gt;=Settings!$B$11,"Y","N")</f>
        <v/>
      </c>
      <c r="AY749" s="99">
        <f>(AT749="Y")+(AU749="Y")+(AV749="Y")+(AW749="Y")+(AX749="Y")</f>
        <v/>
      </c>
      <c r="AZ749" s="94">
        <f>IF(AY749=0,"None",_xlfn.TEXTJOIN(", ",TRUE(),IF(AT749="Y","Breakout",""),IF(AU749="Y","Accumulation",""),IF(AV749="Y","Institutional buying",""),IF(AW749="Y","Long buildup",""),IF(AX749="Y","Momentum leader","")))</f>
        <v/>
      </c>
      <c r="BA749" s="94">
        <f>IF(BW749="","","Passes "&amp;AY749&amp;" of 5 buy-side scans"&amp;IF(G749="Y","; RED FLAG: filter out using Red flag column",""))</f>
        <v/>
      </c>
      <c r="BB749" s="91" t="inlineStr">
        <is>
          <t>None</t>
        </is>
      </c>
      <c r="BC749" s="92" t="inlineStr">
        <is>
          <t>N</t>
        </is>
      </c>
      <c r="BD749" s="94" t="n"/>
      <c r="BE749" s="94" t="n"/>
      <c r="BF749" s="92">
        <f>IF(R749*100000&gt;=Settings!$B$5,"Y","N")</f>
        <v/>
      </c>
      <c r="BG749" s="91">
        <f>IF(F749&gt;Settings!$B$6,"Y","N")</f>
        <v/>
      </c>
      <c r="BH749" s="97" t="n">
        <v>-57</v>
      </c>
      <c r="BI749" s="96" t="n">
        <v>-10.29</v>
      </c>
      <c r="BJ749" s="96" t="n">
        <v>-12.86</v>
      </c>
      <c r="BK749" s="96" t="n">
        <v>-25.38</v>
      </c>
      <c r="BL749" s="96" t="n">
        <v>-12.07</v>
      </c>
      <c r="BM749" s="96" t="n">
        <v>-56.3</v>
      </c>
      <c r="BN749" s="97" t="n">
        <v>-8.49</v>
      </c>
      <c r="BO749" s="96" t="n">
        <v>-14.49</v>
      </c>
      <c r="BP749" s="96" t="n">
        <v>-20.42</v>
      </c>
      <c r="BQ749" s="96" t="n">
        <v>-29.92</v>
      </c>
      <c r="BR749" s="91" t="inlineStr">
        <is>
          <t>Stacked down</t>
        </is>
      </c>
      <c r="BS749" s="91" t="inlineStr">
        <is>
          <t>None</t>
        </is>
      </c>
      <c r="BT749" s="96" t="n">
        <v>23.9</v>
      </c>
      <c r="BU749" s="91" t="inlineStr">
        <is>
          <t>N</t>
        </is>
      </c>
      <c r="BV749" s="99">
        <f>IF(OR(BF749&lt;&gt;"Y",BG749&lt;&gt;"Y"),"",(AND(ISNUMBER(BQ749),BQ749&gt;0))+(BR749="Stacked up")+(AND(ISNUMBER(BH749),BH749&gt;=-Settings!$B$17))+(AND(ISNUMBER(BK749),ISNUMBER(BM749),BK749&gt;0,BM749&gt;0))+(AND(ISNUMBER(AQ749),AQ749&gt;=Settings!$B$18))+(AND(ISNUMBER(BT749),BT749&gt;=Settings!$B$19,BT749&lt;=Settings!$B$20))+(AND(ISNUMBER(AS749),AS749&gt;0))+(AND(ISNUMBER(T749),ISNUMBER(M749),T749&gt;=Settings!$B$21,M749&gt;0))+(AND(ISNUMBER(AD749),ISNUMBER(M749),AD749&gt;=Settings!$B$22,M749&gt;0))+(AY749&gt;=1))</f>
        <v/>
      </c>
      <c r="BW749" s="91">
        <f>IF(OR(AY749=0,BF749&lt;&gt;"Y",BG749&lt;&gt;"Y"),"",1+SUMPRODUCT(($A$6:$A$2604=A749)*($AY$6:$AY$2604&gt;0)*($BF$6:$BF$2604="Y")*($BG$6:$BG$2604="Y")*(($AY$6:$AY$2604&gt;AY749)+($AY$6:$AY$2604=AY749)*($AD$6:$AD$2604&gt;AD749))))</f>
        <v/>
      </c>
    </row>
    <row r="750" ht="23.85" customHeight="1" s="55">
      <c r="A750" s="90" t="n">
        <v>46296</v>
      </c>
      <c r="B750" s="91" t="inlineStr">
        <is>
          <t>KITEX</t>
        </is>
      </c>
      <c r="C750" s="91" t="inlineStr">
        <is>
          <t>INE602G01020</t>
        </is>
      </c>
      <c r="D750" s="91" t="inlineStr">
        <is>
          <t>Textiles</t>
        </is>
      </c>
      <c r="E750" s="91" t="inlineStr">
        <is>
          <t>Microcap 250</t>
        </is>
      </c>
      <c r="F750" s="93" t="n">
        <v>2328</v>
      </c>
      <c r="G750" s="92" t="inlineStr">
        <is>
          <t>N</t>
        </is>
      </c>
      <c r="H750" s="94" t="n"/>
      <c r="I750" s="91" t="inlineStr">
        <is>
          <t>N</t>
        </is>
      </c>
      <c r="J750" s="92">
        <f>IF(K750="","N","Y")</f>
        <v/>
      </c>
      <c r="K750" s="94">
        <f>_xlfn.TEXTJOIN("; ",TRUE,IF(P750="52-wk low","52-wk low",""),IF(AND(AD750&gt;=Settings!$B$12,M750&lt;0),"Distribution",""),IF(AND(AJ750="Y",M750&lt;0,AK750&lt;-Settings!$B$13),"Long unwinding",""),IF(AND(AJ750="Y",M750&lt;0,AK750&gt;Settings!$B$13),"Short buildup",""))</f>
        <v/>
      </c>
      <c r="L750" s="95" t="n">
        <v>116.68</v>
      </c>
      <c r="M750" s="96" t="n">
        <v>-2.4</v>
      </c>
      <c r="N750" s="93" t="n">
        <v>1841</v>
      </c>
      <c r="O750" s="91" t="inlineStr">
        <is>
          <t>None</t>
        </is>
      </c>
      <c r="P750" s="91" t="inlineStr">
        <is>
          <t>None</t>
        </is>
      </c>
      <c r="Q750" s="97" t="n">
        <v>2.46</v>
      </c>
      <c r="R750" s="96" t="n">
        <v>3.83</v>
      </c>
      <c r="S750" s="96" t="n">
        <v>0.65</v>
      </c>
      <c r="T750" s="96" t="n">
        <v>0.52</v>
      </c>
      <c r="U750" s="96" t="n">
        <v>0.33</v>
      </c>
      <c r="V750" s="103" t="n">
        <v>0.52</v>
      </c>
      <c r="W750" s="102" t="n">
        <v>1</v>
      </c>
      <c r="X750" s="93" t="n"/>
      <c r="Y750" s="91" t="inlineStr">
        <is>
          <t>None</t>
        </is>
      </c>
      <c r="Z750" s="99" t="n">
        <v>43.35</v>
      </c>
      <c r="AA750" s="96" t="n">
        <v>1.02</v>
      </c>
      <c r="AB750" s="96" t="n">
        <v>0.9399999999999999</v>
      </c>
      <c r="AC750" s="96" t="n">
        <v>0.7</v>
      </c>
      <c r="AD750" s="96" t="n">
        <v>0.51</v>
      </c>
      <c r="AE750" s="96" t="n">
        <v>0.34</v>
      </c>
      <c r="AF750" s="103" t="n">
        <v>0.93</v>
      </c>
      <c r="AG750" s="91" t="inlineStr">
        <is>
          <t>Normal</t>
        </is>
      </c>
      <c r="AH750" s="100" t="n">
        <v>0</v>
      </c>
      <c r="AI750" s="101" t="n">
        <v>0</v>
      </c>
      <c r="AJ750" s="92" t="inlineStr">
        <is>
          <t>N</t>
        </is>
      </c>
      <c r="AK750" s="96" t="n"/>
      <c r="AL750" s="91" t="inlineStr">
        <is>
          <t>n/a</t>
        </is>
      </c>
      <c r="AM750" s="93" t="n"/>
      <c r="AN750" s="92" t="inlineStr">
        <is>
          <t>None</t>
        </is>
      </c>
      <c r="AO750" s="102" t="n">
        <v>0</v>
      </c>
      <c r="AP750" s="103" t="n">
        <v>0.55</v>
      </c>
      <c r="AQ750" s="102" t="n">
        <v>11</v>
      </c>
      <c r="AR750" s="91" t="inlineStr">
        <is>
          <t>N</t>
        </is>
      </c>
      <c r="AS750" s="104" t="n">
        <v>-0.53</v>
      </c>
      <c r="AT750" s="92">
        <f>IF(AND(P750="52-wk high",T750&gt;=Settings!$B$7),"Y","N")</f>
        <v/>
      </c>
      <c r="AU750" s="91">
        <f>IF(AND(AD750&gt;=Settings!$B$8,M750&gt;0),"Y","N")</f>
        <v/>
      </c>
      <c r="AV750" s="91">
        <f>IF(OR(AH750&gt;Settings!$B$9,AI750&gt;Settings!$B$9),"Y","N")</f>
        <v/>
      </c>
      <c r="AW750" s="91">
        <f>IF(AJ750&lt;&gt;"Y","n/a",IF(AND(M750&gt;0,AK750&gt;Settings!$B$10),"Y","N"))</f>
        <v/>
      </c>
      <c r="AX750" s="91">
        <f>IF(AO750&gt;=Settings!$B$11,"Y","N")</f>
        <v/>
      </c>
      <c r="AY750" s="99">
        <f>(AT750="Y")+(AU750="Y")+(AV750="Y")+(AW750="Y")+(AX750="Y")</f>
        <v/>
      </c>
      <c r="AZ750" s="94">
        <f>IF(AY750=0,"None",_xlfn.TEXTJOIN(", ",TRUE(),IF(AT750="Y","Breakout",""),IF(AU750="Y","Accumulation",""),IF(AV750="Y","Institutional buying",""),IF(AW750="Y","Long buildup",""),IF(AX750="Y","Momentum leader","")))</f>
        <v/>
      </c>
      <c r="BA750" s="94">
        <f>IF(BW750="","","Passes "&amp;AY750&amp;" of 5 buy-side scans"&amp;IF(G750="Y","; RED FLAG: filter out using Red flag column",""))</f>
        <v/>
      </c>
      <c r="BB750" s="91" t="inlineStr">
        <is>
          <t>None</t>
        </is>
      </c>
      <c r="BC750" s="92" t="inlineStr">
        <is>
          <t>Y</t>
        </is>
      </c>
      <c r="BD750" s="94" t="inlineStr">
        <is>
          <t>EPS zero</t>
        </is>
      </c>
      <c r="BE750" s="94" t="n"/>
      <c r="BF750" s="92">
        <f>IF(R750*100000&gt;=Settings!$B$5,"Y","N")</f>
        <v/>
      </c>
      <c r="BG750" s="91">
        <f>IF(F750&gt;Settings!$B$6,"Y","N")</f>
        <v/>
      </c>
      <c r="BH750" s="97" t="n">
        <v>-49.86</v>
      </c>
      <c r="BI750" s="96" t="n">
        <v>-1.66</v>
      </c>
      <c r="BJ750" s="96" t="n">
        <v>-7.4</v>
      </c>
      <c r="BK750" s="96" t="n">
        <v>-26.86</v>
      </c>
      <c r="BL750" s="96" t="n">
        <v>-25.04</v>
      </c>
      <c r="BM750" s="96" t="n">
        <v>-38.04</v>
      </c>
      <c r="BN750" s="97" t="n">
        <v>-3.54</v>
      </c>
      <c r="BO750" s="96" t="n">
        <v>-9.800000000000001</v>
      </c>
      <c r="BP750" s="96" t="n">
        <v>-16.94</v>
      </c>
      <c r="BQ750" s="96" t="n">
        <v>-25.1</v>
      </c>
      <c r="BR750" s="91" t="inlineStr">
        <is>
          <t>Stacked down</t>
        </is>
      </c>
      <c r="BS750" s="91" t="inlineStr">
        <is>
          <t>None</t>
        </is>
      </c>
      <c r="BT750" s="96" t="n">
        <v>39.8</v>
      </c>
      <c r="BU750" s="91" t="inlineStr">
        <is>
          <t>N</t>
        </is>
      </c>
      <c r="BV750" s="99">
        <f>IF(OR(BF750&lt;&gt;"Y",BG750&lt;&gt;"Y"),"",(AND(ISNUMBER(BQ750),BQ750&gt;0))+(BR750="Stacked up")+(AND(ISNUMBER(BH750),BH750&gt;=-Settings!$B$17))+(AND(ISNUMBER(BK750),ISNUMBER(BM750),BK750&gt;0,BM750&gt;0))+(AND(ISNUMBER(AQ750),AQ750&gt;=Settings!$B$18))+(AND(ISNUMBER(BT750),BT750&gt;=Settings!$B$19,BT750&lt;=Settings!$B$20))+(AND(ISNUMBER(AS750),AS750&gt;0))+(AND(ISNUMBER(T750),ISNUMBER(M750),T750&gt;=Settings!$B$21,M750&gt;0))+(AND(ISNUMBER(AD750),ISNUMBER(M750),AD750&gt;=Settings!$B$22,M750&gt;0))+(AY750&gt;=1))</f>
        <v/>
      </c>
      <c r="BW750" s="91">
        <f>IF(OR(AY750=0,BF750&lt;&gt;"Y",BG750&lt;&gt;"Y"),"",1+SUMPRODUCT(($A$6:$A$2604=A750)*($AY$6:$AY$2604&gt;0)*($BF$6:$BF$2604="Y")*($BG$6:$BG$2604="Y")*(($AY$6:$AY$2604&gt;AY750)+($AY$6:$AY$2604=AY750)*($AD$6:$AD$2604&gt;AD750))))</f>
        <v/>
      </c>
    </row>
    <row r="751" ht="23.85" customHeight="1" s="55">
      <c r="A751" s="90" t="n">
        <v>46296</v>
      </c>
      <c r="B751" s="91" t="inlineStr">
        <is>
          <t>ZAGGLE</t>
        </is>
      </c>
      <c r="C751" s="91" t="inlineStr">
        <is>
          <t>INE07K301024</t>
        </is>
      </c>
      <c r="D751" s="91" t="inlineStr">
        <is>
          <t>Information Technology</t>
        </is>
      </c>
      <c r="E751" s="91" t="inlineStr">
        <is>
          <t>Microcap 250</t>
        </is>
      </c>
      <c r="F751" s="93" t="n">
        <v>2309</v>
      </c>
      <c r="G751" s="92" t="inlineStr">
        <is>
          <t>N</t>
        </is>
      </c>
      <c r="H751" s="94" t="n"/>
      <c r="I751" s="91" t="inlineStr">
        <is>
          <t>N</t>
        </is>
      </c>
      <c r="J751" s="92">
        <f>IF(K751="","N","Y")</f>
        <v/>
      </c>
      <c r="K751" s="94">
        <f>_xlfn.TEXTJOIN("; ",TRUE,IF(P751="52-wk low","52-wk low",""),IF(AND(AD751&gt;=Settings!$B$12,M751&lt;0),"Distribution",""),IF(AND(AJ751="Y",M751&lt;0,AK751&lt;-Settings!$B$13),"Long unwinding",""),IF(AND(AJ751="Y",M751&lt;0,AK751&gt;Settings!$B$13),"Short buildup",""))</f>
        <v/>
      </c>
      <c r="L751" s="95" t="n">
        <v>171.73</v>
      </c>
      <c r="M751" s="96" t="n">
        <v>-0.84</v>
      </c>
      <c r="N751" s="93" t="n">
        <v>951</v>
      </c>
      <c r="O751" s="91" t="inlineStr">
        <is>
          <t>None</t>
        </is>
      </c>
      <c r="P751" s="91" t="inlineStr">
        <is>
          <t>None</t>
        </is>
      </c>
      <c r="Q751" s="97" t="n">
        <v>8.43</v>
      </c>
      <c r="R751" s="96" t="n">
        <v>9.49</v>
      </c>
      <c r="S751" s="96" t="n">
        <v>0.89</v>
      </c>
      <c r="T751" s="96" t="n">
        <v>0.29</v>
      </c>
      <c r="U751" s="96" t="n">
        <v>0.38</v>
      </c>
      <c r="V751" s="103" t="n">
        <v>0.42</v>
      </c>
      <c r="W751" s="102" t="n">
        <v>0</v>
      </c>
      <c r="X751" s="93" t="n"/>
      <c r="Y751" s="91" t="inlineStr">
        <is>
          <t>None</t>
        </is>
      </c>
      <c r="Z751" s="99" t="n">
        <v>42.24</v>
      </c>
      <c r="AA751" s="96" t="n">
        <v>1.03</v>
      </c>
      <c r="AB751" s="96" t="n">
        <v>1.02</v>
      </c>
      <c r="AC751" s="96" t="n">
        <v>0.96</v>
      </c>
      <c r="AD751" s="96" t="n">
        <v>0.5</v>
      </c>
      <c r="AE751" s="96" t="n">
        <v>0.5600000000000001</v>
      </c>
      <c r="AF751" s="103" t="n">
        <v>1.37</v>
      </c>
      <c r="AG751" s="91" t="inlineStr">
        <is>
          <t>Normal</t>
        </is>
      </c>
      <c r="AH751" s="100" t="n">
        <v>0</v>
      </c>
      <c r="AI751" s="101" t="n">
        <v>0</v>
      </c>
      <c r="AJ751" s="92" t="inlineStr">
        <is>
          <t>N</t>
        </is>
      </c>
      <c r="AK751" s="96" t="n"/>
      <c r="AL751" s="91" t="inlineStr">
        <is>
          <t>n/a</t>
        </is>
      </c>
      <c r="AM751" s="93" t="n"/>
      <c r="AN751" s="92" t="inlineStr">
        <is>
          <t>None</t>
        </is>
      </c>
      <c r="AO751" s="102" t="n">
        <v>0</v>
      </c>
      <c r="AP751" s="103" t="n">
        <v>0.5600000000000001</v>
      </c>
      <c r="AQ751" s="102" t="n">
        <v>11</v>
      </c>
      <c r="AR751" s="91" t="inlineStr">
        <is>
          <t>N</t>
        </is>
      </c>
      <c r="AS751" s="104" t="n">
        <v>-0.75</v>
      </c>
      <c r="AT751" s="92">
        <f>IF(AND(P751="52-wk high",T751&gt;=Settings!$B$7),"Y","N")</f>
        <v/>
      </c>
      <c r="AU751" s="91">
        <f>IF(AND(AD751&gt;=Settings!$B$8,M751&gt;0),"Y","N")</f>
        <v/>
      </c>
      <c r="AV751" s="91">
        <f>IF(OR(AH751&gt;Settings!$B$9,AI751&gt;Settings!$B$9),"Y","N")</f>
        <v/>
      </c>
      <c r="AW751" s="91">
        <f>IF(AJ751&lt;&gt;"Y","n/a",IF(AND(M751&gt;0,AK751&gt;Settings!$B$10),"Y","N"))</f>
        <v/>
      </c>
      <c r="AX751" s="91">
        <f>IF(AO751&gt;=Settings!$B$11,"Y","N")</f>
        <v/>
      </c>
      <c r="AY751" s="99">
        <f>(AT751="Y")+(AU751="Y")+(AV751="Y")+(AW751="Y")+(AX751="Y")</f>
        <v/>
      </c>
      <c r="AZ751" s="94">
        <f>IF(AY751=0,"None",_xlfn.TEXTJOIN(", ",TRUE(),IF(AT751="Y","Breakout",""),IF(AU751="Y","Accumulation",""),IF(AV751="Y","Institutional buying",""),IF(AW751="Y","Long buildup",""),IF(AX751="Y","Momentum leader","")))</f>
        <v/>
      </c>
      <c r="BA751" s="94">
        <f>IF(BW751="","","Passes "&amp;AY751&amp;" of 5 buy-side scans"&amp;IF(G751="Y","; RED FLAG: filter out using Red flag column",""))</f>
        <v/>
      </c>
      <c r="BB751" s="91" t="inlineStr">
        <is>
          <t>None</t>
        </is>
      </c>
      <c r="BC751" s="92" t="inlineStr">
        <is>
          <t>Y</t>
        </is>
      </c>
      <c r="BD751" s="94" t="inlineStr">
        <is>
          <t>High-low range &gt;150% in 12 months</t>
        </is>
      </c>
      <c r="BE751" s="94" t="n"/>
      <c r="BF751" s="92">
        <f>IF(R751*100000&gt;=Settings!$B$5,"Y","N")</f>
        <v/>
      </c>
      <c r="BG751" s="91">
        <f>IF(F751&gt;Settings!$B$6,"Y","N")</f>
        <v/>
      </c>
      <c r="BH751" s="97" t="n">
        <v>-57.64</v>
      </c>
      <c r="BI751" s="96" t="n">
        <v>-3.64</v>
      </c>
      <c r="BJ751" s="96" t="n">
        <v>-6.88</v>
      </c>
      <c r="BK751" s="96" t="n">
        <v>-18.28</v>
      </c>
      <c r="BL751" s="96" t="n">
        <v>-21.04</v>
      </c>
      <c r="BM751" s="96" t="n">
        <v>-49.51</v>
      </c>
      <c r="BN751" s="97" t="n">
        <v>-4.29</v>
      </c>
      <c r="BO751" s="96" t="n">
        <v>-8.75</v>
      </c>
      <c r="BP751" s="96" t="n">
        <v>-15.55</v>
      </c>
      <c r="BQ751" s="96" t="n">
        <v>-26.59</v>
      </c>
      <c r="BR751" s="91" t="inlineStr">
        <is>
          <t>Stacked down</t>
        </is>
      </c>
      <c r="BS751" s="91" t="inlineStr">
        <is>
          <t>None</t>
        </is>
      </c>
      <c r="BT751" s="96" t="n">
        <v>30.3</v>
      </c>
      <c r="BU751" s="91" t="inlineStr">
        <is>
          <t>N</t>
        </is>
      </c>
      <c r="BV751" s="99">
        <f>IF(OR(BF751&lt;&gt;"Y",BG751&lt;&gt;"Y"),"",(AND(ISNUMBER(BQ751),BQ751&gt;0))+(BR751="Stacked up")+(AND(ISNUMBER(BH751),BH751&gt;=-Settings!$B$17))+(AND(ISNUMBER(BK751),ISNUMBER(BM751),BK751&gt;0,BM751&gt;0))+(AND(ISNUMBER(AQ751),AQ751&gt;=Settings!$B$18))+(AND(ISNUMBER(BT751),BT751&gt;=Settings!$B$19,BT751&lt;=Settings!$B$20))+(AND(ISNUMBER(AS751),AS751&gt;0))+(AND(ISNUMBER(T751),ISNUMBER(M751),T751&gt;=Settings!$B$21,M751&gt;0))+(AND(ISNUMBER(AD751),ISNUMBER(M751),AD751&gt;=Settings!$B$22,M751&gt;0))+(AY751&gt;=1))</f>
        <v/>
      </c>
      <c r="BW751" s="91">
        <f>IF(OR(AY751=0,BF751&lt;&gt;"Y",BG751&lt;&gt;"Y"),"",1+SUMPRODUCT(($A$6:$A$2604=A751)*($AY$6:$AY$2604&gt;0)*($BF$6:$BF$2604="Y")*($BG$6:$BG$2604="Y")*(($AY$6:$AY$2604&gt;AY751)+($AY$6:$AY$2604=AY751)*($AD$6:$AD$2604&gt;AD751))))</f>
        <v/>
      </c>
    </row>
    <row r="752" ht="23.85" customHeight="1" s="55">
      <c r="A752" s="90" t="n">
        <v>46296</v>
      </c>
      <c r="B752" s="91" t="inlineStr">
        <is>
          <t>INDIAGLYCO</t>
        </is>
      </c>
      <c r="C752" s="91" t="inlineStr">
        <is>
          <t>INE560A01023</t>
        </is>
      </c>
      <c r="D752" s="91" t="inlineStr">
        <is>
          <t>Fast Moving Consumer Goods</t>
        </is>
      </c>
      <c r="E752" s="91" t="inlineStr">
        <is>
          <t>Microcap 250</t>
        </is>
      </c>
      <c r="F752" s="93" t="n">
        <v>2003</v>
      </c>
      <c r="G752" s="92" t="inlineStr">
        <is>
          <t>N</t>
        </is>
      </c>
      <c r="H752" s="94" t="n"/>
      <c r="I752" s="91" t="inlineStr">
        <is>
          <t>N</t>
        </is>
      </c>
      <c r="J752" s="92">
        <f>IF(K752="","N","Y")</f>
        <v/>
      </c>
      <c r="K752" s="94">
        <f>_xlfn.TEXTJOIN("; ",TRUE,IF(P752="52-wk low","52-wk low",""),IF(AND(AD752&gt;=Settings!$B$12,M752&lt;0),"Distribution",""),IF(AND(AJ752="Y",M752&lt;0,AK752&lt;-Settings!$B$13),"Long unwinding",""),IF(AND(AJ752="Y",M752&lt;0,AK752&gt;Settings!$B$13),"Short buildup",""))</f>
        <v/>
      </c>
      <c r="L752" s="95" t="n">
        <v>298.8</v>
      </c>
      <c r="M752" s="96" t="n">
        <v>-2.8</v>
      </c>
      <c r="N752" s="93" t="n">
        <v>2010</v>
      </c>
      <c r="O752" s="91" t="inlineStr">
        <is>
          <t>None</t>
        </is>
      </c>
      <c r="P752" s="91" t="inlineStr">
        <is>
          <t>None</t>
        </is>
      </c>
      <c r="Q752" s="97" t="n">
        <v>2.73</v>
      </c>
      <c r="R752" s="96" t="n">
        <v>7.17</v>
      </c>
      <c r="S752" s="96" t="n">
        <v>0.39</v>
      </c>
      <c r="T752" s="96" t="n">
        <v>0.6</v>
      </c>
      <c r="U752" s="96" t="n">
        <v>0.92</v>
      </c>
      <c r="V752" s="103" t="n">
        <v>2.39</v>
      </c>
      <c r="W752" s="102" t="n">
        <v>8</v>
      </c>
      <c r="X752" s="93" t="n"/>
      <c r="Y752" s="91" t="inlineStr">
        <is>
          <t>None</t>
        </is>
      </c>
      <c r="Z752" s="99" t="n">
        <v>33.32</v>
      </c>
      <c r="AA752" s="96" t="n">
        <v>0.9</v>
      </c>
      <c r="AB752" s="96" t="n">
        <v>0.72</v>
      </c>
      <c r="AC752" s="96" t="n"/>
      <c r="AD752" s="96" t="n"/>
      <c r="AE752" s="96" t="n"/>
      <c r="AF752" s="103" t="n"/>
      <c r="AG752" s="91" t="inlineStr">
        <is>
          <t>Drying up</t>
        </is>
      </c>
      <c r="AH752" s="100" t="n">
        <v>0</v>
      </c>
      <c r="AI752" s="101" t="n">
        <v>0</v>
      </c>
      <c r="AJ752" s="92" t="inlineStr">
        <is>
          <t>N</t>
        </is>
      </c>
      <c r="AK752" s="96" t="n"/>
      <c r="AL752" s="91" t="inlineStr">
        <is>
          <t>n/a</t>
        </is>
      </c>
      <c r="AM752" s="93" t="n"/>
      <c r="AN752" s="92" t="inlineStr">
        <is>
          <t>None</t>
        </is>
      </c>
      <c r="AO752" s="102" t="n">
        <v>0</v>
      </c>
      <c r="AP752" s="103" t="n">
        <v>0.62</v>
      </c>
      <c r="AQ752" s="102" t="n">
        <v>23</v>
      </c>
      <c r="AR752" s="91" t="inlineStr">
        <is>
          <t>N</t>
        </is>
      </c>
      <c r="AS752" s="104" t="n">
        <v>2.11</v>
      </c>
      <c r="AT752" s="92">
        <f>IF(AND(P752="52-wk high",T752&gt;=Settings!$B$7),"Y","N")</f>
        <v/>
      </c>
      <c r="AU752" s="91">
        <f>IF(AND(AD752&gt;=Settings!$B$8,M752&gt;0),"Y","N")</f>
        <v/>
      </c>
      <c r="AV752" s="91">
        <f>IF(OR(AH752&gt;Settings!$B$9,AI752&gt;Settings!$B$9),"Y","N")</f>
        <v/>
      </c>
      <c r="AW752" s="91">
        <f>IF(AJ752&lt;&gt;"Y","n/a",IF(AND(M752&gt;0,AK752&gt;Settings!$B$10),"Y","N"))</f>
        <v/>
      </c>
      <c r="AX752" s="91">
        <f>IF(AO752&gt;=Settings!$B$11,"Y","N")</f>
        <v/>
      </c>
      <c r="AY752" s="99">
        <f>(AT752="Y")+(AU752="Y")+(AV752="Y")+(AW752="Y")+(AX752="Y")</f>
        <v/>
      </c>
      <c r="AZ752" s="94">
        <f>IF(AY752=0,"None",_xlfn.TEXTJOIN(", ",TRUE(),IF(AT752="Y","Breakout",""),IF(AU752="Y","Accumulation",""),IF(AV752="Y","Institutional buying",""),IF(AW752="Y","Long buildup",""),IF(AX752="Y","Momentum leader","")))</f>
        <v/>
      </c>
      <c r="BA752" s="94">
        <f>IF(BW752="","","Passes "&amp;AY752&amp;" of 5 buy-side scans"&amp;IF(G752="Y","; RED FLAG: filter out using Red flag column",""))</f>
        <v/>
      </c>
      <c r="BB752" s="91" t="inlineStr">
        <is>
          <t>None</t>
        </is>
      </c>
      <c r="BC752" s="92" t="inlineStr">
        <is>
          <t>Y</t>
        </is>
      </c>
      <c r="BD752" s="94" t="inlineStr">
        <is>
          <t>&gt;25% move in 1 month</t>
        </is>
      </c>
      <c r="BE752" s="94" t="n"/>
      <c r="BF752" s="92">
        <f>IF(R752*100000&gt;=Settings!$B$5,"Y","N")</f>
        <v/>
      </c>
      <c r="BG752" s="91">
        <f>IF(F752&gt;Settings!$B$6,"Y","N")</f>
        <v/>
      </c>
      <c r="BH752" s="97" t="n">
        <v>-75.55</v>
      </c>
      <c r="BI752" s="96" t="n">
        <v>-2.35</v>
      </c>
      <c r="BJ752" s="96" t="n">
        <v>-73.12</v>
      </c>
      <c r="BK752" s="96" t="n">
        <v>-70.94</v>
      </c>
      <c r="BL752" s="96" t="n">
        <v>-66.17</v>
      </c>
      <c r="BM752" s="96" t="n">
        <v>-65.59</v>
      </c>
      <c r="BN752" s="97" t="n">
        <v>-23.42</v>
      </c>
      <c r="BO752" s="96" t="n">
        <v>-53.11</v>
      </c>
      <c r="BP752" s="96" t="n">
        <v>-62.37</v>
      </c>
      <c r="BQ752" s="96" t="n">
        <v>-65.89</v>
      </c>
      <c r="BR752" s="91" t="inlineStr">
        <is>
          <t>Stacked down</t>
        </is>
      </c>
      <c r="BS752" s="91" t="inlineStr">
        <is>
          <t>None</t>
        </is>
      </c>
      <c r="BT752" s="96" t="n">
        <v>32.6</v>
      </c>
      <c r="BU752" s="91" t="inlineStr">
        <is>
          <t>N</t>
        </is>
      </c>
      <c r="BV752" s="99">
        <f>IF(OR(BF752&lt;&gt;"Y",BG752&lt;&gt;"Y"),"",(AND(ISNUMBER(BQ752),BQ752&gt;0))+(BR752="Stacked up")+(AND(ISNUMBER(BH752),BH752&gt;=-Settings!$B$17))+(AND(ISNUMBER(BK752),ISNUMBER(BM752),BK752&gt;0,BM752&gt;0))+(AND(ISNUMBER(AQ752),AQ752&gt;=Settings!$B$18))+(AND(ISNUMBER(BT752),BT752&gt;=Settings!$B$19,BT752&lt;=Settings!$B$20))+(AND(ISNUMBER(AS752),AS752&gt;0))+(AND(ISNUMBER(T752),ISNUMBER(M752),T752&gt;=Settings!$B$21,M752&gt;0))+(AND(ISNUMBER(AD752),ISNUMBER(M752),AD752&gt;=Settings!$B$22,M752&gt;0))+(AY752&gt;=1))</f>
        <v/>
      </c>
      <c r="BW752" s="91">
        <f>IF(OR(AY752=0,BF752&lt;&gt;"Y",BG752&lt;&gt;"Y"),"",1+SUMPRODUCT(($A$6:$A$2604=A752)*($AY$6:$AY$2604&gt;0)*($BF$6:$BF$2604="Y")*($BG$6:$BG$2604="Y")*(($AY$6:$AY$2604&gt;AY752)+($AY$6:$AY$2604=AY752)*($AD$6:$AD$2604&gt;AD752))))</f>
        <v/>
      </c>
    </row>
    <row r="753" ht="23.85" customHeight="1" s="55">
      <c r="A753" s="90" t="n">
        <v>46296</v>
      </c>
      <c r="B753" s="91" t="inlineStr">
        <is>
          <t>SBIFUNDS</t>
        </is>
      </c>
      <c r="C753" s="91" t="inlineStr">
        <is>
          <t>INE640G01020</t>
        </is>
      </c>
      <c r="D753" s="91" t="n"/>
      <c r="E753" s="91" t="inlineStr">
        <is>
          <t>None</t>
        </is>
      </c>
      <c r="F753" s="93" t="n">
        <v>101913</v>
      </c>
      <c r="G753" s="92" t="inlineStr">
        <is>
          <t>N</t>
        </is>
      </c>
      <c r="H753" s="94" t="n"/>
      <c r="I753" s="91" t="inlineStr">
        <is>
          <t>N</t>
        </is>
      </c>
      <c r="J753" s="92">
        <f>IF(K753="","N","Y")</f>
        <v/>
      </c>
      <c r="K753" s="94">
        <f>_xlfn.TEXTJOIN("; ",TRUE,IF(P753="52-wk low","52-wk low",""),IF(AND(AD753&gt;=Settings!$B$12,M753&lt;0),"Distribution",""),IF(AND(AJ753="Y",M753&lt;0,AK753&lt;-Settings!$B$13),"Long unwinding",""),IF(AND(AJ753="Y",M753&lt;0,AK753&gt;Settings!$B$13),"Short buildup",""))</f>
        <v/>
      </c>
      <c r="L753" s="95" t="n">
        <v>500.35</v>
      </c>
      <c r="M753" s="96" t="n">
        <v>-3.04</v>
      </c>
      <c r="N753" s="93" t="n">
        <v>2106</v>
      </c>
      <c r="O753" s="91" t="inlineStr">
        <is>
          <t>None</t>
        </is>
      </c>
      <c r="P753" s="91" t="inlineStr">
        <is>
          <t>52-wk low</t>
        </is>
      </c>
      <c r="Q753" s="97" t="n">
        <v>28.17</v>
      </c>
      <c r="R753" s="96" t="n">
        <v>10.18</v>
      </c>
      <c r="S753" s="96" t="n">
        <v>3.08</v>
      </c>
      <c r="T753" s="96" t="n">
        <v>1.17</v>
      </c>
      <c r="U753" s="96" t="n"/>
      <c r="V753" s="103" t="n"/>
      <c r="W753" s="102" t="n"/>
      <c r="X753" s="93" t="n"/>
      <c r="Y753" s="91" t="inlineStr">
        <is>
          <t>None</t>
        </is>
      </c>
      <c r="Z753" s="99" t="n">
        <v>64.16</v>
      </c>
      <c r="AA753" s="96" t="n">
        <v>1.12</v>
      </c>
      <c r="AB753" s="96" t="n">
        <v>1.11</v>
      </c>
      <c r="AC753" s="96" t="n">
        <v>3.43</v>
      </c>
      <c r="AD753" s="96" t="n">
        <v>1.36</v>
      </c>
      <c r="AE753" s="96" t="n"/>
      <c r="AF753" s="103" t="n"/>
      <c r="AG753" s="91" t="n"/>
      <c r="AH753" s="100" t="n">
        <v>0</v>
      </c>
      <c r="AI753" s="101" t="n">
        <v>0</v>
      </c>
      <c r="AJ753" s="92" t="inlineStr">
        <is>
          <t>N</t>
        </is>
      </c>
      <c r="AK753" s="96" t="n"/>
      <c r="AL753" s="91" t="inlineStr">
        <is>
          <t>n/a</t>
        </is>
      </c>
      <c r="AM753" s="93" t="n"/>
      <c r="AN753" s="92" t="inlineStr">
        <is>
          <t>None</t>
        </is>
      </c>
      <c r="AO753" s="102" t="n">
        <v>0</v>
      </c>
      <c r="AP753" s="103" t="n"/>
      <c r="AQ753" s="102" t="n"/>
      <c r="AR753" s="91" t="inlineStr">
        <is>
          <t>N</t>
        </is>
      </c>
      <c r="AS753" s="104" t="n"/>
      <c r="AT753" s="92">
        <f>IF(AND(P753="52-wk high",T753&gt;=Settings!$B$7),"Y","N")</f>
        <v/>
      </c>
      <c r="AU753" s="91">
        <f>IF(AND(AD753&gt;=Settings!$B$8,M753&gt;0),"Y","N")</f>
        <v/>
      </c>
      <c r="AV753" s="91">
        <f>IF(OR(AH753&gt;Settings!$B$9,AI753&gt;Settings!$B$9),"Y","N")</f>
        <v/>
      </c>
      <c r="AW753" s="91">
        <f>IF(AJ753&lt;&gt;"Y","n/a",IF(AND(M753&gt;0,AK753&gt;Settings!$B$10),"Y","N"))</f>
        <v/>
      </c>
      <c r="AX753" s="91">
        <f>IF(AO753&gt;=Settings!$B$11,"Y","N")</f>
        <v/>
      </c>
      <c r="AY753" s="99">
        <f>(AT753="Y")+(AU753="Y")+(AV753="Y")+(AW753="Y")+(AX753="Y")</f>
        <v/>
      </c>
      <c r="AZ753" s="94">
        <f>IF(AY753=0,"None",_xlfn.TEXTJOIN(", ",TRUE(),IF(AT753="Y","Breakout",""),IF(AU753="Y","Accumulation",""),IF(AV753="Y","Institutional buying",""),IF(AW753="Y","Long buildup",""),IF(AX753="Y","Momentum leader","")))</f>
        <v/>
      </c>
      <c r="BA753" s="94">
        <f>IF(BW753="","","Passes "&amp;AY753&amp;" of 5 buy-side scans"&amp;IF(G753="Y","; RED FLAG: filter out using Red flag column",""))</f>
        <v/>
      </c>
      <c r="BB753" s="91" t="inlineStr">
        <is>
          <t>None</t>
        </is>
      </c>
      <c r="BC753" s="92" t="inlineStr">
        <is>
          <t>N</t>
        </is>
      </c>
      <c r="BD753" s="94" t="n"/>
      <c r="BE753" s="94" t="n"/>
      <c r="BF753" s="92">
        <f>IF(R753*100000&gt;=Settings!$B$5,"Y","N")</f>
        <v/>
      </c>
      <c r="BG753" s="91">
        <f>IF(F753&gt;Settings!$B$6,"Y","N")</f>
        <v/>
      </c>
      <c r="BH753" s="97" t="n">
        <v>-19.94</v>
      </c>
      <c r="BI753" s="96" t="n">
        <v>-6.93</v>
      </c>
      <c r="BJ753" s="96" t="n">
        <v>-11.75</v>
      </c>
      <c r="BK753" s="96" t="n"/>
      <c r="BL753" s="96" t="n"/>
      <c r="BM753" s="96" t="n"/>
      <c r="BN753" s="97" t="n">
        <v>-6.95</v>
      </c>
      <c r="BO753" s="96" t="n">
        <v>-10.05</v>
      </c>
      <c r="BP753" s="96" t="n"/>
      <c r="BQ753" s="96" t="n"/>
      <c r="BR753" s="91" t="n"/>
      <c r="BS753" s="91" t="inlineStr">
        <is>
          <t>None</t>
        </is>
      </c>
      <c r="BT753" s="96" t="n">
        <v>22</v>
      </c>
      <c r="BU753" s="91" t="n"/>
      <c r="BV753" s="99">
        <f>IF(OR(BF753&lt;&gt;"Y",BG753&lt;&gt;"Y"),"",(AND(ISNUMBER(BQ753),BQ753&gt;0))+(BR753="Stacked up")+(AND(ISNUMBER(BH753),BH753&gt;=-Settings!$B$17))+(AND(ISNUMBER(BK753),ISNUMBER(BM753),BK753&gt;0,BM753&gt;0))+(AND(ISNUMBER(AQ753),AQ753&gt;=Settings!$B$18))+(AND(ISNUMBER(BT753),BT753&gt;=Settings!$B$19,BT753&lt;=Settings!$B$20))+(AND(ISNUMBER(AS753),AS753&gt;0))+(AND(ISNUMBER(T753),ISNUMBER(M753),T753&gt;=Settings!$B$21,M753&gt;0))+(AND(ISNUMBER(AD753),ISNUMBER(M753),AD753&gt;=Settings!$B$22,M753&gt;0))+(AY753&gt;=1))</f>
        <v/>
      </c>
      <c r="BW753" s="91">
        <f>IF(OR(AY753=0,BF753&lt;&gt;"Y",BG753&lt;&gt;"Y"),"",1+SUMPRODUCT(($A$6:$A$2604=A753)*($AY$6:$AY$2604&gt;0)*($BF$6:$BF$2604="Y")*($BG$6:$BG$2604="Y")*(($AY$6:$AY$2604&gt;AY753)+($AY$6:$AY$2604=AY753)*($AD$6:$AD$2604&gt;AD753))))</f>
        <v/>
      </c>
    </row>
    <row r="754" ht="23.85" customHeight="1" s="55">
      <c r="A754" s="90" t="n">
        <v>46296</v>
      </c>
      <c r="B754" s="91" t="inlineStr">
        <is>
          <t>MANIPALHOS</t>
        </is>
      </c>
      <c r="C754" s="91" t="inlineStr">
        <is>
          <t>INE459N01021</t>
        </is>
      </c>
      <c r="D754" s="91" t="n"/>
      <c r="E754" s="91" t="inlineStr">
        <is>
          <t>None</t>
        </is>
      </c>
      <c r="F754" s="93" t="n">
        <v>91550</v>
      </c>
      <c r="G754" s="92" t="inlineStr">
        <is>
          <t>N</t>
        </is>
      </c>
      <c r="H754" s="94" t="n"/>
      <c r="I754" s="91" t="inlineStr">
        <is>
          <t>N</t>
        </is>
      </c>
      <c r="J754" s="92">
        <f>IF(K754="","N","Y")</f>
        <v/>
      </c>
      <c r="K754" s="94">
        <f>_xlfn.TEXTJOIN("; ",TRUE,IF(P754="52-wk low","52-wk low",""),IF(AND(AD754&gt;=Settings!$B$12,M754&lt;0),"Distribution",""),IF(AND(AJ754="Y",M754&lt;0,AK754&lt;-Settings!$B$13),"Long unwinding",""),IF(AND(AJ754="Y",M754&lt;0,AK754&gt;Settings!$B$13),"Short buildup",""))</f>
        <v/>
      </c>
      <c r="L754" s="95" t="n">
        <v>696</v>
      </c>
      <c r="M754" s="96" t="n">
        <v>-1.74</v>
      </c>
      <c r="N754" s="93" t="n">
        <v>1489</v>
      </c>
      <c r="O754" s="91" t="inlineStr">
        <is>
          <t>None</t>
        </is>
      </c>
      <c r="P754" s="91" t="inlineStr">
        <is>
          <t>None</t>
        </is>
      </c>
      <c r="Q754" s="97" t="n">
        <v>9.77</v>
      </c>
      <c r="R754" s="96" t="n">
        <v>12.8</v>
      </c>
      <c r="S754" s="96" t="n">
        <v>0.68</v>
      </c>
      <c r="T754" s="96" t="n"/>
      <c r="U754" s="96" t="n"/>
      <c r="V754" s="103" t="n"/>
      <c r="W754" s="102" t="n"/>
      <c r="X754" s="93" t="n"/>
      <c r="Y754" s="91" t="inlineStr">
        <is>
          <t>None</t>
        </is>
      </c>
      <c r="Z754" s="99" t="n">
        <v>41.38</v>
      </c>
      <c r="AA754" s="96" t="n">
        <v>0.76</v>
      </c>
      <c r="AB754" s="96" t="n"/>
      <c r="AC754" s="96" t="n">
        <v>0.49</v>
      </c>
      <c r="AD754" s="96" t="n"/>
      <c r="AE754" s="96" t="n"/>
      <c r="AF754" s="103" t="n"/>
      <c r="AG754" s="91" t="n"/>
      <c r="AH754" s="100" t="n">
        <v>0</v>
      </c>
      <c r="AI754" s="101" t="n">
        <v>0</v>
      </c>
      <c r="AJ754" s="92" t="inlineStr">
        <is>
          <t>N</t>
        </is>
      </c>
      <c r="AK754" s="96" t="n"/>
      <c r="AL754" s="91" t="inlineStr">
        <is>
          <t>n/a</t>
        </is>
      </c>
      <c r="AM754" s="93" t="n"/>
      <c r="AN754" s="92" t="inlineStr">
        <is>
          <t>None</t>
        </is>
      </c>
      <c r="AO754" s="102" t="n">
        <v>0</v>
      </c>
      <c r="AP754" s="103" t="n"/>
      <c r="AQ754" s="102" t="n"/>
      <c r="AR754" s="91" t="inlineStr">
        <is>
          <t>N</t>
        </is>
      </c>
      <c r="AS754" s="104" t="n"/>
      <c r="AT754" s="92">
        <f>IF(AND(P754="52-wk high",T754&gt;=Settings!$B$7),"Y","N")</f>
        <v/>
      </c>
      <c r="AU754" s="91">
        <f>IF(AND(AD754&gt;=Settings!$B$8,M754&gt;0),"Y","N")</f>
        <v/>
      </c>
      <c r="AV754" s="91">
        <f>IF(OR(AH754&gt;Settings!$B$9,AI754&gt;Settings!$B$9),"Y","N")</f>
        <v/>
      </c>
      <c r="AW754" s="91">
        <f>IF(AJ754&lt;&gt;"Y","n/a",IF(AND(M754&gt;0,AK754&gt;Settings!$B$10),"Y","N"))</f>
        <v/>
      </c>
      <c r="AX754" s="91">
        <f>IF(AO754&gt;=Settings!$B$11,"Y","N")</f>
        <v/>
      </c>
      <c r="AY754" s="99">
        <f>(AT754="Y")+(AU754="Y")+(AV754="Y")+(AW754="Y")+(AX754="Y")</f>
        <v/>
      </c>
      <c r="AZ754" s="94">
        <f>IF(AY754=0,"None",_xlfn.TEXTJOIN(", ",TRUE(),IF(AT754="Y","Breakout",""),IF(AU754="Y","Accumulation",""),IF(AV754="Y","Institutional buying",""),IF(AW754="Y","Long buildup",""),IF(AX754="Y","Momentum leader","")))</f>
        <v/>
      </c>
      <c r="BA754" s="94">
        <f>IF(BW754="","","Passes "&amp;AY754&amp;" of 5 buy-side scans"&amp;IF(G754="Y","; RED FLAG: filter out using Red flag column",""))</f>
        <v/>
      </c>
      <c r="BB754" s="91" t="inlineStr">
        <is>
          <t>None</t>
        </is>
      </c>
      <c r="BC754" s="92" t="inlineStr">
        <is>
          <t>N</t>
        </is>
      </c>
      <c r="BD754" s="94" t="n"/>
      <c r="BE754" s="94" t="n"/>
      <c r="BF754" s="92">
        <f>IF(R754*100000&gt;=Settings!$B$5,"Y","N")</f>
        <v/>
      </c>
      <c r="BG754" s="91">
        <f>IF(F754&gt;Settings!$B$6,"Y","N")</f>
        <v/>
      </c>
      <c r="BH754" s="97" t="n">
        <v>-14.6</v>
      </c>
      <c r="BI754" s="96" t="n">
        <v>-6.26</v>
      </c>
      <c r="BJ754" s="96" t="n">
        <v>-6.81</v>
      </c>
      <c r="BK754" s="96" t="n"/>
      <c r="BL754" s="96" t="n"/>
      <c r="BM754" s="96" t="n"/>
      <c r="BN754" s="97" t="n">
        <v>-4.35</v>
      </c>
      <c r="BO754" s="96" t="n"/>
      <c r="BP754" s="96" t="n"/>
      <c r="BQ754" s="96" t="n"/>
      <c r="BR754" s="91" t="n"/>
      <c r="BS754" s="91" t="n"/>
      <c r="BT754" s="96" t="n">
        <v>37</v>
      </c>
      <c r="BU754" s="91" t="n"/>
      <c r="BV754" s="99">
        <f>IF(OR(BF754&lt;&gt;"Y",BG754&lt;&gt;"Y"),"",(AND(ISNUMBER(BQ754),BQ754&gt;0))+(BR754="Stacked up")+(AND(ISNUMBER(BH754),BH754&gt;=-Settings!$B$17))+(AND(ISNUMBER(BK754),ISNUMBER(BM754),BK754&gt;0,BM754&gt;0))+(AND(ISNUMBER(AQ754),AQ754&gt;=Settings!$B$18))+(AND(ISNUMBER(BT754),BT754&gt;=Settings!$B$19,BT754&lt;=Settings!$B$20))+(AND(ISNUMBER(AS754),AS754&gt;0))+(AND(ISNUMBER(T754),ISNUMBER(M754),T754&gt;=Settings!$B$21,M754&gt;0))+(AND(ISNUMBER(AD754),ISNUMBER(M754),AD754&gt;=Settings!$B$22,M754&gt;0))+(AY754&gt;=1))</f>
        <v/>
      </c>
      <c r="BW754" s="91">
        <f>IF(OR(AY754=0,BF754&lt;&gt;"Y",BG754&lt;&gt;"Y"),"",1+SUMPRODUCT(($A$6:$A$2604=A754)*($AY$6:$AY$2604&gt;0)*($BF$6:$BF$2604="Y")*($BG$6:$BG$2604="Y")*(($AY$6:$AY$2604&gt;AY754)+($AY$6:$AY$2604=AY754)*($AD$6:$AD$2604&gt;AD754))))</f>
        <v/>
      </c>
    </row>
    <row r="755" ht="23.85" customHeight="1" s="55">
      <c r="A755" s="90" t="n">
        <v>46296</v>
      </c>
      <c r="B755" s="91" t="inlineStr">
        <is>
          <t>INDOMIM</t>
        </is>
      </c>
      <c r="C755" s="91" t="inlineStr">
        <is>
          <t>INE084101034</t>
        </is>
      </c>
      <c r="D755" s="91" t="n"/>
      <c r="E755" s="91" t="inlineStr">
        <is>
          <t>None</t>
        </is>
      </c>
      <c r="F755" s="93" t="n">
        <v>62888</v>
      </c>
      <c r="G755" s="92" t="inlineStr">
        <is>
          <t>N</t>
        </is>
      </c>
      <c r="H755" s="94" t="n"/>
      <c r="I755" s="91" t="inlineStr">
        <is>
          <t>N</t>
        </is>
      </c>
      <c r="J755" s="92">
        <f>IF(K755="","N","Y")</f>
        <v/>
      </c>
      <c r="K755" s="94">
        <f>_xlfn.TEXTJOIN("; ",TRUE,IF(P755="52-wk low","52-wk low",""),IF(AND(AD755&gt;=Settings!$B$12,M755&lt;0),"Distribution",""),IF(AND(AJ755="Y",M755&lt;0,AK755&lt;-Settings!$B$13),"Long unwinding",""),IF(AND(AJ755="Y",M755&lt;0,AK755&gt;Settings!$B$13),"Short buildup",""))</f>
        <v/>
      </c>
      <c r="L755" s="95" t="n">
        <v>1271.8</v>
      </c>
      <c r="M755" s="96" t="n">
        <v>2.36</v>
      </c>
      <c r="N755" s="93" t="n">
        <v>162</v>
      </c>
      <c r="O755" s="91" t="inlineStr">
        <is>
          <t>None</t>
        </is>
      </c>
      <c r="P755" s="91" t="inlineStr">
        <is>
          <t>None</t>
        </is>
      </c>
      <c r="Q755" s="97" t="n">
        <v>9.02</v>
      </c>
      <c r="R755" s="96" t="n">
        <v>25.75</v>
      </c>
      <c r="S755" s="96" t="n">
        <v>0.34</v>
      </c>
      <c r="T755" s="96" t="n"/>
      <c r="U755" s="96" t="n"/>
      <c r="V755" s="103" t="n"/>
      <c r="W755" s="102" t="n"/>
      <c r="X755" s="93" t="n"/>
      <c r="Y755" s="91" t="inlineStr">
        <is>
          <t>None</t>
        </is>
      </c>
      <c r="Z755" s="99" t="n">
        <v>49.92</v>
      </c>
      <c r="AA755" s="96" t="n">
        <v>1.33</v>
      </c>
      <c r="AB755" s="96" t="n"/>
      <c r="AC755" s="96" t="n">
        <v>0.5</v>
      </c>
      <c r="AD755" s="96" t="n"/>
      <c r="AE755" s="96" t="n"/>
      <c r="AF755" s="103" t="n"/>
      <c r="AG755" s="91" t="n"/>
      <c r="AH755" s="100" t="n">
        <v>0</v>
      </c>
      <c r="AI755" s="101" t="n">
        <v>0</v>
      </c>
      <c r="AJ755" s="92" t="inlineStr">
        <is>
          <t>N</t>
        </is>
      </c>
      <c r="AK755" s="96" t="n"/>
      <c r="AL755" s="91" t="inlineStr">
        <is>
          <t>n/a</t>
        </is>
      </c>
      <c r="AM755" s="93" t="n"/>
      <c r="AN755" s="92" t="inlineStr">
        <is>
          <t>None</t>
        </is>
      </c>
      <c r="AO755" s="102" t="n">
        <v>0</v>
      </c>
      <c r="AP755" s="103" t="n"/>
      <c r="AQ755" s="102" t="n"/>
      <c r="AR755" s="91" t="inlineStr">
        <is>
          <t>N</t>
        </is>
      </c>
      <c r="AS755" s="104" t="n"/>
      <c r="AT755" s="92">
        <f>IF(AND(P755="52-wk high",T755&gt;=Settings!$B$7),"Y","N")</f>
        <v/>
      </c>
      <c r="AU755" s="91">
        <f>IF(AND(AD755&gt;=Settings!$B$8,M755&gt;0),"Y","N")</f>
        <v/>
      </c>
      <c r="AV755" s="91">
        <f>IF(OR(AH755&gt;Settings!$B$9,AI755&gt;Settings!$B$9),"Y","N")</f>
        <v/>
      </c>
      <c r="AW755" s="91">
        <f>IF(AJ755&lt;&gt;"Y","n/a",IF(AND(M755&gt;0,AK755&gt;Settings!$B$10),"Y","N"))</f>
        <v/>
      </c>
      <c r="AX755" s="91">
        <f>IF(AO755&gt;=Settings!$B$11,"Y","N")</f>
        <v/>
      </c>
      <c r="AY755" s="99">
        <f>(AT755="Y")+(AU755="Y")+(AV755="Y")+(AW755="Y")+(AX755="Y")</f>
        <v/>
      </c>
      <c r="AZ755" s="94">
        <f>IF(AY755=0,"None",_xlfn.TEXTJOIN(", ",TRUE(),IF(AT755="Y","Breakout",""),IF(AU755="Y","Accumulation",""),IF(AV755="Y","Institutional buying",""),IF(AW755="Y","Long buildup",""),IF(AX755="Y","Momentum leader","")))</f>
        <v/>
      </c>
      <c r="BA755" s="94">
        <f>IF(BW755="","","Passes "&amp;AY755&amp;" of 5 buy-side scans"&amp;IF(G755="Y","; RED FLAG: filter out using Red flag column",""))</f>
        <v/>
      </c>
      <c r="BB755" s="91" t="inlineStr">
        <is>
          <t>None</t>
        </is>
      </c>
      <c r="BC755" s="92" t="inlineStr">
        <is>
          <t>Y</t>
        </is>
      </c>
      <c r="BD755" s="94" t="inlineStr">
        <is>
          <t>&gt;25% move in 15 days; &gt;25% move in 1 month; High-low range &gt;75% in 3 months</t>
        </is>
      </c>
      <c r="BE755" s="94" t="n"/>
      <c r="BF755" s="92">
        <f>IF(R755*100000&gt;=Settings!$B$5,"Y","N")</f>
        <v/>
      </c>
      <c r="BG755" s="91">
        <f>IF(F755&gt;Settings!$B$6,"Y","N")</f>
        <v/>
      </c>
      <c r="BH755" s="97" t="n">
        <v>-5.72</v>
      </c>
      <c r="BI755" s="96" t="n">
        <v>-3</v>
      </c>
      <c r="BJ755" s="96" t="n">
        <v>48.08</v>
      </c>
      <c r="BK755" s="96" t="n"/>
      <c r="BL755" s="96" t="n"/>
      <c r="BM755" s="96" t="n"/>
      <c r="BN755" s="97" t="n">
        <v>12.83</v>
      </c>
      <c r="BO755" s="96" t="n"/>
      <c r="BP755" s="96" t="n"/>
      <c r="BQ755" s="96" t="n"/>
      <c r="BR755" s="91" t="n"/>
      <c r="BS755" s="91" t="n"/>
      <c r="BT755" s="96" t="n">
        <v>71.90000000000001</v>
      </c>
      <c r="BU755" s="91" t="n"/>
      <c r="BV755" s="99">
        <f>IF(OR(BF755&lt;&gt;"Y",BG755&lt;&gt;"Y"),"",(AND(ISNUMBER(BQ755),BQ755&gt;0))+(BR755="Stacked up")+(AND(ISNUMBER(BH755),BH755&gt;=-Settings!$B$17))+(AND(ISNUMBER(BK755),ISNUMBER(BM755),BK755&gt;0,BM755&gt;0))+(AND(ISNUMBER(AQ755),AQ755&gt;=Settings!$B$18))+(AND(ISNUMBER(BT755),BT755&gt;=Settings!$B$19,BT755&lt;=Settings!$B$20))+(AND(ISNUMBER(AS755),AS755&gt;0))+(AND(ISNUMBER(T755),ISNUMBER(M755),T755&gt;=Settings!$B$21,M755&gt;0))+(AND(ISNUMBER(AD755),ISNUMBER(M755),AD755&gt;=Settings!$B$22,M755&gt;0))+(AY755&gt;=1))</f>
        <v/>
      </c>
      <c r="BW755" s="91">
        <f>IF(OR(AY755=0,BF755&lt;&gt;"Y",BG755&lt;&gt;"Y"),"",1+SUMPRODUCT(($A$6:$A$2604=A755)*($AY$6:$AY$2604&gt;0)*($BF$6:$BF$2604="Y")*($BG$6:$BG$2604="Y")*(($AY$6:$AY$2604&gt;AY755)+($AY$6:$AY$2604=AY755)*($AD$6:$AD$2604&gt;AD755))))</f>
        <v/>
      </c>
    </row>
    <row r="756" ht="23.85" customHeight="1" s="55">
      <c r="A756" s="90" t="n">
        <v>46296</v>
      </c>
      <c r="B756" s="91" t="inlineStr">
        <is>
          <t>3MINDIA</t>
        </is>
      </c>
      <c r="C756" s="91" t="inlineStr">
        <is>
          <t>INE470A01017</t>
        </is>
      </c>
      <c r="D756" s="91" t="n"/>
      <c r="E756" s="91" t="inlineStr">
        <is>
          <t>None</t>
        </is>
      </c>
      <c r="F756" s="93" t="n">
        <v>34691</v>
      </c>
      <c r="G756" s="92" t="inlineStr">
        <is>
          <t>N</t>
        </is>
      </c>
      <c r="H756" s="94" t="n"/>
      <c r="I756" s="91" t="inlineStr">
        <is>
          <t>N</t>
        </is>
      </c>
      <c r="J756" s="92">
        <f>IF(K756="","N","Y")</f>
        <v/>
      </c>
      <c r="K756" s="94">
        <f>_xlfn.TEXTJOIN("; ",TRUE,IF(P756="52-wk low","52-wk low",""),IF(AND(AD756&gt;=Settings!$B$12,M756&lt;0),"Distribution",""),IF(AND(AJ756="Y",M756&lt;0,AK756&lt;-Settings!$B$13),"Long unwinding",""),IF(AND(AJ756="Y",M756&lt;0,AK756&gt;Settings!$B$13),"Short buildup",""))</f>
        <v/>
      </c>
      <c r="L756" s="95" t="n">
        <v>30795</v>
      </c>
      <c r="M756" s="96" t="n">
        <v>-4.24</v>
      </c>
      <c r="N756" s="93" t="n">
        <v>2377</v>
      </c>
      <c r="O756" s="91" t="inlineStr">
        <is>
          <t>None</t>
        </is>
      </c>
      <c r="P756" s="91" t="inlineStr">
        <is>
          <t>None</t>
        </is>
      </c>
      <c r="Q756" s="97" t="n">
        <v>0.06</v>
      </c>
      <c r="R756" s="96" t="n">
        <v>0.05</v>
      </c>
      <c r="S756" s="96" t="n">
        <v>1.16</v>
      </c>
      <c r="T756" s="96" t="n">
        <v>1.38</v>
      </c>
      <c r="U756" s="96" t="n">
        <v>1.3</v>
      </c>
      <c r="V756" s="103" t="n">
        <v>1.16</v>
      </c>
      <c r="W756" s="102" t="n">
        <v>6</v>
      </c>
      <c r="X756" s="93" t="n"/>
      <c r="Y756" s="91" t="inlineStr">
        <is>
          <t>None</t>
        </is>
      </c>
      <c r="Z756" s="99" t="n">
        <v>45.31</v>
      </c>
      <c r="AA756" s="96" t="n">
        <v>1</v>
      </c>
      <c r="AB756" s="96" t="n">
        <v>1.02</v>
      </c>
      <c r="AC756" s="96" t="n">
        <v>1.27</v>
      </c>
      <c r="AD756" s="96" t="n">
        <v>1.56</v>
      </c>
      <c r="AE756" s="96" t="n">
        <v>1.57</v>
      </c>
      <c r="AF756" s="103" t="n">
        <v>1.09</v>
      </c>
      <c r="AG756" s="91" t="inlineStr">
        <is>
          <t>Normal</t>
        </is>
      </c>
      <c r="AH756" s="100" t="n">
        <v>0</v>
      </c>
      <c r="AI756" s="101" t="n">
        <v>0</v>
      </c>
      <c r="AJ756" s="92" t="inlineStr">
        <is>
          <t>N</t>
        </is>
      </c>
      <c r="AK756" s="96" t="n"/>
      <c r="AL756" s="91" t="inlineStr">
        <is>
          <t>n/a</t>
        </is>
      </c>
      <c r="AM756" s="93" t="n"/>
      <c r="AN756" s="92" t="inlineStr">
        <is>
          <t>Mid150 Mom 50</t>
        </is>
      </c>
      <c r="AO756" s="102" t="n">
        <v>1</v>
      </c>
      <c r="AP756" s="103" t="n">
        <v>0.9399999999999999</v>
      </c>
      <c r="AQ756" s="102" t="n">
        <v>59</v>
      </c>
      <c r="AR756" s="91" t="inlineStr">
        <is>
          <t>N</t>
        </is>
      </c>
      <c r="AS756" s="104" t="n"/>
      <c r="AT756" s="92">
        <f>IF(AND(P756="52-wk high",T756&gt;=Settings!$B$7),"Y","N")</f>
        <v/>
      </c>
      <c r="AU756" s="91">
        <f>IF(AND(AD756&gt;=Settings!$B$8,M756&gt;0),"Y","N")</f>
        <v/>
      </c>
      <c r="AV756" s="91">
        <f>IF(OR(AH756&gt;Settings!$B$9,AI756&gt;Settings!$B$9),"Y","N")</f>
        <v/>
      </c>
      <c r="AW756" s="91">
        <f>IF(AJ756&lt;&gt;"Y","n/a",IF(AND(M756&gt;0,AK756&gt;Settings!$B$10),"Y","N"))</f>
        <v/>
      </c>
      <c r="AX756" s="91">
        <f>IF(AO756&gt;=Settings!$B$11,"Y","N")</f>
        <v/>
      </c>
      <c r="AY756" s="99">
        <f>(AT756="Y")+(AU756="Y")+(AV756="Y")+(AW756="Y")+(AX756="Y")</f>
        <v/>
      </c>
      <c r="AZ756" s="94">
        <f>IF(AY756=0,"None",_xlfn.TEXTJOIN(", ",TRUE(),IF(AT756="Y","Breakout",""),IF(AU756="Y","Accumulation",""),IF(AV756="Y","Institutional buying",""),IF(AW756="Y","Long buildup",""),IF(AX756="Y","Momentum leader","")))</f>
        <v/>
      </c>
      <c r="BA756" s="94">
        <f>IF(BW756="","","Passes "&amp;AY756&amp;" of 5 buy-side scans"&amp;IF(G756="Y","; RED FLAG: filter out using Red flag column",""))</f>
        <v/>
      </c>
      <c r="BB756" s="91" t="inlineStr">
        <is>
          <t>None</t>
        </is>
      </c>
      <c r="BC756" s="92" t="inlineStr">
        <is>
          <t>Y</t>
        </is>
      </c>
      <c r="BD756" s="94" t="inlineStr">
        <is>
          <t>PE &gt; 50</t>
        </is>
      </c>
      <c r="BE756" s="94" t="n"/>
      <c r="BF756" s="92">
        <f>IF(R756*100000&gt;=Settings!$B$5,"Y","N")</f>
        <v/>
      </c>
      <c r="BG756" s="91">
        <f>IF(F756&gt;Settings!$B$6,"Y","N")</f>
        <v/>
      </c>
      <c r="BH756" s="97" t="n">
        <v>-19.02</v>
      </c>
      <c r="BI756" s="96" t="n">
        <v>-10.97</v>
      </c>
      <c r="BJ756" s="96" t="n">
        <v>-7.56</v>
      </c>
      <c r="BK756" s="96" t="n">
        <v>-7.9</v>
      </c>
      <c r="BL756" s="96" t="n">
        <v>4.76</v>
      </c>
      <c r="BM756" s="96" t="n">
        <v>5.7</v>
      </c>
      <c r="BN756" s="97" t="n">
        <v>-7.03</v>
      </c>
      <c r="BO756" s="96" t="n">
        <v>-8.390000000000001</v>
      </c>
      <c r="BP756" s="96" t="n">
        <v>-8.56</v>
      </c>
      <c r="BQ756" s="96" t="n">
        <v>-7.57</v>
      </c>
      <c r="BR756" s="91" t="inlineStr">
        <is>
          <t>Mixed</t>
        </is>
      </c>
      <c r="BS756" s="91" t="inlineStr">
        <is>
          <t>None</t>
        </is>
      </c>
      <c r="BT756" s="96" t="n">
        <v>28.3</v>
      </c>
      <c r="BU756" s="91" t="inlineStr">
        <is>
          <t>N</t>
        </is>
      </c>
      <c r="BV756" s="99">
        <f>IF(OR(BF756&lt;&gt;"Y",BG756&lt;&gt;"Y"),"",(AND(ISNUMBER(BQ756),BQ756&gt;0))+(BR756="Stacked up")+(AND(ISNUMBER(BH756),BH756&gt;=-Settings!$B$17))+(AND(ISNUMBER(BK756),ISNUMBER(BM756),BK756&gt;0,BM756&gt;0))+(AND(ISNUMBER(AQ756),AQ756&gt;=Settings!$B$18))+(AND(ISNUMBER(BT756),BT756&gt;=Settings!$B$19,BT756&lt;=Settings!$B$20))+(AND(ISNUMBER(AS756),AS756&gt;0))+(AND(ISNUMBER(T756),ISNUMBER(M756),T756&gt;=Settings!$B$21,M756&gt;0))+(AND(ISNUMBER(AD756),ISNUMBER(M756),AD756&gt;=Settings!$B$22,M756&gt;0))+(AY756&gt;=1))</f>
        <v/>
      </c>
      <c r="BW756" s="91">
        <f>IF(OR(AY756=0,BF756&lt;&gt;"Y",BG756&lt;&gt;"Y"),"",1+SUMPRODUCT(($A$6:$A$2604=A756)*($AY$6:$AY$2604&gt;0)*($BF$6:$BF$2604="Y")*($BG$6:$BG$2604="Y")*(($AY$6:$AY$2604&gt;AY756)+($AY$6:$AY$2604=AY756)*($AD$6:$AD$2604&gt;AD756))))</f>
        <v/>
      </c>
    </row>
    <row r="757" ht="23.85" customHeight="1" s="55">
      <c r="A757" s="90" t="n">
        <v>46296</v>
      </c>
      <c r="B757" s="91" t="inlineStr">
        <is>
          <t>DHOOTTRANS</t>
        </is>
      </c>
      <c r="C757" s="91" t="inlineStr">
        <is>
          <t>INE01NH01023</t>
        </is>
      </c>
      <c r="D757" s="91" t="n"/>
      <c r="E757" s="91" t="inlineStr">
        <is>
          <t>None</t>
        </is>
      </c>
      <c r="F757" s="93" t="n">
        <v>29524</v>
      </c>
      <c r="G757" s="92" t="inlineStr">
        <is>
          <t>N</t>
        </is>
      </c>
      <c r="H757" s="94" t="n"/>
      <c r="I757" s="91" t="inlineStr">
        <is>
          <t>N</t>
        </is>
      </c>
      <c r="J757" s="92">
        <f>IF(K757="","N","Y")</f>
        <v/>
      </c>
      <c r="K757" s="94">
        <f>_xlfn.TEXTJOIN("; ",TRUE,IF(P757="52-wk low","52-wk low",""),IF(AND(AD757&gt;=Settings!$B$12,M757&lt;0),"Distribution",""),IF(AND(AJ757="Y",M757&lt;0,AK757&lt;-Settings!$B$13),"Long unwinding",""),IF(AND(AJ757="Y",M757&lt;0,AK757&gt;Settings!$B$13),"Short buildup",""))</f>
        <v/>
      </c>
      <c r="L757" s="95" t="n">
        <v>1443.4</v>
      </c>
      <c r="M757" s="96" t="n">
        <v>-3.05</v>
      </c>
      <c r="N757" s="93" t="n">
        <v>2107</v>
      </c>
      <c r="O757" s="91" t="inlineStr">
        <is>
          <t>None</t>
        </is>
      </c>
      <c r="P757" s="91" t="inlineStr">
        <is>
          <t>None</t>
        </is>
      </c>
      <c r="Q757" s="97" t="n">
        <v>10.05</v>
      </c>
      <c r="R757" s="96" t="n">
        <v>22.71</v>
      </c>
      <c r="S757" s="96" t="n">
        <v>0.41</v>
      </c>
      <c r="T757" s="96" t="n"/>
      <c r="U757" s="96" t="n"/>
      <c r="V757" s="103" t="n"/>
      <c r="W757" s="102" t="n"/>
      <c r="X757" s="93" t="n"/>
      <c r="Y757" s="91" t="inlineStr">
        <is>
          <t>None</t>
        </is>
      </c>
      <c r="Z757" s="99" t="n">
        <v>38.84</v>
      </c>
      <c r="AA757" s="96" t="n">
        <v>1.5</v>
      </c>
      <c r="AB757" s="96" t="n"/>
      <c r="AC757" s="96" t="n">
        <v>0.66</v>
      </c>
      <c r="AD757" s="96" t="n"/>
      <c r="AE757" s="96" t="n"/>
      <c r="AF757" s="103" t="n"/>
      <c r="AG757" s="91" t="n"/>
      <c r="AH757" s="100" t="n">
        <v>0</v>
      </c>
      <c r="AI757" s="101" t="n">
        <v>0</v>
      </c>
      <c r="AJ757" s="92" t="inlineStr">
        <is>
          <t>N</t>
        </is>
      </c>
      <c r="AK757" s="96" t="n"/>
      <c r="AL757" s="91" t="inlineStr">
        <is>
          <t>n/a</t>
        </is>
      </c>
      <c r="AM757" s="93" t="n"/>
      <c r="AN757" s="92" t="inlineStr">
        <is>
          <t>None</t>
        </is>
      </c>
      <c r="AO757" s="102" t="n">
        <v>0</v>
      </c>
      <c r="AP757" s="103" t="n"/>
      <c r="AQ757" s="102" t="n"/>
      <c r="AR757" s="91" t="inlineStr">
        <is>
          <t>N</t>
        </is>
      </c>
      <c r="AS757" s="104" t="n"/>
      <c r="AT757" s="92">
        <f>IF(AND(P757="52-wk high",T757&gt;=Settings!$B$7),"Y","N")</f>
        <v/>
      </c>
      <c r="AU757" s="91">
        <f>IF(AND(AD757&gt;=Settings!$B$8,M757&gt;0),"Y","N")</f>
        <v/>
      </c>
      <c r="AV757" s="91">
        <f>IF(OR(AH757&gt;Settings!$B$9,AI757&gt;Settings!$B$9),"Y","N")</f>
        <v/>
      </c>
      <c r="AW757" s="91">
        <f>IF(AJ757&lt;&gt;"Y","n/a",IF(AND(M757&gt;0,AK757&gt;Settings!$B$10),"Y","N"))</f>
        <v/>
      </c>
      <c r="AX757" s="91">
        <f>IF(AO757&gt;=Settings!$B$11,"Y","N")</f>
        <v/>
      </c>
      <c r="AY757" s="99">
        <f>(AT757="Y")+(AU757="Y")+(AV757="Y")+(AW757="Y")+(AX757="Y")</f>
        <v/>
      </c>
      <c r="AZ757" s="94">
        <f>IF(AY757=0,"None",_xlfn.TEXTJOIN(", ",TRUE(),IF(AT757="Y","Breakout",""),IF(AU757="Y","Accumulation",""),IF(AV757="Y","Institutional buying",""),IF(AW757="Y","Long buildup",""),IF(AX757="Y","Momentum leader","")))</f>
        <v/>
      </c>
      <c r="BA757" s="94">
        <f>IF(BW757="","","Passes "&amp;AY757&amp;" of 5 buy-side scans"&amp;IF(G757="Y","; RED FLAG: filter out using Red flag column",""))</f>
        <v/>
      </c>
      <c r="BB757" s="91" t="inlineStr">
        <is>
          <t>None</t>
        </is>
      </c>
      <c r="BC757" s="92" t="inlineStr">
        <is>
          <t>N</t>
        </is>
      </c>
      <c r="BD757" s="94" t="n"/>
      <c r="BE757" s="94" t="n"/>
      <c r="BF757" s="92">
        <f>IF(R757*100000&gt;=Settings!$B$5,"Y","N")</f>
        <v/>
      </c>
      <c r="BG757" s="91">
        <f>IF(F757&gt;Settings!$B$6,"Y","N")</f>
        <v/>
      </c>
      <c r="BH757" s="97" t="n">
        <v>-16.82</v>
      </c>
      <c r="BI757" s="96" t="n">
        <v>-9.08</v>
      </c>
      <c r="BJ757" s="96" t="n">
        <v>-0.46</v>
      </c>
      <c r="BK757" s="96" t="n"/>
      <c r="BL757" s="96" t="n"/>
      <c r="BM757" s="96" t="n"/>
      <c r="BN757" s="97" t="n">
        <v>-5.74</v>
      </c>
      <c r="BO757" s="96" t="n"/>
      <c r="BP757" s="96" t="n"/>
      <c r="BQ757" s="96" t="n"/>
      <c r="BR757" s="91" t="n"/>
      <c r="BS757" s="91" t="n"/>
      <c r="BT757" s="96" t="n">
        <v>39.2</v>
      </c>
      <c r="BU757" s="91" t="n"/>
      <c r="BV757" s="99">
        <f>IF(OR(BF757&lt;&gt;"Y",BG757&lt;&gt;"Y"),"",(AND(ISNUMBER(BQ757),BQ757&gt;0))+(BR757="Stacked up")+(AND(ISNUMBER(BH757),BH757&gt;=-Settings!$B$17))+(AND(ISNUMBER(BK757),ISNUMBER(BM757),BK757&gt;0,BM757&gt;0))+(AND(ISNUMBER(AQ757),AQ757&gt;=Settings!$B$18))+(AND(ISNUMBER(BT757),BT757&gt;=Settings!$B$19,BT757&lt;=Settings!$B$20))+(AND(ISNUMBER(AS757),AS757&gt;0))+(AND(ISNUMBER(T757),ISNUMBER(M757),T757&gt;=Settings!$B$21,M757&gt;0))+(AND(ISNUMBER(AD757),ISNUMBER(M757),AD757&gt;=Settings!$B$22,M757&gt;0))+(AY757&gt;=1))</f>
        <v/>
      </c>
      <c r="BW757" s="91">
        <f>IF(OR(AY757=0,BF757&lt;&gt;"Y",BG757&lt;&gt;"Y"),"",1+SUMPRODUCT(($A$6:$A$2604=A757)*($AY$6:$AY$2604&gt;0)*($BF$6:$BF$2604="Y")*($BG$6:$BG$2604="Y")*(($AY$6:$AY$2604&gt;AY757)+($AY$6:$AY$2604=AY757)*($AD$6:$AD$2604&gt;AD757))))</f>
        <v/>
      </c>
    </row>
    <row r="758" ht="23.85" customHeight="1" s="55">
      <c r="A758" s="90" t="n">
        <v>46296</v>
      </c>
      <c r="B758" s="91" t="inlineStr">
        <is>
          <t>HATSUN</t>
        </is>
      </c>
      <c r="C758" s="91" t="inlineStr">
        <is>
          <t>INE473B01035</t>
        </is>
      </c>
      <c r="D758" s="91" t="n"/>
      <c r="E758" s="91" t="inlineStr">
        <is>
          <t>None</t>
        </is>
      </c>
      <c r="F758" s="93" t="n">
        <v>24905</v>
      </c>
      <c r="G758" s="92" t="inlineStr">
        <is>
          <t>N</t>
        </is>
      </c>
      <c r="H758" s="94" t="n"/>
      <c r="I758" s="91" t="inlineStr">
        <is>
          <t>N</t>
        </is>
      </c>
      <c r="J758" s="92">
        <f>IF(K758="","N","Y")</f>
        <v/>
      </c>
      <c r="K758" s="94">
        <f>_xlfn.TEXTJOIN("; ",TRUE,IF(P758="52-wk low","52-wk low",""),IF(AND(AD758&gt;=Settings!$B$12,M758&lt;0),"Distribution",""),IF(AND(AJ758="Y",M758&lt;0,AK758&lt;-Settings!$B$13),"Long unwinding",""),IF(AND(AJ758="Y",M758&lt;0,AK758&gt;Settings!$B$13),"Short buildup",""))</f>
        <v/>
      </c>
      <c r="L758" s="95" t="n">
        <v>1118.1</v>
      </c>
      <c r="M758" s="96" t="n">
        <v>1.74</v>
      </c>
      <c r="N758" s="93" t="n">
        <v>220</v>
      </c>
      <c r="O758" s="91" t="inlineStr">
        <is>
          <t>None</t>
        </is>
      </c>
      <c r="P758" s="91" t="inlineStr">
        <is>
          <t>None</t>
        </is>
      </c>
      <c r="Q758" s="97" t="n">
        <v>0.23</v>
      </c>
      <c r="R758" s="96" t="n">
        <v>1</v>
      </c>
      <c r="S758" s="96" t="n">
        <v>0.2</v>
      </c>
      <c r="T758" s="96" t="n">
        <v>0.26</v>
      </c>
      <c r="U758" s="96" t="n">
        <v>0.39</v>
      </c>
      <c r="V758" s="103" t="n">
        <v>1.72</v>
      </c>
      <c r="W758" s="102" t="n">
        <v>3</v>
      </c>
      <c r="X758" s="93" t="n"/>
      <c r="Y758" s="91" t="inlineStr">
        <is>
          <t>None</t>
        </is>
      </c>
      <c r="Z758" s="99" t="n">
        <v>46.1</v>
      </c>
      <c r="AA758" s="96" t="n">
        <v>1.09</v>
      </c>
      <c r="AB758" s="96" t="n">
        <v>0.92</v>
      </c>
      <c r="AC758" s="96" t="n">
        <v>0.29</v>
      </c>
      <c r="AD758" s="96" t="n">
        <v>0.29</v>
      </c>
      <c r="AE758" s="96" t="n">
        <v>0.4</v>
      </c>
      <c r="AF758" s="103" t="n">
        <v>0.65</v>
      </c>
      <c r="AG758" s="91" t="inlineStr">
        <is>
          <t>Drying up</t>
        </is>
      </c>
      <c r="AH758" s="100" t="n">
        <v>0</v>
      </c>
      <c r="AI758" s="101" t="n">
        <v>0</v>
      </c>
      <c r="AJ758" s="92" t="inlineStr">
        <is>
          <t>N</t>
        </is>
      </c>
      <c r="AK758" s="96" t="n"/>
      <c r="AL758" s="91" t="inlineStr">
        <is>
          <t>n/a</t>
        </is>
      </c>
      <c r="AM758" s="93" t="n"/>
      <c r="AN758" s="92" t="inlineStr">
        <is>
          <t>None</t>
        </is>
      </c>
      <c r="AO758" s="102" t="n">
        <v>0</v>
      </c>
      <c r="AP758" s="103" t="n">
        <v>1.42</v>
      </c>
      <c r="AQ758" s="102" t="n">
        <v>77</v>
      </c>
      <c r="AR758" s="91" t="inlineStr">
        <is>
          <t>N</t>
        </is>
      </c>
      <c r="AS758" s="104" t="n"/>
      <c r="AT758" s="92">
        <f>IF(AND(P758="52-wk high",T758&gt;=Settings!$B$7),"Y","N")</f>
        <v/>
      </c>
      <c r="AU758" s="91">
        <f>IF(AND(AD758&gt;=Settings!$B$8,M758&gt;0),"Y","N")</f>
        <v/>
      </c>
      <c r="AV758" s="91">
        <f>IF(OR(AH758&gt;Settings!$B$9,AI758&gt;Settings!$B$9),"Y","N")</f>
        <v/>
      </c>
      <c r="AW758" s="91">
        <f>IF(AJ758&lt;&gt;"Y","n/a",IF(AND(M758&gt;0,AK758&gt;Settings!$B$10),"Y","N"))</f>
        <v/>
      </c>
      <c r="AX758" s="91">
        <f>IF(AO758&gt;=Settings!$B$11,"Y","N")</f>
        <v/>
      </c>
      <c r="AY758" s="99">
        <f>(AT758="Y")+(AU758="Y")+(AV758="Y")+(AW758="Y")+(AX758="Y")</f>
        <v/>
      </c>
      <c r="AZ758" s="94">
        <f>IF(AY758=0,"None",_xlfn.TEXTJOIN(", ",TRUE(),IF(AT758="Y","Breakout",""),IF(AU758="Y","Accumulation",""),IF(AV758="Y","Institutional buying",""),IF(AW758="Y","Long buildup",""),IF(AX758="Y","Momentum leader","")))</f>
        <v/>
      </c>
      <c r="BA758" s="94">
        <f>IF(BW758="","","Passes "&amp;AY758&amp;" of 5 buy-side scans"&amp;IF(G758="Y","; RED FLAG: filter out using Red flag column",""))</f>
        <v/>
      </c>
      <c r="BB758" s="91" t="inlineStr">
        <is>
          <t>None</t>
        </is>
      </c>
      <c r="BC758" s="92" t="inlineStr">
        <is>
          <t>Y</t>
        </is>
      </c>
      <c r="BD758" s="94" t="inlineStr">
        <is>
          <t>PE &gt; 50</t>
        </is>
      </c>
      <c r="BE758" s="94" t="n"/>
      <c r="BF758" s="92">
        <f>IF(R758*100000&gt;=Settings!$B$5,"Y","N")</f>
        <v/>
      </c>
      <c r="BG758" s="91">
        <f>IF(F758&gt;Settings!$B$6,"Y","N")</f>
        <v/>
      </c>
      <c r="BH758" s="97" t="n">
        <v>-17.16</v>
      </c>
      <c r="BI758" s="96" t="n">
        <v>-1.44</v>
      </c>
      <c r="BJ758" s="96" t="n">
        <v>-5.13</v>
      </c>
      <c r="BK758" s="96" t="n">
        <v>21.49</v>
      </c>
      <c r="BL758" s="96" t="n">
        <v>24.67</v>
      </c>
      <c r="BM758" s="96" t="n">
        <v>22.47</v>
      </c>
      <c r="BN758" s="97" t="n">
        <v>-1.51</v>
      </c>
      <c r="BO758" s="96" t="n">
        <v>3.5</v>
      </c>
      <c r="BP758" s="96" t="n">
        <v>9.06</v>
      </c>
      <c r="BQ758" s="96" t="n">
        <v>13.45</v>
      </c>
      <c r="BR758" s="91" t="inlineStr">
        <is>
          <t>Mixed</t>
        </is>
      </c>
      <c r="BS758" s="91" t="inlineStr">
        <is>
          <t>None</t>
        </is>
      </c>
      <c r="BT758" s="96" t="n">
        <v>45.1</v>
      </c>
      <c r="BU758" s="91" t="inlineStr">
        <is>
          <t>N</t>
        </is>
      </c>
      <c r="BV758" s="99">
        <f>IF(OR(BF758&lt;&gt;"Y",BG758&lt;&gt;"Y"),"",(AND(ISNUMBER(BQ758),BQ758&gt;0))+(BR758="Stacked up")+(AND(ISNUMBER(BH758),BH758&gt;=-Settings!$B$17))+(AND(ISNUMBER(BK758),ISNUMBER(BM758),BK758&gt;0,BM758&gt;0))+(AND(ISNUMBER(AQ758),AQ758&gt;=Settings!$B$18))+(AND(ISNUMBER(BT758),BT758&gt;=Settings!$B$19,BT758&lt;=Settings!$B$20))+(AND(ISNUMBER(AS758),AS758&gt;0))+(AND(ISNUMBER(T758),ISNUMBER(M758),T758&gt;=Settings!$B$21,M758&gt;0))+(AND(ISNUMBER(AD758),ISNUMBER(M758),AD758&gt;=Settings!$B$22,M758&gt;0))+(AY758&gt;=1))</f>
        <v/>
      </c>
      <c r="BW758" s="91">
        <f>IF(OR(AY758=0,BF758&lt;&gt;"Y",BG758&lt;&gt;"Y"),"",1+SUMPRODUCT(($A$6:$A$2604=A758)*($AY$6:$AY$2604&gt;0)*($BF$6:$BF$2604="Y")*($BG$6:$BG$2604="Y")*(($AY$6:$AY$2604&gt;AY758)+($AY$6:$AY$2604=AY758)*($AD$6:$AD$2604&gt;AD758))))</f>
        <v/>
      </c>
    </row>
    <row r="759" ht="23.85" customHeight="1" s="55">
      <c r="A759" s="90" t="n">
        <v>46296</v>
      </c>
      <c r="B759" s="91" t="inlineStr">
        <is>
          <t>TVSHLTD</t>
        </is>
      </c>
      <c r="C759" s="91" t="inlineStr">
        <is>
          <t>INE105A01035</t>
        </is>
      </c>
      <c r="D759" s="91" t="n"/>
      <c r="E759" s="91" t="inlineStr">
        <is>
          <t>None</t>
        </is>
      </c>
      <c r="F759" s="93" t="n">
        <v>24048</v>
      </c>
      <c r="G759" s="92" t="inlineStr">
        <is>
          <t>N</t>
        </is>
      </c>
      <c r="H759" s="94" t="n"/>
      <c r="I759" s="91" t="inlineStr">
        <is>
          <t>N</t>
        </is>
      </c>
      <c r="J759" s="92">
        <f>IF(K759="","N","Y")</f>
        <v/>
      </c>
      <c r="K759" s="94">
        <f>_xlfn.TEXTJOIN("; ",TRUE,IF(P759="52-wk low","52-wk low",""),IF(AND(AD759&gt;=Settings!$B$12,M759&lt;0),"Distribution",""),IF(AND(AJ759="Y",M759&lt;0,AK759&lt;-Settings!$B$13),"Long unwinding",""),IF(AND(AJ759="Y",M759&lt;0,AK759&gt;Settings!$B$13),"Short buildup",""))</f>
        <v/>
      </c>
      <c r="L759" s="95" t="n">
        <v>11886</v>
      </c>
      <c r="M759" s="96" t="n">
        <v>-1.83</v>
      </c>
      <c r="N759" s="93" t="n">
        <v>1539</v>
      </c>
      <c r="O759" s="91" t="inlineStr">
        <is>
          <t>None</t>
        </is>
      </c>
      <c r="P759" s="91" t="inlineStr">
        <is>
          <t>52-wk low</t>
        </is>
      </c>
      <c r="Q759" s="97" t="n">
        <v>0.22</v>
      </c>
      <c r="R759" s="96" t="n">
        <v>0.09</v>
      </c>
      <c r="S759" s="96" t="n">
        <v>2.63</v>
      </c>
      <c r="T759" s="96" t="n">
        <v>2.58</v>
      </c>
      <c r="U759" s="96" t="n">
        <v>3.32</v>
      </c>
      <c r="V759" s="103" t="n">
        <v>1.35</v>
      </c>
      <c r="W759" s="102" t="n">
        <v>5</v>
      </c>
      <c r="X759" s="93" t="n"/>
      <c r="Y759" s="91" t="inlineStr">
        <is>
          <t>None</t>
        </is>
      </c>
      <c r="Z759" s="99" t="n">
        <v>57.1</v>
      </c>
      <c r="AA759" s="96" t="n">
        <v>1.17</v>
      </c>
      <c r="AB759" s="96" t="n">
        <v>1.09</v>
      </c>
      <c r="AC759" s="96" t="n">
        <v>2.79</v>
      </c>
      <c r="AD759" s="96" t="n">
        <v>2.99</v>
      </c>
      <c r="AE759" s="96" t="n">
        <v>3.68</v>
      </c>
      <c r="AF759" s="103" t="n">
        <v>1.05</v>
      </c>
      <c r="AG759" s="91" t="inlineStr">
        <is>
          <t>Normal</t>
        </is>
      </c>
      <c r="AH759" s="100" t="n">
        <v>0</v>
      </c>
      <c r="AI759" s="101" t="n">
        <v>0</v>
      </c>
      <c r="AJ759" s="92" t="inlineStr">
        <is>
          <t>N</t>
        </is>
      </c>
      <c r="AK759" s="96" t="n"/>
      <c r="AL759" s="91" t="inlineStr">
        <is>
          <t>n/a</t>
        </is>
      </c>
      <c r="AM759" s="93" t="n"/>
      <c r="AN759" s="92" t="inlineStr">
        <is>
          <t>None</t>
        </is>
      </c>
      <c r="AO759" s="102" t="n">
        <v>0</v>
      </c>
      <c r="AP759" s="103" t="n">
        <v>0.61</v>
      </c>
      <c r="AQ759" s="102" t="n">
        <v>21</v>
      </c>
      <c r="AR759" s="91" t="inlineStr">
        <is>
          <t>N</t>
        </is>
      </c>
      <c r="AS759" s="104" t="n"/>
      <c r="AT759" s="92">
        <f>IF(AND(P759="52-wk high",T759&gt;=Settings!$B$7),"Y","N")</f>
        <v/>
      </c>
      <c r="AU759" s="91">
        <f>IF(AND(AD759&gt;=Settings!$B$8,M759&gt;0),"Y","N")</f>
        <v/>
      </c>
      <c r="AV759" s="91">
        <f>IF(OR(AH759&gt;Settings!$B$9,AI759&gt;Settings!$B$9),"Y","N")</f>
        <v/>
      </c>
      <c r="AW759" s="91">
        <f>IF(AJ759&lt;&gt;"Y","n/a",IF(AND(M759&gt;0,AK759&gt;Settings!$B$10),"Y","N"))</f>
        <v/>
      </c>
      <c r="AX759" s="91">
        <f>IF(AO759&gt;=Settings!$B$11,"Y","N")</f>
        <v/>
      </c>
      <c r="AY759" s="99">
        <f>(AT759="Y")+(AU759="Y")+(AV759="Y")+(AW759="Y")+(AX759="Y")</f>
        <v/>
      </c>
      <c r="AZ759" s="94">
        <f>IF(AY759=0,"None",_xlfn.TEXTJOIN(", ",TRUE(),IF(AT759="Y","Breakout",""),IF(AU759="Y","Accumulation",""),IF(AV759="Y","Institutional buying",""),IF(AW759="Y","Long buildup",""),IF(AX759="Y","Momentum leader","")))</f>
        <v/>
      </c>
      <c r="BA759" s="94">
        <f>IF(BW759="","","Passes "&amp;AY759&amp;" of 5 buy-side scans"&amp;IF(G759="Y","; RED FLAG: filter out using Red flag column",""))</f>
        <v/>
      </c>
      <c r="BB759" s="91" t="inlineStr">
        <is>
          <t>None</t>
        </is>
      </c>
      <c r="BC759" s="92" t="inlineStr">
        <is>
          <t>N</t>
        </is>
      </c>
      <c r="BD759" s="94" t="n"/>
      <c r="BE759" s="94" t="inlineStr">
        <is>
          <t>SCH AGMT-BONUS NCRPS46:1, ex 08-Sep-2026</t>
        </is>
      </c>
      <c r="BF759" s="92">
        <f>IF(R759*100000&gt;=Settings!$B$5,"Y","N")</f>
        <v/>
      </c>
      <c r="BG759" s="91">
        <f>IF(F759&gt;Settings!$B$6,"Y","N")</f>
        <v/>
      </c>
      <c r="BH759" s="97" t="n">
        <v>-27.07</v>
      </c>
      <c r="BI759" s="96" t="n">
        <v>-4.92</v>
      </c>
      <c r="BJ759" s="96" t="n">
        <v>-10.35</v>
      </c>
      <c r="BK759" s="96" t="n">
        <v>-13.54</v>
      </c>
      <c r="BL759" s="96" t="n">
        <v>-16.4</v>
      </c>
      <c r="BM759" s="96" t="n">
        <v>-7</v>
      </c>
      <c r="BN759" s="97" t="n">
        <v>-6.56</v>
      </c>
      <c r="BO759" s="96" t="n">
        <v>-10.45</v>
      </c>
      <c r="BP759" s="96" t="n">
        <v>-12.63</v>
      </c>
      <c r="BQ759" s="96" t="n">
        <v>-13.67</v>
      </c>
      <c r="BR759" s="91" t="inlineStr">
        <is>
          <t>Stacked down</t>
        </is>
      </c>
      <c r="BS759" s="91" t="inlineStr">
        <is>
          <t>None</t>
        </is>
      </c>
      <c r="BT759" s="96" t="n">
        <v>21</v>
      </c>
      <c r="BU759" s="91" t="inlineStr">
        <is>
          <t>N</t>
        </is>
      </c>
      <c r="BV759" s="99">
        <f>IF(OR(BF759&lt;&gt;"Y",BG759&lt;&gt;"Y"),"",(AND(ISNUMBER(BQ759),BQ759&gt;0))+(BR759="Stacked up")+(AND(ISNUMBER(BH759),BH759&gt;=-Settings!$B$17))+(AND(ISNUMBER(BK759),ISNUMBER(BM759),BK759&gt;0,BM759&gt;0))+(AND(ISNUMBER(AQ759),AQ759&gt;=Settings!$B$18))+(AND(ISNUMBER(BT759),BT759&gt;=Settings!$B$19,BT759&lt;=Settings!$B$20))+(AND(ISNUMBER(AS759),AS759&gt;0))+(AND(ISNUMBER(T759),ISNUMBER(M759),T759&gt;=Settings!$B$21,M759&gt;0))+(AND(ISNUMBER(AD759),ISNUMBER(M759),AD759&gt;=Settings!$B$22,M759&gt;0))+(AY759&gt;=1))</f>
        <v/>
      </c>
      <c r="BW759" s="91">
        <f>IF(OR(AY759=0,BF759&lt;&gt;"Y",BG759&lt;&gt;"Y"),"",1+SUMPRODUCT(($A$6:$A$2604=A759)*($AY$6:$AY$2604&gt;0)*($BF$6:$BF$2604="Y")*($BG$6:$BG$2604="Y")*(($AY$6:$AY$2604&gt;AY759)+($AY$6:$AY$2604=AY759)*($AD$6:$AD$2604&gt;AD759))))</f>
        <v/>
      </c>
    </row>
    <row r="760" ht="23.85" customHeight="1" s="55">
      <c r="A760" s="90" t="n">
        <v>46296</v>
      </c>
      <c r="B760" s="91" t="inlineStr">
        <is>
          <t>MILKYMIST</t>
        </is>
      </c>
      <c r="C760" s="91" t="inlineStr">
        <is>
          <t>INE00IT01020</t>
        </is>
      </c>
      <c r="D760" s="91" t="n"/>
      <c r="E760" s="91" t="inlineStr">
        <is>
          <t>None</t>
        </is>
      </c>
      <c r="F760" s="93" t="n">
        <v>23746</v>
      </c>
      <c r="G760" s="92" t="inlineStr">
        <is>
          <t>Y</t>
        </is>
      </c>
      <c r="H760" s="94" t="inlineStr">
        <is>
          <t>Long-term ASM Stage 4; T2T (BE series)</t>
        </is>
      </c>
      <c r="I760" s="91" t="inlineStr">
        <is>
          <t>Y</t>
        </is>
      </c>
      <c r="J760" s="92">
        <f>IF(K760="","N","Y")</f>
        <v/>
      </c>
      <c r="K760" s="94">
        <f>_xlfn.TEXTJOIN("; ",TRUE,IF(P760="52-wk low","52-wk low",""),IF(AND(AD760&gt;=Settings!$B$12,M760&lt;0),"Distribution",""),IF(AND(AJ760="Y",M760&lt;0,AK760&lt;-Settings!$B$13),"Long unwinding",""),IF(AND(AJ760="Y",M760&lt;0,AK760&gt;Settings!$B$13),"Short buildup",""))</f>
        <v/>
      </c>
      <c r="L760" s="95" t="n">
        <v>308.45</v>
      </c>
      <c r="M760" s="96" t="n">
        <v>-2.53</v>
      </c>
      <c r="N760" s="93" t="n">
        <v>1904</v>
      </c>
      <c r="O760" s="91" t="inlineStr">
        <is>
          <t>None</t>
        </is>
      </c>
      <c r="P760" s="91" t="inlineStr">
        <is>
          <t>None</t>
        </is>
      </c>
      <c r="Q760" s="97" t="n">
        <v>9</v>
      </c>
      <c r="R760" s="96" t="n">
        <v>101.9</v>
      </c>
      <c r="S760" s="96" t="n">
        <v>0.07000000000000001</v>
      </c>
      <c r="T760" s="96" t="n"/>
      <c r="U760" s="96" t="n"/>
      <c r="V760" s="103" t="n"/>
      <c r="W760" s="102" t="n"/>
      <c r="X760" s="93" t="n"/>
      <c r="Y760" s="91" t="inlineStr">
        <is>
          <t>None</t>
        </is>
      </c>
      <c r="Z760" s="99" t="n"/>
      <c r="AA760" s="96" t="n"/>
      <c r="AB760" s="96" t="n"/>
      <c r="AC760" s="96" t="n"/>
      <c r="AD760" s="96" t="n"/>
      <c r="AE760" s="96" t="n"/>
      <c r="AF760" s="103" t="n"/>
      <c r="AG760" s="91" t="n"/>
      <c r="AH760" s="100" t="n">
        <v>0</v>
      </c>
      <c r="AI760" s="101" t="n">
        <v>0</v>
      </c>
      <c r="AJ760" s="92" t="inlineStr">
        <is>
          <t>N</t>
        </is>
      </c>
      <c r="AK760" s="96" t="n"/>
      <c r="AL760" s="91" t="inlineStr">
        <is>
          <t>n/a</t>
        </is>
      </c>
      <c r="AM760" s="93" t="n"/>
      <c r="AN760" s="92" t="inlineStr">
        <is>
          <t>None</t>
        </is>
      </c>
      <c r="AO760" s="102" t="n">
        <v>0</v>
      </c>
      <c r="AP760" s="103" t="n"/>
      <c r="AQ760" s="102" t="n"/>
      <c r="AR760" s="91" t="inlineStr">
        <is>
          <t>N</t>
        </is>
      </c>
      <c r="AS760" s="104" t="n"/>
      <c r="AT760" s="92">
        <f>IF(AND(P760="52-wk high",T760&gt;=Settings!$B$7),"Y","N")</f>
        <v/>
      </c>
      <c r="AU760" s="91">
        <f>IF(AND(AD760&gt;=Settings!$B$8,M760&gt;0),"Y","N")</f>
        <v/>
      </c>
      <c r="AV760" s="91">
        <f>IF(OR(AH760&gt;Settings!$B$9,AI760&gt;Settings!$B$9),"Y","N")</f>
        <v/>
      </c>
      <c r="AW760" s="91">
        <f>IF(AJ760&lt;&gt;"Y","n/a",IF(AND(M760&gt;0,AK760&gt;Settings!$B$10),"Y","N"))</f>
        <v/>
      </c>
      <c r="AX760" s="91">
        <f>IF(AO760&gt;=Settings!$B$11,"Y","N")</f>
        <v/>
      </c>
      <c r="AY760" s="99">
        <f>(AT760="Y")+(AU760="Y")+(AV760="Y")+(AW760="Y")+(AX760="Y")</f>
        <v/>
      </c>
      <c r="AZ760" s="94">
        <f>IF(AY760=0,"None",_xlfn.TEXTJOIN(", ",TRUE(),IF(AT760="Y","Breakout",""),IF(AU760="Y","Accumulation",""),IF(AV760="Y","Institutional buying",""),IF(AW760="Y","Long buildup",""),IF(AX760="Y","Momentum leader","")))</f>
        <v/>
      </c>
      <c r="BA760" s="94">
        <f>IF(BW760="","","Passes "&amp;AY760&amp;" of 5 buy-side scans"&amp;IF(G760="Y","; RED FLAG: filter out using Red flag column",""))</f>
        <v/>
      </c>
      <c r="BB760" s="91" t="inlineStr">
        <is>
          <t>None</t>
        </is>
      </c>
      <c r="BC760" s="92" t="inlineStr">
        <is>
          <t>N</t>
        </is>
      </c>
      <c r="BD760" s="94" t="n"/>
      <c r="BE760" s="94" t="n"/>
      <c r="BF760" s="92">
        <f>IF(R760*100000&gt;=Settings!$B$5,"Y","N")</f>
        <v/>
      </c>
      <c r="BG760" s="91">
        <f>IF(F760&gt;Settings!$B$6,"Y","N")</f>
        <v/>
      </c>
      <c r="BH760" s="97" t="n">
        <v>-7.4</v>
      </c>
      <c r="BI760" s="96" t="n">
        <v>-0.23</v>
      </c>
      <c r="BJ760" s="96" t="n">
        <v>32.94</v>
      </c>
      <c r="BK760" s="96" t="n"/>
      <c r="BL760" s="96" t="n"/>
      <c r="BM760" s="96" t="n"/>
      <c r="BN760" s="97" t="n">
        <v>7.44</v>
      </c>
      <c r="BO760" s="96" t="n"/>
      <c r="BP760" s="96" t="n"/>
      <c r="BQ760" s="96" t="n"/>
      <c r="BR760" s="91" t="n"/>
      <c r="BS760" s="91" t="n"/>
      <c r="BT760" s="96" t="n">
        <v>65.5</v>
      </c>
      <c r="BU760" s="91" t="n"/>
      <c r="BV760" s="99">
        <f>IF(OR(BF760&lt;&gt;"Y",BG760&lt;&gt;"Y"),"",(AND(ISNUMBER(BQ760),BQ760&gt;0))+(BR760="Stacked up")+(AND(ISNUMBER(BH760),BH760&gt;=-Settings!$B$17))+(AND(ISNUMBER(BK760),ISNUMBER(BM760),BK760&gt;0,BM760&gt;0))+(AND(ISNUMBER(AQ760),AQ760&gt;=Settings!$B$18))+(AND(ISNUMBER(BT760),BT760&gt;=Settings!$B$19,BT760&lt;=Settings!$B$20))+(AND(ISNUMBER(AS760),AS760&gt;0))+(AND(ISNUMBER(T760),ISNUMBER(M760),T760&gt;=Settings!$B$21,M760&gt;0))+(AND(ISNUMBER(AD760),ISNUMBER(M760),AD760&gt;=Settings!$B$22,M760&gt;0))+(AY760&gt;=1))</f>
        <v/>
      </c>
      <c r="BW760" s="91">
        <f>IF(OR(AY760=0,BF760&lt;&gt;"Y",BG760&lt;&gt;"Y"),"",1+SUMPRODUCT(($A$6:$A$2604=A760)*($AY$6:$AY$2604&gt;0)*($BF$6:$BF$2604="Y")*($BG$6:$BG$2604="Y")*(($AY$6:$AY$2604&gt;AY760)+($AY$6:$AY$2604=AY760)*($AD$6:$AD$2604&gt;AD760))))</f>
        <v/>
      </c>
    </row>
    <row r="761" ht="23.85" customHeight="1" s="55">
      <c r="A761" s="90" t="n">
        <v>46296</v>
      </c>
      <c r="B761" s="91" t="inlineStr">
        <is>
          <t>GODIGIT</t>
        </is>
      </c>
      <c r="C761" s="91" t="inlineStr">
        <is>
          <t>INE03JT01014</t>
        </is>
      </c>
      <c r="D761" s="91" t="n"/>
      <c r="E761" s="91" t="inlineStr">
        <is>
          <t>None</t>
        </is>
      </c>
      <c r="F761" s="93" t="n">
        <v>23711</v>
      </c>
      <c r="G761" s="92" t="inlineStr">
        <is>
          <t>N</t>
        </is>
      </c>
      <c r="H761" s="94" t="n"/>
      <c r="I761" s="91" t="inlineStr">
        <is>
          <t>N</t>
        </is>
      </c>
      <c r="J761" s="92">
        <f>IF(K761="","N","Y")</f>
        <v/>
      </c>
      <c r="K761" s="94">
        <f>_xlfn.TEXTJOIN("; ",TRUE,IF(P761="52-wk low","52-wk low",""),IF(AND(AD761&gt;=Settings!$B$12,M761&lt;0),"Distribution",""),IF(AND(AJ761="Y",M761&lt;0,AK761&lt;-Settings!$B$13),"Long unwinding",""),IF(AND(AJ761="Y",M761&lt;0,AK761&gt;Settings!$B$13),"Short buildup",""))</f>
        <v/>
      </c>
      <c r="L761" s="95" t="n">
        <v>256.3</v>
      </c>
      <c r="M761" s="96" t="n">
        <v>-1.44</v>
      </c>
      <c r="N761" s="93" t="n">
        <v>1279</v>
      </c>
      <c r="O761" s="91" t="inlineStr">
        <is>
          <t>None</t>
        </is>
      </c>
      <c r="P761" s="91" t="inlineStr">
        <is>
          <t>None</t>
        </is>
      </c>
      <c r="Q761" s="97" t="n">
        <v>3.05</v>
      </c>
      <c r="R761" s="96" t="n">
        <v>10.76</v>
      </c>
      <c r="S761" s="96" t="n">
        <v>0.29</v>
      </c>
      <c r="T761" s="96" t="n">
        <v>0.32</v>
      </c>
      <c r="U761" s="96" t="n">
        <v>0.35</v>
      </c>
      <c r="V761" s="103" t="n">
        <v>1.25</v>
      </c>
      <c r="W761" s="102" t="n">
        <v>7</v>
      </c>
      <c r="X761" s="93" t="n"/>
      <c r="Y761" s="91" t="inlineStr">
        <is>
          <t>None</t>
        </is>
      </c>
      <c r="Z761" s="99" t="n">
        <v>47.67</v>
      </c>
      <c r="AA761" s="96" t="n">
        <v>0.93</v>
      </c>
      <c r="AB761" s="96" t="n">
        <v>0.98</v>
      </c>
      <c r="AC761" s="96" t="n">
        <v>0.26</v>
      </c>
      <c r="AD761" s="96" t="n">
        <v>0.37</v>
      </c>
      <c r="AE761" s="96" t="n">
        <v>0.43</v>
      </c>
      <c r="AF761" s="103" t="n">
        <v>1.35</v>
      </c>
      <c r="AG761" s="91" t="inlineStr">
        <is>
          <t>Normal</t>
        </is>
      </c>
      <c r="AH761" s="100" t="n">
        <v>0</v>
      </c>
      <c r="AI761" s="101" t="n">
        <v>0</v>
      </c>
      <c r="AJ761" s="92" t="inlineStr">
        <is>
          <t>N</t>
        </is>
      </c>
      <c r="AK761" s="96" t="n"/>
      <c r="AL761" s="91" t="inlineStr">
        <is>
          <t>n/a</t>
        </is>
      </c>
      <c r="AM761" s="93" t="n"/>
      <c r="AN761" s="92" t="inlineStr">
        <is>
          <t>None</t>
        </is>
      </c>
      <c r="AO761" s="102" t="n">
        <v>0</v>
      </c>
      <c r="AP761" s="103" t="n">
        <v>0.49</v>
      </c>
      <c r="AQ761" s="102" t="n">
        <v>4</v>
      </c>
      <c r="AR761" s="91" t="inlineStr">
        <is>
          <t>N</t>
        </is>
      </c>
      <c r="AS761" s="104" t="n"/>
      <c r="AT761" s="92">
        <f>IF(AND(P761="52-wk high",T761&gt;=Settings!$B$7),"Y","N")</f>
        <v/>
      </c>
      <c r="AU761" s="91">
        <f>IF(AND(AD761&gt;=Settings!$B$8,M761&gt;0),"Y","N")</f>
        <v/>
      </c>
      <c r="AV761" s="91">
        <f>IF(OR(AH761&gt;Settings!$B$9,AI761&gt;Settings!$B$9),"Y","N")</f>
        <v/>
      </c>
      <c r="AW761" s="91">
        <f>IF(AJ761&lt;&gt;"Y","n/a",IF(AND(M761&gt;0,AK761&gt;Settings!$B$10),"Y","N"))</f>
        <v/>
      </c>
      <c r="AX761" s="91">
        <f>IF(AO761&gt;=Settings!$B$11,"Y","N")</f>
        <v/>
      </c>
      <c r="AY761" s="99">
        <f>(AT761="Y")+(AU761="Y")+(AV761="Y")+(AW761="Y")+(AX761="Y")</f>
        <v/>
      </c>
      <c r="AZ761" s="94">
        <f>IF(AY761=0,"None",_xlfn.TEXTJOIN(", ",TRUE(),IF(AT761="Y","Breakout",""),IF(AU761="Y","Accumulation",""),IF(AV761="Y","Institutional buying",""),IF(AW761="Y","Long buildup",""),IF(AX761="Y","Momentum leader","")))</f>
        <v/>
      </c>
      <c r="BA761" s="94">
        <f>IF(BW761="","","Passes "&amp;AY761&amp;" of 5 buy-side scans"&amp;IF(G761="Y","; RED FLAG: filter out using Red flag column",""))</f>
        <v/>
      </c>
      <c r="BB761" s="91" t="inlineStr">
        <is>
          <t>None</t>
        </is>
      </c>
      <c r="BC761" s="92" t="inlineStr">
        <is>
          <t>N</t>
        </is>
      </c>
      <c r="BD761" s="94" t="n"/>
      <c r="BE761" s="94" t="n"/>
      <c r="BF761" s="92">
        <f>IF(R761*100000&gt;=Settings!$B$5,"Y","N")</f>
        <v/>
      </c>
      <c r="BG761" s="91">
        <f>IF(F761&gt;Settings!$B$6,"Y","N")</f>
        <v/>
      </c>
      <c r="BH761" s="97" t="n">
        <v>-31.47</v>
      </c>
      <c r="BI761" s="96" t="n">
        <v>2.4</v>
      </c>
      <c r="BJ761" s="96" t="n">
        <v>-1.71</v>
      </c>
      <c r="BK761" s="96" t="n">
        <v>-18.91</v>
      </c>
      <c r="BL761" s="96" t="n">
        <v>-19.88</v>
      </c>
      <c r="BM761" s="96" t="n">
        <v>-25.43</v>
      </c>
      <c r="BN761" s="97" t="n">
        <v>0.87</v>
      </c>
      <c r="BO761" s="96" t="n">
        <v>-2.24</v>
      </c>
      <c r="BP761" s="96" t="n">
        <v>-7.54</v>
      </c>
      <c r="BQ761" s="96" t="n">
        <v>-13.98</v>
      </c>
      <c r="BR761" s="91" t="inlineStr">
        <is>
          <t>Mixed</t>
        </is>
      </c>
      <c r="BS761" s="91" t="inlineStr">
        <is>
          <t>None</t>
        </is>
      </c>
      <c r="BT761" s="96" t="n">
        <v>53</v>
      </c>
      <c r="BU761" s="91" t="inlineStr">
        <is>
          <t>N</t>
        </is>
      </c>
      <c r="BV761" s="99">
        <f>IF(OR(BF761&lt;&gt;"Y",BG761&lt;&gt;"Y"),"",(AND(ISNUMBER(BQ761),BQ761&gt;0))+(BR761="Stacked up")+(AND(ISNUMBER(BH761),BH761&gt;=-Settings!$B$17))+(AND(ISNUMBER(BK761),ISNUMBER(BM761),BK761&gt;0,BM761&gt;0))+(AND(ISNUMBER(AQ761),AQ761&gt;=Settings!$B$18))+(AND(ISNUMBER(BT761),BT761&gt;=Settings!$B$19,BT761&lt;=Settings!$B$20))+(AND(ISNUMBER(AS761),AS761&gt;0))+(AND(ISNUMBER(T761),ISNUMBER(M761),T761&gt;=Settings!$B$21,M761&gt;0))+(AND(ISNUMBER(AD761),ISNUMBER(M761),AD761&gt;=Settings!$B$22,M761&gt;0))+(AY761&gt;=1))</f>
        <v/>
      </c>
      <c r="BW761" s="91">
        <f>IF(OR(AY761=0,BF761&lt;&gt;"Y",BG761&lt;&gt;"Y"),"",1+SUMPRODUCT(($A$6:$A$2604=A761)*($AY$6:$AY$2604&gt;0)*($BF$6:$BF$2604="Y")*($BG$6:$BG$2604="Y")*(($AY$6:$AY$2604&gt;AY761)+($AY$6:$AY$2604=AY761)*($AD$6:$AD$2604&gt;AD761))))</f>
        <v/>
      </c>
    </row>
    <row r="762" ht="23.85" customHeight="1" s="55">
      <c r="A762" s="90" t="n">
        <v>46296</v>
      </c>
      <c r="B762" s="91" t="inlineStr">
        <is>
          <t>METROBRAND</t>
        </is>
      </c>
      <c r="C762" s="91" t="inlineStr">
        <is>
          <t>INE317I01021</t>
        </is>
      </c>
      <c r="D762" s="91" t="n"/>
      <c r="E762" s="91" t="inlineStr">
        <is>
          <t>None</t>
        </is>
      </c>
      <c r="F762" s="93" t="n">
        <v>22722</v>
      </c>
      <c r="G762" s="92" t="inlineStr">
        <is>
          <t>N</t>
        </is>
      </c>
      <c r="H762" s="94" t="n"/>
      <c r="I762" s="91" t="inlineStr">
        <is>
          <t>N</t>
        </is>
      </c>
      <c r="J762" s="92">
        <f>IF(K762="","N","Y")</f>
        <v/>
      </c>
      <c r="K762" s="94">
        <f>_xlfn.TEXTJOIN("; ",TRUE,IF(P762="52-wk low","52-wk low",""),IF(AND(AD762&gt;=Settings!$B$12,M762&lt;0),"Distribution",""),IF(AND(AJ762="Y",M762&lt;0,AK762&lt;-Settings!$B$13),"Long unwinding",""),IF(AND(AJ762="Y",M762&lt;0,AK762&gt;Settings!$B$13),"Short buildup",""))</f>
        <v/>
      </c>
      <c r="L762" s="95" t="n">
        <v>833.5</v>
      </c>
      <c r="M762" s="96" t="n">
        <v>-0.98</v>
      </c>
      <c r="N762" s="93" t="n">
        <v>1034</v>
      </c>
      <c r="O762" s="91" t="inlineStr">
        <is>
          <t>None</t>
        </is>
      </c>
      <c r="P762" s="91" t="inlineStr">
        <is>
          <t>52-wk low</t>
        </is>
      </c>
      <c r="Q762" s="97" t="n">
        <v>0.39</v>
      </c>
      <c r="R762" s="96" t="n">
        <v>1.06</v>
      </c>
      <c r="S762" s="96" t="n">
        <v>0.37</v>
      </c>
      <c r="T762" s="96" t="n">
        <v>0.55</v>
      </c>
      <c r="U762" s="96" t="n">
        <v>0.64</v>
      </c>
      <c r="V762" s="103" t="n">
        <v>1.71</v>
      </c>
      <c r="W762" s="102" t="n">
        <v>3</v>
      </c>
      <c r="X762" s="93" t="n"/>
      <c r="Y762" s="91" t="inlineStr">
        <is>
          <t>None</t>
        </is>
      </c>
      <c r="Z762" s="99" t="n">
        <v>52.01</v>
      </c>
      <c r="AA762" s="96" t="n">
        <v>0.88</v>
      </c>
      <c r="AB762" s="96" t="n">
        <v>0.86</v>
      </c>
      <c r="AC762" s="96" t="n">
        <v>0.28</v>
      </c>
      <c r="AD762" s="96" t="n">
        <v>0.43</v>
      </c>
      <c r="AE762" s="96" t="n">
        <v>0.53</v>
      </c>
      <c r="AF762" s="103" t="n">
        <v>1.08</v>
      </c>
      <c r="AG762" s="91" t="inlineStr">
        <is>
          <t>Drying up</t>
        </is>
      </c>
      <c r="AH762" s="100" t="n">
        <v>0</v>
      </c>
      <c r="AI762" s="101" t="n">
        <v>0</v>
      </c>
      <c r="AJ762" s="92" t="inlineStr">
        <is>
          <t>N</t>
        </is>
      </c>
      <c r="AK762" s="96" t="n"/>
      <c r="AL762" s="91" t="inlineStr">
        <is>
          <t>n/a</t>
        </is>
      </c>
      <c r="AM762" s="93" t="n"/>
      <c r="AN762" s="92" t="inlineStr">
        <is>
          <t>None</t>
        </is>
      </c>
      <c r="AO762" s="102" t="n">
        <v>0</v>
      </c>
      <c r="AP762" s="103" t="n">
        <v>0.53</v>
      </c>
      <c r="AQ762" s="102" t="n">
        <v>8</v>
      </c>
      <c r="AR762" s="91" t="inlineStr">
        <is>
          <t>N</t>
        </is>
      </c>
      <c r="AS762" s="104" t="n"/>
      <c r="AT762" s="92">
        <f>IF(AND(P762="52-wk high",T762&gt;=Settings!$B$7),"Y","N")</f>
        <v/>
      </c>
      <c r="AU762" s="91">
        <f>IF(AND(AD762&gt;=Settings!$B$8,M762&gt;0),"Y","N")</f>
        <v/>
      </c>
      <c r="AV762" s="91">
        <f>IF(OR(AH762&gt;Settings!$B$9,AI762&gt;Settings!$B$9),"Y","N")</f>
        <v/>
      </c>
      <c r="AW762" s="91">
        <f>IF(AJ762&lt;&gt;"Y","n/a",IF(AND(M762&gt;0,AK762&gt;Settings!$B$10),"Y","N"))</f>
        <v/>
      </c>
      <c r="AX762" s="91">
        <f>IF(AO762&gt;=Settings!$B$11,"Y","N")</f>
        <v/>
      </c>
      <c r="AY762" s="99">
        <f>(AT762="Y")+(AU762="Y")+(AV762="Y")+(AW762="Y")+(AX762="Y")</f>
        <v/>
      </c>
      <c r="AZ762" s="94">
        <f>IF(AY762=0,"None",_xlfn.TEXTJOIN(", ",TRUE(),IF(AT762="Y","Breakout",""),IF(AU762="Y","Accumulation",""),IF(AV762="Y","Institutional buying",""),IF(AW762="Y","Long buildup",""),IF(AX762="Y","Momentum leader","")))</f>
        <v/>
      </c>
      <c r="BA762" s="94">
        <f>IF(BW762="","","Passes "&amp;AY762&amp;" of 5 buy-side scans"&amp;IF(G762="Y","; RED FLAG: filter out using Red flag column",""))</f>
        <v/>
      </c>
      <c r="BB762" s="91" t="inlineStr">
        <is>
          <t>None</t>
        </is>
      </c>
      <c r="BC762" s="92" t="inlineStr">
        <is>
          <t>Y</t>
        </is>
      </c>
      <c r="BD762" s="94" t="inlineStr">
        <is>
          <t>PE &gt; 50</t>
        </is>
      </c>
      <c r="BE762" s="94" t="n"/>
      <c r="BF762" s="92">
        <f>IF(R762*100000&gt;=Settings!$B$5,"Y","N")</f>
        <v/>
      </c>
      <c r="BG762" s="91">
        <f>IF(F762&gt;Settings!$B$6,"Y","N")</f>
        <v/>
      </c>
      <c r="BH762" s="97" t="n">
        <v>-36.32</v>
      </c>
      <c r="BI762" s="96" t="n">
        <v>-5.77</v>
      </c>
      <c r="BJ762" s="96" t="n">
        <v>-9.199999999999999</v>
      </c>
      <c r="BK762" s="96" t="n">
        <v>-18.53</v>
      </c>
      <c r="BL762" s="96" t="n">
        <v>-9.4</v>
      </c>
      <c r="BM762" s="96" t="n">
        <v>-33.31</v>
      </c>
      <c r="BN762" s="97" t="n">
        <v>-7.73</v>
      </c>
      <c r="BO762" s="96" t="n">
        <v>-11.32</v>
      </c>
      <c r="BP762" s="96" t="n">
        <v>-14.46</v>
      </c>
      <c r="BQ762" s="96" t="n">
        <v>-18.66</v>
      </c>
      <c r="BR762" s="91" t="inlineStr">
        <is>
          <t>Stacked down</t>
        </is>
      </c>
      <c r="BS762" s="91" t="inlineStr">
        <is>
          <t>None</t>
        </is>
      </c>
      <c r="BT762" s="96" t="n">
        <v>13.8</v>
      </c>
      <c r="BU762" s="91" t="inlineStr">
        <is>
          <t>N</t>
        </is>
      </c>
      <c r="BV762" s="99">
        <f>IF(OR(BF762&lt;&gt;"Y",BG762&lt;&gt;"Y"),"",(AND(ISNUMBER(BQ762),BQ762&gt;0))+(BR762="Stacked up")+(AND(ISNUMBER(BH762),BH762&gt;=-Settings!$B$17))+(AND(ISNUMBER(BK762),ISNUMBER(BM762),BK762&gt;0,BM762&gt;0))+(AND(ISNUMBER(AQ762),AQ762&gt;=Settings!$B$18))+(AND(ISNUMBER(BT762),BT762&gt;=Settings!$B$19,BT762&lt;=Settings!$B$20))+(AND(ISNUMBER(AS762),AS762&gt;0))+(AND(ISNUMBER(T762),ISNUMBER(M762),T762&gt;=Settings!$B$21,M762&gt;0))+(AND(ISNUMBER(AD762),ISNUMBER(M762),AD762&gt;=Settings!$B$22,M762&gt;0))+(AY762&gt;=1))</f>
        <v/>
      </c>
      <c r="BW762" s="91">
        <f>IF(OR(AY762=0,BF762&lt;&gt;"Y",BG762&lt;&gt;"Y"),"",1+SUMPRODUCT(($A$6:$A$2604=A762)*($AY$6:$AY$2604&gt;0)*($BF$6:$BF$2604="Y")*($BG$6:$BG$2604="Y")*(($AY$6:$AY$2604&gt;AY762)+($AY$6:$AY$2604=AY762)*($AD$6:$AD$2604&gt;AD762))))</f>
        <v/>
      </c>
    </row>
    <row r="763" ht="23.85" customHeight="1" s="55">
      <c r="A763" s="90" t="n">
        <v>46296</v>
      </c>
      <c r="B763" s="91" t="inlineStr">
        <is>
          <t>GUJENERGY</t>
        </is>
      </c>
      <c r="C763" s="91" t="inlineStr">
        <is>
          <t>INE844O01030</t>
        </is>
      </c>
      <c r="D763" s="91" t="n"/>
      <c r="E763" s="91" t="inlineStr">
        <is>
          <t>None</t>
        </is>
      </c>
      <c r="F763" s="93" t="n">
        <v>22066</v>
      </c>
      <c r="G763" s="92" t="inlineStr">
        <is>
          <t>N</t>
        </is>
      </c>
      <c r="H763" s="94" t="n"/>
      <c r="I763" s="91" t="inlineStr">
        <is>
          <t>N</t>
        </is>
      </c>
      <c r="J763" s="92">
        <f>IF(K763="","N","Y")</f>
        <v/>
      </c>
      <c r="K763" s="94">
        <f>_xlfn.TEXTJOIN("; ",TRUE,IF(P763="52-wk low","52-wk low",""),IF(AND(AD763&gt;=Settings!$B$12,M763&lt;0),"Distribution",""),IF(AND(AJ763="Y",M763&lt;0,AK763&lt;-Settings!$B$13),"Long unwinding",""),IF(AND(AJ763="Y",M763&lt;0,AK763&gt;Settings!$B$13),"Short buildup",""))</f>
        <v/>
      </c>
      <c r="L763" s="95" t="n">
        <v>230.07</v>
      </c>
      <c r="M763" s="96" t="n">
        <v>-3.16</v>
      </c>
      <c r="N763" s="93" t="n">
        <v>2140</v>
      </c>
      <c r="O763" s="91" t="inlineStr">
        <is>
          <t>None</t>
        </is>
      </c>
      <c r="P763" s="91" t="inlineStr">
        <is>
          <t>52-wk low</t>
        </is>
      </c>
      <c r="Q763" s="97" t="n">
        <v>20.84</v>
      </c>
      <c r="R763" s="96" t="n">
        <v>17.15</v>
      </c>
      <c r="S763" s="96" t="n">
        <v>1.21</v>
      </c>
      <c r="T763" s="96" t="n">
        <v>1.21</v>
      </c>
      <c r="U763" s="96" t="n">
        <v>1.6</v>
      </c>
      <c r="V763" s="103" t="n">
        <v>1.33</v>
      </c>
      <c r="W763" s="102" t="n">
        <v>5</v>
      </c>
      <c r="X763" s="93" t="n">
        <v>227</v>
      </c>
      <c r="Y763" s="91" t="inlineStr">
        <is>
          <t>None</t>
        </is>
      </c>
      <c r="Z763" s="99" t="n">
        <v>59.09</v>
      </c>
      <c r="AA763" s="96" t="n">
        <v>1.05</v>
      </c>
      <c r="AB763" s="96" t="n">
        <v>1.02</v>
      </c>
      <c r="AC763" s="96" t="n">
        <v>1.25</v>
      </c>
      <c r="AD763" s="96" t="n">
        <v>1.25</v>
      </c>
      <c r="AE763" s="96" t="n"/>
      <c r="AF763" s="103" t="n">
        <v>1.03</v>
      </c>
      <c r="AG763" s="91" t="inlineStr">
        <is>
          <t>Normal</t>
        </is>
      </c>
      <c r="AH763" s="100" t="n">
        <v>0</v>
      </c>
      <c r="AI763" s="101" t="n">
        <v>0</v>
      </c>
      <c r="AJ763" s="92" t="inlineStr">
        <is>
          <t>N</t>
        </is>
      </c>
      <c r="AK763" s="96" t="n"/>
      <c r="AL763" s="91" t="inlineStr">
        <is>
          <t>n/a</t>
        </is>
      </c>
      <c r="AM763" s="93" t="n"/>
      <c r="AN763" s="92" t="inlineStr">
        <is>
          <t>None</t>
        </is>
      </c>
      <c r="AO763" s="102" t="n">
        <v>0</v>
      </c>
      <c r="AP763" s="103" t="n">
        <v>0.45</v>
      </c>
      <c r="AQ763" s="102" t="n">
        <v>1</v>
      </c>
      <c r="AR763" s="91" t="inlineStr">
        <is>
          <t>N</t>
        </is>
      </c>
      <c r="AS763" s="104" t="n"/>
      <c r="AT763" s="92">
        <f>IF(AND(P763="52-wk high",T763&gt;=Settings!$B$7),"Y","N")</f>
        <v/>
      </c>
      <c r="AU763" s="91">
        <f>IF(AND(AD763&gt;=Settings!$B$8,M763&gt;0),"Y","N")</f>
        <v/>
      </c>
      <c r="AV763" s="91">
        <f>IF(OR(AH763&gt;Settings!$B$9,AI763&gt;Settings!$B$9),"Y","N")</f>
        <v/>
      </c>
      <c r="AW763" s="91">
        <f>IF(AJ763&lt;&gt;"Y","n/a",IF(AND(M763&gt;0,AK763&gt;Settings!$B$10),"Y","N"))</f>
        <v/>
      </c>
      <c r="AX763" s="91">
        <f>IF(AO763&gt;=Settings!$B$11,"Y","N")</f>
        <v/>
      </c>
      <c r="AY763" s="99">
        <f>(AT763="Y")+(AU763="Y")+(AV763="Y")+(AW763="Y")+(AX763="Y")</f>
        <v/>
      </c>
      <c r="AZ763" s="94">
        <f>IF(AY763=0,"None",_xlfn.TEXTJOIN(", ",TRUE(),IF(AT763="Y","Breakout",""),IF(AU763="Y","Accumulation",""),IF(AV763="Y","Institutional buying",""),IF(AW763="Y","Long buildup",""),IF(AX763="Y","Momentum leader","")))</f>
        <v/>
      </c>
      <c r="BA763" s="94">
        <f>IF(BW763="","","Passes "&amp;AY763&amp;" of 5 buy-side scans"&amp;IF(G763="Y","; RED FLAG: filter out using Red flag column",""))</f>
        <v/>
      </c>
      <c r="BB763" s="91" t="inlineStr">
        <is>
          <t>None</t>
        </is>
      </c>
      <c r="BC763" s="92" t="inlineStr">
        <is>
          <t>N</t>
        </is>
      </c>
      <c r="BD763" s="94" t="n"/>
      <c r="BE763" s="94" t="n"/>
      <c r="BF763" s="92">
        <f>IF(R763*100000&gt;=Settings!$B$5,"Y","N")</f>
        <v/>
      </c>
      <c r="BG763" s="91">
        <f>IF(F763&gt;Settings!$B$6,"Y","N")</f>
        <v/>
      </c>
      <c r="BH763" s="97" t="n">
        <v>-48.15</v>
      </c>
      <c r="BI763" s="96" t="n">
        <v>-2.4</v>
      </c>
      <c r="BJ763" s="96" t="n">
        <v>-9.529999999999999</v>
      </c>
      <c r="BK763" s="96" t="n">
        <v>-32.33</v>
      </c>
      <c r="BL763" s="96" t="n">
        <v>-26.07</v>
      </c>
      <c r="BM763" s="96" t="n">
        <v>-47.12</v>
      </c>
      <c r="BN763" s="97" t="n">
        <v>-5.31</v>
      </c>
      <c r="BO763" s="96" t="n">
        <v>-12.15</v>
      </c>
      <c r="BP763" s="96" t="n">
        <v>-21.07</v>
      </c>
      <c r="BQ763" s="96" t="n">
        <v>-30.2</v>
      </c>
      <c r="BR763" s="91" t="inlineStr">
        <is>
          <t>Stacked down</t>
        </is>
      </c>
      <c r="BS763" s="91" t="inlineStr">
        <is>
          <t>None</t>
        </is>
      </c>
      <c r="BT763" s="96" t="n">
        <v>31.2</v>
      </c>
      <c r="BU763" s="91" t="inlineStr">
        <is>
          <t>N</t>
        </is>
      </c>
      <c r="BV763" s="99">
        <f>IF(OR(BF763&lt;&gt;"Y",BG763&lt;&gt;"Y"),"",(AND(ISNUMBER(BQ763),BQ763&gt;0))+(BR763="Stacked up")+(AND(ISNUMBER(BH763),BH763&gt;=-Settings!$B$17))+(AND(ISNUMBER(BK763),ISNUMBER(BM763),BK763&gt;0,BM763&gt;0))+(AND(ISNUMBER(AQ763),AQ763&gt;=Settings!$B$18))+(AND(ISNUMBER(BT763),BT763&gt;=Settings!$B$19,BT763&lt;=Settings!$B$20))+(AND(ISNUMBER(AS763),AS763&gt;0))+(AND(ISNUMBER(T763),ISNUMBER(M763),T763&gt;=Settings!$B$21,M763&gt;0))+(AND(ISNUMBER(AD763),ISNUMBER(M763),AD763&gt;=Settings!$B$22,M763&gt;0))+(AY763&gt;=1))</f>
        <v/>
      </c>
      <c r="BW763" s="91">
        <f>IF(OR(AY763=0,BF763&lt;&gt;"Y",BG763&lt;&gt;"Y"),"",1+SUMPRODUCT(($A$6:$A$2604=A763)*($AY$6:$AY$2604&gt;0)*($BF$6:$BF$2604="Y")*($BG$6:$BG$2604="Y")*(($AY$6:$AY$2604&gt;AY763)+($AY$6:$AY$2604=AY763)*($AD$6:$AD$2604&gt;AD763))))</f>
        <v/>
      </c>
    </row>
    <row r="764" ht="23.85" customHeight="1" s="55">
      <c r="A764" s="90" t="n">
        <v>46296</v>
      </c>
      <c r="B764" s="91" t="inlineStr">
        <is>
          <t>LALITHAA</t>
        </is>
      </c>
      <c r="C764" s="91" t="inlineStr">
        <is>
          <t>INE0K9O01026</t>
        </is>
      </c>
      <c r="D764" s="91" t="n"/>
      <c r="E764" s="91" t="inlineStr">
        <is>
          <t>None</t>
        </is>
      </c>
      <c r="F764" s="93" t="n">
        <v>21708</v>
      </c>
      <c r="G764" s="92" t="inlineStr">
        <is>
          <t>Y</t>
        </is>
      </c>
      <c r="H764" s="94" t="inlineStr">
        <is>
          <t>Short-term ASM Stage 1</t>
        </is>
      </c>
      <c r="I764" s="91" t="inlineStr">
        <is>
          <t>N</t>
        </is>
      </c>
      <c r="J764" s="92">
        <f>IF(K764="","N","Y")</f>
        <v/>
      </c>
      <c r="K764" s="94">
        <f>_xlfn.TEXTJOIN("; ",TRUE,IF(P764="52-wk low","52-wk low",""),IF(AND(AD764&gt;=Settings!$B$12,M764&lt;0),"Distribution",""),IF(AND(AJ764="Y",M764&lt;0,AK764&lt;-Settings!$B$13),"Long unwinding",""),IF(AND(AJ764="Y",M764&lt;0,AK764&gt;Settings!$B$13),"Short buildup",""))</f>
        <v/>
      </c>
      <c r="L764" s="95" t="n">
        <v>387.85</v>
      </c>
      <c r="M764" s="96" t="n">
        <v>1.56</v>
      </c>
      <c r="N764" s="93" t="n">
        <v>244</v>
      </c>
      <c r="O764" s="91" t="inlineStr">
        <is>
          <t>None</t>
        </is>
      </c>
      <c r="P764" s="91" t="inlineStr">
        <is>
          <t>52-wk high</t>
        </is>
      </c>
      <c r="Q764" s="97" t="n">
        <v>70.23</v>
      </c>
      <c r="R764" s="96" t="n">
        <v>95.26000000000001</v>
      </c>
      <c r="S764" s="96" t="n">
        <v>0.73</v>
      </c>
      <c r="T764" s="96" t="n"/>
      <c r="U764" s="96" t="n"/>
      <c r="V764" s="103" t="n"/>
      <c r="W764" s="102" t="n"/>
      <c r="X764" s="93" t="n"/>
      <c r="Y764" s="91" t="inlineStr">
        <is>
          <t>None</t>
        </is>
      </c>
      <c r="Z764" s="99" t="n">
        <v>40.74</v>
      </c>
      <c r="AA764" s="96" t="n">
        <v>0.93</v>
      </c>
      <c r="AB764" s="96" t="n"/>
      <c r="AC764" s="96" t="n">
        <v>0.86</v>
      </c>
      <c r="AD764" s="96" t="n"/>
      <c r="AE764" s="96" t="n"/>
      <c r="AF764" s="103" t="n"/>
      <c r="AG764" s="91" t="n"/>
      <c r="AH764" s="100" t="n">
        <v>0</v>
      </c>
      <c r="AI764" s="101" t="n">
        <v>0</v>
      </c>
      <c r="AJ764" s="92" t="inlineStr">
        <is>
          <t>N</t>
        </is>
      </c>
      <c r="AK764" s="96" t="n"/>
      <c r="AL764" s="91" t="inlineStr">
        <is>
          <t>n/a</t>
        </is>
      </c>
      <c r="AM764" s="93" t="n"/>
      <c r="AN764" s="92" t="inlineStr">
        <is>
          <t>None</t>
        </is>
      </c>
      <c r="AO764" s="102" t="n">
        <v>0</v>
      </c>
      <c r="AP764" s="103" t="n"/>
      <c r="AQ764" s="102" t="n"/>
      <c r="AR764" s="91" t="inlineStr">
        <is>
          <t>N</t>
        </is>
      </c>
      <c r="AS764" s="104" t="n"/>
      <c r="AT764" s="92">
        <f>IF(AND(P764="52-wk high",T764&gt;=Settings!$B$7),"Y","N")</f>
        <v/>
      </c>
      <c r="AU764" s="91">
        <f>IF(AND(AD764&gt;=Settings!$B$8,M764&gt;0),"Y","N")</f>
        <v/>
      </c>
      <c r="AV764" s="91">
        <f>IF(OR(AH764&gt;Settings!$B$9,AI764&gt;Settings!$B$9),"Y","N")</f>
        <v/>
      </c>
      <c r="AW764" s="91">
        <f>IF(AJ764&lt;&gt;"Y","n/a",IF(AND(M764&gt;0,AK764&gt;Settings!$B$10),"Y","N"))</f>
        <v/>
      </c>
      <c r="AX764" s="91">
        <f>IF(AO764&gt;=Settings!$B$11,"Y","N")</f>
        <v/>
      </c>
      <c r="AY764" s="99">
        <f>(AT764="Y")+(AU764="Y")+(AV764="Y")+(AW764="Y")+(AX764="Y")</f>
        <v/>
      </c>
      <c r="AZ764" s="94">
        <f>IF(AY764=0,"None",_xlfn.TEXTJOIN(", ",TRUE(),IF(AT764="Y","Breakout",""),IF(AU764="Y","Accumulation",""),IF(AV764="Y","Institutional buying",""),IF(AW764="Y","Long buildup",""),IF(AX764="Y","Momentum leader","")))</f>
        <v/>
      </c>
      <c r="BA764" s="94">
        <f>IF(BW764="","","Passes "&amp;AY764&amp;" of 5 buy-side scans"&amp;IF(G764="Y","; RED FLAG: filter out using Red flag column",""))</f>
        <v/>
      </c>
      <c r="BB764" s="91" t="inlineStr">
        <is>
          <t>None</t>
        </is>
      </c>
      <c r="BC764" s="92" t="inlineStr">
        <is>
          <t>N</t>
        </is>
      </c>
      <c r="BD764" s="94" t="n"/>
      <c r="BE764" s="94" t="n"/>
      <c r="BF764" s="92">
        <f>IF(R764*100000&gt;=Settings!$B$5,"Y","N")</f>
        <v/>
      </c>
      <c r="BG764" s="91">
        <f>IF(F764&gt;Settings!$B$6,"Y","N")</f>
        <v/>
      </c>
      <c r="BH764" s="97" t="n">
        <v>-1.5</v>
      </c>
      <c r="BI764" s="96" t="n">
        <v>4.68</v>
      </c>
      <c r="BJ764" s="96" t="n">
        <v>44.94</v>
      </c>
      <c r="BK764" s="96" t="n"/>
      <c r="BL764" s="96" t="n"/>
      <c r="BM764" s="96" t="n"/>
      <c r="BN764" s="97" t="n">
        <v>15.3</v>
      </c>
      <c r="BO764" s="96" t="n"/>
      <c r="BP764" s="96" t="n"/>
      <c r="BQ764" s="96" t="n"/>
      <c r="BR764" s="91" t="n"/>
      <c r="BS764" s="91" t="n"/>
      <c r="BT764" s="96" t="n"/>
      <c r="BU764" s="91" t="n"/>
      <c r="BV764" s="99">
        <f>IF(OR(BF764&lt;&gt;"Y",BG764&lt;&gt;"Y"),"",(AND(ISNUMBER(BQ764),BQ764&gt;0))+(BR764="Stacked up")+(AND(ISNUMBER(BH764),BH764&gt;=-Settings!$B$17))+(AND(ISNUMBER(BK764),ISNUMBER(BM764),BK764&gt;0,BM764&gt;0))+(AND(ISNUMBER(AQ764),AQ764&gt;=Settings!$B$18))+(AND(ISNUMBER(BT764),BT764&gt;=Settings!$B$19,BT764&lt;=Settings!$B$20))+(AND(ISNUMBER(AS764),AS764&gt;0))+(AND(ISNUMBER(T764),ISNUMBER(M764),T764&gt;=Settings!$B$21,M764&gt;0))+(AND(ISNUMBER(AD764),ISNUMBER(M764),AD764&gt;=Settings!$B$22,M764&gt;0))+(AY764&gt;=1))</f>
        <v/>
      </c>
      <c r="BW764" s="91">
        <f>IF(OR(AY764=0,BF764&lt;&gt;"Y",BG764&lt;&gt;"Y"),"",1+SUMPRODUCT(($A$6:$A$2604=A764)*($AY$6:$AY$2604&gt;0)*($BF$6:$BF$2604="Y")*($BG$6:$BG$2604="Y")*(($AY$6:$AY$2604&gt;AY764)+($AY$6:$AY$2604=AY764)*($AD$6:$AD$2604&gt;AD764))))</f>
        <v/>
      </c>
    </row>
    <row r="765" ht="23.85" customHeight="1" s="55">
      <c r="A765" s="90" t="n">
        <v>46296</v>
      </c>
      <c r="B765" s="91" t="inlineStr">
        <is>
          <t>PGHH</t>
        </is>
      </c>
      <c r="C765" s="91" t="inlineStr">
        <is>
          <t>INE179A01014</t>
        </is>
      </c>
      <c r="D765" s="91" t="n"/>
      <c r="E765" s="91" t="inlineStr">
        <is>
          <t>None</t>
        </is>
      </c>
      <c r="F765" s="93" t="n">
        <v>21551</v>
      </c>
      <c r="G765" s="92" t="inlineStr">
        <is>
          <t>N</t>
        </is>
      </c>
      <c r="H765" s="94" t="n"/>
      <c r="I765" s="91" t="inlineStr">
        <is>
          <t>N</t>
        </is>
      </c>
      <c r="J765" s="92">
        <f>IF(K765="","N","Y")</f>
        <v/>
      </c>
      <c r="K765" s="94">
        <f>_xlfn.TEXTJOIN("; ",TRUE,IF(P765="52-wk low","52-wk low",""),IF(AND(AD765&gt;=Settings!$B$12,M765&lt;0),"Distribution",""),IF(AND(AJ765="Y",M765&lt;0,AK765&lt;-Settings!$B$13),"Long unwinding",""),IF(AND(AJ765="Y",M765&lt;0,AK765&gt;Settings!$B$13),"Short buildup",""))</f>
        <v/>
      </c>
      <c r="L765" s="95" t="n">
        <v>6639</v>
      </c>
      <c r="M765" s="96" t="n">
        <v>-2.35</v>
      </c>
      <c r="N765" s="93" t="n">
        <v>1815</v>
      </c>
      <c r="O765" s="91" t="inlineStr">
        <is>
          <t>None</t>
        </is>
      </c>
      <c r="P765" s="91" t="inlineStr">
        <is>
          <t>52-wk low</t>
        </is>
      </c>
      <c r="Q765" s="97" t="n">
        <v>0.24</v>
      </c>
      <c r="R765" s="96" t="n">
        <v>0.22</v>
      </c>
      <c r="S765" s="96" t="n">
        <v>1.09</v>
      </c>
      <c r="T765" s="96" t="n">
        <v>1.24</v>
      </c>
      <c r="U765" s="96" t="n">
        <v>1.38</v>
      </c>
      <c r="V765" s="103" t="n">
        <v>1.27</v>
      </c>
      <c r="W765" s="102" t="n">
        <v>10</v>
      </c>
      <c r="X765" s="93" t="n"/>
      <c r="Y765" s="91" t="inlineStr">
        <is>
          <t>None</t>
        </is>
      </c>
      <c r="Z765" s="99" t="n">
        <v>49.41</v>
      </c>
      <c r="AA765" s="96" t="n">
        <v>0.89</v>
      </c>
      <c r="AB765" s="96" t="n">
        <v>0.86</v>
      </c>
      <c r="AC765" s="96" t="n">
        <v>0.95</v>
      </c>
      <c r="AD765" s="96" t="n">
        <v>1.09</v>
      </c>
      <c r="AE765" s="96" t="n">
        <v>1.15</v>
      </c>
      <c r="AF765" s="103" t="n">
        <v>0.9399999999999999</v>
      </c>
      <c r="AG765" s="91" t="inlineStr">
        <is>
          <t>Normal</t>
        </is>
      </c>
      <c r="AH765" s="100" t="n">
        <v>0</v>
      </c>
      <c r="AI765" s="101" t="n">
        <v>0</v>
      </c>
      <c r="AJ765" s="92" t="inlineStr">
        <is>
          <t>N</t>
        </is>
      </c>
      <c r="AK765" s="96" t="n"/>
      <c r="AL765" s="91" t="inlineStr">
        <is>
          <t>n/a</t>
        </is>
      </c>
      <c r="AM765" s="93" t="n"/>
      <c r="AN765" s="92" t="inlineStr">
        <is>
          <t>None</t>
        </is>
      </c>
      <c r="AO765" s="102" t="n">
        <v>0</v>
      </c>
      <c r="AP765" s="103" t="n">
        <v>0.3</v>
      </c>
      <c r="AQ765" s="102" t="n">
        <v>0</v>
      </c>
      <c r="AR765" s="91" t="inlineStr">
        <is>
          <t>N</t>
        </is>
      </c>
      <c r="AS765" s="104" t="n"/>
      <c r="AT765" s="92">
        <f>IF(AND(P765="52-wk high",T765&gt;=Settings!$B$7),"Y","N")</f>
        <v/>
      </c>
      <c r="AU765" s="91">
        <f>IF(AND(AD765&gt;=Settings!$B$8,M765&gt;0),"Y","N")</f>
        <v/>
      </c>
      <c r="AV765" s="91">
        <f>IF(OR(AH765&gt;Settings!$B$9,AI765&gt;Settings!$B$9),"Y","N")</f>
        <v/>
      </c>
      <c r="AW765" s="91">
        <f>IF(AJ765&lt;&gt;"Y","n/a",IF(AND(M765&gt;0,AK765&gt;Settings!$B$10),"Y","N"))</f>
        <v/>
      </c>
      <c r="AX765" s="91">
        <f>IF(AO765&gt;=Settings!$B$11,"Y","N")</f>
        <v/>
      </c>
      <c r="AY765" s="99">
        <f>(AT765="Y")+(AU765="Y")+(AV765="Y")+(AW765="Y")+(AX765="Y")</f>
        <v/>
      </c>
      <c r="AZ765" s="94">
        <f>IF(AY765=0,"None",_xlfn.TEXTJOIN(", ",TRUE(),IF(AT765="Y","Breakout",""),IF(AU765="Y","Accumulation",""),IF(AV765="Y","Institutional buying",""),IF(AW765="Y","Long buildup",""),IF(AX765="Y","Momentum leader","")))</f>
        <v/>
      </c>
      <c r="BA765" s="94">
        <f>IF(BW765="","","Passes "&amp;AY765&amp;" of 5 buy-side scans"&amp;IF(G765="Y","; RED FLAG: filter out using Red flag column",""))</f>
        <v/>
      </c>
      <c r="BB765" s="91" t="inlineStr">
        <is>
          <t>None</t>
        </is>
      </c>
      <c r="BC765" s="92" t="inlineStr">
        <is>
          <t>N</t>
        </is>
      </c>
      <c r="BD765" s="94" t="n"/>
      <c r="BE765" s="94" t="n"/>
      <c r="BF765" s="92">
        <f>IF(R765*100000&gt;=Settings!$B$5,"Y","N")</f>
        <v/>
      </c>
      <c r="BG765" s="91">
        <f>IF(F765&gt;Settings!$B$6,"Y","N")</f>
        <v/>
      </c>
      <c r="BH765" s="97" t="n">
        <v>-54.24</v>
      </c>
      <c r="BI765" s="96" t="n">
        <v>-6.4</v>
      </c>
      <c r="BJ765" s="96" t="n">
        <v>-15.76</v>
      </c>
      <c r="BK765" s="96" t="n">
        <v>-25.89</v>
      </c>
      <c r="BL765" s="96" t="n">
        <v>-31.89</v>
      </c>
      <c r="BM765" s="96" t="n">
        <v>-52.96</v>
      </c>
      <c r="BN765" s="97" t="n">
        <v>-9.1</v>
      </c>
      <c r="BO765" s="96" t="n">
        <v>-15.53</v>
      </c>
      <c r="BP765" s="96" t="n">
        <v>-22.38</v>
      </c>
      <c r="BQ765" s="96" t="n">
        <v>-31.36</v>
      </c>
      <c r="BR765" s="91" t="inlineStr">
        <is>
          <t>Stacked down</t>
        </is>
      </c>
      <c r="BS765" s="91" t="inlineStr">
        <is>
          <t>None</t>
        </is>
      </c>
      <c r="BT765" s="96" t="n">
        <v>6.6</v>
      </c>
      <c r="BU765" s="91" t="inlineStr">
        <is>
          <t>N</t>
        </is>
      </c>
      <c r="BV765" s="99">
        <f>IF(OR(BF765&lt;&gt;"Y",BG765&lt;&gt;"Y"),"",(AND(ISNUMBER(BQ765),BQ765&gt;0))+(BR765="Stacked up")+(AND(ISNUMBER(BH765),BH765&gt;=-Settings!$B$17))+(AND(ISNUMBER(BK765),ISNUMBER(BM765),BK765&gt;0,BM765&gt;0))+(AND(ISNUMBER(AQ765),AQ765&gt;=Settings!$B$18))+(AND(ISNUMBER(BT765),BT765&gt;=Settings!$B$19,BT765&lt;=Settings!$B$20))+(AND(ISNUMBER(AS765),AS765&gt;0))+(AND(ISNUMBER(T765),ISNUMBER(M765),T765&gt;=Settings!$B$21,M765&gt;0))+(AND(ISNUMBER(AD765),ISNUMBER(M765),AD765&gt;=Settings!$B$22,M765&gt;0))+(AY765&gt;=1))</f>
        <v/>
      </c>
      <c r="BW765" s="91">
        <f>IF(OR(AY765=0,BF765&lt;&gt;"Y",BG765&lt;&gt;"Y"),"",1+SUMPRODUCT(($A$6:$A$2604=A765)*($AY$6:$AY$2604&gt;0)*($BF$6:$BF$2604="Y")*($BG$6:$BG$2604="Y")*(($AY$6:$AY$2604&gt;AY765)+($AY$6:$AY$2604=AY765)*($AD$6:$AD$2604&gt;AD765))))</f>
        <v/>
      </c>
    </row>
    <row r="766" ht="23.85" customHeight="1" s="55">
      <c r="A766" s="90" t="n">
        <v>46296</v>
      </c>
      <c r="B766" s="91" t="inlineStr">
        <is>
          <t>KIOCL</t>
        </is>
      </c>
      <c r="C766" s="91" t="inlineStr">
        <is>
          <t>INE880L01014</t>
        </is>
      </c>
      <c r="D766" s="91" t="n"/>
      <c r="E766" s="91" t="inlineStr">
        <is>
          <t>None</t>
        </is>
      </c>
      <c r="F766" s="93" t="n">
        <v>19682</v>
      </c>
      <c r="G766" s="92" t="inlineStr">
        <is>
          <t>N</t>
        </is>
      </c>
      <c r="H766" s="94" t="n"/>
      <c r="I766" s="91" t="inlineStr">
        <is>
          <t>N</t>
        </is>
      </c>
      <c r="J766" s="92">
        <f>IF(K766="","N","Y")</f>
        <v/>
      </c>
      <c r="K766" s="94">
        <f>_xlfn.TEXTJOIN("; ",TRUE,IF(P766="52-wk low","52-wk low",""),IF(AND(AD766&gt;=Settings!$B$12,M766&lt;0),"Distribution",""),IF(AND(AJ766="Y",M766&lt;0,AK766&lt;-Settings!$B$13),"Long unwinding",""),IF(AND(AJ766="Y",M766&lt;0,AK766&gt;Settings!$B$13),"Short buildup",""))</f>
        <v/>
      </c>
      <c r="L766" s="95" t="n">
        <v>323.85</v>
      </c>
      <c r="M766" s="96" t="n">
        <v>-2.54</v>
      </c>
      <c r="N766" s="93" t="n">
        <v>1914</v>
      </c>
      <c r="O766" s="91" t="inlineStr">
        <is>
          <t>None</t>
        </is>
      </c>
      <c r="P766" s="91" t="inlineStr">
        <is>
          <t>None</t>
        </is>
      </c>
      <c r="Q766" s="97" t="n">
        <v>0.71</v>
      </c>
      <c r="R766" s="96" t="n">
        <v>0.74</v>
      </c>
      <c r="S766" s="96" t="n">
        <v>0.96</v>
      </c>
      <c r="T766" s="96" t="n">
        <v>0.4</v>
      </c>
      <c r="U766" s="96" t="n">
        <v>0.39</v>
      </c>
      <c r="V766" s="103" t="n">
        <v>0.41</v>
      </c>
      <c r="W766" s="102" t="n">
        <v>0</v>
      </c>
      <c r="X766" s="93" t="n"/>
      <c r="Y766" s="91" t="inlineStr">
        <is>
          <t>None</t>
        </is>
      </c>
      <c r="Z766" s="99" t="n">
        <v>28.57</v>
      </c>
      <c r="AA766" s="96" t="n">
        <v>0.65</v>
      </c>
      <c r="AB766" s="96" t="n">
        <v>0.71</v>
      </c>
      <c r="AC766" s="96" t="n">
        <v>0.62</v>
      </c>
      <c r="AD766" s="96" t="n">
        <v>0.43</v>
      </c>
      <c r="AE766" s="96" t="n">
        <v>0.37</v>
      </c>
      <c r="AF766" s="103" t="n">
        <v>1.42</v>
      </c>
      <c r="AG766" s="91" t="inlineStr">
        <is>
          <t>Normal</t>
        </is>
      </c>
      <c r="AH766" s="100" t="n">
        <v>0</v>
      </c>
      <c r="AI766" s="101" t="n">
        <v>0</v>
      </c>
      <c r="AJ766" s="92" t="inlineStr">
        <is>
          <t>N</t>
        </is>
      </c>
      <c r="AK766" s="96" t="n"/>
      <c r="AL766" s="91" t="inlineStr">
        <is>
          <t>n/a</t>
        </is>
      </c>
      <c r="AM766" s="93" t="n"/>
      <c r="AN766" s="92" t="inlineStr">
        <is>
          <t>None</t>
        </is>
      </c>
      <c r="AO766" s="102" t="n">
        <v>0</v>
      </c>
      <c r="AP766" s="103" t="n">
        <v>0.66</v>
      </c>
      <c r="AQ766" s="102" t="n">
        <v>30</v>
      </c>
      <c r="AR766" s="91" t="inlineStr">
        <is>
          <t>N</t>
        </is>
      </c>
      <c r="AS766" s="104" t="n"/>
      <c r="AT766" s="92">
        <f>IF(AND(P766="52-wk high",T766&gt;=Settings!$B$7),"Y","N")</f>
        <v/>
      </c>
      <c r="AU766" s="91">
        <f>IF(AND(AD766&gt;=Settings!$B$8,M766&gt;0),"Y","N")</f>
        <v/>
      </c>
      <c r="AV766" s="91">
        <f>IF(OR(AH766&gt;Settings!$B$9,AI766&gt;Settings!$B$9),"Y","N")</f>
        <v/>
      </c>
      <c r="AW766" s="91">
        <f>IF(AJ766&lt;&gt;"Y","n/a",IF(AND(M766&gt;0,AK766&gt;Settings!$B$10),"Y","N"))</f>
        <v/>
      </c>
      <c r="AX766" s="91">
        <f>IF(AO766&gt;=Settings!$B$11,"Y","N")</f>
        <v/>
      </c>
      <c r="AY766" s="99">
        <f>(AT766="Y")+(AU766="Y")+(AV766="Y")+(AW766="Y")+(AX766="Y")</f>
        <v/>
      </c>
      <c r="AZ766" s="94">
        <f>IF(AY766=0,"None",_xlfn.TEXTJOIN(", ",TRUE(),IF(AT766="Y","Breakout",""),IF(AU766="Y","Accumulation",""),IF(AV766="Y","Institutional buying",""),IF(AW766="Y","Long buildup",""),IF(AX766="Y","Momentum leader","")))</f>
        <v/>
      </c>
      <c r="BA766" s="94">
        <f>IF(BW766="","","Passes "&amp;AY766&amp;" of 5 buy-side scans"&amp;IF(G766="Y","; RED FLAG: filter out using Red flag column",""))</f>
        <v/>
      </c>
      <c r="BB766" s="91" t="inlineStr">
        <is>
          <t>None</t>
        </is>
      </c>
      <c r="BC766" s="92" t="inlineStr">
        <is>
          <t>Y</t>
        </is>
      </c>
      <c r="BD766" s="94" t="inlineStr">
        <is>
          <t>PE &gt; 50</t>
        </is>
      </c>
      <c r="BE766" s="94" t="n"/>
      <c r="BF766" s="92">
        <f>IF(R766*100000&gt;=Settings!$B$5,"Y","N")</f>
        <v/>
      </c>
      <c r="BG766" s="91">
        <f>IF(F766&gt;Settings!$B$6,"Y","N")</f>
        <v/>
      </c>
      <c r="BH766" s="97" t="n">
        <v>-48.96</v>
      </c>
      <c r="BI766" s="96" t="n">
        <v>-4.93</v>
      </c>
      <c r="BJ766" s="96" t="n">
        <v>-15.65</v>
      </c>
      <c r="BK766" s="96" t="n">
        <v>-16.31</v>
      </c>
      <c r="BL766" s="96" t="n">
        <v>-5.99</v>
      </c>
      <c r="BM766" s="96" t="n">
        <v>-26.51</v>
      </c>
      <c r="BN766" s="97" t="n">
        <v>-6.78</v>
      </c>
      <c r="BO766" s="96" t="n">
        <v>-10.72</v>
      </c>
      <c r="BP766" s="96" t="n">
        <v>-12.63</v>
      </c>
      <c r="BQ766" s="96" t="n">
        <v>-14.6</v>
      </c>
      <c r="BR766" s="91" t="inlineStr">
        <is>
          <t>Stacked down</t>
        </is>
      </c>
      <c r="BS766" s="91" t="inlineStr">
        <is>
          <t>None</t>
        </is>
      </c>
      <c r="BT766" s="96" t="n">
        <v>27.9</v>
      </c>
      <c r="BU766" s="91" t="inlineStr">
        <is>
          <t>N</t>
        </is>
      </c>
      <c r="BV766" s="99">
        <f>IF(OR(BF766&lt;&gt;"Y",BG766&lt;&gt;"Y"),"",(AND(ISNUMBER(BQ766),BQ766&gt;0))+(BR766="Stacked up")+(AND(ISNUMBER(BH766),BH766&gt;=-Settings!$B$17))+(AND(ISNUMBER(BK766),ISNUMBER(BM766),BK766&gt;0,BM766&gt;0))+(AND(ISNUMBER(AQ766),AQ766&gt;=Settings!$B$18))+(AND(ISNUMBER(BT766),BT766&gt;=Settings!$B$19,BT766&lt;=Settings!$B$20))+(AND(ISNUMBER(AS766),AS766&gt;0))+(AND(ISNUMBER(T766),ISNUMBER(M766),T766&gt;=Settings!$B$21,M766&gt;0))+(AND(ISNUMBER(AD766),ISNUMBER(M766),AD766&gt;=Settings!$B$22,M766&gt;0))+(AY766&gt;=1))</f>
        <v/>
      </c>
      <c r="BW766" s="91">
        <f>IF(OR(AY766=0,BF766&lt;&gt;"Y",BG766&lt;&gt;"Y"),"",1+SUMPRODUCT(($A$6:$A$2604=A766)*($AY$6:$AY$2604&gt;0)*($BF$6:$BF$2604="Y")*($BG$6:$BG$2604="Y")*(($AY$6:$AY$2604&gt;AY766)+($AY$6:$AY$2604=AY766)*($AD$6:$AD$2604&gt;AD766))))</f>
        <v/>
      </c>
    </row>
    <row r="767" ht="23.85" customHeight="1" s="55">
      <c r="A767" s="90" t="n">
        <v>46296</v>
      </c>
      <c r="B767" s="91" t="inlineStr">
        <is>
          <t>LMW</t>
        </is>
      </c>
      <c r="C767" s="91" t="inlineStr">
        <is>
          <t>INE269B01029</t>
        </is>
      </c>
      <c r="D767" s="91" t="n"/>
      <c r="E767" s="91" t="inlineStr">
        <is>
          <t>None</t>
        </is>
      </c>
      <c r="F767" s="93" t="n">
        <v>17678</v>
      </c>
      <c r="G767" s="92" t="inlineStr">
        <is>
          <t>N</t>
        </is>
      </c>
      <c r="H767" s="94" t="n"/>
      <c r="I767" s="91" t="inlineStr">
        <is>
          <t>N</t>
        </is>
      </c>
      <c r="J767" s="92">
        <f>IF(K767="","N","Y")</f>
        <v/>
      </c>
      <c r="K767" s="94">
        <f>_xlfn.TEXTJOIN("; ",TRUE,IF(P767="52-wk low","52-wk low",""),IF(AND(AD767&gt;=Settings!$B$12,M767&lt;0),"Distribution",""),IF(AND(AJ767="Y",M767&lt;0,AK767&lt;-Settings!$B$13),"Long unwinding",""),IF(AND(AJ767="Y",M767&lt;0,AK767&gt;Settings!$B$13),"Short buildup",""))</f>
        <v/>
      </c>
      <c r="L767" s="95" t="n">
        <v>16548</v>
      </c>
      <c r="M767" s="96" t="n">
        <v>-1.86</v>
      </c>
      <c r="N767" s="93" t="n">
        <v>1553</v>
      </c>
      <c r="O767" s="91" t="inlineStr">
        <is>
          <t>None</t>
        </is>
      </c>
      <c r="P767" s="91" t="inlineStr">
        <is>
          <t>None</t>
        </is>
      </c>
      <c r="Q767" s="97" t="n">
        <v>0.03</v>
      </c>
      <c r="R767" s="96" t="n">
        <v>0.04</v>
      </c>
      <c r="S767" s="96" t="n">
        <v>0.71</v>
      </c>
      <c r="T767" s="96" t="n">
        <v>0.49</v>
      </c>
      <c r="U767" s="96" t="n">
        <v>0.64</v>
      </c>
      <c r="V767" s="103" t="n">
        <v>0.89</v>
      </c>
      <c r="W767" s="102" t="n">
        <v>2</v>
      </c>
      <c r="X767" s="93" t="n"/>
      <c r="Y767" s="91" t="inlineStr">
        <is>
          <t>None</t>
        </is>
      </c>
      <c r="Z767" s="99" t="n">
        <v>49.79</v>
      </c>
      <c r="AA767" s="96" t="n">
        <v>0.93</v>
      </c>
      <c r="AB767" s="96" t="n">
        <v>0.97</v>
      </c>
      <c r="AC767" s="96" t="n">
        <v>0.67</v>
      </c>
      <c r="AD767" s="96" t="n">
        <v>0.53</v>
      </c>
      <c r="AE767" s="96" t="n">
        <v>0.66</v>
      </c>
      <c r="AF767" s="103" t="n">
        <v>1.11</v>
      </c>
      <c r="AG767" s="91" t="inlineStr">
        <is>
          <t>Normal</t>
        </is>
      </c>
      <c r="AH767" s="100" t="n">
        <v>0</v>
      </c>
      <c r="AI767" s="101" t="n">
        <v>0</v>
      </c>
      <c r="AJ767" s="92" t="inlineStr">
        <is>
          <t>N</t>
        </is>
      </c>
      <c r="AK767" s="96" t="n"/>
      <c r="AL767" s="91" t="inlineStr">
        <is>
          <t>n/a</t>
        </is>
      </c>
      <c r="AM767" s="93" t="n"/>
      <c r="AN767" s="92" t="inlineStr">
        <is>
          <t>None</t>
        </is>
      </c>
      <c r="AO767" s="102" t="n">
        <v>0</v>
      </c>
      <c r="AP767" s="103" t="n">
        <v>1.53</v>
      </c>
      <c r="AQ767" s="102" t="n">
        <v>80</v>
      </c>
      <c r="AR767" s="91" t="inlineStr">
        <is>
          <t>N</t>
        </is>
      </c>
      <c r="AS767" s="104" t="n"/>
      <c r="AT767" s="92">
        <f>IF(AND(P767="52-wk high",T767&gt;=Settings!$B$7),"Y","N")</f>
        <v/>
      </c>
      <c r="AU767" s="91">
        <f>IF(AND(AD767&gt;=Settings!$B$8,M767&gt;0),"Y","N")</f>
        <v/>
      </c>
      <c r="AV767" s="91">
        <f>IF(OR(AH767&gt;Settings!$B$9,AI767&gt;Settings!$B$9),"Y","N")</f>
        <v/>
      </c>
      <c r="AW767" s="91">
        <f>IF(AJ767&lt;&gt;"Y","n/a",IF(AND(M767&gt;0,AK767&gt;Settings!$B$10),"Y","N"))</f>
        <v/>
      </c>
      <c r="AX767" s="91">
        <f>IF(AO767&gt;=Settings!$B$11,"Y","N")</f>
        <v/>
      </c>
      <c r="AY767" s="99">
        <f>(AT767="Y")+(AU767="Y")+(AV767="Y")+(AW767="Y")+(AX767="Y")</f>
        <v/>
      </c>
      <c r="AZ767" s="94">
        <f>IF(AY767=0,"None",_xlfn.TEXTJOIN(", ",TRUE(),IF(AT767="Y","Breakout",""),IF(AU767="Y","Accumulation",""),IF(AV767="Y","Institutional buying",""),IF(AW767="Y","Long buildup",""),IF(AX767="Y","Momentum leader","")))</f>
        <v/>
      </c>
      <c r="BA767" s="94">
        <f>IF(BW767="","","Passes "&amp;AY767&amp;" of 5 buy-side scans"&amp;IF(G767="Y","; RED FLAG: filter out using Red flag column",""))</f>
        <v/>
      </c>
      <c r="BB767" s="91" t="inlineStr">
        <is>
          <t>None</t>
        </is>
      </c>
      <c r="BC767" s="92" t="inlineStr">
        <is>
          <t>Y</t>
        </is>
      </c>
      <c r="BD767" s="94" t="inlineStr">
        <is>
          <t>PE &gt; 50</t>
        </is>
      </c>
      <c r="BE767" s="94" t="n"/>
      <c r="BF767" s="92">
        <f>IF(R767*100000&gt;=Settings!$B$5,"Y","N")</f>
        <v/>
      </c>
      <c r="BG767" s="91">
        <f>IF(F767&gt;Settings!$B$6,"Y","N")</f>
        <v/>
      </c>
      <c r="BH767" s="97" t="n">
        <v>-17.88</v>
      </c>
      <c r="BI767" s="96" t="n">
        <v>-3.43</v>
      </c>
      <c r="BJ767" s="96" t="n">
        <v>-12.96</v>
      </c>
      <c r="BK767" s="96" t="n">
        <v>4.11</v>
      </c>
      <c r="BL767" s="96" t="n">
        <v>33.17</v>
      </c>
      <c r="BM767" s="96" t="n">
        <v>14.03</v>
      </c>
      <c r="BN767" s="97" t="n">
        <v>-5.22</v>
      </c>
      <c r="BO767" s="96" t="n">
        <v>-5.35</v>
      </c>
      <c r="BP767" s="96" t="n">
        <v>-2.02</v>
      </c>
      <c r="BQ767" s="96" t="n">
        <v>2.14</v>
      </c>
      <c r="BR767" s="91" t="inlineStr">
        <is>
          <t>Mixed</t>
        </is>
      </c>
      <c r="BS767" s="91" t="inlineStr">
        <is>
          <t>Bearish cross</t>
        </is>
      </c>
      <c r="BT767" s="96" t="n">
        <v>25.7</v>
      </c>
      <c r="BU767" s="91" t="inlineStr">
        <is>
          <t>N</t>
        </is>
      </c>
      <c r="BV767" s="99">
        <f>IF(OR(BF767&lt;&gt;"Y",BG767&lt;&gt;"Y"),"",(AND(ISNUMBER(BQ767),BQ767&gt;0))+(BR767="Stacked up")+(AND(ISNUMBER(BH767),BH767&gt;=-Settings!$B$17))+(AND(ISNUMBER(BK767),ISNUMBER(BM767),BK767&gt;0,BM767&gt;0))+(AND(ISNUMBER(AQ767),AQ767&gt;=Settings!$B$18))+(AND(ISNUMBER(BT767),BT767&gt;=Settings!$B$19,BT767&lt;=Settings!$B$20))+(AND(ISNUMBER(AS767),AS767&gt;0))+(AND(ISNUMBER(T767),ISNUMBER(M767),T767&gt;=Settings!$B$21,M767&gt;0))+(AND(ISNUMBER(AD767),ISNUMBER(M767),AD767&gt;=Settings!$B$22,M767&gt;0))+(AY767&gt;=1))</f>
        <v/>
      </c>
      <c r="BW767" s="91">
        <f>IF(OR(AY767=0,BF767&lt;&gt;"Y",BG767&lt;&gt;"Y"),"",1+SUMPRODUCT(($A$6:$A$2604=A767)*($AY$6:$AY$2604&gt;0)*($BF$6:$BF$2604="Y")*($BG$6:$BG$2604="Y")*(($AY$6:$AY$2604&gt;AY767)+($AY$6:$AY$2604=AY767)*($AD$6:$AD$2604&gt;AD767))))</f>
        <v/>
      </c>
    </row>
    <row r="768" ht="23.85" customHeight="1" s="55">
      <c r="A768" s="90" t="n">
        <v>46296</v>
      </c>
      <c r="B768" s="91" t="inlineStr">
        <is>
          <t>PFIZER</t>
        </is>
      </c>
      <c r="C768" s="91" t="inlineStr">
        <is>
          <t>INE182A01018</t>
        </is>
      </c>
      <c r="D768" s="91" t="n"/>
      <c r="E768" s="91" t="inlineStr">
        <is>
          <t>None</t>
        </is>
      </c>
      <c r="F768" s="93" t="n">
        <v>17654</v>
      </c>
      <c r="G768" s="92" t="inlineStr">
        <is>
          <t>N</t>
        </is>
      </c>
      <c r="H768" s="94" t="n"/>
      <c r="I768" s="91" t="inlineStr">
        <is>
          <t>N</t>
        </is>
      </c>
      <c r="J768" s="92">
        <f>IF(K768="","N","Y")</f>
        <v/>
      </c>
      <c r="K768" s="94">
        <f>_xlfn.TEXTJOIN("; ",TRUE,IF(P768="52-wk low","52-wk low",""),IF(AND(AD768&gt;=Settings!$B$12,M768&lt;0),"Distribution",""),IF(AND(AJ768="Y",M768&lt;0,AK768&lt;-Settings!$B$13),"Long unwinding",""),IF(AND(AJ768="Y",M768&lt;0,AK768&gt;Settings!$B$13),"Short buildup",""))</f>
        <v/>
      </c>
      <c r="L768" s="95" t="n">
        <v>3858.9</v>
      </c>
      <c r="M768" s="96" t="n">
        <v>-0.42</v>
      </c>
      <c r="N768" s="93" t="n">
        <v>764</v>
      </c>
      <c r="O768" s="91" t="inlineStr">
        <is>
          <t>None</t>
        </is>
      </c>
      <c r="P768" s="91" t="inlineStr">
        <is>
          <t>52-wk low</t>
        </is>
      </c>
      <c r="Q768" s="97" t="n">
        <v>0.35</v>
      </c>
      <c r="R768" s="96" t="n">
        <v>0.63</v>
      </c>
      <c r="S768" s="96" t="n">
        <v>0.5600000000000001</v>
      </c>
      <c r="T768" s="96" t="n">
        <v>0.64</v>
      </c>
      <c r="U768" s="96" t="n">
        <v>0.8100000000000001</v>
      </c>
      <c r="V768" s="103" t="n">
        <v>1.48</v>
      </c>
      <c r="W768" s="102" t="n">
        <v>5</v>
      </c>
      <c r="X768" s="93" t="n"/>
      <c r="Y768" s="91" t="inlineStr">
        <is>
          <t>None</t>
        </is>
      </c>
      <c r="Z768" s="99" t="n">
        <v>67.84</v>
      </c>
      <c r="AA768" s="96" t="n">
        <v>1.22</v>
      </c>
      <c r="AB768" s="96" t="n">
        <v>1.19</v>
      </c>
      <c r="AC768" s="96" t="n">
        <v>0.66</v>
      </c>
      <c r="AD768" s="96" t="n">
        <v>0.73</v>
      </c>
      <c r="AE768" s="96" t="n">
        <v>1.01</v>
      </c>
      <c r="AF768" s="103" t="n">
        <v>1.05</v>
      </c>
      <c r="AG768" s="91" t="inlineStr">
        <is>
          <t>Normal</t>
        </is>
      </c>
      <c r="AH768" s="100" t="n">
        <v>0</v>
      </c>
      <c r="AI768" s="101" t="n">
        <v>0</v>
      </c>
      <c r="AJ768" s="92" t="inlineStr">
        <is>
          <t>N</t>
        </is>
      </c>
      <c r="AK768" s="96" t="n"/>
      <c r="AL768" s="91" t="inlineStr">
        <is>
          <t>n/a</t>
        </is>
      </c>
      <c r="AM768" s="93" t="n"/>
      <c r="AN768" s="92" t="inlineStr">
        <is>
          <t>None</t>
        </is>
      </c>
      <c r="AO768" s="102" t="n">
        <v>0</v>
      </c>
      <c r="AP768" s="103" t="n">
        <v>0.46</v>
      </c>
      <c r="AQ768" s="102" t="n">
        <v>2</v>
      </c>
      <c r="AR768" s="91" t="inlineStr">
        <is>
          <t>N</t>
        </is>
      </c>
      <c r="AS768" s="104" t="n"/>
      <c r="AT768" s="92">
        <f>IF(AND(P768="52-wk high",T768&gt;=Settings!$B$7),"Y","N")</f>
        <v/>
      </c>
      <c r="AU768" s="91">
        <f>IF(AND(AD768&gt;=Settings!$B$8,M768&gt;0),"Y","N")</f>
        <v/>
      </c>
      <c r="AV768" s="91">
        <f>IF(OR(AH768&gt;Settings!$B$9,AI768&gt;Settings!$B$9),"Y","N")</f>
        <v/>
      </c>
      <c r="AW768" s="91">
        <f>IF(AJ768&lt;&gt;"Y","n/a",IF(AND(M768&gt;0,AK768&gt;Settings!$B$10),"Y","N"))</f>
        <v/>
      </c>
      <c r="AX768" s="91">
        <f>IF(AO768&gt;=Settings!$B$11,"Y","N")</f>
        <v/>
      </c>
      <c r="AY768" s="99">
        <f>(AT768="Y")+(AU768="Y")+(AV768="Y")+(AW768="Y")+(AX768="Y")</f>
        <v/>
      </c>
      <c r="AZ768" s="94">
        <f>IF(AY768=0,"None",_xlfn.TEXTJOIN(", ",TRUE(),IF(AT768="Y","Breakout",""),IF(AU768="Y","Accumulation",""),IF(AV768="Y","Institutional buying",""),IF(AW768="Y","Long buildup",""),IF(AX768="Y","Momentum leader","")))</f>
        <v/>
      </c>
      <c r="BA768" s="94">
        <f>IF(BW768="","","Passes "&amp;AY768&amp;" of 5 buy-side scans"&amp;IF(G768="Y","; RED FLAG: filter out using Red flag column",""))</f>
        <v/>
      </c>
      <c r="BB768" s="91" t="inlineStr">
        <is>
          <t>None</t>
        </is>
      </c>
      <c r="BC768" s="92" t="inlineStr">
        <is>
          <t>N</t>
        </is>
      </c>
      <c r="BD768" s="94" t="n"/>
      <c r="BE768" s="94" t="n"/>
      <c r="BF768" s="92">
        <f>IF(R768*100000&gt;=Settings!$B$5,"Y","N")</f>
        <v/>
      </c>
      <c r="BG768" s="91">
        <f>IF(F768&gt;Settings!$B$6,"Y","N")</f>
        <v/>
      </c>
      <c r="BH768" s="97" t="n">
        <v>-30.83</v>
      </c>
      <c r="BI768" s="96" t="n">
        <v>-4.63</v>
      </c>
      <c r="BJ768" s="96" t="n">
        <v>-17.3</v>
      </c>
      <c r="BK768" s="96" t="n">
        <v>-13.74</v>
      </c>
      <c r="BL768" s="96" t="n">
        <v>-20.48</v>
      </c>
      <c r="BM768" s="96" t="n">
        <v>-25.08</v>
      </c>
      <c r="BN768" s="97" t="n">
        <v>-6.39</v>
      </c>
      <c r="BO768" s="96" t="n">
        <v>-11.83</v>
      </c>
      <c r="BP768" s="96" t="n">
        <v>-14.77</v>
      </c>
      <c r="BQ768" s="96" t="n">
        <v>-17.31</v>
      </c>
      <c r="BR768" s="91" t="inlineStr">
        <is>
          <t>Stacked down</t>
        </is>
      </c>
      <c r="BS768" s="91" t="inlineStr">
        <is>
          <t>None</t>
        </is>
      </c>
      <c r="BT768" s="96" t="n">
        <v>14.8</v>
      </c>
      <c r="BU768" s="91" t="inlineStr">
        <is>
          <t>N</t>
        </is>
      </c>
      <c r="BV768" s="99">
        <f>IF(OR(BF768&lt;&gt;"Y",BG768&lt;&gt;"Y"),"",(AND(ISNUMBER(BQ768),BQ768&gt;0))+(BR768="Stacked up")+(AND(ISNUMBER(BH768),BH768&gt;=-Settings!$B$17))+(AND(ISNUMBER(BK768),ISNUMBER(BM768),BK768&gt;0,BM768&gt;0))+(AND(ISNUMBER(AQ768),AQ768&gt;=Settings!$B$18))+(AND(ISNUMBER(BT768),BT768&gt;=Settings!$B$19,BT768&lt;=Settings!$B$20))+(AND(ISNUMBER(AS768),AS768&gt;0))+(AND(ISNUMBER(T768),ISNUMBER(M768),T768&gt;=Settings!$B$21,M768&gt;0))+(AND(ISNUMBER(AD768),ISNUMBER(M768),AD768&gt;=Settings!$B$22,M768&gt;0))+(AY768&gt;=1))</f>
        <v/>
      </c>
      <c r="BW768" s="91">
        <f>IF(OR(AY768=0,BF768&lt;&gt;"Y",BG768&lt;&gt;"Y"),"",1+SUMPRODUCT(($A$6:$A$2604=A768)*($AY$6:$AY$2604&gt;0)*($BF$6:$BF$2604="Y")*($BG$6:$BG$2604="Y")*(($AY$6:$AY$2604&gt;AY768)+($AY$6:$AY$2604=AY768)*($AD$6:$AD$2604&gt;AD768))))</f>
        <v/>
      </c>
    </row>
    <row r="769" ht="23.85" customHeight="1" s="55">
      <c r="A769" s="90" t="n">
        <v>46296</v>
      </c>
      <c r="B769" s="91" t="inlineStr">
        <is>
          <t>MOLBIO</t>
        </is>
      </c>
      <c r="C769" s="91" t="inlineStr">
        <is>
          <t>INE869T01028</t>
        </is>
      </c>
      <c r="D769" s="91" t="n"/>
      <c r="E769" s="91" t="inlineStr">
        <is>
          <t>None</t>
        </is>
      </c>
      <c r="F769" s="93" t="n">
        <v>17437</v>
      </c>
      <c r="G769" s="92" t="inlineStr">
        <is>
          <t>N</t>
        </is>
      </c>
      <c r="H769" s="94" t="n"/>
      <c r="I769" s="91" t="inlineStr">
        <is>
          <t>N</t>
        </is>
      </c>
      <c r="J769" s="92">
        <f>IF(K769="","N","Y")</f>
        <v/>
      </c>
      <c r="K769" s="94">
        <f>_xlfn.TEXTJOIN("; ",TRUE,IF(P769="52-wk low","52-wk low",""),IF(AND(AD769&gt;=Settings!$B$12,M769&lt;0),"Distribution",""),IF(AND(AJ769="Y",M769&lt;0,AK769&lt;-Settings!$B$13),"Long unwinding",""),IF(AND(AJ769="Y",M769&lt;0,AK769&gt;Settings!$B$13),"Short buildup",""))</f>
        <v/>
      </c>
      <c r="L769" s="95" t="n">
        <v>1513.1</v>
      </c>
      <c r="M769" s="96" t="n">
        <v>15.6</v>
      </c>
      <c r="N769" s="93" t="n">
        <v>5</v>
      </c>
      <c r="O769" s="91" t="inlineStr">
        <is>
          <t>Top gainer</t>
        </is>
      </c>
      <c r="P769" s="91" t="inlineStr">
        <is>
          <t>None</t>
        </is>
      </c>
      <c r="Q769" s="97" t="n">
        <v>87.52</v>
      </c>
      <c r="R769" s="96" t="n">
        <v>41.13</v>
      </c>
      <c r="S769" s="96" t="n">
        <v>2.32</v>
      </c>
      <c r="T769" s="96" t="n"/>
      <c r="U769" s="96" t="n"/>
      <c r="V769" s="103" t="n"/>
      <c r="W769" s="102" t="n"/>
      <c r="X769" s="93" t="n"/>
      <c r="Y769" s="91" t="inlineStr">
        <is>
          <t>By value</t>
        </is>
      </c>
      <c r="Z769" s="99" t="n">
        <v>10.63</v>
      </c>
      <c r="AA769" s="96" t="n">
        <v>0.66</v>
      </c>
      <c r="AB769" s="96" t="n"/>
      <c r="AC769" s="96" t="n">
        <v>2.39</v>
      </c>
      <c r="AD769" s="96" t="n"/>
      <c r="AE769" s="96" t="n"/>
      <c r="AF769" s="103" t="n"/>
      <c r="AG769" s="91" t="n"/>
      <c r="AH769" s="100" t="n">
        <v>0</v>
      </c>
      <c r="AI769" s="101" t="n">
        <v>0</v>
      </c>
      <c r="AJ769" s="92" t="inlineStr">
        <is>
          <t>N</t>
        </is>
      </c>
      <c r="AK769" s="96" t="n"/>
      <c r="AL769" s="91" t="inlineStr">
        <is>
          <t>n/a</t>
        </is>
      </c>
      <c r="AM769" s="93" t="n"/>
      <c r="AN769" s="92" t="inlineStr">
        <is>
          <t>None</t>
        </is>
      </c>
      <c r="AO769" s="102" t="n">
        <v>0</v>
      </c>
      <c r="AP769" s="103" t="n"/>
      <c r="AQ769" s="102" t="n"/>
      <c r="AR769" s="91" t="inlineStr">
        <is>
          <t>N</t>
        </is>
      </c>
      <c r="AS769" s="104" t="n"/>
      <c r="AT769" s="92">
        <f>IF(AND(P769="52-wk high",T769&gt;=Settings!$B$7),"Y","N")</f>
        <v/>
      </c>
      <c r="AU769" s="91">
        <f>IF(AND(AD769&gt;=Settings!$B$8,M769&gt;0),"Y","N")</f>
        <v/>
      </c>
      <c r="AV769" s="91">
        <f>IF(OR(AH769&gt;Settings!$B$9,AI769&gt;Settings!$B$9),"Y","N")</f>
        <v/>
      </c>
      <c r="AW769" s="91">
        <f>IF(AJ769&lt;&gt;"Y","n/a",IF(AND(M769&gt;0,AK769&gt;Settings!$B$10),"Y","N"))</f>
        <v/>
      </c>
      <c r="AX769" s="91">
        <f>IF(AO769&gt;=Settings!$B$11,"Y","N")</f>
        <v/>
      </c>
      <c r="AY769" s="99">
        <f>(AT769="Y")+(AU769="Y")+(AV769="Y")+(AW769="Y")+(AX769="Y")</f>
        <v/>
      </c>
      <c r="AZ769" s="94">
        <f>IF(AY769=0,"None",_xlfn.TEXTJOIN(", ",TRUE(),IF(AT769="Y","Breakout",""),IF(AU769="Y","Accumulation",""),IF(AV769="Y","Institutional buying",""),IF(AW769="Y","Long buildup",""),IF(AX769="Y","Momentum leader","")))</f>
        <v/>
      </c>
      <c r="BA769" s="94">
        <f>IF(BW769="","","Passes "&amp;AY769&amp;" of 5 buy-side scans"&amp;IF(G769="Y","; RED FLAG: filter out using Red flag column",""))</f>
        <v/>
      </c>
      <c r="BB769" s="91" t="inlineStr">
        <is>
          <t>None</t>
        </is>
      </c>
      <c r="BC769" s="92" t="inlineStr">
        <is>
          <t>Y</t>
        </is>
      </c>
      <c r="BD769" s="94" t="inlineStr">
        <is>
          <t>&gt;25% move in 1 month; High-low range &gt;75% in 3 months</t>
        </is>
      </c>
      <c r="BE769" s="94" t="n"/>
      <c r="BF769" s="92">
        <f>IF(R769*100000&gt;=Settings!$B$5,"Y","N")</f>
        <v/>
      </c>
      <c r="BG769" s="91">
        <f>IF(F769&gt;Settings!$B$6,"Y","N")</f>
        <v/>
      </c>
      <c r="BH769" s="97" t="n">
        <v>-10.3</v>
      </c>
      <c r="BI769" s="96" t="n">
        <v>21.42</v>
      </c>
      <c r="BJ769" s="96" t="n">
        <v>43.65</v>
      </c>
      <c r="BK769" s="96" t="n"/>
      <c r="BL769" s="96" t="n"/>
      <c r="BM769" s="96" t="n"/>
      <c r="BN769" s="97" t="n">
        <v>18.96</v>
      </c>
      <c r="BO769" s="96" t="n"/>
      <c r="BP769" s="96" t="n"/>
      <c r="BQ769" s="96" t="n"/>
      <c r="BR769" s="91" t="n"/>
      <c r="BS769" s="91" t="n"/>
      <c r="BT769" s="96" t="n">
        <v>74.09999999999999</v>
      </c>
      <c r="BU769" s="91" t="n"/>
      <c r="BV769" s="99">
        <f>IF(OR(BF769&lt;&gt;"Y",BG769&lt;&gt;"Y"),"",(AND(ISNUMBER(BQ769),BQ769&gt;0))+(BR769="Stacked up")+(AND(ISNUMBER(BH769),BH769&gt;=-Settings!$B$17))+(AND(ISNUMBER(BK769),ISNUMBER(BM769),BK769&gt;0,BM769&gt;0))+(AND(ISNUMBER(AQ769),AQ769&gt;=Settings!$B$18))+(AND(ISNUMBER(BT769),BT769&gt;=Settings!$B$19,BT769&lt;=Settings!$B$20))+(AND(ISNUMBER(AS769),AS769&gt;0))+(AND(ISNUMBER(T769),ISNUMBER(M769),T769&gt;=Settings!$B$21,M769&gt;0))+(AND(ISNUMBER(AD769),ISNUMBER(M769),AD769&gt;=Settings!$B$22,M769&gt;0))+(AY769&gt;=1))</f>
        <v/>
      </c>
      <c r="BW769" s="91">
        <f>IF(OR(AY769=0,BF769&lt;&gt;"Y",BG769&lt;&gt;"Y"),"",1+SUMPRODUCT(($A$6:$A$2604=A769)*($AY$6:$AY$2604&gt;0)*($BF$6:$BF$2604="Y")*($BG$6:$BG$2604="Y")*(($AY$6:$AY$2604&gt;AY769)+($AY$6:$AY$2604=AY769)*($AD$6:$AD$2604&gt;AD769))))</f>
        <v/>
      </c>
    </row>
    <row r="770" ht="23.85" customHeight="1" s="55">
      <c r="A770" s="90" t="n">
        <v>46296</v>
      </c>
      <c r="B770" s="91" t="inlineStr">
        <is>
          <t>ALIVUS</t>
        </is>
      </c>
      <c r="C770" s="91" t="inlineStr">
        <is>
          <t>INE03Q201024</t>
        </is>
      </c>
      <c r="D770" s="91" t="n"/>
      <c r="E770" s="91" t="inlineStr">
        <is>
          <t>None</t>
        </is>
      </c>
      <c r="F770" s="93" t="n">
        <v>16871</v>
      </c>
      <c r="G770" s="92" t="inlineStr">
        <is>
          <t>N</t>
        </is>
      </c>
      <c r="H770" s="94" t="n"/>
      <c r="I770" s="91" t="inlineStr">
        <is>
          <t>N</t>
        </is>
      </c>
      <c r="J770" s="92">
        <f>IF(K770="","N","Y")</f>
        <v/>
      </c>
      <c r="K770" s="94">
        <f>_xlfn.TEXTJOIN("; ",TRUE,IF(P770="52-wk low","52-wk low",""),IF(AND(AD770&gt;=Settings!$B$12,M770&lt;0),"Distribution",""),IF(AND(AJ770="Y",M770&lt;0,AK770&lt;-Settings!$B$13),"Long unwinding",""),IF(AND(AJ770="Y",M770&lt;0,AK770&gt;Settings!$B$13),"Short buildup",""))</f>
        <v/>
      </c>
      <c r="L770" s="95" t="n">
        <v>1374.2</v>
      </c>
      <c r="M770" s="96" t="n">
        <v>-0.37</v>
      </c>
      <c r="N770" s="93" t="n">
        <v>740</v>
      </c>
      <c r="O770" s="91" t="inlineStr">
        <is>
          <t>None</t>
        </is>
      </c>
      <c r="P770" s="91" t="inlineStr">
        <is>
          <t>None</t>
        </is>
      </c>
      <c r="Q770" s="97" t="n">
        <v>1.12</v>
      </c>
      <c r="R770" s="96" t="n">
        <v>1.29</v>
      </c>
      <c r="S770" s="96" t="n">
        <v>0.74</v>
      </c>
      <c r="T770" s="96" t="n">
        <v>0.66</v>
      </c>
      <c r="U770" s="96" t="n">
        <v>0.82</v>
      </c>
      <c r="V770" s="103" t="n">
        <v>0.9399999999999999</v>
      </c>
      <c r="W770" s="102" t="n">
        <v>5</v>
      </c>
      <c r="X770" s="93" t="n"/>
      <c r="Y770" s="91" t="inlineStr">
        <is>
          <t>None</t>
        </is>
      </c>
      <c r="Z770" s="99" t="n">
        <v>53.18</v>
      </c>
      <c r="AA770" s="96" t="n">
        <v>0.99</v>
      </c>
      <c r="AB770" s="96" t="n">
        <v>1.03</v>
      </c>
      <c r="AC770" s="96" t="n">
        <v>0.72</v>
      </c>
      <c r="AD770" s="96" t="n">
        <v>0.8</v>
      </c>
      <c r="AE770" s="96" t="n">
        <v>0.91</v>
      </c>
      <c r="AF770" s="103" t="n">
        <v>1.14</v>
      </c>
      <c r="AG770" s="91" t="inlineStr">
        <is>
          <t>Normal</t>
        </is>
      </c>
      <c r="AH770" s="100" t="n">
        <v>0</v>
      </c>
      <c r="AI770" s="101" t="n">
        <v>0</v>
      </c>
      <c r="AJ770" s="92" t="inlineStr">
        <is>
          <t>N</t>
        </is>
      </c>
      <c r="AK770" s="96" t="n"/>
      <c r="AL770" s="91" t="inlineStr">
        <is>
          <t>n/a</t>
        </is>
      </c>
      <c r="AM770" s="93" t="n"/>
      <c r="AN770" s="92" t="inlineStr">
        <is>
          <t>None</t>
        </is>
      </c>
      <c r="AO770" s="102" t="n">
        <v>0</v>
      </c>
      <c r="AP770" s="103" t="n">
        <v>2.27</v>
      </c>
      <c r="AQ770" s="102" t="n">
        <v>93</v>
      </c>
      <c r="AR770" s="91" t="inlineStr">
        <is>
          <t>N</t>
        </is>
      </c>
      <c r="AS770" s="104" t="n"/>
      <c r="AT770" s="92">
        <f>IF(AND(P770="52-wk high",T770&gt;=Settings!$B$7),"Y","N")</f>
        <v/>
      </c>
      <c r="AU770" s="91">
        <f>IF(AND(AD770&gt;=Settings!$B$8,M770&gt;0),"Y","N")</f>
        <v/>
      </c>
      <c r="AV770" s="91">
        <f>IF(OR(AH770&gt;Settings!$B$9,AI770&gt;Settings!$B$9),"Y","N")</f>
        <v/>
      </c>
      <c r="AW770" s="91">
        <f>IF(AJ770&lt;&gt;"Y","n/a",IF(AND(M770&gt;0,AK770&gt;Settings!$B$10),"Y","N"))</f>
        <v/>
      </c>
      <c r="AX770" s="91">
        <f>IF(AO770&gt;=Settings!$B$11,"Y","N")</f>
        <v/>
      </c>
      <c r="AY770" s="99">
        <f>(AT770="Y")+(AU770="Y")+(AV770="Y")+(AW770="Y")+(AX770="Y")</f>
        <v/>
      </c>
      <c r="AZ770" s="94">
        <f>IF(AY770=0,"None",_xlfn.TEXTJOIN(", ",TRUE(),IF(AT770="Y","Breakout",""),IF(AU770="Y","Accumulation",""),IF(AV770="Y","Institutional buying",""),IF(AW770="Y","Long buildup",""),IF(AX770="Y","Momentum leader","")))</f>
        <v/>
      </c>
      <c r="BA770" s="94">
        <f>IF(BW770="","","Passes "&amp;AY770&amp;" of 5 buy-side scans"&amp;IF(G770="Y","; RED FLAG: filter out using Red flag column",""))</f>
        <v/>
      </c>
      <c r="BB770" s="91" t="inlineStr">
        <is>
          <t>None</t>
        </is>
      </c>
      <c r="BC770" s="92" t="inlineStr">
        <is>
          <t>N</t>
        </is>
      </c>
      <c r="BD770" s="94" t="n"/>
      <c r="BE770" s="94" t="n"/>
      <c r="BF770" s="92">
        <f>IF(R770*100000&gt;=Settings!$B$5,"Y","N")</f>
        <v/>
      </c>
      <c r="BG770" s="91">
        <f>IF(F770&gt;Settings!$B$6,"Y","N")</f>
        <v/>
      </c>
      <c r="BH770" s="97" t="n">
        <v>-8.01</v>
      </c>
      <c r="BI770" s="96" t="n">
        <v>0.31</v>
      </c>
      <c r="BJ770" s="96" t="n">
        <v>-4.81</v>
      </c>
      <c r="BK770" s="96" t="n">
        <v>20.93</v>
      </c>
      <c r="BL770" s="96" t="n">
        <v>39.63</v>
      </c>
      <c r="BM770" s="96" t="n">
        <v>46.45</v>
      </c>
      <c r="BN770" s="97" t="n">
        <v>0.09</v>
      </c>
      <c r="BO770" s="96" t="n">
        <v>3.55</v>
      </c>
      <c r="BP770" s="96" t="n">
        <v>10.55</v>
      </c>
      <c r="BQ770" s="96" t="n">
        <v>20.15</v>
      </c>
      <c r="BR770" s="91" t="inlineStr">
        <is>
          <t>Stacked up</t>
        </is>
      </c>
      <c r="BS770" s="91" t="inlineStr">
        <is>
          <t>None</t>
        </is>
      </c>
      <c r="BT770" s="96" t="n">
        <v>50</v>
      </c>
      <c r="BU770" s="91" t="inlineStr">
        <is>
          <t>N</t>
        </is>
      </c>
      <c r="BV770" s="99">
        <f>IF(OR(BF770&lt;&gt;"Y",BG770&lt;&gt;"Y"),"",(AND(ISNUMBER(BQ770),BQ770&gt;0))+(BR770="Stacked up")+(AND(ISNUMBER(BH770),BH770&gt;=-Settings!$B$17))+(AND(ISNUMBER(BK770),ISNUMBER(BM770),BK770&gt;0,BM770&gt;0))+(AND(ISNUMBER(AQ770),AQ770&gt;=Settings!$B$18))+(AND(ISNUMBER(BT770),BT770&gt;=Settings!$B$19,BT770&lt;=Settings!$B$20))+(AND(ISNUMBER(AS770),AS770&gt;0))+(AND(ISNUMBER(T770),ISNUMBER(M770),T770&gt;=Settings!$B$21,M770&gt;0))+(AND(ISNUMBER(AD770),ISNUMBER(M770),AD770&gt;=Settings!$B$22,M770&gt;0))+(AY770&gt;=1))</f>
        <v/>
      </c>
      <c r="BW770" s="91">
        <f>IF(OR(AY770=0,BF770&lt;&gt;"Y",BG770&lt;&gt;"Y"),"",1+SUMPRODUCT(($A$6:$A$2604=A770)*($AY$6:$AY$2604&gt;0)*($BF$6:$BF$2604="Y")*($BG$6:$BG$2604="Y")*(($AY$6:$AY$2604&gt;AY770)+($AY$6:$AY$2604=AY770)*($AD$6:$AD$2604&gt;AD770))))</f>
        <v/>
      </c>
    </row>
    <row r="771" ht="23.85" customHeight="1" s="55">
      <c r="A771" s="90" t="n">
        <v>46296</v>
      </c>
      <c r="B771" s="91" t="inlineStr">
        <is>
          <t>ESDS</t>
        </is>
      </c>
      <c r="C771" s="91" t="inlineStr">
        <is>
          <t>INE0DRI01029</t>
        </is>
      </c>
      <c r="D771" s="91" t="n"/>
      <c r="E771" s="91" t="inlineStr">
        <is>
          <t>None</t>
        </is>
      </c>
      <c r="F771" s="93" t="n">
        <v>16809</v>
      </c>
      <c r="G771" s="92" t="inlineStr">
        <is>
          <t>Y</t>
        </is>
      </c>
      <c r="H771" s="94" t="inlineStr">
        <is>
          <t>Long-term ASM Stage 1</t>
        </is>
      </c>
      <c r="I771" s="91" t="inlineStr">
        <is>
          <t>N</t>
        </is>
      </c>
      <c r="J771" s="92">
        <f>IF(K771="","N","Y")</f>
        <v/>
      </c>
      <c r="K771" s="94">
        <f>_xlfn.TEXTJOIN("; ",TRUE,IF(P771="52-wk low","52-wk low",""),IF(AND(AD771&gt;=Settings!$B$12,M771&lt;0),"Distribution",""),IF(AND(AJ771="Y",M771&lt;0,AK771&lt;-Settings!$B$13),"Long unwinding",""),IF(AND(AJ771="Y",M771&lt;0,AK771&gt;Settings!$B$13),"Short buildup",""))</f>
        <v/>
      </c>
      <c r="L771" s="95" t="n">
        <v>1434.1</v>
      </c>
      <c r="M771" s="96" t="n">
        <v>-5</v>
      </c>
      <c r="N771" s="93" t="n">
        <v>2491</v>
      </c>
      <c r="O771" s="91" t="inlineStr">
        <is>
          <t>None</t>
        </is>
      </c>
      <c r="P771" s="91" t="inlineStr">
        <is>
          <t>None</t>
        </is>
      </c>
      <c r="Q771" s="97" t="n">
        <v>0.24</v>
      </c>
      <c r="R771" s="96" t="n"/>
      <c r="S771" s="96" t="n"/>
      <c r="T771" s="96" t="n"/>
      <c r="U771" s="96" t="n"/>
      <c r="V771" s="103" t="n"/>
      <c r="W771" s="102" t="n"/>
      <c r="X771" s="93" t="n"/>
      <c r="Y771" s="91" t="inlineStr">
        <is>
          <t>None</t>
        </is>
      </c>
      <c r="Z771" s="99" t="n">
        <v>100</v>
      </c>
      <c r="AA771" s="96" t="n"/>
      <c r="AB771" s="96" t="n"/>
      <c r="AC771" s="96" t="n"/>
      <c r="AD771" s="96" t="n"/>
      <c r="AE771" s="96" t="n"/>
      <c r="AF771" s="103" t="n"/>
      <c r="AG771" s="91" t="n"/>
      <c r="AH771" s="100" t="n">
        <v>0</v>
      </c>
      <c r="AI771" s="101" t="n">
        <v>0</v>
      </c>
      <c r="AJ771" s="92" t="inlineStr">
        <is>
          <t>N</t>
        </is>
      </c>
      <c r="AK771" s="96" t="n"/>
      <c r="AL771" s="91" t="inlineStr">
        <is>
          <t>n/a</t>
        </is>
      </c>
      <c r="AM771" s="93" t="n"/>
      <c r="AN771" s="92" t="inlineStr">
        <is>
          <t>None</t>
        </is>
      </c>
      <c r="AO771" s="102" t="n">
        <v>0</v>
      </c>
      <c r="AP771" s="103" t="n"/>
      <c r="AQ771" s="102" t="n"/>
      <c r="AR771" s="91" t="inlineStr">
        <is>
          <t>N</t>
        </is>
      </c>
      <c r="AS771" s="104" t="n"/>
      <c r="AT771" s="92">
        <f>IF(AND(P771="52-wk high",T771&gt;=Settings!$B$7),"Y","N")</f>
        <v/>
      </c>
      <c r="AU771" s="91">
        <f>IF(AND(AD771&gt;=Settings!$B$8,M771&gt;0),"Y","N")</f>
        <v/>
      </c>
      <c r="AV771" s="91">
        <f>IF(OR(AH771&gt;Settings!$B$9,AI771&gt;Settings!$B$9),"Y","N")</f>
        <v/>
      </c>
      <c r="AW771" s="91">
        <f>IF(AJ771&lt;&gt;"Y","n/a",IF(AND(M771&gt;0,AK771&gt;Settings!$B$10),"Y","N"))</f>
        <v/>
      </c>
      <c r="AX771" s="91">
        <f>IF(AO771&gt;=Settings!$B$11,"Y","N")</f>
        <v/>
      </c>
      <c r="AY771" s="99">
        <f>(AT771="Y")+(AU771="Y")+(AV771="Y")+(AW771="Y")+(AX771="Y")</f>
        <v/>
      </c>
      <c r="AZ771" s="94">
        <f>IF(AY771=0,"None",_xlfn.TEXTJOIN(", ",TRUE(),IF(AT771="Y","Breakout",""),IF(AU771="Y","Accumulation",""),IF(AV771="Y","Institutional buying",""),IF(AW771="Y","Long buildup",""),IF(AX771="Y","Momentum leader","")))</f>
        <v/>
      </c>
      <c r="BA771" s="94">
        <f>IF(BW771="","","Passes "&amp;AY771&amp;" of 5 buy-side scans"&amp;IF(G771="Y","; RED FLAG: filter out using Red flag column",""))</f>
        <v/>
      </c>
      <c r="BB771" s="91" t="inlineStr">
        <is>
          <t>Lower</t>
        </is>
      </c>
      <c r="BC771" s="92" t="inlineStr">
        <is>
          <t>N</t>
        </is>
      </c>
      <c r="BD771" s="94" t="n"/>
      <c r="BE771" s="94" t="n"/>
      <c r="BF771" s="92">
        <f>IF(R771*100000&gt;=Settings!$B$5,"Y","N")</f>
        <v/>
      </c>
      <c r="BG771" s="91">
        <f>IF(F771&gt;Settings!$B$6,"Y","N")</f>
        <v/>
      </c>
      <c r="BH771" s="97" t="n">
        <v>-22.86</v>
      </c>
      <c r="BI771" s="96" t="n">
        <v>-22.61</v>
      </c>
      <c r="BJ771" s="96" t="n"/>
      <c r="BK771" s="96" t="n"/>
      <c r="BL771" s="96" t="n"/>
      <c r="BM771" s="96" t="n"/>
      <c r="BN771" s="97" t="n"/>
      <c r="BO771" s="96" t="n"/>
      <c r="BP771" s="96" t="n"/>
      <c r="BQ771" s="96" t="n"/>
      <c r="BR771" s="91" t="n"/>
      <c r="BS771" s="91" t="n"/>
      <c r="BT771" s="96" t="n"/>
      <c r="BU771" s="91" t="n"/>
      <c r="BV771" s="99">
        <f>IF(OR(BF771&lt;&gt;"Y",BG771&lt;&gt;"Y"),"",(AND(ISNUMBER(BQ771),BQ771&gt;0))+(BR771="Stacked up")+(AND(ISNUMBER(BH771),BH771&gt;=-Settings!$B$17))+(AND(ISNUMBER(BK771),ISNUMBER(BM771),BK771&gt;0,BM771&gt;0))+(AND(ISNUMBER(AQ771),AQ771&gt;=Settings!$B$18))+(AND(ISNUMBER(BT771),BT771&gt;=Settings!$B$19,BT771&lt;=Settings!$B$20))+(AND(ISNUMBER(AS771),AS771&gt;0))+(AND(ISNUMBER(T771),ISNUMBER(M771),T771&gt;=Settings!$B$21,M771&gt;0))+(AND(ISNUMBER(AD771),ISNUMBER(M771),AD771&gt;=Settings!$B$22,M771&gt;0))+(AY771&gt;=1))</f>
        <v/>
      </c>
      <c r="BW771" s="91">
        <f>IF(OR(AY771=0,BF771&lt;&gt;"Y",BG771&lt;&gt;"Y"),"",1+SUMPRODUCT(($A$6:$A$2604=A771)*($AY$6:$AY$2604&gt;0)*($BF$6:$BF$2604="Y")*($BG$6:$BG$2604="Y")*(($AY$6:$AY$2604&gt;AY771)+($AY$6:$AY$2604=AY771)*($AD$6:$AD$2604&gt;AD771))))</f>
        <v/>
      </c>
    </row>
    <row r="772" ht="23.85" customHeight="1" s="55">
      <c r="A772" s="90" t="n">
        <v>46296</v>
      </c>
      <c r="B772" s="91" t="inlineStr">
        <is>
          <t>APLLTD</t>
        </is>
      </c>
      <c r="C772" s="91" t="inlineStr">
        <is>
          <t>INE901L01018</t>
        </is>
      </c>
      <c r="D772" s="91" t="n"/>
      <c r="E772" s="91" t="inlineStr">
        <is>
          <t>None</t>
        </is>
      </c>
      <c r="F772" s="93" t="n">
        <v>16025</v>
      </c>
      <c r="G772" s="92" t="inlineStr">
        <is>
          <t>N</t>
        </is>
      </c>
      <c r="H772" s="94" t="n"/>
      <c r="I772" s="91" t="inlineStr">
        <is>
          <t>N</t>
        </is>
      </c>
      <c r="J772" s="92">
        <f>IF(K772="","N","Y")</f>
        <v/>
      </c>
      <c r="K772" s="94">
        <f>_xlfn.TEXTJOIN("; ",TRUE,IF(P772="52-wk low","52-wk low",""),IF(AND(AD772&gt;=Settings!$B$12,M772&lt;0),"Distribution",""),IF(AND(AJ772="Y",M772&lt;0,AK772&lt;-Settings!$B$13),"Long unwinding",""),IF(AND(AJ772="Y",M772&lt;0,AK772&gt;Settings!$B$13),"Short buildup",""))</f>
        <v/>
      </c>
      <c r="L772" s="95" t="n">
        <v>815.25</v>
      </c>
      <c r="M772" s="96" t="n">
        <v>-1.24</v>
      </c>
      <c r="N772" s="93" t="n">
        <v>1171</v>
      </c>
      <c r="O772" s="91" t="inlineStr">
        <is>
          <t>None</t>
        </is>
      </c>
      <c r="P772" s="91" t="inlineStr">
        <is>
          <t>None</t>
        </is>
      </c>
      <c r="Q772" s="97" t="n">
        <v>3.28</v>
      </c>
      <c r="R772" s="96" t="n">
        <v>2.39</v>
      </c>
      <c r="S772" s="96" t="n">
        <v>1.42</v>
      </c>
      <c r="T772" s="96" t="n">
        <v>2.07</v>
      </c>
      <c r="U772" s="96" t="n">
        <v>2.04</v>
      </c>
      <c r="V772" s="103" t="n">
        <v>1.48</v>
      </c>
      <c r="W772" s="102" t="n">
        <v>14</v>
      </c>
      <c r="X772" s="93" t="n">
        <v>122</v>
      </c>
      <c r="Y772" s="91" t="inlineStr">
        <is>
          <t>None</t>
        </is>
      </c>
      <c r="Z772" s="99" t="n">
        <v>63.59</v>
      </c>
      <c r="AA772" s="96" t="n">
        <v>1.31</v>
      </c>
      <c r="AB772" s="96" t="n">
        <v>1.26</v>
      </c>
      <c r="AC772" s="96" t="n">
        <v>1.87</v>
      </c>
      <c r="AD772" s="96" t="n">
        <v>2.7</v>
      </c>
      <c r="AE772" s="96" t="n">
        <v>2.65</v>
      </c>
      <c r="AF772" s="103" t="n">
        <v>1</v>
      </c>
      <c r="AG772" s="91" t="inlineStr">
        <is>
          <t>Normal</t>
        </is>
      </c>
      <c r="AH772" s="100" t="n">
        <v>0</v>
      </c>
      <c r="AI772" s="101" t="n">
        <v>0</v>
      </c>
      <c r="AJ772" s="92" t="inlineStr">
        <is>
          <t>N</t>
        </is>
      </c>
      <c r="AK772" s="96" t="n"/>
      <c r="AL772" s="91" t="inlineStr">
        <is>
          <t>n/a</t>
        </is>
      </c>
      <c r="AM772" s="93" t="n"/>
      <c r="AN772" s="92" t="inlineStr">
        <is>
          <t>None</t>
        </is>
      </c>
      <c r="AO772" s="102" t="n">
        <v>0</v>
      </c>
      <c r="AP772" s="103" t="n">
        <v>1.02</v>
      </c>
      <c r="AQ772" s="102" t="n">
        <v>63</v>
      </c>
      <c r="AR772" s="91" t="inlineStr">
        <is>
          <t>N</t>
        </is>
      </c>
      <c r="AS772" s="104" t="n"/>
      <c r="AT772" s="92">
        <f>IF(AND(P772="52-wk high",T772&gt;=Settings!$B$7),"Y","N")</f>
        <v/>
      </c>
      <c r="AU772" s="91">
        <f>IF(AND(AD772&gt;=Settings!$B$8,M772&gt;0),"Y","N")</f>
        <v/>
      </c>
      <c r="AV772" s="91">
        <f>IF(OR(AH772&gt;Settings!$B$9,AI772&gt;Settings!$B$9),"Y","N")</f>
        <v/>
      </c>
      <c r="AW772" s="91">
        <f>IF(AJ772&lt;&gt;"Y","n/a",IF(AND(M772&gt;0,AK772&gt;Settings!$B$10),"Y","N"))</f>
        <v/>
      </c>
      <c r="AX772" s="91">
        <f>IF(AO772&gt;=Settings!$B$11,"Y","N")</f>
        <v/>
      </c>
      <c r="AY772" s="99">
        <f>(AT772="Y")+(AU772="Y")+(AV772="Y")+(AW772="Y")+(AX772="Y")</f>
        <v/>
      </c>
      <c r="AZ772" s="94">
        <f>IF(AY772=0,"None",_xlfn.TEXTJOIN(", ",TRUE(),IF(AT772="Y","Breakout",""),IF(AU772="Y","Accumulation",""),IF(AV772="Y","Institutional buying",""),IF(AW772="Y","Long buildup",""),IF(AX772="Y","Momentum leader","")))</f>
        <v/>
      </c>
      <c r="BA772" s="94">
        <f>IF(BW772="","","Passes "&amp;AY772&amp;" of 5 buy-side scans"&amp;IF(G772="Y","; RED FLAG: filter out using Red flag column",""))</f>
        <v/>
      </c>
      <c r="BB772" s="91" t="inlineStr">
        <is>
          <t>None</t>
        </is>
      </c>
      <c r="BC772" s="92" t="inlineStr">
        <is>
          <t>N</t>
        </is>
      </c>
      <c r="BD772" s="94" t="n"/>
      <c r="BE772" s="94" t="n"/>
      <c r="BF772" s="92">
        <f>IF(R772*100000&gt;=Settings!$B$5,"Y","N")</f>
        <v/>
      </c>
      <c r="BG772" s="91">
        <f>IF(F772&gt;Settings!$B$6,"Y","N")</f>
        <v/>
      </c>
      <c r="BH772" s="97" t="n">
        <v>-18.31</v>
      </c>
      <c r="BI772" s="96" t="n">
        <v>-4.09</v>
      </c>
      <c r="BJ772" s="96" t="n">
        <v>-3.39</v>
      </c>
      <c r="BK772" s="96" t="n">
        <v>-1.66</v>
      </c>
      <c r="BL772" s="96" t="n">
        <v>20.41</v>
      </c>
      <c r="BM772" s="96" t="n">
        <v>-9.85</v>
      </c>
      <c r="BN772" s="97" t="n">
        <v>-2.28</v>
      </c>
      <c r="BO772" s="96" t="n">
        <v>-1</v>
      </c>
      <c r="BP772" s="96" t="n">
        <v>0.68</v>
      </c>
      <c r="BQ772" s="96" t="n">
        <v>0.49</v>
      </c>
      <c r="BR772" s="91" t="inlineStr">
        <is>
          <t>Mixed</t>
        </is>
      </c>
      <c r="BS772" s="91" t="inlineStr">
        <is>
          <t>None</t>
        </is>
      </c>
      <c r="BT772" s="96" t="n">
        <v>38.7</v>
      </c>
      <c r="BU772" s="91" t="inlineStr">
        <is>
          <t>N</t>
        </is>
      </c>
      <c r="BV772" s="99">
        <f>IF(OR(BF772&lt;&gt;"Y",BG772&lt;&gt;"Y"),"",(AND(ISNUMBER(BQ772),BQ772&gt;0))+(BR772="Stacked up")+(AND(ISNUMBER(BH772),BH772&gt;=-Settings!$B$17))+(AND(ISNUMBER(BK772),ISNUMBER(BM772),BK772&gt;0,BM772&gt;0))+(AND(ISNUMBER(AQ772),AQ772&gt;=Settings!$B$18))+(AND(ISNUMBER(BT772),BT772&gt;=Settings!$B$19,BT772&lt;=Settings!$B$20))+(AND(ISNUMBER(AS772),AS772&gt;0))+(AND(ISNUMBER(T772),ISNUMBER(M772),T772&gt;=Settings!$B$21,M772&gt;0))+(AND(ISNUMBER(AD772),ISNUMBER(M772),AD772&gt;=Settings!$B$22,M772&gt;0))+(AY772&gt;=1))</f>
        <v/>
      </c>
      <c r="BW772" s="91">
        <f>IF(OR(AY772=0,BF772&lt;&gt;"Y",BG772&lt;&gt;"Y"),"",1+SUMPRODUCT(($A$6:$A$2604=A772)*($AY$6:$AY$2604&gt;0)*($BF$6:$BF$2604="Y")*($BG$6:$BG$2604="Y")*(($AY$6:$AY$2604&gt;AY772)+($AY$6:$AY$2604=AY772)*($AD$6:$AD$2604&gt;AD772))))</f>
        <v/>
      </c>
    </row>
    <row r="773" ht="23.85" customHeight="1" s="55">
      <c r="A773" s="90" t="n">
        <v>46296</v>
      </c>
      <c r="B773" s="91" t="inlineStr">
        <is>
          <t>BAYERCROP</t>
        </is>
      </c>
      <c r="C773" s="91" t="inlineStr">
        <is>
          <t>INE462A01022</t>
        </is>
      </c>
      <c r="D773" s="91" t="n"/>
      <c r="E773" s="91" t="inlineStr">
        <is>
          <t>None</t>
        </is>
      </c>
      <c r="F773" s="93" t="n">
        <v>15973</v>
      </c>
      <c r="G773" s="92" t="inlineStr">
        <is>
          <t>N</t>
        </is>
      </c>
      <c r="H773" s="94" t="n"/>
      <c r="I773" s="91" t="inlineStr">
        <is>
          <t>N</t>
        </is>
      </c>
      <c r="J773" s="92">
        <f>IF(K773="","N","Y")</f>
        <v/>
      </c>
      <c r="K773" s="94">
        <f>_xlfn.TEXTJOIN("; ",TRUE,IF(P773="52-wk low","52-wk low",""),IF(AND(AD773&gt;=Settings!$B$12,M773&lt;0),"Distribution",""),IF(AND(AJ773="Y",M773&lt;0,AK773&lt;-Settings!$B$13),"Long unwinding",""),IF(AND(AJ773="Y",M773&lt;0,AK773&gt;Settings!$B$13),"Short buildup",""))</f>
        <v/>
      </c>
      <c r="L773" s="95" t="n">
        <v>3554.2</v>
      </c>
      <c r="M773" s="96" t="n">
        <v>-2.02</v>
      </c>
      <c r="N773" s="93" t="n">
        <v>1663</v>
      </c>
      <c r="O773" s="91" t="inlineStr">
        <is>
          <t>None</t>
        </is>
      </c>
      <c r="P773" s="91" t="inlineStr">
        <is>
          <t>52-wk low</t>
        </is>
      </c>
      <c r="Q773" s="97" t="n">
        <v>0.23</v>
      </c>
      <c r="R773" s="96" t="n">
        <v>0.34</v>
      </c>
      <c r="S773" s="96" t="n">
        <v>0.66</v>
      </c>
      <c r="T773" s="96" t="n">
        <v>0.85</v>
      </c>
      <c r="U773" s="96" t="n">
        <v>0.68</v>
      </c>
      <c r="V773" s="103" t="n">
        <v>1.03</v>
      </c>
      <c r="W773" s="102" t="n">
        <v>6</v>
      </c>
      <c r="X773" s="93" t="n"/>
      <c r="Y773" s="91" t="inlineStr">
        <is>
          <t>None</t>
        </is>
      </c>
      <c r="Z773" s="99" t="n">
        <v>61.76</v>
      </c>
      <c r="AA773" s="96" t="n">
        <v>1.03</v>
      </c>
      <c r="AB773" s="96" t="n">
        <v>1.05</v>
      </c>
      <c r="AC773" s="96" t="n">
        <v>0.65</v>
      </c>
      <c r="AD773" s="96" t="n">
        <v>0.87</v>
      </c>
      <c r="AE773" s="96" t="n">
        <v>0.74</v>
      </c>
      <c r="AF773" s="103" t="n">
        <v>1.11</v>
      </c>
      <c r="AG773" s="91" t="inlineStr">
        <is>
          <t>Normal</t>
        </is>
      </c>
      <c r="AH773" s="100" t="n">
        <v>0</v>
      </c>
      <c r="AI773" s="101" t="n">
        <v>0</v>
      </c>
      <c r="AJ773" s="92" t="inlineStr">
        <is>
          <t>N</t>
        </is>
      </c>
      <c r="AK773" s="96" t="n"/>
      <c r="AL773" s="91" t="inlineStr">
        <is>
          <t>n/a</t>
        </is>
      </c>
      <c r="AM773" s="93" t="n"/>
      <c r="AN773" s="92" t="inlineStr">
        <is>
          <t>None</t>
        </is>
      </c>
      <c r="AO773" s="102" t="n">
        <v>0</v>
      </c>
      <c r="AP773" s="103" t="n">
        <v>0.4</v>
      </c>
      <c r="AQ773" s="102" t="n">
        <v>0</v>
      </c>
      <c r="AR773" s="91" t="inlineStr">
        <is>
          <t>N</t>
        </is>
      </c>
      <c r="AS773" s="104" t="n"/>
      <c r="AT773" s="92">
        <f>IF(AND(P773="52-wk high",T773&gt;=Settings!$B$7),"Y","N")</f>
        <v/>
      </c>
      <c r="AU773" s="91">
        <f>IF(AND(AD773&gt;=Settings!$B$8,M773&gt;0),"Y","N")</f>
        <v/>
      </c>
      <c r="AV773" s="91">
        <f>IF(OR(AH773&gt;Settings!$B$9,AI773&gt;Settings!$B$9),"Y","N")</f>
        <v/>
      </c>
      <c r="AW773" s="91">
        <f>IF(AJ773&lt;&gt;"Y","n/a",IF(AND(M773&gt;0,AK773&gt;Settings!$B$10),"Y","N"))</f>
        <v/>
      </c>
      <c r="AX773" s="91">
        <f>IF(AO773&gt;=Settings!$B$11,"Y","N")</f>
        <v/>
      </c>
      <c r="AY773" s="99">
        <f>(AT773="Y")+(AU773="Y")+(AV773="Y")+(AW773="Y")+(AX773="Y")</f>
        <v/>
      </c>
      <c r="AZ773" s="94">
        <f>IF(AY773=0,"None",_xlfn.TEXTJOIN(", ",TRUE(),IF(AT773="Y","Breakout",""),IF(AU773="Y","Accumulation",""),IF(AV773="Y","Institutional buying",""),IF(AW773="Y","Long buildup",""),IF(AX773="Y","Momentum leader","")))</f>
        <v/>
      </c>
      <c r="BA773" s="94">
        <f>IF(BW773="","","Passes "&amp;AY773&amp;" of 5 buy-side scans"&amp;IF(G773="Y","; RED FLAG: filter out using Red flag column",""))</f>
        <v/>
      </c>
      <c r="BB773" s="91" t="inlineStr">
        <is>
          <t>None</t>
        </is>
      </c>
      <c r="BC773" s="92" t="inlineStr">
        <is>
          <t>N</t>
        </is>
      </c>
      <c r="BD773" s="94" t="n"/>
      <c r="BE773" s="94" t="n"/>
      <c r="BF773" s="92">
        <f>IF(R773*100000&gt;=Settings!$B$5,"Y","N")</f>
        <v/>
      </c>
      <c r="BG773" s="91">
        <f>IF(F773&gt;Settings!$B$6,"Y","N")</f>
        <v/>
      </c>
      <c r="BH773" s="97" t="n">
        <v>-30.99</v>
      </c>
      <c r="BI773" s="96" t="n">
        <v>-4.87</v>
      </c>
      <c r="BJ773" s="96" t="n">
        <v>-10.87</v>
      </c>
      <c r="BK773" s="96" t="n">
        <v>-13.92</v>
      </c>
      <c r="BL773" s="96" t="n">
        <v>-25.07</v>
      </c>
      <c r="BM773" s="96" t="n">
        <v>-27.66</v>
      </c>
      <c r="BN773" s="97" t="n">
        <v>-6.38</v>
      </c>
      <c r="BO773" s="96" t="n">
        <v>-10.3</v>
      </c>
      <c r="BP773" s="96" t="n">
        <v>-13.82</v>
      </c>
      <c r="BQ773" s="96" t="n">
        <v>-17.81</v>
      </c>
      <c r="BR773" s="91" t="inlineStr">
        <is>
          <t>Stacked down</t>
        </is>
      </c>
      <c r="BS773" s="91" t="inlineStr">
        <is>
          <t>None</t>
        </is>
      </c>
      <c r="BT773" s="96" t="n">
        <v>11.8</v>
      </c>
      <c r="BU773" s="91" t="inlineStr">
        <is>
          <t>N</t>
        </is>
      </c>
      <c r="BV773" s="99">
        <f>IF(OR(BF773&lt;&gt;"Y",BG773&lt;&gt;"Y"),"",(AND(ISNUMBER(BQ773),BQ773&gt;0))+(BR773="Stacked up")+(AND(ISNUMBER(BH773),BH773&gt;=-Settings!$B$17))+(AND(ISNUMBER(BK773),ISNUMBER(BM773),BK773&gt;0,BM773&gt;0))+(AND(ISNUMBER(AQ773),AQ773&gt;=Settings!$B$18))+(AND(ISNUMBER(BT773),BT773&gt;=Settings!$B$19,BT773&lt;=Settings!$B$20))+(AND(ISNUMBER(AS773),AS773&gt;0))+(AND(ISNUMBER(T773),ISNUMBER(M773),T773&gt;=Settings!$B$21,M773&gt;0))+(AND(ISNUMBER(AD773),ISNUMBER(M773),AD773&gt;=Settings!$B$22,M773&gt;0))+(AY773&gt;=1))</f>
        <v/>
      </c>
      <c r="BW773" s="91">
        <f>IF(OR(AY773=0,BF773&lt;&gt;"Y",BG773&lt;&gt;"Y"),"",1+SUMPRODUCT(($A$6:$A$2604=A773)*($AY$6:$AY$2604&gt;0)*($BF$6:$BF$2604="Y")*($BG$6:$BG$2604="Y")*(($AY$6:$AY$2604&gt;AY773)+($AY$6:$AY$2604=AY773)*($AD$6:$AD$2604&gt;AD773))))</f>
        <v/>
      </c>
    </row>
    <row r="774" ht="23.85" customHeight="1" s="55">
      <c r="A774" s="90" t="n">
        <v>46296</v>
      </c>
      <c r="B774" s="91" t="inlineStr">
        <is>
          <t>TRAVELFOOD</t>
        </is>
      </c>
      <c r="C774" s="91" t="inlineStr">
        <is>
          <t>INE103V01028</t>
        </is>
      </c>
      <c r="D774" s="91" t="n"/>
      <c r="E774" s="91" t="inlineStr">
        <is>
          <t>None</t>
        </is>
      </c>
      <c r="F774" s="93" t="n">
        <v>15912</v>
      </c>
      <c r="G774" s="92" t="inlineStr">
        <is>
          <t>N</t>
        </is>
      </c>
      <c r="H774" s="94" t="n"/>
      <c r="I774" s="91" t="inlineStr">
        <is>
          <t>N</t>
        </is>
      </c>
      <c r="J774" s="92">
        <f>IF(K774="","N","Y")</f>
        <v/>
      </c>
      <c r="K774" s="94">
        <f>_xlfn.TEXTJOIN("; ",TRUE,IF(P774="52-wk low","52-wk low",""),IF(AND(AD774&gt;=Settings!$B$12,M774&lt;0),"Distribution",""),IF(AND(AJ774="Y",M774&lt;0,AK774&lt;-Settings!$B$13),"Long unwinding",""),IF(AND(AJ774="Y",M774&lt;0,AK774&gt;Settings!$B$13),"Short buildup",""))</f>
        <v/>
      </c>
      <c r="L774" s="95" t="n">
        <v>1208.1</v>
      </c>
      <c r="M774" s="96" t="n">
        <v>0.65</v>
      </c>
      <c r="N774" s="93" t="n">
        <v>410</v>
      </c>
      <c r="O774" s="91" t="inlineStr">
        <is>
          <t>None</t>
        </is>
      </c>
      <c r="P774" s="91" t="inlineStr">
        <is>
          <t>None</t>
        </is>
      </c>
      <c r="Q774" s="97" t="n">
        <v>0.33</v>
      </c>
      <c r="R774" s="96" t="n">
        <v>0.45</v>
      </c>
      <c r="S774" s="96" t="n">
        <v>0.6899999999999999</v>
      </c>
      <c r="T774" s="96" t="n">
        <v>0.41</v>
      </c>
      <c r="U774" s="96" t="n">
        <v>0.44</v>
      </c>
      <c r="V774" s="103" t="n">
        <v>0.59</v>
      </c>
      <c r="W774" s="102" t="n">
        <v>1</v>
      </c>
      <c r="X774" s="93" t="n"/>
      <c r="Y774" s="91" t="inlineStr">
        <is>
          <t>None</t>
        </is>
      </c>
      <c r="Z774" s="99" t="n">
        <v>48.93</v>
      </c>
      <c r="AA774" s="96" t="n">
        <v>0.96</v>
      </c>
      <c r="AB774" s="96" t="n">
        <v>0.95</v>
      </c>
      <c r="AC774" s="96" t="n">
        <v>0.6</v>
      </c>
      <c r="AD774" s="96" t="n">
        <v>0.5</v>
      </c>
      <c r="AE774" s="96" t="n">
        <v>0.47</v>
      </c>
      <c r="AF774" s="103" t="n">
        <v>1.26</v>
      </c>
      <c r="AG774" s="91" t="inlineStr">
        <is>
          <t>Normal</t>
        </is>
      </c>
      <c r="AH774" s="100" t="n">
        <v>0</v>
      </c>
      <c r="AI774" s="101" t="n">
        <v>0</v>
      </c>
      <c r="AJ774" s="92" t="inlineStr">
        <is>
          <t>N</t>
        </is>
      </c>
      <c r="AK774" s="96" t="n"/>
      <c r="AL774" s="91" t="inlineStr">
        <is>
          <t>n/a</t>
        </is>
      </c>
      <c r="AM774" s="93" t="n"/>
      <c r="AN774" s="92" t="inlineStr">
        <is>
          <t>None</t>
        </is>
      </c>
      <c r="AO774" s="102" t="n">
        <v>0</v>
      </c>
      <c r="AP774" s="103" t="n">
        <v>0.68</v>
      </c>
      <c r="AQ774" s="102" t="n">
        <v>34</v>
      </c>
      <c r="AR774" s="91" t="inlineStr">
        <is>
          <t>N</t>
        </is>
      </c>
      <c r="AS774" s="104" t="n"/>
      <c r="AT774" s="92">
        <f>IF(AND(P774="52-wk high",T774&gt;=Settings!$B$7),"Y","N")</f>
        <v/>
      </c>
      <c r="AU774" s="91">
        <f>IF(AND(AD774&gt;=Settings!$B$8,M774&gt;0),"Y","N")</f>
        <v/>
      </c>
      <c r="AV774" s="91">
        <f>IF(OR(AH774&gt;Settings!$B$9,AI774&gt;Settings!$B$9),"Y","N")</f>
        <v/>
      </c>
      <c r="AW774" s="91">
        <f>IF(AJ774&lt;&gt;"Y","n/a",IF(AND(M774&gt;0,AK774&gt;Settings!$B$10),"Y","N"))</f>
        <v/>
      </c>
      <c r="AX774" s="91">
        <f>IF(AO774&gt;=Settings!$B$11,"Y","N")</f>
        <v/>
      </c>
      <c r="AY774" s="99">
        <f>(AT774="Y")+(AU774="Y")+(AV774="Y")+(AW774="Y")+(AX774="Y")</f>
        <v/>
      </c>
      <c r="AZ774" s="94">
        <f>IF(AY774=0,"None",_xlfn.TEXTJOIN(", ",TRUE(),IF(AT774="Y","Breakout",""),IF(AU774="Y","Accumulation",""),IF(AV774="Y","Institutional buying",""),IF(AW774="Y","Long buildup",""),IF(AX774="Y","Momentum leader","")))</f>
        <v/>
      </c>
      <c r="BA774" s="94">
        <f>IF(BW774="","","Passes "&amp;AY774&amp;" of 5 buy-side scans"&amp;IF(G774="Y","; RED FLAG: filter out using Red flag column",""))</f>
        <v/>
      </c>
      <c r="BB774" s="91" t="inlineStr">
        <is>
          <t>None</t>
        </is>
      </c>
      <c r="BC774" s="92" t="inlineStr">
        <is>
          <t>N</t>
        </is>
      </c>
      <c r="BD774" s="94" t="n"/>
      <c r="BE774" s="94" t="n"/>
      <c r="BF774" s="92">
        <f>IF(R774*100000&gt;=Settings!$B$5,"Y","N")</f>
        <v/>
      </c>
      <c r="BG774" s="91">
        <f>IF(F774&gt;Settings!$B$6,"Y","N")</f>
        <v/>
      </c>
      <c r="BH774" s="97" t="n">
        <v>-17.87</v>
      </c>
      <c r="BI774" s="96" t="n">
        <v>-0.5</v>
      </c>
      <c r="BJ774" s="96" t="n">
        <v>-4.91</v>
      </c>
      <c r="BK774" s="96" t="n">
        <v>-9.039999999999999</v>
      </c>
      <c r="BL774" s="96" t="n">
        <v>-5.39</v>
      </c>
      <c r="BM774" s="96" t="n">
        <v>-10.31</v>
      </c>
      <c r="BN774" s="97" t="n">
        <v>-2.36</v>
      </c>
      <c r="BO774" s="96" t="n">
        <v>-4.77</v>
      </c>
      <c r="BP774" s="96" t="n">
        <v>-5.03</v>
      </c>
      <c r="BQ774" s="96" t="n">
        <v>-4.88</v>
      </c>
      <c r="BR774" s="91" t="inlineStr">
        <is>
          <t>Mixed</t>
        </is>
      </c>
      <c r="BS774" s="91" t="inlineStr">
        <is>
          <t>None</t>
        </is>
      </c>
      <c r="BT774" s="96" t="n">
        <v>36.5</v>
      </c>
      <c r="BU774" s="91" t="inlineStr">
        <is>
          <t>N</t>
        </is>
      </c>
      <c r="BV774" s="99">
        <f>IF(OR(BF774&lt;&gt;"Y",BG774&lt;&gt;"Y"),"",(AND(ISNUMBER(BQ774),BQ774&gt;0))+(BR774="Stacked up")+(AND(ISNUMBER(BH774),BH774&gt;=-Settings!$B$17))+(AND(ISNUMBER(BK774),ISNUMBER(BM774),BK774&gt;0,BM774&gt;0))+(AND(ISNUMBER(AQ774),AQ774&gt;=Settings!$B$18))+(AND(ISNUMBER(BT774),BT774&gt;=Settings!$B$19,BT774&lt;=Settings!$B$20))+(AND(ISNUMBER(AS774),AS774&gt;0))+(AND(ISNUMBER(T774),ISNUMBER(M774),T774&gt;=Settings!$B$21,M774&gt;0))+(AND(ISNUMBER(AD774),ISNUMBER(M774),AD774&gt;=Settings!$B$22,M774&gt;0))+(AY774&gt;=1))</f>
        <v/>
      </c>
      <c r="BW774" s="91">
        <f>IF(OR(AY774=0,BF774&lt;&gt;"Y",BG774&lt;&gt;"Y"),"",1+SUMPRODUCT(($A$6:$A$2604=A774)*($AY$6:$AY$2604&gt;0)*($BF$6:$BF$2604="Y")*($BG$6:$BG$2604="Y")*(($AY$6:$AY$2604&gt;AY774)+($AY$6:$AY$2604=AY774)*($AD$6:$AD$2604&gt;AD774))))</f>
        <v/>
      </c>
    </row>
    <row r="775" ht="23.85" customHeight="1" s="55">
      <c r="A775" s="90" t="n">
        <v>46296</v>
      </c>
      <c r="B775" s="91" t="inlineStr">
        <is>
          <t>FINEORG</t>
        </is>
      </c>
      <c r="C775" s="91" t="inlineStr">
        <is>
          <t>INE686Y01026</t>
        </is>
      </c>
      <c r="D775" s="91" t="n"/>
      <c r="E775" s="91" t="inlineStr">
        <is>
          <t>None</t>
        </is>
      </c>
      <c r="F775" s="93" t="n">
        <v>15732</v>
      </c>
      <c r="G775" s="92" t="inlineStr">
        <is>
          <t>N</t>
        </is>
      </c>
      <c r="H775" s="94" t="n"/>
      <c r="I775" s="91" t="inlineStr">
        <is>
          <t>N</t>
        </is>
      </c>
      <c r="J775" s="92">
        <f>IF(K775="","N","Y")</f>
        <v/>
      </c>
      <c r="K775" s="94">
        <f>_xlfn.TEXTJOIN("; ",TRUE,IF(P775="52-wk low","52-wk low",""),IF(AND(AD775&gt;=Settings!$B$12,M775&lt;0),"Distribution",""),IF(AND(AJ775="Y",M775&lt;0,AK775&lt;-Settings!$B$13),"Long unwinding",""),IF(AND(AJ775="Y",M775&lt;0,AK775&gt;Settings!$B$13),"Short buildup",""))</f>
        <v/>
      </c>
      <c r="L775" s="95" t="n">
        <v>5131</v>
      </c>
      <c r="M775" s="96" t="n">
        <v>0.13</v>
      </c>
      <c r="N775" s="93" t="n">
        <v>541</v>
      </c>
      <c r="O775" s="91" t="inlineStr">
        <is>
          <t>None</t>
        </is>
      </c>
      <c r="P775" s="91" t="inlineStr">
        <is>
          <t>None</t>
        </is>
      </c>
      <c r="Q775" s="97" t="n">
        <v>0.18</v>
      </c>
      <c r="R775" s="96" t="n">
        <v>0.19</v>
      </c>
      <c r="S775" s="96" t="n">
        <v>0.96</v>
      </c>
      <c r="T775" s="96" t="n">
        <v>0.62</v>
      </c>
      <c r="U775" s="96" t="n">
        <v>0.86</v>
      </c>
      <c r="V775" s="103" t="n">
        <v>0.89</v>
      </c>
      <c r="W775" s="102" t="n">
        <v>3</v>
      </c>
      <c r="X775" s="93" t="n"/>
      <c r="Y775" s="91" t="inlineStr">
        <is>
          <t>None</t>
        </is>
      </c>
      <c r="Z775" s="99" t="n">
        <v>57.77</v>
      </c>
      <c r="AA775" s="96" t="n">
        <v>1.01</v>
      </c>
      <c r="AB775" s="96" t="n">
        <v>1.05</v>
      </c>
      <c r="AC775" s="96" t="n">
        <v>0.9399999999999999</v>
      </c>
      <c r="AD775" s="96" t="n">
        <v>0.61</v>
      </c>
      <c r="AE775" s="96" t="n">
        <v>0.9</v>
      </c>
      <c r="AF775" s="103" t="n">
        <v>1.08</v>
      </c>
      <c r="AG775" s="91" t="inlineStr">
        <is>
          <t>Normal</t>
        </is>
      </c>
      <c r="AH775" s="100" t="n">
        <v>0</v>
      </c>
      <c r="AI775" s="101" t="n">
        <v>0</v>
      </c>
      <c r="AJ775" s="92" t="inlineStr">
        <is>
          <t>N</t>
        </is>
      </c>
      <c r="AK775" s="96" t="n"/>
      <c r="AL775" s="91" t="inlineStr">
        <is>
          <t>n/a</t>
        </is>
      </c>
      <c r="AM775" s="93" t="n"/>
      <c r="AN775" s="92" t="inlineStr">
        <is>
          <t>None</t>
        </is>
      </c>
      <c r="AO775" s="102" t="n">
        <v>0</v>
      </c>
      <c r="AP775" s="103" t="n">
        <v>1.41</v>
      </c>
      <c r="AQ775" s="102" t="n">
        <v>77</v>
      </c>
      <c r="AR775" s="91" t="inlineStr">
        <is>
          <t>N</t>
        </is>
      </c>
      <c r="AS775" s="104" t="n"/>
      <c r="AT775" s="92">
        <f>IF(AND(P775="52-wk high",T775&gt;=Settings!$B$7),"Y","N")</f>
        <v/>
      </c>
      <c r="AU775" s="91">
        <f>IF(AND(AD775&gt;=Settings!$B$8,M775&gt;0),"Y","N")</f>
        <v/>
      </c>
      <c r="AV775" s="91">
        <f>IF(OR(AH775&gt;Settings!$B$9,AI775&gt;Settings!$B$9),"Y","N")</f>
        <v/>
      </c>
      <c r="AW775" s="91">
        <f>IF(AJ775&lt;&gt;"Y","n/a",IF(AND(M775&gt;0,AK775&gt;Settings!$B$10),"Y","N"))</f>
        <v/>
      </c>
      <c r="AX775" s="91">
        <f>IF(AO775&gt;=Settings!$B$11,"Y","N")</f>
        <v/>
      </c>
      <c r="AY775" s="99">
        <f>(AT775="Y")+(AU775="Y")+(AV775="Y")+(AW775="Y")+(AX775="Y")</f>
        <v/>
      </c>
      <c r="AZ775" s="94">
        <f>IF(AY775=0,"None",_xlfn.TEXTJOIN(", ",TRUE(),IF(AT775="Y","Breakout",""),IF(AU775="Y","Accumulation",""),IF(AV775="Y","Institutional buying",""),IF(AW775="Y","Long buildup",""),IF(AX775="Y","Momentum leader","")))</f>
        <v/>
      </c>
      <c r="BA775" s="94">
        <f>IF(BW775="","","Passes "&amp;AY775&amp;" of 5 buy-side scans"&amp;IF(G775="Y","; RED FLAG: filter out using Red flag column",""))</f>
        <v/>
      </c>
      <c r="BB775" s="91" t="inlineStr">
        <is>
          <t>None</t>
        </is>
      </c>
      <c r="BC775" s="92" t="inlineStr">
        <is>
          <t>N</t>
        </is>
      </c>
      <c r="BD775" s="94" t="n"/>
      <c r="BE775" s="94" t="n"/>
      <c r="BF775" s="92">
        <f>IF(R775*100000&gt;=Settings!$B$5,"Y","N")</f>
        <v/>
      </c>
      <c r="BG775" s="91">
        <f>IF(F775&gt;Settings!$B$6,"Y","N")</f>
        <v/>
      </c>
      <c r="BH775" s="97" t="n">
        <v>-5.1</v>
      </c>
      <c r="BI775" s="96" t="n">
        <v>1.35</v>
      </c>
      <c r="BJ775" s="96" t="n">
        <v>-2.37</v>
      </c>
      <c r="BK775" s="96" t="n">
        <v>-1.5</v>
      </c>
      <c r="BL775" s="96" t="n">
        <v>23.22</v>
      </c>
      <c r="BM775" s="96" t="n">
        <v>13.2</v>
      </c>
      <c r="BN775" s="97" t="n">
        <v>-0.15</v>
      </c>
      <c r="BO775" s="96" t="n">
        <v>0.6</v>
      </c>
      <c r="BP775" s="96" t="n">
        <v>2.83</v>
      </c>
      <c r="BQ775" s="96" t="n">
        <v>5.99</v>
      </c>
      <c r="BR775" s="91" t="inlineStr">
        <is>
          <t>Mixed</t>
        </is>
      </c>
      <c r="BS775" s="91" t="inlineStr">
        <is>
          <t>None</t>
        </is>
      </c>
      <c r="BT775" s="96" t="n">
        <v>48.5</v>
      </c>
      <c r="BU775" s="91" t="inlineStr">
        <is>
          <t>N</t>
        </is>
      </c>
      <c r="BV775" s="99">
        <f>IF(OR(BF775&lt;&gt;"Y",BG775&lt;&gt;"Y"),"",(AND(ISNUMBER(BQ775),BQ775&gt;0))+(BR775="Stacked up")+(AND(ISNUMBER(BH775),BH775&gt;=-Settings!$B$17))+(AND(ISNUMBER(BK775),ISNUMBER(BM775),BK775&gt;0,BM775&gt;0))+(AND(ISNUMBER(AQ775),AQ775&gt;=Settings!$B$18))+(AND(ISNUMBER(BT775),BT775&gt;=Settings!$B$19,BT775&lt;=Settings!$B$20))+(AND(ISNUMBER(AS775),AS775&gt;0))+(AND(ISNUMBER(T775),ISNUMBER(M775),T775&gt;=Settings!$B$21,M775&gt;0))+(AND(ISNUMBER(AD775),ISNUMBER(M775),AD775&gt;=Settings!$B$22,M775&gt;0))+(AY775&gt;=1))</f>
        <v/>
      </c>
      <c r="BW775" s="91">
        <f>IF(OR(AY775=0,BF775&lt;&gt;"Y",BG775&lt;&gt;"Y"),"",1+SUMPRODUCT(($A$6:$A$2604=A775)*($AY$6:$AY$2604&gt;0)*($BF$6:$BF$2604="Y")*($BG$6:$BG$2604="Y")*(($AY$6:$AY$2604&gt;AY775)+($AY$6:$AY$2604=AY775)*($AD$6:$AD$2604&gt;AD775))))</f>
        <v/>
      </c>
    </row>
    <row r="776" ht="23.85" customHeight="1" s="55">
      <c r="A776" s="90" t="n">
        <v>46296</v>
      </c>
      <c r="B776" s="91" t="inlineStr">
        <is>
          <t>AGARWALEYE</t>
        </is>
      </c>
      <c r="C776" s="91" t="inlineStr">
        <is>
          <t>INE943P01029</t>
        </is>
      </c>
      <c r="D776" s="91" t="n"/>
      <c r="E776" s="91" t="inlineStr">
        <is>
          <t>None</t>
        </is>
      </c>
      <c r="F776" s="93" t="n">
        <v>15422</v>
      </c>
      <c r="G776" s="92" t="inlineStr">
        <is>
          <t>N</t>
        </is>
      </c>
      <c r="H776" s="94" t="n"/>
      <c r="I776" s="91" t="inlineStr">
        <is>
          <t>N</t>
        </is>
      </c>
      <c r="J776" s="92">
        <f>IF(K776="","N","Y")</f>
        <v/>
      </c>
      <c r="K776" s="94">
        <f>_xlfn.TEXTJOIN("; ",TRUE,IF(P776="52-wk low","52-wk low",""),IF(AND(AD776&gt;=Settings!$B$12,M776&lt;0),"Distribution",""),IF(AND(AJ776="Y",M776&lt;0,AK776&lt;-Settings!$B$13),"Long unwinding",""),IF(AND(AJ776="Y",M776&lt;0,AK776&gt;Settings!$B$13),"Short buildup",""))</f>
        <v/>
      </c>
      <c r="L776" s="95" t="n">
        <v>486.45</v>
      </c>
      <c r="M776" s="96" t="n">
        <v>1.49</v>
      </c>
      <c r="N776" s="93" t="n">
        <v>254</v>
      </c>
      <c r="O776" s="91" t="inlineStr">
        <is>
          <t>None</t>
        </is>
      </c>
      <c r="P776" s="91" t="inlineStr">
        <is>
          <t>None</t>
        </is>
      </c>
      <c r="Q776" s="97" t="n">
        <v>4.13</v>
      </c>
      <c r="R776" s="96" t="n">
        <v>3</v>
      </c>
      <c r="S776" s="96" t="n">
        <v>1.33</v>
      </c>
      <c r="T776" s="96" t="n">
        <v>0.32</v>
      </c>
      <c r="U776" s="96" t="n">
        <v>0.6</v>
      </c>
      <c r="V776" s="103" t="n">
        <v>0.43</v>
      </c>
      <c r="W776" s="102" t="n">
        <v>0</v>
      </c>
      <c r="X776" s="93" t="n"/>
      <c r="Y776" s="91" t="inlineStr">
        <is>
          <t>None</t>
        </is>
      </c>
      <c r="Z776" s="99" t="n">
        <v>66.65000000000001</v>
      </c>
      <c r="AA776" s="96" t="n">
        <v>1.18</v>
      </c>
      <c r="AB776" s="96" t="n">
        <v>1.18</v>
      </c>
      <c r="AC776" s="96" t="n">
        <v>1.62</v>
      </c>
      <c r="AD776" s="96" t="n">
        <v>0.28</v>
      </c>
      <c r="AE776" s="96" t="n">
        <v>0.53</v>
      </c>
      <c r="AF776" s="103" t="n">
        <v>0.73</v>
      </c>
      <c r="AG776" s="91" t="inlineStr">
        <is>
          <t>Normal</t>
        </is>
      </c>
      <c r="AH776" s="100" t="n">
        <v>0</v>
      </c>
      <c r="AI776" s="101" t="n">
        <v>0</v>
      </c>
      <c r="AJ776" s="92" t="inlineStr">
        <is>
          <t>N</t>
        </is>
      </c>
      <c r="AK776" s="96" t="n"/>
      <c r="AL776" s="91" t="inlineStr">
        <is>
          <t>n/a</t>
        </is>
      </c>
      <c r="AM776" s="93" t="n"/>
      <c r="AN776" s="92" t="inlineStr">
        <is>
          <t>None</t>
        </is>
      </c>
      <c r="AO776" s="102" t="n">
        <v>0</v>
      </c>
      <c r="AP776" s="103" t="n">
        <v>1.04</v>
      </c>
      <c r="AQ776" s="102" t="n">
        <v>64</v>
      </c>
      <c r="AR776" s="91" t="inlineStr">
        <is>
          <t>N</t>
        </is>
      </c>
      <c r="AS776" s="104" t="n"/>
      <c r="AT776" s="92">
        <f>IF(AND(P776="52-wk high",T776&gt;=Settings!$B$7),"Y","N")</f>
        <v/>
      </c>
      <c r="AU776" s="91">
        <f>IF(AND(AD776&gt;=Settings!$B$8,M776&gt;0),"Y","N")</f>
        <v/>
      </c>
      <c r="AV776" s="91">
        <f>IF(OR(AH776&gt;Settings!$B$9,AI776&gt;Settings!$B$9),"Y","N")</f>
        <v/>
      </c>
      <c r="AW776" s="91">
        <f>IF(AJ776&lt;&gt;"Y","n/a",IF(AND(M776&gt;0,AK776&gt;Settings!$B$10),"Y","N"))</f>
        <v/>
      </c>
      <c r="AX776" s="91">
        <f>IF(AO776&gt;=Settings!$B$11,"Y","N")</f>
        <v/>
      </c>
      <c r="AY776" s="99">
        <f>(AT776="Y")+(AU776="Y")+(AV776="Y")+(AW776="Y")+(AX776="Y")</f>
        <v/>
      </c>
      <c r="AZ776" s="94">
        <f>IF(AY776=0,"None",_xlfn.TEXTJOIN(", ",TRUE(),IF(AT776="Y","Breakout",""),IF(AU776="Y","Accumulation",""),IF(AV776="Y","Institutional buying",""),IF(AW776="Y","Long buildup",""),IF(AX776="Y","Momentum leader","")))</f>
        <v/>
      </c>
      <c r="BA776" s="94">
        <f>IF(BW776="","","Passes "&amp;AY776&amp;" of 5 buy-side scans"&amp;IF(G776="Y","; RED FLAG: filter out using Red flag column",""))</f>
        <v/>
      </c>
      <c r="BB776" s="91" t="inlineStr">
        <is>
          <t>None</t>
        </is>
      </c>
      <c r="BC776" s="92" t="inlineStr">
        <is>
          <t>Y</t>
        </is>
      </c>
      <c r="BD776" s="94" t="inlineStr">
        <is>
          <t>PE &gt; 50</t>
        </is>
      </c>
      <c r="BE776" s="94" t="n"/>
      <c r="BF776" s="92">
        <f>IF(R776*100000&gt;=Settings!$B$5,"Y","N")</f>
        <v/>
      </c>
      <c r="BG776" s="91">
        <f>IF(F776&gt;Settings!$B$6,"Y","N")</f>
        <v/>
      </c>
      <c r="BH776" s="97" t="n">
        <v>-14.36</v>
      </c>
      <c r="BI776" s="96" t="n">
        <v>-3.12</v>
      </c>
      <c r="BJ776" s="96" t="n">
        <v>-4.37</v>
      </c>
      <c r="BK776" s="96" t="n">
        <v>3.71</v>
      </c>
      <c r="BL776" s="96" t="n">
        <v>15.96</v>
      </c>
      <c r="BM776" s="96" t="n">
        <v>-3.11</v>
      </c>
      <c r="BN776" s="97" t="n">
        <v>-2.45</v>
      </c>
      <c r="BO776" s="96" t="n">
        <v>-2.33</v>
      </c>
      <c r="BP776" s="96" t="n">
        <v>-0.59</v>
      </c>
      <c r="BQ776" s="96" t="n">
        <v>1.18</v>
      </c>
      <c r="BR776" s="91" t="inlineStr">
        <is>
          <t>Mixed</t>
        </is>
      </c>
      <c r="BS776" s="91" t="inlineStr">
        <is>
          <t>None</t>
        </is>
      </c>
      <c r="BT776" s="96" t="n">
        <v>38.2</v>
      </c>
      <c r="BU776" s="91" t="inlineStr">
        <is>
          <t>N</t>
        </is>
      </c>
      <c r="BV776" s="99">
        <f>IF(OR(BF776&lt;&gt;"Y",BG776&lt;&gt;"Y"),"",(AND(ISNUMBER(BQ776),BQ776&gt;0))+(BR776="Stacked up")+(AND(ISNUMBER(BH776),BH776&gt;=-Settings!$B$17))+(AND(ISNUMBER(BK776),ISNUMBER(BM776),BK776&gt;0,BM776&gt;0))+(AND(ISNUMBER(AQ776),AQ776&gt;=Settings!$B$18))+(AND(ISNUMBER(BT776),BT776&gt;=Settings!$B$19,BT776&lt;=Settings!$B$20))+(AND(ISNUMBER(AS776),AS776&gt;0))+(AND(ISNUMBER(T776),ISNUMBER(M776),T776&gt;=Settings!$B$21,M776&gt;0))+(AND(ISNUMBER(AD776),ISNUMBER(M776),AD776&gt;=Settings!$B$22,M776&gt;0))+(AY776&gt;=1))</f>
        <v/>
      </c>
      <c r="BW776" s="91">
        <f>IF(OR(AY776=0,BF776&lt;&gt;"Y",BG776&lt;&gt;"Y"),"",1+SUMPRODUCT(($A$6:$A$2604=A776)*($AY$6:$AY$2604&gt;0)*($BF$6:$BF$2604="Y")*($BG$6:$BG$2604="Y")*(($AY$6:$AY$2604&gt;AY776)+($AY$6:$AY$2604=AY776)*($AD$6:$AD$2604&gt;AD776))))</f>
        <v/>
      </c>
    </row>
    <row r="777" ht="23.85" customHeight="1" s="55">
      <c r="A777" s="90" t="n">
        <v>46296</v>
      </c>
      <c r="B777" s="91" t="inlineStr">
        <is>
          <t>JNPR</t>
        </is>
      </c>
      <c r="C777" s="91" t="inlineStr">
        <is>
          <t>INE05C901015</t>
        </is>
      </c>
      <c r="D777" s="91" t="n"/>
      <c r="E777" s="91" t="inlineStr">
        <is>
          <t>None</t>
        </is>
      </c>
      <c r="F777" s="93" t="n">
        <v>15263</v>
      </c>
      <c r="G777" s="92" t="inlineStr">
        <is>
          <t>N</t>
        </is>
      </c>
      <c r="H777" s="94" t="n"/>
      <c r="I777" s="91" t="inlineStr">
        <is>
          <t>N</t>
        </is>
      </c>
      <c r="J777" s="92">
        <f>IF(K777="","N","Y")</f>
        <v/>
      </c>
      <c r="K777" s="94">
        <f>_xlfn.TEXTJOIN("; ",TRUE,IF(P777="52-wk low","52-wk low",""),IF(AND(AD777&gt;=Settings!$B$12,M777&lt;0),"Distribution",""),IF(AND(AJ777="Y",M777&lt;0,AK777&lt;-Settings!$B$13),"Long unwinding",""),IF(AND(AJ777="Y",M777&lt;0,AK777&gt;Settings!$B$13),"Short buildup",""))</f>
        <v/>
      </c>
      <c r="L777" s="95" t="n">
        <v>268.25</v>
      </c>
      <c r="M777" s="96" t="n">
        <v>-1.85</v>
      </c>
      <c r="N777" s="93" t="n">
        <v>1548</v>
      </c>
      <c r="O777" s="91" t="inlineStr">
        <is>
          <t>None</t>
        </is>
      </c>
      <c r="P777" s="91" t="inlineStr">
        <is>
          <t>None</t>
        </is>
      </c>
      <c r="Q777" s="97" t="n">
        <v>4.69</v>
      </c>
      <c r="R777" s="96" t="n">
        <v>7.55</v>
      </c>
      <c r="S777" s="96" t="n">
        <v>0.63</v>
      </c>
      <c r="T777" s="96" t="n"/>
      <c r="U777" s="96" t="n"/>
      <c r="V777" s="103" t="n"/>
      <c r="W777" s="102" t="n"/>
      <c r="X777" s="93" t="n"/>
      <c r="Y777" s="91" t="inlineStr">
        <is>
          <t>None</t>
        </is>
      </c>
      <c r="Z777" s="99" t="n">
        <v>44.66</v>
      </c>
      <c r="AA777" s="96" t="n">
        <v>0.93</v>
      </c>
      <c r="AB777" s="96" t="n"/>
      <c r="AC777" s="96" t="n">
        <v>0.58</v>
      </c>
      <c r="AD777" s="96" t="n"/>
      <c r="AE777" s="96" t="n"/>
      <c r="AF777" s="103" t="n"/>
      <c r="AG777" s="91" t="n"/>
      <c r="AH777" s="100" t="n">
        <v>0</v>
      </c>
      <c r="AI777" s="101" t="n">
        <v>0</v>
      </c>
      <c r="AJ777" s="92" t="inlineStr">
        <is>
          <t>N</t>
        </is>
      </c>
      <c r="AK777" s="96" t="n"/>
      <c r="AL777" s="91" t="inlineStr">
        <is>
          <t>n/a</t>
        </is>
      </c>
      <c r="AM777" s="93" t="n"/>
      <c r="AN777" s="92" t="inlineStr">
        <is>
          <t>None</t>
        </is>
      </c>
      <c r="AO777" s="102" t="n">
        <v>0</v>
      </c>
      <c r="AP777" s="103" t="n"/>
      <c r="AQ777" s="102" t="n"/>
      <c r="AR777" s="91" t="inlineStr">
        <is>
          <t>N</t>
        </is>
      </c>
      <c r="AS777" s="104" t="n"/>
      <c r="AT777" s="92">
        <f>IF(AND(P777="52-wk high",T777&gt;=Settings!$B$7),"Y","N")</f>
        <v/>
      </c>
      <c r="AU777" s="91">
        <f>IF(AND(AD777&gt;=Settings!$B$8,M777&gt;0),"Y","N")</f>
        <v/>
      </c>
      <c r="AV777" s="91">
        <f>IF(OR(AH777&gt;Settings!$B$9,AI777&gt;Settings!$B$9),"Y","N")</f>
        <v/>
      </c>
      <c r="AW777" s="91">
        <f>IF(AJ777&lt;&gt;"Y","n/a",IF(AND(M777&gt;0,AK777&gt;Settings!$B$10),"Y","N"))</f>
        <v/>
      </c>
      <c r="AX777" s="91">
        <f>IF(AO777&gt;=Settings!$B$11,"Y","N")</f>
        <v/>
      </c>
      <c r="AY777" s="99">
        <f>(AT777="Y")+(AU777="Y")+(AV777="Y")+(AW777="Y")+(AX777="Y")</f>
        <v/>
      </c>
      <c r="AZ777" s="94">
        <f>IF(AY777=0,"None",_xlfn.TEXTJOIN(", ",TRUE(),IF(AT777="Y","Breakout",""),IF(AU777="Y","Accumulation",""),IF(AV777="Y","Institutional buying",""),IF(AW777="Y","Long buildup",""),IF(AX777="Y","Momentum leader","")))</f>
        <v/>
      </c>
      <c r="BA777" s="94">
        <f>IF(BW777="","","Passes "&amp;AY777&amp;" of 5 buy-side scans"&amp;IF(G777="Y","; RED FLAG: filter out using Red flag column",""))</f>
        <v/>
      </c>
      <c r="BB777" s="91" t="inlineStr">
        <is>
          <t>None</t>
        </is>
      </c>
      <c r="BC777" s="92" t="inlineStr">
        <is>
          <t>N</t>
        </is>
      </c>
      <c r="BD777" s="94" t="n"/>
      <c r="BE777" s="94" t="n"/>
      <c r="BF777" s="92">
        <f>IF(R777*100000&gt;=Settings!$B$5,"Y","N")</f>
        <v/>
      </c>
      <c r="BG777" s="91">
        <f>IF(F777&gt;Settings!$B$6,"Y","N")</f>
        <v/>
      </c>
      <c r="BH777" s="97" t="n">
        <v>-5.13</v>
      </c>
      <c r="BI777" s="96" t="n">
        <v>4.09</v>
      </c>
      <c r="BJ777" s="96" t="n">
        <v>2.25</v>
      </c>
      <c r="BK777" s="96" t="n"/>
      <c r="BL777" s="96" t="n"/>
      <c r="BM777" s="96" t="n"/>
      <c r="BN777" s="97" t="n">
        <v>1.03</v>
      </c>
      <c r="BO777" s="96" t="n"/>
      <c r="BP777" s="96" t="n"/>
      <c r="BQ777" s="96" t="n"/>
      <c r="BR777" s="91" t="n"/>
      <c r="BS777" s="91" t="n"/>
      <c r="BT777" s="96" t="n">
        <v>51.9</v>
      </c>
      <c r="BU777" s="91" t="n"/>
      <c r="BV777" s="99">
        <f>IF(OR(BF777&lt;&gt;"Y",BG777&lt;&gt;"Y"),"",(AND(ISNUMBER(BQ777),BQ777&gt;0))+(BR777="Stacked up")+(AND(ISNUMBER(BH777),BH777&gt;=-Settings!$B$17))+(AND(ISNUMBER(BK777),ISNUMBER(BM777),BK777&gt;0,BM777&gt;0))+(AND(ISNUMBER(AQ777),AQ777&gt;=Settings!$B$18))+(AND(ISNUMBER(BT777),BT777&gt;=Settings!$B$19,BT777&lt;=Settings!$B$20))+(AND(ISNUMBER(AS777),AS777&gt;0))+(AND(ISNUMBER(T777),ISNUMBER(M777),T777&gt;=Settings!$B$21,M777&gt;0))+(AND(ISNUMBER(AD777),ISNUMBER(M777),AD777&gt;=Settings!$B$22,M777&gt;0))+(AY777&gt;=1))</f>
        <v/>
      </c>
      <c r="BW777" s="91">
        <f>IF(OR(AY777=0,BF777&lt;&gt;"Y",BG777&lt;&gt;"Y"),"",1+SUMPRODUCT(($A$6:$A$2604=A777)*($AY$6:$AY$2604&gt;0)*($BF$6:$BF$2604="Y")*($BG$6:$BG$2604="Y")*(($AY$6:$AY$2604&gt;AY777)+($AY$6:$AY$2604=AY777)*($AD$6:$AD$2604&gt;AD777))))</f>
        <v/>
      </c>
    </row>
    <row r="778" ht="23.85" customHeight="1" s="55">
      <c r="A778" s="90" t="n">
        <v>46296</v>
      </c>
      <c r="B778" s="91" t="inlineStr">
        <is>
          <t>ASTRAZEN</t>
        </is>
      </c>
      <c r="C778" s="91" t="inlineStr">
        <is>
          <t>INE203A01020</t>
        </is>
      </c>
      <c r="D778" s="91" t="n"/>
      <c r="E778" s="91" t="inlineStr">
        <is>
          <t>None</t>
        </is>
      </c>
      <c r="F778" s="93" t="n">
        <v>15078</v>
      </c>
      <c r="G778" s="92" t="inlineStr">
        <is>
          <t>N</t>
        </is>
      </c>
      <c r="H778" s="94" t="n"/>
      <c r="I778" s="91" t="inlineStr">
        <is>
          <t>N</t>
        </is>
      </c>
      <c r="J778" s="92">
        <f>IF(K778="","N","Y")</f>
        <v/>
      </c>
      <c r="K778" s="94">
        <f>_xlfn.TEXTJOIN("; ",TRUE,IF(P778="52-wk low","52-wk low",""),IF(AND(AD778&gt;=Settings!$B$12,M778&lt;0),"Distribution",""),IF(AND(AJ778="Y",M778&lt;0,AK778&lt;-Settings!$B$13),"Long unwinding",""),IF(AND(AJ778="Y",M778&lt;0,AK778&gt;Settings!$B$13),"Short buildup",""))</f>
        <v/>
      </c>
      <c r="L778" s="95" t="n">
        <v>6031</v>
      </c>
      <c r="M778" s="96" t="n">
        <v>-2.51</v>
      </c>
      <c r="N778" s="93" t="n">
        <v>1895</v>
      </c>
      <c r="O778" s="91" t="inlineStr">
        <is>
          <t>None</t>
        </is>
      </c>
      <c r="P778" s="91" t="inlineStr">
        <is>
          <t>52-wk low</t>
        </is>
      </c>
      <c r="Q778" s="97" t="n">
        <v>0.11</v>
      </c>
      <c r="R778" s="96" t="n">
        <v>0.09</v>
      </c>
      <c r="S778" s="96" t="n">
        <v>1.33</v>
      </c>
      <c r="T778" s="96" t="n">
        <v>0.88</v>
      </c>
      <c r="U778" s="96" t="n">
        <v>1.06</v>
      </c>
      <c r="V778" s="103" t="n">
        <v>0.82</v>
      </c>
      <c r="W778" s="102" t="n">
        <v>3</v>
      </c>
      <c r="X778" s="93" t="n"/>
      <c r="Y778" s="91" t="inlineStr">
        <is>
          <t>None</t>
        </is>
      </c>
      <c r="Z778" s="99" t="n">
        <v>45.54</v>
      </c>
      <c r="AA778" s="96" t="n">
        <v>0.86</v>
      </c>
      <c r="AB778" s="96" t="n">
        <v>0.83</v>
      </c>
      <c r="AC778" s="96" t="n">
        <v>0.93</v>
      </c>
      <c r="AD778" s="96" t="n">
        <v>0.58</v>
      </c>
      <c r="AE778" s="96" t="n">
        <v>0.78</v>
      </c>
      <c r="AF778" s="103" t="n">
        <v>1.05</v>
      </c>
      <c r="AG778" s="91" t="inlineStr">
        <is>
          <t>Normal</t>
        </is>
      </c>
      <c r="AH778" s="100" t="n">
        <v>0</v>
      </c>
      <c r="AI778" s="101" t="n">
        <v>0</v>
      </c>
      <c r="AJ778" s="92" t="inlineStr">
        <is>
          <t>N</t>
        </is>
      </c>
      <c r="AK778" s="96" t="n"/>
      <c r="AL778" s="91" t="inlineStr">
        <is>
          <t>n/a</t>
        </is>
      </c>
      <c r="AM778" s="93" t="n"/>
      <c r="AN778" s="92" t="inlineStr">
        <is>
          <t>None</t>
        </is>
      </c>
      <c r="AO778" s="102" t="n">
        <v>0</v>
      </c>
      <c r="AP778" s="103" t="n">
        <v>0.4</v>
      </c>
      <c r="AQ778" s="102" t="n">
        <v>0</v>
      </c>
      <c r="AR778" s="91" t="inlineStr">
        <is>
          <t>N</t>
        </is>
      </c>
      <c r="AS778" s="104" t="n"/>
      <c r="AT778" s="92">
        <f>IF(AND(P778="52-wk high",T778&gt;=Settings!$B$7),"Y","N")</f>
        <v/>
      </c>
      <c r="AU778" s="91">
        <f>IF(AND(AD778&gt;=Settings!$B$8,M778&gt;0),"Y","N")</f>
        <v/>
      </c>
      <c r="AV778" s="91">
        <f>IF(OR(AH778&gt;Settings!$B$9,AI778&gt;Settings!$B$9),"Y","N")</f>
        <v/>
      </c>
      <c r="AW778" s="91">
        <f>IF(AJ778&lt;&gt;"Y","n/a",IF(AND(M778&gt;0,AK778&gt;Settings!$B$10),"Y","N"))</f>
        <v/>
      </c>
      <c r="AX778" s="91">
        <f>IF(AO778&gt;=Settings!$B$11,"Y","N")</f>
        <v/>
      </c>
      <c r="AY778" s="99">
        <f>(AT778="Y")+(AU778="Y")+(AV778="Y")+(AW778="Y")+(AX778="Y")</f>
        <v/>
      </c>
      <c r="AZ778" s="94">
        <f>IF(AY778=0,"None",_xlfn.TEXTJOIN(", ",TRUE(),IF(AT778="Y","Breakout",""),IF(AU778="Y","Accumulation",""),IF(AV778="Y","Institutional buying",""),IF(AW778="Y","Long buildup",""),IF(AX778="Y","Momentum leader","")))</f>
        <v/>
      </c>
      <c r="BA778" s="94">
        <f>IF(BW778="","","Passes "&amp;AY778&amp;" of 5 buy-side scans"&amp;IF(G778="Y","; RED FLAG: filter out using Red flag column",""))</f>
        <v/>
      </c>
      <c r="BB778" s="91" t="inlineStr">
        <is>
          <t>None</t>
        </is>
      </c>
      <c r="BC778" s="92" t="inlineStr">
        <is>
          <t>Y</t>
        </is>
      </c>
      <c r="BD778" s="94" t="inlineStr">
        <is>
          <t>PE &gt; 50</t>
        </is>
      </c>
      <c r="BE778" s="94" t="n"/>
      <c r="BF778" s="92">
        <f>IF(R778*100000&gt;=Settings!$B$5,"Y","N")</f>
        <v/>
      </c>
      <c r="BG778" s="91">
        <f>IF(F778&gt;Settings!$B$6,"Y","N")</f>
        <v/>
      </c>
      <c r="BH778" s="97" t="n">
        <v>-38.77</v>
      </c>
      <c r="BI778" s="96" t="n">
        <v>-8.5</v>
      </c>
      <c r="BJ778" s="96" t="n">
        <v>-12.81</v>
      </c>
      <c r="BK778" s="96" t="n">
        <v>-26.24</v>
      </c>
      <c r="BL778" s="96" t="n">
        <v>-23.19</v>
      </c>
      <c r="BM778" s="96" t="n">
        <v>-34.6</v>
      </c>
      <c r="BN778" s="97" t="n">
        <v>-8.970000000000001</v>
      </c>
      <c r="BO778" s="96" t="n">
        <v>-15.35</v>
      </c>
      <c r="BP778" s="96" t="n">
        <v>-20.49</v>
      </c>
      <c r="BQ778" s="96" t="n">
        <v>-24.77</v>
      </c>
      <c r="BR778" s="91" t="inlineStr">
        <is>
          <t>Stacked down</t>
        </is>
      </c>
      <c r="BS778" s="91" t="inlineStr">
        <is>
          <t>None</t>
        </is>
      </c>
      <c r="BT778" s="96" t="n">
        <v>10.1</v>
      </c>
      <c r="BU778" s="91" t="inlineStr">
        <is>
          <t>N</t>
        </is>
      </c>
      <c r="BV778" s="99">
        <f>IF(OR(BF778&lt;&gt;"Y",BG778&lt;&gt;"Y"),"",(AND(ISNUMBER(BQ778),BQ778&gt;0))+(BR778="Stacked up")+(AND(ISNUMBER(BH778),BH778&gt;=-Settings!$B$17))+(AND(ISNUMBER(BK778),ISNUMBER(BM778),BK778&gt;0,BM778&gt;0))+(AND(ISNUMBER(AQ778),AQ778&gt;=Settings!$B$18))+(AND(ISNUMBER(BT778),BT778&gt;=Settings!$B$19,BT778&lt;=Settings!$B$20))+(AND(ISNUMBER(AS778),AS778&gt;0))+(AND(ISNUMBER(T778),ISNUMBER(M778),T778&gt;=Settings!$B$21,M778&gt;0))+(AND(ISNUMBER(AD778),ISNUMBER(M778),AD778&gt;=Settings!$B$22,M778&gt;0))+(AY778&gt;=1))</f>
        <v/>
      </c>
      <c r="BW778" s="91">
        <f>IF(OR(AY778=0,BF778&lt;&gt;"Y",BG778&lt;&gt;"Y"),"",1+SUMPRODUCT(($A$6:$A$2604=A778)*($AY$6:$AY$2604&gt;0)*($BF$6:$BF$2604="Y")*($BG$6:$BG$2604="Y")*(($AY$6:$AY$2604&gt;AY778)+($AY$6:$AY$2604=AY778)*($AD$6:$AD$2604&gt;AD778))))</f>
        <v/>
      </c>
    </row>
    <row r="779" ht="23.85" customHeight="1" s="55">
      <c r="A779" s="90" t="n">
        <v>46296</v>
      </c>
      <c r="B779" s="91" t="inlineStr">
        <is>
          <t>PSB</t>
        </is>
      </c>
      <c r="C779" s="91" t="inlineStr">
        <is>
          <t>INE608A01012</t>
        </is>
      </c>
      <c r="D779" s="91" t="n"/>
      <c r="E779" s="91" t="inlineStr">
        <is>
          <t>None</t>
        </is>
      </c>
      <c r="F779" s="93" t="n">
        <v>14872</v>
      </c>
      <c r="G779" s="92" t="inlineStr">
        <is>
          <t>N</t>
        </is>
      </c>
      <c r="H779" s="94" t="n"/>
      <c r="I779" s="91" t="inlineStr">
        <is>
          <t>N</t>
        </is>
      </c>
      <c r="J779" s="92">
        <f>IF(K779="","N","Y")</f>
        <v/>
      </c>
      <c r="K779" s="94">
        <f>_xlfn.TEXTJOIN("; ",TRUE,IF(P779="52-wk low","52-wk low",""),IF(AND(AD779&gt;=Settings!$B$12,M779&lt;0),"Distribution",""),IF(AND(AJ779="Y",M779&lt;0,AK779&lt;-Settings!$B$13),"Long unwinding",""),IF(AND(AJ779="Y",M779&lt;0,AK779&gt;Settings!$B$13),"Short buildup",""))</f>
        <v/>
      </c>
      <c r="L779" s="95" t="n">
        <v>20.96</v>
      </c>
      <c r="M779" s="96" t="n">
        <v>-1.73</v>
      </c>
      <c r="N779" s="93" t="n">
        <v>1484</v>
      </c>
      <c r="O779" s="91" t="inlineStr">
        <is>
          <t>None</t>
        </is>
      </c>
      <c r="P779" s="91" t="inlineStr">
        <is>
          <t>None</t>
        </is>
      </c>
      <c r="Q779" s="97" t="n">
        <v>7.53</v>
      </c>
      <c r="R779" s="96" t="n">
        <v>9.91</v>
      </c>
      <c r="S779" s="96" t="n">
        <v>0.73</v>
      </c>
      <c r="T779" s="96" t="n">
        <v>0.7</v>
      </c>
      <c r="U779" s="96" t="n">
        <v>0.54</v>
      </c>
      <c r="V779" s="103" t="n">
        <v>0.72</v>
      </c>
      <c r="W779" s="102" t="n">
        <v>2</v>
      </c>
      <c r="X779" s="93" t="n"/>
      <c r="Y779" s="91" t="inlineStr">
        <is>
          <t>None</t>
        </is>
      </c>
      <c r="Z779" s="99" t="n">
        <v>53.16</v>
      </c>
      <c r="AA779" s="96" t="n">
        <v>1</v>
      </c>
      <c r="AB779" s="96" t="n">
        <v>1.04</v>
      </c>
      <c r="AC779" s="96" t="n">
        <v>0.77</v>
      </c>
      <c r="AD779" s="96" t="n">
        <v>0.75</v>
      </c>
      <c r="AE779" s="96" t="n">
        <v>0.63</v>
      </c>
      <c r="AF779" s="103" t="n">
        <v>1.09</v>
      </c>
      <c r="AG779" s="91" t="inlineStr">
        <is>
          <t>Normal</t>
        </is>
      </c>
      <c r="AH779" s="100" t="n">
        <v>0</v>
      </c>
      <c r="AI779" s="101" t="n">
        <v>0</v>
      </c>
      <c r="AJ779" s="92" t="inlineStr">
        <is>
          <t>N</t>
        </is>
      </c>
      <c r="AK779" s="96" t="n"/>
      <c r="AL779" s="91" t="inlineStr">
        <is>
          <t>n/a</t>
        </is>
      </c>
      <c r="AM779" s="93" t="n"/>
      <c r="AN779" s="92" t="inlineStr">
        <is>
          <t>None</t>
        </is>
      </c>
      <c r="AO779" s="102" t="n">
        <v>0</v>
      </c>
      <c r="AP779" s="103" t="n">
        <v>0.57</v>
      </c>
      <c r="AQ779" s="102" t="n">
        <v>14</v>
      </c>
      <c r="AR779" s="91" t="inlineStr">
        <is>
          <t>N</t>
        </is>
      </c>
      <c r="AS779" s="104" t="n"/>
      <c r="AT779" s="92">
        <f>IF(AND(P779="52-wk high",T779&gt;=Settings!$B$7),"Y","N")</f>
        <v/>
      </c>
      <c r="AU779" s="91">
        <f>IF(AND(AD779&gt;=Settings!$B$8,M779&gt;0),"Y","N")</f>
        <v/>
      </c>
      <c r="AV779" s="91">
        <f>IF(OR(AH779&gt;Settings!$B$9,AI779&gt;Settings!$B$9),"Y","N")</f>
        <v/>
      </c>
      <c r="AW779" s="91">
        <f>IF(AJ779&lt;&gt;"Y","n/a",IF(AND(M779&gt;0,AK779&gt;Settings!$B$10),"Y","N"))</f>
        <v/>
      </c>
      <c r="AX779" s="91">
        <f>IF(AO779&gt;=Settings!$B$11,"Y","N")</f>
        <v/>
      </c>
      <c r="AY779" s="99">
        <f>(AT779="Y")+(AU779="Y")+(AV779="Y")+(AW779="Y")+(AX779="Y")</f>
        <v/>
      </c>
      <c r="AZ779" s="94">
        <f>IF(AY779=0,"None",_xlfn.TEXTJOIN(", ",TRUE(),IF(AT779="Y","Breakout",""),IF(AU779="Y","Accumulation",""),IF(AV779="Y","Institutional buying",""),IF(AW779="Y","Long buildup",""),IF(AX779="Y","Momentum leader","")))</f>
        <v/>
      </c>
      <c r="BA779" s="94">
        <f>IF(BW779="","","Passes "&amp;AY779&amp;" of 5 buy-side scans"&amp;IF(G779="Y","; RED FLAG: filter out using Red flag column",""))</f>
        <v/>
      </c>
      <c r="BB779" s="91" t="inlineStr">
        <is>
          <t>None</t>
        </is>
      </c>
      <c r="BC779" s="92" t="inlineStr">
        <is>
          <t>N</t>
        </is>
      </c>
      <c r="BD779" s="94" t="n"/>
      <c r="BE779" s="94" t="n"/>
      <c r="BF779" s="92">
        <f>IF(R779*100000&gt;=Settings!$B$5,"Y","N")</f>
        <v/>
      </c>
      <c r="BG779" s="91">
        <f>IF(F779&gt;Settings!$B$6,"Y","N")</f>
        <v/>
      </c>
      <c r="BH779" s="97" t="n">
        <v>-35.43</v>
      </c>
      <c r="BI779" s="96" t="n">
        <v>-3.76</v>
      </c>
      <c r="BJ779" s="96" t="n">
        <v>-7.17</v>
      </c>
      <c r="BK779" s="96" t="n">
        <v>-14.73</v>
      </c>
      <c r="BL779" s="96" t="n">
        <v>-4.86</v>
      </c>
      <c r="BM779" s="96" t="n">
        <v>-29.97</v>
      </c>
      <c r="BN779" s="97" t="n">
        <v>-4.77</v>
      </c>
      <c r="BO779" s="96" t="n">
        <v>-8</v>
      </c>
      <c r="BP779" s="96" t="n">
        <v>-10.95</v>
      </c>
      <c r="BQ779" s="96" t="n">
        <v>-15.37</v>
      </c>
      <c r="BR779" s="91" t="inlineStr">
        <is>
          <t>Stacked down</t>
        </is>
      </c>
      <c r="BS779" s="91" t="inlineStr">
        <is>
          <t>None</t>
        </is>
      </c>
      <c r="BT779" s="96" t="n">
        <v>24.9</v>
      </c>
      <c r="BU779" s="91" t="inlineStr">
        <is>
          <t>N</t>
        </is>
      </c>
      <c r="BV779" s="99">
        <f>IF(OR(BF779&lt;&gt;"Y",BG779&lt;&gt;"Y"),"",(AND(ISNUMBER(BQ779),BQ779&gt;0))+(BR779="Stacked up")+(AND(ISNUMBER(BH779),BH779&gt;=-Settings!$B$17))+(AND(ISNUMBER(BK779),ISNUMBER(BM779),BK779&gt;0,BM779&gt;0))+(AND(ISNUMBER(AQ779),AQ779&gt;=Settings!$B$18))+(AND(ISNUMBER(BT779),BT779&gt;=Settings!$B$19,BT779&lt;=Settings!$B$20))+(AND(ISNUMBER(AS779),AS779&gt;0))+(AND(ISNUMBER(T779),ISNUMBER(M779),T779&gt;=Settings!$B$21,M779&gt;0))+(AND(ISNUMBER(AD779),ISNUMBER(M779),AD779&gt;=Settings!$B$22,M779&gt;0))+(AY779&gt;=1))</f>
        <v/>
      </c>
      <c r="BW779" s="91">
        <f>IF(OR(AY779=0,BF779&lt;&gt;"Y",BG779&lt;&gt;"Y"),"",1+SUMPRODUCT(($A$6:$A$2604=A779)*($AY$6:$AY$2604&gt;0)*($BF$6:$BF$2604="Y")*($BG$6:$BG$2604="Y")*(($AY$6:$AY$2604&gt;AY779)+($AY$6:$AY$2604=AY779)*($AD$6:$AD$2604&gt;AD779))))</f>
        <v/>
      </c>
    </row>
    <row r="780" ht="23.85" customHeight="1" s="55">
      <c r="A780" s="90" t="n">
        <v>46296</v>
      </c>
      <c r="B780" s="91" t="inlineStr">
        <is>
          <t>CENTURYPLY</t>
        </is>
      </c>
      <c r="C780" s="91" t="inlineStr">
        <is>
          <t>INE348B01021</t>
        </is>
      </c>
      <c r="D780" s="91" t="n"/>
      <c r="E780" s="91" t="inlineStr">
        <is>
          <t>None</t>
        </is>
      </c>
      <c r="F780" s="93" t="n">
        <v>14807</v>
      </c>
      <c r="G780" s="92" t="inlineStr">
        <is>
          <t>N</t>
        </is>
      </c>
      <c r="H780" s="94" t="n"/>
      <c r="I780" s="91" t="inlineStr">
        <is>
          <t>N</t>
        </is>
      </c>
      <c r="J780" s="92">
        <f>IF(K780="","N","Y")</f>
        <v/>
      </c>
      <c r="K780" s="94">
        <f>_xlfn.TEXTJOIN("; ",TRUE,IF(P780="52-wk low","52-wk low",""),IF(AND(AD780&gt;=Settings!$B$12,M780&lt;0),"Distribution",""),IF(AND(AJ780="Y",M780&lt;0,AK780&lt;-Settings!$B$13),"Long unwinding",""),IF(AND(AJ780="Y",M780&lt;0,AK780&gt;Settings!$B$13),"Short buildup",""))</f>
        <v/>
      </c>
      <c r="L780" s="95" t="n">
        <v>666.45</v>
      </c>
      <c r="M780" s="96" t="n">
        <v>-2.26</v>
      </c>
      <c r="N780" s="93" t="n">
        <v>1774</v>
      </c>
      <c r="O780" s="91" t="inlineStr">
        <is>
          <t>None</t>
        </is>
      </c>
      <c r="P780" s="91" t="inlineStr">
        <is>
          <t>None</t>
        </is>
      </c>
      <c r="Q780" s="97" t="n">
        <v>0.57</v>
      </c>
      <c r="R780" s="96" t="n">
        <v>0.97</v>
      </c>
      <c r="S780" s="96" t="n">
        <v>0.6</v>
      </c>
      <c r="T780" s="96" t="n">
        <v>0.63</v>
      </c>
      <c r="U780" s="96" t="n">
        <v>0.63</v>
      </c>
      <c r="V780" s="103" t="n">
        <v>1.08</v>
      </c>
      <c r="W780" s="102" t="n">
        <v>6</v>
      </c>
      <c r="X780" s="93" t="n"/>
      <c r="Y780" s="91" t="inlineStr">
        <is>
          <t>None</t>
        </is>
      </c>
      <c r="Z780" s="99" t="n">
        <v>55.6</v>
      </c>
      <c r="AA780" s="96" t="n">
        <v>0.95</v>
      </c>
      <c r="AB780" s="96" t="n">
        <v>1.01</v>
      </c>
      <c r="AC780" s="96" t="n">
        <v>0.53</v>
      </c>
      <c r="AD780" s="96" t="n">
        <v>0.68</v>
      </c>
      <c r="AE780" s="96" t="n">
        <v>0.67</v>
      </c>
      <c r="AF780" s="103" t="n">
        <v>1.2</v>
      </c>
      <c r="AG780" s="91" t="inlineStr">
        <is>
          <t>Normal</t>
        </is>
      </c>
      <c r="AH780" s="100" t="n">
        <v>0</v>
      </c>
      <c r="AI780" s="101" t="n">
        <v>0</v>
      </c>
      <c r="AJ780" s="92" t="inlineStr">
        <is>
          <t>N</t>
        </is>
      </c>
      <c r="AK780" s="96" t="n"/>
      <c r="AL780" s="91" t="inlineStr">
        <is>
          <t>n/a</t>
        </is>
      </c>
      <c r="AM780" s="93" t="n"/>
      <c r="AN780" s="92" t="inlineStr">
        <is>
          <t>None</t>
        </is>
      </c>
      <c r="AO780" s="102" t="n">
        <v>0</v>
      </c>
      <c r="AP780" s="103" t="n">
        <v>0.61</v>
      </c>
      <c r="AQ780" s="102" t="n">
        <v>22</v>
      </c>
      <c r="AR780" s="91" t="inlineStr">
        <is>
          <t>N</t>
        </is>
      </c>
      <c r="AS780" s="104" t="n"/>
      <c r="AT780" s="92">
        <f>IF(AND(P780="52-wk high",T780&gt;=Settings!$B$7),"Y","N")</f>
        <v/>
      </c>
      <c r="AU780" s="91">
        <f>IF(AND(AD780&gt;=Settings!$B$8,M780&gt;0),"Y","N")</f>
        <v/>
      </c>
      <c r="AV780" s="91">
        <f>IF(OR(AH780&gt;Settings!$B$9,AI780&gt;Settings!$B$9),"Y","N")</f>
        <v/>
      </c>
      <c r="AW780" s="91">
        <f>IF(AJ780&lt;&gt;"Y","n/a",IF(AND(M780&gt;0,AK780&gt;Settings!$B$10),"Y","N"))</f>
        <v/>
      </c>
      <c r="AX780" s="91">
        <f>IF(AO780&gt;=Settings!$B$11,"Y","N")</f>
        <v/>
      </c>
      <c r="AY780" s="99">
        <f>(AT780="Y")+(AU780="Y")+(AV780="Y")+(AW780="Y")+(AX780="Y")</f>
        <v/>
      </c>
      <c r="AZ780" s="94">
        <f>IF(AY780=0,"None",_xlfn.TEXTJOIN(", ",TRUE(),IF(AT780="Y","Breakout",""),IF(AU780="Y","Accumulation",""),IF(AV780="Y","Institutional buying",""),IF(AW780="Y","Long buildup",""),IF(AX780="Y","Momentum leader","")))</f>
        <v/>
      </c>
      <c r="BA780" s="94">
        <f>IF(BW780="","","Passes "&amp;AY780&amp;" of 5 buy-side scans"&amp;IF(G780="Y","; RED FLAG: filter out using Red flag column",""))</f>
        <v/>
      </c>
      <c r="BB780" s="91" t="inlineStr">
        <is>
          <t>None</t>
        </is>
      </c>
      <c r="BC780" s="92" t="inlineStr">
        <is>
          <t>Y</t>
        </is>
      </c>
      <c r="BD780" s="94" t="inlineStr">
        <is>
          <t>PE &gt; 50</t>
        </is>
      </c>
      <c r="BE780" s="94" t="n"/>
      <c r="BF780" s="92">
        <f>IF(R780*100000&gt;=Settings!$B$5,"Y","N")</f>
        <v/>
      </c>
      <c r="BG780" s="91">
        <f>IF(F780&gt;Settings!$B$6,"Y","N")</f>
        <v/>
      </c>
      <c r="BH780" s="97" t="n">
        <v>-22.42</v>
      </c>
      <c r="BI780" s="96" t="n">
        <v>-4</v>
      </c>
      <c r="BJ780" s="96" t="n">
        <v>-11.78</v>
      </c>
      <c r="BK780" s="96" t="n">
        <v>-10.37</v>
      </c>
      <c r="BL780" s="96" t="n">
        <v>-6.78</v>
      </c>
      <c r="BM780" s="96" t="n">
        <v>-16.86</v>
      </c>
      <c r="BN780" s="97" t="n">
        <v>-5.66</v>
      </c>
      <c r="BO780" s="96" t="n">
        <v>-9.02</v>
      </c>
      <c r="BP780" s="96" t="n">
        <v>-10.72</v>
      </c>
      <c r="BQ780" s="96" t="n">
        <v>-12.13</v>
      </c>
      <c r="BR780" s="91" t="inlineStr">
        <is>
          <t>Stacked down</t>
        </is>
      </c>
      <c r="BS780" s="91" t="inlineStr">
        <is>
          <t>None</t>
        </is>
      </c>
      <c r="BT780" s="96" t="n">
        <v>30.2</v>
      </c>
      <c r="BU780" s="91" t="inlineStr">
        <is>
          <t>N</t>
        </is>
      </c>
      <c r="BV780" s="99">
        <f>IF(OR(BF780&lt;&gt;"Y",BG780&lt;&gt;"Y"),"",(AND(ISNUMBER(BQ780),BQ780&gt;0))+(BR780="Stacked up")+(AND(ISNUMBER(BH780),BH780&gt;=-Settings!$B$17))+(AND(ISNUMBER(BK780),ISNUMBER(BM780),BK780&gt;0,BM780&gt;0))+(AND(ISNUMBER(AQ780),AQ780&gt;=Settings!$B$18))+(AND(ISNUMBER(BT780),BT780&gt;=Settings!$B$19,BT780&lt;=Settings!$B$20))+(AND(ISNUMBER(AS780),AS780&gt;0))+(AND(ISNUMBER(T780),ISNUMBER(M780),T780&gt;=Settings!$B$21,M780&gt;0))+(AND(ISNUMBER(AD780),ISNUMBER(M780),AD780&gt;=Settings!$B$22,M780&gt;0))+(AY780&gt;=1))</f>
        <v/>
      </c>
      <c r="BW780" s="91">
        <f>IF(OR(AY780=0,BF780&lt;&gt;"Y",BG780&lt;&gt;"Y"),"",1+SUMPRODUCT(($A$6:$A$2604=A780)*($AY$6:$AY$2604&gt;0)*($BF$6:$BF$2604="Y")*($BG$6:$BG$2604="Y")*(($AY$6:$AY$2604&gt;AY780)+($AY$6:$AY$2604=AY780)*($AD$6:$AD$2604&gt;AD780))))</f>
        <v/>
      </c>
    </row>
    <row r="781" ht="23.85" customHeight="1" s="55">
      <c r="A781" s="90" t="n">
        <v>46296</v>
      </c>
      <c r="B781" s="91" t="inlineStr">
        <is>
          <t>BASF</t>
        </is>
      </c>
      <c r="C781" s="91" t="inlineStr">
        <is>
          <t>INE373A01013</t>
        </is>
      </c>
      <c r="D781" s="91" t="n"/>
      <c r="E781" s="91" t="inlineStr">
        <is>
          <t>None</t>
        </is>
      </c>
      <c r="F781" s="93" t="n">
        <v>14791</v>
      </c>
      <c r="G781" s="92" t="inlineStr">
        <is>
          <t>N</t>
        </is>
      </c>
      <c r="H781" s="94" t="n"/>
      <c r="I781" s="91" t="inlineStr">
        <is>
          <t>N</t>
        </is>
      </c>
      <c r="J781" s="92">
        <f>IF(K781="","N","Y")</f>
        <v/>
      </c>
      <c r="K781" s="94">
        <f>_xlfn.TEXTJOIN("; ",TRUE,IF(P781="52-wk low","52-wk low",""),IF(AND(AD781&gt;=Settings!$B$12,M781&lt;0),"Distribution",""),IF(AND(AJ781="Y",M781&lt;0,AK781&lt;-Settings!$B$13),"Long unwinding",""),IF(AND(AJ781="Y",M781&lt;0,AK781&gt;Settings!$B$13),"Short buildup",""))</f>
        <v/>
      </c>
      <c r="L781" s="95" t="n">
        <v>3417.1</v>
      </c>
      <c r="M781" s="96" t="n">
        <v>-0.89</v>
      </c>
      <c r="N781" s="93" t="n">
        <v>983</v>
      </c>
      <c r="O781" s="91" t="inlineStr">
        <is>
          <t>None</t>
        </is>
      </c>
      <c r="P781" s="91" t="inlineStr">
        <is>
          <t>None</t>
        </is>
      </c>
      <c r="Q781" s="97" t="n">
        <v>0.11</v>
      </c>
      <c r="R781" s="96" t="n">
        <v>0.2</v>
      </c>
      <c r="S781" s="96" t="n">
        <v>0.55</v>
      </c>
      <c r="T781" s="96" t="n">
        <v>0.24</v>
      </c>
      <c r="U781" s="96" t="n">
        <v>0.3</v>
      </c>
      <c r="V781" s="103" t="n">
        <v>0.54</v>
      </c>
      <c r="W781" s="102" t="n">
        <v>1</v>
      </c>
      <c r="X781" s="93" t="n"/>
      <c r="Y781" s="91" t="inlineStr">
        <is>
          <t>None</t>
        </is>
      </c>
      <c r="Z781" s="99" t="n">
        <v>48.38</v>
      </c>
      <c r="AA781" s="96" t="n">
        <v>0.9399999999999999</v>
      </c>
      <c r="AB781" s="96" t="n">
        <v>0.97</v>
      </c>
      <c r="AC781" s="96" t="n">
        <v>0.54</v>
      </c>
      <c r="AD781" s="96" t="n">
        <v>0.32</v>
      </c>
      <c r="AE781" s="96" t="n">
        <v>0.38</v>
      </c>
      <c r="AF781" s="103" t="n">
        <v>1.29</v>
      </c>
      <c r="AG781" s="91" t="inlineStr">
        <is>
          <t>Normal</t>
        </is>
      </c>
      <c r="AH781" s="100" t="n">
        <v>0</v>
      </c>
      <c r="AI781" s="101" t="n">
        <v>0</v>
      </c>
      <c r="AJ781" s="92" t="inlineStr">
        <is>
          <t>N</t>
        </is>
      </c>
      <c r="AK781" s="96" t="n"/>
      <c r="AL781" s="91" t="inlineStr">
        <is>
          <t>n/a</t>
        </is>
      </c>
      <c r="AM781" s="93" t="n"/>
      <c r="AN781" s="92" t="inlineStr">
        <is>
          <t>None</t>
        </is>
      </c>
      <c r="AO781" s="102" t="n">
        <v>0</v>
      </c>
      <c r="AP781" s="103" t="n">
        <v>0.66</v>
      </c>
      <c r="AQ781" s="102" t="n">
        <v>30</v>
      </c>
      <c r="AR781" s="91" t="inlineStr">
        <is>
          <t>N</t>
        </is>
      </c>
      <c r="AS781" s="104" t="n"/>
      <c r="AT781" s="92">
        <f>IF(AND(P781="52-wk high",T781&gt;=Settings!$B$7),"Y","N")</f>
        <v/>
      </c>
      <c r="AU781" s="91">
        <f>IF(AND(AD781&gt;=Settings!$B$8,M781&gt;0),"Y","N")</f>
        <v/>
      </c>
      <c r="AV781" s="91">
        <f>IF(OR(AH781&gt;Settings!$B$9,AI781&gt;Settings!$B$9),"Y","N")</f>
        <v/>
      </c>
      <c r="AW781" s="91">
        <f>IF(AJ781&lt;&gt;"Y","n/a",IF(AND(M781&gt;0,AK781&gt;Settings!$B$10),"Y","N"))</f>
        <v/>
      </c>
      <c r="AX781" s="91">
        <f>IF(AO781&gt;=Settings!$B$11,"Y","N")</f>
        <v/>
      </c>
      <c r="AY781" s="99">
        <f>(AT781="Y")+(AU781="Y")+(AV781="Y")+(AW781="Y")+(AX781="Y")</f>
        <v/>
      </c>
      <c r="AZ781" s="94">
        <f>IF(AY781=0,"None",_xlfn.TEXTJOIN(", ",TRUE(),IF(AT781="Y","Breakout",""),IF(AU781="Y","Accumulation",""),IF(AV781="Y","Institutional buying",""),IF(AW781="Y","Long buildup",""),IF(AX781="Y","Momentum leader","")))</f>
        <v/>
      </c>
      <c r="BA781" s="94">
        <f>IF(BW781="","","Passes "&amp;AY781&amp;" of 5 buy-side scans"&amp;IF(G781="Y","; RED FLAG: filter out using Red flag column",""))</f>
        <v/>
      </c>
      <c r="BB781" s="91" t="inlineStr">
        <is>
          <t>None</t>
        </is>
      </c>
      <c r="BC781" s="92" t="inlineStr">
        <is>
          <t>N</t>
        </is>
      </c>
      <c r="BD781" s="94" t="n"/>
      <c r="BE781" s="94" t="n"/>
      <c r="BF781" s="92">
        <f>IF(R781*100000&gt;=Settings!$B$5,"Y","N")</f>
        <v/>
      </c>
      <c r="BG781" s="91">
        <f>IF(F781&gt;Settings!$B$6,"Y","N")</f>
        <v/>
      </c>
      <c r="BH781" s="97" t="n">
        <v>-29.25</v>
      </c>
      <c r="BI781" s="96" t="n">
        <v>-3.03</v>
      </c>
      <c r="BJ781" s="96" t="n">
        <v>-9.140000000000001</v>
      </c>
      <c r="BK781" s="96" t="n">
        <v>-4.14</v>
      </c>
      <c r="BL781" s="96" t="n">
        <v>4.44</v>
      </c>
      <c r="BM781" s="96" t="n">
        <v>-25.55</v>
      </c>
      <c r="BN781" s="97" t="n">
        <v>-4.98</v>
      </c>
      <c r="BO781" s="96" t="n">
        <v>-7.28</v>
      </c>
      <c r="BP781" s="96" t="n">
        <v>-7.66</v>
      </c>
      <c r="BQ781" s="96" t="n">
        <v>-9.76</v>
      </c>
      <c r="BR781" s="91" t="inlineStr">
        <is>
          <t>Stacked down</t>
        </is>
      </c>
      <c r="BS781" s="91" t="inlineStr">
        <is>
          <t>None</t>
        </is>
      </c>
      <c r="BT781" s="96" t="n">
        <v>25.3</v>
      </c>
      <c r="BU781" s="91" t="inlineStr">
        <is>
          <t>N</t>
        </is>
      </c>
      <c r="BV781" s="99">
        <f>IF(OR(BF781&lt;&gt;"Y",BG781&lt;&gt;"Y"),"",(AND(ISNUMBER(BQ781),BQ781&gt;0))+(BR781="Stacked up")+(AND(ISNUMBER(BH781),BH781&gt;=-Settings!$B$17))+(AND(ISNUMBER(BK781),ISNUMBER(BM781),BK781&gt;0,BM781&gt;0))+(AND(ISNUMBER(AQ781),AQ781&gt;=Settings!$B$18))+(AND(ISNUMBER(BT781),BT781&gt;=Settings!$B$19,BT781&lt;=Settings!$B$20))+(AND(ISNUMBER(AS781),AS781&gt;0))+(AND(ISNUMBER(T781),ISNUMBER(M781),T781&gt;=Settings!$B$21,M781&gt;0))+(AND(ISNUMBER(AD781),ISNUMBER(M781),AD781&gt;=Settings!$B$22,M781&gt;0))+(AY781&gt;=1))</f>
        <v/>
      </c>
      <c r="BW781" s="91">
        <f>IF(OR(AY781=0,BF781&lt;&gt;"Y",BG781&lt;&gt;"Y"),"",1+SUMPRODUCT(($A$6:$A$2604=A781)*($AY$6:$AY$2604&gt;0)*($BF$6:$BF$2604="Y")*($BG$6:$BG$2604="Y")*(($AY$6:$AY$2604&gt;AY781)+($AY$6:$AY$2604=AY781)*($AD$6:$AD$2604&gt;AD781))))</f>
        <v/>
      </c>
    </row>
    <row r="782" ht="23.85" customHeight="1" s="55">
      <c r="A782" s="90" t="n">
        <v>46296</v>
      </c>
      <c r="B782" s="91" t="inlineStr">
        <is>
          <t>SWANDEF</t>
        </is>
      </c>
      <c r="C782" s="91" t="inlineStr">
        <is>
          <t>INE542F01020</t>
        </is>
      </c>
      <c r="D782" s="91" t="n"/>
      <c r="E782" s="91" t="inlineStr">
        <is>
          <t>None</t>
        </is>
      </c>
      <c r="F782" s="93" t="n">
        <v>14320</v>
      </c>
      <c r="G782" s="92" t="inlineStr">
        <is>
          <t>Y</t>
        </is>
      </c>
      <c r="H782" s="94" t="inlineStr">
        <is>
          <t>IRP (insolvency); T2T (BE series)</t>
        </is>
      </c>
      <c r="I782" s="91" t="inlineStr">
        <is>
          <t>Y</t>
        </is>
      </c>
      <c r="J782" s="92">
        <f>IF(K782="","N","Y")</f>
        <v/>
      </c>
      <c r="K782" s="94">
        <f>_xlfn.TEXTJOIN("; ",TRUE,IF(P782="52-wk low","52-wk low",""),IF(AND(AD782&gt;=Settings!$B$12,M782&lt;0),"Distribution",""),IF(AND(AJ782="Y",M782&lt;0,AK782&lt;-Settings!$B$13),"Long unwinding",""),IF(AND(AJ782="Y",M782&lt;0,AK782&gt;Settings!$B$13),"Short buildup",""))</f>
        <v/>
      </c>
      <c r="L782" s="95" t="n">
        <v>2718.2</v>
      </c>
      <c r="M782" s="96" t="n">
        <v>-1.39</v>
      </c>
      <c r="N782" s="93" t="n">
        <v>1252</v>
      </c>
      <c r="O782" s="91" t="inlineStr">
        <is>
          <t>None</t>
        </is>
      </c>
      <c r="P782" s="91" t="inlineStr">
        <is>
          <t>None</t>
        </is>
      </c>
      <c r="Q782" s="97" t="n">
        <v>0.22</v>
      </c>
      <c r="R782" s="96" t="n">
        <v>0.26</v>
      </c>
      <c r="S782" s="96" t="n">
        <v>0.87</v>
      </c>
      <c r="T782" s="96" t="n">
        <v>0.99</v>
      </c>
      <c r="U782" s="96" t="n">
        <v>1.1</v>
      </c>
      <c r="V782" s="103" t="n">
        <v>1.28</v>
      </c>
      <c r="W782" s="102" t="n">
        <v>4</v>
      </c>
      <c r="X782" s="93" t="n"/>
      <c r="Y782" s="91" t="inlineStr">
        <is>
          <t>None</t>
        </is>
      </c>
      <c r="Z782" s="99" t="n"/>
      <c r="AA782" s="96" t="n"/>
      <c r="AB782" s="96" t="n"/>
      <c r="AC782" s="96" t="n"/>
      <c r="AD782" s="96" t="n"/>
      <c r="AE782" s="96" t="n"/>
      <c r="AF782" s="103" t="n"/>
      <c r="AG782" s="91" t="inlineStr">
        <is>
          <t>No delivery data</t>
        </is>
      </c>
      <c r="AH782" s="100" t="n">
        <v>0</v>
      </c>
      <c r="AI782" s="101" t="n">
        <v>0</v>
      </c>
      <c r="AJ782" s="92" t="inlineStr">
        <is>
          <t>N</t>
        </is>
      </c>
      <c r="AK782" s="96" t="n"/>
      <c r="AL782" s="91" t="inlineStr">
        <is>
          <t>n/a</t>
        </is>
      </c>
      <c r="AM782" s="93" t="n"/>
      <c r="AN782" s="92" t="inlineStr">
        <is>
          <t>None</t>
        </is>
      </c>
      <c r="AO782" s="102" t="n">
        <v>0</v>
      </c>
      <c r="AP782" s="103" t="n"/>
      <c r="AQ782" s="102" t="n"/>
      <c r="AR782" s="91" t="inlineStr">
        <is>
          <t>N</t>
        </is>
      </c>
      <c r="AS782" s="104" t="n"/>
      <c r="AT782" s="92">
        <f>IF(AND(P782="52-wk high",T782&gt;=Settings!$B$7),"Y","N")</f>
        <v/>
      </c>
      <c r="AU782" s="91">
        <f>IF(AND(AD782&gt;=Settings!$B$8,M782&gt;0),"Y","N")</f>
        <v/>
      </c>
      <c r="AV782" s="91">
        <f>IF(OR(AH782&gt;Settings!$B$9,AI782&gt;Settings!$B$9),"Y","N")</f>
        <v/>
      </c>
      <c r="AW782" s="91">
        <f>IF(AJ782&lt;&gt;"Y","n/a",IF(AND(M782&gt;0,AK782&gt;Settings!$B$10),"Y","N"))</f>
        <v/>
      </c>
      <c r="AX782" s="91">
        <f>IF(AO782&gt;=Settings!$B$11,"Y","N")</f>
        <v/>
      </c>
      <c r="AY782" s="99">
        <f>(AT782="Y")+(AU782="Y")+(AV782="Y")+(AW782="Y")+(AX782="Y")</f>
        <v/>
      </c>
      <c r="AZ782" s="94">
        <f>IF(AY782=0,"None",_xlfn.TEXTJOIN(", ",TRUE(),IF(AT782="Y","Breakout",""),IF(AU782="Y","Accumulation",""),IF(AV782="Y","Institutional buying",""),IF(AW782="Y","Long buildup",""),IF(AX782="Y","Momentum leader","")))</f>
        <v/>
      </c>
      <c r="BA782" s="94">
        <f>IF(BW782="","","Passes "&amp;AY782&amp;" of 5 buy-side scans"&amp;IF(G782="Y","; RED FLAG: filter out using Red flag column",""))</f>
        <v/>
      </c>
      <c r="BB782" s="91" t="inlineStr">
        <is>
          <t>None</t>
        </is>
      </c>
      <c r="BC782" s="92" t="inlineStr">
        <is>
          <t>Y</t>
        </is>
      </c>
      <c r="BD782" s="94" t="inlineStr">
        <is>
          <t>EPS zero</t>
        </is>
      </c>
      <c r="BE782" s="94" t="n"/>
      <c r="BF782" s="92">
        <f>IF(R782*100000&gt;=Settings!$B$5,"Y","N")</f>
        <v/>
      </c>
      <c r="BG782" s="91">
        <f>IF(F782&gt;Settings!$B$6,"Y","N")</f>
        <v/>
      </c>
      <c r="BH782" s="97" t="n">
        <v>-3.09</v>
      </c>
      <c r="BI782" s="96" t="n">
        <v>0.06</v>
      </c>
      <c r="BJ782" s="96" t="n">
        <v>12.61</v>
      </c>
      <c r="BK782" s="96" t="n">
        <v>20.52</v>
      </c>
      <c r="BL782" s="96" t="n">
        <v>71.54000000000001</v>
      </c>
      <c r="BM782" s="96" t="n">
        <v>348.58</v>
      </c>
      <c r="BN782" s="97" t="n">
        <v>2.44</v>
      </c>
      <c r="BO782" s="96" t="n">
        <v>7.7</v>
      </c>
      <c r="BP782" s="96" t="n">
        <v>17.23</v>
      </c>
      <c r="BQ782" s="96" t="n"/>
      <c r="BR782" s="91" t="n"/>
      <c r="BS782" s="91" t="inlineStr">
        <is>
          <t>None</t>
        </is>
      </c>
      <c r="BT782" s="96" t="n">
        <v>56.8</v>
      </c>
      <c r="BU782" s="91" t="n"/>
      <c r="BV782" s="99">
        <f>IF(OR(BF782&lt;&gt;"Y",BG782&lt;&gt;"Y"),"",(AND(ISNUMBER(BQ782),BQ782&gt;0))+(BR782="Stacked up")+(AND(ISNUMBER(BH782),BH782&gt;=-Settings!$B$17))+(AND(ISNUMBER(BK782),ISNUMBER(BM782),BK782&gt;0,BM782&gt;0))+(AND(ISNUMBER(AQ782),AQ782&gt;=Settings!$B$18))+(AND(ISNUMBER(BT782),BT782&gt;=Settings!$B$19,BT782&lt;=Settings!$B$20))+(AND(ISNUMBER(AS782),AS782&gt;0))+(AND(ISNUMBER(T782),ISNUMBER(M782),T782&gt;=Settings!$B$21,M782&gt;0))+(AND(ISNUMBER(AD782),ISNUMBER(M782),AD782&gt;=Settings!$B$22,M782&gt;0))+(AY782&gt;=1))</f>
        <v/>
      </c>
      <c r="BW782" s="91">
        <f>IF(OR(AY782=0,BF782&lt;&gt;"Y",BG782&lt;&gt;"Y"),"",1+SUMPRODUCT(($A$6:$A$2604=A782)*($AY$6:$AY$2604&gt;0)*($BF$6:$BF$2604="Y")*($BG$6:$BG$2604="Y")*(($AY$6:$AY$2604&gt;AY782)+($AY$6:$AY$2604=AY782)*($AD$6:$AD$2604&gt;AD782))))</f>
        <v/>
      </c>
    </row>
    <row r="783" ht="23.85" customHeight="1" s="55">
      <c r="A783" s="90" t="n">
        <v>46296</v>
      </c>
      <c r="B783" s="91" t="inlineStr">
        <is>
          <t>MAHSCOOTER</t>
        </is>
      </c>
      <c r="C783" s="91" t="inlineStr">
        <is>
          <t>INE288A01013</t>
        </is>
      </c>
      <c r="D783" s="91" t="n"/>
      <c r="E783" s="91" t="inlineStr">
        <is>
          <t>None</t>
        </is>
      </c>
      <c r="F783" s="93" t="n">
        <v>14149</v>
      </c>
      <c r="G783" s="92" t="inlineStr">
        <is>
          <t>N</t>
        </is>
      </c>
      <c r="H783" s="94" t="n"/>
      <c r="I783" s="91" t="inlineStr">
        <is>
          <t>N</t>
        </is>
      </c>
      <c r="J783" s="92">
        <f>IF(K783="","N","Y")</f>
        <v/>
      </c>
      <c r="K783" s="94">
        <f>_xlfn.TEXTJOIN("; ",TRUE,IF(P783="52-wk low","52-wk low",""),IF(AND(AD783&gt;=Settings!$B$12,M783&lt;0),"Distribution",""),IF(AND(AJ783="Y",M783&lt;0,AK783&lt;-Settings!$B$13),"Long unwinding",""),IF(AND(AJ783="Y",M783&lt;0,AK783&gt;Settings!$B$13),"Short buildup",""))</f>
        <v/>
      </c>
      <c r="L783" s="95" t="n">
        <v>12380</v>
      </c>
      <c r="M783" s="96" t="n">
        <v>-1.56</v>
      </c>
      <c r="N783" s="93" t="n">
        <v>1373</v>
      </c>
      <c r="O783" s="91" t="inlineStr">
        <is>
          <t>None</t>
        </is>
      </c>
      <c r="P783" s="91" t="inlineStr">
        <is>
          <t>None</t>
        </is>
      </c>
      <c r="Q783" s="97" t="n">
        <v>0.07000000000000001</v>
      </c>
      <c r="R783" s="96" t="n">
        <v>0.05</v>
      </c>
      <c r="S783" s="96" t="n">
        <v>1.56</v>
      </c>
      <c r="T783" s="96" t="n">
        <v>1.52</v>
      </c>
      <c r="U783" s="96" t="n">
        <v>1.59</v>
      </c>
      <c r="V783" s="103" t="n">
        <v>1.05</v>
      </c>
      <c r="W783" s="102" t="n">
        <v>5</v>
      </c>
      <c r="X783" s="93" t="n"/>
      <c r="Y783" s="91" t="inlineStr">
        <is>
          <t>None</t>
        </is>
      </c>
      <c r="Z783" s="99" t="n">
        <v>55.99</v>
      </c>
      <c r="AA783" s="96" t="n">
        <v>1.05</v>
      </c>
      <c r="AB783" s="96" t="n">
        <v>1.11</v>
      </c>
      <c r="AC783" s="96" t="n">
        <v>1.73</v>
      </c>
      <c r="AD783" s="96" t="n">
        <v>1.92</v>
      </c>
      <c r="AE783" s="96" t="n">
        <v>1.92</v>
      </c>
      <c r="AF783" s="103" t="n">
        <v>1.09</v>
      </c>
      <c r="AG783" s="91" t="inlineStr">
        <is>
          <t>Normal</t>
        </is>
      </c>
      <c r="AH783" s="100" t="n">
        <v>0</v>
      </c>
      <c r="AI783" s="101" t="n">
        <v>0</v>
      </c>
      <c r="AJ783" s="92" t="inlineStr">
        <is>
          <t>N</t>
        </is>
      </c>
      <c r="AK783" s="96" t="n"/>
      <c r="AL783" s="91" t="inlineStr">
        <is>
          <t>n/a</t>
        </is>
      </c>
      <c r="AM783" s="93" t="n"/>
      <c r="AN783" s="92" t="inlineStr">
        <is>
          <t>None</t>
        </is>
      </c>
      <c r="AO783" s="102" t="n">
        <v>0</v>
      </c>
      <c r="AP783" s="103" t="n">
        <v>0.6899999999999999</v>
      </c>
      <c r="AQ783" s="102" t="n">
        <v>37</v>
      </c>
      <c r="AR783" s="91" t="inlineStr">
        <is>
          <t>N</t>
        </is>
      </c>
      <c r="AS783" s="104" t="n"/>
      <c r="AT783" s="92">
        <f>IF(AND(P783="52-wk high",T783&gt;=Settings!$B$7),"Y","N")</f>
        <v/>
      </c>
      <c r="AU783" s="91">
        <f>IF(AND(AD783&gt;=Settings!$B$8,M783&gt;0),"Y","N")</f>
        <v/>
      </c>
      <c r="AV783" s="91">
        <f>IF(OR(AH783&gt;Settings!$B$9,AI783&gt;Settings!$B$9),"Y","N")</f>
        <v/>
      </c>
      <c r="AW783" s="91">
        <f>IF(AJ783&lt;&gt;"Y","n/a",IF(AND(M783&gt;0,AK783&gt;Settings!$B$10),"Y","N"))</f>
        <v/>
      </c>
      <c r="AX783" s="91">
        <f>IF(AO783&gt;=Settings!$B$11,"Y","N")</f>
        <v/>
      </c>
      <c r="AY783" s="99">
        <f>(AT783="Y")+(AU783="Y")+(AV783="Y")+(AW783="Y")+(AX783="Y")</f>
        <v/>
      </c>
      <c r="AZ783" s="94">
        <f>IF(AY783=0,"None",_xlfn.TEXTJOIN(", ",TRUE(),IF(AT783="Y","Breakout",""),IF(AU783="Y","Accumulation",""),IF(AV783="Y","Institutional buying",""),IF(AW783="Y","Long buildup",""),IF(AX783="Y","Momentum leader","")))</f>
        <v/>
      </c>
      <c r="BA783" s="94">
        <f>IF(BW783="","","Passes "&amp;AY783&amp;" of 5 buy-side scans"&amp;IF(G783="Y","; RED FLAG: filter out using Red flag column",""))</f>
        <v/>
      </c>
      <c r="BB783" s="91" t="inlineStr">
        <is>
          <t>None</t>
        </is>
      </c>
      <c r="BC783" s="92" t="inlineStr">
        <is>
          <t>Y</t>
        </is>
      </c>
      <c r="BD783" s="94" t="inlineStr">
        <is>
          <t>PE &gt; 50</t>
        </is>
      </c>
      <c r="BE783" s="94" t="n"/>
      <c r="BF783" s="92">
        <f>IF(R783*100000&gt;=Settings!$B$5,"Y","N")</f>
        <v/>
      </c>
      <c r="BG783" s="91">
        <f>IF(F783&gt;Settings!$B$6,"Y","N")</f>
        <v/>
      </c>
      <c r="BH783" s="97" t="n">
        <v>-30.45</v>
      </c>
      <c r="BI783" s="96" t="n">
        <v>-6.6</v>
      </c>
      <c r="BJ783" s="96" t="n">
        <v>-9.6</v>
      </c>
      <c r="BK783" s="96" t="n">
        <v>-2.26</v>
      </c>
      <c r="BL783" s="96" t="n">
        <v>9.94</v>
      </c>
      <c r="BM783" s="96" t="n">
        <v>-26.74</v>
      </c>
      <c r="BN783" s="97" t="n">
        <v>-5.1</v>
      </c>
      <c r="BO783" s="96" t="n">
        <v>-5.76</v>
      </c>
      <c r="BP783" s="96" t="n">
        <v>-5.64</v>
      </c>
      <c r="BQ783" s="96" t="n">
        <v>-8.640000000000001</v>
      </c>
      <c r="BR783" s="91" t="inlineStr">
        <is>
          <t>Mixed</t>
        </is>
      </c>
      <c r="BS783" s="91" t="inlineStr">
        <is>
          <t>None</t>
        </is>
      </c>
      <c r="BT783" s="96" t="n">
        <v>30.6</v>
      </c>
      <c r="BU783" s="91" t="inlineStr">
        <is>
          <t>N</t>
        </is>
      </c>
      <c r="BV783" s="99">
        <f>IF(OR(BF783&lt;&gt;"Y",BG783&lt;&gt;"Y"),"",(AND(ISNUMBER(BQ783),BQ783&gt;0))+(BR783="Stacked up")+(AND(ISNUMBER(BH783),BH783&gt;=-Settings!$B$17))+(AND(ISNUMBER(BK783),ISNUMBER(BM783),BK783&gt;0,BM783&gt;0))+(AND(ISNUMBER(AQ783),AQ783&gt;=Settings!$B$18))+(AND(ISNUMBER(BT783),BT783&gt;=Settings!$B$19,BT783&lt;=Settings!$B$20))+(AND(ISNUMBER(AS783),AS783&gt;0))+(AND(ISNUMBER(T783),ISNUMBER(M783),T783&gt;=Settings!$B$21,M783&gt;0))+(AND(ISNUMBER(AD783),ISNUMBER(M783),AD783&gt;=Settings!$B$22,M783&gt;0))+(AY783&gt;=1))</f>
        <v/>
      </c>
      <c r="BW783" s="91">
        <f>IF(OR(AY783=0,BF783&lt;&gt;"Y",BG783&lt;&gt;"Y"),"",1+SUMPRODUCT(($A$6:$A$2604=A783)*($AY$6:$AY$2604&gt;0)*($BF$6:$BF$2604="Y")*($BG$6:$BG$2604="Y")*(($AY$6:$AY$2604&gt;AY783)+($AY$6:$AY$2604=AY783)*($AD$6:$AD$2604&gt;AD783))))</f>
        <v/>
      </c>
    </row>
    <row r="784" ht="23.85" customHeight="1" s="55">
      <c r="A784" s="90" t="n">
        <v>46296</v>
      </c>
      <c r="B784" s="91" t="inlineStr">
        <is>
          <t>DCMSHRIRAM</t>
        </is>
      </c>
      <c r="C784" s="91" t="inlineStr">
        <is>
          <t>INE499A01024</t>
        </is>
      </c>
      <c r="D784" s="91" t="n"/>
      <c r="E784" s="91" t="inlineStr">
        <is>
          <t>None</t>
        </is>
      </c>
      <c r="F784" s="93" t="n">
        <v>14142</v>
      </c>
      <c r="G784" s="92" t="inlineStr">
        <is>
          <t>N</t>
        </is>
      </c>
      <c r="H784" s="94" t="n"/>
      <c r="I784" s="91" t="inlineStr">
        <is>
          <t>N</t>
        </is>
      </c>
      <c r="J784" s="92">
        <f>IF(K784="","N","Y")</f>
        <v/>
      </c>
      <c r="K784" s="94">
        <f>_xlfn.TEXTJOIN("; ",TRUE,IF(P784="52-wk low","52-wk low",""),IF(AND(AD784&gt;=Settings!$B$12,M784&lt;0),"Distribution",""),IF(AND(AJ784="Y",M784&lt;0,AK784&lt;-Settings!$B$13),"Long unwinding",""),IF(AND(AJ784="Y",M784&lt;0,AK784&gt;Settings!$B$13),"Short buildup",""))</f>
        <v/>
      </c>
      <c r="L784" s="95" t="n">
        <v>906.85</v>
      </c>
      <c r="M784" s="96" t="n">
        <v>-0.96</v>
      </c>
      <c r="N784" s="93" t="n">
        <v>1027</v>
      </c>
      <c r="O784" s="91" t="inlineStr">
        <is>
          <t>None</t>
        </is>
      </c>
      <c r="P784" s="91" t="inlineStr">
        <is>
          <t>52-wk low</t>
        </is>
      </c>
      <c r="Q784" s="97" t="n">
        <v>1.39</v>
      </c>
      <c r="R784" s="96" t="n">
        <v>0.72</v>
      </c>
      <c r="S784" s="96" t="n">
        <v>2</v>
      </c>
      <c r="T784" s="96" t="n">
        <v>0.97</v>
      </c>
      <c r="U784" s="96" t="n">
        <v>1.33</v>
      </c>
      <c r="V784" s="103" t="n">
        <v>0.6899999999999999</v>
      </c>
      <c r="W784" s="102" t="n">
        <v>1</v>
      </c>
      <c r="X784" s="93" t="n"/>
      <c r="Y784" s="91" t="inlineStr">
        <is>
          <t>None</t>
        </is>
      </c>
      <c r="Z784" s="99" t="n">
        <v>54.73</v>
      </c>
      <c r="AA784" s="96" t="n">
        <v>0.95</v>
      </c>
      <c r="AB784" s="96" t="n">
        <v>1.09</v>
      </c>
      <c r="AC784" s="96" t="n">
        <v>1.82</v>
      </c>
      <c r="AD784" s="96" t="n">
        <v>1.49</v>
      </c>
      <c r="AE784" s="96" t="n">
        <v>1.93</v>
      </c>
      <c r="AF784" s="103" t="n">
        <v>1.6</v>
      </c>
      <c r="AG784" s="91" t="inlineStr">
        <is>
          <t>Quiet accumulation</t>
        </is>
      </c>
      <c r="AH784" s="100" t="n">
        <v>0</v>
      </c>
      <c r="AI784" s="101" t="n">
        <v>0</v>
      </c>
      <c r="AJ784" s="92" t="inlineStr">
        <is>
          <t>N</t>
        </is>
      </c>
      <c r="AK784" s="96" t="n"/>
      <c r="AL784" s="91" t="inlineStr">
        <is>
          <t>n/a</t>
        </is>
      </c>
      <c r="AM784" s="93" t="n"/>
      <c r="AN784" s="92" t="inlineStr">
        <is>
          <t>None</t>
        </is>
      </c>
      <c r="AO784" s="102" t="n">
        <v>0</v>
      </c>
      <c r="AP784" s="103" t="n">
        <v>0.51</v>
      </c>
      <c r="AQ784" s="102" t="n">
        <v>6</v>
      </c>
      <c r="AR784" s="91" t="inlineStr">
        <is>
          <t>N</t>
        </is>
      </c>
      <c r="AS784" s="104" t="n"/>
      <c r="AT784" s="92">
        <f>IF(AND(P784="52-wk high",T784&gt;=Settings!$B$7),"Y","N")</f>
        <v/>
      </c>
      <c r="AU784" s="91">
        <f>IF(AND(AD784&gt;=Settings!$B$8,M784&gt;0),"Y","N")</f>
        <v/>
      </c>
      <c r="AV784" s="91">
        <f>IF(OR(AH784&gt;Settings!$B$9,AI784&gt;Settings!$B$9),"Y","N")</f>
        <v/>
      </c>
      <c r="AW784" s="91">
        <f>IF(AJ784&lt;&gt;"Y","n/a",IF(AND(M784&gt;0,AK784&gt;Settings!$B$10),"Y","N"))</f>
        <v/>
      </c>
      <c r="AX784" s="91">
        <f>IF(AO784&gt;=Settings!$B$11,"Y","N")</f>
        <v/>
      </c>
      <c r="AY784" s="99">
        <f>(AT784="Y")+(AU784="Y")+(AV784="Y")+(AW784="Y")+(AX784="Y")</f>
        <v/>
      </c>
      <c r="AZ784" s="94">
        <f>IF(AY784=0,"None",_xlfn.TEXTJOIN(", ",TRUE(),IF(AT784="Y","Breakout",""),IF(AU784="Y","Accumulation",""),IF(AV784="Y","Institutional buying",""),IF(AW784="Y","Long buildup",""),IF(AX784="Y","Momentum leader","")))</f>
        <v/>
      </c>
      <c r="BA784" s="94">
        <f>IF(BW784="","","Passes "&amp;AY784&amp;" of 5 buy-side scans"&amp;IF(G784="Y","; RED FLAG: filter out using Red flag column",""))</f>
        <v/>
      </c>
      <c r="BB784" s="91" t="inlineStr">
        <is>
          <t>None</t>
        </is>
      </c>
      <c r="BC784" s="92" t="inlineStr">
        <is>
          <t>N</t>
        </is>
      </c>
      <c r="BD784" s="94" t="n"/>
      <c r="BE784" s="94" t="n"/>
      <c r="BF784" s="92">
        <f>IF(R784*100000&gt;=Settings!$B$5,"Y","N")</f>
        <v/>
      </c>
      <c r="BG784" s="91">
        <f>IF(F784&gt;Settings!$B$6,"Y","N")</f>
        <v/>
      </c>
      <c r="BH784" s="97" t="n">
        <v>-35.64</v>
      </c>
      <c r="BI784" s="96" t="n">
        <v>-7.05</v>
      </c>
      <c r="BJ784" s="96" t="n">
        <v>-11.99</v>
      </c>
      <c r="BK784" s="96" t="n">
        <v>-10.57</v>
      </c>
      <c r="BL784" s="96" t="n">
        <v>-21.27</v>
      </c>
      <c r="BM784" s="96" t="n">
        <v>-22.46</v>
      </c>
      <c r="BN784" s="97" t="n">
        <v>-6.65</v>
      </c>
      <c r="BO784" s="96" t="n">
        <v>-9.57</v>
      </c>
      <c r="BP784" s="96" t="n">
        <v>-12.27</v>
      </c>
      <c r="BQ784" s="96" t="n">
        <v>-15.73</v>
      </c>
      <c r="BR784" s="91" t="inlineStr">
        <is>
          <t>Stacked down</t>
        </is>
      </c>
      <c r="BS784" s="91" t="inlineStr">
        <is>
          <t>None</t>
        </is>
      </c>
      <c r="BT784" s="96" t="n">
        <v>17.2</v>
      </c>
      <c r="BU784" s="91" t="inlineStr">
        <is>
          <t>N</t>
        </is>
      </c>
      <c r="BV784" s="99">
        <f>IF(OR(BF784&lt;&gt;"Y",BG784&lt;&gt;"Y"),"",(AND(ISNUMBER(BQ784),BQ784&gt;0))+(BR784="Stacked up")+(AND(ISNUMBER(BH784),BH784&gt;=-Settings!$B$17))+(AND(ISNUMBER(BK784),ISNUMBER(BM784),BK784&gt;0,BM784&gt;0))+(AND(ISNUMBER(AQ784),AQ784&gt;=Settings!$B$18))+(AND(ISNUMBER(BT784),BT784&gt;=Settings!$B$19,BT784&lt;=Settings!$B$20))+(AND(ISNUMBER(AS784),AS784&gt;0))+(AND(ISNUMBER(T784),ISNUMBER(M784),T784&gt;=Settings!$B$21,M784&gt;0))+(AND(ISNUMBER(AD784),ISNUMBER(M784),AD784&gt;=Settings!$B$22,M784&gt;0))+(AY784&gt;=1))</f>
        <v/>
      </c>
      <c r="BW784" s="91">
        <f>IF(OR(AY784=0,BF784&lt;&gt;"Y",BG784&lt;&gt;"Y"),"",1+SUMPRODUCT(($A$6:$A$2604=A784)*($AY$6:$AY$2604&gt;0)*($BF$6:$BF$2604="Y")*($BG$6:$BG$2604="Y")*(($AY$6:$AY$2604&gt;AY784)+($AY$6:$AY$2604=AY784)*($AD$6:$AD$2604&gt;AD784))))</f>
        <v/>
      </c>
    </row>
    <row r="785" ht="23.85" customHeight="1" s="55">
      <c r="A785" s="90" t="n">
        <v>46296</v>
      </c>
      <c r="B785" s="91" t="inlineStr">
        <is>
          <t>HORIZONIND</t>
        </is>
      </c>
      <c r="C785" s="91" t="inlineStr">
        <is>
          <t>INE685T01010</t>
        </is>
      </c>
      <c r="D785" s="91" t="n"/>
      <c r="E785" s="91" t="inlineStr">
        <is>
          <t>None</t>
        </is>
      </c>
      <c r="F785" s="93" t="n">
        <v>14025</v>
      </c>
      <c r="G785" s="92" t="inlineStr">
        <is>
          <t>N</t>
        </is>
      </c>
      <c r="H785" s="94" t="n"/>
      <c r="I785" s="91" t="inlineStr">
        <is>
          <t>N</t>
        </is>
      </c>
      <c r="J785" s="92">
        <f>IF(K785="","N","Y")</f>
        <v/>
      </c>
      <c r="K785" s="94">
        <f>_xlfn.TEXTJOIN("; ",TRUE,IF(P785="52-wk low","52-wk low",""),IF(AND(AD785&gt;=Settings!$B$12,M785&lt;0),"Distribution",""),IF(AND(AJ785="Y",M785&lt;0,AK785&lt;-Settings!$B$13),"Long unwinding",""),IF(AND(AJ785="Y",M785&lt;0,AK785&gt;Settings!$B$13),"Short buildup",""))</f>
        <v/>
      </c>
      <c r="L785" s="95" t="n">
        <v>48.65</v>
      </c>
      <c r="M785" s="96" t="n">
        <v>-3.24</v>
      </c>
      <c r="N785" s="93" t="n">
        <v>2165</v>
      </c>
      <c r="O785" s="91" t="inlineStr">
        <is>
          <t>None</t>
        </is>
      </c>
      <c r="P785" s="91" t="inlineStr">
        <is>
          <t>52-wk low</t>
        </is>
      </c>
      <c r="Q785" s="97" t="n">
        <v>40.49</v>
      </c>
      <c r="R785" s="96" t="n">
        <v>35.75</v>
      </c>
      <c r="S785" s="96" t="n">
        <v>1.02</v>
      </c>
      <c r="T785" s="96" t="n"/>
      <c r="U785" s="96" t="n"/>
      <c r="V785" s="103" t="n"/>
      <c r="W785" s="102" t="n"/>
      <c r="X785" s="93" t="n"/>
      <c r="Y785" s="91" t="inlineStr">
        <is>
          <t>None</t>
        </is>
      </c>
      <c r="Z785" s="99" t="n">
        <v>63.05</v>
      </c>
      <c r="AA785" s="96" t="n">
        <v>1.08</v>
      </c>
      <c r="AB785" s="96" t="n"/>
      <c r="AC785" s="96" t="n">
        <v>1.12</v>
      </c>
      <c r="AD785" s="96" t="n"/>
      <c r="AE785" s="96" t="n"/>
      <c r="AF785" s="103" t="n"/>
      <c r="AG785" s="91" t="n"/>
      <c r="AH785" s="100" t="n">
        <v>0</v>
      </c>
      <c r="AI785" s="101" t="n">
        <v>0</v>
      </c>
      <c r="AJ785" s="92" t="inlineStr">
        <is>
          <t>N</t>
        </is>
      </c>
      <c r="AK785" s="96" t="n"/>
      <c r="AL785" s="91" t="inlineStr">
        <is>
          <t>n/a</t>
        </is>
      </c>
      <c r="AM785" s="93" t="n"/>
      <c r="AN785" s="92" t="inlineStr">
        <is>
          <t>None</t>
        </is>
      </c>
      <c r="AO785" s="102" t="n">
        <v>0</v>
      </c>
      <c r="AP785" s="103" t="n"/>
      <c r="AQ785" s="102" t="n"/>
      <c r="AR785" s="91" t="inlineStr">
        <is>
          <t>N</t>
        </is>
      </c>
      <c r="AS785" s="104" t="n"/>
      <c r="AT785" s="92">
        <f>IF(AND(P785="52-wk high",T785&gt;=Settings!$B$7),"Y","N")</f>
        <v/>
      </c>
      <c r="AU785" s="91">
        <f>IF(AND(AD785&gt;=Settings!$B$8,M785&gt;0),"Y","N")</f>
        <v/>
      </c>
      <c r="AV785" s="91">
        <f>IF(OR(AH785&gt;Settings!$B$9,AI785&gt;Settings!$B$9),"Y","N")</f>
        <v/>
      </c>
      <c r="AW785" s="91">
        <f>IF(AJ785&lt;&gt;"Y","n/a",IF(AND(M785&gt;0,AK785&gt;Settings!$B$10),"Y","N"))</f>
        <v/>
      </c>
      <c r="AX785" s="91">
        <f>IF(AO785&gt;=Settings!$B$11,"Y","N")</f>
        <v/>
      </c>
      <c r="AY785" s="99">
        <f>(AT785="Y")+(AU785="Y")+(AV785="Y")+(AW785="Y")+(AX785="Y")</f>
        <v/>
      </c>
      <c r="AZ785" s="94">
        <f>IF(AY785=0,"None",_xlfn.TEXTJOIN(", ",TRUE(),IF(AT785="Y","Breakout",""),IF(AU785="Y","Accumulation",""),IF(AV785="Y","Institutional buying",""),IF(AW785="Y","Long buildup",""),IF(AX785="Y","Momentum leader","")))</f>
        <v/>
      </c>
      <c r="BA785" s="94">
        <f>IF(BW785="","","Passes "&amp;AY785&amp;" of 5 buy-side scans"&amp;IF(G785="Y","; RED FLAG: filter out using Red flag column",""))</f>
        <v/>
      </c>
      <c r="BB785" s="91" t="inlineStr">
        <is>
          <t>None</t>
        </is>
      </c>
      <c r="BC785" s="92" t="inlineStr">
        <is>
          <t>N</t>
        </is>
      </c>
      <c r="BD785" s="94" t="n"/>
      <c r="BE785" s="94" t="n"/>
      <c r="BF785" s="92">
        <f>IF(R785*100000&gt;=Settings!$B$5,"Y","N")</f>
        <v/>
      </c>
      <c r="BG785" s="91">
        <f>IF(F785&gt;Settings!$B$6,"Y","N")</f>
        <v/>
      </c>
      <c r="BH785" s="97" t="n">
        <v>-19.25</v>
      </c>
      <c r="BI785" s="96" t="n">
        <v>-6.1</v>
      </c>
      <c r="BJ785" s="96" t="n">
        <v>-12.14</v>
      </c>
      <c r="BK785" s="96" t="n"/>
      <c r="BL785" s="96" t="n"/>
      <c r="BM785" s="96" t="n"/>
      <c r="BN785" s="97" t="n">
        <v>-7.92</v>
      </c>
      <c r="BO785" s="96" t="n"/>
      <c r="BP785" s="96" t="n"/>
      <c r="BQ785" s="96" t="n"/>
      <c r="BR785" s="91" t="n"/>
      <c r="BS785" s="91" t="n"/>
      <c r="BT785" s="96" t="n"/>
      <c r="BU785" s="91" t="n"/>
      <c r="BV785" s="99">
        <f>IF(OR(BF785&lt;&gt;"Y",BG785&lt;&gt;"Y"),"",(AND(ISNUMBER(BQ785),BQ785&gt;0))+(BR785="Stacked up")+(AND(ISNUMBER(BH785),BH785&gt;=-Settings!$B$17))+(AND(ISNUMBER(BK785),ISNUMBER(BM785),BK785&gt;0,BM785&gt;0))+(AND(ISNUMBER(AQ785),AQ785&gt;=Settings!$B$18))+(AND(ISNUMBER(BT785),BT785&gt;=Settings!$B$19,BT785&lt;=Settings!$B$20))+(AND(ISNUMBER(AS785),AS785&gt;0))+(AND(ISNUMBER(T785),ISNUMBER(M785),T785&gt;=Settings!$B$21,M785&gt;0))+(AND(ISNUMBER(AD785),ISNUMBER(M785),AD785&gt;=Settings!$B$22,M785&gt;0))+(AY785&gt;=1))</f>
        <v/>
      </c>
      <c r="BW785" s="91">
        <f>IF(OR(AY785=0,BF785&lt;&gt;"Y",BG785&lt;&gt;"Y"),"",1+SUMPRODUCT(($A$6:$A$2604=A785)*($AY$6:$AY$2604&gt;0)*($BF$6:$BF$2604="Y")*($BG$6:$BG$2604="Y")*(($AY$6:$AY$2604&gt;AY785)+($AY$6:$AY$2604=AY785)*($AD$6:$AD$2604&gt;AD785))))</f>
        <v/>
      </c>
    </row>
    <row r="786" ht="23.85" customHeight="1" s="55">
      <c r="A786" s="90" t="n">
        <v>46296</v>
      </c>
      <c r="B786" s="91" t="inlineStr">
        <is>
          <t>JSWDULUX</t>
        </is>
      </c>
      <c r="C786" s="91" t="inlineStr">
        <is>
          <t>INE133A01011</t>
        </is>
      </c>
      <c r="D786" s="91" t="n"/>
      <c r="E786" s="91" t="inlineStr">
        <is>
          <t>None</t>
        </is>
      </c>
      <c r="F786" s="93" t="n">
        <v>13756</v>
      </c>
      <c r="G786" s="92" t="inlineStr">
        <is>
          <t>N</t>
        </is>
      </c>
      <c r="H786" s="94" t="n"/>
      <c r="I786" s="91" t="inlineStr">
        <is>
          <t>N</t>
        </is>
      </c>
      <c r="J786" s="92">
        <f>IF(K786="","N","Y")</f>
        <v/>
      </c>
      <c r="K786" s="94">
        <f>_xlfn.TEXTJOIN("; ",TRUE,IF(P786="52-wk low","52-wk low",""),IF(AND(AD786&gt;=Settings!$B$12,M786&lt;0),"Distribution",""),IF(AND(AJ786="Y",M786&lt;0,AK786&lt;-Settings!$B$13),"Long unwinding",""),IF(AND(AJ786="Y",M786&lt;0,AK786&gt;Settings!$B$13),"Short buildup",""))</f>
        <v/>
      </c>
      <c r="L786" s="95" t="n">
        <v>3020.6</v>
      </c>
      <c r="M786" s="96" t="n">
        <v>-1.9</v>
      </c>
      <c r="N786" s="93" t="n">
        <v>1576</v>
      </c>
      <c r="O786" s="91" t="inlineStr">
        <is>
          <t>None</t>
        </is>
      </c>
      <c r="P786" s="91" t="inlineStr">
        <is>
          <t>None</t>
        </is>
      </c>
      <c r="Q786" s="97" t="n">
        <v>0.23</v>
      </c>
      <c r="R786" s="96" t="n">
        <v>0.36</v>
      </c>
      <c r="S786" s="96" t="n">
        <v>0.62</v>
      </c>
      <c r="T786" s="96" t="n">
        <v>0.93</v>
      </c>
      <c r="U786" s="96" t="n">
        <v>0.77</v>
      </c>
      <c r="V786" s="103" t="n">
        <v>1.25</v>
      </c>
      <c r="W786" s="102" t="n">
        <v>10</v>
      </c>
      <c r="X786" s="93" t="n"/>
      <c r="Y786" s="91" t="inlineStr">
        <is>
          <t>None</t>
        </is>
      </c>
      <c r="Z786" s="99" t="n">
        <v>51.93</v>
      </c>
      <c r="AA786" s="96" t="n">
        <v>0.93</v>
      </c>
      <c r="AB786" s="96" t="n">
        <v>0.98</v>
      </c>
      <c r="AC786" s="96" t="n">
        <v>0.59</v>
      </c>
      <c r="AD786" s="96" t="n">
        <v>0.92</v>
      </c>
      <c r="AE786" s="96" t="n">
        <v>0.73</v>
      </c>
      <c r="AF786" s="103" t="n">
        <v>0.99</v>
      </c>
      <c r="AG786" s="91" t="inlineStr">
        <is>
          <t>Normal</t>
        </is>
      </c>
      <c r="AH786" s="100" t="n">
        <v>0</v>
      </c>
      <c r="AI786" s="101" t="n">
        <v>0</v>
      </c>
      <c r="AJ786" s="92" t="inlineStr">
        <is>
          <t>N</t>
        </is>
      </c>
      <c r="AK786" s="96" t="n"/>
      <c r="AL786" s="91" t="inlineStr">
        <is>
          <t>n/a</t>
        </is>
      </c>
      <c r="AM786" s="93" t="n"/>
      <c r="AN786" s="92" t="inlineStr">
        <is>
          <t>Smallcap250 MQ 100; MidSmall400 MQ 100</t>
        </is>
      </c>
      <c r="AO786" s="102" t="n">
        <v>2</v>
      </c>
      <c r="AP786" s="103" t="n">
        <v>0.79</v>
      </c>
      <c r="AQ786" s="102" t="n">
        <v>49</v>
      </c>
      <c r="AR786" s="91" t="inlineStr">
        <is>
          <t>N</t>
        </is>
      </c>
      <c r="AS786" s="104" t="n"/>
      <c r="AT786" s="92">
        <f>IF(AND(P786="52-wk high",T786&gt;=Settings!$B$7),"Y","N")</f>
        <v/>
      </c>
      <c r="AU786" s="91">
        <f>IF(AND(AD786&gt;=Settings!$B$8,M786&gt;0),"Y","N")</f>
        <v/>
      </c>
      <c r="AV786" s="91">
        <f>IF(OR(AH786&gt;Settings!$B$9,AI786&gt;Settings!$B$9),"Y","N")</f>
        <v/>
      </c>
      <c r="AW786" s="91">
        <f>IF(AJ786&lt;&gt;"Y","n/a",IF(AND(M786&gt;0,AK786&gt;Settings!$B$10),"Y","N"))</f>
        <v/>
      </c>
      <c r="AX786" s="91">
        <f>IF(AO786&gt;=Settings!$B$11,"Y","N")</f>
        <v/>
      </c>
      <c r="AY786" s="99">
        <f>(AT786="Y")+(AU786="Y")+(AV786="Y")+(AW786="Y")+(AX786="Y")</f>
        <v/>
      </c>
      <c r="AZ786" s="94">
        <f>IF(AY786=0,"None",_xlfn.TEXTJOIN(", ",TRUE(),IF(AT786="Y","Breakout",""),IF(AU786="Y","Accumulation",""),IF(AV786="Y","Institutional buying",""),IF(AW786="Y","Long buildup",""),IF(AX786="Y","Momentum leader","")))</f>
        <v/>
      </c>
      <c r="BA786" s="94">
        <f>IF(BW786="","","Passes "&amp;AY786&amp;" of 5 buy-side scans"&amp;IF(G786="Y","; RED FLAG: filter out using Red flag column",""))</f>
        <v/>
      </c>
      <c r="BB786" s="91" t="inlineStr">
        <is>
          <t>None</t>
        </is>
      </c>
      <c r="BC786" s="92" t="inlineStr">
        <is>
          <t>N</t>
        </is>
      </c>
      <c r="BD786" s="94" t="n"/>
      <c r="BE786" s="94" t="n"/>
      <c r="BF786" s="92">
        <f>IF(R786*100000&gt;=Settings!$B$5,"Y","N")</f>
        <v/>
      </c>
      <c r="BG786" s="91">
        <f>IF(F786&gt;Settings!$B$6,"Y","N")</f>
        <v/>
      </c>
      <c r="BH786" s="97" t="n">
        <v>-19.34</v>
      </c>
      <c r="BI786" s="96" t="n">
        <v>-3.57</v>
      </c>
      <c r="BJ786" s="96" t="n">
        <v>-3.91</v>
      </c>
      <c r="BK786" s="96" t="n">
        <v>-6.31</v>
      </c>
      <c r="BL786" s="96" t="n">
        <v>5.19</v>
      </c>
      <c r="BM786" s="96" t="n">
        <v>-8.91</v>
      </c>
      <c r="BN786" s="97" t="n">
        <v>-3.19</v>
      </c>
      <c r="BO786" s="96" t="n">
        <v>-2.86</v>
      </c>
      <c r="BP786" s="96" t="n">
        <v>-2.31</v>
      </c>
      <c r="BQ786" s="96" t="n">
        <v>-2.85</v>
      </c>
      <c r="BR786" s="91" t="inlineStr">
        <is>
          <t>Mixed</t>
        </is>
      </c>
      <c r="BS786" s="91" t="inlineStr">
        <is>
          <t>None</t>
        </is>
      </c>
      <c r="BT786" s="96" t="n">
        <v>36.6</v>
      </c>
      <c r="BU786" s="91" t="inlineStr">
        <is>
          <t>N</t>
        </is>
      </c>
      <c r="BV786" s="99">
        <f>IF(OR(BF786&lt;&gt;"Y",BG786&lt;&gt;"Y"),"",(AND(ISNUMBER(BQ786),BQ786&gt;0))+(BR786="Stacked up")+(AND(ISNUMBER(BH786),BH786&gt;=-Settings!$B$17))+(AND(ISNUMBER(BK786),ISNUMBER(BM786),BK786&gt;0,BM786&gt;0))+(AND(ISNUMBER(AQ786),AQ786&gt;=Settings!$B$18))+(AND(ISNUMBER(BT786),BT786&gt;=Settings!$B$19,BT786&lt;=Settings!$B$20))+(AND(ISNUMBER(AS786),AS786&gt;0))+(AND(ISNUMBER(T786),ISNUMBER(M786),T786&gt;=Settings!$B$21,M786&gt;0))+(AND(ISNUMBER(AD786),ISNUMBER(M786),AD786&gt;=Settings!$B$22,M786&gt;0))+(AY786&gt;=1))</f>
        <v/>
      </c>
      <c r="BW786" s="91">
        <f>IF(OR(AY786=0,BF786&lt;&gt;"Y",BG786&lt;&gt;"Y"),"",1+SUMPRODUCT(($A$6:$A$2604=A786)*($AY$6:$AY$2604&gt;0)*($BF$6:$BF$2604="Y")*($BG$6:$BG$2604="Y")*(($AY$6:$AY$2604&gt;AY786)+($AY$6:$AY$2604=AY786)*($AD$6:$AD$2604&gt;AD786))))</f>
        <v/>
      </c>
    </row>
    <row r="787" ht="23.85" customHeight="1" s="55">
      <c r="A787" s="90" t="n">
        <v>46296</v>
      </c>
      <c r="B787" s="91" t="inlineStr">
        <is>
          <t>SKFINDUS</t>
        </is>
      </c>
      <c r="C787" s="91" t="inlineStr">
        <is>
          <t>INE2J8701016</t>
        </is>
      </c>
      <c r="D787" s="91" t="n"/>
      <c r="E787" s="91" t="inlineStr">
        <is>
          <t>None</t>
        </is>
      </c>
      <c r="F787" s="93" t="n">
        <v>13517</v>
      </c>
      <c r="G787" s="92" t="inlineStr">
        <is>
          <t>N</t>
        </is>
      </c>
      <c r="H787" s="94" t="n"/>
      <c r="I787" s="91" t="inlineStr">
        <is>
          <t>N</t>
        </is>
      </c>
      <c r="J787" s="92">
        <f>IF(K787="","N","Y")</f>
        <v/>
      </c>
      <c r="K787" s="94">
        <f>_xlfn.TEXTJOIN("; ",TRUE,IF(P787="52-wk low","52-wk low",""),IF(AND(AD787&gt;=Settings!$B$12,M787&lt;0),"Distribution",""),IF(AND(AJ787="Y",M787&lt;0,AK787&lt;-Settings!$B$13),"Long unwinding",""),IF(AND(AJ787="Y",M787&lt;0,AK787&gt;Settings!$B$13),"Short buildup",""))</f>
        <v/>
      </c>
      <c r="L787" s="95" t="n">
        <v>2734.2</v>
      </c>
      <c r="M787" s="96" t="n">
        <v>-1.22</v>
      </c>
      <c r="N787" s="93" t="n">
        <v>1158</v>
      </c>
      <c r="O787" s="91" t="inlineStr">
        <is>
          <t>None</t>
        </is>
      </c>
      <c r="P787" s="91" t="inlineStr">
        <is>
          <t>None</t>
        </is>
      </c>
      <c r="Q787" s="97" t="n">
        <v>0.36</v>
      </c>
      <c r="R787" s="96" t="n">
        <v>1.16</v>
      </c>
      <c r="S787" s="96" t="n">
        <v>0.3</v>
      </c>
      <c r="T787" s="96" t="n">
        <v>0.47</v>
      </c>
      <c r="U787" s="96" t="n">
        <v>0.57</v>
      </c>
      <c r="V787" s="103" t="n">
        <v>1.86</v>
      </c>
      <c r="W787" s="102" t="n">
        <v>4</v>
      </c>
      <c r="X787" s="93" t="n"/>
      <c r="Y787" s="91" t="inlineStr">
        <is>
          <t>None</t>
        </is>
      </c>
      <c r="Z787" s="99" t="n">
        <v>48.83</v>
      </c>
      <c r="AA787" s="96" t="n">
        <v>0.91</v>
      </c>
      <c r="AB787" s="96" t="n">
        <v>0.86</v>
      </c>
      <c r="AC787" s="96" t="n">
        <v>0.25</v>
      </c>
      <c r="AD787" s="96" t="n">
        <v>0.37</v>
      </c>
      <c r="AE787" s="96" t="n">
        <v>0.47</v>
      </c>
      <c r="AF787" s="103" t="n">
        <v>0.99</v>
      </c>
      <c r="AG787" s="91" t="inlineStr">
        <is>
          <t>Drying up</t>
        </is>
      </c>
      <c r="AH787" s="100" t="n">
        <v>0</v>
      </c>
      <c r="AI787" s="101" t="n">
        <v>0</v>
      </c>
      <c r="AJ787" s="92" t="inlineStr">
        <is>
          <t>N</t>
        </is>
      </c>
      <c r="AK787" s="96" t="n"/>
      <c r="AL787" s="91" t="inlineStr">
        <is>
          <t>n/a</t>
        </is>
      </c>
      <c r="AM787" s="93" t="n"/>
      <c r="AN787" s="92" t="inlineStr">
        <is>
          <t>None</t>
        </is>
      </c>
      <c r="AO787" s="102" t="n">
        <v>0</v>
      </c>
      <c r="AP787" s="103" t="n"/>
      <c r="AQ787" s="102" t="n"/>
      <c r="AR787" s="91" t="inlineStr">
        <is>
          <t>N</t>
        </is>
      </c>
      <c r="AS787" s="104" t="n"/>
      <c r="AT787" s="92">
        <f>IF(AND(P787="52-wk high",T787&gt;=Settings!$B$7),"Y","N")</f>
        <v/>
      </c>
      <c r="AU787" s="91">
        <f>IF(AND(AD787&gt;=Settings!$B$8,M787&gt;0),"Y","N")</f>
        <v/>
      </c>
      <c r="AV787" s="91">
        <f>IF(OR(AH787&gt;Settings!$B$9,AI787&gt;Settings!$B$9),"Y","N")</f>
        <v/>
      </c>
      <c r="AW787" s="91">
        <f>IF(AJ787&lt;&gt;"Y","n/a",IF(AND(M787&gt;0,AK787&gt;Settings!$B$10),"Y","N"))</f>
        <v/>
      </c>
      <c r="AX787" s="91">
        <f>IF(AO787&gt;=Settings!$B$11,"Y","N")</f>
        <v/>
      </c>
      <c r="AY787" s="99">
        <f>(AT787="Y")+(AU787="Y")+(AV787="Y")+(AW787="Y")+(AX787="Y")</f>
        <v/>
      </c>
      <c r="AZ787" s="94">
        <f>IF(AY787=0,"None",_xlfn.TEXTJOIN(", ",TRUE(),IF(AT787="Y","Breakout",""),IF(AU787="Y","Accumulation",""),IF(AV787="Y","Institutional buying",""),IF(AW787="Y","Long buildup",""),IF(AX787="Y","Momentum leader","")))</f>
        <v/>
      </c>
      <c r="BA787" s="94">
        <f>IF(BW787="","","Passes "&amp;AY787&amp;" of 5 buy-side scans"&amp;IF(G787="Y","; RED FLAG: filter out using Red flag column",""))</f>
        <v/>
      </c>
      <c r="BB787" s="91" t="inlineStr">
        <is>
          <t>None</t>
        </is>
      </c>
      <c r="BC787" s="92" t="inlineStr">
        <is>
          <t>Y</t>
        </is>
      </c>
      <c r="BD787" s="94" t="inlineStr">
        <is>
          <t>PE &gt; 50</t>
        </is>
      </c>
      <c r="BE787" s="94" t="n"/>
      <c r="BF787" s="92">
        <f>IF(R787*100000&gt;=Settings!$B$5,"Y","N")</f>
        <v/>
      </c>
      <c r="BG787" s="91">
        <f>IF(F787&gt;Settings!$B$6,"Y","N")</f>
        <v/>
      </c>
      <c r="BH787" s="97" t="n">
        <v>-15.05</v>
      </c>
      <c r="BI787" s="96" t="n">
        <v>-6.99</v>
      </c>
      <c r="BJ787" s="96" t="n">
        <v>-7.41</v>
      </c>
      <c r="BK787" s="96" t="n">
        <v>-4.66</v>
      </c>
      <c r="BL787" s="96" t="n">
        <v>24.3</v>
      </c>
      <c r="BM787" s="96" t="n"/>
      <c r="BN787" s="97" t="n">
        <v>-4.52</v>
      </c>
      <c r="BO787" s="96" t="n">
        <v>-3.06</v>
      </c>
      <c r="BP787" s="96" t="n">
        <v>0.57</v>
      </c>
      <c r="BQ787" s="96" t="n">
        <v>3.77</v>
      </c>
      <c r="BR787" s="91" t="inlineStr">
        <is>
          <t>Mixed</t>
        </is>
      </c>
      <c r="BS787" s="91" t="inlineStr">
        <is>
          <t>None</t>
        </is>
      </c>
      <c r="BT787" s="96" t="n">
        <v>34.5</v>
      </c>
      <c r="BU787" s="91" t="inlineStr">
        <is>
          <t>N</t>
        </is>
      </c>
      <c r="BV787" s="99">
        <f>IF(OR(BF787&lt;&gt;"Y",BG787&lt;&gt;"Y"),"",(AND(ISNUMBER(BQ787),BQ787&gt;0))+(BR787="Stacked up")+(AND(ISNUMBER(BH787),BH787&gt;=-Settings!$B$17))+(AND(ISNUMBER(BK787),ISNUMBER(BM787),BK787&gt;0,BM787&gt;0))+(AND(ISNUMBER(AQ787),AQ787&gt;=Settings!$B$18))+(AND(ISNUMBER(BT787),BT787&gt;=Settings!$B$19,BT787&lt;=Settings!$B$20))+(AND(ISNUMBER(AS787),AS787&gt;0))+(AND(ISNUMBER(T787),ISNUMBER(M787),T787&gt;=Settings!$B$21,M787&gt;0))+(AND(ISNUMBER(AD787),ISNUMBER(M787),AD787&gt;=Settings!$B$22,M787&gt;0))+(AY787&gt;=1))</f>
        <v/>
      </c>
      <c r="BW787" s="91">
        <f>IF(OR(AY787=0,BF787&lt;&gt;"Y",BG787&lt;&gt;"Y"),"",1+SUMPRODUCT(($A$6:$A$2604=A787)*($AY$6:$AY$2604&gt;0)*($BF$6:$BF$2604="Y")*($BG$6:$BG$2604="Y")*(($AY$6:$AY$2604&gt;AY787)+($AY$6:$AY$2604=AY787)*($AD$6:$AD$2604&gt;AD787))))</f>
        <v/>
      </c>
    </row>
    <row r="788" ht="23.85" customHeight="1" s="55">
      <c r="A788" s="90" t="n">
        <v>46296</v>
      </c>
      <c r="B788" s="91" t="inlineStr">
        <is>
          <t>KARAMTARA</t>
        </is>
      </c>
      <c r="C788" s="91" t="inlineStr">
        <is>
          <t>INE590T01012</t>
        </is>
      </c>
      <c r="D788" s="91" t="n"/>
      <c r="E788" s="91" t="inlineStr">
        <is>
          <t>None</t>
        </is>
      </c>
      <c r="F788" s="93" t="n">
        <v>13225</v>
      </c>
      <c r="G788" s="92" t="inlineStr">
        <is>
          <t>N</t>
        </is>
      </c>
      <c r="H788" s="94" t="n"/>
      <c r="I788" s="91" t="inlineStr">
        <is>
          <t>N</t>
        </is>
      </c>
      <c r="J788" s="92">
        <f>IF(K788="","N","Y")</f>
        <v/>
      </c>
      <c r="K788" s="94">
        <f>_xlfn.TEXTJOIN("; ",TRUE,IF(P788="52-wk low","52-wk low",""),IF(AND(AD788&gt;=Settings!$B$12,M788&lt;0),"Distribution",""),IF(AND(AJ788="Y",M788&lt;0,AK788&lt;-Settings!$B$13),"Long unwinding",""),IF(AND(AJ788="Y",M788&lt;0,AK788&gt;Settings!$B$13),"Short buildup",""))</f>
        <v/>
      </c>
      <c r="L788" s="95" t="n">
        <v>410.95</v>
      </c>
      <c r="M788" s="96" t="n">
        <v>3.95</v>
      </c>
      <c r="N788" s="93" t="n">
        <v>88</v>
      </c>
      <c r="O788" s="91" t="inlineStr">
        <is>
          <t>None</t>
        </is>
      </c>
      <c r="P788" s="91" t="inlineStr">
        <is>
          <t>52-wk high</t>
        </is>
      </c>
      <c r="Q788" s="97" t="n">
        <v>117.86</v>
      </c>
      <c r="R788" s="96" t="n"/>
      <c r="S788" s="96" t="n"/>
      <c r="T788" s="96" t="n"/>
      <c r="U788" s="96" t="n"/>
      <c r="V788" s="103" t="n"/>
      <c r="W788" s="102" t="n"/>
      <c r="X788" s="93" t="n"/>
      <c r="Y788" s="91" t="inlineStr">
        <is>
          <t>None</t>
        </is>
      </c>
      <c r="Z788" s="99" t="n">
        <v>17.03</v>
      </c>
      <c r="AA788" s="96" t="n"/>
      <c r="AB788" s="96" t="n"/>
      <c r="AC788" s="96" t="n"/>
      <c r="AD788" s="96" t="n"/>
      <c r="AE788" s="96" t="n"/>
      <c r="AF788" s="103" t="n"/>
      <c r="AG788" s="91" t="n"/>
      <c r="AH788" s="100" t="n">
        <v>0</v>
      </c>
      <c r="AI788" s="101" t="n">
        <v>0</v>
      </c>
      <c r="AJ788" s="92" t="inlineStr">
        <is>
          <t>N</t>
        </is>
      </c>
      <c r="AK788" s="96" t="n"/>
      <c r="AL788" s="91" t="inlineStr">
        <is>
          <t>n/a</t>
        </is>
      </c>
      <c r="AM788" s="93" t="n"/>
      <c r="AN788" s="92" t="inlineStr">
        <is>
          <t>None</t>
        </is>
      </c>
      <c r="AO788" s="102" t="n">
        <v>0</v>
      </c>
      <c r="AP788" s="103" t="n"/>
      <c r="AQ788" s="102" t="n"/>
      <c r="AR788" s="91" t="inlineStr">
        <is>
          <t>N</t>
        </is>
      </c>
      <c r="AS788" s="104" t="n"/>
      <c r="AT788" s="92">
        <f>IF(AND(P788="52-wk high",T788&gt;=Settings!$B$7),"Y","N")</f>
        <v/>
      </c>
      <c r="AU788" s="91">
        <f>IF(AND(AD788&gt;=Settings!$B$8,M788&gt;0),"Y","N")</f>
        <v/>
      </c>
      <c r="AV788" s="91">
        <f>IF(OR(AH788&gt;Settings!$B$9,AI788&gt;Settings!$B$9),"Y","N")</f>
        <v/>
      </c>
      <c r="AW788" s="91">
        <f>IF(AJ788&lt;&gt;"Y","n/a",IF(AND(M788&gt;0,AK788&gt;Settings!$B$10),"Y","N"))</f>
        <v/>
      </c>
      <c r="AX788" s="91">
        <f>IF(AO788&gt;=Settings!$B$11,"Y","N")</f>
        <v/>
      </c>
      <c r="AY788" s="99">
        <f>(AT788="Y")+(AU788="Y")+(AV788="Y")+(AW788="Y")+(AX788="Y")</f>
        <v/>
      </c>
      <c r="AZ788" s="94">
        <f>IF(AY788=0,"None",_xlfn.TEXTJOIN(", ",TRUE(),IF(AT788="Y","Breakout",""),IF(AU788="Y","Accumulation",""),IF(AV788="Y","Institutional buying",""),IF(AW788="Y","Long buildup",""),IF(AX788="Y","Momentum leader","")))</f>
        <v/>
      </c>
      <c r="BA788" s="94">
        <f>IF(BW788="","","Passes "&amp;AY788&amp;" of 5 buy-side scans"&amp;IF(G788="Y","; RED FLAG: filter out using Red flag column",""))</f>
        <v/>
      </c>
      <c r="BB788" s="91" t="inlineStr">
        <is>
          <t>None</t>
        </is>
      </c>
      <c r="BC788" s="92" t="inlineStr">
        <is>
          <t>N</t>
        </is>
      </c>
      <c r="BD788" s="94" t="n"/>
      <c r="BE788" s="94" t="n"/>
      <c r="BF788" s="92">
        <f>IF(R788*100000&gt;=Settings!$B$5,"Y","N")</f>
        <v/>
      </c>
      <c r="BG788" s="91">
        <f>IF(F788&gt;Settings!$B$6,"Y","N")</f>
        <v/>
      </c>
      <c r="BH788" s="97" t="n">
        <v>3.95</v>
      </c>
      <c r="BI788" s="96" t="n">
        <v>11.35</v>
      </c>
      <c r="BJ788" s="96" t="n"/>
      <c r="BK788" s="96" t="n"/>
      <c r="BL788" s="96" t="n"/>
      <c r="BM788" s="96" t="n"/>
      <c r="BN788" s="97" t="n"/>
      <c r="BO788" s="96" t="n"/>
      <c r="BP788" s="96" t="n"/>
      <c r="BQ788" s="96" t="n"/>
      <c r="BR788" s="91" t="n"/>
      <c r="BS788" s="91" t="n"/>
      <c r="BT788" s="96" t="n"/>
      <c r="BU788" s="91" t="n"/>
      <c r="BV788" s="99">
        <f>IF(OR(BF788&lt;&gt;"Y",BG788&lt;&gt;"Y"),"",(AND(ISNUMBER(BQ788),BQ788&gt;0))+(BR788="Stacked up")+(AND(ISNUMBER(BH788),BH788&gt;=-Settings!$B$17))+(AND(ISNUMBER(BK788),ISNUMBER(BM788),BK788&gt;0,BM788&gt;0))+(AND(ISNUMBER(AQ788),AQ788&gt;=Settings!$B$18))+(AND(ISNUMBER(BT788),BT788&gt;=Settings!$B$19,BT788&lt;=Settings!$B$20))+(AND(ISNUMBER(AS788),AS788&gt;0))+(AND(ISNUMBER(T788),ISNUMBER(M788),T788&gt;=Settings!$B$21,M788&gt;0))+(AND(ISNUMBER(AD788),ISNUMBER(M788),AD788&gt;=Settings!$B$22,M788&gt;0))+(AY788&gt;=1))</f>
        <v/>
      </c>
      <c r="BW788" s="91">
        <f>IF(OR(AY788=0,BF788&lt;&gt;"Y",BG788&lt;&gt;"Y"),"",1+SUMPRODUCT(($A$6:$A$2604=A788)*($AY$6:$AY$2604&gt;0)*($BF$6:$BF$2604="Y")*($BG$6:$BG$2604="Y")*(($AY$6:$AY$2604&gt;AY788)+($AY$6:$AY$2604=AY788)*($AD$6:$AD$2604&gt;AD788))))</f>
        <v/>
      </c>
    </row>
    <row r="789" ht="23.85" customHeight="1" s="55">
      <c r="A789" s="90" t="n">
        <v>46296</v>
      </c>
      <c r="B789" s="91" t="inlineStr">
        <is>
          <t>INGERRAND</t>
        </is>
      </c>
      <c r="C789" s="91" t="inlineStr">
        <is>
          <t>INE177A01018</t>
        </is>
      </c>
      <c r="D789" s="91" t="n"/>
      <c r="E789" s="91" t="inlineStr">
        <is>
          <t>None</t>
        </is>
      </c>
      <c r="F789" s="93" t="n">
        <v>13128</v>
      </c>
      <c r="G789" s="92" t="inlineStr">
        <is>
          <t>N</t>
        </is>
      </c>
      <c r="H789" s="94" t="n"/>
      <c r="I789" s="91" t="inlineStr">
        <is>
          <t>N</t>
        </is>
      </c>
      <c r="J789" s="92">
        <f>IF(K789="","N","Y")</f>
        <v/>
      </c>
      <c r="K789" s="94">
        <f>_xlfn.TEXTJOIN("; ",TRUE,IF(P789="52-wk low","52-wk low",""),IF(AND(AD789&gt;=Settings!$B$12,M789&lt;0),"Distribution",""),IF(AND(AJ789="Y",M789&lt;0,AK789&lt;-Settings!$B$13),"Long unwinding",""),IF(AND(AJ789="Y",M789&lt;0,AK789&gt;Settings!$B$13),"Short buildup",""))</f>
        <v/>
      </c>
      <c r="L789" s="95" t="n">
        <v>4158.8</v>
      </c>
      <c r="M789" s="96" t="n">
        <v>0.36</v>
      </c>
      <c r="N789" s="93" t="n">
        <v>473</v>
      </c>
      <c r="O789" s="91" t="inlineStr">
        <is>
          <t>None</t>
        </is>
      </c>
      <c r="P789" s="91" t="inlineStr">
        <is>
          <t>None</t>
        </is>
      </c>
      <c r="Q789" s="97" t="n">
        <v>0.12</v>
      </c>
      <c r="R789" s="96" t="n">
        <v>0.21</v>
      </c>
      <c r="S789" s="96" t="n">
        <v>0.5</v>
      </c>
      <c r="T789" s="96" t="n">
        <v>0.42</v>
      </c>
      <c r="U789" s="96" t="n">
        <v>0.46</v>
      </c>
      <c r="V789" s="103" t="n">
        <v>0.8</v>
      </c>
      <c r="W789" s="102" t="n">
        <v>3</v>
      </c>
      <c r="X789" s="93" t="n"/>
      <c r="Y789" s="91" t="inlineStr">
        <is>
          <t>None</t>
        </is>
      </c>
      <c r="Z789" s="99" t="n">
        <v>43.89</v>
      </c>
      <c r="AA789" s="96" t="n">
        <v>0.86</v>
      </c>
      <c r="AB789" s="96" t="n">
        <v>0.87</v>
      </c>
      <c r="AC789" s="96" t="n">
        <v>0.43</v>
      </c>
      <c r="AD789" s="96" t="n">
        <v>0.4</v>
      </c>
      <c r="AE789" s="96" t="n">
        <v>0.39</v>
      </c>
      <c r="AF789" s="103" t="n">
        <v>1.02</v>
      </c>
      <c r="AG789" s="91" t="inlineStr">
        <is>
          <t>Normal</t>
        </is>
      </c>
      <c r="AH789" s="100" t="n">
        <v>0</v>
      </c>
      <c r="AI789" s="101" t="n">
        <v>0</v>
      </c>
      <c r="AJ789" s="92" t="inlineStr">
        <is>
          <t>N</t>
        </is>
      </c>
      <c r="AK789" s="96" t="n"/>
      <c r="AL789" s="91" t="inlineStr">
        <is>
          <t>n/a</t>
        </is>
      </c>
      <c r="AM789" s="93" t="n"/>
      <c r="AN789" s="92" t="inlineStr">
        <is>
          <t>None</t>
        </is>
      </c>
      <c r="AO789" s="102" t="n">
        <v>0</v>
      </c>
      <c r="AP789" s="103" t="n">
        <v>1.03</v>
      </c>
      <c r="AQ789" s="102" t="n">
        <v>64</v>
      </c>
      <c r="AR789" s="91" t="inlineStr">
        <is>
          <t>N</t>
        </is>
      </c>
      <c r="AS789" s="104" t="n"/>
      <c r="AT789" s="92">
        <f>IF(AND(P789="52-wk high",T789&gt;=Settings!$B$7),"Y","N")</f>
        <v/>
      </c>
      <c r="AU789" s="91">
        <f>IF(AND(AD789&gt;=Settings!$B$8,M789&gt;0),"Y","N")</f>
        <v/>
      </c>
      <c r="AV789" s="91">
        <f>IF(OR(AH789&gt;Settings!$B$9,AI789&gt;Settings!$B$9),"Y","N")</f>
        <v/>
      </c>
      <c r="AW789" s="91">
        <f>IF(AJ789&lt;&gt;"Y","n/a",IF(AND(M789&gt;0,AK789&gt;Settings!$B$10),"Y","N"))</f>
        <v/>
      </c>
      <c r="AX789" s="91">
        <f>IF(AO789&gt;=Settings!$B$11,"Y","N")</f>
        <v/>
      </c>
      <c r="AY789" s="99">
        <f>(AT789="Y")+(AU789="Y")+(AV789="Y")+(AW789="Y")+(AX789="Y")</f>
        <v/>
      </c>
      <c r="AZ789" s="94">
        <f>IF(AY789=0,"None",_xlfn.TEXTJOIN(", ",TRUE(),IF(AT789="Y","Breakout",""),IF(AU789="Y","Accumulation",""),IF(AV789="Y","Institutional buying",""),IF(AW789="Y","Long buildup",""),IF(AX789="Y","Momentum leader","")))</f>
        <v/>
      </c>
      <c r="BA789" s="94">
        <f>IF(BW789="","","Passes "&amp;AY789&amp;" of 5 buy-side scans"&amp;IF(G789="Y","; RED FLAG: filter out using Red flag column",""))</f>
        <v/>
      </c>
      <c r="BB789" s="91" t="inlineStr">
        <is>
          <t>None</t>
        </is>
      </c>
      <c r="BC789" s="92" t="inlineStr">
        <is>
          <t>N</t>
        </is>
      </c>
      <c r="BD789" s="94" t="n"/>
      <c r="BE789" s="94" t="n"/>
      <c r="BF789" s="92">
        <f>IF(R789*100000&gt;=Settings!$B$5,"Y","N")</f>
        <v/>
      </c>
      <c r="BG789" s="91">
        <f>IF(F789&gt;Settings!$B$6,"Y","N")</f>
        <v/>
      </c>
      <c r="BH789" s="97" t="n">
        <v>-16.07</v>
      </c>
      <c r="BI789" s="96" t="n">
        <v>-1.79</v>
      </c>
      <c r="BJ789" s="96" t="n">
        <v>-13.25</v>
      </c>
      <c r="BK789" s="96" t="n">
        <v>-7.5</v>
      </c>
      <c r="BL789" s="96" t="n">
        <v>14.47</v>
      </c>
      <c r="BM789" s="96" t="n">
        <v>0.76</v>
      </c>
      <c r="BN789" s="97" t="n">
        <v>-3.93</v>
      </c>
      <c r="BO789" s="96" t="n">
        <v>-5.74</v>
      </c>
      <c r="BP789" s="96" t="n">
        <v>-4.4</v>
      </c>
      <c r="BQ789" s="96" t="n">
        <v>-1.03</v>
      </c>
      <c r="BR789" s="91" t="inlineStr">
        <is>
          <t>Mixed</t>
        </is>
      </c>
      <c r="BS789" s="91" t="inlineStr">
        <is>
          <t>None</t>
        </is>
      </c>
      <c r="BT789" s="96" t="n">
        <v>30.1</v>
      </c>
      <c r="BU789" s="91" t="inlineStr">
        <is>
          <t>N</t>
        </is>
      </c>
      <c r="BV789" s="99">
        <f>IF(OR(BF789&lt;&gt;"Y",BG789&lt;&gt;"Y"),"",(AND(ISNUMBER(BQ789),BQ789&gt;0))+(BR789="Stacked up")+(AND(ISNUMBER(BH789),BH789&gt;=-Settings!$B$17))+(AND(ISNUMBER(BK789),ISNUMBER(BM789),BK789&gt;0,BM789&gt;0))+(AND(ISNUMBER(AQ789),AQ789&gt;=Settings!$B$18))+(AND(ISNUMBER(BT789),BT789&gt;=Settings!$B$19,BT789&lt;=Settings!$B$20))+(AND(ISNUMBER(AS789),AS789&gt;0))+(AND(ISNUMBER(T789),ISNUMBER(M789),T789&gt;=Settings!$B$21,M789&gt;0))+(AND(ISNUMBER(AD789),ISNUMBER(M789),AD789&gt;=Settings!$B$22,M789&gt;0))+(AY789&gt;=1))</f>
        <v/>
      </c>
      <c r="BW789" s="91">
        <f>IF(OR(AY789=0,BF789&lt;&gt;"Y",BG789&lt;&gt;"Y"),"",1+SUMPRODUCT(($A$6:$A$2604=A789)*($AY$6:$AY$2604&gt;0)*($BF$6:$BF$2604="Y")*($BG$6:$BG$2604="Y")*(($AY$6:$AY$2604&gt;AY789)+($AY$6:$AY$2604=AY789)*($AD$6:$AD$2604&gt;AD789))))</f>
        <v/>
      </c>
    </row>
    <row r="790" ht="23.85" customHeight="1" s="55">
      <c r="A790" s="90" t="n">
        <v>46296</v>
      </c>
      <c r="B790" s="91" t="inlineStr">
        <is>
          <t>PRUDENT</t>
        </is>
      </c>
      <c r="C790" s="91" t="inlineStr">
        <is>
          <t>INE00F201020</t>
        </is>
      </c>
      <c r="D790" s="91" t="n"/>
      <c r="E790" s="91" t="inlineStr">
        <is>
          <t>None</t>
        </is>
      </c>
      <c r="F790" s="93" t="n">
        <v>12915</v>
      </c>
      <c r="G790" s="92" t="inlineStr">
        <is>
          <t>N</t>
        </is>
      </c>
      <c r="H790" s="94" t="n"/>
      <c r="I790" s="91" t="inlineStr">
        <is>
          <t>N</t>
        </is>
      </c>
      <c r="J790" s="92">
        <f>IF(K790="","N","Y")</f>
        <v/>
      </c>
      <c r="K790" s="94">
        <f>_xlfn.TEXTJOIN("; ",TRUE,IF(P790="52-wk low","52-wk low",""),IF(AND(AD790&gt;=Settings!$B$12,M790&lt;0),"Distribution",""),IF(AND(AJ790="Y",M790&lt;0,AK790&lt;-Settings!$B$13),"Long unwinding",""),IF(AND(AJ790="Y",M790&lt;0,AK790&gt;Settings!$B$13),"Short buildup",""))</f>
        <v/>
      </c>
      <c r="L790" s="95" t="n">
        <v>3119.1</v>
      </c>
      <c r="M790" s="96" t="n">
        <v>-0.32</v>
      </c>
      <c r="N790" s="93" t="n">
        <v>719</v>
      </c>
      <c r="O790" s="91" t="inlineStr">
        <is>
          <t>None</t>
        </is>
      </c>
      <c r="P790" s="91" t="inlineStr">
        <is>
          <t>None</t>
        </is>
      </c>
      <c r="Q790" s="97" t="n">
        <v>0.26</v>
      </c>
      <c r="R790" s="96" t="n">
        <v>0.33</v>
      </c>
      <c r="S790" s="96" t="n">
        <v>0.79</v>
      </c>
      <c r="T790" s="96" t="n">
        <v>0.57</v>
      </c>
      <c r="U790" s="96" t="n">
        <v>0.73</v>
      </c>
      <c r="V790" s="103" t="n">
        <v>0.95</v>
      </c>
      <c r="W790" s="102" t="n">
        <v>5</v>
      </c>
      <c r="X790" s="93" t="n"/>
      <c r="Y790" s="91" t="inlineStr">
        <is>
          <t>None</t>
        </is>
      </c>
      <c r="Z790" s="99" t="n">
        <v>52.62</v>
      </c>
      <c r="AA790" s="96" t="n">
        <v>0.97</v>
      </c>
      <c r="AB790" s="96" t="n">
        <v>0.98</v>
      </c>
      <c r="AC790" s="96" t="n">
        <v>0.77</v>
      </c>
      <c r="AD790" s="96" t="n">
        <v>0.54</v>
      </c>
      <c r="AE790" s="96" t="n">
        <v>0.65</v>
      </c>
      <c r="AF790" s="103" t="n">
        <v>0.9399999999999999</v>
      </c>
      <c r="AG790" s="91" t="inlineStr">
        <is>
          <t>Normal</t>
        </is>
      </c>
      <c r="AH790" s="100" t="n">
        <v>0</v>
      </c>
      <c r="AI790" s="101" t="n">
        <v>0</v>
      </c>
      <c r="AJ790" s="92" t="inlineStr">
        <is>
          <t>N</t>
        </is>
      </c>
      <c r="AK790" s="96" t="n"/>
      <c r="AL790" s="91" t="inlineStr">
        <is>
          <t>n/a</t>
        </is>
      </c>
      <c r="AM790" s="93" t="n"/>
      <c r="AN790" s="92" t="inlineStr">
        <is>
          <t>None</t>
        </is>
      </c>
      <c r="AO790" s="102" t="n">
        <v>0</v>
      </c>
      <c r="AP790" s="103" t="n">
        <v>1.54</v>
      </c>
      <c r="AQ790" s="102" t="n">
        <v>80</v>
      </c>
      <c r="AR790" s="91" t="inlineStr">
        <is>
          <t>N</t>
        </is>
      </c>
      <c r="AS790" s="104" t="n"/>
      <c r="AT790" s="92">
        <f>IF(AND(P790="52-wk high",T790&gt;=Settings!$B$7),"Y","N")</f>
        <v/>
      </c>
      <c r="AU790" s="91">
        <f>IF(AND(AD790&gt;=Settings!$B$8,M790&gt;0),"Y","N")</f>
        <v/>
      </c>
      <c r="AV790" s="91">
        <f>IF(OR(AH790&gt;Settings!$B$9,AI790&gt;Settings!$B$9),"Y","N")</f>
        <v/>
      </c>
      <c r="AW790" s="91">
        <f>IF(AJ790&lt;&gt;"Y","n/a",IF(AND(M790&gt;0,AK790&gt;Settings!$B$10),"Y","N"))</f>
        <v/>
      </c>
      <c r="AX790" s="91">
        <f>IF(AO790&gt;=Settings!$B$11,"Y","N")</f>
        <v/>
      </c>
      <c r="AY790" s="99">
        <f>(AT790="Y")+(AU790="Y")+(AV790="Y")+(AW790="Y")+(AX790="Y")</f>
        <v/>
      </c>
      <c r="AZ790" s="94">
        <f>IF(AY790=0,"None",_xlfn.TEXTJOIN(", ",TRUE(),IF(AT790="Y","Breakout",""),IF(AU790="Y","Accumulation",""),IF(AV790="Y","Institutional buying",""),IF(AW790="Y","Long buildup",""),IF(AX790="Y","Momentum leader","")))</f>
        <v/>
      </c>
      <c r="BA790" s="94">
        <f>IF(BW790="","","Passes "&amp;AY790&amp;" of 5 buy-side scans"&amp;IF(G790="Y","; RED FLAG: filter out using Red flag column",""))</f>
        <v/>
      </c>
      <c r="BB790" s="91" t="inlineStr">
        <is>
          <t>None</t>
        </is>
      </c>
      <c r="BC790" s="92" t="inlineStr">
        <is>
          <t>Y</t>
        </is>
      </c>
      <c r="BD790" s="94" t="inlineStr">
        <is>
          <t>PE &gt; 50</t>
        </is>
      </c>
      <c r="BE790" s="94" t="n"/>
      <c r="BF790" s="92">
        <f>IF(R790*100000&gt;=Settings!$B$5,"Y","N")</f>
        <v/>
      </c>
      <c r="BG790" s="91">
        <f>IF(F790&gt;Settings!$B$6,"Y","N")</f>
        <v/>
      </c>
      <c r="BH790" s="97" t="n">
        <v>-24.03</v>
      </c>
      <c r="BI790" s="96" t="n">
        <v>-3.12</v>
      </c>
      <c r="BJ790" s="96" t="n">
        <v>-6.96</v>
      </c>
      <c r="BK790" s="96" t="n">
        <v>4.84</v>
      </c>
      <c r="BL790" s="96" t="n">
        <v>37.85</v>
      </c>
      <c r="BM790" s="96" t="n">
        <v>18.1</v>
      </c>
      <c r="BN790" s="97" t="n">
        <v>-4.23</v>
      </c>
      <c r="BO790" s="96" t="n">
        <v>-3.53</v>
      </c>
      <c r="BP790" s="96" t="n">
        <v>0.67</v>
      </c>
      <c r="BQ790" s="96" t="n">
        <v>6.4</v>
      </c>
      <c r="BR790" s="91" t="inlineStr">
        <is>
          <t>Mixed</t>
        </is>
      </c>
      <c r="BS790" s="91" t="inlineStr">
        <is>
          <t>None</t>
        </is>
      </c>
      <c r="BT790" s="96" t="n">
        <v>38.2</v>
      </c>
      <c r="BU790" s="91" t="inlineStr">
        <is>
          <t>N</t>
        </is>
      </c>
      <c r="BV790" s="99">
        <f>IF(OR(BF790&lt;&gt;"Y",BG790&lt;&gt;"Y"),"",(AND(ISNUMBER(BQ790),BQ790&gt;0))+(BR790="Stacked up")+(AND(ISNUMBER(BH790),BH790&gt;=-Settings!$B$17))+(AND(ISNUMBER(BK790),ISNUMBER(BM790),BK790&gt;0,BM790&gt;0))+(AND(ISNUMBER(AQ790),AQ790&gt;=Settings!$B$18))+(AND(ISNUMBER(BT790),BT790&gt;=Settings!$B$19,BT790&lt;=Settings!$B$20))+(AND(ISNUMBER(AS790),AS790&gt;0))+(AND(ISNUMBER(T790),ISNUMBER(M790),T790&gt;=Settings!$B$21,M790&gt;0))+(AND(ISNUMBER(AD790),ISNUMBER(M790),AD790&gt;=Settings!$B$22,M790&gt;0))+(AY790&gt;=1))</f>
        <v/>
      </c>
      <c r="BW790" s="91">
        <f>IF(OR(AY790=0,BF790&lt;&gt;"Y",BG790&lt;&gt;"Y"),"",1+SUMPRODUCT(($A$6:$A$2604=A790)*($AY$6:$AY$2604&gt;0)*($BF$6:$BF$2604="Y")*($BG$6:$BG$2604="Y")*(($AY$6:$AY$2604&gt;AY790)+($AY$6:$AY$2604=AY790)*($AD$6:$AD$2604&gt;AD790))))</f>
        <v/>
      </c>
    </row>
    <row r="791" ht="23.85" customHeight="1" s="55">
      <c r="A791" s="90" t="n">
        <v>46296</v>
      </c>
      <c r="B791" s="91" t="inlineStr">
        <is>
          <t>VENTIVE</t>
        </is>
      </c>
      <c r="C791" s="91" t="inlineStr">
        <is>
          <t>INE781S01027</t>
        </is>
      </c>
      <c r="D791" s="91" t="n"/>
      <c r="E791" s="91" t="inlineStr">
        <is>
          <t>None</t>
        </is>
      </c>
      <c r="F791" s="93" t="n">
        <v>12896</v>
      </c>
      <c r="G791" s="92" t="inlineStr">
        <is>
          <t>N</t>
        </is>
      </c>
      <c r="H791" s="94" t="n"/>
      <c r="I791" s="91" t="inlineStr">
        <is>
          <t>N</t>
        </is>
      </c>
      <c r="J791" s="92">
        <f>IF(K791="","N","Y")</f>
        <v/>
      </c>
      <c r="K791" s="94">
        <f>_xlfn.TEXTJOIN("; ",TRUE,IF(P791="52-wk low","52-wk low",""),IF(AND(AD791&gt;=Settings!$B$12,M791&lt;0),"Distribution",""),IF(AND(AJ791="Y",M791&lt;0,AK791&lt;-Settings!$B$13),"Long unwinding",""),IF(AND(AJ791="Y",M791&lt;0,AK791&gt;Settings!$B$13),"Short buildup",""))</f>
        <v/>
      </c>
      <c r="L791" s="95" t="n">
        <v>552.2</v>
      </c>
      <c r="M791" s="96" t="n">
        <v>-1.11</v>
      </c>
      <c r="N791" s="93" t="n">
        <v>1106</v>
      </c>
      <c r="O791" s="91" t="inlineStr">
        <is>
          <t>None</t>
        </is>
      </c>
      <c r="P791" s="91" t="inlineStr">
        <is>
          <t>None</t>
        </is>
      </c>
      <c r="Q791" s="97" t="n">
        <v>0.27</v>
      </c>
      <c r="R791" s="96" t="n">
        <v>0.35</v>
      </c>
      <c r="S791" s="96" t="n">
        <v>0.78</v>
      </c>
      <c r="T791" s="96" t="n">
        <v>0.97</v>
      </c>
      <c r="U791" s="96" t="n">
        <v>0.72</v>
      </c>
      <c r="V791" s="103" t="n">
        <v>0.9399999999999999</v>
      </c>
      <c r="W791" s="102" t="n">
        <v>5</v>
      </c>
      <c r="X791" s="93" t="n"/>
      <c r="Y791" s="91" t="inlineStr">
        <is>
          <t>None</t>
        </is>
      </c>
      <c r="Z791" s="99" t="n">
        <v>49.26</v>
      </c>
      <c r="AA791" s="96" t="n">
        <v>0.73</v>
      </c>
      <c r="AB791" s="96" t="n">
        <v>0.78</v>
      </c>
      <c r="AC791" s="96" t="n">
        <v>0.51</v>
      </c>
      <c r="AD791" s="96" t="n">
        <v>0.71</v>
      </c>
      <c r="AE791" s="96" t="n">
        <v>0.55</v>
      </c>
      <c r="AF791" s="103" t="n">
        <v>1.16</v>
      </c>
      <c r="AG791" s="91" t="inlineStr">
        <is>
          <t>Normal</t>
        </is>
      </c>
      <c r="AH791" s="100" t="n">
        <v>0</v>
      </c>
      <c r="AI791" s="101" t="n">
        <v>0</v>
      </c>
      <c r="AJ791" s="92" t="inlineStr">
        <is>
          <t>N</t>
        </is>
      </c>
      <c r="AK791" s="96" t="n"/>
      <c r="AL791" s="91" t="inlineStr">
        <is>
          <t>n/a</t>
        </is>
      </c>
      <c r="AM791" s="93" t="n"/>
      <c r="AN791" s="92" t="inlineStr">
        <is>
          <t>None</t>
        </is>
      </c>
      <c r="AO791" s="102" t="n">
        <v>0</v>
      </c>
      <c r="AP791" s="103" t="n">
        <v>0.58</v>
      </c>
      <c r="AQ791" s="102" t="n">
        <v>16</v>
      </c>
      <c r="AR791" s="91" t="inlineStr">
        <is>
          <t>N</t>
        </is>
      </c>
      <c r="AS791" s="104" t="n"/>
      <c r="AT791" s="92">
        <f>IF(AND(P791="52-wk high",T791&gt;=Settings!$B$7),"Y","N")</f>
        <v/>
      </c>
      <c r="AU791" s="91">
        <f>IF(AND(AD791&gt;=Settings!$B$8,M791&gt;0),"Y","N")</f>
        <v/>
      </c>
      <c r="AV791" s="91">
        <f>IF(OR(AH791&gt;Settings!$B$9,AI791&gt;Settings!$B$9),"Y","N")</f>
        <v/>
      </c>
      <c r="AW791" s="91">
        <f>IF(AJ791&lt;&gt;"Y","n/a",IF(AND(M791&gt;0,AK791&gt;Settings!$B$10),"Y","N"))</f>
        <v/>
      </c>
      <c r="AX791" s="91">
        <f>IF(AO791&gt;=Settings!$B$11,"Y","N")</f>
        <v/>
      </c>
      <c r="AY791" s="99">
        <f>(AT791="Y")+(AU791="Y")+(AV791="Y")+(AW791="Y")+(AX791="Y")</f>
        <v/>
      </c>
      <c r="AZ791" s="94">
        <f>IF(AY791=0,"None",_xlfn.TEXTJOIN(", ",TRUE(),IF(AT791="Y","Breakout",""),IF(AU791="Y","Accumulation",""),IF(AV791="Y","Institutional buying",""),IF(AW791="Y","Long buildup",""),IF(AX791="Y","Momentum leader","")))</f>
        <v/>
      </c>
      <c r="BA791" s="94">
        <f>IF(BW791="","","Passes "&amp;AY791&amp;" of 5 buy-side scans"&amp;IF(G791="Y","; RED FLAG: filter out using Red flag column",""))</f>
        <v/>
      </c>
      <c r="BB791" s="91" t="inlineStr">
        <is>
          <t>None</t>
        </is>
      </c>
      <c r="BC791" s="92" t="inlineStr">
        <is>
          <t>N</t>
        </is>
      </c>
      <c r="BD791" s="94" t="n"/>
      <c r="BE791" s="94" t="n"/>
      <c r="BF791" s="92">
        <f>IF(R791*100000&gt;=Settings!$B$5,"Y","N")</f>
        <v/>
      </c>
      <c r="BG791" s="91">
        <f>IF(F791&gt;Settings!$B$6,"Y","N")</f>
        <v/>
      </c>
      <c r="BH791" s="97" t="n">
        <v>-30.45</v>
      </c>
      <c r="BI791" s="96" t="n">
        <v>-3.59</v>
      </c>
      <c r="BJ791" s="96" t="n">
        <v>-6.93</v>
      </c>
      <c r="BK791" s="96" t="n">
        <v>-12.19</v>
      </c>
      <c r="BL791" s="96" t="n">
        <v>-4.33</v>
      </c>
      <c r="BM791" s="96" t="n">
        <v>-23.57</v>
      </c>
      <c r="BN791" s="97" t="n">
        <v>-2.88</v>
      </c>
      <c r="BO791" s="96" t="n">
        <v>-5.55</v>
      </c>
      <c r="BP791" s="96" t="n">
        <v>-8.85</v>
      </c>
      <c r="BQ791" s="96" t="n">
        <v>-13.57</v>
      </c>
      <c r="BR791" s="91" t="inlineStr">
        <is>
          <t>Stacked down</t>
        </is>
      </c>
      <c r="BS791" s="91" t="inlineStr">
        <is>
          <t>None</t>
        </is>
      </c>
      <c r="BT791" s="96" t="n">
        <v>32.9</v>
      </c>
      <c r="BU791" s="91" t="inlineStr">
        <is>
          <t>N</t>
        </is>
      </c>
      <c r="BV791" s="99">
        <f>IF(OR(BF791&lt;&gt;"Y",BG791&lt;&gt;"Y"),"",(AND(ISNUMBER(BQ791),BQ791&gt;0))+(BR791="Stacked up")+(AND(ISNUMBER(BH791),BH791&gt;=-Settings!$B$17))+(AND(ISNUMBER(BK791),ISNUMBER(BM791),BK791&gt;0,BM791&gt;0))+(AND(ISNUMBER(AQ791),AQ791&gt;=Settings!$B$18))+(AND(ISNUMBER(BT791),BT791&gt;=Settings!$B$19,BT791&lt;=Settings!$B$20))+(AND(ISNUMBER(AS791),AS791&gt;0))+(AND(ISNUMBER(T791),ISNUMBER(M791),T791&gt;=Settings!$B$21,M791&gt;0))+(AND(ISNUMBER(AD791),ISNUMBER(M791),AD791&gt;=Settings!$B$22,M791&gt;0))+(AY791&gt;=1))</f>
        <v/>
      </c>
      <c r="BW791" s="91">
        <f>IF(OR(AY791=0,BF791&lt;&gt;"Y",BG791&lt;&gt;"Y"),"",1+SUMPRODUCT(($A$6:$A$2604=A791)*($AY$6:$AY$2604&gt;0)*($BF$6:$BF$2604="Y")*($BG$6:$BG$2604="Y")*(($AY$6:$AY$2604&gt;AY791)+($AY$6:$AY$2604=AY791)*($AD$6:$AD$2604&gt;AD791))))</f>
        <v/>
      </c>
    </row>
    <row r="792" ht="23.85" customHeight="1" s="55">
      <c r="A792" s="90" t="n">
        <v>46296</v>
      </c>
      <c r="B792" s="91" t="inlineStr">
        <is>
          <t>VARROC</t>
        </is>
      </c>
      <c r="C792" s="91" t="inlineStr">
        <is>
          <t>INE665L01035</t>
        </is>
      </c>
      <c r="D792" s="91" t="n"/>
      <c r="E792" s="91" t="inlineStr">
        <is>
          <t>None</t>
        </is>
      </c>
      <c r="F792" s="93" t="n">
        <v>12690</v>
      </c>
      <c r="G792" s="92" t="inlineStr">
        <is>
          <t>N</t>
        </is>
      </c>
      <c r="H792" s="94" t="n"/>
      <c r="I792" s="91" t="inlineStr">
        <is>
          <t>N</t>
        </is>
      </c>
      <c r="J792" s="92">
        <f>IF(K792="","N","Y")</f>
        <v/>
      </c>
      <c r="K792" s="94">
        <f>_xlfn.TEXTJOIN("; ",TRUE,IF(P792="52-wk low","52-wk low",""),IF(AND(AD792&gt;=Settings!$B$12,M792&lt;0),"Distribution",""),IF(AND(AJ792="Y",M792&lt;0,AK792&lt;-Settings!$B$13),"Long unwinding",""),IF(AND(AJ792="Y",M792&lt;0,AK792&gt;Settings!$B$13),"Short buildup",""))</f>
        <v/>
      </c>
      <c r="L792" s="95" t="n">
        <v>830.6</v>
      </c>
      <c r="M792" s="96" t="n">
        <v>-3.75</v>
      </c>
      <c r="N792" s="93" t="n">
        <v>2293</v>
      </c>
      <c r="O792" s="91" t="inlineStr">
        <is>
          <t>None</t>
        </is>
      </c>
      <c r="P792" s="91" t="inlineStr">
        <is>
          <t>None</t>
        </is>
      </c>
      <c r="Q792" s="97" t="n">
        <v>2.62</v>
      </c>
      <c r="R792" s="96" t="n">
        <v>3.42</v>
      </c>
      <c r="S792" s="96" t="n">
        <v>0.74</v>
      </c>
      <c r="T792" s="96" t="n">
        <v>0.39</v>
      </c>
      <c r="U792" s="96" t="n">
        <v>0.65</v>
      </c>
      <c r="V792" s="103" t="n">
        <v>0.84</v>
      </c>
      <c r="W792" s="102" t="n">
        <v>2</v>
      </c>
      <c r="X792" s="93" t="n"/>
      <c r="Y792" s="91" t="inlineStr">
        <is>
          <t>None</t>
        </is>
      </c>
      <c r="Z792" s="99" t="n">
        <v>41.58</v>
      </c>
      <c r="AA792" s="96" t="n">
        <v>1.03</v>
      </c>
      <c r="AB792" s="96" t="n">
        <v>1.01</v>
      </c>
      <c r="AC792" s="96" t="n">
        <v>0.83</v>
      </c>
      <c r="AD792" s="96" t="n">
        <v>0.71</v>
      </c>
      <c r="AE792" s="96" t="n">
        <v>1.04</v>
      </c>
      <c r="AF792" s="103" t="n">
        <v>1.4</v>
      </c>
      <c r="AG792" s="91" t="inlineStr">
        <is>
          <t>Normal</t>
        </is>
      </c>
      <c r="AH792" s="100" t="n">
        <v>0</v>
      </c>
      <c r="AI792" s="101" t="n">
        <v>0</v>
      </c>
      <c r="AJ792" s="92" t="inlineStr">
        <is>
          <t>N</t>
        </is>
      </c>
      <c r="AK792" s="96" t="n"/>
      <c r="AL792" s="91" t="inlineStr">
        <is>
          <t>n/a</t>
        </is>
      </c>
      <c r="AM792" s="93" t="n"/>
      <c r="AN792" s="92" t="inlineStr">
        <is>
          <t>None</t>
        </is>
      </c>
      <c r="AO792" s="102" t="n">
        <v>0</v>
      </c>
      <c r="AP792" s="103" t="n">
        <v>2.34</v>
      </c>
      <c r="AQ792" s="102" t="n">
        <v>93</v>
      </c>
      <c r="AR792" s="91" t="inlineStr">
        <is>
          <t>N</t>
        </is>
      </c>
      <c r="AS792" s="104" t="n"/>
      <c r="AT792" s="92">
        <f>IF(AND(P792="52-wk high",T792&gt;=Settings!$B$7),"Y","N")</f>
        <v/>
      </c>
      <c r="AU792" s="91">
        <f>IF(AND(AD792&gt;=Settings!$B$8,M792&gt;0),"Y","N")</f>
        <v/>
      </c>
      <c r="AV792" s="91">
        <f>IF(OR(AH792&gt;Settings!$B$9,AI792&gt;Settings!$B$9),"Y","N")</f>
        <v/>
      </c>
      <c r="AW792" s="91">
        <f>IF(AJ792&lt;&gt;"Y","n/a",IF(AND(M792&gt;0,AK792&gt;Settings!$B$10),"Y","N"))</f>
        <v/>
      </c>
      <c r="AX792" s="91">
        <f>IF(AO792&gt;=Settings!$B$11,"Y","N")</f>
        <v/>
      </c>
      <c r="AY792" s="99">
        <f>(AT792="Y")+(AU792="Y")+(AV792="Y")+(AW792="Y")+(AX792="Y")</f>
        <v/>
      </c>
      <c r="AZ792" s="94">
        <f>IF(AY792=0,"None",_xlfn.TEXTJOIN(", ",TRUE(),IF(AT792="Y","Breakout",""),IF(AU792="Y","Accumulation",""),IF(AV792="Y","Institutional buying",""),IF(AW792="Y","Long buildup",""),IF(AX792="Y","Momentum leader","")))</f>
        <v/>
      </c>
      <c r="BA792" s="94">
        <f>IF(BW792="","","Passes "&amp;AY792&amp;" of 5 buy-side scans"&amp;IF(G792="Y","; RED FLAG: filter out using Red flag column",""))</f>
        <v/>
      </c>
      <c r="BB792" s="91" t="inlineStr">
        <is>
          <t>None</t>
        </is>
      </c>
      <c r="BC792" s="92" t="inlineStr">
        <is>
          <t>Y</t>
        </is>
      </c>
      <c r="BD792" s="94" t="inlineStr">
        <is>
          <t>PE &gt; 50</t>
        </is>
      </c>
      <c r="BE792" s="94" t="n"/>
      <c r="BF792" s="92">
        <f>IF(R792*100000&gt;=Settings!$B$5,"Y","N")</f>
        <v/>
      </c>
      <c r="BG792" s="91">
        <f>IF(F792&gt;Settings!$B$6,"Y","N")</f>
        <v/>
      </c>
      <c r="BH792" s="97" t="n">
        <v>-8.949999999999999</v>
      </c>
      <c r="BI792" s="96" t="n">
        <v>-0.34</v>
      </c>
      <c r="BJ792" s="96" t="n">
        <v>-5.29</v>
      </c>
      <c r="BK792" s="96" t="n">
        <v>30.36</v>
      </c>
      <c r="BL792" s="96" t="n">
        <v>73.64</v>
      </c>
      <c r="BM792" s="96" t="n">
        <v>36.13</v>
      </c>
      <c r="BN792" s="97" t="n">
        <v>-1.33</v>
      </c>
      <c r="BO792" s="96" t="n">
        <v>3.87</v>
      </c>
      <c r="BP792" s="96" t="n">
        <v>13.01</v>
      </c>
      <c r="BQ792" s="96" t="n">
        <v>22.48</v>
      </c>
      <c r="BR792" s="91" t="inlineStr">
        <is>
          <t>Mixed</t>
        </is>
      </c>
      <c r="BS792" s="91" t="inlineStr">
        <is>
          <t>None</t>
        </is>
      </c>
      <c r="BT792" s="96" t="n">
        <v>45.1</v>
      </c>
      <c r="BU792" s="91" t="inlineStr">
        <is>
          <t>N</t>
        </is>
      </c>
      <c r="BV792" s="99">
        <f>IF(OR(BF792&lt;&gt;"Y",BG792&lt;&gt;"Y"),"",(AND(ISNUMBER(BQ792),BQ792&gt;0))+(BR792="Stacked up")+(AND(ISNUMBER(BH792),BH792&gt;=-Settings!$B$17))+(AND(ISNUMBER(BK792),ISNUMBER(BM792),BK792&gt;0,BM792&gt;0))+(AND(ISNUMBER(AQ792),AQ792&gt;=Settings!$B$18))+(AND(ISNUMBER(BT792),BT792&gt;=Settings!$B$19,BT792&lt;=Settings!$B$20))+(AND(ISNUMBER(AS792),AS792&gt;0))+(AND(ISNUMBER(T792),ISNUMBER(M792),T792&gt;=Settings!$B$21,M792&gt;0))+(AND(ISNUMBER(AD792),ISNUMBER(M792),AD792&gt;=Settings!$B$22,M792&gt;0))+(AY792&gt;=1))</f>
        <v/>
      </c>
      <c r="BW792" s="91">
        <f>IF(OR(AY792=0,BF792&lt;&gt;"Y",BG792&lt;&gt;"Y"),"",1+SUMPRODUCT(($A$6:$A$2604=A792)*($AY$6:$AY$2604&gt;0)*($BF$6:$BF$2604="Y")*($BG$6:$BG$2604="Y")*(($AY$6:$AY$2604&gt;AY792)+($AY$6:$AY$2604=AY792)*($AD$6:$AD$2604&gt;AD792))))</f>
        <v/>
      </c>
    </row>
    <row r="793" ht="23.85" customHeight="1" s="55">
      <c r="A793" s="90" t="n">
        <v>46296</v>
      </c>
      <c r="B793" s="91" t="inlineStr">
        <is>
          <t>BIKAJI</t>
        </is>
      </c>
      <c r="C793" s="91" t="inlineStr">
        <is>
          <t>INE00E101023</t>
        </is>
      </c>
      <c r="D793" s="91" t="n"/>
      <c r="E793" s="91" t="inlineStr">
        <is>
          <t>None</t>
        </is>
      </c>
      <c r="F793" s="93" t="n">
        <v>12638</v>
      </c>
      <c r="G793" s="92" t="inlineStr">
        <is>
          <t>N</t>
        </is>
      </c>
      <c r="H793" s="94" t="n"/>
      <c r="I793" s="91" t="inlineStr">
        <is>
          <t>N</t>
        </is>
      </c>
      <c r="J793" s="92">
        <f>IF(K793="","N","Y")</f>
        <v/>
      </c>
      <c r="K793" s="94">
        <f>_xlfn.TEXTJOIN("; ",TRUE,IF(P793="52-wk low","52-wk low",""),IF(AND(AD793&gt;=Settings!$B$12,M793&lt;0),"Distribution",""),IF(AND(AJ793="Y",M793&lt;0,AK793&lt;-Settings!$B$13),"Long unwinding",""),IF(AND(AJ793="Y",M793&lt;0,AK793&gt;Settings!$B$13),"Short buildup",""))</f>
        <v/>
      </c>
      <c r="L793" s="95" t="n">
        <v>504.05</v>
      </c>
      <c r="M793" s="96" t="n">
        <v>-3.4</v>
      </c>
      <c r="N793" s="93" t="n">
        <v>2198</v>
      </c>
      <c r="O793" s="91" t="inlineStr">
        <is>
          <t>None</t>
        </is>
      </c>
      <c r="P793" s="91" t="inlineStr">
        <is>
          <t>52-wk low</t>
        </is>
      </c>
      <c r="Q793" s="97" t="n">
        <v>6.04</v>
      </c>
      <c r="R793" s="96" t="n">
        <v>4.07</v>
      </c>
      <c r="S793" s="96" t="n">
        <v>1.53</v>
      </c>
      <c r="T793" s="96" t="n">
        <v>2.48</v>
      </c>
      <c r="U793" s="96" t="n">
        <v>2.94</v>
      </c>
      <c r="V793" s="103" t="n">
        <v>1.93</v>
      </c>
      <c r="W793" s="102" t="n">
        <v>6</v>
      </c>
      <c r="X793" s="93" t="n">
        <v>76</v>
      </c>
      <c r="Y793" s="91" t="inlineStr">
        <is>
          <t>None</t>
        </is>
      </c>
      <c r="Z793" s="99" t="n">
        <v>65.34</v>
      </c>
      <c r="AA793" s="96" t="n">
        <v>1.3</v>
      </c>
      <c r="AB793" s="96" t="n">
        <v>1.24</v>
      </c>
      <c r="AC793" s="96" t="n">
        <v>3.43</v>
      </c>
      <c r="AD793" s="96" t="n">
        <v>4.34</v>
      </c>
      <c r="AE793" s="96" t="n">
        <v>4.16</v>
      </c>
      <c r="AF793" s="103" t="n">
        <v>0.64</v>
      </c>
      <c r="AG793" s="91" t="inlineStr">
        <is>
          <t>Churn</t>
        </is>
      </c>
      <c r="AH793" s="100" t="n">
        <v>0</v>
      </c>
      <c r="AI793" s="101" t="n">
        <v>0</v>
      </c>
      <c r="AJ793" s="92" t="inlineStr">
        <is>
          <t>N</t>
        </is>
      </c>
      <c r="AK793" s="96" t="n"/>
      <c r="AL793" s="91" t="inlineStr">
        <is>
          <t>n/a</t>
        </is>
      </c>
      <c r="AM793" s="93" t="n"/>
      <c r="AN793" s="92" t="inlineStr">
        <is>
          <t>None</t>
        </is>
      </c>
      <c r="AO793" s="102" t="n">
        <v>0</v>
      </c>
      <c r="AP793" s="103" t="n">
        <v>0.46</v>
      </c>
      <c r="AQ793" s="102" t="n">
        <v>2</v>
      </c>
      <c r="AR793" s="91" t="inlineStr">
        <is>
          <t>N</t>
        </is>
      </c>
      <c r="AS793" s="104" t="n"/>
      <c r="AT793" s="92">
        <f>IF(AND(P793="52-wk high",T793&gt;=Settings!$B$7),"Y","N")</f>
        <v/>
      </c>
      <c r="AU793" s="91">
        <f>IF(AND(AD793&gt;=Settings!$B$8,M793&gt;0),"Y","N")</f>
        <v/>
      </c>
      <c r="AV793" s="91">
        <f>IF(OR(AH793&gt;Settings!$B$9,AI793&gt;Settings!$B$9),"Y","N")</f>
        <v/>
      </c>
      <c r="AW793" s="91">
        <f>IF(AJ793&lt;&gt;"Y","n/a",IF(AND(M793&gt;0,AK793&gt;Settings!$B$10),"Y","N"))</f>
        <v/>
      </c>
      <c r="AX793" s="91">
        <f>IF(AO793&gt;=Settings!$B$11,"Y","N")</f>
        <v/>
      </c>
      <c r="AY793" s="99">
        <f>(AT793="Y")+(AU793="Y")+(AV793="Y")+(AW793="Y")+(AX793="Y")</f>
        <v/>
      </c>
      <c r="AZ793" s="94">
        <f>IF(AY793=0,"None",_xlfn.TEXTJOIN(", ",TRUE(),IF(AT793="Y","Breakout",""),IF(AU793="Y","Accumulation",""),IF(AV793="Y","Institutional buying",""),IF(AW793="Y","Long buildup",""),IF(AX793="Y","Momentum leader","")))</f>
        <v/>
      </c>
      <c r="BA793" s="94">
        <f>IF(BW793="","","Passes "&amp;AY793&amp;" of 5 buy-side scans"&amp;IF(G793="Y","; RED FLAG: filter out using Red flag column",""))</f>
        <v/>
      </c>
      <c r="BB793" s="91" t="inlineStr">
        <is>
          <t>None</t>
        </is>
      </c>
      <c r="BC793" s="92" t="inlineStr">
        <is>
          <t>Y</t>
        </is>
      </c>
      <c r="BD793" s="94" t="inlineStr">
        <is>
          <t>PE &gt; 50</t>
        </is>
      </c>
      <c r="BE793" s="94" t="n"/>
      <c r="BF793" s="92">
        <f>IF(R793*100000&gt;=Settings!$B$5,"Y","N")</f>
        <v/>
      </c>
      <c r="BG793" s="91">
        <f>IF(F793&gt;Settings!$B$6,"Y","N")</f>
        <v/>
      </c>
      <c r="BH793" s="97" t="n">
        <v>-34.41</v>
      </c>
      <c r="BI793" s="96" t="n">
        <v>-12.37</v>
      </c>
      <c r="BJ793" s="96" t="n">
        <v>-15.75</v>
      </c>
      <c r="BK793" s="96" t="n">
        <v>-22.23</v>
      </c>
      <c r="BL793" s="96" t="n">
        <v>-18.88</v>
      </c>
      <c r="BM793" s="96" t="n">
        <v>-31.15</v>
      </c>
      <c r="BN793" s="97" t="n">
        <v>-10.05</v>
      </c>
      <c r="BO793" s="96" t="n">
        <v>-14.36</v>
      </c>
      <c r="BP793" s="96" t="n">
        <v>-17.82</v>
      </c>
      <c r="BQ793" s="96" t="n">
        <v>-21.65</v>
      </c>
      <c r="BR793" s="91" t="inlineStr">
        <is>
          <t>Stacked down</t>
        </is>
      </c>
      <c r="BS793" s="91" t="inlineStr">
        <is>
          <t>None</t>
        </is>
      </c>
      <c r="BT793" s="96" t="n">
        <v>26.9</v>
      </c>
      <c r="BU793" s="91" t="inlineStr">
        <is>
          <t>N</t>
        </is>
      </c>
      <c r="BV793" s="99">
        <f>IF(OR(BF793&lt;&gt;"Y",BG793&lt;&gt;"Y"),"",(AND(ISNUMBER(BQ793),BQ793&gt;0))+(BR793="Stacked up")+(AND(ISNUMBER(BH793),BH793&gt;=-Settings!$B$17))+(AND(ISNUMBER(BK793),ISNUMBER(BM793),BK793&gt;0,BM793&gt;0))+(AND(ISNUMBER(AQ793),AQ793&gt;=Settings!$B$18))+(AND(ISNUMBER(BT793),BT793&gt;=Settings!$B$19,BT793&lt;=Settings!$B$20))+(AND(ISNUMBER(AS793),AS793&gt;0))+(AND(ISNUMBER(T793),ISNUMBER(M793),T793&gt;=Settings!$B$21,M793&gt;0))+(AND(ISNUMBER(AD793),ISNUMBER(M793),AD793&gt;=Settings!$B$22,M793&gt;0))+(AY793&gt;=1))</f>
        <v/>
      </c>
      <c r="BW793" s="91">
        <f>IF(OR(AY793=0,BF793&lt;&gt;"Y",BG793&lt;&gt;"Y"),"",1+SUMPRODUCT(($A$6:$A$2604=A793)*($AY$6:$AY$2604&gt;0)*($BF$6:$BF$2604="Y")*($BG$6:$BG$2604="Y")*(($AY$6:$AY$2604&gt;AY793)+($AY$6:$AY$2604=AY793)*($AD$6:$AD$2604&gt;AD793))))</f>
        <v/>
      </c>
    </row>
    <row r="794" ht="23.85" customHeight="1" s="55">
      <c r="A794" s="90" t="n">
        <v>46296</v>
      </c>
      <c r="B794" s="91" t="inlineStr">
        <is>
          <t>VINATIORGA</t>
        </is>
      </c>
      <c r="C794" s="91" t="inlineStr">
        <is>
          <t>INE410B01037</t>
        </is>
      </c>
      <c r="D794" s="91" t="n"/>
      <c r="E794" s="91" t="inlineStr">
        <is>
          <t>None</t>
        </is>
      </c>
      <c r="F794" s="93" t="n">
        <v>12524</v>
      </c>
      <c r="G794" s="92" t="inlineStr">
        <is>
          <t>N</t>
        </is>
      </c>
      <c r="H794" s="94" t="n"/>
      <c r="I794" s="91" t="inlineStr">
        <is>
          <t>N</t>
        </is>
      </c>
      <c r="J794" s="92">
        <f>IF(K794="","N","Y")</f>
        <v/>
      </c>
      <c r="K794" s="94">
        <f>_xlfn.TEXTJOIN("; ",TRUE,IF(P794="52-wk low","52-wk low",""),IF(AND(AD794&gt;=Settings!$B$12,M794&lt;0),"Distribution",""),IF(AND(AJ794="Y",M794&lt;0,AK794&lt;-Settings!$B$13),"Long unwinding",""),IF(AND(AJ794="Y",M794&lt;0,AK794&gt;Settings!$B$13),"Short buildup",""))</f>
        <v/>
      </c>
      <c r="L794" s="95" t="n">
        <v>1208.1</v>
      </c>
      <c r="M794" s="96" t="n">
        <v>3.41</v>
      </c>
      <c r="N794" s="93" t="n">
        <v>104</v>
      </c>
      <c r="O794" s="91" t="inlineStr">
        <is>
          <t>None</t>
        </is>
      </c>
      <c r="P794" s="91" t="inlineStr">
        <is>
          <t>52-wk low</t>
        </is>
      </c>
      <c r="Q794" s="97" t="n">
        <v>0.6</v>
      </c>
      <c r="R794" s="96" t="n">
        <v>0.65</v>
      </c>
      <c r="S794" s="96" t="n">
        <v>0.96</v>
      </c>
      <c r="T794" s="96" t="n">
        <v>1.04</v>
      </c>
      <c r="U794" s="96" t="n">
        <v>0.89</v>
      </c>
      <c r="V794" s="103" t="n">
        <v>0.96</v>
      </c>
      <c r="W794" s="102" t="n">
        <v>4</v>
      </c>
      <c r="X794" s="93" t="n"/>
      <c r="Y794" s="91" t="inlineStr">
        <is>
          <t>None</t>
        </is>
      </c>
      <c r="Z794" s="99" t="n">
        <v>51.84</v>
      </c>
      <c r="AA794" s="96" t="n">
        <v>0.88</v>
      </c>
      <c r="AB794" s="96" t="n">
        <v>0.91</v>
      </c>
      <c r="AC794" s="96" t="n">
        <v>0.83</v>
      </c>
      <c r="AD794" s="96" t="n">
        <v>0.91</v>
      </c>
      <c r="AE794" s="96" t="n">
        <v>0.79</v>
      </c>
      <c r="AF794" s="103" t="n">
        <v>1.02</v>
      </c>
      <c r="AG794" s="91" t="inlineStr">
        <is>
          <t>Normal</t>
        </is>
      </c>
      <c r="AH794" s="100" t="n">
        <v>0</v>
      </c>
      <c r="AI794" s="101" t="n">
        <v>0</v>
      </c>
      <c r="AJ794" s="92" t="inlineStr">
        <is>
          <t>N</t>
        </is>
      </c>
      <c r="AK794" s="96" t="n"/>
      <c r="AL794" s="91" t="inlineStr">
        <is>
          <t>n/a</t>
        </is>
      </c>
      <c r="AM794" s="93" t="n"/>
      <c r="AN794" s="92" t="inlineStr">
        <is>
          <t>None</t>
        </is>
      </c>
      <c r="AO794" s="102" t="n">
        <v>0</v>
      </c>
      <c r="AP794" s="103" t="n">
        <v>0.49</v>
      </c>
      <c r="AQ794" s="102" t="n">
        <v>4</v>
      </c>
      <c r="AR794" s="91" t="inlineStr">
        <is>
          <t>N</t>
        </is>
      </c>
      <c r="AS794" s="104" t="n"/>
      <c r="AT794" s="92">
        <f>IF(AND(P794="52-wk high",T794&gt;=Settings!$B$7),"Y","N")</f>
        <v/>
      </c>
      <c r="AU794" s="91">
        <f>IF(AND(AD794&gt;=Settings!$B$8,M794&gt;0),"Y","N")</f>
        <v/>
      </c>
      <c r="AV794" s="91">
        <f>IF(OR(AH794&gt;Settings!$B$9,AI794&gt;Settings!$B$9),"Y","N")</f>
        <v/>
      </c>
      <c r="AW794" s="91">
        <f>IF(AJ794&lt;&gt;"Y","n/a",IF(AND(M794&gt;0,AK794&gt;Settings!$B$10),"Y","N"))</f>
        <v/>
      </c>
      <c r="AX794" s="91">
        <f>IF(AO794&gt;=Settings!$B$11,"Y","N")</f>
        <v/>
      </c>
      <c r="AY794" s="99">
        <f>(AT794="Y")+(AU794="Y")+(AV794="Y")+(AW794="Y")+(AX794="Y")</f>
        <v/>
      </c>
      <c r="AZ794" s="94">
        <f>IF(AY794=0,"None",_xlfn.TEXTJOIN(", ",TRUE(),IF(AT794="Y","Breakout",""),IF(AU794="Y","Accumulation",""),IF(AV794="Y","Institutional buying",""),IF(AW794="Y","Long buildup",""),IF(AX794="Y","Momentum leader","")))</f>
        <v/>
      </c>
      <c r="BA794" s="94">
        <f>IF(BW794="","","Passes "&amp;AY794&amp;" of 5 buy-side scans"&amp;IF(G794="Y","; RED FLAG: filter out using Red flag column",""))</f>
        <v/>
      </c>
      <c r="BB794" s="91" t="inlineStr">
        <is>
          <t>None</t>
        </is>
      </c>
      <c r="BC794" s="92" t="inlineStr">
        <is>
          <t>N</t>
        </is>
      </c>
      <c r="BD794" s="94" t="n"/>
      <c r="BE794" s="94" t="n"/>
      <c r="BF794" s="92">
        <f>IF(R794*100000&gt;=Settings!$B$5,"Y","N")</f>
        <v/>
      </c>
      <c r="BG794" s="91">
        <f>IF(F794&gt;Settings!$B$6,"Y","N")</f>
        <v/>
      </c>
      <c r="BH794" s="97" t="n">
        <v>-32.55</v>
      </c>
      <c r="BI794" s="96" t="n">
        <v>1.1</v>
      </c>
      <c r="BJ794" s="96" t="n">
        <v>-8.16</v>
      </c>
      <c r="BK794" s="96" t="n">
        <v>-8.76</v>
      </c>
      <c r="BL794" s="96" t="n">
        <v>-9.99</v>
      </c>
      <c r="BM794" s="96" t="n">
        <v>-30.19</v>
      </c>
      <c r="BN794" s="97" t="n">
        <v>-2.34</v>
      </c>
      <c r="BO794" s="96" t="n">
        <v>-5.47</v>
      </c>
      <c r="BP794" s="96" t="n">
        <v>-7.99</v>
      </c>
      <c r="BQ794" s="96" t="n">
        <v>-12.69</v>
      </c>
      <c r="BR794" s="91" t="inlineStr">
        <is>
          <t>Stacked down</t>
        </is>
      </c>
      <c r="BS794" s="91" t="inlineStr">
        <is>
          <t>None</t>
        </is>
      </c>
      <c r="BT794" s="96" t="n">
        <v>42.4</v>
      </c>
      <c r="BU794" s="91" t="inlineStr">
        <is>
          <t>N</t>
        </is>
      </c>
      <c r="BV794" s="99">
        <f>IF(OR(BF794&lt;&gt;"Y",BG794&lt;&gt;"Y"),"",(AND(ISNUMBER(BQ794),BQ794&gt;0))+(BR794="Stacked up")+(AND(ISNUMBER(BH794),BH794&gt;=-Settings!$B$17))+(AND(ISNUMBER(BK794),ISNUMBER(BM794),BK794&gt;0,BM794&gt;0))+(AND(ISNUMBER(AQ794),AQ794&gt;=Settings!$B$18))+(AND(ISNUMBER(BT794),BT794&gt;=Settings!$B$19,BT794&lt;=Settings!$B$20))+(AND(ISNUMBER(AS794),AS794&gt;0))+(AND(ISNUMBER(T794),ISNUMBER(M794),T794&gt;=Settings!$B$21,M794&gt;0))+(AND(ISNUMBER(AD794),ISNUMBER(M794),AD794&gt;=Settings!$B$22,M794&gt;0))+(AY794&gt;=1))</f>
        <v/>
      </c>
      <c r="BW794" s="91">
        <f>IF(OR(AY794=0,BF794&lt;&gt;"Y",BG794&lt;&gt;"Y"),"",1+SUMPRODUCT(($A$6:$A$2604=A794)*($AY$6:$AY$2604&gt;0)*($BF$6:$BF$2604="Y")*($BG$6:$BG$2604="Y")*(($AY$6:$AY$2604&gt;AY794)+($AY$6:$AY$2604=AY794)*($AD$6:$AD$2604&gt;AD794))))</f>
        <v/>
      </c>
    </row>
    <row r="795" ht="23.85" customHeight="1" s="55">
      <c r="A795" s="90" t="n">
        <v>46296</v>
      </c>
      <c r="B795" s="91" t="inlineStr">
        <is>
          <t>JSWHL</t>
        </is>
      </c>
      <c r="C795" s="91" t="inlineStr">
        <is>
          <t>INE824G01012</t>
        </is>
      </c>
      <c r="D795" s="91" t="n"/>
      <c r="E795" s="91" t="inlineStr">
        <is>
          <t>None</t>
        </is>
      </c>
      <c r="F795" s="93" t="n">
        <v>12496</v>
      </c>
      <c r="G795" s="92" t="inlineStr">
        <is>
          <t>N</t>
        </is>
      </c>
      <c r="H795" s="94" t="n"/>
      <c r="I795" s="91" t="inlineStr">
        <is>
          <t>N</t>
        </is>
      </c>
      <c r="J795" s="92">
        <f>IF(K795="","N","Y")</f>
        <v/>
      </c>
      <c r="K795" s="94">
        <f>_xlfn.TEXTJOIN("; ",TRUE,IF(P795="52-wk low","52-wk low",""),IF(AND(AD795&gt;=Settings!$B$12,M795&lt;0),"Distribution",""),IF(AND(AJ795="Y",M795&lt;0,AK795&lt;-Settings!$B$13),"Long unwinding",""),IF(AND(AJ795="Y",M795&lt;0,AK795&gt;Settings!$B$13),"Short buildup",""))</f>
        <v/>
      </c>
      <c r="L795" s="95" t="n">
        <v>11258</v>
      </c>
      <c r="M795" s="96" t="n">
        <v>-0.78</v>
      </c>
      <c r="N795" s="93" t="n">
        <v>931</v>
      </c>
      <c r="O795" s="91" t="inlineStr">
        <is>
          <t>None</t>
        </is>
      </c>
      <c r="P795" s="91" t="inlineStr">
        <is>
          <t>None</t>
        </is>
      </c>
      <c r="Q795" s="97" t="n">
        <v>0.03</v>
      </c>
      <c r="R795" s="96" t="n">
        <v>0.09</v>
      </c>
      <c r="S795" s="96" t="n">
        <v>0.35</v>
      </c>
      <c r="T795" s="96" t="n">
        <v>0.5600000000000001</v>
      </c>
      <c r="U795" s="96" t="n">
        <v>0.68</v>
      </c>
      <c r="V795" s="103" t="n">
        <v>1.95</v>
      </c>
      <c r="W795" s="102" t="n">
        <v>3</v>
      </c>
      <c r="X795" s="93" t="n"/>
      <c r="Y795" s="91" t="inlineStr">
        <is>
          <t>None</t>
        </is>
      </c>
      <c r="Z795" s="99" t="n">
        <v>54.87</v>
      </c>
      <c r="AA795" s="96" t="n">
        <v>1.2</v>
      </c>
      <c r="AB795" s="96" t="n">
        <v>1.16</v>
      </c>
      <c r="AC795" s="96" t="n">
        <v>0.31</v>
      </c>
      <c r="AD795" s="96" t="n">
        <v>0.53</v>
      </c>
      <c r="AE795" s="96" t="n">
        <v>0.67</v>
      </c>
      <c r="AF795" s="103" t="n">
        <v>1.14</v>
      </c>
      <c r="AG795" s="91" t="inlineStr">
        <is>
          <t>Drying up</t>
        </is>
      </c>
      <c r="AH795" s="100" t="n">
        <v>0</v>
      </c>
      <c r="AI795" s="101" t="n">
        <v>0</v>
      </c>
      <c r="AJ795" s="92" t="inlineStr">
        <is>
          <t>N</t>
        </is>
      </c>
      <c r="AK795" s="96" t="n"/>
      <c r="AL795" s="91" t="inlineStr">
        <is>
          <t>n/a</t>
        </is>
      </c>
      <c r="AM795" s="93" t="n"/>
      <c r="AN795" s="92" t="inlineStr">
        <is>
          <t>None</t>
        </is>
      </c>
      <c r="AO795" s="102" t="n">
        <v>0</v>
      </c>
      <c r="AP795" s="103" t="n">
        <v>0.62</v>
      </c>
      <c r="AQ795" s="102" t="n">
        <v>23</v>
      </c>
      <c r="AR795" s="91" t="inlineStr">
        <is>
          <t>N</t>
        </is>
      </c>
      <c r="AS795" s="104" t="n"/>
      <c r="AT795" s="92">
        <f>IF(AND(P795="52-wk high",T795&gt;=Settings!$B$7),"Y","N")</f>
        <v/>
      </c>
      <c r="AU795" s="91">
        <f>IF(AND(AD795&gt;=Settings!$B$8,M795&gt;0),"Y","N")</f>
        <v/>
      </c>
      <c r="AV795" s="91">
        <f>IF(OR(AH795&gt;Settings!$B$9,AI795&gt;Settings!$B$9),"Y","N")</f>
        <v/>
      </c>
      <c r="AW795" s="91">
        <f>IF(AJ795&lt;&gt;"Y","n/a",IF(AND(M795&gt;0,AK795&gt;Settings!$B$10),"Y","N"))</f>
        <v/>
      </c>
      <c r="AX795" s="91">
        <f>IF(AO795&gt;=Settings!$B$11,"Y","N")</f>
        <v/>
      </c>
      <c r="AY795" s="99">
        <f>(AT795="Y")+(AU795="Y")+(AV795="Y")+(AW795="Y")+(AX795="Y")</f>
        <v/>
      </c>
      <c r="AZ795" s="94">
        <f>IF(AY795=0,"None",_xlfn.TEXTJOIN(", ",TRUE(),IF(AT795="Y","Breakout",""),IF(AU795="Y","Accumulation",""),IF(AV795="Y","Institutional buying",""),IF(AW795="Y","Long buildup",""),IF(AX795="Y","Momentum leader","")))</f>
        <v/>
      </c>
      <c r="BA795" s="94">
        <f>IF(BW795="","","Passes "&amp;AY795&amp;" of 5 buy-side scans"&amp;IF(G795="Y","; RED FLAG: filter out using Red flag column",""))</f>
        <v/>
      </c>
      <c r="BB795" s="91" t="inlineStr">
        <is>
          <t>None</t>
        </is>
      </c>
      <c r="BC795" s="92" t="inlineStr">
        <is>
          <t>Y</t>
        </is>
      </c>
      <c r="BD795" s="94" t="inlineStr">
        <is>
          <t>PE &gt; 50</t>
        </is>
      </c>
      <c r="BE795" s="94" t="n"/>
      <c r="BF795" s="92">
        <f>IF(R795*100000&gt;=Settings!$B$5,"Y","N")</f>
        <v/>
      </c>
      <c r="BG795" s="91">
        <f>IF(F795&gt;Settings!$B$6,"Y","N")</f>
        <v/>
      </c>
      <c r="BH795" s="97" t="n">
        <v>-50.6</v>
      </c>
      <c r="BI795" s="96" t="n">
        <v>1.28</v>
      </c>
      <c r="BJ795" s="96" t="n">
        <v>-3.91</v>
      </c>
      <c r="BK795" s="96" t="n">
        <v>-6.7</v>
      </c>
      <c r="BL795" s="96" t="n">
        <v>-4.28</v>
      </c>
      <c r="BM795" s="96" t="n">
        <v>-27.34</v>
      </c>
      <c r="BN795" s="97" t="n">
        <v>-0.02</v>
      </c>
      <c r="BO795" s="96" t="n">
        <v>-1.86</v>
      </c>
      <c r="BP795" s="96" t="n">
        <v>-6.87</v>
      </c>
      <c r="BQ795" s="96" t="n">
        <v>-16.64</v>
      </c>
      <c r="BR795" s="91" t="inlineStr">
        <is>
          <t>Stacked down</t>
        </is>
      </c>
      <c r="BS795" s="91" t="inlineStr">
        <is>
          <t>None</t>
        </is>
      </c>
      <c r="BT795" s="96" t="n">
        <v>50.9</v>
      </c>
      <c r="BU795" s="91" t="inlineStr">
        <is>
          <t>N</t>
        </is>
      </c>
      <c r="BV795" s="99">
        <f>IF(OR(BF795&lt;&gt;"Y",BG795&lt;&gt;"Y"),"",(AND(ISNUMBER(BQ795),BQ795&gt;0))+(BR795="Stacked up")+(AND(ISNUMBER(BH795),BH795&gt;=-Settings!$B$17))+(AND(ISNUMBER(BK795),ISNUMBER(BM795),BK795&gt;0,BM795&gt;0))+(AND(ISNUMBER(AQ795),AQ795&gt;=Settings!$B$18))+(AND(ISNUMBER(BT795),BT795&gt;=Settings!$B$19,BT795&lt;=Settings!$B$20))+(AND(ISNUMBER(AS795),AS795&gt;0))+(AND(ISNUMBER(T795),ISNUMBER(M795),T795&gt;=Settings!$B$21,M795&gt;0))+(AND(ISNUMBER(AD795),ISNUMBER(M795),AD795&gt;=Settings!$B$22,M795&gt;0))+(AY795&gt;=1))</f>
        <v/>
      </c>
      <c r="BW795" s="91">
        <f>IF(OR(AY795=0,BF795&lt;&gt;"Y",BG795&lt;&gt;"Y"),"",1+SUMPRODUCT(($A$6:$A$2604=A795)*($AY$6:$AY$2604&gt;0)*($BF$6:$BF$2604="Y")*($BG$6:$BG$2604="Y")*(($AY$6:$AY$2604&gt;AY795)+($AY$6:$AY$2604=AY795)*($AD$6:$AD$2604&gt;AD795))))</f>
        <v/>
      </c>
    </row>
    <row r="796" ht="23.85" customHeight="1" s="55">
      <c r="A796" s="90" t="n">
        <v>46296</v>
      </c>
      <c r="B796" s="91" t="inlineStr">
        <is>
          <t>CORONA</t>
        </is>
      </c>
      <c r="C796" s="91" t="inlineStr">
        <is>
          <t>INE02ZQ01018</t>
        </is>
      </c>
      <c r="D796" s="91" t="n"/>
      <c r="E796" s="91" t="inlineStr">
        <is>
          <t>None</t>
        </is>
      </c>
      <c r="F796" s="93" t="n">
        <v>12412</v>
      </c>
      <c r="G796" s="92" t="inlineStr">
        <is>
          <t>N</t>
        </is>
      </c>
      <c r="H796" s="94" t="n"/>
      <c r="I796" s="91" t="inlineStr">
        <is>
          <t>N</t>
        </is>
      </c>
      <c r="J796" s="92">
        <f>IF(K796="","N","Y")</f>
        <v/>
      </c>
      <c r="K796" s="94">
        <f>_xlfn.TEXTJOIN("; ",TRUE,IF(P796="52-wk low","52-wk low",""),IF(AND(AD796&gt;=Settings!$B$12,M796&lt;0),"Distribution",""),IF(AND(AJ796="Y",M796&lt;0,AK796&lt;-Settings!$B$13),"Long unwinding",""),IF(AND(AJ796="Y",M796&lt;0,AK796&gt;Settings!$B$13),"Short buildup",""))</f>
        <v/>
      </c>
      <c r="L796" s="95" t="n">
        <v>2029.4</v>
      </c>
      <c r="M796" s="96" t="n">
        <v>-3.06</v>
      </c>
      <c r="N796" s="93" t="n">
        <v>2114</v>
      </c>
      <c r="O796" s="91" t="inlineStr">
        <is>
          <t>None</t>
        </is>
      </c>
      <c r="P796" s="91" t="inlineStr">
        <is>
          <t>None</t>
        </is>
      </c>
      <c r="Q796" s="97" t="n">
        <v>0.26</v>
      </c>
      <c r="R796" s="96" t="n">
        <v>0.6</v>
      </c>
      <c r="S796" s="96" t="n">
        <v>0.43</v>
      </c>
      <c r="T796" s="96" t="n">
        <v>0.57</v>
      </c>
      <c r="U796" s="96" t="n">
        <v>0.53</v>
      </c>
      <c r="V796" s="103" t="n">
        <v>1.23</v>
      </c>
      <c r="W796" s="102" t="n">
        <v>5</v>
      </c>
      <c r="X796" s="93" t="n"/>
      <c r="Y796" s="91" t="inlineStr">
        <is>
          <t>None</t>
        </is>
      </c>
      <c r="Z796" s="99" t="n">
        <v>48.67</v>
      </c>
      <c r="AA796" s="96" t="n">
        <v>1.03</v>
      </c>
      <c r="AB796" s="96" t="n">
        <v>0.95</v>
      </c>
      <c r="AC796" s="96" t="n">
        <v>0.57</v>
      </c>
      <c r="AD796" s="96" t="n">
        <v>0.64</v>
      </c>
      <c r="AE796" s="96" t="n">
        <v>0.6</v>
      </c>
      <c r="AF796" s="103" t="n">
        <v>0.87</v>
      </c>
      <c r="AG796" s="91" t="inlineStr">
        <is>
          <t>Normal</t>
        </is>
      </c>
      <c r="AH796" s="100" t="n">
        <v>0</v>
      </c>
      <c r="AI796" s="101" t="n">
        <v>0</v>
      </c>
      <c r="AJ796" s="92" t="inlineStr">
        <is>
          <t>N</t>
        </is>
      </c>
      <c r="AK796" s="96" t="n"/>
      <c r="AL796" s="91" t="inlineStr">
        <is>
          <t>n/a</t>
        </is>
      </c>
      <c r="AM796" s="93" t="n"/>
      <c r="AN796" s="92" t="inlineStr">
        <is>
          <t>None</t>
        </is>
      </c>
      <c r="AO796" s="102" t="n">
        <v>0</v>
      </c>
      <c r="AP796" s="103" t="n"/>
      <c r="AQ796" s="102" t="n"/>
      <c r="AR796" s="91" t="inlineStr">
        <is>
          <t>N</t>
        </is>
      </c>
      <c r="AS796" s="104" t="n"/>
      <c r="AT796" s="92">
        <f>IF(AND(P796="52-wk high",T796&gt;=Settings!$B$7),"Y","N")</f>
        <v/>
      </c>
      <c r="AU796" s="91">
        <f>IF(AND(AD796&gt;=Settings!$B$8,M796&gt;0),"Y","N")</f>
        <v/>
      </c>
      <c r="AV796" s="91">
        <f>IF(OR(AH796&gt;Settings!$B$9,AI796&gt;Settings!$B$9),"Y","N")</f>
        <v/>
      </c>
      <c r="AW796" s="91">
        <f>IF(AJ796&lt;&gt;"Y","n/a",IF(AND(M796&gt;0,AK796&gt;Settings!$B$10),"Y","N"))</f>
        <v/>
      </c>
      <c r="AX796" s="91">
        <f>IF(AO796&gt;=Settings!$B$11,"Y","N")</f>
        <v/>
      </c>
      <c r="AY796" s="99">
        <f>(AT796="Y")+(AU796="Y")+(AV796="Y")+(AW796="Y")+(AX796="Y")</f>
        <v/>
      </c>
      <c r="AZ796" s="94">
        <f>IF(AY796=0,"None",_xlfn.TEXTJOIN(", ",TRUE(),IF(AT796="Y","Breakout",""),IF(AU796="Y","Accumulation",""),IF(AV796="Y","Institutional buying",""),IF(AW796="Y","Long buildup",""),IF(AX796="Y","Momentum leader","")))</f>
        <v/>
      </c>
      <c r="BA796" s="94">
        <f>IF(BW796="","","Passes "&amp;AY796&amp;" of 5 buy-side scans"&amp;IF(G796="Y","; RED FLAG: filter out using Red flag column",""))</f>
        <v/>
      </c>
      <c r="BB796" s="91" t="inlineStr">
        <is>
          <t>None</t>
        </is>
      </c>
      <c r="BC796" s="92" t="inlineStr">
        <is>
          <t>Y</t>
        </is>
      </c>
      <c r="BD796" s="94" t="inlineStr">
        <is>
          <t>PE &gt; 50</t>
        </is>
      </c>
      <c r="BE796" s="94" t="n"/>
      <c r="BF796" s="92">
        <f>IF(R796*100000&gt;=Settings!$B$5,"Y","N")</f>
        <v/>
      </c>
      <c r="BG796" s="91">
        <f>IF(F796&gt;Settings!$B$6,"Y","N")</f>
        <v/>
      </c>
      <c r="BH796" s="97" t="n">
        <v>-11.47</v>
      </c>
      <c r="BI796" s="96" t="n">
        <v>-3.87</v>
      </c>
      <c r="BJ796" s="96" t="n">
        <v>-0.19</v>
      </c>
      <c r="BK796" s="96" t="n">
        <v>3.76</v>
      </c>
      <c r="BL796" s="96" t="n">
        <v>31.69</v>
      </c>
      <c r="BM796" s="96" t="n"/>
      <c r="BN796" s="97" t="n">
        <v>-4.21</v>
      </c>
      <c r="BO796" s="96" t="n">
        <v>-2.86</v>
      </c>
      <c r="BP796" s="96" t="n">
        <v>1.94</v>
      </c>
      <c r="BQ796" s="96" t="n"/>
      <c r="BR796" s="91" t="n"/>
      <c r="BS796" s="91" t="inlineStr">
        <is>
          <t>None</t>
        </is>
      </c>
      <c r="BT796" s="96" t="n">
        <v>34.1</v>
      </c>
      <c r="BU796" s="91" t="n"/>
      <c r="BV796" s="99">
        <f>IF(OR(BF796&lt;&gt;"Y",BG796&lt;&gt;"Y"),"",(AND(ISNUMBER(BQ796),BQ796&gt;0))+(BR796="Stacked up")+(AND(ISNUMBER(BH796),BH796&gt;=-Settings!$B$17))+(AND(ISNUMBER(BK796),ISNUMBER(BM796),BK796&gt;0,BM796&gt;0))+(AND(ISNUMBER(AQ796),AQ796&gt;=Settings!$B$18))+(AND(ISNUMBER(BT796),BT796&gt;=Settings!$B$19,BT796&lt;=Settings!$B$20))+(AND(ISNUMBER(AS796),AS796&gt;0))+(AND(ISNUMBER(T796),ISNUMBER(M796),T796&gt;=Settings!$B$21,M796&gt;0))+(AND(ISNUMBER(AD796),ISNUMBER(M796),AD796&gt;=Settings!$B$22,M796&gt;0))+(AY796&gt;=1))</f>
        <v/>
      </c>
      <c r="BW796" s="91">
        <f>IF(OR(AY796=0,BF796&lt;&gt;"Y",BG796&lt;&gt;"Y"),"",1+SUMPRODUCT(($A$6:$A$2604=A796)*($AY$6:$AY$2604&gt;0)*($BF$6:$BF$2604="Y")*($BG$6:$BG$2604="Y")*(($AY$6:$AY$2604&gt;AY796)+($AY$6:$AY$2604=AY796)*($AD$6:$AD$2604&gt;AD796))))</f>
        <v/>
      </c>
    </row>
    <row r="797" ht="23.85" customHeight="1" s="55">
      <c r="A797" s="90" t="n">
        <v>46296</v>
      </c>
      <c r="B797" s="91" t="inlineStr">
        <is>
          <t>ASKAUTOLTD</t>
        </is>
      </c>
      <c r="C797" s="91" t="inlineStr">
        <is>
          <t>INE491J01022</t>
        </is>
      </c>
      <c r="D797" s="91" t="n"/>
      <c r="E797" s="91" t="inlineStr">
        <is>
          <t>None</t>
        </is>
      </c>
      <c r="F797" s="93" t="n">
        <v>12186</v>
      </c>
      <c r="G797" s="92" t="inlineStr">
        <is>
          <t>N</t>
        </is>
      </c>
      <c r="H797" s="94" t="n"/>
      <c r="I797" s="91" t="inlineStr">
        <is>
          <t>N</t>
        </is>
      </c>
      <c r="J797" s="92">
        <f>IF(K797="","N","Y")</f>
        <v/>
      </c>
      <c r="K797" s="94">
        <f>_xlfn.TEXTJOIN("; ",TRUE,IF(P797="52-wk low","52-wk low",""),IF(AND(AD797&gt;=Settings!$B$12,M797&lt;0),"Distribution",""),IF(AND(AJ797="Y",M797&lt;0,AK797&lt;-Settings!$B$13),"Long unwinding",""),IF(AND(AJ797="Y",M797&lt;0,AK797&gt;Settings!$B$13),"Short buildup",""))</f>
        <v/>
      </c>
      <c r="L797" s="95" t="n">
        <v>618.15</v>
      </c>
      <c r="M797" s="96" t="n">
        <v>-3.43</v>
      </c>
      <c r="N797" s="93" t="n">
        <v>2208</v>
      </c>
      <c r="O797" s="91" t="inlineStr">
        <is>
          <t>None</t>
        </is>
      </c>
      <c r="P797" s="91" t="inlineStr">
        <is>
          <t>None</t>
        </is>
      </c>
      <c r="Q797" s="97" t="n">
        <v>3.25</v>
      </c>
      <c r="R797" s="96" t="n">
        <v>3.2</v>
      </c>
      <c r="S797" s="96" t="n">
        <v>1.05</v>
      </c>
      <c r="T797" s="96" t="n">
        <v>0.35</v>
      </c>
      <c r="U797" s="96" t="n">
        <v>0.59</v>
      </c>
      <c r="V797" s="103" t="n">
        <v>0.58</v>
      </c>
      <c r="W797" s="102" t="n">
        <v>0</v>
      </c>
      <c r="X797" s="93" t="n"/>
      <c r="Y797" s="91" t="inlineStr">
        <is>
          <t>None</t>
        </is>
      </c>
      <c r="Z797" s="99" t="n">
        <v>45.74</v>
      </c>
      <c r="AA797" s="96" t="n">
        <v>1.07</v>
      </c>
      <c r="AB797" s="96" t="n">
        <v>1.03</v>
      </c>
      <c r="AC797" s="96" t="n">
        <v>1.16</v>
      </c>
      <c r="AD797" s="96" t="n">
        <v>0.72</v>
      </c>
      <c r="AE797" s="96" t="n">
        <v>1.01</v>
      </c>
      <c r="AF797" s="103" t="n">
        <v>1.56</v>
      </c>
      <c r="AG797" s="91" t="inlineStr">
        <is>
          <t>Quiet accumulation</t>
        </is>
      </c>
      <c r="AH797" s="100" t="n">
        <v>0</v>
      </c>
      <c r="AI797" s="101" t="n">
        <v>0</v>
      </c>
      <c r="AJ797" s="92" t="inlineStr">
        <is>
          <t>N</t>
        </is>
      </c>
      <c r="AK797" s="96" t="n"/>
      <c r="AL797" s="91" t="inlineStr">
        <is>
          <t>n/a</t>
        </is>
      </c>
      <c r="AM797" s="93" t="n"/>
      <c r="AN797" s="92" t="inlineStr">
        <is>
          <t>None</t>
        </is>
      </c>
      <c r="AO797" s="102" t="n">
        <v>0</v>
      </c>
      <c r="AP797" s="103" t="n">
        <v>1.59</v>
      </c>
      <c r="AQ797" s="102" t="n">
        <v>81</v>
      </c>
      <c r="AR797" s="91" t="inlineStr">
        <is>
          <t>N</t>
        </is>
      </c>
      <c r="AS797" s="104" t="n"/>
      <c r="AT797" s="92">
        <f>IF(AND(P797="52-wk high",T797&gt;=Settings!$B$7),"Y","N")</f>
        <v/>
      </c>
      <c r="AU797" s="91">
        <f>IF(AND(AD797&gt;=Settings!$B$8,M797&gt;0),"Y","N")</f>
        <v/>
      </c>
      <c r="AV797" s="91">
        <f>IF(OR(AH797&gt;Settings!$B$9,AI797&gt;Settings!$B$9),"Y","N")</f>
        <v/>
      </c>
      <c r="AW797" s="91">
        <f>IF(AJ797&lt;&gt;"Y","n/a",IF(AND(M797&gt;0,AK797&gt;Settings!$B$10),"Y","N"))</f>
        <v/>
      </c>
      <c r="AX797" s="91">
        <f>IF(AO797&gt;=Settings!$B$11,"Y","N")</f>
        <v/>
      </c>
      <c r="AY797" s="99">
        <f>(AT797="Y")+(AU797="Y")+(AV797="Y")+(AW797="Y")+(AX797="Y")</f>
        <v/>
      </c>
      <c r="AZ797" s="94">
        <f>IF(AY797=0,"None",_xlfn.TEXTJOIN(", ",TRUE(),IF(AT797="Y","Breakout",""),IF(AU797="Y","Accumulation",""),IF(AV797="Y","Institutional buying",""),IF(AW797="Y","Long buildup",""),IF(AX797="Y","Momentum leader","")))</f>
        <v/>
      </c>
      <c r="BA797" s="94">
        <f>IF(BW797="","","Passes "&amp;AY797&amp;" of 5 buy-side scans"&amp;IF(G797="Y","; RED FLAG: filter out using Red flag column",""))</f>
        <v/>
      </c>
      <c r="BB797" s="91" t="inlineStr">
        <is>
          <t>None</t>
        </is>
      </c>
      <c r="BC797" s="92" t="inlineStr">
        <is>
          <t>N</t>
        </is>
      </c>
      <c r="BD797" s="94" t="n"/>
      <c r="BE797" s="94" t="n"/>
      <c r="BF797" s="92">
        <f>IF(R797*100000&gt;=Settings!$B$5,"Y","N")</f>
        <v/>
      </c>
      <c r="BG797" s="91">
        <f>IF(F797&gt;Settings!$B$6,"Y","N")</f>
        <v/>
      </c>
      <c r="BH797" s="97" t="n">
        <v>-10.11</v>
      </c>
      <c r="BI797" s="96" t="n">
        <v>-3.83</v>
      </c>
      <c r="BJ797" s="96" t="n">
        <v>-2.75</v>
      </c>
      <c r="BK797" s="96" t="n">
        <v>38.99</v>
      </c>
      <c r="BL797" s="96" t="n">
        <v>41.88</v>
      </c>
      <c r="BM797" s="96" t="n">
        <v>16.52</v>
      </c>
      <c r="BN797" s="97" t="n">
        <v>-2.26</v>
      </c>
      <c r="BO797" s="96" t="n">
        <v>2.34</v>
      </c>
      <c r="BP797" s="96" t="n">
        <v>10.31</v>
      </c>
      <c r="BQ797" s="96" t="n">
        <v>17.25</v>
      </c>
      <c r="BR797" s="91" t="inlineStr">
        <is>
          <t>Mixed</t>
        </is>
      </c>
      <c r="BS797" s="91" t="inlineStr">
        <is>
          <t>None</t>
        </is>
      </c>
      <c r="BT797" s="96" t="n">
        <v>43.1</v>
      </c>
      <c r="BU797" s="91" t="inlineStr">
        <is>
          <t>N</t>
        </is>
      </c>
      <c r="BV797" s="99">
        <f>IF(OR(BF797&lt;&gt;"Y",BG797&lt;&gt;"Y"),"",(AND(ISNUMBER(BQ797),BQ797&gt;0))+(BR797="Stacked up")+(AND(ISNUMBER(BH797),BH797&gt;=-Settings!$B$17))+(AND(ISNUMBER(BK797),ISNUMBER(BM797),BK797&gt;0,BM797&gt;0))+(AND(ISNUMBER(AQ797),AQ797&gt;=Settings!$B$18))+(AND(ISNUMBER(BT797),BT797&gt;=Settings!$B$19,BT797&lt;=Settings!$B$20))+(AND(ISNUMBER(AS797),AS797&gt;0))+(AND(ISNUMBER(T797),ISNUMBER(M797),T797&gt;=Settings!$B$21,M797&gt;0))+(AND(ISNUMBER(AD797),ISNUMBER(M797),AD797&gt;=Settings!$B$22,M797&gt;0))+(AY797&gt;=1))</f>
        <v/>
      </c>
      <c r="BW797" s="91">
        <f>IF(OR(AY797=0,BF797&lt;&gt;"Y",BG797&lt;&gt;"Y"),"",1+SUMPRODUCT(($A$6:$A$2604=A797)*($AY$6:$AY$2604&gt;0)*($BF$6:$BF$2604="Y")*($BG$6:$BG$2604="Y")*(($AY$6:$AY$2604&gt;AY797)+($AY$6:$AY$2604=AY797)*($AD$6:$AD$2604&gt;AD797))))</f>
        <v/>
      </c>
    </row>
    <row r="798" ht="23.85" customHeight="1" s="55">
      <c r="A798" s="90" t="n">
        <v>46296</v>
      </c>
      <c r="B798" s="91" t="inlineStr">
        <is>
          <t>AUGMONT</t>
        </is>
      </c>
      <c r="C798" s="91" t="inlineStr">
        <is>
          <t>INE16W401027</t>
        </is>
      </c>
      <c r="D798" s="91" t="n"/>
      <c r="E798" s="91" t="inlineStr">
        <is>
          <t>None</t>
        </is>
      </c>
      <c r="F798" s="93" t="n">
        <v>10921</v>
      </c>
      <c r="G798" s="92" t="inlineStr">
        <is>
          <t>N</t>
        </is>
      </c>
      <c r="H798" s="94" t="n"/>
      <c r="I798" s="91" t="inlineStr">
        <is>
          <t>N</t>
        </is>
      </c>
      <c r="J798" s="92">
        <f>IF(K798="","N","Y")</f>
        <v/>
      </c>
      <c r="K798" s="94">
        <f>_xlfn.TEXTJOIN("; ",TRUE,IF(P798="52-wk low","52-wk low",""),IF(AND(AD798&gt;=Settings!$B$12,M798&lt;0),"Distribution",""),IF(AND(AJ798="Y",M798&lt;0,AK798&lt;-Settings!$B$13),"Long unwinding",""),IF(AND(AJ798="Y",M798&lt;0,AK798&gt;Settings!$B$13),"Short buildup",""))</f>
        <v/>
      </c>
      <c r="L798" s="95" t="n">
        <v>1195.2</v>
      </c>
      <c r="M798" s="96" t="n">
        <v>10</v>
      </c>
      <c r="N798" s="93" t="n">
        <v>8</v>
      </c>
      <c r="O798" s="91" t="inlineStr">
        <is>
          <t>Top gainer</t>
        </is>
      </c>
      <c r="P798" s="91" t="inlineStr">
        <is>
          <t>52-wk high</t>
        </is>
      </c>
      <c r="Q798" s="97" t="n">
        <v>25.04</v>
      </c>
      <c r="R798" s="96" t="n">
        <v>13.12</v>
      </c>
      <c r="S798" s="96" t="n">
        <v>1.76</v>
      </c>
      <c r="T798" s="96" t="n"/>
      <c r="U798" s="96" t="n"/>
      <c r="V798" s="103" t="n"/>
      <c r="W798" s="102" t="n"/>
      <c r="X798" s="93" t="n"/>
      <c r="Y798" s="91" t="inlineStr">
        <is>
          <t>None</t>
        </is>
      </c>
      <c r="Z798" s="99" t="n">
        <v>26.77</v>
      </c>
      <c r="AA798" s="96" t="n">
        <v>0.79</v>
      </c>
      <c r="AB798" s="96" t="n"/>
      <c r="AC798" s="96" t="n">
        <v>1.52</v>
      </c>
      <c r="AD798" s="96" t="n"/>
      <c r="AE798" s="96" t="n"/>
      <c r="AF798" s="103" t="n"/>
      <c r="AG798" s="91" t="n"/>
      <c r="AH798" s="100" t="n">
        <v>0</v>
      </c>
      <c r="AI798" s="101" t="n">
        <v>0</v>
      </c>
      <c r="AJ798" s="92" t="inlineStr">
        <is>
          <t>N</t>
        </is>
      </c>
      <c r="AK798" s="96" t="n"/>
      <c r="AL798" s="91" t="inlineStr">
        <is>
          <t>n/a</t>
        </is>
      </c>
      <c r="AM798" s="93" t="n"/>
      <c r="AN798" s="92" t="inlineStr">
        <is>
          <t>None</t>
        </is>
      </c>
      <c r="AO798" s="102" t="n">
        <v>0</v>
      </c>
      <c r="AP798" s="103" t="n"/>
      <c r="AQ798" s="102" t="n"/>
      <c r="AR798" s="91" t="inlineStr">
        <is>
          <t>N</t>
        </is>
      </c>
      <c r="AS798" s="104" t="n"/>
      <c r="AT798" s="92">
        <f>IF(AND(P798="52-wk high",T798&gt;=Settings!$B$7),"Y","N")</f>
        <v/>
      </c>
      <c r="AU798" s="91">
        <f>IF(AND(AD798&gt;=Settings!$B$8,M798&gt;0),"Y","N")</f>
        <v/>
      </c>
      <c r="AV798" s="91">
        <f>IF(OR(AH798&gt;Settings!$B$9,AI798&gt;Settings!$B$9),"Y","N")</f>
        <v/>
      </c>
      <c r="AW798" s="91">
        <f>IF(AJ798&lt;&gt;"Y","n/a",IF(AND(M798&gt;0,AK798&gt;Settings!$B$10),"Y","N"))</f>
        <v/>
      </c>
      <c r="AX798" s="91">
        <f>IF(AO798&gt;=Settings!$B$11,"Y","N")</f>
        <v/>
      </c>
      <c r="AY798" s="99">
        <f>(AT798="Y")+(AU798="Y")+(AV798="Y")+(AW798="Y")+(AX798="Y")</f>
        <v/>
      </c>
      <c r="AZ798" s="94">
        <f>IF(AY798=0,"None",_xlfn.TEXTJOIN(", ",TRUE(),IF(AT798="Y","Breakout",""),IF(AU798="Y","Accumulation",""),IF(AV798="Y","Institutional buying",""),IF(AW798="Y","Long buildup",""),IF(AX798="Y","Momentum leader","")))</f>
        <v/>
      </c>
      <c r="BA798" s="94">
        <f>IF(BW798="","","Passes "&amp;AY798&amp;" of 5 buy-side scans"&amp;IF(G798="Y","; RED FLAG: filter out using Red flag column",""))</f>
        <v/>
      </c>
      <c r="BB798" s="91" t="inlineStr">
        <is>
          <t>Upper</t>
        </is>
      </c>
      <c r="BC798" s="92" t="inlineStr">
        <is>
          <t>Y</t>
        </is>
      </c>
      <c r="BD798" s="94" t="inlineStr">
        <is>
          <t>&gt;25% move in 5 trading days; &gt;25% move in 15 days; &gt;25% move in 1 month</t>
        </is>
      </c>
      <c r="BE798" s="94" t="n"/>
      <c r="BF798" s="92">
        <f>IF(R798*100000&gt;=Settings!$B$5,"Y","N")</f>
        <v/>
      </c>
      <c r="BG798" s="91">
        <f>IF(F798&gt;Settings!$B$6,"Y","N")</f>
        <v/>
      </c>
      <c r="BH798" s="97" t="n">
        <v>4.98</v>
      </c>
      <c r="BI798" s="96" t="n">
        <v>38.32</v>
      </c>
      <c r="BJ798" s="96" t="n">
        <v>37.97</v>
      </c>
      <c r="BK798" s="96" t="n"/>
      <c r="BL798" s="96" t="n"/>
      <c r="BM798" s="96" t="n"/>
      <c r="BN798" s="97" t="n">
        <v>26.13</v>
      </c>
      <c r="BO798" s="96" t="n"/>
      <c r="BP798" s="96" t="n"/>
      <c r="BQ798" s="96" t="n"/>
      <c r="BR798" s="91" t="n"/>
      <c r="BS798" s="91" t="n"/>
      <c r="BT798" s="96" t="n"/>
      <c r="BU798" s="91" t="n"/>
      <c r="BV798" s="99">
        <f>IF(OR(BF798&lt;&gt;"Y",BG798&lt;&gt;"Y"),"",(AND(ISNUMBER(BQ798),BQ798&gt;0))+(BR798="Stacked up")+(AND(ISNUMBER(BH798),BH798&gt;=-Settings!$B$17))+(AND(ISNUMBER(BK798),ISNUMBER(BM798),BK798&gt;0,BM798&gt;0))+(AND(ISNUMBER(AQ798),AQ798&gt;=Settings!$B$18))+(AND(ISNUMBER(BT798),BT798&gt;=Settings!$B$19,BT798&lt;=Settings!$B$20))+(AND(ISNUMBER(AS798),AS798&gt;0))+(AND(ISNUMBER(T798),ISNUMBER(M798),T798&gt;=Settings!$B$21,M798&gt;0))+(AND(ISNUMBER(AD798),ISNUMBER(M798),AD798&gt;=Settings!$B$22,M798&gt;0))+(AY798&gt;=1))</f>
        <v/>
      </c>
      <c r="BW798" s="91">
        <f>IF(OR(AY798=0,BF798&lt;&gt;"Y",BG798&lt;&gt;"Y"),"",1+SUMPRODUCT(($A$6:$A$2604=A798)*($AY$6:$AY$2604&gt;0)*($BF$6:$BF$2604="Y")*($BG$6:$BG$2604="Y")*(($AY$6:$AY$2604&gt;AY798)+($AY$6:$AY$2604=AY798)*($AD$6:$AD$2604&gt;AD798))))</f>
        <v/>
      </c>
    </row>
    <row r="799" ht="23.85" customHeight="1" s="55">
      <c r="A799" s="90" t="n">
        <v>46296</v>
      </c>
      <c r="B799" s="91" t="inlineStr">
        <is>
          <t>ELANTAS</t>
        </is>
      </c>
      <c r="C799" s="91" t="inlineStr">
        <is>
          <t>INE280B01018</t>
        </is>
      </c>
      <c r="D799" s="91" t="n"/>
      <c r="E799" s="91" t="inlineStr">
        <is>
          <t>None</t>
        </is>
      </c>
      <c r="F799" s="93" t="n">
        <v>10682</v>
      </c>
      <c r="G799" s="92" t="inlineStr">
        <is>
          <t>N</t>
        </is>
      </c>
      <c r="H799" s="94" t="n"/>
      <c r="I799" s="91" t="inlineStr">
        <is>
          <t>N</t>
        </is>
      </c>
      <c r="J799" s="92">
        <f>IF(K799="","N","Y")</f>
        <v/>
      </c>
      <c r="K799" s="94">
        <f>_xlfn.TEXTJOIN("; ",TRUE,IF(P799="52-wk low","52-wk low",""),IF(AND(AD799&gt;=Settings!$B$12,M799&lt;0),"Distribution",""),IF(AND(AJ799="Y",M799&lt;0,AK799&lt;-Settings!$B$13),"Long unwinding",""),IF(AND(AJ799="Y",M799&lt;0,AK799&gt;Settings!$B$13),"Short buildup",""))</f>
        <v/>
      </c>
      <c r="L799" s="95" t="n">
        <v>13474</v>
      </c>
      <c r="M799" s="96" t="n">
        <v>-2.64</v>
      </c>
      <c r="N799" s="93" t="n">
        <v>1953</v>
      </c>
      <c r="O799" s="91" t="inlineStr">
        <is>
          <t>None</t>
        </is>
      </c>
      <c r="P799" s="91" t="inlineStr">
        <is>
          <t>None</t>
        </is>
      </c>
      <c r="Q799" s="97" t="n">
        <v>0.02</v>
      </c>
      <c r="R799" s="96" t="n">
        <v>0.05</v>
      </c>
      <c r="S799" s="96" t="n">
        <v>0.45</v>
      </c>
      <c r="T799" s="96" t="n">
        <v>0.51</v>
      </c>
      <c r="U799" s="96" t="n">
        <v>0.8100000000000001</v>
      </c>
      <c r="V799" s="103" t="n">
        <v>1.69</v>
      </c>
      <c r="W799" s="102" t="n"/>
      <c r="X799" s="93" t="n"/>
      <c r="Y799" s="91" t="inlineStr">
        <is>
          <t>None</t>
        </is>
      </c>
      <c r="Z799" s="99" t="n">
        <v>49.24</v>
      </c>
      <c r="AA799" s="96" t="n">
        <v>1.25</v>
      </c>
      <c r="AB799" s="96" t="n">
        <v>1.13</v>
      </c>
      <c r="AC799" s="96" t="n">
        <v>0.76</v>
      </c>
      <c r="AD799" s="96" t="n">
        <v>0.77</v>
      </c>
      <c r="AE799" s="96" t="n">
        <v>1.13</v>
      </c>
      <c r="AF799" s="103" t="n">
        <v>0.85</v>
      </c>
      <c r="AG799" s="91" t="inlineStr">
        <is>
          <t>Drying up</t>
        </is>
      </c>
      <c r="AH799" s="100" t="n">
        <v>0</v>
      </c>
      <c r="AI799" s="101" t="n">
        <v>0</v>
      </c>
      <c r="AJ799" s="92" t="inlineStr">
        <is>
          <t>N</t>
        </is>
      </c>
      <c r="AK799" s="96" t="n"/>
      <c r="AL799" s="91" t="inlineStr">
        <is>
          <t>n/a</t>
        </is>
      </c>
      <c r="AM799" s="93" t="n"/>
      <c r="AN799" s="92" t="inlineStr">
        <is>
          <t>None</t>
        </is>
      </c>
      <c r="AO799" s="102" t="n">
        <v>0</v>
      </c>
      <c r="AP799" s="103" t="n"/>
      <c r="AQ799" s="102" t="n"/>
      <c r="AR799" s="91" t="inlineStr">
        <is>
          <t>N</t>
        </is>
      </c>
      <c r="AS799" s="104" t="n"/>
      <c r="AT799" s="92">
        <f>IF(AND(P799="52-wk high",T799&gt;=Settings!$B$7),"Y","N")</f>
        <v/>
      </c>
      <c r="AU799" s="91">
        <f>IF(AND(AD799&gt;=Settings!$B$8,M799&gt;0),"Y","N")</f>
        <v/>
      </c>
      <c r="AV799" s="91">
        <f>IF(OR(AH799&gt;Settings!$B$9,AI799&gt;Settings!$B$9),"Y","N")</f>
        <v/>
      </c>
      <c r="AW799" s="91">
        <f>IF(AJ799&lt;&gt;"Y","n/a",IF(AND(M799&gt;0,AK799&gt;Settings!$B$10),"Y","N"))</f>
        <v/>
      </c>
      <c r="AX799" s="91">
        <f>IF(AO799&gt;=Settings!$B$11,"Y","N")</f>
        <v/>
      </c>
      <c r="AY799" s="99">
        <f>(AT799="Y")+(AU799="Y")+(AV799="Y")+(AW799="Y")+(AX799="Y")</f>
        <v/>
      </c>
      <c r="AZ799" s="94">
        <f>IF(AY799=0,"None",_xlfn.TEXTJOIN(", ",TRUE(),IF(AT799="Y","Breakout",""),IF(AU799="Y","Accumulation",""),IF(AV799="Y","Institutional buying",""),IF(AW799="Y","Long buildup",""),IF(AX799="Y","Momentum leader","")))</f>
        <v/>
      </c>
      <c r="BA799" s="94">
        <f>IF(BW799="","","Passes "&amp;AY799&amp;" of 5 buy-side scans"&amp;IF(G799="Y","; RED FLAG: filter out using Red flag column",""))</f>
        <v/>
      </c>
      <c r="BB799" s="91" t="inlineStr">
        <is>
          <t>None</t>
        </is>
      </c>
      <c r="BC799" s="92" t="inlineStr">
        <is>
          <t>N</t>
        </is>
      </c>
      <c r="BD799" s="94" t="n"/>
      <c r="BE799" s="94" t="n"/>
      <c r="BF799" s="92">
        <f>IF(R799*100000&gt;=Settings!$B$5,"Y","N")</f>
        <v/>
      </c>
      <c r="BG799" s="91">
        <f>IF(F799&gt;Settings!$B$6,"Y","N")</f>
        <v/>
      </c>
      <c r="BH799" s="97" t="n">
        <v>-11.06</v>
      </c>
      <c r="BI799" s="96" t="n">
        <v>-2.71</v>
      </c>
      <c r="BJ799" s="96" t="n">
        <v>19.27</v>
      </c>
      <c r="BK799" s="96" t="n">
        <v>29.76</v>
      </c>
      <c r="BL799" s="96" t="n"/>
      <c r="BM799" s="96" t="n"/>
      <c r="BN799" s="97" t="n">
        <v>-0.03</v>
      </c>
      <c r="BO799" s="96" t="n">
        <v>8.49</v>
      </c>
      <c r="BP799" s="96" t="n">
        <v>17.96</v>
      </c>
      <c r="BQ799" s="96" t="n"/>
      <c r="BR799" s="91" t="n"/>
      <c r="BS799" s="91" t="inlineStr">
        <is>
          <t>None</t>
        </is>
      </c>
      <c r="BT799" s="96" t="n">
        <v>47.6</v>
      </c>
      <c r="BU799" s="91" t="n"/>
      <c r="BV799" s="99">
        <f>IF(OR(BF799&lt;&gt;"Y",BG799&lt;&gt;"Y"),"",(AND(ISNUMBER(BQ799),BQ799&gt;0))+(BR799="Stacked up")+(AND(ISNUMBER(BH799),BH799&gt;=-Settings!$B$17))+(AND(ISNUMBER(BK799),ISNUMBER(BM799),BK799&gt;0,BM799&gt;0))+(AND(ISNUMBER(AQ799),AQ799&gt;=Settings!$B$18))+(AND(ISNUMBER(BT799),BT799&gt;=Settings!$B$19,BT799&lt;=Settings!$B$20))+(AND(ISNUMBER(AS799),AS799&gt;0))+(AND(ISNUMBER(T799),ISNUMBER(M799),T799&gt;=Settings!$B$21,M799&gt;0))+(AND(ISNUMBER(AD799),ISNUMBER(M799),AD799&gt;=Settings!$B$22,M799&gt;0))+(AY799&gt;=1))</f>
        <v/>
      </c>
      <c r="BW799" s="91">
        <f>IF(OR(AY799=0,BF799&lt;&gt;"Y",BG799&lt;&gt;"Y"),"",1+SUMPRODUCT(($A$6:$A$2604=A799)*($AY$6:$AY$2604&gt;0)*($BF$6:$BF$2604="Y")*($BG$6:$BG$2604="Y")*(($AY$6:$AY$2604&gt;AY799)+($AY$6:$AY$2604=AY799)*($AD$6:$AD$2604&gt;AD799))))</f>
        <v/>
      </c>
    </row>
    <row r="800" ht="23.85" customHeight="1" s="55">
      <c r="A800" s="90" t="n">
        <v>46296</v>
      </c>
      <c r="B800" s="91" t="inlineStr">
        <is>
          <t>BLUEDART</t>
        </is>
      </c>
      <c r="C800" s="91" t="inlineStr">
        <is>
          <t>INE233B01017</t>
        </is>
      </c>
      <c r="D800" s="91" t="n"/>
      <c r="E800" s="91" t="inlineStr">
        <is>
          <t>None</t>
        </is>
      </c>
      <c r="F800" s="93" t="n">
        <v>10670</v>
      </c>
      <c r="G800" s="92" t="inlineStr">
        <is>
          <t>N</t>
        </is>
      </c>
      <c r="H800" s="94" t="n"/>
      <c r="I800" s="91" t="inlineStr">
        <is>
          <t>N</t>
        </is>
      </c>
      <c r="J800" s="92">
        <f>IF(K800="","N","Y")</f>
        <v/>
      </c>
      <c r="K800" s="94">
        <f>_xlfn.TEXTJOIN("; ",TRUE,IF(P800="52-wk low","52-wk low",""),IF(AND(AD800&gt;=Settings!$B$12,M800&lt;0),"Distribution",""),IF(AND(AJ800="Y",M800&lt;0,AK800&lt;-Settings!$B$13),"Long unwinding",""),IF(AND(AJ800="Y",M800&lt;0,AK800&gt;Settings!$B$13),"Short buildup",""))</f>
        <v/>
      </c>
      <c r="L800" s="95" t="n">
        <v>4496.8</v>
      </c>
      <c r="M800" s="96" t="n">
        <v>-2.86</v>
      </c>
      <c r="N800" s="93" t="n">
        <v>2033</v>
      </c>
      <c r="O800" s="91" t="inlineStr">
        <is>
          <t>None</t>
        </is>
      </c>
      <c r="P800" s="91" t="inlineStr">
        <is>
          <t>52-wk low</t>
        </is>
      </c>
      <c r="Q800" s="97" t="n">
        <v>0.51</v>
      </c>
      <c r="R800" s="96" t="n">
        <v>0.13</v>
      </c>
      <c r="S800" s="96" t="n">
        <v>4.41</v>
      </c>
      <c r="T800" s="96" t="n">
        <v>1.92</v>
      </c>
      <c r="U800" s="96" t="n">
        <v>2.57</v>
      </c>
      <c r="V800" s="103" t="n">
        <v>0.66</v>
      </c>
      <c r="W800" s="102" t="n">
        <v>2</v>
      </c>
      <c r="X800" s="93" t="n"/>
      <c r="Y800" s="91" t="inlineStr">
        <is>
          <t>None</t>
        </is>
      </c>
      <c r="Z800" s="99" t="n">
        <v>19.31</v>
      </c>
      <c r="AA800" s="96" t="n">
        <v>0.39</v>
      </c>
      <c r="AB800" s="96" t="n">
        <v>0.4</v>
      </c>
      <c r="AC800" s="96" t="n">
        <v>1.66</v>
      </c>
      <c r="AD800" s="96" t="n">
        <v>1.1</v>
      </c>
      <c r="AE800" s="96" t="n">
        <v>1.27</v>
      </c>
      <c r="AF800" s="103" t="n">
        <v>1.19</v>
      </c>
      <c r="AG800" s="91" t="inlineStr">
        <is>
          <t>Normal</t>
        </is>
      </c>
      <c r="AH800" s="100" t="n">
        <v>0</v>
      </c>
      <c r="AI800" s="101" t="n">
        <v>0</v>
      </c>
      <c r="AJ800" s="92" t="inlineStr">
        <is>
          <t>N</t>
        </is>
      </c>
      <c r="AK800" s="96" t="n"/>
      <c r="AL800" s="91" t="inlineStr">
        <is>
          <t>n/a</t>
        </is>
      </c>
      <c r="AM800" s="93" t="n"/>
      <c r="AN800" s="92" t="inlineStr">
        <is>
          <t>None</t>
        </is>
      </c>
      <c r="AO800" s="102" t="n">
        <v>0</v>
      </c>
      <c r="AP800" s="103" t="n">
        <v>0.59</v>
      </c>
      <c r="AQ800" s="102" t="n">
        <v>18</v>
      </c>
      <c r="AR800" s="91" t="inlineStr">
        <is>
          <t>N</t>
        </is>
      </c>
      <c r="AS800" s="104" t="n"/>
      <c r="AT800" s="92">
        <f>IF(AND(P800="52-wk high",T800&gt;=Settings!$B$7),"Y","N")</f>
        <v/>
      </c>
      <c r="AU800" s="91">
        <f>IF(AND(AD800&gt;=Settings!$B$8,M800&gt;0),"Y","N")</f>
        <v/>
      </c>
      <c r="AV800" s="91">
        <f>IF(OR(AH800&gt;Settings!$B$9,AI800&gt;Settings!$B$9),"Y","N")</f>
        <v/>
      </c>
      <c r="AW800" s="91">
        <f>IF(AJ800&lt;&gt;"Y","n/a",IF(AND(M800&gt;0,AK800&gt;Settings!$B$10),"Y","N"))</f>
        <v/>
      </c>
      <c r="AX800" s="91">
        <f>IF(AO800&gt;=Settings!$B$11,"Y","N")</f>
        <v/>
      </c>
      <c r="AY800" s="99">
        <f>(AT800="Y")+(AU800="Y")+(AV800="Y")+(AW800="Y")+(AX800="Y")</f>
        <v/>
      </c>
      <c r="AZ800" s="94">
        <f>IF(AY800=0,"None",_xlfn.TEXTJOIN(", ",TRUE(),IF(AT800="Y","Breakout",""),IF(AU800="Y","Accumulation",""),IF(AV800="Y","Institutional buying",""),IF(AW800="Y","Long buildup",""),IF(AX800="Y","Momentum leader","")))</f>
        <v/>
      </c>
      <c r="BA800" s="94">
        <f>IF(BW800="","","Passes "&amp;AY800&amp;" of 5 buy-side scans"&amp;IF(G800="Y","; RED FLAG: filter out using Red flag column",""))</f>
        <v/>
      </c>
      <c r="BB800" s="91" t="inlineStr">
        <is>
          <t>None</t>
        </is>
      </c>
      <c r="BC800" s="92" t="inlineStr">
        <is>
          <t>N</t>
        </is>
      </c>
      <c r="BD800" s="94" t="n"/>
      <c r="BE800" s="94" t="n"/>
      <c r="BF800" s="92">
        <f>IF(R800*100000&gt;=Settings!$B$5,"Y","N")</f>
        <v/>
      </c>
      <c r="BG800" s="91">
        <f>IF(F800&gt;Settings!$B$6,"Y","N")</f>
        <v/>
      </c>
      <c r="BH800" s="97" t="n">
        <v>-36.09</v>
      </c>
      <c r="BI800" s="96" t="n">
        <v>-6.18</v>
      </c>
      <c r="BJ800" s="96" t="n">
        <v>-11.91</v>
      </c>
      <c r="BK800" s="96" t="n">
        <v>-8.109999999999999</v>
      </c>
      <c r="BL800" s="96" t="n">
        <v>-7.98</v>
      </c>
      <c r="BM800" s="96" t="n">
        <v>-21.3</v>
      </c>
      <c r="BN800" s="97" t="n">
        <v>-6.07</v>
      </c>
      <c r="BO800" s="96" t="n">
        <v>-8.220000000000001</v>
      </c>
      <c r="BP800" s="96" t="n">
        <v>-9.85</v>
      </c>
      <c r="BQ800" s="96" t="n">
        <v>-12.69</v>
      </c>
      <c r="BR800" s="91" t="inlineStr">
        <is>
          <t>Stacked down</t>
        </is>
      </c>
      <c r="BS800" s="91" t="inlineStr">
        <is>
          <t>None</t>
        </is>
      </c>
      <c r="BT800" s="96" t="n">
        <v>18.5</v>
      </c>
      <c r="BU800" s="91" t="inlineStr">
        <is>
          <t>N</t>
        </is>
      </c>
      <c r="BV800" s="99">
        <f>IF(OR(BF800&lt;&gt;"Y",BG800&lt;&gt;"Y"),"",(AND(ISNUMBER(BQ800),BQ800&gt;0))+(BR800="Stacked up")+(AND(ISNUMBER(BH800),BH800&gt;=-Settings!$B$17))+(AND(ISNUMBER(BK800),ISNUMBER(BM800),BK800&gt;0,BM800&gt;0))+(AND(ISNUMBER(AQ800),AQ800&gt;=Settings!$B$18))+(AND(ISNUMBER(BT800),BT800&gt;=Settings!$B$19,BT800&lt;=Settings!$B$20))+(AND(ISNUMBER(AS800),AS800&gt;0))+(AND(ISNUMBER(T800),ISNUMBER(M800),T800&gt;=Settings!$B$21,M800&gt;0))+(AND(ISNUMBER(AD800),ISNUMBER(M800),AD800&gt;=Settings!$B$22,M800&gt;0))+(AY800&gt;=1))</f>
        <v/>
      </c>
      <c r="BW800" s="91">
        <f>IF(OR(AY800=0,BF800&lt;&gt;"Y",BG800&lt;&gt;"Y"),"",1+SUMPRODUCT(($A$6:$A$2604=A800)*($AY$6:$AY$2604&gt;0)*($BF$6:$BF$2604="Y")*($BG$6:$BG$2604="Y")*(($AY$6:$AY$2604&gt;AY800)+($AY$6:$AY$2604=AY800)*($AD$6:$AD$2604&gt;AD800))))</f>
        <v/>
      </c>
    </row>
    <row r="801" ht="23.85" customHeight="1" s="55">
      <c r="A801" s="90" t="n">
        <v>46296</v>
      </c>
      <c r="B801" s="91" t="inlineStr">
        <is>
          <t>MONEYVIEW</t>
        </is>
      </c>
      <c r="C801" s="91" t="inlineStr">
        <is>
          <t>INE0PTN01011</t>
        </is>
      </c>
      <c r="D801" s="91" t="n"/>
      <c r="E801" s="91" t="inlineStr">
        <is>
          <t>None</t>
        </is>
      </c>
      <c r="F801" s="93" t="n">
        <v>9484</v>
      </c>
      <c r="G801" s="92" t="inlineStr">
        <is>
          <t>N</t>
        </is>
      </c>
      <c r="H801" s="94" t="n"/>
      <c r="I801" s="91" t="inlineStr">
        <is>
          <t>N</t>
        </is>
      </c>
      <c r="J801" s="92">
        <f>IF(K801="","N","Y")</f>
        <v/>
      </c>
      <c r="K801" s="94">
        <f>_xlfn.TEXTJOIN("; ",TRUE,IF(P801="52-wk low","52-wk low",""),IF(AND(AD801&gt;=Settings!$B$12,M801&lt;0),"Distribution",""),IF(AND(AJ801="Y",M801&lt;0,AK801&lt;-Settings!$B$13),"Long unwinding",""),IF(AND(AJ801="Y",M801&lt;0,AK801&gt;Settings!$B$13),"Short buildup",""))</f>
        <v/>
      </c>
      <c r="L801" s="95" t="n">
        <v>53.88</v>
      </c>
      <c r="M801" s="96" t="n">
        <v>58.47</v>
      </c>
      <c r="N801" s="93" t="n">
        <v>1</v>
      </c>
      <c r="O801" s="91" t="inlineStr">
        <is>
          <t>None</t>
        </is>
      </c>
      <c r="P801" s="91" t="n"/>
      <c r="Q801" s="97" t="n">
        <v>6554.65</v>
      </c>
      <c r="R801" s="96" t="n"/>
      <c r="S801" s="96" t="n"/>
      <c r="T801" s="96" t="n"/>
      <c r="U801" s="96" t="n"/>
      <c r="V801" s="103" t="n"/>
      <c r="W801" s="102" t="n"/>
      <c r="X801" s="93" t="n"/>
      <c r="Y801" s="91" t="inlineStr">
        <is>
          <t>By volume</t>
        </is>
      </c>
      <c r="Z801" s="99" t="n">
        <v>30.33</v>
      </c>
      <c r="AA801" s="96" t="n"/>
      <c r="AB801" s="96" t="n"/>
      <c r="AC801" s="96" t="n"/>
      <c r="AD801" s="96" t="n"/>
      <c r="AE801" s="96" t="n"/>
      <c r="AF801" s="103" t="n"/>
      <c r="AG801" s="91" t="n"/>
      <c r="AH801" s="100" t="n">
        <v>0</v>
      </c>
      <c r="AI801" s="101" t="n">
        <v>0</v>
      </c>
      <c r="AJ801" s="92" t="inlineStr">
        <is>
          <t>N</t>
        </is>
      </c>
      <c r="AK801" s="96" t="n"/>
      <c r="AL801" s="91" t="inlineStr">
        <is>
          <t>n/a</t>
        </is>
      </c>
      <c r="AM801" s="93" t="n"/>
      <c r="AN801" s="92" t="inlineStr">
        <is>
          <t>None</t>
        </is>
      </c>
      <c r="AO801" s="102" t="n">
        <v>0</v>
      </c>
      <c r="AP801" s="103" t="n"/>
      <c r="AQ801" s="102" t="n"/>
      <c r="AR801" s="91" t="inlineStr">
        <is>
          <t>N</t>
        </is>
      </c>
      <c r="AS801" s="104" t="n"/>
      <c r="AT801" s="92">
        <f>IF(AND(P801="52-wk high",T801&gt;=Settings!$B$7),"Y","N")</f>
        <v/>
      </c>
      <c r="AU801" s="91">
        <f>IF(AND(AD801&gt;=Settings!$B$8,M801&gt;0),"Y","N")</f>
        <v/>
      </c>
      <c r="AV801" s="91">
        <f>IF(OR(AH801&gt;Settings!$B$9,AI801&gt;Settings!$B$9),"Y","N")</f>
        <v/>
      </c>
      <c r="AW801" s="91">
        <f>IF(AJ801&lt;&gt;"Y","n/a",IF(AND(M801&gt;0,AK801&gt;Settings!$B$10),"Y","N"))</f>
        <v/>
      </c>
      <c r="AX801" s="91">
        <f>IF(AO801&gt;=Settings!$B$11,"Y","N")</f>
        <v/>
      </c>
      <c r="AY801" s="99">
        <f>(AT801="Y")+(AU801="Y")+(AV801="Y")+(AW801="Y")+(AX801="Y")</f>
        <v/>
      </c>
      <c r="AZ801" s="94">
        <f>IF(AY801=0,"None",_xlfn.TEXTJOIN(", ",TRUE(),IF(AT801="Y","Breakout",""),IF(AU801="Y","Accumulation",""),IF(AV801="Y","Institutional buying",""),IF(AW801="Y","Long buildup",""),IF(AX801="Y","Momentum leader","")))</f>
        <v/>
      </c>
      <c r="BA801" s="94">
        <f>IF(BW801="","","Passes "&amp;AY801&amp;" of 5 buy-side scans"&amp;IF(G801="Y","; RED FLAG: filter out using Red flag column",""))</f>
        <v/>
      </c>
      <c r="BB801" s="91" t="inlineStr">
        <is>
          <t>None</t>
        </is>
      </c>
      <c r="BC801" s="92" t="inlineStr">
        <is>
          <t>N</t>
        </is>
      </c>
      <c r="BD801" s="94" t="n"/>
      <c r="BE801" s="94" t="n"/>
      <c r="BF801" s="92">
        <f>IF(R801*100000&gt;=Settings!$B$5,"Y","N")</f>
        <v/>
      </c>
      <c r="BG801" s="91">
        <f>IF(F801&gt;Settings!$B$6,"Y","N")</f>
        <v/>
      </c>
      <c r="BH801" s="97" t="n"/>
      <c r="BI801" s="96" t="n"/>
      <c r="BJ801" s="96" t="n"/>
      <c r="BK801" s="96" t="n"/>
      <c r="BL801" s="96" t="n"/>
      <c r="BM801" s="96" t="n"/>
      <c r="BN801" s="97" t="n"/>
      <c r="BO801" s="96" t="n"/>
      <c r="BP801" s="96" t="n"/>
      <c r="BQ801" s="96" t="n"/>
      <c r="BR801" s="91" t="n"/>
      <c r="BS801" s="91" t="n"/>
      <c r="BT801" s="96" t="n"/>
      <c r="BU801" s="91" t="n"/>
      <c r="BV801" s="99">
        <f>IF(OR(BF801&lt;&gt;"Y",BG801&lt;&gt;"Y"),"",(AND(ISNUMBER(BQ801),BQ801&gt;0))+(BR801="Stacked up")+(AND(ISNUMBER(BH801),BH801&gt;=-Settings!$B$17))+(AND(ISNUMBER(BK801),ISNUMBER(BM801),BK801&gt;0,BM801&gt;0))+(AND(ISNUMBER(AQ801),AQ801&gt;=Settings!$B$18))+(AND(ISNUMBER(BT801),BT801&gt;=Settings!$B$19,BT801&lt;=Settings!$B$20))+(AND(ISNUMBER(AS801),AS801&gt;0))+(AND(ISNUMBER(T801),ISNUMBER(M801),T801&gt;=Settings!$B$21,M801&gt;0))+(AND(ISNUMBER(AD801),ISNUMBER(M801),AD801&gt;=Settings!$B$22,M801&gt;0))+(AY801&gt;=1))</f>
        <v/>
      </c>
      <c r="BW801" s="91">
        <f>IF(OR(AY801=0,BF801&lt;&gt;"Y",BG801&lt;&gt;"Y"),"",1+SUMPRODUCT(($A$6:$A$2604=A801)*($AY$6:$AY$2604&gt;0)*($BF$6:$BF$2604="Y")*($BG$6:$BG$2604="Y")*(($AY$6:$AY$2604&gt;AY801)+($AY$6:$AY$2604=AY801)*($AD$6:$AD$2604&gt;AD801))))</f>
        <v/>
      </c>
    </row>
    <row r="802" ht="23.85" customHeight="1" s="55">
      <c r="A802" s="90" t="n">
        <v>46296</v>
      </c>
      <c r="B802" s="91" t="inlineStr">
        <is>
          <t>KENNAMET</t>
        </is>
      </c>
      <c r="C802" s="91" t="inlineStr">
        <is>
          <t>INE717A01029</t>
        </is>
      </c>
      <c r="D802" s="91" t="n"/>
      <c r="E802" s="91" t="inlineStr">
        <is>
          <t>None</t>
        </is>
      </c>
      <c r="F802" s="93" t="n">
        <v>9401</v>
      </c>
      <c r="G802" s="92" t="inlineStr">
        <is>
          <t>N</t>
        </is>
      </c>
      <c r="H802" s="94" t="n"/>
      <c r="I802" s="91" t="inlineStr">
        <is>
          <t>N</t>
        </is>
      </c>
      <c r="J802" s="92">
        <f>IF(K802="","N","Y")</f>
        <v/>
      </c>
      <c r="K802" s="94">
        <f>_xlfn.TEXTJOIN("; ",TRUE,IF(P802="52-wk low","52-wk low",""),IF(AND(AD802&gt;=Settings!$B$12,M802&lt;0),"Distribution",""),IF(AND(AJ802="Y",M802&lt;0,AK802&lt;-Settings!$B$13),"Long unwinding",""),IF(AND(AJ802="Y",M802&lt;0,AK802&gt;Settings!$B$13),"Short buildup",""))</f>
        <v/>
      </c>
      <c r="L802" s="95" t="n">
        <v>4277.5</v>
      </c>
      <c r="M802" s="96" t="n">
        <v>3.55</v>
      </c>
      <c r="N802" s="93" t="n">
        <v>100</v>
      </c>
      <c r="O802" s="91" t="inlineStr">
        <is>
          <t>None</t>
        </is>
      </c>
      <c r="P802" s="91" t="inlineStr">
        <is>
          <t>None</t>
        </is>
      </c>
      <c r="Q802" s="97" t="n">
        <v>0.4</v>
      </c>
      <c r="R802" s="96" t="n">
        <v>0.4</v>
      </c>
      <c r="S802" s="96" t="n">
        <v>1.02</v>
      </c>
      <c r="T802" s="96" t="n">
        <v>0.84</v>
      </c>
      <c r="U802" s="96" t="n">
        <v>1.3</v>
      </c>
      <c r="V802" s="103" t="n">
        <v>1.27</v>
      </c>
      <c r="W802" s="102" t="n"/>
      <c r="X802" s="93" t="n"/>
      <c r="Y802" s="91" t="inlineStr">
        <is>
          <t>None</t>
        </is>
      </c>
      <c r="Z802" s="99" t="n">
        <v>34.45</v>
      </c>
      <c r="AA802" s="96" t="n">
        <v>0.72</v>
      </c>
      <c r="AB802" s="96" t="n">
        <v>0.66</v>
      </c>
      <c r="AC802" s="96" t="n">
        <v>0.71</v>
      </c>
      <c r="AD802" s="96" t="n">
        <v>0.6</v>
      </c>
      <c r="AE802" s="96" t="n">
        <v>0.86</v>
      </c>
      <c r="AF802" s="103" t="n">
        <v>0.93</v>
      </c>
      <c r="AG802" s="91" t="inlineStr">
        <is>
          <t>Normal</t>
        </is>
      </c>
      <c r="AH802" s="100" t="n">
        <v>0</v>
      </c>
      <c r="AI802" s="101" t="n">
        <v>0</v>
      </c>
      <c r="AJ802" s="92" t="inlineStr">
        <is>
          <t>N</t>
        </is>
      </c>
      <c r="AK802" s="96" t="n"/>
      <c r="AL802" s="91" t="inlineStr">
        <is>
          <t>n/a</t>
        </is>
      </c>
      <c r="AM802" s="93" t="n"/>
      <c r="AN802" s="92" t="inlineStr">
        <is>
          <t>None</t>
        </is>
      </c>
      <c r="AO802" s="102" t="n">
        <v>0</v>
      </c>
      <c r="AP802" s="103" t="n"/>
      <c r="AQ802" s="102" t="n"/>
      <c r="AR802" s="91" t="inlineStr">
        <is>
          <t>N</t>
        </is>
      </c>
      <c r="AS802" s="104" t="n"/>
      <c r="AT802" s="92">
        <f>IF(AND(P802="52-wk high",T802&gt;=Settings!$B$7),"Y","N")</f>
        <v/>
      </c>
      <c r="AU802" s="91">
        <f>IF(AND(AD802&gt;=Settings!$B$8,M802&gt;0),"Y","N")</f>
        <v/>
      </c>
      <c r="AV802" s="91">
        <f>IF(OR(AH802&gt;Settings!$B$9,AI802&gt;Settings!$B$9),"Y","N")</f>
        <v/>
      </c>
      <c r="AW802" s="91">
        <f>IF(AJ802&lt;&gt;"Y","n/a",IF(AND(M802&gt;0,AK802&gt;Settings!$B$10),"Y","N"))</f>
        <v/>
      </c>
      <c r="AX802" s="91">
        <f>IF(AO802&gt;=Settings!$B$11,"Y","N")</f>
        <v/>
      </c>
      <c r="AY802" s="99">
        <f>(AT802="Y")+(AU802="Y")+(AV802="Y")+(AW802="Y")+(AX802="Y")</f>
        <v/>
      </c>
      <c r="AZ802" s="94">
        <f>IF(AY802=0,"None",_xlfn.TEXTJOIN(", ",TRUE(),IF(AT802="Y","Breakout",""),IF(AU802="Y","Accumulation",""),IF(AV802="Y","Institutional buying",""),IF(AW802="Y","Long buildup",""),IF(AX802="Y","Momentum leader","")))</f>
        <v/>
      </c>
      <c r="BA802" s="94">
        <f>IF(BW802="","","Passes "&amp;AY802&amp;" of 5 buy-side scans"&amp;IF(G802="Y","; RED FLAG: filter out using Red flag column",""))</f>
        <v/>
      </c>
      <c r="BB802" s="91" t="inlineStr">
        <is>
          <t>None</t>
        </is>
      </c>
      <c r="BC802" s="92" t="inlineStr">
        <is>
          <t>Y</t>
        </is>
      </c>
      <c r="BD802" s="94" t="inlineStr">
        <is>
          <t>&gt;75% move in 6 months; High-low range &gt;75% in 3 months; High-low range &gt;100% in 6 months</t>
        </is>
      </c>
      <c r="BE802" s="94" t="n"/>
      <c r="BF802" s="92">
        <f>IF(R802*100000&gt;=Settings!$B$5,"Y","N")</f>
        <v/>
      </c>
      <c r="BG802" s="91">
        <f>IF(F802&gt;Settings!$B$6,"Y","N")</f>
        <v/>
      </c>
      <c r="BH802" s="97" t="n">
        <v>-16.72</v>
      </c>
      <c r="BI802" s="96" t="n">
        <v>0.26</v>
      </c>
      <c r="BJ802" s="96" t="n">
        <v>-6.16</v>
      </c>
      <c r="BK802" s="96" t="n">
        <v>42.23</v>
      </c>
      <c r="BL802" s="96" t="n"/>
      <c r="BM802" s="96" t="n"/>
      <c r="BN802" s="97" t="n">
        <v>0.43</v>
      </c>
      <c r="BO802" s="96" t="n">
        <v>7.84</v>
      </c>
      <c r="BP802" s="96" t="n">
        <v>19.98</v>
      </c>
      <c r="BQ802" s="96" t="n"/>
      <c r="BR802" s="91" t="n"/>
      <c r="BS802" s="91" t="inlineStr">
        <is>
          <t>None</t>
        </is>
      </c>
      <c r="BT802" s="96" t="n">
        <v>50.6</v>
      </c>
      <c r="BU802" s="91" t="n"/>
      <c r="BV802" s="99">
        <f>IF(OR(BF802&lt;&gt;"Y",BG802&lt;&gt;"Y"),"",(AND(ISNUMBER(BQ802),BQ802&gt;0))+(BR802="Stacked up")+(AND(ISNUMBER(BH802),BH802&gt;=-Settings!$B$17))+(AND(ISNUMBER(BK802),ISNUMBER(BM802),BK802&gt;0,BM802&gt;0))+(AND(ISNUMBER(AQ802),AQ802&gt;=Settings!$B$18))+(AND(ISNUMBER(BT802),BT802&gt;=Settings!$B$19,BT802&lt;=Settings!$B$20))+(AND(ISNUMBER(AS802),AS802&gt;0))+(AND(ISNUMBER(T802),ISNUMBER(M802),T802&gt;=Settings!$B$21,M802&gt;0))+(AND(ISNUMBER(AD802),ISNUMBER(M802),AD802&gt;=Settings!$B$22,M802&gt;0))+(AY802&gt;=1))</f>
        <v/>
      </c>
      <c r="BW802" s="91">
        <f>IF(OR(AY802=0,BF802&lt;&gt;"Y",BG802&lt;&gt;"Y"),"",1+SUMPRODUCT(($A$6:$A$2604=A802)*($AY$6:$AY$2604&gt;0)*($BF$6:$BF$2604="Y")*($BG$6:$BG$2604="Y")*(($AY$6:$AY$2604&gt;AY802)+($AY$6:$AY$2604=AY802)*($AD$6:$AD$2604&gt;AD802))))</f>
        <v/>
      </c>
    </row>
    <row r="803" ht="23.85" customHeight="1" s="55">
      <c r="A803" s="90" t="n">
        <v>46296</v>
      </c>
      <c r="B803" s="91" t="inlineStr">
        <is>
          <t>MAHSEAMLES</t>
        </is>
      </c>
      <c r="C803" s="91" t="inlineStr">
        <is>
          <t>INE271B01025</t>
        </is>
      </c>
      <c r="D803" s="91" t="n"/>
      <c r="E803" s="91" t="inlineStr">
        <is>
          <t>None</t>
        </is>
      </c>
      <c r="F803" s="93" t="n">
        <v>9363</v>
      </c>
      <c r="G803" s="92" t="inlineStr">
        <is>
          <t>N</t>
        </is>
      </c>
      <c r="H803" s="94" t="n"/>
      <c r="I803" s="91" t="inlineStr">
        <is>
          <t>N</t>
        </is>
      </c>
      <c r="J803" s="92">
        <f>IF(K803="","N","Y")</f>
        <v/>
      </c>
      <c r="K803" s="94">
        <f>_xlfn.TEXTJOIN("; ",TRUE,IF(P803="52-wk low","52-wk low",""),IF(AND(AD803&gt;=Settings!$B$12,M803&lt;0),"Distribution",""),IF(AND(AJ803="Y",M803&lt;0,AK803&lt;-Settings!$B$13),"Long unwinding",""),IF(AND(AJ803="Y",M803&lt;0,AK803&gt;Settings!$B$13),"Short buildup",""))</f>
        <v/>
      </c>
      <c r="L803" s="95" t="n">
        <v>698.75</v>
      </c>
      <c r="M803" s="96" t="n">
        <v>-5.27</v>
      </c>
      <c r="N803" s="93" t="n">
        <v>2522</v>
      </c>
      <c r="O803" s="91" t="inlineStr">
        <is>
          <t>None</t>
        </is>
      </c>
      <c r="P803" s="91" t="inlineStr">
        <is>
          <t>None</t>
        </is>
      </c>
      <c r="Q803" s="97" t="n">
        <v>4.59</v>
      </c>
      <c r="R803" s="96" t="n">
        <v>5.23</v>
      </c>
      <c r="S803" s="96" t="n">
        <v>0.87</v>
      </c>
      <c r="T803" s="96" t="n">
        <v>1.41</v>
      </c>
      <c r="U803" s="96" t="n">
        <v>1.94</v>
      </c>
      <c r="V803" s="103" t="n">
        <v>2.18</v>
      </c>
      <c r="W803" s="102" t="n">
        <v>7</v>
      </c>
      <c r="X803" s="93" t="n"/>
      <c r="Y803" s="91" t="inlineStr">
        <is>
          <t>None</t>
        </is>
      </c>
      <c r="Z803" s="99" t="n">
        <v>44.4</v>
      </c>
      <c r="AA803" s="96" t="n">
        <v>1.02</v>
      </c>
      <c r="AB803" s="96" t="n">
        <v>0.88</v>
      </c>
      <c r="AC803" s="96" t="n">
        <v>0.96</v>
      </c>
      <c r="AD803" s="96" t="n">
        <v>1.42</v>
      </c>
      <c r="AE803" s="96" t="n">
        <v>1.73</v>
      </c>
      <c r="AF803" s="103" t="n">
        <v>0.8100000000000001</v>
      </c>
      <c r="AG803" s="91" t="inlineStr">
        <is>
          <t>Normal</t>
        </is>
      </c>
      <c r="AH803" s="100" t="n">
        <v>0</v>
      </c>
      <c r="AI803" s="101" t="n">
        <v>0</v>
      </c>
      <c r="AJ803" s="92" t="inlineStr">
        <is>
          <t>N</t>
        </is>
      </c>
      <c r="AK803" s="96" t="n"/>
      <c r="AL803" s="91" t="inlineStr">
        <is>
          <t>n/a</t>
        </is>
      </c>
      <c r="AM803" s="93" t="n"/>
      <c r="AN803" s="92" t="inlineStr">
        <is>
          <t>None</t>
        </is>
      </c>
      <c r="AO803" s="102" t="n">
        <v>0</v>
      </c>
      <c r="AP803" s="103" t="n">
        <v>1.5</v>
      </c>
      <c r="AQ803" s="102" t="n">
        <v>79</v>
      </c>
      <c r="AR803" s="91" t="inlineStr">
        <is>
          <t>N</t>
        </is>
      </c>
      <c r="AS803" s="104" t="n"/>
      <c r="AT803" s="92">
        <f>IF(AND(P803="52-wk high",T803&gt;=Settings!$B$7),"Y","N")</f>
        <v/>
      </c>
      <c r="AU803" s="91">
        <f>IF(AND(AD803&gt;=Settings!$B$8,M803&gt;0),"Y","N")</f>
        <v/>
      </c>
      <c r="AV803" s="91">
        <f>IF(OR(AH803&gt;Settings!$B$9,AI803&gt;Settings!$B$9),"Y","N")</f>
        <v/>
      </c>
      <c r="AW803" s="91">
        <f>IF(AJ803&lt;&gt;"Y","n/a",IF(AND(M803&gt;0,AK803&gt;Settings!$B$10),"Y","N"))</f>
        <v/>
      </c>
      <c r="AX803" s="91">
        <f>IF(AO803&gt;=Settings!$B$11,"Y","N")</f>
        <v/>
      </c>
      <c r="AY803" s="99">
        <f>(AT803="Y")+(AU803="Y")+(AV803="Y")+(AW803="Y")+(AX803="Y")</f>
        <v/>
      </c>
      <c r="AZ803" s="94">
        <f>IF(AY803=0,"None",_xlfn.TEXTJOIN(", ",TRUE(),IF(AT803="Y","Breakout",""),IF(AU803="Y","Accumulation",""),IF(AV803="Y","Institutional buying",""),IF(AW803="Y","Long buildup",""),IF(AX803="Y","Momentum leader","")))</f>
        <v/>
      </c>
      <c r="BA803" s="94">
        <f>IF(BW803="","","Passes "&amp;AY803&amp;" of 5 buy-side scans"&amp;IF(G803="Y","; RED FLAG: filter out using Red flag column",""))</f>
        <v/>
      </c>
      <c r="BB803" s="91" t="inlineStr">
        <is>
          <t>None</t>
        </is>
      </c>
      <c r="BC803" s="92" t="inlineStr">
        <is>
          <t>N</t>
        </is>
      </c>
      <c r="BD803" s="94" t="n"/>
      <c r="BE803" s="94" t="n"/>
      <c r="BF803" s="92">
        <f>IF(R803*100000&gt;=Settings!$B$5,"Y","N")</f>
        <v/>
      </c>
      <c r="BG803" s="91">
        <f>IF(F803&gt;Settings!$B$6,"Y","N")</f>
        <v/>
      </c>
      <c r="BH803" s="97" t="n">
        <v>-9.02</v>
      </c>
      <c r="BI803" s="96" t="n">
        <v>-1.38</v>
      </c>
      <c r="BJ803" s="96" t="n">
        <v>7.57</v>
      </c>
      <c r="BK803" s="96" t="n">
        <v>17.22</v>
      </c>
      <c r="BL803" s="96" t="n">
        <v>20.37</v>
      </c>
      <c r="BM803" s="96" t="n">
        <v>17.79</v>
      </c>
      <c r="BN803" s="97" t="n">
        <v>0.02</v>
      </c>
      <c r="BO803" s="96" t="n">
        <v>5.07</v>
      </c>
      <c r="BP803" s="96" t="n">
        <v>9.289999999999999</v>
      </c>
      <c r="BQ803" s="96" t="n">
        <v>13.1</v>
      </c>
      <c r="BR803" s="91" t="inlineStr">
        <is>
          <t>Stacked up</t>
        </is>
      </c>
      <c r="BS803" s="91" t="inlineStr">
        <is>
          <t>None</t>
        </is>
      </c>
      <c r="BT803" s="96" t="n">
        <v>48.1</v>
      </c>
      <c r="BU803" s="91" t="inlineStr">
        <is>
          <t>N</t>
        </is>
      </c>
      <c r="BV803" s="99">
        <f>IF(OR(BF803&lt;&gt;"Y",BG803&lt;&gt;"Y"),"",(AND(ISNUMBER(BQ803),BQ803&gt;0))+(BR803="Stacked up")+(AND(ISNUMBER(BH803),BH803&gt;=-Settings!$B$17))+(AND(ISNUMBER(BK803),ISNUMBER(BM803),BK803&gt;0,BM803&gt;0))+(AND(ISNUMBER(AQ803),AQ803&gt;=Settings!$B$18))+(AND(ISNUMBER(BT803),BT803&gt;=Settings!$B$19,BT803&lt;=Settings!$B$20))+(AND(ISNUMBER(AS803),AS803&gt;0))+(AND(ISNUMBER(T803),ISNUMBER(M803),T803&gt;=Settings!$B$21,M803&gt;0))+(AND(ISNUMBER(AD803),ISNUMBER(M803),AD803&gt;=Settings!$B$22,M803&gt;0))+(AY803&gt;=1))</f>
        <v/>
      </c>
      <c r="BW803" s="91">
        <f>IF(OR(AY803=0,BF803&lt;&gt;"Y",BG803&lt;&gt;"Y"),"",1+SUMPRODUCT(($A$6:$A$2604=A803)*($AY$6:$AY$2604&gt;0)*($BF$6:$BF$2604="Y")*($BG$6:$BG$2604="Y")*(($AY$6:$AY$2604&gt;AY803)+($AY$6:$AY$2604=AY803)*($AD$6:$AD$2604&gt;AD803))))</f>
        <v/>
      </c>
    </row>
    <row r="804" ht="23.85" customHeight="1" s="55">
      <c r="A804" s="90" t="n">
        <v>46296</v>
      </c>
      <c r="B804" s="91" t="inlineStr">
        <is>
          <t>BBTC</t>
        </is>
      </c>
      <c r="C804" s="91" t="inlineStr">
        <is>
          <t>INE050A01025</t>
        </is>
      </c>
      <c r="D804" s="91" t="n"/>
      <c r="E804" s="91" t="inlineStr">
        <is>
          <t>None</t>
        </is>
      </c>
      <c r="F804" s="93" t="n">
        <v>9309</v>
      </c>
      <c r="G804" s="92" t="inlineStr">
        <is>
          <t>N</t>
        </is>
      </c>
      <c r="H804" s="94" t="n"/>
      <c r="I804" s="91" t="inlineStr">
        <is>
          <t>N</t>
        </is>
      </c>
      <c r="J804" s="92">
        <f>IF(K804="","N","Y")</f>
        <v/>
      </c>
      <c r="K804" s="94">
        <f>_xlfn.TEXTJOIN("; ",TRUE,IF(P804="52-wk low","52-wk low",""),IF(AND(AD804&gt;=Settings!$B$12,M804&lt;0),"Distribution",""),IF(AND(AJ804="Y",M804&lt;0,AK804&lt;-Settings!$B$13),"Long unwinding",""),IF(AND(AJ804="Y",M804&lt;0,AK804&gt;Settings!$B$13),"Short buildup",""))</f>
        <v/>
      </c>
      <c r="L804" s="95" t="n">
        <v>1334.2</v>
      </c>
      <c r="M804" s="96" t="n">
        <v>-1.71</v>
      </c>
      <c r="N804" s="93" t="n">
        <v>1467</v>
      </c>
      <c r="O804" s="91" t="inlineStr">
        <is>
          <t>None</t>
        </is>
      </c>
      <c r="P804" s="91" t="inlineStr">
        <is>
          <t>52-wk low</t>
        </is>
      </c>
      <c r="Q804" s="97" t="n">
        <v>0.78</v>
      </c>
      <c r="R804" s="96" t="n">
        <v>1.76</v>
      </c>
      <c r="S804" s="96" t="n">
        <v>0.44</v>
      </c>
      <c r="T804" s="96" t="n">
        <v>0.2</v>
      </c>
      <c r="U804" s="96" t="n">
        <v>0.36</v>
      </c>
      <c r="V804" s="103" t="n">
        <v>0.8100000000000001</v>
      </c>
      <c r="W804" s="102" t="n">
        <v>1</v>
      </c>
      <c r="X804" s="93" t="n"/>
      <c r="Y804" s="91" t="inlineStr">
        <is>
          <t>None</t>
        </is>
      </c>
      <c r="Z804" s="99" t="n">
        <v>59.85</v>
      </c>
      <c r="AA804" s="96" t="n">
        <v>1.45</v>
      </c>
      <c r="AB804" s="96" t="n">
        <v>1.27</v>
      </c>
      <c r="AC804" s="96" t="n">
        <v>1.63</v>
      </c>
      <c r="AD804" s="96" t="n">
        <v>1.35</v>
      </c>
      <c r="AE804" s="96" t="n">
        <v>1.81</v>
      </c>
      <c r="AF804" s="103" t="n">
        <v>1.4</v>
      </c>
      <c r="AG804" s="91" t="inlineStr">
        <is>
          <t>Normal</t>
        </is>
      </c>
      <c r="AH804" s="100" t="n">
        <v>0</v>
      </c>
      <c r="AI804" s="101" t="n">
        <v>0</v>
      </c>
      <c r="AJ804" s="92" t="inlineStr">
        <is>
          <t>N</t>
        </is>
      </c>
      <c r="AK804" s="96" t="n"/>
      <c r="AL804" s="91" t="inlineStr">
        <is>
          <t>n/a</t>
        </is>
      </c>
      <c r="AM804" s="93" t="n"/>
      <c r="AN804" s="92" t="inlineStr">
        <is>
          <t>None</t>
        </is>
      </c>
      <c r="AO804" s="102" t="n">
        <v>0</v>
      </c>
      <c r="AP804" s="103" t="n">
        <v>0.61</v>
      </c>
      <c r="AQ804" s="102" t="n">
        <v>21</v>
      </c>
      <c r="AR804" s="91" t="inlineStr">
        <is>
          <t>N</t>
        </is>
      </c>
      <c r="AS804" s="104" t="n"/>
      <c r="AT804" s="92">
        <f>IF(AND(P804="52-wk high",T804&gt;=Settings!$B$7),"Y","N")</f>
        <v/>
      </c>
      <c r="AU804" s="91">
        <f>IF(AND(AD804&gt;=Settings!$B$8,M804&gt;0),"Y","N")</f>
        <v/>
      </c>
      <c r="AV804" s="91">
        <f>IF(OR(AH804&gt;Settings!$B$9,AI804&gt;Settings!$B$9),"Y","N")</f>
        <v/>
      </c>
      <c r="AW804" s="91">
        <f>IF(AJ804&lt;&gt;"Y","n/a",IF(AND(M804&gt;0,AK804&gt;Settings!$B$10),"Y","N"))</f>
        <v/>
      </c>
      <c r="AX804" s="91">
        <f>IF(AO804&gt;=Settings!$B$11,"Y","N")</f>
        <v/>
      </c>
      <c r="AY804" s="99">
        <f>(AT804="Y")+(AU804="Y")+(AV804="Y")+(AW804="Y")+(AX804="Y")</f>
        <v/>
      </c>
      <c r="AZ804" s="94">
        <f>IF(AY804=0,"None",_xlfn.TEXTJOIN(", ",TRUE(),IF(AT804="Y","Breakout",""),IF(AU804="Y","Accumulation",""),IF(AV804="Y","Institutional buying",""),IF(AW804="Y","Long buildup",""),IF(AX804="Y","Momentum leader","")))</f>
        <v/>
      </c>
      <c r="BA804" s="94">
        <f>IF(BW804="","","Passes "&amp;AY804&amp;" of 5 buy-side scans"&amp;IF(G804="Y","; RED FLAG: filter out using Red flag column",""))</f>
        <v/>
      </c>
      <c r="BB804" s="91" t="inlineStr">
        <is>
          <t>None</t>
        </is>
      </c>
      <c r="BC804" s="92" t="inlineStr">
        <is>
          <t>N</t>
        </is>
      </c>
      <c r="BD804" s="94" t="n"/>
      <c r="BE804" s="94" t="n"/>
      <c r="BF804" s="92">
        <f>IF(R804*100000&gt;=Settings!$B$5,"Y","N")</f>
        <v/>
      </c>
      <c r="BG804" s="91">
        <f>IF(F804&gt;Settings!$B$6,"Y","N")</f>
        <v/>
      </c>
      <c r="BH804" s="97" t="n">
        <v>-37.51</v>
      </c>
      <c r="BI804" s="96" t="n">
        <v>-7.18</v>
      </c>
      <c r="BJ804" s="96" t="n">
        <v>-13.31</v>
      </c>
      <c r="BK804" s="96" t="n">
        <v>-13.32</v>
      </c>
      <c r="BL804" s="96" t="n">
        <v>-5</v>
      </c>
      <c r="BM804" s="96" t="n">
        <v>-25.99</v>
      </c>
      <c r="BN804" s="97" t="n">
        <v>-6.51</v>
      </c>
      <c r="BO804" s="96" t="n">
        <v>-8.630000000000001</v>
      </c>
      <c r="BP804" s="96" t="n">
        <v>-10.88</v>
      </c>
      <c r="BQ804" s="96" t="n">
        <v>-15.21</v>
      </c>
      <c r="BR804" s="91" t="inlineStr">
        <is>
          <t>Stacked down</t>
        </is>
      </c>
      <c r="BS804" s="91" t="inlineStr">
        <is>
          <t>None</t>
        </is>
      </c>
      <c r="BT804" s="96" t="n">
        <v>27.2</v>
      </c>
      <c r="BU804" s="91" t="inlineStr">
        <is>
          <t>N</t>
        </is>
      </c>
      <c r="BV804" s="99">
        <f>IF(OR(BF804&lt;&gt;"Y",BG804&lt;&gt;"Y"),"",(AND(ISNUMBER(BQ804),BQ804&gt;0))+(BR804="Stacked up")+(AND(ISNUMBER(BH804),BH804&gt;=-Settings!$B$17))+(AND(ISNUMBER(BK804),ISNUMBER(BM804),BK804&gt;0,BM804&gt;0))+(AND(ISNUMBER(AQ804),AQ804&gt;=Settings!$B$18))+(AND(ISNUMBER(BT804),BT804&gt;=Settings!$B$19,BT804&lt;=Settings!$B$20))+(AND(ISNUMBER(AS804),AS804&gt;0))+(AND(ISNUMBER(T804),ISNUMBER(M804),T804&gt;=Settings!$B$21,M804&gt;0))+(AND(ISNUMBER(AD804),ISNUMBER(M804),AD804&gt;=Settings!$B$22,M804&gt;0))+(AY804&gt;=1))</f>
        <v/>
      </c>
      <c r="BW804" s="91">
        <f>IF(OR(AY804=0,BF804&lt;&gt;"Y",BG804&lt;&gt;"Y"),"",1+SUMPRODUCT(($A$6:$A$2604=A804)*($AY$6:$AY$2604&gt;0)*($BF$6:$BF$2604="Y")*($BG$6:$BG$2604="Y")*(($AY$6:$AY$2604&gt;AY804)+($AY$6:$AY$2604=AY804)*($AD$6:$AD$2604&gt;AD804))))</f>
        <v/>
      </c>
    </row>
    <row r="805" ht="23.85" customHeight="1" s="55">
      <c r="A805" s="90" t="n">
        <v>46296</v>
      </c>
      <c r="B805" s="91" t="inlineStr">
        <is>
          <t>MPIMANIPAL</t>
        </is>
      </c>
      <c r="C805" s="91" t="inlineStr">
        <is>
          <t>INE241U01028</t>
        </is>
      </c>
      <c r="D805" s="91" t="n"/>
      <c r="E805" s="91" t="inlineStr">
        <is>
          <t>None</t>
        </is>
      </c>
      <c r="F805" s="93" t="n">
        <v>9305</v>
      </c>
      <c r="G805" s="92" t="inlineStr">
        <is>
          <t>N</t>
        </is>
      </c>
      <c r="H805" s="94" t="n"/>
      <c r="I805" s="91" t="inlineStr">
        <is>
          <t>N</t>
        </is>
      </c>
      <c r="J805" s="92">
        <f>IF(K805="","N","Y")</f>
        <v/>
      </c>
      <c r="K805" s="94">
        <f>_xlfn.TEXTJOIN("; ",TRUE,IF(P805="52-wk low","52-wk low",""),IF(AND(AD805&gt;=Settings!$B$12,M805&lt;0),"Distribution",""),IF(AND(AJ805="Y",M805&lt;0,AK805&lt;-Settings!$B$13),"Long unwinding",""),IF(AND(AJ805="Y",M805&lt;0,AK805&gt;Settings!$B$13),"Short buildup",""))</f>
        <v/>
      </c>
      <c r="L805" s="95" t="n">
        <v>401.4</v>
      </c>
      <c r="M805" s="96" t="n">
        <v>-1.89</v>
      </c>
      <c r="N805" s="93" t="n">
        <v>1569</v>
      </c>
      <c r="O805" s="91" t="inlineStr">
        <is>
          <t>None</t>
        </is>
      </c>
      <c r="P805" s="91" t="inlineStr">
        <is>
          <t>None</t>
        </is>
      </c>
      <c r="Q805" s="97" t="n">
        <v>16.21</v>
      </c>
      <c r="R805" s="96" t="n"/>
      <c r="S805" s="96" t="n"/>
      <c r="T805" s="96" t="n"/>
      <c r="U805" s="96" t="n"/>
      <c r="V805" s="103" t="n"/>
      <c r="W805" s="102" t="n"/>
      <c r="X805" s="93" t="n"/>
      <c r="Y805" s="91" t="inlineStr">
        <is>
          <t>None</t>
        </is>
      </c>
      <c r="Z805" s="99" t="n">
        <v>28.97</v>
      </c>
      <c r="AA805" s="96" t="n"/>
      <c r="AB805" s="96" t="n"/>
      <c r="AC805" s="96" t="n"/>
      <c r="AD805" s="96" t="n"/>
      <c r="AE805" s="96" t="n"/>
      <c r="AF805" s="103" t="n"/>
      <c r="AG805" s="91" t="n"/>
      <c r="AH805" s="100" t="n">
        <v>0</v>
      </c>
      <c r="AI805" s="101" t="n">
        <v>0</v>
      </c>
      <c r="AJ805" s="92" t="inlineStr">
        <is>
          <t>N</t>
        </is>
      </c>
      <c r="AK805" s="96" t="n"/>
      <c r="AL805" s="91" t="inlineStr">
        <is>
          <t>n/a</t>
        </is>
      </c>
      <c r="AM805" s="93" t="n"/>
      <c r="AN805" s="92" t="inlineStr">
        <is>
          <t>None</t>
        </is>
      </c>
      <c r="AO805" s="102" t="n">
        <v>0</v>
      </c>
      <c r="AP805" s="103" t="n"/>
      <c r="AQ805" s="102" t="n"/>
      <c r="AR805" s="91" t="inlineStr">
        <is>
          <t>N</t>
        </is>
      </c>
      <c r="AS805" s="104" t="n"/>
      <c r="AT805" s="92">
        <f>IF(AND(P805="52-wk high",T805&gt;=Settings!$B$7),"Y","N")</f>
        <v/>
      </c>
      <c r="AU805" s="91">
        <f>IF(AND(AD805&gt;=Settings!$B$8,M805&gt;0),"Y","N")</f>
        <v/>
      </c>
      <c r="AV805" s="91">
        <f>IF(OR(AH805&gt;Settings!$B$9,AI805&gt;Settings!$B$9),"Y","N")</f>
        <v/>
      </c>
      <c r="AW805" s="91">
        <f>IF(AJ805&lt;&gt;"Y","n/a",IF(AND(M805&gt;0,AK805&gt;Settings!$B$10),"Y","N"))</f>
        <v/>
      </c>
      <c r="AX805" s="91">
        <f>IF(AO805&gt;=Settings!$B$11,"Y","N")</f>
        <v/>
      </c>
      <c r="AY805" s="99">
        <f>(AT805="Y")+(AU805="Y")+(AV805="Y")+(AW805="Y")+(AX805="Y")</f>
        <v/>
      </c>
      <c r="AZ805" s="94">
        <f>IF(AY805=0,"None",_xlfn.TEXTJOIN(", ",TRUE(),IF(AT805="Y","Breakout",""),IF(AU805="Y","Accumulation",""),IF(AV805="Y","Institutional buying",""),IF(AW805="Y","Long buildup",""),IF(AX805="Y","Momentum leader","")))</f>
        <v/>
      </c>
      <c r="BA805" s="94">
        <f>IF(BW805="","","Passes "&amp;AY805&amp;" of 5 buy-side scans"&amp;IF(G805="Y","; RED FLAG: filter out using Red flag column",""))</f>
        <v/>
      </c>
      <c r="BB805" s="91" t="inlineStr">
        <is>
          <t>None</t>
        </is>
      </c>
      <c r="BC805" s="92" t="inlineStr">
        <is>
          <t>N</t>
        </is>
      </c>
      <c r="BD805" s="94" t="n"/>
      <c r="BE805" s="94" t="n"/>
      <c r="BF805" s="92">
        <f>IF(R805*100000&gt;=Settings!$B$5,"Y","N")</f>
        <v/>
      </c>
      <c r="BG805" s="91">
        <f>IF(F805&gt;Settings!$B$6,"Y","N")</f>
        <v/>
      </c>
      <c r="BH805" s="97" t="n">
        <v>-12.36</v>
      </c>
      <c r="BI805" s="96" t="n">
        <v>11.52</v>
      </c>
      <c r="BJ805" s="96" t="n"/>
      <c r="BK805" s="96" t="n"/>
      <c r="BL805" s="96" t="n"/>
      <c r="BM805" s="96" t="n"/>
      <c r="BN805" s="97" t="n"/>
      <c r="BO805" s="96" t="n"/>
      <c r="BP805" s="96" t="n"/>
      <c r="BQ805" s="96" t="n"/>
      <c r="BR805" s="91" t="n"/>
      <c r="BS805" s="91" t="n"/>
      <c r="BT805" s="96" t="n"/>
      <c r="BU805" s="91" t="n"/>
      <c r="BV805" s="99">
        <f>IF(OR(BF805&lt;&gt;"Y",BG805&lt;&gt;"Y"),"",(AND(ISNUMBER(BQ805),BQ805&gt;0))+(BR805="Stacked up")+(AND(ISNUMBER(BH805),BH805&gt;=-Settings!$B$17))+(AND(ISNUMBER(BK805),ISNUMBER(BM805),BK805&gt;0,BM805&gt;0))+(AND(ISNUMBER(AQ805),AQ805&gt;=Settings!$B$18))+(AND(ISNUMBER(BT805),BT805&gt;=Settings!$B$19,BT805&lt;=Settings!$B$20))+(AND(ISNUMBER(AS805),AS805&gt;0))+(AND(ISNUMBER(T805),ISNUMBER(M805),T805&gt;=Settings!$B$21,M805&gt;0))+(AND(ISNUMBER(AD805),ISNUMBER(M805),AD805&gt;=Settings!$B$22,M805&gt;0))+(AY805&gt;=1))</f>
        <v/>
      </c>
      <c r="BW805" s="91">
        <f>IF(OR(AY805=0,BF805&lt;&gt;"Y",BG805&lt;&gt;"Y"),"",1+SUMPRODUCT(($A$6:$A$2604=A805)*($AY$6:$AY$2604&gt;0)*($BF$6:$BF$2604="Y")*($BG$6:$BG$2604="Y")*(($AY$6:$AY$2604&gt;AY805)+($AY$6:$AY$2604=AY805)*($AD$6:$AD$2604&gt;AD805))))</f>
        <v/>
      </c>
    </row>
    <row r="806" ht="23.85" customHeight="1" s="55">
      <c r="A806" s="90" t="n">
        <v>46296</v>
      </c>
      <c r="B806" s="91" t="inlineStr">
        <is>
          <t>MAXESTATES</t>
        </is>
      </c>
      <c r="C806" s="91" t="inlineStr">
        <is>
          <t>INE03EI01018</t>
        </is>
      </c>
      <c r="D806" s="91" t="n"/>
      <c r="E806" s="91" t="inlineStr">
        <is>
          <t>None</t>
        </is>
      </c>
      <c r="F806" s="93" t="n">
        <v>9263</v>
      </c>
      <c r="G806" s="92" t="inlineStr">
        <is>
          <t>N</t>
        </is>
      </c>
      <c r="H806" s="94" t="n"/>
      <c r="I806" s="91" t="inlineStr">
        <is>
          <t>N</t>
        </is>
      </c>
      <c r="J806" s="92">
        <f>IF(K806="","N","Y")</f>
        <v/>
      </c>
      <c r="K806" s="94">
        <f>_xlfn.TEXTJOIN("; ",TRUE,IF(P806="52-wk low","52-wk low",""),IF(AND(AD806&gt;=Settings!$B$12,M806&lt;0),"Distribution",""),IF(AND(AJ806="Y",M806&lt;0,AK806&lt;-Settings!$B$13),"Long unwinding",""),IF(AND(AJ806="Y",M806&lt;0,AK806&gt;Settings!$B$13),"Short buildup",""))</f>
        <v/>
      </c>
      <c r="L806" s="95" t="n">
        <v>566.25</v>
      </c>
      <c r="M806" s="96" t="n">
        <v>-3.55</v>
      </c>
      <c r="N806" s="93" t="n">
        <v>2242</v>
      </c>
      <c r="O806" s="91" t="inlineStr">
        <is>
          <t>None</t>
        </is>
      </c>
      <c r="P806" s="91" t="inlineStr">
        <is>
          <t>None</t>
        </is>
      </c>
      <c r="Q806" s="97" t="n">
        <v>0.97</v>
      </c>
      <c r="R806" s="96" t="n">
        <v>1.9</v>
      </c>
      <c r="S806" s="96" t="n">
        <v>0.5</v>
      </c>
      <c r="T806" s="96" t="n">
        <v>0.42</v>
      </c>
      <c r="U806" s="96" t="n">
        <v>0.5600000000000001</v>
      </c>
      <c r="V806" s="103" t="n">
        <v>1.1</v>
      </c>
      <c r="W806" s="102" t="n">
        <v>2</v>
      </c>
      <c r="X806" s="93" t="n"/>
      <c r="Y806" s="91" t="inlineStr">
        <is>
          <t>None</t>
        </is>
      </c>
      <c r="Z806" s="99" t="n">
        <v>51.94</v>
      </c>
      <c r="AA806" s="96" t="n">
        <v>0.87</v>
      </c>
      <c r="AB806" s="96" t="n">
        <v>0.91</v>
      </c>
      <c r="AC806" s="96" t="n">
        <v>0.55</v>
      </c>
      <c r="AD806" s="96" t="n">
        <v>0.47</v>
      </c>
      <c r="AE806" s="96" t="n">
        <v>0.61</v>
      </c>
      <c r="AF806" s="103" t="n">
        <v>0.98</v>
      </c>
      <c r="AG806" s="91" t="inlineStr">
        <is>
          <t>Normal</t>
        </is>
      </c>
      <c r="AH806" s="100" t="n">
        <v>0</v>
      </c>
      <c r="AI806" s="101" t="n">
        <v>0</v>
      </c>
      <c r="AJ806" s="92" t="inlineStr">
        <is>
          <t>N</t>
        </is>
      </c>
      <c r="AK806" s="96" t="n"/>
      <c r="AL806" s="91" t="inlineStr">
        <is>
          <t>n/a</t>
        </is>
      </c>
      <c r="AM806" s="93" t="n"/>
      <c r="AN806" s="92" t="inlineStr">
        <is>
          <t>None</t>
        </is>
      </c>
      <c r="AO806" s="102" t="n">
        <v>0</v>
      </c>
      <c r="AP806" s="103" t="n">
        <v>1.98</v>
      </c>
      <c r="AQ806" s="102" t="n">
        <v>89</v>
      </c>
      <c r="AR806" s="91" t="inlineStr">
        <is>
          <t>N</t>
        </is>
      </c>
      <c r="AS806" s="104" t="n"/>
      <c r="AT806" s="92">
        <f>IF(AND(P806="52-wk high",T806&gt;=Settings!$B$7),"Y","N")</f>
        <v/>
      </c>
      <c r="AU806" s="91">
        <f>IF(AND(AD806&gt;=Settings!$B$8,M806&gt;0),"Y","N")</f>
        <v/>
      </c>
      <c r="AV806" s="91">
        <f>IF(OR(AH806&gt;Settings!$B$9,AI806&gt;Settings!$B$9),"Y","N")</f>
        <v/>
      </c>
      <c r="AW806" s="91">
        <f>IF(AJ806&lt;&gt;"Y","n/a",IF(AND(M806&gt;0,AK806&gt;Settings!$B$10),"Y","N"))</f>
        <v/>
      </c>
      <c r="AX806" s="91">
        <f>IF(AO806&gt;=Settings!$B$11,"Y","N")</f>
        <v/>
      </c>
      <c r="AY806" s="99">
        <f>(AT806="Y")+(AU806="Y")+(AV806="Y")+(AW806="Y")+(AX806="Y")</f>
        <v/>
      </c>
      <c r="AZ806" s="94">
        <f>IF(AY806=0,"None",_xlfn.TEXTJOIN(", ",TRUE(),IF(AT806="Y","Breakout",""),IF(AU806="Y","Accumulation",""),IF(AV806="Y","Institutional buying",""),IF(AW806="Y","Long buildup",""),IF(AX806="Y","Momentum leader","")))</f>
        <v/>
      </c>
      <c r="BA806" s="94">
        <f>IF(BW806="","","Passes "&amp;AY806&amp;" of 5 buy-side scans"&amp;IF(G806="Y","; RED FLAG: filter out using Red flag column",""))</f>
        <v/>
      </c>
      <c r="BB806" s="91" t="inlineStr">
        <is>
          <t>None</t>
        </is>
      </c>
      <c r="BC806" s="92" t="inlineStr">
        <is>
          <t>Y</t>
        </is>
      </c>
      <c r="BD806" s="94" t="inlineStr">
        <is>
          <t>PE &gt; 50; High-low range &gt;100% in 6 months</t>
        </is>
      </c>
      <c r="BE806" s="94" t="n"/>
      <c r="BF806" s="92">
        <f>IF(R806*100000&gt;=Settings!$B$5,"Y","N")</f>
        <v/>
      </c>
      <c r="BG806" s="91">
        <f>IF(F806&gt;Settings!$B$6,"Y","N")</f>
        <v/>
      </c>
      <c r="BH806" s="97" t="n">
        <v>-13.26</v>
      </c>
      <c r="BI806" s="96" t="n">
        <v>-8.199999999999999</v>
      </c>
      <c r="BJ806" s="96" t="n">
        <v>12.57</v>
      </c>
      <c r="BK806" s="96" t="n">
        <v>33.8</v>
      </c>
      <c r="BL806" s="96" t="n">
        <v>74.15000000000001</v>
      </c>
      <c r="BM806" s="96" t="n">
        <v>20.71</v>
      </c>
      <c r="BN806" s="97" t="n">
        <v>-0.19</v>
      </c>
      <c r="BO806" s="96" t="n">
        <v>8.300000000000001</v>
      </c>
      <c r="BP806" s="96" t="n">
        <v>16.98</v>
      </c>
      <c r="BQ806" s="96" t="n">
        <v>23.45</v>
      </c>
      <c r="BR806" s="91" t="inlineStr">
        <is>
          <t>Mixed</t>
        </is>
      </c>
      <c r="BS806" s="91" t="inlineStr">
        <is>
          <t>None</t>
        </is>
      </c>
      <c r="BT806" s="96" t="n">
        <v>47.1</v>
      </c>
      <c r="BU806" s="91" t="inlineStr">
        <is>
          <t>N</t>
        </is>
      </c>
      <c r="BV806" s="99">
        <f>IF(OR(BF806&lt;&gt;"Y",BG806&lt;&gt;"Y"),"",(AND(ISNUMBER(BQ806),BQ806&gt;0))+(BR806="Stacked up")+(AND(ISNUMBER(BH806),BH806&gt;=-Settings!$B$17))+(AND(ISNUMBER(BK806),ISNUMBER(BM806),BK806&gt;0,BM806&gt;0))+(AND(ISNUMBER(AQ806),AQ806&gt;=Settings!$B$18))+(AND(ISNUMBER(BT806),BT806&gt;=Settings!$B$19,BT806&lt;=Settings!$B$20))+(AND(ISNUMBER(AS806),AS806&gt;0))+(AND(ISNUMBER(T806),ISNUMBER(M806),T806&gt;=Settings!$B$21,M806&gt;0))+(AND(ISNUMBER(AD806),ISNUMBER(M806),AD806&gt;=Settings!$B$22,M806&gt;0))+(AY806&gt;=1))</f>
        <v/>
      </c>
      <c r="BW806" s="91">
        <f>IF(OR(AY806=0,BF806&lt;&gt;"Y",BG806&lt;&gt;"Y"),"",1+SUMPRODUCT(($A$6:$A$2604=A806)*($AY$6:$AY$2604&gt;0)*($BF$6:$BF$2604="Y")*($BG$6:$BG$2604="Y")*(($AY$6:$AY$2604&gt;AY806)+($AY$6:$AY$2604=AY806)*($AD$6:$AD$2604&gt;AD806))))</f>
        <v/>
      </c>
    </row>
    <row r="807" ht="23.85" customHeight="1" s="55">
      <c r="A807" s="90" t="n">
        <v>46296</v>
      </c>
      <c r="B807" s="91" t="inlineStr">
        <is>
          <t>TSFINV</t>
        </is>
      </c>
      <c r="C807" s="91" t="inlineStr">
        <is>
          <t>INE202Z01029</t>
        </is>
      </c>
      <c r="D807" s="91" t="n"/>
      <c r="E807" s="91" t="inlineStr">
        <is>
          <t>None</t>
        </is>
      </c>
      <c r="F807" s="93" t="n">
        <v>9087</v>
      </c>
      <c r="G807" s="92" t="inlineStr">
        <is>
          <t>N</t>
        </is>
      </c>
      <c r="H807" s="94" t="n"/>
      <c r="I807" s="91" t="inlineStr">
        <is>
          <t>N</t>
        </is>
      </c>
      <c r="J807" s="92">
        <f>IF(K807="","N","Y")</f>
        <v/>
      </c>
      <c r="K807" s="94">
        <f>_xlfn.TEXTJOIN("; ",TRUE,IF(P807="52-wk low","52-wk low",""),IF(AND(AD807&gt;=Settings!$B$12,M807&lt;0),"Distribution",""),IF(AND(AJ807="Y",M807&lt;0,AK807&lt;-Settings!$B$13),"Long unwinding",""),IF(AND(AJ807="Y",M807&lt;0,AK807&gt;Settings!$B$13),"Short buildup",""))</f>
        <v/>
      </c>
      <c r="L807" s="95" t="n">
        <v>409.15</v>
      </c>
      <c r="M807" s="96" t="n">
        <v>-1.92</v>
      </c>
      <c r="N807" s="93" t="n">
        <v>1590</v>
      </c>
      <c r="O807" s="91" t="inlineStr">
        <is>
          <t>None</t>
        </is>
      </c>
      <c r="P807" s="91" t="inlineStr">
        <is>
          <t>None</t>
        </is>
      </c>
      <c r="Q807" s="97" t="n">
        <v>1.12</v>
      </c>
      <c r="R807" s="96" t="n">
        <v>1.09</v>
      </c>
      <c r="S807" s="96" t="n">
        <v>1.05</v>
      </c>
      <c r="T807" s="96" t="n">
        <v>1.42</v>
      </c>
      <c r="U807" s="96" t="n">
        <v>0.9399999999999999</v>
      </c>
      <c r="V807" s="103" t="n">
        <v>0.91</v>
      </c>
      <c r="W807" s="102" t="n">
        <v>6</v>
      </c>
      <c r="X807" s="93" t="n"/>
      <c r="Y807" s="91" t="inlineStr">
        <is>
          <t>None</t>
        </is>
      </c>
      <c r="Z807" s="99" t="n">
        <v>62.71</v>
      </c>
      <c r="AA807" s="96" t="n">
        <v>1.16</v>
      </c>
      <c r="AB807" s="96" t="n">
        <v>1.1</v>
      </c>
      <c r="AC807" s="96" t="n">
        <v>1.24</v>
      </c>
      <c r="AD807" s="96" t="n">
        <v>1.62</v>
      </c>
      <c r="AE807" s="96" t="n">
        <v>1.1</v>
      </c>
      <c r="AF807" s="103" t="n">
        <v>1</v>
      </c>
      <c r="AG807" s="91" t="inlineStr">
        <is>
          <t>Normal</t>
        </is>
      </c>
      <c r="AH807" s="100" t="n">
        <v>0</v>
      </c>
      <c r="AI807" s="101" t="n">
        <v>0</v>
      </c>
      <c r="AJ807" s="92" t="inlineStr">
        <is>
          <t>N</t>
        </is>
      </c>
      <c r="AK807" s="96" t="n"/>
      <c r="AL807" s="91" t="inlineStr">
        <is>
          <t>n/a</t>
        </is>
      </c>
      <c r="AM807" s="93" t="n"/>
      <c r="AN807" s="92" t="inlineStr">
        <is>
          <t>None</t>
        </is>
      </c>
      <c r="AO807" s="102" t="n">
        <v>0</v>
      </c>
      <c r="AP807" s="103" t="n">
        <v>0.71</v>
      </c>
      <c r="AQ807" s="102" t="n">
        <v>39</v>
      </c>
      <c r="AR807" s="91" t="inlineStr">
        <is>
          <t>N</t>
        </is>
      </c>
      <c r="AS807" s="104" t="n"/>
      <c r="AT807" s="92">
        <f>IF(AND(P807="52-wk high",T807&gt;=Settings!$B$7),"Y","N")</f>
        <v/>
      </c>
      <c r="AU807" s="91">
        <f>IF(AND(AD807&gt;=Settings!$B$8,M807&gt;0),"Y","N")</f>
        <v/>
      </c>
      <c r="AV807" s="91">
        <f>IF(OR(AH807&gt;Settings!$B$9,AI807&gt;Settings!$B$9),"Y","N")</f>
        <v/>
      </c>
      <c r="AW807" s="91">
        <f>IF(AJ807&lt;&gt;"Y","n/a",IF(AND(M807&gt;0,AK807&gt;Settings!$B$10),"Y","N"))</f>
        <v/>
      </c>
      <c r="AX807" s="91">
        <f>IF(AO807&gt;=Settings!$B$11,"Y","N")</f>
        <v/>
      </c>
      <c r="AY807" s="99">
        <f>(AT807="Y")+(AU807="Y")+(AV807="Y")+(AW807="Y")+(AX807="Y")</f>
        <v/>
      </c>
      <c r="AZ807" s="94">
        <f>IF(AY807=0,"None",_xlfn.TEXTJOIN(", ",TRUE(),IF(AT807="Y","Breakout",""),IF(AU807="Y","Accumulation",""),IF(AV807="Y","Institutional buying",""),IF(AW807="Y","Long buildup",""),IF(AX807="Y","Momentum leader","")))</f>
        <v/>
      </c>
      <c r="BA807" s="94">
        <f>IF(BW807="","","Passes "&amp;AY807&amp;" of 5 buy-side scans"&amp;IF(G807="Y","; RED FLAG: filter out using Red flag column",""))</f>
        <v/>
      </c>
      <c r="BB807" s="91" t="inlineStr">
        <is>
          <t>None</t>
        </is>
      </c>
      <c r="BC807" s="92" t="inlineStr">
        <is>
          <t>N</t>
        </is>
      </c>
      <c r="BD807" s="94" t="n"/>
      <c r="BE807" s="94" t="n"/>
      <c r="BF807" s="92">
        <f>IF(R807*100000&gt;=Settings!$B$5,"Y","N")</f>
        <v/>
      </c>
      <c r="BG807" s="91">
        <f>IF(F807&gt;Settings!$B$6,"Y","N")</f>
        <v/>
      </c>
      <c r="BH807" s="97" t="n">
        <v>-41.67</v>
      </c>
      <c r="BI807" s="96" t="n">
        <v>-10.45</v>
      </c>
      <c r="BJ807" s="96" t="n">
        <v>1.5</v>
      </c>
      <c r="BK807" s="96" t="n">
        <v>-9.279999999999999</v>
      </c>
      <c r="BL807" s="96" t="n">
        <v>14.46</v>
      </c>
      <c r="BM807" s="96" t="n">
        <v>-33.68</v>
      </c>
      <c r="BN807" s="97" t="n">
        <v>-5.66</v>
      </c>
      <c r="BO807" s="96" t="n">
        <v>-5.11</v>
      </c>
      <c r="BP807" s="96" t="n">
        <v>-4.79</v>
      </c>
      <c r="BQ807" s="96" t="n">
        <v>-7.95</v>
      </c>
      <c r="BR807" s="91" t="inlineStr">
        <is>
          <t>Mixed</t>
        </is>
      </c>
      <c r="BS807" s="91" t="inlineStr">
        <is>
          <t>None</t>
        </is>
      </c>
      <c r="BT807" s="96" t="n">
        <v>27.9</v>
      </c>
      <c r="BU807" s="91" t="inlineStr">
        <is>
          <t>N</t>
        </is>
      </c>
      <c r="BV807" s="99">
        <f>IF(OR(BF807&lt;&gt;"Y",BG807&lt;&gt;"Y"),"",(AND(ISNUMBER(BQ807),BQ807&gt;0))+(BR807="Stacked up")+(AND(ISNUMBER(BH807),BH807&gt;=-Settings!$B$17))+(AND(ISNUMBER(BK807),ISNUMBER(BM807),BK807&gt;0,BM807&gt;0))+(AND(ISNUMBER(AQ807),AQ807&gt;=Settings!$B$18))+(AND(ISNUMBER(BT807),BT807&gt;=Settings!$B$19,BT807&lt;=Settings!$B$20))+(AND(ISNUMBER(AS807),AS807&gt;0))+(AND(ISNUMBER(T807),ISNUMBER(M807),T807&gt;=Settings!$B$21,M807&gt;0))+(AND(ISNUMBER(AD807),ISNUMBER(M807),AD807&gt;=Settings!$B$22,M807&gt;0))+(AY807&gt;=1))</f>
        <v/>
      </c>
      <c r="BW807" s="91">
        <f>IF(OR(AY807=0,BF807&lt;&gt;"Y",BG807&lt;&gt;"Y"),"",1+SUMPRODUCT(($A$6:$A$2604=A807)*($AY$6:$AY$2604&gt;0)*($BF$6:$BF$2604="Y")*($BG$6:$BG$2604="Y")*(($AY$6:$AY$2604&gt;AY807)+($AY$6:$AY$2604=AY807)*($AD$6:$AD$2604&gt;AD807))))</f>
        <v/>
      </c>
    </row>
    <row r="808" ht="23.85" customHeight="1" s="55">
      <c r="A808" s="90" t="n">
        <v>46296</v>
      </c>
      <c r="B808" s="91" t="inlineStr">
        <is>
          <t>KINGFA</t>
        </is>
      </c>
      <c r="C808" s="91" t="inlineStr">
        <is>
          <t>INE473D01015</t>
        </is>
      </c>
      <c r="D808" s="91" t="n"/>
      <c r="E808" s="91" t="inlineStr">
        <is>
          <t>None</t>
        </is>
      </c>
      <c r="F808" s="93" t="n">
        <v>8926</v>
      </c>
      <c r="G808" s="92" t="inlineStr">
        <is>
          <t>N</t>
        </is>
      </c>
      <c r="H808" s="94" t="n"/>
      <c r="I808" s="91" t="inlineStr">
        <is>
          <t>N</t>
        </is>
      </c>
      <c r="J808" s="92">
        <f>IF(K808="","N","Y")</f>
        <v/>
      </c>
      <c r="K808" s="94">
        <f>_xlfn.TEXTJOIN("; ",TRUE,IF(P808="52-wk low","52-wk low",""),IF(AND(AD808&gt;=Settings!$B$12,M808&lt;0),"Distribution",""),IF(AND(AJ808="Y",M808&lt;0,AK808&lt;-Settings!$B$13),"Long unwinding",""),IF(AND(AJ808="Y",M808&lt;0,AK808&gt;Settings!$B$13),"Short buildup",""))</f>
        <v/>
      </c>
      <c r="L808" s="95" t="n">
        <v>6586.5</v>
      </c>
      <c r="M808" s="96" t="n">
        <v>1.6</v>
      </c>
      <c r="N808" s="93" t="n">
        <v>235</v>
      </c>
      <c r="O808" s="91" t="inlineStr">
        <is>
          <t>None</t>
        </is>
      </c>
      <c r="P808" s="91" t="inlineStr">
        <is>
          <t>52-wk high</t>
        </is>
      </c>
      <c r="Q808" s="97" t="n">
        <v>0.16</v>
      </c>
      <c r="R808" s="96" t="n">
        <v>0.17</v>
      </c>
      <c r="S808" s="96" t="n">
        <v>0.99</v>
      </c>
      <c r="T808" s="96" t="n">
        <v>0.91</v>
      </c>
      <c r="U808" s="96" t="n">
        <v>1.28</v>
      </c>
      <c r="V808" s="103" t="n">
        <v>1.34</v>
      </c>
      <c r="W808" s="102" t="n">
        <v>8</v>
      </c>
      <c r="X808" s="93" t="n"/>
      <c r="Y808" s="91" t="inlineStr">
        <is>
          <t>None</t>
        </is>
      </c>
      <c r="Z808" s="99" t="n">
        <v>43.74</v>
      </c>
      <c r="AA808" s="96" t="n">
        <v>0.85</v>
      </c>
      <c r="AB808" s="96" t="n">
        <v>0.83</v>
      </c>
      <c r="AC808" s="96" t="n">
        <v>0.9</v>
      </c>
      <c r="AD808" s="96" t="n">
        <v>0.82</v>
      </c>
      <c r="AE808" s="96" t="n">
        <v>1.13</v>
      </c>
      <c r="AF808" s="103" t="n">
        <v>0.96</v>
      </c>
      <c r="AG808" s="91" t="inlineStr">
        <is>
          <t>Normal</t>
        </is>
      </c>
      <c r="AH808" s="100" t="n">
        <v>0</v>
      </c>
      <c r="AI808" s="101" t="n">
        <v>0</v>
      </c>
      <c r="AJ808" s="92" t="inlineStr">
        <is>
          <t>N</t>
        </is>
      </c>
      <c r="AK808" s="96" t="n"/>
      <c r="AL808" s="91" t="inlineStr">
        <is>
          <t>n/a</t>
        </is>
      </c>
      <c r="AM808" s="93" t="n"/>
      <c r="AN808" s="92" t="inlineStr">
        <is>
          <t>None</t>
        </is>
      </c>
      <c r="AO808" s="102" t="n">
        <v>0</v>
      </c>
      <c r="AP808" s="103" t="n">
        <v>2.23</v>
      </c>
      <c r="AQ808" s="102" t="n">
        <v>92</v>
      </c>
      <c r="AR808" s="91" t="inlineStr">
        <is>
          <t>N</t>
        </is>
      </c>
      <c r="AS808" s="104" t="n"/>
      <c r="AT808" s="92">
        <f>IF(AND(P808="52-wk high",T808&gt;=Settings!$B$7),"Y","N")</f>
        <v/>
      </c>
      <c r="AU808" s="91">
        <f>IF(AND(AD808&gt;=Settings!$B$8,M808&gt;0),"Y","N")</f>
        <v/>
      </c>
      <c r="AV808" s="91">
        <f>IF(OR(AH808&gt;Settings!$B$9,AI808&gt;Settings!$B$9),"Y","N")</f>
        <v/>
      </c>
      <c r="AW808" s="91">
        <f>IF(AJ808&lt;&gt;"Y","n/a",IF(AND(M808&gt;0,AK808&gt;Settings!$B$10),"Y","N"))</f>
        <v/>
      </c>
      <c r="AX808" s="91">
        <f>IF(AO808&gt;=Settings!$B$11,"Y","N")</f>
        <v/>
      </c>
      <c r="AY808" s="99">
        <f>(AT808="Y")+(AU808="Y")+(AV808="Y")+(AW808="Y")+(AX808="Y")</f>
        <v/>
      </c>
      <c r="AZ808" s="94">
        <f>IF(AY808=0,"None",_xlfn.TEXTJOIN(", ",TRUE(),IF(AT808="Y","Breakout",""),IF(AU808="Y","Accumulation",""),IF(AV808="Y","Institutional buying",""),IF(AW808="Y","Long buildup",""),IF(AX808="Y","Momentum leader","")))</f>
        <v/>
      </c>
      <c r="BA808" s="94">
        <f>IF(BW808="","","Passes "&amp;AY808&amp;" of 5 buy-side scans"&amp;IF(G808="Y","; RED FLAG: filter out using Red flag column",""))</f>
        <v/>
      </c>
      <c r="BB808" s="91" t="inlineStr">
        <is>
          <t>None</t>
        </is>
      </c>
      <c r="BC808" s="92" t="inlineStr">
        <is>
          <t>N</t>
        </is>
      </c>
      <c r="BD808" s="94" t="n"/>
      <c r="BE808" s="94" t="n"/>
      <c r="BF808" s="92">
        <f>IF(R808*100000&gt;=Settings!$B$5,"Y","N")</f>
        <v/>
      </c>
      <c r="BG808" s="91">
        <f>IF(F808&gt;Settings!$B$6,"Y","N")</f>
        <v/>
      </c>
      <c r="BH808" s="97" t="n">
        <v>-0.22</v>
      </c>
      <c r="BI808" s="96" t="n">
        <v>5.75</v>
      </c>
      <c r="BJ808" s="96" t="n">
        <v>9.23</v>
      </c>
      <c r="BK808" s="96" t="n">
        <v>29.07</v>
      </c>
      <c r="BL808" s="96" t="n">
        <v>57.02</v>
      </c>
      <c r="BM808" s="96" t="n">
        <v>47.34</v>
      </c>
      <c r="BN808" s="97" t="n">
        <v>6.55</v>
      </c>
      <c r="BO808" s="96" t="n">
        <v>11.97</v>
      </c>
      <c r="BP808" s="96" t="n">
        <v>18.89</v>
      </c>
      <c r="BQ808" s="96" t="n">
        <v>28.07</v>
      </c>
      <c r="BR808" s="91" t="inlineStr">
        <is>
          <t>Stacked up</t>
        </is>
      </c>
      <c r="BS808" s="91" t="inlineStr">
        <is>
          <t>None</t>
        </is>
      </c>
      <c r="BT808" s="96" t="n">
        <v>74.09999999999999</v>
      </c>
      <c r="BU808" s="91" t="inlineStr">
        <is>
          <t>N</t>
        </is>
      </c>
      <c r="BV808" s="99">
        <f>IF(OR(BF808&lt;&gt;"Y",BG808&lt;&gt;"Y"),"",(AND(ISNUMBER(BQ808),BQ808&gt;0))+(BR808="Stacked up")+(AND(ISNUMBER(BH808),BH808&gt;=-Settings!$B$17))+(AND(ISNUMBER(BK808),ISNUMBER(BM808),BK808&gt;0,BM808&gt;0))+(AND(ISNUMBER(AQ808),AQ808&gt;=Settings!$B$18))+(AND(ISNUMBER(BT808),BT808&gt;=Settings!$B$19,BT808&lt;=Settings!$B$20))+(AND(ISNUMBER(AS808),AS808&gt;0))+(AND(ISNUMBER(T808),ISNUMBER(M808),T808&gt;=Settings!$B$21,M808&gt;0))+(AND(ISNUMBER(AD808),ISNUMBER(M808),AD808&gt;=Settings!$B$22,M808&gt;0))+(AY808&gt;=1))</f>
        <v/>
      </c>
      <c r="BW808" s="91">
        <f>IF(OR(AY808=0,BF808&lt;&gt;"Y",BG808&lt;&gt;"Y"),"",1+SUMPRODUCT(($A$6:$A$2604=A808)*($AY$6:$AY$2604&gt;0)*($BF$6:$BF$2604="Y")*($BG$6:$BG$2604="Y")*(($AY$6:$AY$2604&gt;AY808)+($AY$6:$AY$2604=AY808)*($AD$6:$AD$2604&gt;AD808))))</f>
        <v/>
      </c>
    </row>
    <row r="809" ht="23.85" customHeight="1" s="55">
      <c r="A809" s="90" t="n">
        <v>46296</v>
      </c>
      <c r="B809" s="91" t="inlineStr">
        <is>
          <t>SHIPROCKET</t>
        </is>
      </c>
      <c r="C809" s="91" t="inlineStr">
        <is>
          <t>INE0FOO01011</t>
        </is>
      </c>
      <c r="D809" s="91" t="n"/>
      <c r="E809" s="91" t="inlineStr">
        <is>
          <t>None</t>
        </is>
      </c>
      <c r="F809" s="93" t="n">
        <v>8729</v>
      </c>
      <c r="G809" s="92" t="inlineStr">
        <is>
          <t>N</t>
        </is>
      </c>
      <c r="H809" s="94" t="n"/>
      <c r="I809" s="91" t="inlineStr">
        <is>
          <t>N</t>
        </is>
      </c>
      <c r="J809" s="92">
        <f>IF(K809="","N","Y")</f>
        <v/>
      </c>
      <c r="K809" s="94">
        <f>_xlfn.TEXTJOIN("; ",TRUE,IF(P809="52-wk low","52-wk low",""),IF(AND(AD809&gt;=Settings!$B$12,M809&lt;0),"Distribution",""),IF(AND(AJ809="Y",M809&lt;0,AK809&lt;-Settings!$B$13),"Long unwinding",""),IF(AND(AJ809="Y",M809&lt;0,AK809&gt;Settings!$B$13),"Short buildup",""))</f>
        <v/>
      </c>
      <c r="L809" s="95" t="n">
        <v>119.98</v>
      </c>
      <c r="M809" s="96" t="n">
        <v>-0.15</v>
      </c>
      <c r="N809" s="93" t="n">
        <v>660</v>
      </c>
      <c r="O809" s="91" t="inlineStr">
        <is>
          <t>None</t>
        </is>
      </c>
      <c r="P809" s="91" t="inlineStr">
        <is>
          <t>None</t>
        </is>
      </c>
      <c r="Q809" s="97" t="n">
        <v>19.45</v>
      </c>
      <c r="R809" s="96" t="n">
        <v>58.91</v>
      </c>
      <c r="S809" s="96" t="n">
        <v>0.32</v>
      </c>
      <c r="T809" s="96" t="n"/>
      <c r="U809" s="96" t="n"/>
      <c r="V809" s="103" t="n"/>
      <c r="W809" s="102" t="n"/>
      <c r="X809" s="93" t="n"/>
      <c r="Y809" s="91" t="inlineStr">
        <is>
          <t>None</t>
        </is>
      </c>
      <c r="Z809" s="99" t="n">
        <v>34.26</v>
      </c>
      <c r="AA809" s="96" t="n">
        <v>1.22</v>
      </c>
      <c r="AB809" s="96" t="n"/>
      <c r="AC809" s="96" t="n">
        <v>0.48</v>
      </c>
      <c r="AD809" s="96" t="n"/>
      <c r="AE809" s="96" t="n"/>
      <c r="AF809" s="103" t="n"/>
      <c r="AG809" s="91" t="n"/>
      <c r="AH809" s="100" t="n">
        <v>0</v>
      </c>
      <c r="AI809" s="101" t="n">
        <v>0</v>
      </c>
      <c r="AJ809" s="92" t="inlineStr">
        <is>
          <t>N</t>
        </is>
      </c>
      <c r="AK809" s="96" t="n"/>
      <c r="AL809" s="91" t="inlineStr">
        <is>
          <t>n/a</t>
        </is>
      </c>
      <c r="AM809" s="93" t="n"/>
      <c r="AN809" s="92" t="inlineStr">
        <is>
          <t>None</t>
        </is>
      </c>
      <c r="AO809" s="102" t="n">
        <v>0</v>
      </c>
      <c r="AP809" s="103" t="n"/>
      <c r="AQ809" s="102" t="n"/>
      <c r="AR809" s="91" t="inlineStr">
        <is>
          <t>N</t>
        </is>
      </c>
      <c r="AS809" s="104" t="n"/>
      <c r="AT809" s="92">
        <f>IF(AND(P809="52-wk high",T809&gt;=Settings!$B$7),"Y","N")</f>
        <v/>
      </c>
      <c r="AU809" s="91">
        <f>IF(AND(AD809&gt;=Settings!$B$8,M809&gt;0),"Y","N")</f>
        <v/>
      </c>
      <c r="AV809" s="91">
        <f>IF(OR(AH809&gt;Settings!$B$9,AI809&gt;Settings!$B$9),"Y","N")</f>
        <v/>
      </c>
      <c r="AW809" s="91">
        <f>IF(AJ809&lt;&gt;"Y","n/a",IF(AND(M809&gt;0,AK809&gt;Settings!$B$10),"Y","N"))</f>
        <v/>
      </c>
      <c r="AX809" s="91">
        <f>IF(AO809&gt;=Settings!$B$11,"Y","N")</f>
        <v/>
      </c>
      <c r="AY809" s="99">
        <f>(AT809="Y")+(AU809="Y")+(AV809="Y")+(AW809="Y")+(AX809="Y")</f>
        <v/>
      </c>
      <c r="AZ809" s="94">
        <f>IF(AY809=0,"None",_xlfn.TEXTJOIN(", ",TRUE(),IF(AT809="Y","Breakout",""),IF(AU809="Y","Accumulation",""),IF(AV809="Y","Institutional buying",""),IF(AW809="Y","Long buildup",""),IF(AX809="Y","Momentum leader","")))</f>
        <v/>
      </c>
      <c r="BA809" s="94">
        <f>IF(BW809="","","Passes "&amp;AY809&amp;" of 5 buy-side scans"&amp;IF(G809="Y","; RED FLAG: filter out using Red flag column",""))</f>
        <v/>
      </c>
      <c r="BB809" s="91" t="inlineStr">
        <is>
          <t>None</t>
        </is>
      </c>
      <c r="BC809" s="92" t="inlineStr">
        <is>
          <t>N</t>
        </is>
      </c>
      <c r="BD809" s="94" t="n"/>
      <c r="BE809" s="94" t="n"/>
      <c r="BF809" s="92">
        <f>IF(R809*100000&gt;=Settings!$B$5,"Y","N")</f>
        <v/>
      </c>
      <c r="BG809" s="91">
        <f>IF(F809&gt;Settings!$B$6,"Y","N")</f>
        <v/>
      </c>
      <c r="BH809" s="97" t="n">
        <v>-23.53</v>
      </c>
      <c r="BI809" s="96" t="n">
        <v>-0.4</v>
      </c>
      <c r="BJ809" s="96" t="n">
        <v>-10.63</v>
      </c>
      <c r="BK809" s="96" t="n"/>
      <c r="BL809" s="96" t="n"/>
      <c r="BM809" s="96" t="n"/>
      <c r="BN809" s="97" t="n">
        <v>-4.45</v>
      </c>
      <c r="BO809" s="96" t="n"/>
      <c r="BP809" s="96" t="n"/>
      <c r="BQ809" s="96" t="n"/>
      <c r="BR809" s="91" t="n"/>
      <c r="BS809" s="91" t="n"/>
      <c r="BT809" s="96" t="n">
        <v>33.2</v>
      </c>
      <c r="BU809" s="91" t="n"/>
      <c r="BV809" s="99">
        <f>IF(OR(BF809&lt;&gt;"Y",BG809&lt;&gt;"Y"),"",(AND(ISNUMBER(BQ809),BQ809&gt;0))+(BR809="Stacked up")+(AND(ISNUMBER(BH809),BH809&gt;=-Settings!$B$17))+(AND(ISNUMBER(BK809),ISNUMBER(BM809),BK809&gt;0,BM809&gt;0))+(AND(ISNUMBER(AQ809),AQ809&gt;=Settings!$B$18))+(AND(ISNUMBER(BT809),BT809&gt;=Settings!$B$19,BT809&lt;=Settings!$B$20))+(AND(ISNUMBER(AS809),AS809&gt;0))+(AND(ISNUMBER(T809),ISNUMBER(M809),T809&gt;=Settings!$B$21,M809&gt;0))+(AND(ISNUMBER(AD809),ISNUMBER(M809),AD809&gt;=Settings!$B$22,M809&gt;0))+(AY809&gt;=1))</f>
        <v/>
      </c>
      <c r="BW809" s="91">
        <f>IF(OR(AY809=0,BF809&lt;&gt;"Y",BG809&lt;&gt;"Y"),"",1+SUMPRODUCT(($A$6:$A$2604=A809)*($AY$6:$AY$2604&gt;0)*($BF$6:$BF$2604="Y")*($BG$6:$BG$2604="Y")*(($AY$6:$AY$2604&gt;AY809)+($AY$6:$AY$2604=AY809)*($AD$6:$AD$2604&gt;AD809))))</f>
        <v/>
      </c>
    </row>
    <row r="810" ht="23.85" customHeight="1" s="55">
      <c r="A810" s="90" t="n">
        <v>46296</v>
      </c>
      <c r="B810" s="91" t="inlineStr">
        <is>
          <t>SANOFICONR</t>
        </is>
      </c>
      <c r="C810" s="91" t="inlineStr">
        <is>
          <t>INE0UOS01011</t>
        </is>
      </c>
      <c r="D810" s="91" t="n"/>
      <c r="E810" s="91" t="inlineStr">
        <is>
          <t>None</t>
        </is>
      </c>
      <c r="F810" s="93" t="n">
        <v>8722</v>
      </c>
      <c r="G810" s="92" t="inlineStr">
        <is>
          <t>N</t>
        </is>
      </c>
      <c r="H810" s="94" t="n"/>
      <c r="I810" s="91" t="inlineStr">
        <is>
          <t>N</t>
        </is>
      </c>
      <c r="J810" s="92">
        <f>IF(K810="","N","Y")</f>
        <v/>
      </c>
      <c r="K810" s="94">
        <f>_xlfn.TEXTJOIN("; ",TRUE,IF(P810="52-wk low","52-wk low",""),IF(AND(AD810&gt;=Settings!$B$12,M810&lt;0),"Distribution",""),IF(AND(AJ810="Y",M810&lt;0,AK810&lt;-Settings!$B$13),"Long unwinding",""),IF(AND(AJ810="Y",M810&lt;0,AK810&gt;Settings!$B$13),"Short buildup",""))</f>
        <v/>
      </c>
      <c r="L810" s="95" t="n">
        <v>3787.2</v>
      </c>
      <c r="M810" s="96" t="n">
        <v>-0.41</v>
      </c>
      <c r="N810" s="93" t="n">
        <v>757</v>
      </c>
      <c r="O810" s="91" t="inlineStr">
        <is>
          <t>None</t>
        </is>
      </c>
      <c r="P810" s="91" t="inlineStr">
        <is>
          <t>52-wk low</t>
        </is>
      </c>
      <c r="Q810" s="97" t="n">
        <v>0.1</v>
      </c>
      <c r="R810" s="96" t="n">
        <v>0.07000000000000001</v>
      </c>
      <c r="S810" s="96" t="n">
        <v>1.42</v>
      </c>
      <c r="T810" s="96" t="n">
        <v>1.15</v>
      </c>
      <c r="U810" s="96" t="n">
        <v>1.05</v>
      </c>
      <c r="V810" s="103" t="n">
        <v>0.76</v>
      </c>
      <c r="W810" s="102" t="n">
        <v>3</v>
      </c>
      <c r="X810" s="93" t="n"/>
      <c r="Y810" s="91" t="inlineStr">
        <is>
          <t>None</t>
        </is>
      </c>
      <c r="Z810" s="99" t="n">
        <v>52.99</v>
      </c>
      <c r="AA810" s="96" t="n">
        <v>0.96</v>
      </c>
      <c r="AB810" s="96" t="n">
        <v>0.92</v>
      </c>
      <c r="AC810" s="96" t="n">
        <v>1.39</v>
      </c>
      <c r="AD810" s="96" t="n">
        <v>0.89</v>
      </c>
      <c r="AE810" s="96" t="n">
        <v>0.77</v>
      </c>
      <c r="AF810" s="103" t="n">
        <v>0.75</v>
      </c>
      <c r="AG810" s="91" t="inlineStr">
        <is>
          <t>Normal</t>
        </is>
      </c>
      <c r="AH810" s="100" t="n">
        <v>0</v>
      </c>
      <c r="AI810" s="101" t="n">
        <v>0</v>
      </c>
      <c r="AJ810" s="92" t="inlineStr">
        <is>
          <t>N</t>
        </is>
      </c>
      <c r="AK810" s="96" t="n"/>
      <c r="AL810" s="91" t="inlineStr">
        <is>
          <t>n/a</t>
        </is>
      </c>
      <c r="AM810" s="93" t="n"/>
      <c r="AN810" s="92" t="inlineStr">
        <is>
          <t>None</t>
        </is>
      </c>
      <c r="AO810" s="102" t="n">
        <v>0</v>
      </c>
      <c r="AP810" s="103" t="n">
        <v>0.55</v>
      </c>
      <c r="AQ810" s="102" t="n">
        <v>11</v>
      </c>
      <c r="AR810" s="91" t="inlineStr">
        <is>
          <t>N</t>
        </is>
      </c>
      <c r="AS810" s="104" t="n"/>
      <c r="AT810" s="92">
        <f>IF(AND(P810="52-wk high",T810&gt;=Settings!$B$7),"Y","N")</f>
        <v/>
      </c>
      <c r="AU810" s="91">
        <f>IF(AND(AD810&gt;=Settings!$B$8,M810&gt;0),"Y","N")</f>
        <v/>
      </c>
      <c r="AV810" s="91">
        <f>IF(OR(AH810&gt;Settings!$B$9,AI810&gt;Settings!$B$9),"Y","N")</f>
        <v/>
      </c>
      <c r="AW810" s="91">
        <f>IF(AJ810&lt;&gt;"Y","n/a",IF(AND(M810&gt;0,AK810&gt;Settings!$B$10),"Y","N"))</f>
        <v/>
      </c>
      <c r="AX810" s="91">
        <f>IF(AO810&gt;=Settings!$B$11,"Y","N")</f>
        <v/>
      </c>
      <c r="AY810" s="99">
        <f>(AT810="Y")+(AU810="Y")+(AV810="Y")+(AW810="Y")+(AX810="Y")</f>
        <v/>
      </c>
      <c r="AZ810" s="94">
        <f>IF(AY810=0,"None",_xlfn.TEXTJOIN(", ",TRUE(),IF(AT810="Y","Breakout",""),IF(AU810="Y","Accumulation",""),IF(AV810="Y","Institutional buying",""),IF(AW810="Y","Long buildup",""),IF(AX810="Y","Momentum leader","")))</f>
        <v/>
      </c>
      <c r="BA810" s="94">
        <f>IF(BW810="","","Passes "&amp;AY810&amp;" of 5 buy-side scans"&amp;IF(G810="Y","; RED FLAG: filter out using Red flag column",""))</f>
        <v/>
      </c>
      <c r="BB810" s="91" t="inlineStr">
        <is>
          <t>None</t>
        </is>
      </c>
      <c r="BC810" s="92" t="inlineStr">
        <is>
          <t>N</t>
        </is>
      </c>
      <c r="BD810" s="94" t="n"/>
      <c r="BE810" s="94" t="n"/>
      <c r="BF810" s="92">
        <f>IF(R810*100000&gt;=Settings!$B$5,"Y","N")</f>
        <v/>
      </c>
      <c r="BG810" s="91">
        <f>IF(F810&gt;Settings!$B$6,"Y","N")</f>
        <v/>
      </c>
      <c r="BH810" s="97" t="n">
        <v>-27.93</v>
      </c>
      <c r="BI810" s="96" t="n">
        <v>-4.64</v>
      </c>
      <c r="BJ810" s="96" t="n">
        <v>-8.470000000000001</v>
      </c>
      <c r="BK810" s="96" t="n">
        <v>-17.81</v>
      </c>
      <c r="BL810" s="96" t="n">
        <v>-16.5</v>
      </c>
      <c r="BM810" s="96" t="n">
        <v>-20.25</v>
      </c>
      <c r="BN810" s="97" t="n">
        <v>-5.32</v>
      </c>
      <c r="BO810" s="96" t="n">
        <v>-9.550000000000001</v>
      </c>
      <c r="BP810" s="96" t="n">
        <v>-12.63</v>
      </c>
      <c r="BQ810" s="96" t="n">
        <v>-15.12</v>
      </c>
      <c r="BR810" s="91" t="inlineStr">
        <is>
          <t>Stacked down</t>
        </is>
      </c>
      <c r="BS810" s="91" t="inlineStr">
        <is>
          <t>None</t>
        </is>
      </c>
      <c r="BT810" s="96" t="n">
        <v>20.1</v>
      </c>
      <c r="BU810" s="91" t="inlineStr">
        <is>
          <t>N</t>
        </is>
      </c>
      <c r="BV810" s="99">
        <f>IF(OR(BF810&lt;&gt;"Y",BG810&lt;&gt;"Y"),"",(AND(ISNUMBER(BQ810),BQ810&gt;0))+(BR810="Stacked up")+(AND(ISNUMBER(BH810),BH810&gt;=-Settings!$B$17))+(AND(ISNUMBER(BK810),ISNUMBER(BM810),BK810&gt;0,BM810&gt;0))+(AND(ISNUMBER(AQ810),AQ810&gt;=Settings!$B$18))+(AND(ISNUMBER(BT810),BT810&gt;=Settings!$B$19,BT810&lt;=Settings!$B$20))+(AND(ISNUMBER(AS810),AS810&gt;0))+(AND(ISNUMBER(T810),ISNUMBER(M810),T810&gt;=Settings!$B$21,M810&gt;0))+(AND(ISNUMBER(AD810),ISNUMBER(M810),AD810&gt;=Settings!$B$22,M810&gt;0))+(AY810&gt;=1))</f>
        <v/>
      </c>
      <c r="BW810" s="91">
        <f>IF(OR(AY810=0,BF810&lt;&gt;"Y",BG810&lt;&gt;"Y"),"",1+SUMPRODUCT(($A$6:$A$2604=A810)*($AY$6:$AY$2604&gt;0)*($BF$6:$BF$2604="Y")*($BG$6:$BG$2604="Y")*(($AY$6:$AY$2604&gt;AY810)+($AY$6:$AY$2604=AY810)*($AD$6:$AD$2604&gt;AD810))))</f>
        <v/>
      </c>
    </row>
    <row r="811" ht="23.85" customHeight="1" s="55">
      <c r="A811" s="90" t="n">
        <v>46296</v>
      </c>
      <c r="B811" s="91" t="inlineStr">
        <is>
          <t>JLHL</t>
        </is>
      </c>
      <c r="C811" s="91" t="inlineStr">
        <is>
          <t>INE682M01020</t>
        </is>
      </c>
      <c r="D811" s="91" t="n"/>
      <c r="E811" s="91" t="inlineStr">
        <is>
          <t>None</t>
        </is>
      </c>
      <c r="F811" s="93" t="n">
        <v>8519</v>
      </c>
      <c r="G811" s="92" t="inlineStr">
        <is>
          <t>N</t>
        </is>
      </c>
      <c r="H811" s="94" t="n"/>
      <c r="I811" s="91" t="inlineStr">
        <is>
          <t>N</t>
        </is>
      </c>
      <c r="J811" s="92">
        <f>IF(K811="","N","Y")</f>
        <v/>
      </c>
      <c r="K811" s="94">
        <f>_xlfn.TEXTJOIN("; ",TRUE,IF(P811="52-wk low","52-wk low",""),IF(AND(AD811&gt;=Settings!$B$12,M811&lt;0),"Distribution",""),IF(AND(AJ811="Y",M811&lt;0,AK811&lt;-Settings!$B$13),"Long unwinding",""),IF(AND(AJ811="Y",M811&lt;0,AK811&gt;Settings!$B$13),"Short buildup",""))</f>
        <v/>
      </c>
      <c r="L811" s="95" t="n">
        <v>259.85</v>
      </c>
      <c r="M811" s="96" t="n">
        <v>2.46</v>
      </c>
      <c r="N811" s="93" t="n">
        <v>156</v>
      </c>
      <c r="O811" s="91" t="inlineStr">
        <is>
          <t>None</t>
        </is>
      </c>
      <c r="P811" s="91" t="inlineStr">
        <is>
          <t>None</t>
        </is>
      </c>
      <c r="Q811" s="97" t="n">
        <v>1.43</v>
      </c>
      <c r="R811" s="96" t="n">
        <v>1.8</v>
      </c>
      <c r="S811" s="96" t="n">
        <v>0.78</v>
      </c>
      <c r="T811" s="96" t="n"/>
      <c r="U811" s="96" t="n"/>
      <c r="V811" s="103" t="n"/>
      <c r="W811" s="102" t="n"/>
      <c r="X811" s="93" t="n"/>
      <c r="Y811" s="91" t="inlineStr">
        <is>
          <t>None</t>
        </is>
      </c>
      <c r="Z811" s="99" t="n">
        <v>56.33</v>
      </c>
      <c r="AA811" s="96" t="n">
        <v>1.03</v>
      </c>
      <c r="AB811" s="96" t="n"/>
      <c r="AC811" s="96" t="n">
        <v>0.77</v>
      </c>
      <c r="AD811" s="96" t="n"/>
      <c r="AE811" s="96" t="n"/>
      <c r="AF811" s="103" t="n"/>
      <c r="AG811" s="91" t="n"/>
      <c r="AH811" s="100" t="n">
        <v>0</v>
      </c>
      <c r="AI811" s="101" t="n">
        <v>0</v>
      </c>
      <c r="AJ811" s="92" t="inlineStr">
        <is>
          <t>N</t>
        </is>
      </c>
      <c r="AK811" s="96" t="n"/>
      <c r="AL811" s="91" t="inlineStr">
        <is>
          <t>n/a</t>
        </is>
      </c>
      <c r="AM811" s="93" t="n"/>
      <c r="AN811" s="92" t="inlineStr">
        <is>
          <t>None</t>
        </is>
      </c>
      <c r="AO811" s="102" t="n">
        <v>0</v>
      </c>
      <c r="AP811" s="103" t="n"/>
      <c r="AQ811" s="102" t="n"/>
      <c r="AR811" s="91" t="inlineStr">
        <is>
          <t>N</t>
        </is>
      </c>
      <c r="AS811" s="104" t="n"/>
      <c r="AT811" s="92">
        <f>IF(AND(P811="52-wk high",T811&gt;=Settings!$B$7),"Y","N")</f>
        <v/>
      </c>
      <c r="AU811" s="91">
        <f>IF(AND(AD811&gt;=Settings!$B$8,M811&gt;0),"Y","N")</f>
        <v/>
      </c>
      <c r="AV811" s="91">
        <f>IF(OR(AH811&gt;Settings!$B$9,AI811&gt;Settings!$B$9),"Y","N")</f>
        <v/>
      </c>
      <c r="AW811" s="91">
        <f>IF(AJ811&lt;&gt;"Y","n/a",IF(AND(M811&gt;0,AK811&gt;Settings!$B$10),"Y","N"))</f>
        <v/>
      </c>
      <c r="AX811" s="91">
        <f>IF(AO811&gt;=Settings!$B$11,"Y","N")</f>
        <v/>
      </c>
      <c r="AY811" s="99">
        <f>(AT811="Y")+(AU811="Y")+(AV811="Y")+(AW811="Y")+(AX811="Y")</f>
        <v/>
      </c>
      <c r="AZ811" s="94">
        <f>IF(AY811=0,"None",_xlfn.TEXTJOIN(", ",TRUE(),IF(AT811="Y","Breakout",""),IF(AU811="Y","Accumulation",""),IF(AV811="Y","Institutional buying",""),IF(AW811="Y","Long buildup",""),IF(AX811="Y","Momentum leader","")))</f>
        <v/>
      </c>
      <c r="BA811" s="94">
        <f>IF(BW811="","","Passes "&amp;AY811&amp;" of 5 buy-side scans"&amp;IF(G811="Y","; RED FLAG: filter out using Red flag column",""))</f>
        <v/>
      </c>
      <c r="BB811" s="91" t="inlineStr">
        <is>
          <t>None</t>
        </is>
      </c>
      <c r="BC811" s="92" t="inlineStr">
        <is>
          <t>N</t>
        </is>
      </c>
      <c r="BD811" s="94" t="n"/>
      <c r="BE811" s="94" t="inlineStr">
        <is>
          <t>FVSPLT FRM RS 10 TO RS 2, ex 24-Jul-2026</t>
        </is>
      </c>
      <c r="BF811" s="92">
        <f>IF(R811*100000&gt;=Settings!$B$5,"Y","N")</f>
        <v/>
      </c>
      <c r="BG811" s="91">
        <f>IF(F811&gt;Settings!$B$6,"Y","N")</f>
        <v/>
      </c>
      <c r="BH811" s="97" t="n">
        <v>-23.57</v>
      </c>
      <c r="BI811" s="96" t="n">
        <v>-2.97</v>
      </c>
      <c r="BJ811" s="96" t="n">
        <v>-11.36</v>
      </c>
      <c r="BK811" s="96" t="n"/>
      <c r="BL811" s="96" t="n"/>
      <c r="BM811" s="96" t="n"/>
      <c r="BN811" s="97" t="n">
        <v>-5.4</v>
      </c>
      <c r="BO811" s="96" t="n"/>
      <c r="BP811" s="96" t="n"/>
      <c r="BQ811" s="96" t="n"/>
      <c r="BR811" s="91" t="n"/>
      <c r="BS811" s="91" t="n"/>
      <c r="BT811" s="96" t="n">
        <v>28.3</v>
      </c>
      <c r="BU811" s="91" t="n"/>
      <c r="BV811" s="99">
        <f>IF(OR(BF811&lt;&gt;"Y",BG811&lt;&gt;"Y"),"",(AND(ISNUMBER(BQ811),BQ811&gt;0))+(BR811="Stacked up")+(AND(ISNUMBER(BH811),BH811&gt;=-Settings!$B$17))+(AND(ISNUMBER(BK811),ISNUMBER(BM811),BK811&gt;0,BM811&gt;0))+(AND(ISNUMBER(AQ811),AQ811&gt;=Settings!$B$18))+(AND(ISNUMBER(BT811),BT811&gt;=Settings!$B$19,BT811&lt;=Settings!$B$20))+(AND(ISNUMBER(AS811),AS811&gt;0))+(AND(ISNUMBER(T811),ISNUMBER(M811),T811&gt;=Settings!$B$21,M811&gt;0))+(AND(ISNUMBER(AD811),ISNUMBER(M811),AD811&gt;=Settings!$B$22,M811&gt;0))+(AY811&gt;=1))</f>
        <v/>
      </c>
      <c r="BW811" s="91">
        <f>IF(OR(AY811=0,BF811&lt;&gt;"Y",BG811&lt;&gt;"Y"),"",1+SUMPRODUCT(($A$6:$A$2604=A811)*($AY$6:$AY$2604&gt;0)*($BF$6:$BF$2604="Y")*($BG$6:$BG$2604="Y")*(($AY$6:$AY$2604&gt;AY811)+($AY$6:$AY$2604=AY811)*($AD$6:$AD$2604&gt;AD811))))</f>
        <v/>
      </c>
    </row>
    <row r="812" ht="23.85" customHeight="1" s="55">
      <c r="A812" s="90" t="n">
        <v>46296</v>
      </c>
      <c r="B812" s="91" t="inlineStr">
        <is>
          <t>ESABINDIA</t>
        </is>
      </c>
      <c r="C812" s="91" t="inlineStr">
        <is>
          <t>INE284A01012</t>
        </is>
      </c>
      <c r="D812" s="91" t="n"/>
      <c r="E812" s="91" t="inlineStr">
        <is>
          <t>None</t>
        </is>
      </c>
      <c r="F812" s="93" t="n">
        <v>8467</v>
      </c>
      <c r="G812" s="92" t="inlineStr">
        <is>
          <t>N</t>
        </is>
      </c>
      <c r="H812" s="94" t="n"/>
      <c r="I812" s="91" t="inlineStr">
        <is>
          <t>N</t>
        </is>
      </c>
      <c r="J812" s="92">
        <f>IF(K812="","N","Y")</f>
        <v/>
      </c>
      <c r="K812" s="94">
        <f>_xlfn.TEXTJOIN("; ",TRUE,IF(P812="52-wk low","52-wk low",""),IF(AND(AD812&gt;=Settings!$B$12,M812&lt;0),"Distribution",""),IF(AND(AJ812="Y",M812&lt;0,AK812&lt;-Settings!$B$13),"Long unwinding",""),IF(AND(AJ812="Y",M812&lt;0,AK812&gt;Settings!$B$13),"Short buildup",""))</f>
        <v/>
      </c>
      <c r="L812" s="95" t="n">
        <v>5500.5</v>
      </c>
      <c r="M812" s="96" t="n">
        <v>-0.53</v>
      </c>
      <c r="N812" s="93" t="n">
        <v>804</v>
      </c>
      <c r="O812" s="91" t="inlineStr">
        <is>
          <t>None</t>
        </is>
      </c>
      <c r="P812" s="91" t="inlineStr">
        <is>
          <t>None</t>
        </is>
      </c>
      <c r="Q812" s="97" t="n">
        <v>0.04</v>
      </c>
      <c r="R812" s="96" t="n">
        <v>0.04</v>
      </c>
      <c r="S812" s="96" t="n">
        <v>0.93</v>
      </c>
      <c r="T812" s="96" t="n">
        <v>0.61</v>
      </c>
      <c r="U812" s="96" t="n">
        <v>0.73</v>
      </c>
      <c r="V812" s="103" t="n">
        <v>0.76</v>
      </c>
      <c r="W812" s="102" t="n">
        <v>1</v>
      </c>
      <c r="X812" s="93" t="n"/>
      <c r="Y812" s="91" t="inlineStr">
        <is>
          <t>None</t>
        </is>
      </c>
      <c r="Z812" s="99" t="n">
        <v>56.2</v>
      </c>
      <c r="AA812" s="96" t="n">
        <v>0.95</v>
      </c>
      <c r="AB812" s="96" t="n">
        <v>1.02</v>
      </c>
      <c r="AC812" s="96" t="n">
        <v>0.9</v>
      </c>
      <c r="AD812" s="96" t="n">
        <v>0.7</v>
      </c>
      <c r="AE812" s="96" t="n">
        <v>0.82</v>
      </c>
      <c r="AF812" s="103" t="n">
        <v>1.17</v>
      </c>
      <c r="AG812" s="91" t="inlineStr">
        <is>
          <t>Normal</t>
        </is>
      </c>
      <c r="AH812" s="100" t="n">
        <v>0</v>
      </c>
      <c r="AI812" s="101" t="n">
        <v>0</v>
      </c>
      <c r="AJ812" s="92" t="inlineStr">
        <is>
          <t>N</t>
        </is>
      </c>
      <c r="AK812" s="96" t="n"/>
      <c r="AL812" s="91" t="inlineStr">
        <is>
          <t>n/a</t>
        </is>
      </c>
      <c r="AM812" s="93" t="n"/>
      <c r="AN812" s="92" t="inlineStr">
        <is>
          <t>None</t>
        </is>
      </c>
      <c r="AO812" s="102" t="n">
        <v>0</v>
      </c>
      <c r="AP812" s="103" t="n">
        <v>1.08</v>
      </c>
      <c r="AQ812" s="102" t="n">
        <v>65</v>
      </c>
      <c r="AR812" s="91" t="inlineStr">
        <is>
          <t>N</t>
        </is>
      </c>
      <c r="AS812" s="104" t="n"/>
      <c r="AT812" s="92">
        <f>IF(AND(P812="52-wk high",T812&gt;=Settings!$B$7),"Y","N")</f>
        <v/>
      </c>
      <c r="AU812" s="91">
        <f>IF(AND(AD812&gt;=Settings!$B$8,M812&gt;0),"Y","N")</f>
        <v/>
      </c>
      <c r="AV812" s="91">
        <f>IF(OR(AH812&gt;Settings!$B$9,AI812&gt;Settings!$B$9),"Y","N")</f>
        <v/>
      </c>
      <c r="AW812" s="91">
        <f>IF(AJ812&lt;&gt;"Y","n/a",IF(AND(M812&gt;0,AK812&gt;Settings!$B$10),"Y","N"))</f>
        <v/>
      </c>
      <c r="AX812" s="91">
        <f>IF(AO812&gt;=Settings!$B$11,"Y","N")</f>
        <v/>
      </c>
      <c r="AY812" s="99">
        <f>(AT812="Y")+(AU812="Y")+(AV812="Y")+(AW812="Y")+(AX812="Y")</f>
        <v/>
      </c>
      <c r="AZ812" s="94">
        <f>IF(AY812=0,"None",_xlfn.TEXTJOIN(", ",TRUE(),IF(AT812="Y","Breakout",""),IF(AU812="Y","Accumulation",""),IF(AV812="Y","Institutional buying",""),IF(AW812="Y","Long buildup",""),IF(AX812="Y","Momentum leader","")))</f>
        <v/>
      </c>
      <c r="BA812" s="94">
        <f>IF(BW812="","","Passes "&amp;AY812&amp;" of 5 buy-side scans"&amp;IF(G812="Y","; RED FLAG: filter out using Red flag column",""))</f>
        <v/>
      </c>
      <c r="BB812" s="91" t="inlineStr">
        <is>
          <t>None</t>
        </is>
      </c>
      <c r="BC812" s="92" t="inlineStr">
        <is>
          <t>N</t>
        </is>
      </c>
      <c r="BD812" s="94" t="n"/>
      <c r="BE812" s="94" t="n"/>
      <c r="BF812" s="92">
        <f>IF(R812*100000&gt;=Settings!$B$5,"Y","N")</f>
        <v/>
      </c>
      <c r="BG812" s="91">
        <f>IF(F812&gt;Settings!$B$6,"Y","N")</f>
        <v/>
      </c>
      <c r="BH812" s="97" t="n">
        <v>-24.85</v>
      </c>
      <c r="BI812" s="96" t="n">
        <v>-0.5</v>
      </c>
      <c r="BJ812" s="96" t="n">
        <v>-10.44</v>
      </c>
      <c r="BK812" s="96" t="n">
        <v>-3.77</v>
      </c>
      <c r="BL812" s="96" t="n">
        <v>7.61</v>
      </c>
      <c r="BM812" s="96" t="n">
        <v>11.21</v>
      </c>
      <c r="BN812" s="97" t="n">
        <v>-3.24</v>
      </c>
      <c r="BO812" s="96" t="n">
        <v>-5.24</v>
      </c>
      <c r="BP812" s="96" t="n">
        <v>-5.74</v>
      </c>
      <c r="BQ812" s="96" t="n">
        <v>-4.41</v>
      </c>
      <c r="BR812" s="91" t="inlineStr">
        <is>
          <t>Mixed</t>
        </is>
      </c>
      <c r="BS812" s="91" t="inlineStr">
        <is>
          <t>None</t>
        </is>
      </c>
      <c r="BT812" s="96" t="n">
        <v>27.4</v>
      </c>
      <c r="BU812" s="91" t="inlineStr">
        <is>
          <t>N</t>
        </is>
      </c>
      <c r="BV812" s="99">
        <f>IF(OR(BF812&lt;&gt;"Y",BG812&lt;&gt;"Y"),"",(AND(ISNUMBER(BQ812),BQ812&gt;0))+(BR812="Stacked up")+(AND(ISNUMBER(BH812),BH812&gt;=-Settings!$B$17))+(AND(ISNUMBER(BK812),ISNUMBER(BM812),BK812&gt;0,BM812&gt;0))+(AND(ISNUMBER(AQ812),AQ812&gt;=Settings!$B$18))+(AND(ISNUMBER(BT812),BT812&gt;=Settings!$B$19,BT812&lt;=Settings!$B$20))+(AND(ISNUMBER(AS812),AS812&gt;0))+(AND(ISNUMBER(T812),ISNUMBER(M812),T812&gt;=Settings!$B$21,M812&gt;0))+(AND(ISNUMBER(AD812),ISNUMBER(M812),AD812&gt;=Settings!$B$22,M812&gt;0))+(AY812&gt;=1))</f>
        <v/>
      </c>
      <c r="BW812" s="91">
        <f>IF(OR(AY812=0,BF812&lt;&gt;"Y",BG812&lt;&gt;"Y"),"",1+SUMPRODUCT(($A$6:$A$2604=A812)*($AY$6:$AY$2604&gt;0)*($BF$6:$BF$2604="Y")*($BG$6:$BG$2604="Y")*(($AY$6:$AY$2604&gt;AY812)+($AY$6:$AY$2604=AY812)*($AD$6:$AD$2604&gt;AD812))))</f>
        <v/>
      </c>
    </row>
    <row r="813" ht="23.85" customHeight="1" s="55">
      <c r="A813" s="90" t="n">
        <v>46296</v>
      </c>
      <c r="B813" s="91" t="inlineStr">
        <is>
          <t>GALAXYSURF</t>
        </is>
      </c>
      <c r="C813" s="91" t="inlineStr">
        <is>
          <t>INE600K01018</t>
        </is>
      </c>
      <c r="D813" s="91" t="n"/>
      <c r="E813" s="91" t="inlineStr">
        <is>
          <t>None</t>
        </is>
      </c>
      <c r="F813" s="93" t="n">
        <v>8427</v>
      </c>
      <c r="G813" s="92" t="inlineStr">
        <is>
          <t>N</t>
        </is>
      </c>
      <c r="H813" s="94" t="n"/>
      <c r="I813" s="91" t="inlineStr">
        <is>
          <t>N</t>
        </is>
      </c>
      <c r="J813" s="92">
        <f>IF(K813="","N","Y")</f>
        <v/>
      </c>
      <c r="K813" s="94">
        <f>_xlfn.TEXTJOIN("; ",TRUE,IF(P813="52-wk low","52-wk low",""),IF(AND(AD813&gt;=Settings!$B$12,M813&lt;0),"Distribution",""),IF(AND(AJ813="Y",M813&lt;0,AK813&lt;-Settings!$B$13),"Long unwinding",""),IF(AND(AJ813="Y",M813&lt;0,AK813&gt;Settings!$B$13),"Short buildup",""))</f>
        <v/>
      </c>
      <c r="L813" s="95" t="n">
        <v>2376.9</v>
      </c>
      <c r="M813" s="96" t="n">
        <v>1.89</v>
      </c>
      <c r="N813" s="93" t="n">
        <v>200</v>
      </c>
      <c r="O813" s="91" t="inlineStr">
        <is>
          <t>None</t>
        </is>
      </c>
      <c r="P813" s="91" t="inlineStr">
        <is>
          <t>None</t>
        </is>
      </c>
      <c r="Q813" s="97" t="n">
        <v>2.17</v>
      </c>
      <c r="R813" s="96" t="n">
        <v>0.51</v>
      </c>
      <c r="S813" s="96" t="n">
        <v>5.33</v>
      </c>
      <c r="T813" s="96" t="n">
        <v>3.77</v>
      </c>
      <c r="U813" s="96" t="n">
        <v>5.96</v>
      </c>
      <c r="V813" s="103" t="n">
        <v>1.33</v>
      </c>
      <c r="W813" s="102" t="n">
        <v>3</v>
      </c>
      <c r="X813" s="93" t="n"/>
      <c r="Y813" s="91" t="inlineStr">
        <is>
          <t>None</t>
        </is>
      </c>
      <c r="Z813" s="99" t="n">
        <v>20.95</v>
      </c>
      <c r="AA813" s="96" t="n">
        <v>0.42</v>
      </c>
      <c r="AB813" s="96" t="n">
        <v>0.43</v>
      </c>
      <c r="AC813" s="96" t="n">
        <v>2.37</v>
      </c>
      <c r="AD813" s="96" t="n">
        <v>2.12</v>
      </c>
      <c r="AE813" s="96" t="n">
        <v>3.17</v>
      </c>
      <c r="AF813" s="103" t="n">
        <v>1.08</v>
      </c>
      <c r="AG813" s="91" t="inlineStr">
        <is>
          <t>Normal</t>
        </is>
      </c>
      <c r="AH813" s="100" t="n">
        <v>0</v>
      </c>
      <c r="AI813" s="101" t="n">
        <v>0</v>
      </c>
      <c r="AJ813" s="92" t="inlineStr">
        <is>
          <t>N</t>
        </is>
      </c>
      <c r="AK813" s="96" t="n"/>
      <c r="AL813" s="91" t="inlineStr">
        <is>
          <t>n/a</t>
        </is>
      </c>
      <c r="AM813" s="93" t="n"/>
      <c r="AN813" s="92" t="inlineStr">
        <is>
          <t>None</t>
        </is>
      </c>
      <c r="AO813" s="102" t="n">
        <v>0</v>
      </c>
      <c r="AP813" s="103" t="n">
        <v>1.54</v>
      </c>
      <c r="AQ813" s="102" t="n">
        <v>80</v>
      </c>
      <c r="AR813" s="91" t="inlineStr">
        <is>
          <t>N</t>
        </is>
      </c>
      <c r="AS813" s="104" t="n"/>
      <c r="AT813" s="92">
        <f>IF(AND(P813="52-wk high",T813&gt;=Settings!$B$7),"Y","N")</f>
        <v/>
      </c>
      <c r="AU813" s="91">
        <f>IF(AND(AD813&gt;=Settings!$B$8,M813&gt;0),"Y","N")</f>
        <v/>
      </c>
      <c r="AV813" s="91">
        <f>IF(OR(AH813&gt;Settings!$B$9,AI813&gt;Settings!$B$9),"Y","N")</f>
        <v/>
      </c>
      <c r="AW813" s="91">
        <f>IF(AJ813&lt;&gt;"Y","n/a",IF(AND(M813&gt;0,AK813&gt;Settings!$B$10),"Y","N"))</f>
        <v/>
      </c>
      <c r="AX813" s="91">
        <f>IF(AO813&gt;=Settings!$B$11,"Y","N")</f>
        <v/>
      </c>
      <c r="AY813" s="99">
        <f>(AT813="Y")+(AU813="Y")+(AV813="Y")+(AW813="Y")+(AX813="Y")</f>
        <v/>
      </c>
      <c r="AZ813" s="94">
        <f>IF(AY813=0,"None",_xlfn.TEXTJOIN(", ",TRUE(),IF(AT813="Y","Breakout",""),IF(AU813="Y","Accumulation",""),IF(AV813="Y","Institutional buying",""),IF(AW813="Y","Long buildup",""),IF(AX813="Y","Momentum leader","")))</f>
        <v/>
      </c>
      <c r="BA813" s="94">
        <f>IF(BW813="","","Passes "&amp;AY813&amp;" of 5 buy-side scans"&amp;IF(G813="Y","; RED FLAG: filter out using Red flag column",""))</f>
        <v/>
      </c>
      <c r="BB813" s="91" t="inlineStr">
        <is>
          <t>None</t>
        </is>
      </c>
      <c r="BC813" s="92" t="inlineStr">
        <is>
          <t>N</t>
        </is>
      </c>
      <c r="BD813" s="94" t="n"/>
      <c r="BE813" s="94" t="n"/>
      <c r="BF813" s="92">
        <f>IF(R813*100000&gt;=Settings!$B$5,"Y","N")</f>
        <v/>
      </c>
      <c r="BG813" s="91">
        <f>IF(F813&gt;Settings!$B$6,"Y","N")</f>
        <v/>
      </c>
      <c r="BH813" s="97" t="n">
        <v>-10.24</v>
      </c>
      <c r="BI813" s="96" t="n">
        <v>5.8</v>
      </c>
      <c r="BJ813" s="96" t="n">
        <v>6.62</v>
      </c>
      <c r="BK813" s="96" t="n">
        <v>20.86</v>
      </c>
      <c r="BL813" s="96" t="n">
        <v>45.46</v>
      </c>
      <c r="BM813" s="96" t="n">
        <v>6.75</v>
      </c>
      <c r="BN813" s="97" t="n">
        <v>5.74</v>
      </c>
      <c r="BO813" s="96" t="n">
        <v>9.07</v>
      </c>
      <c r="BP813" s="96" t="n">
        <v>13.72</v>
      </c>
      <c r="BQ813" s="96" t="n">
        <v>16.05</v>
      </c>
      <c r="BR813" s="91" t="inlineStr">
        <is>
          <t>Stacked up</t>
        </is>
      </c>
      <c r="BS813" s="91" t="inlineStr">
        <is>
          <t>None</t>
        </is>
      </c>
      <c r="BT813" s="96" t="n">
        <v>66.3</v>
      </c>
      <c r="BU813" s="91" t="inlineStr">
        <is>
          <t>N</t>
        </is>
      </c>
      <c r="BV813" s="99">
        <f>IF(OR(BF813&lt;&gt;"Y",BG813&lt;&gt;"Y"),"",(AND(ISNUMBER(BQ813),BQ813&gt;0))+(BR813="Stacked up")+(AND(ISNUMBER(BH813),BH813&gt;=-Settings!$B$17))+(AND(ISNUMBER(BK813),ISNUMBER(BM813),BK813&gt;0,BM813&gt;0))+(AND(ISNUMBER(AQ813),AQ813&gt;=Settings!$B$18))+(AND(ISNUMBER(BT813),BT813&gt;=Settings!$B$19,BT813&lt;=Settings!$B$20))+(AND(ISNUMBER(AS813),AS813&gt;0))+(AND(ISNUMBER(T813),ISNUMBER(M813),T813&gt;=Settings!$B$21,M813&gt;0))+(AND(ISNUMBER(AD813),ISNUMBER(M813),AD813&gt;=Settings!$B$22,M813&gt;0))+(AY813&gt;=1))</f>
        <v/>
      </c>
      <c r="BW813" s="91">
        <f>IF(OR(AY813=0,BF813&lt;&gt;"Y",BG813&lt;&gt;"Y"),"",1+SUMPRODUCT(($A$6:$A$2604=A813)*($AY$6:$AY$2604&gt;0)*($BF$6:$BF$2604="Y")*($BG$6:$BG$2604="Y")*(($AY$6:$AY$2604&gt;AY813)+($AY$6:$AY$2604=AY813)*($AD$6:$AD$2604&gt;AD813))))</f>
        <v/>
      </c>
    </row>
    <row r="814" ht="23.85" customHeight="1" s="55">
      <c r="A814" s="90" t="n">
        <v>46296</v>
      </c>
      <c r="B814" s="91" t="inlineStr">
        <is>
          <t>RPEL</t>
        </is>
      </c>
      <c r="C814" s="91" t="inlineStr">
        <is>
          <t>INE912T01018</t>
        </is>
      </c>
      <c r="D814" s="91" t="n"/>
      <c r="E814" s="91" t="inlineStr">
        <is>
          <t>None</t>
        </is>
      </c>
      <c r="F814" s="93" t="n">
        <v>8353</v>
      </c>
      <c r="G814" s="92" t="inlineStr">
        <is>
          <t>Y</t>
        </is>
      </c>
      <c r="H814" s="94" t="inlineStr">
        <is>
          <t>Long-term ASM Stage 1</t>
        </is>
      </c>
      <c r="I814" s="91" t="inlineStr">
        <is>
          <t>N</t>
        </is>
      </c>
      <c r="J814" s="92">
        <f>IF(K814="","N","Y")</f>
        <v/>
      </c>
      <c r="K814" s="94">
        <f>_xlfn.TEXTJOIN("; ",TRUE,IF(P814="52-wk low","52-wk low",""),IF(AND(AD814&gt;=Settings!$B$12,M814&lt;0),"Distribution",""),IF(AND(AJ814="Y",M814&lt;0,AK814&lt;-Settings!$B$13),"Long unwinding",""),IF(AND(AJ814="Y",M814&lt;0,AK814&gt;Settings!$B$13),"Short buildup",""))</f>
        <v/>
      </c>
      <c r="L814" s="95" t="n">
        <v>1818.9</v>
      </c>
      <c r="M814" s="96" t="n">
        <v>0.55</v>
      </c>
      <c r="N814" s="93" t="n">
        <v>433</v>
      </c>
      <c r="O814" s="91" t="inlineStr">
        <is>
          <t>None</t>
        </is>
      </c>
      <c r="P814" s="91" t="inlineStr">
        <is>
          <t>None</t>
        </is>
      </c>
      <c r="Q814" s="97" t="n">
        <v>1.8</v>
      </c>
      <c r="R814" s="96" t="n">
        <v>1.37</v>
      </c>
      <c r="S814" s="96" t="n">
        <v>1.38</v>
      </c>
      <c r="T814" s="96" t="n">
        <v>1.7</v>
      </c>
      <c r="U814" s="96" t="n">
        <v>1.28</v>
      </c>
      <c r="V814" s="103" t="n">
        <v>0.99</v>
      </c>
      <c r="W814" s="102" t="n">
        <v>10</v>
      </c>
      <c r="X814" s="93" t="n">
        <v>200</v>
      </c>
      <c r="Y814" s="91" t="inlineStr">
        <is>
          <t>None</t>
        </is>
      </c>
      <c r="Z814" s="99" t="n">
        <v>37.4</v>
      </c>
      <c r="AA814" s="96" t="n">
        <v>0.88</v>
      </c>
      <c r="AB814" s="96" t="n">
        <v>0.77</v>
      </c>
      <c r="AC814" s="96" t="n">
        <v>1.29</v>
      </c>
      <c r="AD814" s="96" t="n">
        <v>1.44</v>
      </c>
      <c r="AE814" s="96" t="n">
        <v>1.05</v>
      </c>
      <c r="AF814" s="103" t="n">
        <v>0.89</v>
      </c>
      <c r="AG814" s="91" t="inlineStr">
        <is>
          <t>Normal</t>
        </is>
      </c>
      <c r="AH814" s="100" t="n">
        <v>0</v>
      </c>
      <c r="AI814" s="101" t="n">
        <v>0</v>
      </c>
      <c r="AJ814" s="92" t="inlineStr">
        <is>
          <t>N</t>
        </is>
      </c>
      <c r="AK814" s="96" t="n"/>
      <c r="AL814" s="91" t="inlineStr">
        <is>
          <t>n/a</t>
        </is>
      </c>
      <c r="AM814" s="93" t="n"/>
      <c r="AN814" s="92" t="inlineStr">
        <is>
          <t>None</t>
        </is>
      </c>
      <c r="AO814" s="102" t="n">
        <v>0</v>
      </c>
      <c r="AP814" s="103" t="n">
        <v>4.28</v>
      </c>
      <c r="AQ814" s="102" t="n">
        <v>99</v>
      </c>
      <c r="AR814" s="91" t="inlineStr">
        <is>
          <t>N</t>
        </is>
      </c>
      <c r="AS814" s="104" t="n"/>
      <c r="AT814" s="92">
        <f>IF(AND(P814="52-wk high",T814&gt;=Settings!$B$7),"Y","N")</f>
        <v/>
      </c>
      <c r="AU814" s="91">
        <f>IF(AND(AD814&gt;=Settings!$B$8,M814&gt;0),"Y","N")</f>
        <v/>
      </c>
      <c r="AV814" s="91">
        <f>IF(OR(AH814&gt;Settings!$B$9,AI814&gt;Settings!$B$9),"Y","N")</f>
        <v/>
      </c>
      <c r="AW814" s="91">
        <f>IF(AJ814&lt;&gt;"Y","n/a",IF(AND(M814&gt;0,AK814&gt;Settings!$B$10),"Y","N"))</f>
        <v/>
      </c>
      <c r="AX814" s="91">
        <f>IF(AO814&gt;=Settings!$B$11,"Y","N")</f>
        <v/>
      </c>
      <c r="AY814" s="99">
        <f>(AT814="Y")+(AU814="Y")+(AV814="Y")+(AW814="Y")+(AX814="Y")</f>
        <v/>
      </c>
      <c r="AZ814" s="94">
        <f>IF(AY814=0,"None",_xlfn.TEXTJOIN(", ",TRUE(),IF(AT814="Y","Breakout",""),IF(AU814="Y","Accumulation",""),IF(AV814="Y","Institutional buying",""),IF(AW814="Y","Long buildup",""),IF(AX814="Y","Momentum leader","")))</f>
        <v/>
      </c>
      <c r="BA814" s="94">
        <f>IF(BW814="","","Passes "&amp;AY814&amp;" of 5 buy-side scans"&amp;IF(G814="Y","; RED FLAG: filter out using Red flag column",""))</f>
        <v/>
      </c>
      <c r="BB814" s="91" t="inlineStr">
        <is>
          <t>None</t>
        </is>
      </c>
      <c r="BC814" s="92" t="inlineStr">
        <is>
          <t>Y</t>
        </is>
      </c>
      <c r="BD814" s="94" t="inlineStr">
        <is>
          <t>PE &gt; 50</t>
        </is>
      </c>
      <c r="BE814" s="94" t="n"/>
      <c r="BF814" s="92">
        <f>IF(R814*100000&gt;=Settings!$B$5,"Y","N")</f>
        <v/>
      </c>
      <c r="BG814" s="91">
        <f>IF(F814&gt;Settings!$B$6,"Y","N")</f>
        <v/>
      </c>
      <c r="BH814" s="97" t="n">
        <v>-6.42</v>
      </c>
      <c r="BI814" s="96" t="n">
        <v>7.09</v>
      </c>
      <c r="BJ814" s="96" t="n">
        <v>5.32</v>
      </c>
      <c r="BK814" s="96" t="n">
        <v>46.07</v>
      </c>
      <c r="BL814" s="96" t="n">
        <v>190.72</v>
      </c>
      <c r="BM814" s="96" t="n">
        <v>180.31</v>
      </c>
      <c r="BN814" s="97" t="n">
        <v>6.57</v>
      </c>
      <c r="BO814" s="96" t="n">
        <v>15.31</v>
      </c>
      <c r="BP814" s="96" t="n">
        <v>31.21</v>
      </c>
      <c r="BQ814" s="96" t="n">
        <v>55.38</v>
      </c>
      <c r="BR814" s="91" t="inlineStr">
        <is>
          <t>Stacked up</t>
        </is>
      </c>
      <c r="BS814" s="91" t="inlineStr">
        <is>
          <t>None</t>
        </is>
      </c>
      <c r="BT814" s="96" t="n">
        <v>64.7</v>
      </c>
      <c r="BU814" s="91" t="inlineStr">
        <is>
          <t>N</t>
        </is>
      </c>
      <c r="BV814" s="99">
        <f>IF(OR(BF814&lt;&gt;"Y",BG814&lt;&gt;"Y"),"",(AND(ISNUMBER(BQ814),BQ814&gt;0))+(BR814="Stacked up")+(AND(ISNUMBER(BH814),BH814&gt;=-Settings!$B$17))+(AND(ISNUMBER(BK814),ISNUMBER(BM814),BK814&gt;0,BM814&gt;0))+(AND(ISNUMBER(AQ814),AQ814&gt;=Settings!$B$18))+(AND(ISNUMBER(BT814),BT814&gt;=Settings!$B$19,BT814&lt;=Settings!$B$20))+(AND(ISNUMBER(AS814),AS814&gt;0))+(AND(ISNUMBER(T814),ISNUMBER(M814),T814&gt;=Settings!$B$21,M814&gt;0))+(AND(ISNUMBER(AD814),ISNUMBER(M814),AD814&gt;=Settings!$B$22,M814&gt;0))+(AY814&gt;=1))</f>
        <v/>
      </c>
      <c r="BW814" s="91">
        <f>IF(OR(AY814=0,BF814&lt;&gt;"Y",BG814&lt;&gt;"Y"),"",1+SUMPRODUCT(($A$6:$A$2604=A814)*($AY$6:$AY$2604&gt;0)*($BF$6:$BF$2604="Y")*($BG$6:$BG$2604="Y")*(($AY$6:$AY$2604&gt;AY814)+($AY$6:$AY$2604=AY814)*($AD$6:$AD$2604&gt;AD814))))</f>
        <v/>
      </c>
    </row>
    <row r="815" ht="23.85" customHeight="1" s="55">
      <c r="A815" s="90" t="n">
        <v>46296</v>
      </c>
      <c r="B815" s="91" t="inlineStr">
        <is>
          <t>SETL</t>
        </is>
      </c>
      <c r="C815" s="91" t="inlineStr">
        <is>
          <t>INE0M4D01010</t>
        </is>
      </c>
      <c r="D815" s="91" t="n"/>
      <c r="E815" s="91" t="inlineStr">
        <is>
          <t>None</t>
        </is>
      </c>
      <c r="F815" s="93" t="n">
        <v>8318</v>
      </c>
      <c r="G815" s="92" t="inlineStr">
        <is>
          <t>Y</t>
        </is>
      </c>
      <c r="H815" s="94" t="inlineStr">
        <is>
          <t>Long-term ASM Stage 1</t>
        </is>
      </c>
      <c r="I815" s="91" t="inlineStr">
        <is>
          <t>N</t>
        </is>
      </c>
      <c r="J815" s="92">
        <f>IF(K815="","N","Y")</f>
        <v/>
      </c>
      <c r="K815" s="94">
        <f>_xlfn.TEXTJOIN("; ",TRUE,IF(P815="52-wk low","52-wk low",""),IF(AND(AD815&gt;=Settings!$B$12,M815&lt;0),"Distribution",""),IF(AND(AJ815="Y",M815&lt;0,AK815&lt;-Settings!$B$13),"Long unwinding",""),IF(AND(AJ815="Y",M815&lt;0,AK815&gt;Settings!$B$13),"Short buildup",""))</f>
        <v/>
      </c>
      <c r="L815" s="95" t="n">
        <v>416.95</v>
      </c>
      <c r="M815" s="96" t="n">
        <v>-1.38</v>
      </c>
      <c r="N815" s="93" t="n">
        <v>1243</v>
      </c>
      <c r="O815" s="91" t="inlineStr">
        <is>
          <t>None</t>
        </is>
      </c>
      <c r="P815" s="91" t="inlineStr">
        <is>
          <t>None</t>
        </is>
      </c>
      <c r="Q815" s="97" t="n">
        <v>7.15</v>
      </c>
      <c r="R815" s="96" t="n">
        <v>9.84</v>
      </c>
      <c r="S815" s="96" t="n">
        <v>0.72</v>
      </c>
      <c r="T815" s="96" t="n">
        <v>0.73</v>
      </c>
      <c r="U815" s="96" t="n">
        <v>0.66</v>
      </c>
      <c r="V815" s="103" t="n">
        <v>0.91</v>
      </c>
      <c r="W815" s="102" t="n">
        <v>4</v>
      </c>
      <c r="X815" s="93" t="n"/>
      <c r="Y815" s="91" t="inlineStr">
        <is>
          <t>None</t>
        </is>
      </c>
      <c r="Z815" s="99" t="n">
        <v>54.92</v>
      </c>
      <c r="AA815" s="96" t="n">
        <v>0.96</v>
      </c>
      <c r="AB815" s="96" t="n">
        <v>0.95</v>
      </c>
      <c r="AC815" s="96" t="n">
        <v>0.82</v>
      </c>
      <c r="AD815" s="96" t="n">
        <v>0.71</v>
      </c>
      <c r="AE815" s="96" t="n">
        <v>0.77</v>
      </c>
      <c r="AF815" s="103" t="n">
        <v>1.02</v>
      </c>
      <c r="AG815" s="91" t="inlineStr">
        <is>
          <t>Normal</t>
        </is>
      </c>
      <c r="AH815" s="100" t="n">
        <v>0</v>
      </c>
      <c r="AI815" s="101" t="n">
        <v>0</v>
      </c>
      <c r="AJ815" s="92" t="inlineStr">
        <is>
          <t>N</t>
        </is>
      </c>
      <c r="AK815" s="96" t="n"/>
      <c r="AL815" s="91" t="inlineStr">
        <is>
          <t>n/a</t>
        </is>
      </c>
      <c r="AM815" s="93" t="n"/>
      <c r="AN815" s="92" t="inlineStr">
        <is>
          <t>None</t>
        </is>
      </c>
      <c r="AO815" s="102" t="n">
        <v>0</v>
      </c>
      <c r="AP815" s="103" t="n">
        <v>4.48</v>
      </c>
      <c r="AQ815" s="102" t="n">
        <v>99</v>
      </c>
      <c r="AR815" s="91" t="inlineStr">
        <is>
          <t>N</t>
        </is>
      </c>
      <c r="AS815" s="104" t="n"/>
      <c r="AT815" s="92">
        <f>IF(AND(P815="52-wk high",T815&gt;=Settings!$B$7),"Y","N")</f>
        <v/>
      </c>
      <c r="AU815" s="91">
        <f>IF(AND(AD815&gt;=Settings!$B$8,M815&gt;0),"Y","N")</f>
        <v/>
      </c>
      <c r="AV815" s="91">
        <f>IF(OR(AH815&gt;Settings!$B$9,AI815&gt;Settings!$B$9),"Y","N")</f>
        <v/>
      </c>
      <c r="AW815" s="91">
        <f>IF(AJ815&lt;&gt;"Y","n/a",IF(AND(M815&gt;0,AK815&gt;Settings!$B$10),"Y","N"))</f>
        <v/>
      </c>
      <c r="AX815" s="91">
        <f>IF(AO815&gt;=Settings!$B$11,"Y","N")</f>
        <v/>
      </c>
      <c r="AY815" s="99">
        <f>(AT815="Y")+(AU815="Y")+(AV815="Y")+(AW815="Y")+(AX815="Y")</f>
        <v/>
      </c>
      <c r="AZ815" s="94">
        <f>IF(AY815=0,"None",_xlfn.TEXTJOIN(", ",TRUE(),IF(AT815="Y","Breakout",""),IF(AU815="Y","Accumulation",""),IF(AV815="Y","Institutional buying",""),IF(AW815="Y","Long buildup",""),IF(AX815="Y","Momentum leader","")))</f>
        <v/>
      </c>
      <c r="BA815" s="94">
        <f>IF(BW815="","","Passes "&amp;AY815&amp;" of 5 buy-side scans"&amp;IF(G815="Y","; RED FLAG: filter out using Red flag column",""))</f>
        <v/>
      </c>
      <c r="BB815" s="91" t="inlineStr">
        <is>
          <t>Lower</t>
        </is>
      </c>
      <c r="BC815" s="92" t="inlineStr">
        <is>
          <t>Y</t>
        </is>
      </c>
      <c r="BD815" s="94" t="inlineStr">
        <is>
          <t>PE &gt; 50</t>
        </is>
      </c>
      <c r="BE815" s="94" t="n"/>
      <c r="BF815" s="92">
        <f>IF(R815*100000&gt;=Settings!$B$5,"Y","N")</f>
        <v/>
      </c>
      <c r="BG815" s="91">
        <f>IF(F815&gt;Settings!$B$6,"Y","N")</f>
        <v/>
      </c>
      <c r="BH815" s="97" t="n">
        <v>-10.94</v>
      </c>
      <c r="BI815" s="96" t="n">
        <v>3.51</v>
      </c>
      <c r="BJ815" s="96" t="n">
        <v>7.73</v>
      </c>
      <c r="BK815" s="96" t="n">
        <v>47.62</v>
      </c>
      <c r="BL815" s="96" t="n">
        <v>243.45</v>
      </c>
      <c r="BM815" s="96" t="n">
        <v>130.12</v>
      </c>
      <c r="BN815" s="97" t="n">
        <v>3.18</v>
      </c>
      <c r="BO815" s="96" t="n">
        <v>16.64</v>
      </c>
      <c r="BP815" s="96" t="n">
        <v>39.25</v>
      </c>
      <c r="BQ815" s="96" t="n">
        <v>70.39</v>
      </c>
      <c r="BR815" s="91" t="inlineStr">
        <is>
          <t>Stacked up</t>
        </is>
      </c>
      <c r="BS815" s="91" t="inlineStr">
        <is>
          <t>None</t>
        </is>
      </c>
      <c r="BT815" s="96" t="n">
        <v>55.5</v>
      </c>
      <c r="BU815" s="91" t="inlineStr">
        <is>
          <t>N</t>
        </is>
      </c>
      <c r="BV815" s="99">
        <f>IF(OR(BF815&lt;&gt;"Y",BG815&lt;&gt;"Y"),"",(AND(ISNUMBER(BQ815),BQ815&gt;0))+(BR815="Stacked up")+(AND(ISNUMBER(BH815),BH815&gt;=-Settings!$B$17))+(AND(ISNUMBER(BK815),ISNUMBER(BM815),BK815&gt;0,BM815&gt;0))+(AND(ISNUMBER(AQ815),AQ815&gt;=Settings!$B$18))+(AND(ISNUMBER(BT815),BT815&gt;=Settings!$B$19,BT815&lt;=Settings!$B$20))+(AND(ISNUMBER(AS815),AS815&gt;0))+(AND(ISNUMBER(T815),ISNUMBER(M815),T815&gt;=Settings!$B$21,M815&gt;0))+(AND(ISNUMBER(AD815),ISNUMBER(M815),AD815&gt;=Settings!$B$22,M815&gt;0))+(AY815&gt;=1))</f>
        <v/>
      </c>
      <c r="BW815" s="91">
        <f>IF(OR(AY815=0,BF815&lt;&gt;"Y",BG815&lt;&gt;"Y"),"",1+SUMPRODUCT(($A$6:$A$2604=A815)*($AY$6:$AY$2604&gt;0)*($BF$6:$BF$2604="Y")*($BG$6:$BG$2604="Y")*(($AY$6:$AY$2604&gt;AY815)+($AY$6:$AY$2604=AY815)*($AD$6:$AD$2604&gt;AD815))))</f>
        <v/>
      </c>
    </row>
    <row r="816" ht="23.85" customHeight="1" s="55">
      <c r="A816" s="90" t="n">
        <v>46296</v>
      </c>
      <c r="B816" s="91" t="inlineStr">
        <is>
          <t>RAYMOND</t>
        </is>
      </c>
      <c r="C816" s="91" t="inlineStr">
        <is>
          <t>INE301A01014</t>
        </is>
      </c>
      <c r="D816" s="91" t="n"/>
      <c r="E816" s="91" t="inlineStr">
        <is>
          <t>None</t>
        </is>
      </c>
      <c r="F816" s="93" t="n">
        <v>7970</v>
      </c>
      <c r="G816" s="92" t="inlineStr">
        <is>
          <t>Y</t>
        </is>
      </c>
      <c r="H816" s="94" t="inlineStr">
        <is>
          <t>Long-term ASM Stage 1</t>
        </is>
      </c>
      <c r="I816" s="91" t="inlineStr">
        <is>
          <t>N</t>
        </is>
      </c>
      <c r="J816" s="92">
        <f>IF(K816="","N","Y")</f>
        <v/>
      </c>
      <c r="K816" s="94">
        <f>_xlfn.TEXTJOIN("; ",TRUE,IF(P816="52-wk low","52-wk low",""),IF(AND(AD816&gt;=Settings!$B$12,M816&lt;0),"Distribution",""),IF(AND(AJ816="Y",M816&lt;0,AK816&lt;-Settings!$B$13),"Long unwinding",""),IF(AND(AJ816="Y",M816&lt;0,AK816&gt;Settings!$B$13),"Short buildup",""))</f>
        <v/>
      </c>
      <c r="L816" s="95" t="n">
        <v>1197.2</v>
      </c>
      <c r="M816" s="96" t="n">
        <v>-1.31</v>
      </c>
      <c r="N816" s="93" t="n">
        <v>1211</v>
      </c>
      <c r="O816" s="91" t="inlineStr">
        <is>
          <t>None</t>
        </is>
      </c>
      <c r="P816" s="91" t="inlineStr">
        <is>
          <t>None</t>
        </is>
      </c>
      <c r="Q816" s="97" t="n">
        <v>11.91</v>
      </c>
      <c r="R816" s="96" t="n">
        <v>68.51000000000001</v>
      </c>
      <c r="S816" s="96" t="n">
        <v>0.17</v>
      </c>
      <c r="T816" s="96" t="n">
        <v>0.39</v>
      </c>
      <c r="U816" s="96" t="n">
        <v>0.61</v>
      </c>
      <c r="V816" s="103" t="n">
        <v>3.52</v>
      </c>
      <c r="W816" s="102" t="n">
        <v>11</v>
      </c>
      <c r="X816" s="93" t="n"/>
      <c r="Y816" s="91" t="inlineStr">
        <is>
          <t>None</t>
        </is>
      </c>
      <c r="Z816" s="99" t="n">
        <v>19.45</v>
      </c>
      <c r="AA816" s="96" t="n">
        <v>1.4</v>
      </c>
      <c r="AB816" s="96" t="n">
        <v>0.6</v>
      </c>
      <c r="AC816" s="96" t="n">
        <v>0.3</v>
      </c>
      <c r="AD816" s="96" t="n">
        <v>0.52</v>
      </c>
      <c r="AE816" s="96" t="n">
        <v>0.66</v>
      </c>
      <c r="AF816" s="103" t="n">
        <v>0.61</v>
      </c>
      <c r="AG816" s="91" t="inlineStr">
        <is>
          <t>Drying up</t>
        </is>
      </c>
      <c r="AH816" s="100" t="n">
        <v>0</v>
      </c>
      <c r="AI816" s="101" t="n">
        <v>0</v>
      </c>
      <c r="AJ816" s="92" t="inlineStr">
        <is>
          <t>N</t>
        </is>
      </c>
      <c r="AK816" s="96" t="n"/>
      <c r="AL816" s="91" t="inlineStr">
        <is>
          <t>n/a</t>
        </is>
      </c>
      <c r="AM816" s="93" t="n"/>
      <c r="AN816" s="92" t="inlineStr">
        <is>
          <t>None</t>
        </is>
      </c>
      <c r="AO816" s="102" t="n">
        <v>0</v>
      </c>
      <c r="AP816" s="103" t="n">
        <v>4.32</v>
      </c>
      <c r="AQ816" s="102" t="n">
        <v>99</v>
      </c>
      <c r="AR816" s="91" t="inlineStr">
        <is>
          <t>N</t>
        </is>
      </c>
      <c r="AS816" s="104" t="n"/>
      <c r="AT816" s="92">
        <f>IF(AND(P816="52-wk high",T816&gt;=Settings!$B$7),"Y","N")</f>
        <v/>
      </c>
      <c r="AU816" s="91">
        <f>IF(AND(AD816&gt;=Settings!$B$8,M816&gt;0),"Y","N")</f>
        <v/>
      </c>
      <c r="AV816" s="91">
        <f>IF(OR(AH816&gt;Settings!$B$9,AI816&gt;Settings!$B$9),"Y","N")</f>
        <v/>
      </c>
      <c r="AW816" s="91">
        <f>IF(AJ816&lt;&gt;"Y","n/a",IF(AND(M816&gt;0,AK816&gt;Settings!$B$10),"Y","N"))</f>
        <v/>
      </c>
      <c r="AX816" s="91">
        <f>IF(AO816&gt;=Settings!$B$11,"Y","N")</f>
        <v/>
      </c>
      <c r="AY816" s="99">
        <f>(AT816="Y")+(AU816="Y")+(AV816="Y")+(AW816="Y")+(AX816="Y")</f>
        <v/>
      </c>
      <c r="AZ816" s="94">
        <f>IF(AY816=0,"None",_xlfn.TEXTJOIN(", ",TRUE(),IF(AT816="Y","Breakout",""),IF(AU816="Y","Accumulation",""),IF(AV816="Y","Institutional buying",""),IF(AW816="Y","Long buildup",""),IF(AX816="Y","Momentum leader","")))</f>
        <v/>
      </c>
      <c r="BA816" s="94">
        <f>IF(BW816="","","Passes "&amp;AY816&amp;" of 5 buy-side scans"&amp;IF(G816="Y","; RED FLAG: filter out using Red flag column",""))</f>
        <v/>
      </c>
      <c r="BB816" s="91" t="inlineStr">
        <is>
          <t>None</t>
        </is>
      </c>
      <c r="BC816" s="92" t="inlineStr">
        <is>
          <t>Y</t>
        </is>
      </c>
      <c r="BD816" s="94" t="inlineStr">
        <is>
          <t>PE &gt; 50</t>
        </is>
      </c>
      <c r="BE816" s="94" t="n"/>
      <c r="BF816" s="92">
        <f>IF(R816*100000&gt;=Settings!$B$5,"Y","N")</f>
        <v/>
      </c>
      <c r="BG816" s="91">
        <f>IF(F816&gt;Settings!$B$6,"Y","N")</f>
        <v/>
      </c>
      <c r="BH816" s="97" t="n">
        <v>-3.53</v>
      </c>
      <c r="BI816" s="96" t="n">
        <v>-0.55</v>
      </c>
      <c r="BJ816" s="96" t="n">
        <v>88.45</v>
      </c>
      <c r="BK816" s="96" t="n">
        <v>102.49</v>
      </c>
      <c r="BL816" s="96" t="n">
        <v>241.28</v>
      </c>
      <c r="BM816" s="96" t="n">
        <v>105.51</v>
      </c>
      <c r="BN816" s="97" t="n">
        <v>16.21</v>
      </c>
      <c r="BO816" s="96" t="n">
        <v>40.97</v>
      </c>
      <c r="BP816" s="96" t="n">
        <v>66.13</v>
      </c>
      <c r="BQ816" s="96" t="n">
        <v>90.69</v>
      </c>
      <c r="BR816" s="91" t="inlineStr">
        <is>
          <t>Stacked up</t>
        </is>
      </c>
      <c r="BS816" s="91" t="inlineStr">
        <is>
          <t>None</t>
        </is>
      </c>
      <c r="BT816" s="96" t="n">
        <v>79.40000000000001</v>
      </c>
      <c r="BU816" s="91" t="inlineStr">
        <is>
          <t>N</t>
        </is>
      </c>
      <c r="BV816" s="99">
        <f>IF(OR(BF816&lt;&gt;"Y",BG816&lt;&gt;"Y"),"",(AND(ISNUMBER(BQ816),BQ816&gt;0))+(BR816="Stacked up")+(AND(ISNUMBER(BH816),BH816&gt;=-Settings!$B$17))+(AND(ISNUMBER(BK816),ISNUMBER(BM816),BK816&gt;0,BM816&gt;0))+(AND(ISNUMBER(AQ816),AQ816&gt;=Settings!$B$18))+(AND(ISNUMBER(BT816),BT816&gt;=Settings!$B$19,BT816&lt;=Settings!$B$20))+(AND(ISNUMBER(AS816),AS816&gt;0))+(AND(ISNUMBER(T816),ISNUMBER(M816),T816&gt;=Settings!$B$21,M816&gt;0))+(AND(ISNUMBER(AD816),ISNUMBER(M816),AD816&gt;=Settings!$B$22,M816&gt;0))+(AY816&gt;=1))</f>
        <v/>
      </c>
      <c r="BW816" s="91">
        <f>IF(OR(AY816=0,BF816&lt;&gt;"Y",BG816&lt;&gt;"Y"),"",1+SUMPRODUCT(($A$6:$A$2604=A816)*($AY$6:$AY$2604&gt;0)*($BF$6:$BF$2604="Y")*($BG$6:$BG$2604="Y")*(($AY$6:$AY$2604&gt;AY816)+($AY$6:$AY$2604=AY816)*($AD$6:$AD$2604&gt;AD816))))</f>
        <v/>
      </c>
    </row>
    <row r="817" ht="23.85" customHeight="1" s="55">
      <c r="A817" s="90" t="n">
        <v>46296</v>
      </c>
      <c r="B817" s="91" t="inlineStr">
        <is>
          <t>SYMBIOTEC</t>
        </is>
      </c>
      <c r="C817" s="91" t="inlineStr">
        <is>
          <t>INE899I01028</t>
        </is>
      </c>
      <c r="D817" s="91" t="n"/>
      <c r="E817" s="91" t="inlineStr">
        <is>
          <t>None</t>
        </is>
      </c>
      <c r="F817" s="93" t="n">
        <v>7698</v>
      </c>
      <c r="G817" s="92" t="inlineStr">
        <is>
          <t>N</t>
        </is>
      </c>
      <c r="H817" s="94" t="n"/>
      <c r="I817" s="91" t="inlineStr">
        <is>
          <t>N</t>
        </is>
      </c>
      <c r="J817" s="92">
        <f>IF(K817="","N","Y")</f>
        <v/>
      </c>
      <c r="K817" s="94">
        <f>_xlfn.TEXTJOIN("; ",TRUE,IF(P817="52-wk low","52-wk low",""),IF(AND(AD817&gt;=Settings!$B$12,M817&lt;0),"Distribution",""),IF(AND(AJ817="Y",M817&lt;0,AK817&lt;-Settings!$B$13),"Long unwinding",""),IF(AND(AJ817="Y",M817&lt;0,AK817&gt;Settings!$B$13),"Short buildup",""))</f>
        <v/>
      </c>
      <c r="L817" s="95" t="n">
        <v>1198</v>
      </c>
      <c r="M817" s="96" t="n">
        <v>1.81</v>
      </c>
      <c r="N817" s="93" t="n">
        <v>211</v>
      </c>
      <c r="O817" s="91" t="inlineStr">
        <is>
          <t>None</t>
        </is>
      </c>
      <c r="P817" s="91" t="inlineStr">
        <is>
          <t>52-wk high</t>
        </is>
      </c>
      <c r="Q817" s="97" t="n">
        <v>37.14</v>
      </c>
      <c r="R817" s="96" t="n">
        <v>17.28</v>
      </c>
      <c r="S817" s="96" t="n">
        <v>1.91</v>
      </c>
      <c r="T817" s="96" t="n"/>
      <c r="U817" s="96" t="n"/>
      <c r="V817" s="103" t="n"/>
      <c r="W817" s="102" t="n"/>
      <c r="X817" s="93" t="n"/>
      <c r="Y817" s="91" t="inlineStr">
        <is>
          <t>None</t>
        </is>
      </c>
      <c r="Z817" s="99" t="n">
        <v>21.83</v>
      </c>
      <c r="AA817" s="96" t="n">
        <v>0.73</v>
      </c>
      <c r="AB817" s="96" t="n"/>
      <c r="AC817" s="96" t="n">
        <v>1.64</v>
      </c>
      <c r="AD817" s="96" t="n"/>
      <c r="AE817" s="96" t="n"/>
      <c r="AF817" s="103" t="n"/>
      <c r="AG817" s="91" t="n"/>
      <c r="AH817" s="100" t="n">
        <v>0</v>
      </c>
      <c r="AI817" s="101" t="n">
        <v>0</v>
      </c>
      <c r="AJ817" s="92" t="inlineStr">
        <is>
          <t>N</t>
        </is>
      </c>
      <c r="AK817" s="96" t="n"/>
      <c r="AL817" s="91" t="inlineStr">
        <is>
          <t>n/a</t>
        </is>
      </c>
      <c r="AM817" s="93" t="n"/>
      <c r="AN817" s="92" t="inlineStr">
        <is>
          <t>None</t>
        </is>
      </c>
      <c r="AO817" s="102" t="n">
        <v>0</v>
      </c>
      <c r="AP817" s="103" t="n"/>
      <c r="AQ817" s="102" t="n"/>
      <c r="AR817" s="91" t="inlineStr">
        <is>
          <t>N</t>
        </is>
      </c>
      <c r="AS817" s="104" t="n"/>
      <c r="AT817" s="92">
        <f>IF(AND(P817="52-wk high",T817&gt;=Settings!$B$7),"Y","N")</f>
        <v/>
      </c>
      <c r="AU817" s="91">
        <f>IF(AND(AD817&gt;=Settings!$B$8,M817&gt;0),"Y","N")</f>
        <v/>
      </c>
      <c r="AV817" s="91">
        <f>IF(OR(AH817&gt;Settings!$B$9,AI817&gt;Settings!$B$9),"Y","N")</f>
        <v/>
      </c>
      <c r="AW817" s="91">
        <f>IF(AJ817&lt;&gt;"Y","n/a",IF(AND(M817&gt;0,AK817&gt;Settings!$B$10),"Y","N"))</f>
        <v/>
      </c>
      <c r="AX817" s="91">
        <f>IF(AO817&gt;=Settings!$B$11,"Y","N")</f>
        <v/>
      </c>
      <c r="AY817" s="99">
        <f>(AT817="Y")+(AU817="Y")+(AV817="Y")+(AW817="Y")+(AX817="Y")</f>
        <v/>
      </c>
      <c r="AZ817" s="94">
        <f>IF(AY817=0,"None",_xlfn.TEXTJOIN(", ",TRUE(),IF(AT817="Y","Breakout",""),IF(AU817="Y","Accumulation",""),IF(AV817="Y","Institutional buying",""),IF(AW817="Y","Long buildup",""),IF(AX817="Y","Momentum leader","")))</f>
        <v/>
      </c>
      <c r="BA817" s="94">
        <f>IF(BW817="","","Passes "&amp;AY817&amp;" of 5 buy-side scans"&amp;IF(G817="Y","; RED FLAG: filter out using Red flag column",""))</f>
        <v/>
      </c>
      <c r="BB817" s="91" t="inlineStr">
        <is>
          <t>None</t>
        </is>
      </c>
      <c r="BC817" s="92" t="inlineStr">
        <is>
          <t>N</t>
        </is>
      </c>
      <c r="BD817" s="94" t="n"/>
      <c r="BE817" s="94" t="n"/>
      <c r="BF817" s="92">
        <f>IF(R817*100000&gt;=Settings!$B$5,"Y","N")</f>
        <v/>
      </c>
      <c r="BG817" s="91">
        <f>IF(F817&gt;Settings!$B$6,"Y","N")</f>
        <v/>
      </c>
      <c r="BH817" s="97" t="n">
        <v>0.1</v>
      </c>
      <c r="BI817" s="96" t="n">
        <v>16.99</v>
      </c>
      <c r="BJ817" s="96" t="n">
        <v>9.140000000000001</v>
      </c>
      <c r="BK817" s="96" t="n"/>
      <c r="BL817" s="96" t="n"/>
      <c r="BM817" s="96" t="n"/>
      <c r="BN817" s="97" t="n">
        <v>8.52</v>
      </c>
      <c r="BO817" s="96" t="n"/>
      <c r="BP817" s="96" t="n"/>
      <c r="BQ817" s="96" t="n"/>
      <c r="BR817" s="91" t="n"/>
      <c r="BS817" s="91" t="n"/>
      <c r="BT817" s="96" t="n"/>
      <c r="BU817" s="91" t="n"/>
      <c r="BV817" s="99">
        <f>IF(OR(BF817&lt;&gt;"Y",BG817&lt;&gt;"Y"),"",(AND(ISNUMBER(BQ817),BQ817&gt;0))+(BR817="Stacked up")+(AND(ISNUMBER(BH817),BH817&gt;=-Settings!$B$17))+(AND(ISNUMBER(BK817),ISNUMBER(BM817),BK817&gt;0,BM817&gt;0))+(AND(ISNUMBER(AQ817),AQ817&gt;=Settings!$B$18))+(AND(ISNUMBER(BT817),BT817&gt;=Settings!$B$19,BT817&lt;=Settings!$B$20))+(AND(ISNUMBER(AS817),AS817&gt;0))+(AND(ISNUMBER(T817),ISNUMBER(M817),T817&gt;=Settings!$B$21,M817&gt;0))+(AND(ISNUMBER(AD817),ISNUMBER(M817),AD817&gt;=Settings!$B$22,M817&gt;0))+(AY817&gt;=1))</f>
        <v/>
      </c>
      <c r="BW817" s="91">
        <f>IF(OR(AY817=0,BF817&lt;&gt;"Y",BG817&lt;&gt;"Y"),"",1+SUMPRODUCT(($A$6:$A$2604=A817)*($AY$6:$AY$2604&gt;0)*($BF$6:$BF$2604="Y")*($BG$6:$BG$2604="Y")*(($AY$6:$AY$2604&gt;AY817)+($AY$6:$AY$2604=AY817)*($AD$6:$AD$2604&gt;AD817))))</f>
        <v/>
      </c>
    </row>
    <row r="818" ht="23.85" customHeight="1" s="55">
      <c r="A818" s="90" t="n">
        <v>46296</v>
      </c>
      <c r="B818" s="91" t="inlineStr">
        <is>
          <t>KIRLFER</t>
        </is>
      </c>
      <c r="C818" s="91" t="inlineStr">
        <is>
          <t>INE884B01025</t>
        </is>
      </c>
      <c r="D818" s="91" t="n"/>
      <c r="E818" s="91" t="inlineStr">
        <is>
          <t>None</t>
        </is>
      </c>
      <c r="F818" s="93" t="n">
        <v>7683</v>
      </c>
      <c r="G818" s="92" t="inlineStr">
        <is>
          <t>N</t>
        </is>
      </c>
      <c r="H818" s="94" t="n"/>
      <c r="I818" s="91" t="inlineStr">
        <is>
          <t>N</t>
        </is>
      </c>
      <c r="J818" s="92">
        <f>IF(K818="","N","Y")</f>
        <v/>
      </c>
      <c r="K818" s="94">
        <f>_xlfn.TEXTJOIN("; ",TRUE,IF(P818="52-wk low","52-wk low",""),IF(AND(AD818&gt;=Settings!$B$12,M818&lt;0),"Distribution",""),IF(AND(AJ818="Y",M818&lt;0,AK818&lt;-Settings!$B$13),"Long unwinding",""),IF(AND(AJ818="Y",M818&lt;0,AK818&gt;Settings!$B$13),"Short buildup",""))</f>
        <v/>
      </c>
      <c r="L818" s="95" t="n">
        <v>465.85</v>
      </c>
      <c r="M818" s="96" t="n">
        <v>-0.88</v>
      </c>
      <c r="N818" s="93" t="n">
        <v>977</v>
      </c>
      <c r="O818" s="91" t="inlineStr">
        <is>
          <t>None</t>
        </is>
      </c>
      <c r="P818" s="91" t="inlineStr">
        <is>
          <t>None</t>
        </is>
      </c>
      <c r="Q818" s="97" t="n">
        <v>1.05</v>
      </c>
      <c r="R818" s="96" t="n">
        <v>1.44</v>
      </c>
      <c r="S818" s="96" t="n">
        <v>0.72</v>
      </c>
      <c r="T818" s="96" t="n">
        <v>0.8</v>
      </c>
      <c r="U818" s="96" t="n">
        <v>0.55</v>
      </c>
      <c r="V818" s="103" t="n">
        <v>0.76</v>
      </c>
      <c r="W818" s="102" t="n"/>
      <c r="X818" s="93" t="n"/>
      <c r="Y818" s="91" t="inlineStr">
        <is>
          <t>None</t>
        </is>
      </c>
      <c r="Z818" s="99" t="n">
        <v>68.37</v>
      </c>
      <c r="AA818" s="96" t="n">
        <v>1.09</v>
      </c>
      <c r="AB818" s="96" t="n">
        <v>1.08</v>
      </c>
      <c r="AC818" s="96" t="n">
        <v>0.77</v>
      </c>
      <c r="AD818" s="96" t="n">
        <v>0.87</v>
      </c>
      <c r="AE818" s="96" t="n">
        <v>0.84</v>
      </c>
      <c r="AF818" s="103" t="n">
        <v>1.44</v>
      </c>
      <c r="AG818" s="91" t="inlineStr">
        <is>
          <t>Normal</t>
        </is>
      </c>
      <c r="AH818" s="100" t="n">
        <v>0</v>
      </c>
      <c r="AI818" s="101" t="n">
        <v>0</v>
      </c>
      <c r="AJ818" s="92" t="inlineStr">
        <is>
          <t>N</t>
        </is>
      </c>
      <c r="AK818" s="96" t="n"/>
      <c r="AL818" s="91" t="inlineStr">
        <is>
          <t>n/a</t>
        </is>
      </c>
      <c r="AM818" s="93" t="n"/>
      <c r="AN818" s="92" t="inlineStr">
        <is>
          <t>None</t>
        </is>
      </c>
      <c r="AO818" s="102" t="n">
        <v>0</v>
      </c>
      <c r="AP818" s="103" t="n"/>
      <c r="AQ818" s="102" t="n"/>
      <c r="AR818" s="91" t="inlineStr">
        <is>
          <t>N</t>
        </is>
      </c>
      <c r="AS818" s="104" t="n"/>
      <c r="AT818" s="92">
        <f>IF(AND(P818="52-wk high",T818&gt;=Settings!$B$7),"Y","N")</f>
        <v/>
      </c>
      <c r="AU818" s="91">
        <f>IF(AND(AD818&gt;=Settings!$B$8,M818&gt;0),"Y","N")</f>
        <v/>
      </c>
      <c r="AV818" s="91">
        <f>IF(OR(AH818&gt;Settings!$B$9,AI818&gt;Settings!$B$9),"Y","N")</f>
        <v/>
      </c>
      <c r="AW818" s="91">
        <f>IF(AJ818&lt;&gt;"Y","n/a",IF(AND(M818&gt;0,AK818&gt;Settings!$B$10),"Y","N"))</f>
        <v/>
      </c>
      <c r="AX818" s="91">
        <f>IF(AO818&gt;=Settings!$B$11,"Y","N")</f>
        <v/>
      </c>
      <c r="AY818" s="99">
        <f>(AT818="Y")+(AU818="Y")+(AV818="Y")+(AW818="Y")+(AX818="Y")</f>
        <v/>
      </c>
      <c r="AZ818" s="94">
        <f>IF(AY818=0,"None",_xlfn.TEXTJOIN(", ",TRUE(),IF(AT818="Y","Breakout",""),IF(AU818="Y","Accumulation",""),IF(AV818="Y","Institutional buying",""),IF(AW818="Y","Long buildup",""),IF(AX818="Y","Momentum leader","")))</f>
        <v/>
      </c>
      <c r="BA818" s="94">
        <f>IF(BW818="","","Passes "&amp;AY818&amp;" of 5 buy-side scans"&amp;IF(G818="Y","; RED FLAG: filter out using Red flag column",""))</f>
        <v/>
      </c>
      <c r="BB818" s="91" t="inlineStr">
        <is>
          <t>None</t>
        </is>
      </c>
      <c r="BC818" s="92" t="inlineStr">
        <is>
          <t>N</t>
        </is>
      </c>
      <c r="BD818" s="94" t="n"/>
      <c r="BE818" s="94" t="n"/>
      <c r="BF818" s="92">
        <f>IF(R818*100000&gt;=Settings!$B$5,"Y","N")</f>
        <v/>
      </c>
      <c r="BG818" s="91">
        <f>IF(F818&gt;Settings!$B$6,"Y","N")</f>
        <v/>
      </c>
      <c r="BH818" s="97" t="n">
        <v>-9.19</v>
      </c>
      <c r="BI818" s="96" t="n">
        <v>-2.58</v>
      </c>
      <c r="BJ818" s="96" t="n">
        <v>3.57</v>
      </c>
      <c r="BK818" s="96" t="n">
        <v>2.03</v>
      </c>
      <c r="BL818" s="96" t="n"/>
      <c r="BM818" s="96" t="n"/>
      <c r="BN818" s="97" t="n">
        <v>-0.6899999999999999</v>
      </c>
      <c r="BO818" s="96" t="n">
        <v>0.79</v>
      </c>
      <c r="BP818" s="96" t="n">
        <v>2.28</v>
      </c>
      <c r="BQ818" s="96" t="n"/>
      <c r="BR818" s="91" t="n"/>
      <c r="BS818" s="91" t="inlineStr">
        <is>
          <t>None</t>
        </is>
      </c>
      <c r="BT818" s="96" t="n">
        <v>43.7</v>
      </c>
      <c r="BU818" s="91" t="n"/>
      <c r="BV818" s="99">
        <f>IF(OR(BF818&lt;&gt;"Y",BG818&lt;&gt;"Y"),"",(AND(ISNUMBER(BQ818),BQ818&gt;0))+(BR818="Stacked up")+(AND(ISNUMBER(BH818),BH818&gt;=-Settings!$B$17))+(AND(ISNUMBER(BK818),ISNUMBER(BM818),BK818&gt;0,BM818&gt;0))+(AND(ISNUMBER(AQ818),AQ818&gt;=Settings!$B$18))+(AND(ISNUMBER(BT818),BT818&gt;=Settings!$B$19,BT818&lt;=Settings!$B$20))+(AND(ISNUMBER(AS818),AS818&gt;0))+(AND(ISNUMBER(T818),ISNUMBER(M818),T818&gt;=Settings!$B$21,M818&gt;0))+(AND(ISNUMBER(AD818),ISNUMBER(M818),AD818&gt;=Settings!$B$22,M818&gt;0))+(AY818&gt;=1))</f>
        <v/>
      </c>
      <c r="BW818" s="91">
        <f>IF(OR(AY818=0,BF818&lt;&gt;"Y",BG818&lt;&gt;"Y"),"",1+SUMPRODUCT(($A$6:$A$2604=A818)*($AY$6:$AY$2604&gt;0)*($BF$6:$BF$2604="Y")*($BG$6:$BG$2604="Y")*(($AY$6:$AY$2604&gt;AY818)+($AY$6:$AY$2604=AY818)*($AD$6:$AD$2604&gt;AD818))))</f>
        <v/>
      </c>
    </row>
    <row r="819" ht="23.85" customHeight="1" s="55">
      <c r="A819" s="90" t="n">
        <v>46296</v>
      </c>
      <c r="B819" s="91" t="inlineStr">
        <is>
          <t>GRINFRA</t>
        </is>
      </c>
      <c r="C819" s="91" t="inlineStr">
        <is>
          <t>INE201P01022</t>
        </is>
      </c>
      <c r="D819" s="91" t="n"/>
      <c r="E819" s="91" t="inlineStr">
        <is>
          <t>None</t>
        </is>
      </c>
      <c r="F819" s="93" t="n">
        <v>7646</v>
      </c>
      <c r="G819" s="92" t="inlineStr">
        <is>
          <t>N</t>
        </is>
      </c>
      <c r="H819" s="94" t="n"/>
      <c r="I819" s="91" t="inlineStr">
        <is>
          <t>N</t>
        </is>
      </c>
      <c r="J819" s="92">
        <f>IF(K819="","N","Y")</f>
        <v/>
      </c>
      <c r="K819" s="94">
        <f>_xlfn.TEXTJOIN("; ",TRUE,IF(P819="52-wk low","52-wk low",""),IF(AND(AD819&gt;=Settings!$B$12,M819&lt;0),"Distribution",""),IF(AND(AJ819="Y",M819&lt;0,AK819&lt;-Settings!$B$13),"Long unwinding",""),IF(AND(AJ819="Y",M819&lt;0,AK819&gt;Settings!$B$13),"Short buildup",""))</f>
        <v/>
      </c>
      <c r="L819" s="95" t="n">
        <v>790.2</v>
      </c>
      <c r="M819" s="96" t="n">
        <v>-1.3</v>
      </c>
      <c r="N819" s="93" t="n">
        <v>1205</v>
      </c>
      <c r="O819" s="91" t="inlineStr">
        <is>
          <t>None</t>
        </is>
      </c>
      <c r="P819" s="91" t="inlineStr">
        <is>
          <t>52-wk low</t>
        </is>
      </c>
      <c r="Q819" s="97" t="n">
        <v>0.2</v>
      </c>
      <c r="R819" s="96" t="n">
        <v>0.3</v>
      </c>
      <c r="S819" s="96" t="n">
        <v>0.68</v>
      </c>
      <c r="T819" s="96" t="n">
        <v>0.58</v>
      </c>
      <c r="U819" s="96" t="n">
        <v>0.49</v>
      </c>
      <c r="V819" s="103" t="n">
        <v>0.76</v>
      </c>
      <c r="W819" s="102" t="n">
        <v>2</v>
      </c>
      <c r="X819" s="93" t="n"/>
      <c r="Y819" s="91" t="inlineStr">
        <is>
          <t>None</t>
        </is>
      </c>
      <c r="Z819" s="99" t="n">
        <v>53.39</v>
      </c>
      <c r="AA819" s="96" t="n">
        <v>1.26</v>
      </c>
      <c r="AB819" s="96" t="n">
        <v>1.07</v>
      </c>
      <c r="AC819" s="96" t="n">
        <v>1.02</v>
      </c>
      <c r="AD819" s="96" t="n">
        <v>0.82</v>
      </c>
      <c r="AE819" s="96" t="n">
        <v>0.63</v>
      </c>
      <c r="AF819" s="103" t="n">
        <v>0.84</v>
      </c>
      <c r="AG819" s="91" t="inlineStr">
        <is>
          <t>Normal</t>
        </is>
      </c>
      <c r="AH819" s="100" t="n">
        <v>0</v>
      </c>
      <c r="AI819" s="101" t="n">
        <v>0</v>
      </c>
      <c r="AJ819" s="92" t="inlineStr">
        <is>
          <t>N</t>
        </is>
      </c>
      <c r="AK819" s="96" t="n"/>
      <c r="AL819" s="91" t="inlineStr">
        <is>
          <t>n/a</t>
        </is>
      </c>
      <c r="AM819" s="93" t="n"/>
      <c r="AN819" s="92" t="inlineStr">
        <is>
          <t>None</t>
        </is>
      </c>
      <c r="AO819" s="102" t="n">
        <v>0</v>
      </c>
      <c r="AP819" s="103" t="n">
        <v>0.51</v>
      </c>
      <c r="AQ819" s="102" t="n">
        <v>6</v>
      </c>
      <c r="AR819" s="91" t="inlineStr">
        <is>
          <t>N</t>
        </is>
      </c>
      <c r="AS819" s="104" t="n"/>
      <c r="AT819" s="92">
        <f>IF(AND(P819="52-wk high",T819&gt;=Settings!$B$7),"Y","N")</f>
        <v/>
      </c>
      <c r="AU819" s="91">
        <f>IF(AND(AD819&gt;=Settings!$B$8,M819&gt;0),"Y","N")</f>
        <v/>
      </c>
      <c r="AV819" s="91">
        <f>IF(OR(AH819&gt;Settings!$B$9,AI819&gt;Settings!$B$9),"Y","N")</f>
        <v/>
      </c>
      <c r="AW819" s="91">
        <f>IF(AJ819&lt;&gt;"Y","n/a",IF(AND(M819&gt;0,AK819&gt;Settings!$B$10),"Y","N"))</f>
        <v/>
      </c>
      <c r="AX819" s="91">
        <f>IF(AO819&gt;=Settings!$B$11,"Y","N")</f>
        <v/>
      </c>
      <c r="AY819" s="99">
        <f>(AT819="Y")+(AU819="Y")+(AV819="Y")+(AW819="Y")+(AX819="Y")</f>
        <v/>
      </c>
      <c r="AZ819" s="94">
        <f>IF(AY819=0,"None",_xlfn.TEXTJOIN(", ",TRUE(),IF(AT819="Y","Breakout",""),IF(AU819="Y","Accumulation",""),IF(AV819="Y","Institutional buying",""),IF(AW819="Y","Long buildup",""),IF(AX819="Y","Momentum leader","")))</f>
        <v/>
      </c>
      <c r="BA819" s="94">
        <f>IF(BW819="","","Passes "&amp;AY819&amp;" of 5 buy-side scans"&amp;IF(G819="Y","; RED FLAG: filter out using Red flag column",""))</f>
        <v/>
      </c>
      <c r="BB819" s="91" t="inlineStr">
        <is>
          <t>None</t>
        </is>
      </c>
      <c r="BC819" s="92" t="inlineStr">
        <is>
          <t>N</t>
        </is>
      </c>
      <c r="BD819" s="94" t="n"/>
      <c r="BE819" s="94" t="n"/>
      <c r="BF819" s="92">
        <f>IF(R819*100000&gt;=Settings!$B$5,"Y","N")</f>
        <v/>
      </c>
      <c r="BG819" s="91">
        <f>IF(F819&gt;Settings!$B$6,"Y","N")</f>
        <v/>
      </c>
      <c r="BH819" s="97" t="n">
        <v>-39.67</v>
      </c>
      <c r="BI819" s="96" t="n">
        <v>-2.48</v>
      </c>
      <c r="BJ819" s="96" t="n">
        <v>-10.46</v>
      </c>
      <c r="BK819" s="96" t="n">
        <v>-13.47</v>
      </c>
      <c r="BL819" s="96" t="n">
        <v>-5.78</v>
      </c>
      <c r="BM819" s="96" t="n">
        <v>-35.8</v>
      </c>
      <c r="BN819" s="97" t="n">
        <v>-4.53</v>
      </c>
      <c r="BO819" s="96" t="n">
        <v>-7.57</v>
      </c>
      <c r="BP819" s="96" t="n">
        <v>-10.29</v>
      </c>
      <c r="BQ819" s="96" t="n">
        <v>-15.79</v>
      </c>
      <c r="BR819" s="91" t="inlineStr">
        <is>
          <t>Stacked down</t>
        </is>
      </c>
      <c r="BS819" s="91" t="inlineStr">
        <is>
          <t>None</t>
        </is>
      </c>
      <c r="BT819" s="96" t="n">
        <v>31.7</v>
      </c>
      <c r="BU819" s="91" t="inlineStr">
        <is>
          <t>N</t>
        </is>
      </c>
      <c r="BV819" s="99">
        <f>IF(OR(BF819&lt;&gt;"Y",BG819&lt;&gt;"Y"),"",(AND(ISNUMBER(BQ819),BQ819&gt;0))+(BR819="Stacked up")+(AND(ISNUMBER(BH819),BH819&gt;=-Settings!$B$17))+(AND(ISNUMBER(BK819),ISNUMBER(BM819),BK819&gt;0,BM819&gt;0))+(AND(ISNUMBER(AQ819),AQ819&gt;=Settings!$B$18))+(AND(ISNUMBER(BT819),BT819&gt;=Settings!$B$19,BT819&lt;=Settings!$B$20))+(AND(ISNUMBER(AS819),AS819&gt;0))+(AND(ISNUMBER(T819),ISNUMBER(M819),T819&gt;=Settings!$B$21,M819&gt;0))+(AND(ISNUMBER(AD819),ISNUMBER(M819),AD819&gt;=Settings!$B$22,M819&gt;0))+(AY819&gt;=1))</f>
        <v/>
      </c>
      <c r="BW819" s="91">
        <f>IF(OR(AY819=0,BF819&lt;&gt;"Y",BG819&lt;&gt;"Y"),"",1+SUMPRODUCT(($A$6:$A$2604=A819)*($AY$6:$AY$2604&gt;0)*($BF$6:$BF$2604="Y")*($BG$6:$BG$2604="Y")*(($AY$6:$AY$2604&gt;AY819)+($AY$6:$AY$2604=AY819)*($AD$6:$AD$2604&gt;AD819))))</f>
        <v/>
      </c>
    </row>
    <row r="820" ht="23.85" customHeight="1" s="55">
      <c r="A820" s="90" t="n">
        <v>46296</v>
      </c>
      <c r="B820" s="91" t="inlineStr">
        <is>
          <t>HEROMOTORS</t>
        </is>
      </c>
      <c r="C820" s="91" t="inlineStr">
        <is>
          <t>INE012G01022</t>
        </is>
      </c>
      <c r="D820" s="91" t="n"/>
      <c r="E820" s="91" t="inlineStr">
        <is>
          <t>None</t>
        </is>
      </c>
      <c r="F820" s="93" t="n">
        <v>7622</v>
      </c>
      <c r="G820" s="92" t="inlineStr">
        <is>
          <t>Y</t>
        </is>
      </c>
      <c r="H820" s="94" t="inlineStr">
        <is>
          <t>Short-term ASM Stage 1</t>
        </is>
      </c>
      <c r="I820" s="91" t="inlineStr">
        <is>
          <t>N</t>
        </is>
      </c>
      <c r="J820" s="92">
        <f>IF(K820="","N","Y")</f>
        <v/>
      </c>
      <c r="K820" s="94">
        <f>_xlfn.TEXTJOIN("; ",TRUE,IF(P820="52-wk low","52-wk low",""),IF(AND(AD820&gt;=Settings!$B$12,M820&lt;0),"Distribution",""),IF(AND(AJ820="Y",M820&lt;0,AK820&lt;-Settings!$B$13),"Long unwinding",""),IF(AND(AJ820="Y",M820&lt;0,AK820&gt;Settings!$B$13),"Short buildup",""))</f>
        <v/>
      </c>
      <c r="L820" s="95" t="n">
        <v>167.8</v>
      </c>
      <c r="M820" s="96" t="n">
        <v>10</v>
      </c>
      <c r="N820" s="93" t="n">
        <v>8</v>
      </c>
      <c r="O820" s="91" t="inlineStr">
        <is>
          <t>Top gainer</t>
        </is>
      </c>
      <c r="P820" s="91" t="inlineStr">
        <is>
          <t>52-wk high</t>
        </is>
      </c>
      <c r="Q820" s="97" t="n">
        <v>871.75</v>
      </c>
      <c r="R820" s="96" t="n"/>
      <c r="S820" s="96" t="n"/>
      <c r="T820" s="96" t="n"/>
      <c r="U820" s="96" t="n"/>
      <c r="V820" s="103" t="n"/>
      <c r="W820" s="102" t="n"/>
      <c r="X820" s="93" t="n"/>
      <c r="Y820" s="91" t="inlineStr">
        <is>
          <t>Both</t>
        </is>
      </c>
      <c r="Z820" s="99" t="n">
        <v>14.78</v>
      </c>
      <c r="AA820" s="96" t="n"/>
      <c r="AB820" s="96" t="n"/>
      <c r="AC820" s="96" t="n"/>
      <c r="AD820" s="96" t="n"/>
      <c r="AE820" s="96" t="n"/>
      <c r="AF820" s="103" t="n"/>
      <c r="AG820" s="91" t="n"/>
      <c r="AH820" s="100" t="n">
        <v>0</v>
      </c>
      <c r="AI820" s="101" t="n">
        <v>0</v>
      </c>
      <c r="AJ820" s="92" t="inlineStr">
        <is>
          <t>N</t>
        </is>
      </c>
      <c r="AK820" s="96" t="n"/>
      <c r="AL820" s="91" t="inlineStr">
        <is>
          <t>n/a</t>
        </is>
      </c>
      <c r="AM820" s="93" t="n"/>
      <c r="AN820" s="92" t="inlineStr">
        <is>
          <t>None</t>
        </is>
      </c>
      <c r="AO820" s="102" t="n">
        <v>0</v>
      </c>
      <c r="AP820" s="103" t="n"/>
      <c r="AQ820" s="102" t="n"/>
      <c r="AR820" s="91" t="inlineStr">
        <is>
          <t>N</t>
        </is>
      </c>
      <c r="AS820" s="104" t="n"/>
      <c r="AT820" s="92">
        <f>IF(AND(P820="52-wk high",T820&gt;=Settings!$B$7),"Y","N")</f>
        <v/>
      </c>
      <c r="AU820" s="91">
        <f>IF(AND(AD820&gt;=Settings!$B$8,M820&gt;0),"Y","N")</f>
        <v/>
      </c>
      <c r="AV820" s="91">
        <f>IF(OR(AH820&gt;Settings!$B$9,AI820&gt;Settings!$B$9),"Y","N")</f>
        <v/>
      </c>
      <c r="AW820" s="91">
        <f>IF(AJ820&lt;&gt;"Y","n/a",IF(AND(M820&gt;0,AK820&gt;Settings!$B$10),"Y","N"))</f>
        <v/>
      </c>
      <c r="AX820" s="91">
        <f>IF(AO820&gt;=Settings!$B$11,"Y","N")</f>
        <v/>
      </c>
      <c r="AY820" s="99">
        <f>(AT820="Y")+(AU820="Y")+(AV820="Y")+(AW820="Y")+(AX820="Y")</f>
        <v/>
      </c>
      <c r="AZ820" s="94">
        <f>IF(AY820=0,"None",_xlfn.TEXTJOIN(", ",TRUE(),IF(AT820="Y","Breakout",""),IF(AU820="Y","Accumulation",""),IF(AV820="Y","Institutional buying",""),IF(AW820="Y","Long buildup",""),IF(AX820="Y","Momentum leader","")))</f>
        <v/>
      </c>
      <c r="BA820" s="94">
        <f>IF(BW820="","","Passes "&amp;AY820&amp;" of 5 buy-side scans"&amp;IF(G820="Y","; RED FLAG: filter out using Red flag column",""))</f>
        <v/>
      </c>
      <c r="BB820" s="91" t="inlineStr">
        <is>
          <t>Upper</t>
        </is>
      </c>
      <c r="BC820" s="92" t="inlineStr">
        <is>
          <t>N</t>
        </is>
      </c>
      <c r="BD820" s="94" t="n"/>
      <c r="BE820" s="94" t="n"/>
      <c r="BF820" s="92">
        <f>IF(R820*100000&gt;=Settings!$B$5,"Y","N")</f>
        <v/>
      </c>
      <c r="BG820" s="91">
        <f>IF(F820&gt;Settings!$B$6,"Y","N")</f>
        <v/>
      </c>
      <c r="BH820" s="97" t="n">
        <v>7.67</v>
      </c>
      <c r="BI820" s="96" t="n">
        <v>42.11</v>
      </c>
      <c r="BJ820" s="96" t="n"/>
      <c r="BK820" s="96" t="n"/>
      <c r="BL820" s="96" t="n"/>
      <c r="BM820" s="96" t="n"/>
      <c r="BN820" s="97" t="n"/>
      <c r="BO820" s="96" t="n"/>
      <c r="BP820" s="96" t="n"/>
      <c r="BQ820" s="96" t="n"/>
      <c r="BR820" s="91" t="n"/>
      <c r="BS820" s="91" t="n"/>
      <c r="BT820" s="96" t="n"/>
      <c r="BU820" s="91" t="n"/>
      <c r="BV820" s="99">
        <f>IF(OR(BF820&lt;&gt;"Y",BG820&lt;&gt;"Y"),"",(AND(ISNUMBER(BQ820),BQ820&gt;0))+(BR820="Stacked up")+(AND(ISNUMBER(BH820),BH820&gt;=-Settings!$B$17))+(AND(ISNUMBER(BK820),ISNUMBER(BM820),BK820&gt;0,BM820&gt;0))+(AND(ISNUMBER(AQ820),AQ820&gt;=Settings!$B$18))+(AND(ISNUMBER(BT820),BT820&gt;=Settings!$B$19,BT820&lt;=Settings!$B$20))+(AND(ISNUMBER(AS820),AS820&gt;0))+(AND(ISNUMBER(T820),ISNUMBER(M820),T820&gt;=Settings!$B$21,M820&gt;0))+(AND(ISNUMBER(AD820),ISNUMBER(M820),AD820&gt;=Settings!$B$22,M820&gt;0))+(AY820&gt;=1))</f>
        <v/>
      </c>
      <c r="BW820" s="91">
        <f>IF(OR(AY820=0,BF820&lt;&gt;"Y",BG820&lt;&gt;"Y"),"",1+SUMPRODUCT(($A$6:$A$2604=A820)*($AY$6:$AY$2604&gt;0)*($BF$6:$BF$2604="Y")*($BG$6:$BG$2604="Y")*(($AY$6:$AY$2604&gt;AY820)+($AY$6:$AY$2604=AY820)*($AD$6:$AD$2604&gt;AD820))))</f>
        <v/>
      </c>
    </row>
    <row r="821" ht="23.85" customHeight="1" s="55">
      <c r="A821" s="90" t="n">
        <v>46296</v>
      </c>
      <c r="B821" s="91" t="inlineStr">
        <is>
          <t>GARFIBRES</t>
        </is>
      </c>
      <c r="C821" s="91" t="inlineStr">
        <is>
          <t>INE276A01018</t>
        </is>
      </c>
      <c r="D821" s="91" t="n"/>
      <c r="E821" s="91" t="inlineStr">
        <is>
          <t>None</t>
        </is>
      </c>
      <c r="F821" s="93" t="n">
        <v>7503</v>
      </c>
      <c r="G821" s="92" t="inlineStr">
        <is>
          <t>N</t>
        </is>
      </c>
      <c r="H821" s="94" t="n"/>
      <c r="I821" s="91" t="inlineStr">
        <is>
          <t>N</t>
        </is>
      </c>
      <c r="J821" s="92">
        <f>IF(K821="","N","Y")</f>
        <v/>
      </c>
      <c r="K821" s="94">
        <f>_xlfn.TEXTJOIN("; ",TRUE,IF(P821="52-wk low","52-wk low",""),IF(AND(AD821&gt;=Settings!$B$12,M821&lt;0),"Distribution",""),IF(AND(AJ821="Y",M821&lt;0,AK821&lt;-Settings!$B$13),"Long unwinding",""),IF(AND(AJ821="Y",M821&lt;0,AK821&gt;Settings!$B$13),"Short buildup",""))</f>
        <v/>
      </c>
      <c r="L821" s="95" t="n">
        <v>768.4</v>
      </c>
      <c r="M821" s="96" t="n">
        <v>-0.32</v>
      </c>
      <c r="N821" s="93" t="n">
        <v>719</v>
      </c>
      <c r="O821" s="91" t="inlineStr">
        <is>
          <t>None</t>
        </is>
      </c>
      <c r="P821" s="91" t="inlineStr">
        <is>
          <t>None</t>
        </is>
      </c>
      <c r="Q821" s="97" t="n">
        <v>0.27</v>
      </c>
      <c r="R821" s="96" t="n">
        <v>0.42</v>
      </c>
      <c r="S821" s="96" t="n">
        <v>0.64</v>
      </c>
      <c r="T821" s="96" t="n">
        <v>0.46</v>
      </c>
      <c r="U821" s="96" t="n">
        <v>0.25</v>
      </c>
      <c r="V821" s="103" t="n">
        <v>0.38</v>
      </c>
      <c r="W821" s="102" t="n">
        <v>1</v>
      </c>
      <c r="X821" s="93" t="n"/>
      <c r="Y821" s="91" t="inlineStr">
        <is>
          <t>None</t>
        </is>
      </c>
      <c r="Z821" s="99" t="n">
        <v>43.48</v>
      </c>
      <c r="AA821" s="96" t="n">
        <v>0.86</v>
      </c>
      <c r="AB821" s="96" t="n">
        <v>0.87</v>
      </c>
      <c r="AC821" s="96" t="n">
        <v>0.49</v>
      </c>
      <c r="AD821" s="96" t="n">
        <v>0.44</v>
      </c>
      <c r="AE821" s="96" t="n">
        <v>0.38</v>
      </c>
      <c r="AF821" s="103" t="n">
        <v>2.01</v>
      </c>
      <c r="AG821" s="91" t="inlineStr">
        <is>
          <t>Quiet accumulation</t>
        </is>
      </c>
      <c r="AH821" s="100" t="n">
        <v>0</v>
      </c>
      <c r="AI821" s="101" t="n">
        <v>0</v>
      </c>
      <c r="AJ821" s="92" t="inlineStr">
        <is>
          <t>N</t>
        </is>
      </c>
      <c r="AK821" s="96" t="n"/>
      <c r="AL821" s="91" t="inlineStr">
        <is>
          <t>n/a</t>
        </is>
      </c>
      <c r="AM821" s="93" t="n"/>
      <c r="AN821" s="92" t="inlineStr">
        <is>
          <t>None</t>
        </is>
      </c>
      <c r="AO821" s="102" t="n">
        <v>0</v>
      </c>
      <c r="AP821" s="103" t="n">
        <v>1.18</v>
      </c>
      <c r="AQ821" s="102" t="n">
        <v>69</v>
      </c>
      <c r="AR821" s="91" t="inlineStr">
        <is>
          <t>N</t>
        </is>
      </c>
      <c r="AS821" s="104" t="n"/>
      <c r="AT821" s="92">
        <f>IF(AND(P821="52-wk high",T821&gt;=Settings!$B$7),"Y","N")</f>
        <v/>
      </c>
      <c r="AU821" s="91">
        <f>IF(AND(AD821&gt;=Settings!$B$8,M821&gt;0),"Y","N")</f>
        <v/>
      </c>
      <c r="AV821" s="91">
        <f>IF(OR(AH821&gt;Settings!$B$9,AI821&gt;Settings!$B$9),"Y","N")</f>
        <v/>
      </c>
      <c r="AW821" s="91">
        <f>IF(AJ821&lt;&gt;"Y","n/a",IF(AND(M821&gt;0,AK821&gt;Settings!$B$10),"Y","N"))</f>
        <v/>
      </c>
      <c r="AX821" s="91">
        <f>IF(AO821&gt;=Settings!$B$11,"Y","N")</f>
        <v/>
      </c>
      <c r="AY821" s="99">
        <f>(AT821="Y")+(AU821="Y")+(AV821="Y")+(AW821="Y")+(AX821="Y")</f>
        <v/>
      </c>
      <c r="AZ821" s="94">
        <f>IF(AY821=0,"None",_xlfn.TEXTJOIN(", ",TRUE(),IF(AT821="Y","Breakout",""),IF(AU821="Y","Accumulation",""),IF(AV821="Y","Institutional buying",""),IF(AW821="Y","Long buildup",""),IF(AX821="Y","Momentum leader","")))</f>
        <v/>
      </c>
      <c r="BA821" s="94">
        <f>IF(BW821="","","Passes "&amp;AY821&amp;" of 5 buy-side scans"&amp;IF(G821="Y","; RED FLAG: filter out using Red flag column",""))</f>
        <v/>
      </c>
      <c r="BB821" s="91" t="inlineStr">
        <is>
          <t>None</t>
        </is>
      </c>
      <c r="BC821" s="92" t="inlineStr">
        <is>
          <t>N</t>
        </is>
      </c>
      <c r="BD821" s="94" t="n"/>
      <c r="BE821" s="94" t="n"/>
      <c r="BF821" s="92">
        <f>IF(R821*100000&gt;=Settings!$B$5,"Y","N")</f>
        <v/>
      </c>
      <c r="BG821" s="91">
        <f>IF(F821&gt;Settings!$B$6,"Y","N")</f>
        <v/>
      </c>
      <c r="BH821" s="97" t="n">
        <v>-11</v>
      </c>
      <c r="BI821" s="96" t="n">
        <v>-1.73</v>
      </c>
      <c r="BJ821" s="96" t="n">
        <v>-8.82</v>
      </c>
      <c r="BK821" s="96" t="n">
        <v>5.56</v>
      </c>
      <c r="BL821" s="96" t="n">
        <v>28.48</v>
      </c>
      <c r="BM821" s="96" t="n">
        <v>-0.49</v>
      </c>
      <c r="BN821" s="97" t="n">
        <v>-2.15</v>
      </c>
      <c r="BO821" s="96" t="n">
        <v>-1.13</v>
      </c>
      <c r="BP821" s="96" t="n">
        <v>2.34</v>
      </c>
      <c r="BQ821" s="96" t="n">
        <v>5.26</v>
      </c>
      <c r="BR821" s="91" t="inlineStr">
        <is>
          <t>Mixed</t>
        </is>
      </c>
      <c r="BS821" s="91" t="inlineStr">
        <is>
          <t>None</t>
        </is>
      </c>
      <c r="BT821" s="96" t="n">
        <v>40.7</v>
      </c>
      <c r="BU821" s="91" t="inlineStr">
        <is>
          <t>N</t>
        </is>
      </c>
      <c r="BV821" s="99">
        <f>IF(OR(BF821&lt;&gt;"Y",BG821&lt;&gt;"Y"),"",(AND(ISNUMBER(BQ821),BQ821&gt;0))+(BR821="Stacked up")+(AND(ISNUMBER(BH821),BH821&gt;=-Settings!$B$17))+(AND(ISNUMBER(BK821),ISNUMBER(BM821),BK821&gt;0,BM821&gt;0))+(AND(ISNUMBER(AQ821),AQ821&gt;=Settings!$B$18))+(AND(ISNUMBER(BT821),BT821&gt;=Settings!$B$19,BT821&lt;=Settings!$B$20))+(AND(ISNUMBER(AS821),AS821&gt;0))+(AND(ISNUMBER(T821),ISNUMBER(M821),T821&gt;=Settings!$B$21,M821&gt;0))+(AND(ISNUMBER(AD821),ISNUMBER(M821),AD821&gt;=Settings!$B$22,M821&gt;0))+(AY821&gt;=1))</f>
        <v/>
      </c>
      <c r="BW821" s="91">
        <f>IF(OR(AY821=0,BF821&lt;&gt;"Y",BG821&lt;&gt;"Y"),"",1+SUMPRODUCT(($A$6:$A$2604=A821)*($AY$6:$AY$2604&gt;0)*($BF$6:$BF$2604="Y")*($BG$6:$BG$2604="Y")*(($AY$6:$AY$2604&gt;AY821)+($AY$6:$AY$2604=AY821)*($AD$6:$AD$2604&gt;AD821))))</f>
        <v/>
      </c>
    </row>
    <row r="822" ht="23.85" customHeight="1" s="55">
      <c r="A822" s="90" t="n">
        <v>46296</v>
      </c>
      <c r="B822" s="91" t="inlineStr">
        <is>
          <t>MAHLIFE</t>
        </is>
      </c>
      <c r="C822" s="91" t="inlineStr">
        <is>
          <t>INE813A01018</t>
        </is>
      </c>
      <c r="D822" s="91" t="n"/>
      <c r="E822" s="91" t="inlineStr">
        <is>
          <t>None</t>
        </is>
      </c>
      <c r="F822" s="93" t="n">
        <v>7493</v>
      </c>
      <c r="G822" s="92" t="inlineStr">
        <is>
          <t>N</t>
        </is>
      </c>
      <c r="H822" s="94" t="n"/>
      <c r="I822" s="91" t="inlineStr">
        <is>
          <t>N</t>
        </is>
      </c>
      <c r="J822" s="92">
        <f>IF(K822="","N","Y")</f>
        <v/>
      </c>
      <c r="K822" s="94">
        <f>_xlfn.TEXTJOIN("; ",TRUE,IF(P822="52-wk low","52-wk low",""),IF(AND(AD822&gt;=Settings!$B$12,M822&lt;0),"Distribution",""),IF(AND(AJ822="Y",M822&lt;0,AK822&lt;-Settings!$B$13),"Long unwinding",""),IF(AND(AJ822="Y",M822&lt;0,AK822&gt;Settings!$B$13),"Short buildup",""))</f>
        <v/>
      </c>
      <c r="L822" s="95" t="n">
        <v>351.15</v>
      </c>
      <c r="M822" s="96" t="n">
        <v>-2.54</v>
      </c>
      <c r="N822" s="93" t="n">
        <v>1914</v>
      </c>
      <c r="O822" s="91" t="inlineStr">
        <is>
          <t>None</t>
        </is>
      </c>
      <c r="P822" s="91" t="inlineStr">
        <is>
          <t>None</t>
        </is>
      </c>
      <c r="Q822" s="97" t="n">
        <v>1.04</v>
      </c>
      <c r="R822" s="96" t="n">
        <v>0.96</v>
      </c>
      <c r="S822" s="96" t="n">
        <v>1.1</v>
      </c>
      <c r="T822" s="96" t="n">
        <v>0.5</v>
      </c>
      <c r="U822" s="96" t="n">
        <v>0.54</v>
      </c>
      <c r="V822" s="103" t="n">
        <v>0.51</v>
      </c>
      <c r="W822" s="102" t="n">
        <v>0</v>
      </c>
      <c r="X822" s="93" t="n"/>
      <c r="Y822" s="91" t="inlineStr">
        <is>
          <t>None</t>
        </is>
      </c>
      <c r="Z822" s="99" t="n">
        <v>37.48</v>
      </c>
      <c r="AA822" s="96" t="n">
        <v>0.77</v>
      </c>
      <c r="AB822" s="96" t="n">
        <v>0.72</v>
      </c>
      <c r="AC822" s="96" t="n">
        <v>0.87</v>
      </c>
      <c r="AD822" s="96" t="n">
        <v>0.49</v>
      </c>
      <c r="AE822" s="96" t="n">
        <v>0.42</v>
      </c>
      <c r="AF822" s="103" t="n">
        <v>0.97</v>
      </c>
      <c r="AG822" s="91" t="inlineStr">
        <is>
          <t>Normal</t>
        </is>
      </c>
      <c r="AH822" s="100" t="n">
        <v>0</v>
      </c>
      <c r="AI822" s="101" t="n">
        <v>0</v>
      </c>
      <c r="AJ822" s="92" t="inlineStr">
        <is>
          <t>N</t>
        </is>
      </c>
      <c r="AK822" s="96" t="n"/>
      <c r="AL822" s="91" t="inlineStr">
        <is>
          <t>n/a</t>
        </is>
      </c>
      <c r="AM822" s="93" t="n"/>
      <c r="AN822" s="92" t="inlineStr">
        <is>
          <t>None</t>
        </is>
      </c>
      <c r="AO822" s="102" t="n">
        <v>0</v>
      </c>
      <c r="AP822" s="103" t="n">
        <v>0.9399999999999999</v>
      </c>
      <c r="AQ822" s="102" t="n">
        <v>59</v>
      </c>
      <c r="AR822" s="91" t="inlineStr">
        <is>
          <t>N</t>
        </is>
      </c>
      <c r="AS822" s="104" t="n"/>
      <c r="AT822" s="92">
        <f>IF(AND(P822="52-wk high",T822&gt;=Settings!$B$7),"Y","N")</f>
        <v/>
      </c>
      <c r="AU822" s="91">
        <f>IF(AND(AD822&gt;=Settings!$B$8,M822&gt;0),"Y","N")</f>
        <v/>
      </c>
      <c r="AV822" s="91">
        <f>IF(OR(AH822&gt;Settings!$B$9,AI822&gt;Settings!$B$9),"Y","N")</f>
        <v/>
      </c>
      <c r="AW822" s="91">
        <f>IF(AJ822&lt;&gt;"Y","n/a",IF(AND(M822&gt;0,AK822&gt;Settings!$B$10),"Y","N"))</f>
        <v/>
      </c>
      <c r="AX822" s="91">
        <f>IF(AO822&gt;=Settings!$B$11,"Y","N")</f>
        <v/>
      </c>
      <c r="AY822" s="99">
        <f>(AT822="Y")+(AU822="Y")+(AV822="Y")+(AW822="Y")+(AX822="Y")</f>
        <v/>
      </c>
      <c r="AZ822" s="94">
        <f>IF(AY822=0,"None",_xlfn.TEXTJOIN(", ",TRUE(),IF(AT822="Y","Breakout",""),IF(AU822="Y","Accumulation",""),IF(AV822="Y","Institutional buying",""),IF(AW822="Y","Long buildup",""),IF(AX822="Y","Momentum leader","")))</f>
        <v/>
      </c>
      <c r="BA822" s="94">
        <f>IF(BW822="","","Passes "&amp;AY822&amp;" of 5 buy-side scans"&amp;IF(G822="Y","; RED FLAG: filter out using Red flag column",""))</f>
        <v/>
      </c>
      <c r="BB822" s="91" t="inlineStr">
        <is>
          <t>None</t>
        </is>
      </c>
      <c r="BC822" s="92" t="inlineStr">
        <is>
          <t>N</t>
        </is>
      </c>
      <c r="BD822" s="94" t="n"/>
      <c r="BE822" s="94" t="n"/>
      <c r="BF822" s="92">
        <f>IF(R822*100000&gt;=Settings!$B$5,"Y","N")</f>
        <v/>
      </c>
      <c r="BG822" s="91">
        <f>IF(F822&gt;Settings!$B$6,"Y","N")</f>
        <v/>
      </c>
      <c r="BH822" s="97" t="n">
        <v>-17.77</v>
      </c>
      <c r="BI822" s="96" t="n">
        <v>-0.78</v>
      </c>
      <c r="BJ822" s="96" t="n">
        <v>-1.62</v>
      </c>
      <c r="BK822" s="96" t="n">
        <v>-5.78</v>
      </c>
      <c r="BL822" s="96" t="n">
        <v>11.33</v>
      </c>
      <c r="BM822" s="96" t="n">
        <v>-2.76</v>
      </c>
      <c r="BN822" s="97" t="n">
        <v>-2.54</v>
      </c>
      <c r="BO822" s="96" t="n">
        <v>-3.61</v>
      </c>
      <c r="BP822" s="96" t="n">
        <v>-3.27</v>
      </c>
      <c r="BQ822" s="96" t="n">
        <v>-3.23</v>
      </c>
      <c r="BR822" s="91" t="inlineStr">
        <is>
          <t>Mixed</t>
        </is>
      </c>
      <c r="BS822" s="91" t="inlineStr">
        <is>
          <t>None</t>
        </is>
      </c>
      <c r="BT822" s="96" t="n">
        <v>38.6</v>
      </c>
      <c r="BU822" s="91" t="inlineStr">
        <is>
          <t>N</t>
        </is>
      </c>
      <c r="BV822" s="99">
        <f>IF(OR(BF822&lt;&gt;"Y",BG822&lt;&gt;"Y"),"",(AND(ISNUMBER(BQ822),BQ822&gt;0))+(BR822="Stacked up")+(AND(ISNUMBER(BH822),BH822&gt;=-Settings!$B$17))+(AND(ISNUMBER(BK822),ISNUMBER(BM822),BK822&gt;0,BM822&gt;0))+(AND(ISNUMBER(AQ822),AQ822&gt;=Settings!$B$18))+(AND(ISNUMBER(BT822),BT822&gt;=Settings!$B$19,BT822&lt;=Settings!$B$20))+(AND(ISNUMBER(AS822),AS822&gt;0))+(AND(ISNUMBER(T822),ISNUMBER(M822),T822&gt;=Settings!$B$21,M822&gt;0))+(AND(ISNUMBER(AD822),ISNUMBER(M822),AD822&gt;=Settings!$B$22,M822&gt;0))+(AY822&gt;=1))</f>
        <v/>
      </c>
      <c r="BW822" s="91">
        <f>IF(OR(AY822=0,BF822&lt;&gt;"Y",BG822&lt;&gt;"Y"),"",1+SUMPRODUCT(($A$6:$A$2604=A822)*($AY$6:$AY$2604&gt;0)*($BF$6:$BF$2604="Y")*($BG$6:$BG$2604="Y")*(($AY$6:$AY$2604&gt;AY822)+($AY$6:$AY$2604=AY822)*($AD$6:$AD$2604&gt;AD822))))</f>
        <v/>
      </c>
    </row>
    <row r="823" ht="23.85" customHeight="1" s="55">
      <c r="A823" s="90" t="n">
        <v>46296</v>
      </c>
      <c r="B823" s="91" t="inlineStr">
        <is>
          <t>ORKLAINDIA</t>
        </is>
      </c>
      <c r="C823" s="91" t="inlineStr">
        <is>
          <t>INE16NZ01023</t>
        </is>
      </c>
      <c r="D823" s="91" t="n"/>
      <c r="E823" s="91" t="inlineStr">
        <is>
          <t>None</t>
        </is>
      </c>
      <c r="F823" s="93" t="n">
        <v>7359</v>
      </c>
      <c r="G823" s="92" t="inlineStr">
        <is>
          <t>N</t>
        </is>
      </c>
      <c r="H823" s="94" t="n"/>
      <c r="I823" s="91" t="inlineStr">
        <is>
          <t>N</t>
        </is>
      </c>
      <c r="J823" s="92">
        <f>IF(K823="","N","Y")</f>
        <v/>
      </c>
      <c r="K823" s="94">
        <f>_xlfn.TEXTJOIN("; ",TRUE,IF(P823="52-wk low","52-wk low",""),IF(AND(AD823&gt;=Settings!$B$12,M823&lt;0),"Distribution",""),IF(AND(AJ823="Y",M823&lt;0,AK823&lt;-Settings!$B$13),"Long unwinding",""),IF(AND(AJ823="Y",M823&lt;0,AK823&gt;Settings!$B$13),"Short buildup",""))</f>
        <v/>
      </c>
      <c r="L823" s="95" t="n">
        <v>537.2</v>
      </c>
      <c r="M823" s="96" t="n">
        <v>-1.07</v>
      </c>
      <c r="N823" s="93" t="n">
        <v>1081</v>
      </c>
      <c r="O823" s="91" t="inlineStr">
        <is>
          <t>None</t>
        </is>
      </c>
      <c r="P823" s="91" t="inlineStr">
        <is>
          <t>52-wk low</t>
        </is>
      </c>
      <c r="Q823" s="97" t="n">
        <v>0.9399999999999999</v>
      </c>
      <c r="R823" s="96" t="n">
        <v>0.75</v>
      </c>
      <c r="S823" s="96" t="n">
        <v>1.28</v>
      </c>
      <c r="T823" s="96" t="n">
        <v>0.92</v>
      </c>
      <c r="U823" s="96" t="n">
        <v>1.14</v>
      </c>
      <c r="V823" s="103" t="n">
        <v>0.91</v>
      </c>
      <c r="W823" s="102" t="n">
        <v>3</v>
      </c>
      <c r="X823" s="93" t="n"/>
      <c r="Y823" s="91" t="inlineStr">
        <is>
          <t>None</t>
        </is>
      </c>
      <c r="Z823" s="99" t="n">
        <v>63.26</v>
      </c>
      <c r="AA823" s="96" t="n">
        <v>1.1</v>
      </c>
      <c r="AB823" s="96" t="n">
        <v>1.05</v>
      </c>
      <c r="AC823" s="96" t="n">
        <v>1.39</v>
      </c>
      <c r="AD823" s="96" t="n">
        <v>0.98</v>
      </c>
      <c r="AE823" s="96" t="n">
        <v>1.23</v>
      </c>
      <c r="AF823" s="103" t="n">
        <v>1</v>
      </c>
      <c r="AG823" s="91" t="inlineStr">
        <is>
          <t>Normal</t>
        </is>
      </c>
      <c r="AH823" s="100" t="n">
        <v>0</v>
      </c>
      <c r="AI823" s="101" t="n">
        <v>0</v>
      </c>
      <c r="AJ823" s="92" t="inlineStr">
        <is>
          <t>N</t>
        </is>
      </c>
      <c r="AK823" s="96" t="n"/>
      <c r="AL823" s="91" t="inlineStr">
        <is>
          <t>n/a</t>
        </is>
      </c>
      <c r="AM823" s="93" t="n"/>
      <c r="AN823" s="92" t="inlineStr">
        <is>
          <t>None</t>
        </is>
      </c>
      <c r="AO823" s="102" t="n">
        <v>0</v>
      </c>
      <c r="AP823" s="103" t="n"/>
      <c r="AQ823" s="102" t="n"/>
      <c r="AR823" s="91" t="inlineStr">
        <is>
          <t>N</t>
        </is>
      </c>
      <c r="AS823" s="104" t="n"/>
      <c r="AT823" s="92">
        <f>IF(AND(P823="52-wk high",T823&gt;=Settings!$B$7),"Y","N")</f>
        <v/>
      </c>
      <c r="AU823" s="91">
        <f>IF(AND(AD823&gt;=Settings!$B$8,M823&gt;0),"Y","N")</f>
        <v/>
      </c>
      <c r="AV823" s="91">
        <f>IF(OR(AH823&gt;Settings!$B$9,AI823&gt;Settings!$B$9),"Y","N")</f>
        <v/>
      </c>
      <c r="AW823" s="91">
        <f>IF(AJ823&lt;&gt;"Y","n/a",IF(AND(M823&gt;0,AK823&gt;Settings!$B$10),"Y","N"))</f>
        <v/>
      </c>
      <c r="AX823" s="91">
        <f>IF(AO823&gt;=Settings!$B$11,"Y","N")</f>
        <v/>
      </c>
      <c r="AY823" s="99">
        <f>(AT823="Y")+(AU823="Y")+(AV823="Y")+(AW823="Y")+(AX823="Y")</f>
        <v/>
      </c>
      <c r="AZ823" s="94">
        <f>IF(AY823=0,"None",_xlfn.TEXTJOIN(", ",TRUE(),IF(AT823="Y","Breakout",""),IF(AU823="Y","Accumulation",""),IF(AV823="Y","Institutional buying",""),IF(AW823="Y","Long buildup",""),IF(AX823="Y","Momentum leader","")))</f>
        <v/>
      </c>
      <c r="BA823" s="94">
        <f>IF(BW823="","","Passes "&amp;AY823&amp;" of 5 buy-side scans"&amp;IF(G823="Y","; RED FLAG: filter out using Red flag column",""))</f>
        <v/>
      </c>
      <c r="BB823" s="91" t="inlineStr">
        <is>
          <t>None</t>
        </is>
      </c>
      <c r="BC823" s="92" t="inlineStr">
        <is>
          <t>N</t>
        </is>
      </c>
      <c r="BD823" s="94" t="n"/>
      <c r="BE823" s="94" t="n"/>
      <c r="BF823" s="92">
        <f>IF(R823*100000&gt;=Settings!$B$5,"Y","N")</f>
        <v/>
      </c>
      <c r="BG823" s="91">
        <f>IF(F823&gt;Settings!$B$6,"Y","N")</f>
        <v/>
      </c>
      <c r="BH823" s="97" t="n">
        <v>-29.32</v>
      </c>
      <c r="BI823" s="96" t="n">
        <v>-1.6</v>
      </c>
      <c r="BJ823" s="96" t="n">
        <v>-8.09</v>
      </c>
      <c r="BK823" s="96" t="n">
        <v>-10.44</v>
      </c>
      <c r="BL823" s="96" t="n">
        <v>-10.38</v>
      </c>
      <c r="BM823" s="96" t="n"/>
      <c r="BN823" s="97" t="n">
        <v>-4.68</v>
      </c>
      <c r="BO823" s="96" t="n">
        <v>-6.29</v>
      </c>
      <c r="BP823" s="96" t="n">
        <v>-8.1</v>
      </c>
      <c r="BQ823" s="96" t="n">
        <v>-11.11</v>
      </c>
      <c r="BR823" s="91" t="inlineStr">
        <is>
          <t>Stacked down</t>
        </is>
      </c>
      <c r="BS823" s="91" t="inlineStr">
        <is>
          <t>None</t>
        </is>
      </c>
      <c r="BT823" s="96" t="n">
        <v>31.1</v>
      </c>
      <c r="BU823" s="91" t="inlineStr">
        <is>
          <t>N</t>
        </is>
      </c>
      <c r="BV823" s="99">
        <f>IF(OR(BF823&lt;&gt;"Y",BG823&lt;&gt;"Y"),"",(AND(ISNUMBER(BQ823),BQ823&gt;0))+(BR823="Stacked up")+(AND(ISNUMBER(BH823),BH823&gt;=-Settings!$B$17))+(AND(ISNUMBER(BK823),ISNUMBER(BM823),BK823&gt;0,BM823&gt;0))+(AND(ISNUMBER(AQ823),AQ823&gt;=Settings!$B$18))+(AND(ISNUMBER(BT823),BT823&gt;=Settings!$B$19,BT823&lt;=Settings!$B$20))+(AND(ISNUMBER(AS823),AS823&gt;0))+(AND(ISNUMBER(T823),ISNUMBER(M823),T823&gt;=Settings!$B$21,M823&gt;0))+(AND(ISNUMBER(AD823),ISNUMBER(M823),AD823&gt;=Settings!$B$22,M823&gt;0))+(AY823&gt;=1))</f>
        <v/>
      </c>
      <c r="BW823" s="91">
        <f>IF(OR(AY823=0,BF823&lt;&gt;"Y",BG823&lt;&gt;"Y"),"",1+SUMPRODUCT(($A$6:$A$2604=A823)*($AY$6:$AY$2604&gt;0)*($BF$6:$BF$2604="Y")*($BG$6:$BG$2604="Y")*(($AY$6:$AY$2604&gt;AY823)+($AY$6:$AY$2604=AY823)*($AD$6:$AD$2604&gt;AD823))))</f>
        <v/>
      </c>
    </row>
    <row r="824" ht="23.85" customHeight="1" s="55">
      <c r="A824" s="90" t="n">
        <v>46296</v>
      </c>
      <c r="B824" s="91" t="inlineStr">
        <is>
          <t>STARCEMENT</t>
        </is>
      </c>
      <c r="C824" s="91" t="inlineStr">
        <is>
          <t>INE460H01021</t>
        </is>
      </c>
      <c r="D824" s="91" t="n"/>
      <c r="E824" s="91" t="inlineStr">
        <is>
          <t>None</t>
        </is>
      </c>
      <c r="F824" s="93" t="n">
        <v>7357</v>
      </c>
      <c r="G824" s="92" t="inlineStr">
        <is>
          <t>N</t>
        </is>
      </c>
      <c r="H824" s="94" t="n"/>
      <c r="I824" s="91" t="inlineStr">
        <is>
          <t>N</t>
        </is>
      </c>
      <c r="J824" s="92">
        <f>IF(K824="","N","Y")</f>
        <v/>
      </c>
      <c r="K824" s="94">
        <f>_xlfn.TEXTJOIN("; ",TRUE,IF(P824="52-wk low","52-wk low",""),IF(AND(AD824&gt;=Settings!$B$12,M824&lt;0),"Distribution",""),IF(AND(AJ824="Y",M824&lt;0,AK824&lt;-Settings!$B$13),"Long unwinding",""),IF(AND(AJ824="Y",M824&lt;0,AK824&gt;Settings!$B$13),"Short buildup",""))</f>
        <v/>
      </c>
      <c r="L824" s="95" t="n">
        <v>178.39</v>
      </c>
      <c r="M824" s="96" t="n">
        <v>-1.96</v>
      </c>
      <c r="N824" s="93" t="n">
        <v>1619</v>
      </c>
      <c r="O824" s="91" t="inlineStr">
        <is>
          <t>None</t>
        </is>
      </c>
      <c r="P824" s="91" t="inlineStr">
        <is>
          <t>None</t>
        </is>
      </c>
      <c r="Q824" s="97" t="n">
        <v>1.72</v>
      </c>
      <c r="R824" s="96" t="n">
        <v>2.1</v>
      </c>
      <c r="S824" s="96" t="n">
        <v>0.83</v>
      </c>
      <c r="T824" s="96" t="n">
        <v>0.67</v>
      </c>
      <c r="U824" s="96" t="n">
        <v>0.58</v>
      </c>
      <c r="V824" s="103" t="n">
        <v>0.71</v>
      </c>
      <c r="W824" s="102" t="n">
        <v>1</v>
      </c>
      <c r="X824" s="93" t="n"/>
      <c r="Y824" s="91" t="inlineStr">
        <is>
          <t>None</t>
        </is>
      </c>
      <c r="Z824" s="99" t="n">
        <v>50.38</v>
      </c>
      <c r="AA824" s="96" t="n">
        <v>0.83</v>
      </c>
      <c r="AB824" s="96" t="n">
        <v>0.85</v>
      </c>
      <c r="AC824" s="96" t="n">
        <v>0.71</v>
      </c>
      <c r="AD824" s="96" t="n">
        <v>0.58</v>
      </c>
      <c r="AE824" s="96" t="n">
        <v>0.52</v>
      </c>
      <c r="AF824" s="103" t="n">
        <v>1.05</v>
      </c>
      <c r="AG824" s="91" t="inlineStr">
        <is>
          <t>Normal</t>
        </is>
      </c>
      <c r="AH824" s="100" t="n">
        <v>0</v>
      </c>
      <c r="AI824" s="101" t="n">
        <v>0</v>
      </c>
      <c r="AJ824" s="92" t="inlineStr">
        <is>
          <t>N</t>
        </is>
      </c>
      <c r="AK824" s="96" t="n"/>
      <c r="AL824" s="91" t="inlineStr">
        <is>
          <t>n/a</t>
        </is>
      </c>
      <c r="AM824" s="93" t="n"/>
      <c r="AN824" s="92" t="inlineStr">
        <is>
          <t>None</t>
        </is>
      </c>
      <c r="AO824" s="102" t="n">
        <v>0</v>
      </c>
      <c r="AP824" s="103" t="n">
        <v>0.47</v>
      </c>
      <c r="AQ824" s="102" t="n">
        <v>3</v>
      </c>
      <c r="AR824" s="91" t="inlineStr">
        <is>
          <t>N</t>
        </is>
      </c>
      <c r="AS824" s="104" t="n"/>
      <c r="AT824" s="92">
        <f>IF(AND(P824="52-wk high",T824&gt;=Settings!$B$7),"Y","N")</f>
        <v/>
      </c>
      <c r="AU824" s="91">
        <f>IF(AND(AD824&gt;=Settings!$B$8,M824&gt;0),"Y","N")</f>
        <v/>
      </c>
      <c r="AV824" s="91">
        <f>IF(OR(AH824&gt;Settings!$B$9,AI824&gt;Settings!$B$9),"Y","N")</f>
        <v/>
      </c>
      <c r="AW824" s="91">
        <f>IF(AJ824&lt;&gt;"Y","n/a",IF(AND(M824&gt;0,AK824&gt;Settings!$B$10),"Y","N"))</f>
        <v/>
      </c>
      <c r="AX824" s="91">
        <f>IF(AO824&gt;=Settings!$B$11,"Y","N")</f>
        <v/>
      </c>
      <c r="AY824" s="99">
        <f>(AT824="Y")+(AU824="Y")+(AV824="Y")+(AW824="Y")+(AX824="Y")</f>
        <v/>
      </c>
      <c r="AZ824" s="94">
        <f>IF(AY824=0,"None",_xlfn.TEXTJOIN(", ",TRUE(),IF(AT824="Y","Breakout",""),IF(AU824="Y","Accumulation",""),IF(AV824="Y","Institutional buying",""),IF(AW824="Y","Long buildup",""),IF(AX824="Y","Momentum leader","")))</f>
        <v/>
      </c>
      <c r="BA824" s="94">
        <f>IF(BW824="","","Passes "&amp;AY824&amp;" of 5 buy-side scans"&amp;IF(G824="Y","; RED FLAG: filter out using Red flag column",""))</f>
        <v/>
      </c>
      <c r="BB824" s="91" t="inlineStr">
        <is>
          <t>None</t>
        </is>
      </c>
      <c r="BC824" s="92" t="inlineStr">
        <is>
          <t>N</t>
        </is>
      </c>
      <c r="BD824" s="94" t="n"/>
      <c r="BE824" s="94" t="n"/>
      <c r="BF824" s="92">
        <f>IF(R824*100000&gt;=Settings!$B$5,"Y","N")</f>
        <v/>
      </c>
      <c r="BG824" s="91">
        <f>IF(F824&gt;Settings!$B$6,"Y","N")</f>
        <v/>
      </c>
      <c r="BH824" s="97" t="n">
        <v>-34.66</v>
      </c>
      <c r="BI824" s="96" t="n">
        <v>-4.73</v>
      </c>
      <c r="BJ824" s="96" t="n">
        <v>-3.9</v>
      </c>
      <c r="BK824" s="96" t="n">
        <v>-13.53</v>
      </c>
      <c r="BL824" s="96" t="n">
        <v>-13.33</v>
      </c>
      <c r="BM824" s="96" t="n">
        <v>-29.43</v>
      </c>
      <c r="BN824" s="97" t="n">
        <v>-4.7</v>
      </c>
      <c r="BO824" s="96" t="n">
        <v>-7.69</v>
      </c>
      <c r="BP824" s="96" t="n">
        <v>-11.04</v>
      </c>
      <c r="BQ824" s="96" t="n">
        <v>-15.86</v>
      </c>
      <c r="BR824" s="91" t="inlineStr">
        <is>
          <t>Stacked down</t>
        </is>
      </c>
      <c r="BS824" s="91" t="inlineStr">
        <is>
          <t>None</t>
        </is>
      </c>
      <c r="BT824" s="96" t="n">
        <v>32.7</v>
      </c>
      <c r="BU824" s="91" t="inlineStr">
        <is>
          <t>N</t>
        </is>
      </c>
      <c r="BV824" s="99">
        <f>IF(OR(BF824&lt;&gt;"Y",BG824&lt;&gt;"Y"),"",(AND(ISNUMBER(BQ824),BQ824&gt;0))+(BR824="Stacked up")+(AND(ISNUMBER(BH824),BH824&gt;=-Settings!$B$17))+(AND(ISNUMBER(BK824),ISNUMBER(BM824),BK824&gt;0,BM824&gt;0))+(AND(ISNUMBER(AQ824),AQ824&gt;=Settings!$B$18))+(AND(ISNUMBER(BT824),BT824&gt;=Settings!$B$19,BT824&lt;=Settings!$B$20))+(AND(ISNUMBER(AS824),AS824&gt;0))+(AND(ISNUMBER(T824),ISNUMBER(M824),T824&gt;=Settings!$B$21,M824&gt;0))+(AND(ISNUMBER(AD824),ISNUMBER(M824),AD824&gt;=Settings!$B$22,M824&gt;0))+(AY824&gt;=1))</f>
        <v/>
      </c>
      <c r="BW824" s="91">
        <f>IF(OR(AY824=0,BF824&lt;&gt;"Y",BG824&lt;&gt;"Y"),"",1+SUMPRODUCT(($A$6:$A$2604=A824)*($AY$6:$AY$2604&gt;0)*($BF$6:$BF$2604="Y")*($BG$6:$BG$2604="Y")*(($AY$6:$AY$2604&gt;AY824)+($AY$6:$AY$2604=AY824)*($AD$6:$AD$2604&gt;AD824))))</f>
        <v/>
      </c>
    </row>
    <row r="825" ht="23.85" customHeight="1" s="55">
      <c r="A825" s="90" t="n">
        <v>46296</v>
      </c>
      <c r="B825" s="91" t="inlineStr">
        <is>
          <t>MOREPENLAB</t>
        </is>
      </c>
      <c r="C825" s="91" t="inlineStr">
        <is>
          <t>INE083A01026</t>
        </is>
      </c>
      <c r="D825" s="91" t="n"/>
      <c r="E825" s="91" t="inlineStr">
        <is>
          <t>None</t>
        </is>
      </c>
      <c r="F825" s="93" t="n">
        <v>7327</v>
      </c>
      <c r="G825" s="92" t="inlineStr">
        <is>
          <t>Y</t>
        </is>
      </c>
      <c r="H825" s="94" t="inlineStr">
        <is>
          <t>Long-term ASM Stage 1</t>
        </is>
      </c>
      <c r="I825" s="91" t="inlineStr">
        <is>
          <t>N</t>
        </is>
      </c>
      <c r="J825" s="92">
        <f>IF(K825="","N","Y")</f>
        <v/>
      </c>
      <c r="K825" s="94">
        <f>_xlfn.TEXTJOIN("; ",TRUE,IF(P825="52-wk low","52-wk low",""),IF(AND(AD825&gt;=Settings!$B$12,M825&lt;0),"Distribution",""),IF(AND(AJ825="Y",M825&lt;0,AK825&lt;-Settings!$B$13),"Long unwinding",""),IF(AND(AJ825="Y",M825&lt;0,AK825&gt;Settings!$B$13),"Short buildup",""))</f>
        <v/>
      </c>
      <c r="L825" s="95" t="n">
        <v>133.72</v>
      </c>
      <c r="M825" s="96" t="n">
        <v>6.14</v>
      </c>
      <c r="N825" s="93" t="n">
        <v>25</v>
      </c>
      <c r="O825" s="91" t="inlineStr">
        <is>
          <t>None</t>
        </is>
      </c>
      <c r="P825" s="91" t="inlineStr">
        <is>
          <t>52-wk high</t>
        </is>
      </c>
      <c r="Q825" s="97" t="n">
        <v>379.73</v>
      </c>
      <c r="R825" s="96" t="n">
        <v>192.64</v>
      </c>
      <c r="S825" s="96" t="n">
        <v>1.98</v>
      </c>
      <c r="T825" s="96" t="n">
        <v>1.57</v>
      </c>
      <c r="U825" s="96" t="n">
        <v>2.12</v>
      </c>
      <c r="V825" s="103" t="n">
        <v>1.06</v>
      </c>
      <c r="W825" s="102" t="n">
        <v>5</v>
      </c>
      <c r="X825" s="93" t="n">
        <v>115</v>
      </c>
      <c r="Y825" s="91" t="inlineStr">
        <is>
          <t>By volume</t>
        </is>
      </c>
      <c r="Z825" s="99" t="n">
        <v>20.48</v>
      </c>
      <c r="AA825" s="96" t="n">
        <v>0.71</v>
      </c>
      <c r="AB825" s="96" t="n">
        <v>0.71</v>
      </c>
      <c r="AC825" s="96" t="n">
        <v>1.49</v>
      </c>
      <c r="AD825" s="96" t="n">
        <v>1.29</v>
      </c>
      <c r="AE825" s="96" t="n">
        <v>1.69</v>
      </c>
      <c r="AF825" s="103" t="n">
        <v>1.05</v>
      </c>
      <c r="AG825" s="91" t="inlineStr">
        <is>
          <t>Normal</t>
        </is>
      </c>
      <c r="AH825" s="100" t="n">
        <v>0</v>
      </c>
      <c r="AI825" s="101" t="n">
        <v>0</v>
      </c>
      <c r="AJ825" s="92" t="inlineStr">
        <is>
          <t>N</t>
        </is>
      </c>
      <c r="AK825" s="96" t="n"/>
      <c r="AL825" s="91" t="inlineStr">
        <is>
          <t>n/a</t>
        </is>
      </c>
      <c r="AM825" s="93" t="n"/>
      <c r="AN825" s="92" t="inlineStr">
        <is>
          <t>None</t>
        </is>
      </c>
      <c r="AO825" s="102" t="n">
        <v>0</v>
      </c>
      <c r="AP825" s="103" t="n">
        <v>4.67</v>
      </c>
      <c r="AQ825" s="102" t="n">
        <v>99</v>
      </c>
      <c r="AR825" s="91" t="inlineStr">
        <is>
          <t>N</t>
        </is>
      </c>
      <c r="AS825" s="104" t="n"/>
      <c r="AT825" s="92">
        <f>IF(AND(P825="52-wk high",T825&gt;=Settings!$B$7),"Y","N")</f>
        <v/>
      </c>
      <c r="AU825" s="91">
        <f>IF(AND(AD825&gt;=Settings!$B$8,M825&gt;0),"Y","N")</f>
        <v/>
      </c>
      <c r="AV825" s="91">
        <f>IF(OR(AH825&gt;Settings!$B$9,AI825&gt;Settings!$B$9),"Y","N")</f>
        <v/>
      </c>
      <c r="AW825" s="91">
        <f>IF(AJ825&lt;&gt;"Y","n/a",IF(AND(M825&gt;0,AK825&gt;Settings!$B$10),"Y","N"))</f>
        <v/>
      </c>
      <c r="AX825" s="91">
        <f>IF(AO825&gt;=Settings!$B$11,"Y","N")</f>
        <v/>
      </c>
      <c r="AY825" s="99">
        <f>(AT825="Y")+(AU825="Y")+(AV825="Y")+(AW825="Y")+(AX825="Y")</f>
        <v/>
      </c>
      <c r="AZ825" s="94">
        <f>IF(AY825=0,"None",_xlfn.TEXTJOIN(", ",TRUE(),IF(AT825="Y","Breakout",""),IF(AU825="Y","Accumulation",""),IF(AV825="Y","Institutional buying",""),IF(AW825="Y","Long buildup",""),IF(AX825="Y","Momentum leader","")))</f>
        <v/>
      </c>
      <c r="BA825" s="94">
        <f>IF(BW825="","","Passes "&amp;AY825&amp;" of 5 buy-side scans"&amp;IF(G825="Y","; RED FLAG: filter out using Red flag column",""))</f>
        <v/>
      </c>
      <c r="BB825" s="91" t="inlineStr">
        <is>
          <t>None</t>
        </is>
      </c>
      <c r="BC825" s="92" t="inlineStr">
        <is>
          <t>N</t>
        </is>
      </c>
      <c r="BD825" s="94" t="n"/>
      <c r="BE825" s="94" t="n"/>
      <c r="BF825" s="92">
        <f>IF(R825*100000&gt;=Settings!$B$5,"Y","N")</f>
        <v/>
      </c>
      <c r="BG825" s="91">
        <f>IF(F825&gt;Settings!$B$6,"Y","N")</f>
        <v/>
      </c>
      <c r="BH825" s="97" t="n">
        <v>4.39</v>
      </c>
      <c r="BI825" s="96" t="n">
        <v>14.68</v>
      </c>
      <c r="BJ825" s="96" t="n">
        <v>29.01</v>
      </c>
      <c r="BK825" s="96" t="n">
        <v>113.34</v>
      </c>
      <c r="BL825" s="96" t="n">
        <v>259.46</v>
      </c>
      <c r="BM825" s="96" t="n">
        <v>173.96</v>
      </c>
      <c r="BN825" s="97" t="n">
        <v>14.31</v>
      </c>
      <c r="BO825" s="96" t="n">
        <v>33.46</v>
      </c>
      <c r="BP825" s="96" t="n">
        <v>62.05</v>
      </c>
      <c r="BQ825" s="96" t="n">
        <v>98.45999999999999</v>
      </c>
      <c r="BR825" s="91" t="inlineStr">
        <is>
          <t>Stacked up</t>
        </is>
      </c>
      <c r="BS825" s="91" t="inlineStr">
        <is>
          <t>None</t>
        </is>
      </c>
      <c r="BT825" s="96" t="n">
        <v>72.7</v>
      </c>
      <c r="BU825" s="91" t="inlineStr">
        <is>
          <t>N</t>
        </is>
      </c>
      <c r="BV825" s="99">
        <f>IF(OR(BF825&lt;&gt;"Y",BG825&lt;&gt;"Y"),"",(AND(ISNUMBER(BQ825),BQ825&gt;0))+(BR825="Stacked up")+(AND(ISNUMBER(BH825),BH825&gt;=-Settings!$B$17))+(AND(ISNUMBER(BK825),ISNUMBER(BM825),BK825&gt;0,BM825&gt;0))+(AND(ISNUMBER(AQ825),AQ825&gt;=Settings!$B$18))+(AND(ISNUMBER(BT825),BT825&gt;=Settings!$B$19,BT825&lt;=Settings!$B$20))+(AND(ISNUMBER(AS825),AS825&gt;0))+(AND(ISNUMBER(T825),ISNUMBER(M825),T825&gt;=Settings!$B$21,M825&gt;0))+(AND(ISNUMBER(AD825),ISNUMBER(M825),AD825&gt;=Settings!$B$22,M825&gt;0))+(AY825&gt;=1))</f>
        <v/>
      </c>
      <c r="BW825" s="91">
        <f>IF(OR(AY825=0,BF825&lt;&gt;"Y",BG825&lt;&gt;"Y"),"",1+SUMPRODUCT(($A$6:$A$2604=A825)*($AY$6:$AY$2604&gt;0)*($BF$6:$BF$2604="Y")*($BG$6:$BG$2604="Y")*(($AY$6:$AY$2604&gt;AY825)+($AY$6:$AY$2604=AY825)*($AD$6:$AD$2604&gt;AD825))))</f>
        <v/>
      </c>
    </row>
    <row r="826" ht="23.85" customHeight="1" s="55">
      <c r="A826" s="90" t="n">
        <v>46296</v>
      </c>
      <c r="B826" s="91" t="inlineStr">
        <is>
          <t>CORDELIA</t>
        </is>
      </c>
      <c r="C826" s="91" t="inlineStr">
        <is>
          <t>INE0LZF01039</t>
        </is>
      </c>
      <c r="D826" s="91" t="n"/>
      <c r="E826" s="91" t="inlineStr">
        <is>
          <t>None</t>
        </is>
      </c>
      <c r="F826" s="93" t="n">
        <v>7305</v>
      </c>
      <c r="G826" s="92" t="inlineStr">
        <is>
          <t>N</t>
        </is>
      </c>
      <c r="H826" s="94" t="n"/>
      <c r="I826" s="91" t="inlineStr">
        <is>
          <t>N</t>
        </is>
      </c>
      <c r="J826" s="92">
        <f>IF(K826="","N","Y")</f>
        <v/>
      </c>
      <c r="K826" s="94">
        <f>_xlfn.TEXTJOIN("; ",TRUE,IF(P826="52-wk low","52-wk low",""),IF(AND(AD826&gt;=Settings!$B$12,M826&lt;0),"Distribution",""),IF(AND(AJ826="Y",M826&lt;0,AK826&lt;-Settings!$B$13),"Long unwinding",""),IF(AND(AJ826="Y",M826&lt;0,AK826&gt;Settings!$B$13),"Short buildup",""))</f>
        <v/>
      </c>
      <c r="L826" s="95" t="n">
        <v>100.91</v>
      </c>
      <c r="M826" s="96" t="n">
        <v>-1.64</v>
      </c>
      <c r="N826" s="93" t="n">
        <v>1429</v>
      </c>
      <c r="O826" s="91" t="inlineStr">
        <is>
          <t>None</t>
        </is>
      </c>
      <c r="P826" s="91" t="inlineStr">
        <is>
          <t>None</t>
        </is>
      </c>
      <c r="Q826" s="97" t="n">
        <v>14.44</v>
      </c>
      <c r="R826" s="96" t="n">
        <v>18</v>
      </c>
      <c r="S826" s="96" t="n">
        <v>0.8100000000000001</v>
      </c>
      <c r="T826" s="96" t="n"/>
      <c r="U826" s="96" t="n"/>
      <c r="V826" s="103" t="n"/>
      <c r="W826" s="102" t="n"/>
      <c r="X826" s="93" t="n"/>
      <c r="Y826" s="91" t="inlineStr">
        <is>
          <t>None</t>
        </is>
      </c>
      <c r="Z826" s="99" t="n">
        <v>43.34</v>
      </c>
      <c r="AA826" s="96" t="n">
        <v>0.84</v>
      </c>
      <c r="AB826" s="96" t="n"/>
      <c r="AC826" s="96" t="n">
        <v>0.6899999999999999</v>
      </c>
      <c r="AD826" s="96" t="n"/>
      <c r="AE826" s="96" t="n"/>
      <c r="AF826" s="103" t="n"/>
      <c r="AG826" s="91" t="n"/>
      <c r="AH826" s="100" t="n">
        <v>0</v>
      </c>
      <c r="AI826" s="101" t="n">
        <v>0</v>
      </c>
      <c r="AJ826" s="92" t="inlineStr">
        <is>
          <t>N</t>
        </is>
      </c>
      <c r="AK826" s="96" t="n"/>
      <c r="AL826" s="91" t="inlineStr">
        <is>
          <t>n/a</t>
        </is>
      </c>
      <c r="AM826" s="93" t="n"/>
      <c r="AN826" s="92" t="inlineStr">
        <is>
          <t>None</t>
        </is>
      </c>
      <c r="AO826" s="102" t="n">
        <v>0</v>
      </c>
      <c r="AP826" s="103" t="n"/>
      <c r="AQ826" s="102" t="n"/>
      <c r="AR826" s="91" t="inlineStr">
        <is>
          <t>N</t>
        </is>
      </c>
      <c r="AS826" s="104" t="n"/>
      <c r="AT826" s="92">
        <f>IF(AND(P826="52-wk high",T826&gt;=Settings!$B$7),"Y","N")</f>
        <v/>
      </c>
      <c r="AU826" s="91">
        <f>IF(AND(AD826&gt;=Settings!$B$8,M826&gt;0),"Y","N")</f>
        <v/>
      </c>
      <c r="AV826" s="91">
        <f>IF(OR(AH826&gt;Settings!$B$9,AI826&gt;Settings!$B$9),"Y","N")</f>
        <v/>
      </c>
      <c r="AW826" s="91">
        <f>IF(AJ826&lt;&gt;"Y","n/a",IF(AND(M826&gt;0,AK826&gt;Settings!$B$10),"Y","N"))</f>
        <v/>
      </c>
      <c r="AX826" s="91">
        <f>IF(AO826&gt;=Settings!$B$11,"Y","N")</f>
        <v/>
      </c>
      <c r="AY826" s="99">
        <f>(AT826="Y")+(AU826="Y")+(AV826="Y")+(AW826="Y")+(AX826="Y")</f>
        <v/>
      </c>
      <c r="AZ826" s="94">
        <f>IF(AY826=0,"None",_xlfn.TEXTJOIN(", ",TRUE(),IF(AT826="Y","Breakout",""),IF(AU826="Y","Accumulation",""),IF(AV826="Y","Institutional buying",""),IF(AW826="Y","Long buildup",""),IF(AX826="Y","Momentum leader","")))</f>
        <v/>
      </c>
      <c r="BA826" s="94">
        <f>IF(BW826="","","Passes "&amp;AY826&amp;" of 5 buy-side scans"&amp;IF(G826="Y","; RED FLAG: filter out using Red flag column",""))</f>
        <v/>
      </c>
      <c r="BB826" s="91" t="inlineStr">
        <is>
          <t>None</t>
        </is>
      </c>
      <c r="BC826" s="92" t="inlineStr">
        <is>
          <t>Y</t>
        </is>
      </c>
      <c r="BD826" s="94" t="inlineStr">
        <is>
          <t>&gt;50% move in 3 months</t>
        </is>
      </c>
      <c r="BE826" s="94" t="inlineStr">
        <is>
          <t>FVSPLT FRM RS 10 TO RE 1, ex 25-Aug-2026</t>
        </is>
      </c>
      <c r="BF826" s="92">
        <f>IF(R826*100000&gt;=Settings!$B$5,"Y","N")</f>
        <v/>
      </c>
      <c r="BG826" s="91">
        <f>IF(F826&gt;Settings!$B$6,"Y","N")</f>
        <v/>
      </c>
      <c r="BH826" s="97" t="n">
        <v>-14.87</v>
      </c>
      <c r="BI826" s="96" t="n">
        <v>-6.54</v>
      </c>
      <c r="BJ826" s="96" t="n">
        <v>-2.9</v>
      </c>
      <c r="BK826" s="96" t="n"/>
      <c r="BL826" s="96" t="n"/>
      <c r="BM826" s="96" t="n"/>
      <c r="BN826" s="97" t="n">
        <v>-5.24</v>
      </c>
      <c r="BO826" s="96" t="n"/>
      <c r="BP826" s="96" t="n"/>
      <c r="BQ826" s="96" t="n"/>
      <c r="BR826" s="91" t="n"/>
      <c r="BS826" s="91" t="n"/>
      <c r="BT826" s="96" t="n"/>
      <c r="BU826" s="91" t="n"/>
      <c r="BV826" s="99">
        <f>IF(OR(BF826&lt;&gt;"Y",BG826&lt;&gt;"Y"),"",(AND(ISNUMBER(BQ826),BQ826&gt;0))+(BR826="Stacked up")+(AND(ISNUMBER(BH826),BH826&gt;=-Settings!$B$17))+(AND(ISNUMBER(BK826),ISNUMBER(BM826),BK826&gt;0,BM826&gt;0))+(AND(ISNUMBER(AQ826),AQ826&gt;=Settings!$B$18))+(AND(ISNUMBER(BT826),BT826&gt;=Settings!$B$19,BT826&lt;=Settings!$B$20))+(AND(ISNUMBER(AS826),AS826&gt;0))+(AND(ISNUMBER(T826),ISNUMBER(M826),T826&gt;=Settings!$B$21,M826&gt;0))+(AND(ISNUMBER(AD826),ISNUMBER(M826),AD826&gt;=Settings!$B$22,M826&gt;0))+(AY826&gt;=1))</f>
        <v/>
      </c>
      <c r="BW826" s="91">
        <f>IF(OR(AY826=0,BF826&lt;&gt;"Y",BG826&lt;&gt;"Y"),"",1+SUMPRODUCT(($A$6:$A$2604=A826)*($AY$6:$AY$2604&gt;0)*($BF$6:$BF$2604="Y")*($BG$6:$BG$2604="Y")*(($AY$6:$AY$2604&gt;AY826)+($AY$6:$AY$2604=AY826)*($AD$6:$AD$2604&gt;AD826))))</f>
        <v/>
      </c>
    </row>
    <row r="827" ht="23.85" customHeight="1" s="55">
      <c r="A827" s="90" t="n">
        <v>46296</v>
      </c>
      <c r="B827" s="91" t="inlineStr">
        <is>
          <t>BLISSGVS</t>
        </is>
      </c>
      <c r="C827" s="91" t="inlineStr">
        <is>
          <t>INE416D01022</t>
        </is>
      </c>
      <c r="D827" s="91" t="n"/>
      <c r="E827" s="91" t="inlineStr">
        <is>
          <t>None</t>
        </is>
      </c>
      <c r="F827" s="93" t="n">
        <v>7265</v>
      </c>
      <c r="G827" s="92" t="inlineStr">
        <is>
          <t>Y</t>
        </is>
      </c>
      <c r="H827" s="94" t="inlineStr">
        <is>
          <t>Long-term ASM Stage 4; T2T (BE series)</t>
        </is>
      </c>
      <c r="I827" s="91" t="inlineStr">
        <is>
          <t>Y</t>
        </is>
      </c>
      <c r="J827" s="92">
        <f>IF(K827="","N","Y")</f>
        <v/>
      </c>
      <c r="K827" s="94">
        <f>_xlfn.TEXTJOIN("; ",TRUE,IF(P827="52-wk low","52-wk low",""),IF(AND(AD827&gt;=Settings!$B$12,M827&lt;0),"Distribution",""),IF(AND(AJ827="Y",M827&lt;0,AK827&lt;-Settings!$B$13),"Long unwinding",""),IF(AND(AJ827="Y",M827&lt;0,AK827&gt;Settings!$B$13),"Short buildup",""))</f>
        <v/>
      </c>
      <c r="L827" s="95" t="n">
        <v>683.6</v>
      </c>
      <c r="M827" s="96" t="n">
        <v>-1.56</v>
      </c>
      <c r="N827" s="93" t="n">
        <v>1373</v>
      </c>
      <c r="O827" s="91" t="inlineStr">
        <is>
          <t>None</t>
        </is>
      </c>
      <c r="P827" s="91" t="inlineStr">
        <is>
          <t>None</t>
        </is>
      </c>
      <c r="Q827" s="97" t="n">
        <v>1.38</v>
      </c>
      <c r="R827" s="96" t="n">
        <v>4.11</v>
      </c>
      <c r="S827" s="96" t="n">
        <v>0.32</v>
      </c>
      <c r="T827" s="96" t="n">
        <v>0.34</v>
      </c>
      <c r="U827" s="96" t="n">
        <v>0.11</v>
      </c>
      <c r="V827" s="103" t="n">
        <v>0.33</v>
      </c>
      <c r="W827" s="102" t="n">
        <v>1</v>
      </c>
      <c r="X827" s="93" t="n"/>
      <c r="Y827" s="91" t="inlineStr">
        <is>
          <t>None</t>
        </is>
      </c>
      <c r="Z827" s="99" t="n"/>
      <c r="AA827" s="96" t="n"/>
      <c r="AB827" s="96" t="n"/>
      <c r="AC827" s="96" t="n"/>
      <c r="AD827" s="96" t="n"/>
      <c r="AE827" s="96" t="n"/>
      <c r="AF827" s="103" t="n"/>
      <c r="AG827" s="91" t="inlineStr">
        <is>
          <t>No delivery data</t>
        </is>
      </c>
      <c r="AH827" s="100" t="n">
        <v>0</v>
      </c>
      <c r="AI827" s="101" t="n">
        <v>0</v>
      </c>
      <c r="AJ827" s="92" t="inlineStr">
        <is>
          <t>N</t>
        </is>
      </c>
      <c r="AK827" s="96" t="n"/>
      <c r="AL827" s="91" t="inlineStr">
        <is>
          <t>n/a</t>
        </is>
      </c>
      <c r="AM827" s="93" t="n"/>
      <c r="AN827" s="92" t="inlineStr">
        <is>
          <t>None</t>
        </is>
      </c>
      <c r="AO827" s="102" t="n">
        <v>0</v>
      </c>
      <c r="AP827" s="103" t="n">
        <v>5.12</v>
      </c>
      <c r="AQ827" s="102" t="n">
        <v>100</v>
      </c>
      <c r="AR827" s="91" t="inlineStr">
        <is>
          <t>N</t>
        </is>
      </c>
      <c r="AS827" s="104" t="n"/>
      <c r="AT827" s="92">
        <f>IF(AND(P827="52-wk high",T827&gt;=Settings!$B$7),"Y","N")</f>
        <v/>
      </c>
      <c r="AU827" s="91">
        <f>IF(AND(AD827&gt;=Settings!$B$8,M827&gt;0),"Y","N")</f>
        <v/>
      </c>
      <c r="AV827" s="91">
        <f>IF(OR(AH827&gt;Settings!$B$9,AI827&gt;Settings!$B$9),"Y","N")</f>
        <v/>
      </c>
      <c r="AW827" s="91">
        <f>IF(AJ827&lt;&gt;"Y","n/a",IF(AND(M827&gt;0,AK827&gt;Settings!$B$10),"Y","N"))</f>
        <v/>
      </c>
      <c r="AX827" s="91">
        <f>IF(AO827&gt;=Settings!$B$11,"Y","N")</f>
        <v/>
      </c>
      <c r="AY827" s="99">
        <f>(AT827="Y")+(AU827="Y")+(AV827="Y")+(AW827="Y")+(AX827="Y")</f>
        <v/>
      </c>
      <c r="AZ827" s="94">
        <f>IF(AY827=0,"None",_xlfn.TEXTJOIN(", ",TRUE(),IF(AT827="Y","Breakout",""),IF(AU827="Y","Accumulation",""),IF(AV827="Y","Institutional buying",""),IF(AW827="Y","Long buildup",""),IF(AX827="Y","Momentum leader","")))</f>
        <v/>
      </c>
      <c r="BA827" s="94">
        <f>IF(BW827="","","Passes "&amp;AY827&amp;" of 5 buy-side scans"&amp;IF(G827="Y","; RED FLAG: filter out using Red flag column",""))</f>
        <v/>
      </c>
      <c r="BB827" s="91" t="inlineStr">
        <is>
          <t>None</t>
        </is>
      </c>
      <c r="BC827" s="92" t="inlineStr">
        <is>
          <t>Y</t>
        </is>
      </c>
      <c r="BD827" s="94" t="inlineStr">
        <is>
          <t>PE &gt; 50</t>
        </is>
      </c>
      <c r="BE827" s="94" t="n"/>
      <c r="BF827" s="92">
        <f>IF(R827*100000&gt;=Settings!$B$5,"Y","N")</f>
        <v/>
      </c>
      <c r="BG827" s="91">
        <f>IF(F827&gt;Settings!$B$6,"Y","N")</f>
        <v/>
      </c>
      <c r="BH827" s="97" t="n">
        <v>-7.61</v>
      </c>
      <c r="BI827" s="96" t="n">
        <v>-0.5</v>
      </c>
      <c r="BJ827" s="96" t="n">
        <v>8.44</v>
      </c>
      <c r="BK827" s="96" t="n">
        <v>30.57</v>
      </c>
      <c r="BL827" s="96" t="n">
        <v>197.99</v>
      </c>
      <c r="BM827" s="96" t="n">
        <v>346.86</v>
      </c>
      <c r="BN827" s="97" t="n">
        <v>0.86</v>
      </c>
      <c r="BO827" s="96" t="n">
        <v>11.79</v>
      </c>
      <c r="BP827" s="96" t="n">
        <v>30.3</v>
      </c>
      <c r="BQ827" s="96" t="n">
        <v>64.62</v>
      </c>
      <c r="BR827" s="91" t="inlineStr">
        <is>
          <t>Stacked up</t>
        </is>
      </c>
      <c r="BS827" s="91" t="inlineStr">
        <is>
          <t>None</t>
        </is>
      </c>
      <c r="BT827" s="96" t="n">
        <v>49.8</v>
      </c>
      <c r="BU827" s="91" t="inlineStr">
        <is>
          <t>N</t>
        </is>
      </c>
      <c r="BV827" s="99">
        <f>IF(OR(BF827&lt;&gt;"Y",BG827&lt;&gt;"Y"),"",(AND(ISNUMBER(BQ827),BQ827&gt;0))+(BR827="Stacked up")+(AND(ISNUMBER(BH827),BH827&gt;=-Settings!$B$17))+(AND(ISNUMBER(BK827),ISNUMBER(BM827),BK827&gt;0,BM827&gt;0))+(AND(ISNUMBER(AQ827),AQ827&gt;=Settings!$B$18))+(AND(ISNUMBER(BT827),BT827&gt;=Settings!$B$19,BT827&lt;=Settings!$B$20))+(AND(ISNUMBER(AS827),AS827&gt;0))+(AND(ISNUMBER(T827),ISNUMBER(M827),T827&gt;=Settings!$B$21,M827&gt;0))+(AND(ISNUMBER(AD827),ISNUMBER(M827),AD827&gt;=Settings!$B$22,M827&gt;0))+(AY827&gt;=1))</f>
        <v/>
      </c>
      <c r="BW827" s="91">
        <f>IF(OR(AY827=0,BF827&lt;&gt;"Y",BG827&lt;&gt;"Y"),"",1+SUMPRODUCT(($A$6:$A$2604=A827)*($AY$6:$AY$2604&gt;0)*($BF$6:$BF$2604="Y")*($BG$6:$BG$2604="Y")*(($AY$6:$AY$2604&gt;AY827)+($AY$6:$AY$2604=AY827)*($AD$6:$AD$2604&gt;AD827))))</f>
        <v/>
      </c>
    </row>
    <row r="828" ht="23.85" customHeight="1" s="55">
      <c r="A828" s="90" t="n">
        <v>46296</v>
      </c>
      <c r="B828" s="91" t="inlineStr">
        <is>
          <t>KAMAHOLD</t>
        </is>
      </c>
      <c r="C828" s="91" t="inlineStr">
        <is>
          <t>INE411F01010</t>
        </is>
      </c>
      <c r="D828" s="91" t="n"/>
      <c r="E828" s="91" t="inlineStr">
        <is>
          <t>None</t>
        </is>
      </c>
      <c r="F828" s="93" t="n">
        <v>7262</v>
      </c>
      <c r="G828" s="92" t="inlineStr">
        <is>
          <t>N</t>
        </is>
      </c>
      <c r="H828" s="94" t="n"/>
      <c r="I828" s="91" t="inlineStr">
        <is>
          <t>N</t>
        </is>
      </c>
      <c r="J828" s="92">
        <f>IF(K828="","N","Y")</f>
        <v/>
      </c>
      <c r="K828" s="94">
        <f>_xlfn.TEXTJOIN("; ",TRUE,IF(P828="52-wk low","52-wk low",""),IF(AND(AD828&gt;=Settings!$B$12,M828&lt;0),"Distribution",""),IF(AND(AJ828="Y",M828&lt;0,AK828&lt;-Settings!$B$13),"Long unwinding",""),IF(AND(AJ828="Y",M828&lt;0,AK828&gt;Settings!$B$13),"Short buildup",""))</f>
        <v/>
      </c>
      <c r="L828" s="95" t="n">
        <v>2263</v>
      </c>
      <c r="M828" s="96" t="n">
        <v>-1.04</v>
      </c>
      <c r="N828" s="93" t="n">
        <v>1066</v>
      </c>
      <c r="O828" s="91" t="inlineStr">
        <is>
          <t>None</t>
        </is>
      </c>
      <c r="P828" s="91" t="inlineStr">
        <is>
          <t>None</t>
        </is>
      </c>
      <c r="Q828" s="97" t="n">
        <v>0.02</v>
      </c>
      <c r="R828" s="96" t="n">
        <v>0.05</v>
      </c>
      <c r="S828" s="96" t="n">
        <v>0.42</v>
      </c>
      <c r="T828" s="96" t="n">
        <v>0.41</v>
      </c>
      <c r="U828" s="96" t="n">
        <v>0.44</v>
      </c>
      <c r="V828" s="103" t="n">
        <v>1.01</v>
      </c>
      <c r="W828" s="102" t="n"/>
      <c r="X828" s="93" t="n"/>
      <c r="Y828" s="91" t="inlineStr">
        <is>
          <t>None</t>
        </is>
      </c>
      <c r="Z828" s="99" t="n">
        <v>52.97</v>
      </c>
      <c r="AA828" s="96" t="n">
        <v>0.84</v>
      </c>
      <c r="AB828" s="96" t="n">
        <v>0.79</v>
      </c>
      <c r="AC828" s="96" t="n">
        <v>0.38</v>
      </c>
      <c r="AD828" s="96" t="n">
        <v>0.37</v>
      </c>
      <c r="AE828" s="96" t="n">
        <v>0.36</v>
      </c>
      <c r="AF828" s="103" t="n">
        <v>0.87</v>
      </c>
      <c r="AG828" s="91" t="inlineStr">
        <is>
          <t>Normal</t>
        </is>
      </c>
      <c r="AH828" s="100" t="n">
        <v>0</v>
      </c>
      <c r="AI828" s="101" t="n">
        <v>0</v>
      </c>
      <c r="AJ828" s="92" t="inlineStr">
        <is>
          <t>N</t>
        </is>
      </c>
      <c r="AK828" s="96" t="n"/>
      <c r="AL828" s="91" t="inlineStr">
        <is>
          <t>n/a</t>
        </is>
      </c>
      <c r="AM828" s="93" t="n"/>
      <c r="AN828" s="92" t="inlineStr">
        <is>
          <t>None</t>
        </is>
      </c>
      <c r="AO828" s="102" t="n">
        <v>0</v>
      </c>
      <c r="AP828" s="103" t="n"/>
      <c r="AQ828" s="102" t="n"/>
      <c r="AR828" s="91" t="inlineStr">
        <is>
          <t>N</t>
        </is>
      </c>
      <c r="AS828" s="104" t="n"/>
      <c r="AT828" s="92">
        <f>IF(AND(P828="52-wk high",T828&gt;=Settings!$B$7),"Y","N")</f>
        <v/>
      </c>
      <c r="AU828" s="91">
        <f>IF(AND(AD828&gt;=Settings!$B$8,M828&gt;0),"Y","N")</f>
        <v/>
      </c>
      <c r="AV828" s="91">
        <f>IF(OR(AH828&gt;Settings!$B$9,AI828&gt;Settings!$B$9),"Y","N")</f>
        <v/>
      </c>
      <c r="AW828" s="91">
        <f>IF(AJ828&lt;&gt;"Y","n/a",IF(AND(M828&gt;0,AK828&gt;Settings!$B$10),"Y","N"))</f>
        <v/>
      </c>
      <c r="AX828" s="91">
        <f>IF(AO828&gt;=Settings!$B$11,"Y","N")</f>
        <v/>
      </c>
      <c r="AY828" s="99">
        <f>(AT828="Y")+(AU828="Y")+(AV828="Y")+(AW828="Y")+(AX828="Y")</f>
        <v/>
      </c>
      <c r="AZ828" s="94">
        <f>IF(AY828=0,"None",_xlfn.TEXTJOIN(", ",TRUE(),IF(AT828="Y","Breakout",""),IF(AU828="Y","Accumulation",""),IF(AV828="Y","Institutional buying",""),IF(AW828="Y","Long buildup",""),IF(AX828="Y","Momentum leader","")))</f>
        <v/>
      </c>
      <c r="BA828" s="94">
        <f>IF(BW828="","","Passes "&amp;AY828&amp;" of 5 buy-side scans"&amp;IF(G828="Y","; RED FLAG: filter out using Red flag column",""))</f>
        <v/>
      </c>
      <c r="BB828" s="91" t="inlineStr">
        <is>
          <t>None</t>
        </is>
      </c>
      <c r="BC828" s="92" t="inlineStr">
        <is>
          <t>N</t>
        </is>
      </c>
      <c r="BD828" s="94" t="n"/>
      <c r="BE828" s="94" t="n"/>
      <c r="BF828" s="92">
        <f>IF(R828*100000&gt;=Settings!$B$5,"Y","N")</f>
        <v/>
      </c>
      <c r="BG828" s="91">
        <f>IF(F828&gt;Settings!$B$6,"Y","N")</f>
        <v/>
      </c>
      <c r="BH828" s="97" t="n">
        <v>-18.71</v>
      </c>
      <c r="BI828" s="96" t="n">
        <v>2.88</v>
      </c>
      <c r="BJ828" s="96" t="n">
        <v>-3.81</v>
      </c>
      <c r="BK828" s="96" t="n">
        <v>-11.36</v>
      </c>
      <c r="BL828" s="96" t="n"/>
      <c r="BM828" s="96" t="n"/>
      <c r="BN828" s="97" t="n">
        <v>-0.68</v>
      </c>
      <c r="BO828" s="96" t="n">
        <v>-4.27</v>
      </c>
      <c r="BP828" s="96" t="n">
        <v>-7.06</v>
      </c>
      <c r="BQ828" s="96" t="n"/>
      <c r="BR828" s="91" t="n"/>
      <c r="BS828" s="91" t="inlineStr">
        <is>
          <t>None</t>
        </is>
      </c>
      <c r="BT828" s="96" t="n">
        <v>48.4</v>
      </c>
      <c r="BU828" s="91" t="n"/>
      <c r="BV828" s="99">
        <f>IF(OR(BF828&lt;&gt;"Y",BG828&lt;&gt;"Y"),"",(AND(ISNUMBER(BQ828),BQ828&gt;0))+(BR828="Stacked up")+(AND(ISNUMBER(BH828),BH828&gt;=-Settings!$B$17))+(AND(ISNUMBER(BK828),ISNUMBER(BM828),BK828&gt;0,BM828&gt;0))+(AND(ISNUMBER(AQ828),AQ828&gt;=Settings!$B$18))+(AND(ISNUMBER(BT828),BT828&gt;=Settings!$B$19,BT828&lt;=Settings!$B$20))+(AND(ISNUMBER(AS828),AS828&gt;0))+(AND(ISNUMBER(T828),ISNUMBER(M828),T828&gt;=Settings!$B$21,M828&gt;0))+(AND(ISNUMBER(AD828),ISNUMBER(M828),AD828&gt;=Settings!$B$22,M828&gt;0))+(AY828&gt;=1))</f>
        <v/>
      </c>
      <c r="BW828" s="91">
        <f>IF(OR(AY828=0,BF828&lt;&gt;"Y",BG828&lt;&gt;"Y"),"",1+SUMPRODUCT(($A$6:$A$2604=A828)*($AY$6:$AY$2604&gt;0)*($BF$6:$BF$2604="Y")*($BG$6:$BG$2604="Y")*(($AY$6:$AY$2604&gt;AY828)+($AY$6:$AY$2604=AY828)*($AD$6:$AD$2604&gt;AD828))))</f>
        <v/>
      </c>
    </row>
    <row r="829" ht="23.85" customHeight="1" s="55">
      <c r="A829" s="90" t="n">
        <v>46296</v>
      </c>
      <c r="B829" s="91" t="inlineStr">
        <is>
          <t>NESCO</t>
        </is>
      </c>
      <c r="C829" s="91" t="inlineStr">
        <is>
          <t>INE317F01035</t>
        </is>
      </c>
      <c r="D829" s="91" t="n"/>
      <c r="E829" s="91" t="inlineStr">
        <is>
          <t>None</t>
        </is>
      </c>
      <c r="F829" s="93" t="n">
        <v>7245</v>
      </c>
      <c r="G829" s="92" t="inlineStr">
        <is>
          <t>N</t>
        </is>
      </c>
      <c r="H829" s="94" t="n"/>
      <c r="I829" s="91" t="inlineStr">
        <is>
          <t>N</t>
        </is>
      </c>
      <c r="J829" s="92">
        <f>IF(K829="","N","Y")</f>
        <v/>
      </c>
      <c r="K829" s="94">
        <f>_xlfn.TEXTJOIN("; ",TRUE,IF(P829="52-wk low","52-wk low",""),IF(AND(AD829&gt;=Settings!$B$12,M829&lt;0),"Distribution",""),IF(AND(AJ829="Y",M829&lt;0,AK829&lt;-Settings!$B$13),"Long unwinding",""),IF(AND(AJ829="Y",M829&lt;0,AK829&gt;Settings!$B$13),"Short buildup",""))</f>
        <v/>
      </c>
      <c r="L829" s="95" t="n">
        <v>1028.2</v>
      </c>
      <c r="M829" s="96" t="n">
        <v>-1.79</v>
      </c>
      <c r="N829" s="93" t="n">
        <v>1526</v>
      </c>
      <c r="O829" s="91" t="inlineStr">
        <is>
          <t>None</t>
        </is>
      </c>
      <c r="P829" s="91" t="inlineStr">
        <is>
          <t>None</t>
        </is>
      </c>
      <c r="Q829" s="97" t="n">
        <v>0.38</v>
      </c>
      <c r="R829" s="96" t="n">
        <v>0.62</v>
      </c>
      <c r="S829" s="96" t="n">
        <v>0.63</v>
      </c>
      <c r="T829" s="96" t="n">
        <v>0.76</v>
      </c>
      <c r="U829" s="96" t="n">
        <v>0.72</v>
      </c>
      <c r="V829" s="103" t="n">
        <v>1.17</v>
      </c>
      <c r="W829" s="102" t="n">
        <v>5</v>
      </c>
      <c r="X829" s="93" t="n"/>
      <c r="Y829" s="91" t="inlineStr">
        <is>
          <t>None</t>
        </is>
      </c>
      <c r="Z829" s="99" t="n">
        <v>55.76</v>
      </c>
      <c r="AA829" s="96" t="n">
        <v>1.03</v>
      </c>
      <c r="AB829" s="96" t="n">
        <v>1.03</v>
      </c>
      <c r="AC829" s="96" t="n">
        <v>0.66</v>
      </c>
      <c r="AD829" s="96" t="n">
        <v>0.84</v>
      </c>
      <c r="AE829" s="96" t="n">
        <v>0.74</v>
      </c>
      <c r="AF829" s="103" t="n">
        <v>0.98</v>
      </c>
      <c r="AG829" s="91" t="inlineStr">
        <is>
          <t>Normal</t>
        </is>
      </c>
      <c r="AH829" s="100" t="n">
        <v>0</v>
      </c>
      <c r="AI829" s="101" t="n">
        <v>0</v>
      </c>
      <c r="AJ829" s="92" t="inlineStr">
        <is>
          <t>N</t>
        </is>
      </c>
      <c r="AK829" s="96" t="n"/>
      <c r="AL829" s="91" t="inlineStr">
        <is>
          <t>n/a</t>
        </is>
      </c>
      <c r="AM829" s="93" t="n"/>
      <c r="AN829" s="92" t="inlineStr">
        <is>
          <t>None</t>
        </is>
      </c>
      <c r="AO829" s="102" t="n">
        <v>0</v>
      </c>
      <c r="AP829" s="103" t="n">
        <v>0.64</v>
      </c>
      <c r="AQ829" s="102" t="n">
        <v>28</v>
      </c>
      <c r="AR829" s="91" t="inlineStr">
        <is>
          <t>N</t>
        </is>
      </c>
      <c r="AS829" s="104" t="n"/>
      <c r="AT829" s="92">
        <f>IF(AND(P829="52-wk high",T829&gt;=Settings!$B$7),"Y","N")</f>
        <v/>
      </c>
      <c r="AU829" s="91">
        <f>IF(AND(AD829&gt;=Settings!$B$8,M829&gt;0),"Y","N")</f>
        <v/>
      </c>
      <c r="AV829" s="91">
        <f>IF(OR(AH829&gt;Settings!$B$9,AI829&gt;Settings!$B$9),"Y","N")</f>
        <v/>
      </c>
      <c r="AW829" s="91">
        <f>IF(AJ829&lt;&gt;"Y","n/a",IF(AND(M829&gt;0,AK829&gt;Settings!$B$10),"Y","N"))</f>
        <v/>
      </c>
      <c r="AX829" s="91">
        <f>IF(AO829&gt;=Settings!$B$11,"Y","N")</f>
        <v/>
      </c>
      <c r="AY829" s="99">
        <f>(AT829="Y")+(AU829="Y")+(AV829="Y")+(AW829="Y")+(AX829="Y")</f>
        <v/>
      </c>
      <c r="AZ829" s="94">
        <f>IF(AY829=0,"None",_xlfn.TEXTJOIN(", ",TRUE(),IF(AT829="Y","Breakout",""),IF(AU829="Y","Accumulation",""),IF(AV829="Y","Institutional buying",""),IF(AW829="Y","Long buildup",""),IF(AX829="Y","Momentum leader","")))</f>
        <v/>
      </c>
      <c r="BA829" s="94">
        <f>IF(BW829="","","Passes "&amp;AY829&amp;" of 5 buy-side scans"&amp;IF(G829="Y","; RED FLAG: filter out using Red flag column",""))</f>
        <v/>
      </c>
      <c r="BB829" s="91" t="inlineStr">
        <is>
          <t>None</t>
        </is>
      </c>
      <c r="BC829" s="92" t="inlineStr">
        <is>
          <t>N</t>
        </is>
      </c>
      <c r="BD829" s="94" t="n"/>
      <c r="BE829" s="94" t="n"/>
      <c r="BF829" s="92">
        <f>IF(R829*100000&gt;=Settings!$B$5,"Y","N")</f>
        <v/>
      </c>
      <c r="BG829" s="91">
        <f>IF(F829&gt;Settings!$B$6,"Y","N")</f>
        <v/>
      </c>
      <c r="BH829" s="97" t="n">
        <v>-27.73</v>
      </c>
      <c r="BI829" s="96" t="n">
        <v>-4.22</v>
      </c>
      <c r="BJ829" s="96" t="n">
        <v>-1.51</v>
      </c>
      <c r="BK829" s="96" t="n">
        <v>-4.52</v>
      </c>
      <c r="BL829" s="96" t="n">
        <v>-1.44</v>
      </c>
      <c r="BM829" s="96" t="n">
        <v>-21.77</v>
      </c>
      <c r="BN829" s="97" t="n">
        <v>-3.46</v>
      </c>
      <c r="BO829" s="96" t="n">
        <v>-3.91</v>
      </c>
      <c r="BP829" s="96" t="n">
        <v>-5.84</v>
      </c>
      <c r="BQ829" s="96" t="n">
        <v>-10.09</v>
      </c>
      <c r="BR829" s="91" t="inlineStr">
        <is>
          <t>Stacked down</t>
        </is>
      </c>
      <c r="BS829" s="91" t="inlineStr">
        <is>
          <t>None</t>
        </is>
      </c>
      <c r="BT829" s="96" t="n">
        <v>35.6</v>
      </c>
      <c r="BU829" s="91" t="inlineStr">
        <is>
          <t>N</t>
        </is>
      </c>
      <c r="BV829" s="99">
        <f>IF(OR(BF829&lt;&gt;"Y",BG829&lt;&gt;"Y"),"",(AND(ISNUMBER(BQ829),BQ829&gt;0))+(BR829="Stacked up")+(AND(ISNUMBER(BH829),BH829&gt;=-Settings!$B$17))+(AND(ISNUMBER(BK829),ISNUMBER(BM829),BK829&gt;0,BM829&gt;0))+(AND(ISNUMBER(AQ829),AQ829&gt;=Settings!$B$18))+(AND(ISNUMBER(BT829),BT829&gt;=Settings!$B$19,BT829&lt;=Settings!$B$20))+(AND(ISNUMBER(AS829),AS829&gt;0))+(AND(ISNUMBER(T829),ISNUMBER(M829),T829&gt;=Settings!$B$21,M829&gt;0))+(AND(ISNUMBER(AD829),ISNUMBER(M829),AD829&gt;=Settings!$B$22,M829&gt;0))+(AY829&gt;=1))</f>
        <v/>
      </c>
      <c r="BW829" s="91">
        <f>IF(OR(AY829=0,BF829&lt;&gt;"Y",BG829&lt;&gt;"Y"),"",1+SUMPRODUCT(($A$6:$A$2604=A829)*($AY$6:$AY$2604&gt;0)*($BF$6:$BF$2604="Y")*($BG$6:$BG$2604="Y")*(($AY$6:$AY$2604&gt;AY829)+($AY$6:$AY$2604=AY829)*($AD$6:$AD$2604&gt;AD829))))</f>
        <v/>
      </c>
    </row>
    <row r="830" ht="23.85" customHeight="1" s="55">
      <c r="A830" s="90" t="n">
        <v>46296</v>
      </c>
      <c r="B830" s="91" t="inlineStr">
        <is>
          <t>KANOHAR</t>
        </is>
      </c>
      <c r="C830" s="91" t="inlineStr">
        <is>
          <t>INE877D01025</t>
        </is>
      </c>
      <c r="D830" s="91" t="n"/>
      <c r="E830" s="91" t="inlineStr">
        <is>
          <t>None</t>
        </is>
      </c>
      <c r="F830" s="93" t="n">
        <v>7177</v>
      </c>
      <c r="G830" s="92" t="inlineStr">
        <is>
          <t>N</t>
        </is>
      </c>
      <c r="H830" s="94" t="n"/>
      <c r="I830" s="91" t="inlineStr">
        <is>
          <t>N</t>
        </is>
      </c>
      <c r="J830" s="92">
        <f>IF(K830="","N","Y")</f>
        <v/>
      </c>
      <c r="K830" s="94">
        <f>_xlfn.TEXTJOIN("; ",TRUE,IF(P830="52-wk low","52-wk low",""),IF(AND(AD830&gt;=Settings!$B$12,M830&lt;0),"Distribution",""),IF(AND(AJ830="Y",M830&lt;0,AK830&lt;-Settings!$B$13),"Long unwinding",""),IF(AND(AJ830="Y",M830&lt;0,AK830&gt;Settings!$B$13),"Short buildup",""))</f>
        <v/>
      </c>
      <c r="L830" s="95" t="n">
        <v>906.35</v>
      </c>
      <c r="M830" s="96" t="n">
        <v>5.79</v>
      </c>
      <c r="N830" s="93" t="n">
        <v>31</v>
      </c>
      <c r="O830" s="91" t="inlineStr">
        <is>
          <t>None</t>
        </is>
      </c>
      <c r="P830" s="91" t="inlineStr">
        <is>
          <t>None</t>
        </is>
      </c>
      <c r="Q830" s="97" t="n">
        <v>50.03</v>
      </c>
      <c r="R830" s="96" t="n"/>
      <c r="S830" s="96" t="n"/>
      <c r="T830" s="96" t="n"/>
      <c r="U830" s="96" t="n"/>
      <c r="V830" s="103" t="n"/>
      <c r="W830" s="102" t="n"/>
      <c r="X830" s="93" t="n"/>
      <c r="Y830" s="91" t="inlineStr">
        <is>
          <t>None</t>
        </is>
      </c>
      <c r="Z830" s="99" t="n">
        <v>14.49</v>
      </c>
      <c r="AA830" s="96" t="n"/>
      <c r="AB830" s="96" t="n"/>
      <c r="AC830" s="96" t="n"/>
      <c r="AD830" s="96" t="n"/>
      <c r="AE830" s="96" t="n"/>
      <c r="AF830" s="103" t="n"/>
      <c r="AG830" s="91" t="n"/>
      <c r="AH830" s="100" t="n">
        <v>0</v>
      </c>
      <c r="AI830" s="101" t="n">
        <v>0</v>
      </c>
      <c r="AJ830" s="92" t="inlineStr">
        <is>
          <t>N</t>
        </is>
      </c>
      <c r="AK830" s="96" t="n"/>
      <c r="AL830" s="91" t="inlineStr">
        <is>
          <t>n/a</t>
        </is>
      </c>
      <c r="AM830" s="93" t="n"/>
      <c r="AN830" s="92" t="inlineStr">
        <is>
          <t>None</t>
        </is>
      </c>
      <c r="AO830" s="102" t="n">
        <v>0</v>
      </c>
      <c r="AP830" s="103" t="n"/>
      <c r="AQ830" s="102" t="n"/>
      <c r="AR830" s="91" t="inlineStr">
        <is>
          <t>N</t>
        </is>
      </c>
      <c r="AS830" s="104" t="n"/>
      <c r="AT830" s="92">
        <f>IF(AND(P830="52-wk high",T830&gt;=Settings!$B$7),"Y","N")</f>
        <v/>
      </c>
      <c r="AU830" s="91">
        <f>IF(AND(AD830&gt;=Settings!$B$8,M830&gt;0),"Y","N")</f>
        <v/>
      </c>
      <c r="AV830" s="91">
        <f>IF(OR(AH830&gt;Settings!$B$9,AI830&gt;Settings!$B$9),"Y","N")</f>
        <v/>
      </c>
      <c r="AW830" s="91">
        <f>IF(AJ830&lt;&gt;"Y","n/a",IF(AND(M830&gt;0,AK830&gt;Settings!$B$10),"Y","N"))</f>
        <v/>
      </c>
      <c r="AX830" s="91">
        <f>IF(AO830&gt;=Settings!$B$11,"Y","N")</f>
        <v/>
      </c>
      <c r="AY830" s="99">
        <f>(AT830="Y")+(AU830="Y")+(AV830="Y")+(AW830="Y")+(AX830="Y")</f>
        <v/>
      </c>
      <c r="AZ830" s="94">
        <f>IF(AY830=0,"None",_xlfn.TEXTJOIN(", ",TRUE(),IF(AT830="Y","Breakout",""),IF(AU830="Y","Accumulation",""),IF(AV830="Y","Institutional buying",""),IF(AW830="Y","Long buildup",""),IF(AX830="Y","Momentum leader","")))</f>
        <v/>
      </c>
      <c r="BA830" s="94">
        <f>IF(BW830="","","Passes "&amp;AY830&amp;" of 5 buy-side scans"&amp;IF(G830="Y","; RED FLAG: filter out using Red flag column",""))</f>
        <v/>
      </c>
      <c r="BB830" s="91" t="inlineStr">
        <is>
          <t>None</t>
        </is>
      </c>
      <c r="BC830" s="92" t="inlineStr">
        <is>
          <t>N</t>
        </is>
      </c>
      <c r="BD830" s="94" t="n"/>
      <c r="BE830" s="94" t="n"/>
      <c r="BF830" s="92">
        <f>IF(R830*100000&gt;=Settings!$B$5,"Y","N")</f>
        <v/>
      </c>
      <c r="BG830" s="91">
        <f>IF(F830&gt;Settings!$B$6,"Y","N")</f>
        <v/>
      </c>
      <c r="BH830" s="97" t="n">
        <v>-3.34</v>
      </c>
      <c r="BI830" s="96" t="n">
        <v>4.99</v>
      </c>
      <c r="BJ830" s="96" t="n"/>
      <c r="BK830" s="96" t="n"/>
      <c r="BL830" s="96" t="n"/>
      <c r="BM830" s="96" t="n"/>
      <c r="BN830" s="97" t="n"/>
      <c r="BO830" s="96" t="n"/>
      <c r="BP830" s="96" t="n"/>
      <c r="BQ830" s="96" t="n"/>
      <c r="BR830" s="91" t="n"/>
      <c r="BS830" s="91" t="n"/>
      <c r="BT830" s="96" t="n"/>
      <c r="BU830" s="91" t="n"/>
      <c r="BV830" s="99">
        <f>IF(OR(BF830&lt;&gt;"Y",BG830&lt;&gt;"Y"),"",(AND(ISNUMBER(BQ830),BQ830&gt;0))+(BR830="Stacked up")+(AND(ISNUMBER(BH830),BH830&gt;=-Settings!$B$17))+(AND(ISNUMBER(BK830),ISNUMBER(BM830),BK830&gt;0,BM830&gt;0))+(AND(ISNUMBER(AQ830),AQ830&gt;=Settings!$B$18))+(AND(ISNUMBER(BT830),BT830&gt;=Settings!$B$19,BT830&lt;=Settings!$B$20))+(AND(ISNUMBER(AS830),AS830&gt;0))+(AND(ISNUMBER(T830),ISNUMBER(M830),T830&gt;=Settings!$B$21,M830&gt;0))+(AND(ISNUMBER(AD830),ISNUMBER(M830),AD830&gt;=Settings!$B$22,M830&gt;0))+(AY830&gt;=1))</f>
        <v/>
      </c>
      <c r="BW830" s="91">
        <f>IF(OR(AY830=0,BF830&lt;&gt;"Y",BG830&lt;&gt;"Y"),"",1+SUMPRODUCT(($A$6:$A$2604=A830)*($AY$6:$AY$2604&gt;0)*($BF$6:$BF$2604="Y")*($BG$6:$BG$2604="Y")*(($AY$6:$AY$2604&gt;AY830)+($AY$6:$AY$2604=AY830)*($AD$6:$AD$2604&gt;AD830))))</f>
        <v/>
      </c>
    </row>
    <row r="831" ht="23.85" customHeight="1" s="55">
      <c r="A831" s="90" t="n">
        <v>46296</v>
      </c>
      <c r="B831" s="91" t="inlineStr">
        <is>
          <t>OPTIEMUS</t>
        </is>
      </c>
      <c r="C831" s="91" t="inlineStr">
        <is>
          <t>INE350C01017</t>
        </is>
      </c>
      <c r="D831" s="91" t="n"/>
      <c r="E831" s="91" t="inlineStr">
        <is>
          <t>None</t>
        </is>
      </c>
      <c r="F831" s="93" t="n">
        <v>7174</v>
      </c>
      <c r="G831" s="92" t="inlineStr">
        <is>
          <t>Y</t>
        </is>
      </c>
      <c r="H831" s="94" t="inlineStr">
        <is>
          <t>Short-term ASM Stage 1</t>
        </is>
      </c>
      <c r="I831" s="91" t="inlineStr">
        <is>
          <t>N</t>
        </is>
      </c>
      <c r="J831" s="92">
        <f>IF(K831="","N","Y")</f>
        <v/>
      </c>
      <c r="K831" s="94">
        <f>_xlfn.TEXTJOIN("; ",TRUE,IF(P831="52-wk low","52-wk low",""),IF(AND(AD831&gt;=Settings!$B$12,M831&lt;0),"Distribution",""),IF(AND(AJ831="Y",M831&lt;0,AK831&lt;-Settings!$B$13),"Long unwinding",""),IF(AND(AJ831="Y",M831&lt;0,AK831&gt;Settings!$B$13),"Short buildup",""))</f>
        <v/>
      </c>
      <c r="L831" s="95" t="n">
        <v>803.7</v>
      </c>
      <c r="M831" s="96" t="n">
        <v>4.68</v>
      </c>
      <c r="N831" s="93" t="n">
        <v>66</v>
      </c>
      <c r="O831" s="91" t="inlineStr">
        <is>
          <t>None</t>
        </is>
      </c>
      <c r="P831" s="91" t="inlineStr">
        <is>
          <t>None</t>
        </is>
      </c>
      <c r="Q831" s="97" t="n">
        <v>6.56</v>
      </c>
      <c r="R831" s="96" t="n">
        <v>15.02</v>
      </c>
      <c r="S831" s="96" t="n">
        <v>0.45</v>
      </c>
      <c r="T831" s="96" t="n">
        <v>0.86</v>
      </c>
      <c r="U831" s="96" t="n">
        <v>1.27</v>
      </c>
      <c r="V831" s="103" t="n">
        <v>2.88</v>
      </c>
      <c r="W831" s="102" t="n">
        <v>7</v>
      </c>
      <c r="X831" s="93" t="n"/>
      <c r="Y831" s="91" t="inlineStr">
        <is>
          <t>None</t>
        </is>
      </c>
      <c r="Z831" s="99" t="n">
        <v>32.56</v>
      </c>
      <c r="AA831" s="96" t="n">
        <v>0.84</v>
      </c>
      <c r="AB831" s="96" t="n">
        <v>0.73</v>
      </c>
      <c r="AC831" s="96" t="n">
        <v>0.61</v>
      </c>
      <c r="AD831" s="96" t="n">
        <v>1.02</v>
      </c>
      <c r="AE831" s="96" t="n">
        <v>1.31</v>
      </c>
      <c r="AF831" s="103" t="n">
        <v>0.76</v>
      </c>
      <c r="AG831" s="91" t="inlineStr">
        <is>
          <t>Drying up</t>
        </is>
      </c>
      <c r="AH831" s="100" t="n">
        <v>0</v>
      </c>
      <c r="AI831" s="101" t="n">
        <v>0</v>
      </c>
      <c r="AJ831" s="92" t="inlineStr">
        <is>
          <t>N</t>
        </is>
      </c>
      <c r="AK831" s="96" t="n"/>
      <c r="AL831" s="91" t="inlineStr">
        <is>
          <t>n/a</t>
        </is>
      </c>
      <c r="AM831" s="93" t="n"/>
      <c r="AN831" s="92" t="inlineStr">
        <is>
          <t>None</t>
        </is>
      </c>
      <c r="AO831" s="102" t="n">
        <v>0</v>
      </c>
      <c r="AP831" s="103" t="n">
        <v>2.49</v>
      </c>
      <c r="AQ831" s="102" t="n">
        <v>94</v>
      </c>
      <c r="AR831" s="91" t="inlineStr">
        <is>
          <t>N</t>
        </is>
      </c>
      <c r="AS831" s="104" t="n"/>
      <c r="AT831" s="92">
        <f>IF(AND(P831="52-wk high",T831&gt;=Settings!$B$7),"Y","N")</f>
        <v/>
      </c>
      <c r="AU831" s="91">
        <f>IF(AND(AD831&gt;=Settings!$B$8,M831&gt;0),"Y","N")</f>
        <v/>
      </c>
      <c r="AV831" s="91">
        <f>IF(OR(AH831&gt;Settings!$B$9,AI831&gt;Settings!$B$9),"Y","N")</f>
        <v/>
      </c>
      <c r="AW831" s="91">
        <f>IF(AJ831&lt;&gt;"Y","n/a",IF(AND(M831&gt;0,AK831&gt;Settings!$B$10),"Y","N"))</f>
        <v/>
      </c>
      <c r="AX831" s="91">
        <f>IF(AO831&gt;=Settings!$B$11,"Y","N")</f>
        <v/>
      </c>
      <c r="AY831" s="99">
        <f>(AT831="Y")+(AU831="Y")+(AV831="Y")+(AW831="Y")+(AX831="Y")</f>
        <v/>
      </c>
      <c r="AZ831" s="94">
        <f>IF(AY831=0,"None",_xlfn.TEXTJOIN(", ",TRUE(),IF(AT831="Y","Breakout",""),IF(AU831="Y","Accumulation",""),IF(AV831="Y","Institutional buying",""),IF(AW831="Y","Long buildup",""),IF(AX831="Y","Momentum leader","")))</f>
        <v/>
      </c>
      <c r="BA831" s="94">
        <f>IF(BW831="","","Passes "&amp;AY831&amp;" of 5 buy-side scans"&amp;IF(G831="Y","; RED FLAG: filter out using Red flag column",""))</f>
        <v/>
      </c>
      <c r="BB831" s="91" t="inlineStr">
        <is>
          <t>None</t>
        </is>
      </c>
      <c r="BC831" s="92" t="inlineStr">
        <is>
          <t>Y</t>
        </is>
      </c>
      <c r="BD831" s="94" t="inlineStr">
        <is>
          <t>PE &gt; 50</t>
        </is>
      </c>
      <c r="BE831" s="94" t="n"/>
      <c r="BF831" s="92">
        <f>IF(R831*100000&gt;=Settings!$B$5,"Y","N")</f>
        <v/>
      </c>
      <c r="BG831" s="91">
        <f>IF(F831&gt;Settings!$B$6,"Y","N")</f>
        <v/>
      </c>
      <c r="BH831" s="97" t="n">
        <v>-5.52</v>
      </c>
      <c r="BI831" s="96" t="n">
        <v>2.84</v>
      </c>
      <c r="BJ831" s="96" t="n">
        <v>37.9</v>
      </c>
      <c r="BK831" s="96" t="n">
        <v>65.56999999999999</v>
      </c>
      <c r="BL831" s="96" t="n">
        <v>160.52</v>
      </c>
      <c r="BM831" s="96" t="n">
        <v>19.1</v>
      </c>
      <c r="BN831" s="97" t="n">
        <v>16.16</v>
      </c>
      <c r="BO831" s="96" t="n">
        <v>29.1</v>
      </c>
      <c r="BP831" s="96" t="n">
        <v>41.47</v>
      </c>
      <c r="BQ831" s="96" t="n">
        <v>48.89</v>
      </c>
      <c r="BR831" s="91" t="inlineStr">
        <is>
          <t>Stacked up</t>
        </is>
      </c>
      <c r="BS831" s="91" t="inlineStr">
        <is>
          <t>None</t>
        </is>
      </c>
      <c r="BT831" s="96" t="n">
        <v>68.3</v>
      </c>
      <c r="BU831" s="91" t="inlineStr">
        <is>
          <t>N</t>
        </is>
      </c>
      <c r="BV831" s="99">
        <f>IF(OR(BF831&lt;&gt;"Y",BG831&lt;&gt;"Y"),"",(AND(ISNUMBER(BQ831),BQ831&gt;0))+(BR831="Stacked up")+(AND(ISNUMBER(BH831),BH831&gt;=-Settings!$B$17))+(AND(ISNUMBER(BK831),ISNUMBER(BM831),BK831&gt;0,BM831&gt;0))+(AND(ISNUMBER(AQ831),AQ831&gt;=Settings!$B$18))+(AND(ISNUMBER(BT831),BT831&gt;=Settings!$B$19,BT831&lt;=Settings!$B$20))+(AND(ISNUMBER(AS831),AS831&gt;0))+(AND(ISNUMBER(T831),ISNUMBER(M831),T831&gt;=Settings!$B$21,M831&gt;0))+(AND(ISNUMBER(AD831),ISNUMBER(M831),AD831&gt;=Settings!$B$22,M831&gt;0))+(AY831&gt;=1))</f>
        <v/>
      </c>
      <c r="BW831" s="91">
        <f>IF(OR(AY831=0,BF831&lt;&gt;"Y",BG831&lt;&gt;"Y"),"",1+SUMPRODUCT(($A$6:$A$2604=A831)*($AY$6:$AY$2604&gt;0)*($BF$6:$BF$2604="Y")*($BG$6:$BG$2604="Y")*(($AY$6:$AY$2604&gt;AY831)+($AY$6:$AY$2604=AY831)*($AD$6:$AD$2604&gt;AD831))))</f>
        <v/>
      </c>
    </row>
    <row r="832" ht="23.85" customHeight="1" s="55">
      <c r="A832" s="90" t="n">
        <v>46296</v>
      </c>
      <c r="B832" s="91" t="inlineStr">
        <is>
          <t>SKFINDIA</t>
        </is>
      </c>
      <c r="C832" s="91" t="inlineStr">
        <is>
          <t>INE640A01023</t>
        </is>
      </c>
      <c r="D832" s="91" t="n"/>
      <c r="E832" s="91" t="inlineStr">
        <is>
          <t>None</t>
        </is>
      </c>
      <c r="F832" s="93" t="n">
        <v>7169</v>
      </c>
      <c r="G832" s="92" t="inlineStr">
        <is>
          <t>N</t>
        </is>
      </c>
      <c r="H832" s="94" t="n"/>
      <c r="I832" s="91" t="inlineStr">
        <is>
          <t>N</t>
        </is>
      </c>
      <c r="J832" s="92">
        <f>IF(K832="","N","Y")</f>
        <v/>
      </c>
      <c r="K832" s="94">
        <f>_xlfn.TEXTJOIN("; ",TRUE,IF(P832="52-wk low","52-wk low",""),IF(AND(AD832&gt;=Settings!$B$12,M832&lt;0),"Distribution",""),IF(AND(AJ832="Y",M832&lt;0,AK832&lt;-Settings!$B$13),"Long unwinding",""),IF(AND(AJ832="Y",M832&lt;0,AK832&gt;Settings!$B$13),"Short buildup",""))</f>
        <v/>
      </c>
      <c r="L832" s="95" t="n">
        <v>1450.2</v>
      </c>
      <c r="M832" s="96" t="n">
        <v>-3.95</v>
      </c>
      <c r="N832" s="93" t="n">
        <v>2334</v>
      </c>
      <c r="O832" s="91" t="inlineStr">
        <is>
          <t>None</t>
        </is>
      </c>
      <c r="P832" s="91" t="inlineStr">
        <is>
          <t>None</t>
        </is>
      </c>
      <c r="Q832" s="97" t="n">
        <v>0.63</v>
      </c>
      <c r="R832" s="96" t="n">
        <v>0.58</v>
      </c>
      <c r="S832" s="96" t="n">
        <v>1.11</v>
      </c>
      <c r="T832" s="96" t="n">
        <v>0.72</v>
      </c>
      <c r="U832" s="96" t="n">
        <v>1.03</v>
      </c>
      <c r="V832" s="103" t="n">
        <v>0.95</v>
      </c>
      <c r="W832" s="102" t="n">
        <v>2</v>
      </c>
      <c r="X832" s="93" t="n"/>
      <c r="Y832" s="91" t="inlineStr">
        <is>
          <t>None</t>
        </is>
      </c>
      <c r="Z832" s="99" t="n">
        <v>54.78</v>
      </c>
      <c r="AA832" s="96" t="n">
        <v>0.96</v>
      </c>
      <c r="AB832" s="96" t="n">
        <v>0.98</v>
      </c>
      <c r="AC832" s="96" t="n">
        <v>1.17</v>
      </c>
      <c r="AD832" s="96" t="n">
        <v>0.92</v>
      </c>
      <c r="AE832" s="96" t="n">
        <v>1.17</v>
      </c>
      <c r="AF832" s="103" t="n">
        <v>1.08</v>
      </c>
      <c r="AG832" s="91" t="inlineStr">
        <is>
          <t>Normal</t>
        </is>
      </c>
      <c r="AH832" s="100" t="n">
        <v>0</v>
      </c>
      <c r="AI832" s="101" t="n">
        <v>0</v>
      </c>
      <c r="AJ832" s="92" t="inlineStr">
        <is>
          <t>N</t>
        </is>
      </c>
      <c r="AK832" s="96" t="n"/>
      <c r="AL832" s="91" t="inlineStr">
        <is>
          <t>n/a</t>
        </is>
      </c>
      <c r="AM832" s="93" t="n"/>
      <c r="AN832" s="92" t="inlineStr">
        <is>
          <t>None</t>
        </is>
      </c>
      <c r="AO832" s="102" t="n">
        <v>0</v>
      </c>
      <c r="AP832" s="103" t="n">
        <v>0.62</v>
      </c>
      <c r="AQ832" s="102" t="n">
        <v>23</v>
      </c>
      <c r="AR832" s="91" t="inlineStr">
        <is>
          <t>N</t>
        </is>
      </c>
      <c r="AS832" s="104" t="n"/>
      <c r="AT832" s="92">
        <f>IF(AND(P832="52-wk high",T832&gt;=Settings!$B$7),"Y","N")</f>
        <v/>
      </c>
      <c r="AU832" s="91">
        <f>IF(AND(AD832&gt;=Settings!$B$8,M832&gt;0),"Y","N")</f>
        <v/>
      </c>
      <c r="AV832" s="91">
        <f>IF(OR(AH832&gt;Settings!$B$9,AI832&gt;Settings!$B$9),"Y","N")</f>
        <v/>
      </c>
      <c r="AW832" s="91">
        <f>IF(AJ832&lt;&gt;"Y","n/a",IF(AND(M832&gt;0,AK832&gt;Settings!$B$10),"Y","N"))</f>
        <v/>
      </c>
      <c r="AX832" s="91">
        <f>IF(AO832&gt;=Settings!$B$11,"Y","N")</f>
        <v/>
      </c>
      <c r="AY832" s="99">
        <f>(AT832="Y")+(AU832="Y")+(AV832="Y")+(AW832="Y")+(AX832="Y")</f>
        <v/>
      </c>
      <c r="AZ832" s="94">
        <f>IF(AY832=0,"None",_xlfn.TEXTJOIN(", ",TRUE(),IF(AT832="Y","Breakout",""),IF(AU832="Y","Accumulation",""),IF(AV832="Y","Institutional buying",""),IF(AW832="Y","Long buildup",""),IF(AX832="Y","Momentum leader","")))</f>
        <v/>
      </c>
      <c r="BA832" s="94">
        <f>IF(BW832="","","Passes "&amp;AY832&amp;" of 5 buy-side scans"&amp;IF(G832="Y","; RED FLAG: filter out using Red flag column",""))</f>
        <v/>
      </c>
      <c r="BB832" s="91" t="inlineStr">
        <is>
          <t>None</t>
        </is>
      </c>
      <c r="BC832" s="92" t="inlineStr">
        <is>
          <t>N</t>
        </is>
      </c>
      <c r="BD832" s="94" t="n"/>
      <c r="BE832" s="94" t="n"/>
      <c r="BF832" s="92">
        <f>IF(R832*100000&gt;=Settings!$B$5,"Y","N")</f>
        <v/>
      </c>
      <c r="BG832" s="91">
        <f>IF(F832&gt;Settings!$B$6,"Y","N")</f>
        <v/>
      </c>
      <c r="BH832" s="97" t="n">
        <v>-71.42</v>
      </c>
      <c r="BI832" s="96" t="n">
        <v>-5.95</v>
      </c>
      <c r="BJ832" s="96" t="n">
        <v>-5.31</v>
      </c>
      <c r="BK832" s="96" t="n">
        <v>-13.05</v>
      </c>
      <c r="BL832" s="96" t="n">
        <v>-4.41</v>
      </c>
      <c r="BM832" s="96" t="n">
        <v>-69.56999999999999</v>
      </c>
      <c r="BN832" s="97" t="n">
        <v>-4.86</v>
      </c>
      <c r="BO832" s="96" t="n">
        <v>-6.08</v>
      </c>
      <c r="BP832" s="96" t="n">
        <v>-9.5</v>
      </c>
      <c r="BQ832" s="96" t="n">
        <v>-24.2</v>
      </c>
      <c r="BR832" s="91" t="inlineStr">
        <is>
          <t>Stacked down</t>
        </is>
      </c>
      <c r="BS832" s="91" t="inlineStr">
        <is>
          <t>None</t>
        </is>
      </c>
      <c r="BT832" s="96" t="n">
        <v>25.9</v>
      </c>
      <c r="BU832" s="91" t="inlineStr">
        <is>
          <t>N</t>
        </is>
      </c>
      <c r="BV832" s="99">
        <f>IF(OR(BF832&lt;&gt;"Y",BG832&lt;&gt;"Y"),"",(AND(ISNUMBER(BQ832),BQ832&gt;0))+(BR832="Stacked up")+(AND(ISNUMBER(BH832),BH832&gt;=-Settings!$B$17))+(AND(ISNUMBER(BK832),ISNUMBER(BM832),BK832&gt;0,BM832&gt;0))+(AND(ISNUMBER(AQ832),AQ832&gt;=Settings!$B$18))+(AND(ISNUMBER(BT832),BT832&gt;=Settings!$B$19,BT832&lt;=Settings!$B$20))+(AND(ISNUMBER(AS832),AS832&gt;0))+(AND(ISNUMBER(T832),ISNUMBER(M832),T832&gt;=Settings!$B$21,M832&gt;0))+(AND(ISNUMBER(AD832),ISNUMBER(M832),AD832&gt;=Settings!$B$22,M832&gt;0))+(AY832&gt;=1))</f>
        <v/>
      </c>
      <c r="BW832" s="91">
        <f>IF(OR(AY832=0,BF832&lt;&gt;"Y",BG832&lt;&gt;"Y"),"",1+SUMPRODUCT(($A$6:$A$2604=A832)*($AY$6:$AY$2604&gt;0)*($BF$6:$BF$2604="Y")*($BG$6:$BG$2604="Y")*(($AY$6:$AY$2604&gt;AY832)+($AY$6:$AY$2604=AY832)*($AD$6:$AD$2604&gt;AD832))))</f>
        <v/>
      </c>
    </row>
    <row r="833" ht="23.85" customHeight="1" s="55">
      <c r="A833" s="90" t="n">
        <v>46296</v>
      </c>
      <c r="B833" s="91" t="inlineStr">
        <is>
          <t>CYIENTDLM</t>
        </is>
      </c>
      <c r="C833" s="91" t="inlineStr">
        <is>
          <t>INE055S01018</t>
        </is>
      </c>
      <c r="D833" s="91" t="n"/>
      <c r="E833" s="91" t="inlineStr">
        <is>
          <t>None</t>
        </is>
      </c>
      <c r="F833" s="93" t="n">
        <v>7096</v>
      </c>
      <c r="G833" s="92" t="inlineStr">
        <is>
          <t>Y</t>
        </is>
      </c>
      <c r="H833" s="94" t="inlineStr">
        <is>
          <t>Long-term ASM Stage 1</t>
        </is>
      </c>
      <c r="I833" s="91" t="inlineStr">
        <is>
          <t>N</t>
        </is>
      </c>
      <c r="J833" s="92">
        <f>IF(K833="","N","Y")</f>
        <v/>
      </c>
      <c r="K833" s="94">
        <f>_xlfn.TEXTJOIN("; ",TRUE,IF(P833="52-wk low","52-wk low",""),IF(AND(AD833&gt;=Settings!$B$12,M833&lt;0),"Distribution",""),IF(AND(AJ833="Y",M833&lt;0,AK833&lt;-Settings!$B$13),"Long unwinding",""),IF(AND(AJ833="Y",M833&lt;0,AK833&gt;Settings!$B$13),"Short buildup",""))</f>
        <v/>
      </c>
      <c r="L833" s="95" t="n">
        <v>893.9</v>
      </c>
      <c r="M833" s="96" t="n">
        <v>-2.21</v>
      </c>
      <c r="N833" s="93" t="n">
        <v>1750</v>
      </c>
      <c r="O833" s="91" t="inlineStr">
        <is>
          <t>None</t>
        </is>
      </c>
      <c r="P833" s="91" t="inlineStr">
        <is>
          <t>None</t>
        </is>
      </c>
      <c r="Q833" s="97" t="n">
        <v>3.91</v>
      </c>
      <c r="R833" s="96" t="n">
        <v>6.32</v>
      </c>
      <c r="S833" s="96" t="n">
        <v>0.61</v>
      </c>
      <c r="T833" s="96" t="n">
        <v>0.44</v>
      </c>
      <c r="U833" s="96" t="n">
        <v>0.58</v>
      </c>
      <c r="V833" s="103" t="n">
        <v>0.93</v>
      </c>
      <c r="W833" s="102" t="n">
        <v>3</v>
      </c>
      <c r="X833" s="93" t="n"/>
      <c r="Y833" s="91" t="inlineStr">
        <is>
          <t>None</t>
        </is>
      </c>
      <c r="Z833" s="99" t="n">
        <v>43.73</v>
      </c>
      <c r="AA833" s="96" t="n">
        <v>1.09</v>
      </c>
      <c r="AB833" s="96" t="n">
        <v>1.05</v>
      </c>
      <c r="AC833" s="96" t="n">
        <v>0.6899999999999999</v>
      </c>
      <c r="AD833" s="96" t="n">
        <v>0.57</v>
      </c>
      <c r="AE833" s="96" t="n">
        <v>0.73</v>
      </c>
      <c r="AF833" s="103" t="n">
        <v>1.11</v>
      </c>
      <c r="AG833" s="91" t="inlineStr">
        <is>
          <t>Normal</t>
        </is>
      </c>
      <c r="AH833" s="100" t="n">
        <v>0</v>
      </c>
      <c r="AI833" s="101" t="n">
        <v>0</v>
      </c>
      <c r="AJ833" s="92" t="inlineStr">
        <is>
          <t>N</t>
        </is>
      </c>
      <c r="AK833" s="96" t="n"/>
      <c r="AL833" s="91" t="inlineStr">
        <is>
          <t>n/a</t>
        </is>
      </c>
      <c r="AM833" s="93" t="n"/>
      <c r="AN833" s="92" t="inlineStr">
        <is>
          <t>None</t>
        </is>
      </c>
      <c r="AO833" s="102" t="n">
        <v>0</v>
      </c>
      <c r="AP833" s="103" t="n">
        <v>4.35</v>
      </c>
      <c r="AQ833" s="102" t="n">
        <v>99</v>
      </c>
      <c r="AR833" s="91" t="inlineStr">
        <is>
          <t>N</t>
        </is>
      </c>
      <c r="AS833" s="104" t="n"/>
      <c r="AT833" s="92">
        <f>IF(AND(P833="52-wk high",T833&gt;=Settings!$B$7),"Y","N")</f>
        <v/>
      </c>
      <c r="AU833" s="91">
        <f>IF(AND(AD833&gt;=Settings!$B$8,M833&gt;0),"Y","N")</f>
        <v/>
      </c>
      <c r="AV833" s="91">
        <f>IF(OR(AH833&gt;Settings!$B$9,AI833&gt;Settings!$B$9),"Y","N")</f>
        <v/>
      </c>
      <c r="AW833" s="91">
        <f>IF(AJ833&lt;&gt;"Y","n/a",IF(AND(M833&gt;0,AK833&gt;Settings!$B$10),"Y","N"))</f>
        <v/>
      </c>
      <c r="AX833" s="91">
        <f>IF(AO833&gt;=Settings!$B$11,"Y","N")</f>
        <v/>
      </c>
      <c r="AY833" s="99">
        <f>(AT833="Y")+(AU833="Y")+(AV833="Y")+(AW833="Y")+(AX833="Y")</f>
        <v/>
      </c>
      <c r="AZ833" s="94">
        <f>IF(AY833=0,"None",_xlfn.TEXTJOIN(", ",TRUE(),IF(AT833="Y","Breakout",""),IF(AU833="Y","Accumulation",""),IF(AV833="Y","Institutional buying",""),IF(AW833="Y","Long buildup",""),IF(AX833="Y","Momentum leader","")))</f>
        <v/>
      </c>
      <c r="BA833" s="94">
        <f>IF(BW833="","","Passes "&amp;AY833&amp;" of 5 buy-side scans"&amp;IF(G833="Y","; RED FLAG: filter out using Red flag column",""))</f>
        <v/>
      </c>
      <c r="BB833" s="91" t="inlineStr">
        <is>
          <t>None</t>
        </is>
      </c>
      <c r="BC833" s="92" t="inlineStr">
        <is>
          <t>Y</t>
        </is>
      </c>
      <c r="BD833" s="94" t="inlineStr">
        <is>
          <t>PE &gt; 50</t>
        </is>
      </c>
      <c r="BE833" s="94" t="n"/>
      <c r="BF833" s="92">
        <f>IF(R833*100000&gt;=Settings!$B$5,"Y","N")</f>
        <v/>
      </c>
      <c r="BG833" s="91">
        <f>IF(F833&gt;Settings!$B$6,"Y","N")</f>
        <v/>
      </c>
      <c r="BH833" s="97" t="n">
        <v>-11.41</v>
      </c>
      <c r="BI833" s="96" t="n">
        <v>-2.06</v>
      </c>
      <c r="BJ833" s="96" t="n">
        <v>4.28</v>
      </c>
      <c r="BK833" s="96" t="n">
        <v>92.55</v>
      </c>
      <c r="BL833" s="96" t="n">
        <v>214.09</v>
      </c>
      <c r="BM833" s="96" t="n">
        <v>107.21</v>
      </c>
      <c r="BN833" s="97" t="n">
        <v>0.12</v>
      </c>
      <c r="BO833" s="96" t="n">
        <v>11.56</v>
      </c>
      <c r="BP833" s="96" t="n">
        <v>30.33</v>
      </c>
      <c r="BQ833" s="96" t="n">
        <v>54.5</v>
      </c>
      <c r="BR833" s="91" t="inlineStr">
        <is>
          <t>Stacked up</t>
        </is>
      </c>
      <c r="BS833" s="91" t="inlineStr">
        <is>
          <t>None</t>
        </is>
      </c>
      <c r="BT833" s="96" t="n">
        <v>48.1</v>
      </c>
      <c r="BU833" s="91" t="inlineStr">
        <is>
          <t>N</t>
        </is>
      </c>
      <c r="BV833" s="99">
        <f>IF(OR(BF833&lt;&gt;"Y",BG833&lt;&gt;"Y"),"",(AND(ISNUMBER(BQ833),BQ833&gt;0))+(BR833="Stacked up")+(AND(ISNUMBER(BH833),BH833&gt;=-Settings!$B$17))+(AND(ISNUMBER(BK833),ISNUMBER(BM833),BK833&gt;0,BM833&gt;0))+(AND(ISNUMBER(AQ833),AQ833&gt;=Settings!$B$18))+(AND(ISNUMBER(BT833),BT833&gt;=Settings!$B$19,BT833&lt;=Settings!$B$20))+(AND(ISNUMBER(AS833),AS833&gt;0))+(AND(ISNUMBER(T833),ISNUMBER(M833),T833&gt;=Settings!$B$21,M833&gt;0))+(AND(ISNUMBER(AD833),ISNUMBER(M833),AD833&gt;=Settings!$B$22,M833&gt;0))+(AY833&gt;=1))</f>
        <v/>
      </c>
      <c r="BW833" s="91">
        <f>IF(OR(AY833=0,BF833&lt;&gt;"Y",BG833&lt;&gt;"Y"),"",1+SUMPRODUCT(($A$6:$A$2604=A833)*($AY$6:$AY$2604&gt;0)*($BF$6:$BF$2604="Y")*($BG$6:$BG$2604="Y")*(($AY$6:$AY$2604&gt;AY833)+($AY$6:$AY$2604=AY833)*($AD$6:$AD$2604&gt;AD833))))</f>
        <v/>
      </c>
    </row>
    <row r="834" ht="23.85" customHeight="1" s="55">
      <c r="A834" s="90" t="n">
        <v>46296</v>
      </c>
      <c r="B834" s="91" t="inlineStr">
        <is>
          <t>INDIASHLTR</t>
        </is>
      </c>
      <c r="C834" s="91" t="inlineStr">
        <is>
          <t>INE922K01024</t>
        </is>
      </c>
      <c r="D834" s="91" t="n"/>
      <c r="E834" s="91" t="inlineStr">
        <is>
          <t>None</t>
        </is>
      </c>
      <c r="F834" s="93" t="n">
        <v>7048</v>
      </c>
      <c r="G834" s="92" t="inlineStr">
        <is>
          <t>N</t>
        </is>
      </c>
      <c r="H834" s="94" t="n"/>
      <c r="I834" s="91" t="inlineStr">
        <is>
          <t>N</t>
        </is>
      </c>
      <c r="J834" s="92">
        <f>IF(K834="","N","Y")</f>
        <v/>
      </c>
      <c r="K834" s="94">
        <f>_xlfn.TEXTJOIN("; ",TRUE,IF(P834="52-wk low","52-wk low",""),IF(AND(AD834&gt;=Settings!$B$12,M834&lt;0),"Distribution",""),IF(AND(AJ834="Y",M834&lt;0,AK834&lt;-Settings!$B$13),"Long unwinding",""),IF(AND(AJ834="Y",M834&lt;0,AK834&gt;Settings!$B$13),"Short buildup",""))</f>
        <v/>
      </c>
      <c r="L834" s="95" t="n">
        <v>645.6</v>
      </c>
      <c r="M834" s="96" t="n">
        <v>1.57</v>
      </c>
      <c r="N834" s="93" t="n">
        <v>242</v>
      </c>
      <c r="O834" s="91" t="inlineStr">
        <is>
          <t>None</t>
        </is>
      </c>
      <c r="P834" s="91" t="inlineStr">
        <is>
          <t>None</t>
        </is>
      </c>
      <c r="Q834" s="97" t="n">
        <v>0.88</v>
      </c>
      <c r="R834" s="96" t="n">
        <v>0.9</v>
      </c>
      <c r="S834" s="96" t="n">
        <v>0.98</v>
      </c>
      <c r="T834" s="96" t="n">
        <v>0.7</v>
      </c>
      <c r="U834" s="96" t="n">
        <v>0.8</v>
      </c>
      <c r="V834" s="103" t="n">
        <v>0.8100000000000001</v>
      </c>
      <c r="W834" s="102" t="n">
        <v>2</v>
      </c>
      <c r="X834" s="93" t="n"/>
      <c r="Y834" s="91" t="inlineStr">
        <is>
          <t>None</t>
        </is>
      </c>
      <c r="Z834" s="99" t="n">
        <v>54.5</v>
      </c>
      <c r="AA834" s="96" t="n">
        <v>0.97</v>
      </c>
      <c r="AB834" s="96" t="n">
        <v>0.95</v>
      </c>
      <c r="AC834" s="96" t="n">
        <v>0.96</v>
      </c>
      <c r="AD834" s="96" t="n">
        <v>0.67</v>
      </c>
      <c r="AE834" s="96" t="n">
        <v>0.73</v>
      </c>
      <c r="AF834" s="103" t="n">
        <v>0.95</v>
      </c>
      <c r="AG834" s="91" t="inlineStr">
        <is>
          <t>Normal</t>
        </is>
      </c>
      <c r="AH834" s="100" t="n">
        <v>0</v>
      </c>
      <c r="AI834" s="101" t="n">
        <v>0</v>
      </c>
      <c r="AJ834" s="92" t="inlineStr">
        <is>
          <t>N</t>
        </is>
      </c>
      <c r="AK834" s="96" t="n"/>
      <c r="AL834" s="91" t="inlineStr">
        <is>
          <t>n/a</t>
        </is>
      </c>
      <c r="AM834" s="93" t="n"/>
      <c r="AN834" s="92" t="inlineStr">
        <is>
          <t>None</t>
        </is>
      </c>
      <c r="AO834" s="102" t="n">
        <v>0</v>
      </c>
      <c r="AP834" s="103" t="n">
        <v>0.55</v>
      </c>
      <c r="AQ834" s="102" t="n">
        <v>11</v>
      </c>
      <c r="AR834" s="91" t="inlineStr">
        <is>
          <t>N</t>
        </is>
      </c>
      <c r="AS834" s="104" t="n"/>
      <c r="AT834" s="92">
        <f>IF(AND(P834="52-wk high",T834&gt;=Settings!$B$7),"Y","N")</f>
        <v/>
      </c>
      <c r="AU834" s="91">
        <f>IF(AND(AD834&gt;=Settings!$B$8,M834&gt;0),"Y","N")</f>
        <v/>
      </c>
      <c r="AV834" s="91">
        <f>IF(OR(AH834&gt;Settings!$B$9,AI834&gt;Settings!$B$9),"Y","N")</f>
        <v/>
      </c>
      <c r="AW834" s="91">
        <f>IF(AJ834&lt;&gt;"Y","n/a",IF(AND(M834&gt;0,AK834&gt;Settings!$B$10),"Y","N"))</f>
        <v/>
      </c>
      <c r="AX834" s="91">
        <f>IF(AO834&gt;=Settings!$B$11,"Y","N")</f>
        <v/>
      </c>
      <c r="AY834" s="99">
        <f>(AT834="Y")+(AU834="Y")+(AV834="Y")+(AW834="Y")+(AX834="Y")</f>
        <v/>
      </c>
      <c r="AZ834" s="94">
        <f>IF(AY834=0,"None",_xlfn.TEXTJOIN(", ",TRUE(),IF(AT834="Y","Breakout",""),IF(AU834="Y","Accumulation",""),IF(AV834="Y","Institutional buying",""),IF(AW834="Y","Long buildup",""),IF(AX834="Y","Momentum leader","")))</f>
        <v/>
      </c>
      <c r="BA834" s="94">
        <f>IF(BW834="","","Passes "&amp;AY834&amp;" of 5 buy-side scans"&amp;IF(G834="Y","; RED FLAG: filter out using Red flag column",""))</f>
        <v/>
      </c>
      <c r="BB834" s="91" t="inlineStr">
        <is>
          <t>None</t>
        </is>
      </c>
      <c r="BC834" s="92" t="inlineStr">
        <is>
          <t>N</t>
        </is>
      </c>
      <c r="BD834" s="94" t="n"/>
      <c r="BE834" s="94" t="n"/>
      <c r="BF834" s="92">
        <f>IF(R834*100000&gt;=Settings!$B$5,"Y","N")</f>
        <v/>
      </c>
      <c r="BG834" s="91">
        <f>IF(F834&gt;Settings!$B$6,"Y","N")</f>
        <v/>
      </c>
      <c r="BH834" s="97" t="n">
        <v>-30.13</v>
      </c>
      <c r="BI834" s="96" t="n">
        <v>-1.14</v>
      </c>
      <c r="BJ834" s="96" t="n">
        <v>2.66</v>
      </c>
      <c r="BK834" s="96" t="n">
        <v>-15.09</v>
      </c>
      <c r="BL834" s="96" t="n">
        <v>-14.52</v>
      </c>
      <c r="BM834" s="96" t="n">
        <v>-25.33</v>
      </c>
      <c r="BN834" s="97" t="n">
        <v>-1.87</v>
      </c>
      <c r="BO834" s="96" t="n">
        <v>-5.32</v>
      </c>
      <c r="BP834" s="96" t="n">
        <v>-9.470000000000001</v>
      </c>
      <c r="BQ834" s="96" t="n">
        <v>-14.11</v>
      </c>
      <c r="BR834" s="91" t="inlineStr">
        <is>
          <t>Stacked down</t>
        </is>
      </c>
      <c r="BS834" s="91" t="inlineStr">
        <is>
          <t>None</t>
        </is>
      </c>
      <c r="BT834" s="96" t="n">
        <v>42.2</v>
      </c>
      <c r="BU834" s="91" t="inlineStr">
        <is>
          <t>N</t>
        </is>
      </c>
      <c r="BV834" s="99">
        <f>IF(OR(BF834&lt;&gt;"Y",BG834&lt;&gt;"Y"),"",(AND(ISNUMBER(BQ834),BQ834&gt;0))+(BR834="Stacked up")+(AND(ISNUMBER(BH834),BH834&gt;=-Settings!$B$17))+(AND(ISNUMBER(BK834),ISNUMBER(BM834),BK834&gt;0,BM834&gt;0))+(AND(ISNUMBER(AQ834),AQ834&gt;=Settings!$B$18))+(AND(ISNUMBER(BT834),BT834&gt;=Settings!$B$19,BT834&lt;=Settings!$B$20))+(AND(ISNUMBER(AS834),AS834&gt;0))+(AND(ISNUMBER(T834),ISNUMBER(M834),T834&gt;=Settings!$B$21,M834&gt;0))+(AND(ISNUMBER(AD834),ISNUMBER(M834),AD834&gt;=Settings!$B$22,M834&gt;0))+(AY834&gt;=1))</f>
        <v/>
      </c>
      <c r="BW834" s="91">
        <f>IF(OR(AY834=0,BF834&lt;&gt;"Y",BG834&lt;&gt;"Y"),"",1+SUMPRODUCT(($A$6:$A$2604=A834)*($AY$6:$AY$2604&gt;0)*($BF$6:$BF$2604="Y")*($BG$6:$BG$2604="Y")*(($AY$6:$AY$2604&gt;AY834)+($AY$6:$AY$2604=AY834)*($AD$6:$AD$2604&gt;AD834))))</f>
        <v/>
      </c>
    </row>
    <row r="835" ht="23.85" customHeight="1" s="55">
      <c r="A835" s="90" t="n">
        <v>46296</v>
      </c>
      <c r="B835" s="91" t="inlineStr">
        <is>
          <t>SANOFI</t>
        </is>
      </c>
      <c r="C835" s="91" t="inlineStr">
        <is>
          <t>INE058A01010</t>
        </is>
      </c>
      <c r="D835" s="91" t="n"/>
      <c r="E835" s="91" t="inlineStr">
        <is>
          <t>None</t>
        </is>
      </c>
      <c r="F835" s="93" t="n">
        <v>6995</v>
      </c>
      <c r="G835" s="92" t="inlineStr">
        <is>
          <t>N</t>
        </is>
      </c>
      <c r="H835" s="94" t="n"/>
      <c r="I835" s="91" t="inlineStr">
        <is>
          <t>N</t>
        </is>
      </c>
      <c r="J835" s="92">
        <f>IF(K835="","N","Y")</f>
        <v/>
      </c>
      <c r="K835" s="94">
        <f>_xlfn.TEXTJOIN("; ",TRUE,IF(P835="52-wk low","52-wk low",""),IF(AND(AD835&gt;=Settings!$B$12,M835&lt;0),"Distribution",""),IF(AND(AJ835="Y",M835&lt;0,AK835&lt;-Settings!$B$13),"Long unwinding",""),IF(AND(AJ835="Y",M835&lt;0,AK835&gt;Settings!$B$13),"Short buildup",""))</f>
        <v/>
      </c>
      <c r="L835" s="95" t="n">
        <v>3037.4</v>
      </c>
      <c r="M835" s="96" t="n">
        <v>-0.64</v>
      </c>
      <c r="N835" s="93" t="n">
        <v>850</v>
      </c>
      <c r="O835" s="91" t="inlineStr">
        <is>
          <t>None</t>
        </is>
      </c>
      <c r="P835" s="91" t="inlineStr">
        <is>
          <t>52-wk low</t>
        </is>
      </c>
      <c r="Q835" s="97" t="n">
        <v>0.19</v>
      </c>
      <c r="R835" s="96" t="n">
        <v>0.19</v>
      </c>
      <c r="S835" s="96" t="n">
        <v>1.02</v>
      </c>
      <c r="T835" s="96" t="n">
        <v>0.83</v>
      </c>
      <c r="U835" s="96" t="n">
        <v>0.77</v>
      </c>
      <c r="V835" s="103" t="n">
        <v>0.78</v>
      </c>
      <c r="W835" s="102" t="n">
        <v>1</v>
      </c>
      <c r="X835" s="93" t="n"/>
      <c r="Y835" s="91" t="inlineStr">
        <is>
          <t>None</t>
        </is>
      </c>
      <c r="Z835" s="99" t="n">
        <v>59.14</v>
      </c>
      <c r="AA835" s="96" t="n">
        <v>1.08</v>
      </c>
      <c r="AB835" s="96" t="n">
        <v>1</v>
      </c>
      <c r="AC835" s="96" t="n">
        <v>1.29</v>
      </c>
      <c r="AD835" s="96" t="n">
        <v>0.85</v>
      </c>
      <c r="AE835" s="96" t="n">
        <v>0.8</v>
      </c>
      <c r="AF835" s="103" t="n">
        <v>0.82</v>
      </c>
      <c r="AG835" s="91" t="inlineStr">
        <is>
          <t>Normal</t>
        </is>
      </c>
      <c r="AH835" s="100" t="n">
        <v>0</v>
      </c>
      <c r="AI835" s="101" t="n">
        <v>0</v>
      </c>
      <c r="AJ835" s="92" t="inlineStr">
        <is>
          <t>N</t>
        </is>
      </c>
      <c r="AK835" s="96" t="n"/>
      <c r="AL835" s="91" t="inlineStr">
        <is>
          <t>n/a</t>
        </is>
      </c>
      <c r="AM835" s="93" t="n"/>
      <c r="AN835" s="92" t="inlineStr">
        <is>
          <t>None</t>
        </is>
      </c>
      <c r="AO835" s="102" t="n">
        <v>0</v>
      </c>
      <c r="AP835" s="103" t="n">
        <v>0.44</v>
      </c>
      <c r="AQ835" s="102" t="n">
        <v>1</v>
      </c>
      <c r="AR835" s="91" t="inlineStr">
        <is>
          <t>N</t>
        </is>
      </c>
      <c r="AS835" s="104" t="n"/>
      <c r="AT835" s="92">
        <f>IF(AND(P835="52-wk high",T835&gt;=Settings!$B$7),"Y","N")</f>
        <v/>
      </c>
      <c r="AU835" s="91">
        <f>IF(AND(AD835&gt;=Settings!$B$8,M835&gt;0),"Y","N")</f>
        <v/>
      </c>
      <c r="AV835" s="91">
        <f>IF(OR(AH835&gt;Settings!$B$9,AI835&gt;Settings!$B$9),"Y","N")</f>
        <v/>
      </c>
      <c r="AW835" s="91">
        <f>IF(AJ835&lt;&gt;"Y","n/a",IF(AND(M835&gt;0,AK835&gt;Settings!$B$10),"Y","N"))</f>
        <v/>
      </c>
      <c r="AX835" s="91">
        <f>IF(AO835&gt;=Settings!$B$11,"Y","N")</f>
        <v/>
      </c>
      <c r="AY835" s="99">
        <f>(AT835="Y")+(AU835="Y")+(AV835="Y")+(AW835="Y")+(AX835="Y")</f>
        <v/>
      </c>
      <c r="AZ835" s="94">
        <f>IF(AY835=0,"None",_xlfn.TEXTJOIN(", ",TRUE(),IF(AT835="Y","Breakout",""),IF(AU835="Y","Accumulation",""),IF(AV835="Y","Institutional buying",""),IF(AW835="Y","Long buildup",""),IF(AX835="Y","Momentum leader","")))</f>
        <v/>
      </c>
      <c r="BA835" s="94">
        <f>IF(BW835="","","Passes "&amp;AY835&amp;" of 5 buy-side scans"&amp;IF(G835="Y","; RED FLAG: filter out using Red flag column",""))</f>
        <v/>
      </c>
      <c r="BB835" s="91" t="inlineStr">
        <is>
          <t>None</t>
        </is>
      </c>
      <c r="BC835" s="92" t="inlineStr">
        <is>
          <t>N</t>
        </is>
      </c>
      <c r="BD835" s="94" t="n"/>
      <c r="BE835" s="94" t="n"/>
      <c r="BF835" s="92">
        <f>IF(R835*100000&gt;=Settings!$B$5,"Y","N")</f>
        <v/>
      </c>
      <c r="BG835" s="91">
        <f>IF(F835&gt;Settings!$B$6,"Y","N")</f>
        <v/>
      </c>
      <c r="BH835" s="97" t="n">
        <v>-37.99</v>
      </c>
      <c r="BI835" s="96" t="n">
        <v>-3.04</v>
      </c>
      <c r="BJ835" s="96" t="n">
        <v>-3.73</v>
      </c>
      <c r="BK835" s="96" t="n">
        <v>-12.22</v>
      </c>
      <c r="BL835" s="96" t="n">
        <v>-6.9</v>
      </c>
      <c r="BM835" s="96" t="n">
        <v>-35.44</v>
      </c>
      <c r="BN835" s="97" t="n">
        <v>-2.29</v>
      </c>
      <c r="BO835" s="96" t="n">
        <v>-4.63</v>
      </c>
      <c r="BP835" s="96" t="n">
        <v>-7.85</v>
      </c>
      <c r="BQ835" s="96" t="n">
        <v>-14.83</v>
      </c>
      <c r="BR835" s="91" t="inlineStr">
        <is>
          <t>Stacked down</t>
        </is>
      </c>
      <c r="BS835" s="91" t="inlineStr">
        <is>
          <t>None</t>
        </is>
      </c>
      <c r="BT835" s="96" t="n">
        <v>34.1</v>
      </c>
      <c r="BU835" s="91" t="inlineStr">
        <is>
          <t>N</t>
        </is>
      </c>
      <c r="BV835" s="99">
        <f>IF(OR(BF835&lt;&gt;"Y",BG835&lt;&gt;"Y"),"",(AND(ISNUMBER(BQ835),BQ835&gt;0))+(BR835="Stacked up")+(AND(ISNUMBER(BH835),BH835&gt;=-Settings!$B$17))+(AND(ISNUMBER(BK835),ISNUMBER(BM835),BK835&gt;0,BM835&gt;0))+(AND(ISNUMBER(AQ835),AQ835&gt;=Settings!$B$18))+(AND(ISNUMBER(BT835),BT835&gt;=Settings!$B$19,BT835&lt;=Settings!$B$20))+(AND(ISNUMBER(AS835),AS835&gt;0))+(AND(ISNUMBER(T835),ISNUMBER(M835),T835&gt;=Settings!$B$21,M835&gt;0))+(AND(ISNUMBER(AD835),ISNUMBER(M835),AD835&gt;=Settings!$B$22,M835&gt;0))+(AY835&gt;=1))</f>
        <v/>
      </c>
      <c r="BW835" s="91">
        <f>IF(OR(AY835=0,BF835&lt;&gt;"Y",BG835&lt;&gt;"Y"),"",1+SUMPRODUCT(($A$6:$A$2604=A835)*($AY$6:$AY$2604&gt;0)*($BF$6:$BF$2604="Y")*($BG$6:$BG$2604="Y")*(($AY$6:$AY$2604&gt;AY835)+($AY$6:$AY$2604=AY835)*($AD$6:$AD$2604&gt;AD835))))</f>
        <v/>
      </c>
    </row>
    <row r="836" ht="23.85" customHeight="1" s="55">
      <c r="A836" s="90" t="n">
        <v>46296</v>
      </c>
      <c r="B836" s="91" t="inlineStr">
        <is>
          <t>KSHINTL</t>
        </is>
      </c>
      <c r="C836" s="91" t="inlineStr">
        <is>
          <t>INE987S01020</t>
        </is>
      </c>
      <c r="D836" s="91" t="n"/>
      <c r="E836" s="91" t="inlineStr">
        <is>
          <t>None</t>
        </is>
      </c>
      <c r="F836" s="93" t="n">
        <v>6967</v>
      </c>
      <c r="G836" s="92" t="inlineStr">
        <is>
          <t>N</t>
        </is>
      </c>
      <c r="H836" s="94" t="n"/>
      <c r="I836" s="91" t="inlineStr">
        <is>
          <t>N</t>
        </is>
      </c>
      <c r="J836" s="92">
        <f>IF(K836="","N","Y")</f>
        <v/>
      </c>
      <c r="K836" s="94">
        <f>_xlfn.TEXTJOIN("; ",TRUE,IF(P836="52-wk low","52-wk low",""),IF(AND(AD836&gt;=Settings!$B$12,M836&lt;0),"Distribution",""),IF(AND(AJ836="Y",M836&lt;0,AK836&lt;-Settings!$B$13),"Long unwinding",""),IF(AND(AJ836="Y",M836&lt;0,AK836&gt;Settings!$B$13),"Short buildup",""))</f>
        <v/>
      </c>
      <c r="L836" s="95" t="n">
        <v>1028.2</v>
      </c>
      <c r="M836" s="96" t="n">
        <v>2.71</v>
      </c>
      <c r="N836" s="93" t="n">
        <v>140</v>
      </c>
      <c r="O836" s="91" t="inlineStr">
        <is>
          <t>None</t>
        </is>
      </c>
      <c r="P836" s="91" t="inlineStr">
        <is>
          <t>None</t>
        </is>
      </c>
      <c r="Q836" s="97" t="n">
        <v>2.14</v>
      </c>
      <c r="R836" s="96" t="n">
        <v>3.18</v>
      </c>
      <c r="S836" s="96" t="n">
        <v>0.68</v>
      </c>
      <c r="T836" s="96" t="n">
        <v>0.64</v>
      </c>
      <c r="U836" s="96" t="n">
        <v>0.51</v>
      </c>
      <c r="V836" s="103" t="n">
        <v>0.76</v>
      </c>
      <c r="W836" s="102" t="n">
        <v>4</v>
      </c>
      <c r="X836" s="93" t="n"/>
      <c r="Y836" s="91" t="inlineStr">
        <is>
          <t>None</t>
        </is>
      </c>
      <c r="Z836" s="99" t="n">
        <v>35.98</v>
      </c>
      <c r="AA836" s="96" t="n">
        <v>0.85</v>
      </c>
      <c r="AB836" s="96" t="n">
        <v>0.79</v>
      </c>
      <c r="AC836" s="96" t="n">
        <v>0.59</v>
      </c>
      <c r="AD836" s="96" t="n">
        <v>0.58</v>
      </c>
      <c r="AE836" s="96" t="n">
        <v>0.49</v>
      </c>
      <c r="AF836" s="103" t="n">
        <v>1.09</v>
      </c>
      <c r="AG836" s="91" t="inlineStr">
        <is>
          <t>Normal</t>
        </is>
      </c>
      <c r="AH836" s="100" t="n">
        <v>0</v>
      </c>
      <c r="AI836" s="101" t="n">
        <v>0</v>
      </c>
      <c r="AJ836" s="92" t="inlineStr">
        <is>
          <t>N</t>
        </is>
      </c>
      <c r="AK836" s="96" t="n"/>
      <c r="AL836" s="91" t="inlineStr">
        <is>
          <t>n/a</t>
        </is>
      </c>
      <c r="AM836" s="93" t="n"/>
      <c r="AN836" s="92" t="inlineStr">
        <is>
          <t>None</t>
        </is>
      </c>
      <c r="AO836" s="102" t="n">
        <v>0</v>
      </c>
      <c r="AP836" s="103" t="n"/>
      <c r="AQ836" s="102" t="n"/>
      <c r="AR836" s="91" t="inlineStr">
        <is>
          <t>N</t>
        </is>
      </c>
      <c r="AS836" s="104" t="n"/>
      <c r="AT836" s="92">
        <f>IF(AND(P836="52-wk high",T836&gt;=Settings!$B$7),"Y","N")</f>
        <v/>
      </c>
      <c r="AU836" s="91">
        <f>IF(AND(AD836&gt;=Settings!$B$8,M836&gt;0),"Y","N")</f>
        <v/>
      </c>
      <c r="AV836" s="91">
        <f>IF(OR(AH836&gt;Settings!$B$9,AI836&gt;Settings!$B$9),"Y","N")</f>
        <v/>
      </c>
      <c r="AW836" s="91">
        <f>IF(AJ836&lt;&gt;"Y","n/a",IF(AND(M836&gt;0,AK836&gt;Settings!$B$10),"Y","N"))</f>
        <v/>
      </c>
      <c r="AX836" s="91">
        <f>IF(AO836&gt;=Settings!$B$11,"Y","N")</f>
        <v/>
      </c>
      <c r="AY836" s="99">
        <f>(AT836="Y")+(AU836="Y")+(AV836="Y")+(AW836="Y")+(AX836="Y")</f>
        <v/>
      </c>
      <c r="AZ836" s="94">
        <f>IF(AY836=0,"None",_xlfn.TEXTJOIN(", ",TRUE(),IF(AT836="Y","Breakout",""),IF(AU836="Y","Accumulation",""),IF(AV836="Y","Institutional buying",""),IF(AW836="Y","Long buildup",""),IF(AX836="Y","Momentum leader","")))</f>
        <v/>
      </c>
      <c r="BA836" s="94">
        <f>IF(BW836="","","Passes "&amp;AY836&amp;" of 5 buy-side scans"&amp;IF(G836="Y","; RED FLAG: filter out using Red flag column",""))</f>
        <v/>
      </c>
      <c r="BB836" s="91" t="inlineStr">
        <is>
          <t>None</t>
        </is>
      </c>
      <c r="BC836" s="92" t="inlineStr">
        <is>
          <t>Y</t>
        </is>
      </c>
      <c r="BD836" s="94" t="inlineStr">
        <is>
          <t>PE &gt; 50; &gt;75% move in 6 months; &gt;100% move in 365 days; High-low range &gt;100% in 6 months</t>
        </is>
      </c>
      <c r="BE836" s="94" t="n"/>
      <c r="BF836" s="92">
        <f>IF(R836*100000&gt;=Settings!$B$5,"Y","N")</f>
        <v/>
      </c>
      <c r="BG836" s="91">
        <f>IF(F836&gt;Settings!$B$6,"Y","N")</f>
        <v/>
      </c>
      <c r="BH836" s="97" t="n">
        <v>-14.17</v>
      </c>
      <c r="BI836" s="96" t="n">
        <v>-0.75</v>
      </c>
      <c r="BJ836" s="96" t="n">
        <v>7.89</v>
      </c>
      <c r="BK836" s="96" t="n">
        <v>20.26</v>
      </c>
      <c r="BL836" s="96" t="n">
        <v>131.34</v>
      </c>
      <c r="BM836" s="96" t="n"/>
      <c r="BN836" s="97" t="n">
        <v>-0.53</v>
      </c>
      <c r="BO836" s="96" t="n">
        <v>4</v>
      </c>
      <c r="BP836" s="96" t="n">
        <v>15.54</v>
      </c>
      <c r="BQ836" s="96" t="n"/>
      <c r="BR836" s="91" t="n"/>
      <c r="BS836" s="91" t="inlineStr">
        <is>
          <t>None</t>
        </is>
      </c>
      <c r="BT836" s="96" t="n">
        <v>48.3</v>
      </c>
      <c r="BU836" s="91" t="n"/>
      <c r="BV836" s="99">
        <f>IF(OR(BF836&lt;&gt;"Y",BG836&lt;&gt;"Y"),"",(AND(ISNUMBER(BQ836),BQ836&gt;0))+(BR836="Stacked up")+(AND(ISNUMBER(BH836),BH836&gt;=-Settings!$B$17))+(AND(ISNUMBER(BK836),ISNUMBER(BM836),BK836&gt;0,BM836&gt;0))+(AND(ISNUMBER(AQ836),AQ836&gt;=Settings!$B$18))+(AND(ISNUMBER(BT836),BT836&gt;=Settings!$B$19,BT836&lt;=Settings!$B$20))+(AND(ISNUMBER(AS836),AS836&gt;0))+(AND(ISNUMBER(T836),ISNUMBER(M836),T836&gt;=Settings!$B$21,M836&gt;0))+(AND(ISNUMBER(AD836),ISNUMBER(M836),AD836&gt;=Settings!$B$22,M836&gt;0))+(AY836&gt;=1))</f>
        <v/>
      </c>
      <c r="BW836" s="91">
        <f>IF(OR(AY836=0,BF836&lt;&gt;"Y",BG836&lt;&gt;"Y"),"",1+SUMPRODUCT(($A$6:$A$2604=A836)*($AY$6:$AY$2604&gt;0)*($BF$6:$BF$2604="Y")*($BG$6:$BG$2604="Y")*(($AY$6:$AY$2604&gt;AY836)+($AY$6:$AY$2604=AY836)*($AD$6:$AD$2604&gt;AD836))))</f>
        <v/>
      </c>
    </row>
    <row r="837" ht="23.85" customHeight="1" s="55">
      <c r="A837" s="90" t="n">
        <v>46296</v>
      </c>
      <c r="B837" s="91" t="inlineStr">
        <is>
          <t>HNDFDS</t>
        </is>
      </c>
      <c r="C837" s="91" t="inlineStr">
        <is>
          <t>INE254N01026</t>
        </is>
      </c>
      <c r="D837" s="91" t="n"/>
      <c r="E837" s="91" t="inlineStr">
        <is>
          <t>None</t>
        </is>
      </c>
      <c r="F837" s="93" t="n">
        <v>6962</v>
      </c>
      <c r="G837" s="92" t="inlineStr">
        <is>
          <t>N</t>
        </is>
      </c>
      <c r="H837" s="94" t="n"/>
      <c r="I837" s="91" t="inlineStr">
        <is>
          <t>N</t>
        </is>
      </c>
      <c r="J837" s="92">
        <f>IF(K837="","N","Y")</f>
        <v/>
      </c>
      <c r="K837" s="94">
        <f>_xlfn.TEXTJOIN("; ",TRUE,IF(P837="52-wk low","52-wk low",""),IF(AND(AD837&gt;=Settings!$B$12,M837&lt;0),"Distribution",""),IF(AND(AJ837="Y",M837&lt;0,AK837&lt;-Settings!$B$13),"Long unwinding",""),IF(AND(AJ837="Y",M837&lt;0,AK837&gt;Settings!$B$13),"Short buildup",""))</f>
        <v/>
      </c>
      <c r="L837" s="95" t="n">
        <v>574.6</v>
      </c>
      <c r="M837" s="96" t="n">
        <v>-0.03</v>
      </c>
      <c r="N837" s="93" t="n">
        <v>621</v>
      </c>
      <c r="O837" s="91" t="inlineStr">
        <is>
          <t>None</t>
        </is>
      </c>
      <c r="P837" s="91" t="inlineStr">
        <is>
          <t>None</t>
        </is>
      </c>
      <c r="Q837" s="97" t="n">
        <v>0.7</v>
      </c>
      <c r="R837" s="96" t="n">
        <v>0.83</v>
      </c>
      <c r="S837" s="96" t="n">
        <v>0.77</v>
      </c>
      <c r="T837" s="96" t="n">
        <v>0.72</v>
      </c>
      <c r="U837" s="96" t="n">
        <v>0.8100000000000001</v>
      </c>
      <c r="V837" s="103" t="n">
        <v>0.95</v>
      </c>
      <c r="W837" s="102" t="n">
        <v>4</v>
      </c>
      <c r="X837" s="93" t="n"/>
      <c r="Y837" s="91" t="inlineStr">
        <is>
          <t>None</t>
        </is>
      </c>
      <c r="Z837" s="99" t="n">
        <v>52.37</v>
      </c>
      <c r="AA837" s="96" t="n">
        <v>0.89</v>
      </c>
      <c r="AB837" s="96" t="n">
        <v>0.92</v>
      </c>
      <c r="AC837" s="96" t="n">
        <v>0.64</v>
      </c>
      <c r="AD837" s="96" t="n">
        <v>0.66</v>
      </c>
      <c r="AE837" s="96" t="n">
        <v>0.75</v>
      </c>
      <c r="AF837" s="103" t="n">
        <v>1.1</v>
      </c>
      <c r="AG837" s="91" t="inlineStr">
        <is>
          <t>Normal</t>
        </is>
      </c>
      <c r="AH837" s="100" t="n">
        <v>0</v>
      </c>
      <c r="AI837" s="101" t="n">
        <v>0</v>
      </c>
      <c r="AJ837" s="92" t="inlineStr">
        <is>
          <t>N</t>
        </is>
      </c>
      <c r="AK837" s="96" t="n"/>
      <c r="AL837" s="91" t="inlineStr">
        <is>
          <t>n/a</t>
        </is>
      </c>
      <c r="AM837" s="93" t="n"/>
      <c r="AN837" s="92" t="inlineStr">
        <is>
          <t>None</t>
        </is>
      </c>
      <c r="AO837" s="102" t="n">
        <v>0</v>
      </c>
      <c r="AP837" s="103" t="n">
        <v>1.22</v>
      </c>
      <c r="AQ837" s="102" t="n">
        <v>70</v>
      </c>
      <c r="AR837" s="91" t="inlineStr">
        <is>
          <t>N</t>
        </is>
      </c>
      <c r="AS837" s="104" t="n"/>
      <c r="AT837" s="92">
        <f>IF(AND(P837="52-wk high",T837&gt;=Settings!$B$7),"Y","N")</f>
        <v/>
      </c>
      <c r="AU837" s="91">
        <f>IF(AND(AD837&gt;=Settings!$B$8,M837&gt;0),"Y","N")</f>
        <v/>
      </c>
      <c r="AV837" s="91">
        <f>IF(OR(AH837&gt;Settings!$B$9,AI837&gt;Settings!$B$9),"Y","N")</f>
        <v/>
      </c>
      <c r="AW837" s="91">
        <f>IF(AJ837&lt;&gt;"Y","n/a",IF(AND(M837&gt;0,AK837&gt;Settings!$B$10),"Y","N"))</f>
        <v/>
      </c>
      <c r="AX837" s="91">
        <f>IF(AO837&gt;=Settings!$B$11,"Y","N")</f>
        <v/>
      </c>
      <c r="AY837" s="99">
        <f>(AT837="Y")+(AU837="Y")+(AV837="Y")+(AW837="Y")+(AX837="Y")</f>
        <v/>
      </c>
      <c r="AZ837" s="94">
        <f>IF(AY837=0,"None",_xlfn.TEXTJOIN(", ",TRUE(),IF(AT837="Y","Breakout",""),IF(AU837="Y","Accumulation",""),IF(AV837="Y","Institutional buying",""),IF(AW837="Y","Long buildup",""),IF(AX837="Y","Momentum leader","")))</f>
        <v/>
      </c>
      <c r="BA837" s="94">
        <f>IF(BW837="","","Passes "&amp;AY837&amp;" of 5 buy-side scans"&amp;IF(G837="Y","; RED FLAG: filter out using Red flag column",""))</f>
        <v/>
      </c>
      <c r="BB837" s="91" t="inlineStr">
        <is>
          <t>None</t>
        </is>
      </c>
      <c r="BC837" s="92" t="inlineStr">
        <is>
          <t>N</t>
        </is>
      </c>
      <c r="BD837" s="94" t="n"/>
      <c r="BE837" s="94" t="n"/>
      <c r="BF837" s="92">
        <f>IF(R837*100000&gt;=Settings!$B$5,"Y","N")</f>
        <v/>
      </c>
      <c r="BG837" s="91">
        <f>IF(F837&gt;Settings!$B$6,"Y","N")</f>
        <v/>
      </c>
      <c r="BH837" s="97" t="n">
        <v>-15.22</v>
      </c>
      <c r="BI837" s="96" t="n">
        <v>-7.06</v>
      </c>
      <c r="BJ837" s="96" t="n">
        <v>-10.79</v>
      </c>
      <c r="BK837" s="96" t="n">
        <v>2.45</v>
      </c>
      <c r="BL837" s="96" t="n">
        <v>16.35</v>
      </c>
      <c r="BM837" s="96" t="n">
        <v>7.04</v>
      </c>
      <c r="BN837" s="97" t="n">
        <v>-5.45</v>
      </c>
      <c r="BO837" s="96" t="n">
        <v>-4.56</v>
      </c>
      <c r="BP837" s="96" t="n">
        <v>-1.1</v>
      </c>
      <c r="BQ837" s="96" t="n">
        <v>2.95</v>
      </c>
      <c r="BR837" s="91" t="inlineStr">
        <is>
          <t>Mixed</t>
        </is>
      </c>
      <c r="BS837" s="91" t="inlineStr">
        <is>
          <t>None</t>
        </is>
      </c>
      <c r="BT837" s="96" t="n">
        <v>25.2</v>
      </c>
      <c r="BU837" s="91" t="inlineStr">
        <is>
          <t>N</t>
        </is>
      </c>
      <c r="BV837" s="99">
        <f>IF(OR(BF837&lt;&gt;"Y",BG837&lt;&gt;"Y"),"",(AND(ISNUMBER(BQ837),BQ837&gt;0))+(BR837="Stacked up")+(AND(ISNUMBER(BH837),BH837&gt;=-Settings!$B$17))+(AND(ISNUMBER(BK837),ISNUMBER(BM837),BK837&gt;0,BM837&gt;0))+(AND(ISNUMBER(AQ837),AQ837&gt;=Settings!$B$18))+(AND(ISNUMBER(BT837),BT837&gt;=Settings!$B$19,BT837&lt;=Settings!$B$20))+(AND(ISNUMBER(AS837),AS837&gt;0))+(AND(ISNUMBER(T837),ISNUMBER(M837),T837&gt;=Settings!$B$21,M837&gt;0))+(AND(ISNUMBER(AD837),ISNUMBER(M837),AD837&gt;=Settings!$B$22,M837&gt;0))+(AY837&gt;=1))</f>
        <v/>
      </c>
      <c r="BW837" s="91">
        <f>IF(OR(AY837=0,BF837&lt;&gt;"Y",BG837&lt;&gt;"Y"),"",1+SUMPRODUCT(($A$6:$A$2604=A837)*($AY$6:$AY$2604&gt;0)*($BF$6:$BF$2604="Y")*($BG$6:$BG$2604="Y")*(($AY$6:$AY$2604&gt;AY837)+($AY$6:$AY$2604=AY837)*($AD$6:$AD$2604&gt;AD837))))</f>
        <v/>
      </c>
    </row>
    <row r="838" ht="23.85" customHeight="1" s="55">
      <c r="A838" s="90" t="n">
        <v>46296</v>
      </c>
      <c r="B838" s="91" t="inlineStr">
        <is>
          <t>BENGALASM</t>
        </is>
      </c>
      <c r="C838" s="91" t="inlineStr">
        <is>
          <t>INE083K01017</t>
        </is>
      </c>
      <c r="D838" s="91" t="n"/>
      <c r="E838" s="91" t="inlineStr">
        <is>
          <t>None</t>
        </is>
      </c>
      <c r="F838" s="93" t="n">
        <v>6943</v>
      </c>
      <c r="G838" s="92" t="inlineStr">
        <is>
          <t>N</t>
        </is>
      </c>
      <c r="H838" s="94" t="n"/>
      <c r="I838" s="91" t="inlineStr">
        <is>
          <t>N</t>
        </is>
      </c>
      <c r="J838" s="92">
        <f>IF(K838="","N","Y")</f>
        <v/>
      </c>
      <c r="K838" s="94">
        <f>_xlfn.TEXTJOIN("; ",TRUE,IF(P838="52-wk low","52-wk low",""),IF(AND(AD838&gt;=Settings!$B$12,M838&lt;0),"Distribution",""),IF(AND(AJ838="Y",M838&lt;0,AK838&lt;-Settings!$B$13),"Long unwinding",""),IF(AND(AJ838="Y",M838&lt;0,AK838&gt;Settings!$B$13),"Short buildup",""))</f>
        <v/>
      </c>
      <c r="L838" s="95" t="n">
        <v>6088</v>
      </c>
      <c r="M838" s="96" t="n">
        <v>-0.25</v>
      </c>
      <c r="N838" s="93" t="n">
        <v>688</v>
      </c>
      <c r="O838" s="91" t="inlineStr">
        <is>
          <t>None</t>
        </is>
      </c>
      <c r="P838" s="91" t="inlineStr">
        <is>
          <t>None</t>
        </is>
      </c>
      <c r="Q838" s="97" t="n">
        <v>0</v>
      </c>
      <c r="R838" s="96" t="n">
        <v>0.01</v>
      </c>
      <c r="S838" s="96" t="n">
        <v>0.42</v>
      </c>
      <c r="T838" s="96" t="n">
        <v>0.68</v>
      </c>
      <c r="U838" s="96" t="n">
        <v>0.73</v>
      </c>
      <c r="V838" s="103" t="n">
        <v>1.73</v>
      </c>
      <c r="W838" s="102" t="n"/>
      <c r="X838" s="93" t="n"/>
      <c r="Y838" s="91" t="inlineStr">
        <is>
          <t>None</t>
        </is>
      </c>
      <c r="Z838" s="99" t="n">
        <v>7.27</v>
      </c>
      <c r="AA838" s="96" t="n">
        <v>0.12</v>
      </c>
      <c r="AB838" s="96" t="n">
        <v>0.11</v>
      </c>
      <c r="AC838" s="96" t="n">
        <v>0.04</v>
      </c>
      <c r="AD838" s="96" t="n">
        <v>0.07000000000000001</v>
      </c>
      <c r="AE838" s="96" t="n">
        <v>0.07000000000000001</v>
      </c>
      <c r="AF838" s="103" t="n">
        <v>1.01</v>
      </c>
      <c r="AG838" s="91" t="inlineStr">
        <is>
          <t>Drying up</t>
        </is>
      </c>
      <c r="AH838" s="100" t="n">
        <v>0</v>
      </c>
      <c r="AI838" s="101" t="n">
        <v>0</v>
      </c>
      <c r="AJ838" s="92" t="inlineStr">
        <is>
          <t>N</t>
        </is>
      </c>
      <c r="AK838" s="96" t="n"/>
      <c r="AL838" s="91" t="inlineStr">
        <is>
          <t>n/a</t>
        </is>
      </c>
      <c r="AM838" s="93" t="n"/>
      <c r="AN838" s="92" t="inlineStr">
        <is>
          <t>None</t>
        </is>
      </c>
      <c r="AO838" s="102" t="n">
        <v>0</v>
      </c>
      <c r="AP838" s="103" t="n"/>
      <c r="AQ838" s="102" t="n"/>
      <c r="AR838" s="91" t="inlineStr">
        <is>
          <t>N</t>
        </is>
      </c>
      <c r="AS838" s="104" t="n"/>
      <c r="AT838" s="92">
        <f>IF(AND(P838="52-wk high",T838&gt;=Settings!$B$7),"Y","N")</f>
        <v/>
      </c>
      <c r="AU838" s="91">
        <f>IF(AND(AD838&gt;=Settings!$B$8,M838&gt;0),"Y","N")</f>
        <v/>
      </c>
      <c r="AV838" s="91">
        <f>IF(OR(AH838&gt;Settings!$B$9,AI838&gt;Settings!$B$9),"Y","N")</f>
        <v/>
      </c>
      <c r="AW838" s="91">
        <f>IF(AJ838&lt;&gt;"Y","n/a",IF(AND(M838&gt;0,AK838&gt;Settings!$B$10),"Y","N"))</f>
        <v/>
      </c>
      <c r="AX838" s="91">
        <f>IF(AO838&gt;=Settings!$B$11,"Y","N")</f>
        <v/>
      </c>
      <c r="AY838" s="99">
        <f>(AT838="Y")+(AU838="Y")+(AV838="Y")+(AW838="Y")+(AX838="Y")</f>
        <v/>
      </c>
      <c r="AZ838" s="94">
        <f>IF(AY838=0,"None",_xlfn.TEXTJOIN(", ",TRUE(),IF(AT838="Y","Breakout",""),IF(AU838="Y","Accumulation",""),IF(AV838="Y","Institutional buying",""),IF(AW838="Y","Long buildup",""),IF(AX838="Y","Momentum leader","")))</f>
        <v/>
      </c>
      <c r="BA838" s="94">
        <f>IF(BW838="","","Passes "&amp;AY838&amp;" of 5 buy-side scans"&amp;IF(G838="Y","; RED FLAG: filter out using Red flag column",""))</f>
        <v/>
      </c>
      <c r="BB838" s="91" t="inlineStr">
        <is>
          <t>None</t>
        </is>
      </c>
      <c r="BC838" s="92" t="inlineStr">
        <is>
          <t>Y</t>
        </is>
      </c>
      <c r="BD838" s="94" t="inlineStr">
        <is>
          <t>Few traders (&lt;100 unique PAN, 30 days)</t>
        </is>
      </c>
      <c r="BE838" s="94" t="n"/>
      <c r="BF838" s="92">
        <f>IF(R838*100000&gt;=Settings!$B$5,"Y","N")</f>
        <v/>
      </c>
      <c r="BG838" s="91">
        <f>IF(F838&gt;Settings!$B$6,"Y","N")</f>
        <v/>
      </c>
      <c r="BH838" s="97" t="n">
        <v>-16.24</v>
      </c>
      <c r="BI838" s="96" t="n">
        <v>-0.62</v>
      </c>
      <c r="BJ838" s="96" t="n">
        <v>-8.609999999999999</v>
      </c>
      <c r="BK838" s="96" t="n">
        <v>-2.65</v>
      </c>
      <c r="BL838" s="96" t="n"/>
      <c r="BM838" s="96" t="n"/>
      <c r="BN838" s="97" t="n">
        <v>-1.42</v>
      </c>
      <c r="BO838" s="96" t="n">
        <v>-2.3</v>
      </c>
      <c r="BP838" s="96" t="n">
        <v>-2.42</v>
      </c>
      <c r="BQ838" s="96" t="n"/>
      <c r="BR838" s="91" t="n"/>
      <c r="BS838" s="91" t="inlineStr">
        <is>
          <t>None</t>
        </is>
      </c>
      <c r="BT838" s="96" t="n">
        <v>43.1</v>
      </c>
      <c r="BU838" s="91" t="n"/>
      <c r="BV838" s="99">
        <f>IF(OR(BF838&lt;&gt;"Y",BG838&lt;&gt;"Y"),"",(AND(ISNUMBER(BQ838),BQ838&gt;0))+(BR838="Stacked up")+(AND(ISNUMBER(BH838),BH838&gt;=-Settings!$B$17))+(AND(ISNUMBER(BK838),ISNUMBER(BM838),BK838&gt;0,BM838&gt;0))+(AND(ISNUMBER(AQ838),AQ838&gt;=Settings!$B$18))+(AND(ISNUMBER(BT838),BT838&gt;=Settings!$B$19,BT838&lt;=Settings!$B$20))+(AND(ISNUMBER(AS838),AS838&gt;0))+(AND(ISNUMBER(T838),ISNUMBER(M838),T838&gt;=Settings!$B$21,M838&gt;0))+(AND(ISNUMBER(AD838),ISNUMBER(M838),AD838&gt;=Settings!$B$22,M838&gt;0))+(AY838&gt;=1))</f>
        <v/>
      </c>
      <c r="BW838" s="91">
        <f>IF(OR(AY838=0,BF838&lt;&gt;"Y",BG838&lt;&gt;"Y"),"",1+SUMPRODUCT(($A$6:$A$2604=A838)*($AY$6:$AY$2604&gt;0)*($BF$6:$BF$2604="Y")*($BG$6:$BG$2604="Y")*(($AY$6:$AY$2604&gt;AY838)+($AY$6:$AY$2604=AY838)*($AD$6:$AD$2604&gt;AD838))))</f>
        <v/>
      </c>
    </row>
    <row r="839" ht="23.85" customHeight="1" s="55">
      <c r="A839" s="90" t="n">
        <v>46296</v>
      </c>
      <c r="B839" s="91" t="inlineStr">
        <is>
          <t>MANINDS</t>
        </is>
      </c>
      <c r="C839" s="91" t="inlineStr">
        <is>
          <t>INE993A01026</t>
        </is>
      </c>
      <c r="D839" s="91" t="n"/>
      <c r="E839" s="91" t="inlineStr">
        <is>
          <t>None</t>
        </is>
      </c>
      <c r="F839" s="93" t="n">
        <v>6913</v>
      </c>
      <c r="G839" s="92" t="inlineStr">
        <is>
          <t>Y</t>
        </is>
      </c>
      <c r="H839" s="94" t="inlineStr">
        <is>
          <t>Long-term ASM Stage 1</t>
        </is>
      </c>
      <c r="I839" s="91" t="inlineStr">
        <is>
          <t>N</t>
        </is>
      </c>
      <c r="J839" s="92">
        <f>IF(K839="","N","Y")</f>
        <v/>
      </c>
      <c r="K839" s="94">
        <f>_xlfn.TEXTJOIN("; ",TRUE,IF(P839="52-wk low","52-wk low",""),IF(AND(AD839&gt;=Settings!$B$12,M839&lt;0),"Distribution",""),IF(AND(AJ839="Y",M839&lt;0,AK839&lt;-Settings!$B$13),"Long unwinding",""),IF(AND(AJ839="Y",M839&lt;0,AK839&gt;Settings!$B$13),"Short buildup",""))</f>
        <v/>
      </c>
      <c r="L839" s="95" t="n">
        <v>921.55</v>
      </c>
      <c r="M839" s="96" t="n">
        <v>1.56</v>
      </c>
      <c r="N839" s="93" t="n">
        <v>244</v>
      </c>
      <c r="O839" s="91" t="inlineStr">
        <is>
          <t>None</t>
        </is>
      </c>
      <c r="P839" s="91" t="inlineStr">
        <is>
          <t>None</t>
        </is>
      </c>
      <c r="Q839" s="97" t="n">
        <v>9.98</v>
      </c>
      <c r="R839" s="96" t="n">
        <v>21.07</v>
      </c>
      <c r="S839" s="96" t="n">
        <v>0.48</v>
      </c>
      <c r="T839" s="96" t="n">
        <v>0.71</v>
      </c>
      <c r="U839" s="96" t="n">
        <v>0.92</v>
      </c>
      <c r="V839" s="103" t="n">
        <v>1.92</v>
      </c>
      <c r="W839" s="102" t="n">
        <v>5</v>
      </c>
      <c r="X839" s="93" t="n"/>
      <c r="Y839" s="91" t="inlineStr">
        <is>
          <t>None</t>
        </is>
      </c>
      <c r="Z839" s="99" t="n">
        <v>26.62</v>
      </c>
      <c r="AA839" s="96" t="n">
        <v>0.8100000000000001</v>
      </c>
      <c r="AB839" s="96" t="n">
        <v>0.68</v>
      </c>
      <c r="AC839" s="96" t="n">
        <v>0.6</v>
      </c>
      <c r="AD839" s="96" t="n">
        <v>0.78</v>
      </c>
      <c r="AE839" s="96" t="n">
        <v>0.87</v>
      </c>
      <c r="AF839" s="103" t="n">
        <v>0.75</v>
      </c>
      <c r="AG839" s="91" t="inlineStr">
        <is>
          <t>Drying up</t>
        </is>
      </c>
      <c r="AH839" s="100" t="n">
        <v>0</v>
      </c>
      <c r="AI839" s="101" t="n">
        <v>0</v>
      </c>
      <c r="AJ839" s="92" t="inlineStr">
        <is>
          <t>N</t>
        </is>
      </c>
      <c r="AK839" s="96" t="n"/>
      <c r="AL839" s="91" t="inlineStr">
        <is>
          <t>n/a</t>
        </is>
      </c>
      <c r="AM839" s="93" t="n"/>
      <c r="AN839" s="92" t="inlineStr">
        <is>
          <t>None</t>
        </is>
      </c>
      <c r="AO839" s="102" t="n">
        <v>0</v>
      </c>
      <c r="AP839" s="103" t="n">
        <v>3.45</v>
      </c>
      <c r="AQ839" s="102" t="n">
        <v>98</v>
      </c>
      <c r="AR839" s="91" t="inlineStr">
        <is>
          <t>N</t>
        </is>
      </c>
      <c r="AS839" s="104" t="n"/>
      <c r="AT839" s="92">
        <f>IF(AND(P839="52-wk high",T839&gt;=Settings!$B$7),"Y","N")</f>
        <v/>
      </c>
      <c r="AU839" s="91">
        <f>IF(AND(AD839&gt;=Settings!$B$8,M839&gt;0),"Y","N")</f>
        <v/>
      </c>
      <c r="AV839" s="91">
        <f>IF(OR(AH839&gt;Settings!$B$9,AI839&gt;Settings!$B$9),"Y","N")</f>
        <v/>
      </c>
      <c r="AW839" s="91">
        <f>IF(AJ839&lt;&gt;"Y","n/a",IF(AND(M839&gt;0,AK839&gt;Settings!$B$10),"Y","N"))</f>
        <v/>
      </c>
      <c r="AX839" s="91">
        <f>IF(AO839&gt;=Settings!$B$11,"Y","N")</f>
        <v/>
      </c>
      <c r="AY839" s="99">
        <f>(AT839="Y")+(AU839="Y")+(AV839="Y")+(AW839="Y")+(AX839="Y")</f>
        <v/>
      </c>
      <c r="AZ839" s="94">
        <f>IF(AY839=0,"None",_xlfn.TEXTJOIN(", ",TRUE(),IF(AT839="Y","Breakout",""),IF(AU839="Y","Accumulation",""),IF(AV839="Y","Institutional buying",""),IF(AW839="Y","Long buildup",""),IF(AX839="Y","Momentum leader","")))</f>
        <v/>
      </c>
      <c r="BA839" s="94">
        <f>IF(BW839="","","Passes "&amp;AY839&amp;" of 5 buy-side scans"&amp;IF(G839="Y","; RED FLAG: filter out using Red flag column",""))</f>
        <v/>
      </c>
      <c r="BB839" s="91" t="inlineStr">
        <is>
          <t>None</t>
        </is>
      </c>
      <c r="BC839" s="92" t="inlineStr">
        <is>
          <t>N</t>
        </is>
      </c>
      <c r="BD839" s="94" t="n"/>
      <c r="BE839" s="94" t="n"/>
      <c r="BF839" s="92">
        <f>IF(R839*100000&gt;=Settings!$B$5,"Y","N")</f>
        <v/>
      </c>
      <c r="BG839" s="91">
        <f>IF(F839&gt;Settings!$B$6,"Y","N")</f>
        <v/>
      </c>
      <c r="BH839" s="97" t="n">
        <v>-11.36</v>
      </c>
      <c r="BI839" s="96" t="n">
        <v>-4.29</v>
      </c>
      <c r="BJ839" s="96" t="n">
        <v>20.82</v>
      </c>
      <c r="BK839" s="96" t="n">
        <v>57.99</v>
      </c>
      <c r="BL839" s="96" t="n">
        <v>165.46</v>
      </c>
      <c r="BM839" s="96" t="n">
        <v>151.58</v>
      </c>
      <c r="BN839" s="97" t="n">
        <v>5.62</v>
      </c>
      <c r="BO839" s="96" t="n">
        <v>20.57</v>
      </c>
      <c r="BP839" s="96" t="n">
        <v>37.69</v>
      </c>
      <c r="BQ839" s="96" t="n">
        <v>58.73</v>
      </c>
      <c r="BR839" s="91" t="inlineStr">
        <is>
          <t>Stacked up</t>
        </is>
      </c>
      <c r="BS839" s="91" t="inlineStr">
        <is>
          <t>None</t>
        </is>
      </c>
      <c r="BT839" s="96" t="n">
        <v>56.1</v>
      </c>
      <c r="BU839" s="91" t="inlineStr">
        <is>
          <t>N</t>
        </is>
      </c>
      <c r="BV839" s="99">
        <f>IF(OR(BF839&lt;&gt;"Y",BG839&lt;&gt;"Y"),"",(AND(ISNUMBER(BQ839),BQ839&gt;0))+(BR839="Stacked up")+(AND(ISNUMBER(BH839),BH839&gt;=-Settings!$B$17))+(AND(ISNUMBER(BK839),ISNUMBER(BM839),BK839&gt;0,BM839&gt;0))+(AND(ISNUMBER(AQ839),AQ839&gt;=Settings!$B$18))+(AND(ISNUMBER(BT839),BT839&gt;=Settings!$B$19,BT839&lt;=Settings!$B$20))+(AND(ISNUMBER(AS839),AS839&gt;0))+(AND(ISNUMBER(T839),ISNUMBER(M839),T839&gt;=Settings!$B$21,M839&gt;0))+(AND(ISNUMBER(AD839),ISNUMBER(M839),AD839&gt;=Settings!$B$22,M839&gt;0))+(AY839&gt;=1))</f>
        <v/>
      </c>
      <c r="BW839" s="91">
        <f>IF(OR(AY839=0,BF839&lt;&gt;"Y",BG839&lt;&gt;"Y"),"",1+SUMPRODUCT(($A$6:$A$2604=A839)*($AY$6:$AY$2604&gt;0)*($BF$6:$BF$2604="Y")*($BG$6:$BG$2604="Y")*(($AY$6:$AY$2604&gt;AY839)+($AY$6:$AY$2604=AY839)*($AD$6:$AD$2604&gt;AD839))))</f>
        <v/>
      </c>
    </row>
    <row r="840" ht="23.85" customHeight="1" s="55">
      <c r="A840" s="90" t="n">
        <v>46296</v>
      </c>
      <c r="B840" s="91" t="inlineStr">
        <is>
          <t>IBULLSLTD</t>
        </is>
      </c>
      <c r="C840" s="91" t="inlineStr">
        <is>
          <t>INE126M01010</t>
        </is>
      </c>
      <c r="D840" s="91" t="n"/>
      <c r="E840" s="91" t="inlineStr">
        <is>
          <t>None</t>
        </is>
      </c>
      <c r="F840" s="93" t="n">
        <v>6864</v>
      </c>
      <c r="G840" s="92" t="inlineStr">
        <is>
          <t>N</t>
        </is>
      </c>
      <c r="H840" s="94" t="n"/>
      <c r="I840" s="91" t="inlineStr">
        <is>
          <t>N</t>
        </is>
      </c>
      <c r="J840" s="92">
        <f>IF(K840="","N","Y")</f>
        <v/>
      </c>
      <c r="K840" s="94">
        <f>_xlfn.TEXTJOIN("; ",TRUE,IF(P840="52-wk low","52-wk low",""),IF(AND(AD840&gt;=Settings!$B$12,M840&lt;0),"Distribution",""),IF(AND(AJ840="Y",M840&lt;0,AK840&lt;-Settings!$B$13),"Long unwinding",""),IF(AND(AJ840="Y",M840&lt;0,AK840&gt;Settings!$B$13),"Short buildup",""))</f>
        <v/>
      </c>
      <c r="L840" s="95" t="n">
        <v>29.43</v>
      </c>
      <c r="M840" s="96" t="n">
        <v>-0.61</v>
      </c>
      <c r="N840" s="93" t="n">
        <v>836</v>
      </c>
      <c r="O840" s="91" t="inlineStr">
        <is>
          <t>None</t>
        </is>
      </c>
      <c r="P840" s="91" t="inlineStr">
        <is>
          <t>None</t>
        </is>
      </c>
      <c r="Q840" s="97" t="n">
        <v>146.59</v>
      </c>
      <c r="R840" s="96" t="n">
        <v>192.79</v>
      </c>
      <c r="S840" s="96" t="n">
        <v>0.76</v>
      </c>
      <c r="T840" s="96" t="n">
        <v>1.08</v>
      </c>
      <c r="U840" s="96" t="n">
        <v>1.35</v>
      </c>
      <c r="V840" s="103" t="n">
        <v>1.81</v>
      </c>
      <c r="W840" s="102" t="n">
        <v>8</v>
      </c>
      <c r="X840" s="93" t="n"/>
      <c r="Y840" s="91" t="inlineStr">
        <is>
          <t>None</t>
        </is>
      </c>
      <c r="Z840" s="99" t="n">
        <v>62.58</v>
      </c>
      <c r="AA840" s="96" t="n">
        <v>1</v>
      </c>
      <c r="AB840" s="96" t="n">
        <v>1.02</v>
      </c>
      <c r="AC840" s="96" t="n">
        <v>0.76</v>
      </c>
      <c r="AD840" s="96" t="n"/>
      <c r="AE840" s="96" t="n"/>
      <c r="AF840" s="103" t="n"/>
      <c r="AG840" s="91" t="inlineStr">
        <is>
          <t>Run-up, risky</t>
        </is>
      </c>
      <c r="AH840" s="100" t="n">
        <v>0</v>
      </c>
      <c r="AI840" s="101" t="n">
        <v>0</v>
      </c>
      <c r="AJ840" s="92" t="inlineStr">
        <is>
          <t>N</t>
        </is>
      </c>
      <c r="AK840" s="96" t="n"/>
      <c r="AL840" s="91" t="inlineStr">
        <is>
          <t>n/a</t>
        </is>
      </c>
      <c r="AM840" s="93" t="n"/>
      <c r="AN840" s="92" t="inlineStr">
        <is>
          <t>None</t>
        </is>
      </c>
      <c r="AO840" s="102" t="n">
        <v>0</v>
      </c>
      <c r="AP840" s="103" t="n"/>
      <c r="AQ840" s="102" t="n"/>
      <c r="AR840" s="91" t="inlineStr">
        <is>
          <t>N</t>
        </is>
      </c>
      <c r="AS840" s="104" t="n"/>
      <c r="AT840" s="92">
        <f>IF(AND(P840="52-wk high",T840&gt;=Settings!$B$7),"Y","N")</f>
        <v/>
      </c>
      <c r="AU840" s="91">
        <f>IF(AND(AD840&gt;=Settings!$B$8,M840&gt;0),"Y","N")</f>
        <v/>
      </c>
      <c r="AV840" s="91">
        <f>IF(OR(AH840&gt;Settings!$B$9,AI840&gt;Settings!$B$9),"Y","N")</f>
        <v/>
      </c>
      <c r="AW840" s="91">
        <f>IF(AJ840&lt;&gt;"Y","n/a",IF(AND(M840&gt;0,AK840&gt;Settings!$B$10),"Y","N"))</f>
        <v/>
      </c>
      <c r="AX840" s="91">
        <f>IF(AO840&gt;=Settings!$B$11,"Y","N")</f>
        <v/>
      </c>
      <c r="AY840" s="99">
        <f>(AT840="Y")+(AU840="Y")+(AV840="Y")+(AW840="Y")+(AX840="Y")</f>
        <v/>
      </c>
      <c r="AZ840" s="94">
        <f>IF(AY840=0,"None",_xlfn.TEXTJOIN(", ",TRUE(),IF(AT840="Y","Breakout",""),IF(AU840="Y","Accumulation",""),IF(AV840="Y","Institutional buying",""),IF(AW840="Y","Long buildup",""),IF(AX840="Y","Momentum leader","")))</f>
        <v/>
      </c>
      <c r="BA840" s="94">
        <f>IF(BW840="","","Passes "&amp;AY840&amp;" of 5 buy-side scans"&amp;IF(G840="Y","; RED FLAG: filter out using Red flag column",""))</f>
        <v/>
      </c>
      <c r="BB840" s="91" t="inlineStr">
        <is>
          <t>None</t>
        </is>
      </c>
      <c r="BC840" s="92" t="inlineStr">
        <is>
          <t>Y</t>
        </is>
      </c>
      <c r="BD840" s="94" t="inlineStr">
        <is>
          <t>&gt;75% move in 6 months; High-low range &gt;100% in 6 months; High-low range &gt;200% in 365 days</t>
        </is>
      </c>
      <c r="BE840" s="94" t="n"/>
      <c r="BF840" s="92">
        <f>IF(R840*100000&gt;=Settings!$B$5,"Y","N")</f>
        <v/>
      </c>
      <c r="BG840" s="91">
        <f>IF(F840&gt;Settings!$B$6,"Y","N")</f>
        <v/>
      </c>
      <c r="BH840" s="97" t="n">
        <v>-9.449999999999999</v>
      </c>
      <c r="BI840" s="96" t="n">
        <v>3.59</v>
      </c>
      <c r="BJ840" s="96" t="n">
        <v>15.68</v>
      </c>
      <c r="BK840" s="96" t="n">
        <v>6.13</v>
      </c>
      <c r="BL840" s="96" t="n">
        <v>193.42</v>
      </c>
      <c r="BM840" s="96" t="n">
        <v>65.23999999999999</v>
      </c>
      <c r="BN840" s="97" t="n">
        <v>3.33</v>
      </c>
      <c r="BO840" s="96" t="n">
        <v>6.76</v>
      </c>
      <c r="BP840" s="96" t="n">
        <v>15.14</v>
      </c>
      <c r="BQ840" s="96" t="n">
        <v>30.47</v>
      </c>
      <c r="BR840" s="91" t="inlineStr">
        <is>
          <t>Stacked up</t>
        </is>
      </c>
      <c r="BS840" s="91" t="inlineStr">
        <is>
          <t>None</t>
        </is>
      </c>
      <c r="BT840" s="96" t="n">
        <v>57.1</v>
      </c>
      <c r="BU840" s="91" t="inlineStr">
        <is>
          <t>N</t>
        </is>
      </c>
      <c r="BV840" s="99">
        <f>IF(OR(BF840&lt;&gt;"Y",BG840&lt;&gt;"Y"),"",(AND(ISNUMBER(BQ840),BQ840&gt;0))+(BR840="Stacked up")+(AND(ISNUMBER(BH840),BH840&gt;=-Settings!$B$17))+(AND(ISNUMBER(BK840),ISNUMBER(BM840),BK840&gt;0,BM840&gt;0))+(AND(ISNUMBER(AQ840),AQ840&gt;=Settings!$B$18))+(AND(ISNUMBER(BT840),BT840&gt;=Settings!$B$19,BT840&lt;=Settings!$B$20))+(AND(ISNUMBER(AS840),AS840&gt;0))+(AND(ISNUMBER(T840),ISNUMBER(M840),T840&gt;=Settings!$B$21,M840&gt;0))+(AND(ISNUMBER(AD840),ISNUMBER(M840),AD840&gt;=Settings!$B$22,M840&gt;0))+(AY840&gt;=1))</f>
        <v/>
      </c>
      <c r="BW840" s="91">
        <f>IF(OR(AY840=0,BF840&lt;&gt;"Y",BG840&lt;&gt;"Y"),"",1+SUMPRODUCT(($A$6:$A$2604=A840)*($AY$6:$AY$2604&gt;0)*($BF$6:$BF$2604="Y")*($BG$6:$BG$2604="Y")*(($AY$6:$AY$2604&gt;AY840)+($AY$6:$AY$2604=AY840)*($AD$6:$AD$2604&gt;AD840))))</f>
        <v/>
      </c>
    </row>
    <row r="841" ht="23.85" customHeight="1" s="55">
      <c r="A841" s="90" t="n">
        <v>46296</v>
      </c>
      <c r="B841" s="91" t="inlineStr">
        <is>
          <t>EUREKAFORB</t>
        </is>
      </c>
      <c r="C841" s="91" t="inlineStr">
        <is>
          <t>INE0KCE01017</t>
        </is>
      </c>
      <c r="D841" s="91" t="n"/>
      <c r="E841" s="91" t="inlineStr">
        <is>
          <t>None</t>
        </is>
      </c>
      <c r="F841" s="93" t="n">
        <v>6823</v>
      </c>
      <c r="G841" s="92" t="inlineStr">
        <is>
          <t>Y</t>
        </is>
      </c>
      <c r="H841" s="94" t="inlineStr">
        <is>
          <t>Promoter pledge / encumbrance &gt; 50%</t>
        </is>
      </c>
      <c r="I841" s="91" t="inlineStr">
        <is>
          <t>N</t>
        </is>
      </c>
      <c r="J841" s="92">
        <f>IF(K841="","N","Y")</f>
        <v/>
      </c>
      <c r="K841" s="94">
        <f>_xlfn.TEXTJOIN("; ",TRUE,IF(P841="52-wk low","52-wk low",""),IF(AND(AD841&gt;=Settings!$B$12,M841&lt;0),"Distribution",""),IF(AND(AJ841="Y",M841&lt;0,AK841&lt;-Settings!$B$13),"Long unwinding",""),IF(AND(AJ841="Y",M841&lt;0,AK841&gt;Settings!$B$13),"Short buildup",""))</f>
        <v/>
      </c>
      <c r="L841" s="95" t="n">
        <v>352.5</v>
      </c>
      <c r="M841" s="96" t="n">
        <v>-2.35</v>
      </c>
      <c r="N841" s="93" t="n">
        <v>1815</v>
      </c>
      <c r="O841" s="91" t="inlineStr">
        <is>
          <t>None</t>
        </is>
      </c>
      <c r="P841" s="91" t="inlineStr">
        <is>
          <t>52-wk low</t>
        </is>
      </c>
      <c r="Q841" s="97" t="n">
        <v>2.66</v>
      </c>
      <c r="R841" s="96" t="n">
        <v>1.97</v>
      </c>
      <c r="S841" s="96" t="n">
        <v>1.42</v>
      </c>
      <c r="T841" s="96" t="n">
        <v>1.48</v>
      </c>
      <c r="U841" s="96" t="n">
        <v>1.43</v>
      </c>
      <c r="V841" s="103" t="n">
        <v>1.06</v>
      </c>
      <c r="W841" s="102" t="n">
        <v>9</v>
      </c>
      <c r="X841" s="93" t="n">
        <v>203</v>
      </c>
      <c r="Y841" s="91" t="inlineStr">
        <is>
          <t>None</t>
        </is>
      </c>
      <c r="Z841" s="99" t="n">
        <v>50.76</v>
      </c>
      <c r="AA841" s="96" t="n">
        <v>0.92</v>
      </c>
      <c r="AB841" s="96" t="n">
        <v>0.92</v>
      </c>
      <c r="AC841" s="96" t="n">
        <v>1.32</v>
      </c>
      <c r="AD841" s="96" t="n">
        <v>1.39</v>
      </c>
      <c r="AE841" s="96" t="n">
        <v>1.38</v>
      </c>
      <c r="AF841" s="103" t="n">
        <v>1.03</v>
      </c>
      <c r="AG841" s="91" t="inlineStr">
        <is>
          <t>Normal</t>
        </is>
      </c>
      <c r="AH841" s="100" t="n">
        <v>0</v>
      </c>
      <c r="AI841" s="101" t="n">
        <v>0</v>
      </c>
      <c r="AJ841" s="92" t="inlineStr">
        <is>
          <t>N</t>
        </is>
      </c>
      <c r="AK841" s="96" t="n"/>
      <c r="AL841" s="91" t="inlineStr">
        <is>
          <t>n/a</t>
        </is>
      </c>
      <c r="AM841" s="93" t="n"/>
      <c r="AN841" s="92" t="inlineStr">
        <is>
          <t>None</t>
        </is>
      </c>
      <c r="AO841" s="102" t="n">
        <v>0</v>
      </c>
      <c r="AP841" s="103" t="n">
        <v>0.47</v>
      </c>
      <c r="AQ841" s="102" t="n">
        <v>3</v>
      </c>
      <c r="AR841" s="91" t="inlineStr">
        <is>
          <t>N</t>
        </is>
      </c>
      <c r="AS841" s="104" t="n"/>
      <c r="AT841" s="92">
        <f>IF(AND(P841="52-wk high",T841&gt;=Settings!$B$7),"Y","N")</f>
        <v/>
      </c>
      <c r="AU841" s="91">
        <f>IF(AND(AD841&gt;=Settings!$B$8,M841&gt;0),"Y","N")</f>
        <v/>
      </c>
      <c r="AV841" s="91">
        <f>IF(OR(AH841&gt;Settings!$B$9,AI841&gt;Settings!$B$9),"Y","N")</f>
        <v/>
      </c>
      <c r="AW841" s="91">
        <f>IF(AJ841&lt;&gt;"Y","n/a",IF(AND(M841&gt;0,AK841&gt;Settings!$B$10),"Y","N"))</f>
        <v/>
      </c>
      <c r="AX841" s="91">
        <f>IF(AO841&gt;=Settings!$B$11,"Y","N")</f>
        <v/>
      </c>
      <c r="AY841" s="99">
        <f>(AT841="Y")+(AU841="Y")+(AV841="Y")+(AW841="Y")+(AX841="Y")</f>
        <v/>
      </c>
      <c r="AZ841" s="94">
        <f>IF(AY841=0,"None",_xlfn.TEXTJOIN(", ",TRUE(),IF(AT841="Y","Breakout",""),IF(AU841="Y","Accumulation",""),IF(AV841="Y","Institutional buying",""),IF(AW841="Y","Long buildup",""),IF(AX841="Y","Momentum leader","")))</f>
        <v/>
      </c>
      <c r="BA841" s="94">
        <f>IF(BW841="","","Passes "&amp;AY841&amp;" of 5 buy-side scans"&amp;IF(G841="Y","; RED FLAG: filter out using Red flag column",""))</f>
        <v/>
      </c>
      <c r="BB841" s="91" t="inlineStr">
        <is>
          <t>None</t>
        </is>
      </c>
      <c r="BC841" s="92" t="inlineStr">
        <is>
          <t>N</t>
        </is>
      </c>
      <c r="BD841" s="94" t="n"/>
      <c r="BE841" s="94" t="n"/>
      <c r="BF841" s="92">
        <f>IF(R841*100000&gt;=Settings!$B$5,"Y","N")</f>
        <v/>
      </c>
      <c r="BG841" s="91">
        <f>IF(F841&gt;Settings!$B$6,"Y","N")</f>
        <v/>
      </c>
      <c r="BH841" s="97" t="n">
        <v>-47.25</v>
      </c>
      <c r="BI841" s="96" t="n">
        <v>-6.03</v>
      </c>
      <c r="BJ841" s="96" t="n">
        <v>-17.6</v>
      </c>
      <c r="BK841" s="96" t="n">
        <v>-24.27</v>
      </c>
      <c r="BL841" s="96" t="n">
        <v>-23.29</v>
      </c>
      <c r="BM841" s="96" t="n">
        <v>-36.81</v>
      </c>
      <c r="BN841" s="97" t="n">
        <v>-8.210000000000001</v>
      </c>
      <c r="BO841" s="96" t="n">
        <v>-14.09</v>
      </c>
      <c r="BP841" s="96" t="n">
        <v>-19.11</v>
      </c>
      <c r="BQ841" s="96" t="n">
        <v>-25.04</v>
      </c>
      <c r="BR841" s="91" t="inlineStr">
        <is>
          <t>Stacked down</t>
        </is>
      </c>
      <c r="BS841" s="91" t="inlineStr">
        <is>
          <t>None</t>
        </is>
      </c>
      <c r="BT841" s="96" t="n">
        <v>12.1</v>
      </c>
      <c r="BU841" s="91" t="inlineStr">
        <is>
          <t>N</t>
        </is>
      </c>
      <c r="BV841" s="99">
        <f>IF(OR(BF841&lt;&gt;"Y",BG841&lt;&gt;"Y"),"",(AND(ISNUMBER(BQ841),BQ841&gt;0))+(BR841="Stacked up")+(AND(ISNUMBER(BH841),BH841&gt;=-Settings!$B$17))+(AND(ISNUMBER(BK841),ISNUMBER(BM841),BK841&gt;0,BM841&gt;0))+(AND(ISNUMBER(AQ841),AQ841&gt;=Settings!$B$18))+(AND(ISNUMBER(BT841),BT841&gt;=Settings!$B$19,BT841&lt;=Settings!$B$20))+(AND(ISNUMBER(AS841),AS841&gt;0))+(AND(ISNUMBER(T841),ISNUMBER(M841),T841&gt;=Settings!$B$21,M841&gt;0))+(AND(ISNUMBER(AD841),ISNUMBER(M841),AD841&gt;=Settings!$B$22,M841&gt;0))+(AY841&gt;=1))</f>
        <v/>
      </c>
      <c r="BW841" s="91">
        <f>IF(OR(AY841=0,BF841&lt;&gt;"Y",BG841&lt;&gt;"Y"),"",1+SUMPRODUCT(($A$6:$A$2604=A841)*($AY$6:$AY$2604&gt;0)*($BF$6:$BF$2604="Y")*($BG$6:$BG$2604="Y")*(($AY$6:$AY$2604&gt;AY841)+($AY$6:$AY$2604=AY841)*($AD$6:$AD$2604&gt;AD841))))</f>
        <v/>
      </c>
    </row>
    <row r="842" ht="23.85" customHeight="1" s="55">
      <c r="A842" s="90" t="n">
        <v>46296</v>
      </c>
      <c r="B842" s="91" t="inlineStr">
        <is>
          <t>ETHOSLTD</t>
        </is>
      </c>
      <c r="C842" s="91" t="inlineStr">
        <is>
          <t>INE04TZ01018</t>
        </is>
      </c>
      <c r="D842" s="91" t="n"/>
      <c r="E842" s="91" t="inlineStr">
        <is>
          <t>None</t>
        </is>
      </c>
      <c r="F842" s="93" t="n">
        <v>6775</v>
      </c>
      <c r="G842" s="92" t="inlineStr">
        <is>
          <t>N</t>
        </is>
      </c>
      <c r="H842" s="94" t="n"/>
      <c r="I842" s="91" t="inlineStr">
        <is>
          <t>N</t>
        </is>
      </c>
      <c r="J842" s="92">
        <f>IF(K842="","N","Y")</f>
        <v/>
      </c>
      <c r="K842" s="94">
        <f>_xlfn.TEXTJOIN("; ",TRUE,IF(P842="52-wk low","52-wk low",""),IF(AND(AD842&gt;=Settings!$B$12,M842&lt;0),"Distribution",""),IF(AND(AJ842="Y",M842&lt;0,AK842&lt;-Settings!$B$13),"Long unwinding",""),IF(AND(AJ842="Y",M842&lt;0,AK842&gt;Settings!$B$13),"Short buildup",""))</f>
        <v/>
      </c>
      <c r="L842" s="95" t="n">
        <v>2531.9</v>
      </c>
      <c r="M842" s="96" t="n">
        <v>-0.21</v>
      </c>
      <c r="N842" s="93" t="n">
        <v>677</v>
      </c>
      <c r="O842" s="91" t="inlineStr">
        <is>
          <t>None</t>
        </is>
      </c>
      <c r="P842" s="91" t="inlineStr">
        <is>
          <t>None</t>
        </is>
      </c>
      <c r="Q842" s="97" t="n">
        <v>0.46</v>
      </c>
      <c r="R842" s="96" t="n">
        <v>0.48</v>
      </c>
      <c r="S842" s="96" t="n">
        <v>0.99</v>
      </c>
      <c r="T842" s="96" t="n">
        <v>0.49</v>
      </c>
      <c r="U842" s="96" t="n">
        <v>0.6899999999999999</v>
      </c>
      <c r="V842" s="103" t="n">
        <v>0.71</v>
      </c>
      <c r="W842" s="102" t="n">
        <v>2</v>
      </c>
      <c r="X842" s="93" t="n"/>
      <c r="Y842" s="91" t="inlineStr">
        <is>
          <t>None</t>
        </is>
      </c>
      <c r="Z842" s="99" t="n">
        <v>54.34</v>
      </c>
      <c r="AA842" s="96" t="n">
        <v>1.06</v>
      </c>
      <c r="AB842" s="96" t="n">
        <v>1.2</v>
      </c>
      <c r="AC842" s="96" t="n">
        <v>1.05</v>
      </c>
      <c r="AD842" s="96" t="n">
        <v>0.97</v>
      </c>
      <c r="AE842" s="96" t="n">
        <v>1</v>
      </c>
      <c r="AF842" s="103" t="n">
        <v>1.38</v>
      </c>
      <c r="AG842" s="91" t="inlineStr">
        <is>
          <t>Normal</t>
        </is>
      </c>
      <c r="AH842" s="100" t="n">
        <v>0</v>
      </c>
      <c r="AI842" s="101" t="n">
        <v>0</v>
      </c>
      <c r="AJ842" s="92" t="inlineStr">
        <is>
          <t>N</t>
        </is>
      </c>
      <c r="AK842" s="96" t="n"/>
      <c r="AL842" s="91" t="inlineStr">
        <is>
          <t>n/a</t>
        </is>
      </c>
      <c r="AM842" s="93" t="n"/>
      <c r="AN842" s="92" t="inlineStr">
        <is>
          <t>None</t>
        </is>
      </c>
      <c r="AO842" s="102" t="n">
        <v>0</v>
      </c>
      <c r="AP842" s="103" t="n">
        <v>0.98</v>
      </c>
      <c r="AQ842" s="102" t="n">
        <v>60</v>
      </c>
      <c r="AR842" s="91" t="inlineStr">
        <is>
          <t>N</t>
        </is>
      </c>
      <c r="AS842" s="104" t="n"/>
      <c r="AT842" s="92">
        <f>IF(AND(P842="52-wk high",T842&gt;=Settings!$B$7),"Y","N")</f>
        <v/>
      </c>
      <c r="AU842" s="91">
        <f>IF(AND(AD842&gt;=Settings!$B$8,M842&gt;0),"Y","N")</f>
        <v/>
      </c>
      <c r="AV842" s="91">
        <f>IF(OR(AH842&gt;Settings!$B$9,AI842&gt;Settings!$B$9),"Y","N")</f>
        <v/>
      </c>
      <c r="AW842" s="91">
        <f>IF(AJ842&lt;&gt;"Y","n/a",IF(AND(M842&gt;0,AK842&gt;Settings!$B$10),"Y","N"))</f>
        <v/>
      </c>
      <c r="AX842" s="91">
        <f>IF(AO842&gt;=Settings!$B$11,"Y","N")</f>
        <v/>
      </c>
      <c r="AY842" s="99">
        <f>(AT842="Y")+(AU842="Y")+(AV842="Y")+(AW842="Y")+(AX842="Y")</f>
        <v/>
      </c>
      <c r="AZ842" s="94">
        <f>IF(AY842=0,"None",_xlfn.TEXTJOIN(", ",TRUE(),IF(AT842="Y","Breakout",""),IF(AU842="Y","Accumulation",""),IF(AV842="Y","Institutional buying",""),IF(AW842="Y","Long buildup",""),IF(AX842="Y","Momentum leader","")))</f>
        <v/>
      </c>
      <c r="BA842" s="94">
        <f>IF(BW842="","","Passes "&amp;AY842&amp;" of 5 buy-side scans"&amp;IF(G842="Y","; RED FLAG: filter out using Red flag column",""))</f>
        <v/>
      </c>
      <c r="BB842" s="91" t="inlineStr">
        <is>
          <t>None</t>
        </is>
      </c>
      <c r="BC842" s="92" t="inlineStr">
        <is>
          <t>Y</t>
        </is>
      </c>
      <c r="BD842" s="94" t="inlineStr">
        <is>
          <t>PE &gt; 50</t>
        </is>
      </c>
      <c r="BE842" s="94" t="n"/>
      <c r="BF842" s="92">
        <f>IF(R842*100000&gt;=Settings!$B$5,"Y","N")</f>
        <v/>
      </c>
      <c r="BG842" s="91">
        <f>IF(F842&gt;Settings!$B$6,"Y","N")</f>
        <v/>
      </c>
      <c r="BH842" s="97" t="n">
        <v>-22</v>
      </c>
      <c r="BI842" s="96" t="n">
        <v>-2.83</v>
      </c>
      <c r="BJ842" s="96" t="n">
        <v>-12.07</v>
      </c>
      <c r="BK842" s="96" t="n">
        <v>2.63</v>
      </c>
      <c r="BL842" s="96" t="n">
        <v>13.3</v>
      </c>
      <c r="BM842" s="96" t="n">
        <v>0.29</v>
      </c>
      <c r="BN842" s="97" t="n">
        <v>-3.63</v>
      </c>
      <c r="BO842" s="96" t="n">
        <v>-4.93</v>
      </c>
      <c r="BP842" s="96" t="n">
        <v>-3.56</v>
      </c>
      <c r="BQ842" s="96" t="n">
        <v>-2.5</v>
      </c>
      <c r="BR842" s="91" t="inlineStr">
        <is>
          <t>Mixed</t>
        </is>
      </c>
      <c r="BS842" s="91" t="inlineStr">
        <is>
          <t>None</t>
        </is>
      </c>
      <c r="BT842" s="96" t="n">
        <v>35.8</v>
      </c>
      <c r="BU842" s="91" t="inlineStr">
        <is>
          <t>N</t>
        </is>
      </c>
      <c r="BV842" s="99">
        <f>IF(OR(BF842&lt;&gt;"Y",BG842&lt;&gt;"Y"),"",(AND(ISNUMBER(BQ842),BQ842&gt;0))+(BR842="Stacked up")+(AND(ISNUMBER(BH842),BH842&gt;=-Settings!$B$17))+(AND(ISNUMBER(BK842),ISNUMBER(BM842),BK842&gt;0,BM842&gt;0))+(AND(ISNUMBER(AQ842),AQ842&gt;=Settings!$B$18))+(AND(ISNUMBER(BT842),BT842&gt;=Settings!$B$19,BT842&lt;=Settings!$B$20))+(AND(ISNUMBER(AS842),AS842&gt;0))+(AND(ISNUMBER(T842),ISNUMBER(M842),T842&gt;=Settings!$B$21,M842&gt;0))+(AND(ISNUMBER(AD842),ISNUMBER(M842),AD842&gt;=Settings!$B$22,M842&gt;0))+(AY842&gt;=1))</f>
        <v/>
      </c>
      <c r="BW842" s="91">
        <f>IF(OR(AY842=0,BF842&lt;&gt;"Y",BG842&lt;&gt;"Y"),"",1+SUMPRODUCT(($A$6:$A$2604=A842)*($AY$6:$AY$2604&gt;0)*($BF$6:$BF$2604="Y")*($BG$6:$BG$2604="Y")*(($AY$6:$AY$2604&gt;AY842)+($AY$6:$AY$2604=AY842)*($AD$6:$AD$2604&gt;AD842))))</f>
        <v/>
      </c>
    </row>
    <row r="843" ht="23.85" customHeight="1" s="55">
      <c r="A843" s="90" t="n">
        <v>46296</v>
      </c>
      <c r="B843" s="91" t="inlineStr">
        <is>
          <t>ISGEC</t>
        </is>
      </c>
      <c r="C843" s="91" t="inlineStr">
        <is>
          <t>INE858B01029</t>
        </is>
      </c>
      <c r="D843" s="91" t="n"/>
      <c r="E843" s="91" t="inlineStr">
        <is>
          <t>None</t>
        </is>
      </c>
      <c r="F843" s="93" t="n">
        <v>6763</v>
      </c>
      <c r="G843" s="92" t="inlineStr">
        <is>
          <t>N</t>
        </is>
      </c>
      <c r="H843" s="94" t="n"/>
      <c r="I843" s="91" t="inlineStr">
        <is>
          <t>N</t>
        </is>
      </c>
      <c r="J843" s="92">
        <f>IF(K843="","N","Y")</f>
        <v/>
      </c>
      <c r="K843" s="94">
        <f>_xlfn.TEXTJOIN("; ",TRUE,IF(P843="52-wk low","52-wk low",""),IF(AND(AD843&gt;=Settings!$B$12,M843&lt;0),"Distribution",""),IF(AND(AJ843="Y",M843&lt;0,AK843&lt;-Settings!$B$13),"Long unwinding",""),IF(AND(AJ843="Y",M843&lt;0,AK843&gt;Settings!$B$13),"Short buildup",""))</f>
        <v/>
      </c>
      <c r="L843" s="95" t="n">
        <v>919.7</v>
      </c>
      <c r="M843" s="96" t="n">
        <v>4.14</v>
      </c>
      <c r="N843" s="93" t="n">
        <v>85</v>
      </c>
      <c r="O843" s="91" t="inlineStr">
        <is>
          <t>None</t>
        </is>
      </c>
      <c r="P843" s="91" t="inlineStr">
        <is>
          <t>None</t>
        </is>
      </c>
      <c r="Q843" s="97" t="n">
        <v>2.04</v>
      </c>
      <c r="R843" s="96" t="n">
        <v>1.01</v>
      </c>
      <c r="S843" s="96" t="n">
        <v>2.21</v>
      </c>
      <c r="T843" s="96" t="n">
        <v>2.54</v>
      </c>
      <c r="U843" s="96" t="n">
        <v>3.13</v>
      </c>
      <c r="V843" s="103" t="n">
        <v>1.52</v>
      </c>
      <c r="W843" s="102" t="n">
        <v>7</v>
      </c>
      <c r="X843" s="93" t="n">
        <v>51</v>
      </c>
      <c r="Y843" s="91" t="inlineStr">
        <is>
          <t>None</t>
        </is>
      </c>
      <c r="Z843" s="99" t="n">
        <v>43.07</v>
      </c>
      <c r="AA843" s="96" t="n">
        <v>0.82</v>
      </c>
      <c r="AB843" s="96" t="n">
        <v>0.79</v>
      </c>
      <c r="AC843" s="96" t="n">
        <v>2.04</v>
      </c>
      <c r="AD843" s="96" t="n">
        <v>2.1</v>
      </c>
      <c r="AE843" s="96" t="n">
        <v>2.62</v>
      </c>
      <c r="AF843" s="103" t="n">
        <v>0.9</v>
      </c>
      <c r="AG843" s="91" t="inlineStr">
        <is>
          <t>Run-up, risky</t>
        </is>
      </c>
      <c r="AH843" s="100" t="n">
        <v>0</v>
      </c>
      <c r="AI843" s="101" t="n">
        <v>0</v>
      </c>
      <c r="AJ843" s="92" t="inlineStr">
        <is>
          <t>N</t>
        </is>
      </c>
      <c r="AK843" s="96" t="n"/>
      <c r="AL843" s="91" t="inlineStr">
        <is>
          <t>n/a</t>
        </is>
      </c>
      <c r="AM843" s="93" t="n"/>
      <c r="AN843" s="92" t="inlineStr">
        <is>
          <t>None</t>
        </is>
      </c>
      <c r="AO843" s="102" t="n">
        <v>0</v>
      </c>
      <c r="AP843" s="103" t="n">
        <v>0.85</v>
      </c>
      <c r="AQ843" s="102" t="n">
        <v>53</v>
      </c>
      <c r="AR843" s="91" t="inlineStr">
        <is>
          <t>N</t>
        </is>
      </c>
      <c r="AS843" s="104" t="n"/>
      <c r="AT843" s="92">
        <f>IF(AND(P843="52-wk high",T843&gt;=Settings!$B$7),"Y","N")</f>
        <v/>
      </c>
      <c r="AU843" s="91">
        <f>IF(AND(AD843&gt;=Settings!$B$8,M843&gt;0),"Y","N")</f>
        <v/>
      </c>
      <c r="AV843" s="91">
        <f>IF(OR(AH843&gt;Settings!$B$9,AI843&gt;Settings!$B$9),"Y","N")</f>
        <v/>
      </c>
      <c r="AW843" s="91">
        <f>IF(AJ843&lt;&gt;"Y","n/a",IF(AND(M843&gt;0,AK843&gt;Settings!$B$10),"Y","N"))</f>
        <v/>
      </c>
      <c r="AX843" s="91">
        <f>IF(AO843&gt;=Settings!$B$11,"Y","N")</f>
        <v/>
      </c>
      <c r="AY843" s="99">
        <f>(AT843="Y")+(AU843="Y")+(AV843="Y")+(AW843="Y")+(AX843="Y")</f>
        <v/>
      </c>
      <c r="AZ843" s="94">
        <f>IF(AY843=0,"None",_xlfn.TEXTJOIN(", ",TRUE(),IF(AT843="Y","Breakout",""),IF(AU843="Y","Accumulation",""),IF(AV843="Y","Institutional buying",""),IF(AW843="Y","Long buildup",""),IF(AX843="Y","Momentum leader","")))</f>
        <v/>
      </c>
      <c r="BA843" s="94">
        <f>IF(BW843="","","Passes "&amp;AY843&amp;" of 5 buy-side scans"&amp;IF(G843="Y","; RED FLAG: filter out using Red flag column",""))</f>
        <v/>
      </c>
      <c r="BB843" s="91" t="inlineStr">
        <is>
          <t>None</t>
        </is>
      </c>
      <c r="BC843" s="92" t="inlineStr">
        <is>
          <t>N</t>
        </is>
      </c>
      <c r="BD843" s="94" t="n"/>
      <c r="BE843" s="94" t="n"/>
      <c r="BF843" s="92">
        <f>IF(R843*100000&gt;=Settings!$B$5,"Y","N")</f>
        <v/>
      </c>
      <c r="BG843" s="91">
        <f>IF(F843&gt;Settings!$B$6,"Y","N")</f>
        <v/>
      </c>
      <c r="BH843" s="97" t="n">
        <v>-17.43</v>
      </c>
      <c r="BI843" s="96" t="n">
        <v>8.19</v>
      </c>
      <c r="BJ843" s="96" t="n">
        <v>18.18</v>
      </c>
      <c r="BK843" s="96" t="n">
        <v>0.09</v>
      </c>
      <c r="BL843" s="96" t="n">
        <v>1.11</v>
      </c>
      <c r="BM843" s="96" t="n">
        <v>2.85</v>
      </c>
      <c r="BN843" s="97" t="n">
        <v>9.43</v>
      </c>
      <c r="BO843" s="96" t="n">
        <v>10.42</v>
      </c>
      <c r="BP843" s="96" t="n">
        <v>7.34</v>
      </c>
      <c r="BQ843" s="96" t="n">
        <v>4.54</v>
      </c>
      <c r="BR843" s="91" t="inlineStr">
        <is>
          <t>Mixed</t>
        </is>
      </c>
      <c r="BS843" s="91" t="inlineStr">
        <is>
          <t>None</t>
        </is>
      </c>
      <c r="BT843" s="96" t="n">
        <v>74.8</v>
      </c>
      <c r="BU843" s="91" t="inlineStr">
        <is>
          <t>N</t>
        </is>
      </c>
      <c r="BV843" s="99">
        <f>IF(OR(BF843&lt;&gt;"Y",BG843&lt;&gt;"Y"),"",(AND(ISNUMBER(BQ843),BQ843&gt;0))+(BR843="Stacked up")+(AND(ISNUMBER(BH843),BH843&gt;=-Settings!$B$17))+(AND(ISNUMBER(BK843),ISNUMBER(BM843),BK843&gt;0,BM843&gt;0))+(AND(ISNUMBER(AQ843),AQ843&gt;=Settings!$B$18))+(AND(ISNUMBER(BT843),BT843&gt;=Settings!$B$19,BT843&lt;=Settings!$B$20))+(AND(ISNUMBER(AS843),AS843&gt;0))+(AND(ISNUMBER(T843),ISNUMBER(M843),T843&gt;=Settings!$B$21,M843&gt;0))+(AND(ISNUMBER(AD843),ISNUMBER(M843),AD843&gt;=Settings!$B$22,M843&gt;0))+(AY843&gt;=1))</f>
        <v/>
      </c>
      <c r="BW843" s="91">
        <f>IF(OR(AY843=0,BF843&lt;&gt;"Y",BG843&lt;&gt;"Y"),"",1+SUMPRODUCT(($A$6:$A$2604=A843)*($AY$6:$AY$2604&gt;0)*($BF$6:$BF$2604="Y")*($BG$6:$BG$2604="Y")*(($AY$6:$AY$2604&gt;AY843)+($AY$6:$AY$2604=AY843)*($AD$6:$AD$2604&gt;AD843))))</f>
        <v/>
      </c>
    </row>
    <row r="844" ht="23.85" customHeight="1" s="55">
      <c r="A844" s="90" t="n">
        <v>46296</v>
      </c>
      <c r="B844" s="91" t="inlineStr">
        <is>
          <t>TCI</t>
        </is>
      </c>
      <c r="C844" s="91" t="inlineStr">
        <is>
          <t>INE688A01022</t>
        </is>
      </c>
      <c r="D844" s="91" t="n"/>
      <c r="E844" s="91" t="inlineStr">
        <is>
          <t>None</t>
        </is>
      </c>
      <c r="F844" s="93" t="n">
        <v>6739</v>
      </c>
      <c r="G844" s="92" t="inlineStr">
        <is>
          <t>N</t>
        </is>
      </c>
      <c r="H844" s="94" t="n"/>
      <c r="I844" s="91" t="inlineStr">
        <is>
          <t>N</t>
        </is>
      </c>
      <c r="J844" s="92">
        <f>IF(K844="","N","Y")</f>
        <v/>
      </c>
      <c r="K844" s="94">
        <f>_xlfn.TEXTJOIN("; ",TRUE,IF(P844="52-wk low","52-wk low",""),IF(AND(AD844&gt;=Settings!$B$12,M844&lt;0),"Distribution",""),IF(AND(AJ844="Y",M844&lt;0,AK844&lt;-Settings!$B$13),"Long unwinding",""),IF(AND(AJ844="Y",M844&lt;0,AK844&gt;Settings!$B$13),"Short buildup",""))</f>
        <v/>
      </c>
      <c r="L844" s="95" t="n">
        <v>877.1</v>
      </c>
      <c r="M844" s="96" t="n">
        <v>0.53</v>
      </c>
      <c r="N844" s="93" t="n">
        <v>440</v>
      </c>
      <c r="O844" s="91" t="inlineStr">
        <is>
          <t>None</t>
        </is>
      </c>
      <c r="P844" s="91" t="inlineStr">
        <is>
          <t>None</t>
        </is>
      </c>
      <c r="Q844" s="97" t="n">
        <v>0.49</v>
      </c>
      <c r="R844" s="96" t="n">
        <v>3.48</v>
      </c>
      <c r="S844" s="96" t="n">
        <v>0.14</v>
      </c>
      <c r="T844" s="96" t="n">
        <v>0.31</v>
      </c>
      <c r="U844" s="96" t="n">
        <v>0.49</v>
      </c>
      <c r="V844" s="103" t="n">
        <v>3.5</v>
      </c>
      <c r="W844" s="102" t="n">
        <v>6</v>
      </c>
      <c r="X844" s="93" t="n"/>
      <c r="Y844" s="91" t="inlineStr">
        <is>
          <t>None</t>
        </is>
      </c>
      <c r="Z844" s="99" t="n">
        <v>54.9</v>
      </c>
      <c r="AA844" s="96" t="n">
        <v>1.07</v>
      </c>
      <c r="AB844" s="96" t="n">
        <v>0.99</v>
      </c>
      <c r="AC844" s="96" t="n">
        <v>0.74</v>
      </c>
      <c r="AD844" s="96" t="n">
        <v>1.02</v>
      </c>
      <c r="AE844" s="96" t="n">
        <v>1.13</v>
      </c>
      <c r="AF844" s="103" t="n">
        <v>0.45</v>
      </c>
      <c r="AG844" s="91" t="inlineStr">
        <is>
          <t>Drying up</t>
        </is>
      </c>
      <c r="AH844" s="100" t="n">
        <v>0</v>
      </c>
      <c r="AI844" s="101" t="n">
        <v>0</v>
      </c>
      <c r="AJ844" s="92" t="inlineStr">
        <is>
          <t>N</t>
        </is>
      </c>
      <c r="AK844" s="96" t="n"/>
      <c r="AL844" s="91" t="inlineStr">
        <is>
          <t>n/a</t>
        </is>
      </c>
      <c r="AM844" s="93" t="n"/>
      <c r="AN844" s="92" t="inlineStr">
        <is>
          <t>None</t>
        </is>
      </c>
      <c r="AO844" s="102" t="n">
        <v>0</v>
      </c>
      <c r="AP844" s="103" t="n">
        <v>0.58</v>
      </c>
      <c r="AQ844" s="102" t="n">
        <v>16</v>
      </c>
      <c r="AR844" s="91" t="inlineStr">
        <is>
          <t>N</t>
        </is>
      </c>
      <c r="AS844" s="104" t="n"/>
      <c r="AT844" s="92">
        <f>IF(AND(P844="52-wk high",T844&gt;=Settings!$B$7),"Y","N")</f>
        <v/>
      </c>
      <c r="AU844" s="91">
        <f>IF(AND(AD844&gt;=Settings!$B$8,M844&gt;0),"Y","N")</f>
        <v/>
      </c>
      <c r="AV844" s="91">
        <f>IF(OR(AH844&gt;Settings!$B$9,AI844&gt;Settings!$B$9),"Y","N")</f>
        <v/>
      </c>
      <c r="AW844" s="91">
        <f>IF(AJ844&lt;&gt;"Y","n/a",IF(AND(M844&gt;0,AK844&gt;Settings!$B$10),"Y","N"))</f>
        <v/>
      </c>
      <c r="AX844" s="91">
        <f>IF(AO844&gt;=Settings!$B$11,"Y","N")</f>
        <v/>
      </c>
      <c r="AY844" s="99">
        <f>(AT844="Y")+(AU844="Y")+(AV844="Y")+(AW844="Y")+(AX844="Y")</f>
        <v/>
      </c>
      <c r="AZ844" s="94">
        <f>IF(AY844=0,"None",_xlfn.TEXTJOIN(", ",TRUE(),IF(AT844="Y","Breakout",""),IF(AU844="Y","Accumulation",""),IF(AV844="Y","Institutional buying",""),IF(AW844="Y","Long buildup",""),IF(AX844="Y","Momentum leader","")))</f>
        <v/>
      </c>
      <c r="BA844" s="94">
        <f>IF(BW844="","","Passes "&amp;AY844&amp;" of 5 buy-side scans"&amp;IF(G844="Y","; RED FLAG: filter out using Red flag column",""))</f>
        <v/>
      </c>
      <c r="BB844" s="91" t="inlineStr">
        <is>
          <t>None</t>
        </is>
      </c>
      <c r="BC844" s="92" t="inlineStr">
        <is>
          <t>N</t>
        </is>
      </c>
      <c r="BD844" s="94" t="n"/>
      <c r="BE844" s="94" t="n"/>
      <c r="BF844" s="92">
        <f>IF(R844*100000&gt;=Settings!$B$5,"Y","N")</f>
        <v/>
      </c>
      <c r="BG844" s="91">
        <f>IF(F844&gt;Settings!$B$6,"Y","N")</f>
        <v/>
      </c>
      <c r="BH844" s="97" t="n">
        <v>-29.38</v>
      </c>
      <c r="BI844" s="96" t="n">
        <v>5.24</v>
      </c>
      <c r="BJ844" s="96" t="n">
        <v>-0.7</v>
      </c>
      <c r="BK844" s="96" t="n">
        <v>-5.09</v>
      </c>
      <c r="BL844" s="96" t="n">
        <v>-5.59</v>
      </c>
      <c r="BM844" s="96" t="n">
        <v>-26.73</v>
      </c>
      <c r="BN844" s="97" t="n">
        <v>1.99</v>
      </c>
      <c r="BO844" s="96" t="n">
        <v>-0.39</v>
      </c>
      <c r="BP844" s="96" t="n">
        <v>-3.5</v>
      </c>
      <c r="BQ844" s="96" t="n">
        <v>-8.76</v>
      </c>
      <c r="BR844" s="91" t="inlineStr">
        <is>
          <t>Mixed</t>
        </is>
      </c>
      <c r="BS844" s="91" t="inlineStr">
        <is>
          <t>None</t>
        </is>
      </c>
      <c r="BT844" s="96" t="n">
        <v>60.4</v>
      </c>
      <c r="BU844" s="91" t="inlineStr">
        <is>
          <t>N</t>
        </is>
      </c>
      <c r="BV844" s="99">
        <f>IF(OR(BF844&lt;&gt;"Y",BG844&lt;&gt;"Y"),"",(AND(ISNUMBER(BQ844),BQ844&gt;0))+(BR844="Stacked up")+(AND(ISNUMBER(BH844),BH844&gt;=-Settings!$B$17))+(AND(ISNUMBER(BK844),ISNUMBER(BM844),BK844&gt;0,BM844&gt;0))+(AND(ISNUMBER(AQ844),AQ844&gt;=Settings!$B$18))+(AND(ISNUMBER(BT844),BT844&gt;=Settings!$B$19,BT844&lt;=Settings!$B$20))+(AND(ISNUMBER(AS844),AS844&gt;0))+(AND(ISNUMBER(T844),ISNUMBER(M844),T844&gt;=Settings!$B$21,M844&gt;0))+(AND(ISNUMBER(AD844),ISNUMBER(M844),AD844&gt;=Settings!$B$22,M844&gt;0))+(AY844&gt;=1))</f>
        <v/>
      </c>
      <c r="BW844" s="91">
        <f>IF(OR(AY844=0,BF844&lt;&gt;"Y",BG844&lt;&gt;"Y"),"",1+SUMPRODUCT(($A$6:$A$2604=A844)*($AY$6:$AY$2604&gt;0)*($BF$6:$BF$2604="Y")*($BG$6:$BG$2604="Y")*(($AY$6:$AY$2604&gt;AY844)+($AY$6:$AY$2604=AY844)*($AD$6:$AD$2604&gt;AD844))))</f>
        <v/>
      </c>
    </row>
    <row r="845" ht="23.85" customHeight="1" s="55">
      <c r="A845" s="90" t="n">
        <v>46296</v>
      </c>
      <c r="B845" s="91" t="inlineStr">
        <is>
          <t>AJAXENGG</t>
        </is>
      </c>
      <c r="C845" s="91" t="inlineStr">
        <is>
          <t>INE274Y01021</t>
        </is>
      </c>
      <c r="D845" s="91" t="n"/>
      <c r="E845" s="91" t="inlineStr">
        <is>
          <t>None</t>
        </is>
      </c>
      <c r="F845" s="93" t="n">
        <v>6709</v>
      </c>
      <c r="G845" s="92" t="inlineStr">
        <is>
          <t>N</t>
        </is>
      </c>
      <c r="H845" s="94" t="n"/>
      <c r="I845" s="91" t="inlineStr">
        <is>
          <t>N</t>
        </is>
      </c>
      <c r="J845" s="92">
        <f>IF(K845="","N","Y")</f>
        <v/>
      </c>
      <c r="K845" s="94">
        <f>_xlfn.TEXTJOIN("; ",TRUE,IF(P845="52-wk low","52-wk low",""),IF(AND(AD845&gt;=Settings!$B$12,M845&lt;0),"Distribution",""),IF(AND(AJ845="Y",M845&lt;0,AK845&lt;-Settings!$B$13),"Long unwinding",""),IF(AND(AJ845="Y",M845&lt;0,AK845&gt;Settings!$B$13),"Short buildup",""))</f>
        <v/>
      </c>
      <c r="L845" s="95" t="n">
        <v>586.4</v>
      </c>
      <c r="M845" s="96" t="n">
        <v>-0.1</v>
      </c>
      <c r="N845" s="93" t="n">
        <v>642</v>
      </c>
      <c r="O845" s="91" t="inlineStr">
        <is>
          <t>None</t>
        </is>
      </c>
      <c r="P845" s="91" t="inlineStr">
        <is>
          <t>None</t>
        </is>
      </c>
      <c r="Q845" s="97" t="n">
        <v>0.77</v>
      </c>
      <c r="R845" s="96" t="n">
        <v>1.69</v>
      </c>
      <c r="S845" s="96" t="n">
        <v>0.46</v>
      </c>
      <c r="T845" s="96" t="n">
        <v>0.71</v>
      </c>
      <c r="U845" s="96" t="n">
        <v>0.84</v>
      </c>
      <c r="V845" s="103" t="n">
        <v>1.85</v>
      </c>
      <c r="W845" s="102" t="n">
        <v>6</v>
      </c>
      <c r="X845" s="93" t="n"/>
      <c r="Y845" s="91" t="inlineStr">
        <is>
          <t>None</t>
        </is>
      </c>
      <c r="Z845" s="99" t="n">
        <v>34.67</v>
      </c>
      <c r="AA845" s="96" t="n">
        <v>0.67</v>
      </c>
      <c r="AB845" s="96" t="n">
        <v>0.63</v>
      </c>
      <c r="AC845" s="96" t="n">
        <v>0.52</v>
      </c>
      <c r="AD845" s="96" t="n">
        <v>0.59</v>
      </c>
      <c r="AE845" s="96" t="n">
        <v>0.64</v>
      </c>
      <c r="AF845" s="103" t="n">
        <v>0.67</v>
      </c>
      <c r="AG845" s="91" t="inlineStr">
        <is>
          <t>Drying up</t>
        </is>
      </c>
      <c r="AH845" s="100" t="n">
        <v>0</v>
      </c>
      <c r="AI845" s="101" t="n">
        <v>0</v>
      </c>
      <c r="AJ845" s="92" t="inlineStr">
        <is>
          <t>N</t>
        </is>
      </c>
      <c r="AK845" s="96" t="n"/>
      <c r="AL845" s="91" t="inlineStr">
        <is>
          <t>n/a</t>
        </is>
      </c>
      <c r="AM845" s="93" t="n"/>
      <c r="AN845" s="92" t="inlineStr">
        <is>
          <t>None</t>
        </is>
      </c>
      <c r="AO845" s="102" t="n">
        <v>0</v>
      </c>
      <c r="AP845" s="103" t="n">
        <v>1.17</v>
      </c>
      <c r="AQ845" s="102" t="n">
        <v>69</v>
      </c>
      <c r="AR845" s="91" t="inlineStr">
        <is>
          <t>N</t>
        </is>
      </c>
      <c r="AS845" s="104" t="n"/>
      <c r="AT845" s="92">
        <f>IF(AND(P845="52-wk high",T845&gt;=Settings!$B$7),"Y","N")</f>
        <v/>
      </c>
      <c r="AU845" s="91">
        <f>IF(AND(AD845&gt;=Settings!$B$8,M845&gt;0),"Y","N")</f>
        <v/>
      </c>
      <c r="AV845" s="91">
        <f>IF(OR(AH845&gt;Settings!$B$9,AI845&gt;Settings!$B$9),"Y","N")</f>
        <v/>
      </c>
      <c r="AW845" s="91">
        <f>IF(AJ845&lt;&gt;"Y","n/a",IF(AND(M845&gt;0,AK845&gt;Settings!$B$10),"Y","N"))</f>
        <v/>
      </c>
      <c r="AX845" s="91">
        <f>IF(AO845&gt;=Settings!$B$11,"Y","N")</f>
        <v/>
      </c>
      <c r="AY845" s="99">
        <f>(AT845="Y")+(AU845="Y")+(AV845="Y")+(AW845="Y")+(AX845="Y")</f>
        <v/>
      </c>
      <c r="AZ845" s="94">
        <f>IF(AY845=0,"None",_xlfn.TEXTJOIN(", ",TRUE(),IF(AT845="Y","Breakout",""),IF(AU845="Y","Accumulation",""),IF(AV845="Y","Institutional buying",""),IF(AW845="Y","Long buildup",""),IF(AX845="Y","Momentum leader","")))</f>
        <v/>
      </c>
      <c r="BA845" s="94">
        <f>IF(BW845="","","Passes "&amp;AY845&amp;" of 5 buy-side scans"&amp;IF(G845="Y","; RED FLAG: filter out using Red flag column",""))</f>
        <v/>
      </c>
      <c r="BB845" s="91" t="inlineStr">
        <is>
          <t>None</t>
        </is>
      </c>
      <c r="BC845" s="92" t="inlineStr">
        <is>
          <t>N</t>
        </is>
      </c>
      <c r="BD845" s="94" t="n"/>
      <c r="BE845" s="94" t="n"/>
      <c r="BF845" s="92">
        <f>IF(R845*100000&gt;=Settings!$B$5,"Y","N")</f>
        <v/>
      </c>
      <c r="BG845" s="91">
        <f>IF(F845&gt;Settings!$B$6,"Y","N")</f>
        <v/>
      </c>
      <c r="BH845" s="97" t="n">
        <v>-13.51</v>
      </c>
      <c r="BI845" s="96" t="n">
        <v>1.95</v>
      </c>
      <c r="BJ845" s="96" t="n">
        <v>2.17</v>
      </c>
      <c r="BK845" s="96" t="n">
        <v>8.619999999999999</v>
      </c>
      <c r="BL845" s="96" t="n">
        <v>35.88</v>
      </c>
      <c r="BM845" s="96" t="n">
        <v>-10.3</v>
      </c>
      <c r="BN845" s="97" t="n">
        <v>0.98</v>
      </c>
      <c r="BO845" s="96" t="n">
        <v>1.88</v>
      </c>
      <c r="BP845" s="96" t="n">
        <v>3.39</v>
      </c>
      <c r="BQ845" s="96" t="n">
        <v>3.39</v>
      </c>
      <c r="BR845" s="91" t="inlineStr">
        <is>
          <t>Mixed</t>
        </is>
      </c>
      <c r="BS845" s="91" t="inlineStr">
        <is>
          <t>None</t>
        </is>
      </c>
      <c r="BT845" s="96" t="n">
        <v>54.1</v>
      </c>
      <c r="BU845" s="91" t="inlineStr">
        <is>
          <t>N</t>
        </is>
      </c>
      <c r="BV845" s="99">
        <f>IF(OR(BF845&lt;&gt;"Y",BG845&lt;&gt;"Y"),"",(AND(ISNUMBER(BQ845),BQ845&gt;0))+(BR845="Stacked up")+(AND(ISNUMBER(BH845),BH845&gt;=-Settings!$B$17))+(AND(ISNUMBER(BK845),ISNUMBER(BM845),BK845&gt;0,BM845&gt;0))+(AND(ISNUMBER(AQ845),AQ845&gt;=Settings!$B$18))+(AND(ISNUMBER(BT845),BT845&gt;=Settings!$B$19,BT845&lt;=Settings!$B$20))+(AND(ISNUMBER(AS845),AS845&gt;0))+(AND(ISNUMBER(T845),ISNUMBER(M845),T845&gt;=Settings!$B$21,M845&gt;0))+(AND(ISNUMBER(AD845),ISNUMBER(M845),AD845&gt;=Settings!$B$22,M845&gt;0))+(AY845&gt;=1))</f>
        <v/>
      </c>
      <c r="BW845" s="91">
        <f>IF(OR(AY845=0,BF845&lt;&gt;"Y",BG845&lt;&gt;"Y"),"",1+SUMPRODUCT(($A$6:$A$2604=A845)*($AY$6:$AY$2604&gt;0)*($BF$6:$BF$2604="Y")*($BG$6:$BG$2604="Y")*(($AY$6:$AY$2604&gt;AY845)+($AY$6:$AY$2604=AY845)*($AD$6:$AD$2604&gt;AD845))))</f>
        <v/>
      </c>
    </row>
    <row r="846" ht="23.85" customHeight="1" s="55">
      <c r="A846" s="90" t="n">
        <v>46296</v>
      </c>
      <c r="B846" s="91" t="inlineStr">
        <is>
          <t>INNOVACAP</t>
        </is>
      </c>
      <c r="C846" s="91" t="inlineStr">
        <is>
          <t>INE0DUT01020</t>
        </is>
      </c>
      <c r="D846" s="91" t="n"/>
      <c r="E846" s="91" t="inlineStr">
        <is>
          <t>None</t>
        </is>
      </c>
      <c r="F846" s="93" t="n">
        <v>6684</v>
      </c>
      <c r="G846" s="92" t="inlineStr">
        <is>
          <t>N</t>
        </is>
      </c>
      <c r="H846" s="94" t="n"/>
      <c r="I846" s="91" t="inlineStr">
        <is>
          <t>N</t>
        </is>
      </c>
      <c r="J846" s="92">
        <f>IF(K846="","N","Y")</f>
        <v/>
      </c>
      <c r="K846" s="94">
        <f>_xlfn.TEXTJOIN("; ",TRUE,IF(P846="52-wk low","52-wk low",""),IF(AND(AD846&gt;=Settings!$B$12,M846&lt;0),"Distribution",""),IF(AND(AJ846="Y",M846&lt;0,AK846&lt;-Settings!$B$13),"Long unwinding",""),IF(AND(AJ846="Y",M846&lt;0,AK846&gt;Settings!$B$13),"Short buildup",""))</f>
        <v/>
      </c>
      <c r="L846" s="95" t="n">
        <v>1168</v>
      </c>
      <c r="M846" s="96" t="n">
        <v>0.71</v>
      </c>
      <c r="N846" s="93" t="n">
        <v>400</v>
      </c>
      <c r="O846" s="91" t="inlineStr">
        <is>
          <t>None</t>
        </is>
      </c>
      <c r="P846" s="91" t="inlineStr">
        <is>
          <t>None</t>
        </is>
      </c>
      <c r="Q846" s="97" t="n">
        <v>2.69</v>
      </c>
      <c r="R846" s="96" t="n">
        <v>1.52</v>
      </c>
      <c r="S846" s="96" t="n">
        <v>1.78</v>
      </c>
      <c r="T846" s="96" t="n">
        <v>2.58</v>
      </c>
      <c r="U846" s="96" t="n">
        <v>3.24</v>
      </c>
      <c r="V846" s="103" t="n">
        <v>1.79</v>
      </c>
      <c r="W846" s="102" t="n">
        <v>9</v>
      </c>
      <c r="X846" s="93" t="n">
        <v>56</v>
      </c>
      <c r="Y846" s="91" t="inlineStr">
        <is>
          <t>None</t>
        </is>
      </c>
      <c r="Z846" s="99" t="n">
        <v>39.89</v>
      </c>
      <c r="AA846" s="96" t="n">
        <v>0.95</v>
      </c>
      <c r="AB846" s="96" t="n">
        <v>0.83</v>
      </c>
      <c r="AC846" s="96" t="n">
        <v>1.93</v>
      </c>
      <c r="AD846" s="96" t="n">
        <v>2.63</v>
      </c>
      <c r="AE846" s="96" t="n">
        <v>3.12</v>
      </c>
      <c r="AF846" s="103" t="n">
        <v>0.91</v>
      </c>
      <c r="AG846" s="91" t="inlineStr">
        <is>
          <t>Normal</t>
        </is>
      </c>
      <c r="AH846" s="100" t="n">
        <v>0</v>
      </c>
      <c r="AI846" s="101" t="n">
        <v>0</v>
      </c>
      <c r="AJ846" s="92" t="inlineStr">
        <is>
          <t>N</t>
        </is>
      </c>
      <c r="AK846" s="96" t="n"/>
      <c r="AL846" s="91" t="inlineStr">
        <is>
          <t>n/a</t>
        </is>
      </c>
      <c r="AM846" s="93" t="n"/>
      <c r="AN846" s="92" t="inlineStr">
        <is>
          <t>None</t>
        </is>
      </c>
      <c r="AO846" s="102" t="n">
        <v>0</v>
      </c>
      <c r="AP846" s="103" t="n">
        <v>2.18</v>
      </c>
      <c r="AQ846" s="102" t="n">
        <v>91</v>
      </c>
      <c r="AR846" s="91" t="inlineStr">
        <is>
          <t>N</t>
        </is>
      </c>
      <c r="AS846" s="104" t="n"/>
      <c r="AT846" s="92">
        <f>IF(AND(P846="52-wk high",T846&gt;=Settings!$B$7),"Y","N")</f>
        <v/>
      </c>
      <c r="AU846" s="91">
        <f>IF(AND(AD846&gt;=Settings!$B$8,M846&gt;0),"Y","N")</f>
        <v/>
      </c>
      <c r="AV846" s="91">
        <f>IF(OR(AH846&gt;Settings!$B$9,AI846&gt;Settings!$B$9),"Y","N")</f>
        <v/>
      </c>
      <c r="AW846" s="91">
        <f>IF(AJ846&lt;&gt;"Y","n/a",IF(AND(M846&gt;0,AK846&gt;Settings!$B$10),"Y","N"))</f>
        <v/>
      </c>
      <c r="AX846" s="91">
        <f>IF(AO846&gt;=Settings!$B$11,"Y","N")</f>
        <v/>
      </c>
      <c r="AY846" s="99">
        <f>(AT846="Y")+(AU846="Y")+(AV846="Y")+(AW846="Y")+(AX846="Y")</f>
        <v/>
      </c>
      <c r="AZ846" s="94">
        <f>IF(AY846=0,"None",_xlfn.TEXTJOIN(", ",TRUE(),IF(AT846="Y","Breakout",""),IF(AU846="Y","Accumulation",""),IF(AV846="Y","Institutional buying",""),IF(AW846="Y","Long buildup",""),IF(AX846="Y","Momentum leader","")))</f>
        <v/>
      </c>
      <c r="BA846" s="94">
        <f>IF(BW846="","","Passes "&amp;AY846&amp;" of 5 buy-side scans"&amp;IF(G846="Y","; RED FLAG: filter out using Red flag column",""))</f>
        <v/>
      </c>
      <c r="BB846" s="91" t="inlineStr">
        <is>
          <t>None</t>
        </is>
      </c>
      <c r="BC846" s="92" t="inlineStr">
        <is>
          <t>Y</t>
        </is>
      </c>
      <c r="BD846" s="94" t="inlineStr">
        <is>
          <t>High-low range &gt;100% in 6 months</t>
        </is>
      </c>
      <c r="BE846" s="94" t="n"/>
      <c r="BF846" s="92">
        <f>IF(R846*100000&gt;=Settings!$B$5,"Y","N")</f>
        <v/>
      </c>
      <c r="BG846" s="91">
        <f>IF(F846&gt;Settings!$B$6,"Y","N")</f>
        <v/>
      </c>
      <c r="BH846" s="97" t="n">
        <v>-13.71</v>
      </c>
      <c r="BI846" s="96" t="n">
        <v>-9.83</v>
      </c>
      <c r="BJ846" s="96" t="n">
        <v>9.35</v>
      </c>
      <c r="BK846" s="96" t="n">
        <v>20</v>
      </c>
      <c r="BL846" s="96" t="n">
        <v>65.92</v>
      </c>
      <c r="BM846" s="96" t="n">
        <v>33.9</v>
      </c>
      <c r="BN846" s="97" t="n">
        <v>-1.7</v>
      </c>
      <c r="BO846" s="96" t="n">
        <v>5.29</v>
      </c>
      <c r="BP846" s="96" t="n">
        <v>14.4</v>
      </c>
      <c r="BQ846" s="96" t="n">
        <v>25.29</v>
      </c>
      <c r="BR846" s="91" t="inlineStr">
        <is>
          <t>Mixed</t>
        </is>
      </c>
      <c r="BS846" s="91" t="inlineStr">
        <is>
          <t>None</t>
        </is>
      </c>
      <c r="BT846" s="96" t="n">
        <v>43</v>
      </c>
      <c r="BU846" s="91" t="inlineStr">
        <is>
          <t>N</t>
        </is>
      </c>
      <c r="BV846" s="99">
        <f>IF(OR(BF846&lt;&gt;"Y",BG846&lt;&gt;"Y"),"",(AND(ISNUMBER(BQ846),BQ846&gt;0))+(BR846="Stacked up")+(AND(ISNUMBER(BH846),BH846&gt;=-Settings!$B$17))+(AND(ISNUMBER(BK846),ISNUMBER(BM846),BK846&gt;0,BM846&gt;0))+(AND(ISNUMBER(AQ846),AQ846&gt;=Settings!$B$18))+(AND(ISNUMBER(BT846),BT846&gt;=Settings!$B$19,BT846&lt;=Settings!$B$20))+(AND(ISNUMBER(AS846),AS846&gt;0))+(AND(ISNUMBER(T846),ISNUMBER(M846),T846&gt;=Settings!$B$21,M846&gt;0))+(AND(ISNUMBER(AD846),ISNUMBER(M846),AD846&gt;=Settings!$B$22,M846&gt;0))+(AY846&gt;=1))</f>
        <v/>
      </c>
      <c r="BW846" s="91">
        <f>IF(OR(AY846=0,BF846&lt;&gt;"Y",BG846&lt;&gt;"Y"),"",1+SUMPRODUCT(($A$6:$A$2604=A846)*($AY$6:$AY$2604&gt;0)*($BF$6:$BF$2604="Y")*($BG$6:$BG$2604="Y")*(($AY$6:$AY$2604&gt;AY846)+($AY$6:$AY$2604=AY846)*($AD$6:$AD$2604&gt;AD846))))</f>
        <v/>
      </c>
    </row>
    <row r="847" ht="23.85" customHeight="1" s="55">
      <c r="A847" s="90" t="n">
        <v>46296</v>
      </c>
      <c r="B847" s="91" t="inlineStr">
        <is>
          <t>SUPRAJIT</t>
        </is>
      </c>
      <c r="C847" s="91" t="inlineStr">
        <is>
          <t>INE399C01030</t>
        </is>
      </c>
      <c r="D847" s="91" t="n"/>
      <c r="E847" s="91" t="inlineStr">
        <is>
          <t>None</t>
        </is>
      </c>
      <c r="F847" s="93" t="n">
        <v>6599</v>
      </c>
      <c r="G847" s="92" t="inlineStr">
        <is>
          <t>N</t>
        </is>
      </c>
      <c r="H847" s="94" t="n"/>
      <c r="I847" s="91" t="inlineStr">
        <is>
          <t>N</t>
        </is>
      </c>
      <c r="J847" s="92">
        <f>IF(K847="","N","Y")</f>
        <v/>
      </c>
      <c r="K847" s="94">
        <f>_xlfn.TEXTJOIN("; ",TRUE,IF(P847="52-wk low","52-wk low",""),IF(AND(AD847&gt;=Settings!$B$12,M847&lt;0),"Distribution",""),IF(AND(AJ847="Y",M847&lt;0,AK847&lt;-Settings!$B$13),"Long unwinding",""),IF(AND(AJ847="Y",M847&lt;0,AK847&gt;Settings!$B$13),"Short buildup",""))</f>
        <v/>
      </c>
      <c r="L847" s="95" t="n">
        <v>481.05</v>
      </c>
      <c r="M847" s="96" t="n">
        <v>-0.03</v>
      </c>
      <c r="N847" s="93" t="n">
        <v>621</v>
      </c>
      <c r="O847" s="91" t="inlineStr">
        <is>
          <t>None</t>
        </is>
      </c>
      <c r="P847" s="91" t="inlineStr">
        <is>
          <t>None</t>
        </is>
      </c>
      <c r="Q847" s="97" t="n">
        <v>0.89</v>
      </c>
      <c r="R847" s="96" t="n">
        <v>0.9</v>
      </c>
      <c r="S847" s="96" t="n">
        <v>0.98</v>
      </c>
      <c r="T847" s="96" t="n">
        <v>0.76</v>
      </c>
      <c r="U847" s="96" t="n">
        <v>0.49</v>
      </c>
      <c r="V847" s="103" t="n">
        <v>0.49</v>
      </c>
      <c r="W847" s="102" t="n">
        <v>2</v>
      </c>
      <c r="X847" s="93" t="n"/>
      <c r="Y847" s="91" t="inlineStr">
        <is>
          <t>None</t>
        </is>
      </c>
      <c r="Z847" s="99" t="n">
        <v>56.1</v>
      </c>
      <c r="AA847" s="96" t="n">
        <v>1</v>
      </c>
      <c r="AB847" s="96" t="n">
        <v>1.01</v>
      </c>
      <c r="AC847" s="96" t="n">
        <v>1.05</v>
      </c>
      <c r="AD847" s="96" t="n">
        <v>0.85</v>
      </c>
      <c r="AE847" s="96" t="n">
        <v>0.72</v>
      </c>
      <c r="AF847" s="103" t="n">
        <v>1.34</v>
      </c>
      <c r="AG847" s="91" t="inlineStr">
        <is>
          <t>Normal</t>
        </is>
      </c>
      <c r="AH847" s="100" t="n">
        <v>0</v>
      </c>
      <c r="AI847" s="101" t="n">
        <v>0</v>
      </c>
      <c r="AJ847" s="92" t="inlineStr">
        <is>
          <t>N</t>
        </is>
      </c>
      <c r="AK847" s="96" t="n"/>
      <c r="AL847" s="91" t="inlineStr">
        <is>
          <t>n/a</t>
        </is>
      </c>
      <c r="AM847" s="93" t="n"/>
      <c r="AN847" s="92" t="inlineStr">
        <is>
          <t>None</t>
        </is>
      </c>
      <c r="AO847" s="102" t="n">
        <v>0</v>
      </c>
      <c r="AP847" s="103" t="n">
        <v>1.08</v>
      </c>
      <c r="AQ847" s="102" t="n">
        <v>65</v>
      </c>
      <c r="AR847" s="91" t="inlineStr">
        <is>
          <t>N</t>
        </is>
      </c>
      <c r="AS847" s="104" t="n"/>
      <c r="AT847" s="92">
        <f>IF(AND(P847="52-wk high",T847&gt;=Settings!$B$7),"Y","N")</f>
        <v/>
      </c>
      <c r="AU847" s="91">
        <f>IF(AND(AD847&gt;=Settings!$B$8,M847&gt;0),"Y","N")</f>
        <v/>
      </c>
      <c r="AV847" s="91">
        <f>IF(OR(AH847&gt;Settings!$B$9,AI847&gt;Settings!$B$9),"Y","N")</f>
        <v/>
      </c>
      <c r="AW847" s="91">
        <f>IF(AJ847&lt;&gt;"Y","n/a",IF(AND(M847&gt;0,AK847&gt;Settings!$B$10),"Y","N"))</f>
        <v/>
      </c>
      <c r="AX847" s="91">
        <f>IF(AO847&gt;=Settings!$B$11,"Y","N")</f>
        <v/>
      </c>
      <c r="AY847" s="99">
        <f>(AT847="Y")+(AU847="Y")+(AV847="Y")+(AW847="Y")+(AX847="Y")</f>
        <v/>
      </c>
      <c r="AZ847" s="94">
        <f>IF(AY847=0,"None",_xlfn.TEXTJOIN(", ",TRUE(),IF(AT847="Y","Breakout",""),IF(AU847="Y","Accumulation",""),IF(AV847="Y","Institutional buying",""),IF(AW847="Y","Long buildup",""),IF(AX847="Y","Momentum leader","")))</f>
        <v/>
      </c>
      <c r="BA847" s="94">
        <f>IF(BW847="","","Passes "&amp;AY847&amp;" of 5 buy-side scans"&amp;IF(G847="Y","; RED FLAG: filter out using Red flag column",""))</f>
        <v/>
      </c>
      <c r="BB847" s="91" t="inlineStr">
        <is>
          <t>None</t>
        </is>
      </c>
      <c r="BC847" s="92" t="inlineStr">
        <is>
          <t>N</t>
        </is>
      </c>
      <c r="BD847" s="94" t="n"/>
      <c r="BE847" s="94" t="n"/>
      <c r="BF847" s="92">
        <f>IF(R847*100000&gt;=Settings!$B$5,"Y","N")</f>
        <v/>
      </c>
      <c r="BG847" s="91">
        <f>IF(F847&gt;Settings!$B$6,"Y","N")</f>
        <v/>
      </c>
      <c r="BH847" s="97" t="n">
        <v>-13.98</v>
      </c>
      <c r="BI847" s="96" t="n">
        <v>-1.15</v>
      </c>
      <c r="BJ847" s="96" t="n">
        <v>-5.02</v>
      </c>
      <c r="BK847" s="96" t="n">
        <v>3.17</v>
      </c>
      <c r="BL847" s="96" t="n">
        <v>14.01</v>
      </c>
      <c r="BM847" s="96" t="n">
        <v>3.7</v>
      </c>
      <c r="BN847" s="97" t="n">
        <v>-1.52</v>
      </c>
      <c r="BO847" s="96" t="n">
        <v>-2</v>
      </c>
      <c r="BP847" s="96" t="n">
        <v>-0.22</v>
      </c>
      <c r="BQ847" s="96" t="n">
        <v>1.83</v>
      </c>
      <c r="BR847" s="91" t="inlineStr">
        <is>
          <t>Mixed</t>
        </is>
      </c>
      <c r="BS847" s="91" t="inlineStr">
        <is>
          <t>None</t>
        </is>
      </c>
      <c r="BT847" s="96" t="n">
        <v>43.4</v>
      </c>
      <c r="BU847" s="91" t="inlineStr">
        <is>
          <t>N</t>
        </is>
      </c>
      <c r="BV847" s="99">
        <f>IF(OR(BF847&lt;&gt;"Y",BG847&lt;&gt;"Y"),"",(AND(ISNUMBER(BQ847),BQ847&gt;0))+(BR847="Stacked up")+(AND(ISNUMBER(BH847),BH847&gt;=-Settings!$B$17))+(AND(ISNUMBER(BK847),ISNUMBER(BM847),BK847&gt;0,BM847&gt;0))+(AND(ISNUMBER(AQ847),AQ847&gt;=Settings!$B$18))+(AND(ISNUMBER(BT847),BT847&gt;=Settings!$B$19,BT847&lt;=Settings!$B$20))+(AND(ISNUMBER(AS847),AS847&gt;0))+(AND(ISNUMBER(T847),ISNUMBER(M847),T847&gt;=Settings!$B$21,M847&gt;0))+(AND(ISNUMBER(AD847),ISNUMBER(M847),AD847&gt;=Settings!$B$22,M847&gt;0))+(AY847&gt;=1))</f>
        <v/>
      </c>
      <c r="BW847" s="91">
        <f>IF(OR(AY847=0,BF847&lt;&gt;"Y",BG847&lt;&gt;"Y"),"",1+SUMPRODUCT(($A$6:$A$2604=A847)*($AY$6:$AY$2604&gt;0)*($BF$6:$BF$2604="Y")*($BG$6:$BG$2604="Y")*(($AY$6:$AY$2604&gt;AY847)+($AY$6:$AY$2604=AY847)*($AD$6:$AD$2604&gt;AD847))))</f>
        <v/>
      </c>
    </row>
    <row r="848" ht="23.85" customHeight="1" s="55">
      <c r="A848" s="90" t="n">
        <v>46296</v>
      </c>
      <c r="B848" s="91" t="inlineStr">
        <is>
          <t>TIIL</t>
        </is>
      </c>
      <c r="C848" s="91" t="inlineStr">
        <is>
          <t>INE545H01011</t>
        </is>
      </c>
      <c r="D848" s="91" t="n"/>
      <c r="E848" s="91" t="inlineStr">
        <is>
          <t>None</t>
        </is>
      </c>
      <c r="F848" s="93" t="n">
        <v>6561</v>
      </c>
      <c r="G848" s="92" t="inlineStr">
        <is>
          <t>N</t>
        </is>
      </c>
      <c r="H848" s="94" t="n"/>
      <c r="I848" s="91" t="inlineStr">
        <is>
          <t>N</t>
        </is>
      </c>
      <c r="J848" s="92">
        <f>IF(K848="","N","Y")</f>
        <v/>
      </c>
      <c r="K848" s="94">
        <f>_xlfn.TEXTJOIN("; ",TRUE,IF(P848="52-wk low","52-wk low",""),IF(AND(AD848&gt;=Settings!$B$12,M848&lt;0),"Distribution",""),IF(AND(AJ848="Y",M848&lt;0,AK848&lt;-Settings!$B$13),"Long unwinding",""),IF(AND(AJ848="Y",M848&lt;0,AK848&gt;Settings!$B$13),"Short buildup",""))</f>
        <v/>
      </c>
      <c r="L848" s="95" t="n">
        <v>2893.8</v>
      </c>
      <c r="M848" s="96" t="n">
        <v>-0.24</v>
      </c>
      <c r="N848" s="93" t="n">
        <v>684</v>
      </c>
      <c r="O848" s="91" t="inlineStr">
        <is>
          <t>None</t>
        </is>
      </c>
      <c r="P848" s="91" t="inlineStr">
        <is>
          <t>None</t>
        </is>
      </c>
      <c r="Q848" s="97" t="n">
        <v>0.32</v>
      </c>
      <c r="R848" s="96" t="n">
        <v>0.34</v>
      </c>
      <c r="S848" s="96" t="n">
        <v>0.93</v>
      </c>
      <c r="T848" s="96" t="n">
        <v>0.61</v>
      </c>
      <c r="U848" s="96" t="n">
        <v>0.98</v>
      </c>
      <c r="V848" s="103" t="n">
        <v>1.04</v>
      </c>
      <c r="W848" s="102" t="n">
        <v>1</v>
      </c>
      <c r="X848" s="93" t="n"/>
      <c r="Y848" s="91" t="inlineStr">
        <is>
          <t>None</t>
        </is>
      </c>
      <c r="Z848" s="99" t="n">
        <v>42.94</v>
      </c>
      <c r="AA848" s="96" t="n">
        <v>0.82</v>
      </c>
      <c r="AB848" s="96" t="n">
        <v>0.88</v>
      </c>
      <c r="AC848" s="96" t="n">
        <v>0.77</v>
      </c>
      <c r="AD848" s="96" t="n">
        <v>0.75</v>
      </c>
      <c r="AE848" s="96" t="n">
        <v>1.12</v>
      </c>
      <c r="AF848" s="103" t="n">
        <v>1.36</v>
      </c>
      <c r="AG848" s="91" t="inlineStr">
        <is>
          <t>Normal</t>
        </is>
      </c>
      <c r="AH848" s="100" t="n">
        <v>0</v>
      </c>
      <c r="AI848" s="101" t="n">
        <v>0</v>
      </c>
      <c r="AJ848" s="92" t="inlineStr">
        <is>
          <t>N</t>
        </is>
      </c>
      <c r="AK848" s="96" t="n"/>
      <c r="AL848" s="91" t="inlineStr">
        <is>
          <t>n/a</t>
        </is>
      </c>
      <c r="AM848" s="93" t="n"/>
      <c r="AN848" s="92" t="inlineStr">
        <is>
          <t>None</t>
        </is>
      </c>
      <c r="AO848" s="102" t="n">
        <v>0</v>
      </c>
      <c r="AP848" s="103" t="n">
        <v>1.49</v>
      </c>
      <c r="AQ848" s="102" t="n">
        <v>79</v>
      </c>
      <c r="AR848" s="91" t="inlineStr">
        <is>
          <t>N</t>
        </is>
      </c>
      <c r="AS848" s="104" t="n"/>
      <c r="AT848" s="92">
        <f>IF(AND(P848="52-wk high",T848&gt;=Settings!$B$7),"Y","N")</f>
        <v/>
      </c>
      <c r="AU848" s="91">
        <f>IF(AND(AD848&gt;=Settings!$B$8,M848&gt;0),"Y","N")</f>
        <v/>
      </c>
      <c r="AV848" s="91">
        <f>IF(OR(AH848&gt;Settings!$B$9,AI848&gt;Settings!$B$9),"Y","N")</f>
        <v/>
      </c>
      <c r="AW848" s="91">
        <f>IF(AJ848&lt;&gt;"Y","n/a",IF(AND(M848&gt;0,AK848&gt;Settings!$B$10),"Y","N"))</f>
        <v/>
      </c>
      <c r="AX848" s="91">
        <f>IF(AO848&gt;=Settings!$B$11,"Y","N")</f>
        <v/>
      </c>
      <c r="AY848" s="99">
        <f>(AT848="Y")+(AU848="Y")+(AV848="Y")+(AW848="Y")+(AX848="Y")</f>
        <v/>
      </c>
      <c r="AZ848" s="94">
        <f>IF(AY848=0,"None",_xlfn.TEXTJOIN(", ",TRUE(),IF(AT848="Y","Breakout",""),IF(AU848="Y","Accumulation",""),IF(AV848="Y","Institutional buying",""),IF(AW848="Y","Long buildup",""),IF(AX848="Y","Momentum leader","")))</f>
        <v/>
      </c>
      <c r="BA848" s="94">
        <f>IF(BW848="","","Passes "&amp;AY848&amp;" of 5 buy-side scans"&amp;IF(G848="Y","; RED FLAG: filter out using Red flag column",""))</f>
        <v/>
      </c>
      <c r="BB848" s="91" t="inlineStr">
        <is>
          <t>None</t>
        </is>
      </c>
      <c r="BC848" s="92" t="inlineStr">
        <is>
          <t>N</t>
        </is>
      </c>
      <c r="BD848" s="94" t="n"/>
      <c r="BE848" s="94" t="n"/>
      <c r="BF848" s="92">
        <f>IF(R848*100000&gt;=Settings!$B$5,"Y","N")</f>
        <v/>
      </c>
      <c r="BG848" s="91">
        <f>IF(F848&gt;Settings!$B$6,"Y","N")</f>
        <v/>
      </c>
      <c r="BH848" s="97" t="n">
        <v>-18.83</v>
      </c>
      <c r="BI848" s="96" t="n">
        <v>-4.59</v>
      </c>
      <c r="BJ848" s="96" t="n">
        <v>-11.44</v>
      </c>
      <c r="BK848" s="96" t="n">
        <v>13.33</v>
      </c>
      <c r="BL848" s="96" t="n">
        <v>28.37</v>
      </c>
      <c r="BM848" s="96" t="n">
        <v>27.96</v>
      </c>
      <c r="BN848" s="97" t="n">
        <v>-4.5</v>
      </c>
      <c r="BO848" s="96" t="n">
        <v>-2.64</v>
      </c>
      <c r="BP848" s="96" t="n">
        <v>2.76</v>
      </c>
      <c r="BQ848" s="96" t="n">
        <v>9.4</v>
      </c>
      <c r="BR848" s="91" t="inlineStr">
        <is>
          <t>Mixed</t>
        </is>
      </c>
      <c r="BS848" s="91" t="inlineStr">
        <is>
          <t>None</t>
        </is>
      </c>
      <c r="BT848" s="96" t="n">
        <v>26.5</v>
      </c>
      <c r="BU848" s="91" t="inlineStr">
        <is>
          <t>N</t>
        </is>
      </c>
      <c r="BV848" s="99">
        <f>IF(OR(BF848&lt;&gt;"Y",BG848&lt;&gt;"Y"),"",(AND(ISNUMBER(BQ848),BQ848&gt;0))+(BR848="Stacked up")+(AND(ISNUMBER(BH848),BH848&gt;=-Settings!$B$17))+(AND(ISNUMBER(BK848),ISNUMBER(BM848),BK848&gt;0,BM848&gt;0))+(AND(ISNUMBER(AQ848),AQ848&gt;=Settings!$B$18))+(AND(ISNUMBER(BT848),BT848&gt;=Settings!$B$19,BT848&lt;=Settings!$B$20))+(AND(ISNUMBER(AS848),AS848&gt;0))+(AND(ISNUMBER(T848),ISNUMBER(M848),T848&gt;=Settings!$B$21,M848&gt;0))+(AND(ISNUMBER(AD848),ISNUMBER(M848),AD848&gt;=Settings!$B$22,M848&gt;0))+(AY848&gt;=1))</f>
        <v/>
      </c>
      <c r="BW848" s="91">
        <f>IF(OR(AY848=0,BF848&lt;&gt;"Y",BG848&lt;&gt;"Y"),"",1+SUMPRODUCT(($A$6:$A$2604=A848)*($AY$6:$AY$2604&gt;0)*($BF$6:$BF$2604="Y")*($BG$6:$BG$2604="Y")*(($AY$6:$AY$2604&gt;AY848)+($AY$6:$AY$2604=AY848)*($AD$6:$AD$2604&gt;AD848))))</f>
        <v/>
      </c>
    </row>
    <row r="849" ht="23.85" customHeight="1" s="55">
      <c r="A849" s="90" t="n">
        <v>46296</v>
      </c>
      <c r="B849" s="91" t="inlineStr">
        <is>
          <t>KOVAI</t>
        </is>
      </c>
      <c r="C849" s="91" t="inlineStr">
        <is>
          <t>INE177F01017</t>
        </is>
      </c>
      <c r="D849" s="91" t="n"/>
      <c r="E849" s="91" t="inlineStr">
        <is>
          <t>None</t>
        </is>
      </c>
      <c r="F849" s="93" t="n">
        <v>6558</v>
      </c>
      <c r="G849" s="92" t="inlineStr">
        <is>
          <t>N</t>
        </is>
      </c>
      <c r="H849" s="94" t="n"/>
      <c r="I849" s="91" t="inlineStr">
        <is>
          <t>N</t>
        </is>
      </c>
      <c r="J849" s="92">
        <f>IF(K849="","N","Y")</f>
        <v/>
      </c>
      <c r="K849" s="94">
        <f>_xlfn.TEXTJOIN("; ",TRUE,IF(P849="52-wk low","52-wk low",""),IF(AND(AD849&gt;=Settings!$B$12,M849&lt;0),"Distribution",""),IF(AND(AJ849="Y",M849&lt;0,AK849&lt;-Settings!$B$13),"Long unwinding",""),IF(AND(AJ849="Y",M849&lt;0,AK849&gt;Settings!$B$13),"Short buildup",""))</f>
        <v/>
      </c>
      <c r="L849" s="95" t="n">
        <v>5993.5</v>
      </c>
      <c r="M849" s="96" t="n">
        <v>-0.22</v>
      </c>
      <c r="N849" s="93" t="n">
        <v>680</v>
      </c>
      <c r="O849" s="91" t="inlineStr">
        <is>
          <t>None</t>
        </is>
      </c>
      <c r="P849" s="91" t="inlineStr">
        <is>
          <t>None</t>
        </is>
      </c>
      <c r="Q849" s="97" t="n">
        <v>0.1</v>
      </c>
      <c r="R849" s="96" t="n">
        <v>0.05</v>
      </c>
      <c r="S849" s="96" t="n">
        <v>2.27</v>
      </c>
      <c r="T849" s="96" t="n">
        <v>2.1</v>
      </c>
      <c r="U849" s="96" t="n">
        <v>1.89</v>
      </c>
      <c r="V849" s="103" t="n">
        <v>0.89</v>
      </c>
      <c r="W849" s="102" t="n"/>
      <c r="X849" s="93" t="n"/>
      <c r="Y849" s="91" t="inlineStr">
        <is>
          <t>None</t>
        </is>
      </c>
      <c r="Z849" s="99" t="n">
        <v>63.71</v>
      </c>
      <c r="AA849" s="96" t="n">
        <v>1.07</v>
      </c>
      <c r="AB849" s="96" t="n">
        <v>1.04</v>
      </c>
      <c r="AC849" s="96" t="n">
        <v>2.47</v>
      </c>
      <c r="AD849" s="96" t="n">
        <v>2.22</v>
      </c>
      <c r="AE849" s="96" t="n">
        <v>2.01</v>
      </c>
      <c r="AF849" s="103" t="n">
        <v>0.99</v>
      </c>
      <c r="AG849" s="91" t="inlineStr">
        <is>
          <t>Normal</t>
        </is>
      </c>
      <c r="AH849" s="100" t="n">
        <v>0</v>
      </c>
      <c r="AI849" s="101" t="n">
        <v>0</v>
      </c>
      <c r="AJ849" s="92" t="inlineStr">
        <is>
          <t>N</t>
        </is>
      </c>
      <c r="AK849" s="96" t="n"/>
      <c r="AL849" s="91" t="inlineStr">
        <is>
          <t>n/a</t>
        </is>
      </c>
      <c r="AM849" s="93" t="n"/>
      <c r="AN849" s="92" t="inlineStr">
        <is>
          <t>None</t>
        </is>
      </c>
      <c r="AO849" s="102" t="n">
        <v>0</v>
      </c>
      <c r="AP849" s="103" t="n"/>
      <c r="AQ849" s="102" t="n"/>
      <c r="AR849" s="91" t="inlineStr">
        <is>
          <t>N</t>
        </is>
      </c>
      <c r="AS849" s="104" t="n"/>
      <c r="AT849" s="92">
        <f>IF(AND(P849="52-wk high",T849&gt;=Settings!$B$7),"Y","N")</f>
        <v/>
      </c>
      <c r="AU849" s="91">
        <f>IF(AND(AD849&gt;=Settings!$B$8,M849&gt;0),"Y","N")</f>
        <v/>
      </c>
      <c r="AV849" s="91">
        <f>IF(OR(AH849&gt;Settings!$B$9,AI849&gt;Settings!$B$9),"Y","N")</f>
        <v/>
      </c>
      <c r="AW849" s="91">
        <f>IF(AJ849&lt;&gt;"Y","n/a",IF(AND(M849&gt;0,AK849&gt;Settings!$B$10),"Y","N"))</f>
        <v/>
      </c>
      <c r="AX849" s="91">
        <f>IF(AO849&gt;=Settings!$B$11,"Y","N")</f>
        <v/>
      </c>
      <c r="AY849" s="99">
        <f>(AT849="Y")+(AU849="Y")+(AV849="Y")+(AW849="Y")+(AX849="Y")</f>
        <v/>
      </c>
      <c r="AZ849" s="94">
        <f>IF(AY849=0,"None",_xlfn.TEXTJOIN(", ",TRUE(),IF(AT849="Y","Breakout",""),IF(AU849="Y","Accumulation",""),IF(AV849="Y","Institutional buying",""),IF(AW849="Y","Long buildup",""),IF(AX849="Y","Momentum leader","")))</f>
        <v/>
      </c>
      <c r="BA849" s="94">
        <f>IF(BW849="","","Passes "&amp;AY849&amp;" of 5 buy-side scans"&amp;IF(G849="Y","; RED FLAG: filter out using Red flag column",""))</f>
        <v/>
      </c>
      <c r="BB849" s="91" t="inlineStr">
        <is>
          <t>None</t>
        </is>
      </c>
      <c r="BC849" s="92" t="inlineStr">
        <is>
          <t>N</t>
        </is>
      </c>
      <c r="BD849" s="94" t="n"/>
      <c r="BE849" s="94" t="n"/>
      <c r="BF849" s="92">
        <f>IF(R849*100000&gt;=Settings!$B$5,"Y","N")</f>
        <v/>
      </c>
      <c r="BG849" s="91">
        <f>IF(F849&gt;Settings!$B$6,"Y","N")</f>
        <v/>
      </c>
      <c r="BH849" s="97" t="n">
        <v>-6.99</v>
      </c>
      <c r="BI849" s="96" t="n">
        <v>-1.76</v>
      </c>
      <c r="BJ849" s="96" t="n">
        <v>-0.7</v>
      </c>
      <c r="BK849" s="96" t="n">
        <v>-0.93</v>
      </c>
      <c r="BL849" s="96" t="n"/>
      <c r="BM849" s="96" t="n"/>
      <c r="BN849" s="97" t="n">
        <v>-1.34</v>
      </c>
      <c r="BO849" s="96" t="n">
        <v>-0.48</v>
      </c>
      <c r="BP849" s="96" t="n">
        <v>1.37</v>
      </c>
      <c r="BQ849" s="96" t="n"/>
      <c r="BR849" s="91" t="n"/>
      <c r="BS849" s="91" t="inlineStr">
        <is>
          <t>None</t>
        </is>
      </c>
      <c r="BT849" s="96" t="n">
        <v>38.2</v>
      </c>
      <c r="BU849" s="91" t="n"/>
      <c r="BV849" s="99">
        <f>IF(OR(BF849&lt;&gt;"Y",BG849&lt;&gt;"Y"),"",(AND(ISNUMBER(BQ849),BQ849&gt;0))+(BR849="Stacked up")+(AND(ISNUMBER(BH849),BH849&gt;=-Settings!$B$17))+(AND(ISNUMBER(BK849),ISNUMBER(BM849),BK849&gt;0,BM849&gt;0))+(AND(ISNUMBER(AQ849),AQ849&gt;=Settings!$B$18))+(AND(ISNUMBER(BT849),BT849&gt;=Settings!$B$19,BT849&lt;=Settings!$B$20))+(AND(ISNUMBER(AS849),AS849&gt;0))+(AND(ISNUMBER(T849),ISNUMBER(M849),T849&gt;=Settings!$B$21,M849&gt;0))+(AND(ISNUMBER(AD849),ISNUMBER(M849),AD849&gt;=Settings!$B$22,M849&gt;0))+(AY849&gt;=1))</f>
        <v/>
      </c>
      <c r="BW849" s="91">
        <f>IF(OR(AY849=0,BF849&lt;&gt;"Y",BG849&lt;&gt;"Y"),"",1+SUMPRODUCT(($A$6:$A$2604=A849)*($AY$6:$AY$2604&gt;0)*($BF$6:$BF$2604="Y")*($BG$6:$BG$2604="Y")*(($AY$6:$AY$2604&gt;AY849)+($AY$6:$AY$2604=AY849)*($AD$6:$AD$2604&gt;AD849))))</f>
        <v/>
      </c>
    </row>
    <row r="850" ht="23.85" customHeight="1" s="55">
      <c r="A850" s="90" t="n">
        <v>46296</v>
      </c>
      <c r="B850" s="91" t="inlineStr">
        <is>
          <t>FCL</t>
        </is>
      </c>
      <c r="C850" s="91" t="inlineStr">
        <is>
          <t>INE045J01034</t>
        </is>
      </c>
      <c r="D850" s="91" t="n"/>
      <c r="E850" s="91" t="inlineStr">
        <is>
          <t>None</t>
        </is>
      </c>
      <c r="F850" s="93" t="n">
        <v>6489</v>
      </c>
      <c r="G850" s="92" t="inlineStr">
        <is>
          <t>N</t>
        </is>
      </c>
      <c r="H850" s="94" t="n"/>
      <c r="I850" s="91" t="inlineStr">
        <is>
          <t>N</t>
        </is>
      </c>
      <c r="J850" s="92">
        <f>IF(K850="","N","Y")</f>
        <v/>
      </c>
      <c r="K850" s="94">
        <f>_xlfn.TEXTJOIN("; ",TRUE,IF(P850="52-wk low","52-wk low",""),IF(AND(AD850&gt;=Settings!$B$12,M850&lt;0),"Distribution",""),IF(AND(AJ850="Y",M850&lt;0,AK850&lt;-Settings!$B$13),"Long unwinding",""),IF(AND(AJ850="Y",M850&lt;0,AK850&gt;Settings!$B$13),"Short buildup",""))</f>
        <v/>
      </c>
      <c r="L850" s="95" t="n">
        <v>55.72</v>
      </c>
      <c r="M850" s="96" t="n">
        <v>-3.01</v>
      </c>
      <c r="N850" s="93" t="n">
        <v>2094</v>
      </c>
      <c r="O850" s="91" t="inlineStr">
        <is>
          <t>None</t>
        </is>
      </c>
      <c r="P850" s="91" t="inlineStr">
        <is>
          <t>None</t>
        </is>
      </c>
      <c r="Q850" s="97" t="n">
        <v>331.88</v>
      </c>
      <c r="R850" s="96" t="n">
        <v>278.89</v>
      </c>
      <c r="S850" s="96" t="n">
        <v>1.25</v>
      </c>
      <c r="T850" s="96" t="n">
        <v>1.71</v>
      </c>
      <c r="U850" s="96" t="n">
        <v>1.42</v>
      </c>
      <c r="V850" s="103" t="n">
        <v>1.18</v>
      </c>
      <c r="W850" s="102" t="n">
        <v>12</v>
      </c>
      <c r="X850" s="93" t="n">
        <v>196</v>
      </c>
      <c r="Y850" s="91" t="inlineStr">
        <is>
          <t>None</t>
        </is>
      </c>
      <c r="Z850" s="99" t="n">
        <v>40.39</v>
      </c>
      <c r="AA850" s="96" t="n">
        <v>1.35</v>
      </c>
      <c r="AB850" s="96" t="n">
        <v>1.16</v>
      </c>
      <c r="AC850" s="96" t="n">
        <v>1.83</v>
      </c>
      <c r="AD850" s="96" t="n">
        <v>2.17</v>
      </c>
      <c r="AE850" s="96" t="n">
        <v>2.29</v>
      </c>
      <c r="AF850" s="103" t="n">
        <v>1.12</v>
      </c>
      <c r="AG850" s="91" t="inlineStr">
        <is>
          <t>Normal</t>
        </is>
      </c>
      <c r="AH850" s="100" t="n">
        <v>0</v>
      </c>
      <c r="AI850" s="101" t="n">
        <v>0</v>
      </c>
      <c r="AJ850" s="92" t="inlineStr">
        <is>
          <t>N</t>
        </is>
      </c>
      <c r="AK850" s="96" t="n"/>
      <c r="AL850" s="91" t="inlineStr">
        <is>
          <t>n/a</t>
        </is>
      </c>
      <c r="AM850" s="93" t="n"/>
      <c r="AN850" s="92" t="inlineStr">
        <is>
          <t>None</t>
        </is>
      </c>
      <c r="AO850" s="102" t="n">
        <v>0</v>
      </c>
      <c r="AP850" s="103" t="n"/>
      <c r="AQ850" s="102" t="n"/>
      <c r="AR850" s="91" t="inlineStr">
        <is>
          <t>N</t>
        </is>
      </c>
      <c r="AS850" s="104" t="n"/>
      <c r="AT850" s="92">
        <f>IF(AND(P850="52-wk high",T850&gt;=Settings!$B$7),"Y","N")</f>
        <v/>
      </c>
      <c r="AU850" s="91">
        <f>IF(AND(AD850&gt;=Settings!$B$8,M850&gt;0),"Y","N")</f>
        <v/>
      </c>
      <c r="AV850" s="91">
        <f>IF(OR(AH850&gt;Settings!$B$9,AI850&gt;Settings!$B$9),"Y","N")</f>
        <v/>
      </c>
      <c r="AW850" s="91">
        <f>IF(AJ850&lt;&gt;"Y","n/a",IF(AND(M850&gt;0,AK850&gt;Settings!$B$10),"Y","N"))</f>
        <v/>
      </c>
      <c r="AX850" s="91">
        <f>IF(AO850&gt;=Settings!$B$11,"Y","N")</f>
        <v/>
      </c>
      <c r="AY850" s="99">
        <f>(AT850="Y")+(AU850="Y")+(AV850="Y")+(AW850="Y")+(AX850="Y")</f>
        <v/>
      </c>
      <c r="AZ850" s="94">
        <f>IF(AY850=0,"None",_xlfn.TEXTJOIN(", ",TRUE(),IF(AT850="Y","Breakout",""),IF(AU850="Y","Accumulation",""),IF(AV850="Y","Institutional buying",""),IF(AW850="Y","Long buildup",""),IF(AX850="Y","Momentum leader","")))</f>
        <v/>
      </c>
      <c r="BA850" s="94">
        <f>IF(BW850="","","Passes "&amp;AY850&amp;" of 5 buy-side scans"&amp;IF(G850="Y","; RED FLAG: filter out using Red flag column",""))</f>
        <v/>
      </c>
      <c r="BB850" s="91" t="inlineStr">
        <is>
          <t>None</t>
        </is>
      </c>
      <c r="BC850" s="92" t="inlineStr">
        <is>
          <t>Y</t>
        </is>
      </c>
      <c r="BD850" s="94" t="inlineStr">
        <is>
          <t>&gt;75% move in 6 months; &gt;100% move in 365 days; High-low range &gt;75% in 3 months</t>
        </is>
      </c>
      <c r="BE850" s="94" t="inlineStr">
        <is>
          <t>BONUS 4:1, ex 31-Oct-2025</t>
        </is>
      </c>
      <c r="BF850" s="92">
        <f>IF(R850*100000&gt;=Settings!$B$5,"Y","N")</f>
        <v/>
      </c>
      <c r="BG850" s="91">
        <f>IF(F850&gt;Settings!$B$6,"Y","N")</f>
        <v/>
      </c>
      <c r="BH850" s="97" t="n">
        <v>-10.71</v>
      </c>
      <c r="BI850" s="96" t="n">
        <v>-0.62</v>
      </c>
      <c r="BJ850" s="96" t="n">
        <v>14.11</v>
      </c>
      <c r="BK850" s="96" t="n">
        <v>46.29</v>
      </c>
      <c r="BL850" s="96" t="n">
        <v>167.24</v>
      </c>
      <c r="BM850" s="96" t="n"/>
      <c r="BN850" s="97" t="n">
        <v>0.86</v>
      </c>
      <c r="BO850" s="96" t="n">
        <v>11.16</v>
      </c>
      <c r="BP850" s="96" t="n">
        <v>26.23</v>
      </c>
      <c r="BQ850" s="96" t="n">
        <v>46.76</v>
      </c>
      <c r="BR850" s="91" t="inlineStr">
        <is>
          <t>Stacked up</t>
        </is>
      </c>
      <c r="BS850" s="91" t="inlineStr">
        <is>
          <t>None</t>
        </is>
      </c>
      <c r="BT850" s="96" t="n">
        <v>49.8</v>
      </c>
      <c r="BU850" s="91" t="inlineStr">
        <is>
          <t>N</t>
        </is>
      </c>
      <c r="BV850" s="99">
        <f>IF(OR(BF850&lt;&gt;"Y",BG850&lt;&gt;"Y"),"",(AND(ISNUMBER(BQ850),BQ850&gt;0))+(BR850="Stacked up")+(AND(ISNUMBER(BH850),BH850&gt;=-Settings!$B$17))+(AND(ISNUMBER(BK850),ISNUMBER(BM850),BK850&gt;0,BM850&gt;0))+(AND(ISNUMBER(AQ850),AQ850&gt;=Settings!$B$18))+(AND(ISNUMBER(BT850),BT850&gt;=Settings!$B$19,BT850&lt;=Settings!$B$20))+(AND(ISNUMBER(AS850),AS850&gt;0))+(AND(ISNUMBER(T850),ISNUMBER(M850),T850&gt;=Settings!$B$21,M850&gt;0))+(AND(ISNUMBER(AD850),ISNUMBER(M850),AD850&gt;=Settings!$B$22,M850&gt;0))+(AY850&gt;=1))</f>
        <v/>
      </c>
      <c r="BW850" s="91">
        <f>IF(OR(AY850=0,BF850&lt;&gt;"Y",BG850&lt;&gt;"Y"),"",1+SUMPRODUCT(($A$6:$A$2604=A850)*($AY$6:$AY$2604&gt;0)*($BF$6:$BF$2604="Y")*($BG$6:$BG$2604="Y")*(($AY$6:$AY$2604&gt;AY850)+($AY$6:$AY$2604=AY850)*($AD$6:$AD$2604&gt;AD850))))</f>
        <v/>
      </c>
    </row>
    <row r="851" ht="23.85" customHeight="1" s="55">
      <c r="A851" s="90" t="n">
        <v>46296</v>
      </c>
      <c r="B851" s="91" t="inlineStr">
        <is>
          <t>GMMPFAUDLR</t>
        </is>
      </c>
      <c r="C851" s="91" t="inlineStr">
        <is>
          <t>INE541A01023</t>
        </is>
      </c>
      <c r="D851" s="91" t="n"/>
      <c r="E851" s="91" t="inlineStr">
        <is>
          <t>None</t>
        </is>
      </c>
      <c r="F851" s="93" t="n">
        <v>6489</v>
      </c>
      <c r="G851" s="92" t="inlineStr">
        <is>
          <t>Y</t>
        </is>
      </c>
      <c r="H851" s="94" t="inlineStr">
        <is>
          <t>Short-term ASM Stage 1</t>
        </is>
      </c>
      <c r="I851" s="91" t="inlineStr">
        <is>
          <t>N</t>
        </is>
      </c>
      <c r="J851" s="92">
        <f>IF(K851="","N","Y")</f>
        <v/>
      </c>
      <c r="K851" s="94">
        <f>_xlfn.TEXTJOIN("; ",TRUE,IF(P851="52-wk low","52-wk low",""),IF(AND(AD851&gt;=Settings!$B$12,M851&lt;0),"Distribution",""),IF(AND(AJ851="Y",M851&lt;0,AK851&lt;-Settings!$B$13),"Long unwinding",""),IF(AND(AJ851="Y",M851&lt;0,AK851&gt;Settings!$B$13),"Short buildup",""))</f>
        <v/>
      </c>
      <c r="L851" s="95" t="n">
        <v>1443.4</v>
      </c>
      <c r="M851" s="96" t="n">
        <v>-1.59</v>
      </c>
      <c r="N851" s="93" t="n">
        <v>1396</v>
      </c>
      <c r="O851" s="91" t="inlineStr">
        <is>
          <t>None</t>
        </is>
      </c>
      <c r="P851" s="91" t="inlineStr">
        <is>
          <t>None</t>
        </is>
      </c>
      <c r="Q851" s="97" t="n">
        <v>3.29</v>
      </c>
      <c r="R851" s="96" t="n">
        <v>5.94</v>
      </c>
      <c r="S851" s="96" t="n">
        <v>0.5600000000000001</v>
      </c>
      <c r="T851" s="96" t="n">
        <v>0.72</v>
      </c>
      <c r="U851" s="96" t="n">
        <v>1.12</v>
      </c>
      <c r="V851" s="103" t="n">
        <v>2.01</v>
      </c>
      <c r="W851" s="102" t="n">
        <v>10</v>
      </c>
      <c r="X851" s="93" t="n"/>
      <c r="Y851" s="91" t="inlineStr">
        <is>
          <t>None</t>
        </is>
      </c>
      <c r="Z851" s="99" t="n">
        <v>55.16</v>
      </c>
      <c r="AA851" s="96" t="n">
        <v>1.21</v>
      </c>
      <c r="AB851" s="96" t="n">
        <v>1.1</v>
      </c>
      <c r="AC851" s="96" t="n">
        <v>0.76</v>
      </c>
      <c r="AD851" s="96" t="n">
        <v>1.14</v>
      </c>
      <c r="AE851" s="96" t="n">
        <v>1.5</v>
      </c>
      <c r="AF851" s="103" t="n">
        <v>1</v>
      </c>
      <c r="AG851" s="91" t="inlineStr">
        <is>
          <t>Run-up, risky</t>
        </is>
      </c>
      <c r="AH851" s="100" t="n">
        <v>0</v>
      </c>
      <c r="AI851" s="101" t="n">
        <v>0</v>
      </c>
      <c r="AJ851" s="92" t="inlineStr">
        <is>
          <t>N</t>
        </is>
      </c>
      <c r="AK851" s="96" t="n"/>
      <c r="AL851" s="91" t="inlineStr">
        <is>
          <t>n/a</t>
        </is>
      </c>
      <c r="AM851" s="93" t="n"/>
      <c r="AN851" s="92" t="inlineStr">
        <is>
          <t>None</t>
        </is>
      </c>
      <c r="AO851" s="102" t="n">
        <v>0</v>
      </c>
      <c r="AP851" s="103" t="n">
        <v>2.31</v>
      </c>
      <c r="AQ851" s="102" t="n">
        <v>93</v>
      </c>
      <c r="AR851" s="91" t="inlineStr">
        <is>
          <t>N</t>
        </is>
      </c>
      <c r="AS851" s="104" t="n"/>
      <c r="AT851" s="92">
        <f>IF(AND(P851="52-wk high",T851&gt;=Settings!$B$7),"Y","N")</f>
        <v/>
      </c>
      <c r="AU851" s="91">
        <f>IF(AND(AD851&gt;=Settings!$B$8,M851&gt;0),"Y","N")</f>
        <v/>
      </c>
      <c r="AV851" s="91">
        <f>IF(OR(AH851&gt;Settings!$B$9,AI851&gt;Settings!$B$9),"Y","N")</f>
        <v/>
      </c>
      <c r="AW851" s="91">
        <f>IF(AJ851&lt;&gt;"Y","n/a",IF(AND(M851&gt;0,AK851&gt;Settings!$B$10),"Y","N"))</f>
        <v/>
      </c>
      <c r="AX851" s="91">
        <f>IF(AO851&gt;=Settings!$B$11,"Y","N")</f>
        <v/>
      </c>
      <c r="AY851" s="99">
        <f>(AT851="Y")+(AU851="Y")+(AV851="Y")+(AW851="Y")+(AX851="Y")</f>
        <v/>
      </c>
      <c r="AZ851" s="94">
        <f>IF(AY851=0,"None",_xlfn.TEXTJOIN(", ",TRUE(),IF(AT851="Y","Breakout",""),IF(AU851="Y","Accumulation",""),IF(AV851="Y","Institutional buying",""),IF(AW851="Y","Long buildup",""),IF(AX851="Y","Momentum leader","")))</f>
        <v/>
      </c>
      <c r="BA851" s="94">
        <f>IF(BW851="","","Passes "&amp;AY851&amp;" of 5 buy-side scans"&amp;IF(G851="Y","; RED FLAG: filter out using Red flag column",""))</f>
        <v/>
      </c>
      <c r="BB851" s="91" t="inlineStr">
        <is>
          <t>None</t>
        </is>
      </c>
      <c r="BC851" s="92" t="inlineStr">
        <is>
          <t>Y</t>
        </is>
      </c>
      <c r="BD851" s="94" t="inlineStr">
        <is>
          <t>PE &gt; 50</t>
        </is>
      </c>
      <c r="BE851" s="94" t="n"/>
      <c r="BF851" s="92">
        <f>IF(R851*100000&gt;=Settings!$B$5,"Y","N")</f>
        <v/>
      </c>
      <c r="BG851" s="91">
        <f>IF(F851&gt;Settings!$B$6,"Y","N")</f>
        <v/>
      </c>
      <c r="BH851" s="97" t="n">
        <v>-5.88</v>
      </c>
      <c r="BI851" s="96" t="n">
        <v>-2.17</v>
      </c>
      <c r="BJ851" s="96" t="n">
        <v>33.18</v>
      </c>
      <c r="BK851" s="96" t="n">
        <v>85.84999999999999</v>
      </c>
      <c r="BL851" s="96" t="n">
        <v>71.09</v>
      </c>
      <c r="BM851" s="96" t="n">
        <v>37.06</v>
      </c>
      <c r="BN851" s="97" t="n">
        <v>5.67</v>
      </c>
      <c r="BO851" s="96" t="n">
        <v>21.65</v>
      </c>
      <c r="BP851" s="96" t="n">
        <v>35.68</v>
      </c>
      <c r="BQ851" s="96" t="n">
        <v>42.18</v>
      </c>
      <c r="BR851" s="91" t="inlineStr">
        <is>
          <t>Stacked up</t>
        </is>
      </c>
      <c r="BS851" s="91" t="inlineStr">
        <is>
          <t>None</t>
        </is>
      </c>
      <c r="BT851" s="96" t="n">
        <v>61.9</v>
      </c>
      <c r="BU851" s="91" t="inlineStr">
        <is>
          <t>N</t>
        </is>
      </c>
      <c r="BV851" s="99">
        <f>IF(OR(BF851&lt;&gt;"Y",BG851&lt;&gt;"Y"),"",(AND(ISNUMBER(BQ851),BQ851&gt;0))+(BR851="Stacked up")+(AND(ISNUMBER(BH851),BH851&gt;=-Settings!$B$17))+(AND(ISNUMBER(BK851),ISNUMBER(BM851),BK851&gt;0,BM851&gt;0))+(AND(ISNUMBER(AQ851),AQ851&gt;=Settings!$B$18))+(AND(ISNUMBER(BT851),BT851&gt;=Settings!$B$19,BT851&lt;=Settings!$B$20))+(AND(ISNUMBER(AS851),AS851&gt;0))+(AND(ISNUMBER(T851),ISNUMBER(M851),T851&gt;=Settings!$B$21,M851&gt;0))+(AND(ISNUMBER(AD851),ISNUMBER(M851),AD851&gt;=Settings!$B$22,M851&gt;0))+(AY851&gt;=1))</f>
        <v/>
      </c>
      <c r="BW851" s="91">
        <f>IF(OR(AY851=0,BF851&lt;&gt;"Y",BG851&lt;&gt;"Y"),"",1+SUMPRODUCT(($A$6:$A$2604=A851)*($AY$6:$AY$2604&gt;0)*($BF$6:$BF$2604="Y")*($BG$6:$BG$2604="Y")*(($AY$6:$AY$2604&gt;AY851)+($AY$6:$AY$2604=AY851)*($AD$6:$AD$2604&gt;AD851))))</f>
        <v/>
      </c>
    </row>
    <row r="852" ht="23.85" customHeight="1" s="55">
      <c r="A852" s="90" t="n">
        <v>46296</v>
      </c>
      <c r="B852" s="91" t="inlineStr">
        <is>
          <t>TFCILTD</t>
        </is>
      </c>
      <c r="C852" s="91" t="inlineStr">
        <is>
          <t>INE305A01023</t>
        </is>
      </c>
      <c r="D852" s="91" t="n"/>
      <c r="E852" s="91" t="inlineStr">
        <is>
          <t>None</t>
        </is>
      </c>
      <c r="F852" s="93" t="n">
        <v>6426</v>
      </c>
      <c r="G852" s="92" t="inlineStr">
        <is>
          <t>N</t>
        </is>
      </c>
      <c r="H852" s="94" t="n"/>
      <c r="I852" s="91" t="inlineStr">
        <is>
          <t>N</t>
        </is>
      </c>
      <c r="J852" s="92">
        <f>IF(K852="","N","Y")</f>
        <v/>
      </c>
      <c r="K852" s="94">
        <f>_xlfn.TEXTJOIN("; ",TRUE,IF(P852="52-wk low","52-wk low",""),IF(AND(AD852&gt;=Settings!$B$12,M852&lt;0),"Distribution",""),IF(AND(AJ852="Y",M852&lt;0,AK852&lt;-Settings!$B$13),"Long unwinding",""),IF(AND(AJ852="Y",M852&lt;0,AK852&gt;Settings!$B$13),"Short buildup",""))</f>
        <v/>
      </c>
      <c r="L852" s="95" t="n">
        <v>138.79</v>
      </c>
      <c r="M852" s="96" t="n">
        <v>-2.2</v>
      </c>
      <c r="N852" s="93" t="n">
        <v>1743</v>
      </c>
      <c r="O852" s="91" t="inlineStr">
        <is>
          <t>None</t>
        </is>
      </c>
      <c r="P852" s="91" t="inlineStr">
        <is>
          <t>None</t>
        </is>
      </c>
      <c r="Q852" s="97" t="n">
        <v>60.64</v>
      </c>
      <c r="R852" s="96" t="n">
        <v>124.4</v>
      </c>
      <c r="S852" s="96" t="n">
        <v>0.47</v>
      </c>
      <c r="T852" s="96" t="n">
        <v>0.39</v>
      </c>
      <c r="U852" s="96" t="n">
        <v>0.54</v>
      </c>
      <c r="V852" s="103" t="n">
        <v>1.11</v>
      </c>
      <c r="W852" s="102" t="n">
        <v>5</v>
      </c>
      <c r="X852" s="93" t="n"/>
      <c r="Y852" s="91" t="inlineStr">
        <is>
          <t>None</t>
        </is>
      </c>
      <c r="Z852" s="99" t="n">
        <v>38.81</v>
      </c>
      <c r="AA852" s="96" t="n">
        <v>0.91</v>
      </c>
      <c r="AB852" s="96" t="n">
        <v>0.95</v>
      </c>
      <c r="AC852" s="96" t="n">
        <v>0.43</v>
      </c>
      <c r="AD852" s="96" t="n">
        <v>0.38</v>
      </c>
      <c r="AE852" s="96" t="n">
        <v>0.5</v>
      </c>
      <c r="AF852" s="103" t="n">
        <v>1.03</v>
      </c>
      <c r="AG852" s="91" t="inlineStr">
        <is>
          <t>Normal</t>
        </is>
      </c>
      <c r="AH852" s="100" t="n">
        <v>0</v>
      </c>
      <c r="AI852" s="101" t="n">
        <v>0</v>
      </c>
      <c r="AJ852" s="92" t="inlineStr">
        <is>
          <t>N</t>
        </is>
      </c>
      <c r="AK852" s="96" t="n"/>
      <c r="AL852" s="91" t="inlineStr">
        <is>
          <t>n/a</t>
        </is>
      </c>
      <c r="AM852" s="93" t="n"/>
      <c r="AN852" s="92" t="inlineStr">
        <is>
          <t>None</t>
        </is>
      </c>
      <c r="AO852" s="102" t="n">
        <v>0</v>
      </c>
      <c r="AP852" s="103" t="n">
        <v>2.75</v>
      </c>
      <c r="AQ852" s="102" t="n">
        <v>96</v>
      </c>
      <c r="AR852" s="91" t="inlineStr">
        <is>
          <t>N</t>
        </is>
      </c>
      <c r="AS852" s="104" t="n"/>
      <c r="AT852" s="92">
        <f>IF(AND(P852="52-wk high",T852&gt;=Settings!$B$7),"Y","N")</f>
        <v/>
      </c>
      <c r="AU852" s="91">
        <f>IF(AND(AD852&gt;=Settings!$B$8,M852&gt;0),"Y","N")</f>
        <v/>
      </c>
      <c r="AV852" s="91">
        <f>IF(OR(AH852&gt;Settings!$B$9,AI852&gt;Settings!$B$9),"Y","N")</f>
        <v/>
      </c>
      <c r="AW852" s="91">
        <f>IF(AJ852&lt;&gt;"Y","n/a",IF(AND(M852&gt;0,AK852&gt;Settings!$B$10),"Y","N"))</f>
        <v/>
      </c>
      <c r="AX852" s="91">
        <f>IF(AO852&gt;=Settings!$B$11,"Y","N")</f>
        <v/>
      </c>
      <c r="AY852" s="99">
        <f>(AT852="Y")+(AU852="Y")+(AV852="Y")+(AW852="Y")+(AX852="Y")</f>
        <v/>
      </c>
      <c r="AZ852" s="94">
        <f>IF(AY852=0,"None",_xlfn.TEXTJOIN(", ",TRUE(),IF(AT852="Y","Breakout",""),IF(AU852="Y","Accumulation",""),IF(AV852="Y","Institutional buying",""),IF(AW852="Y","Long buildup",""),IF(AX852="Y","Momentum leader","")))</f>
        <v/>
      </c>
      <c r="BA852" s="94">
        <f>IF(BW852="","","Passes "&amp;AY852&amp;" of 5 buy-side scans"&amp;IF(G852="Y","; RED FLAG: filter out using Red flag column",""))</f>
        <v/>
      </c>
      <c r="BB852" s="91" t="inlineStr">
        <is>
          <t>None</t>
        </is>
      </c>
      <c r="BC852" s="92" t="inlineStr">
        <is>
          <t>Y</t>
        </is>
      </c>
      <c r="BD852" s="94" t="inlineStr">
        <is>
          <t>&gt;50% move in 3 months; &gt;75% move in 6 months; High-low range &gt;75% in 3 months</t>
        </is>
      </c>
      <c r="BE852" s="94" t="n"/>
      <c r="BF852" s="92">
        <f>IF(R852*100000&gt;=Settings!$B$5,"Y","N")</f>
        <v/>
      </c>
      <c r="BG852" s="91">
        <f>IF(F852&gt;Settings!$B$6,"Y","N")</f>
        <v/>
      </c>
      <c r="BH852" s="97" t="n">
        <v>-6.54</v>
      </c>
      <c r="BI852" s="96" t="n">
        <v>-3.26</v>
      </c>
      <c r="BJ852" s="96" t="n">
        <v>-1.62</v>
      </c>
      <c r="BK852" s="96" t="n">
        <v>81.33</v>
      </c>
      <c r="BL852" s="96" t="n">
        <v>111.09</v>
      </c>
      <c r="BM852" s="96" t="n">
        <v>88.47</v>
      </c>
      <c r="BN852" s="97" t="n">
        <v>-0.01</v>
      </c>
      <c r="BO852" s="96" t="n">
        <v>9.380000000000001</v>
      </c>
      <c r="BP852" s="96" t="n">
        <v>25.51</v>
      </c>
      <c r="BQ852" s="96" t="n">
        <v>45.91</v>
      </c>
      <c r="BR852" s="91" t="inlineStr">
        <is>
          <t>Mixed</t>
        </is>
      </c>
      <c r="BS852" s="91" t="inlineStr">
        <is>
          <t>None</t>
        </is>
      </c>
      <c r="BT852" s="96" t="n">
        <v>47.8</v>
      </c>
      <c r="BU852" s="91" t="inlineStr">
        <is>
          <t>N</t>
        </is>
      </c>
      <c r="BV852" s="99">
        <f>IF(OR(BF852&lt;&gt;"Y",BG852&lt;&gt;"Y"),"",(AND(ISNUMBER(BQ852),BQ852&gt;0))+(BR852="Stacked up")+(AND(ISNUMBER(BH852),BH852&gt;=-Settings!$B$17))+(AND(ISNUMBER(BK852),ISNUMBER(BM852),BK852&gt;0,BM852&gt;0))+(AND(ISNUMBER(AQ852),AQ852&gt;=Settings!$B$18))+(AND(ISNUMBER(BT852),BT852&gt;=Settings!$B$19,BT852&lt;=Settings!$B$20))+(AND(ISNUMBER(AS852),AS852&gt;0))+(AND(ISNUMBER(T852),ISNUMBER(M852),T852&gt;=Settings!$B$21,M852&gt;0))+(AND(ISNUMBER(AD852),ISNUMBER(M852),AD852&gt;=Settings!$B$22,M852&gt;0))+(AY852&gt;=1))</f>
        <v/>
      </c>
      <c r="BW852" s="91">
        <f>IF(OR(AY852=0,BF852&lt;&gt;"Y",BG852&lt;&gt;"Y"),"",1+SUMPRODUCT(($A$6:$A$2604=A852)*($AY$6:$AY$2604&gt;0)*($BF$6:$BF$2604="Y")*($BG$6:$BG$2604="Y")*(($AY$6:$AY$2604&gt;AY852)+($AY$6:$AY$2604=AY852)*($AD$6:$AD$2604&gt;AD852))))</f>
        <v/>
      </c>
    </row>
    <row r="853" ht="23.85" customHeight="1" s="55">
      <c r="A853" s="90" t="n">
        <v>46296</v>
      </c>
      <c r="B853" s="91" t="inlineStr">
        <is>
          <t>INOXGREEN</t>
        </is>
      </c>
      <c r="C853" s="91" t="inlineStr">
        <is>
          <t>INE510W01014</t>
        </is>
      </c>
      <c r="D853" s="91" t="n"/>
      <c r="E853" s="91" t="inlineStr">
        <is>
          <t>None</t>
        </is>
      </c>
      <c r="F853" s="93" t="n">
        <v>6384</v>
      </c>
      <c r="G853" s="92" t="inlineStr">
        <is>
          <t>N</t>
        </is>
      </c>
      <c r="H853" s="94" t="n"/>
      <c r="I853" s="91" t="inlineStr">
        <is>
          <t>N</t>
        </is>
      </c>
      <c r="J853" s="92">
        <f>IF(K853="","N","Y")</f>
        <v/>
      </c>
      <c r="K853" s="94">
        <f>_xlfn.TEXTJOIN("; ",TRUE,IF(P853="52-wk low","52-wk low",""),IF(AND(AD853&gt;=Settings!$B$12,M853&lt;0),"Distribution",""),IF(AND(AJ853="Y",M853&lt;0,AK853&lt;-Settings!$B$13),"Long unwinding",""),IF(AND(AJ853="Y",M853&lt;0,AK853&gt;Settings!$B$13),"Short buildup",""))</f>
        <v/>
      </c>
      <c r="L853" s="95" t="n">
        <v>159</v>
      </c>
      <c r="M853" s="96" t="n">
        <v>-1.29</v>
      </c>
      <c r="N853" s="93" t="n">
        <v>1198</v>
      </c>
      <c r="O853" s="91" t="inlineStr">
        <is>
          <t>None</t>
        </is>
      </c>
      <c r="P853" s="91" t="inlineStr">
        <is>
          <t>None</t>
        </is>
      </c>
      <c r="Q853" s="97" t="n">
        <v>9.81</v>
      </c>
      <c r="R853" s="96" t="n">
        <v>13.58</v>
      </c>
      <c r="S853" s="96" t="n">
        <v>0.73</v>
      </c>
      <c r="T853" s="96" t="n">
        <v>0.79</v>
      </c>
      <c r="U853" s="96" t="n">
        <v>0.72</v>
      </c>
      <c r="V853" s="103" t="n">
        <v>1</v>
      </c>
      <c r="W853" s="102" t="n">
        <v>6</v>
      </c>
      <c r="X853" s="93" t="n"/>
      <c r="Y853" s="91" t="inlineStr">
        <is>
          <t>None</t>
        </is>
      </c>
      <c r="Z853" s="99" t="n">
        <v>43.23</v>
      </c>
      <c r="AA853" s="96" t="n">
        <v>0.92</v>
      </c>
      <c r="AB853" s="96" t="n">
        <v>0.88</v>
      </c>
      <c r="AC853" s="96" t="n">
        <v>0.65</v>
      </c>
      <c r="AD853" s="96" t="n"/>
      <c r="AE853" s="96" t="n"/>
      <c r="AF853" s="103" t="n">
        <v>1.05</v>
      </c>
      <c r="AG853" s="91" t="inlineStr">
        <is>
          <t>Normal</t>
        </is>
      </c>
      <c r="AH853" s="100" t="n">
        <v>0</v>
      </c>
      <c r="AI853" s="101" t="n">
        <v>0</v>
      </c>
      <c r="AJ853" s="92" t="inlineStr">
        <is>
          <t>N</t>
        </is>
      </c>
      <c r="AK853" s="96" t="n"/>
      <c r="AL853" s="91" t="inlineStr">
        <is>
          <t>n/a</t>
        </is>
      </c>
      <c r="AM853" s="93" t="n"/>
      <c r="AN853" s="92" t="inlineStr">
        <is>
          <t>None</t>
        </is>
      </c>
      <c r="AO853" s="102" t="n">
        <v>0</v>
      </c>
      <c r="AP853" s="103" t="n">
        <v>0.75</v>
      </c>
      <c r="AQ853" s="102" t="n">
        <v>44</v>
      </c>
      <c r="AR853" s="91" t="inlineStr">
        <is>
          <t>N</t>
        </is>
      </c>
      <c r="AS853" s="104" t="n"/>
      <c r="AT853" s="92">
        <f>IF(AND(P853="52-wk high",T853&gt;=Settings!$B$7),"Y","N")</f>
        <v/>
      </c>
      <c r="AU853" s="91">
        <f>IF(AND(AD853&gt;=Settings!$B$8,M853&gt;0),"Y","N")</f>
        <v/>
      </c>
      <c r="AV853" s="91">
        <f>IF(OR(AH853&gt;Settings!$B$9,AI853&gt;Settings!$B$9),"Y","N")</f>
        <v/>
      </c>
      <c r="AW853" s="91">
        <f>IF(AJ853&lt;&gt;"Y","n/a",IF(AND(M853&gt;0,AK853&gt;Settings!$B$10),"Y","N"))</f>
        <v/>
      </c>
      <c r="AX853" s="91">
        <f>IF(AO853&gt;=Settings!$B$11,"Y","N")</f>
        <v/>
      </c>
      <c r="AY853" s="99">
        <f>(AT853="Y")+(AU853="Y")+(AV853="Y")+(AW853="Y")+(AX853="Y")</f>
        <v/>
      </c>
      <c r="AZ853" s="94">
        <f>IF(AY853=0,"None",_xlfn.TEXTJOIN(", ",TRUE(),IF(AT853="Y","Breakout",""),IF(AU853="Y","Accumulation",""),IF(AV853="Y","Institutional buying",""),IF(AW853="Y","Long buildup",""),IF(AX853="Y","Momentum leader","")))</f>
        <v/>
      </c>
      <c r="BA853" s="94">
        <f>IF(BW853="","","Passes "&amp;AY853&amp;" of 5 buy-side scans"&amp;IF(G853="Y","; RED FLAG: filter out using Red flag column",""))</f>
        <v/>
      </c>
      <c r="BB853" s="91" t="inlineStr">
        <is>
          <t>None</t>
        </is>
      </c>
      <c r="BC853" s="92" t="inlineStr">
        <is>
          <t>Y</t>
        </is>
      </c>
      <c r="BD853" s="94" t="inlineStr">
        <is>
          <t>PE &gt; 50</t>
        </is>
      </c>
      <c r="BE853" s="94" t="n"/>
      <c r="BF853" s="92">
        <f>IF(R853*100000&gt;=Settings!$B$5,"Y","N")</f>
        <v/>
      </c>
      <c r="BG853" s="91">
        <f>IF(F853&gt;Settings!$B$6,"Y","N")</f>
        <v/>
      </c>
      <c r="BH853" s="97" t="n">
        <v>-43.01</v>
      </c>
      <c r="BI853" s="96" t="n">
        <v>-8.960000000000001</v>
      </c>
      <c r="BJ853" s="96" t="n">
        <v>-0.8</v>
      </c>
      <c r="BK853" s="96" t="n">
        <v>-20.17</v>
      </c>
      <c r="BL853" s="96" t="n">
        <v>10.12</v>
      </c>
      <c r="BM853" s="96" t="n">
        <v>-22.74</v>
      </c>
      <c r="BN853" s="97" t="n">
        <v>-6.67</v>
      </c>
      <c r="BO853" s="96" t="n">
        <v>-9.26</v>
      </c>
      <c r="BP853" s="96" t="n">
        <v>-10.84</v>
      </c>
      <c r="BQ853" s="96" t="n">
        <v>-12.89</v>
      </c>
      <c r="BR853" s="91" t="inlineStr">
        <is>
          <t>Stacked down</t>
        </is>
      </c>
      <c r="BS853" s="91" t="inlineStr">
        <is>
          <t>None</t>
        </is>
      </c>
      <c r="BT853" s="96" t="n">
        <v>24.5</v>
      </c>
      <c r="BU853" s="91" t="inlineStr">
        <is>
          <t>N</t>
        </is>
      </c>
      <c r="BV853" s="99">
        <f>IF(OR(BF853&lt;&gt;"Y",BG853&lt;&gt;"Y"),"",(AND(ISNUMBER(BQ853),BQ853&gt;0))+(BR853="Stacked up")+(AND(ISNUMBER(BH853),BH853&gt;=-Settings!$B$17))+(AND(ISNUMBER(BK853),ISNUMBER(BM853),BK853&gt;0,BM853&gt;0))+(AND(ISNUMBER(AQ853),AQ853&gt;=Settings!$B$18))+(AND(ISNUMBER(BT853),BT853&gt;=Settings!$B$19,BT853&lt;=Settings!$B$20))+(AND(ISNUMBER(AS853),AS853&gt;0))+(AND(ISNUMBER(T853),ISNUMBER(M853),T853&gt;=Settings!$B$21,M853&gt;0))+(AND(ISNUMBER(AD853),ISNUMBER(M853),AD853&gt;=Settings!$B$22,M853&gt;0))+(AY853&gt;=1))</f>
        <v/>
      </c>
      <c r="BW853" s="91">
        <f>IF(OR(AY853=0,BF853&lt;&gt;"Y",BG853&lt;&gt;"Y"),"",1+SUMPRODUCT(($A$6:$A$2604=A853)*($AY$6:$AY$2604&gt;0)*($BF$6:$BF$2604="Y")*($BG$6:$BG$2604="Y")*(($AY$6:$AY$2604&gt;AY853)+($AY$6:$AY$2604=AY853)*($AD$6:$AD$2604&gt;AD853))))</f>
        <v/>
      </c>
    </row>
    <row r="854" ht="23.85" customHeight="1" s="55">
      <c r="A854" s="90" t="n">
        <v>46296</v>
      </c>
      <c r="B854" s="91" t="inlineStr">
        <is>
          <t>REDTAPE</t>
        </is>
      </c>
      <c r="C854" s="91" t="inlineStr">
        <is>
          <t>INE0LXT01019</t>
        </is>
      </c>
      <c r="D854" s="91" t="n"/>
      <c r="E854" s="91" t="inlineStr">
        <is>
          <t>None</t>
        </is>
      </c>
      <c r="F854" s="93" t="n">
        <v>6373</v>
      </c>
      <c r="G854" s="92" t="inlineStr">
        <is>
          <t>N</t>
        </is>
      </c>
      <c r="H854" s="94" t="n"/>
      <c r="I854" s="91" t="inlineStr">
        <is>
          <t>N</t>
        </is>
      </c>
      <c r="J854" s="92">
        <f>IF(K854="","N","Y")</f>
        <v/>
      </c>
      <c r="K854" s="94">
        <f>_xlfn.TEXTJOIN("; ",TRUE,IF(P854="52-wk low","52-wk low",""),IF(AND(AD854&gt;=Settings!$B$12,M854&lt;0),"Distribution",""),IF(AND(AJ854="Y",M854&lt;0,AK854&lt;-Settings!$B$13),"Long unwinding",""),IF(AND(AJ854="Y",M854&lt;0,AK854&gt;Settings!$B$13),"Short buildup",""))</f>
        <v/>
      </c>
      <c r="L854" s="95" t="n">
        <v>115.29</v>
      </c>
      <c r="M854" s="96" t="n">
        <v>-1.96</v>
      </c>
      <c r="N854" s="93" t="n">
        <v>1619</v>
      </c>
      <c r="O854" s="91" t="inlineStr">
        <is>
          <t>None</t>
        </is>
      </c>
      <c r="P854" s="91" t="inlineStr">
        <is>
          <t>None</t>
        </is>
      </c>
      <c r="Q854" s="97" t="n">
        <v>2.57</v>
      </c>
      <c r="R854" s="96" t="n">
        <v>22.18</v>
      </c>
      <c r="S854" s="96" t="n">
        <v>0.12</v>
      </c>
      <c r="T854" s="96" t="n">
        <v>0.22</v>
      </c>
      <c r="U854" s="96" t="n">
        <v>0.24</v>
      </c>
      <c r="V854" s="103" t="n">
        <v>2.03</v>
      </c>
      <c r="W854" s="102" t="n">
        <v>2</v>
      </c>
      <c r="X854" s="93" t="n"/>
      <c r="Y854" s="91" t="inlineStr">
        <is>
          <t>None</t>
        </is>
      </c>
      <c r="Z854" s="99" t="n">
        <v>46.36</v>
      </c>
      <c r="AA854" s="96" t="n">
        <v>1.16</v>
      </c>
      <c r="AB854" s="96" t="n">
        <v>1</v>
      </c>
      <c r="AC854" s="96" t="n">
        <v>0.52</v>
      </c>
      <c r="AD854" s="96" t="n">
        <v>0.57</v>
      </c>
      <c r="AE854" s="96" t="n">
        <v>0.45</v>
      </c>
      <c r="AF854" s="103" t="n">
        <v>0.42</v>
      </c>
      <c r="AG854" s="91" t="inlineStr">
        <is>
          <t>Drying up</t>
        </is>
      </c>
      <c r="AH854" s="100" t="n">
        <v>0</v>
      </c>
      <c r="AI854" s="101" t="n">
        <v>0</v>
      </c>
      <c r="AJ854" s="92" t="inlineStr">
        <is>
          <t>N</t>
        </is>
      </c>
      <c r="AK854" s="96" t="n"/>
      <c r="AL854" s="91" t="inlineStr">
        <is>
          <t>n/a</t>
        </is>
      </c>
      <c r="AM854" s="93" t="n"/>
      <c r="AN854" s="92" t="inlineStr">
        <is>
          <t>None</t>
        </is>
      </c>
      <c r="AO854" s="102" t="n">
        <v>0</v>
      </c>
      <c r="AP854" s="103" t="n">
        <v>0.68</v>
      </c>
      <c r="AQ854" s="102" t="n">
        <v>34</v>
      </c>
      <c r="AR854" s="91" t="inlineStr">
        <is>
          <t>N</t>
        </is>
      </c>
      <c r="AS854" s="104" t="n"/>
      <c r="AT854" s="92">
        <f>IF(AND(P854="52-wk high",T854&gt;=Settings!$B$7),"Y","N")</f>
        <v/>
      </c>
      <c r="AU854" s="91">
        <f>IF(AND(AD854&gt;=Settings!$B$8,M854&gt;0),"Y","N")</f>
        <v/>
      </c>
      <c r="AV854" s="91">
        <f>IF(OR(AH854&gt;Settings!$B$9,AI854&gt;Settings!$B$9),"Y","N")</f>
        <v/>
      </c>
      <c r="AW854" s="91">
        <f>IF(AJ854&lt;&gt;"Y","n/a",IF(AND(M854&gt;0,AK854&gt;Settings!$B$10),"Y","N"))</f>
        <v/>
      </c>
      <c r="AX854" s="91">
        <f>IF(AO854&gt;=Settings!$B$11,"Y","N")</f>
        <v/>
      </c>
      <c r="AY854" s="99">
        <f>(AT854="Y")+(AU854="Y")+(AV854="Y")+(AW854="Y")+(AX854="Y")</f>
        <v/>
      </c>
      <c r="AZ854" s="94">
        <f>IF(AY854=0,"None",_xlfn.TEXTJOIN(", ",TRUE(),IF(AT854="Y","Breakout",""),IF(AU854="Y","Accumulation",""),IF(AV854="Y","Institutional buying",""),IF(AW854="Y","Long buildup",""),IF(AX854="Y","Momentum leader","")))</f>
        <v/>
      </c>
      <c r="BA854" s="94">
        <f>IF(BW854="","","Passes "&amp;AY854&amp;" of 5 buy-side scans"&amp;IF(G854="Y","; RED FLAG: filter out using Red flag column",""))</f>
        <v/>
      </c>
      <c r="BB854" s="91" t="inlineStr">
        <is>
          <t>None</t>
        </is>
      </c>
      <c r="BC854" s="92" t="inlineStr">
        <is>
          <t>N</t>
        </is>
      </c>
      <c r="BD854" s="94" t="n"/>
      <c r="BE854" s="94" t="n"/>
      <c r="BF854" s="92">
        <f>IF(R854*100000&gt;=Settings!$B$5,"Y","N")</f>
        <v/>
      </c>
      <c r="BG854" s="91">
        <f>IF(F854&gt;Settings!$B$6,"Y","N")</f>
        <v/>
      </c>
      <c r="BH854" s="97" t="n">
        <v>-27.49</v>
      </c>
      <c r="BI854" s="96" t="n">
        <v>-5.6</v>
      </c>
      <c r="BJ854" s="96" t="n">
        <v>-5.65</v>
      </c>
      <c r="BK854" s="96" t="n">
        <v>-15.34</v>
      </c>
      <c r="BL854" s="96" t="n">
        <v>0.37</v>
      </c>
      <c r="BM854" s="96" t="n">
        <v>-21.14</v>
      </c>
      <c r="BN854" s="97" t="n">
        <v>-3.29</v>
      </c>
      <c r="BO854" s="96" t="n">
        <v>-6.03</v>
      </c>
      <c r="BP854" s="96" t="n">
        <v>-8.119999999999999</v>
      </c>
      <c r="BQ854" s="96" t="n">
        <v>-10.41</v>
      </c>
      <c r="BR854" s="91" t="inlineStr">
        <is>
          <t>Stacked down</t>
        </is>
      </c>
      <c r="BS854" s="91" t="inlineStr">
        <is>
          <t>None</t>
        </is>
      </c>
      <c r="BT854" s="96" t="n">
        <v>36.9</v>
      </c>
      <c r="BU854" s="91" t="inlineStr">
        <is>
          <t>N</t>
        </is>
      </c>
      <c r="BV854" s="99">
        <f>IF(OR(BF854&lt;&gt;"Y",BG854&lt;&gt;"Y"),"",(AND(ISNUMBER(BQ854),BQ854&gt;0))+(BR854="Stacked up")+(AND(ISNUMBER(BH854),BH854&gt;=-Settings!$B$17))+(AND(ISNUMBER(BK854),ISNUMBER(BM854),BK854&gt;0,BM854&gt;0))+(AND(ISNUMBER(AQ854),AQ854&gt;=Settings!$B$18))+(AND(ISNUMBER(BT854),BT854&gt;=Settings!$B$19,BT854&lt;=Settings!$B$20))+(AND(ISNUMBER(AS854),AS854&gt;0))+(AND(ISNUMBER(T854),ISNUMBER(M854),T854&gt;=Settings!$B$21,M854&gt;0))+(AND(ISNUMBER(AD854),ISNUMBER(M854),AD854&gt;=Settings!$B$22,M854&gt;0))+(AY854&gt;=1))</f>
        <v/>
      </c>
      <c r="BW854" s="91">
        <f>IF(OR(AY854=0,BF854&lt;&gt;"Y",BG854&lt;&gt;"Y"),"",1+SUMPRODUCT(($A$6:$A$2604=A854)*($AY$6:$AY$2604&gt;0)*($BF$6:$BF$2604="Y")*($BG$6:$BG$2604="Y")*(($AY$6:$AY$2604&gt;AY854)+($AY$6:$AY$2604=AY854)*($AD$6:$AD$2604&gt;AD854))))</f>
        <v/>
      </c>
    </row>
    <row r="855" ht="23.85" customHeight="1" s="55">
      <c r="A855" s="90" t="n">
        <v>46296</v>
      </c>
      <c r="B855" s="91" t="inlineStr">
        <is>
          <t>RPTECH</t>
        </is>
      </c>
      <c r="C855" s="91" t="inlineStr">
        <is>
          <t>INE0J1F01024</t>
        </is>
      </c>
      <c r="D855" s="91" t="n"/>
      <c r="E855" s="91" t="inlineStr">
        <is>
          <t>None</t>
        </is>
      </c>
      <c r="F855" s="93" t="n">
        <v>6329</v>
      </c>
      <c r="G855" s="92" t="inlineStr">
        <is>
          <t>N</t>
        </is>
      </c>
      <c r="H855" s="94" t="n"/>
      <c r="I855" s="91" t="inlineStr">
        <is>
          <t>N</t>
        </is>
      </c>
      <c r="J855" s="92">
        <f>IF(K855="","N","Y")</f>
        <v/>
      </c>
      <c r="K855" s="94">
        <f>_xlfn.TEXTJOIN("; ",TRUE,IF(P855="52-wk low","52-wk low",""),IF(AND(AD855&gt;=Settings!$B$12,M855&lt;0),"Distribution",""),IF(AND(AJ855="Y",M855&lt;0,AK855&lt;-Settings!$B$13),"Long unwinding",""),IF(AND(AJ855="Y",M855&lt;0,AK855&gt;Settings!$B$13),"Short buildup",""))</f>
        <v/>
      </c>
      <c r="L855" s="95" t="n">
        <v>953.15</v>
      </c>
      <c r="M855" s="96" t="n">
        <v>-0.04</v>
      </c>
      <c r="N855" s="93" t="n">
        <v>625</v>
      </c>
      <c r="O855" s="91" t="inlineStr">
        <is>
          <t>None</t>
        </is>
      </c>
      <c r="P855" s="91" t="inlineStr">
        <is>
          <t>None</t>
        </is>
      </c>
      <c r="Q855" s="97" t="n">
        <v>3.78</v>
      </c>
      <c r="R855" s="96" t="n">
        <v>4.05</v>
      </c>
      <c r="S855" s="96" t="n">
        <v>0.96</v>
      </c>
      <c r="T855" s="96" t="n">
        <v>0.68</v>
      </c>
      <c r="U855" s="96" t="n">
        <v>0.37</v>
      </c>
      <c r="V855" s="103" t="n">
        <v>0.39</v>
      </c>
      <c r="W855" s="102" t="n">
        <v>1</v>
      </c>
      <c r="X855" s="93" t="n"/>
      <c r="Y855" s="91" t="inlineStr">
        <is>
          <t>None</t>
        </is>
      </c>
      <c r="Z855" s="99" t="n">
        <v>37.62</v>
      </c>
      <c r="AA855" s="96" t="n">
        <v>0.84</v>
      </c>
      <c r="AB855" s="96" t="n">
        <v>0.84</v>
      </c>
      <c r="AC855" s="96" t="n">
        <v>0.88</v>
      </c>
      <c r="AD855" s="96" t="n">
        <v>0.66</v>
      </c>
      <c r="AE855" s="96" t="n">
        <v>0.55</v>
      </c>
      <c r="AF855" s="103" t="n">
        <v>1.65</v>
      </c>
      <c r="AG855" s="91" t="inlineStr">
        <is>
          <t>Normal</t>
        </is>
      </c>
      <c r="AH855" s="100" t="n">
        <v>0</v>
      </c>
      <c r="AI855" s="101" t="n">
        <v>0</v>
      </c>
      <c r="AJ855" s="92" t="inlineStr">
        <is>
          <t>N</t>
        </is>
      </c>
      <c r="AK855" s="96" t="n"/>
      <c r="AL855" s="91" t="inlineStr">
        <is>
          <t>n/a</t>
        </is>
      </c>
      <c r="AM855" s="93" t="n"/>
      <c r="AN855" s="92" t="inlineStr">
        <is>
          <t>None</t>
        </is>
      </c>
      <c r="AO855" s="102" t="n">
        <v>0</v>
      </c>
      <c r="AP855" s="103" t="n">
        <v>4.79</v>
      </c>
      <c r="AQ855" s="102" t="n">
        <v>99</v>
      </c>
      <c r="AR855" s="91" t="inlineStr">
        <is>
          <t>N</t>
        </is>
      </c>
      <c r="AS855" s="104" t="n"/>
      <c r="AT855" s="92">
        <f>IF(AND(P855="52-wk high",T855&gt;=Settings!$B$7),"Y","N")</f>
        <v/>
      </c>
      <c r="AU855" s="91">
        <f>IF(AND(AD855&gt;=Settings!$B$8,M855&gt;0),"Y","N")</f>
        <v/>
      </c>
      <c r="AV855" s="91">
        <f>IF(OR(AH855&gt;Settings!$B$9,AI855&gt;Settings!$B$9),"Y","N")</f>
        <v/>
      </c>
      <c r="AW855" s="91">
        <f>IF(AJ855&lt;&gt;"Y","n/a",IF(AND(M855&gt;0,AK855&gt;Settings!$B$10),"Y","N"))</f>
        <v/>
      </c>
      <c r="AX855" s="91">
        <f>IF(AO855&gt;=Settings!$B$11,"Y","N")</f>
        <v/>
      </c>
      <c r="AY855" s="99">
        <f>(AT855="Y")+(AU855="Y")+(AV855="Y")+(AW855="Y")+(AX855="Y")</f>
        <v/>
      </c>
      <c r="AZ855" s="94">
        <f>IF(AY855=0,"None",_xlfn.TEXTJOIN(", ",TRUE(),IF(AT855="Y","Breakout",""),IF(AU855="Y","Accumulation",""),IF(AV855="Y","Institutional buying",""),IF(AW855="Y","Long buildup",""),IF(AX855="Y","Momentum leader","")))</f>
        <v/>
      </c>
      <c r="BA855" s="94">
        <f>IF(BW855="","","Passes "&amp;AY855&amp;" of 5 buy-side scans"&amp;IF(G855="Y","; RED FLAG: filter out using Red flag column",""))</f>
        <v/>
      </c>
      <c r="BB855" s="91" t="inlineStr">
        <is>
          <t>None</t>
        </is>
      </c>
      <c r="BC855" s="92" t="inlineStr">
        <is>
          <t>Y</t>
        </is>
      </c>
      <c r="BD855" s="94" t="inlineStr">
        <is>
          <t>&gt;75% move in 6 months; &gt;100% move in 365 days; High-low range &gt;100% in 6 months</t>
        </is>
      </c>
      <c r="BE855" s="94" t="n"/>
      <c r="BF855" s="92">
        <f>IF(R855*100000&gt;=Settings!$B$5,"Y","N")</f>
        <v/>
      </c>
      <c r="BG855" s="91">
        <f>IF(F855&gt;Settings!$B$6,"Y","N")</f>
        <v/>
      </c>
      <c r="BH855" s="97" t="n">
        <v>-5.13</v>
      </c>
      <c r="BI855" s="96" t="n">
        <v>7.88</v>
      </c>
      <c r="BJ855" s="96" t="n">
        <v>17.8</v>
      </c>
      <c r="BK855" s="96" t="n">
        <v>20.97</v>
      </c>
      <c r="BL855" s="96" t="n">
        <v>168.53</v>
      </c>
      <c r="BM855" s="96" t="n">
        <v>197.39</v>
      </c>
      <c r="BN855" s="97" t="n">
        <v>9.619999999999999</v>
      </c>
      <c r="BO855" s="96" t="n">
        <v>15.37</v>
      </c>
      <c r="BP855" s="96" t="n">
        <v>27.77</v>
      </c>
      <c r="BQ855" s="96" t="n">
        <v>52.2</v>
      </c>
      <c r="BR855" s="91" t="inlineStr">
        <is>
          <t>Stacked up</t>
        </is>
      </c>
      <c r="BS855" s="91" t="inlineStr">
        <is>
          <t>None</t>
        </is>
      </c>
      <c r="BT855" s="96" t="n">
        <v>75.09999999999999</v>
      </c>
      <c r="BU855" s="91" t="inlineStr">
        <is>
          <t>N</t>
        </is>
      </c>
      <c r="BV855" s="99">
        <f>IF(OR(BF855&lt;&gt;"Y",BG855&lt;&gt;"Y"),"",(AND(ISNUMBER(BQ855),BQ855&gt;0))+(BR855="Stacked up")+(AND(ISNUMBER(BH855),BH855&gt;=-Settings!$B$17))+(AND(ISNUMBER(BK855),ISNUMBER(BM855),BK855&gt;0,BM855&gt;0))+(AND(ISNUMBER(AQ855),AQ855&gt;=Settings!$B$18))+(AND(ISNUMBER(BT855),BT855&gt;=Settings!$B$19,BT855&lt;=Settings!$B$20))+(AND(ISNUMBER(AS855),AS855&gt;0))+(AND(ISNUMBER(T855),ISNUMBER(M855),T855&gt;=Settings!$B$21,M855&gt;0))+(AND(ISNUMBER(AD855),ISNUMBER(M855),AD855&gt;=Settings!$B$22,M855&gt;0))+(AY855&gt;=1))</f>
        <v/>
      </c>
      <c r="BW855" s="91">
        <f>IF(OR(AY855=0,BF855&lt;&gt;"Y",BG855&lt;&gt;"Y"),"",1+SUMPRODUCT(($A$6:$A$2604=A855)*($AY$6:$AY$2604&gt;0)*($BF$6:$BF$2604="Y")*($BG$6:$BG$2604="Y")*(($AY$6:$AY$2604&gt;AY855)+($AY$6:$AY$2604=AY855)*($AD$6:$AD$2604&gt;AD855))))</f>
        <v/>
      </c>
    </row>
    <row r="856" ht="23.85" customHeight="1" s="55">
      <c r="A856" s="90" t="n">
        <v>46296</v>
      </c>
      <c r="B856" s="91" t="inlineStr">
        <is>
          <t>KUSUMGAR</t>
        </is>
      </c>
      <c r="C856" s="91" t="inlineStr">
        <is>
          <t>INE0ISX01025</t>
        </is>
      </c>
      <c r="D856" s="91" t="n"/>
      <c r="E856" s="91" t="inlineStr">
        <is>
          <t>None</t>
        </is>
      </c>
      <c r="F856" s="93" t="n">
        <v>6221</v>
      </c>
      <c r="G856" s="92" t="inlineStr">
        <is>
          <t>N</t>
        </is>
      </c>
      <c r="H856" s="94" t="n"/>
      <c r="I856" s="91" t="inlineStr">
        <is>
          <t>N</t>
        </is>
      </c>
      <c r="J856" s="92">
        <f>IF(K856="","N","Y")</f>
        <v/>
      </c>
      <c r="K856" s="94">
        <f>_xlfn.TEXTJOIN("; ",TRUE,IF(P856="52-wk low","52-wk low",""),IF(AND(AD856&gt;=Settings!$B$12,M856&lt;0),"Distribution",""),IF(AND(AJ856="Y",M856&lt;0,AK856&lt;-Settings!$B$13),"Long unwinding",""),IF(AND(AJ856="Y",M856&lt;0,AK856&gt;Settings!$B$13),"Short buildup",""))</f>
        <v/>
      </c>
      <c r="L856" s="95" t="n">
        <v>592.55</v>
      </c>
      <c r="M856" s="96" t="n">
        <v>-1.4</v>
      </c>
      <c r="N856" s="93" t="n">
        <v>1260</v>
      </c>
      <c r="O856" s="91" t="inlineStr">
        <is>
          <t>None</t>
        </is>
      </c>
      <c r="P856" s="91" t="inlineStr">
        <is>
          <t>None</t>
        </is>
      </c>
      <c r="Q856" s="97" t="n">
        <v>1.66</v>
      </c>
      <c r="R856" s="96" t="n">
        <v>2.84</v>
      </c>
      <c r="S856" s="96" t="n">
        <v>0.5600000000000001</v>
      </c>
      <c r="T856" s="96" t="n">
        <v>0.3</v>
      </c>
      <c r="U856" s="96" t="n"/>
      <c r="V856" s="103" t="n"/>
      <c r="W856" s="102" t="n"/>
      <c r="X856" s="93" t="n"/>
      <c r="Y856" s="91" t="inlineStr">
        <is>
          <t>None</t>
        </is>
      </c>
      <c r="Z856" s="99" t="n">
        <v>42.52</v>
      </c>
      <c r="AA856" s="96" t="n">
        <v>0.82</v>
      </c>
      <c r="AB856" s="96" t="n">
        <v>0.93</v>
      </c>
      <c r="AC856" s="96" t="n">
        <v>0.5</v>
      </c>
      <c r="AD856" s="96" t="n">
        <v>0.31</v>
      </c>
      <c r="AE856" s="96" t="n"/>
      <c r="AF856" s="103" t="n"/>
      <c r="AG856" s="91" t="n"/>
      <c r="AH856" s="100" t="n">
        <v>0</v>
      </c>
      <c r="AI856" s="101" t="n">
        <v>0</v>
      </c>
      <c r="AJ856" s="92" t="inlineStr">
        <is>
          <t>N</t>
        </is>
      </c>
      <c r="AK856" s="96" t="n"/>
      <c r="AL856" s="91" t="inlineStr">
        <is>
          <t>n/a</t>
        </is>
      </c>
      <c r="AM856" s="93" t="n"/>
      <c r="AN856" s="92" t="inlineStr">
        <is>
          <t>None</t>
        </is>
      </c>
      <c r="AO856" s="102" t="n">
        <v>0</v>
      </c>
      <c r="AP856" s="103" t="n"/>
      <c r="AQ856" s="102" t="n"/>
      <c r="AR856" s="91" t="inlineStr">
        <is>
          <t>N</t>
        </is>
      </c>
      <c r="AS856" s="104" t="n"/>
      <c r="AT856" s="92">
        <f>IF(AND(P856="52-wk high",T856&gt;=Settings!$B$7),"Y","N")</f>
        <v/>
      </c>
      <c r="AU856" s="91">
        <f>IF(AND(AD856&gt;=Settings!$B$8,M856&gt;0),"Y","N")</f>
        <v/>
      </c>
      <c r="AV856" s="91">
        <f>IF(OR(AH856&gt;Settings!$B$9,AI856&gt;Settings!$B$9),"Y","N")</f>
        <v/>
      </c>
      <c r="AW856" s="91">
        <f>IF(AJ856&lt;&gt;"Y","n/a",IF(AND(M856&gt;0,AK856&gt;Settings!$B$10),"Y","N"))</f>
        <v/>
      </c>
      <c r="AX856" s="91">
        <f>IF(AO856&gt;=Settings!$B$11,"Y","N")</f>
        <v/>
      </c>
      <c r="AY856" s="99">
        <f>(AT856="Y")+(AU856="Y")+(AV856="Y")+(AW856="Y")+(AX856="Y")</f>
        <v/>
      </c>
      <c r="AZ856" s="94">
        <f>IF(AY856=0,"None",_xlfn.TEXTJOIN(", ",TRUE(),IF(AT856="Y","Breakout",""),IF(AU856="Y","Accumulation",""),IF(AV856="Y","Institutional buying",""),IF(AW856="Y","Long buildup",""),IF(AX856="Y","Momentum leader","")))</f>
        <v/>
      </c>
      <c r="BA856" s="94">
        <f>IF(BW856="","","Passes "&amp;AY856&amp;" of 5 buy-side scans"&amp;IF(G856="Y","; RED FLAG: filter out using Red flag column",""))</f>
        <v/>
      </c>
      <c r="BB856" s="91" t="inlineStr">
        <is>
          <t>None</t>
        </is>
      </c>
      <c r="BC856" s="92" t="inlineStr">
        <is>
          <t>N</t>
        </is>
      </c>
      <c r="BD856" s="94" t="n"/>
      <c r="BE856" s="94" t="n"/>
      <c r="BF856" s="92">
        <f>IF(R856*100000&gt;=Settings!$B$5,"Y","N")</f>
        <v/>
      </c>
      <c r="BG856" s="91">
        <f>IF(F856&gt;Settings!$B$6,"Y","N")</f>
        <v/>
      </c>
      <c r="BH856" s="97" t="n">
        <v>-10.15</v>
      </c>
      <c r="BI856" s="96" t="n">
        <v>-4.44</v>
      </c>
      <c r="BJ856" s="96" t="n">
        <v>4.86</v>
      </c>
      <c r="BK856" s="96" t="n"/>
      <c r="BL856" s="96" t="n"/>
      <c r="BM856" s="96" t="n"/>
      <c r="BN856" s="97" t="n">
        <v>-0.57</v>
      </c>
      <c r="BO856" s="96" t="n">
        <v>-0.08</v>
      </c>
      <c r="BP856" s="96" t="n"/>
      <c r="BQ856" s="96" t="n"/>
      <c r="BR856" s="91" t="n"/>
      <c r="BS856" s="91" t="inlineStr">
        <is>
          <t>None</t>
        </is>
      </c>
      <c r="BT856" s="96" t="n">
        <v>47</v>
      </c>
      <c r="BU856" s="91" t="n"/>
      <c r="BV856" s="99">
        <f>IF(OR(BF856&lt;&gt;"Y",BG856&lt;&gt;"Y"),"",(AND(ISNUMBER(BQ856),BQ856&gt;0))+(BR856="Stacked up")+(AND(ISNUMBER(BH856),BH856&gt;=-Settings!$B$17))+(AND(ISNUMBER(BK856),ISNUMBER(BM856),BK856&gt;0,BM856&gt;0))+(AND(ISNUMBER(AQ856),AQ856&gt;=Settings!$B$18))+(AND(ISNUMBER(BT856),BT856&gt;=Settings!$B$19,BT856&lt;=Settings!$B$20))+(AND(ISNUMBER(AS856),AS856&gt;0))+(AND(ISNUMBER(T856),ISNUMBER(M856),T856&gt;=Settings!$B$21,M856&gt;0))+(AND(ISNUMBER(AD856),ISNUMBER(M856),AD856&gt;=Settings!$B$22,M856&gt;0))+(AY856&gt;=1))</f>
        <v/>
      </c>
      <c r="BW856" s="91">
        <f>IF(OR(AY856=0,BF856&lt;&gt;"Y",BG856&lt;&gt;"Y"),"",1+SUMPRODUCT(($A$6:$A$2604=A856)*($AY$6:$AY$2604&gt;0)*($BF$6:$BF$2604="Y")*($BG$6:$BG$2604="Y")*(($AY$6:$AY$2604&gt;AY856)+($AY$6:$AY$2604=AY856)*($AD$6:$AD$2604&gt;AD856))))</f>
        <v/>
      </c>
    </row>
    <row r="857" ht="23.85" customHeight="1" s="55">
      <c r="A857" s="90" t="n">
        <v>46296</v>
      </c>
      <c r="B857" s="91" t="inlineStr">
        <is>
          <t>IOLCP</t>
        </is>
      </c>
      <c r="C857" s="91" t="inlineStr">
        <is>
          <t>INE485C01029</t>
        </is>
      </c>
      <c r="D857" s="91" t="n"/>
      <c r="E857" s="91" t="inlineStr">
        <is>
          <t>None</t>
        </is>
      </c>
      <c r="F857" s="93" t="n">
        <v>6146</v>
      </c>
      <c r="G857" s="92" t="inlineStr">
        <is>
          <t>Y</t>
        </is>
      </c>
      <c r="H857" s="94" t="inlineStr">
        <is>
          <t>Long-term ASM Stage 1</t>
        </is>
      </c>
      <c r="I857" s="91" t="inlineStr">
        <is>
          <t>N</t>
        </is>
      </c>
      <c r="J857" s="92">
        <f>IF(K857="","N","Y")</f>
        <v/>
      </c>
      <c r="K857" s="94">
        <f>_xlfn.TEXTJOIN("; ",TRUE,IF(P857="52-wk low","52-wk low",""),IF(AND(AD857&gt;=Settings!$B$12,M857&lt;0),"Distribution",""),IF(AND(AJ857="Y",M857&lt;0,AK857&lt;-Settings!$B$13),"Long unwinding",""),IF(AND(AJ857="Y",M857&lt;0,AK857&gt;Settings!$B$13),"Short buildup",""))</f>
        <v/>
      </c>
      <c r="L857" s="95" t="n">
        <v>209.39</v>
      </c>
      <c r="M857" s="96" t="n">
        <v>1.12</v>
      </c>
      <c r="N857" s="93" t="n">
        <v>307</v>
      </c>
      <c r="O857" s="91" t="inlineStr">
        <is>
          <t>None</t>
        </is>
      </c>
      <c r="P857" s="91" t="inlineStr">
        <is>
          <t>None</t>
        </is>
      </c>
      <c r="Q857" s="97" t="n">
        <v>40.42</v>
      </c>
      <c r="R857" s="96" t="n">
        <v>43.95</v>
      </c>
      <c r="S857" s="96" t="n">
        <v>0.9399999999999999</v>
      </c>
      <c r="T857" s="96" t="n">
        <v>1.03</v>
      </c>
      <c r="U857" s="96" t="n">
        <v>0.76</v>
      </c>
      <c r="V857" s="103" t="n">
        <v>0.86</v>
      </c>
      <c r="W857" s="102" t="n">
        <v>3</v>
      </c>
      <c r="X857" s="93" t="n"/>
      <c r="Y857" s="91" t="inlineStr">
        <is>
          <t>None</t>
        </is>
      </c>
      <c r="Z857" s="99" t="n">
        <v>30.4</v>
      </c>
      <c r="AA857" s="96" t="n">
        <v>0.97</v>
      </c>
      <c r="AB857" s="96" t="n">
        <v>0.83</v>
      </c>
      <c r="AC857" s="96" t="n">
        <v>0.97</v>
      </c>
      <c r="AD857" s="96" t="n">
        <v>0.98</v>
      </c>
      <c r="AE857" s="96" t="n">
        <v>0.79</v>
      </c>
      <c r="AF857" s="103" t="n">
        <v>0.99</v>
      </c>
      <c r="AG857" s="91" t="inlineStr">
        <is>
          <t>Normal</t>
        </is>
      </c>
      <c r="AH857" s="100" t="n">
        <v>0</v>
      </c>
      <c r="AI857" s="101" t="n">
        <v>0</v>
      </c>
      <c r="AJ857" s="92" t="inlineStr">
        <is>
          <t>N</t>
        </is>
      </c>
      <c r="AK857" s="96" t="n"/>
      <c r="AL857" s="91" t="inlineStr">
        <is>
          <t>n/a</t>
        </is>
      </c>
      <c r="AM857" s="93" t="n"/>
      <c r="AN857" s="92" t="inlineStr">
        <is>
          <t>None</t>
        </is>
      </c>
      <c r="AO857" s="102" t="n">
        <v>0</v>
      </c>
      <c r="AP857" s="103" t="n">
        <v>3.42</v>
      </c>
      <c r="AQ857" s="102" t="n">
        <v>98</v>
      </c>
      <c r="AR857" s="91" t="inlineStr">
        <is>
          <t>N</t>
        </is>
      </c>
      <c r="AS857" s="104" t="n"/>
      <c r="AT857" s="92">
        <f>IF(AND(P857="52-wk high",T857&gt;=Settings!$B$7),"Y","N")</f>
        <v/>
      </c>
      <c r="AU857" s="91">
        <f>IF(AND(AD857&gt;=Settings!$B$8,M857&gt;0),"Y","N")</f>
        <v/>
      </c>
      <c r="AV857" s="91">
        <f>IF(OR(AH857&gt;Settings!$B$9,AI857&gt;Settings!$B$9),"Y","N")</f>
        <v/>
      </c>
      <c r="AW857" s="91">
        <f>IF(AJ857&lt;&gt;"Y","n/a",IF(AND(M857&gt;0,AK857&gt;Settings!$B$10),"Y","N"))</f>
        <v/>
      </c>
      <c r="AX857" s="91">
        <f>IF(AO857&gt;=Settings!$B$11,"Y","N")</f>
        <v/>
      </c>
      <c r="AY857" s="99">
        <f>(AT857="Y")+(AU857="Y")+(AV857="Y")+(AW857="Y")+(AX857="Y")</f>
        <v/>
      </c>
      <c r="AZ857" s="94">
        <f>IF(AY857=0,"None",_xlfn.TEXTJOIN(", ",TRUE(),IF(AT857="Y","Breakout",""),IF(AU857="Y","Accumulation",""),IF(AV857="Y","Institutional buying",""),IF(AW857="Y","Long buildup",""),IF(AX857="Y","Momentum leader","")))</f>
        <v/>
      </c>
      <c r="BA857" s="94">
        <f>IF(BW857="","","Passes "&amp;AY857&amp;" of 5 buy-side scans"&amp;IF(G857="Y","; RED FLAG: filter out using Red flag column",""))</f>
        <v/>
      </c>
      <c r="BB857" s="91" t="inlineStr">
        <is>
          <t>None</t>
        </is>
      </c>
      <c r="BC857" s="92" t="inlineStr">
        <is>
          <t>N</t>
        </is>
      </c>
      <c r="BD857" s="94" t="n"/>
      <c r="BE857" s="94" t="n"/>
      <c r="BF857" s="92">
        <f>IF(R857*100000&gt;=Settings!$B$5,"Y","N")</f>
        <v/>
      </c>
      <c r="BG857" s="91">
        <f>IF(F857&gt;Settings!$B$6,"Y","N")</f>
        <v/>
      </c>
      <c r="BH857" s="97" t="n">
        <v>-4.41</v>
      </c>
      <c r="BI857" s="96" t="n">
        <v>3.04</v>
      </c>
      <c r="BJ857" s="96" t="n">
        <v>9.93</v>
      </c>
      <c r="BK857" s="96" t="n">
        <v>42.24</v>
      </c>
      <c r="BL857" s="96" t="n">
        <v>170.42</v>
      </c>
      <c r="BM857" s="96" t="n">
        <v>95.70999999999999</v>
      </c>
      <c r="BN857" s="97" t="n">
        <v>5.27</v>
      </c>
      <c r="BO857" s="96" t="n">
        <v>14.29</v>
      </c>
      <c r="BP857" s="96" t="n">
        <v>29.64</v>
      </c>
      <c r="BQ857" s="96" t="n">
        <v>51.55</v>
      </c>
      <c r="BR857" s="91" t="inlineStr">
        <is>
          <t>Stacked up</t>
        </is>
      </c>
      <c r="BS857" s="91" t="inlineStr">
        <is>
          <t>None</t>
        </is>
      </c>
      <c r="BT857" s="96" t="n">
        <v>61.2</v>
      </c>
      <c r="BU857" s="91" t="inlineStr">
        <is>
          <t>N</t>
        </is>
      </c>
      <c r="BV857" s="99">
        <f>IF(OR(BF857&lt;&gt;"Y",BG857&lt;&gt;"Y"),"",(AND(ISNUMBER(BQ857),BQ857&gt;0))+(BR857="Stacked up")+(AND(ISNUMBER(BH857),BH857&gt;=-Settings!$B$17))+(AND(ISNUMBER(BK857),ISNUMBER(BM857),BK857&gt;0,BM857&gt;0))+(AND(ISNUMBER(AQ857),AQ857&gt;=Settings!$B$18))+(AND(ISNUMBER(BT857),BT857&gt;=Settings!$B$19,BT857&lt;=Settings!$B$20))+(AND(ISNUMBER(AS857),AS857&gt;0))+(AND(ISNUMBER(T857),ISNUMBER(M857),T857&gt;=Settings!$B$21,M857&gt;0))+(AND(ISNUMBER(AD857),ISNUMBER(M857),AD857&gt;=Settings!$B$22,M857&gt;0))+(AY857&gt;=1))</f>
        <v/>
      </c>
      <c r="BW857" s="91">
        <f>IF(OR(AY857=0,BF857&lt;&gt;"Y",BG857&lt;&gt;"Y"),"",1+SUMPRODUCT(($A$6:$A$2604=A857)*($AY$6:$AY$2604&gt;0)*($BF$6:$BF$2604="Y")*($BG$6:$BG$2604="Y")*(($AY$6:$AY$2604&gt;AY857)+($AY$6:$AY$2604=AY857)*($AD$6:$AD$2604&gt;AD857))))</f>
        <v/>
      </c>
    </row>
    <row r="858" ht="23.85" customHeight="1" s="55">
      <c r="A858" s="90" t="n">
        <v>46296</v>
      </c>
      <c r="B858" s="91" t="inlineStr">
        <is>
          <t>SSWL</t>
        </is>
      </c>
      <c r="C858" s="91" t="inlineStr">
        <is>
          <t>INE802C01033</t>
        </is>
      </c>
      <c r="D858" s="91" t="n"/>
      <c r="E858" s="91" t="inlineStr">
        <is>
          <t>None</t>
        </is>
      </c>
      <c r="F858" s="93" t="n">
        <v>6146</v>
      </c>
      <c r="G858" s="92" t="inlineStr">
        <is>
          <t>N</t>
        </is>
      </c>
      <c r="H858" s="94" t="n"/>
      <c r="I858" s="91" t="inlineStr">
        <is>
          <t>N</t>
        </is>
      </c>
      <c r="J858" s="92">
        <f>IF(K858="","N","Y")</f>
        <v/>
      </c>
      <c r="K858" s="94">
        <f>_xlfn.TEXTJOIN("; ",TRUE,IF(P858="52-wk low","52-wk low",""),IF(AND(AD858&gt;=Settings!$B$12,M858&lt;0),"Distribution",""),IF(AND(AJ858="Y",M858&lt;0,AK858&lt;-Settings!$B$13),"Long unwinding",""),IF(AND(AJ858="Y",M858&lt;0,AK858&gt;Settings!$B$13),"Short buildup",""))</f>
        <v/>
      </c>
      <c r="L858" s="95" t="n">
        <v>390.8</v>
      </c>
      <c r="M858" s="96" t="n">
        <v>-4.24</v>
      </c>
      <c r="N858" s="93" t="n">
        <v>2377</v>
      </c>
      <c r="O858" s="91" t="inlineStr">
        <is>
          <t>None</t>
        </is>
      </c>
      <c r="P858" s="91" t="inlineStr">
        <is>
          <t>52-wk high</t>
        </is>
      </c>
      <c r="Q858" s="97" t="n">
        <v>32.81</v>
      </c>
      <c r="R858" s="96" t="n">
        <v>15.32</v>
      </c>
      <c r="S858" s="96" t="n">
        <v>2.06</v>
      </c>
      <c r="T858" s="96" t="n">
        <v>1.97</v>
      </c>
      <c r="U858" s="96" t="n">
        <v>2.33</v>
      </c>
      <c r="V858" s="103" t="n">
        <v>1.06</v>
      </c>
      <c r="W858" s="102" t="n">
        <v>3</v>
      </c>
      <c r="X858" s="93" t="n">
        <v>98</v>
      </c>
      <c r="Y858" s="91" t="inlineStr">
        <is>
          <t>None</t>
        </is>
      </c>
      <c r="Z858" s="99" t="n">
        <v>31.95</v>
      </c>
      <c r="AA858" s="96" t="n">
        <v>0.85</v>
      </c>
      <c r="AB858" s="96" t="n">
        <v>0.72</v>
      </c>
      <c r="AC858" s="96" t="n">
        <v>1.89</v>
      </c>
      <c r="AD858" s="96" t="n">
        <v>2.08</v>
      </c>
      <c r="AE858" s="96" t="n">
        <v>2.4</v>
      </c>
      <c r="AF858" s="103" t="n">
        <v>1.17</v>
      </c>
      <c r="AG858" s="91" t="inlineStr">
        <is>
          <t>Normal</t>
        </is>
      </c>
      <c r="AH858" s="100" t="n">
        <v>0</v>
      </c>
      <c r="AI858" s="101" t="n">
        <v>0</v>
      </c>
      <c r="AJ858" s="92" t="inlineStr">
        <is>
          <t>N</t>
        </is>
      </c>
      <c r="AK858" s="96" t="n"/>
      <c r="AL858" s="91" t="inlineStr">
        <is>
          <t>n/a</t>
        </is>
      </c>
      <c r="AM858" s="93" t="n"/>
      <c r="AN858" s="92" t="inlineStr">
        <is>
          <t>None</t>
        </is>
      </c>
      <c r="AO858" s="102" t="n">
        <v>0</v>
      </c>
      <c r="AP858" s="103" t="n">
        <v>2.92</v>
      </c>
      <c r="AQ858" s="102" t="n">
        <v>96</v>
      </c>
      <c r="AR858" s="91" t="inlineStr">
        <is>
          <t>N</t>
        </is>
      </c>
      <c r="AS858" s="104" t="n"/>
      <c r="AT858" s="92">
        <f>IF(AND(P858="52-wk high",T858&gt;=Settings!$B$7),"Y","N")</f>
        <v/>
      </c>
      <c r="AU858" s="91">
        <f>IF(AND(AD858&gt;=Settings!$B$8,M858&gt;0),"Y","N")</f>
        <v/>
      </c>
      <c r="AV858" s="91">
        <f>IF(OR(AH858&gt;Settings!$B$9,AI858&gt;Settings!$B$9),"Y","N")</f>
        <v/>
      </c>
      <c r="AW858" s="91">
        <f>IF(AJ858&lt;&gt;"Y","n/a",IF(AND(M858&gt;0,AK858&gt;Settings!$B$10),"Y","N"))</f>
        <v/>
      </c>
      <c r="AX858" s="91">
        <f>IF(AO858&gt;=Settings!$B$11,"Y","N")</f>
        <v/>
      </c>
      <c r="AY858" s="99">
        <f>(AT858="Y")+(AU858="Y")+(AV858="Y")+(AW858="Y")+(AX858="Y")</f>
        <v/>
      </c>
      <c r="AZ858" s="94">
        <f>IF(AY858=0,"None",_xlfn.TEXTJOIN(", ",TRUE(),IF(AT858="Y","Breakout",""),IF(AU858="Y","Accumulation",""),IF(AV858="Y","Institutional buying",""),IF(AW858="Y","Long buildup",""),IF(AX858="Y","Momentum leader","")))</f>
        <v/>
      </c>
      <c r="BA858" s="94">
        <f>IF(BW858="","","Passes "&amp;AY858&amp;" of 5 buy-side scans"&amp;IF(G858="Y","; RED FLAG: filter out using Red flag column",""))</f>
        <v/>
      </c>
      <c r="BB858" s="91" t="inlineStr">
        <is>
          <t>None</t>
        </is>
      </c>
      <c r="BC858" s="92" t="inlineStr">
        <is>
          <t>Y</t>
        </is>
      </c>
      <c r="BD858" s="94" t="inlineStr">
        <is>
          <t>&gt;50% move in 3 months; &gt;75% move in 6 months; High-low range &gt;75% in 3 months</t>
        </is>
      </c>
      <c r="BE858" s="94" t="n"/>
      <c r="BF858" s="92">
        <f>IF(R858*100000&gt;=Settings!$B$5,"Y","N")</f>
        <v/>
      </c>
      <c r="BG858" s="91">
        <f>IF(F858&gt;Settings!$B$6,"Y","N")</f>
        <v/>
      </c>
      <c r="BH858" s="97" t="n">
        <v>-5.55</v>
      </c>
      <c r="BI858" s="96" t="n">
        <v>3.91</v>
      </c>
      <c r="BJ858" s="96" t="n">
        <v>9.390000000000001</v>
      </c>
      <c r="BK858" s="96" t="n">
        <v>58.23</v>
      </c>
      <c r="BL858" s="96" t="n">
        <v>107.98</v>
      </c>
      <c r="BM858" s="96" t="n">
        <v>70.7</v>
      </c>
      <c r="BN858" s="97" t="n">
        <v>5.92</v>
      </c>
      <c r="BO858" s="96" t="n">
        <v>16.53</v>
      </c>
      <c r="BP858" s="96" t="n">
        <v>30.59</v>
      </c>
      <c r="BQ858" s="96" t="n">
        <v>46.52</v>
      </c>
      <c r="BR858" s="91" t="inlineStr">
        <is>
          <t>Stacked up</t>
        </is>
      </c>
      <c r="BS858" s="91" t="inlineStr">
        <is>
          <t>None</t>
        </is>
      </c>
      <c r="BT858" s="96" t="n">
        <v>61.7</v>
      </c>
      <c r="BU858" s="91" t="inlineStr">
        <is>
          <t>N</t>
        </is>
      </c>
      <c r="BV858" s="99">
        <f>IF(OR(BF858&lt;&gt;"Y",BG858&lt;&gt;"Y"),"",(AND(ISNUMBER(BQ858),BQ858&gt;0))+(BR858="Stacked up")+(AND(ISNUMBER(BH858),BH858&gt;=-Settings!$B$17))+(AND(ISNUMBER(BK858),ISNUMBER(BM858),BK858&gt;0,BM858&gt;0))+(AND(ISNUMBER(AQ858),AQ858&gt;=Settings!$B$18))+(AND(ISNUMBER(BT858),BT858&gt;=Settings!$B$19,BT858&lt;=Settings!$B$20))+(AND(ISNUMBER(AS858),AS858&gt;0))+(AND(ISNUMBER(T858),ISNUMBER(M858),T858&gt;=Settings!$B$21,M858&gt;0))+(AND(ISNUMBER(AD858),ISNUMBER(M858),AD858&gt;=Settings!$B$22,M858&gt;0))+(AY858&gt;=1))</f>
        <v/>
      </c>
      <c r="BW858" s="91">
        <f>IF(OR(AY858=0,BF858&lt;&gt;"Y",BG858&lt;&gt;"Y"),"",1+SUMPRODUCT(($A$6:$A$2604=A858)*($AY$6:$AY$2604&gt;0)*($BF$6:$BF$2604="Y")*($BG$6:$BG$2604="Y")*(($AY$6:$AY$2604&gt;AY858)+($AY$6:$AY$2604=AY858)*($AD$6:$AD$2604&gt;AD858))))</f>
        <v/>
      </c>
    </row>
    <row r="859" ht="23.85" customHeight="1" s="55">
      <c r="A859" s="90" t="n">
        <v>46296</v>
      </c>
      <c r="B859" s="91" t="inlineStr">
        <is>
          <t>SBCL</t>
        </is>
      </c>
      <c r="C859" s="91" t="inlineStr">
        <is>
          <t>INE386D01027</t>
        </is>
      </c>
      <c r="D859" s="91" t="n"/>
      <c r="E859" s="91" t="inlineStr">
        <is>
          <t>None</t>
        </is>
      </c>
      <c r="F859" s="93" t="n">
        <v>6143</v>
      </c>
      <c r="G859" s="92" t="inlineStr">
        <is>
          <t>Y</t>
        </is>
      </c>
      <c r="H859" s="94" t="inlineStr">
        <is>
          <t>Long-term ASM Stage 1</t>
        </is>
      </c>
      <c r="I859" s="91" t="inlineStr">
        <is>
          <t>N</t>
        </is>
      </c>
      <c r="J859" s="92">
        <f>IF(K859="","N","Y")</f>
        <v/>
      </c>
      <c r="K859" s="94">
        <f>_xlfn.TEXTJOIN("; ",TRUE,IF(P859="52-wk low","52-wk low",""),IF(AND(AD859&gt;=Settings!$B$12,M859&lt;0),"Distribution",""),IF(AND(AJ859="Y",M859&lt;0,AK859&lt;-Settings!$B$13),"Long unwinding",""),IF(AND(AJ859="Y",M859&lt;0,AK859&gt;Settings!$B$13),"Short buildup",""))</f>
        <v/>
      </c>
      <c r="L859" s="95" t="n">
        <v>1066.4</v>
      </c>
      <c r="M859" s="96" t="n">
        <v>-0.49</v>
      </c>
      <c r="N859" s="93" t="n">
        <v>787</v>
      </c>
      <c r="O859" s="91" t="inlineStr">
        <is>
          <t>None</t>
        </is>
      </c>
      <c r="P859" s="91" t="inlineStr">
        <is>
          <t>None</t>
        </is>
      </c>
      <c r="Q859" s="97" t="n">
        <v>2.95</v>
      </c>
      <c r="R859" s="96" t="n">
        <v>3.26</v>
      </c>
      <c r="S859" s="96" t="n">
        <v>0.91</v>
      </c>
      <c r="T859" s="96" t="n">
        <v>0.45</v>
      </c>
      <c r="U859" s="96" t="n">
        <v>0.5</v>
      </c>
      <c r="V859" s="103" t="n">
        <v>0.5600000000000001</v>
      </c>
      <c r="W859" s="102" t="n">
        <v>0</v>
      </c>
      <c r="X859" s="93" t="n"/>
      <c r="Y859" s="91" t="inlineStr">
        <is>
          <t>None</t>
        </is>
      </c>
      <c r="Z859" s="99" t="n">
        <v>49.96</v>
      </c>
      <c r="AA859" s="96" t="n">
        <v>1.05</v>
      </c>
      <c r="AB859" s="96" t="n">
        <v>1.08</v>
      </c>
      <c r="AC859" s="96" t="n">
        <v>1.01</v>
      </c>
      <c r="AD859" s="96" t="n">
        <v>0.79</v>
      </c>
      <c r="AE859" s="96" t="n">
        <v>0.7</v>
      </c>
      <c r="AF859" s="103" t="n">
        <v>1.25</v>
      </c>
      <c r="AG859" s="91" t="inlineStr">
        <is>
          <t>Normal</t>
        </is>
      </c>
      <c r="AH859" s="100" t="n">
        <v>0</v>
      </c>
      <c r="AI859" s="101" t="n">
        <v>0</v>
      </c>
      <c r="AJ859" s="92" t="inlineStr">
        <is>
          <t>N</t>
        </is>
      </c>
      <c r="AK859" s="96" t="n"/>
      <c r="AL859" s="91" t="inlineStr">
        <is>
          <t>n/a</t>
        </is>
      </c>
      <c r="AM859" s="93" t="n"/>
      <c r="AN859" s="92" t="inlineStr">
        <is>
          <t>None</t>
        </is>
      </c>
      <c r="AO859" s="102" t="n">
        <v>0</v>
      </c>
      <c r="AP859" s="103" t="n">
        <v>3.25</v>
      </c>
      <c r="AQ859" s="102" t="n">
        <v>97</v>
      </c>
      <c r="AR859" s="91" t="inlineStr">
        <is>
          <t>N</t>
        </is>
      </c>
      <c r="AS859" s="104" t="n"/>
      <c r="AT859" s="92">
        <f>IF(AND(P859="52-wk high",T859&gt;=Settings!$B$7),"Y","N")</f>
        <v/>
      </c>
      <c r="AU859" s="91">
        <f>IF(AND(AD859&gt;=Settings!$B$8,M859&gt;0),"Y","N")</f>
        <v/>
      </c>
      <c r="AV859" s="91">
        <f>IF(OR(AH859&gt;Settings!$B$9,AI859&gt;Settings!$B$9),"Y","N")</f>
        <v/>
      </c>
      <c r="AW859" s="91">
        <f>IF(AJ859&lt;&gt;"Y","n/a",IF(AND(M859&gt;0,AK859&gt;Settings!$B$10),"Y","N"))</f>
        <v/>
      </c>
      <c r="AX859" s="91">
        <f>IF(AO859&gt;=Settings!$B$11,"Y","N")</f>
        <v/>
      </c>
      <c r="AY859" s="99">
        <f>(AT859="Y")+(AU859="Y")+(AV859="Y")+(AW859="Y")+(AX859="Y")</f>
        <v/>
      </c>
      <c r="AZ859" s="94">
        <f>IF(AY859=0,"None",_xlfn.TEXTJOIN(", ",TRUE(),IF(AT859="Y","Breakout",""),IF(AU859="Y","Accumulation",""),IF(AV859="Y","Institutional buying",""),IF(AW859="Y","Long buildup",""),IF(AX859="Y","Momentum leader","")))</f>
        <v/>
      </c>
      <c r="BA859" s="94">
        <f>IF(BW859="","","Passes "&amp;AY859&amp;" of 5 buy-side scans"&amp;IF(G859="Y","; RED FLAG: filter out using Red flag column",""))</f>
        <v/>
      </c>
      <c r="BB859" s="91" t="inlineStr">
        <is>
          <t>None</t>
        </is>
      </c>
      <c r="BC859" s="92" t="inlineStr">
        <is>
          <t>Y</t>
        </is>
      </c>
      <c r="BD859" s="94" t="inlineStr">
        <is>
          <t>PE &gt; 50</t>
        </is>
      </c>
      <c r="BE859" s="94" t="n"/>
      <c r="BF859" s="92">
        <f>IF(R859*100000&gt;=Settings!$B$5,"Y","N")</f>
        <v/>
      </c>
      <c r="BG859" s="91">
        <f>IF(F859&gt;Settings!$B$6,"Y","N")</f>
        <v/>
      </c>
      <c r="BH859" s="97" t="n">
        <v>-12.28</v>
      </c>
      <c r="BI859" s="96" t="n">
        <v>-6.72</v>
      </c>
      <c r="BJ859" s="96" t="n">
        <v>1.77</v>
      </c>
      <c r="BK859" s="96" t="n">
        <v>42.09</v>
      </c>
      <c r="BL859" s="96" t="n">
        <v>155.12</v>
      </c>
      <c r="BM859" s="96" t="n">
        <v>110.61</v>
      </c>
      <c r="BN859" s="97" t="n">
        <v>-2.29</v>
      </c>
      <c r="BO859" s="96" t="n">
        <v>5.77</v>
      </c>
      <c r="BP859" s="96" t="n">
        <v>20.23</v>
      </c>
      <c r="BQ859" s="96" t="n">
        <v>41.37</v>
      </c>
      <c r="BR859" s="91" t="inlineStr">
        <is>
          <t>Mixed</t>
        </is>
      </c>
      <c r="BS859" s="91" t="inlineStr">
        <is>
          <t>None</t>
        </is>
      </c>
      <c r="BT859" s="96" t="n">
        <v>42.2</v>
      </c>
      <c r="BU859" s="91" t="inlineStr">
        <is>
          <t>N</t>
        </is>
      </c>
      <c r="BV859" s="99">
        <f>IF(OR(BF859&lt;&gt;"Y",BG859&lt;&gt;"Y"),"",(AND(ISNUMBER(BQ859),BQ859&gt;0))+(BR859="Stacked up")+(AND(ISNUMBER(BH859),BH859&gt;=-Settings!$B$17))+(AND(ISNUMBER(BK859),ISNUMBER(BM859),BK859&gt;0,BM859&gt;0))+(AND(ISNUMBER(AQ859),AQ859&gt;=Settings!$B$18))+(AND(ISNUMBER(BT859),BT859&gt;=Settings!$B$19,BT859&lt;=Settings!$B$20))+(AND(ISNUMBER(AS859),AS859&gt;0))+(AND(ISNUMBER(T859),ISNUMBER(M859),T859&gt;=Settings!$B$21,M859&gt;0))+(AND(ISNUMBER(AD859),ISNUMBER(M859),AD859&gt;=Settings!$B$22,M859&gt;0))+(AY859&gt;=1))</f>
        <v/>
      </c>
      <c r="BW859" s="91">
        <f>IF(OR(AY859=0,BF859&lt;&gt;"Y",BG859&lt;&gt;"Y"),"",1+SUMPRODUCT(($A$6:$A$2604=A859)*($AY$6:$AY$2604&gt;0)*($BF$6:$BF$2604="Y")*($BG$6:$BG$2604="Y")*(($AY$6:$AY$2604&gt;AY859)+($AY$6:$AY$2604=AY859)*($AD$6:$AD$2604&gt;AD859))))</f>
        <v/>
      </c>
    </row>
    <row r="860" ht="23.85" customHeight="1" s="55">
      <c r="A860" s="90" t="n">
        <v>46296</v>
      </c>
      <c r="B860" s="91" t="inlineStr">
        <is>
          <t>UEL</t>
        </is>
      </c>
      <c r="C860" s="91" t="inlineStr">
        <is>
          <t>INE899L01030</t>
        </is>
      </c>
      <c r="D860" s="91" t="n"/>
      <c r="E860" s="91" t="inlineStr">
        <is>
          <t>None</t>
        </is>
      </c>
      <c r="F860" s="93" t="n">
        <v>6124</v>
      </c>
      <c r="G860" s="92" t="inlineStr">
        <is>
          <t>N</t>
        </is>
      </c>
      <c r="H860" s="94" t="n"/>
      <c r="I860" s="91" t="inlineStr">
        <is>
          <t>N</t>
        </is>
      </c>
      <c r="J860" s="92">
        <f>IF(K860="","N","Y")</f>
        <v/>
      </c>
      <c r="K860" s="94">
        <f>_xlfn.TEXTJOIN("; ",TRUE,IF(P860="52-wk low","52-wk low",""),IF(AND(AD860&gt;=Settings!$B$12,M860&lt;0),"Distribution",""),IF(AND(AJ860="Y",M860&lt;0,AK860&lt;-Settings!$B$13),"Long unwinding",""),IF(AND(AJ860="Y",M860&lt;0,AK860&gt;Settings!$B$13),"Short buildup",""))</f>
        <v/>
      </c>
      <c r="L860" s="95" t="n">
        <v>183.67</v>
      </c>
      <c r="M860" s="96" t="n">
        <v>-0.68</v>
      </c>
      <c r="N860" s="93" t="n">
        <v>872</v>
      </c>
      <c r="O860" s="91" t="inlineStr">
        <is>
          <t>None</t>
        </is>
      </c>
      <c r="P860" s="91" t="inlineStr">
        <is>
          <t>None</t>
        </is>
      </c>
      <c r="Q860" s="97" t="n">
        <v>0.2</v>
      </c>
      <c r="R860" s="96" t="n">
        <v>0.26</v>
      </c>
      <c r="S860" s="96" t="n">
        <v>0.72</v>
      </c>
      <c r="T860" s="96" t="n">
        <v>0.63</v>
      </c>
      <c r="U860" s="96" t="n">
        <v>0.99</v>
      </c>
      <c r="V860" s="103" t="n">
        <v>1.31</v>
      </c>
      <c r="W860" s="102" t="n">
        <v>7</v>
      </c>
      <c r="X860" s="93" t="n"/>
      <c r="Y860" s="91" t="inlineStr">
        <is>
          <t>None</t>
        </is>
      </c>
      <c r="Z860" s="99" t="n">
        <v>54.13</v>
      </c>
      <c r="AA860" s="96" t="n">
        <v>0.93</v>
      </c>
      <c r="AB860" s="96" t="n">
        <v>0.78</v>
      </c>
      <c r="AC860" s="96" t="n">
        <v>0.71</v>
      </c>
      <c r="AD860" s="96" t="n">
        <v>0.66</v>
      </c>
      <c r="AE860" s="96" t="n">
        <v>1.06</v>
      </c>
      <c r="AF860" s="103" t="n">
        <v>1.08</v>
      </c>
      <c r="AG860" s="91" t="inlineStr">
        <is>
          <t>Normal</t>
        </is>
      </c>
      <c r="AH860" s="100" t="n">
        <v>0</v>
      </c>
      <c r="AI860" s="101" t="n">
        <v>0</v>
      </c>
      <c r="AJ860" s="92" t="inlineStr">
        <is>
          <t>N</t>
        </is>
      </c>
      <c r="AK860" s="96" t="n"/>
      <c r="AL860" s="91" t="inlineStr">
        <is>
          <t>n/a</t>
        </is>
      </c>
      <c r="AM860" s="93" t="n"/>
      <c r="AN860" s="92" t="inlineStr">
        <is>
          <t>None</t>
        </is>
      </c>
      <c r="AO860" s="102" t="n">
        <v>0</v>
      </c>
      <c r="AP860" s="103" t="n">
        <v>0.83</v>
      </c>
      <c r="AQ860" s="102" t="n">
        <v>51</v>
      </c>
      <c r="AR860" s="91" t="inlineStr">
        <is>
          <t>N</t>
        </is>
      </c>
      <c r="AS860" s="104" t="n"/>
      <c r="AT860" s="92">
        <f>IF(AND(P860="52-wk high",T860&gt;=Settings!$B$7),"Y","N")</f>
        <v/>
      </c>
      <c r="AU860" s="91">
        <f>IF(AND(AD860&gt;=Settings!$B$8,M860&gt;0),"Y","N")</f>
        <v/>
      </c>
      <c r="AV860" s="91">
        <f>IF(OR(AH860&gt;Settings!$B$9,AI860&gt;Settings!$B$9),"Y","N")</f>
        <v/>
      </c>
      <c r="AW860" s="91">
        <f>IF(AJ860&lt;&gt;"Y","n/a",IF(AND(M860&gt;0,AK860&gt;Settings!$B$10),"Y","N"))</f>
        <v/>
      </c>
      <c r="AX860" s="91">
        <f>IF(AO860&gt;=Settings!$B$11,"Y","N")</f>
        <v/>
      </c>
      <c r="AY860" s="99">
        <f>(AT860="Y")+(AU860="Y")+(AV860="Y")+(AW860="Y")+(AX860="Y")</f>
        <v/>
      </c>
      <c r="AZ860" s="94">
        <f>IF(AY860=0,"None",_xlfn.TEXTJOIN(", ",TRUE(),IF(AT860="Y","Breakout",""),IF(AU860="Y","Accumulation",""),IF(AV860="Y","Institutional buying",""),IF(AW860="Y","Long buildup",""),IF(AX860="Y","Momentum leader","")))</f>
        <v/>
      </c>
      <c r="BA860" s="94">
        <f>IF(BW860="","","Passes "&amp;AY860&amp;" of 5 buy-side scans"&amp;IF(G860="Y","; RED FLAG: filter out using Red flag column",""))</f>
        <v/>
      </c>
      <c r="BB860" s="91" t="inlineStr">
        <is>
          <t>Lower</t>
        </is>
      </c>
      <c r="BC860" s="92" t="inlineStr">
        <is>
          <t>Y</t>
        </is>
      </c>
      <c r="BD860" s="94" t="inlineStr">
        <is>
          <t>PE &gt; 50; High-low range &gt;75% in 3 months; High-low range &gt;100% in 6 months; High-low range &gt;150% in 12 months</t>
        </is>
      </c>
      <c r="BE860" s="94" t="inlineStr">
        <is>
          <t>BONUS 2:1, ex 10-Oct-2025</t>
        </is>
      </c>
      <c r="BF860" s="92">
        <f>IF(R860*100000&gt;=Settings!$B$5,"Y","N")</f>
        <v/>
      </c>
      <c r="BG860" s="91">
        <f>IF(F860&gt;Settings!$B$6,"Y","N")</f>
        <v/>
      </c>
      <c r="BH860" s="97" t="n">
        <v>-35.37</v>
      </c>
      <c r="BI860" s="96" t="n">
        <v>-2.35</v>
      </c>
      <c r="BJ860" s="96" t="n">
        <v>-12</v>
      </c>
      <c r="BK860" s="96" t="n">
        <v>41.88</v>
      </c>
      <c r="BL860" s="96" t="n">
        <v>32.63</v>
      </c>
      <c r="BM860" s="96" t="n">
        <v>-36.9</v>
      </c>
      <c r="BN860" s="97" t="n">
        <v>-5.75</v>
      </c>
      <c r="BO860" s="96" t="n">
        <v>-3.37</v>
      </c>
      <c r="BP860" s="96" t="n">
        <v>1.53</v>
      </c>
      <c r="BQ860" s="96" t="n"/>
      <c r="BR860" s="91" t="n"/>
      <c r="BS860" s="91" t="inlineStr">
        <is>
          <t>None</t>
        </is>
      </c>
      <c r="BT860" s="96" t="n">
        <v>38.7</v>
      </c>
      <c r="BU860" s="91" t="n"/>
      <c r="BV860" s="99">
        <f>IF(OR(BF860&lt;&gt;"Y",BG860&lt;&gt;"Y"),"",(AND(ISNUMBER(BQ860),BQ860&gt;0))+(BR860="Stacked up")+(AND(ISNUMBER(BH860),BH860&gt;=-Settings!$B$17))+(AND(ISNUMBER(BK860),ISNUMBER(BM860),BK860&gt;0,BM860&gt;0))+(AND(ISNUMBER(AQ860),AQ860&gt;=Settings!$B$18))+(AND(ISNUMBER(BT860),BT860&gt;=Settings!$B$19,BT860&lt;=Settings!$B$20))+(AND(ISNUMBER(AS860),AS860&gt;0))+(AND(ISNUMBER(T860),ISNUMBER(M860),T860&gt;=Settings!$B$21,M860&gt;0))+(AND(ISNUMBER(AD860),ISNUMBER(M860),AD860&gt;=Settings!$B$22,M860&gt;0))+(AY860&gt;=1))</f>
        <v/>
      </c>
      <c r="BW860" s="91">
        <f>IF(OR(AY860=0,BF860&lt;&gt;"Y",BG860&lt;&gt;"Y"),"",1+SUMPRODUCT(($A$6:$A$2604=A860)*($AY$6:$AY$2604&gt;0)*($BF$6:$BF$2604="Y")*($BG$6:$BG$2604="Y")*(($AY$6:$AY$2604&gt;AY860)+($AY$6:$AY$2604=AY860)*($AD$6:$AD$2604&gt;AD860))))</f>
        <v/>
      </c>
    </row>
    <row r="861" ht="23.85" customHeight="1" s="55">
      <c r="A861" s="90" t="n">
        <v>46296</v>
      </c>
      <c r="B861" s="91" t="inlineStr">
        <is>
          <t>MARINE</t>
        </is>
      </c>
      <c r="C861" s="91" t="inlineStr">
        <is>
          <t>INE01JE01028</t>
        </is>
      </c>
      <c r="D861" s="91" t="n"/>
      <c r="E861" s="91" t="inlineStr">
        <is>
          <t>None</t>
        </is>
      </c>
      <c r="F861" s="93" t="n">
        <v>6109</v>
      </c>
      <c r="G861" s="92" t="inlineStr">
        <is>
          <t>N</t>
        </is>
      </c>
      <c r="H861" s="94" t="n"/>
      <c r="I861" s="91" t="inlineStr">
        <is>
          <t>N</t>
        </is>
      </c>
      <c r="J861" s="92">
        <f>IF(K861="","N","Y")</f>
        <v/>
      </c>
      <c r="K861" s="94">
        <f>_xlfn.TEXTJOIN("; ",TRUE,IF(P861="52-wk low","52-wk low",""),IF(AND(AD861&gt;=Settings!$B$12,M861&lt;0),"Distribution",""),IF(AND(AJ861="Y",M861&lt;0,AK861&lt;-Settings!$B$13),"Long unwinding",""),IF(AND(AJ861="Y",M861&lt;0,AK861&gt;Settings!$B$13),"Short buildup",""))</f>
        <v/>
      </c>
      <c r="L861" s="95" t="n">
        <v>436.55</v>
      </c>
      <c r="M861" s="96" t="n">
        <v>1.63</v>
      </c>
      <c r="N861" s="93" t="n">
        <v>231</v>
      </c>
      <c r="O861" s="91" t="inlineStr">
        <is>
          <t>None</t>
        </is>
      </c>
      <c r="P861" s="91" t="inlineStr">
        <is>
          <t>None</t>
        </is>
      </c>
      <c r="Q861" s="97" t="n">
        <v>14.81</v>
      </c>
      <c r="R861" s="96" t="n">
        <v>20.22</v>
      </c>
      <c r="S861" s="96" t="n">
        <v>0.74</v>
      </c>
      <c r="T861" s="96" t="n">
        <v>0.93</v>
      </c>
      <c r="U861" s="96" t="n">
        <v>1.19</v>
      </c>
      <c r="V861" s="103" t="n">
        <v>1.61</v>
      </c>
      <c r="W861" s="102" t="n">
        <v>6</v>
      </c>
      <c r="X861" s="93" t="n"/>
      <c r="Y861" s="91" t="inlineStr">
        <is>
          <t>None</t>
        </is>
      </c>
      <c r="Z861" s="99" t="n">
        <v>32.51</v>
      </c>
      <c r="AA861" s="96" t="n">
        <v>0.88</v>
      </c>
      <c r="AB861" s="96" t="n">
        <v>0.8</v>
      </c>
      <c r="AC861" s="96" t="n">
        <v>0.79</v>
      </c>
      <c r="AD861" s="96" t="n">
        <v>0.84</v>
      </c>
      <c r="AE861" s="96" t="n">
        <v>1.05</v>
      </c>
      <c r="AF861" s="103" t="n">
        <v>0.83</v>
      </c>
      <c r="AG861" s="91" t="inlineStr">
        <is>
          <t>Normal</t>
        </is>
      </c>
      <c r="AH861" s="100" t="n">
        <v>0</v>
      </c>
      <c r="AI861" s="101" t="n">
        <v>0</v>
      </c>
      <c r="AJ861" s="92" t="inlineStr">
        <is>
          <t>N</t>
        </is>
      </c>
      <c r="AK861" s="96" t="n"/>
      <c r="AL861" s="91" t="inlineStr">
        <is>
          <t>n/a</t>
        </is>
      </c>
      <c r="AM861" s="93" t="n"/>
      <c r="AN861" s="92" t="inlineStr">
        <is>
          <t>None</t>
        </is>
      </c>
      <c r="AO861" s="102" t="n">
        <v>0</v>
      </c>
      <c r="AP861" s="103" t="n">
        <v>3.2</v>
      </c>
      <c r="AQ861" s="102" t="n">
        <v>97</v>
      </c>
      <c r="AR861" s="91" t="inlineStr">
        <is>
          <t>N</t>
        </is>
      </c>
      <c r="AS861" s="104" t="n"/>
      <c r="AT861" s="92">
        <f>IF(AND(P861="52-wk high",T861&gt;=Settings!$B$7),"Y","N")</f>
        <v/>
      </c>
      <c r="AU861" s="91">
        <f>IF(AND(AD861&gt;=Settings!$B$8,M861&gt;0),"Y","N")</f>
        <v/>
      </c>
      <c r="AV861" s="91">
        <f>IF(OR(AH861&gt;Settings!$B$9,AI861&gt;Settings!$B$9),"Y","N")</f>
        <v/>
      </c>
      <c r="AW861" s="91">
        <f>IF(AJ861&lt;&gt;"Y","n/a",IF(AND(M861&gt;0,AK861&gt;Settings!$B$10),"Y","N"))</f>
        <v/>
      </c>
      <c r="AX861" s="91">
        <f>IF(AO861&gt;=Settings!$B$11,"Y","N")</f>
        <v/>
      </c>
      <c r="AY861" s="99">
        <f>(AT861="Y")+(AU861="Y")+(AV861="Y")+(AW861="Y")+(AX861="Y")</f>
        <v/>
      </c>
      <c r="AZ861" s="94">
        <f>IF(AY861=0,"None",_xlfn.TEXTJOIN(", ",TRUE(),IF(AT861="Y","Breakout",""),IF(AU861="Y","Accumulation",""),IF(AV861="Y","Institutional buying",""),IF(AW861="Y","Long buildup",""),IF(AX861="Y","Momentum leader","")))</f>
        <v/>
      </c>
      <c r="BA861" s="94">
        <f>IF(BW861="","","Passes "&amp;AY861&amp;" of 5 buy-side scans"&amp;IF(G861="Y","; RED FLAG: filter out using Red flag column",""))</f>
        <v/>
      </c>
      <c r="BB861" s="91" t="inlineStr">
        <is>
          <t>None</t>
        </is>
      </c>
      <c r="BC861" s="92" t="inlineStr">
        <is>
          <t>Y</t>
        </is>
      </c>
      <c r="BD861" s="94" t="inlineStr">
        <is>
          <t>PE &gt; 50; &gt;50% move in 3 months; &gt;75% move in 6 months; High-low range &gt;75% in 3 months</t>
        </is>
      </c>
      <c r="BE861" s="94" t="n"/>
      <c r="BF861" s="92">
        <f>IF(R861*100000&gt;=Settings!$B$5,"Y","N")</f>
        <v/>
      </c>
      <c r="BG861" s="91">
        <f>IF(F861&gt;Settings!$B$6,"Y","N")</f>
        <v/>
      </c>
      <c r="BH861" s="97" t="n">
        <v>-2.99</v>
      </c>
      <c r="BI861" s="96" t="n">
        <v>8.73</v>
      </c>
      <c r="BJ861" s="96" t="n">
        <v>0.91</v>
      </c>
      <c r="BK861" s="96" t="n">
        <v>50.04</v>
      </c>
      <c r="BL861" s="96" t="n">
        <v>157.04</v>
      </c>
      <c r="BM861" s="96" t="n">
        <v>97.31</v>
      </c>
      <c r="BN861" s="97" t="n">
        <v>6.4</v>
      </c>
      <c r="BO861" s="96" t="n">
        <v>16.73</v>
      </c>
      <c r="BP861" s="96" t="n">
        <v>32.86</v>
      </c>
      <c r="BQ861" s="96" t="n">
        <v>53.46</v>
      </c>
      <c r="BR861" s="91" t="inlineStr">
        <is>
          <t>Stacked up</t>
        </is>
      </c>
      <c r="BS861" s="91" t="inlineStr">
        <is>
          <t>None</t>
        </is>
      </c>
      <c r="BT861" s="96" t="n">
        <v>62.1</v>
      </c>
      <c r="BU861" s="91" t="inlineStr">
        <is>
          <t>N</t>
        </is>
      </c>
      <c r="BV861" s="99">
        <f>IF(OR(BF861&lt;&gt;"Y",BG861&lt;&gt;"Y"),"",(AND(ISNUMBER(BQ861),BQ861&gt;0))+(BR861="Stacked up")+(AND(ISNUMBER(BH861),BH861&gt;=-Settings!$B$17))+(AND(ISNUMBER(BK861),ISNUMBER(BM861),BK861&gt;0,BM861&gt;0))+(AND(ISNUMBER(AQ861),AQ861&gt;=Settings!$B$18))+(AND(ISNUMBER(BT861),BT861&gt;=Settings!$B$19,BT861&lt;=Settings!$B$20))+(AND(ISNUMBER(AS861),AS861&gt;0))+(AND(ISNUMBER(T861),ISNUMBER(M861),T861&gt;=Settings!$B$21,M861&gt;0))+(AND(ISNUMBER(AD861),ISNUMBER(M861),AD861&gt;=Settings!$B$22,M861&gt;0))+(AY861&gt;=1))</f>
        <v/>
      </c>
      <c r="BW861" s="91">
        <f>IF(OR(AY861=0,BF861&lt;&gt;"Y",BG861&lt;&gt;"Y"),"",1+SUMPRODUCT(($A$6:$A$2604=A861)*($AY$6:$AY$2604&gt;0)*($BF$6:$BF$2604="Y")*($BG$6:$BG$2604="Y")*(($AY$6:$AY$2604&gt;AY861)+($AY$6:$AY$2604=AY861)*($AD$6:$AD$2604&gt;AD861))))</f>
        <v/>
      </c>
    </row>
    <row r="862" ht="23.85" customHeight="1" s="55">
      <c r="A862" s="90" t="n">
        <v>46296</v>
      </c>
      <c r="B862" s="91" t="inlineStr">
        <is>
          <t>DODLA</t>
        </is>
      </c>
      <c r="C862" s="91" t="inlineStr">
        <is>
          <t>INE021O01019</t>
        </is>
      </c>
      <c r="D862" s="91" t="n"/>
      <c r="E862" s="91" t="inlineStr">
        <is>
          <t>None</t>
        </is>
      </c>
      <c r="F862" s="93" t="n">
        <v>6071</v>
      </c>
      <c r="G862" s="92" t="inlineStr">
        <is>
          <t>N</t>
        </is>
      </c>
      <c r="H862" s="94" t="n"/>
      <c r="I862" s="91" t="inlineStr">
        <is>
          <t>N</t>
        </is>
      </c>
      <c r="J862" s="92">
        <f>IF(K862="","N","Y")</f>
        <v/>
      </c>
      <c r="K862" s="94">
        <f>_xlfn.TEXTJOIN("; ",TRUE,IF(P862="52-wk low","52-wk low",""),IF(AND(AD862&gt;=Settings!$B$12,M862&lt;0),"Distribution",""),IF(AND(AJ862="Y",M862&lt;0,AK862&lt;-Settings!$B$13),"Long unwinding",""),IF(AND(AJ862="Y",M862&lt;0,AK862&gt;Settings!$B$13),"Short buildup",""))</f>
        <v/>
      </c>
      <c r="L862" s="95" t="n">
        <v>1006.3</v>
      </c>
      <c r="M862" s="96" t="n">
        <v>-1.29</v>
      </c>
      <c r="N862" s="93" t="n">
        <v>1198</v>
      </c>
      <c r="O862" s="91" t="inlineStr">
        <is>
          <t>None</t>
        </is>
      </c>
      <c r="P862" s="91" t="inlineStr">
        <is>
          <t>None</t>
        </is>
      </c>
      <c r="Q862" s="97" t="n">
        <v>0.6899999999999999</v>
      </c>
      <c r="R862" s="96" t="n">
        <v>0.23</v>
      </c>
      <c r="S862" s="96" t="n">
        <v>3.25</v>
      </c>
      <c r="T862" s="96" t="n">
        <v>2.33</v>
      </c>
      <c r="U862" s="96" t="n">
        <v>2.91</v>
      </c>
      <c r="V862" s="103" t="n">
        <v>0.95</v>
      </c>
      <c r="W862" s="102" t="n">
        <v>4</v>
      </c>
      <c r="X862" s="93" t="n"/>
      <c r="Y862" s="91" t="inlineStr">
        <is>
          <t>None</t>
        </is>
      </c>
      <c r="Z862" s="99" t="n">
        <v>81.16</v>
      </c>
      <c r="AA862" s="96" t="n">
        <v>1.46</v>
      </c>
      <c r="AB862" s="96" t="n">
        <v>1.5</v>
      </c>
      <c r="AC862" s="96" t="n">
        <v>4.78</v>
      </c>
      <c r="AD862" s="96" t="n">
        <v>3.45</v>
      </c>
      <c r="AE862" s="96" t="n">
        <v>4.45</v>
      </c>
      <c r="AF862" s="103" t="n">
        <v>1.08</v>
      </c>
      <c r="AG862" s="91" t="inlineStr">
        <is>
          <t>Normal</t>
        </is>
      </c>
      <c r="AH862" s="100" t="n">
        <v>0</v>
      </c>
      <c r="AI862" s="101" t="n">
        <v>0</v>
      </c>
      <c r="AJ862" s="92" t="inlineStr">
        <is>
          <t>N</t>
        </is>
      </c>
      <c r="AK862" s="96" t="n"/>
      <c r="AL862" s="91" t="inlineStr">
        <is>
          <t>n/a</t>
        </is>
      </c>
      <c r="AM862" s="93" t="n"/>
      <c r="AN862" s="92" t="inlineStr">
        <is>
          <t>None</t>
        </is>
      </c>
      <c r="AO862" s="102" t="n">
        <v>0</v>
      </c>
      <c r="AP862" s="103" t="n">
        <v>0.62</v>
      </c>
      <c r="AQ862" s="102" t="n">
        <v>24</v>
      </c>
      <c r="AR862" s="91" t="inlineStr">
        <is>
          <t>N</t>
        </is>
      </c>
      <c r="AS862" s="104" t="n"/>
      <c r="AT862" s="92">
        <f>IF(AND(P862="52-wk high",T862&gt;=Settings!$B$7),"Y","N")</f>
        <v/>
      </c>
      <c r="AU862" s="91">
        <f>IF(AND(AD862&gt;=Settings!$B$8,M862&gt;0),"Y","N")</f>
        <v/>
      </c>
      <c r="AV862" s="91">
        <f>IF(OR(AH862&gt;Settings!$B$9,AI862&gt;Settings!$B$9),"Y","N")</f>
        <v/>
      </c>
      <c r="AW862" s="91">
        <f>IF(AJ862&lt;&gt;"Y","n/a",IF(AND(M862&gt;0,AK862&gt;Settings!$B$10),"Y","N"))</f>
        <v/>
      </c>
      <c r="AX862" s="91">
        <f>IF(AO862&gt;=Settings!$B$11,"Y","N")</f>
        <v/>
      </c>
      <c r="AY862" s="99">
        <f>(AT862="Y")+(AU862="Y")+(AV862="Y")+(AW862="Y")+(AX862="Y")</f>
        <v/>
      </c>
      <c r="AZ862" s="94">
        <f>IF(AY862=0,"None",_xlfn.TEXTJOIN(", ",TRUE(),IF(AT862="Y","Breakout",""),IF(AU862="Y","Accumulation",""),IF(AV862="Y","Institutional buying",""),IF(AW862="Y","Long buildup",""),IF(AX862="Y","Momentum leader","")))</f>
        <v/>
      </c>
      <c r="BA862" s="94">
        <f>IF(BW862="","","Passes "&amp;AY862&amp;" of 5 buy-side scans"&amp;IF(G862="Y","; RED FLAG: filter out using Red flag column",""))</f>
        <v/>
      </c>
      <c r="BB862" s="91" t="inlineStr">
        <is>
          <t>None</t>
        </is>
      </c>
      <c r="BC862" s="92" t="inlineStr">
        <is>
          <t>N</t>
        </is>
      </c>
      <c r="BD862" s="94" t="n"/>
      <c r="BE862" s="94" t="n"/>
      <c r="BF862" s="92">
        <f>IF(R862*100000&gt;=Settings!$B$5,"Y","N")</f>
        <v/>
      </c>
      <c r="BG862" s="91">
        <f>IF(F862&gt;Settings!$B$6,"Y","N")</f>
        <v/>
      </c>
      <c r="BH862" s="97" t="n">
        <v>-28.12</v>
      </c>
      <c r="BI862" s="96" t="n">
        <v>-3.77</v>
      </c>
      <c r="BJ862" s="96" t="n">
        <v>-5.62</v>
      </c>
      <c r="BK862" s="96" t="n">
        <v>-9.93</v>
      </c>
      <c r="BL862" s="96" t="n">
        <v>-0.42</v>
      </c>
      <c r="BM862" s="96" t="n">
        <v>-24.66</v>
      </c>
      <c r="BN862" s="97" t="n">
        <v>-4.07</v>
      </c>
      <c r="BO862" s="96" t="n">
        <v>-5.67</v>
      </c>
      <c r="BP862" s="96" t="n">
        <v>-6.95</v>
      </c>
      <c r="BQ862" s="96" t="n">
        <v>-10.16</v>
      </c>
      <c r="BR862" s="91" t="inlineStr">
        <is>
          <t>Stacked down</t>
        </is>
      </c>
      <c r="BS862" s="91" t="inlineStr">
        <is>
          <t>None</t>
        </is>
      </c>
      <c r="BT862" s="96" t="n">
        <v>29.2</v>
      </c>
      <c r="BU862" s="91" t="inlineStr">
        <is>
          <t>N</t>
        </is>
      </c>
      <c r="BV862" s="99">
        <f>IF(OR(BF862&lt;&gt;"Y",BG862&lt;&gt;"Y"),"",(AND(ISNUMBER(BQ862),BQ862&gt;0))+(BR862="Stacked up")+(AND(ISNUMBER(BH862),BH862&gt;=-Settings!$B$17))+(AND(ISNUMBER(BK862),ISNUMBER(BM862),BK862&gt;0,BM862&gt;0))+(AND(ISNUMBER(AQ862),AQ862&gt;=Settings!$B$18))+(AND(ISNUMBER(BT862),BT862&gt;=Settings!$B$19,BT862&lt;=Settings!$B$20))+(AND(ISNUMBER(AS862),AS862&gt;0))+(AND(ISNUMBER(T862),ISNUMBER(M862),T862&gt;=Settings!$B$21,M862&gt;0))+(AND(ISNUMBER(AD862),ISNUMBER(M862),AD862&gt;=Settings!$B$22,M862&gt;0))+(AY862&gt;=1))</f>
        <v/>
      </c>
      <c r="BW862" s="91">
        <f>IF(OR(AY862=0,BF862&lt;&gt;"Y",BG862&lt;&gt;"Y"),"",1+SUMPRODUCT(($A$6:$A$2604=A862)*($AY$6:$AY$2604&gt;0)*($BF$6:$BF$2604="Y")*($BG$6:$BG$2604="Y")*(($AY$6:$AY$2604&gt;AY862)+($AY$6:$AY$2604=AY862)*($AD$6:$AD$2604&gt;AD862))))</f>
        <v/>
      </c>
    </row>
    <row r="863" ht="23.85" customHeight="1" s="55">
      <c r="A863" s="90" t="n">
        <v>46296</v>
      </c>
      <c r="B863" s="91" t="inlineStr">
        <is>
          <t>SPECTRUM</t>
        </is>
      </c>
      <c r="C863" s="91" t="inlineStr">
        <is>
          <t>INE01EO01010</t>
        </is>
      </c>
      <c r="D863" s="91" t="n"/>
      <c r="E863" s="91" t="inlineStr">
        <is>
          <t>None</t>
        </is>
      </c>
      <c r="F863" s="93" t="n">
        <v>6055</v>
      </c>
      <c r="G863" s="92" t="inlineStr">
        <is>
          <t>Y</t>
        </is>
      </c>
      <c r="H863" s="94" t="inlineStr">
        <is>
          <t>T2T (BE series)</t>
        </is>
      </c>
      <c r="I863" s="91" t="inlineStr">
        <is>
          <t>Y</t>
        </is>
      </c>
      <c r="J863" s="92">
        <f>IF(K863="","N","Y")</f>
        <v/>
      </c>
      <c r="K863" s="94">
        <f>_xlfn.TEXTJOIN("; ",TRUE,IF(P863="52-wk low","52-wk low",""),IF(AND(AD863&gt;=Settings!$B$12,M863&lt;0),"Distribution",""),IF(AND(AJ863="Y",M863&lt;0,AK863&lt;-Settings!$B$13),"Long unwinding",""),IF(AND(AJ863="Y",M863&lt;0,AK863&gt;Settings!$B$13),"Short buildup",""))</f>
        <v/>
      </c>
      <c r="L863" s="95" t="n">
        <v>3853.4</v>
      </c>
      <c r="M863" s="96" t="n">
        <v>0.19</v>
      </c>
      <c r="N863" s="93" t="n">
        <v>526</v>
      </c>
      <c r="O863" s="91" t="inlineStr">
        <is>
          <t>None</t>
        </is>
      </c>
      <c r="P863" s="91" t="inlineStr">
        <is>
          <t>52-wk high</t>
        </is>
      </c>
      <c r="Q863" s="97" t="n">
        <v>0.09</v>
      </c>
      <c r="R863" s="96" t="n">
        <v>0.16</v>
      </c>
      <c r="S863" s="96" t="n">
        <v>0.55</v>
      </c>
      <c r="T863" s="96" t="n">
        <v>0.31</v>
      </c>
      <c r="U863" s="96" t="n">
        <v>0.23</v>
      </c>
      <c r="V863" s="103" t="n">
        <v>0.43</v>
      </c>
      <c r="W863" s="102" t="n">
        <v>1</v>
      </c>
      <c r="X863" s="93" t="n"/>
      <c r="Y863" s="91" t="inlineStr">
        <is>
          <t>None</t>
        </is>
      </c>
      <c r="Z863" s="99" t="n"/>
      <c r="AA863" s="96" t="n"/>
      <c r="AB863" s="96" t="n"/>
      <c r="AC863" s="96" t="n"/>
      <c r="AD863" s="96" t="n"/>
      <c r="AE863" s="96" t="n"/>
      <c r="AF863" s="103" t="n"/>
      <c r="AG863" s="91" t="inlineStr">
        <is>
          <t>No delivery data</t>
        </is>
      </c>
      <c r="AH863" s="100" t="n">
        <v>0</v>
      </c>
      <c r="AI863" s="101" t="n">
        <v>0</v>
      </c>
      <c r="AJ863" s="92" t="inlineStr">
        <is>
          <t>N</t>
        </is>
      </c>
      <c r="AK863" s="96" t="n"/>
      <c r="AL863" s="91" t="inlineStr">
        <is>
          <t>n/a</t>
        </is>
      </c>
      <c r="AM863" s="93" t="n"/>
      <c r="AN863" s="92" t="inlineStr">
        <is>
          <t>None</t>
        </is>
      </c>
      <c r="AO863" s="102" t="n">
        <v>0</v>
      </c>
      <c r="AP863" s="103" t="n">
        <v>3.72</v>
      </c>
      <c r="AQ863" s="102" t="n">
        <v>98</v>
      </c>
      <c r="AR863" s="91" t="inlineStr">
        <is>
          <t>N</t>
        </is>
      </c>
      <c r="AS863" s="104" t="n"/>
      <c r="AT863" s="92">
        <f>IF(AND(P863="52-wk high",T863&gt;=Settings!$B$7),"Y","N")</f>
        <v/>
      </c>
      <c r="AU863" s="91">
        <f>IF(AND(AD863&gt;=Settings!$B$8,M863&gt;0),"Y","N")</f>
        <v/>
      </c>
      <c r="AV863" s="91">
        <f>IF(OR(AH863&gt;Settings!$B$9,AI863&gt;Settings!$B$9),"Y","N")</f>
        <v/>
      </c>
      <c r="AW863" s="91">
        <f>IF(AJ863&lt;&gt;"Y","n/a",IF(AND(M863&gt;0,AK863&gt;Settings!$B$10),"Y","N"))</f>
        <v/>
      </c>
      <c r="AX863" s="91">
        <f>IF(AO863&gt;=Settings!$B$11,"Y","N")</f>
        <v/>
      </c>
      <c r="AY863" s="99">
        <f>(AT863="Y")+(AU863="Y")+(AV863="Y")+(AW863="Y")+(AX863="Y")</f>
        <v/>
      </c>
      <c r="AZ863" s="94">
        <f>IF(AY863=0,"None",_xlfn.TEXTJOIN(", ",TRUE(),IF(AT863="Y","Breakout",""),IF(AU863="Y","Accumulation",""),IF(AV863="Y","Institutional buying",""),IF(AW863="Y","Long buildup",""),IF(AX863="Y","Momentum leader","")))</f>
        <v/>
      </c>
      <c r="BA863" s="94">
        <f>IF(BW863="","","Passes "&amp;AY863&amp;" of 5 buy-side scans"&amp;IF(G863="Y","; RED FLAG: filter out using Red flag column",""))</f>
        <v/>
      </c>
      <c r="BB863" s="91" t="inlineStr">
        <is>
          <t>None</t>
        </is>
      </c>
      <c r="BC863" s="92" t="inlineStr">
        <is>
          <t>Y</t>
        </is>
      </c>
      <c r="BD863" s="94" t="inlineStr">
        <is>
          <t>PE &gt; 50</t>
        </is>
      </c>
      <c r="BE863" s="94" t="n"/>
      <c r="BF863" s="92">
        <f>IF(R863*100000&gt;=Settings!$B$5,"Y","N")</f>
        <v/>
      </c>
      <c r="BG863" s="91">
        <f>IF(F863&gt;Settings!$B$6,"Y","N")</f>
        <v/>
      </c>
      <c r="BH863" s="97" t="n">
        <v>-0.68</v>
      </c>
      <c r="BI863" s="96" t="n">
        <v>14.81</v>
      </c>
      <c r="BJ863" s="96" t="n">
        <v>80.42</v>
      </c>
      <c r="BK863" s="96" t="n">
        <v>100.72</v>
      </c>
      <c r="BL863" s="96" t="n">
        <v>163.01</v>
      </c>
      <c r="BM863" s="96" t="n">
        <v>184.13</v>
      </c>
      <c r="BN863" s="97" t="n">
        <v>20.43</v>
      </c>
      <c r="BO863" s="96" t="n">
        <v>41.72</v>
      </c>
      <c r="BP863" s="96" t="n">
        <v>66.16</v>
      </c>
      <c r="BQ863" s="96" t="n">
        <v>97.23</v>
      </c>
      <c r="BR863" s="91" t="inlineStr">
        <is>
          <t>Stacked up</t>
        </is>
      </c>
      <c r="BS863" s="91" t="inlineStr">
        <is>
          <t>None</t>
        </is>
      </c>
      <c r="BT863" s="96" t="n">
        <v>87.2</v>
      </c>
      <c r="BU863" s="91" t="inlineStr">
        <is>
          <t>N</t>
        </is>
      </c>
      <c r="BV863" s="99">
        <f>IF(OR(BF863&lt;&gt;"Y",BG863&lt;&gt;"Y"),"",(AND(ISNUMBER(BQ863),BQ863&gt;0))+(BR863="Stacked up")+(AND(ISNUMBER(BH863),BH863&gt;=-Settings!$B$17))+(AND(ISNUMBER(BK863),ISNUMBER(BM863),BK863&gt;0,BM863&gt;0))+(AND(ISNUMBER(AQ863),AQ863&gt;=Settings!$B$18))+(AND(ISNUMBER(BT863),BT863&gt;=Settings!$B$19,BT863&lt;=Settings!$B$20))+(AND(ISNUMBER(AS863),AS863&gt;0))+(AND(ISNUMBER(T863),ISNUMBER(M863),T863&gt;=Settings!$B$21,M863&gt;0))+(AND(ISNUMBER(AD863),ISNUMBER(M863),AD863&gt;=Settings!$B$22,M863&gt;0))+(AY863&gt;=1))</f>
        <v/>
      </c>
      <c r="BW863" s="91">
        <f>IF(OR(AY863=0,BF863&lt;&gt;"Y",BG863&lt;&gt;"Y"),"",1+SUMPRODUCT(($A$6:$A$2604=A863)*($AY$6:$AY$2604&gt;0)*($BF$6:$BF$2604="Y")*($BG$6:$BG$2604="Y")*(($AY$6:$AY$2604&gt;AY863)+($AY$6:$AY$2604=AY863)*($AD$6:$AD$2604&gt;AD863))))</f>
        <v/>
      </c>
    </row>
    <row r="864" ht="23.85" customHeight="1" s="55">
      <c r="A864" s="90" t="n">
        <v>46296</v>
      </c>
      <c r="B864" s="91" t="inlineStr">
        <is>
          <t>LEAPIND</t>
        </is>
      </c>
      <c r="C864" s="91" t="inlineStr">
        <is>
          <t>INE00GO01025</t>
        </is>
      </c>
      <c r="D864" s="91" t="n"/>
      <c r="E864" s="91" t="inlineStr">
        <is>
          <t>None</t>
        </is>
      </c>
      <c r="F864" s="93" t="n">
        <v>6037</v>
      </c>
      <c r="G864" s="92" t="inlineStr">
        <is>
          <t>N</t>
        </is>
      </c>
      <c r="H864" s="94" t="n"/>
      <c r="I864" s="91" t="inlineStr">
        <is>
          <t>N</t>
        </is>
      </c>
      <c r="J864" s="92">
        <f>IF(K864="","N","Y")</f>
        <v/>
      </c>
      <c r="K864" s="94">
        <f>_xlfn.TEXTJOIN("; ",TRUE,IF(P864="52-wk low","52-wk low",""),IF(AND(AD864&gt;=Settings!$B$12,M864&lt;0),"Distribution",""),IF(AND(AJ864="Y",M864&lt;0,AK864&lt;-Settings!$B$13),"Long unwinding",""),IF(AND(AJ864="Y",M864&lt;0,AK864&gt;Settings!$B$13),"Short buildup",""))</f>
        <v/>
      </c>
      <c r="L864" s="95" t="n">
        <v>137.03</v>
      </c>
      <c r="M864" s="96" t="n">
        <v>-0.54</v>
      </c>
      <c r="N864" s="93" t="n">
        <v>809</v>
      </c>
      <c r="O864" s="91" t="inlineStr">
        <is>
          <t>None</t>
        </is>
      </c>
      <c r="P864" s="91" t="inlineStr">
        <is>
          <t>None</t>
        </is>
      </c>
      <c r="Q864" s="97" t="n">
        <v>12.4</v>
      </c>
      <c r="R864" s="96" t="n">
        <v>24.92</v>
      </c>
      <c r="S864" s="96" t="n">
        <v>0.47</v>
      </c>
      <c r="T864" s="96" t="n"/>
      <c r="U864" s="96" t="n"/>
      <c r="V864" s="103" t="n"/>
      <c r="W864" s="102" t="n"/>
      <c r="X864" s="93" t="n"/>
      <c r="Y864" s="91" t="inlineStr">
        <is>
          <t>None</t>
        </is>
      </c>
      <c r="Z864" s="99" t="n">
        <v>42.14</v>
      </c>
      <c r="AA864" s="96" t="n">
        <v>0.97</v>
      </c>
      <c r="AB864" s="96" t="n"/>
      <c r="AC864" s="96" t="n">
        <v>0.46</v>
      </c>
      <c r="AD864" s="96" t="n"/>
      <c r="AE864" s="96" t="n"/>
      <c r="AF864" s="103" t="n"/>
      <c r="AG864" s="91" t="n"/>
      <c r="AH864" s="100" t="n">
        <v>0</v>
      </c>
      <c r="AI864" s="101" t="n">
        <v>0</v>
      </c>
      <c r="AJ864" s="92" t="inlineStr">
        <is>
          <t>N</t>
        </is>
      </c>
      <c r="AK864" s="96" t="n"/>
      <c r="AL864" s="91" t="inlineStr">
        <is>
          <t>n/a</t>
        </is>
      </c>
      <c r="AM864" s="93" t="n"/>
      <c r="AN864" s="92" t="inlineStr">
        <is>
          <t>None</t>
        </is>
      </c>
      <c r="AO864" s="102" t="n">
        <v>0</v>
      </c>
      <c r="AP864" s="103" t="n"/>
      <c r="AQ864" s="102" t="n"/>
      <c r="AR864" s="91" t="inlineStr">
        <is>
          <t>N</t>
        </is>
      </c>
      <c r="AS864" s="104" t="n"/>
      <c r="AT864" s="92">
        <f>IF(AND(P864="52-wk high",T864&gt;=Settings!$B$7),"Y","N")</f>
        <v/>
      </c>
      <c r="AU864" s="91">
        <f>IF(AND(AD864&gt;=Settings!$B$8,M864&gt;0),"Y","N")</f>
        <v/>
      </c>
      <c r="AV864" s="91">
        <f>IF(OR(AH864&gt;Settings!$B$9,AI864&gt;Settings!$B$9),"Y","N")</f>
        <v/>
      </c>
      <c r="AW864" s="91">
        <f>IF(AJ864&lt;&gt;"Y","n/a",IF(AND(M864&gt;0,AK864&gt;Settings!$B$10),"Y","N"))</f>
        <v/>
      </c>
      <c r="AX864" s="91">
        <f>IF(AO864&gt;=Settings!$B$11,"Y","N")</f>
        <v/>
      </c>
      <c r="AY864" s="99">
        <f>(AT864="Y")+(AU864="Y")+(AV864="Y")+(AW864="Y")+(AX864="Y")</f>
        <v/>
      </c>
      <c r="AZ864" s="94">
        <f>IF(AY864=0,"None",_xlfn.TEXTJOIN(", ",TRUE(),IF(AT864="Y","Breakout",""),IF(AU864="Y","Accumulation",""),IF(AV864="Y","Institutional buying",""),IF(AW864="Y","Long buildup",""),IF(AX864="Y","Momentum leader","")))</f>
        <v/>
      </c>
      <c r="BA864" s="94">
        <f>IF(BW864="","","Passes "&amp;AY864&amp;" of 5 buy-side scans"&amp;IF(G864="Y","; RED FLAG: filter out using Red flag column",""))</f>
        <v/>
      </c>
      <c r="BB864" s="91" t="inlineStr">
        <is>
          <t>None</t>
        </is>
      </c>
      <c r="BC864" s="92" t="inlineStr">
        <is>
          <t>N</t>
        </is>
      </c>
      <c r="BD864" s="94" t="n"/>
      <c r="BE864" s="94" t="n"/>
      <c r="BF864" s="92">
        <f>IF(R864*100000&gt;=Settings!$B$5,"Y","N")</f>
        <v/>
      </c>
      <c r="BG864" s="91">
        <f>IF(F864&gt;Settings!$B$6,"Y","N")</f>
        <v/>
      </c>
      <c r="BH864" s="97" t="n">
        <v>-20.47</v>
      </c>
      <c r="BI864" s="96" t="n">
        <v>-4.24</v>
      </c>
      <c r="BJ864" s="96" t="n">
        <v>-14.07</v>
      </c>
      <c r="BK864" s="96" t="n"/>
      <c r="BL864" s="96" t="n"/>
      <c r="BM864" s="96" t="n"/>
      <c r="BN864" s="97" t="n">
        <v>-4.16</v>
      </c>
      <c r="BO864" s="96" t="n"/>
      <c r="BP864" s="96" t="n"/>
      <c r="BQ864" s="96" t="n"/>
      <c r="BR864" s="91" t="n"/>
      <c r="BS864" s="91" t="n"/>
      <c r="BT864" s="96" t="n">
        <v>42.7</v>
      </c>
      <c r="BU864" s="91" t="n"/>
      <c r="BV864" s="99">
        <f>IF(OR(BF864&lt;&gt;"Y",BG864&lt;&gt;"Y"),"",(AND(ISNUMBER(BQ864),BQ864&gt;0))+(BR864="Stacked up")+(AND(ISNUMBER(BH864),BH864&gt;=-Settings!$B$17))+(AND(ISNUMBER(BK864),ISNUMBER(BM864),BK864&gt;0,BM864&gt;0))+(AND(ISNUMBER(AQ864),AQ864&gt;=Settings!$B$18))+(AND(ISNUMBER(BT864),BT864&gt;=Settings!$B$19,BT864&lt;=Settings!$B$20))+(AND(ISNUMBER(AS864),AS864&gt;0))+(AND(ISNUMBER(T864),ISNUMBER(M864),T864&gt;=Settings!$B$21,M864&gt;0))+(AND(ISNUMBER(AD864),ISNUMBER(M864),AD864&gt;=Settings!$B$22,M864&gt;0))+(AY864&gt;=1))</f>
        <v/>
      </c>
      <c r="BW864" s="91">
        <f>IF(OR(AY864=0,BF864&lt;&gt;"Y",BG864&lt;&gt;"Y"),"",1+SUMPRODUCT(($A$6:$A$2604=A864)*($AY$6:$AY$2604&gt;0)*($BF$6:$BF$2604="Y")*($BG$6:$BG$2604="Y")*(($AY$6:$AY$2604&gt;AY864)+($AY$6:$AY$2604=AY864)*($AD$6:$AD$2604&gt;AD864))))</f>
        <v/>
      </c>
    </row>
    <row r="865" ht="23.85" customHeight="1" s="55">
      <c r="A865" s="90" t="n">
        <v>46296</v>
      </c>
      <c r="B865" s="91" t="inlineStr">
        <is>
          <t>ORCHPHARMA</t>
        </is>
      </c>
      <c r="C865" s="91" t="inlineStr">
        <is>
          <t>INE191A01027</t>
        </is>
      </c>
      <c r="D865" s="91" t="n"/>
      <c r="E865" s="91" t="inlineStr">
        <is>
          <t>None</t>
        </is>
      </c>
      <c r="F865" s="93" t="n">
        <v>5929</v>
      </c>
      <c r="G865" s="92" t="inlineStr">
        <is>
          <t>N</t>
        </is>
      </c>
      <c r="H865" s="94" t="n"/>
      <c r="I865" s="91" t="inlineStr">
        <is>
          <t>N</t>
        </is>
      </c>
      <c r="J865" s="92">
        <f>IF(K865="","N","Y")</f>
        <v/>
      </c>
      <c r="K865" s="94">
        <f>_xlfn.TEXTJOIN("; ",TRUE,IF(P865="52-wk low","52-wk low",""),IF(AND(AD865&gt;=Settings!$B$12,M865&lt;0),"Distribution",""),IF(AND(AJ865="Y",M865&lt;0,AK865&lt;-Settings!$B$13),"Long unwinding",""),IF(AND(AJ865="Y",M865&lt;0,AK865&gt;Settings!$B$13),"Short buildup",""))</f>
        <v/>
      </c>
      <c r="L865" s="95" t="n">
        <v>990</v>
      </c>
      <c r="M865" s="96" t="n">
        <v>-0.7</v>
      </c>
      <c r="N865" s="93" t="n">
        <v>882</v>
      </c>
      <c r="O865" s="91" t="inlineStr">
        <is>
          <t>None</t>
        </is>
      </c>
      <c r="P865" s="91" t="inlineStr">
        <is>
          <t>None</t>
        </is>
      </c>
      <c r="Q865" s="97" t="n">
        <v>0.92</v>
      </c>
      <c r="R865" s="96" t="n">
        <v>1.27</v>
      </c>
      <c r="S865" s="96" t="n">
        <v>0.74</v>
      </c>
      <c r="T865" s="96" t="n">
        <v>0.9399999999999999</v>
      </c>
      <c r="U865" s="96" t="n">
        <v>0.57</v>
      </c>
      <c r="V865" s="103" t="n">
        <v>0.79</v>
      </c>
      <c r="W865" s="102" t="n">
        <v>2</v>
      </c>
      <c r="X865" s="93" t="n"/>
      <c r="Y865" s="91" t="inlineStr">
        <is>
          <t>None</t>
        </is>
      </c>
      <c r="Z865" s="99" t="n">
        <v>39.8</v>
      </c>
      <c r="AA865" s="96" t="n">
        <v>0.84</v>
      </c>
      <c r="AB865" s="96" t="n">
        <v>0.84</v>
      </c>
      <c r="AC865" s="96" t="n">
        <v>0.75</v>
      </c>
      <c r="AD865" s="96" t="n">
        <v>0.86</v>
      </c>
      <c r="AE865" s="96" t="n">
        <v>0.72</v>
      </c>
      <c r="AF865" s="103" t="n">
        <v>1.24</v>
      </c>
      <c r="AG865" s="91" t="inlineStr">
        <is>
          <t>Normal</t>
        </is>
      </c>
      <c r="AH865" s="100" t="n">
        <v>0</v>
      </c>
      <c r="AI865" s="101" t="n">
        <v>0</v>
      </c>
      <c r="AJ865" s="92" t="inlineStr">
        <is>
          <t>N</t>
        </is>
      </c>
      <c r="AK865" s="96" t="n"/>
      <c r="AL865" s="91" t="inlineStr">
        <is>
          <t>n/a</t>
        </is>
      </c>
      <c r="AM865" s="93" t="n"/>
      <c r="AN865" s="92" t="inlineStr">
        <is>
          <t>None</t>
        </is>
      </c>
      <c r="AO865" s="102" t="n">
        <v>0</v>
      </c>
      <c r="AP865" s="103" t="n">
        <v>2.27</v>
      </c>
      <c r="AQ865" s="102" t="n">
        <v>92</v>
      </c>
      <c r="AR865" s="91" t="inlineStr">
        <is>
          <t>N</t>
        </is>
      </c>
      <c r="AS865" s="104" t="n"/>
      <c r="AT865" s="92">
        <f>IF(AND(P865="52-wk high",T865&gt;=Settings!$B$7),"Y","N")</f>
        <v/>
      </c>
      <c r="AU865" s="91">
        <f>IF(AND(AD865&gt;=Settings!$B$8,M865&gt;0),"Y","N")</f>
        <v/>
      </c>
      <c r="AV865" s="91">
        <f>IF(OR(AH865&gt;Settings!$B$9,AI865&gt;Settings!$B$9),"Y","N")</f>
        <v/>
      </c>
      <c r="AW865" s="91">
        <f>IF(AJ865&lt;&gt;"Y","n/a",IF(AND(M865&gt;0,AK865&gt;Settings!$B$10),"Y","N"))</f>
        <v/>
      </c>
      <c r="AX865" s="91">
        <f>IF(AO865&gt;=Settings!$B$11,"Y","N")</f>
        <v/>
      </c>
      <c r="AY865" s="99">
        <f>(AT865="Y")+(AU865="Y")+(AV865="Y")+(AW865="Y")+(AX865="Y")</f>
        <v/>
      </c>
      <c r="AZ865" s="94">
        <f>IF(AY865=0,"None",_xlfn.TEXTJOIN(", ",TRUE(),IF(AT865="Y","Breakout",""),IF(AU865="Y","Accumulation",""),IF(AV865="Y","Institutional buying",""),IF(AW865="Y","Long buildup",""),IF(AX865="Y","Momentum leader","")))</f>
        <v/>
      </c>
      <c r="BA865" s="94">
        <f>IF(BW865="","","Passes "&amp;AY865&amp;" of 5 buy-side scans"&amp;IF(G865="Y","; RED FLAG: filter out using Red flag column",""))</f>
        <v/>
      </c>
      <c r="BB865" s="91" t="inlineStr">
        <is>
          <t>None</t>
        </is>
      </c>
      <c r="BC865" s="92" t="inlineStr">
        <is>
          <t>Y</t>
        </is>
      </c>
      <c r="BD865" s="94" t="inlineStr">
        <is>
          <t>PE &gt; 50; &gt;75% move in 6 months; High-low range &gt;100% in 6 months</t>
        </is>
      </c>
      <c r="BE865" s="94" t="n"/>
      <c r="BF865" s="92">
        <f>IF(R865*100000&gt;=Settings!$B$5,"Y","N")</f>
        <v/>
      </c>
      <c r="BG865" s="91">
        <f>IF(F865&gt;Settings!$B$6,"Y","N")</f>
        <v/>
      </c>
      <c r="BH865" s="97" t="n">
        <v>-13.42</v>
      </c>
      <c r="BI865" s="96" t="n">
        <v>-9.68</v>
      </c>
      <c r="BJ865" s="96" t="n">
        <v>4.44</v>
      </c>
      <c r="BK865" s="96" t="n">
        <v>1.56</v>
      </c>
      <c r="BL865" s="96" t="n">
        <v>90.64</v>
      </c>
      <c r="BM865" s="96" t="n">
        <v>37.47</v>
      </c>
      <c r="BN865" s="97" t="n">
        <v>-2.71</v>
      </c>
      <c r="BO865" s="96" t="n">
        <v>-0.51</v>
      </c>
      <c r="BP865" s="96" t="n">
        <v>5.56</v>
      </c>
      <c r="BQ865" s="96" t="n">
        <v>14.78</v>
      </c>
      <c r="BR865" s="91" t="inlineStr">
        <is>
          <t>Mixed</t>
        </is>
      </c>
      <c r="BS865" s="91" t="inlineStr">
        <is>
          <t>None</t>
        </is>
      </c>
      <c r="BT865" s="96" t="n">
        <v>41.5</v>
      </c>
      <c r="BU865" s="91" t="inlineStr">
        <is>
          <t>N</t>
        </is>
      </c>
      <c r="BV865" s="99">
        <f>IF(OR(BF865&lt;&gt;"Y",BG865&lt;&gt;"Y"),"",(AND(ISNUMBER(BQ865),BQ865&gt;0))+(BR865="Stacked up")+(AND(ISNUMBER(BH865),BH865&gt;=-Settings!$B$17))+(AND(ISNUMBER(BK865),ISNUMBER(BM865),BK865&gt;0,BM865&gt;0))+(AND(ISNUMBER(AQ865),AQ865&gt;=Settings!$B$18))+(AND(ISNUMBER(BT865),BT865&gt;=Settings!$B$19,BT865&lt;=Settings!$B$20))+(AND(ISNUMBER(AS865),AS865&gt;0))+(AND(ISNUMBER(T865),ISNUMBER(M865),T865&gt;=Settings!$B$21,M865&gt;0))+(AND(ISNUMBER(AD865),ISNUMBER(M865),AD865&gt;=Settings!$B$22,M865&gt;0))+(AY865&gt;=1))</f>
        <v/>
      </c>
      <c r="BW865" s="91">
        <f>IF(OR(AY865=0,BF865&lt;&gt;"Y",BG865&lt;&gt;"Y"),"",1+SUMPRODUCT(($A$6:$A$2604=A865)*($AY$6:$AY$2604&gt;0)*($BF$6:$BF$2604="Y")*($BG$6:$BG$2604="Y")*(($AY$6:$AY$2604&gt;AY865)+($AY$6:$AY$2604=AY865)*($AD$6:$AD$2604&gt;AD865))))</f>
        <v/>
      </c>
    </row>
    <row r="866" ht="23.85" customHeight="1" s="55">
      <c r="A866" s="90" t="n">
        <v>46296</v>
      </c>
      <c r="B866" s="91" t="inlineStr">
        <is>
          <t>STYL</t>
        </is>
      </c>
      <c r="C866" s="91" t="inlineStr">
        <is>
          <t>INE04VU01023</t>
        </is>
      </c>
      <c r="D866" s="91" t="n"/>
      <c r="E866" s="91" t="inlineStr">
        <is>
          <t>None</t>
        </is>
      </c>
      <c r="F866" s="93" t="n">
        <v>5922</v>
      </c>
      <c r="G866" s="92" t="inlineStr">
        <is>
          <t>N</t>
        </is>
      </c>
      <c r="H866" s="94" t="n"/>
      <c r="I866" s="91" t="inlineStr">
        <is>
          <t>N</t>
        </is>
      </c>
      <c r="J866" s="92">
        <f>IF(K866="","N","Y")</f>
        <v/>
      </c>
      <c r="K866" s="94">
        <f>_xlfn.TEXTJOIN("; ",TRUE,IF(P866="52-wk low","52-wk low",""),IF(AND(AD866&gt;=Settings!$B$12,M866&lt;0),"Distribution",""),IF(AND(AJ866="Y",M866&lt;0,AK866&lt;-Settings!$B$13),"Long unwinding",""),IF(AND(AJ866="Y",M866&lt;0,AK866&gt;Settings!$B$13),"Short buildup",""))</f>
        <v/>
      </c>
      <c r="L866" s="95" t="n">
        <v>366</v>
      </c>
      <c r="M866" s="96" t="n">
        <v>-1.07</v>
      </c>
      <c r="N866" s="93" t="n">
        <v>1081</v>
      </c>
      <c r="O866" s="91" t="inlineStr">
        <is>
          <t>None</t>
        </is>
      </c>
      <c r="P866" s="91" t="inlineStr">
        <is>
          <t>None</t>
        </is>
      </c>
      <c r="Q866" s="97" t="n">
        <v>1.23</v>
      </c>
      <c r="R866" s="96" t="n">
        <v>1.32</v>
      </c>
      <c r="S866" s="96" t="n">
        <v>0.95</v>
      </c>
      <c r="T866" s="96" t="n">
        <v>0.73</v>
      </c>
      <c r="U866" s="96" t="n">
        <v>0.5600000000000001</v>
      </c>
      <c r="V866" s="103" t="n">
        <v>0.6</v>
      </c>
      <c r="W866" s="102" t="n">
        <v>2</v>
      </c>
      <c r="X866" s="93" t="n"/>
      <c r="Y866" s="91" t="inlineStr">
        <is>
          <t>None</t>
        </is>
      </c>
      <c r="Z866" s="99" t="n">
        <v>52.77</v>
      </c>
      <c r="AA866" s="96" t="n">
        <v>1.04</v>
      </c>
      <c r="AB866" s="96" t="n">
        <v>1.11</v>
      </c>
      <c r="AC866" s="96" t="n">
        <v>1.12</v>
      </c>
      <c r="AD866" s="96" t="n">
        <v>0.87</v>
      </c>
      <c r="AE866" s="96" t="n">
        <v>0.62</v>
      </c>
      <c r="AF866" s="103" t="n">
        <v>0.95</v>
      </c>
      <c r="AG866" s="91" t="inlineStr">
        <is>
          <t>Normal</t>
        </is>
      </c>
      <c r="AH866" s="100" t="n">
        <v>0</v>
      </c>
      <c r="AI866" s="101" t="n">
        <v>0</v>
      </c>
      <c r="AJ866" s="92" t="inlineStr">
        <is>
          <t>N</t>
        </is>
      </c>
      <c r="AK866" s="96" t="n"/>
      <c r="AL866" s="91" t="inlineStr">
        <is>
          <t>n/a</t>
        </is>
      </c>
      <c r="AM866" s="93" t="n"/>
      <c r="AN866" s="92" t="inlineStr">
        <is>
          <t>None</t>
        </is>
      </c>
      <c r="AO866" s="102" t="n">
        <v>0</v>
      </c>
      <c r="AP866" s="103" t="n">
        <v>1.39</v>
      </c>
      <c r="AQ866" s="102" t="n">
        <v>76</v>
      </c>
      <c r="AR866" s="91" t="inlineStr">
        <is>
          <t>N</t>
        </is>
      </c>
      <c r="AS866" s="104" t="n"/>
      <c r="AT866" s="92">
        <f>IF(AND(P866="52-wk high",T866&gt;=Settings!$B$7),"Y","N")</f>
        <v/>
      </c>
      <c r="AU866" s="91">
        <f>IF(AND(AD866&gt;=Settings!$B$8,M866&gt;0),"Y","N")</f>
        <v/>
      </c>
      <c r="AV866" s="91">
        <f>IF(OR(AH866&gt;Settings!$B$9,AI866&gt;Settings!$B$9),"Y","N")</f>
        <v/>
      </c>
      <c r="AW866" s="91">
        <f>IF(AJ866&lt;&gt;"Y","n/a",IF(AND(M866&gt;0,AK866&gt;Settings!$B$10),"Y","N"))</f>
        <v/>
      </c>
      <c r="AX866" s="91">
        <f>IF(AO866&gt;=Settings!$B$11,"Y","N")</f>
        <v/>
      </c>
      <c r="AY866" s="99">
        <f>(AT866="Y")+(AU866="Y")+(AV866="Y")+(AW866="Y")+(AX866="Y")</f>
        <v/>
      </c>
      <c r="AZ866" s="94">
        <f>IF(AY866=0,"None",_xlfn.TEXTJOIN(", ",TRUE(),IF(AT866="Y","Breakout",""),IF(AU866="Y","Accumulation",""),IF(AV866="Y","Institutional buying",""),IF(AW866="Y","Long buildup",""),IF(AX866="Y","Momentum leader","")))</f>
        <v/>
      </c>
      <c r="BA866" s="94">
        <f>IF(BW866="","","Passes "&amp;AY866&amp;" of 5 buy-side scans"&amp;IF(G866="Y","; RED FLAG: filter out using Red flag column",""))</f>
        <v/>
      </c>
      <c r="BB866" s="91" t="inlineStr">
        <is>
          <t>None</t>
        </is>
      </c>
      <c r="BC866" s="92" t="inlineStr">
        <is>
          <t>N</t>
        </is>
      </c>
      <c r="BD866" s="94" t="n"/>
      <c r="BE866" s="94" t="n"/>
      <c r="BF866" s="92">
        <f>IF(R866*100000&gt;=Settings!$B$5,"Y","N")</f>
        <v/>
      </c>
      <c r="BG866" s="91">
        <f>IF(F866&gt;Settings!$B$6,"Y","N")</f>
        <v/>
      </c>
      <c r="BH866" s="97" t="n">
        <v>-16.33</v>
      </c>
      <c r="BI866" s="96" t="n">
        <v>-1.17</v>
      </c>
      <c r="BJ866" s="96" t="n">
        <v>-5.38</v>
      </c>
      <c r="BK866" s="96" t="n">
        <v>11.82</v>
      </c>
      <c r="BL866" s="96" t="n">
        <v>62.88</v>
      </c>
      <c r="BM866" s="96" t="n">
        <v>-14.74</v>
      </c>
      <c r="BN866" s="97" t="n">
        <v>-1.68</v>
      </c>
      <c r="BO866" s="96" t="n">
        <v>-0.9399999999999999</v>
      </c>
      <c r="BP866" s="96" t="n">
        <v>4.78</v>
      </c>
      <c r="BQ866" s="96" t="n">
        <v>9.33</v>
      </c>
      <c r="BR866" s="91" t="inlineStr">
        <is>
          <t>Mixed</t>
        </is>
      </c>
      <c r="BS866" s="91" t="inlineStr">
        <is>
          <t>None</t>
        </is>
      </c>
      <c r="BT866" s="96" t="n">
        <v>44.7</v>
      </c>
      <c r="BU866" s="91" t="inlineStr">
        <is>
          <t>N</t>
        </is>
      </c>
      <c r="BV866" s="99">
        <f>IF(OR(BF866&lt;&gt;"Y",BG866&lt;&gt;"Y"),"",(AND(ISNUMBER(BQ866),BQ866&gt;0))+(BR866="Stacked up")+(AND(ISNUMBER(BH866),BH866&gt;=-Settings!$B$17))+(AND(ISNUMBER(BK866),ISNUMBER(BM866),BK866&gt;0,BM866&gt;0))+(AND(ISNUMBER(AQ866),AQ866&gt;=Settings!$B$18))+(AND(ISNUMBER(BT866),BT866&gt;=Settings!$B$19,BT866&lt;=Settings!$B$20))+(AND(ISNUMBER(AS866),AS866&gt;0))+(AND(ISNUMBER(T866),ISNUMBER(M866),T866&gt;=Settings!$B$21,M866&gt;0))+(AND(ISNUMBER(AD866),ISNUMBER(M866),AD866&gt;=Settings!$B$22,M866&gt;0))+(AY866&gt;=1))</f>
        <v/>
      </c>
      <c r="BW866" s="91">
        <f>IF(OR(AY866=0,BF866&lt;&gt;"Y",BG866&lt;&gt;"Y"),"",1+SUMPRODUCT(($A$6:$A$2604=A866)*($AY$6:$AY$2604&gt;0)*($BF$6:$BF$2604="Y")*($BG$6:$BG$2604="Y")*(($AY$6:$AY$2604&gt;AY866)+($AY$6:$AY$2604=AY866)*($AD$6:$AD$2604&gt;AD866))))</f>
        <v/>
      </c>
    </row>
    <row r="867" ht="23.85" customHeight="1" s="55">
      <c r="A867" s="90" t="n">
        <v>46296</v>
      </c>
      <c r="B867" s="91" t="inlineStr">
        <is>
          <t>JKLAKSHMI</t>
        </is>
      </c>
      <c r="C867" s="91" t="inlineStr">
        <is>
          <t>INE786A01032</t>
        </is>
      </c>
      <c r="D867" s="91" t="n"/>
      <c r="E867" s="91" t="inlineStr">
        <is>
          <t>None</t>
        </is>
      </c>
      <c r="F867" s="93" t="n">
        <v>5917</v>
      </c>
      <c r="G867" s="92" t="inlineStr">
        <is>
          <t>N</t>
        </is>
      </c>
      <c r="H867" s="94" t="n"/>
      <c r="I867" s="91" t="inlineStr">
        <is>
          <t>N</t>
        </is>
      </c>
      <c r="J867" s="92">
        <f>IF(K867="","N","Y")</f>
        <v/>
      </c>
      <c r="K867" s="94">
        <f>_xlfn.TEXTJOIN("; ",TRUE,IF(P867="52-wk low","52-wk low",""),IF(AND(AD867&gt;=Settings!$B$12,M867&lt;0),"Distribution",""),IF(AND(AJ867="Y",M867&lt;0,AK867&lt;-Settings!$B$13),"Long unwinding",""),IF(AND(AJ867="Y",M867&lt;0,AK867&gt;Settings!$B$13),"Short buildup",""))</f>
        <v/>
      </c>
      <c r="L867" s="95" t="n">
        <v>476.6</v>
      </c>
      <c r="M867" s="96" t="n">
        <v>-3.19</v>
      </c>
      <c r="N867" s="93" t="n">
        <v>2145</v>
      </c>
      <c r="O867" s="91" t="inlineStr">
        <is>
          <t>None</t>
        </is>
      </c>
      <c r="P867" s="91" t="inlineStr">
        <is>
          <t>52-wk low</t>
        </is>
      </c>
      <c r="Q867" s="97" t="n">
        <v>2.9</v>
      </c>
      <c r="R867" s="96" t="n">
        <v>1.5</v>
      </c>
      <c r="S867" s="96" t="n">
        <v>2.04</v>
      </c>
      <c r="T867" s="96" t="n">
        <v>1.44</v>
      </c>
      <c r="U867" s="96" t="n">
        <v>1.49</v>
      </c>
      <c r="V867" s="103" t="n">
        <v>0.76</v>
      </c>
      <c r="W867" s="102" t="n">
        <v>4</v>
      </c>
      <c r="X867" s="93" t="n">
        <v>155</v>
      </c>
      <c r="Y867" s="91" t="inlineStr">
        <is>
          <t>None</t>
        </is>
      </c>
      <c r="Z867" s="99" t="n">
        <v>49.64</v>
      </c>
      <c r="AA867" s="96" t="n">
        <v>0.9</v>
      </c>
      <c r="AB867" s="96" t="n">
        <v>0.9399999999999999</v>
      </c>
      <c r="AC867" s="96" t="n">
        <v>1.75</v>
      </c>
      <c r="AD867" s="96" t="n">
        <v>1.72</v>
      </c>
      <c r="AE867" s="96" t="n">
        <v>1.4</v>
      </c>
      <c r="AF867" s="103" t="n">
        <v>1.09</v>
      </c>
      <c r="AG867" s="91" t="inlineStr">
        <is>
          <t>Normal</t>
        </is>
      </c>
      <c r="AH867" s="100" t="n">
        <v>0</v>
      </c>
      <c r="AI867" s="101" t="n">
        <v>0</v>
      </c>
      <c r="AJ867" s="92" t="inlineStr">
        <is>
          <t>N</t>
        </is>
      </c>
      <c r="AK867" s="96" t="n"/>
      <c r="AL867" s="91" t="inlineStr">
        <is>
          <t>n/a</t>
        </is>
      </c>
      <c r="AM867" s="93" t="n"/>
      <c r="AN867" s="92" t="inlineStr">
        <is>
          <t>None</t>
        </is>
      </c>
      <c r="AO867" s="102" t="n">
        <v>0</v>
      </c>
      <c r="AP867" s="103" t="n">
        <v>0.43</v>
      </c>
      <c r="AQ867" s="102" t="n">
        <v>1</v>
      </c>
      <c r="AR867" s="91" t="inlineStr">
        <is>
          <t>N</t>
        </is>
      </c>
      <c r="AS867" s="104" t="n"/>
      <c r="AT867" s="92">
        <f>IF(AND(P867="52-wk high",T867&gt;=Settings!$B$7),"Y","N")</f>
        <v/>
      </c>
      <c r="AU867" s="91">
        <f>IF(AND(AD867&gt;=Settings!$B$8,M867&gt;0),"Y","N")</f>
        <v/>
      </c>
      <c r="AV867" s="91">
        <f>IF(OR(AH867&gt;Settings!$B$9,AI867&gt;Settings!$B$9),"Y","N")</f>
        <v/>
      </c>
      <c r="AW867" s="91">
        <f>IF(AJ867&lt;&gt;"Y","n/a",IF(AND(M867&gt;0,AK867&gt;Settings!$B$10),"Y","N"))</f>
        <v/>
      </c>
      <c r="AX867" s="91">
        <f>IF(AO867&gt;=Settings!$B$11,"Y","N")</f>
        <v/>
      </c>
      <c r="AY867" s="99">
        <f>(AT867="Y")+(AU867="Y")+(AV867="Y")+(AW867="Y")+(AX867="Y")</f>
        <v/>
      </c>
      <c r="AZ867" s="94">
        <f>IF(AY867=0,"None",_xlfn.TEXTJOIN(", ",TRUE(),IF(AT867="Y","Breakout",""),IF(AU867="Y","Accumulation",""),IF(AV867="Y","Institutional buying",""),IF(AW867="Y","Long buildup",""),IF(AX867="Y","Momentum leader","")))</f>
        <v/>
      </c>
      <c r="BA867" s="94">
        <f>IF(BW867="","","Passes "&amp;AY867&amp;" of 5 buy-side scans"&amp;IF(G867="Y","; RED FLAG: filter out using Red flag column",""))</f>
        <v/>
      </c>
      <c r="BB867" s="91" t="inlineStr">
        <is>
          <t>None</t>
        </is>
      </c>
      <c r="BC867" s="92" t="inlineStr">
        <is>
          <t>N</t>
        </is>
      </c>
      <c r="BD867" s="94" t="n"/>
      <c r="BE867" s="94" t="n"/>
      <c r="BF867" s="92">
        <f>IF(R867*100000&gt;=Settings!$B$5,"Y","N")</f>
        <v/>
      </c>
      <c r="BG867" s="91">
        <f>IF(F867&gt;Settings!$B$6,"Y","N")</f>
        <v/>
      </c>
      <c r="BH867" s="97" t="n">
        <v>-46.14</v>
      </c>
      <c r="BI867" s="96" t="n">
        <v>-6.45</v>
      </c>
      <c r="BJ867" s="96" t="n">
        <v>-9.06</v>
      </c>
      <c r="BK867" s="96" t="n">
        <v>-18.17</v>
      </c>
      <c r="BL867" s="96" t="n">
        <v>-19.13</v>
      </c>
      <c r="BM867" s="96" t="n">
        <v>-45.08</v>
      </c>
      <c r="BN867" s="97" t="n">
        <v>-6.16</v>
      </c>
      <c r="BO867" s="96" t="n">
        <v>-10.34</v>
      </c>
      <c r="BP867" s="96" t="n">
        <v>-15.73</v>
      </c>
      <c r="BQ867" s="96" t="n">
        <v>-23.78</v>
      </c>
      <c r="BR867" s="91" t="inlineStr">
        <is>
          <t>Stacked down</t>
        </is>
      </c>
      <c r="BS867" s="91" t="inlineStr">
        <is>
          <t>None</t>
        </is>
      </c>
      <c r="BT867" s="96" t="n">
        <v>24.1</v>
      </c>
      <c r="BU867" s="91" t="inlineStr">
        <is>
          <t>N</t>
        </is>
      </c>
      <c r="BV867" s="99">
        <f>IF(OR(BF867&lt;&gt;"Y",BG867&lt;&gt;"Y"),"",(AND(ISNUMBER(BQ867),BQ867&gt;0))+(BR867="Stacked up")+(AND(ISNUMBER(BH867),BH867&gt;=-Settings!$B$17))+(AND(ISNUMBER(BK867),ISNUMBER(BM867),BK867&gt;0,BM867&gt;0))+(AND(ISNUMBER(AQ867),AQ867&gt;=Settings!$B$18))+(AND(ISNUMBER(BT867),BT867&gt;=Settings!$B$19,BT867&lt;=Settings!$B$20))+(AND(ISNUMBER(AS867),AS867&gt;0))+(AND(ISNUMBER(T867),ISNUMBER(M867),T867&gt;=Settings!$B$21,M867&gt;0))+(AND(ISNUMBER(AD867),ISNUMBER(M867),AD867&gt;=Settings!$B$22,M867&gt;0))+(AY867&gt;=1))</f>
        <v/>
      </c>
      <c r="BW867" s="91">
        <f>IF(OR(AY867=0,BF867&lt;&gt;"Y",BG867&lt;&gt;"Y"),"",1+SUMPRODUCT(($A$6:$A$2604=A867)*($AY$6:$AY$2604&gt;0)*($BF$6:$BF$2604="Y")*($BG$6:$BG$2604="Y")*(($AY$6:$AY$2604&gt;AY867)+($AY$6:$AY$2604=AY867)*($AD$6:$AD$2604&gt;AD867))))</f>
        <v/>
      </c>
    </row>
    <row r="868" ht="23.85" customHeight="1" s="55">
      <c r="A868" s="90" t="n">
        <v>46296</v>
      </c>
      <c r="B868" s="91" t="inlineStr">
        <is>
          <t>LCL</t>
        </is>
      </c>
      <c r="C868" s="91" t="inlineStr">
        <is>
          <t>INE0QJW01029</t>
        </is>
      </c>
      <c r="D868" s="91" t="n"/>
      <c r="E868" s="91" t="inlineStr">
        <is>
          <t>None</t>
        </is>
      </c>
      <c r="F868" s="93" t="n">
        <v>5849</v>
      </c>
      <c r="G868" s="92" t="inlineStr">
        <is>
          <t>N</t>
        </is>
      </c>
      <c r="H868" s="94" t="n"/>
      <c r="I868" s="91" t="inlineStr">
        <is>
          <t>N</t>
        </is>
      </c>
      <c r="J868" s="92">
        <f>IF(K868="","N","Y")</f>
        <v/>
      </c>
      <c r="K868" s="94">
        <f>_xlfn.TEXTJOIN("; ",TRUE,IF(P868="52-wk low","52-wk low",""),IF(AND(AD868&gt;=Settings!$B$12,M868&lt;0),"Distribution",""),IF(AND(AJ868="Y",M868&lt;0,AK868&lt;-Settings!$B$13),"Long unwinding",""),IF(AND(AJ868="Y",M868&lt;0,AK868&gt;Settings!$B$13),"Short buildup",""))</f>
        <v/>
      </c>
      <c r="L868" s="95" t="n">
        <v>553.6</v>
      </c>
      <c r="M868" s="96" t="n">
        <v>-0.64</v>
      </c>
      <c r="N868" s="93" t="n">
        <v>850</v>
      </c>
      <c r="O868" s="91" t="inlineStr">
        <is>
          <t>None</t>
        </is>
      </c>
      <c r="P868" s="91" t="inlineStr">
        <is>
          <t>None</t>
        </is>
      </c>
      <c r="Q868" s="97" t="n">
        <v>1.88</v>
      </c>
      <c r="R868" s="96" t="n">
        <v>5.29</v>
      </c>
      <c r="S868" s="96" t="n">
        <v>0.36</v>
      </c>
      <c r="T868" s="96" t="n"/>
      <c r="U868" s="96" t="n"/>
      <c r="V868" s="103" t="n"/>
      <c r="W868" s="102" t="n"/>
      <c r="X868" s="93" t="n"/>
      <c r="Y868" s="91" t="inlineStr">
        <is>
          <t>None</t>
        </is>
      </c>
      <c r="Z868" s="99" t="n">
        <v>45.49</v>
      </c>
      <c r="AA868" s="96" t="n">
        <v>0.95</v>
      </c>
      <c r="AB868" s="96" t="n"/>
      <c r="AC868" s="96" t="n">
        <v>0.35</v>
      </c>
      <c r="AD868" s="96" t="n"/>
      <c r="AE868" s="96" t="n"/>
      <c r="AF868" s="103" t="n"/>
      <c r="AG868" s="91" t="n"/>
      <c r="AH868" s="100" t="n">
        <v>0</v>
      </c>
      <c r="AI868" s="101" t="n">
        <v>0</v>
      </c>
      <c r="AJ868" s="92" t="inlineStr">
        <is>
          <t>N</t>
        </is>
      </c>
      <c r="AK868" s="96" t="n"/>
      <c r="AL868" s="91" t="inlineStr">
        <is>
          <t>n/a</t>
        </is>
      </c>
      <c r="AM868" s="93" t="n"/>
      <c r="AN868" s="92" t="inlineStr">
        <is>
          <t>None</t>
        </is>
      </c>
      <c r="AO868" s="102" t="n">
        <v>0</v>
      </c>
      <c r="AP868" s="103" t="n"/>
      <c r="AQ868" s="102" t="n"/>
      <c r="AR868" s="91" t="inlineStr">
        <is>
          <t>N</t>
        </is>
      </c>
      <c r="AS868" s="104" t="n"/>
      <c r="AT868" s="92">
        <f>IF(AND(P868="52-wk high",T868&gt;=Settings!$B$7),"Y","N")</f>
        <v/>
      </c>
      <c r="AU868" s="91">
        <f>IF(AND(AD868&gt;=Settings!$B$8,M868&gt;0),"Y","N")</f>
        <v/>
      </c>
      <c r="AV868" s="91">
        <f>IF(OR(AH868&gt;Settings!$B$9,AI868&gt;Settings!$B$9),"Y","N")</f>
        <v/>
      </c>
      <c r="AW868" s="91">
        <f>IF(AJ868&lt;&gt;"Y","n/a",IF(AND(M868&gt;0,AK868&gt;Settings!$B$10),"Y","N"))</f>
        <v/>
      </c>
      <c r="AX868" s="91">
        <f>IF(AO868&gt;=Settings!$B$11,"Y","N")</f>
        <v/>
      </c>
      <c r="AY868" s="99">
        <f>(AT868="Y")+(AU868="Y")+(AV868="Y")+(AW868="Y")+(AX868="Y")</f>
        <v/>
      </c>
      <c r="AZ868" s="94">
        <f>IF(AY868=0,"None",_xlfn.TEXTJOIN(", ",TRUE(),IF(AT868="Y","Breakout",""),IF(AU868="Y","Accumulation",""),IF(AV868="Y","Institutional buying",""),IF(AW868="Y","Long buildup",""),IF(AX868="Y","Momentum leader","")))</f>
        <v/>
      </c>
      <c r="BA868" s="94">
        <f>IF(BW868="","","Passes "&amp;AY868&amp;" of 5 buy-side scans"&amp;IF(G868="Y","; RED FLAG: filter out using Red flag column",""))</f>
        <v/>
      </c>
      <c r="BB868" s="91" t="inlineStr">
        <is>
          <t>None</t>
        </is>
      </c>
      <c r="BC868" s="92" t="inlineStr">
        <is>
          <t>N</t>
        </is>
      </c>
      <c r="BD868" s="94" t="n"/>
      <c r="BE868" s="94" t="n"/>
      <c r="BF868" s="92">
        <f>IF(R868*100000&gt;=Settings!$B$5,"Y","N")</f>
        <v/>
      </c>
      <c r="BG868" s="91">
        <f>IF(F868&gt;Settings!$B$6,"Y","N")</f>
        <v/>
      </c>
      <c r="BH868" s="97" t="n">
        <v>-9.16</v>
      </c>
      <c r="BI868" s="96" t="n">
        <v>-3.81</v>
      </c>
      <c r="BJ868" s="96" t="n">
        <v>1.8</v>
      </c>
      <c r="BK868" s="96" t="n"/>
      <c r="BL868" s="96" t="n"/>
      <c r="BM868" s="96" t="n"/>
      <c r="BN868" s="97" t="n">
        <v>-1.31</v>
      </c>
      <c r="BO868" s="96" t="n"/>
      <c r="BP868" s="96" t="n"/>
      <c r="BQ868" s="96" t="n"/>
      <c r="BR868" s="91" t="n"/>
      <c r="BS868" s="91" t="n"/>
      <c r="BT868" s="96" t="n">
        <v>46.9</v>
      </c>
      <c r="BU868" s="91" t="n"/>
      <c r="BV868" s="99">
        <f>IF(OR(BF868&lt;&gt;"Y",BG868&lt;&gt;"Y"),"",(AND(ISNUMBER(BQ868),BQ868&gt;0))+(BR868="Stacked up")+(AND(ISNUMBER(BH868),BH868&gt;=-Settings!$B$17))+(AND(ISNUMBER(BK868),ISNUMBER(BM868),BK868&gt;0,BM868&gt;0))+(AND(ISNUMBER(AQ868),AQ868&gt;=Settings!$B$18))+(AND(ISNUMBER(BT868),BT868&gt;=Settings!$B$19,BT868&lt;=Settings!$B$20))+(AND(ISNUMBER(AS868),AS868&gt;0))+(AND(ISNUMBER(T868),ISNUMBER(M868),T868&gt;=Settings!$B$21,M868&gt;0))+(AND(ISNUMBER(AD868),ISNUMBER(M868),AD868&gt;=Settings!$B$22,M868&gt;0))+(AY868&gt;=1))</f>
        <v/>
      </c>
      <c r="BW868" s="91">
        <f>IF(OR(AY868=0,BF868&lt;&gt;"Y",BG868&lt;&gt;"Y"),"",1+SUMPRODUCT(($A$6:$A$2604=A868)*($AY$6:$AY$2604&gt;0)*($BF$6:$BF$2604="Y")*($BG$6:$BG$2604="Y")*(($AY$6:$AY$2604&gt;AY868)+($AY$6:$AY$2604=AY868)*($AD$6:$AD$2604&gt;AD868))))</f>
        <v/>
      </c>
    </row>
    <row r="869" ht="23.85" customHeight="1" s="55">
      <c r="A869" s="90" t="n">
        <v>46296</v>
      </c>
      <c r="B869" s="91" t="inlineStr">
        <is>
          <t>SMARTWORKS</t>
        </is>
      </c>
      <c r="C869" s="91" t="inlineStr">
        <is>
          <t>INE0NAZ01010</t>
        </is>
      </c>
      <c r="D869" s="91" t="n"/>
      <c r="E869" s="91" t="inlineStr">
        <is>
          <t>None</t>
        </is>
      </c>
      <c r="F869" s="93" t="n">
        <v>5841</v>
      </c>
      <c r="G869" s="92" t="inlineStr">
        <is>
          <t>N</t>
        </is>
      </c>
      <c r="H869" s="94" t="n"/>
      <c r="I869" s="91" t="inlineStr">
        <is>
          <t>N</t>
        </is>
      </c>
      <c r="J869" s="92">
        <f>IF(K869="","N","Y")</f>
        <v/>
      </c>
      <c r="K869" s="94">
        <f>_xlfn.TEXTJOIN("; ",TRUE,IF(P869="52-wk low","52-wk low",""),IF(AND(AD869&gt;=Settings!$B$12,M869&lt;0),"Distribution",""),IF(AND(AJ869="Y",M869&lt;0,AK869&lt;-Settings!$B$13),"Long unwinding",""),IF(AND(AJ869="Y",M869&lt;0,AK869&gt;Settings!$B$13),"Short buildup",""))</f>
        <v/>
      </c>
      <c r="L869" s="95" t="n">
        <v>510.65</v>
      </c>
      <c r="M869" s="96" t="n">
        <v>-1.77</v>
      </c>
      <c r="N869" s="93" t="n">
        <v>1511</v>
      </c>
      <c r="O869" s="91" t="inlineStr">
        <is>
          <t>None</t>
        </is>
      </c>
      <c r="P869" s="91" t="inlineStr">
        <is>
          <t>None</t>
        </is>
      </c>
      <c r="Q869" s="97" t="n">
        <v>0.54</v>
      </c>
      <c r="R869" s="96" t="n">
        <v>0.83</v>
      </c>
      <c r="S869" s="96" t="n">
        <v>0.65</v>
      </c>
      <c r="T869" s="96" t="n">
        <v>0.37</v>
      </c>
      <c r="U869" s="96" t="n">
        <v>0.49</v>
      </c>
      <c r="V869" s="103" t="n">
        <v>0.76</v>
      </c>
      <c r="W869" s="102" t="n">
        <v>4</v>
      </c>
      <c r="X869" s="93" t="n"/>
      <c r="Y869" s="91" t="inlineStr">
        <is>
          <t>None</t>
        </is>
      </c>
      <c r="Z869" s="99" t="n">
        <v>57.52</v>
      </c>
      <c r="AA869" s="96" t="n">
        <v>0.95</v>
      </c>
      <c r="AB869" s="96" t="n">
        <v>0.97</v>
      </c>
      <c r="AC869" s="96" t="n">
        <v>0.62</v>
      </c>
      <c r="AD869" s="96" t="n">
        <v>0.42</v>
      </c>
      <c r="AE869" s="96" t="n">
        <v>0.54</v>
      </c>
      <c r="AF869" s="103" t="n">
        <v>1.15</v>
      </c>
      <c r="AG869" s="91" t="inlineStr">
        <is>
          <t>Normal</t>
        </is>
      </c>
      <c r="AH869" s="100" t="n">
        <v>0</v>
      </c>
      <c r="AI869" s="101" t="n">
        <v>0</v>
      </c>
      <c r="AJ869" s="92" t="inlineStr">
        <is>
          <t>N</t>
        </is>
      </c>
      <c r="AK869" s="96" t="n"/>
      <c r="AL869" s="91" t="inlineStr">
        <is>
          <t>n/a</t>
        </is>
      </c>
      <c r="AM869" s="93" t="n"/>
      <c r="AN869" s="92" t="inlineStr">
        <is>
          <t>None</t>
        </is>
      </c>
      <c r="AO869" s="102" t="n">
        <v>0</v>
      </c>
      <c r="AP869" s="103" t="n">
        <v>1.17</v>
      </c>
      <c r="AQ869" s="102" t="n">
        <v>69</v>
      </c>
      <c r="AR869" s="91" t="inlineStr">
        <is>
          <t>N</t>
        </is>
      </c>
      <c r="AS869" s="104" t="n"/>
      <c r="AT869" s="92">
        <f>IF(AND(P869="52-wk high",T869&gt;=Settings!$B$7),"Y","N")</f>
        <v/>
      </c>
      <c r="AU869" s="91">
        <f>IF(AND(AD869&gt;=Settings!$B$8,M869&gt;0),"Y","N")</f>
        <v/>
      </c>
      <c r="AV869" s="91">
        <f>IF(OR(AH869&gt;Settings!$B$9,AI869&gt;Settings!$B$9),"Y","N")</f>
        <v/>
      </c>
      <c r="AW869" s="91">
        <f>IF(AJ869&lt;&gt;"Y","n/a",IF(AND(M869&gt;0,AK869&gt;Settings!$B$10),"Y","N"))</f>
        <v/>
      </c>
      <c r="AX869" s="91">
        <f>IF(AO869&gt;=Settings!$B$11,"Y","N")</f>
        <v/>
      </c>
      <c r="AY869" s="99">
        <f>(AT869="Y")+(AU869="Y")+(AV869="Y")+(AW869="Y")+(AX869="Y")</f>
        <v/>
      </c>
      <c r="AZ869" s="94">
        <f>IF(AY869=0,"None",_xlfn.TEXTJOIN(", ",TRUE(),IF(AT869="Y","Breakout",""),IF(AU869="Y","Accumulation",""),IF(AV869="Y","Institutional buying",""),IF(AW869="Y","Long buildup",""),IF(AX869="Y","Momentum leader","")))</f>
        <v/>
      </c>
      <c r="BA869" s="94">
        <f>IF(BW869="","","Passes "&amp;AY869&amp;" of 5 buy-side scans"&amp;IF(G869="Y","; RED FLAG: filter out using Red flag column",""))</f>
        <v/>
      </c>
      <c r="BB869" s="91" t="inlineStr">
        <is>
          <t>None</t>
        </is>
      </c>
      <c r="BC869" s="92" t="inlineStr">
        <is>
          <t>Y</t>
        </is>
      </c>
      <c r="BD869" s="94" t="inlineStr">
        <is>
          <t>PE &gt; 50</t>
        </is>
      </c>
      <c r="BE869" s="94" t="n"/>
      <c r="BF869" s="92">
        <f>IF(R869*100000&gt;=Settings!$B$5,"Y","N")</f>
        <v/>
      </c>
      <c r="BG869" s="91">
        <f>IF(F869&gt;Settings!$B$6,"Y","N")</f>
        <v/>
      </c>
      <c r="BH869" s="97" t="n">
        <v>-17.5</v>
      </c>
      <c r="BI869" s="96" t="n">
        <v>-5.25</v>
      </c>
      <c r="BJ869" s="96" t="n">
        <v>-2.9</v>
      </c>
      <c r="BK869" s="96" t="n">
        <v>3.95</v>
      </c>
      <c r="BL869" s="96" t="n">
        <v>33.43</v>
      </c>
      <c r="BM869" s="96" t="n">
        <v>-8.949999999999999</v>
      </c>
      <c r="BN869" s="97" t="n">
        <v>-2.94</v>
      </c>
      <c r="BO869" s="96" t="n">
        <v>-0.68</v>
      </c>
      <c r="BP869" s="96" t="n">
        <v>3</v>
      </c>
      <c r="BQ869" s="96" t="n">
        <v>4.34</v>
      </c>
      <c r="BR869" s="91" t="inlineStr">
        <is>
          <t>Mixed</t>
        </is>
      </c>
      <c r="BS869" s="91" t="inlineStr">
        <is>
          <t>None</t>
        </is>
      </c>
      <c r="BT869" s="96" t="n">
        <v>37.3</v>
      </c>
      <c r="BU869" s="91" t="inlineStr">
        <is>
          <t>N</t>
        </is>
      </c>
      <c r="BV869" s="99">
        <f>IF(OR(BF869&lt;&gt;"Y",BG869&lt;&gt;"Y"),"",(AND(ISNUMBER(BQ869),BQ869&gt;0))+(BR869="Stacked up")+(AND(ISNUMBER(BH869),BH869&gt;=-Settings!$B$17))+(AND(ISNUMBER(BK869),ISNUMBER(BM869),BK869&gt;0,BM869&gt;0))+(AND(ISNUMBER(AQ869),AQ869&gt;=Settings!$B$18))+(AND(ISNUMBER(BT869),BT869&gt;=Settings!$B$19,BT869&lt;=Settings!$B$20))+(AND(ISNUMBER(AS869),AS869&gt;0))+(AND(ISNUMBER(T869),ISNUMBER(M869),T869&gt;=Settings!$B$21,M869&gt;0))+(AND(ISNUMBER(AD869),ISNUMBER(M869),AD869&gt;=Settings!$B$22,M869&gt;0))+(AY869&gt;=1))</f>
        <v/>
      </c>
      <c r="BW869" s="91">
        <f>IF(OR(AY869=0,BF869&lt;&gt;"Y",BG869&lt;&gt;"Y"),"",1+SUMPRODUCT(($A$6:$A$2604=A869)*($AY$6:$AY$2604&gt;0)*($BF$6:$BF$2604="Y")*($BG$6:$BG$2604="Y")*(($AY$6:$AY$2604&gt;AY869)+($AY$6:$AY$2604=AY869)*($AD$6:$AD$2604&gt;AD869))))</f>
        <v/>
      </c>
    </row>
    <row r="870" ht="23.85" customHeight="1" s="55">
      <c r="A870" s="90" t="n">
        <v>46296</v>
      </c>
      <c r="B870" s="91" t="inlineStr">
        <is>
          <t>SIS</t>
        </is>
      </c>
      <c r="C870" s="91" t="inlineStr">
        <is>
          <t>INE285J01028</t>
        </is>
      </c>
      <c r="D870" s="91" t="n"/>
      <c r="E870" s="91" t="inlineStr">
        <is>
          <t>None</t>
        </is>
      </c>
      <c r="F870" s="93" t="n">
        <v>5835</v>
      </c>
      <c r="G870" s="92" t="inlineStr">
        <is>
          <t>N</t>
        </is>
      </c>
      <c r="H870" s="94" t="n"/>
      <c r="I870" s="91" t="inlineStr">
        <is>
          <t>N</t>
        </is>
      </c>
      <c r="J870" s="92">
        <f>IF(K870="","N","Y")</f>
        <v/>
      </c>
      <c r="K870" s="94">
        <f>_xlfn.TEXTJOIN("; ",TRUE,IF(P870="52-wk low","52-wk low",""),IF(AND(AD870&gt;=Settings!$B$12,M870&lt;0),"Distribution",""),IF(AND(AJ870="Y",M870&lt;0,AK870&lt;-Settings!$B$13),"Long unwinding",""),IF(AND(AJ870="Y",M870&lt;0,AK870&gt;Settings!$B$13),"Short buildup",""))</f>
        <v/>
      </c>
      <c r="L870" s="95" t="n">
        <v>412.85</v>
      </c>
      <c r="M870" s="96" t="n">
        <v>-1.49</v>
      </c>
      <c r="N870" s="93" t="n">
        <v>1315</v>
      </c>
      <c r="O870" s="91" t="inlineStr">
        <is>
          <t>None</t>
        </is>
      </c>
      <c r="P870" s="91" t="inlineStr">
        <is>
          <t>None</t>
        </is>
      </c>
      <c r="Q870" s="97" t="n">
        <v>0.86</v>
      </c>
      <c r="R870" s="96" t="n">
        <v>4.21</v>
      </c>
      <c r="S870" s="96" t="n">
        <v>0.2</v>
      </c>
      <c r="T870" s="96" t="n">
        <v>0.31</v>
      </c>
      <c r="U870" s="96" t="n">
        <v>0.28</v>
      </c>
      <c r="V870" s="103" t="n">
        <v>1.39</v>
      </c>
      <c r="W870" s="102" t="n">
        <v>12</v>
      </c>
      <c r="X870" s="93" t="n"/>
      <c r="Y870" s="91" t="inlineStr">
        <is>
          <t>None</t>
        </is>
      </c>
      <c r="Z870" s="99" t="n">
        <v>46.7</v>
      </c>
      <c r="AA870" s="96" t="n">
        <v>0.93</v>
      </c>
      <c r="AB870" s="96" t="n">
        <v>0.8100000000000001</v>
      </c>
      <c r="AC870" s="96" t="n">
        <v>0.19</v>
      </c>
      <c r="AD870" s="96" t="n">
        <v>0.28</v>
      </c>
      <c r="AE870" s="96" t="n">
        <v>0.34</v>
      </c>
      <c r="AF870" s="103" t="n">
        <v>1.26</v>
      </c>
      <c r="AG870" s="91" t="inlineStr">
        <is>
          <t>Normal</t>
        </is>
      </c>
      <c r="AH870" s="100" t="n">
        <v>0</v>
      </c>
      <c r="AI870" s="101" t="n">
        <v>0</v>
      </c>
      <c r="AJ870" s="92" t="inlineStr">
        <is>
          <t>N</t>
        </is>
      </c>
      <c r="AK870" s="96" t="n"/>
      <c r="AL870" s="91" t="inlineStr">
        <is>
          <t>n/a</t>
        </is>
      </c>
      <c r="AM870" s="93" t="n"/>
      <c r="AN870" s="92" t="inlineStr">
        <is>
          <t>None</t>
        </is>
      </c>
      <c r="AO870" s="102" t="n">
        <v>0</v>
      </c>
      <c r="AP870" s="103" t="n">
        <v>1.8</v>
      </c>
      <c r="AQ870" s="102" t="n">
        <v>86</v>
      </c>
      <c r="AR870" s="91" t="inlineStr">
        <is>
          <t>N</t>
        </is>
      </c>
      <c r="AS870" s="104" t="n"/>
      <c r="AT870" s="92">
        <f>IF(AND(P870="52-wk high",T870&gt;=Settings!$B$7),"Y","N")</f>
        <v/>
      </c>
      <c r="AU870" s="91">
        <f>IF(AND(AD870&gt;=Settings!$B$8,M870&gt;0),"Y","N")</f>
        <v/>
      </c>
      <c r="AV870" s="91">
        <f>IF(OR(AH870&gt;Settings!$B$9,AI870&gt;Settings!$B$9),"Y","N")</f>
        <v/>
      </c>
      <c r="AW870" s="91">
        <f>IF(AJ870&lt;&gt;"Y","n/a",IF(AND(M870&gt;0,AK870&gt;Settings!$B$10),"Y","N"))</f>
        <v/>
      </c>
      <c r="AX870" s="91">
        <f>IF(AO870&gt;=Settings!$B$11,"Y","N")</f>
        <v/>
      </c>
      <c r="AY870" s="99">
        <f>(AT870="Y")+(AU870="Y")+(AV870="Y")+(AW870="Y")+(AX870="Y")</f>
        <v/>
      </c>
      <c r="AZ870" s="94">
        <f>IF(AY870=0,"None",_xlfn.TEXTJOIN(", ",TRUE(),IF(AT870="Y","Breakout",""),IF(AU870="Y","Accumulation",""),IF(AV870="Y","Institutional buying",""),IF(AW870="Y","Long buildup",""),IF(AX870="Y","Momentum leader","")))</f>
        <v/>
      </c>
      <c r="BA870" s="94">
        <f>IF(BW870="","","Passes "&amp;AY870&amp;" of 5 buy-side scans"&amp;IF(G870="Y","; RED FLAG: filter out using Red flag column",""))</f>
        <v/>
      </c>
      <c r="BB870" s="91" t="inlineStr">
        <is>
          <t>None</t>
        </is>
      </c>
      <c r="BC870" s="92" t="inlineStr">
        <is>
          <t>N</t>
        </is>
      </c>
      <c r="BD870" s="94" t="n"/>
      <c r="BE870" s="94" t="n"/>
      <c r="BF870" s="92">
        <f>IF(R870*100000&gt;=Settings!$B$5,"Y","N")</f>
        <v/>
      </c>
      <c r="BG870" s="91">
        <f>IF(F870&gt;Settings!$B$6,"Y","N")</f>
        <v/>
      </c>
      <c r="BH870" s="97" t="n">
        <v>-14.16</v>
      </c>
      <c r="BI870" s="96" t="n">
        <v>-1.34</v>
      </c>
      <c r="BJ870" s="96" t="n">
        <v>-3.44</v>
      </c>
      <c r="BK870" s="96" t="n">
        <v>-1.77</v>
      </c>
      <c r="BL870" s="96" t="n">
        <v>43.65</v>
      </c>
      <c r="BM870" s="96" t="n">
        <v>18.26</v>
      </c>
      <c r="BN870" s="97" t="n">
        <v>-1.48</v>
      </c>
      <c r="BO870" s="96" t="n">
        <v>-1.89</v>
      </c>
      <c r="BP870" s="96" t="n">
        <v>0.71</v>
      </c>
      <c r="BQ870" s="96" t="n">
        <v>6.41</v>
      </c>
      <c r="BR870" s="91" t="inlineStr">
        <is>
          <t>Mixed</t>
        </is>
      </c>
      <c r="BS870" s="91" t="inlineStr">
        <is>
          <t>None</t>
        </is>
      </c>
      <c r="BT870" s="96" t="n">
        <v>45</v>
      </c>
      <c r="BU870" s="91" t="inlineStr">
        <is>
          <t>N</t>
        </is>
      </c>
      <c r="BV870" s="99">
        <f>IF(OR(BF870&lt;&gt;"Y",BG870&lt;&gt;"Y"),"",(AND(ISNUMBER(BQ870),BQ870&gt;0))+(BR870="Stacked up")+(AND(ISNUMBER(BH870),BH870&gt;=-Settings!$B$17))+(AND(ISNUMBER(BK870),ISNUMBER(BM870),BK870&gt;0,BM870&gt;0))+(AND(ISNUMBER(AQ870),AQ870&gt;=Settings!$B$18))+(AND(ISNUMBER(BT870),BT870&gt;=Settings!$B$19,BT870&lt;=Settings!$B$20))+(AND(ISNUMBER(AS870),AS870&gt;0))+(AND(ISNUMBER(T870),ISNUMBER(M870),T870&gt;=Settings!$B$21,M870&gt;0))+(AND(ISNUMBER(AD870),ISNUMBER(M870),AD870&gt;=Settings!$B$22,M870&gt;0))+(AY870&gt;=1))</f>
        <v/>
      </c>
      <c r="BW870" s="91">
        <f>IF(OR(AY870=0,BF870&lt;&gt;"Y",BG870&lt;&gt;"Y"),"",1+SUMPRODUCT(($A$6:$A$2604=A870)*($AY$6:$AY$2604&gt;0)*($BF$6:$BF$2604="Y")*($BG$6:$BG$2604="Y")*(($AY$6:$AY$2604&gt;AY870)+($AY$6:$AY$2604=AY870)*($AD$6:$AD$2604&gt;AD870))))</f>
        <v/>
      </c>
    </row>
    <row r="871" ht="23.85" customHeight="1" s="55">
      <c r="A871" s="90" t="n">
        <v>46296</v>
      </c>
      <c r="B871" s="91" t="inlineStr">
        <is>
          <t>GANESHHOU</t>
        </is>
      </c>
      <c r="C871" s="91" t="inlineStr">
        <is>
          <t>INE460C01014</t>
        </is>
      </c>
      <c r="D871" s="91" t="n"/>
      <c r="E871" s="91" t="inlineStr">
        <is>
          <t>None</t>
        </is>
      </c>
      <c r="F871" s="93" t="n">
        <v>5830</v>
      </c>
      <c r="G871" s="92" t="inlineStr">
        <is>
          <t>N</t>
        </is>
      </c>
      <c r="H871" s="94" t="n"/>
      <c r="I871" s="91" t="inlineStr">
        <is>
          <t>N</t>
        </is>
      </c>
      <c r="J871" s="92">
        <f>IF(K871="","N","Y")</f>
        <v/>
      </c>
      <c r="K871" s="94">
        <f>_xlfn.TEXTJOIN("; ",TRUE,IF(P871="52-wk low","52-wk low",""),IF(AND(AD871&gt;=Settings!$B$12,M871&lt;0),"Distribution",""),IF(AND(AJ871="Y",M871&lt;0,AK871&lt;-Settings!$B$13),"Long unwinding",""),IF(AND(AJ871="Y",M871&lt;0,AK871&gt;Settings!$B$13),"Short buildup",""))</f>
        <v/>
      </c>
      <c r="L871" s="95" t="n">
        <v>699.1</v>
      </c>
      <c r="M871" s="96" t="n">
        <v>-2.77</v>
      </c>
      <c r="N871" s="93" t="n">
        <v>1996</v>
      </c>
      <c r="O871" s="91" t="inlineStr">
        <is>
          <t>None</t>
        </is>
      </c>
      <c r="P871" s="91" t="inlineStr">
        <is>
          <t>None</t>
        </is>
      </c>
      <c r="Q871" s="97" t="n">
        <v>1.38</v>
      </c>
      <c r="R871" s="96" t="n">
        <v>0.3</v>
      </c>
      <c r="S871" s="96" t="n">
        <v>5.77</v>
      </c>
      <c r="T871" s="96" t="n">
        <v>3.49</v>
      </c>
      <c r="U871" s="96" t="n">
        <v>1.91</v>
      </c>
      <c r="V871" s="103" t="n">
        <v>0.42</v>
      </c>
      <c r="W871" s="102" t="n">
        <v>1</v>
      </c>
      <c r="X871" s="93" t="n"/>
      <c r="Y871" s="91" t="inlineStr">
        <is>
          <t>None</t>
        </is>
      </c>
      <c r="Z871" s="99" t="n">
        <v>90.65000000000001</v>
      </c>
      <c r="AA871" s="96" t="n">
        <v>1.5</v>
      </c>
      <c r="AB871" s="96" t="n">
        <v>1.66</v>
      </c>
      <c r="AC871" s="96" t="n">
        <v>8.619999999999999</v>
      </c>
      <c r="AD871" s="96" t="n">
        <v>6.36</v>
      </c>
      <c r="AE871" s="96" t="n">
        <v>5.08</v>
      </c>
      <c r="AF871" s="103" t="n">
        <v>1.93</v>
      </c>
      <c r="AG871" s="91" t="inlineStr">
        <is>
          <t>Quiet accumulation</t>
        </is>
      </c>
      <c r="AH871" s="100" t="n">
        <v>0</v>
      </c>
      <c r="AI871" s="101" t="n">
        <v>0</v>
      </c>
      <c r="AJ871" s="92" t="inlineStr">
        <is>
          <t>N</t>
        </is>
      </c>
      <c r="AK871" s="96" t="n"/>
      <c r="AL871" s="91" t="inlineStr">
        <is>
          <t>n/a</t>
        </is>
      </c>
      <c r="AM871" s="93" t="n"/>
      <c r="AN871" s="92" t="inlineStr">
        <is>
          <t>None</t>
        </is>
      </c>
      <c r="AO871" s="102" t="n">
        <v>0</v>
      </c>
      <c r="AP871" s="103" t="n">
        <v>0.97</v>
      </c>
      <c r="AQ871" s="102" t="n">
        <v>60</v>
      </c>
      <c r="AR871" s="91" t="inlineStr">
        <is>
          <t>N</t>
        </is>
      </c>
      <c r="AS871" s="104" t="n"/>
      <c r="AT871" s="92">
        <f>IF(AND(P871="52-wk high",T871&gt;=Settings!$B$7),"Y","N")</f>
        <v/>
      </c>
      <c r="AU871" s="91">
        <f>IF(AND(AD871&gt;=Settings!$B$8,M871&gt;0),"Y","N")</f>
        <v/>
      </c>
      <c r="AV871" s="91">
        <f>IF(OR(AH871&gt;Settings!$B$9,AI871&gt;Settings!$B$9),"Y","N")</f>
        <v/>
      </c>
      <c r="AW871" s="91">
        <f>IF(AJ871&lt;&gt;"Y","n/a",IF(AND(M871&gt;0,AK871&gt;Settings!$B$10),"Y","N"))</f>
        <v/>
      </c>
      <c r="AX871" s="91">
        <f>IF(AO871&gt;=Settings!$B$11,"Y","N")</f>
        <v/>
      </c>
      <c r="AY871" s="99">
        <f>(AT871="Y")+(AU871="Y")+(AV871="Y")+(AW871="Y")+(AX871="Y")</f>
        <v/>
      </c>
      <c r="AZ871" s="94">
        <f>IF(AY871=0,"None",_xlfn.TEXTJOIN(", ",TRUE(),IF(AT871="Y","Breakout",""),IF(AU871="Y","Accumulation",""),IF(AV871="Y","Institutional buying",""),IF(AW871="Y","Long buildup",""),IF(AX871="Y","Momentum leader","")))</f>
        <v/>
      </c>
      <c r="BA871" s="94">
        <f>IF(BW871="","","Passes "&amp;AY871&amp;" of 5 buy-side scans"&amp;IF(G871="Y","; RED FLAG: filter out using Red flag column",""))</f>
        <v/>
      </c>
      <c r="BB871" s="91" t="inlineStr">
        <is>
          <t>None</t>
        </is>
      </c>
      <c r="BC871" s="92" t="inlineStr">
        <is>
          <t>N</t>
        </is>
      </c>
      <c r="BD871" s="94" t="n"/>
      <c r="BE871" s="94" t="n"/>
      <c r="BF871" s="92">
        <f>IF(R871*100000&gt;=Settings!$B$5,"Y","N")</f>
        <v/>
      </c>
      <c r="BG871" s="91">
        <f>IF(F871&gt;Settings!$B$6,"Y","N")</f>
        <v/>
      </c>
      <c r="BH871" s="97" t="n">
        <v>-22.3</v>
      </c>
      <c r="BI871" s="96" t="n">
        <v>-5.12</v>
      </c>
      <c r="BJ871" s="96" t="n">
        <v>-9.82</v>
      </c>
      <c r="BK871" s="96" t="n">
        <v>-9.76</v>
      </c>
      <c r="BL871" s="96" t="n">
        <v>26.86</v>
      </c>
      <c r="BM871" s="96" t="n">
        <v>-16.9</v>
      </c>
      <c r="BN871" s="97" t="n">
        <v>-5.69</v>
      </c>
      <c r="BO871" s="96" t="n">
        <v>-8.130000000000001</v>
      </c>
      <c r="BP871" s="96" t="n">
        <v>-7.81</v>
      </c>
      <c r="BQ871" s="96" t="n">
        <v>-7.9</v>
      </c>
      <c r="BR871" s="91" t="inlineStr">
        <is>
          <t>Mixed</t>
        </is>
      </c>
      <c r="BS871" s="91" t="inlineStr">
        <is>
          <t>None</t>
        </is>
      </c>
      <c r="BT871" s="96" t="n">
        <v>28.3</v>
      </c>
      <c r="BU871" s="91" t="inlineStr">
        <is>
          <t>N</t>
        </is>
      </c>
      <c r="BV871" s="99">
        <f>IF(OR(BF871&lt;&gt;"Y",BG871&lt;&gt;"Y"),"",(AND(ISNUMBER(BQ871),BQ871&gt;0))+(BR871="Stacked up")+(AND(ISNUMBER(BH871),BH871&gt;=-Settings!$B$17))+(AND(ISNUMBER(BK871),ISNUMBER(BM871),BK871&gt;0,BM871&gt;0))+(AND(ISNUMBER(AQ871),AQ871&gt;=Settings!$B$18))+(AND(ISNUMBER(BT871),BT871&gt;=Settings!$B$19,BT871&lt;=Settings!$B$20))+(AND(ISNUMBER(AS871),AS871&gt;0))+(AND(ISNUMBER(T871),ISNUMBER(M871),T871&gt;=Settings!$B$21,M871&gt;0))+(AND(ISNUMBER(AD871),ISNUMBER(M871),AD871&gt;=Settings!$B$22,M871&gt;0))+(AY871&gt;=1))</f>
        <v/>
      </c>
      <c r="BW871" s="91">
        <f>IF(OR(AY871=0,BF871&lt;&gt;"Y",BG871&lt;&gt;"Y"),"",1+SUMPRODUCT(($A$6:$A$2604=A871)*($AY$6:$AY$2604&gt;0)*($BF$6:$BF$2604="Y")*($BG$6:$BG$2604="Y")*(($AY$6:$AY$2604&gt;AY871)+($AY$6:$AY$2604=AY871)*($AD$6:$AD$2604&gt;AD871))))</f>
        <v/>
      </c>
    </row>
    <row r="872" ht="23.85" customHeight="1" s="55">
      <c r="A872" s="90" t="n">
        <v>46296</v>
      </c>
      <c r="B872" s="91" t="inlineStr">
        <is>
          <t>ELEVATE</t>
        </is>
      </c>
      <c r="C872" s="91" t="inlineStr">
        <is>
          <t>INE147X01013</t>
        </is>
      </c>
      <c r="D872" s="91" t="n"/>
      <c r="E872" s="91" t="inlineStr">
        <is>
          <t>None</t>
        </is>
      </c>
      <c r="F872" s="93" t="n">
        <v>5811</v>
      </c>
      <c r="G872" s="92" t="inlineStr">
        <is>
          <t>N</t>
        </is>
      </c>
      <c r="H872" s="94" t="n"/>
      <c r="I872" s="91" t="inlineStr">
        <is>
          <t>N</t>
        </is>
      </c>
      <c r="J872" s="92">
        <f>IF(K872="","N","Y")</f>
        <v/>
      </c>
      <c r="K872" s="94">
        <f>_xlfn.TEXTJOIN("; ",TRUE,IF(P872="52-wk low","52-wk low",""),IF(AND(AD872&gt;=Settings!$B$12,M872&lt;0),"Distribution",""),IF(AND(AJ872="Y",M872&lt;0,AK872&lt;-Settings!$B$13),"Long unwinding",""),IF(AND(AJ872="Y",M872&lt;0,AK872&gt;Settings!$B$13),"Short buildup",""))</f>
        <v/>
      </c>
      <c r="L872" s="95" t="n">
        <v>344.8</v>
      </c>
      <c r="M872" s="96" t="n">
        <v>6.77</v>
      </c>
      <c r="N872" s="93" t="n">
        <v>23</v>
      </c>
      <c r="O872" s="91" t="inlineStr">
        <is>
          <t>Top gainer</t>
        </is>
      </c>
      <c r="P872" s="91" t="inlineStr">
        <is>
          <t>None</t>
        </is>
      </c>
      <c r="Q872" s="97" t="n">
        <v>154.47</v>
      </c>
      <c r="R872" s="96" t="n"/>
      <c r="S872" s="96" t="n"/>
      <c r="T872" s="96" t="n"/>
      <c r="U872" s="96" t="n"/>
      <c r="V872" s="103" t="n"/>
      <c r="W872" s="102" t="n"/>
      <c r="X872" s="93" t="n"/>
      <c r="Y872" s="91" t="inlineStr">
        <is>
          <t>None</t>
        </is>
      </c>
      <c r="Z872" s="99" t="n">
        <v>15.27</v>
      </c>
      <c r="AA872" s="96" t="n"/>
      <c r="AB872" s="96" t="n"/>
      <c r="AC872" s="96" t="n"/>
      <c r="AD872" s="96" t="n"/>
      <c r="AE872" s="96" t="n"/>
      <c r="AF872" s="103" t="n"/>
      <c r="AG872" s="91" t="n"/>
      <c r="AH872" s="100" t="n">
        <v>998747</v>
      </c>
      <c r="AI872" s="101" t="n">
        <v>0</v>
      </c>
      <c r="AJ872" s="92" t="inlineStr">
        <is>
          <t>N</t>
        </is>
      </c>
      <c r="AK872" s="96" t="n"/>
      <c r="AL872" s="91" t="inlineStr">
        <is>
          <t>n/a</t>
        </is>
      </c>
      <c r="AM872" s="93" t="n"/>
      <c r="AN872" s="92" t="inlineStr">
        <is>
          <t>None</t>
        </is>
      </c>
      <c r="AO872" s="102" t="n">
        <v>0</v>
      </c>
      <c r="AP872" s="103" t="n"/>
      <c r="AQ872" s="102" t="n"/>
      <c r="AR872" s="91" t="inlineStr">
        <is>
          <t>N</t>
        </is>
      </c>
      <c r="AS872" s="104" t="n"/>
      <c r="AT872" s="92">
        <f>IF(AND(P872="52-wk high",T872&gt;=Settings!$B$7),"Y","N")</f>
        <v/>
      </c>
      <c r="AU872" s="91">
        <f>IF(AND(AD872&gt;=Settings!$B$8,M872&gt;0),"Y","N")</f>
        <v/>
      </c>
      <c r="AV872" s="91">
        <f>IF(OR(AH872&gt;Settings!$B$9,AI872&gt;Settings!$B$9),"Y","N")</f>
        <v/>
      </c>
      <c r="AW872" s="91">
        <f>IF(AJ872&lt;&gt;"Y","n/a",IF(AND(M872&gt;0,AK872&gt;Settings!$B$10),"Y","N"))</f>
        <v/>
      </c>
      <c r="AX872" s="91">
        <f>IF(AO872&gt;=Settings!$B$11,"Y","N")</f>
        <v/>
      </c>
      <c r="AY872" s="99">
        <f>(AT872="Y")+(AU872="Y")+(AV872="Y")+(AW872="Y")+(AX872="Y")</f>
        <v/>
      </c>
      <c r="AZ872" s="94">
        <f>IF(AY872=0,"None",_xlfn.TEXTJOIN(", ",TRUE(),IF(AT872="Y","Breakout",""),IF(AU872="Y","Accumulation",""),IF(AV872="Y","Institutional buying",""),IF(AW872="Y","Long buildup",""),IF(AX872="Y","Momentum leader","")))</f>
        <v/>
      </c>
      <c r="BA872" s="94">
        <f>IF(BW872="","","Passes "&amp;AY872&amp;" of 5 buy-side scans"&amp;IF(G872="Y","; RED FLAG: filter out using Red flag column",""))</f>
        <v/>
      </c>
      <c r="BB872" s="91" t="inlineStr">
        <is>
          <t>None</t>
        </is>
      </c>
      <c r="BC872" s="92" t="inlineStr">
        <is>
          <t>N</t>
        </is>
      </c>
      <c r="BD872" s="94" t="n"/>
      <c r="BE872" s="94" t="n"/>
      <c r="BF872" s="92">
        <f>IF(R872*100000&gt;=Settings!$B$5,"Y","N")</f>
        <v/>
      </c>
      <c r="BG872" s="91">
        <f>IF(F872&gt;Settings!$B$6,"Y","N")</f>
        <v/>
      </c>
      <c r="BH872" s="97" t="n">
        <v>-7.5</v>
      </c>
      <c r="BI872" s="96" t="n"/>
      <c r="BJ872" s="96" t="n"/>
      <c r="BK872" s="96" t="n"/>
      <c r="BL872" s="96" t="n"/>
      <c r="BM872" s="96" t="n"/>
      <c r="BN872" s="97" t="n"/>
      <c r="BO872" s="96" t="n"/>
      <c r="BP872" s="96" t="n"/>
      <c r="BQ872" s="96" t="n"/>
      <c r="BR872" s="91" t="n"/>
      <c r="BS872" s="91" t="n"/>
      <c r="BT872" s="96" t="n"/>
      <c r="BU872" s="91" t="n"/>
      <c r="BV872" s="99">
        <f>IF(OR(BF872&lt;&gt;"Y",BG872&lt;&gt;"Y"),"",(AND(ISNUMBER(BQ872),BQ872&gt;0))+(BR872="Stacked up")+(AND(ISNUMBER(BH872),BH872&gt;=-Settings!$B$17))+(AND(ISNUMBER(BK872),ISNUMBER(BM872),BK872&gt;0,BM872&gt;0))+(AND(ISNUMBER(AQ872),AQ872&gt;=Settings!$B$18))+(AND(ISNUMBER(BT872),BT872&gt;=Settings!$B$19,BT872&lt;=Settings!$B$20))+(AND(ISNUMBER(AS872),AS872&gt;0))+(AND(ISNUMBER(T872),ISNUMBER(M872),T872&gt;=Settings!$B$21,M872&gt;0))+(AND(ISNUMBER(AD872),ISNUMBER(M872),AD872&gt;=Settings!$B$22,M872&gt;0))+(AY872&gt;=1))</f>
        <v/>
      </c>
      <c r="BW872" s="91">
        <f>IF(OR(AY872=0,BF872&lt;&gt;"Y",BG872&lt;&gt;"Y"),"",1+SUMPRODUCT(($A$6:$A$2604=A872)*($AY$6:$AY$2604&gt;0)*($BF$6:$BF$2604="Y")*($BG$6:$BG$2604="Y")*(($AY$6:$AY$2604&gt;AY872)+($AY$6:$AY$2604=AY872)*($AD$6:$AD$2604&gt;AD872))))</f>
        <v/>
      </c>
    </row>
    <row r="873" ht="23.85" customHeight="1" s="55">
      <c r="A873" s="90" t="n">
        <v>46296</v>
      </c>
      <c r="B873" s="91" t="inlineStr">
        <is>
          <t>RAMRAT</t>
        </is>
      </c>
      <c r="C873" s="91" t="inlineStr">
        <is>
          <t>INE207E01023</t>
        </is>
      </c>
      <c r="D873" s="91" t="n"/>
      <c r="E873" s="91" t="inlineStr">
        <is>
          <t>None</t>
        </is>
      </c>
      <c r="F873" s="93" t="n">
        <v>5755</v>
      </c>
      <c r="G873" s="92" t="inlineStr">
        <is>
          <t>N</t>
        </is>
      </c>
      <c r="H873" s="94" t="n"/>
      <c r="I873" s="91" t="inlineStr">
        <is>
          <t>N</t>
        </is>
      </c>
      <c r="J873" s="92">
        <f>IF(K873="","N","Y")</f>
        <v/>
      </c>
      <c r="K873" s="94">
        <f>_xlfn.TEXTJOIN("; ",TRUE,IF(P873="52-wk low","52-wk low",""),IF(AND(AD873&gt;=Settings!$B$12,M873&lt;0),"Distribution",""),IF(AND(AJ873="Y",M873&lt;0,AK873&lt;-Settings!$B$13),"Long unwinding",""),IF(AND(AJ873="Y",M873&lt;0,AK873&gt;Settings!$B$13),"Short buildup",""))</f>
        <v/>
      </c>
      <c r="L873" s="95" t="n">
        <v>616.55</v>
      </c>
      <c r="M873" s="96" t="n">
        <v>5.86</v>
      </c>
      <c r="N873" s="93" t="n">
        <v>28</v>
      </c>
      <c r="O873" s="91" t="inlineStr">
        <is>
          <t>None</t>
        </is>
      </c>
      <c r="P873" s="91" t="inlineStr">
        <is>
          <t>52-wk high</t>
        </is>
      </c>
      <c r="Q873" s="97" t="n">
        <v>10.06</v>
      </c>
      <c r="R873" s="96" t="n">
        <v>3.05</v>
      </c>
      <c r="S873" s="96" t="n">
        <v>3.66</v>
      </c>
      <c r="T873" s="96" t="n">
        <v>2.6</v>
      </c>
      <c r="U873" s="96" t="n">
        <v>3.17</v>
      </c>
      <c r="V873" s="103" t="n">
        <v>0.9399999999999999</v>
      </c>
      <c r="W873" s="102" t="n">
        <v>3</v>
      </c>
      <c r="X873" s="93" t="n">
        <v>39</v>
      </c>
      <c r="Y873" s="91" t="inlineStr">
        <is>
          <t>None</t>
        </is>
      </c>
      <c r="Z873" s="99" t="n">
        <v>21.71</v>
      </c>
      <c r="AA873" s="96" t="n">
        <v>0.5</v>
      </c>
      <c r="AB873" s="96" t="n">
        <v>0.46</v>
      </c>
      <c r="AC873" s="96" t="n">
        <v>1.71</v>
      </c>
      <c r="AD873" s="96" t="n">
        <v>1.39</v>
      </c>
      <c r="AE873" s="96" t="n">
        <v>1.68</v>
      </c>
      <c r="AF873" s="103" t="n">
        <v>1.05</v>
      </c>
      <c r="AG873" s="91" t="inlineStr">
        <is>
          <t>Normal</t>
        </is>
      </c>
      <c r="AH873" s="100" t="n">
        <v>0</v>
      </c>
      <c r="AI873" s="101" t="n">
        <v>0</v>
      </c>
      <c r="AJ873" s="92" t="inlineStr">
        <is>
          <t>N</t>
        </is>
      </c>
      <c r="AK873" s="96" t="n"/>
      <c r="AL873" s="91" t="inlineStr">
        <is>
          <t>n/a</t>
        </is>
      </c>
      <c r="AM873" s="93" t="n"/>
      <c r="AN873" s="92" t="inlineStr">
        <is>
          <t>None</t>
        </is>
      </c>
      <c r="AO873" s="102" t="n">
        <v>0</v>
      </c>
      <c r="AP873" s="103" t="n">
        <v>1.44</v>
      </c>
      <c r="AQ873" s="102" t="n">
        <v>77</v>
      </c>
      <c r="AR873" s="91" t="inlineStr">
        <is>
          <t>N</t>
        </is>
      </c>
      <c r="AS873" s="104" t="n"/>
      <c r="AT873" s="92">
        <f>IF(AND(P873="52-wk high",T873&gt;=Settings!$B$7),"Y","N")</f>
        <v/>
      </c>
      <c r="AU873" s="91">
        <f>IF(AND(AD873&gt;=Settings!$B$8,M873&gt;0),"Y","N")</f>
        <v/>
      </c>
      <c r="AV873" s="91">
        <f>IF(OR(AH873&gt;Settings!$B$9,AI873&gt;Settings!$B$9),"Y","N")</f>
        <v/>
      </c>
      <c r="AW873" s="91">
        <f>IF(AJ873&lt;&gt;"Y","n/a",IF(AND(M873&gt;0,AK873&gt;Settings!$B$10),"Y","N"))</f>
        <v/>
      </c>
      <c r="AX873" s="91">
        <f>IF(AO873&gt;=Settings!$B$11,"Y","N")</f>
        <v/>
      </c>
      <c r="AY873" s="99">
        <f>(AT873="Y")+(AU873="Y")+(AV873="Y")+(AW873="Y")+(AX873="Y")</f>
        <v/>
      </c>
      <c r="AZ873" s="94">
        <f>IF(AY873=0,"None",_xlfn.TEXTJOIN(", ",TRUE(),IF(AT873="Y","Breakout",""),IF(AU873="Y","Accumulation",""),IF(AV873="Y","Institutional buying",""),IF(AW873="Y","Long buildup",""),IF(AX873="Y","Momentum leader","")))</f>
        <v/>
      </c>
      <c r="BA873" s="94">
        <f>IF(BW873="","","Passes "&amp;AY873&amp;" of 5 buy-side scans"&amp;IF(G873="Y","; RED FLAG: filter out using Red flag column",""))</f>
        <v/>
      </c>
      <c r="BB873" s="91" t="inlineStr">
        <is>
          <t>None</t>
        </is>
      </c>
      <c r="BC873" s="92" t="inlineStr">
        <is>
          <t>Y</t>
        </is>
      </c>
      <c r="BD873" s="94" t="inlineStr">
        <is>
          <t>&gt;50% move in 3 months; &gt;75% move in 6 months; High-low range &gt;100% in 6 months</t>
        </is>
      </c>
      <c r="BE873" s="94" t="inlineStr">
        <is>
          <t>BONUS 1:1, ex 26-Dec-2025</t>
        </is>
      </c>
      <c r="BF873" s="92">
        <f>IF(R873*100000&gt;=Settings!$B$5,"Y","N")</f>
        <v/>
      </c>
      <c r="BG873" s="91">
        <f>IF(F873&gt;Settings!$B$6,"Y","N")</f>
        <v/>
      </c>
      <c r="BH873" s="97" t="n">
        <v>2.34</v>
      </c>
      <c r="BI873" s="96" t="n">
        <v>12.43</v>
      </c>
      <c r="BJ873" s="96" t="n">
        <v>8.130000000000001</v>
      </c>
      <c r="BK873" s="96" t="n">
        <v>51.65</v>
      </c>
      <c r="BL873" s="96" t="n">
        <v>103.89</v>
      </c>
      <c r="BM873" s="96" t="n">
        <v>-2.31</v>
      </c>
      <c r="BN873" s="97" t="n">
        <v>10.78</v>
      </c>
      <c r="BO873" s="96" t="n">
        <v>19.34</v>
      </c>
      <c r="BP873" s="96" t="n">
        <v>28.7</v>
      </c>
      <c r="BQ873" s="96" t="n">
        <v>31.28</v>
      </c>
      <c r="BR873" s="91" t="inlineStr">
        <is>
          <t>Stacked up</t>
        </is>
      </c>
      <c r="BS873" s="91" t="inlineStr">
        <is>
          <t>None</t>
        </is>
      </c>
      <c r="BT873" s="96" t="n">
        <v>75.59999999999999</v>
      </c>
      <c r="BU873" s="91" t="inlineStr">
        <is>
          <t>N</t>
        </is>
      </c>
      <c r="BV873" s="99">
        <f>IF(OR(BF873&lt;&gt;"Y",BG873&lt;&gt;"Y"),"",(AND(ISNUMBER(BQ873),BQ873&gt;0))+(BR873="Stacked up")+(AND(ISNUMBER(BH873),BH873&gt;=-Settings!$B$17))+(AND(ISNUMBER(BK873),ISNUMBER(BM873),BK873&gt;0,BM873&gt;0))+(AND(ISNUMBER(AQ873),AQ873&gt;=Settings!$B$18))+(AND(ISNUMBER(BT873),BT873&gt;=Settings!$B$19,BT873&lt;=Settings!$B$20))+(AND(ISNUMBER(AS873),AS873&gt;0))+(AND(ISNUMBER(T873),ISNUMBER(M873),T873&gt;=Settings!$B$21,M873&gt;0))+(AND(ISNUMBER(AD873),ISNUMBER(M873),AD873&gt;=Settings!$B$22,M873&gt;0))+(AY873&gt;=1))</f>
        <v/>
      </c>
      <c r="BW873" s="91">
        <f>IF(OR(AY873=0,BF873&lt;&gt;"Y",BG873&lt;&gt;"Y"),"",1+SUMPRODUCT(($A$6:$A$2604=A873)*($AY$6:$AY$2604&gt;0)*($BF$6:$BF$2604="Y")*($BG$6:$BG$2604="Y")*(($AY$6:$AY$2604&gt;AY873)+($AY$6:$AY$2604=AY873)*($AD$6:$AD$2604&gt;AD873))))</f>
        <v/>
      </c>
    </row>
    <row r="874" ht="23.85" customHeight="1" s="55">
      <c r="A874" s="90" t="n">
        <v>46296</v>
      </c>
      <c r="B874" s="91" t="inlineStr">
        <is>
          <t>WHEELS</t>
        </is>
      </c>
      <c r="C874" s="91" t="inlineStr">
        <is>
          <t>INE715A01015</t>
        </is>
      </c>
      <c r="D874" s="91" t="n"/>
      <c r="E874" s="91" t="inlineStr">
        <is>
          <t>None</t>
        </is>
      </c>
      <c r="F874" s="93" t="n">
        <v>5752</v>
      </c>
      <c r="G874" s="92" t="inlineStr">
        <is>
          <t>Y</t>
        </is>
      </c>
      <c r="H874" s="94" t="inlineStr">
        <is>
          <t>Long-term ASM Stage 1</t>
        </is>
      </c>
      <c r="I874" s="91" t="inlineStr">
        <is>
          <t>N</t>
        </is>
      </c>
      <c r="J874" s="92">
        <f>IF(K874="","N","Y")</f>
        <v/>
      </c>
      <c r="K874" s="94">
        <f>_xlfn.TEXTJOIN("; ",TRUE,IF(P874="52-wk low","52-wk low",""),IF(AND(AD874&gt;=Settings!$B$12,M874&lt;0),"Distribution",""),IF(AND(AJ874="Y",M874&lt;0,AK874&lt;-Settings!$B$13),"Long unwinding",""),IF(AND(AJ874="Y",M874&lt;0,AK874&gt;Settings!$B$13),"Short buildup",""))</f>
        <v/>
      </c>
      <c r="L874" s="95" t="n">
        <v>2241.3</v>
      </c>
      <c r="M874" s="96" t="n">
        <v>0.91</v>
      </c>
      <c r="N874" s="93" t="n">
        <v>360</v>
      </c>
      <c r="O874" s="91" t="inlineStr">
        <is>
          <t>None</t>
        </is>
      </c>
      <c r="P874" s="91" t="inlineStr">
        <is>
          <t>None</t>
        </is>
      </c>
      <c r="Q874" s="97" t="n">
        <v>1.84</v>
      </c>
      <c r="R874" s="96" t="n">
        <v>9.01</v>
      </c>
      <c r="S874" s="96" t="n">
        <v>0.21</v>
      </c>
      <c r="T874" s="96" t="n">
        <v>0.44</v>
      </c>
      <c r="U874" s="96" t="n">
        <v>0.5600000000000001</v>
      </c>
      <c r="V874" s="103" t="n">
        <v>2.74</v>
      </c>
      <c r="W874" s="102" t="n">
        <v>6</v>
      </c>
      <c r="X874" s="93" t="n"/>
      <c r="Y874" s="91" t="inlineStr">
        <is>
          <t>None</t>
        </is>
      </c>
      <c r="Z874" s="99" t="n">
        <v>45.83</v>
      </c>
      <c r="AA874" s="96" t="n">
        <v>1.4</v>
      </c>
      <c r="AB874" s="96" t="n">
        <v>1.08</v>
      </c>
      <c r="AC874" s="96" t="n">
        <v>0.52</v>
      </c>
      <c r="AD874" s="96" t="n">
        <v>0.91</v>
      </c>
      <c r="AE874" s="96" t="n">
        <v>1.02</v>
      </c>
      <c r="AF874" s="103" t="n">
        <v>0.72</v>
      </c>
      <c r="AG874" s="91" t="inlineStr">
        <is>
          <t>Drying up</t>
        </is>
      </c>
      <c r="AH874" s="100" t="n">
        <v>0</v>
      </c>
      <c r="AI874" s="101" t="n">
        <v>0</v>
      </c>
      <c r="AJ874" s="92" t="inlineStr">
        <is>
          <t>N</t>
        </is>
      </c>
      <c r="AK874" s="96" t="n"/>
      <c r="AL874" s="91" t="inlineStr">
        <is>
          <t>n/a</t>
        </is>
      </c>
      <c r="AM874" s="93" t="n"/>
      <c r="AN874" s="92" t="inlineStr">
        <is>
          <t>None</t>
        </is>
      </c>
      <c r="AO874" s="102" t="n">
        <v>0</v>
      </c>
      <c r="AP874" s="103" t="n">
        <v>3.52</v>
      </c>
      <c r="AQ874" s="102" t="n">
        <v>98</v>
      </c>
      <c r="AR874" s="91" t="inlineStr">
        <is>
          <t>N</t>
        </is>
      </c>
      <c r="AS874" s="104" t="n"/>
      <c r="AT874" s="92">
        <f>IF(AND(P874="52-wk high",T874&gt;=Settings!$B$7),"Y","N")</f>
        <v/>
      </c>
      <c r="AU874" s="91">
        <f>IF(AND(AD874&gt;=Settings!$B$8,M874&gt;0),"Y","N")</f>
        <v/>
      </c>
      <c r="AV874" s="91">
        <f>IF(OR(AH874&gt;Settings!$B$9,AI874&gt;Settings!$B$9),"Y","N")</f>
        <v/>
      </c>
      <c r="AW874" s="91">
        <f>IF(AJ874&lt;&gt;"Y","n/a",IF(AND(M874&gt;0,AK874&gt;Settings!$B$10),"Y","N"))</f>
        <v/>
      </c>
      <c r="AX874" s="91">
        <f>IF(AO874&gt;=Settings!$B$11,"Y","N")</f>
        <v/>
      </c>
      <c r="AY874" s="99">
        <f>(AT874="Y")+(AU874="Y")+(AV874="Y")+(AW874="Y")+(AX874="Y")</f>
        <v/>
      </c>
      <c r="AZ874" s="94">
        <f>IF(AY874=0,"None",_xlfn.TEXTJOIN(", ",TRUE(),IF(AT874="Y","Breakout",""),IF(AU874="Y","Accumulation",""),IF(AV874="Y","Institutional buying",""),IF(AW874="Y","Long buildup",""),IF(AX874="Y","Momentum leader","")))</f>
        <v/>
      </c>
      <c r="BA874" s="94">
        <f>IF(BW874="","","Passes "&amp;AY874&amp;" of 5 buy-side scans"&amp;IF(G874="Y","; RED FLAG: filter out using Red flag column",""))</f>
        <v/>
      </c>
      <c r="BB874" s="91" t="inlineStr">
        <is>
          <t>None</t>
        </is>
      </c>
      <c r="BC874" s="92" t="inlineStr">
        <is>
          <t>N</t>
        </is>
      </c>
      <c r="BD874" s="94" t="n"/>
      <c r="BE874" s="94" t="n"/>
      <c r="BF874" s="92">
        <f>IF(R874*100000&gt;=Settings!$B$5,"Y","N")</f>
        <v/>
      </c>
      <c r="BG874" s="91">
        <f>IF(F874&gt;Settings!$B$6,"Y","N")</f>
        <v/>
      </c>
      <c r="BH874" s="97" t="n">
        <v>-10.28</v>
      </c>
      <c r="BI874" s="96" t="n">
        <v>2.77</v>
      </c>
      <c r="BJ874" s="96" t="n">
        <v>45.37</v>
      </c>
      <c r="BK874" s="96" t="n">
        <v>38.91</v>
      </c>
      <c r="BL874" s="96" t="n">
        <v>126.96</v>
      </c>
      <c r="BM874" s="96" t="n">
        <v>155.7</v>
      </c>
      <c r="BN874" s="97" t="n">
        <v>6.81</v>
      </c>
      <c r="BO874" s="96" t="n">
        <v>21.05</v>
      </c>
      <c r="BP874" s="96" t="n">
        <v>36.48</v>
      </c>
      <c r="BQ874" s="96" t="n">
        <v>59.13</v>
      </c>
      <c r="BR874" s="91" t="inlineStr">
        <is>
          <t>Stacked up</t>
        </is>
      </c>
      <c r="BS874" s="91" t="inlineStr">
        <is>
          <t>None</t>
        </is>
      </c>
      <c r="BT874" s="96" t="n">
        <v>61.7</v>
      </c>
      <c r="BU874" s="91" t="inlineStr">
        <is>
          <t>N</t>
        </is>
      </c>
      <c r="BV874" s="99">
        <f>IF(OR(BF874&lt;&gt;"Y",BG874&lt;&gt;"Y"),"",(AND(ISNUMBER(BQ874),BQ874&gt;0))+(BR874="Stacked up")+(AND(ISNUMBER(BH874),BH874&gt;=-Settings!$B$17))+(AND(ISNUMBER(BK874),ISNUMBER(BM874),BK874&gt;0,BM874&gt;0))+(AND(ISNUMBER(AQ874),AQ874&gt;=Settings!$B$18))+(AND(ISNUMBER(BT874),BT874&gt;=Settings!$B$19,BT874&lt;=Settings!$B$20))+(AND(ISNUMBER(AS874),AS874&gt;0))+(AND(ISNUMBER(T874),ISNUMBER(M874),T874&gt;=Settings!$B$21,M874&gt;0))+(AND(ISNUMBER(AD874),ISNUMBER(M874),AD874&gt;=Settings!$B$22,M874&gt;0))+(AY874&gt;=1))</f>
        <v/>
      </c>
      <c r="BW874" s="91">
        <f>IF(OR(AY874=0,BF874&lt;&gt;"Y",BG874&lt;&gt;"Y"),"",1+SUMPRODUCT(($A$6:$A$2604=A874)*($AY$6:$AY$2604&gt;0)*($BF$6:$BF$2604="Y")*($BG$6:$BG$2604="Y")*(($AY$6:$AY$2604&gt;AY874)+($AY$6:$AY$2604=AY874)*($AD$6:$AD$2604&gt;AD874))))</f>
        <v/>
      </c>
    </row>
    <row r="875" ht="23.85" customHeight="1" s="55">
      <c r="A875" s="90" t="n">
        <v>46296</v>
      </c>
      <c r="B875" s="91" t="inlineStr">
        <is>
          <t>ROSSTECH</t>
        </is>
      </c>
      <c r="C875" s="91" t="inlineStr">
        <is>
          <t>INE0OJW01016</t>
        </is>
      </c>
      <c r="D875" s="91" t="n"/>
      <c r="E875" s="91" t="inlineStr">
        <is>
          <t>None</t>
        </is>
      </c>
      <c r="F875" s="93" t="n">
        <v>5739</v>
      </c>
      <c r="G875" s="92" t="inlineStr">
        <is>
          <t>N</t>
        </is>
      </c>
      <c r="H875" s="94" t="n"/>
      <c r="I875" s="91" t="inlineStr">
        <is>
          <t>N</t>
        </is>
      </c>
      <c r="J875" s="92">
        <f>IF(K875="","N","Y")</f>
        <v/>
      </c>
      <c r="K875" s="94">
        <f>_xlfn.TEXTJOIN("; ",TRUE,IF(P875="52-wk low","52-wk low",""),IF(AND(AD875&gt;=Settings!$B$12,M875&lt;0),"Distribution",""),IF(AND(AJ875="Y",M875&lt;0,AK875&lt;-Settings!$B$13),"Long unwinding",""),IF(AND(AJ875="Y",M875&lt;0,AK875&gt;Settings!$B$13),"Short buildup",""))</f>
        <v/>
      </c>
      <c r="L875" s="95" t="n">
        <v>1522.3</v>
      </c>
      <c r="M875" s="96" t="n">
        <v>1.27</v>
      </c>
      <c r="N875" s="93" t="n">
        <v>282</v>
      </c>
      <c r="O875" s="91" t="inlineStr">
        <is>
          <t>None</t>
        </is>
      </c>
      <c r="P875" s="91" t="inlineStr">
        <is>
          <t>52-wk high</t>
        </is>
      </c>
      <c r="Q875" s="97" t="n">
        <v>2.47</v>
      </c>
      <c r="R875" s="96" t="n">
        <v>5.11</v>
      </c>
      <c r="S875" s="96" t="n">
        <v>0.49</v>
      </c>
      <c r="T875" s="96" t="n">
        <v>0.65</v>
      </c>
      <c r="U875" s="96" t="n">
        <v>0.83</v>
      </c>
      <c r="V875" s="103" t="n">
        <v>1.71</v>
      </c>
      <c r="W875" s="102" t="n">
        <v>6</v>
      </c>
      <c r="X875" s="93" t="n"/>
      <c r="Y875" s="91" t="inlineStr">
        <is>
          <t>None</t>
        </is>
      </c>
      <c r="Z875" s="99" t="n">
        <v>37.82</v>
      </c>
      <c r="AA875" s="96" t="n">
        <v>1.11</v>
      </c>
      <c r="AB875" s="96" t="n">
        <v>0.97</v>
      </c>
      <c r="AC875" s="96" t="n">
        <v>0.83</v>
      </c>
      <c r="AD875" s="96" t="n">
        <v>0.85</v>
      </c>
      <c r="AE875" s="96" t="n">
        <v>0.95</v>
      </c>
      <c r="AF875" s="103" t="n">
        <v>0.67</v>
      </c>
      <c r="AG875" s="91" t="inlineStr">
        <is>
          <t>Drying up</t>
        </is>
      </c>
      <c r="AH875" s="100" t="n">
        <v>0</v>
      </c>
      <c r="AI875" s="101" t="n">
        <v>0</v>
      </c>
      <c r="AJ875" s="92" t="inlineStr">
        <is>
          <t>N</t>
        </is>
      </c>
      <c r="AK875" s="96" t="n"/>
      <c r="AL875" s="91" t="inlineStr">
        <is>
          <t>n/a</t>
        </is>
      </c>
      <c r="AM875" s="93" t="n"/>
      <c r="AN875" s="92" t="inlineStr">
        <is>
          <t>None</t>
        </is>
      </c>
      <c r="AO875" s="102" t="n">
        <v>0</v>
      </c>
      <c r="AP875" s="103" t="n">
        <v>2.56</v>
      </c>
      <c r="AQ875" s="102" t="n">
        <v>94</v>
      </c>
      <c r="AR875" s="91" t="inlineStr">
        <is>
          <t>N</t>
        </is>
      </c>
      <c r="AS875" s="104" t="n"/>
      <c r="AT875" s="92">
        <f>IF(AND(P875="52-wk high",T875&gt;=Settings!$B$7),"Y","N")</f>
        <v/>
      </c>
      <c r="AU875" s="91">
        <f>IF(AND(AD875&gt;=Settings!$B$8,M875&gt;0),"Y","N")</f>
        <v/>
      </c>
      <c r="AV875" s="91">
        <f>IF(OR(AH875&gt;Settings!$B$9,AI875&gt;Settings!$B$9),"Y","N")</f>
        <v/>
      </c>
      <c r="AW875" s="91">
        <f>IF(AJ875&lt;&gt;"Y","n/a",IF(AND(M875&gt;0,AK875&gt;Settings!$B$10),"Y","N"))</f>
        <v/>
      </c>
      <c r="AX875" s="91">
        <f>IF(AO875&gt;=Settings!$B$11,"Y","N")</f>
        <v/>
      </c>
      <c r="AY875" s="99">
        <f>(AT875="Y")+(AU875="Y")+(AV875="Y")+(AW875="Y")+(AX875="Y")</f>
        <v/>
      </c>
      <c r="AZ875" s="94">
        <f>IF(AY875=0,"None",_xlfn.TEXTJOIN(", ",TRUE(),IF(AT875="Y","Breakout",""),IF(AU875="Y","Accumulation",""),IF(AV875="Y","Institutional buying",""),IF(AW875="Y","Long buildup",""),IF(AX875="Y","Momentum leader","")))</f>
        <v/>
      </c>
      <c r="BA875" s="94">
        <f>IF(BW875="","","Passes "&amp;AY875&amp;" of 5 buy-side scans"&amp;IF(G875="Y","; RED FLAG: filter out using Red flag column",""))</f>
        <v/>
      </c>
      <c r="BB875" s="91" t="inlineStr">
        <is>
          <t>None</t>
        </is>
      </c>
      <c r="BC875" s="92" t="inlineStr">
        <is>
          <t>Y</t>
        </is>
      </c>
      <c r="BD875" s="94" t="inlineStr">
        <is>
          <t>PE &gt; 50; &gt;25% move in 1 month; &gt;50% move in 3 months; High-low range &gt;100% in 6 months</t>
        </is>
      </c>
      <c r="BE875" s="94" t="n"/>
      <c r="BF875" s="92">
        <f>IF(R875*100000&gt;=Settings!$B$5,"Y","N")</f>
        <v/>
      </c>
      <c r="BG875" s="91">
        <f>IF(F875&gt;Settings!$B$6,"Y","N")</f>
        <v/>
      </c>
      <c r="BH875" s="97" t="n">
        <v>-0.18</v>
      </c>
      <c r="BI875" s="96" t="n">
        <v>7.29</v>
      </c>
      <c r="BJ875" s="96" t="n">
        <v>33.98</v>
      </c>
      <c r="BK875" s="96" t="n">
        <v>57.96</v>
      </c>
      <c r="BL875" s="96" t="n">
        <v>114.83</v>
      </c>
      <c r="BM875" s="96" t="n">
        <v>106.64</v>
      </c>
      <c r="BN875" s="97" t="n">
        <v>12.5</v>
      </c>
      <c r="BO875" s="96" t="n">
        <v>25.18</v>
      </c>
      <c r="BP875" s="96" t="n">
        <v>38.2</v>
      </c>
      <c r="BQ875" s="96" t="n">
        <v>55.04</v>
      </c>
      <c r="BR875" s="91" t="inlineStr">
        <is>
          <t>Stacked up</t>
        </is>
      </c>
      <c r="BS875" s="91" t="inlineStr">
        <is>
          <t>None</t>
        </is>
      </c>
      <c r="BT875" s="96" t="n">
        <v>77.5</v>
      </c>
      <c r="BU875" s="91" t="inlineStr">
        <is>
          <t>N</t>
        </is>
      </c>
      <c r="BV875" s="99">
        <f>IF(OR(BF875&lt;&gt;"Y",BG875&lt;&gt;"Y"),"",(AND(ISNUMBER(BQ875),BQ875&gt;0))+(BR875="Stacked up")+(AND(ISNUMBER(BH875),BH875&gt;=-Settings!$B$17))+(AND(ISNUMBER(BK875),ISNUMBER(BM875),BK875&gt;0,BM875&gt;0))+(AND(ISNUMBER(AQ875),AQ875&gt;=Settings!$B$18))+(AND(ISNUMBER(BT875),BT875&gt;=Settings!$B$19,BT875&lt;=Settings!$B$20))+(AND(ISNUMBER(AS875),AS875&gt;0))+(AND(ISNUMBER(T875),ISNUMBER(M875),T875&gt;=Settings!$B$21,M875&gt;0))+(AND(ISNUMBER(AD875),ISNUMBER(M875),AD875&gt;=Settings!$B$22,M875&gt;0))+(AY875&gt;=1))</f>
        <v/>
      </c>
      <c r="BW875" s="91">
        <f>IF(OR(AY875=0,BF875&lt;&gt;"Y",BG875&lt;&gt;"Y"),"",1+SUMPRODUCT(($A$6:$A$2604=A875)*($AY$6:$AY$2604&gt;0)*($BF$6:$BF$2604="Y")*($BG$6:$BG$2604="Y")*(($AY$6:$AY$2604&gt;AY875)+($AY$6:$AY$2604=AY875)*($AD$6:$AD$2604&gt;AD875))))</f>
        <v/>
      </c>
    </row>
    <row r="876" ht="23.85" customHeight="1" s="55">
      <c r="A876" s="90" t="n">
        <v>46296</v>
      </c>
      <c r="B876" s="91" t="inlineStr">
        <is>
          <t>ITDC</t>
        </is>
      </c>
      <c r="C876" s="91" t="inlineStr">
        <is>
          <t>INE353K01014</t>
        </is>
      </c>
      <c r="D876" s="91" t="n"/>
      <c r="E876" s="91" t="inlineStr">
        <is>
          <t>None</t>
        </is>
      </c>
      <c r="F876" s="93" t="n">
        <v>5709</v>
      </c>
      <c r="G876" s="92" t="inlineStr">
        <is>
          <t>N</t>
        </is>
      </c>
      <c r="H876" s="94" t="n"/>
      <c r="I876" s="91" t="inlineStr">
        <is>
          <t>N</t>
        </is>
      </c>
      <c r="J876" s="92">
        <f>IF(K876="","N","Y")</f>
        <v/>
      </c>
      <c r="K876" s="94">
        <f>_xlfn.TEXTJOIN("; ",TRUE,IF(P876="52-wk low","52-wk low",""),IF(AND(AD876&gt;=Settings!$B$12,M876&lt;0),"Distribution",""),IF(AND(AJ876="Y",M876&lt;0,AK876&lt;-Settings!$B$13),"Long unwinding",""),IF(AND(AJ876="Y",M876&lt;0,AK876&gt;Settings!$B$13),"Short buildup",""))</f>
        <v/>
      </c>
      <c r="L876" s="95" t="n">
        <v>665.6</v>
      </c>
      <c r="M876" s="96" t="n">
        <v>-3.21</v>
      </c>
      <c r="N876" s="93" t="n">
        <v>2153</v>
      </c>
      <c r="O876" s="91" t="inlineStr">
        <is>
          <t>None</t>
        </is>
      </c>
      <c r="P876" s="91" t="inlineStr">
        <is>
          <t>None</t>
        </is>
      </c>
      <c r="Q876" s="97" t="n">
        <v>1.62</v>
      </c>
      <c r="R876" s="96" t="n">
        <v>10.45</v>
      </c>
      <c r="S876" s="96" t="n">
        <v>0.16</v>
      </c>
      <c r="T876" s="96" t="n">
        <v>0.27</v>
      </c>
      <c r="U876" s="96" t="n">
        <v>0.1</v>
      </c>
      <c r="V876" s="103" t="n">
        <v>0.67</v>
      </c>
      <c r="W876" s="102" t="n">
        <v>4</v>
      </c>
      <c r="X876" s="93" t="n"/>
      <c r="Y876" s="91" t="inlineStr">
        <is>
          <t>None</t>
        </is>
      </c>
      <c r="Z876" s="99" t="n">
        <v>28.07</v>
      </c>
      <c r="AA876" s="96" t="n">
        <v>1.09</v>
      </c>
      <c r="AB876" s="96" t="n">
        <v>1.14</v>
      </c>
      <c r="AC876" s="96" t="n">
        <v>0.75</v>
      </c>
      <c r="AD876" s="96" t="n">
        <v>0.87</v>
      </c>
      <c r="AE876" s="96" t="n">
        <v>0.43</v>
      </c>
      <c r="AF876" s="103" t="n">
        <v>0.88</v>
      </c>
      <c r="AG876" s="91" t="inlineStr">
        <is>
          <t>Normal</t>
        </is>
      </c>
      <c r="AH876" s="100" t="n">
        <v>0</v>
      </c>
      <c r="AI876" s="101" t="n">
        <v>0</v>
      </c>
      <c r="AJ876" s="92" t="inlineStr">
        <is>
          <t>N</t>
        </is>
      </c>
      <c r="AK876" s="96" t="n"/>
      <c r="AL876" s="91" t="inlineStr">
        <is>
          <t>n/a</t>
        </is>
      </c>
      <c r="AM876" s="93" t="n"/>
      <c r="AN876" s="92" t="inlineStr">
        <is>
          <t>None</t>
        </is>
      </c>
      <c r="AO876" s="102" t="n">
        <v>0</v>
      </c>
      <c r="AP876" s="103" t="n">
        <v>1.57</v>
      </c>
      <c r="AQ876" s="102" t="n">
        <v>81</v>
      </c>
      <c r="AR876" s="91" t="inlineStr">
        <is>
          <t>N</t>
        </is>
      </c>
      <c r="AS876" s="104" t="n"/>
      <c r="AT876" s="92">
        <f>IF(AND(P876="52-wk high",T876&gt;=Settings!$B$7),"Y","N")</f>
        <v/>
      </c>
      <c r="AU876" s="91">
        <f>IF(AND(AD876&gt;=Settings!$B$8,M876&gt;0),"Y","N")</f>
        <v/>
      </c>
      <c r="AV876" s="91">
        <f>IF(OR(AH876&gt;Settings!$B$9,AI876&gt;Settings!$B$9),"Y","N")</f>
        <v/>
      </c>
      <c r="AW876" s="91">
        <f>IF(AJ876&lt;&gt;"Y","n/a",IF(AND(M876&gt;0,AK876&gt;Settings!$B$10),"Y","N"))</f>
        <v/>
      </c>
      <c r="AX876" s="91">
        <f>IF(AO876&gt;=Settings!$B$11,"Y","N")</f>
        <v/>
      </c>
      <c r="AY876" s="99">
        <f>(AT876="Y")+(AU876="Y")+(AV876="Y")+(AW876="Y")+(AX876="Y")</f>
        <v/>
      </c>
      <c r="AZ876" s="94">
        <f>IF(AY876=0,"None",_xlfn.TEXTJOIN(", ",TRUE(),IF(AT876="Y","Breakout",""),IF(AU876="Y","Accumulation",""),IF(AV876="Y","Institutional buying",""),IF(AW876="Y","Long buildup",""),IF(AX876="Y","Momentum leader","")))</f>
        <v/>
      </c>
      <c r="BA876" s="94">
        <f>IF(BW876="","","Passes "&amp;AY876&amp;" of 5 buy-side scans"&amp;IF(G876="Y","; RED FLAG: filter out using Red flag column",""))</f>
        <v/>
      </c>
      <c r="BB876" s="91" t="inlineStr">
        <is>
          <t>None</t>
        </is>
      </c>
      <c r="BC876" s="92" t="inlineStr">
        <is>
          <t>Y</t>
        </is>
      </c>
      <c r="BD876" s="94" t="inlineStr">
        <is>
          <t>PE &gt; 50; High-low range &gt;100% in 6 months</t>
        </is>
      </c>
      <c r="BE876" s="94" t="n"/>
      <c r="BF876" s="92">
        <f>IF(R876*100000&gt;=Settings!$B$5,"Y","N")</f>
        <v/>
      </c>
      <c r="BG876" s="91">
        <f>IF(F876&gt;Settings!$B$6,"Y","N")</f>
        <v/>
      </c>
      <c r="BH876" s="97" t="n">
        <v>-19.03</v>
      </c>
      <c r="BI876" s="96" t="n">
        <v>-2.94</v>
      </c>
      <c r="BJ876" s="96" t="n">
        <v>3.23</v>
      </c>
      <c r="BK876" s="96" t="n">
        <v>13.73</v>
      </c>
      <c r="BL876" s="96" t="n">
        <v>68.29000000000001</v>
      </c>
      <c r="BM876" s="96" t="n">
        <v>13.68</v>
      </c>
      <c r="BN876" s="97" t="n">
        <v>-0.74</v>
      </c>
      <c r="BO876" s="96" t="n">
        <v>-0.5</v>
      </c>
      <c r="BP876" s="96" t="n">
        <v>2.53</v>
      </c>
      <c r="BQ876" s="96" t="n">
        <v>7.02</v>
      </c>
      <c r="BR876" s="91" t="inlineStr">
        <is>
          <t>Mixed</t>
        </is>
      </c>
      <c r="BS876" s="91" t="inlineStr">
        <is>
          <t>None</t>
        </is>
      </c>
      <c r="BT876" s="96" t="n">
        <v>48</v>
      </c>
      <c r="BU876" s="91" t="inlineStr">
        <is>
          <t>N</t>
        </is>
      </c>
      <c r="BV876" s="99">
        <f>IF(OR(BF876&lt;&gt;"Y",BG876&lt;&gt;"Y"),"",(AND(ISNUMBER(BQ876),BQ876&gt;0))+(BR876="Stacked up")+(AND(ISNUMBER(BH876),BH876&gt;=-Settings!$B$17))+(AND(ISNUMBER(BK876),ISNUMBER(BM876),BK876&gt;0,BM876&gt;0))+(AND(ISNUMBER(AQ876),AQ876&gt;=Settings!$B$18))+(AND(ISNUMBER(BT876),BT876&gt;=Settings!$B$19,BT876&lt;=Settings!$B$20))+(AND(ISNUMBER(AS876),AS876&gt;0))+(AND(ISNUMBER(T876),ISNUMBER(M876),T876&gt;=Settings!$B$21,M876&gt;0))+(AND(ISNUMBER(AD876),ISNUMBER(M876),AD876&gt;=Settings!$B$22,M876&gt;0))+(AY876&gt;=1))</f>
        <v/>
      </c>
      <c r="BW876" s="91">
        <f>IF(OR(AY876=0,BF876&lt;&gt;"Y",BG876&lt;&gt;"Y"),"",1+SUMPRODUCT(($A$6:$A$2604=A876)*($AY$6:$AY$2604&gt;0)*($BF$6:$BF$2604="Y")*($BG$6:$BG$2604="Y")*(($AY$6:$AY$2604&gt;AY876)+($AY$6:$AY$2604=AY876)*($AD$6:$AD$2604&gt;AD876))))</f>
        <v/>
      </c>
    </row>
    <row r="877" ht="23.85" customHeight="1" s="55">
      <c r="A877" s="90" t="n">
        <v>46296</v>
      </c>
      <c r="B877" s="91" t="inlineStr">
        <is>
          <t>KRISHANA</t>
        </is>
      </c>
      <c r="C877" s="91" t="inlineStr">
        <is>
          <t>INE506W01020</t>
        </is>
      </c>
      <c r="D877" s="91" t="n"/>
      <c r="E877" s="91" t="inlineStr">
        <is>
          <t>None</t>
        </is>
      </c>
      <c r="F877" s="93" t="n">
        <v>5706</v>
      </c>
      <c r="G877" s="92" t="inlineStr">
        <is>
          <t>N</t>
        </is>
      </c>
      <c r="H877" s="94" t="n"/>
      <c r="I877" s="91" t="inlineStr">
        <is>
          <t>N</t>
        </is>
      </c>
      <c r="J877" s="92">
        <f>IF(K877="","N","Y")</f>
        <v/>
      </c>
      <c r="K877" s="94">
        <f>_xlfn.TEXTJOIN("; ",TRUE,IF(P877="52-wk low","52-wk low",""),IF(AND(AD877&gt;=Settings!$B$12,M877&lt;0),"Distribution",""),IF(AND(AJ877="Y",M877&lt;0,AK877&lt;-Settings!$B$13),"Long unwinding",""),IF(AND(AJ877="Y",M877&lt;0,AK877&gt;Settings!$B$13),"Short buildup",""))</f>
        <v/>
      </c>
      <c r="L877" s="95" t="n">
        <v>184.59</v>
      </c>
      <c r="M877" s="96" t="n">
        <v>-1.93</v>
      </c>
      <c r="N877" s="93" t="n">
        <v>1597</v>
      </c>
      <c r="O877" s="91" t="inlineStr">
        <is>
          <t>None</t>
        </is>
      </c>
      <c r="P877" s="91" t="inlineStr">
        <is>
          <t>None</t>
        </is>
      </c>
      <c r="Q877" s="97" t="n">
        <v>18.05</v>
      </c>
      <c r="R877" s="96" t="n">
        <v>7.26</v>
      </c>
      <c r="S877" s="96" t="n">
        <v>2.78</v>
      </c>
      <c r="T877" s="96" t="n">
        <v>1.56</v>
      </c>
      <c r="U877" s="96" t="n"/>
      <c r="V877" s="103" t="n"/>
      <c r="W877" s="102" t="n"/>
      <c r="X877" s="93" t="n"/>
      <c r="Y877" s="91" t="inlineStr">
        <is>
          <t>None</t>
        </is>
      </c>
      <c r="Z877" s="99" t="n">
        <v>53.15</v>
      </c>
      <c r="AA877" s="96" t="n">
        <v>1.01</v>
      </c>
      <c r="AB877" s="96" t="n">
        <v>1.1</v>
      </c>
      <c r="AC877" s="96" t="n">
        <v>2.87</v>
      </c>
      <c r="AD877" s="96" t="n">
        <v>1.78</v>
      </c>
      <c r="AE877" s="96" t="n"/>
      <c r="AF877" s="103" t="n"/>
      <c r="AG877" s="91" t="n"/>
      <c r="AH877" s="100" t="n">
        <v>0</v>
      </c>
      <c r="AI877" s="101" t="n">
        <v>0</v>
      </c>
      <c r="AJ877" s="92" t="inlineStr">
        <is>
          <t>N</t>
        </is>
      </c>
      <c r="AK877" s="96" t="n"/>
      <c r="AL877" s="91" t="inlineStr">
        <is>
          <t>n/a</t>
        </is>
      </c>
      <c r="AM877" s="93" t="n"/>
      <c r="AN877" s="92" t="inlineStr">
        <is>
          <t>None</t>
        </is>
      </c>
      <c r="AO877" s="102" t="n">
        <v>0</v>
      </c>
      <c r="AP877" s="103" t="n"/>
      <c r="AQ877" s="102" t="n"/>
      <c r="AR877" s="91" t="inlineStr">
        <is>
          <t>N</t>
        </is>
      </c>
      <c r="AS877" s="104" t="n"/>
      <c r="AT877" s="92">
        <f>IF(AND(P877="52-wk high",T877&gt;=Settings!$B$7),"Y","N")</f>
        <v/>
      </c>
      <c r="AU877" s="91">
        <f>IF(AND(AD877&gt;=Settings!$B$8,M877&gt;0),"Y","N")</f>
        <v/>
      </c>
      <c r="AV877" s="91">
        <f>IF(OR(AH877&gt;Settings!$B$9,AI877&gt;Settings!$B$9),"Y","N")</f>
        <v/>
      </c>
      <c r="AW877" s="91">
        <f>IF(AJ877&lt;&gt;"Y","n/a",IF(AND(M877&gt;0,AK877&gt;Settings!$B$10),"Y","N"))</f>
        <v/>
      </c>
      <c r="AX877" s="91">
        <f>IF(AO877&gt;=Settings!$B$11,"Y","N")</f>
        <v/>
      </c>
      <c r="AY877" s="99">
        <f>(AT877="Y")+(AU877="Y")+(AV877="Y")+(AW877="Y")+(AX877="Y")</f>
        <v/>
      </c>
      <c r="AZ877" s="94">
        <f>IF(AY877=0,"None",_xlfn.TEXTJOIN(", ",TRUE(),IF(AT877="Y","Breakout",""),IF(AU877="Y","Accumulation",""),IF(AV877="Y","Institutional buying",""),IF(AW877="Y","Long buildup",""),IF(AX877="Y","Momentum leader","")))</f>
        <v/>
      </c>
      <c r="BA877" s="94">
        <f>IF(BW877="","","Passes "&amp;AY877&amp;" of 5 buy-side scans"&amp;IF(G877="Y","; RED FLAG: filter out using Red flag column",""))</f>
        <v/>
      </c>
      <c r="BB877" s="91" t="inlineStr">
        <is>
          <t>None</t>
        </is>
      </c>
      <c r="BC877" s="92" t="inlineStr">
        <is>
          <t>Y</t>
        </is>
      </c>
      <c r="BD877" s="94" t="inlineStr">
        <is>
          <t>&gt;75% move in 6 months; &gt;100% move in 365 days; High-low range &gt;100% in 6 months</t>
        </is>
      </c>
      <c r="BE877" s="94" t="n"/>
      <c r="BF877" s="92">
        <f>IF(R877*100000&gt;=Settings!$B$5,"Y","N")</f>
        <v/>
      </c>
      <c r="BG877" s="91">
        <f>IF(F877&gt;Settings!$B$6,"Y","N")</f>
        <v/>
      </c>
      <c r="BH877" s="97" t="n">
        <v>-10.56</v>
      </c>
      <c r="BI877" s="96" t="n">
        <v>0.04</v>
      </c>
      <c r="BJ877" s="96" t="n">
        <v>-3.97</v>
      </c>
      <c r="BK877" s="96" t="n"/>
      <c r="BL877" s="96" t="n"/>
      <c r="BM877" s="96" t="n"/>
      <c r="BN877" s="97" t="n">
        <v>-0.42</v>
      </c>
      <c r="BO877" s="96" t="n">
        <v>2.32</v>
      </c>
      <c r="BP877" s="96" t="n"/>
      <c r="BQ877" s="96" t="n"/>
      <c r="BR877" s="91" t="n"/>
      <c r="BS877" s="91" t="inlineStr">
        <is>
          <t>None</t>
        </is>
      </c>
      <c r="BT877" s="96" t="n">
        <v>47.9</v>
      </c>
      <c r="BU877" s="91" t="n"/>
      <c r="BV877" s="99">
        <f>IF(OR(BF877&lt;&gt;"Y",BG877&lt;&gt;"Y"),"",(AND(ISNUMBER(BQ877),BQ877&gt;0))+(BR877="Stacked up")+(AND(ISNUMBER(BH877),BH877&gt;=-Settings!$B$17))+(AND(ISNUMBER(BK877),ISNUMBER(BM877),BK877&gt;0,BM877&gt;0))+(AND(ISNUMBER(AQ877),AQ877&gt;=Settings!$B$18))+(AND(ISNUMBER(BT877),BT877&gt;=Settings!$B$19,BT877&lt;=Settings!$B$20))+(AND(ISNUMBER(AS877),AS877&gt;0))+(AND(ISNUMBER(T877),ISNUMBER(M877),T877&gt;=Settings!$B$21,M877&gt;0))+(AND(ISNUMBER(AD877),ISNUMBER(M877),AD877&gt;=Settings!$B$22,M877&gt;0))+(AY877&gt;=1))</f>
        <v/>
      </c>
      <c r="BW877" s="91">
        <f>IF(OR(AY877=0,BF877&lt;&gt;"Y",BG877&lt;&gt;"Y"),"",1+SUMPRODUCT(($A$6:$A$2604=A877)*($AY$6:$AY$2604&gt;0)*($BF$6:$BF$2604="Y")*($BG$6:$BG$2604="Y")*(($AY$6:$AY$2604&gt;AY877)+($AY$6:$AY$2604=AY877)*($AD$6:$AD$2604&gt;AD877))))</f>
        <v/>
      </c>
    </row>
    <row r="878" ht="23.85" customHeight="1" s="55">
      <c r="A878" s="90" t="n">
        <v>46296</v>
      </c>
      <c r="B878" s="91" t="inlineStr">
        <is>
          <t>KALPATARU</t>
        </is>
      </c>
      <c r="C878" s="91" t="inlineStr">
        <is>
          <t>INE227J01012</t>
        </is>
      </c>
      <c r="D878" s="91" t="n"/>
      <c r="E878" s="91" t="inlineStr">
        <is>
          <t>None</t>
        </is>
      </c>
      <c r="F878" s="93" t="n">
        <v>5632</v>
      </c>
      <c r="G878" s="92" t="inlineStr">
        <is>
          <t>N</t>
        </is>
      </c>
      <c r="H878" s="94" t="n"/>
      <c r="I878" s="91" t="inlineStr">
        <is>
          <t>N</t>
        </is>
      </c>
      <c r="J878" s="92">
        <f>IF(K878="","N","Y")</f>
        <v/>
      </c>
      <c r="K878" s="94">
        <f>_xlfn.TEXTJOIN("; ",TRUE,IF(P878="52-wk low","52-wk low",""),IF(AND(AD878&gt;=Settings!$B$12,M878&lt;0),"Distribution",""),IF(AND(AJ878="Y",M878&lt;0,AK878&lt;-Settings!$B$13),"Long unwinding",""),IF(AND(AJ878="Y",M878&lt;0,AK878&gt;Settings!$B$13),"Short buildup",""))</f>
        <v/>
      </c>
      <c r="L878" s="95" t="n">
        <v>273.5</v>
      </c>
      <c r="M878" s="96" t="n">
        <v>-1.87</v>
      </c>
      <c r="N878" s="93" t="n">
        <v>1555</v>
      </c>
      <c r="O878" s="91" t="inlineStr">
        <is>
          <t>None</t>
        </is>
      </c>
      <c r="P878" s="91" t="inlineStr">
        <is>
          <t>None</t>
        </is>
      </c>
      <c r="Q878" s="97" t="n">
        <v>0.43</v>
      </c>
      <c r="R878" s="96" t="n">
        <v>0.65</v>
      </c>
      <c r="S878" s="96" t="n">
        <v>0.67</v>
      </c>
      <c r="T878" s="96" t="n">
        <v>0.32</v>
      </c>
      <c r="U878" s="96" t="n">
        <v>0.27</v>
      </c>
      <c r="V878" s="103" t="n">
        <v>0.41</v>
      </c>
      <c r="W878" s="102" t="n">
        <v>1</v>
      </c>
      <c r="X878" s="93" t="n"/>
      <c r="Y878" s="91" t="inlineStr">
        <is>
          <t>None</t>
        </is>
      </c>
      <c r="Z878" s="99" t="n">
        <v>47.64</v>
      </c>
      <c r="AA878" s="96" t="n">
        <v>1.05</v>
      </c>
      <c r="AB878" s="96" t="n">
        <v>0.99</v>
      </c>
      <c r="AC878" s="96" t="n">
        <v>0.88</v>
      </c>
      <c r="AD878" s="96" t="n">
        <v>0.37</v>
      </c>
      <c r="AE878" s="96" t="n">
        <v>0.32</v>
      </c>
      <c r="AF878" s="103" t="n">
        <v>0.92</v>
      </c>
      <c r="AG878" s="91" t="inlineStr">
        <is>
          <t>Normal</t>
        </is>
      </c>
      <c r="AH878" s="100" t="n">
        <v>0</v>
      </c>
      <c r="AI878" s="101" t="n">
        <v>0</v>
      </c>
      <c r="AJ878" s="92" t="inlineStr">
        <is>
          <t>N</t>
        </is>
      </c>
      <c r="AK878" s="96" t="n"/>
      <c r="AL878" s="91" t="inlineStr">
        <is>
          <t>n/a</t>
        </is>
      </c>
      <c r="AM878" s="93" t="n"/>
      <c r="AN878" s="92" t="inlineStr">
        <is>
          <t>None</t>
        </is>
      </c>
      <c r="AO878" s="102" t="n">
        <v>0</v>
      </c>
      <c r="AP878" s="103" t="n">
        <v>0.65</v>
      </c>
      <c r="AQ878" s="102" t="n">
        <v>28</v>
      </c>
      <c r="AR878" s="91" t="inlineStr">
        <is>
          <t>N</t>
        </is>
      </c>
      <c r="AS878" s="104" t="n"/>
      <c r="AT878" s="92">
        <f>IF(AND(P878="52-wk high",T878&gt;=Settings!$B$7),"Y","N")</f>
        <v/>
      </c>
      <c r="AU878" s="91">
        <f>IF(AND(AD878&gt;=Settings!$B$8,M878&gt;0),"Y","N")</f>
        <v/>
      </c>
      <c r="AV878" s="91">
        <f>IF(OR(AH878&gt;Settings!$B$9,AI878&gt;Settings!$B$9),"Y","N")</f>
        <v/>
      </c>
      <c r="AW878" s="91">
        <f>IF(AJ878&lt;&gt;"Y","n/a",IF(AND(M878&gt;0,AK878&gt;Settings!$B$10),"Y","N"))</f>
        <v/>
      </c>
      <c r="AX878" s="91">
        <f>IF(AO878&gt;=Settings!$B$11,"Y","N")</f>
        <v/>
      </c>
      <c r="AY878" s="99">
        <f>(AT878="Y")+(AU878="Y")+(AV878="Y")+(AW878="Y")+(AX878="Y")</f>
        <v/>
      </c>
      <c r="AZ878" s="94">
        <f>IF(AY878=0,"None",_xlfn.TEXTJOIN(", ",TRUE(),IF(AT878="Y","Breakout",""),IF(AU878="Y","Accumulation",""),IF(AV878="Y","Institutional buying",""),IF(AW878="Y","Long buildup",""),IF(AX878="Y","Momentum leader","")))</f>
        <v/>
      </c>
      <c r="BA878" s="94">
        <f>IF(BW878="","","Passes "&amp;AY878&amp;" of 5 buy-side scans"&amp;IF(G878="Y","; RED FLAG: filter out using Red flag column",""))</f>
        <v/>
      </c>
      <c r="BB878" s="91" t="inlineStr">
        <is>
          <t>None</t>
        </is>
      </c>
      <c r="BC878" s="92" t="inlineStr">
        <is>
          <t>Y</t>
        </is>
      </c>
      <c r="BD878" s="94" t="inlineStr">
        <is>
          <t>PE &gt; 50</t>
        </is>
      </c>
      <c r="BE878" s="94" t="n"/>
      <c r="BF878" s="92">
        <f>IF(R878*100000&gt;=Settings!$B$5,"Y","N")</f>
        <v/>
      </c>
      <c r="BG878" s="91">
        <f>IF(F878&gt;Settings!$B$6,"Y","N")</f>
        <v/>
      </c>
      <c r="BH878" s="97" t="n">
        <v>-33.41</v>
      </c>
      <c r="BI878" s="96" t="n">
        <v>-1.55</v>
      </c>
      <c r="BJ878" s="96" t="n">
        <v>-1.65</v>
      </c>
      <c r="BK878" s="96" t="n">
        <v>-8.529999999999999</v>
      </c>
      <c r="BL878" s="96" t="n">
        <v>-0.51</v>
      </c>
      <c r="BM878" s="96" t="n">
        <v>-26.8</v>
      </c>
      <c r="BN878" s="97" t="n">
        <v>-0.15</v>
      </c>
      <c r="BO878" s="96" t="n">
        <v>-2.09</v>
      </c>
      <c r="BP878" s="96" t="n">
        <v>-5.95</v>
      </c>
      <c r="BQ878" s="96" t="n">
        <v>-11.61</v>
      </c>
      <c r="BR878" s="91" t="inlineStr">
        <is>
          <t>Stacked down</t>
        </is>
      </c>
      <c r="BS878" s="91" t="inlineStr">
        <is>
          <t>None</t>
        </is>
      </c>
      <c r="BT878" s="96" t="n">
        <v>49.5</v>
      </c>
      <c r="BU878" s="91" t="inlineStr">
        <is>
          <t>N</t>
        </is>
      </c>
      <c r="BV878" s="99">
        <f>IF(OR(BF878&lt;&gt;"Y",BG878&lt;&gt;"Y"),"",(AND(ISNUMBER(BQ878),BQ878&gt;0))+(BR878="Stacked up")+(AND(ISNUMBER(BH878),BH878&gt;=-Settings!$B$17))+(AND(ISNUMBER(BK878),ISNUMBER(BM878),BK878&gt;0,BM878&gt;0))+(AND(ISNUMBER(AQ878),AQ878&gt;=Settings!$B$18))+(AND(ISNUMBER(BT878),BT878&gt;=Settings!$B$19,BT878&lt;=Settings!$B$20))+(AND(ISNUMBER(AS878),AS878&gt;0))+(AND(ISNUMBER(T878),ISNUMBER(M878),T878&gt;=Settings!$B$21,M878&gt;0))+(AND(ISNUMBER(AD878),ISNUMBER(M878),AD878&gt;=Settings!$B$22,M878&gt;0))+(AY878&gt;=1))</f>
        <v/>
      </c>
      <c r="BW878" s="91">
        <f>IF(OR(AY878=0,BF878&lt;&gt;"Y",BG878&lt;&gt;"Y"),"",1+SUMPRODUCT(($A$6:$A$2604=A878)*($AY$6:$AY$2604&gt;0)*($BF$6:$BF$2604="Y")*($BG$6:$BG$2604="Y")*(($AY$6:$AY$2604&gt;AY878)+($AY$6:$AY$2604=AY878)*($AD$6:$AD$2604&gt;AD878))))</f>
        <v/>
      </c>
    </row>
    <row r="879" ht="23.85" customHeight="1" s="55">
      <c r="A879" s="90" t="n">
        <v>46296</v>
      </c>
      <c r="B879" s="91" t="inlineStr">
        <is>
          <t>FDC</t>
        </is>
      </c>
      <c r="C879" s="91" t="inlineStr">
        <is>
          <t>INE258B01022</t>
        </is>
      </c>
      <c r="D879" s="91" t="n"/>
      <c r="E879" s="91" t="inlineStr">
        <is>
          <t>None</t>
        </is>
      </c>
      <c r="F879" s="93" t="n">
        <v>5469</v>
      </c>
      <c r="G879" s="92" t="inlineStr">
        <is>
          <t>N</t>
        </is>
      </c>
      <c r="H879" s="94" t="n"/>
      <c r="I879" s="91" t="inlineStr">
        <is>
          <t>N</t>
        </is>
      </c>
      <c r="J879" s="92">
        <f>IF(K879="","N","Y")</f>
        <v/>
      </c>
      <c r="K879" s="94">
        <f>_xlfn.TEXTJOIN("; ",TRUE,IF(P879="52-wk low","52-wk low",""),IF(AND(AD879&gt;=Settings!$B$12,M879&lt;0),"Distribution",""),IF(AND(AJ879="Y",M879&lt;0,AK879&lt;-Settings!$B$13),"Long unwinding",""),IF(AND(AJ879="Y",M879&lt;0,AK879&gt;Settings!$B$13),"Short buildup",""))</f>
        <v/>
      </c>
      <c r="L879" s="95" t="n">
        <v>335.9</v>
      </c>
      <c r="M879" s="96" t="n">
        <v>-1.03</v>
      </c>
      <c r="N879" s="93" t="n">
        <v>1060</v>
      </c>
      <c r="O879" s="91" t="inlineStr">
        <is>
          <t>None</t>
        </is>
      </c>
      <c r="P879" s="91" t="inlineStr">
        <is>
          <t>None</t>
        </is>
      </c>
      <c r="Q879" s="97" t="n">
        <v>1.08</v>
      </c>
      <c r="R879" s="96" t="n">
        <v>1.45</v>
      </c>
      <c r="S879" s="96" t="n">
        <v>0.73</v>
      </c>
      <c r="T879" s="96" t="n">
        <v>0.53</v>
      </c>
      <c r="U879" s="96" t="n">
        <v>0.37</v>
      </c>
      <c r="V879" s="103" t="n">
        <v>0.5</v>
      </c>
      <c r="W879" s="102" t="n">
        <v>1</v>
      </c>
      <c r="X879" s="93" t="n"/>
      <c r="Y879" s="91" t="inlineStr">
        <is>
          <t>None</t>
        </is>
      </c>
      <c r="Z879" s="99" t="n">
        <v>38.55</v>
      </c>
      <c r="AA879" s="96" t="n">
        <v>0.7</v>
      </c>
      <c r="AB879" s="96" t="n">
        <v>0.7</v>
      </c>
      <c r="AC879" s="96" t="n">
        <v>0.54</v>
      </c>
      <c r="AD879" s="96" t="n">
        <v>0.43</v>
      </c>
      <c r="AE879" s="96" t="n">
        <v>0.31</v>
      </c>
      <c r="AF879" s="103" t="n">
        <v>1.12</v>
      </c>
      <c r="AG879" s="91" t="inlineStr">
        <is>
          <t>Normal</t>
        </is>
      </c>
      <c r="AH879" s="100" t="n">
        <v>0</v>
      </c>
      <c r="AI879" s="101" t="n">
        <v>0</v>
      </c>
      <c r="AJ879" s="92" t="inlineStr">
        <is>
          <t>N</t>
        </is>
      </c>
      <c r="AK879" s="96" t="n"/>
      <c r="AL879" s="91" t="inlineStr">
        <is>
          <t>n/a</t>
        </is>
      </c>
      <c r="AM879" s="93" t="n"/>
      <c r="AN879" s="92" t="inlineStr">
        <is>
          <t>None</t>
        </is>
      </c>
      <c r="AO879" s="102" t="n">
        <v>0</v>
      </c>
      <c r="AP879" s="103" t="n">
        <v>0.63</v>
      </c>
      <c r="AQ879" s="102" t="n">
        <v>26</v>
      </c>
      <c r="AR879" s="91" t="inlineStr">
        <is>
          <t>N</t>
        </is>
      </c>
      <c r="AS879" s="104" t="n"/>
      <c r="AT879" s="92">
        <f>IF(AND(P879="52-wk high",T879&gt;=Settings!$B$7),"Y","N")</f>
        <v/>
      </c>
      <c r="AU879" s="91">
        <f>IF(AND(AD879&gt;=Settings!$B$8,M879&gt;0),"Y","N")</f>
        <v/>
      </c>
      <c r="AV879" s="91">
        <f>IF(OR(AH879&gt;Settings!$B$9,AI879&gt;Settings!$B$9),"Y","N")</f>
        <v/>
      </c>
      <c r="AW879" s="91">
        <f>IF(AJ879&lt;&gt;"Y","n/a",IF(AND(M879&gt;0,AK879&gt;Settings!$B$10),"Y","N"))</f>
        <v/>
      </c>
      <c r="AX879" s="91">
        <f>IF(AO879&gt;=Settings!$B$11,"Y","N")</f>
        <v/>
      </c>
      <c r="AY879" s="99">
        <f>(AT879="Y")+(AU879="Y")+(AV879="Y")+(AW879="Y")+(AX879="Y")</f>
        <v/>
      </c>
      <c r="AZ879" s="94">
        <f>IF(AY879=0,"None",_xlfn.TEXTJOIN(", ",TRUE(),IF(AT879="Y","Breakout",""),IF(AU879="Y","Accumulation",""),IF(AV879="Y","Institutional buying",""),IF(AW879="Y","Long buildup",""),IF(AX879="Y","Momentum leader","")))</f>
        <v/>
      </c>
      <c r="BA879" s="94">
        <f>IF(BW879="","","Passes "&amp;AY879&amp;" of 5 buy-side scans"&amp;IF(G879="Y","; RED FLAG: filter out using Red flag column",""))</f>
        <v/>
      </c>
      <c r="BB879" s="91" t="inlineStr">
        <is>
          <t>None</t>
        </is>
      </c>
      <c r="BC879" s="92" t="inlineStr">
        <is>
          <t>N</t>
        </is>
      </c>
      <c r="BD879" s="94" t="n"/>
      <c r="BE879" s="94" t="n"/>
      <c r="BF879" s="92">
        <f>IF(R879*100000&gt;=Settings!$B$5,"Y","N")</f>
        <v/>
      </c>
      <c r="BG879" s="91">
        <f>IF(F879&gt;Settings!$B$6,"Y","N")</f>
        <v/>
      </c>
      <c r="BH879" s="97" t="n">
        <v>-29.49</v>
      </c>
      <c r="BI879" s="96" t="n">
        <v>-2.83</v>
      </c>
      <c r="BJ879" s="96" t="n">
        <v>0.6899999999999999</v>
      </c>
      <c r="BK879" s="96" t="n">
        <v>-21.98</v>
      </c>
      <c r="BL879" s="96" t="n">
        <v>2.31</v>
      </c>
      <c r="BM879" s="96" t="n">
        <v>-26.55</v>
      </c>
      <c r="BN879" s="97" t="n">
        <v>-3.31</v>
      </c>
      <c r="BO879" s="96" t="n">
        <v>-6.41</v>
      </c>
      <c r="BP879" s="96" t="n">
        <v>-9.210000000000001</v>
      </c>
      <c r="BQ879" s="96" t="n">
        <v>-12.76</v>
      </c>
      <c r="BR879" s="91" t="inlineStr">
        <is>
          <t>Stacked down</t>
        </is>
      </c>
      <c r="BS879" s="91" t="inlineStr">
        <is>
          <t>None</t>
        </is>
      </c>
      <c r="BT879" s="96" t="n">
        <v>37.1</v>
      </c>
      <c r="BU879" s="91" t="inlineStr">
        <is>
          <t>N</t>
        </is>
      </c>
      <c r="BV879" s="99">
        <f>IF(OR(BF879&lt;&gt;"Y",BG879&lt;&gt;"Y"),"",(AND(ISNUMBER(BQ879),BQ879&gt;0))+(BR879="Stacked up")+(AND(ISNUMBER(BH879),BH879&gt;=-Settings!$B$17))+(AND(ISNUMBER(BK879),ISNUMBER(BM879),BK879&gt;0,BM879&gt;0))+(AND(ISNUMBER(AQ879),AQ879&gt;=Settings!$B$18))+(AND(ISNUMBER(BT879),BT879&gt;=Settings!$B$19,BT879&lt;=Settings!$B$20))+(AND(ISNUMBER(AS879),AS879&gt;0))+(AND(ISNUMBER(T879),ISNUMBER(M879),T879&gt;=Settings!$B$21,M879&gt;0))+(AND(ISNUMBER(AD879),ISNUMBER(M879),AD879&gt;=Settings!$B$22,M879&gt;0))+(AY879&gt;=1))</f>
        <v/>
      </c>
      <c r="BW879" s="91">
        <f>IF(OR(AY879=0,BF879&lt;&gt;"Y",BG879&lt;&gt;"Y"),"",1+SUMPRODUCT(($A$6:$A$2604=A879)*($AY$6:$AY$2604&gt;0)*($BF$6:$BF$2604="Y")*($BG$6:$BG$2604="Y")*(($AY$6:$AY$2604&gt;AY879)+($AY$6:$AY$2604=AY879)*($AD$6:$AD$2604&gt;AD879))))</f>
        <v/>
      </c>
    </row>
    <row r="880" ht="23.85" customHeight="1" s="55">
      <c r="A880" s="90" t="n">
        <v>46296</v>
      </c>
      <c r="B880" s="91" t="inlineStr">
        <is>
          <t>NIRLON</t>
        </is>
      </c>
      <c r="C880" s="91" t="inlineStr">
        <is>
          <t>INE910A01012</t>
        </is>
      </c>
      <c r="D880" s="91" t="n"/>
      <c r="E880" s="91" t="inlineStr">
        <is>
          <t>None</t>
        </is>
      </c>
      <c r="F880" s="93" t="n">
        <v>5468</v>
      </c>
      <c r="G880" s="92" t="inlineStr">
        <is>
          <t>N</t>
        </is>
      </c>
      <c r="H880" s="94" t="n"/>
      <c r="I880" s="91" t="inlineStr">
        <is>
          <t>N</t>
        </is>
      </c>
      <c r="J880" s="92">
        <f>IF(K880="","N","Y")</f>
        <v/>
      </c>
      <c r="K880" s="94">
        <f>_xlfn.TEXTJOIN("; ",TRUE,IF(P880="52-wk low","52-wk low",""),IF(AND(AD880&gt;=Settings!$B$12,M880&lt;0),"Distribution",""),IF(AND(AJ880="Y",M880&lt;0,AK880&lt;-Settings!$B$13),"Long unwinding",""),IF(AND(AJ880="Y",M880&lt;0,AK880&gt;Settings!$B$13),"Short buildup",""))</f>
        <v/>
      </c>
      <c r="L880" s="95" t="n">
        <v>606.8</v>
      </c>
      <c r="M880" s="96" t="n">
        <v>0.3</v>
      </c>
      <c r="N880" s="93" t="n">
        <v>496</v>
      </c>
      <c r="O880" s="91" t="inlineStr">
        <is>
          <t>None</t>
        </is>
      </c>
      <c r="P880" s="91" t="inlineStr">
        <is>
          <t>None</t>
        </is>
      </c>
      <c r="Q880" s="97" t="n">
        <v>0.07000000000000001</v>
      </c>
      <c r="R880" s="96" t="n">
        <v>0.06</v>
      </c>
      <c r="S880" s="96" t="n">
        <v>1.06</v>
      </c>
      <c r="T880" s="96" t="n">
        <v>0.87</v>
      </c>
      <c r="U880" s="96" t="n">
        <v>0.73</v>
      </c>
      <c r="V880" s="103" t="n">
        <v>0.62</v>
      </c>
      <c r="W880" s="102" t="n"/>
      <c r="X880" s="93" t="n"/>
      <c r="Y880" s="91" t="inlineStr">
        <is>
          <t>None</t>
        </is>
      </c>
      <c r="Z880" s="99" t="n">
        <v>48.07</v>
      </c>
      <c r="AA880" s="96" t="n">
        <v>0.64</v>
      </c>
      <c r="AB880" s="96" t="n">
        <v>0.7</v>
      </c>
      <c r="AC880" s="96" t="n">
        <v>0.68</v>
      </c>
      <c r="AD880" s="96" t="n">
        <v>0.75</v>
      </c>
      <c r="AE880" s="96" t="n">
        <v>0.53</v>
      </c>
      <c r="AF880" s="103" t="n">
        <v>1.09</v>
      </c>
      <c r="AG880" s="91" t="inlineStr">
        <is>
          <t>Normal</t>
        </is>
      </c>
      <c r="AH880" s="100" t="n">
        <v>0</v>
      </c>
      <c r="AI880" s="101" t="n">
        <v>2325000</v>
      </c>
      <c r="AJ880" s="92" t="inlineStr">
        <is>
          <t>N</t>
        </is>
      </c>
      <c r="AK880" s="96" t="n"/>
      <c r="AL880" s="91" t="inlineStr">
        <is>
          <t>n/a</t>
        </is>
      </c>
      <c r="AM880" s="93" t="n"/>
      <c r="AN880" s="92" t="inlineStr">
        <is>
          <t>None</t>
        </is>
      </c>
      <c r="AO880" s="102" t="n">
        <v>0</v>
      </c>
      <c r="AP880" s="103" t="n"/>
      <c r="AQ880" s="102" t="n"/>
      <c r="AR880" s="91" t="inlineStr">
        <is>
          <t>N</t>
        </is>
      </c>
      <c r="AS880" s="104" t="n"/>
      <c r="AT880" s="92">
        <f>IF(AND(P880="52-wk high",T880&gt;=Settings!$B$7),"Y","N")</f>
        <v/>
      </c>
      <c r="AU880" s="91">
        <f>IF(AND(AD880&gt;=Settings!$B$8,M880&gt;0),"Y","N")</f>
        <v/>
      </c>
      <c r="AV880" s="91">
        <f>IF(OR(AH880&gt;Settings!$B$9,AI880&gt;Settings!$B$9),"Y","N")</f>
        <v/>
      </c>
      <c r="AW880" s="91">
        <f>IF(AJ880&lt;&gt;"Y","n/a",IF(AND(M880&gt;0,AK880&gt;Settings!$B$10),"Y","N"))</f>
        <v/>
      </c>
      <c r="AX880" s="91">
        <f>IF(AO880&gt;=Settings!$B$11,"Y","N")</f>
        <v/>
      </c>
      <c r="AY880" s="99">
        <f>(AT880="Y")+(AU880="Y")+(AV880="Y")+(AW880="Y")+(AX880="Y")</f>
        <v/>
      </c>
      <c r="AZ880" s="94">
        <f>IF(AY880=0,"None",_xlfn.TEXTJOIN(", ",TRUE(),IF(AT880="Y","Breakout",""),IF(AU880="Y","Accumulation",""),IF(AV880="Y","Institutional buying",""),IF(AW880="Y","Long buildup",""),IF(AX880="Y","Momentum leader","")))</f>
        <v/>
      </c>
      <c r="BA880" s="94">
        <f>IF(BW880="","","Passes "&amp;AY880&amp;" of 5 buy-side scans"&amp;IF(G880="Y","; RED FLAG: filter out using Red flag column",""))</f>
        <v/>
      </c>
      <c r="BB880" s="91" t="inlineStr">
        <is>
          <t>None</t>
        </is>
      </c>
      <c r="BC880" s="92" t="inlineStr">
        <is>
          <t>N</t>
        </is>
      </c>
      <c r="BD880" s="94" t="n"/>
      <c r="BE880" s="94" t="n"/>
      <c r="BF880" s="92">
        <f>IF(R880*100000&gt;=Settings!$B$5,"Y","N")</f>
        <v/>
      </c>
      <c r="BG880" s="91">
        <f>IF(F880&gt;Settings!$B$6,"Y","N")</f>
        <v/>
      </c>
      <c r="BH880" s="97" t="n">
        <v>-7.64</v>
      </c>
      <c r="BI880" s="96" t="n">
        <v>-0.06</v>
      </c>
      <c r="BJ880" s="96" t="n">
        <v>-6.57</v>
      </c>
      <c r="BK880" s="96" t="n">
        <v>-2.14</v>
      </c>
      <c r="BL880" s="96" t="n"/>
      <c r="BM880" s="96" t="n"/>
      <c r="BN880" s="97" t="n">
        <v>-0.55</v>
      </c>
      <c r="BO880" s="96" t="n">
        <v>-1.42</v>
      </c>
      <c r="BP880" s="96" t="n">
        <v>-0.35</v>
      </c>
      <c r="BQ880" s="96" t="n"/>
      <c r="BR880" s="91" t="n"/>
      <c r="BS880" s="91" t="inlineStr">
        <is>
          <t>None</t>
        </is>
      </c>
      <c r="BT880" s="96" t="n">
        <v>46.6</v>
      </c>
      <c r="BU880" s="91" t="n"/>
      <c r="BV880" s="99">
        <f>IF(OR(BF880&lt;&gt;"Y",BG880&lt;&gt;"Y"),"",(AND(ISNUMBER(BQ880),BQ880&gt;0))+(BR880="Stacked up")+(AND(ISNUMBER(BH880),BH880&gt;=-Settings!$B$17))+(AND(ISNUMBER(BK880),ISNUMBER(BM880),BK880&gt;0,BM880&gt;0))+(AND(ISNUMBER(AQ880),AQ880&gt;=Settings!$B$18))+(AND(ISNUMBER(BT880),BT880&gt;=Settings!$B$19,BT880&lt;=Settings!$B$20))+(AND(ISNUMBER(AS880),AS880&gt;0))+(AND(ISNUMBER(T880),ISNUMBER(M880),T880&gt;=Settings!$B$21,M880&gt;0))+(AND(ISNUMBER(AD880),ISNUMBER(M880),AD880&gt;=Settings!$B$22,M880&gt;0))+(AY880&gt;=1))</f>
        <v/>
      </c>
      <c r="BW880" s="91">
        <f>IF(OR(AY880=0,BF880&lt;&gt;"Y",BG880&lt;&gt;"Y"),"",1+SUMPRODUCT(($A$6:$A$2604=A880)*($AY$6:$AY$2604&gt;0)*($BF$6:$BF$2604="Y")*($BG$6:$BG$2604="Y")*(($AY$6:$AY$2604&gt;AY880)+($AY$6:$AY$2604=AY880)*($AD$6:$AD$2604&gt;AD880))))</f>
        <v/>
      </c>
    </row>
    <row r="881" ht="23.85" customHeight="1" s="55">
      <c r="A881" s="90" t="n">
        <v>46296</v>
      </c>
      <c r="B881" s="91" t="inlineStr">
        <is>
          <t>RENTOMOJO</t>
        </is>
      </c>
      <c r="C881" s="91" t="inlineStr">
        <is>
          <t>INE08T701025</t>
        </is>
      </c>
      <c r="D881" s="91" t="n"/>
      <c r="E881" s="91" t="inlineStr">
        <is>
          <t>None</t>
        </is>
      </c>
      <c r="F881" s="93" t="n">
        <v>5462</v>
      </c>
      <c r="G881" s="92" t="inlineStr">
        <is>
          <t>N</t>
        </is>
      </c>
      <c r="H881" s="94" t="n"/>
      <c r="I881" s="91" t="inlineStr">
        <is>
          <t>N</t>
        </is>
      </c>
      <c r="J881" s="92">
        <f>IF(K881="","N","Y")</f>
        <v/>
      </c>
      <c r="K881" s="94">
        <f>_xlfn.TEXTJOIN("; ",TRUE,IF(P881="52-wk low","52-wk low",""),IF(AND(AD881&gt;=Settings!$B$12,M881&lt;0),"Distribution",""),IF(AND(AJ881="Y",M881&lt;0,AK881&lt;-Settings!$B$13),"Long unwinding",""),IF(AND(AJ881="Y",M881&lt;0,AK881&gt;Settings!$B$13),"Short buildup",""))</f>
        <v/>
      </c>
      <c r="L881" s="95" t="n">
        <v>524.6</v>
      </c>
      <c r="M881" s="96" t="n">
        <v>2.79</v>
      </c>
      <c r="N881" s="93" t="n">
        <v>136</v>
      </c>
      <c r="O881" s="91" t="inlineStr">
        <is>
          <t>None</t>
        </is>
      </c>
      <c r="P881" s="91" t="inlineStr">
        <is>
          <t>None</t>
        </is>
      </c>
      <c r="Q881" s="97" t="n">
        <v>27.42</v>
      </c>
      <c r="R881" s="96" t="n"/>
      <c r="S881" s="96" t="n"/>
      <c r="T881" s="96" t="n"/>
      <c r="U881" s="96" t="n"/>
      <c r="V881" s="103" t="n"/>
      <c r="W881" s="102" t="n"/>
      <c r="X881" s="93" t="n"/>
      <c r="Y881" s="91" t="inlineStr">
        <is>
          <t>None</t>
        </is>
      </c>
      <c r="Z881" s="99" t="n">
        <v>24.46</v>
      </c>
      <c r="AA881" s="96" t="n"/>
      <c r="AB881" s="96" t="n"/>
      <c r="AC881" s="96" t="n"/>
      <c r="AD881" s="96" t="n"/>
      <c r="AE881" s="96" t="n"/>
      <c r="AF881" s="103" t="n"/>
      <c r="AG881" s="91" t="n"/>
      <c r="AH881" s="100" t="n">
        <v>0</v>
      </c>
      <c r="AI881" s="101" t="n">
        <v>0</v>
      </c>
      <c r="AJ881" s="92" t="inlineStr">
        <is>
          <t>N</t>
        </is>
      </c>
      <c r="AK881" s="96" t="n"/>
      <c r="AL881" s="91" t="inlineStr">
        <is>
          <t>n/a</t>
        </is>
      </c>
      <c r="AM881" s="93" t="n"/>
      <c r="AN881" s="92" t="inlineStr">
        <is>
          <t>None</t>
        </is>
      </c>
      <c r="AO881" s="102" t="n">
        <v>0</v>
      </c>
      <c r="AP881" s="103" t="n"/>
      <c r="AQ881" s="102" t="n"/>
      <c r="AR881" s="91" t="inlineStr">
        <is>
          <t>N</t>
        </is>
      </c>
      <c r="AS881" s="104" t="n"/>
      <c r="AT881" s="92">
        <f>IF(AND(P881="52-wk high",T881&gt;=Settings!$B$7),"Y","N")</f>
        <v/>
      </c>
      <c r="AU881" s="91">
        <f>IF(AND(AD881&gt;=Settings!$B$8,M881&gt;0),"Y","N")</f>
        <v/>
      </c>
      <c r="AV881" s="91">
        <f>IF(OR(AH881&gt;Settings!$B$9,AI881&gt;Settings!$B$9),"Y","N")</f>
        <v/>
      </c>
      <c r="AW881" s="91">
        <f>IF(AJ881&lt;&gt;"Y","n/a",IF(AND(M881&gt;0,AK881&gt;Settings!$B$10),"Y","N"))</f>
        <v/>
      </c>
      <c r="AX881" s="91">
        <f>IF(AO881&gt;=Settings!$B$11,"Y","N")</f>
        <v/>
      </c>
      <c r="AY881" s="99">
        <f>(AT881="Y")+(AU881="Y")+(AV881="Y")+(AW881="Y")+(AX881="Y")</f>
        <v/>
      </c>
      <c r="AZ881" s="94">
        <f>IF(AY881=0,"None",_xlfn.TEXTJOIN(", ",TRUE(),IF(AT881="Y","Breakout",""),IF(AU881="Y","Accumulation",""),IF(AV881="Y","Institutional buying",""),IF(AW881="Y","Long buildup",""),IF(AX881="Y","Momentum leader","")))</f>
        <v/>
      </c>
      <c r="BA881" s="94">
        <f>IF(BW881="","","Passes "&amp;AY881&amp;" of 5 buy-side scans"&amp;IF(G881="Y","; RED FLAG: filter out using Red flag column",""))</f>
        <v/>
      </c>
      <c r="BB881" s="91" t="inlineStr">
        <is>
          <t>None</t>
        </is>
      </c>
      <c r="BC881" s="92" t="inlineStr">
        <is>
          <t>N</t>
        </is>
      </c>
      <c r="BD881" s="94" t="n"/>
      <c r="BE881" s="94" t="n"/>
      <c r="BF881" s="92">
        <f>IF(R881*100000&gt;=Settings!$B$5,"Y","N")</f>
        <v/>
      </c>
      <c r="BG881" s="91">
        <f>IF(F881&gt;Settings!$B$6,"Y","N")</f>
        <v/>
      </c>
      <c r="BH881" s="97" t="n">
        <v>-9.85</v>
      </c>
      <c r="BI881" s="96" t="n">
        <v>4.52</v>
      </c>
      <c r="BJ881" s="96" t="n"/>
      <c r="BK881" s="96" t="n"/>
      <c r="BL881" s="96" t="n"/>
      <c r="BM881" s="96" t="n"/>
      <c r="BN881" s="97" t="n"/>
      <c r="BO881" s="96" t="n"/>
      <c r="BP881" s="96" t="n"/>
      <c r="BQ881" s="96" t="n"/>
      <c r="BR881" s="91" t="n"/>
      <c r="BS881" s="91" t="n"/>
      <c r="BT881" s="96" t="n"/>
      <c r="BU881" s="91" t="n"/>
      <c r="BV881" s="99">
        <f>IF(OR(BF881&lt;&gt;"Y",BG881&lt;&gt;"Y"),"",(AND(ISNUMBER(BQ881),BQ881&gt;0))+(BR881="Stacked up")+(AND(ISNUMBER(BH881),BH881&gt;=-Settings!$B$17))+(AND(ISNUMBER(BK881),ISNUMBER(BM881),BK881&gt;0,BM881&gt;0))+(AND(ISNUMBER(AQ881),AQ881&gt;=Settings!$B$18))+(AND(ISNUMBER(BT881),BT881&gt;=Settings!$B$19,BT881&lt;=Settings!$B$20))+(AND(ISNUMBER(AS881),AS881&gt;0))+(AND(ISNUMBER(T881),ISNUMBER(M881),T881&gt;=Settings!$B$21,M881&gt;0))+(AND(ISNUMBER(AD881),ISNUMBER(M881),AD881&gt;=Settings!$B$22,M881&gt;0))+(AY881&gt;=1))</f>
        <v/>
      </c>
      <c r="BW881" s="91">
        <f>IF(OR(AY881=0,BF881&lt;&gt;"Y",BG881&lt;&gt;"Y"),"",1+SUMPRODUCT(($A$6:$A$2604=A881)*($AY$6:$AY$2604&gt;0)*($BF$6:$BF$2604="Y")*($BG$6:$BG$2604="Y")*(($AY$6:$AY$2604&gt;AY881)+($AY$6:$AY$2604=AY881)*($AD$6:$AD$2604&gt;AD881))))</f>
        <v/>
      </c>
    </row>
    <row r="882" ht="23.85" customHeight="1" s="55">
      <c r="A882" s="90" t="n">
        <v>46296</v>
      </c>
      <c r="B882" s="91" t="inlineStr">
        <is>
          <t>LGBBROSLTD</t>
        </is>
      </c>
      <c r="C882" s="91" t="inlineStr">
        <is>
          <t>INE337A01034</t>
        </is>
      </c>
      <c r="D882" s="91" t="n"/>
      <c r="E882" s="91" t="inlineStr">
        <is>
          <t>None</t>
        </is>
      </c>
      <c r="F882" s="93" t="n">
        <v>5457</v>
      </c>
      <c r="G882" s="92" t="inlineStr">
        <is>
          <t>N</t>
        </is>
      </c>
      <c r="H882" s="94" t="n"/>
      <c r="I882" s="91" t="inlineStr">
        <is>
          <t>N</t>
        </is>
      </c>
      <c r="J882" s="92">
        <f>IF(K882="","N","Y")</f>
        <v/>
      </c>
      <c r="K882" s="94">
        <f>_xlfn.TEXTJOIN("; ",TRUE,IF(P882="52-wk low","52-wk low",""),IF(AND(AD882&gt;=Settings!$B$12,M882&lt;0),"Distribution",""),IF(AND(AJ882="Y",M882&lt;0,AK882&lt;-Settings!$B$13),"Long unwinding",""),IF(AND(AJ882="Y",M882&lt;0,AK882&gt;Settings!$B$13),"Short buildup",""))</f>
        <v/>
      </c>
      <c r="L882" s="95" t="n">
        <v>1711.1</v>
      </c>
      <c r="M882" s="96" t="n">
        <v>-1.1</v>
      </c>
      <c r="N882" s="93" t="n">
        <v>1102</v>
      </c>
      <c r="O882" s="91" t="inlineStr">
        <is>
          <t>None</t>
        </is>
      </c>
      <c r="P882" s="91" t="inlineStr">
        <is>
          <t>None</t>
        </is>
      </c>
      <c r="Q882" s="97" t="n">
        <v>0.5</v>
      </c>
      <c r="R882" s="96" t="n">
        <v>0.27</v>
      </c>
      <c r="S882" s="96" t="n">
        <v>1.99</v>
      </c>
      <c r="T882" s="96" t="n">
        <v>1.95</v>
      </c>
      <c r="U882" s="96" t="n">
        <v>1.94</v>
      </c>
      <c r="V882" s="103" t="n">
        <v>1.02</v>
      </c>
      <c r="W882" s="102" t="n">
        <v>6</v>
      </c>
      <c r="X882" s="93" t="n"/>
      <c r="Y882" s="91" t="inlineStr">
        <is>
          <t>None</t>
        </is>
      </c>
      <c r="Z882" s="99" t="n">
        <v>69.03</v>
      </c>
      <c r="AA882" s="96" t="n">
        <v>1.15</v>
      </c>
      <c r="AB882" s="96" t="n">
        <v>1.17</v>
      </c>
      <c r="AC882" s="96" t="n">
        <v>2.26</v>
      </c>
      <c r="AD882" s="96" t="n">
        <v>2.28</v>
      </c>
      <c r="AE882" s="96" t="n">
        <v>2.33</v>
      </c>
      <c r="AF882" s="103" t="n">
        <v>1.07</v>
      </c>
      <c r="AG882" s="91" t="inlineStr">
        <is>
          <t>Normal</t>
        </is>
      </c>
      <c r="AH882" s="100" t="n">
        <v>0</v>
      </c>
      <c r="AI882" s="101" t="n">
        <v>0</v>
      </c>
      <c r="AJ882" s="92" t="inlineStr">
        <is>
          <t>N</t>
        </is>
      </c>
      <c r="AK882" s="96" t="n"/>
      <c r="AL882" s="91" t="inlineStr">
        <is>
          <t>n/a</t>
        </is>
      </c>
      <c r="AM882" s="93" t="n"/>
      <c r="AN882" s="92" t="inlineStr">
        <is>
          <t>None</t>
        </is>
      </c>
      <c r="AO882" s="102" t="n">
        <v>0</v>
      </c>
      <c r="AP882" s="103" t="n">
        <v>1.08</v>
      </c>
      <c r="AQ882" s="102" t="n">
        <v>65</v>
      </c>
      <c r="AR882" s="91" t="inlineStr">
        <is>
          <t>N</t>
        </is>
      </c>
      <c r="AS882" s="104" t="n"/>
      <c r="AT882" s="92">
        <f>IF(AND(P882="52-wk high",T882&gt;=Settings!$B$7),"Y","N")</f>
        <v/>
      </c>
      <c r="AU882" s="91">
        <f>IF(AND(AD882&gt;=Settings!$B$8,M882&gt;0),"Y","N")</f>
        <v/>
      </c>
      <c r="AV882" s="91">
        <f>IF(OR(AH882&gt;Settings!$B$9,AI882&gt;Settings!$B$9),"Y","N")</f>
        <v/>
      </c>
      <c r="AW882" s="91">
        <f>IF(AJ882&lt;&gt;"Y","n/a",IF(AND(M882&gt;0,AK882&gt;Settings!$B$10),"Y","N"))</f>
        <v/>
      </c>
      <c r="AX882" s="91">
        <f>IF(AO882&gt;=Settings!$B$11,"Y","N")</f>
        <v/>
      </c>
      <c r="AY882" s="99">
        <f>(AT882="Y")+(AU882="Y")+(AV882="Y")+(AW882="Y")+(AX882="Y")</f>
        <v/>
      </c>
      <c r="AZ882" s="94">
        <f>IF(AY882=0,"None",_xlfn.TEXTJOIN(", ",TRUE(),IF(AT882="Y","Breakout",""),IF(AU882="Y","Accumulation",""),IF(AV882="Y","Institutional buying",""),IF(AW882="Y","Long buildup",""),IF(AX882="Y","Momentum leader","")))</f>
        <v/>
      </c>
      <c r="BA882" s="94">
        <f>IF(BW882="","","Passes "&amp;AY882&amp;" of 5 buy-side scans"&amp;IF(G882="Y","; RED FLAG: filter out using Red flag column",""))</f>
        <v/>
      </c>
      <c r="BB882" s="91" t="inlineStr">
        <is>
          <t>None</t>
        </is>
      </c>
      <c r="BC882" s="92" t="inlineStr">
        <is>
          <t>N</t>
        </is>
      </c>
      <c r="BD882" s="94" t="n"/>
      <c r="BE882" s="94" t="n"/>
      <c r="BF882" s="92">
        <f>IF(R882*100000&gt;=Settings!$B$5,"Y","N")</f>
        <v/>
      </c>
      <c r="BG882" s="91">
        <f>IF(F882&gt;Settings!$B$6,"Y","N")</f>
        <v/>
      </c>
      <c r="BH882" s="97" t="n">
        <v>-16.45</v>
      </c>
      <c r="BI882" s="96" t="n">
        <v>-1.96</v>
      </c>
      <c r="BJ882" s="96" t="n">
        <v>0.48</v>
      </c>
      <c r="BK882" s="96" t="n">
        <v>7.08</v>
      </c>
      <c r="BL882" s="96" t="n">
        <v>1.03</v>
      </c>
      <c r="BM882" s="96" t="n">
        <v>23.97</v>
      </c>
      <c r="BN882" s="97" t="n">
        <v>-0.16</v>
      </c>
      <c r="BO882" s="96" t="n">
        <v>2.39</v>
      </c>
      <c r="BP882" s="96" t="n">
        <v>3.51</v>
      </c>
      <c r="BQ882" s="96" t="n">
        <v>4.14</v>
      </c>
      <c r="BR882" s="91" t="inlineStr">
        <is>
          <t>Mixed</t>
        </is>
      </c>
      <c r="BS882" s="91" t="inlineStr">
        <is>
          <t>None</t>
        </is>
      </c>
      <c r="BT882" s="96" t="n">
        <v>44.6</v>
      </c>
      <c r="BU882" s="91" t="inlineStr">
        <is>
          <t>N</t>
        </is>
      </c>
      <c r="BV882" s="99">
        <f>IF(OR(BF882&lt;&gt;"Y",BG882&lt;&gt;"Y"),"",(AND(ISNUMBER(BQ882),BQ882&gt;0))+(BR882="Stacked up")+(AND(ISNUMBER(BH882),BH882&gt;=-Settings!$B$17))+(AND(ISNUMBER(BK882),ISNUMBER(BM882),BK882&gt;0,BM882&gt;0))+(AND(ISNUMBER(AQ882),AQ882&gt;=Settings!$B$18))+(AND(ISNUMBER(BT882),BT882&gt;=Settings!$B$19,BT882&lt;=Settings!$B$20))+(AND(ISNUMBER(AS882),AS882&gt;0))+(AND(ISNUMBER(T882),ISNUMBER(M882),T882&gt;=Settings!$B$21,M882&gt;0))+(AND(ISNUMBER(AD882),ISNUMBER(M882),AD882&gt;=Settings!$B$22,M882&gt;0))+(AY882&gt;=1))</f>
        <v/>
      </c>
      <c r="BW882" s="91">
        <f>IF(OR(AY882=0,BF882&lt;&gt;"Y",BG882&lt;&gt;"Y"),"",1+SUMPRODUCT(($A$6:$A$2604=A882)*($AY$6:$AY$2604&gt;0)*($BF$6:$BF$2604="Y")*($BG$6:$BG$2604="Y")*(($AY$6:$AY$2604&gt;AY882)+($AY$6:$AY$2604=AY882)*($AD$6:$AD$2604&gt;AD882))))</f>
        <v/>
      </c>
    </row>
    <row r="883" ht="23.85" customHeight="1" s="55">
      <c r="A883" s="90" t="n">
        <v>46296</v>
      </c>
      <c r="B883" s="91" t="inlineStr">
        <is>
          <t>GREENLAM</t>
        </is>
      </c>
      <c r="C883" s="91" t="inlineStr">
        <is>
          <t>INE544R01021</t>
        </is>
      </c>
      <c r="D883" s="91" t="n"/>
      <c r="E883" s="91" t="inlineStr">
        <is>
          <t>None</t>
        </is>
      </c>
      <c r="F883" s="93" t="n">
        <v>5450</v>
      </c>
      <c r="G883" s="92" t="inlineStr">
        <is>
          <t>N</t>
        </is>
      </c>
      <c r="H883" s="94" t="n"/>
      <c r="I883" s="91" t="inlineStr">
        <is>
          <t>N</t>
        </is>
      </c>
      <c r="J883" s="92">
        <f>IF(K883="","N","Y")</f>
        <v/>
      </c>
      <c r="K883" s="94">
        <f>_xlfn.TEXTJOIN("; ",TRUE,IF(P883="52-wk low","52-wk low",""),IF(AND(AD883&gt;=Settings!$B$12,M883&lt;0),"Distribution",""),IF(AND(AJ883="Y",M883&lt;0,AK883&lt;-Settings!$B$13),"Long unwinding",""),IF(AND(AJ883="Y",M883&lt;0,AK883&gt;Settings!$B$13),"Short buildup",""))</f>
        <v/>
      </c>
      <c r="L883" s="95" t="n">
        <v>213.62</v>
      </c>
      <c r="M883" s="96" t="n">
        <v>0.36</v>
      </c>
      <c r="N883" s="93" t="n">
        <v>473</v>
      </c>
      <c r="O883" s="91" t="inlineStr">
        <is>
          <t>None</t>
        </is>
      </c>
      <c r="P883" s="91" t="inlineStr">
        <is>
          <t>None</t>
        </is>
      </c>
      <c r="Q883" s="97" t="n">
        <v>1.15</v>
      </c>
      <c r="R883" s="96" t="n">
        <v>0.52</v>
      </c>
      <c r="S883" s="96" t="n">
        <v>2.34</v>
      </c>
      <c r="T883" s="96" t="n">
        <v>0.8</v>
      </c>
      <c r="U883" s="96" t="n">
        <v>0.46</v>
      </c>
      <c r="V883" s="103" t="n">
        <v>0.21</v>
      </c>
      <c r="W883" s="102" t="n">
        <v>0</v>
      </c>
      <c r="X883" s="93" t="n"/>
      <c r="Y883" s="91" t="inlineStr">
        <is>
          <t>None</t>
        </is>
      </c>
      <c r="Z883" s="99" t="n">
        <v>58.08</v>
      </c>
      <c r="AA883" s="96" t="n">
        <v>0.9399999999999999</v>
      </c>
      <c r="AB883" s="96" t="n">
        <v>1.03</v>
      </c>
      <c r="AC883" s="96" t="n">
        <v>2.22</v>
      </c>
      <c r="AD883" s="96" t="n">
        <v>1.02</v>
      </c>
      <c r="AE883" s="96" t="n">
        <v>0.61</v>
      </c>
      <c r="AF883" s="103" t="n">
        <v>1.38</v>
      </c>
      <c r="AG883" s="91" t="inlineStr">
        <is>
          <t>Normal</t>
        </is>
      </c>
      <c r="AH883" s="100" t="n">
        <v>0</v>
      </c>
      <c r="AI883" s="101" t="n">
        <v>0</v>
      </c>
      <c r="AJ883" s="92" t="inlineStr">
        <is>
          <t>N</t>
        </is>
      </c>
      <c r="AK883" s="96" t="n"/>
      <c r="AL883" s="91" t="inlineStr">
        <is>
          <t>n/a</t>
        </is>
      </c>
      <c r="AM883" s="93" t="n"/>
      <c r="AN883" s="92" t="inlineStr">
        <is>
          <t>None</t>
        </is>
      </c>
      <c r="AO883" s="102" t="n">
        <v>0</v>
      </c>
      <c r="AP883" s="103" t="n">
        <v>0.7</v>
      </c>
      <c r="AQ883" s="102" t="n">
        <v>37</v>
      </c>
      <c r="AR883" s="91" t="inlineStr">
        <is>
          <t>N</t>
        </is>
      </c>
      <c r="AS883" s="104" t="n"/>
      <c r="AT883" s="92">
        <f>IF(AND(P883="52-wk high",T883&gt;=Settings!$B$7),"Y","N")</f>
        <v/>
      </c>
      <c r="AU883" s="91">
        <f>IF(AND(AD883&gt;=Settings!$B$8,M883&gt;0),"Y","N")</f>
        <v/>
      </c>
      <c r="AV883" s="91">
        <f>IF(OR(AH883&gt;Settings!$B$9,AI883&gt;Settings!$B$9),"Y","N")</f>
        <v/>
      </c>
      <c r="AW883" s="91">
        <f>IF(AJ883&lt;&gt;"Y","n/a",IF(AND(M883&gt;0,AK883&gt;Settings!$B$10),"Y","N"))</f>
        <v/>
      </c>
      <c r="AX883" s="91">
        <f>IF(AO883&gt;=Settings!$B$11,"Y","N")</f>
        <v/>
      </c>
      <c r="AY883" s="99">
        <f>(AT883="Y")+(AU883="Y")+(AV883="Y")+(AW883="Y")+(AX883="Y")</f>
        <v/>
      </c>
      <c r="AZ883" s="94">
        <f>IF(AY883=0,"None",_xlfn.TEXTJOIN(", ",TRUE(),IF(AT883="Y","Breakout",""),IF(AU883="Y","Accumulation",""),IF(AV883="Y","Institutional buying",""),IF(AW883="Y","Long buildup",""),IF(AX883="Y","Momentum leader","")))</f>
        <v/>
      </c>
      <c r="BA883" s="94">
        <f>IF(BW883="","","Passes "&amp;AY883&amp;" of 5 buy-side scans"&amp;IF(G883="Y","; RED FLAG: filter out using Red flag column",""))</f>
        <v/>
      </c>
      <c r="BB883" s="91" t="inlineStr">
        <is>
          <t>None</t>
        </is>
      </c>
      <c r="BC883" s="92" t="inlineStr">
        <is>
          <t>Y</t>
        </is>
      </c>
      <c r="BD883" s="94" t="inlineStr">
        <is>
          <t>PE &gt; 50</t>
        </is>
      </c>
      <c r="BE883" s="94" t="n"/>
      <c r="BF883" s="92">
        <f>IF(R883*100000&gt;=Settings!$B$5,"Y","N")</f>
        <v/>
      </c>
      <c r="BG883" s="91">
        <f>IF(F883&gt;Settings!$B$6,"Y","N")</f>
        <v/>
      </c>
      <c r="BH883" s="97" t="n">
        <v>-23.31</v>
      </c>
      <c r="BI883" s="96" t="n">
        <v>-5.89</v>
      </c>
      <c r="BJ883" s="96" t="n">
        <v>-11.95</v>
      </c>
      <c r="BK883" s="96" t="n">
        <v>-16.36</v>
      </c>
      <c r="BL883" s="96" t="n">
        <v>-2.23</v>
      </c>
      <c r="BM883" s="96" t="n">
        <v>-14.9</v>
      </c>
      <c r="BN883" s="97" t="n">
        <v>-6.24</v>
      </c>
      <c r="BO883" s="96" t="n">
        <v>-9.99</v>
      </c>
      <c r="BP883" s="96" t="n">
        <v>-11.16</v>
      </c>
      <c r="BQ883" s="96" t="n">
        <v>-11.6</v>
      </c>
      <c r="BR883" s="91" t="inlineStr">
        <is>
          <t>Stacked down</t>
        </is>
      </c>
      <c r="BS883" s="91" t="inlineStr">
        <is>
          <t>None</t>
        </is>
      </c>
      <c r="BT883" s="96" t="n">
        <v>22.9</v>
      </c>
      <c r="BU883" s="91" t="inlineStr">
        <is>
          <t>N</t>
        </is>
      </c>
      <c r="BV883" s="99">
        <f>IF(OR(BF883&lt;&gt;"Y",BG883&lt;&gt;"Y"),"",(AND(ISNUMBER(BQ883),BQ883&gt;0))+(BR883="Stacked up")+(AND(ISNUMBER(BH883),BH883&gt;=-Settings!$B$17))+(AND(ISNUMBER(BK883),ISNUMBER(BM883),BK883&gt;0,BM883&gt;0))+(AND(ISNUMBER(AQ883),AQ883&gt;=Settings!$B$18))+(AND(ISNUMBER(BT883),BT883&gt;=Settings!$B$19,BT883&lt;=Settings!$B$20))+(AND(ISNUMBER(AS883),AS883&gt;0))+(AND(ISNUMBER(T883),ISNUMBER(M883),T883&gt;=Settings!$B$21,M883&gt;0))+(AND(ISNUMBER(AD883),ISNUMBER(M883),AD883&gt;=Settings!$B$22,M883&gt;0))+(AY883&gt;=1))</f>
        <v/>
      </c>
      <c r="BW883" s="91">
        <f>IF(OR(AY883=0,BF883&lt;&gt;"Y",BG883&lt;&gt;"Y"),"",1+SUMPRODUCT(($A$6:$A$2604=A883)*($AY$6:$AY$2604&gt;0)*($BF$6:$BF$2604="Y")*($BG$6:$BG$2604="Y")*(($AY$6:$AY$2604&gt;AY883)+($AY$6:$AY$2604=AY883)*($AD$6:$AD$2604&gt;AD883))))</f>
        <v/>
      </c>
    </row>
    <row r="884" ht="23.85" customHeight="1" s="55">
      <c r="A884" s="90" t="n">
        <v>46296</v>
      </c>
      <c r="B884" s="91" t="inlineStr">
        <is>
          <t>GULFOILLUB</t>
        </is>
      </c>
      <c r="C884" s="91" t="inlineStr">
        <is>
          <t>INE635Q01029</t>
        </is>
      </c>
      <c r="D884" s="91" t="n"/>
      <c r="E884" s="91" t="inlineStr">
        <is>
          <t>None</t>
        </is>
      </c>
      <c r="F884" s="93" t="n">
        <v>5416</v>
      </c>
      <c r="G884" s="92" t="inlineStr">
        <is>
          <t>N</t>
        </is>
      </c>
      <c r="H884" s="94" t="n"/>
      <c r="I884" s="91" t="inlineStr">
        <is>
          <t>N</t>
        </is>
      </c>
      <c r="J884" s="92">
        <f>IF(K884="","N","Y")</f>
        <v/>
      </c>
      <c r="K884" s="94">
        <f>_xlfn.TEXTJOIN("; ",TRUE,IF(P884="52-wk low","52-wk low",""),IF(AND(AD884&gt;=Settings!$B$12,M884&lt;0),"Distribution",""),IF(AND(AJ884="Y",M884&lt;0,AK884&lt;-Settings!$B$13),"Long unwinding",""),IF(AND(AJ884="Y",M884&lt;0,AK884&gt;Settings!$B$13),"Short buildup",""))</f>
        <v/>
      </c>
      <c r="L884" s="95" t="n">
        <v>1093</v>
      </c>
      <c r="M884" s="96" t="n">
        <v>-2.88</v>
      </c>
      <c r="N884" s="93" t="n">
        <v>2040</v>
      </c>
      <c r="O884" s="91" t="inlineStr">
        <is>
          <t>None</t>
        </is>
      </c>
      <c r="P884" s="91" t="inlineStr">
        <is>
          <t>None</t>
        </is>
      </c>
      <c r="Q884" s="97" t="n">
        <v>0.34</v>
      </c>
      <c r="R884" s="96" t="n">
        <v>0.55</v>
      </c>
      <c r="S884" s="96" t="n">
        <v>0.61</v>
      </c>
      <c r="T884" s="96" t="n">
        <v>0.41</v>
      </c>
      <c r="U884" s="96" t="n">
        <v>0.41</v>
      </c>
      <c r="V884" s="103" t="n">
        <v>0.66</v>
      </c>
      <c r="W884" s="102" t="n">
        <v>3</v>
      </c>
      <c r="X884" s="93" t="n"/>
      <c r="Y884" s="91" t="inlineStr">
        <is>
          <t>None</t>
        </is>
      </c>
      <c r="Z884" s="99" t="n">
        <v>47.26</v>
      </c>
      <c r="AA884" s="96" t="n">
        <v>0.84</v>
      </c>
      <c r="AB884" s="96" t="n">
        <v>0.85</v>
      </c>
      <c r="AC884" s="96" t="n">
        <v>0.5</v>
      </c>
      <c r="AD884" s="96" t="n">
        <v>0.39</v>
      </c>
      <c r="AE884" s="96" t="n">
        <v>0.36</v>
      </c>
      <c r="AF884" s="103" t="n">
        <v>1.04</v>
      </c>
      <c r="AG884" s="91" t="inlineStr">
        <is>
          <t>Normal</t>
        </is>
      </c>
      <c r="AH884" s="100" t="n">
        <v>0</v>
      </c>
      <c r="AI884" s="101" t="n">
        <v>0</v>
      </c>
      <c r="AJ884" s="92" t="inlineStr">
        <is>
          <t>N</t>
        </is>
      </c>
      <c r="AK884" s="96" t="n"/>
      <c r="AL884" s="91" t="inlineStr">
        <is>
          <t>n/a</t>
        </is>
      </c>
      <c r="AM884" s="93" t="n"/>
      <c r="AN884" s="92" t="inlineStr">
        <is>
          <t>None</t>
        </is>
      </c>
      <c r="AO884" s="102" t="n">
        <v>0</v>
      </c>
      <c r="AP884" s="103" t="n">
        <v>0.99</v>
      </c>
      <c r="AQ884" s="102" t="n">
        <v>61</v>
      </c>
      <c r="AR884" s="91" t="inlineStr">
        <is>
          <t>N</t>
        </is>
      </c>
      <c r="AS884" s="104" t="n"/>
      <c r="AT884" s="92">
        <f>IF(AND(P884="52-wk high",T884&gt;=Settings!$B$7),"Y","N")</f>
        <v/>
      </c>
      <c r="AU884" s="91">
        <f>IF(AND(AD884&gt;=Settings!$B$8,M884&gt;0),"Y","N")</f>
        <v/>
      </c>
      <c r="AV884" s="91">
        <f>IF(OR(AH884&gt;Settings!$B$9,AI884&gt;Settings!$B$9),"Y","N")</f>
        <v/>
      </c>
      <c r="AW884" s="91">
        <f>IF(AJ884&lt;&gt;"Y","n/a",IF(AND(M884&gt;0,AK884&gt;Settings!$B$10),"Y","N"))</f>
        <v/>
      </c>
      <c r="AX884" s="91">
        <f>IF(AO884&gt;=Settings!$B$11,"Y","N")</f>
        <v/>
      </c>
      <c r="AY884" s="99">
        <f>(AT884="Y")+(AU884="Y")+(AV884="Y")+(AW884="Y")+(AX884="Y")</f>
        <v/>
      </c>
      <c r="AZ884" s="94">
        <f>IF(AY884=0,"None",_xlfn.TEXTJOIN(", ",TRUE(),IF(AT884="Y","Breakout",""),IF(AU884="Y","Accumulation",""),IF(AV884="Y","Institutional buying",""),IF(AW884="Y","Long buildup",""),IF(AX884="Y","Momentum leader","")))</f>
        <v/>
      </c>
      <c r="BA884" s="94">
        <f>IF(BW884="","","Passes "&amp;AY884&amp;" of 5 buy-side scans"&amp;IF(G884="Y","; RED FLAG: filter out using Red flag column",""))</f>
        <v/>
      </c>
      <c r="BB884" s="91" t="inlineStr">
        <is>
          <t>None</t>
        </is>
      </c>
      <c r="BC884" s="92" t="inlineStr">
        <is>
          <t>N</t>
        </is>
      </c>
      <c r="BD884" s="94" t="n"/>
      <c r="BE884" s="94" t="n"/>
      <c r="BF884" s="92">
        <f>IF(R884*100000&gt;=Settings!$B$5,"Y","N")</f>
        <v/>
      </c>
      <c r="BG884" s="91">
        <f>IF(F884&gt;Settings!$B$6,"Y","N")</f>
        <v/>
      </c>
      <c r="BH884" s="97" t="n">
        <v>-15.23</v>
      </c>
      <c r="BI884" s="96" t="n">
        <v>0.2</v>
      </c>
      <c r="BJ884" s="96" t="n">
        <v>-3.51</v>
      </c>
      <c r="BK884" s="96" t="n">
        <v>5.1</v>
      </c>
      <c r="BL884" s="96" t="n">
        <v>21.93</v>
      </c>
      <c r="BM884" s="96" t="n">
        <v>-11.85</v>
      </c>
      <c r="BN884" s="97" t="n">
        <v>-0.16</v>
      </c>
      <c r="BO884" s="96" t="n">
        <v>0.22</v>
      </c>
      <c r="BP884" s="96" t="n">
        <v>1.83</v>
      </c>
      <c r="BQ884" s="96" t="n">
        <v>1.19</v>
      </c>
      <c r="BR884" s="91" t="inlineStr">
        <is>
          <t>Mixed</t>
        </is>
      </c>
      <c r="BS884" s="91" t="inlineStr">
        <is>
          <t>None</t>
        </is>
      </c>
      <c r="BT884" s="96" t="n">
        <v>49.5</v>
      </c>
      <c r="BU884" s="91" t="inlineStr">
        <is>
          <t>N</t>
        </is>
      </c>
      <c r="BV884" s="99">
        <f>IF(OR(BF884&lt;&gt;"Y",BG884&lt;&gt;"Y"),"",(AND(ISNUMBER(BQ884),BQ884&gt;0))+(BR884="Stacked up")+(AND(ISNUMBER(BH884),BH884&gt;=-Settings!$B$17))+(AND(ISNUMBER(BK884),ISNUMBER(BM884),BK884&gt;0,BM884&gt;0))+(AND(ISNUMBER(AQ884),AQ884&gt;=Settings!$B$18))+(AND(ISNUMBER(BT884),BT884&gt;=Settings!$B$19,BT884&lt;=Settings!$B$20))+(AND(ISNUMBER(AS884),AS884&gt;0))+(AND(ISNUMBER(T884),ISNUMBER(M884),T884&gt;=Settings!$B$21,M884&gt;0))+(AND(ISNUMBER(AD884),ISNUMBER(M884),AD884&gt;=Settings!$B$22,M884&gt;0))+(AY884&gt;=1))</f>
        <v/>
      </c>
      <c r="BW884" s="91">
        <f>IF(OR(AY884=0,BF884&lt;&gt;"Y",BG884&lt;&gt;"Y"),"",1+SUMPRODUCT(($A$6:$A$2604=A884)*($AY$6:$AY$2604&gt;0)*($BF$6:$BF$2604="Y")*($BG$6:$BG$2604="Y")*(($AY$6:$AY$2604&gt;AY884)+($AY$6:$AY$2604=AY884)*($AD$6:$AD$2604&gt;AD884))))</f>
        <v/>
      </c>
    </row>
    <row r="885" ht="23.85" customHeight="1" s="55">
      <c r="A885" s="90" t="n">
        <v>46296</v>
      </c>
      <c r="B885" s="91" t="inlineStr">
        <is>
          <t>BOSCH-HCIL</t>
        </is>
      </c>
      <c r="C885" s="91" t="inlineStr">
        <is>
          <t>INE782A01015</t>
        </is>
      </c>
      <c r="D885" s="91" t="n"/>
      <c r="E885" s="91" t="inlineStr">
        <is>
          <t>None</t>
        </is>
      </c>
      <c r="F885" s="93" t="n">
        <v>5349</v>
      </c>
      <c r="G885" s="92" t="inlineStr">
        <is>
          <t>N</t>
        </is>
      </c>
      <c r="H885" s="94" t="n"/>
      <c r="I885" s="91" t="inlineStr">
        <is>
          <t>N</t>
        </is>
      </c>
      <c r="J885" s="92">
        <f>IF(K885="","N","Y")</f>
        <v/>
      </c>
      <c r="K885" s="94">
        <f>_xlfn.TEXTJOIN("; ",TRUE,IF(P885="52-wk low","52-wk low",""),IF(AND(AD885&gt;=Settings!$B$12,M885&lt;0),"Distribution",""),IF(AND(AJ885="Y",M885&lt;0,AK885&lt;-Settings!$B$13),"Long unwinding",""),IF(AND(AJ885="Y",M885&lt;0,AK885&gt;Settings!$B$13),"Short buildup",""))</f>
        <v/>
      </c>
      <c r="L885" s="95" t="n">
        <v>1967.2</v>
      </c>
      <c r="M885" s="96" t="n">
        <v>4.82</v>
      </c>
      <c r="N885" s="93" t="n">
        <v>58</v>
      </c>
      <c r="O885" s="91" t="inlineStr">
        <is>
          <t>None</t>
        </is>
      </c>
      <c r="P885" s="91" t="inlineStr">
        <is>
          <t>52-wk high</t>
        </is>
      </c>
      <c r="Q885" s="97" t="n">
        <v>1.28</v>
      </c>
      <c r="R885" s="96" t="n">
        <v>0.58</v>
      </c>
      <c r="S885" s="96" t="n">
        <v>2.4</v>
      </c>
      <c r="T885" s="96" t="n">
        <v>2.23</v>
      </c>
      <c r="U885" s="96" t="n">
        <v>2.04</v>
      </c>
      <c r="V885" s="103" t="n">
        <v>0.91</v>
      </c>
      <c r="W885" s="102" t="n">
        <v>9</v>
      </c>
      <c r="X885" s="93" t="n"/>
      <c r="Y885" s="91" t="inlineStr">
        <is>
          <t>None</t>
        </is>
      </c>
      <c r="Z885" s="99" t="n">
        <v>27.97</v>
      </c>
      <c r="AA885" s="96" t="n">
        <v>0.5600000000000001</v>
      </c>
      <c r="AB885" s="96" t="n">
        <v>0.55</v>
      </c>
      <c r="AC885" s="96" t="n">
        <v>1.52</v>
      </c>
      <c r="AD885" s="96" t="n">
        <v>1.26</v>
      </c>
      <c r="AE885" s="96" t="n">
        <v>1.24</v>
      </c>
      <c r="AF885" s="103" t="n">
        <v>0.92</v>
      </c>
      <c r="AG885" s="91" t="inlineStr">
        <is>
          <t>Normal</t>
        </is>
      </c>
      <c r="AH885" s="100" t="n">
        <v>0</v>
      </c>
      <c r="AI885" s="101" t="n">
        <v>0</v>
      </c>
      <c r="AJ885" s="92" t="inlineStr">
        <is>
          <t>N</t>
        </is>
      </c>
      <c r="AK885" s="96" t="n"/>
      <c r="AL885" s="91" t="inlineStr">
        <is>
          <t>n/a</t>
        </is>
      </c>
      <c r="AM885" s="93" t="n"/>
      <c r="AN885" s="92" t="inlineStr">
        <is>
          <t>None</t>
        </is>
      </c>
      <c r="AO885" s="102" t="n">
        <v>0</v>
      </c>
      <c r="AP885" s="103" t="n">
        <v>1.95</v>
      </c>
      <c r="AQ885" s="102" t="n">
        <v>88</v>
      </c>
      <c r="AR885" s="91" t="inlineStr">
        <is>
          <t>N</t>
        </is>
      </c>
      <c r="AS885" s="104" t="n"/>
      <c r="AT885" s="92">
        <f>IF(AND(P885="52-wk high",T885&gt;=Settings!$B$7),"Y","N")</f>
        <v/>
      </c>
      <c r="AU885" s="91">
        <f>IF(AND(AD885&gt;=Settings!$B$8,M885&gt;0),"Y","N")</f>
        <v/>
      </c>
      <c r="AV885" s="91">
        <f>IF(OR(AH885&gt;Settings!$B$9,AI885&gt;Settings!$B$9),"Y","N")</f>
        <v/>
      </c>
      <c r="AW885" s="91">
        <f>IF(AJ885&lt;&gt;"Y","n/a",IF(AND(M885&gt;0,AK885&gt;Settings!$B$10),"Y","N"))</f>
        <v/>
      </c>
      <c r="AX885" s="91">
        <f>IF(AO885&gt;=Settings!$B$11,"Y","N")</f>
        <v/>
      </c>
      <c r="AY885" s="99">
        <f>(AT885="Y")+(AU885="Y")+(AV885="Y")+(AW885="Y")+(AX885="Y")</f>
        <v/>
      </c>
      <c r="AZ885" s="94">
        <f>IF(AY885=0,"None",_xlfn.TEXTJOIN(", ",TRUE(),IF(AT885="Y","Breakout",""),IF(AU885="Y","Accumulation",""),IF(AV885="Y","Institutional buying",""),IF(AW885="Y","Long buildup",""),IF(AX885="Y","Momentum leader","")))</f>
        <v/>
      </c>
      <c r="BA885" s="94">
        <f>IF(BW885="","","Passes "&amp;AY885&amp;" of 5 buy-side scans"&amp;IF(G885="Y","; RED FLAG: filter out using Red flag column",""))</f>
        <v/>
      </c>
      <c r="BB885" s="91" t="inlineStr">
        <is>
          <t>None</t>
        </is>
      </c>
      <c r="BC885" s="92" t="inlineStr">
        <is>
          <t>Y</t>
        </is>
      </c>
      <c r="BD885" s="94" t="inlineStr">
        <is>
          <t>PE &gt; 50</t>
        </is>
      </c>
      <c r="BE885" s="94" t="n"/>
      <c r="BF885" s="92">
        <f>IF(R885*100000&gt;=Settings!$B$5,"Y","N")</f>
        <v/>
      </c>
      <c r="BG885" s="91">
        <f>IF(F885&gt;Settings!$B$6,"Y","N")</f>
        <v/>
      </c>
      <c r="BH885" s="97" t="n">
        <v>-0.6</v>
      </c>
      <c r="BI885" s="96" t="n">
        <v>13.71</v>
      </c>
      <c r="BJ885" s="96" t="n">
        <v>12.7</v>
      </c>
      <c r="BK885" s="96" t="n">
        <v>44.51</v>
      </c>
      <c r="BL885" s="96" t="n">
        <v>73.90000000000001</v>
      </c>
      <c r="BM885" s="96" t="n">
        <v>13.01</v>
      </c>
      <c r="BN885" s="97" t="n">
        <v>10.51</v>
      </c>
      <c r="BO885" s="96" t="n">
        <v>17.29</v>
      </c>
      <c r="BP885" s="96" t="n">
        <v>24.6</v>
      </c>
      <c r="BQ885" s="96" t="n">
        <v>28.18</v>
      </c>
      <c r="BR885" s="91" t="inlineStr">
        <is>
          <t>Stacked up</t>
        </is>
      </c>
      <c r="BS885" s="91" t="inlineStr">
        <is>
          <t>None</t>
        </is>
      </c>
      <c r="BT885" s="96" t="n">
        <v>71.40000000000001</v>
      </c>
      <c r="BU885" s="91" t="inlineStr">
        <is>
          <t>N</t>
        </is>
      </c>
      <c r="BV885" s="99">
        <f>IF(OR(BF885&lt;&gt;"Y",BG885&lt;&gt;"Y"),"",(AND(ISNUMBER(BQ885),BQ885&gt;0))+(BR885="Stacked up")+(AND(ISNUMBER(BH885),BH885&gt;=-Settings!$B$17))+(AND(ISNUMBER(BK885),ISNUMBER(BM885),BK885&gt;0,BM885&gt;0))+(AND(ISNUMBER(AQ885),AQ885&gt;=Settings!$B$18))+(AND(ISNUMBER(BT885),BT885&gt;=Settings!$B$19,BT885&lt;=Settings!$B$20))+(AND(ISNUMBER(AS885),AS885&gt;0))+(AND(ISNUMBER(T885),ISNUMBER(M885),T885&gt;=Settings!$B$21,M885&gt;0))+(AND(ISNUMBER(AD885),ISNUMBER(M885),AD885&gt;=Settings!$B$22,M885&gt;0))+(AY885&gt;=1))</f>
        <v/>
      </c>
      <c r="BW885" s="91">
        <f>IF(OR(AY885=0,BF885&lt;&gt;"Y",BG885&lt;&gt;"Y"),"",1+SUMPRODUCT(($A$6:$A$2604=A885)*($AY$6:$AY$2604&gt;0)*($BF$6:$BF$2604="Y")*($BG$6:$BG$2604="Y")*(($AY$6:$AY$2604&gt;AY885)+($AY$6:$AY$2604=AY885)*($AD$6:$AD$2604&gt;AD885))))</f>
        <v/>
      </c>
    </row>
    <row r="886" ht="23.85" customHeight="1" s="55">
      <c r="A886" s="90" t="n">
        <v>46296</v>
      </c>
      <c r="B886" s="91" t="inlineStr">
        <is>
          <t>SHARDAMOTR</t>
        </is>
      </c>
      <c r="C886" s="91" t="inlineStr">
        <is>
          <t>INE597I01028</t>
        </is>
      </c>
      <c r="D886" s="91" t="n"/>
      <c r="E886" s="91" t="inlineStr">
        <is>
          <t>None</t>
        </is>
      </c>
      <c r="F886" s="93" t="n">
        <v>5332</v>
      </c>
      <c r="G886" s="92" t="inlineStr">
        <is>
          <t>N</t>
        </is>
      </c>
      <c r="H886" s="94" t="n"/>
      <c r="I886" s="91" t="inlineStr">
        <is>
          <t>N</t>
        </is>
      </c>
      <c r="J886" s="92">
        <f>IF(K886="","N","Y")</f>
        <v/>
      </c>
      <c r="K886" s="94">
        <f>_xlfn.TEXTJOIN("; ",TRUE,IF(P886="52-wk low","52-wk low",""),IF(AND(AD886&gt;=Settings!$B$12,M886&lt;0),"Distribution",""),IF(AND(AJ886="Y",M886&lt;0,AK886&lt;-Settings!$B$13),"Long unwinding",""),IF(AND(AJ886="Y",M886&lt;0,AK886&gt;Settings!$B$13),"Short buildup",""))</f>
        <v/>
      </c>
      <c r="L886" s="95" t="n">
        <v>928.8</v>
      </c>
      <c r="M886" s="96" t="n">
        <v>-2.94</v>
      </c>
      <c r="N886" s="93" t="n">
        <v>2064</v>
      </c>
      <c r="O886" s="91" t="inlineStr">
        <is>
          <t>None</t>
        </is>
      </c>
      <c r="P886" s="91" t="inlineStr">
        <is>
          <t>None</t>
        </is>
      </c>
      <c r="Q886" s="97" t="n">
        <v>0.5600000000000001</v>
      </c>
      <c r="R886" s="96" t="n">
        <v>0.8</v>
      </c>
      <c r="S886" s="96" t="n">
        <v>0.71</v>
      </c>
      <c r="T886" s="96" t="n">
        <v>0.7</v>
      </c>
      <c r="U886" s="96" t="n">
        <v>0.77</v>
      </c>
      <c r="V886" s="103" t="n">
        <v>1.09</v>
      </c>
      <c r="W886" s="102" t="n">
        <v>8</v>
      </c>
      <c r="X886" s="93" t="n"/>
      <c r="Y886" s="91" t="inlineStr">
        <is>
          <t>None</t>
        </is>
      </c>
      <c r="Z886" s="99" t="n">
        <v>48.45</v>
      </c>
      <c r="AA886" s="96" t="n">
        <v>0.9399999999999999</v>
      </c>
      <c r="AB886" s="96" t="n">
        <v>0.9399999999999999</v>
      </c>
      <c r="AC886" s="96" t="n">
        <v>0.71</v>
      </c>
      <c r="AD886" s="96" t="n">
        <v>0.72</v>
      </c>
      <c r="AE886" s="96" t="n">
        <v>0.73</v>
      </c>
      <c r="AF886" s="103" t="n">
        <v>0.95</v>
      </c>
      <c r="AG886" s="91" t="inlineStr">
        <is>
          <t>Normal</t>
        </is>
      </c>
      <c r="AH886" s="100" t="n">
        <v>0</v>
      </c>
      <c r="AI886" s="101" t="n">
        <v>0</v>
      </c>
      <c r="AJ886" s="92" t="inlineStr">
        <is>
          <t>N</t>
        </is>
      </c>
      <c r="AK886" s="96" t="n"/>
      <c r="AL886" s="91" t="inlineStr">
        <is>
          <t>n/a</t>
        </is>
      </c>
      <c r="AM886" s="93" t="n"/>
      <c r="AN886" s="92" t="inlineStr">
        <is>
          <t>None</t>
        </is>
      </c>
      <c r="AO886" s="102" t="n">
        <v>0</v>
      </c>
      <c r="AP886" s="103" t="n">
        <v>1</v>
      </c>
      <c r="AQ886" s="102" t="n">
        <v>61</v>
      </c>
      <c r="AR886" s="91" t="inlineStr">
        <is>
          <t>N</t>
        </is>
      </c>
      <c r="AS886" s="104" t="n"/>
      <c r="AT886" s="92">
        <f>IF(AND(P886="52-wk high",T886&gt;=Settings!$B$7),"Y","N")</f>
        <v/>
      </c>
      <c r="AU886" s="91">
        <f>IF(AND(AD886&gt;=Settings!$B$8,M886&gt;0),"Y","N")</f>
        <v/>
      </c>
      <c r="AV886" s="91">
        <f>IF(OR(AH886&gt;Settings!$B$9,AI886&gt;Settings!$B$9),"Y","N")</f>
        <v/>
      </c>
      <c r="AW886" s="91">
        <f>IF(AJ886&lt;&gt;"Y","n/a",IF(AND(M886&gt;0,AK886&gt;Settings!$B$10),"Y","N"))</f>
        <v/>
      </c>
      <c r="AX886" s="91">
        <f>IF(AO886&gt;=Settings!$B$11,"Y","N")</f>
        <v/>
      </c>
      <c r="AY886" s="99">
        <f>(AT886="Y")+(AU886="Y")+(AV886="Y")+(AW886="Y")+(AX886="Y")</f>
        <v/>
      </c>
      <c r="AZ886" s="94">
        <f>IF(AY886=0,"None",_xlfn.TEXTJOIN(", ",TRUE(),IF(AT886="Y","Breakout",""),IF(AU886="Y","Accumulation",""),IF(AV886="Y","Institutional buying",""),IF(AW886="Y","Long buildup",""),IF(AX886="Y","Momentum leader","")))</f>
        <v/>
      </c>
      <c r="BA886" s="94">
        <f>IF(BW886="","","Passes "&amp;AY886&amp;" of 5 buy-side scans"&amp;IF(G886="Y","; RED FLAG: filter out using Red flag column",""))</f>
        <v/>
      </c>
      <c r="BB886" s="91" t="inlineStr">
        <is>
          <t>None</t>
        </is>
      </c>
      <c r="BC886" s="92" t="inlineStr">
        <is>
          <t>N</t>
        </is>
      </c>
      <c r="BD886" s="94" t="n"/>
      <c r="BE886" s="94" t="n"/>
      <c r="BF886" s="92">
        <f>IF(R886*100000&gt;=Settings!$B$5,"Y","N")</f>
        <v/>
      </c>
      <c r="BG886" s="91">
        <f>IF(F886&gt;Settings!$B$6,"Y","N")</f>
        <v/>
      </c>
      <c r="BH886" s="97" t="n">
        <v>-21.94</v>
      </c>
      <c r="BI886" s="96" t="n">
        <v>-3.44</v>
      </c>
      <c r="BJ886" s="96" t="n">
        <v>5.03</v>
      </c>
      <c r="BK886" s="96" t="n">
        <v>4.94</v>
      </c>
      <c r="BL886" s="96" t="n">
        <v>25.17</v>
      </c>
      <c r="BM886" s="96" t="n">
        <v>-12.17</v>
      </c>
      <c r="BN886" s="97" t="n">
        <v>-1.2</v>
      </c>
      <c r="BO886" s="96" t="n">
        <v>1.6</v>
      </c>
      <c r="BP886" s="96" t="n">
        <v>3.6</v>
      </c>
      <c r="BQ886" s="96" t="n">
        <v>2.1</v>
      </c>
      <c r="BR886" s="91" t="inlineStr">
        <is>
          <t>Mixed</t>
        </is>
      </c>
      <c r="BS886" s="91" t="inlineStr">
        <is>
          <t>None</t>
        </is>
      </c>
      <c r="BT886" s="96" t="n">
        <v>44.1</v>
      </c>
      <c r="BU886" s="91" t="inlineStr">
        <is>
          <t>N</t>
        </is>
      </c>
      <c r="BV886" s="99">
        <f>IF(OR(BF886&lt;&gt;"Y",BG886&lt;&gt;"Y"),"",(AND(ISNUMBER(BQ886),BQ886&gt;0))+(BR886="Stacked up")+(AND(ISNUMBER(BH886),BH886&gt;=-Settings!$B$17))+(AND(ISNUMBER(BK886),ISNUMBER(BM886),BK886&gt;0,BM886&gt;0))+(AND(ISNUMBER(AQ886),AQ886&gt;=Settings!$B$18))+(AND(ISNUMBER(BT886),BT886&gt;=Settings!$B$19,BT886&lt;=Settings!$B$20))+(AND(ISNUMBER(AS886),AS886&gt;0))+(AND(ISNUMBER(T886),ISNUMBER(M886),T886&gt;=Settings!$B$21,M886&gt;0))+(AND(ISNUMBER(AD886),ISNUMBER(M886),AD886&gt;=Settings!$B$22,M886&gt;0))+(AY886&gt;=1))</f>
        <v/>
      </c>
      <c r="BW886" s="91">
        <f>IF(OR(AY886=0,BF886&lt;&gt;"Y",BG886&lt;&gt;"Y"),"",1+SUMPRODUCT(($A$6:$A$2604=A886)*($AY$6:$AY$2604&gt;0)*($BF$6:$BF$2604="Y")*($BG$6:$BG$2604="Y")*(($AY$6:$AY$2604&gt;AY886)+($AY$6:$AY$2604=AY886)*($AD$6:$AD$2604&gt;AD886))))</f>
        <v/>
      </c>
    </row>
    <row r="887" ht="23.85" customHeight="1" s="55">
      <c r="A887" s="90" t="n">
        <v>46296</v>
      </c>
      <c r="B887" s="91" t="inlineStr">
        <is>
          <t>ARTEMISMED</t>
        </is>
      </c>
      <c r="C887" s="91" t="inlineStr">
        <is>
          <t>INE025R01021</t>
        </is>
      </c>
      <c r="D887" s="91" t="n"/>
      <c r="E887" s="91" t="inlineStr">
        <is>
          <t>None</t>
        </is>
      </c>
      <c r="F887" s="93" t="n">
        <v>5325</v>
      </c>
      <c r="G887" s="92" t="inlineStr">
        <is>
          <t>N</t>
        </is>
      </c>
      <c r="H887" s="94" t="n"/>
      <c r="I887" s="91" t="inlineStr">
        <is>
          <t>N</t>
        </is>
      </c>
      <c r="J887" s="92">
        <f>IF(K887="","N","Y")</f>
        <v/>
      </c>
      <c r="K887" s="94">
        <f>_xlfn.TEXTJOIN("; ",TRUE,IF(P887="52-wk low","52-wk low",""),IF(AND(AD887&gt;=Settings!$B$12,M887&lt;0),"Distribution",""),IF(AND(AJ887="Y",M887&lt;0,AK887&lt;-Settings!$B$13),"Long unwinding",""),IF(AND(AJ887="Y",M887&lt;0,AK887&gt;Settings!$B$13),"Short buildup",""))</f>
        <v/>
      </c>
      <c r="L887" s="95" t="n">
        <v>336.4</v>
      </c>
      <c r="M887" s="96" t="n">
        <v>-2.65</v>
      </c>
      <c r="N887" s="93" t="n">
        <v>1959</v>
      </c>
      <c r="O887" s="91" t="inlineStr">
        <is>
          <t>None</t>
        </is>
      </c>
      <c r="P887" s="91" t="inlineStr">
        <is>
          <t>None</t>
        </is>
      </c>
      <c r="Q887" s="97" t="n">
        <v>8.039999999999999</v>
      </c>
      <c r="R887" s="96" t="n">
        <v>15.02</v>
      </c>
      <c r="S887" s="96" t="n">
        <v>0.55</v>
      </c>
      <c r="T887" s="96" t="n">
        <v>0.9399999999999999</v>
      </c>
      <c r="U887" s="96" t="n">
        <v>1.55</v>
      </c>
      <c r="V887" s="103" t="n">
        <v>2.89</v>
      </c>
      <c r="W887" s="102" t="n">
        <v>8</v>
      </c>
      <c r="X887" s="93" t="n"/>
      <c r="Y887" s="91" t="inlineStr">
        <is>
          <t>None</t>
        </is>
      </c>
      <c r="Z887" s="99" t="n">
        <v>49.72</v>
      </c>
      <c r="AA887" s="96" t="n">
        <v>1.16</v>
      </c>
      <c r="AB887" s="96" t="n">
        <v>1.04</v>
      </c>
      <c r="AC887" s="96" t="n">
        <v>1.39</v>
      </c>
      <c r="AD887" s="96" t="n">
        <v>1.71</v>
      </c>
      <c r="AE887" s="96" t="n">
        <v>2.42</v>
      </c>
      <c r="AF887" s="103" t="n">
        <v>0.63</v>
      </c>
      <c r="AG887" s="91" t="inlineStr">
        <is>
          <t>Churn</t>
        </is>
      </c>
      <c r="AH887" s="100" t="n">
        <v>0</v>
      </c>
      <c r="AI887" s="101" t="n">
        <v>0</v>
      </c>
      <c r="AJ887" s="92" t="inlineStr">
        <is>
          <t>N</t>
        </is>
      </c>
      <c r="AK887" s="96" t="n"/>
      <c r="AL887" s="91" t="inlineStr">
        <is>
          <t>n/a</t>
        </is>
      </c>
      <c r="AM887" s="93" t="n"/>
      <c r="AN887" s="92" t="inlineStr">
        <is>
          <t>None</t>
        </is>
      </c>
      <c r="AO887" s="102" t="n">
        <v>0</v>
      </c>
      <c r="AP887" s="103" t="n">
        <v>2.04</v>
      </c>
      <c r="AQ887" s="102" t="n">
        <v>89</v>
      </c>
      <c r="AR887" s="91" t="inlineStr">
        <is>
          <t>N</t>
        </is>
      </c>
      <c r="AS887" s="104" t="n"/>
      <c r="AT887" s="92">
        <f>IF(AND(P887="52-wk high",T887&gt;=Settings!$B$7),"Y","N")</f>
        <v/>
      </c>
      <c r="AU887" s="91">
        <f>IF(AND(AD887&gt;=Settings!$B$8,M887&gt;0),"Y","N")</f>
        <v/>
      </c>
      <c r="AV887" s="91">
        <f>IF(OR(AH887&gt;Settings!$B$9,AI887&gt;Settings!$B$9),"Y","N")</f>
        <v/>
      </c>
      <c r="AW887" s="91">
        <f>IF(AJ887&lt;&gt;"Y","n/a",IF(AND(M887&gt;0,AK887&gt;Settings!$B$10),"Y","N"))</f>
        <v/>
      </c>
      <c r="AX887" s="91">
        <f>IF(AO887&gt;=Settings!$B$11,"Y","N")</f>
        <v/>
      </c>
      <c r="AY887" s="99">
        <f>(AT887="Y")+(AU887="Y")+(AV887="Y")+(AW887="Y")+(AX887="Y")</f>
        <v/>
      </c>
      <c r="AZ887" s="94">
        <f>IF(AY887=0,"None",_xlfn.TEXTJOIN(", ",TRUE(),IF(AT887="Y","Breakout",""),IF(AU887="Y","Accumulation",""),IF(AV887="Y","Institutional buying",""),IF(AW887="Y","Long buildup",""),IF(AX887="Y","Momentum leader","")))</f>
        <v/>
      </c>
      <c r="BA887" s="94">
        <f>IF(BW887="","","Passes "&amp;AY887&amp;" of 5 buy-side scans"&amp;IF(G887="Y","; RED FLAG: filter out using Red flag column",""))</f>
        <v/>
      </c>
      <c r="BB887" s="91" t="inlineStr">
        <is>
          <t>None</t>
        </is>
      </c>
      <c r="BC887" s="92" t="inlineStr">
        <is>
          <t>N</t>
        </is>
      </c>
      <c r="BD887" s="94" t="n"/>
      <c r="BE887" s="94" t="n"/>
      <c r="BF887" s="92">
        <f>IF(R887*100000&gt;=Settings!$B$5,"Y","N")</f>
        <v/>
      </c>
      <c r="BG887" s="91">
        <f>IF(F887&gt;Settings!$B$6,"Y","N")</f>
        <v/>
      </c>
      <c r="BH887" s="97" t="n">
        <v>-11.19</v>
      </c>
      <c r="BI887" s="96" t="n">
        <v>1.11</v>
      </c>
      <c r="BJ887" s="96" t="n">
        <v>2.58</v>
      </c>
      <c r="BK887" s="96" t="n">
        <v>28.13</v>
      </c>
      <c r="BL887" s="96" t="n">
        <v>51.15</v>
      </c>
      <c r="BM887" s="96" t="n">
        <v>43.29</v>
      </c>
      <c r="BN887" s="97" t="n">
        <v>-1.29</v>
      </c>
      <c r="BO887" s="96" t="n">
        <v>4.02</v>
      </c>
      <c r="BP887" s="96" t="n">
        <v>11.19</v>
      </c>
      <c r="BQ887" s="96" t="n">
        <v>19.28</v>
      </c>
      <c r="BR887" s="91" t="inlineStr">
        <is>
          <t>Mixed</t>
        </is>
      </c>
      <c r="BS887" s="91" t="inlineStr">
        <is>
          <t>None</t>
        </is>
      </c>
      <c r="BT887" s="96" t="n">
        <v>45.5</v>
      </c>
      <c r="BU887" s="91" t="inlineStr">
        <is>
          <t>N</t>
        </is>
      </c>
      <c r="BV887" s="99">
        <f>IF(OR(BF887&lt;&gt;"Y",BG887&lt;&gt;"Y"),"",(AND(ISNUMBER(BQ887),BQ887&gt;0))+(BR887="Stacked up")+(AND(ISNUMBER(BH887),BH887&gt;=-Settings!$B$17))+(AND(ISNUMBER(BK887),ISNUMBER(BM887),BK887&gt;0,BM887&gt;0))+(AND(ISNUMBER(AQ887),AQ887&gt;=Settings!$B$18))+(AND(ISNUMBER(BT887),BT887&gt;=Settings!$B$19,BT887&lt;=Settings!$B$20))+(AND(ISNUMBER(AS887),AS887&gt;0))+(AND(ISNUMBER(T887),ISNUMBER(M887),T887&gt;=Settings!$B$21,M887&gt;0))+(AND(ISNUMBER(AD887),ISNUMBER(M887),AD887&gt;=Settings!$B$22,M887&gt;0))+(AY887&gt;=1))</f>
        <v/>
      </c>
      <c r="BW887" s="91">
        <f>IF(OR(AY887=0,BF887&lt;&gt;"Y",BG887&lt;&gt;"Y"),"",1+SUMPRODUCT(($A$6:$A$2604=A887)*($AY$6:$AY$2604&gt;0)*($BF$6:$BF$2604="Y")*($BG$6:$BG$2604="Y")*(($AY$6:$AY$2604&gt;AY887)+($AY$6:$AY$2604=AY887)*($AD$6:$AD$2604&gt;AD887))))</f>
        <v/>
      </c>
    </row>
    <row r="888" ht="23.85" customHeight="1" s="55">
      <c r="A888" s="90" t="n">
        <v>46296</v>
      </c>
      <c r="B888" s="91" t="inlineStr">
        <is>
          <t>SSRETAIL</t>
        </is>
      </c>
      <c r="C888" s="91" t="inlineStr">
        <is>
          <t>INE1EQW01028</t>
        </is>
      </c>
      <c r="D888" s="91" t="n"/>
      <c r="E888" s="91" t="inlineStr">
        <is>
          <t>None</t>
        </is>
      </c>
      <c r="F888" s="93" t="n">
        <v>5312</v>
      </c>
      <c r="G888" s="92" t="inlineStr">
        <is>
          <t>N</t>
        </is>
      </c>
      <c r="H888" s="94" t="n"/>
      <c r="I888" s="91" t="inlineStr">
        <is>
          <t>N</t>
        </is>
      </c>
      <c r="J888" s="92">
        <f>IF(K888="","N","Y")</f>
        <v/>
      </c>
      <c r="K888" s="94">
        <f>_xlfn.TEXTJOIN("; ",TRUE,IF(P888="52-wk low","52-wk low",""),IF(AND(AD888&gt;=Settings!$B$12,M888&lt;0),"Distribution",""),IF(AND(AJ888="Y",M888&lt;0,AK888&lt;-Settings!$B$13),"Long unwinding",""),IF(AND(AJ888="Y",M888&lt;0,AK888&gt;Settings!$B$13),"Short buildup",""))</f>
        <v/>
      </c>
      <c r="L888" s="95" t="n">
        <v>714.35</v>
      </c>
      <c r="M888" s="96" t="n">
        <v>-4.69</v>
      </c>
      <c r="N888" s="93" t="n">
        <v>2437</v>
      </c>
      <c r="O888" s="91" t="inlineStr">
        <is>
          <t>None</t>
        </is>
      </c>
      <c r="P888" s="91" t="inlineStr">
        <is>
          <t>None</t>
        </is>
      </c>
      <c r="Q888" s="97" t="n">
        <v>80.31999999999999</v>
      </c>
      <c r="R888" s="96" t="n"/>
      <c r="S888" s="96" t="n"/>
      <c r="T888" s="96" t="n"/>
      <c r="U888" s="96" t="n"/>
      <c r="V888" s="103" t="n"/>
      <c r="W888" s="102" t="n"/>
      <c r="X888" s="93" t="n"/>
      <c r="Y888" s="91" t="inlineStr">
        <is>
          <t>None</t>
        </is>
      </c>
      <c r="Z888" s="99" t="n">
        <v>12.35</v>
      </c>
      <c r="AA888" s="96" t="n"/>
      <c r="AB888" s="96" t="n"/>
      <c r="AC888" s="96" t="n"/>
      <c r="AD888" s="96" t="n"/>
      <c r="AE888" s="96" t="n"/>
      <c r="AF888" s="103" t="n"/>
      <c r="AG888" s="91" t="n"/>
      <c r="AH888" s="100" t="n">
        <v>0</v>
      </c>
      <c r="AI888" s="101" t="n">
        <v>0</v>
      </c>
      <c r="AJ888" s="92" t="inlineStr">
        <is>
          <t>N</t>
        </is>
      </c>
      <c r="AK888" s="96" t="n"/>
      <c r="AL888" s="91" t="inlineStr">
        <is>
          <t>n/a</t>
        </is>
      </c>
      <c r="AM888" s="93" t="n"/>
      <c r="AN888" s="92" t="inlineStr">
        <is>
          <t>None</t>
        </is>
      </c>
      <c r="AO888" s="102" t="n">
        <v>0</v>
      </c>
      <c r="AP888" s="103" t="n"/>
      <c r="AQ888" s="102" t="n"/>
      <c r="AR888" s="91" t="inlineStr">
        <is>
          <t>N</t>
        </is>
      </c>
      <c r="AS888" s="104" t="n"/>
      <c r="AT888" s="92">
        <f>IF(AND(P888="52-wk high",T888&gt;=Settings!$B$7),"Y","N")</f>
        <v/>
      </c>
      <c r="AU888" s="91">
        <f>IF(AND(AD888&gt;=Settings!$B$8,M888&gt;0),"Y","N")</f>
        <v/>
      </c>
      <c r="AV888" s="91">
        <f>IF(OR(AH888&gt;Settings!$B$9,AI888&gt;Settings!$B$9),"Y","N")</f>
        <v/>
      </c>
      <c r="AW888" s="91">
        <f>IF(AJ888&lt;&gt;"Y","n/a",IF(AND(M888&gt;0,AK888&gt;Settings!$B$10),"Y","N"))</f>
        <v/>
      </c>
      <c r="AX888" s="91">
        <f>IF(AO888&gt;=Settings!$B$11,"Y","N")</f>
        <v/>
      </c>
      <c r="AY888" s="99">
        <f>(AT888="Y")+(AU888="Y")+(AV888="Y")+(AW888="Y")+(AX888="Y")</f>
        <v/>
      </c>
      <c r="AZ888" s="94">
        <f>IF(AY888=0,"None",_xlfn.TEXTJOIN(", ",TRUE(),IF(AT888="Y","Breakout",""),IF(AU888="Y","Accumulation",""),IF(AV888="Y","Institutional buying",""),IF(AW888="Y","Long buildup",""),IF(AX888="Y","Momentum leader","")))</f>
        <v/>
      </c>
      <c r="BA888" s="94">
        <f>IF(BW888="","","Passes "&amp;AY888&amp;" of 5 buy-side scans"&amp;IF(G888="Y","; RED FLAG: filter out using Red flag column",""))</f>
        <v/>
      </c>
      <c r="BB888" s="91" t="inlineStr">
        <is>
          <t>None</t>
        </is>
      </c>
      <c r="BC888" s="92" t="inlineStr">
        <is>
          <t>N</t>
        </is>
      </c>
      <c r="BD888" s="94" t="n"/>
      <c r="BE888" s="94" t="n"/>
      <c r="BF888" s="92">
        <f>IF(R888*100000&gt;=Settings!$B$5,"Y","N")</f>
        <v/>
      </c>
      <c r="BG888" s="91">
        <f>IF(F888&gt;Settings!$B$6,"Y","N")</f>
        <v/>
      </c>
      <c r="BH888" s="97" t="n">
        <v>-19.56</v>
      </c>
      <c r="BI888" s="96" t="n">
        <v>-12</v>
      </c>
      <c r="BJ888" s="96" t="n"/>
      <c r="BK888" s="96" t="n"/>
      <c r="BL888" s="96" t="n"/>
      <c r="BM888" s="96" t="n"/>
      <c r="BN888" s="97" t="n"/>
      <c r="BO888" s="96" t="n"/>
      <c r="BP888" s="96" t="n"/>
      <c r="BQ888" s="96" t="n"/>
      <c r="BR888" s="91" t="n"/>
      <c r="BS888" s="91" t="n"/>
      <c r="BT888" s="96" t="n"/>
      <c r="BU888" s="91" t="n"/>
      <c r="BV888" s="99">
        <f>IF(OR(BF888&lt;&gt;"Y",BG888&lt;&gt;"Y"),"",(AND(ISNUMBER(BQ888),BQ888&gt;0))+(BR888="Stacked up")+(AND(ISNUMBER(BH888),BH888&gt;=-Settings!$B$17))+(AND(ISNUMBER(BK888),ISNUMBER(BM888),BK888&gt;0,BM888&gt;0))+(AND(ISNUMBER(AQ888),AQ888&gt;=Settings!$B$18))+(AND(ISNUMBER(BT888),BT888&gt;=Settings!$B$19,BT888&lt;=Settings!$B$20))+(AND(ISNUMBER(AS888),AS888&gt;0))+(AND(ISNUMBER(T888),ISNUMBER(M888),T888&gt;=Settings!$B$21,M888&gt;0))+(AND(ISNUMBER(AD888),ISNUMBER(M888),AD888&gt;=Settings!$B$22,M888&gt;0))+(AY888&gt;=1))</f>
        <v/>
      </c>
      <c r="BW888" s="91">
        <f>IF(OR(AY888=0,BF888&lt;&gt;"Y",BG888&lt;&gt;"Y"),"",1+SUMPRODUCT(($A$6:$A$2604=A888)*($AY$6:$AY$2604&gt;0)*($BF$6:$BF$2604="Y")*($BG$6:$BG$2604="Y")*(($AY$6:$AY$2604&gt;AY888)+($AY$6:$AY$2604=AY888)*($AD$6:$AD$2604&gt;AD888))))</f>
        <v/>
      </c>
    </row>
    <row r="889" ht="23.85" customHeight="1" s="55">
      <c r="A889" s="90" t="n">
        <v>46296</v>
      </c>
      <c r="B889" s="91" t="inlineStr">
        <is>
          <t>NRBBEARING</t>
        </is>
      </c>
      <c r="C889" s="91" t="inlineStr">
        <is>
          <t>INE349A01021</t>
        </is>
      </c>
      <c r="D889" s="91" t="n"/>
      <c r="E889" s="91" t="inlineStr">
        <is>
          <t>None</t>
        </is>
      </c>
      <c r="F889" s="93" t="n">
        <v>5259</v>
      </c>
      <c r="G889" s="92" t="inlineStr">
        <is>
          <t>N</t>
        </is>
      </c>
      <c r="H889" s="94" t="n"/>
      <c r="I889" s="91" t="inlineStr">
        <is>
          <t>N</t>
        </is>
      </c>
      <c r="J889" s="92">
        <f>IF(K889="","N","Y")</f>
        <v/>
      </c>
      <c r="K889" s="94">
        <f>_xlfn.TEXTJOIN("; ",TRUE,IF(P889="52-wk low","52-wk low",""),IF(AND(AD889&gt;=Settings!$B$12,M889&lt;0),"Distribution",""),IF(AND(AJ889="Y",M889&lt;0,AK889&lt;-Settings!$B$13),"Long unwinding",""),IF(AND(AJ889="Y",M889&lt;0,AK889&gt;Settings!$B$13),"Short buildup",""))</f>
        <v/>
      </c>
      <c r="L889" s="95" t="n">
        <v>542.6</v>
      </c>
      <c r="M889" s="96" t="n">
        <v>1.6</v>
      </c>
      <c r="N889" s="93" t="n">
        <v>235</v>
      </c>
      <c r="O889" s="91" t="inlineStr">
        <is>
          <t>None</t>
        </is>
      </c>
      <c r="P889" s="91" t="inlineStr">
        <is>
          <t>None</t>
        </is>
      </c>
      <c r="Q889" s="97" t="n">
        <v>6.78</v>
      </c>
      <c r="R889" s="96" t="n">
        <v>10.92</v>
      </c>
      <c r="S889" s="96" t="n">
        <v>0.64</v>
      </c>
      <c r="T889" s="96" t="n">
        <v>0.9399999999999999</v>
      </c>
      <c r="U889" s="96" t="n">
        <v>0.73</v>
      </c>
      <c r="V889" s="103" t="n">
        <v>1.19</v>
      </c>
      <c r="W889" s="102" t="n">
        <v>6</v>
      </c>
      <c r="X889" s="93" t="n"/>
      <c r="Y889" s="91" t="inlineStr">
        <is>
          <t>None</t>
        </is>
      </c>
      <c r="Z889" s="99" t="n">
        <v>43.25</v>
      </c>
      <c r="AA889" s="96" t="n">
        <v>1.08</v>
      </c>
      <c r="AB889" s="96" t="n">
        <v>0.98</v>
      </c>
      <c r="AC889" s="96" t="n">
        <v>1.16</v>
      </c>
      <c r="AD889" s="96" t="n">
        <v>1.26</v>
      </c>
      <c r="AE889" s="96" t="n">
        <v>1.05</v>
      </c>
      <c r="AF889" s="103" t="n">
        <v>0.8100000000000001</v>
      </c>
      <c r="AG889" s="91" t="inlineStr">
        <is>
          <t>Normal</t>
        </is>
      </c>
      <c r="AH889" s="100" t="n">
        <v>0</v>
      </c>
      <c r="AI889" s="101" t="n">
        <v>0</v>
      </c>
      <c r="AJ889" s="92" t="inlineStr">
        <is>
          <t>N</t>
        </is>
      </c>
      <c r="AK889" s="96" t="n"/>
      <c r="AL889" s="91" t="inlineStr">
        <is>
          <t>n/a</t>
        </is>
      </c>
      <c r="AM889" s="93" t="n"/>
      <c r="AN889" s="92" t="inlineStr">
        <is>
          <t>None</t>
        </is>
      </c>
      <c r="AO889" s="102" t="n">
        <v>0</v>
      </c>
      <c r="AP889" s="103" t="n">
        <v>3.4</v>
      </c>
      <c r="AQ889" s="102" t="n">
        <v>98</v>
      </c>
      <c r="AR889" s="91" t="inlineStr">
        <is>
          <t>N</t>
        </is>
      </c>
      <c r="AS889" s="104" t="n"/>
      <c r="AT889" s="92">
        <f>IF(AND(P889="52-wk high",T889&gt;=Settings!$B$7),"Y","N")</f>
        <v/>
      </c>
      <c r="AU889" s="91">
        <f>IF(AND(AD889&gt;=Settings!$B$8,M889&gt;0),"Y","N")</f>
        <v/>
      </c>
      <c r="AV889" s="91">
        <f>IF(OR(AH889&gt;Settings!$B$9,AI889&gt;Settings!$B$9),"Y","N")</f>
        <v/>
      </c>
      <c r="AW889" s="91">
        <f>IF(AJ889&lt;&gt;"Y","n/a",IF(AND(M889&gt;0,AK889&gt;Settings!$B$10),"Y","N"))</f>
        <v/>
      </c>
      <c r="AX889" s="91">
        <f>IF(AO889&gt;=Settings!$B$11,"Y","N")</f>
        <v/>
      </c>
      <c r="AY889" s="99">
        <f>(AT889="Y")+(AU889="Y")+(AV889="Y")+(AW889="Y")+(AX889="Y")</f>
        <v/>
      </c>
      <c r="AZ889" s="94">
        <f>IF(AY889=0,"None",_xlfn.TEXTJOIN(", ",TRUE(),IF(AT889="Y","Breakout",""),IF(AU889="Y","Accumulation",""),IF(AV889="Y","Institutional buying",""),IF(AW889="Y","Long buildup",""),IF(AX889="Y","Momentum leader","")))</f>
        <v/>
      </c>
      <c r="BA889" s="94">
        <f>IF(BW889="","","Passes "&amp;AY889&amp;" of 5 buy-side scans"&amp;IF(G889="Y","; RED FLAG: filter out using Red flag column",""))</f>
        <v/>
      </c>
      <c r="BB889" s="91" t="inlineStr">
        <is>
          <t>None</t>
        </is>
      </c>
      <c r="BC889" s="92" t="inlineStr">
        <is>
          <t>Y</t>
        </is>
      </c>
      <c r="BD889" s="94" t="inlineStr">
        <is>
          <t>&gt;75% move in 6 months; High-low range &gt;100% in 6 months; High-low range &gt;150% in 12 months</t>
        </is>
      </c>
      <c r="BE889" s="94" t="n"/>
      <c r="BF889" s="92">
        <f>IF(R889*100000&gt;=Settings!$B$5,"Y","N")</f>
        <v/>
      </c>
      <c r="BG889" s="91">
        <f>IF(F889&gt;Settings!$B$6,"Y","N")</f>
        <v/>
      </c>
      <c r="BH889" s="97" t="n">
        <v>-3.09</v>
      </c>
      <c r="BI889" s="96" t="n">
        <v>2.59</v>
      </c>
      <c r="BJ889" s="96" t="n">
        <v>18.41</v>
      </c>
      <c r="BK889" s="96" t="n">
        <v>28.08</v>
      </c>
      <c r="BL889" s="96" t="n">
        <v>128.89</v>
      </c>
      <c r="BM889" s="96" t="n">
        <v>89.89</v>
      </c>
      <c r="BN889" s="97" t="n">
        <v>5.71</v>
      </c>
      <c r="BO889" s="96" t="n">
        <v>12.94</v>
      </c>
      <c r="BP889" s="96" t="n">
        <v>23.79</v>
      </c>
      <c r="BQ889" s="96" t="n">
        <v>40.04</v>
      </c>
      <c r="BR889" s="91" t="inlineStr">
        <is>
          <t>Stacked up</t>
        </is>
      </c>
      <c r="BS889" s="91" t="inlineStr">
        <is>
          <t>None</t>
        </is>
      </c>
      <c r="BT889" s="96" t="n">
        <v>64.8</v>
      </c>
      <c r="BU889" s="91" t="inlineStr">
        <is>
          <t>N</t>
        </is>
      </c>
      <c r="BV889" s="99">
        <f>IF(OR(BF889&lt;&gt;"Y",BG889&lt;&gt;"Y"),"",(AND(ISNUMBER(BQ889),BQ889&gt;0))+(BR889="Stacked up")+(AND(ISNUMBER(BH889),BH889&gt;=-Settings!$B$17))+(AND(ISNUMBER(BK889),ISNUMBER(BM889),BK889&gt;0,BM889&gt;0))+(AND(ISNUMBER(AQ889),AQ889&gt;=Settings!$B$18))+(AND(ISNUMBER(BT889),BT889&gt;=Settings!$B$19,BT889&lt;=Settings!$B$20))+(AND(ISNUMBER(AS889),AS889&gt;0))+(AND(ISNUMBER(T889),ISNUMBER(M889),T889&gt;=Settings!$B$21,M889&gt;0))+(AND(ISNUMBER(AD889),ISNUMBER(M889),AD889&gt;=Settings!$B$22,M889&gt;0))+(AY889&gt;=1))</f>
        <v/>
      </c>
      <c r="BW889" s="91">
        <f>IF(OR(AY889=0,BF889&lt;&gt;"Y",BG889&lt;&gt;"Y"),"",1+SUMPRODUCT(($A$6:$A$2604=A889)*($AY$6:$AY$2604&gt;0)*($BF$6:$BF$2604="Y")*($BG$6:$BG$2604="Y")*(($AY$6:$AY$2604&gt;AY889)+($AY$6:$AY$2604=AY889)*($AD$6:$AD$2604&gt;AD889))))</f>
        <v/>
      </c>
    </row>
    <row r="890" ht="23.85" customHeight="1" s="55">
      <c r="A890" s="90" t="n">
        <v>46296</v>
      </c>
      <c r="B890" s="91" t="inlineStr">
        <is>
          <t>PRSMJOHNSN</t>
        </is>
      </c>
      <c r="C890" s="91" t="inlineStr">
        <is>
          <t>INE010A01011</t>
        </is>
      </c>
      <c r="D890" s="91" t="n"/>
      <c r="E890" s="91" t="inlineStr">
        <is>
          <t>None</t>
        </is>
      </c>
      <c r="F890" s="93" t="n">
        <v>5215</v>
      </c>
      <c r="G890" s="92" t="inlineStr">
        <is>
          <t>N</t>
        </is>
      </c>
      <c r="H890" s="94" t="n"/>
      <c r="I890" s="91" t="inlineStr">
        <is>
          <t>N</t>
        </is>
      </c>
      <c r="J890" s="92">
        <f>IF(K890="","N","Y")</f>
        <v/>
      </c>
      <c r="K890" s="94">
        <f>_xlfn.TEXTJOIN("; ",TRUE,IF(P890="52-wk low","52-wk low",""),IF(AND(AD890&gt;=Settings!$B$12,M890&lt;0),"Distribution",""),IF(AND(AJ890="Y",M890&lt;0,AK890&lt;-Settings!$B$13),"Long unwinding",""),IF(AND(AJ890="Y",M890&lt;0,AK890&gt;Settings!$B$13),"Short buildup",""))</f>
        <v/>
      </c>
      <c r="L890" s="95" t="n">
        <v>103.61</v>
      </c>
      <c r="M890" s="96" t="n">
        <v>-4.72</v>
      </c>
      <c r="N890" s="93" t="n">
        <v>2440</v>
      </c>
      <c r="O890" s="91" t="inlineStr">
        <is>
          <t>None</t>
        </is>
      </c>
      <c r="P890" s="91" t="inlineStr">
        <is>
          <t>None</t>
        </is>
      </c>
      <c r="Q890" s="97" t="n">
        <v>4.78</v>
      </c>
      <c r="R890" s="96" t="n">
        <v>3.86</v>
      </c>
      <c r="S890" s="96" t="n">
        <v>1.28</v>
      </c>
      <c r="T890" s="96" t="n">
        <v>0.2</v>
      </c>
      <c r="U890" s="96" t="n">
        <v>0.35</v>
      </c>
      <c r="V890" s="103" t="n">
        <v>0.28</v>
      </c>
      <c r="W890" s="102" t="n">
        <v>0</v>
      </c>
      <c r="X890" s="93" t="n"/>
      <c r="Y890" s="91" t="inlineStr">
        <is>
          <t>None</t>
        </is>
      </c>
      <c r="Z890" s="99" t="n">
        <v>52.46</v>
      </c>
      <c r="AA890" s="96" t="n">
        <v>1.09</v>
      </c>
      <c r="AB890" s="96" t="n">
        <v>1.16</v>
      </c>
      <c r="AC890" s="96" t="n">
        <v>1.48</v>
      </c>
      <c r="AD890" s="96" t="n">
        <v>0.61</v>
      </c>
      <c r="AE890" s="96" t="n">
        <v>0.83</v>
      </c>
      <c r="AF890" s="103" t="n">
        <v>2.04</v>
      </c>
      <c r="AG890" s="91" t="inlineStr">
        <is>
          <t>Quiet accumulation</t>
        </is>
      </c>
      <c r="AH890" s="100" t="n">
        <v>0</v>
      </c>
      <c r="AI890" s="101" t="n">
        <v>0</v>
      </c>
      <c r="AJ890" s="92" t="inlineStr">
        <is>
          <t>N</t>
        </is>
      </c>
      <c r="AK890" s="96" t="n"/>
      <c r="AL890" s="91" t="inlineStr">
        <is>
          <t>n/a</t>
        </is>
      </c>
      <c r="AM890" s="93" t="n"/>
      <c r="AN890" s="92" t="inlineStr">
        <is>
          <t>None</t>
        </is>
      </c>
      <c r="AO890" s="102" t="n">
        <v>0</v>
      </c>
      <c r="AP890" s="103" t="n">
        <v>0.51</v>
      </c>
      <c r="AQ890" s="102" t="n">
        <v>6</v>
      </c>
      <c r="AR890" s="91" t="inlineStr">
        <is>
          <t>N</t>
        </is>
      </c>
      <c r="AS890" s="104" t="n"/>
      <c r="AT890" s="92">
        <f>IF(AND(P890="52-wk high",T890&gt;=Settings!$B$7),"Y","N")</f>
        <v/>
      </c>
      <c r="AU890" s="91">
        <f>IF(AND(AD890&gt;=Settings!$B$8,M890&gt;0),"Y","N")</f>
        <v/>
      </c>
      <c r="AV890" s="91">
        <f>IF(OR(AH890&gt;Settings!$B$9,AI890&gt;Settings!$B$9),"Y","N")</f>
        <v/>
      </c>
      <c r="AW890" s="91">
        <f>IF(AJ890&lt;&gt;"Y","n/a",IF(AND(M890&gt;0,AK890&gt;Settings!$B$10),"Y","N"))</f>
        <v/>
      </c>
      <c r="AX890" s="91">
        <f>IF(AO890&gt;=Settings!$B$11,"Y","N")</f>
        <v/>
      </c>
      <c r="AY890" s="99">
        <f>(AT890="Y")+(AU890="Y")+(AV890="Y")+(AW890="Y")+(AX890="Y")</f>
        <v/>
      </c>
      <c r="AZ890" s="94">
        <f>IF(AY890=0,"None",_xlfn.TEXTJOIN(", ",TRUE(),IF(AT890="Y","Breakout",""),IF(AU890="Y","Accumulation",""),IF(AV890="Y","Institutional buying",""),IF(AW890="Y","Long buildup",""),IF(AX890="Y","Momentum leader","")))</f>
        <v/>
      </c>
      <c r="BA890" s="94">
        <f>IF(BW890="","","Passes "&amp;AY890&amp;" of 5 buy-side scans"&amp;IF(G890="Y","; RED FLAG: filter out using Red flag column",""))</f>
        <v/>
      </c>
      <c r="BB890" s="91" t="inlineStr">
        <is>
          <t>None</t>
        </is>
      </c>
      <c r="BC890" s="92" t="inlineStr">
        <is>
          <t>N</t>
        </is>
      </c>
      <c r="BD890" s="94" t="n"/>
      <c r="BE890" s="94" t="n"/>
      <c r="BF890" s="92">
        <f>IF(R890*100000&gt;=Settings!$B$5,"Y","N")</f>
        <v/>
      </c>
      <c r="BG890" s="91">
        <f>IF(F890&gt;Settings!$B$6,"Y","N")</f>
        <v/>
      </c>
      <c r="BH890" s="97" t="n">
        <v>-37.55</v>
      </c>
      <c r="BI890" s="96" t="n">
        <v>-10.09</v>
      </c>
      <c r="BJ890" s="96" t="n">
        <v>-6.83</v>
      </c>
      <c r="BK890" s="96" t="n">
        <v>-11</v>
      </c>
      <c r="BL890" s="96" t="n">
        <v>-16.91</v>
      </c>
      <c r="BM890" s="96" t="n">
        <v>-34.8</v>
      </c>
      <c r="BN890" s="97" t="n">
        <v>-7.61</v>
      </c>
      <c r="BO890" s="96" t="n">
        <v>-7.8</v>
      </c>
      <c r="BP890" s="96" t="n">
        <v>-10.07</v>
      </c>
      <c r="BQ890" s="96" t="n">
        <v>-15.73</v>
      </c>
      <c r="BR890" s="91" t="inlineStr">
        <is>
          <t>Stacked down</t>
        </is>
      </c>
      <c r="BS890" s="91" t="inlineStr">
        <is>
          <t>Bearish cross</t>
        </is>
      </c>
      <c r="BT890" s="96" t="n">
        <v>22.9</v>
      </c>
      <c r="BU890" s="91" t="inlineStr">
        <is>
          <t>N</t>
        </is>
      </c>
      <c r="BV890" s="99">
        <f>IF(OR(BF890&lt;&gt;"Y",BG890&lt;&gt;"Y"),"",(AND(ISNUMBER(BQ890),BQ890&gt;0))+(BR890="Stacked up")+(AND(ISNUMBER(BH890),BH890&gt;=-Settings!$B$17))+(AND(ISNUMBER(BK890),ISNUMBER(BM890),BK890&gt;0,BM890&gt;0))+(AND(ISNUMBER(AQ890),AQ890&gt;=Settings!$B$18))+(AND(ISNUMBER(BT890),BT890&gt;=Settings!$B$19,BT890&lt;=Settings!$B$20))+(AND(ISNUMBER(AS890),AS890&gt;0))+(AND(ISNUMBER(T890),ISNUMBER(M890),T890&gt;=Settings!$B$21,M890&gt;0))+(AND(ISNUMBER(AD890),ISNUMBER(M890),AD890&gt;=Settings!$B$22,M890&gt;0))+(AY890&gt;=1))</f>
        <v/>
      </c>
      <c r="BW890" s="91">
        <f>IF(OR(AY890=0,BF890&lt;&gt;"Y",BG890&lt;&gt;"Y"),"",1+SUMPRODUCT(($A$6:$A$2604=A890)*($AY$6:$AY$2604&gt;0)*($BF$6:$BF$2604="Y")*($BG$6:$BG$2604="Y")*(($AY$6:$AY$2604&gt;AY890)+($AY$6:$AY$2604=AY890)*($AD$6:$AD$2604&gt;AD890))))</f>
        <v/>
      </c>
    </row>
    <row r="891" ht="23.85" customHeight="1" s="55">
      <c r="A891" s="90" t="n">
        <v>46296</v>
      </c>
      <c r="B891" s="91" t="inlineStr">
        <is>
          <t>VADILALIND</t>
        </is>
      </c>
      <c r="C891" s="91" t="inlineStr">
        <is>
          <t>INE694D01016</t>
        </is>
      </c>
      <c r="D891" s="91" t="n"/>
      <c r="E891" s="91" t="inlineStr">
        <is>
          <t>None</t>
        </is>
      </c>
      <c r="F891" s="93" t="n">
        <v>5166</v>
      </c>
      <c r="G891" s="92" t="inlineStr">
        <is>
          <t>N</t>
        </is>
      </c>
      <c r="H891" s="94" t="n"/>
      <c r="I891" s="91" t="inlineStr">
        <is>
          <t>N</t>
        </is>
      </c>
      <c r="J891" s="92">
        <f>IF(K891="","N","Y")</f>
        <v/>
      </c>
      <c r="K891" s="94">
        <f>_xlfn.TEXTJOIN("; ",TRUE,IF(P891="52-wk low","52-wk low",""),IF(AND(AD891&gt;=Settings!$B$12,M891&lt;0),"Distribution",""),IF(AND(AJ891="Y",M891&lt;0,AK891&lt;-Settings!$B$13),"Long unwinding",""),IF(AND(AJ891="Y",M891&lt;0,AK891&gt;Settings!$B$13),"Short buildup",""))</f>
        <v/>
      </c>
      <c r="L891" s="95" t="n">
        <v>7187</v>
      </c>
      <c r="M891" s="96" t="n">
        <v>-0.91</v>
      </c>
      <c r="N891" s="93" t="n">
        <v>992</v>
      </c>
      <c r="O891" s="91" t="inlineStr">
        <is>
          <t>None</t>
        </is>
      </c>
      <c r="P891" s="91" t="inlineStr">
        <is>
          <t>None</t>
        </is>
      </c>
      <c r="Q891" s="97" t="n">
        <v>0.06</v>
      </c>
      <c r="R891" s="96" t="n">
        <v>0.17</v>
      </c>
      <c r="S891" s="96" t="n">
        <v>0.35</v>
      </c>
      <c r="T891" s="96" t="n">
        <v>0.23</v>
      </c>
      <c r="U891" s="96" t="n">
        <v>0.22</v>
      </c>
      <c r="V891" s="103" t="n">
        <v>0.6</v>
      </c>
      <c r="W891" s="102" t="n">
        <v>3</v>
      </c>
      <c r="X891" s="93" t="n"/>
      <c r="Y891" s="91" t="inlineStr">
        <is>
          <t>None</t>
        </is>
      </c>
      <c r="Z891" s="99" t="n">
        <v>46.37</v>
      </c>
      <c r="AA891" s="96" t="n">
        <v>1.07</v>
      </c>
      <c r="AB891" s="96" t="n">
        <v>1.07</v>
      </c>
      <c r="AC891" s="96" t="n">
        <v>0.38</v>
      </c>
      <c r="AD891" s="96" t="n">
        <v>0.28</v>
      </c>
      <c r="AE891" s="96" t="n">
        <v>0.26</v>
      </c>
      <c r="AF891" s="103" t="n">
        <v>1.08</v>
      </c>
      <c r="AG891" s="91" t="inlineStr">
        <is>
          <t>Normal</t>
        </is>
      </c>
      <c r="AH891" s="100" t="n">
        <v>0</v>
      </c>
      <c r="AI891" s="101" t="n">
        <v>0</v>
      </c>
      <c r="AJ891" s="92" t="inlineStr">
        <is>
          <t>N</t>
        </is>
      </c>
      <c r="AK891" s="96" t="n"/>
      <c r="AL891" s="91" t="inlineStr">
        <is>
          <t>n/a</t>
        </is>
      </c>
      <c r="AM891" s="93" t="n"/>
      <c r="AN891" s="92" t="inlineStr">
        <is>
          <t>None</t>
        </is>
      </c>
      <c r="AO891" s="102" t="n">
        <v>0</v>
      </c>
      <c r="AP891" s="103" t="n">
        <v>2.09</v>
      </c>
      <c r="AQ891" s="102" t="n">
        <v>90</v>
      </c>
      <c r="AR891" s="91" t="inlineStr">
        <is>
          <t>N</t>
        </is>
      </c>
      <c r="AS891" s="104" t="n"/>
      <c r="AT891" s="92">
        <f>IF(AND(P891="52-wk high",T891&gt;=Settings!$B$7),"Y","N")</f>
        <v/>
      </c>
      <c r="AU891" s="91">
        <f>IF(AND(AD891&gt;=Settings!$B$8,M891&gt;0),"Y","N")</f>
        <v/>
      </c>
      <c r="AV891" s="91">
        <f>IF(OR(AH891&gt;Settings!$B$9,AI891&gt;Settings!$B$9),"Y","N")</f>
        <v/>
      </c>
      <c r="AW891" s="91">
        <f>IF(AJ891&lt;&gt;"Y","n/a",IF(AND(M891&gt;0,AK891&gt;Settings!$B$10),"Y","N"))</f>
        <v/>
      </c>
      <c r="AX891" s="91">
        <f>IF(AO891&gt;=Settings!$B$11,"Y","N")</f>
        <v/>
      </c>
      <c r="AY891" s="99">
        <f>(AT891="Y")+(AU891="Y")+(AV891="Y")+(AW891="Y")+(AX891="Y")</f>
        <v/>
      </c>
      <c r="AZ891" s="94">
        <f>IF(AY891=0,"None",_xlfn.TEXTJOIN(", ",TRUE(),IF(AT891="Y","Breakout",""),IF(AU891="Y","Accumulation",""),IF(AV891="Y","Institutional buying",""),IF(AW891="Y","Long buildup",""),IF(AX891="Y","Momentum leader","")))</f>
        <v/>
      </c>
      <c r="BA891" s="94">
        <f>IF(BW891="","","Passes "&amp;AY891&amp;" of 5 buy-side scans"&amp;IF(G891="Y","; RED FLAG: filter out using Red flag column",""))</f>
        <v/>
      </c>
      <c r="BB891" s="91" t="inlineStr">
        <is>
          <t>None</t>
        </is>
      </c>
      <c r="BC891" s="92" t="inlineStr">
        <is>
          <t>Y</t>
        </is>
      </c>
      <c r="BD891" s="94" t="inlineStr">
        <is>
          <t>High-low range &gt;100% in 6 months</t>
        </is>
      </c>
      <c r="BE891" s="94" t="n"/>
      <c r="BF891" s="92">
        <f>IF(R891*100000&gt;=Settings!$B$5,"Y","N")</f>
        <v/>
      </c>
      <c r="BG891" s="91">
        <f>IF(F891&gt;Settings!$B$6,"Y","N")</f>
        <v/>
      </c>
      <c r="BH891" s="97" t="n">
        <v>-14.92</v>
      </c>
      <c r="BI891" s="96" t="n">
        <v>-3.06</v>
      </c>
      <c r="BJ891" s="96" t="n">
        <v>-7.35</v>
      </c>
      <c r="BK891" s="96" t="n">
        <v>18.1</v>
      </c>
      <c r="BL891" s="96" t="n">
        <v>63.43</v>
      </c>
      <c r="BM891" s="96" t="n">
        <v>32.08</v>
      </c>
      <c r="BN891" s="97" t="n">
        <v>-2.3</v>
      </c>
      <c r="BO891" s="96" t="n">
        <v>0.07000000000000001</v>
      </c>
      <c r="BP891" s="96" t="n">
        <v>7.48</v>
      </c>
      <c r="BQ891" s="96" t="n">
        <v>17.19</v>
      </c>
      <c r="BR891" s="91" t="inlineStr">
        <is>
          <t>Mixed</t>
        </is>
      </c>
      <c r="BS891" s="91" t="inlineStr">
        <is>
          <t>None</t>
        </is>
      </c>
      <c r="BT891" s="96" t="n">
        <v>40.4</v>
      </c>
      <c r="BU891" s="91" t="inlineStr">
        <is>
          <t>N</t>
        </is>
      </c>
      <c r="BV891" s="99">
        <f>IF(OR(BF891&lt;&gt;"Y",BG891&lt;&gt;"Y"),"",(AND(ISNUMBER(BQ891),BQ891&gt;0))+(BR891="Stacked up")+(AND(ISNUMBER(BH891),BH891&gt;=-Settings!$B$17))+(AND(ISNUMBER(BK891),ISNUMBER(BM891),BK891&gt;0,BM891&gt;0))+(AND(ISNUMBER(AQ891),AQ891&gt;=Settings!$B$18))+(AND(ISNUMBER(BT891),BT891&gt;=Settings!$B$19,BT891&lt;=Settings!$B$20))+(AND(ISNUMBER(AS891),AS891&gt;0))+(AND(ISNUMBER(T891),ISNUMBER(M891),T891&gt;=Settings!$B$21,M891&gt;0))+(AND(ISNUMBER(AD891),ISNUMBER(M891),AD891&gt;=Settings!$B$22,M891&gt;0))+(AY891&gt;=1))</f>
        <v/>
      </c>
      <c r="BW891" s="91">
        <f>IF(OR(AY891=0,BF891&lt;&gt;"Y",BG891&lt;&gt;"Y"),"",1+SUMPRODUCT(($A$6:$A$2604=A891)*($AY$6:$AY$2604&gt;0)*($BF$6:$BF$2604="Y")*($BG$6:$BG$2604="Y")*(($AY$6:$AY$2604&gt;AY891)+($AY$6:$AY$2604=AY891)*($AD$6:$AD$2604&gt;AD891))))</f>
        <v/>
      </c>
    </row>
    <row r="892" ht="23.85" customHeight="1" s="55">
      <c r="A892" s="90" t="n">
        <v>46296</v>
      </c>
      <c r="B892" s="91" t="inlineStr">
        <is>
          <t>SAATVIKGL</t>
        </is>
      </c>
      <c r="C892" s="91" t="inlineStr">
        <is>
          <t>INE13B501022</t>
        </is>
      </c>
      <c r="D892" s="91" t="n"/>
      <c r="E892" s="91" t="inlineStr">
        <is>
          <t>None</t>
        </is>
      </c>
      <c r="F892" s="93" t="n">
        <v>5155</v>
      </c>
      <c r="G892" s="92" t="inlineStr">
        <is>
          <t>N</t>
        </is>
      </c>
      <c r="H892" s="94" t="n"/>
      <c r="I892" s="91" t="inlineStr">
        <is>
          <t>N</t>
        </is>
      </c>
      <c r="J892" s="92">
        <f>IF(K892="","N","Y")</f>
        <v/>
      </c>
      <c r="K892" s="94">
        <f>_xlfn.TEXTJOIN("; ",TRUE,IF(P892="52-wk low","52-wk low",""),IF(AND(AD892&gt;=Settings!$B$12,M892&lt;0),"Distribution",""),IF(AND(AJ892="Y",M892&lt;0,AK892&lt;-Settings!$B$13),"Long unwinding",""),IF(AND(AJ892="Y",M892&lt;0,AK892&gt;Settings!$B$13),"Short buildup",""))</f>
        <v/>
      </c>
      <c r="L892" s="95" t="n">
        <v>405.55</v>
      </c>
      <c r="M892" s="96" t="n">
        <v>-1.93</v>
      </c>
      <c r="N892" s="93" t="n">
        <v>1597</v>
      </c>
      <c r="O892" s="91" t="inlineStr">
        <is>
          <t>None</t>
        </is>
      </c>
      <c r="P892" s="91" t="inlineStr">
        <is>
          <t>None</t>
        </is>
      </c>
      <c r="Q892" s="97" t="n">
        <v>0.46</v>
      </c>
      <c r="R892" s="96" t="n">
        <v>1.66</v>
      </c>
      <c r="S892" s="96" t="n">
        <v>0.28</v>
      </c>
      <c r="T892" s="96" t="n">
        <v>0.33</v>
      </c>
      <c r="U892" s="96" t="n">
        <v>0.3</v>
      </c>
      <c r="V892" s="103" t="n">
        <v>1.1</v>
      </c>
      <c r="W892" s="102" t="n">
        <v>4</v>
      </c>
      <c r="X892" s="93" t="n"/>
      <c r="Y892" s="91" t="inlineStr">
        <is>
          <t>None</t>
        </is>
      </c>
      <c r="Z892" s="99" t="n">
        <v>47.24</v>
      </c>
      <c r="AA892" s="96" t="n">
        <v>1.07</v>
      </c>
      <c r="AB892" s="96" t="n">
        <v>1</v>
      </c>
      <c r="AC892" s="96" t="n">
        <v>0.41</v>
      </c>
      <c r="AD892" s="96" t="n">
        <v>0.47</v>
      </c>
      <c r="AE892" s="96" t="n">
        <v>0.36</v>
      </c>
      <c r="AF892" s="103" t="n">
        <v>0.8100000000000001</v>
      </c>
      <c r="AG892" s="91" t="inlineStr">
        <is>
          <t>Normal</t>
        </is>
      </c>
      <c r="AH892" s="100" t="n">
        <v>0</v>
      </c>
      <c r="AI892" s="101" t="n">
        <v>0</v>
      </c>
      <c r="AJ892" s="92" t="inlineStr">
        <is>
          <t>N</t>
        </is>
      </c>
      <c r="AK892" s="96" t="n"/>
      <c r="AL892" s="91" t="inlineStr">
        <is>
          <t>n/a</t>
        </is>
      </c>
      <c r="AM892" s="93" t="n"/>
      <c r="AN892" s="92" t="inlineStr">
        <is>
          <t>None</t>
        </is>
      </c>
      <c r="AO892" s="102" t="n">
        <v>0</v>
      </c>
      <c r="AP892" s="103" t="n">
        <v>0.77</v>
      </c>
      <c r="AQ892" s="102" t="n">
        <v>46</v>
      </c>
      <c r="AR892" s="91" t="inlineStr">
        <is>
          <t>N</t>
        </is>
      </c>
      <c r="AS892" s="104" t="n"/>
      <c r="AT892" s="92">
        <f>IF(AND(P892="52-wk high",T892&gt;=Settings!$B$7),"Y","N")</f>
        <v/>
      </c>
      <c r="AU892" s="91">
        <f>IF(AND(AD892&gt;=Settings!$B$8,M892&gt;0),"Y","N")</f>
        <v/>
      </c>
      <c r="AV892" s="91">
        <f>IF(OR(AH892&gt;Settings!$B$9,AI892&gt;Settings!$B$9),"Y","N")</f>
        <v/>
      </c>
      <c r="AW892" s="91">
        <f>IF(AJ892&lt;&gt;"Y","n/a",IF(AND(M892&gt;0,AK892&gt;Settings!$B$10),"Y","N"))</f>
        <v/>
      </c>
      <c r="AX892" s="91">
        <f>IF(AO892&gt;=Settings!$B$11,"Y","N")</f>
        <v/>
      </c>
      <c r="AY892" s="99">
        <f>(AT892="Y")+(AU892="Y")+(AV892="Y")+(AW892="Y")+(AX892="Y")</f>
        <v/>
      </c>
      <c r="AZ892" s="94">
        <f>IF(AY892=0,"None",_xlfn.TEXTJOIN(", ",TRUE(),IF(AT892="Y","Breakout",""),IF(AU892="Y","Accumulation",""),IF(AV892="Y","Institutional buying",""),IF(AW892="Y","Long buildup",""),IF(AX892="Y","Momentum leader","")))</f>
        <v/>
      </c>
      <c r="BA892" s="94">
        <f>IF(BW892="","","Passes "&amp;AY892&amp;" of 5 buy-side scans"&amp;IF(G892="Y","; RED FLAG: filter out using Red flag column",""))</f>
        <v/>
      </c>
      <c r="BB892" s="91" t="inlineStr">
        <is>
          <t>None</t>
        </is>
      </c>
      <c r="BC892" s="92" t="inlineStr">
        <is>
          <t>N</t>
        </is>
      </c>
      <c r="BD892" s="94" t="n"/>
      <c r="BE892" s="94" t="n"/>
      <c r="BF892" s="92">
        <f>IF(R892*100000&gt;=Settings!$B$5,"Y","N")</f>
        <v/>
      </c>
      <c r="BG892" s="91">
        <f>IF(F892&gt;Settings!$B$6,"Y","N")</f>
        <v/>
      </c>
      <c r="BH892" s="97" t="n">
        <v>-28.47</v>
      </c>
      <c r="BI892" s="96" t="n">
        <v>-7.4</v>
      </c>
      <c r="BJ892" s="96" t="n">
        <v>-3.56</v>
      </c>
      <c r="BK892" s="96" t="n">
        <v>-9.92</v>
      </c>
      <c r="BL892" s="96" t="n">
        <v>1.5</v>
      </c>
      <c r="BM892" s="96" t="n">
        <v>-9.460000000000001</v>
      </c>
      <c r="BN892" s="97" t="n">
        <v>-3.39</v>
      </c>
      <c r="BO892" s="96" t="n">
        <v>-4.51</v>
      </c>
      <c r="BP892" s="96" t="n">
        <v>-5.56</v>
      </c>
      <c r="BQ892" s="96" t="n">
        <v>-5.88</v>
      </c>
      <c r="BR892" s="91" t="inlineStr">
        <is>
          <t>Stacked down</t>
        </is>
      </c>
      <c r="BS892" s="91" t="inlineStr">
        <is>
          <t>None</t>
        </is>
      </c>
      <c r="BT892" s="96" t="n">
        <v>38.5</v>
      </c>
      <c r="BU892" s="91" t="inlineStr">
        <is>
          <t>N</t>
        </is>
      </c>
      <c r="BV892" s="99">
        <f>IF(OR(BF892&lt;&gt;"Y",BG892&lt;&gt;"Y"),"",(AND(ISNUMBER(BQ892),BQ892&gt;0))+(BR892="Stacked up")+(AND(ISNUMBER(BH892),BH892&gt;=-Settings!$B$17))+(AND(ISNUMBER(BK892),ISNUMBER(BM892),BK892&gt;0,BM892&gt;0))+(AND(ISNUMBER(AQ892),AQ892&gt;=Settings!$B$18))+(AND(ISNUMBER(BT892),BT892&gt;=Settings!$B$19,BT892&lt;=Settings!$B$20))+(AND(ISNUMBER(AS892),AS892&gt;0))+(AND(ISNUMBER(T892),ISNUMBER(M892),T892&gt;=Settings!$B$21,M892&gt;0))+(AND(ISNUMBER(AD892),ISNUMBER(M892),AD892&gt;=Settings!$B$22,M892&gt;0))+(AY892&gt;=1))</f>
        <v/>
      </c>
      <c r="BW892" s="91">
        <f>IF(OR(AY892=0,BF892&lt;&gt;"Y",BG892&lt;&gt;"Y"),"",1+SUMPRODUCT(($A$6:$A$2604=A892)*($AY$6:$AY$2604&gt;0)*($BF$6:$BF$2604="Y")*($BG$6:$BG$2604="Y")*(($AY$6:$AY$2604&gt;AY892)+($AY$6:$AY$2604=AY892)*($AD$6:$AD$2604&gt;AD892))))</f>
        <v/>
      </c>
    </row>
    <row r="893" ht="23.85" customHeight="1" s="55">
      <c r="A893" s="90" t="n">
        <v>46296</v>
      </c>
      <c r="B893" s="91" t="inlineStr">
        <is>
          <t>ROLEXRINGS</t>
        </is>
      </c>
      <c r="C893" s="91" t="inlineStr">
        <is>
          <t>INE645S01024</t>
        </is>
      </c>
      <c r="D893" s="91" t="n"/>
      <c r="E893" s="91" t="inlineStr">
        <is>
          <t>None</t>
        </is>
      </c>
      <c r="F893" s="93" t="n">
        <v>5151</v>
      </c>
      <c r="G893" s="92" t="inlineStr">
        <is>
          <t>N</t>
        </is>
      </c>
      <c r="H893" s="94" t="n"/>
      <c r="I893" s="91" t="inlineStr">
        <is>
          <t>N</t>
        </is>
      </c>
      <c r="J893" s="92">
        <f>IF(K893="","N","Y")</f>
        <v/>
      </c>
      <c r="K893" s="94">
        <f>_xlfn.TEXTJOIN("; ",TRUE,IF(P893="52-wk low","52-wk low",""),IF(AND(AD893&gt;=Settings!$B$12,M893&lt;0),"Distribution",""),IF(AND(AJ893="Y",M893&lt;0,AK893&lt;-Settings!$B$13),"Long unwinding",""),IF(AND(AJ893="Y",M893&lt;0,AK893&gt;Settings!$B$13),"Short buildup",""))</f>
        <v/>
      </c>
      <c r="L893" s="95" t="n">
        <v>196.36</v>
      </c>
      <c r="M893" s="96" t="n">
        <v>3.3</v>
      </c>
      <c r="N893" s="93" t="n">
        <v>108</v>
      </c>
      <c r="O893" s="91" t="inlineStr">
        <is>
          <t>None</t>
        </is>
      </c>
      <c r="P893" s="91" t="inlineStr">
        <is>
          <t>None</t>
        </is>
      </c>
      <c r="Q893" s="97" t="n">
        <v>52.46</v>
      </c>
      <c r="R893" s="96" t="n">
        <v>20.67</v>
      </c>
      <c r="S893" s="96" t="n">
        <v>2.82</v>
      </c>
      <c r="T893" s="96" t="n">
        <v>1.29</v>
      </c>
      <c r="U893" s="96" t="n">
        <v>1.94</v>
      </c>
      <c r="V893" s="103" t="n">
        <v>0.75</v>
      </c>
      <c r="W893" s="102" t="n">
        <v>3</v>
      </c>
      <c r="X893" s="93" t="n">
        <v>106</v>
      </c>
      <c r="Y893" s="91" t="inlineStr">
        <is>
          <t>None</t>
        </is>
      </c>
      <c r="Z893" s="99" t="n">
        <v>47.65</v>
      </c>
      <c r="AA893" s="96" t="n">
        <v>1.12</v>
      </c>
      <c r="AB893" s="96" t="n">
        <v>1.14</v>
      </c>
      <c r="AC893" s="96" t="n">
        <v>3.49</v>
      </c>
      <c r="AD893" s="96" t="n">
        <v>2.44</v>
      </c>
      <c r="AE893" s="96" t="n">
        <v>3.11</v>
      </c>
      <c r="AF893" s="103" t="n">
        <v>1.31</v>
      </c>
      <c r="AG893" s="91" t="inlineStr">
        <is>
          <t>Normal</t>
        </is>
      </c>
      <c r="AH893" s="100" t="n">
        <v>0</v>
      </c>
      <c r="AI893" s="101" t="n">
        <v>0</v>
      </c>
      <c r="AJ893" s="92" t="inlineStr">
        <is>
          <t>N</t>
        </is>
      </c>
      <c r="AK893" s="96" t="n"/>
      <c r="AL893" s="91" t="inlineStr">
        <is>
          <t>n/a</t>
        </is>
      </c>
      <c r="AM893" s="93" t="n"/>
      <c r="AN893" s="92" t="inlineStr">
        <is>
          <t>None</t>
        </is>
      </c>
      <c r="AO893" s="102" t="n">
        <v>0</v>
      </c>
      <c r="AP893" s="103" t="n"/>
      <c r="AQ893" s="102" t="n"/>
      <c r="AR893" s="91" t="inlineStr">
        <is>
          <t>N</t>
        </is>
      </c>
      <c r="AS893" s="104" t="n"/>
      <c r="AT893" s="92">
        <f>IF(AND(P893="52-wk high",T893&gt;=Settings!$B$7),"Y","N")</f>
        <v/>
      </c>
      <c r="AU893" s="91">
        <f>IF(AND(AD893&gt;=Settings!$B$8,M893&gt;0),"Y","N")</f>
        <v/>
      </c>
      <c r="AV893" s="91">
        <f>IF(OR(AH893&gt;Settings!$B$9,AI893&gt;Settings!$B$9),"Y","N")</f>
        <v/>
      </c>
      <c r="AW893" s="91">
        <f>IF(AJ893&lt;&gt;"Y","n/a",IF(AND(M893&gt;0,AK893&gt;Settings!$B$10),"Y","N"))</f>
        <v/>
      </c>
      <c r="AX893" s="91">
        <f>IF(AO893&gt;=Settings!$B$11,"Y","N")</f>
        <v/>
      </c>
      <c r="AY893" s="99">
        <f>(AT893="Y")+(AU893="Y")+(AV893="Y")+(AW893="Y")+(AX893="Y")</f>
        <v/>
      </c>
      <c r="AZ893" s="94">
        <f>IF(AY893=0,"None",_xlfn.TEXTJOIN(", ",TRUE(),IF(AT893="Y","Breakout",""),IF(AU893="Y","Accumulation",""),IF(AV893="Y","Institutional buying",""),IF(AW893="Y","Long buildup",""),IF(AX893="Y","Momentum leader","")))</f>
        <v/>
      </c>
      <c r="BA893" s="94">
        <f>IF(BW893="","","Passes "&amp;AY893&amp;" of 5 buy-side scans"&amp;IF(G893="Y","; RED FLAG: filter out using Red flag column",""))</f>
        <v/>
      </c>
      <c r="BB893" s="91" t="inlineStr">
        <is>
          <t>None</t>
        </is>
      </c>
      <c r="BC893" s="92" t="inlineStr">
        <is>
          <t>N</t>
        </is>
      </c>
      <c r="BD893" s="94" t="n"/>
      <c r="BE893" s="94" t="inlineStr">
        <is>
          <t>FVSPLT FRM RS 10 TO RE 1, ex 17-Oct-2025</t>
        </is>
      </c>
      <c r="BF893" s="92">
        <f>IF(R893*100000&gt;=Settings!$B$5,"Y","N")</f>
        <v/>
      </c>
      <c r="BG893" s="91">
        <f>IF(F893&gt;Settings!$B$6,"Y","N")</f>
        <v/>
      </c>
      <c r="BH893" s="97" t="n">
        <v>-1.05</v>
      </c>
      <c r="BI893" s="96" t="n">
        <v>8.24</v>
      </c>
      <c r="BJ893" s="96" t="n">
        <v>9.890000000000001</v>
      </c>
      <c r="BK893" s="96" t="n">
        <v>31.1</v>
      </c>
      <c r="BL893" s="96" t="n">
        <v>68.3</v>
      </c>
      <c r="BM893" s="96" t="n"/>
      <c r="BN893" s="97" t="n">
        <v>8.119999999999999</v>
      </c>
      <c r="BO893" s="96" t="n">
        <v>14.3</v>
      </c>
      <c r="BP893" s="96" t="n">
        <v>22.07</v>
      </c>
      <c r="BQ893" s="96" t="n">
        <v>31.75</v>
      </c>
      <c r="BR893" s="91" t="inlineStr">
        <is>
          <t>Stacked up</t>
        </is>
      </c>
      <c r="BS893" s="91" t="inlineStr">
        <is>
          <t>None</t>
        </is>
      </c>
      <c r="BT893" s="96" t="n">
        <v>72.59999999999999</v>
      </c>
      <c r="BU893" s="91" t="inlineStr">
        <is>
          <t>N</t>
        </is>
      </c>
      <c r="BV893" s="99">
        <f>IF(OR(BF893&lt;&gt;"Y",BG893&lt;&gt;"Y"),"",(AND(ISNUMBER(BQ893),BQ893&gt;0))+(BR893="Stacked up")+(AND(ISNUMBER(BH893),BH893&gt;=-Settings!$B$17))+(AND(ISNUMBER(BK893),ISNUMBER(BM893),BK893&gt;0,BM893&gt;0))+(AND(ISNUMBER(AQ893),AQ893&gt;=Settings!$B$18))+(AND(ISNUMBER(BT893),BT893&gt;=Settings!$B$19,BT893&lt;=Settings!$B$20))+(AND(ISNUMBER(AS893),AS893&gt;0))+(AND(ISNUMBER(T893),ISNUMBER(M893),T893&gt;=Settings!$B$21,M893&gt;0))+(AND(ISNUMBER(AD893),ISNUMBER(M893),AD893&gt;=Settings!$B$22,M893&gt;0))+(AY893&gt;=1))</f>
        <v/>
      </c>
      <c r="BW893" s="91">
        <f>IF(OR(AY893=0,BF893&lt;&gt;"Y",BG893&lt;&gt;"Y"),"",1+SUMPRODUCT(($A$6:$A$2604=A893)*($AY$6:$AY$2604&gt;0)*($BF$6:$BF$2604="Y")*($BG$6:$BG$2604="Y")*(($AY$6:$AY$2604&gt;AY893)+($AY$6:$AY$2604=AY893)*($AD$6:$AD$2604&gt;AD893))))</f>
        <v/>
      </c>
    </row>
    <row r="894" ht="23.85" customHeight="1" s="55">
      <c r="A894" s="90" t="n">
        <v>46296</v>
      </c>
      <c r="B894" s="91" t="inlineStr">
        <is>
          <t>AGI</t>
        </is>
      </c>
      <c r="C894" s="91" t="inlineStr">
        <is>
          <t>INE415A01038</t>
        </is>
      </c>
      <c r="D894" s="91" t="n"/>
      <c r="E894" s="91" t="inlineStr">
        <is>
          <t>None</t>
        </is>
      </c>
      <c r="F894" s="93" t="n">
        <v>5116</v>
      </c>
      <c r="G894" s="92" t="inlineStr">
        <is>
          <t>N</t>
        </is>
      </c>
      <c r="H894" s="94" t="n"/>
      <c r="I894" s="91" t="inlineStr">
        <is>
          <t>N</t>
        </is>
      </c>
      <c r="J894" s="92">
        <f>IF(K894="","N","Y")</f>
        <v/>
      </c>
      <c r="K894" s="94">
        <f>_xlfn.TEXTJOIN("; ",TRUE,IF(P894="52-wk low","52-wk low",""),IF(AND(AD894&gt;=Settings!$B$12,M894&lt;0),"Distribution",""),IF(AND(AJ894="Y",M894&lt;0,AK894&lt;-Settings!$B$13),"Long unwinding",""),IF(AND(AJ894="Y",M894&lt;0,AK894&gt;Settings!$B$13),"Short buildup",""))</f>
        <v/>
      </c>
      <c r="L894" s="95" t="n">
        <v>790.8</v>
      </c>
      <c r="M894" s="96" t="n">
        <v>-1.69</v>
      </c>
      <c r="N894" s="93" t="n">
        <v>1453</v>
      </c>
      <c r="O894" s="91" t="inlineStr">
        <is>
          <t>None</t>
        </is>
      </c>
      <c r="P894" s="91" t="inlineStr">
        <is>
          <t>None</t>
        </is>
      </c>
      <c r="Q894" s="97" t="n">
        <v>1.25</v>
      </c>
      <c r="R894" s="96" t="n">
        <v>2.11</v>
      </c>
      <c r="S894" s="96" t="n">
        <v>0.58</v>
      </c>
      <c r="T894" s="96" t="n">
        <v>0.65</v>
      </c>
      <c r="U894" s="96" t="n">
        <v>0.7</v>
      </c>
      <c r="V894" s="103" t="n">
        <v>1.18</v>
      </c>
      <c r="W894" s="102" t="n">
        <v>2</v>
      </c>
      <c r="X894" s="93" t="n"/>
      <c r="Y894" s="91" t="inlineStr">
        <is>
          <t>None</t>
        </is>
      </c>
      <c r="Z894" s="99" t="n">
        <v>53.87</v>
      </c>
      <c r="AA894" s="96" t="n">
        <v>1.17</v>
      </c>
      <c r="AB894" s="96" t="n">
        <v>1.09</v>
      </c>
      <c r="AC894" s="96" t="n">
        <v>0.74</v>
      </c>
      <c r="AD894" s="96" t="n">
        <v>0.8100000000000001</v>
      </c>
      <c r="AE894" s="96" t="n">
        <v>0.83</v>
      </c>
      <c r="AF894" s="103" t="n">
        <v>0.9399999999999999</v>
      </c>
      <c r="AG894" s="91" t="inlineStr">
        <is>
          <t>Normal</t>
        </is>
      </c>
      <c r="AH894" s="100" t="n">
        <v>0</v>
      </c>
      <c r="AI894" s="101" t="n">
        <v>0</v>
      </c>
      <c r="AJ894" s="92" t="inlineStr">
        <is>
          <t>N</t>
        </is>
      </c>
      <c r="AK894" s="96" t="n"/>
      <c r="AL894" s="91" t="inlineStr">
        <is>
          <t>n/a</t>
        </is>
      </c>
      <c r="AM894" s="93" t="n"/>
      <c r="AN894" s="92" t="inlineStr">
        <is>
          <t>None</t>
        </is>
      </c>
      <c r="AO894" s="102" t="n">
        <v>0</v>
      </c>
      <c r="AP894" s="103" t="n">
        <v>1.41</v>
      </c>
      <c r="AQ894" s="102" t="n">
        <v>77</v>
      </c>
      <c r="AR894" s="91" t="inlineStr">
        <is>
          <t>N</t>
        </is>
      </c>
      <c r="AS894" s="104" t="n"/>
      <c r="AT894" s="92">
        <f>IF(AND(P894="52-wk high",T894&gt;=Settings!$B$7),"Y","N")</f>
        <v/>
      </c>
      <c r="AU894" s="91">
        <f>IF(AND(AD894&gt;=Settings!$B$8,M894&gt;0),"Y","N")</f>
        <v/>
      </c>
      <c r="AV894" s="91">
        <f>IF(OR(AH894&gt;Settings!$B$9,AI894&gt;Settings!$B$9),"Y","N")</f>
        <v/>
      </c>
      <c r="AW894" s="91">
        <f>IF(AJ894&lt;&gt;"Y","n/a",IF(AND(M894&gt;0,AK894&gt;Settings!$B$10),"Y","N"))</f>
        <v/>
      </c>
      <c r="AX894" s="91">
        <f>IF(AO894&gt;=Settings!$B$11,"Y","N")</f>
        <v/>
      </c>
      <c r="AY894" s="99">
        <f>(AT894="Y")+(AU894="Y")+(AV894="Y")+(AW894="Y")+(AX894="Y")</f>
        <v/>
      </c>
      <c r="AZ894" s="94">
        <f>IF(AY894=0,"None",_xlfn.TEXTJOIN(", ",TRUE(),IF(AT894="Y","Breakout",""),IF(AU894="Y","Accumulation",""),IF(AV894="Y","Institutional buying",""),IF(AW894="Y","Long buildup",""),IF(AX894="Y","Momentum leader","")))</f>
        <v/>
      </c>
      <c r="BA894" s="94">
        <f>IF(BW894="","","Passes "&amp;AY894&amp;" of 5 buy-side scans"&amp;IF(G894="Y","; RED FLAG: filter out using Red flag column",""))</f>
        <v/>
      </c>
      <c r="BB894" s="91" t="inlineStr">
        <is>
          <t>None</t>
        </is>
      </c>
      <c r="BC894" s="92" t="inlineStr">
        <is>
          <t>N</t>
        </is>
      </c>
      <c r="BD894" s="94" t="n"/>
      <c r="BE894" s="94" t="n"/>
      <c r="BF894" s="92">
        <f>IF(R894*100000&gt;=Settings!$B$5,"Y","N")</f>
        <v/>
      </c>
      <c r="BG894" s="91">
        <f>IF(F894&gt;Settings!$B$6,"Y","N")</f>
        <v/>
      </c>
      <c r="BH894" s="97" t="n">
        <v>-11.76</v>
      </c>
      <c r="BI894" s="96" t="n">
        <v>-3.72</v>
      </c>
      <c r="BJ894" s="96" t="n">
        <v>1.09</v>
      </c>
      <c r="BK894" s="96" t="n">
        <v>12.83</v>
      </c>
      <c r="BL894" s="96" t="n">
        <v>57.29</v>
      </c>
      <c r="BM894" s="96" t="n">
        <v>-8.550000000000001</v>
      </c>
      <c r="BN894" s="97" t="n">
        <v>0.96</v>
      </c>
      <c r="BO894" s="96" t="n">
        <v>5.42</v>
      </c>
      <c r="BP894" s="96" t="n">
        <v>10.54</v>
      </c>
      <c r="BQ894" s="96" t="n">
        <v>11.66</v>
      </c>
      <c r="BR894" s="91" t="inlineStr">
        <is>
          <t>Stacked up</t>
        </is>
      </c>
      <c r="BS894" s="91" t="inlineStr">
        <is>
          <t>None</t>
        </is>
      </c>
      <c r="BT894" s="96" t="n">
        <v>51.3</v>
      </c>
      <c r="BU894" s="91" t="inlineStr">
        <is>
          <t>N</t>
        </is>
      </c>
      <c r="BV894" s="99">
        <f>IF(OR(BF894&lt;&gt;"Y",BG894&lt;&gt;"Y"),"",(AND(ISNUMBER(BQ894),BQ894&gt;0))+(BR894="Stacked up")+(AND(ISNUMBER(BH894),BH894&gt;=-Settings!$B$17))+(AND(ISNUMBER(BK894),ISNUMBER(BM894),BK894&gt;0,BM894&gt;0))+(AND(ISNUMBER(AQ894),AQ894&gt;=Settings!$B$18))+(AND(ISNUMBER(BT894),BT894&gt;=Settings!$B$19,BT894&lt;=Settings!$B$20))+(AND(ISNUMBER(AS894),AS894&gt;0))+(AND(ISNUMBER(T894),ISNUMBER(M894),T894&gt;=Settings!$B$21,M894&gt;0))+(AND(ISNUMBER(AD894),ISNUMBER(M894),AD894&gt;=Settings!$B$22,M894&gt;0))+(AY894&gt;=1))</f>
        <v/>
      </c>
      <c r="BW894" s="91">
        <f>IF(OR(AY894=0,BF894&lt;&gt;"Y",BG894&lt;&gt;"Y"),"",1+SUMPRODUCT(($A$6:$A$2604=A894)*($AY$6:$AY$2604&gt;0)*($BF$6:$BF$2604="Y")*($BG$6:$BG$2604="Y")*(($AY$6:$AY$2604&gt;AY894)+($AY$6:$AY$2604=AY894)*($AD$6:$AD$2604&gt;AD894))))</f>
        <v/>
      </c>
    </row>
    <row r="895" ht="23.85" customHeight="1" s="55">
      <c r="A895" s="90" t="n">
        <v>46296</v>
      </c>
      <c r="B895" s="91" t="inlineStr">
        <is>
          <t>TRIVENI</t>
        </is>
      </c>
      <c r="C895" s="91" t="inlineStr">
        <is>
          <t>INE256C01024</t>
        </is>
      </c>
      <c r="D895" s="91" t="n"/>
      <c r="E895" s="91" t="inlineStr">
        <is>
          <t>None</t>
        </is>
      </c>
      <c r="F895" s="93" t="n">
        <v>5089</v>
      </c>
      <c r="G895" s="92" t="inlineStr">
        <is>
          <t>N</t>
        </is>
      </c>
      <c r="H895" s="94" t="n"/>
      <c r="I895" s="91" t="inlineStr">
        <is>
          <t>N</t>
        </is>
      </c>
      <c r="J895" s="92">
        <f>IF(K895="","N","Y")</f>
        <v/>
      </c>
      <c r="K895" s="94">
        <f>_xlfn.TEXTJOIN("; ",TRUE,IF(P895="52-wk low","52-wk low",""),IF(AND(AD895&gt;=Settings!$B$12,M895&lt;0),"Distribution",""),IF(AND(AJ895="Y",M895&lt;0,AK895&lt;-Settings!$B$13),"Long unwinding",""),IF(AND(AJ895="Y",M895&lt;0,AK895&gt;Settings!$B$13),"Short buildup",""))</f>
        <v/>
      </c>
      <c r="L895" s="95" t="n">
        <v>230.92</v>
      </c>
      <c r="M895" s="96" t="n">
        <v>-2.03</v>
      </c>
      <c r="N895" s="93" t="n">
        <v>1669</v>
      </c>
      <c r="O895" s="91" t="inlineStr">
        <is>
          <t>None</t>
        </is>
      </c>
      <c r="P895" s="91" t="inlineStr">
        <is>
          <t>None</t>
        </is>
      </c>
      <c r="Q895" s="97" t="n">
        <v>5.58</v>
      </c>
      <c r="R895" s="96" t="n">
        <v>6.53</v>
      </c>
      <c r="S895" s="96" t="n">
        <v>0.8100000000000001</v>
      </c>
      <c r="T895" s="96" t="n">
        <v>0.57</v>
      </c>
      <c r="U895" s="96" t="n">
        <v>0.72</v>
      </c>
      <c r="V895" s="103" t="n">
        <v>0.84</v>
      </c>
      <c r="W895" s="102" t="n">
        <v>2</v>
      </c>
      <c r="X895" s="93" t="n"/>
      <c r="Y895" s="91" t="inlineStr">
        <is>
          <t>None</t>
        </is>
      </c>
      <c r="Z895" s="99" t="n">
        <v>51.78</v>
      </c>
      <c r="AA895" s="96" t="n">
        <v>1.1</v>
      </c>
      <c r="AB895" s="96" t="n">
        <v>1.12</v>
      </c>
      <c r="AC895" s="96" t="n">
        <v>0.91</v>
      </c>
      <c r="AD895" s="96" t="n"/>
      <c r="AE895" s="96" t="n"/>
      <c r="AF895" s="103" t="n">
        <v>1.09</v>
      </c>
      <c r="AG895" s="91" t="inlineStr">
        <is>
          <t>Normal</t>
        </is>
      </c>
      <c r="AH895" s="100" t="n">
        <v>0</v>
      </c>
      <c r="AI895" s="101" t="n">
        <v>0</v>
      </c>
      <c r="AJ895" s="92" t="inlineStr">
        <is>
          <t>N</t>
        </is>
      </c>
      <c r="AK895" s="96" t="n"/>
      <c r="AL895" s="91" t="inlineStr">
        <is>
          <t>n/a</t>
        </is>
      </c>
      <c r="AM895" s="93" t="n"/>
      <c r="AN895" s="92" t="inlineStr">
        <is>
          <t>None</t>
        </is>
      </c>
      <c r="AO895" s="102" t="n">
        <v>0</v>
      </c>
      <c r="AP895" s="103" t="n">
        <v>0.57</v>
      </c>
      <c r="AQ895" s="102" t="n">
        <v>13</v>
      </c>
      <c r="AR895" s="91" t="inlineStr">
        <is>
          <t>N</t>
        </is>
      </c>
      <c r="AS895" s="104" t="n"/>
      <c r="AT895" s="92">
        <f>IF(AND(P895="52-wk high",T895&gt;=Settings!$B$7),"Y","N")</f>
        <v/>
      </c>
      <c r="AU895" s="91">
        <f>IF(AND(AD895&gt;=Settings!$B$8,M895&gt;0),"Y","N")</f>
        <v/>
      </c>
      <c r="AV895" s="91">
        <f>IF(OR(AH895&gt;Settings!$B$9,AI895&gt;Settings!$B$9),"Y","N")</f>
        <v/>
      </c>
      <c r="AW895" s="91">
        <f>IF(AJ895&lt;&gt;"Y","n/a",IF(AND(M895&gt;0,AK895&gt;Settings!$B$10),"Y","N"))</f>
        <v/>
      </c>
      <c r="AX895" s="91">
        <f>IF(AO895&gt;=Settings!$B$11,"Y","N")</f>
        <v/>
      </c>
      <c r="AY895" s="99">
        <f>(AT895="Y")+(AU895="Y")+(AV895="Y")+(AW895="Y")+(AX895="Y")</f>
        <v/>
      </c>
      <c r="AZ895" s="94">
        <f>IF(AY895=0,"None",_xlfn.TEXTJOIN(", ",TRUE(),IF(AT895="Y","Breakout",""),IF(AU895="Y","Accumulation",""),IF(AV895="Y","Institutional buying",""),IF(AW895="Y","Long buildup",""),IF(AX895="Y","Momentum leader","")))</f>
        <v/>
      </c>
      <c r="BA895" s="94">
        <f>IF(BW895="","","Passes "&amp;AY895&amp;" of 5 buy-side scans"&amp;IF(G895="Y","; RED FLAG: filter out using Red flag column",""))</f>
        <v/>
      </c>
      <c r="BB895" s="91" t="inlineStr">
        <is>
          <t>None</t>
        </is>
      </c>
      <c r="BC895" s="92" t="inlineStr">
        <is>
          <t>N</t>
        </is>
      </c>
      <c r="BD895" s="94" t="n"/>
      <c r="BE895" s="94" t="n"/>
      <c r="BF895" s="92">
        <f>IF(R895*100000&gt;=Settings!$B$5,"Y","N")</f>
        <v/>
      </c>
      <c r="BG895" s="91">
        <f>IF(F895&gt;Settings!$B$6,"Y","N")</f>
        <v/>
      </c>
      <c r="BH895" s="97" t="n">
        <v>-52.88</v>
      </c>
      <c r="BI895" s="96" t="n">
        <v>-3.86</v>
      </c>
      <c r="BJ895" s="96" t="n">
        <v>-16.92</v>
      </c>
      <c r="BK895" s="96" t="n">
        <v>-48.88</v>
      </c>
      <c r="BL895" s="96" t="n">
        <v>-41.2</v>
      </c>
      <c r="BM895" s="96" t="n">
        <v>-31.93</v>
      </c>
      <c r="BN895" s="97" t="n">
        <v>-7.34</v>
      </c>
      <c r="BO895" s="96" t="n">
        <v>-16.63</v>
      </c>
      <c r="BP895" s="96" t="n">
        <v>-25.56</v>
      </c>
      <c r="BQ895" s="96" t="n">
        <v>-31.19</v>
      </c>
      <c r="BR895" s="91" t="inlineStr">
        <is>
          <t>Stacked down</t>
        </is>
      </c>
      <c r="BS895" s="91" t="inlineStr">
        <is>
          <t>None</t>
        </is>
      </c>
      <c r="BT895" s="96" t="n">
        <v>28.9</v>
      </c>
      <c r="BU895" s="91" t="inlineStr">
        <is>
          <t>N</t>
        </is>
      </c>
      <c r="BV895" s="99">
        <f>IF(OR(BF895&lt;&gt;"Y",BG895&lt;&gt;"Y"),"",(AND(ISNUMBER(BQ895),BQ895&gt;0))+(BR895="Stacked up")+(AND(ISNUMBER(BH895),BH895&gt;=-Settings!$B$17))+(AND(ISNUMBER(BK895),ISNUMBER(BM895),BK895&gt;0,BM895&gt;0))+(AND(ISNUMBER(AQ895),AQ895&gt;=Settings!$B$18))+(AND(ISNUMBER(BT895),BT895&gt;=Settings!$B$19,BT895&lt;=Settings!$B$20))+(AND(ISNUMBER(AS895),AS895&gt;0))+(AND(ISNUMBER(T895),ISNUMBER(M895),T895&gt;=Settings!$B$21,M895&gt;0))+(AND(ISNUMBER(AD895),ISNUMBER(M895),AD895&gt;=Settings!$B$22,M895&gt;0))+(AY895&gt;=1))</f>
        <v/>
      </c>
      <c r="BW895" s="91">
        <f>IF(OR(AY895=0,BF895&lt;&gt;"Y",BG895&lt;&gt;"Y"),"",1+SUMPRODUCT(($A$6:$A$2604=A895)*($AY$6:$AY$2604&gt;0)*($BF$6:$BF$2604="Y")*($BG$6:$BG$2604="Y")*(($AY$6:$AY$2604&gt;AY895)+($AY$6:$AY$2604=AY895)*($AD$6:$AD$2604&gt;AD895))))</f>
        <v/>
      </c>
    </row>
    <row r="896" ht="23.85" customHeight="1" s="55">
      <c r="A896" s="90" t="n">
        <v>46296</v>
      </c>
      <c r="B896" s="91" t="inlineStr">
        <is>
          <t>BANSALWIRE</t>
        </is>
      </c>
      <c r="C896" s="91" t="inlineStr">
        <is>
          <t>INE0B9K01025</t>
        </is>
      </c>
      <c r="D896" s="91" t="n"/>
      <c r="E896" s="91" t="inlineStr">
        <is>
          <t>None</t>
        </is>
      </c>
      <c r="F896" s="93" t="n">
        <v>5058</v>
      </c>
      <c r="G896" s="92" t="inlineStr">
        <is>
          <t>N</t>
        </is>
      </c>
      <c r="H896" s="94" t="n"/>
      <c r="I896" s="91" t="inlineStr">
        <is>
          <t>N</t>
        </is>
      </c>
      <c r="J896" s="92">
        <f>IF(K896="","N","Y")</f>
        <v/>
      </c>
      <c r="K896" s="94">
        <f>_xlfn.TEXTJOIN("; ",TRUE,IF(P896="52-wk low","52-wk low",""),IF(AND(AD896&gt;=Settings!$B$12,M896&lt;0),"Distribution",""),IF(AND(AJ896="Y",M896&lt;0,AK896&lt;-Settings!$B$13),"Long unwinding",""),IF(AND(AJ896="Y",M896&lt;0,AK896&gt;Settings!$B$13),"Short buildup",""))</f>
        <v/>
      </c>
      <c r="L896" s="95" t="n">
        <v>323.05</v>
      </c>
      <c r="M896" s="96" t="n">
        <v>-0.12</v>
      </c>
      <c r="N896" s="93" t="n">
        <v>650</v>
      </c>
      <c r="O896" s="91" t="inlineStr">
        <is>
          <t>None</t>
        </is>
      </c>
      <c r="P896" s="91" t="inlineStr">
        <is>
          <t>None</t>
        </is>
      </c>
      <c r="Q896" s="97" t="n">
        <v>0.77</v>
      </c>
      <c r="R896" s="96" t="n">
        <v>1.06</v>
      </c>
      <c r="S896" s="96" t="n">
        <v>0.73</v>
      </c>
      <c r="T896" s="96" t="n">
        <v>0.52</v>
      </c>
      <c r="U896" s="96" t="n">
        <v>0.5</v>
      </c>
      <c r="V896" s="103" t="n">
        <v>0.72</v>
      </c>
      <c r="W896" s="102" t="n">
        <v>4</v>
      </c>
      <c r="X896" s="93" t="n"/>
      <c r="Y896" s="91" t="inlineStr">
        <is>
          <t>None</t>
        </is>
      </c>
      <c r="Z896" s="99" t="n">
        <v>44.18</v>
      </c>
      <c r="AA896" s="96" t="n">
        <v>0.79</v>
      </c>
      <c r="AB896" s="96" t="n">
        <v>0.83</v>
      </c>
      <c r="AC896" s="96" t="n">
        <v>0.62</v>
      </c>
      <c r="AD896" s="96" t="n">
        <v>0.53</v>
      </c>
      <c r="AE896" s="96" t="n">
        <v>0.47</v>
      </c>
      <c r="AF896" s="103" t="n">
        <v>1.18</v>
      </c>
      <c r="AG896" s="91" t="inlineStr">
        <is>
          <t>Normal</t>
        </is>
      </c>
      <c r="AH896" s="100" t="n">
        <v>0</v>
      </c>
      <c r="AI896" s="101" t="n">
        <v>0</v>
      </c>
      <c r="AJ896" s="92" t="inlineStr">
        <is>
          <t>N</t>
        </is>
      </c>
      <c r="AK896" s="96" t="n"/>
      <c r="AL896" s="91" t="inlineStr">
        <is>
          <t>n/a</t>
        </is>
      </c>
      <c r="AM896" s="93" t="n"/>
      <c r="AN896" s="92" t="inlineStr">
        <is>
          <t>None</t>
        </is>
      </c>
      <c r="AO896" s="102" t="n">
        <v>0</v>
      </c>
      <c r="AP896" s="103" t="n">
        <v>1.26</v>
      </c>
      <c r="AQ896" s="102" t="n">
        <v>72</v>
      </c>
      <c r="AR896" s="91" t="inlineStr">
        <is>
          <t>N</t>
        </is>
      </c>
      <c r="AS896" s="104" t="n"/>
      <c r="AT896" s="92">
        <f>IF(AND(P896="52-wk high",T896&gt;=Settings!$B$7),"Y","N")</f>
        <v/>
      </c>
      <c r="AU896" s="91">
        <f>IF(AND(AD896&gt;=Settings!$B$8,M896&gt;0),"Y","N")</f>
        <v/>
      </c>
      <c r="AV896" s="91">
        <f>IF(OR(AH896&gt;Settings!$B$9,AI896&gt;Settings!$B$9),"Y","N")</f>
        <v/>
      </c>
      <c r="AW896" s="91">
        <f>IF(AJ896&lt;&gt;"Y","n/a",IF(AND(M896&gt;0,AK896&gt;Settings!$B$10),"Y","N"))</f>
        <v/>
      </c>
      <c r="AX896" s="91">
        <f>IF(AO896&gt;=Settings!$B$11,"Y","N")</f>
        <v/>
      </c>
      <c r="AY896" s="99">
        <f>(AT896="Y")+(AU896="Y")+(AV896="Y")+(AW896="Y")+(AX896="Y")</f>
        <v/>
      </c>
      <c r="AZ896" s="94">
        <f>IF(AY896=0,"None",_xlfn.TEXTJOIN(", ",TRUE(),IF(AT896="Y","Breakout",""),IF(AU896="Y","Accumulation",""),IF(AV896="Y","Institutional buying",""),IF(AW896="Y","Long buildup",""),IF(AX896="Y","Momentum leader","")))</f>
        <v/>
      </c>
      <c r="BA896" s="94">
        <f>IF(BW896="","","Passes "&amp;AY896&amp;" of 5 buy-side scans"&amp;IF(G896="Y","; RED FLAG: filter out using Red flag column",""))</f>
        <v/>
      </c>
      <c r="BB896" s="91" t="inlineStr">
        <is>
          <t>None</t>
        </is>
      </c>
      <c r="BC896" s="92" t="inlineStr">
        <is>
          <t>N</t>
        </is>
      </c>
      <c r="BD896" s="94" t="n"/>
      <c r="BE896" s="94" t="n"/>
      <c r="BF896" s="92">
        <f>IF(R896*100000&gt;=Settings!$B$5,"Y","N")</f>
        <v/>
      </c>
      <c r="BG896" s="91">
        <f>IF(F896&gt;Settings!$B$6,"Y","N")</f>
        <v/>
      </c>
      <c r="BH896" s="97" t="n">
        <v>-12.69</v>
      </c>
      <c r="BI896" s="96" t="n">
        <v>-0.09</v>
      </c>
      <c r="BJ896" s="96" t="n">
        <v>1.03</v>
      </c>
      <c r="BK896" s="96" t="n">
        <v>-8.74</v>
      </c>
      <c r="BL896" s="96" t="n">
        <v>37.59</v>
      </c>
      <c r="BM896" s="96" t="n">
        <v>-4.18</v>
      </c>
      <c r="BN896" s="97" t="n">
        <v>1.52</v>
      </c>
      <c r="BO896" s="96" t="n">
        <v>1.7</v>
      </c>
      <c r="BP896" s="96" t="n">
        <v>2.77</v>
      </c>
      <c r="BQ896" s="96" t="n">
        <v>3.33</v>
      </c>
      <c r="BR896" s="91" t="inlineStr">
        <is>
          <t>Stacked up</t>
        </is>
      </c>
      <c r="BS896" s="91" t="inlineStr">
        <is>
          <t>None</t>
        </is>
      </c>
      <c r="BT896" s="96" t="n">
        <v>57.3</v>
      </c>
      <c r="BU896" s="91" t="inlineStr">
        <is>
          <t>N</t>
        </is>
      </c>
      <c r="BV896" s="99">
        <f>IF(OR(BF896&lt;&gt;"Y",BG896&lt;&gt;"Y"),"",(AND(ISNUMBER(BQ896),BQ896&gt;0))+(BR896="Stacked up")+(AND(ISNUMBER(BH896),BH896&gt;=-Settings!$B$17))+(AND(ISNUMBER(BK896),ISNUMBER(BM896),BK896&gt;0,BM896&gt;0))+(AND(ISNUMBER(AQ896),AQ896&gt;=Settings!$B$18))+(AND(ISNUMBER(BT896),BT896&gt;=Settings!$B$19,BT896&lt;=Settings!$B$20))+(AND(ISNUMBER(AS896),AS896&gt;0))+(AND(ISNUMBER(T896),ISNUMBER(M896),T896&gt;=Settings!$B$21,M896&gt;0))+(AND(ISNUMBER(AD896),ISNUMBER(M896),AD896&gt;=Settings!$B$22,M896&gt;0))+(AY896&gt;=1))</f>
        <v/>
      </c>
      <c r="BW896" s="91">
        <f>IF(OR(AY896=0,BF896&lt;&gt;"Y",BG896&lt;&gt;"Y"),"",1+SUMPRODUCT(($A$6:$A$2604=A896)*($AY$6:$AY$2604&gt;0)*($BF$6:$BF$2604="Y")*($BG$6:$BG$2604="Y")*(($AY$6:$AY$2604&gt;AY896)+($AY$6:$AY$2604=AY896)*($AD$6:$AD$2604&gt;AD896))))</f>
        <v/>
      </c>
    </row>
    <row r="897" ht="23.85" customHeight="1" s="55">
      <c r="A897" s="90" t="n">
        <v>46296</v>
      </c>
      <c r="B897" s="91" t="inlineStr">
        <is>
          <t>VRLLOG</t>
        </is>
      </c>
      <c r="C897" s="91" t="inlineStr">
        <is>
          <t>INE366I01010</t>
        </is>
      </c>
      <c r="D897" s="91" t="n"/>
      <c r="E897" s="91" t="inlineStr">
        <is>
          <t>None</t>
        </is>
      </c>
      <c r="F897" s="93" t="n">
        <v>5036</v>
      </c>
      <c r="G897" s="92" t="inlineStr">
        <is>
          <t>N</t>
        </is>
      </c>
      <c r="H897" s="94" t="n"/>
      <c r="I897" s="91" t="inlineStr">
        <is>
          <t>N</t>
        </is>
      </c>
      <c r="J897" s="92">
        <f>IF(K897="","N","Y")</f>
        <v/>
      </c>
      <c r="K897" s="94">
        <f>_xlfn.TEXTJOIN("; ",TRUE,IF(P897="52-wk low","52-wk low",""),IF(AND(AD897&gt;=Settings!$B$12,M897&lt;0),"Distribution",""),IF(AND(AJ897="Y",M897&lt;0,AK897&lt;-Settings!$B$13),"Long unwinding",""),IF(AND(AJ897="Y",M897&lt;0,AK897&gt;Settings!$B$13),"Short buildup",""))</f>
        <v/>
      </c>
      <c r="L897" s="95" t="n">
        <v>285.05</v>
      </c>
      <c r="M897" s="96" t="n">
        <v>-0.73</v>
      </c>
      <c r="N897" s="93" t="n">
        <v>897</v>
      </c>
      <c r="O897" s="91" t="inlineStr">
        <is>
          <t>None</t>
        </is>
      </c>
      <c r="P897" s="91" t="inlineStr">
        <is>
          <t>None</t>
        </is>
      </c>
      <c r="Q897" s="97" t="n">
        <v>1.48</v>
      </c>
      <c r="R897" s="96" t="n">
        <v>1.23</v>
      </c>
      <c r="S897" s="96" t="n">
        <v>1.19</v>
      </c>
      <c r="T897" s="96" t="n">
        <v>0.36</v>
      </c>
      <c r="U897" s="96" t="n">
        <v>0.5</v>
      </c>
      <c r="V897" s="103" t="n">
        <v>0.42</v>
      </c>
      <c r="W897" s="102" t="n">
        <v>0</v>
      </c>
      <c r="X897" s="93" t="n"/>
      <c r="Y897" s="91" t="inlineStr">
        <is>
          <t>None</t>
        </is>
      </c>
      <c r="Z897" s="99" t="n">
        <v>58.66</v>
      </c>
      <c r="AA897" s="96" t="n">
        <v>0.9399999999999999</v>
      </c>
      <c r="AB897" s="96" t="n">
        <v>1</v>
      </c>
      <c r="AC897" s="96" t="n">
        <v>1.13</v>
      </c>
      <c r="AD897" s="96" t="n">
        <v>0.44</v>
      </c>
      <c r="AE897" s="96" t="n">
        <v>0.58</v>
      </c>
      <c r="AF897" s="103" t="n">
        <v>1.21</v>
      </c>
      <c r="AG897" s="91" t="inlineStr">
        <is>
          <t>Normal</t>
        </is>
      </c>
      <c r="AH897" s="100" t="n">
        <v>0</v>
      </c>
      <c r="AI897" s="101" t="n">
        <v>0</v>
      </c>
      <c r="AJ897" s="92" t="inlineStr">
        <is>
          <t>N</t>
        </is>
      </c>
      <c r="AK897" s="96" t="n"/>
      <c r="AL897" s="91" t="inlineStr">
        <is>
          <t>n/a</t>
        </is>
      </c>
      <c r="AM897" s="93" t="n"/>
      <c r="AN897" s="92" t="inlineStr">
        <is>
          <t>None</t>
        </is>
      </c>
      <c r="AO897" s="102" t="n">
        <v>0</v>
      </c>
      <c r="AP897" s="103" t="n">
        <v>1.24</v>
      </c>
      <c r="AQ897" s="102" t="n">
        <v>71</v>
      </c>
      <c r="AR897" s="91" t="inlineStr">
        <is>
          <t>N</t>
        </is>
      </c>
      <c r="AS897" s="104" t="n"/>
      <c r="AT897" s="92">
        <f>IF(AND(P897="52-wk high",T897&gt;=Settings!$B$7),"Y","N")</f>
        <v/>
      </c>
      <c r="AU897" s="91">
        <f>IF(AND(AD897&gt;=Settings!$B$8,M897&gt;0),"Y","N")</f>
        <v/>
      </c>
      <c r="AV897" s="91">
        <f>IF(OR(AH897&gt;Settings!$B$9,AI897&gt;Settings!$B$9),"Y","N")</f>
        <v/>
      </c>
      <c r="AW897" s="91">
        <f>IF(AJ897&lt;&gt;"Y","n/a",IF(AND(M897&gt;0,AK897&gt;Settings!$B$10),"Y","N"))</f>
        <v/>
      </c>
      <c r="AX897" s="91">
        <f>IF(AO897&gt;=Settings!$B$11,"Y","N")</f>
        <v/>
      </c>
      <c r="AY897" s="99">
        <f>(AT897="Y")+(AU897="Y")+(AV897="Y")+(AW897="Y")+(AX897="Y")</f>
        <v/>
      </c>
      <c r="AZ897" s="94">
        <f>IF(AY897=0,"None",_xlfn.TEXTJOIN(", ",TRUE(),IF(AT897="Y","Breakout",""),IF(AU897="Y","Accumulation",""),IF(AV897="Y","Institutional buying",""),IF(AW897="Y","Long buildup",""),IF(AX897="Y","Momentum leader","")))</f>
        <v/>
      </c>
      <c r="BA897" s="94">
        <f>IF(BW897="","","Passes "&amp;AY897&amp;" of 5 buy-side scans"&amp;IF(G897="Y","; RED FLAG: filter out using Red flag column",""))</f>
        <v/>
      </c>
      <c r="BB897" s="91" t="inlineStr">
        <is>
          <t>None</t>
        </is>
      </c>
      <c r="BC897" s="92" t="inlineStr">
        <is>
          <t>N</t>
        </is>
      </c>
      <c r="BD897" s="94" t="n"/>
      <c r="BE897" s="94" t="n"/>
      <c r="BF897" s="92">
        <f>IF(R897*100000&gt;=Settings!$B$5,"Y","N")</f>
        <v/>
      </c>
      <c r="BG897" s="91">
        <f>IF(F897&gt;Settings!$B$6,"Y","N")</f>
        <v/>
      </c>
      <c r="BH897" s="97" t="n">
        <v>-8.109999999999999</v>
      </c>
      <c r="BI897" s="96" t="n">
        <v>-2.26</v>
      </c>
      <c r="BJ897" s="96" t="n">
        <v>-4.94</v>
      </c>
      <c r="BK897" s="96" t="n">
        <v>19.51</v>
      </c>
      <c r="BL897" s="96" t="n">
        <v>20.79</v>
      </c>
      <c r="BM897" s="96" t="n">
        <v>4.09</v>
      </c>
      <c r="BN897" s="97" t="n">
        <v>-1.3</v>
      </c>
      <c r="BO897" s="96" t="n">
        <v>1.01</v>
      </c>
      <c r="BP897" s="96" t="n">
        <v>4.55</v>
      </c>
      <c r="BQ897" s="96" t="n">
        <v>6.28</v>
      </c>
      <c r="BR897" s="91" t="inlineStr">
        <is>
          <t>Mixed</t>
        </is>
      </c>
      <c r="BS897" s="91" t="inlineStr">
        <is>
          <t>None</t>
        </is>
      </c>
      <c r="BT897" s="96" t="n">
        <v>41.1</v>
      </c>
      <c r="BU897" s="91" t="inlineStr">
        <is>
          <t>N</t>
        </is>
      </c>
      <c r="BV897" s="99">
        <f>IF(OR(BF897&lt;&gt;"Y",BG897&lt;&gt;"Y"),"",(AND(ISNUMBER(BQ897),BQ897&gt;0))+(BR897="Stacked up")+(AND(ISNUMBER(BH897),BH897&gt;=-Settings!$B$17))+(AND(ISNUMBER(BK897),ISNUMBER(BM897),BK897&gt;0,BM897&gt;0))+(AND(ISNUMBER(AQ897),AQ897&gt;=Settings!$B$18))+(AND(ISNUMBER(BT897),BT897&gt;=Settings!$B$19,BT897&lt;=Settings!$B$20))+(AND(ISNUMBER(AS897),AS897&gt;0))+(AND(ISNUMBER(T897),ISNUMBER(M897),T897&gt;=Settings!$B$21,M897&gt;0))+(AND(ISNUMBER(AD897),ISNUMBER(M897),AD897&gt;=Settings!$B$22,M897&gt;0))+(AY897&gt;=1))</f>
        <v/>
      </c>
      <c r="BW897" s="91">
        <f>IF(OR(AY897=0,BF897&lt;&gt;"Y",BG897&lt;&gt;"Y"),"",1+SUMPRODUCT(($A$6:$A$2604=A897)*($AY$6:$AY$2604&gt;0)*($BF$6:$BF$2604="Y")*($BG$6:$BG$2604="Y")*(($AY$6:$AY$2604&gt;AY897)+($AY$6:$AY$2604=AY897)*($AD$6:$AD$2604&gt;AD897))))</f>
        <v/>
      </c>
    </row>
    <row r="898" ht="23.85" customHeight="1" s="55">
      <c r="A898" s="90" t="n">
        <v>46296</v>
      </c>
      <c r="B898" s="91" t="inlineStr">
        <is>
          <t>MANINFRA</t>
        </is>
      </c>
      <c r="C898" s="91" t="inlineStr">
        <is>
          <t>INE949H01023</t>
        </is>
      </c>
      <c r="D898" s="91" t="n"/>
      <c r="E898" s="91" t="inlineStr">
        <is>
          <t>None</t>
        </is>
      </c>
      <c r="F898" s="93" t="n">
        <v>5018</v>
      </c>
      <c r="G898" s="92" t="inlineStr">
        <is>
          <t>N</t>
        </is>
      </c>
      <c r="H898" s="94" t="n"/>
      <c r="I898" s="91" t="inlineStr">
        <is>
          <t>N</t>
        </is>
      </c>
      <c r="J898" s="92">
        <f>IF(K898="","N","Y")</f>
        <v/>
      </c>
      <c r="K898" s="94">
        <f>_xlfn.TEXTJOIN("; ",TRUE,IF(P898="52-wk low","52-wk low",""),IF(AND(AD898&gt;=Settings!$B$12,M898&lt;0),"Distribution",""),IF(AND(AJ898="Y",M898&lt;0,AK898&lt;-Settings!$B$13),"Long unwinding",""),IF(AND(AJ898="Y",M898&lt;0,AK898&gt;Settings!$B$13),"Short buildup",""))</f>
        <v/>
      </c>
      <c r="L898" s="95" t="n">
        <v>124.3</v>
      </c>
      <c r="M898" s="96" t="n">
        <v>-2.02</v>
      </c>
      <c r="N898" s="93" t="n">
        <v>1663</v>
      </c>
      <c r="O898" s="91" t="inlineStr">
        <is>
          <t>None</t>
        </is>
      </c>
      <c r="P898" s="91" t="inlineStr">
        <is>
          <t>None</t>
        </is>
      </c>
      <c r="Q898" s="97" t="n">
        <v>12.52</v>
      </c>
      <c r="R898" s="96" t="n">
        <v>22.85</v>
      </c>
      <c r="S898" s="96" t="n">
        <v>0.53</v>
      </c>
      <c r="T898" s="96" t="n">
        <v>0.52</v>
      </c>
      <c r="U898" s="96" t="n">
        <v>0.57</v>
      </c>
      <c r="V898" s="103" t="n">
        <v>1.05</v>
      </c>
      <c r="W898" s="102" t="n">
        <v>5</v>
      </c>
      <c r="X898" s="93" t="n"/>
      <c r="Y898" s="91" t="inlineStr">
        <is>
          <t>None</t>
        </is>
      </c>
      <c r="Z898" s="99" t="n">
        <v>36.21</v>
      </c>
      <c r="AA898" s="96" t="n">
        <v>0.9</v>
      </c>
      <c r="AB898" s="96" t="n">
        <v>0.91</v>
      </c>
      <c r="AC898" s="96" t="n">
        <v>0.51</v>
      </c>
      <c r="AD898" s="96" t="n">
        <v>0.52</v>
      </c>
      <c r="AE898" s="96" t="n">
        <v>0.61</v>
      </c>
      <c r="AF898" s="103" t="n">
        <v>1.12</v>
      </c>
      <c r="AG898" s="91" t="inlineStr">
        <is>
          <t>Normal</t>
        </is>
      </c>
      <c r="AH898" s="100" t="n">
        <v>0</v>
      </c>
      <c r="AI898" s="101" t="n">
        <v>0</v>
      </c>
      <c r="AJ898" s="92" t="inlineStr">
        <is>
          <t>N</t>
        </is>
      </c>
      <c r="AK898" s="96" t="n"/>
      <c r="AL898" s="91" t="inlineStr">
        <is>
          <t>n/a</t>
        </is>
      </c>
      <c r="AM898" s="93" t="n"/>
      <c r="AN898" s="92" t="inlineStr">
        <is>
          <t>None</t>
        </is>
      </c>
      <c r="AO898" s="102" t="n">
        <v>0</v>
      </c>
      <c r="AP898" s="103" t="n">
        <v>1.21</v>
      </c>
      <c r="AQ898" s="102" t="n">
        <v>70</v>
      </c>
      <c r="AR898" s="91" t="inlineStr">
        <is>
          <t>N</t>
        </is>
      </c>
      <c r="AS898" s="104" t="n"/>
      <c r="AT898" s="92">
        <f>IF(AND(P898="52-wk high",T898&gt;=Settings!$B$7),"Y","N")</f>
        <v/>
      </c>
      <c r="AU898" s="91">
        <f>IF(AND(AD898&gt;=Settings!$B$8,M898&gt;0),"Y","N")</f>
        <v/>
      </c>
      <c r="AV898" s="91">
        <f>IF(OR(AH898&gt;Settings!$B$9,AI898&gt;Settings!$B$9),"Y","N")</f>
        <v/>
      </c>
      <c r="AW898" s="91">
        <f>IF(AJ898&lt;&gt;"Y","n/a",IF(AND(M898&gt;0,AK898&gt;Settings!$B$10),"Y","N"))</f>
        <v/>
      </c>
      <c r="AX898" s="91">
        <f>IF(AO898&gt;=Settings!$B$11,"Y","N")</f>
        <v/>
      </c>
      <c r="AY898" s="99">
        <f>(AT898="Y")+(AU898="Y")+(AV898="Y")+(AW898="Y")+(AX898="Y")</f>
        <v/>
      </c>
      <c r="AZ898" s="94">
        <f>IF(AY898=0,"None",_xlfn.TEXTJOIN(", ",TRUE(),IF(AT898="Y","Breakout",""),IF(AU898="Y","Accumulation",""),IF(AV898="Y","Institutional buying",""),IF(AW898="Y","Long buildup",""),IF(AX898="Y","Momentum leader","")))</f>
        <v/>
      </c>
      <c r="BA898" s="94">
        <f>IF(BW898="","","Passes "&amp;AY898&amp;" of 5 buy-side scans"&amp;IF(G898="Y","; RED FLAG: filter out using Red flag column",""))</f>
        <v/>
      </c>
      <c r="BB898" s="91" t="inlineStr">
        <is>
          <t>None</t>
        </is>
      </c>
      <c r="BC898" s="92" t="inlineStr">
        <is>
          <t>N</t>
        </is>
      </c>
      <c r="BD898" s="94" t="n"/>
      <c r="BE898" s="94" t="n"/>
      <c r="BF898" s="92">
        <f>IF(R898*100000&gt;=Settings!$B$5,"Y","N")</f>
        <v/>
      </c>
      <c r="BG898" s="91">
        <f>IF(F898&gt;Settings!$B$6,"Y","N")</f>
        <v/>
      </c>
      <c r="BH898" s="97" t="n">
        <v>-17.61</v>
      </c>
      <c r="BI898" s="96" t="n">
        <v>0.1</v>
      </c>
      <c r="BJ898" s="96" t="n">
        <v>-0.21</v>
      </c>
      <c r="BK898" s="96" t="n">
        <v>19.46</v>
      </c>
      <c r="BL898" s="96" t="n">
        <v>45.62</v>
      </c>
      <c r="BM898" s="96" t="n">
        <v>-16.52</v>
      </c>
      <c r="BN898" s="97" t="n">
        <v>-0.08</v>
      </c>
      <c r="BO898" s="96" t="n">
        <v>4.68</v>
      </c>
      <c r="BP898" s="96" t="n">
        <v>7.91</v>
      </c>
      <c r="BQ898" s="96" t="n">
        <v>5.93</v>
      </c>
      <c r="BR898" s="91" t="inlineStr">
        <is>
          <t>Mixed</t>
        </is>
      </c>
      <c r="BS898" s="91" t="inlineStr">
        <is>
          <t>None</t>
        </is>
      </c>
      <c r="BT898" s="96" t="n">
        <v>47.5</v>
      </c>
      <c r="BU898" s="91" t="inlineStr">
        <is>
          <t>N</t>
        </is>
      </c>
      <c r="BV898" s="99">
        <f>IF(OR(BF898&lt;&gt;"Y",BG898&lt;&gt;"Y"),"",(AND(ISNUMBER(BQ898),BQ898&gt;0))+(BR898="Stacked up")+(AND(ISNUMBER(BH898),BH898&gt;=-Settings!$B$17))+(AND(ISNUMBER(BK898),ISNUMBER(BM898),BK898&gt;0,BM898&gt;0))+(AND(ISNUMBER(AQ898),AQ898&gt;=Settings!$B$18))+(AND(ISNUMBER(BT898),BT898&gt;=Settings!$B$19,BT898&lt;=Settings!$B$20))+(AND(ISNUMBER(AS898),AS898&gt;0))+(AND(ISNUMBER(T898),ISNUMBER(M898),T898&gt;=Settings!$B$21,M898&gt;0))+(AND(ISNUMBER(AD898),ISNUMBER(M898),AD898&gt;=Settings!$B$22,M898&gt;0))+(AY898&gt;=1))</f>
        <v/>
      </c>
      <c r="BW898" s="91">
        <f>IF(OR(AY898=0,BF898&lt;&gt;"Y",BG898&lt;&gt;"Y"),"",1+SUMPRODUCT(($A$6:$A$2604=A898)*($AY$6:$AY$2604&gt;0)*($BF$6:$BF$2604="Y")*($BG$6:$BG$2604="Y")*(($AY$6:$AY$2604&gt;AY898)+($AY$6:$AY$2604=AY898)*($AD$6:$AD$2604&gt;AD898))))</f>
        <v/>
      </c>
    </row>
    <row r="899" ht="23.85" customHeight="1" s="55">
      <c r="A899" s="90" t="n">
        <v>46296</v>
      </c>
      <c r="B899" s="91" t="inlineStr">
        <is>
          <t>SOTL</t>
        </is>
      </c>
      <c r="C899" s="91" t="inlineStr">
        <is>
          <t>INE035D01020</t>
        </is>
      </c>
      <c r="D899" s="91" t="n"/>
      <c r="E899" s="91" t="inlineStr">
        <is>
          <t>None</t>
        </is>
      </c>
      <c r="F899" s="93" t="n">
        <v>5001</v>
      </c>
      <c r="G899" s="92" t="inlineStr">
        <is>
          <t>N</t>
        </is>
      </c>
      <c r="H899" s="94" t="n"/>
      <c r="I899" s="91" t="inlineStr">
        <is>
          <t>N</t>
        </is>
      </c>
      <c r="J899" s="92">
        <f>IF(K899="","N","Y")</f>
        <v/>
      </c>
      <c r="K899" s="94">
        <f>_xlfn.TEXTJOIN("; ",TRUE,IF(P899="52-wk low","52-wk low",""),IF(AND(AD899&gt;=Settings!$B$12,M899&lt;0),"Distribution",""),IF(AND(AJ899="Y",M899&lt;0,AK899&lt;-Settings!$B$13),"Long unwinding",""),IF(AND(AJ899="Y",M899&lt;0,AK899&gt;Settings!$B$13),"Short buildup",""))</f>
        <v/>
      </c>
      <c r="L899" s="95" t="n">
        <v>729.5</v>
      </c>
      <c r="M899" s="96" t="n">
        <v>1.49</v>
      </c>
      <c r="N899" s="93" t="n">
        <v>254</v>
      </c>
      <c r="O899" s="91" t="inlineStr">
        <is>
          <t>None</t>
        </is>
      </c>
      <c r="P899" s="91" t="inlineStr">
        <is>
          <t>None</t>
        </is>
      </c>
      <c r="Q899" s="97" t="n">
        <v>2.97</v>
      </c>
      <c r="R899" s="96" t="n">
        <v>5.08</v>
      </c>
      <c r="S899" s="96" t="n">
        <v>0.4</v>
      </c>
      <c r="T899" s="96" t="n">
        <v>0.31</v>
      </c>
      <c r="U899" s="96" t="n">
        <v>0.38</v>
      </c>
      <c r="V899" s="103" t="n">
        <v>0.65</v>
      </c>
      <c r="W899" s="102" t="n">
        <v>2</v>
      </c>
      <c r="X899" s="93" t="n"/>
      <c r="Y899" s="91" t="inlineStr">
        <is>
          <t>None</t>
        </is>
      </c>
      <c r="Z899" s="99" t="n">
        <v>36.95</v>
      </c>
      <c r="AA899" s="96" t="n">
        <v>1.17</v>
      </c>
      <c r="AB899" s="96" t="n">
        <v>1.06</v>
      </c>
      <c r="AC899" s="96" t="n">
        <v>0.71</v>
      </c>
      <c r="AD899" s="96" t="n">
        <v>0.59</v>
      </c>
      <c r="AE899" s="96" t="n">
        <v>0.74</v>
      </c>
      <c r="AF899" s="103" t="n">
        <v>1.41</v>
      </c>
      <c r="AG899" s="91" t="inlineStr">
        <is>
          <t>Normal</t>
        </is>
      </c>
      <c r="AH899" s="100" t="n">
        <v>0</v>
      </c>
      <c r="AI899" s="101" t="n">
        <v>0</v>
      </c>
      <c r="AJ899" s="92" t="inlineStr">
        <is>
          <t>N</t>
        </is>
      </c>
      <c r="AK899" s="96" t="n"/>
      <c r="AL899" s="91" t="inlineStr">
        <is>
          <t>n/a</t>
        </is>
      </c>
      <c r="AM899" s="93" t="n"/>
      <c r="AN899" s="92" t="inlineStr">
        <is>
          <t>None</t>
        </is>
      </c>
      <c r="AO899" s="102" t="n">
        <v>0</v>
      </c>
      <c r="AP899" s="103" t="n">
        <v>2.99</v>
      </c>
      <c r="AQ899" s="102" t="n">
        <v>96</v>
      </c>
      <c r="AR899" s="91" t="inlineStr">
        <is>
          <t>N</t>
        </is>
      </c>
      <c r="AS899" s="104" t="n"/>
      <c r="AT899" s="92">
        <f>IF(AND(P899="52-wk high",T899&gt;=Settings!$B$7),"Y","N")</f>
        <v/>
      </c>
      <c r="AU899" s="91">
        <f>IF(AND(AD899&gt;=Settings!$B$8,M899&gt;0),"Y","N")</f>
        <v/>
      </c>
      <c r="AV899" s="91">
        <f>IF(OR(AH899&gt;Settings!$B$9,AI899&gt;Settings!$B$9),"Y","N")</f>
        <v/>
      </c>
      <c r="AW899" s="91">
        <f>IF(AJ899&lt;&gt;"Y","n/a",IF(AND(M899&gt;0,AK899&gt;Settings!$B$10),"Y","N"))</f>
        <v/>
      </c>
      <c r="AX899" s="91">
        <f>IF(AO899&gt;=Settings!$B$11,"Y","N")</f>
        <v/>
      </c>
      <c r="AY899" s="99">
        <f>(AT899="Y")+(AU899="Y")+(AV899="Y")+(AW899="Y")+(AX899="Y")</f>
        <v/>
      </c>
      <c r="AZ899" s="94">
        <f>IF(AY899=0,"None",_xlfn.TEXTJOIN(", ",TRUE(),IF(AT899="Y","Breakout",""),IF(AU899="Y","Accumulation",""),IF(AV899="Y","Institutional buying",""),IF(AW899="Y","Long buildup",""),IF(AX899="Y","Momentum leader","")))</f>
        <v/>
      </c>
      <c r="BA899" s="94">
        <f>IF(BW899="","","Passes "&amp;AY899&amp;" of 5 buy-side scans"&amp;IF(G899="Y","; RED FLAG: filter out using Red flag column",""))</f>
        <v/>
      </c>
      <c r="BB899" s="91" t="inlineStr">
        <is>
          <t>None</t>
        </is>
      </c>
      <c r="BC899" s="92" t="inlineStr">
        <is>
          <t>Y</t>
        </is>
      </c>
      <c r="BD899" s="94" t="inlineStr">
        <is>
          <t>&gt;75% move in 6 months; High-low range &gt;100% in 6 months; High-low range &gt;200% in 365 days</t>
        </is>
      </c>
      <c r="BE899" s="94" t="n"/>
      <c r="BF899" s="92">
        <f>IF(R899*100000&gt;=Settings!$B$5,"Y","N")</f>
        <v/>
      </c>
      <c r="BG899" s="91">
        <f>IF(F899&gt;Settings!$B$6,"Y","N")</f>
        <v/>
      </c>
      <c r="BH899" s="97" t="n">
        <v>-15.21</v>
      </c>
      <c r="BI899" s="96" t="n">
        <v>0.41</v>
      </c>
      <c r="BJ899" s="96" t="n">
        <v>-5.43</v>
      </c>
      <c r="BK899" s="96" t="n">
        <v>42.3</v>
      </c>
      <c r="BL899" s="96" t="n">
        <v>133.4</v>
      </c>
      <c r="BM899" s="96" t="n">
        <v>80.66</v>
      </c>
      <c r="BN899" s="97" t="n">
        <v>2.62</v>
      </c>
      <c r="BO899" s="96" t="n">
        <v>7.3</v>
      </c>
      <c r="BP899" s="96" t="n">
        <v>18.31</v>
      </c>
      <c r="BQ899" s="96" t="n">
        <v>35.55</v>
      </c>
      <c r="BR899" s="91" t="inlineStr">
        <is>
          <t>Stacked up</t>
        </is>
      </c>
      <c r="BS899" s="91" t="inlineStr">
        <is>
          <t>None</t>
        </is>
      </c>
      <c r="BT899" s="96" t="n">
        <v>58.4</v>
      </c>
      <c r="BU899" s="91" t="inlineStr">
        <is>
          <t>N</t>
        </is>
      </c>
      <c r="BV899" s="99">
        <f>IF(OR(BF899&lt;&gt;"Y",BG899&lt;&gt;"Y"),"",(AND(ISNUMBER(BQ899),BQ899&gt;0))+(BR899="Stacked up")+(AND(ISNUMBER(BH899),BH899&gt;=-Settings!$B$17))+(AND(ISNUMBER(BK899),ISNUMBER(BM899),BK899&gt;0,BM899&gt;0))+(AND(ISNUMBER(AQ899),AQ899&gt;=Settings!$B$18))+(AND(ISNUMBER(BT899),BT899&gt;=Settings!$B$19,BT899&lt;=Settings!$B$20))+(AND(ISNUMBER(AS899),AS899&gt;0))+(AND(ISNUMBER(T899),ISNUMBER(M899),T899&gt;=Settings!$B$21,M899&gt;0))+(AND(ISNUMBER(AD899),ISNUMBER(M899),AD899&gt;=Settings!$B$22,M899&gt;0))+(AY899&gt;=1))</f>
        <v/>
      </c>
      <c r="BW899" s="91">
        <f>IF(OR(AY899=0,BF899&lt;&gt;"Y",BG899&lt;&gt;"Y"),"",1+SUMPRODUCT(($A$6:$A$2604=A899)*($AY$6:$AY$2604&gt;0)*($BF$6:$BF$2604="Y")*($BG$6:$BG$2604="Y")*(($AY$6:$AY$2604&gt;AY899)+($AY$6:$AY$2604=AY899)*($AD$6:$AD$2604&gt;AD899))))</f>
        <v/>
      </c>
    </row>
    <row r="900" ht="23.85" customHeight="1" s="55">
      <c r="A900" s="90" t="n">
        <v>46296</v>
      </c>
      <c r="B900" s="91" t="inlineStr">
        <is>
          <t>DEEDEV</t>
        </is>
      </c>
      <c r="C900" s="91" t="inlineStr">
        <is>
          <t>INE841L01016</t>
        </is>
      </c>
      <c r="D900" s="91" t="n"/>
      <c r="E900" s="91" t="inlineStr">
        <is>
          <t>None</t>
        </is>
      </c>
      <c r="F900" s="93" t="n">
        <v>4990</v>
      </c>
      <c r="G900" s="92" t="inlineStr">
        <is>
          <t>N</t>
        </is>
      </c>
      <c r="H900" s="94" t="n"/>
      <c r="I900" s="91" t="inlineStr">
        <is>
          <t>N</t>
        </is>
      </c>
      <c r="J900" s="92">
        <f>IF(K900="","N","Y")</f>
        <v/>
      </c>
      <c r="K900" s="94">
        <f>_xlfn.TEXTJOIN("; ",TRUE,IF(P900="52-wk low","52-wk low",""),IF(AND(AD900&gt;=Settings!$B$12,M900&lt;0),"Distribution",""),IF(AND(AJ900="Y",M900&lt;0,AK900&lt;-Settings!$B$13),"Long unwinding",""),IF(AND(AJ900="Y",M900&lt;0,AK900&gt;Settings!$B$13),"Short buildup",""))</f>
        <v/>
      </c>
      <c r="L900" s="95" t="n">
        <v>663.2</v>
      </c>
      <c r="M900" s="96" t="n">
        <v>-2.02</v>
      </c>
      <c r="N900" s="93" t="n">
        <v>1663</v>
      </c>
      <c r="O900" s="91" t="inlineStr">
        <is>
          <t>None</t>
        </is>
      </c>
      <c r="P900" s="91" t="inlineStr">
        <is>
          <t>None</t>
        </is>
      </c>
      <c r="Q900" s="97" t="n">
        <v>1.38</v>
      </c>
      <c r="R900" s="96" t="n">
        <v>2.18</v>
      </c>
      <c r="S900" s="96" t="n">
        <v>0.58</v>
      </c>
      <c r="T900" s="96" t="n">
        <v>0.68</v>
      </c>
      <c r="U900" s="96" t="n">
        <v>0.63</v>
      </c>
      <c r="V900" s="103" t="n">
        <v>1.01</v>
      </c>
      <c r="W900" s="102" t="n">
        <v>5</v>
      </c>
      <c r="X900" s="93" t="n"/>
      <c r="Y900" s="91" t="inlineStr">
        <is>
          <t>None</t>
        </is>
      </c>
      <c r="Z900" s="99" t="n">
        <v>41.96</v>
      </c>
      <c r="AA900" s="96" t="n">
        <v>0.76</v>
      </c>
      <c r="AB900" s="96" t="n">
        <v>0.73</v>
      </c>
      <c r="AC900" s="96" t="n">
        <v>0.44</v>
      </c>
      <c r="AD900" s="96" t="n"/>
      <c r="AE900" s="96" t="n"/>
      <c r="AF900" s="103" t="n"/>
      <c r="AG900" s="91" t="inlineStr">
        <is>
          <t>No delivery data</t>
        </is>
      </c>
      <c r="AH900" s="100" t="n">
        <v>0</v>
      </c>
      <c r="AI900" s="101" t="n">
        <v>0</v>
      </c>
      <c r="AJ900" s="92" t="inlineStr">
        <is>
          <t>N</t>
        </is>
      </c>
      <c r="AK900" s="96" t="n"/>
      <c r="AL900" s="91" t="inlineStr">
        <is>
          <t>n/a</t>
        </is>
      </c>
      <c r="AM900" s="93" t="n"/>
      <c r="AN900" s="92" t="inlineStr">
        <is>
          <t>None</t>
        </is>
      </c>
      <c r="AO900" s="102" t="n">
        <v>0</v>
      </c>
      <c r="AP900" s="103" t="n">
        <v>3.21</v>
      </c>
      <c r="AQ900" s="102" t="n">
        <v>97</v>
      </c>
      <c r="AR900" s="91" t="inlineStr">
        <is>
          <t>N</t>
        </is>
      </c>
      <c r="AS900" s="104" t="n"/>
      <c r="AT900" s="92">
        <f>IF(AND(P900="52-wk high",T900&gt;=Settings!$B$7),"Y","N")</f>
        <v/>
      </c>
      <c r="AU900" s="91">
        <f>IF(AND(AD900&gt;=Settings!$B$8,M900&gt;0),"Y","N")</f>
        <v/>
      </c>
      <c r="AV900" s="91">
        <f>IF(OR(AH900&gt;Settings!$B$9,AI900&gt;Settings!$B$9),"Y","N")</f>
        <v/>
      </c>
      <c r="AW900" s="91">
        <f>IF(AJ900&lt;&gt;"Y","n/a",IF(AND(M900&gt;0,AK900&gt;Settings!$B$10),"Y","N"))</f>
        <v/>
      </c>
      <c r="AX900" s="91">
        <f>IF(AO900&gt;=Settings!$B$11,"Y","N")</f>
        <v/>
      </c>
      <c r="AY900" s="99">
        <f>(AT900="Y")+(AU900="Y")+(AV900="Y")+(AW900="Y")+(AX900="Y")</f>
        <v/>
      </c>
      <c r="AZ900" s="94">
        <f>IF(AY900=0,"None",_xlfn.TEXTJOIN(", ",TRUE(),IF(AT900="Y","Breakout",""),IF(AU900="Y","Accumulation",""),IF(AV900="Y","Institutional buying",""),IF(AW900="Y","Long buildup",""),IF(AX900="Y","Momentum leader","")))</f>
        <v/>
      </c>
      <c r="BA900" s="94">
        <f>IF(BW900="","","Passes "&amp;AY900&amp;" of 5 buy-side scans"&amp;IF(G900="Y","; RED FLAG: filter out using Red flag column",""))</f>
        <v/>
      </c>
      <c r="BB900" s="91" t="inlineStr">
        <is>
          <t>None</t>
        </is>
      </c>
      <c r="BC900" s="92" t="inlineStr">
        <is>
          <t>Y</t>
        </is>
      </c>
      <c r="BD900" s="94" t="inlineStr">
        <is>
          <t>PE &gt; 50; &gt;75% move in 6 months; &gt;100% move in 365 days; High-low range &gt;300% in 365 days</t>
        </is>
      </c>
      <c r="BE900" s="94" t="n"/>
      <c r="BF900" s="92">
        <f>IF(R900*100000&gt;=Settings!$B$5,"Y","N")</f>
        <v/>
      </c>
      <c r="BG900" s="91">
        <f>IF(F900&gt;Settings!$B$6,"Y","N")</f>
        <v/>
      </c>
      <c r="BH900" s="97" t="n">
        <v>-12.74</v>
      </c>
      <c r="BI900" s="96" t="n">
        <v>-1.84</v>
      </c>
      <c r="BJ900" s="96" t="n">
        <v>7</v>
      </c>
      <c r="BK900" s="96" t="n">
        <v>-1.83</v>
      </c>
      <c r="BL900" s="96" t="n">
        <v>129.32</v>
      </c>
      <c r="BM900" s="96" t="n">
        <v>144.77</v>
      </c>
      <c r="BN900" s="97" t="n">
        <v>0.22</v>
      </c>
      <c r="BO900" s="96" t="n">
        <v>1.88</v>
      </c>
      <c r="BP900" s="96" t="n">
        <v>9.35</v>
      </c>
      <c r="BQ900" s="96" t="n">
        <v>28.75</v>
      </c>
      <c r="BR900" s="91" t="inlineStr">
        <is>
          <t>Stacked up</t>
        </is>
      </c>
      <c r="BS900" s="91" t="inlineStr">
        <is>
          <t>None</t>
        </is>
      </c>
      <c r="BT900" s="96" t="n">
        <v>50.1</v>
      </c>
      <c r="BU900" s="91" t="inlineStr">
        <is>
          <t>N</t>
        </is>
      </c>
      <c r="BV900" s="99">
        <f>IF(OR(BF900&lt;&gt;"Y",BG900&lt;&gt;"Y"),"",(AND(ISNUMBER(BQ900),BQ900&gt;0))+(BR900="Stacked up")+(AND(ISNUMBER(BH900),BH900&gt;=-Settings!$B$17))+(AND(ISNUMBER(BK900),ISNUMBER(BM900),BK900&gt;0,BM900&gt;0))+(AND(ISNUMBER(AQ900),AQ900&gt;=Settings!$B$18))+(AND(ISNUMBER(BT900),BT900&gt;=Settings!$B$19,BT900&lt;=Settings!$B$20))+(AND(ISNUMBER(AS900),AS900&gt;0))+(AND(ISNUMBER(T900),ISNUMBER(M900),T900&gt;=Settings!$B$21,M900&gt;0))+(AND(ISNUMBER(AD900),ISNUMBER(M900),AD900&gt;=Settings!$B$22,M900&gt;0))+(AY900&gt;=1))</f>
        <v/>
      </c>
      <c r="BW900" s="91">
        <f>IF(OR(AY900=0,BF900&lt;&gt;"Y",BG900&lt;&gt;"Y"),"",1+SUMPRODUCT(($A$6:$A$2604=A900)*($AY$6:$AY$2604&gt;0)*($BF$6:$BF$2604="Y")*($BG$6:$BG$2604="Y")*(($AY$6:$AY$2604&gt;AY900)+($AY$6:$AY$2604=AY900)*($AD$6:$AD$2604&gt;AD900))))</f>
        <v/>
      </c>
    </row>
    <row r="901" ht="23.85" customHeight="1" s="55">
      <c r="A901" s="90" t="n">
        <v>46296</v>
      </c>
      <c r="B901" s="91" t="inlineStr">
        <is>
          <t>GOODLUCK</t>
        </is>
      </c>
      <c r="C901" s="91" t="inlineStr">
        <is>
          <t>INE127I01024</t>
        </is>
      </c>
      <c r="D901" s="91" t="n"/>
      <c r="E901" s="91" t="inlineStr">
        <is>
          <t>None</t>
        </is>
      </c>
      <c r="F901" s="93" t="n">
        <v>4979</v>
      </c>
      <c r="G901" s="92" t="inlineStr">
        <is>
          <t>N</t>
        </is>
      </c>
      <c r="H901" s="94" t="n"/>
      <c r="I901" s="91" t="inlineStr">
        <is>
          <t>N</t>
        </is>
      </c>
      <c r="J901" s="92">
        <f>IF(K901="","N","Y")</f>
        <v/>
      </c>
      <c r="K901" s="94">
        <f>_xlfn.TEXTJOIN("; ",TRUE,IF(P901="52-wk low","52-wk low",""),IF(AND(AD901&gt;=Settings!$B$12,M901&lt;0),"Distribution",""),IF(AND(AJ901="Y",M901&lt;0,AK901&lt;-Settings!$B$13),"Long unwinding",""),IF(AND(AJ901="Y",M901&lt;0,AK901&gt;Settings!$B$13),"Short buildup",""))</f>
        <v/>
      </c>
      <c r="L901" s="95" t="n">
        <v>499.35</v>
      </c>
      <c r="M901" s="96" t="n">
        <v>-1.71</v>
      </c>
      <c r="N901" s="93" t="n">
        <v>1467</v>
      </c>
      <c r="O901" s="91" t="inlineStr">
        <is>
          <t>None</t>
        </is>
      </c>
      <c r="P901" s="91" t="inlineStr">
        <is>
          <t>None</t>
        </is>
      </c>
      <c r="Q901" s="97" t="n">
        <v>7.2</v>
      </c>
      <c r="R901" s="96" t="n">
        <v>6.06</v>
      </c>
      <c r="S901" s="96" t="n">
        <v>1.19</v>
      </c>
      <c r="T901" s="96" t="n">
        <v>1.53</v>
      </c>
      <c r="U901" s="96" t="n">
        <v>2.03</v>
      </c>
      <c r="V901" s="103" t="n">
        <v>1.68</v>
      </c>
      <c r="W901" s="102" t="n">
        <v>9</v>
      </c>
      <c r="X901" s="93" t="n">
        <v>171</v>
      </c>
      <c r="Y901" s="91" t="inlineStr">
        <is>
          <t>None</t>
        </is>
      </c>
      <c r="Z901" s="99" t="n">
        <v>47.09</v>
      </c>
      <c r="AA901" s="96" t="n">
        <v>1.05</v>
      </c>
      <c r="AB901" s="96" t="n">
        <v>0.99</v>
      </c>
      <c r="AC901" s="96" t="n">
        <v>1.27</v>
      </c>
      <c r="AD901" s="96" t="n">
        <v>1.62</v>
      </c>
      <c r="AE901" s="96" t="n">
        <v>2.1</v>
      </c>
      <c r="AF901" s="103" t="n">
        <v>0.97</v>
      </c>
      <c r="AG901" s="91" t="inlineStr">
        <is>
          <t>Normal</t>
        </is>
      </c>
      <c r="AH901" s="100" t="n">
        <v>0</v>
      </c>
      <c r="AI901" s="101" t="n">
        <v>0</v>
      </c>
      <c r="AJ901" s="92" t="inlineStr">
        <is>
          <t>N</t>
        </is>
      </c>
      <c r="AK901" s="96" t="n"/>
      <c r="AL901" s="91" t="inlineStr">
        <is>
          <t>n/a</t>
        </is>
      </c>
      <c r="AM901" s="93" t="n"/>
      <c r="AN901" s="92" t="inlineStr">
        <is>
          <t>None</t>
        </is>
      </c>
      <c r="AO901" s="102" t="n">
        <v>0</v>
      </c>
      <c r="AP901" s="103" t="n">
        <v>0.59</v>
      </c>
      <c r="AQ901" s="102" t="n">
        <v>18</v>
      </c>
      <c r="AR901" s="91" t="inlineStr">
        <is>
          <t>N</t>
        </is>
      </c>
      <c r="AS901" s="104" t="n"/>
      <c r="AT901" s="92">
        <f>IF(AND(P901="52-wk high",T901&gt;=Settings!$B$7),"Y","N")</f>
        <v/>
      </c>
      <c r="AU901" s="91">
        <f>IF(AND(AD901&gt;=Settings!$B$8,M901&gt;0),"Y","N")</f>
        <v/>
      </c>
      <c r="AV901" s="91">
        <f>IF(OR(AH901&gt;Settings!$B$9,AI901&gt;Settings!$B$9),"Y","N")</f>
        <v/>
      </c>
      <c r="AW901" s="91">
        <f>IF(AJ901&lt;&gt;"Y","n/a",IF(AND(M901&gt;0,AK901&gt;Settings!$B$10),"Y","N"))</f>
        <v/>
      </c>
      <c r="AX901" s="91">
        <f>IF(AO901&gt;=Settings!$B$11,"Y","N")</f>
        <v/>
      </c>
      <c r="AY901" s="99">
        <f>(AT901="Y")+(AU901="Y")+(AV901="Y")+(AW901="Y")+(AX901="Y")</f>
        <v/>
      </c>
      <c r="AZ901" s="94">
        <f>IF(AY901=0,"None",_xlfn.TEXTJOIN(", ",TRUE(),IF(AT901="Y","Breakout",""),IF(AU901="Y","Accumulation",""),IF(AV901="Y","Institutional buying",""),IF(AW901="Y","Long buildup",""),IF(AX901="Y","Momentum leader","")))</f>
        <v/>
      </c>
      <c r="BA901" s="94">
        <f>IF(BW901="","","Passes "&amp;AY901&amp;" of 5 buy-side scans"&amp;IF(G901="Y","; RED FLAG: filter out using Red flag column",""))</f>
        <v/>
      </c>
      <c r="BB901" s="91" t="inlineStr">
        <is>
          <t>None</t>
        </is>
      </c>
      <c r="BC901" s="92" t="inlineStr">
        <is>
          <t>N</t>
        </is>
      </c>
      <c r="BD901" s="94" t="n"/>
      <c r="BE901" s="94" t="inlineStr">
        <is>
          <t>BONUS 2:1, ex 21-Aug-2026</t>
        </is>
      </c>
      <c r="BF901" s="92">
        <f>IF(R901*100000&gt;=Settings!$B$5,"Y","N")</f>
        <v/>
      </c>
      <c r="BG901" s="91">
        <f>IF(F901&gt;Settings!$B$6,"Y","N")</f>
        <v/>
      </c>
      <c r="BH901" s="97" t="n">
        <v>-10.41</v>
      </c>
      <c r="BI901" s="96" t="n">
        <v>-5.86</v>
      </c>
      <c r="BJ901" s="96" t="n">
        <v>10.26</v>
      </c>
      <c r="BK901" s="96" t="n">
        <v>-66.14</v>
      </c>
      <c r="BL901" s="96" t="n">
        <v>-51.84</v>
      </c>
      <c r="BM901" s="96" t="n">
        <v>-61.79</v>
      </c>
      <c r="BN901" s="97" t="n">
        <v>-11.12</v>
      </c>
      <c r="BO901" s="96" t="n">
        <v>-37.06</v>
      </c>
      <c r="BP901" s="96" t="n">
        <v>-49.46</v>
      </c>
      <c r="BQ901" s="96" t="n">
        <v>-54.61</v>
      </c>
      <c r="BR901" s="91" t="inlineStr">
        <is>
          <t>Stacked down</t>
        </is>
      </c>
      <c r="BS901" s="91" t="inlineStr">
        <is>
          <t>None</t>
        </is>
      </c>
      <c r="BT901" s="96" t="n">
        <v>29.3</v>
      </c>
      <c r="BU901" s="91" t="inlineStr">
        <is>
          <t>N</t>
        </is>
      </c>
      <c r="BV901" s="99">
        <f>IF(OR(BF901&lt;&gt;"Y",BG901&lt;&gt;"Y"),"",(AND(ISNUMBER(BQ901),BQ901&gt;0))+(BR901="Stacked up")+(AND(ISNUMBER(BH901),BH901&gt;=-Settings!$B$17))+(AND(ISNUMBER(BK901),ISNUMBER(BM901),BK901&gt;0,BM901&gt;0))+(AND(ISNUMBER(AQ901),AQ901&gt;=Settings!$B$18))+(AND(ISNUMBER(BT901),BT901&gt;=Settings!$B$19,BT901&lt;=Settings!$B$20))+(AND(ISNUMBER(AS901),AS901&gt;0))+(AND(ISNUMBER(T901),ISNUMBER(M901),T901&gt;=Settings!$B$21,M901&gt;0))+(AND(ISNUMBER(AD901),ISNUMBER(M901),AD901&gt;=Settings!$B$22,M901&gt;0))+(AY901&gt;=1))</f>
        <v/>
      </c>
      <c r="BW901" s="91">
        <f>IF(OR(AY901=0,BF901&lt;&gt;"Y",BG901&lt;&gt;"Y"),"",1+SUMPRODUCT(($A$6:$A$2604=A901)*($AY$6:$AY$2604&gt;0)*($BF$6:$BF$2604="Y")*($BG$6:$BG$2604="Y")*(($AY$6:$AY$2604&gt;AY901)+($AY$6:$AY$2604=AY901)*($AD$6:$AD$2604&gt;AD901))))</f>
        <v/>
      </c>
    </row>
    <row r="902" ht="23.85" customHeight="1" s="55">
      <c r="A902" s="90" t="n">
        <v>46296</v>
      </c>
      <c r="B902" s="91" t="inlineStr">
        <is>
          <t>GUJTHEM</t>
        </is>
      </c>
      <c r="C902" s="91" t="inlineStr">
        <is>
          <t>INE942C01045</t>
        </is>
      </c>
      <c r="D902" s="91" t="n"/>
      <c r="E902" s="91" t="inlineStr">
        <is>
          <t>None</t>
        </is>
      </c>
      <c r="F902" s="93" t="n">
        <v>4969</v>
      </c>
      <c r="G902" s="92" t="inlineStr">
        <is>
          <t>N</t>
        </is>
      </c>
      <c r="H902" s="94" t="n"/>
      <c r="I902" s="91" t="inlineStr">
        <is>
          <t>N</t>
        </is>
      </c>
      <c r="J902" s="92">
        <f>IF(K902="","N","Y")</f>
        <v/>
      </c>
      <c r="K902" s="94">
        <f>_xlfn.TEXTJOIN("; ",TRUE,IF(P902="52-wk low","52-wk low",""),IF(AND(AD902&gt;=Settings!$B$12,M902&lt;0),"Distribution",""),IF(AND(AJ902="Y",M902&lt;0,AK902&lt;-Settings!$B$13),"Long unwinding",""),IF(AND(AJ902="Y",M902&lt;0,AK902&gt;Settings!$B$13),"Short buildup",""))</f>
        <v/>
      </c>
      <c r="L902" s="95" t="n">
        <v>381.8</v>
      </c>
      <c r="M902" s="96" t="n">
        <v>-1.5</v>
      </c>
      <c r="N902" s="93" t="n">
        <v>1328</v>
      </c>
      <c r="O902" s="91" t="inlineStr">
        <is>
          <t>None</t>
        </is>
      </c>
      <c r="P902" s="91" t="inlineStr">
        <is>
          <t>None</t>
        </is>
      </c>
      <c r="Q902" s="97" t="n">
        <v>3.98</v>
      </c>
      <c r="R902" s="96" t="n">
        <v>6.09</v>
      </c>
      <c r="S902" s="96" t="n">
        <v>0.59</v>
      </c>
      <c r="T902" s="96" t="n">
        <v>0.96</v>
      </c>
      <c r="U902" s="96" t="n">
        <v>1.3</v>
      </c>
      <c r="V902" s="103" t="n">
        <v>1.98</v>
      </c>
      <c r="W902" s="102" t="n">
        <v>6</v>
      </c>
      <c r="X902" s="93" t="n"/>
      <c r="Y902" s="91" t="inlineStr">
        <is>
          <t>None</t>
        </is>
      </c>
      <c r="Z902" s="99" t="n">
        <v>48.15</v>
      </c>
      <c r="AA902" s="96" t="n">
        <v>0.88</v>
      </c>
      <c r="AB902" s="96" t="n">
        <v>0.88</v>
      </c>
      <c r="AC902" s="96" t="n">
        <v>0.49</v>
      </c>
      <c r="AD902" s="96" t="n">
        <v>0.84</v>
      </c>
      <c r="AE902" s="96" t="n">
        <v>1.26</v>
      </c>
      <c r="AF902" s="103" t="n">
        <v>1.06</v>
      </c>
      <c r="AG902" s="91" t="inlineStr">
        <is>
          <t>Normal</t>
        </is>
      </c>
      <c r="AH902" s="100" t="n">
        <v>0</v>
      </c>
      <c r="AI902" s="101" t="n">
        <v>0</v>
      </c>
      <c r="AJ902" s="92" t="inlineStr">
        <is>
          <t>N</t>
        </is>
      </c>
      <c r="AK902" s="96" t="n"/>
      <c r="AL902" s="91" t="inlineStr">
        <is>
          <t>n/a</t>
        </is>
      </c>
      <c r="AM902" s="93" t="n"/>
      <c r="AN902" s="92" t="inlineStr">
        <is>
          <t>None</t>
        </is>
      </c>
      <c r="AO902" s="102" t="n">
        <v>0</v>
      </c>
      <c r="AP902" s="103" t="n">
        <v>1.31</v>
      </c>
      <c r="AQ902" s="102" t="n">
        <v>74</v>
      </c>
      <c r="AR902" s="91" t="inlineStr">
        <is>
          <t>N</t>
        </is>
      </c>
      <c r="AS902" s="104" t="n"/>
      <c r="AT902" s="92">
        <f>IF(AND(P902="52-wk high",T902&gt;=Settings!$B$7),"Y","N")</f>
        <v/>
      </c>
      <c r="AU902" s="91">
        <f>IF(AND(AD902&gt;=Settings!$B$8,M902&gt;0),"Y","N")</f>
        <v/>
      </c>
      <c r="AV902" s="91">
        <f>IF(OR(AH902&gt;Settings!$B$9,AI902&gt;Settings!$B$9),"Y","N")</f>
        <v/>
      </c>
      <c r="AW902" s="91">
        <f>IF(AJ902&lt;&gt;"Y","n/a",IF(AND(M902&gt;0,AK902&gt;Settings!$B$10),"Y","N"))</f>
        <v/>
      </c>
      <c r="AX902" s="91">
        <f>IF(AO902&gt;=Settings!$B$11,"Y","N")</f>
        <v/>
      </c>
      <c r="AY902" s="99">
        <f>(AT902="Y")+(AU902="Y")+(AV902="Y")+(AW902="Y")+(AX902="Y")</f>
        <v/>
      </c>
      <c r="AZ902" s="94">
        <f>IF(AY902=0,"None",_xlfn.TEXTJOIN(", ",TRUE(),IF(AT902="Y","Breakout",""),IF(AU902="Y","Accumulation",""),IF(AV902="Y","Institutional buying",""),IF(AW902="Y","Long buildup",""),IF(AX902="Y","Momentum leader","")))</f>
        <v/>
      </c>
      <c r="BA902" s="94">
        <f>IF(BW902="","","Passes "&amp;AY902&amp;" of 5 buy-side scans"&amp;IF(G902="Y","; RED FLAG: filter out using Red flag column",""))</f>
        <v/>
      </c>
      <c r="BB902" s="91" t="inlineStr">
        <is>
          <t>None</t>
        </is>
      </c>
      <c r="BC902" s="92" t="inlineStr">
        <is>
          <t>Y</t>
        </is>
      </c>
      <c r="BD902" s="94" t="inlineStr">
        <is>
          <t>PE &gt; 50</t>
        </is>
      </c>
      <c r="BE902" s="94" t="n"/>
      <c r="BF902" s="92">
        <f>IF(R902*100000&gt;=Settings!$B$5,"Y","N")</f>
        <v/>
      </c>
      <c r="BG902" s="91">
        <f>IF(F902&gt;Settings!$B$6,"Y","N")</f>
        <v/>
      </c>
      <c r="BH902" s="97" t="n">
        <v>-20.29</v>
      </c>
      <c r="BI902" s="96" t="n">
        <v>-6.98</v>
      </c>
      <c r="BJ902" s="96" t="n">
        <v>-9.08</v>
      </c>
      <c r="BK902" s="96" t="n">
        <v>-3.52</v>
      </c>
      <c r="BL902" s="96" t="n">
        <v>54.56</v>
      </c>
      <c r="BM902" s="96" t="n">
        <v>-4.89</v>
      </c>
      <c r="BN902" s="97" t="n">
        <v>-6.16</v>
      </c>
      <c r="BO902" s="96" t="n">
        <v>-4.11</v>
      </c>
      <c r="BP902" s="96" t="n">
        <v>-1.07</v>
      </c>
      <c r="BQ902" s="96" t="n">
        <v>0.5</v>
      </c>
      <c r="BR902" s="91" t="inlineStr">
        <is>
          <t>Mixed</t>
        </is>
      </c>
      <c r="BS902" s="91" t="inlineStr">
        <is>
          <t>None</t>
        </is>
      </c>
      <c r="BT902" s="96" t="n">
        <v>33.9</v>
      </c>
      <c r="BU902" s="91" t="inlineStr">
        <is>
          <t>N</t>
        </is>
      </c>
      <c r="BV902" s="99">
        <f>IF(OR(BF902&lt;&gt;"Y",BG902&lt;&gt;"Y"),"",(AND(ISNUMBER(BQ902),BQ902&gt;0))+(BR902="Stacked up")+(AND(ISNUMBER(BH902),BH902&gt;=-Settings!$B$17))+(AND(ISNUMBER(BK902),ISNUMBER(BM902),BK902&gt;0,BM902&gt;0))+(AND(ISNUMBER(AQ902),AQ902&gt;=Settings!$B$18))+(AND(ISNUMBER(BT902),BT902&gt;=Settings!$B$19,BT902&lt;=Settings!$B$20))+(AND(ISNUMBER(AS902),AS902&gt;0))+(AND(ISNUMBER(T902),ISNUMBER(M902),T902&gt;=Settings!$B$21,M902&gt;0))+(AND(ISNUMBER(AD902),ISNUMBER(M902),AD902&gt;=Settings!$B$22,M902&gt;0))+(AY902&gt;=1))</f>
        <v/>
      </c>
      <c r="BW902" s="91">
        <f>IF(OR(AY902=0,BF902&lt;&gt;"Y",BG902&lt;&gt;"Y"),"",1+SUMPRODUCT(($A$6:$A$2604=A902)*($AY$6:$AY$2604&gt;0)*($BF$6:$BF$2604="Y")*($BG$6:$BG$2604="Y")*(($AY$6:$AY$2604&gt;AY902)+($AY$6:$AY$2604=AY902)*($AD$6:$AD$2604&gt;AD902))))</f>
        <v/>
      </c>
    </row>
    <row r="903" ht="23.85" customHeight="1" s="55">
      <c r="A903" s="90" t="n">
        <v>46296</v>
      </c>
      <c r="B903" s="91" t="inlineStr">
        <is>
          <t>MASFIN</t>
        </is>
      </c>
      <c r="C903" s="91" t="inlineStr">
        <is>
          <t>INE348L01012</t>
        </is>
      </c>
      <c r="D903" s="91" t="n"/>
      <c r="E903" s="91" t="inlineStr">
        <is>
          <t>None</t>
        </is>
      </c>
      <c r="F903" s="93" t="n">
        <v>4951</v>
      </c>
      <c r="G903" s="92" t="inlineStr">
        <is>
          <t>N</t>
        </is>
      </c>
      <c r="H903" s="94" t="n"/>
      <c r="I903" s="91" t="inlineStr">
        <is>
          <t>N</t>
        </is>
      </c>
      <c r="J903" s="92">
        <f>IF(K903="","N","Y")</f>
        <v/>
      </c>
      <c r="K903" s="94">
        <f>_xlfn.TEXTJOIN("; ",TRUE,IF(P903="52-wk low","52-wk low",""),IF(AND(AD903&gt;=Settings!$B$12,M903&lt;0),"Distribution",""),IF(AND(AJ903="Y",M903&lt;0,AK903&lt;-Settings!$B$13),"Long unwinding",""),IF(AND(AJ903="Y",M903&lt;0,AK903&gt;Settings!$B$13),"Short buildup",""))</f>
        <v/>
      </c>
      <c r="L903" s="95" t="n">
        <v>272.85</v>
      </c>
      <c r="M903" s="96" t="n">
        <v>-3.48</v>
      </c>
      <c r="N903" s="93" t="n">
        <v>2222</v>
      </c>
      <c r="O903" s="91" t="inlineStr">
        <is>
          <t>None</t>
        </is>
      </c>
      <c r="P903" s="91" t="inlineStr">
        <is>
          <t>52-wk low</t>
        </is>
      </c>
      <c r="Q903" s="97" t="n">
        <v>1.89</v>
      </c>
      <c r="R903" s="96" t="n">
        <v>2.25</v>
      </c>
      <c r="S903" s="96" t="n">
        <v>0.85</v>
      </c>
      <c r="T903" s="96" t="n">
        <v>0.84</v>
      </c>
      <c r="U903" s="96" t="n">
        <v>1.13</v>
      </c>
      <c r="V903" s="103" t="n">
        <v>1.34</v>
      </c>
      <c r="W903" s="102" t="n">
        <v>4</v>
      </c>
      <c r="X903" s="93" t="n"/>
      <c r="Y903" s="91" t="inlineStr">
        <is>
          <t>None</t>
        </is>
      </c>
      <c r="Z903" s="99" t="n">
        <v>57.2</v>
      </c>
      <c r="AA903" s="96" t="n">
        <v>0.87</v>
      </c>
      <c r="AB903" s="96" t="n">
        <v>0.89</v>
      </c>
      <c r="AC903" s="96" t="n">
        <v>0.71</v>
      </c>
      <c r="AD903" s="96" t="n">
        <v>0.75</v>
      </c>
      <c r="AE903" s="96" t="n">
        <v>1.04</v>
      </c>
      <c r="AF903" s="103" t="n">
        <v>1.09</v>
      </c>
      <c r="AG903" s="91" t="inlineStr">
        <is>
          <t>Normal</t>
        </is>
      </c>
      <c r="AH903" s="100" t="n">
        <v>0</v>
      </c>
      <c r="AI903" s="101" t="n">
        <v>0</v>
      </c>
      <c r="AJ903" s="92" t="inlineStr">
        <is>
          <t>N</t>
        </is>
      </c>
      <c r="AK903" s="96" t="n"/>
      <c r="AL903" s="91" t="inlineStr">
        <is>
          <t>n/a</t>
        </is>
      </c>
      <c r="AM903" s="93" t="n"/>
      <c r="AN903" s="92" t="inlineStr">
        <is>
          <t>None</t>
        </is>
      </c>
      <c r="AO903" s="102" t="n">
        <v>0</v>
      </c>
      <c r="AP903" s="103" t="n">
        <v>0.66</v>
      </c>
      <c r="AQ903" s="102" t="n">
        <v>31</v>
      </c>
      <c r="AR903" s="91" t="inlineStr">
        <is>
          <t>N</t>
        </is>
      </c>
      <c r="AS903" s="104" t="n"/>
      <c r="AT903" s="92">
        <f>IF(AND(P903="52-wk high",T903&gt;=Settings!$B$7),"Y","N")</f>
        <v/>
      </c>
      <c r="AU903" s="91">
        <f>IF(AND(AD903&gt;=Settings!$B$8,M903&gt;0),"Y","N")</f>
        <v/>
      </c>
      <c r="AV903" s="91">
        <f>IF(OR(AH903&gt;Settings!$B$9,AI903&gt;Settings!$B$9),"Y","N")</f>
        <v/>
      </c>
      <c r="AW903" s="91">
        <f>IF(AJ903&lt;&gt;"Y","n/a",IF(AND(M903&gt;0,AK903&gt;Settings!$B$10),"Y","N"))</f>
        <v/>
      </c>
      <c r="AX903" s="91">
        <f>IF(AO903&gt;=Settings!$B$11,"Y","N")</f>
        <v/>
      </c>
      <c r="AY903" s="99">
        <f>(AT903="Y")+(AU903="Y")+(AV903="Y")+(AW903="Y")+(AX903="Y")</f>
        <v/>
      </c>
      <c r="AZ903" s="94">
        <f>IF(AY903=0,"None",_xlfn.TEXTJOIN(", ",TRUE(),IF(AT903="Y","Breakout",""),IF(AU903="Y","Accumulation",""),IF(AV903="Y","Institutional buying",""),IF(AW903="Y","Long buildup",""),IF(AX903="Y","Momentum leader","")))</f>
        <v/>
      </c>
      <c r="BA903" s="94">
        <f>IF(BW903="","","Passes "&amp;AY903&amp;" of 5 buy-side scans"&amp;IF(G903="Y","; RED FLAG: filter out using Red flag column",""))</f>
        <v/>
      </c>
      <c r="BB903" s="91" t="inlineStr">
        <is>
          <t>None</t>
        </is>
      </c>
      <c r="BC903" s="92" t="inlineStr">
        <is>
          <t>N</t>
        </is>
      </c>
      <c r="BD903" s="94" t="n"/>
      <c r="BE903" s="94" t="n"/>
      <c r="BF903" s="92">
        <f>IF(R903*100000&gt;=Settings!$B$5,"Y","N")</f>
        <v/>
      </c>
      <c r="BG903" s="91">
        <f>IF(F903&gt;Settings!$B$6,"Y","N")</f>
        <v/>
      </c>
      <c r="BH903" s="97" t="n">
        <v>-23.97</v>
      </c>
      <c r="BI903" s="96" t="n">
        <v>-2.68</v>
      </c>
      <c r="BJ903" s="96" t="n">
        <v>-10.39</v>
      </c>
      <c r="BK903" s="96" t="n">
        <v>-11.94</v>
      </c>
      <c r="BL903" s="96" t="n">
        <v>-6.96</v>
      </c>
      <c r="BM903" s="96" t="n">
        <v>-11.08</v>
      </c>
      <c r="BN903" s="97" t="n">
        <v>-4.94</v>
      </c>
      <c r="BO903" s="96" t="n">
        <v>-7.78</v>
      </c>
      <c r="BP903" s="96" t="n">
        <v>-9.890000000000001</v>
      </c>
      <c r="BQ903" s="96" t="n">
        <v>-11.41</v>
      </c>
      <c r="BR903" s="91" t="inlineStr">
        <is>
          <t>Stacked down</t>
        </is>
      </c>
      <c r="BS903" s="91" t="inlineStr">
        <is>
          <t>None</t>
        </is>
      </c>
      <c r="BT903" s="96" t="n">
        <v>28.4</v>
      </c>
      <c r="BU903" s="91" t="inlineStr">
        <is>
          <t>N</t>
        </is>
      </c>
      <c r="BV903" s="99">
        <f>IF(OR(BF903&lt;&gt;"Y",BG903&lt;&gt;"Y"),"",(AND(ISNUMBER(BQ903),BQ903&gt;0))+(BR903="Stacked up")+(AND(ISNUMBER(BH903),BH903&gt;=-Settings!$B$17))+(AND(ISNUMBER(BK903),ISNUMBER(BM903),BK903&gt;0,BM903&gt;0))+(AND(ISNUMBER(AQ903),AQ903&gt;=Settings!$B$18))+(AND(ISNUMBER(BT903),BT903&gt;=Settings!$B$19,BT903&lt;=Settings!$B$20))+(AND(ISNUMBER(AS903),AS903&gt;0))+(AND(ISNUMBER(T903),ISNUMBER(M903),T903&gt;=Settings!$B$21,M903&gt;0))+(AND(ISNUMBER(AD903),ISNUMBER(M903),AD903&gt;=Settings!$B$22,M903&gt;0))+(AY903&gt;=1))</f>
        <v/>
      </c>
      <c r="BW903" s="91">
        <f>IF(OR(AY903=0,BF903&lt;&gt;"Y",BG903&lt;&gt;"Y"),"",1+SUMPRODUCT(($A$6:$A$2604=A903)*($AY$6:$AY$2604&gt;0)*($BF$6:$BF$2604="Y")*($BG$6:$BG$2604="Y")*(($AY$6:$AY$2604&gt;AY903)+($AY$6:$AY$2604=AY903)*($AD$6:$AD$2604&gt;AD903))))</f>
        <v/>
      </c>
    </row>
    <row r="904" ht="23.85" customHeight="1" s="55">
      <c r="A904" s="90" t="n">
        <v>46296</v>
      </c>
      <c r="B904" s="91" t="inlineStr">
        <is>
          <t>YASHO</t>
        </is>
      </c>
      <c r="C904" s="91" t="inlineStr">
        <is>
          <t>INE616Z01012</t>
        </is>
      </c>
      <c r="D904" s="91" t="n"/>
      <c r="E904" s="91" t="inlineStr">
        <is>
          <t>None</t>
        </is>
      </c>
      <c r="F904" s="93" t="n">
        <v>4866</v>
      </c>
      <c r="G904" s="92" t="inlineStr">
        <is>
          <t>Y</t>
        </is>
      </c>
      <c r="H904" s="94" t="inlineStr">
        <is>
          <t>Long-term ASM Stage 1</t>
        </is>
      </c>
      <c r="I904" s="91" t="inlineStr">
        <is>
          <t>N</t>
        </is>
      </c>
      <c r="J904" s="92">
        <f>IF(K904="","N","Y")</f>
        <v/>
      </c>
      <c r="K904" s="94">
        <f>_xlfn.TEXTJOIN("; ",TRUE,IF(P904="52-wk low","52-wk low",""),IF(AND(AD904&gt;=Settings!$B$12,M904&lt;0),"Distribution",""),IF(AND(AJ904="Y",M904&lt;0,AK904&lt;-Settings!$B$13),"Long unwinding",""),IF(AND(AJ904="Y",M904&lt;0,AK904&gt;Settings!$B$13),"Short buildup",""))</f>
        <v/>
      </c>
      <c r="L904" s="95" t="n">
        <v>4036</v>
      </c>
      <c r="M904" s="96" t="n">
        <v>0.76</v>
      </c>
      <c r="N904" s="93" t="n">
        <v>388</v>
      </c>
      <c r="O904" s="91" t="inlineStr">
        <is>
          <t>None</t>
        </is>
      </c>
      <c r="P904" s="91" t="inlineStr">
        <is>
          <t>None</t>
        </is>
      </c>
      <c r="Q904" s="97" t="n">
        <v>0.23</v>
      </c>
      <c r="R904" s="96" t="n">
        <v>0.37</v>
      </c>
      <c r="S904" s="96" t="n">
        <v>0.61</v>
      </c>
      <c r="T904" s="96" t="n">
        <v>0.34</v>
      </c>
      <c r="U904" s="96" t="n">
        <v>0.41</v>
      </c>
      <c r="V904" s="103" t="n">
        <v>0.67</v>
      </c>
      <c r="W904" s="102" t="n">
        <v>2</v>
      </c>
      <c r="X904" s="93" t="n"/>
      <c r="Y904" s="91" t="inlineStr">
        <is>
          <t>None</t>
        </is>
      </c>
      <c r="Z904" s="99" t="n">
        <v>45.16</v>
      </c>
      <c r="AA904" s="96" t="n">
        <v>0.97</v>
      </c>
      <c r="AB904" s="96" t="n">
        <v>1.06</v>
      </c>
      <c r="AC904" s="96" t="n">
        <v>0.62</v>
      </c>
      <c r="AD904" s="96" t="n">
        <v>0.47</v>
      </c>
      <c r="AE904" s="96" t="n">
        <v>0.54</v>
      </c>
      <c r="AF904" s="103" t="n">
        <v>1.29</v>
      </c>
      <c r="AG904" s="91" t="inlineStr">
        <is>
          <t>Normal</t>
        </is>
      </c>
      <c r="AH904" s="100" t="n">
        <v>0</v>
      </c>
      <c r="AI904" s="101" t="n">
        <v>0</v>
      </c>
      <c r="AJ904" s="92" t="inlineStr">
        <is>
          <t>N</t>
        </is>
      </c>
      <c r="AK904" s="96" t="n"/>
      <c r="AL904" s="91" t="inlineStr">
        <is>
          <t>n/a</t>
        </is>
      </c>
      <c r="AM904" s="93" t="n"/>
      <c r="AN904" s="92" t="inlineStr">
        <is>
          <t>None</t>
        </is>
      </c>
      <c r="AO904" s="102" t="n">
        <v>0</v>
      </c>
      <c r="AP904" s="103" t="n">
        <v>3.6</v>
      </c>
      <c r="AQ904" s="102" t="n">
        <v>98</v>
      </c>
      <c r="AR904" s="91" t="inlineStr">
        <is>
          <t>N</t>
        </is>
      </c>
      <c r="AS904" s="104" t="n"/>
      <c r="AT904" s="92">
        <f>IF(AND(P904="52-wk high",T904&gt;=Settings!$B$7),"Y","N")</f>
        <v/>
      </c>
      <c r="AU904" s="91">
        <f>IF(AND(AD904&gt;=Settings!$B$8,M904&gt;0),"Y","N")</f>
        <v/>
      </c>
      <c r="AV904" s="91">
        <f>IF(OR(AH904&gt;Settings!$B$9,AI904&gt;Settings!$B$9),"Y","N")</f>
        <v/>
      </c>
      <c r="AW904" s="91">
        <f>IF(AJ904&lt;&gt;"Y","n/a",IF(AND(M904&gt;0,AK904&gt;Settings!$B$10),"Y","N"))</f>
        <v/>
      </c>
      <c r="AX904" s="91">
        <f>IF(AO904&gt;=Settings!$B$11,"Y","N")</f>
        <v/>
      </c>
      <c r="AY904" s="99">
        <f>(AT904="Y")+(AU904="Y")+(AV904="Y")+(AW904="Y")+(AX904="Y")</f>
        <v/>
      </c>
      <c r="AZ904" s="94">
        <f>IF(AY904=0,"None",_xlfn.TEXTJOIN(", ",TRUE(),IF(AT904="Y","Breakout",""),IF(AU904="Y","Accumulation",""),IF(AV904="Y","Institutional buying",""),IF(AW904="Y","Long buildup",""),IF(AX904="Y","Momentum leader","")))</f>
        <v/>
      </c>
      <c r="BA904" s="94">
        <f>IF(BW904="","","Passes "&amp;AY904&amp;" of 5 buy-side scans"&amp;IF(G904="Y","; RED FLAG: filter out using Red flag column",""))</f>
        <v/>
      </c>
      <c r="BB904" s="91" t="inlineStr">
        <is>
          <t>None</t>
        </is>
      </c>
      <c r="BC904" s="92" t="inlineStr">
        <is>
          <t>Y</t>
        </is>
      </c>
      <c r="BD904" s="94" t="inlineStr">
        <is>
          <t>PE &gt; 50</t>
        </is>
      </c>
      <c r="BE904" s="94" t="n"/>
      <c r="BF904" s="92">
        <f>IF(R904*100000&gt;=Settings!$B$5,"Y","N")</f>
        <v/>
      </c>
      <c r="BG904" s="91">
        <f>IF(F904&gt;Settings!$B$6,"Y","N")</f>
        <v/>
      </c>
      <c r="BH904" s="97" t="n">
        <v>-19.18</v>
      </c>
      <c r="BI904" s="96" t="n">
        <v>-0.19</v>
      </c>
      <c r="BJ904" s="96" t="n">
        <v>-5.48</v>
      </c>
      <c r="BK904" s="96" t="n">
        <v>31.69</v>
      </c>
      <c r="BL904" s="96" t="n">
        <v>192.93</v>
      </c>
      <c r="BM904" s="96" t="n">
        <v>144.68</v>
      </c>
      <c r="BN904" s="97" t="n">
        <v>-0.75</v>
      </c>
      <c r="BO904" s="96" t="n">
        <v>3.92</v>
      </c>
      <c r="BP904" s="96" t="n">
        <v>18.74</v>
      </c>
      <c r="BQ904" s="96" t="n">
        <v>44.92</v>
      </c>
      <c r="BR904" s="91" t="inlineStr">
        <is>
          <t>Mixed</t>
        </is>
      </c>
      <c r="BS904" s="91" t="inlineStr">
        <is>
          <t>None</t>
        </is>
      </c>
      <c r="BT904" s="96" t="n">
        <v>48</v>
      </c>
      <c r="BU904" s="91" t="inlineStr">
        <is>
          <t>N</t>
        </is>
      </c>
      <c r="BV904" s="99">
        <f>IF(OR(BF904&lt;&gt;"Y",BG904&lt;&gt;"Y"),"",(AND(ISNUMBER(BQ904),BQ904&gt;0))+(BR904="Stacked up")+(AND(ISNUMBER(BH904),BH904&gt;=-Settings!$B$17))+(AND(ISNUMBER(BK904),ISNUMBER(BM904),BK904&gt;0,BM904&gt;0))+(AND(ISNUMBER(AQ904),AQ904&gt;=Settings!$B$18))+(AND(ISNUMBER(BT904),BT904&gt;=Settings!$B$19,BT904&lt;=Settings!$B$20))+(AND(ISNUMBER(AS904),AS904&gt;0))+(AND(ISNUMBER(T904),ISNUMBER(M904),T904&gt;=Settings!$B$21,M904&gt;0))+(AND(ISNUMBER(AD904),ISNUMBER(M904),AD904&gt;=Settings!$B$22,M904&gt;0))+(AY904&gt;=1))</f>
        <v/>
      </c>
      <c r="BW904" s="91">
        <f>IF(OR(AY904=0,BF904&lt;&gt;"Y",BG904&lt;&gt;"Y"),"",1+SUMPRODUCT(($A$6:$A$2604=A904)*($AY$6:$AY$2604&gt;0)*($BF$6:$BF$2604="Y")*($BG$6:$BG$2604="Y")*(($AY$6:$AY$2604&gt;AY904)+($AY$6:$AY$2604=AY904)*($AD$6:$AD$2604&gt;AD904))))</f>
        <v/>
      </c>
    </row>
    <row r="905" ht="23.85" customHeight="1" s="55">
      <c r="A905" s="90" t="n">
        <v>46296</v>
      </c>
      <c r="B905" s="91" t="inlineStr">
        <is>
          <t>NOVARTIND</t>
        </is>
      </c>
      <c r="C905" s="91" t="inlineStr">
        <is>
          <t>INE234A01025</t>
        </is>
      </c>
      <c r="D905" s="91" t="n"/>
      <c r="E905" s="91" t="inlineStr">
        <is>
          <t>None</t>
        </is>
      </c>
      <c r="F905" s="93" t="n">
        <v>4852</v>
      </c>
      <c r="G905" s="92" t="inlineStr">
        <is>
          <t>N</t>
        </is>
      </c>
      <c r="H905" s="94" t="n"/>
      <c r="I905" s="91" t="inlineStr">
        <is>
          <t>N</t>
        </is>
      </c>
      <c r="J905" s="92">
        <f>IF(K905="","N","Y")</f>
        <v/>
      </c>
      <c r="K905" s="94">
        <f>_xlfn.TEXTJOIN("; ",TRUE,IF(P905="52-wk low","52-wk low",""),IF(AND(AD905&gt;=Settings!$B$12,M905&lt;0),"Distribution",""),IF(AND(AJ905="Y",M905&lt;0,AK905&lt;-Settings!$B$13),"Long unwinding",""),IF(AND(AJ905="Y",M905&lt;0,AK905&gt;Settings!$B$13),"Short buildup",""))</f>
        <v/>
      </c>
      <c r="L905" s="95" t="n">
        <v>1965</v>
      </c>
      <c r="M905" s="96" t="n">
        <v>2.4</v>
      </c>
      <c r="N905" s="93" t="n">
        <v>159</v>
      </c>
      <c r="O905" s="91" t="inlineStr">
        <is>
          <t>None</t>
        </is>
      </c>
      <c r="P905" s="91" t="inlineStr">
        <is>
          <t>None</t>
        </is>
      </c>
      <c r="Q905" s="97" t="n">
        <v>0.41</v>
      </c>
      <c r="R905" s="96" t="n">
        <v>2.51</v>
      </c>
      <c r="S905" s="96" t="n">
        <v>0.16</v>
      </c>
      <c r="T905" s="96" t="n">
        <v>0.35</v>
      </c>
      <c r="U905" s="96" t="n">
        <v>0.51</v>
      </c>
      <c r="V905" s="103" t="n">
        <v>3.2</v>
      </c>
      <c r="W905" s="102" t="n"/>
      <c r="X905" s="93" t="n"/>
      <c r="Y905" s="91" t="inlineStr">
        <is>
          <t>None</t>
        </is>
      </c>
      <c r="Z905" s="99" t="n">
        <v>41.46</v>
      </c>
      <c r="AA905" s="96" t="n">
        <v>1.09</v>
      </c>
      <c r="AB905" s="96" t="n">
        <v>0.84</v>
      </c>
      <c r="AC905" s="96" t="n">
        <v>0.34</v>
      </c>
      <c r="AD905" s="96" t="n">
        <v>0.64</v>
      </c>
      <c r="AE905" s="96" t="n">
        <v>0.72</v>
      </c>
      <c r="AF905" s="103" t="n">
        <v>0.68</v>
      </c>
      <c r="AG905" s="91" t="inlineStr">
        <is>
          <t>Drying up</t>
        </is>
      </c>
      <c r="AH905" s="100" t="n">
        <v>0</v>
      </c>
      <c r="AI905" s="101" t="n">
        <v>0</v>
      </c>
      <c r="AJ905" s="92" t="inlineStr">
        <is>
          <t>N</t>
        </is>
      </c>
      <c r="AK905" s="96" t="n"/>
      <c r="AL905" s="91" t="inlineStr">
        <is>
          <t>n/a</t>
        </is>
      </c>
      <c r="AM905" s="93" t="n"/>
      <c r="AN905" s="92" t="inlineStr">
        <is>
          <t>None</t>
        </is>
      </c>
      <c r="AO905" s="102" t="n">
        <v>0</v>
      </c>
      <c r="AP905" s="103" t="n"/>
      <c r="AQ905" s="102" t="n"/>
      <c r="AR905" s="91" t="inlineStr">
        <is>
          <t>N</t>
        </is>
      </c>
      <c r="AS905" s="104" t="n"/>
      <c r="AT905" s="92">
        <f>IF(AND(P905="52-wk high",T905&gt;=Settings!$B$7),"Y","N")</f>
        <v/>
      </c>
      <c r="AU905" s="91">
        <f>IF(AND(AD905&gt;=Settings!$B$8,M905&gt;0),"Y","N")</f>
        <v/>
      </c>
      <c r="AV905" s="91">
        <f>IF(OR(AH905&gt;Settings!$B$9,AI905&gt;Settings!$B$9),"Y","N")</f>
        <v/>
      </c>
      <c r="AW905" s="91">
        <f>IF(AJ905&lt;&gt;"Y","n/a",IF(AND(M905&gt;0,AK905&gt;Settings!$B$10),"Y","N"))</f>
        <v/>
      </c>
      <c r="AX905" s="91">
        <f>IF(AO905&gt;=Settings!$B$11,"Y","N")</f>
        <v/>
      </c>
      <c r="AY905" s="99">
        <f>(AT905="Y")+(AU905="Y")+(AV905="Y")+(AW905="Y")+(AX905="Y")</f>
        <v/>
      </c>
      <c r="AZ905" s="94">
        <f>IF(AY905=0,"None",_xlfn.TEXTJOIN(", ",TRUE(),IF(AT905="Y","Breakout",""),IF(AU905="Y","Accumulation",""),IF(AV905="Y","Institutional buying",""),IF(AW905="Y","Long buildup",""),IF(AX905="Y","Momentum leader","")))</f>
        <v/>
      </c>
      <c r="BA905" s="94">
        <f>IF(BW905="","","Passes "&amp;AY905&amp;" of 5 buy-side scans"&amp;IF(G905="Y","; RED FLAG: filter out using Red flag column",""))</f>
        <v/>
      </c>
      <c r="BB905" s="91" t="inlineStr">
        <is>
          <t>None</t>
        </is>
      </c>
      <c r="BC905" s="92" t="inlineStr">
        <is>
          <t>Y</t>
        </is>
      </c>
      <c r="BD905" s="94" t="inlineStr">
        <is>
          <t>&gt;75% move in 6 months; High-low range &gt;75% in 3 months; High-low range &gt;100% in 6 months</t>
        </is>
      </c>
      <c r="BE905" s="94" t="n"/>
      <c r="BF905" s="92">
        <f>IF(R905*100000&gt;=Settings!$B$5,"Y","N")</f>
        <v/>
      </c>
      <c r="BG905" s="91">
        <f>IF(F905&gt;Settings!$B$6,"Y","N")</f>
        <v/>
      </c>
      <c r="BH905" s="97" t="n">
        <v>-24.1</v>
      </c>
      <c r="BI905" s="96" t="n">
        <v>-0.32</v>
      </c>
      <c r="BJ905" s="96" t="n">
        <v>24.2</v>
      </c>
      <c r="BK905" s="96" t="n">
        <v>36.04</v>
      </c>
      <c r="BL905" s="96" t="n"/>
      <c r="BM905" s="96" t="n"/>
      <c r="BN905" s="97" t="n">
        <v>1.94</v>
      </c>
      <c r="BO905" s="96" t="n">
        <v>10.6</v>
      </c>
      <c r="BP905" s="96" t="n">
        <v>22.66</v>
      </c>
      <c r="BQ905" s="96" t="n"/>
      <c r="BR905" s="91" t="n"/>
      <c r="BS905" s="91" t="inlineStr">
        <is>
          <t>None</t>
        </is>
      </c>
      <c r="BT905" s="96" t="n">
        <v>52.5</v>
      </c>
      <c r="BU905" s="91" t="n"/>
      <c r="BV905" s="99">
        <f>IF(OR(BF905&lt;&gt;"Y",BG905&lt;&gt;"Y"),"",(AND(ISNUMBER(BQ905),BQ905&gt;0))+(BR905="Stacked up")+(AND(ISNUMBER(BH905),BH905&gt;=-Settings!$B$17))+(AND(ISNUMBER(BK905),ISNUMBER(BM905),BK905&gt;0,BM905&gt;0))+(AND(ISNUMBER(AQ905),AQ905&gt;=Settings!$B$18))+(AND(ISNUMBER(BT905),BT905&gt;=Settings!$B$19,BT905&lt;=Settings!$B$20))+(AND(ISNUMBER(AS905),AS905&gt;0))+(AND(ISNUMBER(T905),ISNUMBER(M905),T905&gt;=Settings!$B$21,M905&gt;0))+(AND(ISNUMBER(AD905),ISNUMBER(M905),AD905&gt;=Settings!$B$22,M905&gt;0))+(AY905&gt;=1))</f>
        <v/>
      </c>
      <c r="BW905" s="91">
        <f>IF(OR(AY905=0,BF905&lt;&gt;"Y",BG905&lt;&gt;"Y"),"",1+SUMPRODUCT(($A$6:$A$2604=A905)*($AY$6:$AY$2604&gt;0)*($BF$6:$BF$2604="Y")*($BG$6:$BG$2604="Y")*(($AY$6:$AY$2604&gt;AY905)+($AY$6:$AY$2604=AY905)*($AD$6:$AD$2604&gt;AD905))))</f>
        <v/>
      </c>
    </row>
    <row r="906" ht="23.85" customHeight="1" s="55">
      <c r="A906" s="90" t="n">
        <v>46296</v>
      </c>
      <c r="B906" s="91" t="inlineStr">
        <is>
          <t>RPGLIFE</t>
        </is>
      </c>
      <c r="C906" s="91" t="inlineStr">
        <is>
          <t>INE105J01010</t>
        </is>
      </c>
      <c r="D906" s="91" t="n"/>
      <c r="E906" s="91" t="inlineStr">
        <is>
          <t>None</t>
        </is>
      </c>
      <c r="F906" s="93" t="n">
        <v>4847</v>
      </c>
      <c r="G906" s="92" t="inlineStr">
        <is>
          <t>N</t>
        </is>
      </c>
      <c r="H906" s="94" t="n"/>
      <c r="I906" s="91" t="inlineStr">
        <is>
          <t>N</t>
        </is>
      </c>
      <c r="J906" s="92">
        <f>IF(K906="","N","Y")</f>
        <v/>
      </c>
      <c r="K906" s="94">
        <f>_xlfn.TEXTJOIN("; ",TRUE,IF(P906="52-wk low","52-wk low",""),IF(AND(AD906&gt;=Settings!$B$12,M906&lt;0),"Distribution",""),IF(AND(AJ906="Y",M906&lt;0,AK906&lt;-Settings!$B$13),"Long unwinding",""),IF(AND(AJ906="Y",M906&lt;0,AK906&gt;Settings!$B$13),"Short buildup",""))</f>
        <v/>
      </c>
      <c r="L906" s="95" t="n">
        <v>2930.7</v>
      </c>
      <c r="M906" s="96" t="n">
        <v>-3.5</v>
      </c>
      <c r="N906" s="93" t="n">
        <v>2227</v>
      </c>
      <c r="O906" s="91" t="inlineStr">
        <is>
          <t>None</t>
        </is>
      </c>
      <c r="P906" s="91" t="inlineStr">
        <is>
          <t>None</t>
        </is>
      </c>
      <c r="Q906" s="97" t="n">
        <v>0.36</v>
      </c>
      <c r="R906" s="96" t="n">
        <v>0.42</v>
      </c>
      <c r="S906" s="96" t="n">
        <v>0.9</v>
      </c>
      <c r="T906" s="96" t="n">
        <v>1.43</v>
      </c>
      <c r="U906" s="96" t="n">
        <v>1.44</v>
      </c>
      <c r="V906" s="103" t="n">
        <v>1.64</v>
      </c>
      <c r="W906" s="102" t="n">
        <v>8</v>
      </c>
      <c r="X906" s="93" t="n"/>
      <c r="Y906" s="91" t="inlineStr">
        <is>
          <t>None</t>
        </is>
      </c>
      <c r="Z906" s="99" t="n">
        <v>44.26</v>
      </c>
      <c r="AA906" s="96" t="n">
        <v>1.01</v>
      </c>
      <c r="AB906" s="96" t="n">
        <v>0.95</v>
      </c>
      <c r="AC906" s="96" t="n">
        <v>0.9399999999999999</v>
      </c>
      <c r="AD906" s="96" t="n">
        <v>1.46</v>
      </c>
      <c r="AE906" s="96" t="n">
        <v>1.62</v>
      </c>
      <c r="AF906" s="103" t="n">
        <v>1.07</v>
      </c>
      <c r="AG906" s="91" t="inlineStr">
        <is>
          <t>Normal</t>
        </is>
      </c>
      <c r="AH906" s="100" t="n">
        <v>0</v>
      </c>
      <c r="AI906" s="101" t="n">
        <v>0</v>
      </c>
      <c r="AJ906" s="92" t="inlineStr">
        <is>
          <t>N</t>
        </is>
      </c>
      <c r="AK906" s="96" t="n"/>
      <c r="AL906" s="91" t="inlineStr">
        <is>
          <t>n/a</t>
        </is>
      </c>
      <c r="AM906" s="93" t="n"/>
      <c r="AN906" s="92" t="inlineStr">
        <is>
          <t>None</t>
        </is>
      </c>
      <c r="AO906" s="102" t="n">
        <v>0</v>
      </c>
      <c r="AP906" s="103" t="n">
        <v>1.88</v>
      </c>
      <c r="AQ906" s="102" t="n">
        <v>88</v>
      </c>
      <c r="AR906" s="91" t="inlineStr">
        <is>
          <t>N</t>
        </is>
      </c>
      <c r="AS906" s="104" t="n"/>
      <c r="AT906" s="92">
        <f>IF(AND(P906="52-wk high",T906&gt;=Settings!$B$7),"Y","N")</f>
        <v/>
      </c>
      <c r="AU906" s="91">
        <f>IF(AND(AD906&gt;=Settings!$B$8,M906&gt;0),"Y","N")</f>
        <v/>
      </c>
      <c r="AV906" s="91">
        <f>IF(OR(AH906&gt;Settings!$B$9,AI906&gt;Settings!$B$9),"Y","N")</f>
        <v/>
      </c>
      <c r="AW906" s="91">
        <f>IF(AJ906&lt;&gt;"Y","n/a",IF(AND(M906&gt;0,AK906&gt;Settings!$B$10),"Y","N"))</f>
        <v/>
      </c>
      <c r="AX906" s="91">
        <f>IF(AO906&gt;=Settings!$B$11,"Y","N")</f>
        <v/>
      </c>
      <c r="AY906" s="99">
        <f>(AT906="Y")+(AU906="Y")+(AV906="Y")+(AW906="Y")+(AX906="Y")</f>
        <v/>
      </c>
      <c r="AZ906" s="94">
        <f>IF(AY906=0,"None",_xlfn.TEXTJOIN(", ",TRUE(),IF(AT906="Y","Breakout",""),IF(AU906="Y","Accumulation",""),IF(AV906="Y","Institutional buying",""),IF(AW906="Y","Long buildup",""),IF(AX906="Y","Momentum leader","")))</f>
        <v/>
      </c>
      <c r="BA906" s="94">
        <f>IF(BW906="","","Passes "&amp;AY906&amp;" of 5 buy-side scans"&amp;IF(G906="Y","; RED FLAG: filter out using Red flag column",""))</f>
        <v/>
      </c>
      <c r="BB906" s="91" t="inlineStr">
        <is>
          <t>None</t>
        </is>
      </c>
      <c r="BC906" s="92" t="inlineStr">
        <is>
          <t>N</t>
        </is>
      </c>
      <c r="BD906" s="94" t="n"/>
      <c r="BE906" s="94" t="n"/>
      <c r="BF906" s="92">
        <f>IF(R906*100000&gt;=Settings!$B$5,"Y","N")</f>
        <v/>
      </c>
      <c r="BG906" s="91">
        <f>IF(F906&gt;Settings!$B$6,"Y","N")</f>
        <v/>
      </c>
      <c r="BH906" s="97" t="n">
        <v>-6.3</v>
      </c>
      <c r="BI906" s="96" t="n">
        <v>1.06</v>
      </c>
      <c r="BJ906" s="96" t="n">
        <v>13.13</v>
      </c>
      <c r="BK906" s="96" t="n">
        <v>24.57</v>
      </c>
      <c r="BL906" s="96" t="n">
        <v>56.09</v>
      </c>
      <c r="BM906" s="96" t="n">
        <v>29.4</v>
      </c>
      <c r="BN906" s="97" t="n">
        <v>2.38</v>
      </c>
      <c r="BO906" s="96" t="n">
        <v>6.61</v>
      </c>
      <c r="BP906" s="96" t="n">
        <v>12.41</v>
      </c>
      <c r="BQ906" s="96" t="n">
        <v>18.89</v>
      </c>
      <c r="BR906" s="91" t="inlineStr">
        <is>
          <t>Stacked up</t>
        </is>
      </c>
      <c r="BS906" s="91" t="inlineStr">
        <is>
          <t>None</t>
        </is>
      </c>
      <c r="BT906" s="96" t="n">
        <v>53.5</v>
      </c>
      <c r="BU906" s="91" t="inlineStr">
        <is>
          <t>N</t>
        </is>
      </c>
      <c r="BV906" s="99">
        <f>IF(OR(BF906&lt;&gt;"Y",BG906&lt;&gt;"Y"),"",(AND(ISNUMBER(BQ906),BQ906&gt;0))+(BR906="Stacked up")+(AND(ISNUMBER(BH906),BH906&gt;=-Settings!$B$17))+(AND(ISNUMBER(BK906),ISNUMBER(BM906),BK906&gt;0,BM906&gt;0))+(AND(ISNUMBER(AQ906),AQ906&gt;=Settings!$B$18))+(AND(ISNUMBER(BT906),BT906&gt;=Settings!$B$19,BT906&lt;=Settings!$B$20))+(AND(ISNUMBER(AS906),AS906&gt;0))+(AND(ISNUMBER(T906),ISNUMBER(M906),T906&gt;=Settings!$B$21,M906&gt;0))+(AND(ISNUMBER(AD906),ISNUMBER(M906),AD906&gt;=Settings!$B$22,M906&gt;0))+(AY906&gt;=1))</f>
        <v/>
      </c>
      <c r="BW906" s="91">
        <f>IF(OR(AY906=0,BF906&lt;&gt;"Y",BG906&lt;&gt;"Y"),"",1+SUMPRODUCT(($A$6:$A$2604=A906)*($AY$6:$AY$2604&gt;0)*($BF$6:$BF$2604="Y")*($BG$6:$BG$2604="Y")*(($AY$6:$AY$2604&gt;AY906)+($AY$6:$AY$2604=AY906)*($AD$6:$AD$2604&gt;AD906))))</f>
        <v/>
      </c>
    </row>
    <row r="907" ht="23.85" customHeight="1" s="55">
      <c r="A907" s="90" t="n">
        <v>46296</v>
      </c>
      <c r="B907" s="91" t="inlineStr">
        <is>
          <t>CARERATING</t>
        </is>
      </c>
      <c r="C907" s="91" t="inlineStr">
        <is>
          <t>INE752H01013</t>
        </is>
      </c>
      <c r="D907" s="91" t="n"/>
      <c r="E907" s="91" t="inlineStr">
        <is>
          <t>None</t>
        </is>
      </c>
      <c r="F907" s="93" t="n">
        <v>4827</v>
      </c>
      <c r="G907" s="92" t="inlineStr">
        <is>
          <t>N</t>
        </is>
      </c>
      <c r="H907" s="94" t="n"/>
      <c r="I907" s="91" t="inlineStr">
        <is>
          <t>N</t>
        </is>
      </c>
      <c r="J907" s="92">
        <f>IF(K907="","N","Y")</f>
        <v/>
      </c>
      <c r="K907" s="94">
        <f>_xlfn.TEXTJOIN("; ",TRUE,IF(P907="52-wk low","52-wk low",""),IF(AND(AD907&gt;=Settings!$B$12,M907&lt;0),"Distribution",""),IF(AND(AJ907="Y",M907&lt;0,AK907&lt;-Settings!$B$13),"Long unwinding",""),IF(AND(AJ907="Y",M907&lt;0,AK907&gt;Settings!$B$13),"Short buildup",""))</f>
        <v/>
      </c>
      <c r="L907" s="95" t="n">
        <v>1602.7</v>
      </c>
      <c r="M907" s="96" t="n">
        <v>-0.87</v>
      </c>
      <c r="N907" s="93" t="n">
        <v>972</v>
      </c>
      <c r="O907" s="91" t="inlineStr">
        <is>
          <t>None</t>
        </is>
      </c>
      <c r="P907" s="91" t="inlineStr">
        <is>
          <t>None</t>
        </is>
      </c>
      <c r="Q907" s="97" t="n">
        <v>0.42</v>
      </c>
      <c r="R907" s="96" t="n">
        <v>0.59</v>
      </c>
      <c r="S907" s="96" t="n">
        <v>0.68</v>
      </c>
      <c r="T907" s="96" t="n">
        <v>0.74</v>
      </c>
      <c r="U907" s="96" t="n">
        <v>0.76</v>
      </c>
      <c r="V907" s="103" t="n">
        <v>1.07</v>
      </c>
      <c r="W907" s="102" t="n">
        <v>4</v>
      </c>
      <c r="X907" s="93" t="n"/>
      <c r="Y907" s="91" t="inlineStr">
        <is>
          <t>None</t>
        </is>
      </c>
      <c r="Z907" s="99" t="n">
        <v>66.22</v>
      </c>
      <c r="AA907" s="96" t="n">
        <v>1.04</v>
      </c>
      <c r="AB907" s="96" t="n">
        <v>1.13</v>
      </c>
      <c r="AC907" s="96" t="n">
        <v>0.64</v>
      </c>
      <c r="AD907" s="96" t="n">
        <v>0.79</v>
      </c>
      <c r="AE907" s="96" t="n">
        <v>0.89</v>
      </c>
      <c r="AF907" s="103" t="n">
        <v>1.27</v>
      </c>
      <c r="AG907" s="91" t="inlineStr">
        <is>
          <t>Normal</t>
        </is>
      </c>
      <c r="AH907" s="100" t="n">
        <v>0</v>
      </c>
      <c r="AI907" s="101" t="n">
        <v>0</v>
      </c>
      <c r="AJ907" s="92" t="inlineStr">
        <is>
          <t>N</t>
        </is>
      </c>
      <c r="AK907" s="96" t="n"/>
      <c r="AL907" s="91" t="inlineStr">
        <is>
          <t>n/a</t>
        </is>
      </c>
      <c r="AM907" s="93" t="n"/>
      <c r="AN907" s="92" t="inlineStr">
        <is>
          <t>None</t>
        </is>
      </c>
      <c r="AO907" s="102" t="n">
        <v>0</v>
      </c>
      <c r="AP907" s="103" t="n">
        <v>0.97</v>
      </c>
      <c r="AQ907" s="102" t="n">
        <v>60</v>
      </c>
      <c r="AR907" s="91" t="inlineStr">
        <is>
          <t>N</t>
        </is>
      </c>
      <c r="AS907" s="104" t="n"/>
      <c r="AT907" s="92">
        <f>IF(AND(P907="52-wk high",T907&gt;=Settings!$B$7),"Y","N")</f>
        <v/>
      </c>
      <c r="AU907" s="91">
        <f>IF(AND(AD907&gt;=Settings!$B$8,M907&gt;0),"Y","N")</f>
        <v/>
      </c>
      <c r="AV907" s="91">
        <f>IF(OR(AH907&gt;Settings!$B$9,AI907&gt;Settings!$B$9),"Y","N")</f>
        <v/>
      </c>
      <c r="AW907" s="91">
        <f>IF(AJ907&lt;&gt;"Y","n/a",IF(AND(M907&gt;0,AK907&gt;Settings!$B$10),"Y","N"))</f>
        <v/>
      </c>
      <c r="AX907" s="91">
        <f>IF(AO907&gt;=Settings!$B$11,"Y","N")</f>
        <v/>
      </c>
      <c r="AY907" s="99">
        <f>(AT907="Y")+(AU907="Y")+(AV907="Y")+(AW907="Y")+(AX907="Y")</f>
        <v/>
      </c>
      <c r="AZ907" s="94">
        <f>IF(AY907=0,"None",_xlfn.TEXTJOIN(", ",TRUE(),IF(AT907="Y","Breakout",""),IF(AU907="Y","Accumulation",""),IF(AV907="Y","Institutional buying",""),IF(AW907="Y","Long buildup",""),IF(AX907="Y","Momentum leader","")))</f>
        <v/>
      </c>
      <c r="BA907" s="94">
        <f>IF(BW907="","","Passes "&amp;AY907&amp;" of 5 buy-side scans"&amp;IF(G907="Y","; RED FLAG: filter out using Red flag column",""))</f>
        <v/>
      </c>
      <c r="BB907" s="91" t="inlineStr">
        <is>
          <t>None</t>
        </is>
      </c>
      <c r="BC907" s="92" t="inlineStr">
        <is>
          <t>N</t>
        </is>
      </c>
      <c r="BD907" s="94" t="n"/>
      <c r="BE907" s="94" t="n"/>
      <c r="BF907" s="92">
        <f>IF(R907*100000&gt;=Settings!$B$5,"Y","N")</f>
        <v/>
      </c>
      <c r="BG907" s="91">
        <f>IF(F907&gt;Settings!$B$6,"Y","N")</f>
        <v/>
      </c>
      <c r="BH907" s="97" t="n">
        <v>-12.8</v>
      </c>
      <c r="BI907" s="96" t="n">
        <v>-0.87</v>
      </c>
      <c r="BJ907" s="96" t="n">
        <v>-6</v>
      </c>
      <c r="BK907" s="96" t="n">
        <v>-3.35</v>
      </c>
      <c r="BL907" s="96" t="n">
        <v>6.21</v>
      </c>
      <c r="BM907" s="96" t="n">
        <v>5.05</v>
      </c>
      <c r="BN907" s="97" t="n">
        <v>-2.69</v>
      </c>
      <c r="BO907" s="96" t="n">
        <v>-3.74</v>
      </c>
      <c r="BP907" s="96" t="n">
        <v>-3.46</v>
      </c>
      <c r="BQ907" s="96" t="n">
        <v>-2.04</v>
      </c>
      <c r="BR907" s="91" t="inlineStr">
        <is>
          <t>Mixed</t>
        </is>
      </c>
      <c r="BS907" s="91" t="inlineStr">
        <is>
          <t>None</t>
        </is>
      </c>
      <c r="BT907" s="96" t="n">
        <v>34.9</v>
      </c>
      <c r="BU907" s="91" t="inlineStr">
        <is>
          <t>N</t>
        </is>
      </c>
      <c r="BV907" s="99">
        <f>IF(OR(BF907&lt;&gt;"Y",BG907&lt;&gt;"Y"),"",(AND(ISNUMBER(BQ907),BQ907&gt;0))+(BR907="Stacked up")+(AND(ISNUMBER(BH907),BH907&gt;=-Settings!$B$17))+(AND(ISNUMBER(BK907),ISNUMBER(BM907),BK907&gt;0,BM907&gt;0))+(AND(ISNUMBER(AQ907),AQ907&gt;=Settings!$B$18))+(AND(ISNUMBER(BT907),BT907&gt;=Settings!$B$19,BT907&lt;=Settings!$B$20))+(AND(ISNUMBER(AS907),AS907&gt;0))+(AND(ISNUMBER(T907),ISNUMBER(M907),T907&gt;=Settings!$B$21,M907&gt;0))+(AND(ISNUMBER(AD907),ISNUMBER(M907),AD907&gt;=Settings!$B$22,M907&gt;0))+(AY907&gt;=1))</f>
        <v/>
      </c>
      <c r="BW907" s="91">
        <f>IF(OR(AY907=0,BF907&lt;&gt;"Y",BG907&lt;&gt;"Y"),"",1+SUMPRODUCT(($A$6:$A$2604=A907)*($AY$6:$AY$2604&gt;0)*($BF$6:$BF$2604="Y")*($BG$6:$BG$2604="Y")*(($AY$6:$AY$2604&gt;AY907)+($AY$6:$AY$2604=AY907)*($AD$6:$AD$2604&gt;AD907))))</f>
        <v/>
      </c>
    </row>
    <row r="908" ht="23.85" customHeight="1" s="55">
      <c r="A908" s="90" t="n">
        <v>46296</v>
      </c>
      <c r="B908" s="91" t="inlineStr">
        <is>
          <t>PRASOLCHEM</t>
        </is>
      </c>
      <c r="C908" s="91" t="inlineStr">
        <is>
          <t>INE455U01024</t>
        </is>
      </c>
      <c r="D908" s="91" t="n"/>
      <c r="E908" s="91" t="inlineStr">
        <is>
          <t>None</t>
        </is>
      </c>
      <c r="F908" s="93" t="n">
        <v>4818</v>
      </c>
      <c r="G908" s="92" t="inlineStr">
        <is>
          <t>N</t>
        </is>
      </c>
      <c r="H908" s="94" t="n"/>
      <c r="I908" s="91" t="inlineStr">
        <is>
          <t>N</t>
        </is>
      </c>
      <c r="J908" s="92">
        <f>IF(K908="","N","Y")</f>
        <v/>
      </c>
      <c r="K908" s="94">
        <f>_xlfn.TEXTJOIN("; ",TRUE,IF(P908="52-wk low","52-wk low",""),IF(AND(AD908&gt;=Settings!$B$12,M908&lt;0),"Distribution",""),IF(AND(AJ908="Y",M908&lt;0,AK908&lt;-Settings!$B$13),"Long unwinding",""),IF(AND(AJ908="Y",M908&lt;0,AK908&gt;Settings!$B$13),"Short buildup",""))</f>
        <v/>
      </c>
      <c r="L908" s="95" t="n">
        <v>814.05</v>
      </c>
      <c r="M908" s="96" t="n">
        <v>-2.99</v>
      </c>
      <c r="N908" s="93" t="n">
        <v>2084</v>
      </c>
      <c r="O908" s="91" t="inlineStr">
        <is>
          <t>None</t>
        </is>
      </c>
      <c r="P908" s="91" t="inlineStr">
        <is>
          <t>None</t>
        </is>
      </c>
      <c r="Q908" s="97" t="n">
        <v>5.58</v>
      </c>
      <c r="R908" s="96" t="n"/>
      <c r="S908" s="96" t="n"/>
      <c r="T908" s="96" t="n"/>
      <c r="U908" s="96" t="n"/>
      <c r="V908" s="103" t="n"/>
      <c r="W908" s="102" t="n"/>
      <c r="X908" s="93" t="n"/>
      <c r="Y908" s="91" t="inlineStr">
        <is>
          <t>None</t>
        </is>
      </c>
      <c r="Z908" s="99" t="n">
        <v>30.36</v>
      </c>
      <c r="AA908" s="96" t="n"/>
      <c r="AB908" s="96" t="n"/>
      <c r="AC908" s="96" t="n"/>
      <c r="AD908" s="96" t="n"/>
      <c r="AE908" s="96" t="n"/>
      <c r="AF908" s="103" t="n"/>
      <c r="AG908" s="91" t="n"/>
      <c r="AH908" s="100" t="n">
        <v>0</v>
      </c>
      <c r="AI908" s="101" t="n">
        <v>0</v>
      </c>
      <c r="AJ908" s="92" t="inlineStr">
        <is>
          <t>N</t>
        </is>
      </c>
      <c r="AK908" s="96" t="n"/>
      <c r="AL908" s="91" t="inlineStr">
        <is>
          <t>n/a</t>
        </is>
      </c>
      <c r="AM908" s="93" t="n"/>
      <c r="AN908" s="92" t="inlineStr">
        <is>
          <t>None</t>
        </is>
      </c>
      <c r="AO908" s="102" t="n">
        <v>0</v>
      </c>
      <c r="AP908" s="103" t="n"/>
      <c r="AQ908" s="102" t="n"/>
      <c r="AR908" s="91" t="inlineStr">
        <is>
          <t>N</t>
        </is>
      </c>
      <c r="AS908" s="104" t="n"/>
      <c r="AT908" s="92">
        <f>IF(AND(P908="52-wk high",T908&gt;=Settings!$B$7),"Y","N")</f>
        <v/>
      </c>
      <c r="AU908" s="91">
        <f>IF(AND(AD908&gt;=Settings!$B$8,M908&gt;0),"Y","N")</f>
        <v/>
      </c>
      <c r="AV908" s="91">
        <f>IF(OR(AH908&gt;Settings!$B$9,AI908&gt;Settings!$B$9),"Y","N")</f>
        <v/>
      </c>
      <c r="AW908" s="91">
        <f>IF(AJ908&lt;&gt;"Y","n/a",IF(AND(M908&gt;0,AK908&gt;Settings!$B$10),"Y","N"))</f>
        <v/>
      </c>
      <c r="AX908" s="91">
        <f>IF(AO908&gt;=Settings!$B$11,"Y","N")</f>
        <v/>
      </c>
      <c r="AY908" s="99">
        <f>(AT908="Y")+(AU908="Y")+(AV908="Y")+(AW908="Y")+(AX908="Y")</f>
        <v/>
      </c>
      <c r="AZ908" s="94">
        <f>IF(AY908=0,"None",_xlfn.TEXTJOIN(", ",TRUE(),IF(AT908="Y","Breakout",""),IF(AU908="Y","Accumulation",""),IF(AV908="Y","Institutional buying",""),IF(AW908="Y","Long buildup",""),IF(AX908="Y","Momentum leader","")))</f>
        <v/>
      </c>
      <c r="BA908" s="94">
        <f>IF(BW908="","","Passes "&amp;AY908&amp;" of 5 buy-side scans"&amp;IF(G908="Y","; RED FLAG: filter out using Red flag column",""))</f>
        <v/>
      </c>
      <c r="BB908" s="91" t="inlineStr">
        <is>
          <t>None</t>
        </is>
      </c>
      <c r="BC908" s="92" t="inlineStr">
        <is>
          <t>N</t>
        </is>
      </c>
      <c r="BD908" s="94" t="n"/>
      <c r="BE908" s="94" t="n"/>
      <c r="BF908" s="92">
        <f>IF(R908*100000&gt;=Settings!$B$5,"Y","N")</f>
        <v/>
      </c>
      <c r="BG908" s="91">
        <f>IF(F908&gt;Settings!$B$6,"Y","N")</f>
        <v/>
      </c>
      <c r="BH908" s="97" t="n">
        <v>-11.02</v>
      </c>
      <c r="BI908" s="96" t="n">
        <v>12.95</v>
      </c>
      <c r="BJ908" s="96" t="n"/>
      <c r="BK908" s="96" t="n"/>
      <c r="BL908" s="96" t="n"/>
      <c r="BM908" s="96" t="n"/>
      <c r="BN908" s="97" t="n"/>
      <c r="BO908" s="96" t="n"/>
      <c r="BP908" s="96" t="n"/>
      <c r="BQ908" s="96" t="n"/>
      <c r="BR908" s="91" t="n"/>
      <c r="BS908" s="91" t="n"/>
      <c r="BT908" s="96" t="n"/>
      <c r="BU908" s="91" t="n"/>
      <c r="BV908" s="99">
        <f>IF(OR(BF908&lt;&gt;"Y",BG908&lt;&gt;"Y"),"",(AND(ISNUMBER(BQ908),BQ908&gt;0))+(BR908="Stacked up")+(AND(ISNUMBER(BH908),BH908&gt;=-Settings!$B$17))+(AND(ISNUMBER(BK908),ISNUMBER(BM908),BK908&gt;0,BM908&gt;0))+(AND(ISNUMBER(AQ908),AQ908&gt;=Settings!$B$18))+(AND(ISNUMBER(BT908),BT908&gt;=Settings!$B$19,BT908&lt;=Settings!$B$20))+(AND(ISNUMBER(AS908),AS908&gt;0))+(AND(ISNUMBER(T908),ISNUMBER(M908),T908&gt;=Settings!$B$21,M908&gt;0))+(AND(ISNUMBER(AD908),ISNUMBER(M908),AD908&gt;=Settings!$B$22,M908&gt;0))+(AY908&gt;=1))</f>
        <v/>
      </c>
      <c r="BW908" s="91">
        <f>IF(OR(AY908=0,BF908&lt;&gt;"Y",BG908&lt;&gt;"Y"),"",1+SUMPRODUCT(($A$6:$A$2604=A908)*($AY$6:$AY$2604&gt;0)*($BF$6:$BF$2604="Y")*($BG$6:$BG$2604="Y")*(($AY$6:$AY$2604&gt;AY908)+($AY$6:$AY$2604=AY908)*($AD$6:$AD$2604&gt;AD908))))</f>
        <v/>
      </c>
    </row>
    <row r="909" ht="23.85" customHeight="1" s="55">
      <c r="A909" s="90" t="n">
        <v>46296</v>
      </c>
      <c r="B909" s="91" t="inlineStr">
        <is>
          <t>FOSECOIND</t>
        </is>
      </c>
      <c r="C909" s="91" t="inlineStr">
        <is>
          <t>INE519A01011</t>
        </is>
      </c>
      <c r="D909" s="91" t="n"/>
      <c r="E909" s="91" t="inlineStr">
        <is>
          <t>None</t>
        </is>
      </c>
      <c r="F909" s="93" t="n">
        <v>4811</v>
      </c>
      <c r="G909" s="92" t="inlineStr">
        <is>
          <t>N</t>
        </is>
      </c>
      <c r="H909" s="94" t="n"/>
      <c r="I909" s="91" t="inlineStr">
        <is>
          <t>N</t>
        </is>
      </c>
      <c r="J909" s="92">
        <f>IF(K909="","N","Y")</f>
        <v/>
      </c>
      <c r="K909" s="94">
        <f>_xlfn.TEXTJOIN("; ",TRUE,IF(P909="52-wk low","52-wk low",""),IF(AND(AD909&gt;=Settings!$B$12,M909&lt;0),"Distribution",""),IF(AND(AJ909="Y",M909&lt;0,AK909&lt;-Settings!$B$13),"Long unwinding",""),IF(AND(AJ909="Y",M909&lt;0,AK909&gt;Settings!$B$13),"Short buildup",""))</f>
        <v/>
      </c>
      <c r="L909" s="95" t="n">
        <v>6382.5</v>
      </c>
      <c r="M909" s="96" t="n">
        <v>-1.24</v>
      </c>
      <c r="N909" s="93" t="n">
        <v>1171</v>
      </c>
      <c r="O909" s="91" t="inlineStr">
        <is>
          <t>None</t>
        </is>
      </c>
      <c r="P909" s="91" t="inlineStr">
        <is>
          <t>None</t>
        </is>
      </c>
      <c r="Q909" s="97" t="n">
        <v>0.15</v>
      </c>
      <c r="R909" s="96" t="n">
        <v>0.37</v>
      </c>
      <c r="S909" s="96" t="n">
        <v>0.4</v>
      </c>
      <c r="T909" s="96" t="n">
        <v>0.66</v>
      </c>
      <c r="U909" s="96" t="n">
        <v>1</v>
      </c>
      <c r="V909" s="103" t="n">
        <v>2.48</v>
      </c>
      <c r="W909" s="102" t="n">
        <v>3</v>
      </c>
      <c r="X909" s="93" t="n"/>
      <c r="Y909" s="91" t="inlineStr">
        <is>
          <t>None</t>
        </is>
      </c>
      <c r="Z909" s="99" t="n">
        <v>37.5</v>
      </c>
      <c r="AA909" s="96" t="n">
        <v>0.96</v>
      </c>
      <c r="AB909" s="96" t="n">
        <v>0.8</v>
      </c>
      <c r="AC909" s="96" t="n">
        <v>0.67</v>
      </c>
      <c r="AD909" s="96" t="n">
        <v>0.86</v>
      </c>
      <c r="AE909" s="96" t="n">
        <v>1.31</v>
      </c>
      <c r="AF909" s="103" t="n">
        <v>0.78</v>
      </c>
      <c r="AG909" s="91" t="inlineStr">
        <is>
          <t>Drying up</t>
        </is>
      </c>
      <c r="AH909" s="100" t="n">
        <v>0</v>
      </c>
      <c r="AI909" s="101" t="n">
        <v>0</v>
      </c>
      <c r="AJ909" s="92" t="inlineStr">
        <is>
          <t>N</t>
        </is>
      </c>
      <c r="AK909" s="96" t="n"/>
      <c r="AL909" s="91" t="inlineStr">
        <is>
          <t>n/a</t>
        </is>
      </c>
      <c r="AM909" s="93" t="n"/>
      <c r="AN909" s="92" t="inlineStr">
        <is>
          <t>None</t>
        </is>
      </c>
      <c r="AO909" s="102" t="n">
        <v>0</v>
      </c>
      <c r="AP909" s="103" t="n">
        <v>1.48</v>
      </c>
      <c r="AQ909" s="102" t="n">
        <v>79</v>
      </c>
      <c r="AR909" s="91" t="inlineStr">
        <is>
          <t>N</t>
        </is>
      </c>
      <c r="AS909" s="104" t="n"/>
      <c r="AT909" s="92">
        <f>IF(AND(P909="52-wk high",T909&gt;=Settings!$B$7),"Y","N")</f>
        <v/>
      </c>
      <c r="AU909" s="91">
        <f>IF(AND(AD909&gt;=Settings!$B$8,M909&gt;0),"Y","N")</f>
        <v/>
      </c>
      <c r="AV909" s="91">
        <f>IF(OR(AH909&gt;Settings!$B$9,AI909&gt;Settings!$B$9),"Y","N")</f>
        <v/>
      </c>
      <c r="AW909" s="91">
        <f>IF(AJ909&lt;&gt;"Y","n/a",IF(AND(M909&gt;0,AK909&gt;Settings!$B$10),"Y","N"))</f>
        <v/>
      </c>
      <c r="AX909" s="91">
        <f>IF(AO909&gt;=Settings!$B$11,"Y","N")</f>
        <v/>
      </c>
      <c r="AY909" s="99">
        <f>(AT909="Y")+(AU909="Y")+(AV909="Y")+(AW909="Y")+(AX909="Y")</f>
        <v/>
      </c>
      <c r="AZ909" s="94">
        <f>IF(AY909=0,"None",_xlfn.TEXTJOIN(", ",TRUE(),IF(AT909="Y","Breakout",""),IF(AU909="Y","Accumulation",""),IF(AV909="Y","Institutional buying",""),IF(AW909="Y","Long buildup",""),IF(AX909="Y","Momentum leader","")))</f>
        <v/>
      </c>
      <c r="BA909" s="94">
        <f>IF(BW909="","","Passes "&amp;AY909&amp;" of 5 buy-side scans"&amp;IF(G909="Y","; RED FLAG: filter out using Red flag column",""))</f>
        <v/>
      </c>
      <c r="BB909" s="91" t="inlineStr">
        <is>
          <t>None</t>
        </is>
      </c>
      <c r="BC909" s="92" t="inlineStr">
        <is>
          <t>N</t>
        </is>
      </c>
      <c r="BD909" s="94" t="n"/>
      <c r="BE909" s="94" t="n"/>
      <c r="BF909" s="92">
        <f>IF(R909*100000&gt;=Settings!$B$5,"Y","N")</f>
        <v/>
      </c>
      <c r="BG909" s="91">
        <f>IF(F909&gt;Settings!$B$6,"Y","N")</f>
        <v/>
      </c>
      <c r="BH909" s="97" t="n">
        <v>-13.63</v>
      </c>
      <c r="BI909" s="96" t="n">
        <v>-1.46</v>
      </c>
      <c r="BJ909" s="96" t="n">
        <v>1.17</v>
      </c>
      <c r="BK909" s="96" t="n">
        <v>20.02</v>
      </c>
      <c r="BL909" s="96" t="n">
        <v>38.13</v>
      </c>
      <c r="BM909" s="96" t="n">
        <v>15.75</v>
      </c>
      <c r="BN909" s="97" t="n">
        <v>0.5600000000000001</v>
      </c>
      <c r="BO909" s="96" t="n">
        <v>6.45</v>
      </c>
      <c r="BP909" s="96" t="n">
        <v>12.9</v>
      </c>
      <c r="BQ909" s="96" t="n">
        <v>17.38</v>
      </c>
      <c r="BR909" s="91" t="inlineStr">
        <is>
          <t>Stacked up</t>
        </is>
      </c>
      <c r="BS909" s="91" t="inlineStr">
        <is>
          <t>None</t>
        </is>
      </c>
      <c r="BT909" s="96" t="n">
        <v>50.2</v>
      </c>
      <c r="BU909" s="91" t="inlineStr">
        <is>
          <t>N</t>
        </is>
      </c>
      <c r="BV909" s="99">
        <f>IF(OR(BF909&lt;&gt;"Y",BG909&lt;&gt;"Y"),"",(AND(ISNUMBER(BQ909),BQ909&gt;0))+(BR909="Stacked up")+(AND(ISNUMBER(BH909),BH909&gt;=-Settings!$B$17))+(AND(ISNUMBER(BK909),ISNUMBER(BM909),BK909&gt;0,BM909&gt;0))+(AND(ISNUMBER(AQ909),AQ909&gt;=Settings!$B$18))+(AND(ISNUMBER(BT909),BT909&gt;=Settings!$B$19,BT909&lt;=Settings!$B$20))+(AND(ISNUMBER(AS909),AS909&gt;0))+(AND(ISNUMBER(T909),ISNUMBER(M909),T909&gt;=Settings!$B$21,M909&gt;0))+(AND(ISNUMBER(AD909),ISNUMBER(M909),AD909&gt;=Settings!$B$22,M909&gt;0))+(AY909&gt;=1))</f>
        <v/>
      </c>
      <c r="BW909" s="91">
        <f>IF(OR(AY909=0,BF909&lt;&gt;"Y",BG909&lt;&gt;"Y"),"",1+SUMPRODUCT(($A$6:$A$2604=A909)*($AY$6:$AY$2604&gt;0)*($BF$6:$BF$2604="Y")*($BG$6:$BG$2604="Y")*(($AY$6:$AY$2604&gt;AY909)+($AY$6:$AY$2604=AY909)*($AD$6:$AD$2604&gt;AD909))))</f>
        <v/>
      </c>
    </row>
    <row r="910" ht="23.85" customHeight="1" s="55">
      <c r="A910" s="90" t="n">
        <v>46296</v>
      </c>
      <c r="B910" s="91" t="inlineStr">
        <is>
          <t>KDDL</t>
        </is>
      </c>
      <c r="C910" s="91" t="inlineStr">
        <is>
          <t>INE291D01011</t>
        </is>
      </c>
      <c r="D910" s="91" t="n"/>
      <c r="E910" s="91" t="inlineStr">
        <is>
          <t>None</t>
        </is>
      </c>
      <c r="F910" s="93" t="n">
        <v>4810</v>
      </c>
      <c r="G910" s="92" t="inlineStr">
        <is>
          <t>N</t>
        </is>
      </c>
      <c r="H910" s="94" t="n"/>
      <c r="I910" s="91" t="inlineStr">
        <is>
          <t>N</t>
        </is>
      </c>
      <c r="J910" s="92">
        <f>IF(K910="","N","Y")</f>
        <v/>
      </c>
      <c r="K910" s="94">
        <f>_xlfn.TEXTJOIN("; ",TRUE,IF(P910="52-wk low","52-wk low",""),IF(AND(AD910&gt;=Settings!$B$12,M910&lt;0),"Distribution",""),IF(AND(AJ910="Y",M910&lt;0,AK910&lt;-Settings!$B$13),"Long unwinding",""),IF(AND(AJ910="Y",M910&lt;0,AK910&gt;Settings!$B$13),"Short buildup",""))</f>
        <v/>
      </c>
      <c r="L910" s="95" t="n">
        <v>3911.2</v>
      </c>
      <c r="M910" s="96" t="n">
        <v>0.63</v>
      </c>
      <c r="N910" s="93" t="n">
        <v>414</v>
      </c>
      <c r="O910" s="91" t="inlineStr">
        <is>
          <t>None</t>
        </is>
      </c>
      <c r="P910" s="91" t="inlineStr">
        <is>
          <t>None</t>
        </is>
      </c>
      <c r="Q910" s="97" t="n">
        <v>0.36</v>
      </c>
      <c r="R910" s="96" t="n">
        <v>0.38</v>
      </c>
      <c r="S910" s="96" t="n">
        <v>0.99</v>
      </c>
      <c r="T910" s="96" t="n">
        <v>0.6899999999999999</v>
      </c>
      <c r="U910" s="96" t="n">
        <v>0.67</v>
      </c>
      <c r="V910" s="103" t="n">
        <v>0.6899999999999999</v>
      </c>
      <c r="W910" s="102" t="n">
        <v>3</v>
      </c>
      <c r="X910" s="93" t="n"/>
      <c r="Y910" s="91" t="inlineStr">
        <is>
          <t>None</t>
        </is>
      </c>
      <c r="Z910" s="99" t="n">
        <v>50.78</v>
      </c>
      <c r="AA910" s="96" t="n">
        <v>0.98</v>
      </c>
      <c r="AB910" s="96" t="n">
        <v>1.03</v>
      </c>
      <c r="AC910" s="96" t="n">
        <v>1.02</v>
      </c>
      <c r="AD910" s="96" t="n">
        <v>0.8100000000000001</v>
      </c>
      <c r="AE910" s="96" t="n">
        <v>0.91</v>
      </c>
      <c r="AF910" s="103" t="n">
        <v>1.31</v>
      </c>
      <c r="AG910" s="91" t="inlineStr">
        <is>
          <t>Normal</t>
        </is>
      </c>
      <c r="AH910" s="100" t="n">
        <v>0</v>
      </c>
      <c r="AI910" s="101" t="n">
        <v>0</v>
      </c>
      <c r="AJ910" s="92" t="inlineStr">
        <is>
          <t>N</t>
        </is>
      </c>
      <c r="AK910" s="96" t="n"/>
      <c r="AL910" s="91" t="inlineStr">
        <is>
          <t>n/a</t>
        </is>
      </c>
      <c r="AM910" s="93" t="n"/>
      <c r="AN910" s="92" t="inlineStr">
        <is>
          <t>None</t>
        </is>
      </c>
      <c r="AO910" s="102" t="n">
        <v>0</v>
      </c>
      <c r="AP910" s="103" t="n">
        <v>2.24</v>
      </c>
      <c r="AQ910" s="102" t="n">
        <v>92</v>
      </c>
      <c r="AR910" s="91" t="inlineStr">
        <is>
          <t>N</t>
        </is>
      </c>
      <c r="AS910" s="104" t="n"/>
      <c r="AT910" s="92">
        <f>IF(AND(P910="52-wk high",T910&gt;=Settings!$B$7),"Y","N")</f>
        <v/>
      </c>
      <c r="AU910" s="91">
        <f>IF(AND(AD910&gt;=Settings!$B$8,M910&gt;0),"Y","N")</f>
        <v/>
      </c>
      <c r="AV910" s="91">
        <f>IF(OR(AH910&gt;Settings!$B$9,AI910&gt;Settings!$B$9),"Y","N")</f>
        <v/>
      </c>
      <c r="AW910" s="91">
        <f>IF(AJ910&lt;&gt;"Y","n/a",IF(AND(M910&gt;0,AK910&gt;Settings!$B$10),"Y","N"))</f>
        <v/>
      </c>
      <c r="AX910" s="91">
        <f>IF(AO910&gt;=Settings!$B$11,"Y","N")</f>
        <v/>
      </c>
      <c r="AY910" s="99">
        <f>(AT910="Y")+(AU910="Y")+(AV910="Y")+(AW910="Y")+(AX910="Y")</f>
        <v/>
      </c>
      <c r="AZ910" s="94">
        <f>IF(AY910=0,"None",_xlfn.TEXTJOIN(", ",TRUE(),IF(AT910="Y","Breakout",""),IF(AU910="Y","Accumulation",""),IF(AV910="Y","Institutional buying",""),IF(AW910="Y","Long buildup",""),IF(AX910="Y","Momentum leader","")))</f>
        <v/>
      </c>
      <c r="BA910" s="94">
        <f>IF(BW910="","","Passes "&amp;AY910&amp;" of 5 buy-side scans"&amp;IF(G910="Y","; RED FLAG: filter out using Red flag column",""))</f>
        <v/>
      </c>
      <c r="BB910" s="91" t="inlineStr">
        <is>
          <t>None</t>
        </is>
      </c>
      <c r="BC910" s="92" t="inlineStr">
        <is>
          <t>Y</t>
        </is>
      </c>
      <c r="BD910" s="94" t="inlineStr">
        <is>
          <t>&gt;75% move in 6 months; High-low range &gt;100% in 6 months</t>
        </is>
      </c>
      <c r="BE910" s="94" t="n"/>
      <c r="BF910" s="92">
        <f>IF(R910*100000&gt;=Settings!$B$5,"Y","N")</f>
        <v/>
      </c>
      <c r="BG910" s="91">
        <f>IF(F910&gt;Settings!$B$6,"Y","N")</f>
        <v/>
      </c>
      <c r="BH910" s="97" t="n">
        <v>-8.4</v>
      </c>
      <c r="BI910" s="96" t="n">
        <v>-5.06</v>
      </c>
      <c r="BJ910" s="96" t="n">
        <v>0.87</v>
      </c>
      <c r="BK910" s="96" t="n">
        <v>18.37</v>
      </c>
      <c r="BL910" s="96" t="n">
        <v>80.88</v>
      </c>
      <c r="BM910" s="96" t="n">
        <v>46.79</v>
      </c>
      <c r="BN910" s="97" t="n">
        <v>-0.74</v>
      </c>
      <c r="BO910" s="96" t="n">
        <v>3.85</v>
      </c>
      <c r="BP910" s="96" t="n">
        <v>13.22</v>
      </c>
      <c r="BQ910" s="96" t="n">
        <v>25.75</v>
      </c>
      <c r="BR910" s="91" t="inlineStr">
        <is>
          <t>Mixed</t>
        </is>
      </c>
      <c r="BS910" s="91" t="inlineStr">
        <is>
          <t>None</t>
        </is>
      </c>
      <c r="BT910" s="96" t="n">
        <v>46.5</v>
      </c>
      <c r="BU910" s="91" t="inlineStr">
        <is>
          <t>N</t>
        </is>
      </c>
      <c r="BV910" s="99">
        <f>IF(OR(BF910&lt;&gt;"Y",BG910&lt;&gt;"Y"),"",(AND(ISNUMBER(BQ910),BQ910&gt;0))+(BR910="Stacked up")+(AND(ISNUMBER(BH910),BH910&gt;=-Settings!$B$17))+(AND(ISNUMBER(BK910),ISNUMBER(BM910),BK910&gt;0,BM910&gt;0))+(AND(ISNUMBER(AQ910),AQ910&gt;=Settings!$B$18))+(AND(ISNUMBER(BT910),BT910&gt;=Settings!$B$19,BT910&lt;=Settings!$B$20))+(AND(ISNUMBER(AS910),AS910&gt;0))+(AND(ISNUMBER(T910),ISNUMBER(M910),T910&gt;=Settings!$B$21,M910&gt;0))+(AND(ISNUMBER(AD910),ISNUMBER(M910),AD910&gt;=Settings!$B$22,M910&gt;0))+(AY910&gt;=1))</f>
        <v/>
      </c>
      <c r="BW910" s="91">
        <f>IF(OR(AY910=0,BF910&lt;&gt;"Y",BG910&lt;&gt;"Y"),"",1+SUMPRODUCT(($A$6:$A$2604=A910)*($AY$6:$AY$2604&gt;0)*($BF$6:$BF$2604="Y")*($BG$6:$BG$2604="Y")*(($AY$6:$AY$2604&gt;AY910)+($AY$6:$AY$2604=AY910)*($AD$6:$AD$2604&gt;AD910))))</f>
        <v/>
      </c>
    </row>
    <row r="911" ht="23.85" customHeight="1" s="55">
      <c r="A911" s="90" t="n">
        <v>46296</v>
      </c>
      <c r="B911" s="91" t="inlineStr">
        <is>
          <t>WSTCSTPAPR</t>
        </is>
      </c>
      <c r="C911" s="91" t="inlineStr">
        <is>
          <t>INE976A01021</t>
        </is>
      </c>
      <c r="D911" s="91" t="n"/>
      <c r="E911" s="91" t="inlineStr">
        <is>
          <t>None</t>
        </is>
      </c>
      <c r="F911" s="93" t="n">
        <v>4806</v>
      </c>
      <c r="G911" s="92" t="inlineStr">
        <is>
          <t>N</t>
        </is>
      </c>
      <c r="H911" s="94" t="n"/>
      <c r="I911" s="91" t="inlineStr">
        <is>
          <t>N</t>
        </is>
      </c>
      <c r="J911" s="92">
        <f>IF(K911="","N","Y")</f>
        <v/>
      </c>
      <c r="K911" s="94">
        <f>_xlfn.TEXTJOIN("; ",TRUE,IF(P911="52-wk low","52-wk low",""),IF(AND(AD911&gt;=Settings!$B$12,M911&lt;0),"Distribution",""),IF(AND(AJ911="Y",M911&lt;0,AK911&lt;-Settings!$B$13),"Long unwinding",""),IF(AND(AJ911="Y",M911&lt;0,AK911&gt;Settings!$B$13),"Short buildup",""))</f>
        <v/>
      </c>
      <c r="L911" s="95" t="n">
        <v>727.65</v>
      </c>
      <c r="M911" s="96" t="n">
        <v>-1.22</v>
      </c>
      <c r="N911" s="93" t="n">
        <v>1158</v>
      </c>
      <c r="O911" s="91" t="inlineStr">
        <is>
          <t>None</t>
        </is>
      </c>
      <c r="P911" s="91" t="inlineStr">
        <is>
          <t>None</t>
        </is>
      </c>
      <c r="Q911" s="97" t="n">
        <v>1.45</v>
      </c>
      <c r="R911" s="96" t="n">
        <v>2.85</v>
      </c>
      <c r="S911" s="96" t="n">
        <v>0.49</v>
      </c>
      <c r="T911" s="96" t="n">
        <v>0.45</v>
      </c>
      <c r="U911" s="96" t="n">
        <v>0.6</v>
      </c>
      <c r="V911" s="103" t="n">
        <v>1.18</v>
      </c>
      <c r="W911" s="102" t="n">
        <v>5</v>
      </c>
      <c r="X911" s="93" t="n"/>
      <c r="Y911" s="91" t="inlineStr">
        <is>
          <t>None</t>
        </is>
      </c>
      <c r="Z911" s="99" t="n">
        <v>39.07</v>
      </c>
      <c r="AA911" s="96" t="n">
        <v>0.8100000000000001</v>
      </c>
      <c r="AB911" s="96" t="n">
        <v>0.79</v>
      </c>
      <c r="AC911" s="96" t="n">
        <v>0.4</v>
      </c>
      <c r="AD911" s="96" t="n">
        <v>0.41</v>
      </c>
      <c r="AE911" s="96" t="n">
        <v>0.53</v>
      </c>
      <c r="AF911" s="103" t="n">
        <v>1.08</v>
      </c>
      <c r="AG911" s="91" t="inlineStr">
        <is>
          <t>Normal</t>
        </is>
      </c>
      <c r="AH911" s="100" t="n">
        <v>0</v>
      </c>
      <c r="AI911" s="101" t="n">
        <v>0</v>
      </c>
      <c r="AJ911" s="92" t="inlineStr">
        <is>
          <t>N</t>
        </is>
      </c>
      <c r="AK911" s="96" t="n"/>
      <c r="AL911" s="91" t="inlineStr">
        <is>
          <t>n/a</t>
        </is>
      </c>
      <c r="AM911" s="93" t="n"/>
      <c r="AN911" s="92" t="inlineStr">
        <is>
          <t>None</t>
        </is>
      </c>
      <c r="AO911" s="102" t="n">
        <v>0</v>
      </c>
      <c r="AP911" s="103" t="n">
        <v>2.38</v>
      </c>
      <c r="AQ911" s="102" t="n">
        <v>93</v>
      </c>
      <c r="AR911" s="91" t="inlineStr">
        <is>
          <t>N</t>
        </is>
      </c>
      <c r="AS911" s="104" t="n"/>
      <c r="AT911" s="92">
        <f>IF(AND(P911="52-wk high",T911&gt;=Settings!$B$7),"Y","N")</f>
        <v/>
      </c>
      <c r="AU911" s="91">
        <f>IF(AND(AD911&gt;=Settings!$B$8,M911&gt;0),"Y","N")</f>
        <v/>
      </c>
      <c r="AV911" s="91">
        <f>IF(OR(AH911&gt;Settings!$B$9,AI911&gt;Settings!$B$9),"Y","N")</f>
        <v/>
      </c>
      <c r="AW911" s="91">
        <f>IF(AJ911&lt;&gt;"Y","n/a",IF(AND(M911&gt;0,AK911&gt;Settings!$B$10),"Y","N"))</f>
        <v/>
      </c>
      <c r="AX911" s="91">
        <f>IF(AO911&gt;=Settings!$B$11,"Y","N")</f>
        <v/>
      </c>
      <c r="AY911" s="99">
        <f>(AT911="Y")+(AU911="Y")+(AV911="Y")+(AW911="Y")+(AX911="Y")</f>
        <v/>
      </c>
      <c r="AZ911" s="94">
        <f>IF(AY911=0,"None",_xlfn.TEXTJOIN(", ",TRUE(),IF(AT911="Y","Breakout",""),IF(AU911="Y","Accumulation",""),IF(AV911="Y","Institutional buying",""),IF(AW911="Y","Long buildup",""),IF(AX911="Y","Momentum leader","")))</f>
        <v/>
      </c>
      <c r="BA911" s="94">
        <f>IF(BW911="","","Passes "&amp;AY911&amp;" of 5 buy-side scans"&amp;IF(G911="Y","; RED FLAG: filter out using Red flag column",""))</f>
        <v/>
      </c>
      <c r="BB911" s="91" t="inlineStr">
        <is>
          <t>None</t>
        </is>
      </c>
      <c r="BC911" s="92" t="inlineStr">
        <is>
          <t>N</t>
        </is>
      </c>
      <c r="BD911" s="94" t="n"/>
      <c r="BE911" s="94" t="n"/>
      <c r="BF911" s="92">
        <f>IF(R911*100000&gt;=Settings!$B$5,"Y","N")</f>
        <v/>
      </c>
      <c r="BG911" s="91">
        <f>IF(F911&gt;Settings!$B$6,"Y","N")</f>
        <v/>
      </c>
      <c r="BH911" s="97" t="n">
        <v>-6.35</v>
      </c>
      <c r="BI911" s="96" t="n">
        <v>-1.4</v>
      </c>
      <c r="BJ911" s="96" t="n">
        <v>11.33</v>
      </c>
      <c r="BK911" s="96" t="n">
        <v>38.55</v>
      </c>
      <c r="BL911" s="96" t="n">
        <v>67.48999999999999</v>
      </c>
      <c r="BM911" s="96" t="n">
        <v>50.23</v>
      </c>
      <c r="BN911" s="97" t="n">
        <v>2.64</v>
      </c>
      <c r="BO911" s="96" t="n">
        <v>10.99</v>
      </c>
      <c r="BP911" s="96" t="n">
        <v>21.49</v>
      </c>
      <c r="BQ911" s="96" t="n">
        <v>33.65</v>
      </c>
      <c r="BR911" s="91" t="inlineStr">
        <is>
          <t>Stacked up</t>
        </is>
      </c>
      <c r="BS911" s="91" t="inlineStr">
        <is>
          <t>None</t>
        </is>
      </c>
      <c r="BT911" s="96" t="n">
        <v>55.5</v>
      </c>
      <c r="BU911" s="91" t="inlineStr">
        <is>
          <t>N</t>
        </is>
      </c>
      <c r="BV911" s="99">
        <f>IF(OR(BF911&lt;&gt;"Y",BG911&lt;&gt;"Y"),"",(AND(ISNUMBER(BQ911),BQ911&gt;0))+(BR911="Stacked up")+(AND(ISNUMBER(BH911),BH911&gt;=-Settings!$B$17))+(AND(ISNUMBER(BK911),ISNUMBER(BM911),BK911&gt;0,BM911&gt;0))+(AND(ISNUMBER(AQ911),AQ911&gt;=Settings!$B$18))+(AND(ISNUMBER(BT911),BT911&gt;=Settings!$B$19,BT911&lt;=Settings!$B$20))+(AND(ISNUMBER(AS911),AS911&gt;0))+(AND(ISNUMBER(T911),ISNUMBER(M911),T911&gt;=Settings!$B$21,M911&gt;0))+(AND(ISNUMBER(AD911),ISNUMBER(M911),AD911&gt;=Settings!$B$22,M911&gt;0))+(AY911&gt;=1))</f>
        <v/>
      </c>
      <c r="BW911" s="91">
        <f>IF(OR(AY911=0,BF911&lt;&gt;"Y",BG911&lt;&gt;"Y"),"",1+SUMPRODUCT(($A$6:$A$2604=A911)*($AY$6:$AY$2604&gt;0)*($BF$6:$BF$2604="Y")*($BG$6:$BG$2604="Y")*(($AY$6:$AY$2604&gt;AY911)+($AY$6:$AY$2604=AY911)*($AD$6:$AD$2604&gt;AD911))))</f>
        <v/>
      </c>
    </row>
    <row r="912" ht="23.85" customHeight="1" s="55">
      <c r="A912" s="90" t="n">
        <v>46296</v>
      </c>
      <c r="B912" s="91" t="inlineStr">
        <is>
          <t>EMUDHRA</t>
        </is>
      </c>
      <c r="C912" s="91" t="inlineStr">
        <is>
          <t>INE01QM01018</t>
        </is>
      </c>
      <c r="D912" s="91" t="n"/>
      <c r="E912" s="91" t="inlineStr">
        <is>
          <t>None</t>
        </is>
      </c>
      <c r="F912" s="93" t="n">
        <v>4803</v>
      </c>
      <c r="G912" s="92" t="inlineStr">
        <is>
          <t>N</t>
        </is>
      </c>
      <c r="H912" s="94" t="n"/>
      <c r="I912" s="91" t="inlineStr">
        <is>
          <t>N</t>
        </is>
      </c>
      <c r="J912" s="92">
        <f>IF(K912="","N","Y")</f>
        <v/>
      </c>
      <c r="K912" s="94">
        <f>_xlfn.TEXTJOIN("; ",TRUE,IF(P912="52-wk low","52-wk low",""),IF(AND(AD912&gt;=Settings!$B$12,M912&lt;0),"Distribution",""),IF(AND(AJ912="Y",M912&lt;0,AK912&lt;-Settings!$B$13),"Long unwinding",""),IF(AND(AJ912="Y",M912&lt;0,AK912&gt;Settings!$B$13),"Short buildup",""))</f>
        <v/>
      </c>
      <c r="L912" s="95" t="n">
        <v>580</v>
      </c>
      <c r="M912" s="96" t="n">
        <v>-2.77</v>
      </c>
      <c r="N912" s="93" t="n">
        <v>1996</v>
      </c>
      <c r="O912" s="91" t="inlineStr">
        <is>
          <t>None</t>
        </is>
      </c>
      <c r="P912" s="91" t="inlineStr">
        <is>
          <t>None</t>
        </is>
      </c>
      <c r="Q912" s="97" t="n">
        <v>7.02</v>
      </c>
      <c r="R912" s="96" t="n">
        <v>23.3</v>
      </c>
      <c r="S912" s="96" t="n">
        <v>0.31</v>
      </c>
      <c r="T912" s="96" t="n">
        <v>0.67</v>
      </c>
      <c r="U912" s="96" t="n">
        <v>1.13</v>
      </c>
      <c r="V912" s="103" t="n">
        <v>3.71</v>
      </c>
      <c r="W912" s="102" t="n">
        <v>3</v>
      </c>
      <c r="X912" s="93" t="n"/>
      <c r="Y912" s="91" t="inlineStr">
        <is>
          <t>None</t>
        </is>
      </c>
      <c r="Z912" s="99" t="n">
        <v>35.26</v>
      </c>
      <c r="AA912" s="96" t="n">
        <v>0.99</v>
      </c>
      <c r="AB912" s="96" t="n">
        <v>0.8100000000000001</v>
      </c>
      <c r="AC912" s="96" t="n">
        <v>0.95</v>
      </c>
      <c r="AD912" s="96" t="n">
        <v>1.57</v>
      </c>
      <c r="AE912" s="96" t="n">
        <v>2.33</v>
      </c>
      <c r="AF912" s="103" t="n">
        <v>0.67</v>
      </c>
      <c r="AG912" s="91" t="inlineStr">
        <is>
          <t>Drying up</t>
        </is>
      </c>
      <c r="AH912" s="100" t="n">
        <v>0</v>
      </c>
      <c r="AI912" s="101" t="n">
        <v>0</v>
      </c>
      <c r="AJ912" s="92" t="inlineStr">
        <is>
          <t>N</t>
        </is>
      </c>
      <c r="AK912" s="96" t="n"/>
      <c r="AL912" s="91" t="inlineStr">
        <is>
          <t>n/a</t>
        </is>
      </c>
      <c r="AM912" s="93" t="n"/>
      <c r="AN912" s="92" t="inlineStr">
        <is>
          <t>None</t>
        </is>
      </c>
      <c r="AO912" s="102" t="n">
        <v>0</v>
      </c>
      <c r="AP912" s="103" t="n">
        <v>1.25</v>
      </c>
      <c r="AQ912" s="102" t="n">
        <v>72</v>
      </c>
      <c r="AR912" s="91" t="inlineStr">
        <is>
          <t>N</t>
        </is>
      </c>
      <c r="AS912" s="104" t="n"/>
      <c r="AT912" s="92">
        <f>IF(AND(P912="52-wk high",T912&gt;=Settings!$B$7),"Y","N")</f>
        <v/>
      </c>
      <c r="AU912" s="91">
        <f>IF(AND(AD912&gt;=Settings!$B$8,M912&gt;0),"Y","N")</f>
        <v/>
      </c>
      <c r="AV912" s="91">
        <f>IF(OR(AH912&gt;Settings!$B$9,AI912&gt;Settings!$B$9),"Y","N")</f>
        <v/>
      </c>
      <c r="AW912" s="91">
        <f>IF(AJ912&lt;&gt;"Y","n/a",IF(AND(M912&gt;0,AK912&gt;Settings!$B$10),"Y","N"))</f>
        <v/>
      </c>
      <c r="AX912" s="91">
        <f>IF(AO912&gt;=Settings!$B$11,"Y","N")</f>
        <v/>
      </c>
      <c r="AY912" s="99">
        <f>(AT912="Y")+(AU912="Y")+(AV912="Y")+(AW912="Y")+(AX912="Y")</f>
        <v/>
      </c>
      <c r="AZ912" s="94">
        <f>IF(AY912=0,"None",_xlfn.TEXTJOIN(", ",TRUE(),IF(AT912="Y","Breakout",""),IF(AU912="Y","Accumulation",""),IF(AV912="Y","Institutional buying",""),IF(AW912="Y","Long buildup",""),IF(AX912="Y","Momentum leader","")))</f>
        <v/>
      </c>
      <c r="BA912" s="94">
        <f>IF(BW912="","","Passes "&amp;AY912&amp;" of 5 buy-side scans"&amp;IF(G912="Y","; RED FLAG: filter out using Red flag column",""))</f>
        <v/>
      </c>
      <c r="BB912" s="91" t="inlineStr">
        <is>
          <t>None</t>
        </is>
      </c>
      <c r="BC912" s="92" t="inlineStr">
        <is>
          <t>N</t>
        </is>
      </c>
      <c r="BD912" s="94" t="n"/>
      <c r="BE912" s="94" t="n"/>
      <c r="BF912" s="92">
        <f>IF(R912*100000&gt;=Settings!$B$5,"Y","N")</f>
        <v/>
      </c>
      <c r="BG912" s="91">
        <f>IF(F912&gt;Settings!$B$6,"Y","N")</f>
        <v/>
      </c>
      <c r="BH912" s="97" t="n">
        <v>-16.05</v>
      </c>
      <c r="BI912" s="96" t="n">
        <v>-12.04</v>
      </c>
      <c r="BJ912" s="96" t="n">
        <v>8.800000000000001</v>
      </c>
      <c r="BK912" s="96" t="n">
        <v>32.78</v>
      </c>
      <c r="BL912" s="96" t="n">
        <v>47.49</v>
      </c>
      <c r="BM912" s="96" t="n">
        <v>-13.3</v>
      </c>
      <c r="BN912" s="97" t="n">
        <v>-3</v>
      </c>
      <c r="BO912" s="96" t="n">
        <v>4.27</v>
      </c>
      <c r="BP912" s="96" t="n">
        <v>9.94</v>
      </c>
      <c r="BQ912" s="96" t="n">
        <v>9.83</v>
      </c>
      <c r="BR912" s="91" t="inlineStr">
        <is>
          <t>Mixed</t>
        </is>
      </c>
      <c r="BS912" s="91" t="inlineStr">
        <is>
          <t>None</t>
        </is>
      </c>
      <c r="BT912" s="96" t="n">
        <v>42.5</v>
      </c>
      <c r="BU912" s="91" t="inlineStr">
        <is>
          <t>N</t>
        </is>
      </c>
      <c r="BV912" s="99">
        <f>IF(OR(BF912&lt;&gt;"Y",BG912&lt;&gt;"Y"),"",(AND(ISNUMBER(BQ912),BQ912&gt;0))+(BR912="Stacked up")+(AND(ISNUMBER(BH912),BH912&gt;=-Settings!$B$17))+(AND(ISNUMBER(BK912),ISNUMBER(BM912),BK912&gt;0,BM912&gt;0))+(AND(ISNUMBER(AQ912),AQ912&gt;=Settings!$B$18))+(AND(ISNUMBER(BT912),BT912&gt;=Settings!$B$19,BT912&lt;=Settings!$B$20))+(AND(ISNUMBER(AS912),AS912&gt;0))+(AND(ISNUMBER(T912),ISNUMBER(M912),T912&gt;=Settings!$B$21,M912&gt;0))+(AND(ISNUMBER(AD912),ISNUMBER(M912),AD912&gt;=Settings!$B$22,M912&gt;0))+(AY912&gt;=1))</f>
        <v/>
      </c>
      <c r="BW912" s="91">
        <f>IF(OR(AY912=0,BF912&lt;&gt;"Y",BG912&lt;&gt;"Y"),"",1+SUMPRODUCT(($A$6:$A$2604=A912)*($AY$6:$AY$2604&gt;0)*($BF$6:$BF$2604="Y")*($BG$6:$BG$2604="Y")*(($AY$6:$AY$2604&gt;AY912)+($AY$6:$AY$2604=AY912)*($AD$6:$AD$2604&gt;AD912))))</f>
        <v/>
      </c>
    </row>
    <row r="913" ht="23.85" customHeight="1" s="55">
      <c r="A913" s="90" t="n">
        <v>46296</v>
      </c>
      <c r="B913" s="91" t="inlineStr">
        <is>
          <t>DEEPINDS</t>
        </is>
      </c>
      <c r="C913" s="91" t="inlineStr">
        <is>
          <t>INE0FHS01024</t>
        </is>
      </c>
      <c r="D913" s="91" t="n"/>
      <c r="E913" s="91" t="inlineStr">
        <is>
          <t>None</t>
        </is>
      </c>
      <c r="F913" s="93" t="n">
        <v>4794</v>
      </c>
      <c r="G913" s="92" t="inlineStr">
        <is>
          <t>N</t>
        </is>
      </c>
      <c r="H913" s="94" t="n"/>
      <c r="I913" s="91" t="inlineStr">
        <is>
          <t>N</t>
        </is>
      </c>
      <c r="J913" s="92">
        <f>IF(K913="","N","Y")</f>
        <v/>
      </c>
      <c r="K913" s="94">
        <f>_xlfn.TEXTJOIN("; ",TRUE,IF(P913="52-wk low","52-wk low",""),IF(AND(AD913&gt;=Settings!$B$12,M913&lt;0),"Distribution",""),IF(AND(AJ913="Y",M913&lt;0,AK913&lt;-Settings!$B$13),"Long unwinding",""),IF(AND(AJ913="Y",M913&lt;0,AK913&gt;Settings!$B$13),"Short buildup",""))</f>
        <v/>
      </c>
      <c r="L913" s="95" t="n">
        <v>749</v>
      </c>
      <c r="M913" s="96" t="n">
        <v>-0.92</v>
      </c>
      <c r="N913" s="93" t="n">
        <v>996</v>
      </c>
      <c r="O913" s="91" t="inlineStr">
        <is>
          <t>None</t>
        </is>
      </c>
      <c r="P913" s="91" t="inlineStr">
        <is>
          <t>None</t>
        </is>
      </c>
      <c r="Q913" s="97" t="n">
        <v>4.36</v>
      </c>
      <c r="R913" s="96" t="n">
        <v>5.13</v>
      </c>
      <c r="S913" s="96" t="n">
        <v>0.85</v>
      </c>
      <c r="T913" s="96" t="n">
        <v>0.63</v>
      </c>
      <c r="U913" s="96" t="n">
        <v>0.88</v>
      </c>
      <c r="V913" s="103" t="n">
        <v>1.03</v>
      </c>
      <c r="W913" s="102" t="n">
        <v>5</v>
      </c>
      <c r="X913" s="93" t="n"/>
      <c r="Y913" s="91" t="inlineStr">
        <is>
          <t>None</t>
        </is>
      </c>
      <c r="Z913" s="99" t="n">
        <v>40.22</v>
      </c>
      <c r="AA913" s="96" t="n">
        <v>1</v>
      </c>
      <c r="AB913" s="96" t="n">
        <v>0.99</v>
      </c>
      <c r="AC913" s="96" t="n">
        <v>0.86</v>
      </c>
      <c r="AD913" s="96" t="n">
        <v>0.73</v>
      </c>
      <c r="AE913" s="96" t="n">
        <v>0.95</v>
      </c>
      <c r="AF913" s="103" t="n">
        <v>1.05</v>
      </c>
      <c r="AG913" s="91" t="inlineStr">
        <is>
          <t>Normal</t>
        </is>
      </c>
      <c r="AH913" s="100" t="n">
        <v>0</v>
      </c>
      <c r="AI913" s="101" t="n">
        <v>0</v>
      </c>
      <c r="AJ913" s="92" t="inlineStr">
        <is>
          <t>N</t>
        </is>
      </c>
      <c r="AK913" s="96" t="n"/>
      <c r="AL913" s="91" t="inlineStr">
        <is>
          <t>n/a</t>
        </is>
      </c>
      <c r="AM913" s="93" t="n"/>
      <c r="AN913" s="92" t="inlineStr">
        <is>
          <t>None</t>
        </is>
      </c>
      <c r="AO913" s="102" t="n">
        <v>0</v>
      </c>
      <c r="AP913" s="103" t="n">
        <v>2.02</v>
      </c>
      <c r="AQ913" s="102" t="n">
        <v>89</v>
      </c>
      <c r="AR913" s="91" t="inlineStr">
        <is>
          <t>N</t>
        </is>
      </c>
      <c r="AS913" s="104" t="n"/>
      <c r="AT913" s="92">
        <f>IF(AND(P913="52-wk high",T913&gt;=Settings!$B$7),"Y","N")</f>
        <v/>
      </c>
      <c r="AU913" s="91">
        <f>IF(AND(AD913&gt;=Settings!$B$8,M913&gt;0),"Y","N")</f>
        <v/>
      </c>
      <c r="AV913" s="91">
        <f>IF(OR(AH913&gt;Settings!$B$9,AI913&gt;Settings!$B$9),"Y","N")</f>
        <v/>
      </c>
      <c r="AW913" s="91">
        <f>IF(AJ913&lt;&gt;"Y","n/a",IF(AND(M913&gt;0,AK913&gt;Settings!$B$10),"Y","N"))</f>
        <v/>
      </c>
      <c r="AX913" s="91">
        <f>IF(AO913&gt;=Settings!$B$11,"Y","N")</f>
        <v/>
      </c>
      <c r="AY913" s="99">
        <f>(AT913="Y")+(AU913="Y")+(AV913="Y")+(AW913="Y")+(AX913="Y")</f>
        <v/>
      </c>
      <c r="AZ913" s="94">
        <f>IF(AY913=0,"None",_xlfn.TEXTJOIN(", ",TRUE(),IF(AT913="Y","Breakout",""),IF(AU913="Y","Accumulation",""),IF(AV913="Y","Institutional buying",""),IF(AW913="Y","Long buildup",""),IF(AX913="Y","Momentum leader","")))</f>
        <v/>
      </c>
      <c r="BA913" s="94">
        <f>IF(BW913="","","Passes "&amp;AY913&amp;" of 5 buy-side scans"&amp;IF(G913="Y","; RED FLAG: filter out using Red flag column",""))</f>
        <v/>
      </c>
      <c r="BB913" s="91" t="inlineStr">
        <is>
          <t>None</t>
        </is>
      </c>
      <c r="BC913" s="92" t="inlineStr">
        <is>
          <t>Y</t>
        </is>
      </c>
      <c r="BD913" s="94" t="inlineStr">
        <is>
          <t>&gt;50% move in 3 months; High-low range &gt;75% in 3 months; High-low range &gt;150% in 12 months</t>
        </is>
      </c>
      <c r="BE913" s="94" t="n"/>
      <c r="BF913" s="92">
        <f>IF(R913*100000&gt;=Settings!$B$5,"Y","N")</f>
        <v/>
      </c>
      <c r="BG913" s="91">
        <f>IF(F913&gt;Settings!$B$6,"Y","N")</f>
        <v/>
      </c>
      <c r="BH913" s="97" t="n">
        <v>-9.210000000000001</v>
      </c>
      <c r="BI913" s="96" t="n">
        <v>-2.22</v>
      </c>
      <c r="BJ913" s="96" t="n">
        <v>12.63</v>
      </c>
      <c r="BK913" s="96" t="n">
        <v>64.63</v>
      </c>
      <c r="BL913" s="96" t="n">
        <v>67.23999999999999</v>
      </c>
      <c r="BM913" s="96" t="n">
        <v>47.32</v>
      </c>
      <c r="BN913" s="97" t="n">
        <v>0.13</v>
      </c>
      <c r="BO913" s="96" t="n">
        <v>8.85</v>
      </c>
      <c r="BP913" s="96" t="n">
        <v>21.64</v>
      </c>
      <c r="BQ913" s="96" t="n">
        <v>35.11</v>
      </c>
      <c r="BR913" s="91" t="inlineStr">
        <is>
          <t>Stacked up</t>
        </is>
      </c>
      <c r="BS913" s="91" t="inlineStr">
        <is>
          <t>None</t>
        </is>
      </c>
      <c r="BT913" s="96" t="n">
        <v>48.5</v>
      </c>
      <c r="BU913" s="91" t="inlineStr">
        <is>
          <t>N</t>
        </is>
      </c>
      <c r="BV913" s="99">
        <f>IF(OR(BF913&lt;&gt;"Y",BG913&lt;&gt;"Y"),"",(AND(ISNUMBER(BQ913),BQ913&gt;0))+(BR913="Stacked up")+(AND(ISNUMBER(BH913),BH913&gt;=-Settings!$B$17))+(AND(ISNUMBER(BK913),ISNUMBER(BM913),BK913&gt;0,BM913&gt;0))+(AND(ISNUMBER(AQ913),AQ913&gt;=Settings!$B$18))+(AND(ISNUMBER(BT913),BT913&gt;=Settings!$B$19,BT913&lt;=Settings!$B$20))+(AND(ISNUMBER(AS913),AS913&gt;0))+(AND(ISNUMBER(T913),ISNUMBER(M913),T913&gt;=Settings!$B$21,M913&gt;0))+(AND(ISNUMBER(AD913),ISNUMBER(M913),AD913&gt;=Settings!$B$22,M913&gt;0))+(AY913&gt;=1))</f>
        <v/>
      </c>
      <c r="BW913" s="91">
        <f>IF(OR(AY913=0,BF913&lt;&gt;"Y",BG913&lt;&gt;"Y"),"",1+SUMPRODUCT(($A$6:$A$2604=A913)*($AY$6:$AY$2604&gt;0)*($BF$6:$BF$2604="Y")*($BG$6:$BG$2604="Y")*(($AY$6:$AY$2604&gt;AY913)+($AY$6:$AY$2604=AY913)*($AD$6:$AD$2604&gt;AD913))))</f>
        <v/>
      </c>
    </row>
    <row r="914" ht="23.85" customHeight="1" s="55">
      <c r="A914" s="90" t="n">
        <v>46296</v>
      </c>
      <c r="B914" s="91" t="inlineStr">
        <is>
          <t>JUNIPER</t>
        </is>
      </c>
      <c r="C914" s="91" t="inlineStr">
        <is>
          <t>INE696F01016</t>
        </is>
      </c>
      <c r="D914" s="91" t="n"/>
      <c r="E914" s="91" t="inlineStr">
        <is>
          <t>None</t>
        </is>
      </c>
      <c r="F914" s="93" t="n">
        <v>4784</v>
      </c>
      <c r="G914" s="92" t="inlineStr">
        <is>
          <t>N</t>
        </is>
      </c>
      <c r="H914" s="94" t="n"/>
      <c r="I914" s="91" t="inlineStr">
        <is>
          <t>N</t>
        </is>
      </c>
      <c r="J914" s="92">
        <f>IF(K914="","N","Y")</f>
        <v/>
      </c>
      <c r="K914" s="94">
        <f>_xlfn.TEXTJOIN("; ",TRUE,IF(P914="52-wk low","52-wk low",""),IF(AND(AD914&gt;=Settings!$B$12,M914&lt;0),"Distribution",""),IF(AND(AJ914="Y",M914&lt;0,AK914&lt;-Settings!$B$13),"Long unwinding",""),IF(AND(AJ914="Y",M914&lt;0,AK914&gt;Settings!$B$13),"Short buildup",""))</f>
        <v/>
      </c>
      <c r="L914" s="95" t="n">
        <v>214.99</v>
      </c>
      <c r="M914" s="96" t="n">
        <v>0.74</v>
      </c>
      <c r="N914" s="93" t="n">
        <v>394</v>
      </c>
      <c r="O914" s="91" t="inlineStr">
        <is>
          <t>None</t>
        </is>
      </c>
      <c r="P914" s="91" t="inlineStr">
        <is>
          <t>None</t>
        </is>
      </c>
      <c r="Q914" s="97" t="n">
        <v>1.89</v>
      </c>
      <c r="R914" s="96" t="n">
        <v>1.87</v>
      </c>
      <c r="S914" s="96" t="n">
        <v>0.96</v>
      </c>
      <c r="T914" s="96" t="n">
        <v>0.72</v>
      </c>
      <c r="U914" s="96" t="n">
        <v>0.92</v>
      </c>
      <c r="V914" s="103" t="n">
        <v>0.9</v>
      </c>
      <c r="W914" s="102" t="n">
        <v>2</v>
      </c>
      <c r="X914" s="93" t="n"/>
      <c r="Y914" s="91" t="inlineStr">
        <is>
          <t>None</t>
        </is>
      </c>
      <c r="Z914" s="99" t="n">
        <v>55.67</v>
      </c>
      <c r="AA914" s="96" t="n">
        <v>0.99</v>
      </c>
      <c r="AB914" s="96" t="n">
        <v>0.96</v>
      </c>
      <c r="AC914" s="96" t="n">
        <v>1.03</v>
      </c>
      <c r="AD914" s="96" t="n">
        <v>0.8</v>
      </c>
      <c r="AE914" s="96" t="n">
        <v>0.93</v>
      </c>
      <c r="AF914" s="103" t="n">
        <v>0.91</v>
      </c>
      <c r="AG914" s="91" t="inlineStr">
        <is>
          <t>Normal</t>
        </is>
      </c>
      <c r="AH914" s="100" t="n">
        <v>0</v>
      </c>
      <c r="AI914" s="101" t="n">
        <v>0</v>
      </c>
      <c r="AJ914" s="92" t="inlineStr">
        <is>
          <t>N</t>
        </is>
      </c>
      <c r="AK914" s="96" t="n"/>
      <c r="AL914" s="91" t="inlineStr">
        <is>
          <t>n/a</t>
        </is>
      </c>
      <c r="AM914" s="93" t="n"/>
      <c r="AN914" s="92" t="inlineStr">
        <is>
          <t>None</t>
        </is>
      </c>
      <c r="AO914" s="102" t="n">
        <v>0</v>
      </c>
      <c r="AP914" s="103" t="n">
        <v>0.68</v>
      </c>
      <c r="AQ914" s="102" t="n">
        <v>35</v>
      </c>
      <c r="AR914" s="91" t="inlineStr">
        <is>
          <t>N</t>
        </is>
      </c>
      <c r="AS914" s="104" t="n"/>
      <c r="AT914" s="92">
        <f>IF(AND(P914="52-wk high",T914&gt;=Settings!$B$7),"Y","N")</f>
        <v/>
      </c>
      <c r="AU914" s="91">
        <f>IF(AND(AD914&gt;=Settings!$B$8,M914&gt;0),"Y","N")</f>
        <v/>
      </c>
      <c r="AV914" s="91">
        <f>IF(OR(AH914&gt;Settings!$B$9,AI914&gt;Settings!$B$9),"Y","N")</f>
        <v/>
      </c>
      <c r="AW914" s="91">
        <f>IF(AJ914&lt;&gt;"Y","n/a",IF(AND(M914&gt;0,AK914&gt;Settings!$B$10),"Y","N"))</f>
        <v/>
      </c>
      <c r="AX914" s="91">
        <f>IF(AO914&gt;=Settings!$B$11,"Y","N")</f>
        <v/>
      </c>
      <c r="AY914" s="99">
        <f>(AT914="Y")+(AU914="Y")+(AV914="Y")+(AW914="Y")+(AX914="Y")</f>
        <v/>
      </c>
      <c r="AZ914" s="94">
        <f>IF(AY914=0,"None",_xlfn.TEXTJOIN(", ",TRUE(),IF(AT914="Y","Breakout",""),IF(AU914="Y","Accumulation",""),IF(AV914="Y","Institutional buying",""),IF(AW914="Y","Long buildup",""),IF(AX914="Y","Momentum leader","")))</f>
        <v/>
      </c>
      <c r="BA914" s="94">
        <f>IF(BW914="","","Passes "&amp;AY914&amp;" of 5 buy-side scans"&amp;IF(G914="Y","; RED FLAG: filter out using Red flag column",""))</f>
        <v/>
      </c>
      <c r="BB914" s="91" t="inlineStr">
        <is>
          <t>None</t>
        </is>
      </c>
      <c r="BC914" s="92" t="inlineStr">
        <is>
          <t>N</t>
        </is>
      </c>
      <c r="BD914" s="94" t="n"/>
      <c r="BE914" s="94" t="n"/>
      <c r="BF914" s="92">
        <f>IF(R914*100000&gt;=Settings!$B$5,"Y","N")</f>
        <v/>
      </c>
      <c r="BG914" s="91">
        <f>IF(F914&gt;Settings!$B$6,"Y","N")</f>
        <v/>
      </c>
      <c r="BH914" s="97" t="n">
        <v>-25.66</v>
      </c>
      <c r="BI914" s="96" t="n">
        <v>-1.57</v>
      </c>
      <c r="BJ914" s="96" t="n">
        <v>0.4</v>
      </c>
      <c r="BK914" s="96" t="n">
        <v>10.31</v>
      </c>
      <c r="BL914" s="96" t="n">
        <v>5.53</v>
      </c>
      <c r="BM914" s="96" t="n">
        <v>-24.75</v>
      </c>
      <c r="BN914" s="97" t="n">
        <v>-0.41</v>
      </c>
      <c r="BO914" s="96" t="n">
        <v>1.95</v>
      </c>
      <c r="BP914" s="96" t="n">
        <v>2.65</v>
      </c>
      <c r="BQ914" s="96" t="n">
        <v>-1.88</v>
      </c>
      <c r="BR914" s="91" t="inlineStr">
        <is>
          <t>Mixed</t>
        </is>
      </c>
      <c r="BS914" s="91" t="inlineStr">
        <is>
          <t>None</t>
        </is>
      </c>
      <c r="BT914" s="96" t="n">
        <v>46.4</v>
      </c>
      <c r="BU914" s="91" t="inlineStr">
        <is>
          <t>N</t>
        </is>
      </c>
      <c r="BV914" s="99">
        <f>IF(OR(BF914&lt;&gt;"Y",BG914&lt;&gt;"Y"),"",(AND(ISNUMBER(BQ914),BQ914&gt;0))+(BR914="Stacked up")+(AND(ISNUMBER(BH914),BH914&gt;=-Settings!$B$17))+(AND(ISNUMBER(BK914),ISNUMBER(BM914),BK914&gt;0,BM914&gt;0))+(AND(ISNUMBER(AQ914),AQ914&gt;=Settings!$B$18))+(AND(ISNUMBER(BT914),BT914&gt;=Settings!$B$19,BT914&lt;=Settings!$B$20))+(AND(ISNUMBER(AS914),AS914&gt;0))+(AND(ISNUMBER(T914),ISNUMBER(M914),T914&gt;=Settings!$B$21,M914&gt;0))+(AND(ISNUMBER(AD914),ISNUMBER(M914),AD914&gt;=Settings!$B$22,M914&gt;0))+(AY914&gt;=1))</f>
        <v/>
      </c>
      <c r="BW914" s="91">
        <f>IF(OR(AY914=0,BF914&lt;&gt;"Y",BG914&lt;&gt;"Y"),"",1+SUMPRODUCT(($A$6:$A$2604=A914)*($AY$6:$AY$2604&gt;0)*($BF$6:$BF$2604="Y")*($BG$6:$BG$2604="Y")*(($AY$6:$AY$2604&gt;AY914)+($AY$6:$AY$2604=AY914)*($AD$6:$AD$2604&gt;AD914))))</f>
        <v/>
      </c>
    </row>
    <row r="915" ht="23.85" customHeight="1" s="55">
      <c r="A915" s="90" t="n">
        <v>46296</v>
      </c>
      <c r="B915" s="91" t="inlineStr">
        <is>
          <t>SAMBHV</t>
        </is>
      </c>
      <c r="C915" s="91" t="inlineStr">
        <is>
          <t>INE12NJ01018</t>
        </is>
      </c>
      <c r="D915" s="91" t="n"/>
      <c r="E915" s="91" t="inlineStr">
        <is>
          <t>None</t>
        </is>
      </c>
      <c r="F915" s="93" t="n">
        <v>4757</v>
      </c>
      <c r="G915" s="92" t="inlineStr">
        <is>
          <t>N</t>
        </is>
      </c>
      <c r="H915" s="94" t="n"/>
      <c r="I915" s="91" t="inlineStr">
        <is>
          <t>N</t>
        </is>
      </c>
      <c r="J915" s="92">
        <f>IF(K915="","N","Y")</f>
        <v/>
      </c>
      <c r="K915" s="94">
        <f>_xlfn.TEXTJOIN("; ",TRUE,IF(P915="52-wk low","52-wk low",""),IF(AND(AD915&gt;=Settings!$B$12,M915&lt;0),"Distribution",""),IF(AND(AJ915="Y",M915&lt;0,AK915&lt;-Settings!$B$13),"Long unwinding",""),IF(AND(AJ915="Y",M915&lt;0,AK915&gt;Settings!$B$13),"Short buildup",""))</f>
        <v/>
      </c>
      <c r="L915" s="95" t="n">
        <v>161.45</v>
      </c>
      <c r="M915" s="96" t="n">
        <v>-2.09</v>
      </c>
      <c r="N915" s="93" t="n">
        <v>1700</v>
      </c>
      <c r="O915" s="91" t="inlineStr">
        <is>
          <t>None</t>
        </is>
      </c>
      <c r="P915" s="91" t="inlineStr">
        <is>
          <t>None</t>
        </is>
      </c>
      <c r="Q915" s="97" t="n">
        <v>36.2</v>
      </c>
      <c r="R915" s="96" t="n">
        <v>74.08</v>
      </c>
      <c r="S915" s="96" t="n">
        <v>0.5</v>
      </c>
      <c r="T915" s="96" t="n">
        <v>0.92</v>
      </c>
      <c r="U915" s="96" t="n">
        <v>1.31</v>
      </c>
      <c r="V915" s="103" t="n">
        <v>2.78</v>
      </c>
      <c r="W915" s="102" t="n">
        <v>10</v>
      </c>
      <c r="X915" s="93" t="n"/>
      <c r="Y915" s="91" t="inlineStr">
        <is>
          <t>None</t>
        </is>
      </c>
      <c r="Z915" s="99" t="n">
        <v>36.12</v>
      </c>
      <c r="AA915" s="96" t="n">
        <v>1.01</v>
      </c>
      <c r="AB915" s="96" t="n">
        <v>0.87</v>
      </c>
      <c r="AC915" s="96" t="n">
        <v>0.89</v>
      </c>
      <c r="AD915" s="96" t="n">
        <v>1.29</v>
      </c>
      <c r="AE915" s="96" t="n">
        <v>1.56</v>
      </c>
      <c r="AF915" s="103" t="n">
        <v>0.67</v>
      </c>
      <c r="AG915" s="91" t="inlineStr">
        <is>
          <t>Run-up, risky</t>
        </is>
      </c>
      <c r="AH915" s="100" t="n">
        <v>0</v>
      </c>
      <c r="AI915" s="101" t="n">
        <v>0</v>
      </c>
      <c r="AJ915" s="92" t="inlineStr">
        <is>
          <t>N</t>
        </is>
      </c>
      <c r="AK915" s="96" t="n"/>
      <c r="AL915" s="91" t="inlineStr">
        <is>
          <t>n/a</t>
        </is>
      </c>
      <c r="AM915" s="93" t="n"/>
      <c r="AN915" s="92" t="inlineStr">
        <is>
          <t>None</t>
        </is>
      </c>
      <c r="AO915" s="102" t="n">
        <v>0</v>
      </c>
      <c r="AP915" s="103" t="n">
        <v>1.9</v>
      </c>
      <c r="AQ915" s="102" t="n">
        <v>88</v>
      </c>
      <c r="AR915" s="91" t="inlineStr">
        <is>
          <t>N</t>
        </is>
      </c>
      <c r="AS915" s="104" t="n"/>
      <c r="AT915" s="92">
        <f>IF(AND(P915="52-wk high",T915&gt;=Settings!$B$7),"Y","N")</f>
        <v/>
      </c>
      <c r="AU915" s="91">
        <f>IF(AND(AD915&gt;=Settings!$B$8,M915&gt;0),"Y","N")</f>
        <v/>
      </c>
      <c r="AV915" s="91">
        <f>IF(OR(AH915&gt;Settings!$B$9,AI915&gt;Settings!$B$9),"Y","N")</f>
        <v/>
      </c>
      <c r="AW915" s="91">
        <f>IF(AJ915&lt;&gt;"Y","n/a",IF(AND(M915&gt;0,AK915&gt;Settings!$B$10),"Y","N"))</f>
        <v/>
      </c>
      <c r="AX915" s="91">
        <f>IF(AO915&gt;=Settings!$B$11,"Y","N")</f>
        <v/>
      </c>
      <c r="AY915" s="99">
        <f>(AT915="Y")+(AU915="Y")+(AV915="Y")+(AW915="Y")+(AX915="Y")</f>
        <v/>
      </c>
      <c r="AZ915" s="94">
        <f>IF(AY915=0,"None",_xlfn.TEXTJOIN(", ",TRUE(),IF(AT915="Y","Breakout",""),IF(AU915="Y","Accumulation",""),IF(AV915="Y","Institutional buying",""),IF(AW915="Y","Long buildup",""),IF(AX915="Y","Momentum leader","")))</f>
        <v/>
      </c>
      <c r="BA915" s="94">
        <f>IF(BW915="","","Passes "&amp;AY915&amp;" of 5 buy-side scans"&amp;IF(G915="Y","; RED FLAG: filter out using Red flag column",""))</f>
        <v/>
      </c>
      <c r="BB915" s="91" t="inlineStr">
        <is>
          <t>None</t>
        </is>
      </c>
      <c r="BC915" s="92" t="inlineStr">
        <is>
          <t>Y</t>
        </is>
      </c>
      <c r="BD915" s="94" t="inlineStr">
        <is>
          <t>&gt;25% move in 15 days; &gt;25% move in 1 month</t>
        </is>
      </c>
      <c r="BE915" s="94" t="n"/>
      <c r="BF915" s="92">
        <f>IF(R915*100000&gt;=Settings!$B$5,"Y","N")</f>
        <v/>
      </c>
      <c r="BG915" s="91">
        <f>IF(F915&gt;Settings!$B$6,"Y","N")</f>
        <v/>
      </c>
      <c r="BH915" s="97" t="n">
        <v>-3.5</v>
      </c>
      <c r="BI915" s="96" t="n">
        <v>5.97</v>
      </c>
      <c r="BJ915" s="96" t="n">
        <v>27.2</v>
      </c>
      <c r="BK915" s="96" t="n">
        <v>47.39</v>
      </c>
      <c r="BL915" s="96" t="n">
        <v>60.07</v>
      </c>
      <c r="BM915" s="96" t="n">
        <v>42.98</v>
      </c>
      <c r="BN915" s="97" t="n">
        <v>9.9</v>
      </c>
      <c r="BO915" s="96" t="n">
        <v>19.87</v>
      </c>
      <c r="BP915" s="96" t="n">
        <v>28.67</v>
      </c>
      <c r="BQ915" s="96" t="n">
        <v>36.33</v>
      </c>
      <c r="BR915" s="91" t="inlineStr">
        <is>
          <t>Stacked up</t>
        </is>
      </c>
      <c r="BS915" s="91" t="inlineStr">
        <is>
          <t>None</t>
        </is>
      </c>
      <c r="BT915" s="96" t="n">
        <v>66.40000000000001</v>
      </c>
      <c r="BU915" s="91" t="inlineStr">
        <is>
          <t>N</t>
        </is>
      </c>
      <c r="BV915" s="99">
        <f>IF(OR(BF915&lt;&gt;"Y",BG915&lt;&gt;"Y"),"",(AND(ISNUMBER(BQ915),BQ915&gt;0))+(BR915="Stacked up")+(AND(ISNUMBER(BH915),BH915&gt;=-Settings!$B$17))+(AND(ISNUMBER(BK915),ISNUMBER(BM915),BK915&gt;0,BM915&gt;0))+(AND(ISNUMBER(AQ915),AQ915&gt;=Settings!$B$18))+(AND(ISNUMBER(BT915),BT915&gt;=Settings!$B$19,BT915&lt;=Settings!$B$20))+(AND(ISNUMBER(AS915),AS915&gt;0))+(AND(ISNUMBER(T915),ISNUMBER(M915),T915&gt;=Settings!$B$21,M915&gt;0))+(AND(ISNUMBER(AD915),ISNUMBER(M915),AD915&gt;=Settings!$B$22,M915&gt;0))+(AY915&gt;=1))</f>
        <v/>
      </c>
      <c r="BW915" s="91">
        <f>IF(OR(AY915=0,BF915&lt;&gt;"Y",BG915&lt;&gt;"Y"),"",1+SUMPRODUCT(($A$6:$A$2604=A915)*($AY$6:$AY$2604&gt;0)*($BF$6:$BF$2604="Y")*($BG$6:$BG$2604="Y")*(($AY$6:$AY$2604&gt;AY915)+($AY$6:$AY$2604=AY915)*($AD$6:$AD$2604&gt;AD915))))</f>
        <v/>
      </c>
    </row>
    <row r="916" ht="23.85" customHeight="1" s="55">
      <c r="A916" s="90" t="n">
        <v>46296</v>
      </c>
      <c r="B916" s="91" t="inlineStr">
        <is>
          <t>FILATEX</t>
        </is>
      </c>
      <c r="C916" s="91" t="inlineStr">
        <is>
          <t>INE816B01035</t>
        </is>
      </c>
      <c r="D916" s="91" t="n"/>
      <c r="E916" s="91" t="inlineStr">
        <is>
          <t>None</t>
        </is>
      </c>
      <c r="F916" s="93" t="n">
        <v>4711</v>
      </c>
      <c r="G916" s="92" t="inlineStr">
        <is>
          <t>Y</t>
        </is>
      </c>
      <c r="H916" s="94" t="inlineStr">
        <is>
          <t>Long-term ASM Stage 1</t>
        </is>
      </c>
      <c r="I916" s="91" t="inlineStr">
        <is>
          <t>N</t>
        </is>
      </c>
      <c r="J916" s="92">
        <f>IF(K916="","N","Y")</f>
        <v/>
      </c>
      <c r="K916" s="94">
        <f>_xlfn.TEXTJOIN("; ",TRUE,IF(P916="52-wk low","52-wk low",""),IF(AND(AD916&gt;=Settings!$B$12,M916&lt;0),"Distribution",""),IF(AND(AJ916="Y",M916&lt;0,AK916&lt;-Settings!$B$13),"Long unwinding",""),IF(AND(AJ916="Y",M916&lt;0,AK916&gt;Settings!$B$13),"Short buildup",""))</f>
        <v/>
      </c>
      <c r="L916" s="95" t="n">
        <v>106.1</v>
      </c>
      <c r="M916" s="96" t="n">
        <v>-1.54</v>
      </c>
      <c r="N916" s="93" t="n">
        <v>1362</v>
      </c>
      <c r="O916" s="91" t="inlineStr">
        <is>
          <t>None</t>
        </is>
      </c>
      <c r="P916" s="91" t="inlineStr">
        <is>
          <t>None</t>
        </is>
      </c>
      <c r="Q916" s="97" t="n">
        <v>35.22</v>
      </c>
      <c r="R916" s="96" t="n">
        <v>70.25</v>
      </c>
      <c r="S916" s="96" t="n">
        <v>0.51</v>
      </c>
      <c r="T916" s="96" t="n">
        <v>0.64</v>
      </c>
      <c r="U916" s="96" t="n">
        <v>0.8</v>
      </c>
      <c r="V916" s="103" t="n">
        <v>1.59</v>
      </c>
      <c r="W916" s="102" t="n">
        <v>8</v>
      </c>
      <c r="X916" s="93" t="n"/>
      <c r="Y916" s="91" t="inlineStr">
        <is>
          <t>None</t>
        </is>
      </c>
      <c r="Z916" s="99" t="n">
        <v>45.79</v>
      </c>
      <c r="AA916" s="96" t="n">
        <v>1.14</v>
      </c>
      <c r="AB916" s="96" t="n">
        <v>1.1</v>
      </c>
      <c r="AC916" s="96" t="n">
        <v>0.8100000000000001</v>
      </c>
      <c r="AD916" s="96" t="n">
        <v>0.91</v>
      </c>
      <c r="AE916" s="96" t="n">
        <v>1.15</v>
      </c>
      <c r="AF916" s="103" t="n">
        <v>0.9</v>
      </c>
      <c r="AG916" s="91" t="inlineStr">
        <is>
          <t>Run-up, risky</t>
        </is>
      </c>
      <c r="AH916" s="100" t="n">
        <v>0</v>
      </c>
      <c r="AI916" s="101" t="n">
        <v>0</v>
      </c>
      <c r="AJ916" s="92" t="inlineStr">
        <is>
          <t>N</t>
        </is>
      </c>
      <c r="AK916" s="96" t="n"/>
      <c r="AL916" s="91" t="inlineStr">
        <is>
          <t>n/a</t>
        </is>
      </c>
      <c r="AM916" s="93" t="n"/>
      <c r="AN916" s="92" t="inlineStr">
        <is>
          <t>None</t>
        </is>
      </c>
      <c r="AO916" s="102" t="n">
        <v>0</v>
      </c>
      <c r="AP916" s="103" t="n">
        <v>3.46</v>
      </c>
      <c r="AQ916" s="102" t="n">
        <v>98</v>
      </c>
      <c r="AR916" s="91" t="inlineStr">
        <is>
          <t>N</t>
        </is>
      </c>
      <c r="AS916" s="104" t="n"/>
      <c r="AT916" s="92">
        <f>IF(AND(P916="52-wk high",T916&gt;=Settings!$B$7),"Y","N")</f>
        <v/>
      </c>
      <c r="AU916" s="91">
        <f>IF(AND(AD916&gt;=Settings!$B$8,M916&gt;0),"Y","N")</f>
        <v/>
      </c>
      <c r="AV916" s="91">
        <f>IF(OR(AH916&gt;Settings!$B$9,AI916&gt;Settings!$B$9),"Y","N")</f>
        <v/>
      </c>
      <c r="AW916" s="91">
        <f>IF(AJ916&lt;&gt;"Y","n/a",IF(AND(M916&gt;0,AK916&gt;Settings!$B$10),"Y","N"))</f>
        <v/>
      </c>
      <c r="AX916" s="91">
        <f>IF(AO916&gt;=Settings!$B$11,"Y","N")</f>
        <v/>
      </c>
      <c r="AY916" s="99">
        <f>(AT916="Y")+(AU916="Y")+(AV916="Y")+(AW916="Y")+(AX916="Y")</f>
        <v/>
      </c>
      <c r="AZ916" s="94">
        <f>IF(AY916=0,"None",_xlfn.TEXTJOIN(", ",TRUE(),IF(AT916="Y","Breakout",""),IF(AU916="Y","Accumulation",""),IF(AV916="Y","Institutional buying",""),IF(AW916="Y","Long buildup",""),IF(AX916="Y","Momentum leader","")))</f>
        <v/>
      </c>
      <c r="BA916" s="94">
        <f>IF(BW916="","","Passes "&amp;AY916&amp;" of 5 buy-side scans"&amp;IF(G916="Y","; RED FLAG: filter out using Red flag column",""))</f>
        <v/>
      </c>
      <c r="BB916" s="91" t="inlineStr">
        <is>
          <t>None</t>
        </is>
      </c>
      <c r="BC916" s="92" t="inlineStr">
        <is>
          <t>N</t>
        </is>
      </c>
      <c r="BD916" s="94" t="n"/>
      <c r="BE916" s="94" t="n"/>
      <c r="BF916" s="92">
        <f>IF(R916*100000&gt;=Settings!$B$5,"Y","N")</f>
        <v/>
      </c>
      <c r="BG916" s="91">
        <f>IF(F916&gt;Settings!$B$6,"Y","N")</f>
        <v/>
      </c>
      <c r="BH916" s="97" t="n">
        <v>-6.88</v>
      </c>
      <c r="BI916" s="96" t="n">
        <v>0.74</v>
      </c>
      <c r="BJ916" s="96" t="n">
        <v>43.88</v>
      </c>
      <c r="BK916" s="96" t="n">
        <v>104.47</v>
      </c>
      <c r="BL916" s="96" t="n">
        <v>162.56</v>
      </c>
      <c r="BM916" s="96" t="n">
        <v>106.02</v>
      </c>
      <c r="BN916" s="97" t="n">
        <v>9.5</v>
      </c>
      <c r="BO916" s="96" t="n">
        <v>24.46</v>
      </c>
      <c r="BP916" s="96" t="n">
        <v>43.11</v>
      </c>
      <c r="BQ916" s="96" t="n">
        <v>64.55</v>
      </c>
      <c r="BR916" s="91" t="inlineStr">
        <is>
          <t>Stacked up</t>
        </is>
      </c>
      <c r="BS916" s="91" t="inlineStr">
        <is>
          <t>None</t>
        </is>
      </c>
      <c r="BT916" s="96" t="n">
        <v>64.2</v>
      </c>
      <c r="BU916" s="91" t="inlineStr">
        <is>
          <t>N</t>
        </is>
      </c>
      <c r="BV916" s="99">
        <f>IF(OR(BF916&lt;&gt;"Y",BG916&lt;&gt;"Y"),"",(AND(ISNUMBER(BQ916),BQ916&gt;0))+(BR916="Stacked up")+(AND(ISNUMBER(BH916),BH916&gt;=-Settings!$B$17))+(AND(ISNUMBER(BK916),ISNUMBER(BM916),BK916&gt;0,BM916&gt;0))+(AND(ISNUMBER(AQ916),AQ916&gt;=Settings!$B$18))+(AND(ISNUMBER(BT916),BT916&gt;=Settings!$B$19,BT916&lt;=Settings!$B$20))+(AND(ISNUMBER(AS916),AS916&gt;0))+(AND(ISNUMBER(T916),ISNUMBER(M916),T916&gt;=Settings!$B$21,M916&gt;0))+(AND(ISNUMBER(AD916),ISNUMBER(M916),AD916&gt;=Settings!$B$22,M916&gt;0))+(AY916&gt;=1))</f>
        <v/>
      </c>
      <c r="BW916" s="91">
        <f>IF(OR(AY916=0,BF916&lt;&gt;"Y",BG916&lt;&gt;"Y"),"",1+SUMPRODUCT(($A$6:$A$2604=A916)*($AY$6:$AY$2604&gt;0)*($BF$6:$BF$2604="Y")*($BG$6:$BG$2604="Y")*(($AY$6:$AY$2604&gt;AY916)+($AY$6:$AY$2604=AY916)*($AD$6:$AD$2604&gt;AD916))))</f>
        <v/>
      </c>
    </row>
    <row r="917" ht="23.85" customHeight="1" s="55">
      <c r="A917" s="90" t="n">
        <v>46296</v>
      </c>
      <c r="B917" s="91" t="inlineStr">
        <is>
          <t>UFLEX</t>
        </is>
      </c>
      <c r="C917" s="91" t="inlineStr">
        <is>
          <t>INE516A01017</t>
        </is>
      </c>
      <c r="D917" s="91" t="n"/>
      <c r="E917" s="91" t="inlineStr">
        <is>
          <t>None</t>
        </is>
      </c>
      <c r="F917" s="93" t="n">
        <v>4693</v>
      </c>
      <c r="G917" s="92" t="inlineStr">
        <is>
          <t>N</t>
        </is>
      </c>
      <c r="H917" s="94" t="n"/>
      <c r="I917" s="91" t="inlineStr">
        <is>
          <t>N</t>
        </is>
      </c>
      <c r="J917" s="92">
        <f>IF(K917="","N","Y")</f>
        <v/>
      </c>
      <c r="K917" s="94">
        <f>_xlfn.TEXTJOIN("; ",TRUE,IF(P917="52-wk low","52-wk low",""),IF(AND(AD917&gt;=Settings!$B$12,M917&lt;0),"Distribution",""),IF(AND(AJ917="Y",M917&lt;0,AK917&lt;-Settings!$B$13),"Long unwinding",""),IF(AND(AJ917="Y",M917&lt;0,AK917&gt;Settings!$B$13),"Short buildup",""))</f>
        <v/>
      </c>
      <c r="L917" s="95" t="n">
        <v>649.85</v>
      </c>
      <c r="M917" s="96" t="n">
        <v>-1.22</v>
      </c>
      <c r="N917" s="93" t="n">
        <v>1158</v>
      </c>
      <c r="O917" s="91" t="inlineStr">
        <is>
          <t>None</t>
        </is>
      </c>
      <c r="P917" s="91" t="inlineStr">
        <is>
          <t>None</t>
        </is>
      </c>
      <c r="Q917" s="97" t="n">
        <v>1.51</v>
      </c>
      <c r="R917" s="96" t="n">
        <v>1.73</v>
      </c>
      <c r="S917" s="96" t="n">
        <v>0.52</v>
      </c>
      <c r="T917" s="96" t="n">
        <v>0.21</v>
      </c>
      <c r="U917" s="96" t="n">
        <v>0.35</v>
      </c>
      <c r="V917" s="103" t="n">
        <v>0.4</v>
      </c>
      <c r="W917" s="102" t="n">
        <v>0</v>
      </c>
      <c r="X917" s="93" t="n"/>
      <c r="Y917" s="91" t="inlineStr">
        <is>
          <t>None</t>
        </is>
      </c>
      <c r="Z917" s="99" t="n">
        <v>47.48</v>
      </c>
      <c r="AA917" s="96" t="n">
        <v>1.02</v>
      </c>
      <c r="AB917" s="96" t="n">
        <v>1.09</v>
      </c>
      <c r="AC917" s="96" t="n">
        <v>0.76</v>
      </c>
      <c r="AD917" s="96" t="n">
        <v>0.57</v>
      </c>
      <c r="AE917" s="96" t="n">
        <v>0.91</v>
      </c>
      <c r="AF917" s="103" t="n">
        <v>2.44</v>
      </c>
      <c r="AG917" s="91" t="inlineStr">
        <is>
          <t>Quiet accumulation</t>
        </is>
      </c>
      <c r="AH917" s="100" t="n">
        <v>0</v>
      </c>
      <c r="AI917" s="101" t="n">
        <v>0</v>
      </c>
      <c r="AJ917" s="92" t="inlineStr">
        <is>
          <t>N</t>
        </is>
      </c>
      <c r="AK917" s="96" t="n"/>
      <c r="AL917" s="91" t="inlineStr">
        <is>
          <t>n/a</t>
        </is>
      </c>
      <c r="AM917" s="93" t="n"/>
      <c r="AN917" s="92" t="inlineStr">
        <is>
          <t>None</t>
        </is>
      </c>
      <c r="AO917" s="102" t="n">
        <v>0</v>
      </c>
      <c r="AP917" s="103" t="n">
        <v>1.97</v>
      </c>
      <c r="AQ917" s="102" t="n">
        <v>89</v>
      </c>
      <c r="AR917" s="91" t="inlineStr">
        <is>
          <t>N</t>
        </is>
      </c>
      <c r="AS917" s="104" t="n"/>
      <c r="AT917" s="92">
        <f>IF(AND(P917="52-wk high",T917&gt;=Settings!$B$7),"Y","N")</f>
        <v/>
      </c>
      <c r="AU917" s="91">
        <f>IF(AND(AD917&gt;=Settings!$B$8,M917&gt;0),"Y","N")</f>
        <v/>
      </c>
      <c r="AV917" s="91">
        <f>IF(OR(AH917&gt;Settings!$B$9,AI917&gt;Settings!$B$9),"Y","N")</f>
        <v/>
      </c>
      <c r="AW917" s="91">
        <f>IF(AJ917&lt;&gt;"Y","n/a",IF(AND(M917&gt;0,AK917&gt;Settings!$B$10),"Y","N"))</f>
        <v/>
      </c>
      <c r="AX917" s="91">
        <f>IF(AO917&gt;=Settings!$B$11,"Y","N")</f>
        <v/>
      </c>
      <c r="AY917" s="99">
        <f>(AT917="Y")+(AU917="Y")+(AV917="Y")+(AW917="Y")+(AX917="Y")</f>
        <v/>
      </c>
      <c r="AZ917" s="94">
        <f>IF(AY917=0,"None",_xlfn.TEXTJOIN(", ",TRUE(),IF(AT917="Y","Breakout",""),IF(AU917="Y","Accumulation",""),IF(AV917="Y","Institutional buying",""),IF(AW917="Y","Long buildup",""),IF(AX917="Y","Momentum leader","")))</f>
        <v/>
      </c>
      <c r="BA917" s="94">
        <f>IF(BW917="","","Passes "&amp;AY917&amp;" of 5 buy-side scans"&amp;IF(G917="Y","; RED FLAG: filter out using Red flag column",""))</f>
        <v/>
      </c>
      <c r="BB917" s="91" t="inlineStr">
        <is>
          <t>None</t>
        </is>
      </c>
      <c r="BC917" s="92" t="inlineStr">
        <is>
          <t>Y</t>
        </is>
      </c>
      <c r="BD917" s="94" t="inlineStr">
        <is>
          <t>&gt;50% move in 3 months; &gt;75% move in 6 months; High-low range &gt;100% in 6 months</t>
        </is>
      </c>
      <c r="BE917" s="94" t="n"/>
      <c r="BF917" s="92">
        <f>IF(R917*100000&gt;=Settings!$B$5,"Y","N")</f>
        <v/>
      </c>
      <c r="BG917" s="91">
        <f>IF(F917&gt;Settings!$B$6,"Y","N")</f>
        <v/>
      </c>
      <c r="BH917" s="97" t="n">
        <v>-10.18</v>
      </c>
      <c r="BI917" s="96" t="n">
        <v>-1.77</v>
      </c>
      <c r="BJ917" s="96" t="n">
        <v>0.74</v>
      </c>
      <c r="BK917" s="96" t="n">
        <v>53.79</v>
      </c>
      <c r="BL917" s="96" t="n">
        <v>75.98999999999999</v>
      </c>
      <c r="BM917" s="96" t="n">
        <v>18.03</v>
      </c>
      <c r="BN917" s="97" t="n">
        <v>0.19</v>
      </c>
      <c r="BO917" s="96" t="n">
        <v>8.17</v>
      </c>
      <c r="BP917" s="96" t="n">
        <v>18.82</v>
      </c>
      <c r="BQ917" s="96" t="n">
        <v>26.36</v>
      </c>
      <c r="BR917" s="91" t="inlineStr">
        <is>
          <t>Stacked up</t>
        </is>
      </c>
      <c r="BS917" s="91" t="inlineStr">
        <is>
          <t>None</t>
        </is>
      </c>
      <c r="BT917" s="96" t="n">
        <v>49</v>
      </c>
      <c r="BU917" s="91" t="inlineStr">
        <is>
          <t>N</t>
        </is>
      </c>
      <c r="BV917" s="99">
        <f>IF(OR(BF917&lt;&gt;"Y",BG917&lt;&gt;"Y"),"",(AND(ISNUMBER(BQ917),BQ917&gt;0))+(BR917="Stacked up")+(AND(ISNUMBER(BH917),BH917&gt;=-Settings!$B$17))+(AND(ISNUMBER(BK917),ISNUMBER(BM917),BK917&gt;0,BM917&gt;0))+(AND(ISNUMBER(AQ917),AQ917&gt;=Settings!$B$18))+(AND(ISNUMBER(BT917),BT917&gt;=Settings!$B$19,BT917&lt;=Settings!$B$20))+(AND(ISNUMBER(AS917),AS917&gt;0))+(AND(ISNUMBER(T917),ISNUMBER(M917),T917&gt;=Settings!$B$21,M917&gt;0))+(AND(ISNUMBER(AD917),ISNUMBER(M917),AD917&gt;=Settings!$B$22,M917&gt;0))+(AY917&gt;=1))</f>
        <v/>
      </c>
      <c r="BW917" s="91">
        <f>IF(OR(AY917=0,BF917&lt;&gt;"Y",BG917&lt;&gt;"Y"),"",1+SUMPRODUCT(($A$6:$A$2604=A917)*($AY$6:$AY$2604&gt;0)*($BF$6:$BF$2604="Y")*($BG$6:$BG$2604="Y")*(($AY$6:$AY$2604&gt;AY917)+($AY$6:$AY$2604=AY917)*($AD$6:$AD$2604&gt;AD917))))</f>
        <v/>
      </c>
    </row>
    <row r="918" ht="23.85" customHeight="1" s="55">
      <c r="A918" s="90" t="n">
        <v>46296</v>
      </c>
      <c r="B918" s="91" t="inlineStr">
        <is>
          <t>UNIVCABLES</t>
        </is>
      </c>
      <c r="C918" s="91" t="inlineStr">
        <is>
          <t>INE279A01012</t>
        </is>
      </c>
      <c r="D918" s="91" t="n"/>
      <c r="E918" s="91" t="inlineStr">
        <is>
          <t>None</t>
        </is>
      </c>
      <c r="F918" s="93" t="n">
        <v>4643</v>
      </c>
      <c r="G918" s="92" t="inlineStr">
        <is>
          <t>N</t>
        </is>
      </c>
      <c r="H918" s="94" t="n"/>
      <c r="I918" s="91" t="inlineStr">
        <is>
          <t>N</t>
        </is>
      </c>
      <c r="J918" s="92">
        <f>IF(K918="","N","Y")</f>
        <v/>
      </c>
      <c r="K918" s="94">
        <f>_xlfn.TEXTJOIN("; ",TRUE,IF(P918="52-wk low","52-wk low",""),IF(AND(AD918&gt;=Settings!$B$12,M918&lt;0),"Distribution",""),IF(AND(AJ918="Y",M918&lt;0,AK918&lt;-Settings!$B$13),"Long unwinding",""),IF(AND(AJ918="Y",M918&lt;0,AK918&gt;Settings!$B$13),"Short buildup",""))</f>
        <v/>
      </c>
      <c r="L918" s="95" t="n">
        <v>1451.3</v>
      </c>
      <c r="M918" s="96" t="n">
        <v>0.58</v>
      </c>
      <c r="N918" s="93" t="n">
        <v>426</v>
      </c>
      <c r="O918" s="91" t="inlineStr">
        <is>
          <t>None</t>
        </is>
      </c>
      <c r="P918" s="91" t="inlineStr">
        <is>
          <t>None</t>
        </is>
      </c>
      <c r="Q918" s="97" t="n">
        <v>0.82</v>
      </c>
      <c r="R918" s="96" t="n">
        <v>1.21</v>
      </c>
      <c r="S918" s="96" t="n">
        <v>0.67</v>
      </c>
      <c r="T918" s="96" t="n">
        <v>0.44</v>
      </c>
      <c r="U918" s="96" t="n">
        <v>0.35</v>
      </c>
      <c r="V918" s="103" t="n">
        <v>0.52</v>
      </c>
      <c r="W918" s="102" t="n">
        <v>2</v>
      </c>
      <c r="X918" s="93" t="n"/>
      <c r="Y918" s="91" t="inlineStr">
        <is>
          <t>None</t>
        </is>
      </c>
      <c r="Z918" s="99" t="n">
        <v>52.04</v>
      </c>
      <c r="AA918" s="96" t="n">
        <v>1.21</v>
      </c>
      <c r="AB918" s="96" t="n">
        <v>1.14</v>
      </c>
      <c r="AC918" s="96" t="n">
        <v>0.79</v>
      </c>
      <c r="AD918" s="96" t="n">
        <v>0.54</v>
      </c>
      <c r="AE918" s="96" t="n">
        <v>0.51</v>
      </c>
      <c r="AF918" s="103" t="n">
        <v>1.26</v>
      </c>
      <c r="AG918" s="91" t="inlineStr">
        <is>
          <t>Normal</t>
        </is>
      </c>
      <c r="AH918" s="100" t="n">
        <v>0</v>
      </c>
      <c r="AI918" s="101" t="n">
        <v>0</v>
      </c>
      <c r="AJ918" s="92" t="inlineStr">
        <is>
          <t>N</t>
        </is>
      </c>
      <c r="AK918" s="96" t="n"/>
      <c r="AL918" s="91" t="inlineStr">
        <is>
          <t>n/a</t>
        </is>
      </c>
      <c r="AM918" s="93" t="n"/>
      <c r="AN918" s="92" t="inlineStr">
        <is>
          <t>None</t>
        </is>
      </c>
      <c r="AO918" s="102" t="n">
        <v>0</v>
      </c>
      <c r="AP918" s="103" t="n">
        <v>2.59</v>
      </c>
      <c r="AQ918" s="102" t="n">
        <v>94</v>
      </c>
      <c r="AR918" s="91" t="inlineStr">
        <is>
          <t>N</t>
        </is>
      </c>
      <c r="AS918" s="104" t="n"/>
      <c r="AT918" s="92">
        <f>IF(AND(P918="52-wk high",T918&gt;=Settings!$B$7),"Y","N")</f>
        <v/>
      </c>
      <c r="AU918" s="91">
        <f>IF(AND(AD918&gt;=Settings!$B$8,M918&gt;0),"Y","N")</f>
        <v/>
      </c>
      <c r="AV918" s="91">
        <f>IF(OR(AH918&gt;Settings!$B$9,AI918&gt;Settings!$B$9),"Y","N")</f>
        <v/>
      </c>
      <c r="AW918" s="91">
        <f>IF(AJ918&lt;&gt;"Y","n/a",IF(AND(M918&gt;0,AK918&gt;Settings!$B$10),"Y","N"))</f>
        <v/>
      </c>
      <c r="AX918" s="91">
        <f>IF(AO918&gt;=Settings!$B$11,"Y","N")</f>
        <v/>
      </c>
      <c r="AY918" s="99">
        <f>(AT918="Y")+(AU918="Y")+(AV918="Y")+(AW918="Y")+(AX918="Y")</f>
        <v/>
      </c>
      <c r="AZ918" s="94">
        <f>IF(AY918=0,"None",_xlfn.TEXTJOIN(", ",TRUE(),IF(AT918="Y","Breakout",""),IF(AU918="Y","Accumulation",""),IF(AV918="Y","Institutional buying",""),IF(AW918="Y","Long buildup",""),IF(AX918="Y","Momentum leader","")))</f>
        <v/>
      </c>
      <c r="BA918" s="94">
        <f>IF(BW918="","","Passes "&amp;AY918&amp;" of 5 buy-side scans"&amp;IF(G918="Y","; RED FLAG: filter out using Red flag column",""))</f>
        <v/>
      </c>
      <c r="BB918" s="91" t="inlineStr">
        <is>
          <t>None</t>
        </is>
      </c>
      <c r="BC918" s="92" t="inlineStr">
        <is>
          <t>Y</t>
        </is>
      </c>
      <c r="BD918" s="94" t="inlineStr">
        <is>
          <t>&gt;75% move in 6 months; &gt;100% move in 365 days; High-low range &gt;100% in 6 months</t>
        </is>
      </c>
      <c r="BE918" s="94" t="n"/>
      <c r="BF918" s="92">
        <f>IF(R918*100000&gt;=Settings!$B$5,"Y","N")</f>
        <v/>
      </c>
      <c r="BG918" s="91">
        <f>IF(F918&gt;Settings!$B$6,"Y","N")</f>
        <v/>
      </c>
      <c r="BH918" s="97" t="n">
        <v>-18.23</v>
      </c>
      <c r="BI918" s="96" t="n">
        <v>-4.33</v>
      </c>
      <c r="BJ918" s="96" t="n">
        <v>-11.75</v>
      </c>
      <c r="BK918" s="96" t="n">
        <v>17.24</v>
      </c>
      <c r="BL918" s="96" t="n">
        <v>112.02</v>
      </c>
      <c r="BM918" s="96" t="n">
        <v>100.4</v>
      </c>
      <c r="BN918" s="97" t="n">
        <v>-2.67</v>
      </c>
      <c r="BO918" s="96" t="n">
        <v>-0.87</v>
      </c>
      <c r="BP918" s="96" t="n">
        <v>8.34</v>
      </c>
      <c r="BQ918" s="96" t="n">
        <v>24.95</v>
      </c>
      <c r="BR918" s="91" t="inlineStr">
        <is>
          <t>Mixed</t>
        </is>
      </c>
      <c r="BS918" s="91" t="inlineStr">
        <is>
          <t>None</t>
        </is>
      </c>
      <c r="BT918" s="96" t="n">
        <v>42.6</v>
      </c>
      <c r="BU918" s="91" t="inlineStr">
        <is>
          <t>N</t>
        </is>
      </c>
      <c r="BV918" s="99">
        <f>IF(OR(BF918&lt;&gt;"Y",BG918&lt;&gt;"Y"),"",(AND(ISNUMBER(BQ918),BQ918&gt;0))+(BR918="Stacked up")+(AND(ISNUMBER(BH918),BH918&gt;=-Settings!$B$17))+(AND(ISNUMBER(BK918),ISNUMBER(BM918),BK918&gt;0,BM918&gt;0))+(AND(ISNUMBER(AQ918),AQ918&gt;=Settings!$B$18))+(AND(ISNUMBER(BT918),BT918&gt;=Settings!$B$19,BT918&lt;=Settings!$B$20))+(AND(ISNUMBER(AS918),AS918&gt;0))+(AND(ISNUMBER(T918),ISNUMBER(M918),T918&gt;=Settings!$B$21,M918&gt;0))+(AND(ISNUMBER(AD918),ISNUMBER(M918),AD918&gt;=Settings!$B$22,M918&gt;0))+(AY918&gt;=1))</f>
        <v/>
      </c>
      <c r="BW918" s="91">
        <f>IF(OR(AY918=0,BF918&lt;&gt;"Y",BG918&lt;&gt;"Y"),"",1+SUMPRODUCT(($A$6:$A$2604=A918)*($AY$6:$AY$2604&gt;0)*($BF$6:$BF$2604="Y")*($BG$6:$BG$2604="Y")*(($AY$6:$AY$2604&gt;AY918)+($AY$6:$AY$2604=AY918)*($AD$6:$AD$2604&gt;AD918))))</f>
        <v/>
      </c>
    </row>
    <row r="919" ht="23.85" customHeight="1" s="55">
      <c r="A919" s="90" t="n">
        <v>46296</v>
      </c>
      <c r="B919" s="91" t="inlineStr">
        <is>
          <t>JINDWORLD</t>
        </is>
      </c>
      <c r="C919" s="91" t="inlineStr">
        <is>
          <t>INE247D01039</t>
        </is>
      </c>
      <c r="D919" s="91" t="n"/>
      <c r="E919" s="91" t="inlineStr">
        <is>
          <t>None</t>
        </is>
      </c>
      <c r="F919" s="93" t="n">
        <v>4594</v>
      </c>
      <c r="G919" s="92" t="inlineStr">
        <is>
          <t>Y</t>
        </is>
      </c>
      <c r="H919" s="94" t="inlineStr">
        <is>
          <t>Long-term ASM Stage 1</t>
        </is>
      </c>
      <c r="I919" s="91" t="inlineStr">
        <is>
          <t>N</t>
        </is>
      </c>
      <c r="J919" s="92">
        <f>IF(K919="","N","Y")</f>
        <v/>
      </c>
      <c r="K919" s="94">
        <f>_xlfn.TEXTJOIN("; ",TRUE,IF(P919="52-wk low","52-wk low",""),IF(AND(AD919&gt;=Settings!$B$12,M919&lt;0),"Distribution",""),IF(AND(AJ919="Y",M919&lt;0,AK919&lt;-Settings!$B$13),"Long unwinding",""),IF(AND(AJ919="Y",M919&lt;0,AK919&gt;Settings!$B$13),"Short buildup",""))</f>
        <v/>
      </c>
      <c r="L919" s="95" t="n">
        <v>45.82</v>
      </c>
      <c r="M919" s="96" t="n">
        <v>-1.55</v>
      </c>
      <c r="N919" s="93" t="n">
        <v>1366</v>
      </c>
      <c r="O919" s="91" t="inlineStr">
        <is>
          <t>None</t>
        </is>
      </c>
      <c r="P919" s="91" t="inlineStr">
        <is>
          <t>None</t>
        </is>
      </c>
      <c r="Q919" s="97" t="n">
        <v>27.85</v>
      </c>
      <c r="R919" s="96" t="n">
        <v>312.68</v>
      </c>
      <c r="S919" s="96" t="n">
        <v>0.09</v>
      </c>
      <c r="T919" s="96" t="n">
        <v>0.11</v>
      </c>
      <c r="U919" s="96" t="n">
        <v>0.17</v>
      </c>
      <c r="V919" s="103" t="n">
        <v>1.95</v>
      </c>
      <c r="W919" s="102" t="n">
        <v>5</v>
      </c>
      <c r="X919" s="93" t="n"/>
      <c r="Y919" s="91" t="inlineStr">
        <is>
          <t>None</t>
        </is>
      </c>
      <c r="Z919" s="99" t="n">
        <v>28.14</v>
      </c>
      <c r="AA919" s="96" t="n">
        <v>1.57</v>
      </c>
      <c r="AB919" s="96" t="n">
        <v>1.55</v>
      </c>
      <c r="AC919" s="96" t="n">
        <v>0.2</v>
      </c>
      <c r="AD919" s="96" t="n">
        <v>0.3</v>
      </c>
      <c r="AE919" s="96" t="n">
        <v>0.46</v>
      </c>
      <c r="AF919" s="103" t="n">
        <v>1.2</v>
      </c>
      <c r="AG919" s="91" t="inlineStr">
        <is>
          <t>Drying up</t>
        </is>
      </c>
      <c r="AH919" s="100" t="n">
        <v>0</v>
      </c>
      <c r="AI919" s="101" t="n">
        <v>0</v>
      </c>
      <c r="AJ919" s="92" t="inlineStr">
        <is>
          <t>N</t>
        </is>
      </c>
      <c r="AK919" s="96" t="n"/>
      <c r="AL919" s="91" t="inlineStr">
        <is>
          <t>n/a</t>
        </is>
      </c>
      <c r="AM919" s="93" t="n"/>
      <c r="AN919" s="92" t="inlineStr">
        <is>
          <t>None</t>
        </is>
      </c>
      <c r="AO919" s="102" t="n">
        <v>0</v>
      </c>
      <c r="AP919" s="103" t="n">
        <v>2.07</v>
      </c>
      <c r="AQ919" s="102" t="n">
        <v>90</v>
      </c>
      <c r="AR919" s="91" t="inlineStr">
        <is>
          <t>N</t>
        </is>
      </c>
      <c r="AS919" s="104" t="n"/>
      <c r="AT919" s="92">
        <f>IF(AND(P919="52-wk high",T919&gt;=Settings!$B$7),"Y","N")</f>
        <v/>
      </c>
      <c r="AU919" s="91">
        <f>IF(AND(AD919&gt;=Settings!$B$8,M919&gt;0),"Y","N")</f>
        <v/>
      </c>
      <c r="AV919" s="91">
        <f>IF(OR(AH919&gt;Settings!$B$9,AI919&gt;Settings!$B$9),"Y","N")</f>
        <v/>
      </c>
      <c r="AW919" s="91">
        <f>IF(AJ919&lt;&gt;"Y","n/a",IF(AND(M919&gt;0,AK919&gt;Settings!$B$10),"Y","N"))</f>
        <v/>
      </c>
      <c r="AX919" s="91">
        <f>IF(AO919&gt;=Settings!$B$11,"Y","N")</f>
        <v/>
      </c>
      <c r="AY919" s="99">
        <f>(AT919="Y")+(AU919="Y")+(AV919="Y")+(AW919="Y")+(AX919="Y")</f>
        <v/>
      </c>
      <c r="AZ919" s="94">
        <f>IF(AY919=0,"None",_xlfn.TEXTJOIN(", ",TRUE(),IF(AT919="Y","Breakout",""),IF(AU919="Y","Accumulation",""),IF(AV919="Y","Institutional buying",""),IF(AW919="Y","Long buildup",""),IF(AX919="Y","Momentum leader","")))</f>
        <v/>
      </c>
      <c r="BA919" s="94">
        <f>IF(BW919="","","Passes "&amp;AY919&amp;" of 5 buy-side scans"&amp;IF(G919="Y","; RED FLAG: filter out using Red flag column",""))</f>
        <v/>
      </c>
      <c r="BB919" s="91" t="inlineStr">
        <is>
          <t>None</t>
        </is>
      </c>
      <c r="BC919" s="92" t="inlineStr">
        <is>
          <t>Y</t>
        </is>
      </c>
      <c r="BD919" s="94" t="inlineStr">
        <is>
          <t>PE &gt; 50</t>
        </is>
      </c>
      <c r="BE919" s="94" t="n"/>
      <c r="BF919" s="92">
        <f>IF(R919*100000&gt;=Settings!$B$5,"Y","N")</f>
        <v/>
      </c>
      <c r="BG919" s="91">
        <f>IF(F919&gt;Settings!$B$6,"Y","N")</f>
        <v/>
      </c>
      <c r="BH919" s="97" t="n">
        <v>-26.08</v>
      </c>
      <c r="BI919" s="96" t="n">
        <v>-6.81</v>
      </c>
      <c r="BJ919" s="96" t="n">
        <v>8.890000000000001</v>
      </c>
      <c r="BK919" s="96" t="n">
        <v>51.72</v>
      </c>
      <c r="BL919" s="96" t="n">
        <v>127.06</v>
      </c>
      <c r="BM919" s="96" t="n">
        <v>28.38</v>
      </c>
      <c r="BN919" s="97" t="n">
        <v>-4.12</v>
      </c>
      <c r="BO919" s="96" t="n">
        <v>5.37</v>
      </c>
      <c r="BP919" s="96" t="n">
        <v>18.74</v>
      </c>
      <c r="BQ919" s="96" t="n">
        <v>30.75</v>
      </c>
      <c r="BR919" s="91" t="inlineStr">
        <is>
          <t>Mixed</t>
        </is>
      </c>
      <c r="BS919" s="91" t="inlineStr">
        <is>
          <t>None</t>
        </is>
      </c>
      <c r="BT919" s="96" t="n">
        <v>40.6</v>
      </c>
      <c r="BU919" s="91" t="inlineStr">
        <is>
          <t>N</t>
        </is>
      </c>
      <c r="BV919" s="99">
        <f>IF(OR(BF919&lt;&gt;"Y",BG919&lt;&gt;"Y"),"",(AND(ISNUMBER(BQ919),BQ919&gt;0))+(BR919="Stacked up")+(AND(ISNUMBER(BH919),BH919&gt;=-Settings!$B$17))+(AND(ISNUMBER(BK919),ISNUMBER(BM919),BK919&gt;0,BM919&gt;0))+(AND(ISNUMBER(AQ919),AQ919&gt;=Settings!$B$18))+(AND(ISNUMBER(BT919),BT919&gt;=Settings!$B$19,BT919&lt;=Settings!$B$20))+(AND(ISNUMBER(AS919),AS919&gt;0))+(AND(ISNUMBER(T919),ISNUMBER(M919),T919&gt;=Settings!$B$21,M919&gt;0))+(AND(ISNUMBER(AD919),ISNUMBER(M919),AD919&gt;=Settings!$B$22,M919&gt;0))+(AY919&gt;=1))</f>
        <v/>
      </c>
      <c r="BW919" s="91">
        <f>IF(OR(AY919=0,BF919&lt;&gt;"Y",BG919&lt;&gt;"Y"),"",1+SUMPRODUCT(($A$6:$A$2604=A919)*($AY$6:$AY$2604&gt;0)*($BF$6:$BF$2604="Y")*($BG$6:$BG$2604="Y")*(($AY$6:$AY$2604&gt;AY919)+($AY$6:$AY$2604=AY919)*($AD$6:$AD$2604&gt;AD919))))</f>
        <v/>
      </c>
    </row>
    <row r="920" ht="23.85" customHeight="1" s="55">
      <c r="A920" s="90" t="n">
        <v>46296</v>
      </c>
      <c r="B920" s="91" t="inlineStr">
        <is>
          <t>BAJAJHIND</t>
        </is>
      </c>
      <c r="C920" s="91" t="inlineStr">
        <is>
          <t>INE306A01021</t>
        </is>
      </c>
      <c r="D920" s="91" t="n"/>
      <c r="E920" s="91" t="inlineStr">
        <is>
          <t>None</t>
        </is>
      </c>
      <c r="F920" s="93" t="n">
        <v>4588</v>
      </c>
      <c r="G920" s="92" t="inlineStr">
        <is>
          <t>N</t>
        </is>
      </c>
      <c r="H920" s="94" t="n"/>
      <c r="I920" s="91" t="inlineStr">
        <is>
          <t>N</t>
        </is>
      </c>
      <c r="J920" s="92">
        <f>IF(K920="","N","Y")</f>
        <v/>
      </c>
      <c r="K920" s="94">
        <f>_xlfn.TEXTJOIN("; ",TRUE,IF(P920="52-wk low","52-wk low",""),IF(AND(AD920&gt;=Settings!$B$12,M920&lt;0),"Distribution",""),IF(AND(AJ920="Y",M920&lt;0,AK920&lt;-Settings!$B$13),"Long unwinding",""),IF(AND(AJ920="Y",M920&lt;0,AK920&gt;Settings!$B$13),"Short buildup",""))</f>
        <v/>
      </c>
      <c r="L920" s="95" t="n">
        <v>19.19</v>
      </c>
      <c r="M920" s="96" t="n">
        <v>-1.79</v>
      </c>
      <c r="N920" s="93" t="n">
        <v>1526</v>
      </c>
      <c r="O920" s="91" t="inlineStr">
        <is>
          <t>None</t>
        </is>
      </c>
      <c r="P920" s="91" t="inlineStr">
        <is>
          <t>None</t>
        </is>
      </c>
      <c r="Q920" s="97" t="n">
        <v>102.63</v>
      </c>
      <c r="R920" s="96" t="n">
        <v>199.5</v>
      </c>
      <c r="S920" s="96" t="n">
        <v>0.49</v>
      </c>
      <c r="T920" s="96" t="n">
        <v>0.28</v>
      </c>
      <c r="U920" s="96" t="n">
        <v>0.48</v>
      </c>
      <c r="V920" s="103" t="n">
        <v>0.93</v>
      </c>
      <c r="W920" s="102" t="n">
        <v>0</v>
      </c>
      <c r="X920" s="93" t="n"/>
      <c r="Y920" s="91" t="inlineStr">
        <is>
          <t>None</t>
        </is>
      </c>
      <c r="Z920" s="99" t="n">
        <v>28.46</v>
      </c>
      <c r="AA920" s="96" t="n">
        <v>1.2</v>
      </c>
      <c r="AB920" s="96" t="n">
        <v>0.95</v>
      </c>
      <c r="AC920" s="96" t="n">
        <v>0.62</v>
      </c>
      <c r="AD920" s="96" t="n">
        <v>0.44</v>
      </c>
      <c r="AE920" s="96" t="n">
        <v>0.62</v>
      </c>
      <c r="AF920" s="103" t="n">
        <v>1.07</v>
      </c>
      <c r="AG920" s="91" t="inlineStr">
        <is>
          <t>Normal</t>
        </is>
      </c>
      <c r="AH920" s="100" t="n">
        <v>0</v>
      </c>
      <c r="AI920" s="101" t="n">
        <v>0</v>
      </c>
      <c r="AJ920" s="92" t="inlineStr">
        <is>
          <t>N</t>
        </is>
      </c>
      <c r="AK920" s="96" t="n"/>
      <c r="AL920" s="91" t="inlineStr">
        <is>
          <t>n/a</t>
        </is>
      </c>
      <c r="AM920" s="93" t="n"/>
      <c r="AN920" s="92" t="inlineStr">
        <is>
          <t>None</t>
        </is>
      </c>
      <c r="AO920" s="102" t="n">
        <v>0</v>
      </c>
      <c r="AP920" s="103" t="n">
        <v>0.9</v>
      </c>
      <c r="AQ920" s="102" t="n">
        <v>57</v>
      </c>
      <c r="AR920" s="91" t="inlineStr">
        <is>
          <t>N</t>
        </is>
      </c>
      <c r="AS920" s="104" t="n"/>
      <c r="AT920" s="92">
        <f>IF(AND(P920="52-wk high",T920&gt;=Settings!$B$7),"Y","N")</f>
        <v/>
      </c>
      <c r="AU920" s="91">
        <f>IF(AND(AD920&gt;=Settings!$B$8,M920&gt;0),"Y","N")</f>
        <v/>
      </c>
      <c r="AV920" s="91">
        <f>IF(OR(AH920&gt;Settings!$B$9,AI920&gt;Settings!$B$9),"Y","N")</f>
        <v/>
      </c>
      <c r="AW920" s="91">
        <f>IF(AJ920&lt;&gt;"Y","n/a",IF(AND(M920&gt;0,AK920&gt;Settings!$B$10),"Y","N"))</f>
        <v/>
      </c>
      <c r="AX920" s="91">
        <f>IF(AO920&gt;=Settings!$B$11,"Y","N")</f>
        <v/>
      </c>
      <c r="AY920" s="99">
        <f>(AT920="Y")+(AU920="Y")+(AV920="Y")+(AW920="Y")+(AX920="Y")</f>
        <v/>
      </c>
      <c r="AZ920" s="94">
        <f>IF(AY920=0,"None",_xlfn.TEXTJOIN(", ",TRUE(),IF(AT920="Y","Breakout",""),IF(AU920="Y","Accumulation",""),IF(AV920="Y","Institutional buying",""),IF(AW920="Y","Long buildup",""),IF(AX920="Y","Momentum leader","")))</f>
        <v/>
      </c>
      <c r="BA920" s="94">
        <f>IF(BW920="","","Passes "&amp;AY920&amp;" of 5 buy-side scans"&amp;IF(G920="Y","; RED FLAG: filter out using Red flag column",""))</f>
        <v/>
      </c>
      <c r="BB920" s="91" t="inlineStr">
        <is>
          <t>None</t>
        </is>
      </c>
      <c r="BC920" s="92" t="inlineStr">
        <is>
          <t>N</t>
        </is>
      </c>
      <c r="BD920" s="94" t="n"/>
      <c r="BE920" s="94" t="n"/>
      <c r="BF920" s="92">
        <f>IF(R920*100000&gt;=Settings!$B$5,"Y","N")</f>
        <v/>
      </c>
      <c r="BG920" s="91">
        <f>IF(F920&gt;Settings!$B$6,"Y","N")</f>
        <v/>
      </c>
      <c r="BH920" s="97" t="n">
        <v>-26.19</v>
      </c>
      <c r="BI920" s="96" t="n">
        <v>-3.57</v>
      </c>
      <c r="BJ920" s="96" t="n">
        <v>-12.45</v>
      </c>
      <c r="BK920" s="96" t="n">
        <v>8.23</v>
      </c>
      <c r="BL920" s="96" t="n">
        <v>13.15</v>
      </c>
      <c r="BM920" s="96" t="n">
        <v>-5.14</v>
      </c>
      <c r="BN920" s="97" t="n">
        <v>-5.41</v>
      </c>
      <c r="BO920" s="96" t="n">
        <v>-3.86</v>
      </c>
      <c r="BP920" s="96" t="n">
        <v>-0.95</v>
      </c>
      <c r="BQ920" s="96" t="n">
        <v>0.42</v>
      </c>
      <c r="BR920" s="91" t="inlineStr">
        <is>
          <t>Mixed</t>
        </is>
      </c>
      <c r="BS920" s="91" t="inlineStr">
        <is>
          <t>None</t>
        </is>
      </c>
      <c r="BT920" s="96" t="n">
        <v>36.1</v>
      </c>
      <c r="BU920" s="91" t="inlineStr">
        <is>
          <t>N</t>
        </is>
      </c>
      <c r="BV920" s="99">
        <f>IF(OR(BF920&lt;&gt;"Y",BG920&lt;&gt;"Y"),"",(AND(ISNUMBER(BQ920),BQ920&gt;0))+(BR920="Stacked up")+(AND(ISNUMBER(BH920),BH920&gt;=-Settings!$B$17))+(AND(ISNUMBER(BK920),ISNUMBER(BM920),BK920&gt;0,BM920&gt;0))+(AND(ISNUMBER(AQ920),AQ920&gt;=Settings!$B$18))+(AND(ISNUMBER(BT920),BT920&gt;=Settings!$B$19,BT920&lt;=Settings!$B$20))+(AND(ISNUMBER(AS920),AS920&gt;0))+(AND(ISNUMBER(T920),ISNUMBER(M920),T920&gt;=Settings!$B$21,M920&gt;0))+(AND(ISNUMBER(AD920),ISNUMBER(M920),AD920&gt;=Settings!$B$22,M920&gt;0))+(AY920&gt;=1))</f>
        <v/>
      </c>
      <c r="BW920" s="91">
        <f>IF(OR(AY920=0,BF920&lt;&gt;"Y",BG920&lt;&gt;"Y"),"",1+SUMPRODUCT(($A$6:$A$2604=A920)*($AY$6:$AY$2604&gt;0)*($BF$6:$BF$2604="Y")*($BG$6:$BG$2604="Y")*(($AY$6:$AY$2604&gt;AY920)+($AY$6:$AY$2604=AY920)*($AD$6:$AD$2604&gt;AD920))))</f>
        <v/>
      </c>
    </row>
    <row r="921" ht="23.85" customHeight="1" s="55">
      <c r="A921" s="90" t="n">
        <v>46296</v>
      </c>
      <c r="B921" s="91" t="inlineStr">
        <is>
          <t>GVPIL</t>
        </is>
      </c>
      <c r="C921" s="91" t="inlineStr">
        <is>
          <t>INE878A01011</t>
        </is>
      </c>
      <c r="D921" s="91" t="n"/>
      <c r="E921" s="91" t="inlineStr">
        <is>
          <t>None</t>
        </is>
      </c>
      <c r="F921" s="93" t="n">
        <v>4568</v>
      </c>
      <c r="G921" s="92" t="inlineStr">
        <is>
          <t>N</t>
        </is>
      </c>
      <c r="H921" s="94" t="n"/>
      <c r="I921" s="91" t="inlineStr">
        <is>
          <t>N</t>
        </is>
      </c>
      <c r="J921" s="92">
        <f>IF(K921="","N","Y")</f>
        <v/>
      </c>
      <c r="K921" s="94">
        <f>_xlfn.TEXTJOIN("; ",TRUE,IF(P921="52-wk low","52-wk low",""),IF(AND(AD921&gt;=Settings!$B$12,M921&lt;0),"Distribution",""),IF(AND(AJ921="Y",M921&lt;0,AK921&lt;-Settings!$B$13),"Long unwinding",""),IF(AND(AJ921="Y",M921&lt;0,AK921&gt;Settings!$B$13),"Short buildup",""))</f>
        <v/>
      </c>
      <c r="L921" s="95" t="n">
        <v>679.5</v>
      </c>
      <c r="M921" s="96" t="n">
        <v>0.16</v>
      </c>
      <c r="N921" s="93" t="n">
        <v>536</v>
      </c>
      <c r="O921" s="91" t="inlineStr">
        <is>
          <t>None</t>
        </is>
      </c>
      <c r="P921" s="91" t="inlineStr">
        <is>
          <t>None</t>
        </is>
      </c>
      <c r="Q921" s="97" t="n">
        <v>2.13</v>
      </c>
      <c r="R921" s="96" t="n">
        <v>1.86</v>
      </c>
      <c r="S921" s="96" t="n">
        <v>1.17</v>
      </c>
      <c r="T921" s="96" t="n">
        <v>0.99</v>
      </c>
      <c r="U921" s="96" t="n">
        <v>0.68</v>
      </c>
      <c r="V921" s="103" t="n">
        <v>0.59</v>
      </c>
      <c r="W921" s="102" t="n">
        <v>1</v>
      </c>
      <c r="X921" s="93" t="n"/>
      <c r="Y921" s="91" t="inlineStr">
        <is>
          <t>None</t>
        </is>
      </c>
      <c r="Z921" s="99" t="n">
        <v>46.01</v>
      </c>
      <c r="AA921" s="96" t="n">
        <v>0.96</v>
      </c>
      <c r="AB921" s="96" t="n">
        <v>0.88</v>
      </c>
      <c r="AC921" s="96" t="n">
        <v>1.14</v>
      </c>
      <c r="AD921" s="96" t="n">
        <v>0.88</v>
      </c>
      <c r="AE921" s="96" t="n"/>
      <c r="AF921" s="103" t="n">
        <v>0.96</v>
      </c>
      <c r="AG921" s="91" t="inlineStr">
        <is>
          <t>Normal</t>
        </is>
      </c>
      <c r="AH921" s="100" t="n">
        <v>0</v>
      </c>
      <c r="AI921" s="101" t="n">
        <v>0</v>
      </c>
      <c r="AJ921" s="92" t="inlineStr">
        <is>
          <t>N</t>
        </is>
      </c>
      <c r="AK921" s="96" t="n"/>
      <c r="AL921" s="91" t="inlineStr">
        <is>
          <t>n/a</t>
        </is>
      </c>
      <c r="AM921" s="93" t="n"/>
      <c r="AN921" s="92" t="inlineStr">
        <is>
          <t>None</t>
        </is>
      </c>
      <c r="AO921" s="102" t="n">
        <v>0</v>
      </c>
      <c r="AP921" s="103" t="n">
        <v>2.19</v>
      </c>
      <c r="AQ921" s="102" t="n">
        <v>91</v>
      </c>
      <c r="AR921" s="91" t="inlineStr">
        <is>
          <t>N</t>
        </is>
      </c>
      <c r="AS921" s="104" t="n"/>
      <c r="AT921" s="92">
        <f>IF(AND(P921="52-wk high",T921&gt;=Settings!$B$7),"Y","N")</f>
        <v/>
      </c>
      <c r="AU921" s="91">
        <f>IF(AND(AD921&gt;=Settings!$B$8,M921&gt;0),"Y","N")</f>
        <v/>
      </c>
      <c r="AV921" s="91">
        <f>IF(OR(AH921&gt;Settings!$B$9,AI921&gt;Settings!$B$9),"Y","N")</f>
        <v/>
      </c>
      <c r="AW921" s="91">
        <f>IF(AJ921&lt;&gt;"Y","n/a",IF(AND(M921&gt;0,AK921&gt;Settings!$B$10),"Y","N"))</f>
        <v/>
      </c>
      <c r="AX921" s="91">
        <f>IF(AO921&gt;=Settings!$B$11,"Y","N")</f>
        <v/>
      </c>
      <c r="AY921" s="99">
        <f>(AT921="Y")+(AU921="Y")+(AV921="Y")+(AW921="Y")+(AX921="Y")</f>
        <v/>
      </c>
      <c r="AZ921" s="94">
        <f>IF(AY921=0,"None",_xlfn.TEXTJOIN(", ",TRUE(),IF(AT921="Y","Breakout",""),IF(AU921="Y","Accumulation",""),IF(AV921="Y","Institutional buying",""),IF(AW921="Y","Long buildup",""),IF(AX921="Y","Momentum leader","")))</f>
        <v/>
      </c>
      <c r="BA921" s="94">
        <f>IF(BW921="","","Passes "&amp;AY921&amp;" of 5 buy-side scans"&amp;IF(G921="Y","; RED FLAG: filter out using Red flag column",""))</f>
        <v/>
      </c>
      <c r="BB921" s="91" t="inlineStr">
        <is>
          <t>None</t>
        </is>
      </c>
      <c r="BC921" s="92" t="inlineStr">
        <is>
          <t>Y</t>
        </is>
      </c>
      <c r="BD921" s="94" t="inlineStr">
        <is>
          <t>&gt;100% move in 365 days; High-low range &gt;300% in 365 days; High-low range &gt;100% in 6 months</t>
        </is>
      </c>
      <c r="BE921" s="94" t="n"/>
      <c r="BF921" s="92">
        <f>IF(R921*100000&gt;=Settings!$B$5,"Y","N")</f>
        <v/>
      </c>
      <c r="BG921" s="91">
        <f>IF(F921&gt;Settings!$B$6,"Y","N")</f>
        <v/>
      </c>
      <c r="BH921" s="97" t="n">
        <v>-37.32</v>
      </c>
      <c r="BI921" s="96" t="n">
        <v>3.05</v>
      </c>
      <c r="BJ921" s="96" t="n">
        <v>9.15</v>
      </c>
      <c r="BK921" s="96" t="n">
        <v>-25.77</v>
      </c>
      <c r="BL921" s="96" t="n">
        <v>69.31999999999999</v>
      </c>
      <c r="BM921" s="96" t="n">
        <v>103.44</v>
      </c>
      <c r="BN921" s="97" t="n">
        <v>1.78</v>
      </c>
      <c r="BO921" s="96" t="n">
        <v>-2.23</v>
      </c>
      <c r="BP921" s="96" t="n">
        <v>-2.05</v>
      </c>
      <c r="BQ921" s="96" t="n">
        <v>8.94</v>
      </c>
      <c r="BR921" s="91" t="inlineStr">
        <is>
          <t>Mixed</t>
        </is>
      </c>
      <c r="BS921" s="91" t="inlineStr">
        <is>
          <t>None</t>
        </is>
      </c>
      <c r="BT921" s="96" t="n">
        <v>55.3</v>
      </c>
      <c r="BU921" s="91" t="inlineStr">
        <is>
          <t>N</t>
        </is>
      </c>
      <c r="BV921" s="99">
        <f>IF(OR(BF921&lt;&gt;"Y",BG921&lt;&gt;"Y"),"",(AND(ISNUMBER(BQ921),BQ921&gt;0))+(BR921="Stacked up")+(AND(ISNUMBER(BH921),BH921&gt;=-Settings!$B$17))+(AND(ISNUMBER(BK921),ISNUMBER(BM921),BK921&gt;0,BM921&gt;0))+(AND(ISNUMBER(AQ921),AQ921&gt;=Settings!$B$18))+(AND(ISNUMBER(BT921),BT921&gt;=Settings!$B$19,BT921&lt;=Settings!$B$20))+(AND(ISNUMBER(AS921),AS921&gt;0))+(AND(ISNUMBER(T921),ISNUMBER(M921),T921&gt;=Settings!$B$21,M921&gt;0))+(AND(ISNUMBER(AD921),ISNUMBER(M921),AD921&gt;=Settings!$B$22,M921&gt;0))+(AY921&gt;=1))</f>
        <v/>
      </c>
      <c r="BW921" s="91">
        <f>IF(OR(AY921=0,BF921&lt;&gt;"Y",BG921&lt;&gt;"Y"),"",1+SUMPRODUCT(($A$6:$A$2604=A921)*($AY$6:$AY$2604&gt;0)*($BF$6:$BF$2604="Y")*($BG$6:$BG$2604="Y")*(($AY$6:$AY$2604&gt;AY921)+($AY$6:$AY$2604=AY921)*($AD$6:$AD$2604&gt;AD921))))</f>
        <v/>
      </c>
    </row>
    <row r="922" ht="23.85" customHeight="1" s="55">
      <c r="A922" s="90" t="n">
        <v>46296</v>
      </c>
      <c r="B922" s="91" t="inlineStr">
        <is>
          <t>VENUSPIPES</t>
        </is>
      </c>
      <c r="C922" s="91" t="inlineStr">
        <is>
          <t>INE0JA001018</t>
        </is>
      </c>
      <c r="D922" s="91" t="n"/>
      <c r="E922" s="91" t="inlineStr">
        <is>
          <t>None</t>
        </is>
      </c>
      <c r="F922" s="93" t="n">
        <v>4568</v>
      </c>
      <c r="G922" s="92" t="inlineStr">
        <is>
          <t>N</t>
        </is>
      </c>
      <c r="H922" s="94" t="n"/>
      <c r="I922" s="91" t="inlineStr">
        <is>
          <t>N</t>
        </is>
      </c>
      <c r="J922" s="92">
        <f>IF(K922="","N","Y")</f>
        <v/>
      </c>
      <c r="K922" s="94">
        <f>_xlfn.TEXTJOIN("; ",TRUE,IF(P922="52-wk low","52-wk low",""),IF(AND(AD922&gt;=Settings!$B$12,M922&lt;0),"Distribution",""),IF(AND(AJ922="Y",M922&lt;0,AK922&lt;-Settings!$B$13),"Long unwinding",""),IF(AND(AJ922="Y",M922&lt;0,AK922&gt;Settings!$B$13),"Short buildup",""))</f>
        <v/>
      </c>
      <c r="L922" s="95" t="n">
        <v>2204.9</v>
      </c>
      <c r="M922" s="96" t="n">
        <v>2.69</v>
      </c>
      <c r="N922" s="93" t="n">
        <v>142</v>
      </c>
      <c r="O922" s="91" t="inlineStr">
        <is>
          <t>None</t>
        </is>
      </c>
      <c r="P922" s="91" t="inlineStr">
        <is>
          <t>None</t>
        </is>
      </c>
      <c r="Q922" s="97" t="n">
        <v>1.62</v>
      </c>
      <c r="R922" s="96" t="n">
        <v>3.68</v>
      </c>
      <c r="S922" s="96" t="n">
        <v>0.44</v>
      </c>
      <c r="T922" s="96" t="n">
        <v>0.77</v>
      </c>
      <c r="U922" s="96" t="n">
        <v>0.9399999999999999</v>
      </c>
      <c r="V922" s="103" t="n">
        <v>2.13</v>
      </c>
      <c r="W922" s="102" t="n">
        <v>9</v>
      </c>
      <c r="X922" s="93" t="n"/>
      <c r="Y922" s="91" t="inlineStr">
        <is>
          <t>None</t>
        </is>
      </c>
      <c r="Z922" s="99" t="n">
        <v>27.95</v>
      </c>
      <c r="AA922" s="96" t="n">
        <v>0.72</v>
      </c>
      <c r="AB922" s="96" t="n">
        <v>0.58</v>
      </c>
      <c r="AC922" s="96" t="n">
        <v>0.37</v>
      </c>
      <c r="AD922" s="96" t="n">
        <v>0.5600000000000001</v>
      </c>
      <c r="AE922" s="96" t="n">
        <v>0.64</v>
      </c>
      <c r="AF922" s="103" t="n">
        <v>0.8100000000000001</v>
      </c>
      <c r="AG922" s="91" t="inlineStr">
        <is>
          <t>Drying up</t>
        </is>
      </c>
      <c r="AH922" s="100" t="n">
        <v>0</v>
      </c>
      <c r="AI922" s="101" t="n">
        <v>0</v>
      </c>
      <c r="AJ922" s="92" t="inlineStr">
        <is>
          <t>N</t>
        </is>
      </c>
      <c r="AK922" s="96" t="n"/>
      <c r="AL922" s="91" t="inlineStr">
        <is>
          <t>n/a</t>
        </is>
      </c>
      <c r="AM922" s="93" t="n"/>
      <c r="AN922" s="92" t="inlineStr">
        <is>
          <t>None</t>
        </is>
      </c>
      <c r="AO922" s="102" t="n">
        <v>0</v>
      </c>
      <c r="AP922" s="103" t="n">
        <v>2.94</v>
      </c>
      <c r="AQ922" s="102" t="n">
        <v>96</v>
      </c>
      <c r="AR922" s="91" t="inlineStr">
        <is>
          <t>N</t>
        </is>
      </c>
      <c r="AS922" s="104" t="n"/>
      <c r="AT922" s="92">
        <f>IF(AND(P922="52-wk high",T922&gt;=Settings!$B$7),"Y","N")</f>
        <v/>
      </c>
      <c r="AU922" s="91">
        <f>IF(AND(AD922&gt;=Settings!$B$8,M922&gt;0),"Y","N")</f>
        <v/>
      </c>
      <c r="AV922" s="91">
        <f>IF(OR(AH922&gt;Settings!$B$9,AI922&gt;Settings!$B$9),"Y","N")</f>
        <v/>
      </c>
      <c r="AW922" s="91">
        <f>IF(AJ922&lt;&gt;"Y","n/a",IF(AND(M922&gt;0,AK922&gt;Settings!$B$10),"Y","N"))</f>
        <v/>
      </c>
      <c r="AX922" s="91">
        <f>IF(AO922&gt;=Settings!$B$11,"Y","N")</f>
        <v/>
      </c>
      <c r="AY922" s="99">
        <f>(AT922="Y")+(AU922="Y")+(AV922="Y")+(AW922="Y")+(AX922="Y")</f>
        <v/>
      </c>
      <c r="AZ922" s="94">
        <f>IF(AY922=0,"None",_xlfn.TEXTJOIN(", ",TRUE(),IF(AT922="Y","Breakout",""),IF(AU922="Y","Accumulation",""),IF(AV922="Y","Institutional buying",""),IF(AW922="Y","Long buildup",""),IF(AX922="Y","Momentum leader","")))</f>
        <v/>
      </c>
      <c r="BA922" s="94">
        <f>IF(BW922="","","Passes "&amp;AY922&amp;" of 5 buy-side scans"&amp;IF(G922="Y","; RED FLAG: filter out using Red flag column",""))</f>
        <v/>
      </c>
      <c r="BB922" s="91" t="inlineStr">
        <is>
          <t>None</t>
        </is>
      </c>
      <c r="BC922" s="92" t="inlineStr">
        <is>
          <t>Y</t>
        </is>
      </c>
      <c r="BD922" s="94" t="inlineStr">
        <is>
          <t>&gt;25% move in 1 month; &gt;75% move in 6 months; High-low range &gt;100% in 6 months</t>
        </is>
      </c>
      <c r="BE922" s="94" t="n"/>
      <c r="BF922" s="92">
        <f>IF(R922*100000&gt;=Settings!$B$5,"Y","N")</f>
        <v/>
      </c>
      <c r="BG922" s="91">
        <f>IF(F922&gt;Settings!$B$6,"Y","N")</f>
        <v/>
      </c>
      <c r="BH922" s="97" t="n">
        <v>-6.09</v>
      </c>
      <c r="BI922" s="96" t="n">
        <v>-0.06</v>
      </c>
      <c r="BJ922" s="96" t="n">
        <v>37.23</v>
      </c>
      <c r="BK922" s="96" t="n">
        <v>22.02</v>
      </c>
      <c r="BL922" s="96" t="n">
        <v>123.07</v>
      </c>
      <c r="BM922" s="96" t="n">
        <v>69</v>
      </c>
      <c r="BN922" s="97" t="n">
        <v>7.41</v>
      </c>
      <c r="BO922" s="96" t="n">
        <v>18.24</v>
      </c>
      <c r="BP922" s="96" t="n">
        <v>29.65</v>
      </c>
      <c r="BQ922" s="96" t="n">
        <v>43.08</v>
      </c>
      <c r="BR922" s="91" t="inlineStr">
        <is>
          <t>Stacked up</t>
        </is>
      </c>
      <c r="BS922" s="91" t="inlineStr">
        <is>
          <t>None</t>
        </is>
      </c>
      <c r="BT922" s="96" t="n">
        <v>64.8</v>
      </c>
      <c r="BU922" s="91" t="inlineStr">
        <is>
          <t>N</t>
        </is>
      </c>
      <c r="BV922" s="99">
        <f>IF(OR(BF922&lt;&gt;"Y",BG922&lt;&gt;"Y"),"",(AND(ISNUMBER(BQ922),BQ922&gt;0))+(BR922="Stacked up")+(AND(ISNUMBER(BH922),BH922&gt;=-Settings!$B$17))+(AND(ISNUMBER(BK922),ISNUMBER(BM922),BK922&gt;0,BM922&gt;0))+(AND(ISNUMBER(AQ922),AQ922&gt;=Settings!$B$18))+(AND(ISNUMBER(BT922),BT922&gt;=Settings!$B$19,BT922&lt;=Settings!$B$20))+(AND(ISNUMBER(AS922),AS922&gt;0))+(AND(ISNUMBER(T922),ISNUMBER(M922),T922&gt;=Settings!$B$21,M922&gt;0))+(AND(ISNUMBER(AD922),ISNUMBER(M922),AD922&gt;=Settings!$B$22,M922&gt;0))+(AY922&gt;=1))</f>
        <v/>
      </c>
      <c r="BW922" s="91">
        <f>IF(OR(AY922=0,BF922&lt;&gt;"Y",BG922&lt;&gt;"Y"),"",1+SUMPRODUCT(($A$6:$A$2604=A922)*($AY$6:$AY$2604&gt;0)*($BF$6:$BF$2604="Y")*($BG$6:$BG$2604="Y")*(($AY$6:$AY$2604&gt;AY922)+($AY$6:$AY$2604=AY922)*($AD$6:$AD$2604&gt;AD922))))</f>
        <v/>
      </c>
    </row>
    <row r="923" ht="23.85" customHeight="1" s="55">
      <c r="A923" s="90" t="n">
        <v>46296</v>
      </c>
      <c r="B923" s="91" t="inlineStr">
        <is>
          <t>RUSTOMJEE</t>
        </is>
      </c>
      <c r="C923" s="91" t="inlineStr">
        <is>
          <t>INE263M01029</t>
        </is>
      </c>
      <c r="D923" s="91" t="n"/>
      <c r="E923" s="91" t="inlineStr">
        <is>
          <t>None</t>
        </is>
      </c>
      <c r="F923" s="93" t="n">
        <v>4561</v>
      </c>
      <c r="G923" s="92" t="inlineStr">
        <is>
          <t>N</t>
        </is>
      </c>
      <c r="H923" s="94" t="n"/>
      <c r="I923" s="91" t="inlineStr">
        <is>
          <t>N</t>
        </is>
      </c>
      <c r="J923" s="92">
        <f>IF(K923="","N","Y")</f>
        <v/>
      </c>
      <c r="K923" s="94">
        <f>_xlfn.TEXTJOIN("; ",TRUE,IF(P923="52-wk low","52-wk low",""),IF(AND(AD923&gt;=Settings!$B$12,M923&lt;0),"Distribution",""),IF(AND(AJ923="Y",M923&lt;0,AK923&lt;-Settings!$B$13),"Long unwinding",""),IF(AND(AJ923="Y",M923&lt;0,AK923&gt;Settings!$B$13),"Short buildup",""))</f>
        <v/>
      </c>
      <c r="L923" s="95" t="n">
        <v>361.25</v>
      </c>
      <c r="M923" s="96" t="n">
        <v>0.01</v>
      </c>
      <c r="N923" s="93" t="n">
        <v>575</v>
      </c>
      <c r="O923" s="91" t="inlineStr">
        <is>
          <t>None</t>
        </is>
      </c>
      <c r="P923" s="91" t="inlineStr">
        <is>
          <t>None</t>
        </is>
      </c>
      <c r="Q923" s="97" t="n">
        <v>0.71</v>
      </c>
      <c r="R923" s="96" t="n">
        <v>1.11</v>
      </c>
      <c r="S923" s="96" t="n">
        <v>0.65</v>
      </c>
      <c r="T923" s="96" t="n">
        <v>0.3</v>
      </c>
      <c r="U923" s="96" t="n">
        <v>0.32</v>
      </c>
      <c r="V923" s="103" t="n">
        <v>0.5</v>
      </c>
      <c r="W923" s="102" t="n">
        <v>3</v>
      </c>
      <c r="X923" s="93" t="n"/>
      <c r="Y923" s="91" t="inlineStr">
        <is>
          <t>None</t>
        </is>
      </c>
      <c r="Z923" s="99" t="n">
        <v>67.09999999999999</v>
      </c>
      <c r="AA923" s="96" t="n">
        <v>1.13</v>
      </c>
      <c r="AB923" s="96" t="n">
        <v>1.16</v>
      </c>
      <c r="AC923" s="96" t="n">
        <v>0.68</v>
      </c>
      <c r="AD923" s="96" t="n">
        <v>0.74</v>
      </c>
      <c r="AE923" s="96" t="n">
        <v>0.9399999999999999</v>
      </c>
      <c r="AF923" s="103" t="n">
        <v>2.81</v>
      </c>
      <c r="AG923" s="91" t="inlineStr">
        <is>
          <t>Quiet accumulation</t>
        </is>
      </c>
      <c r="AH923" s="100" t="n">
        <v>0</v>
      </c>
      <c r="AI923" s="101" t="n">
        <v>0</v>
      </c>
      <c r="AJ923" s="92" t="inlineStr">
        <is>
          <t>N</t>
        </is>
      </c>
      <c r="AK923" s="96" t="n"/>
      <c r="AL923" s="91" t="inlineStr">
        <is>
          <t>n/a</t>
        </is>
      </c>
      <c r="AM923" s="93" t="n"/>
      <c r="AN923" s="92" t="inlineStr">
        <is>
          <t>None</t>
        </is>
      </c>
      <c r="AO923" s="102" t="n">
        <v>0</v>
      </c>
      <c r="AP923" s="103" t="n">
        <v>0.54</v>
      </c>
      <c r="AQ923" s="102" t="n">
        <v>10</v>
      </c>
      <c r="AR923" s="91" t="inlineStr">
        <is>
          <t>N</t>
        </is>
      </c>
      <c r="AS923" s="104" t="n"/>
      <c r="AT923" s="92">
        <f>IF(AND(P923="52-wk high",T923&gt;=Settings!$B$7),"Y","N")</f>
        <v/>
      </c>
      <c r="AU923" s="91">
        <f>IF(AND(AD923&gt;=Settings!$B$8,M923&gt;0),"Y","N")</f>
        <v/>
      </c>
      <c r="AV923" s="91">
        <f>IF(OR(AH923&gt;Settings!$B$9,AI923&gt;Settings!$B$9),"Y","N")</f>
        <v/>
      </c>
      <c r="AW923" s="91">
        <f>IF(AJ923&lt;&gt;"Y","n/a",IF(AND(M923&gt;0,AK923&gt;Settings!$B$10),"Y","N"))</f>
        <v/>
      </c>
      <c r="AX923" s="91">
        <f>IF(AO923&gt;=Settings!$B$11,"Y","N")</f>
        <v/>
      </c>
      <c r="AY923" s="99">
        <f>(AT923="Y")+(AU923="Y")+(AV923="Y")+(AW923="Y")+(AX923="Y")</f>
        <v/>
      </c>
      <c r="AZ923" s="94">
        <f>IF(AY923=0,"None",_xlfn.TEXTJOIN(", ",TRUE(),IF(AT923="Y","Breakout",""),IF(AU923="Y","Accumulation",""),IF(AV923="Y","Institutional buying",""),IF(AW923="Y","Long buildup",""),IF(AX923="Y","Momentum leader","")))</f>
        <v/>
      </c>
      <c r="BA923" s="94">
        <f>IF(BW923="","","Passes "&amp;AY923&amp;" of 5 buy-side scans"&amp;IF(G923="Y","; RED FLAG: filter out using Red flag column",""))</f>
        <v/>
      </c>
      <c r="BB923" s="91" t="inlineStr">
        <is>
          <t>None</t>
        </is>
      </c>
      <c r="BC923" s="92" t="inlineStr">
        <is>
          <t>N</t>
        </is>
      </c>
      <c r="BD923" s="94" t="n"/>
      <c r="BE923" s="94" t="n"/>
      <c r="BF923" s="92">
        <f>IF(R923*100000&gt;=Settings!$B$5,"Y","N")</f>
        <v/>
      </c>
      <c r="BG923" s="91">
        <f>IF(F923&gt;Settings!$B$6,"Y","N")</f>
        <v/>
      </c>
      <c r="BH923" s="97" t="n">
        <v>-43.02</v>
      </c>
      <c r="BI923" s="96" t="n">
        <v>-0.76</v>
      </c>
      <c r="BJ923" s="96" t="n">
        <v>-3.94</v>
      </c>
      <c r="BK923" s="96" t="n">
        <v>-16.71</v>
      </c>
      <c r="BL923" s="96" t="n">
        <v>-5.21</v>
      </c>
      <c r="BM923" s="96" t="n">
        <v>-39.34</v>
      </c>
      <c r="BN923" s="97" t="n">
        <v>-0.13</v>
      </c>
      <c r="BO923" s="96" t="n">
        <v>-2.99</v>
      </c>
      <c r="BP923" s="96" t="n">
        <v>-7.06</v>
      </c>
      <c r="BQ923" s="96" t="n">
        <v>-14.98</v>
      </c>
      <c r="BR923" s="91" t="inlineStr">
        <is>
          <t>Stacked down</t>
        </is>
      </c>
      <c r="BS923" s="91" t="inlineStr">
        <is>
          <t>None</t>
        </is>
      </c>
      <c r="BT923" s="96" t="n">
        <v>50.5</v>
      </c>
      <c r="BU923" s="91" t="inlineStr">
        <is>
          <t>N</t>
        </is>
      </c>
      <c r="BV923" s="99">
        <f>IF(OR(BF923&lt;&gt;"Y",BG923&lt;&gt;"Y"),"",(AND(ISNUMBER(BQ923),BQ923&gt;0))+(BR923="Stacked up")+(AND(ISNUMBER(BH923),BH923&gt;=-Settings!$B$17))+(AND(ISNUMBER(BK923),ISNUMBER(BM923),BK923&gt;0,BM923&gt;0))+(AND(ISNUMBER(AQ923),AQ923&gt;=Settings!$B$18))+(AND(ISNUMBER(BT923),BT923&gt;=Settings!$B$19,BT923&lt;=Settings!$B$20))+(AND(ISNUMBER(AS923),AS923&gt;0))+(AND(ISNUMBER(T923),ISNUMBER(M923),T923&gt;=Settings!$B$21,M923&gt;0))+(AND(ISNUMBER(AD923),ISNUMBER(M923),AD923&gt;=Settings!$B$22,M923&gt;0))+(AY923&gt;=1))</f>
        <v/>
      </c>
      <c r="BW923" s="91">
        <f>IF(OR(AY923=0,BF923&lt;&gt;"Y",BG923&lt;&gt;"Y"),"",1+SUMPRODUCT(($A$6:$A$2604=A923)*($AY$6:$AY$2604&gt;0)*($BF$6:$BF$2604="Y")*($BG$6:$BG$2604="Y")*(($AY$6:$AY$2604&gt;AY923)+($AY$6:$AY$2604=AY923)*($AD$6:$AD$2604&gt;AD923))))</f>
        <v/>
      </c>
    </row>
    <row r="924" ht="23.85" customHeight="1" s="55">
      <c r="A924" s="90" t="n">
        <v>46296</v>
      </c>
      <c r="B924" s="91" t="inlineStr">
        <is>
          <t>ARCIL</t>
        </is>
      </c>
      <c r="C924" s="91" t="inlineStr">
        <is>
          <t>INE148G01016</t>
        </is>
      </c>
      <c r="D924" s="91" t="n"/>
      <c r="E924" s="91" t="inlineStr">
        <is>
          <t>None</t>
        </is>
      </c>
      <c r="F924" s="93" t="n">
        <v>4546</v>
      </c>
      <c r="G924" s="92" t="inlineStr">
        <is>
          <t>N</t>
        </is>
      </c>
      <c r="H924" s="94" t="n"/>
      <c r="I924" s="91" t="inlineStr">
        <is>
          <t>N</t>
        </is>
      </c>
      <c r="J924" s="92">
        <f>IF(K924="","N","Y")</f>
        <v/>
      </c>
      <c r="K924" s="94">
        <f>_xlfn.TEXTJOIN("; ",TRUE,IF(P924="52-wk low","52-wk low",""),IF(AND(AD924&gt;=Settings!$B$12,M924&lt;0),"Distribution",""),IF(AND(AJ924="Y",M924&lt;0,AK924&lt;-Settings!$B$13),"Long unwinding",""),IF(AND(AJ924="Y",M924&lt;0,AK924&gt;Settings!$B$13),"Short buildup",""))</f>
        <v/>
      </c>
      <c r="L924" s="95" t="n">
        <v>139.92</v>
      </c>
      <c r="M924" s="96" t="n">
        <v>-3.23</v>
      </c>
      <c r="N924" s="93" t="n">
        <v>2159</v>
      </c>
      <c r="O924" s="91" t="inlineStr">
        <is>
          <t>None</t>
        </is>
      </c>
      <c r="P924" s="91" t="inlineStr">
        <is>
          <t>None</t>
        </is>
      </c>
      <c r="Q924" s="97" t="n">
        <v>16.62</v>
      </c>
      <c r="R924" s="96" t="n"/>
      <c r="S924" s="96" t="n"/>
      <c r="T924" s="96" t="n"/>
      <c r="U924" s="96" t="n"/>
      <c r="V924" s="103" t="n"/>
      <c r="W924" s="102" t="n"/>
      <c r="X924" s="93" t="n"/>
      <c r="Y924" s="91" t="inlineStr">
        <is>
          <t>None</t>
        </is>
      </c>
      <c r="Z924" s="99" t="n">
        <v>54.68</v>
      </c>
      <c r="AA924" s="96" t="n"/>
      <c r="AB924" s="96" t="n"/>
      <c r="AC924" s="96" t="n"/>
      <c r="AD924" s="96" t="n"/>
      <c r="AE924" s="96" t="n"/>
      <c r="AF924" s="103" t="n"/>
      <c r="AG924" s="91" t="n"/>
      <c r="AH924" s="100" t="n">
        <v>0</v>
      </c>
      <c r="AI924" s="101" t="n">
        <v>0</v>
      </c>
      <c r="AJ924" s="92" t="inlineStr">
        <is>
          <t>N</t>
        </is>
      </c>
      <c r="AK924" s="96" t="n"/>
      <c r="AL924" s="91" t="inlineStr">
        <is>
          <t>n/a</t>
        </is>
      </c>
      <c r="AM924" s="93" t="n"/>
      <c r="AN924" s="92" t="inlineStr">
        <is>
          <t>None</t>
        </is>
      </c>
      <c r="AO924" s="102" t="n">
        <v>0</v>
      </c>
      <c r="AP924" s="103" t="n"/>
      <c r="AQ924" s="102" t="n"/>
      <c r="AR924" s="91" t="inlineStr">
        <is>
          <t>N</t>
        </is>
      </c>
      <c r="AS924" s="104" t="n"/>
      <c r="AT924" s="92">
        <f>IF(AND(P924="52-wk high",T924&gt;=Settings!$B$7),"Y","N")</f>
        <v/>
      </c>
      <c r="AU924" s="91">
        <f>IF(AND(AD924&gt;=Settings!$B$8,M924&gt;0),"Y","N")</f>
        <v/>
      </c>
      <c r="AV924" s="91">
        <f>IF(OR(AH924&gt;Settings!$B$9,AI924&gt;Settings!$B$9),"Y","N")</f>
        <v/>
      </c>
      <c r="AW924" s="91">
        <f>IF(AJ924&lt;&gt;"Y","n/a",IF(AND(M924&gt;0,AK924&gt;Settings!$B$10),"Y","N"))</f>
        <v/>
      </c>
      <c r="AX924" s="91">
        <f>IF(AO924&gt;=Settings!$B$11,"Y","N")</f>
        <v/>
      </c>
      <c r="AY924" s="99">
        <f>(AT924="Y")+(AU924="Y")+(AV924="Y")+(AW924="Y")+(AX924="Y")</f>
        <v/>
      </c>
      <c r="AZ924" s="94">
        <f>IF(AY924=0,"None",_xlfn.TEXTJOIN(", ",TRUE(),IF(AT924="Y","Breakout",""),IF(AU924="Y","Accumulation",""),IF(AV924="Y","Institutional buying",""),IF(AW924="Y","Long buildup",""),IF(AX924="Y","Momentum leader","")))</f>
        <v/>
      </c>
      <c r="BA924" s="94">
        <f>IF(BW924="","","Passes "&amp;AY924&amp;" of 5 buy-side scans"&amp;IF(G924="Y","; RED FLAG: filter out using Red flag column",""))</f>
        <v/>
      </c>
      <c r="BB924" s="91" t="inlineStr">
        <is>
          <t>None</t>
        </is>
      </c>
      <c r="BC924" s="92" t="inlineStr">
        <is>
          <t>N</t>
        </is>
      </c>
      <c r="BD924" s="94" t="n"/>
      <c r="BE924" s="94" t="n"/>
      <c r="BF924" s="92">
        <f>IF(R924*100000&gt;=Settings!$B$5,"Y","N")</f>
        <v/>
      </c>
      <c r="BG924" s="91">
        <f>IF(F924&gt;Settings!$B$6,"Y","N")</f>
        <v/>
      </c>
      <c r="BH924" s="97" t="n">
        <v>-10.88</v>
      </c>
      <c r="BI924" s="96" t="n">
        <v>-5.85</v>
      </c>
      <c r="BJ924" s="96" t="n"/>
      <c r="BK924" s="96" t="n"/>
      <c r="BL924" s="96" t="n"/>
      <c r="BM924" s="96" t="n"/>
      <c r="BN924" s="97" t="n"/>
      <c r="BO924" s="96" t="n"/>
      <c r="BP924" s="96" t="n"/>
      <c r="BQ924" s="96" t="n"/>
      <c r="BR924" s="91" t="n"/>
      <c r="BS924" s="91" t="n"/>
      <c r="BT924" s="96" t="n"/>
      <c r="BU924" s="91" t="n"/>
      <c r="BV924" s="99">
        <f>IF(OR(BF924&lt;&gt;"Y",BG924&lt;&gt;"Y"),"",(AND(ISNUMBER(BQ924),BQ924&gt;0))+(BR924="Stacked up")+(AND(ISNUMBER(BH924),BH924&gt;=-Settings!$B$17))+(AND(ISNUMBER(BK924),ISNUMBER(BM924),BK924&gt;0,BM924&gt;0))+(AND(ISNUMBER(AQ924),AQ924&gt;=Settings!$B$18))+(AND(ISNUMBER(BT924),BT924&gt;=Settings!$B$19,BT924&lt;=Settings!$B$20))+(AND(ISNUMBER(AS924),AS924&gt;0))+(AND(ISNUMBER(T924),ISNUMBER(M924),T924&gt;=Settings!$B$21,M924&gt;0))+(AND(ISNUMBER(AD924),ISNUMBER(M924),AD924&gt;=Settings!$B$22,M924&gt;0))+(AY924&gt;=1))</f>
        <v/>
      </c>
      <c r="BW924" s="91">
        <f>IF(OR(AY924=0,BF924&lt;&gt;"Y",BG924&lt;&gt;"Y"),"",1+SUMPRODUCT(($A$6:$A$2604=A924)*($AY$6:$AY$2604&gt;0)*($BF$6:$BF$2604="Y")*($BG$6:$BG$2604="Y")*(($AY$6:$AY$2604&gt;AY924)+($AY$6:$AY$2604=AY924)*($AD$6:$AD$2604&gt;AD924))))</f>
        <v/>
      </c>
    </row>
    <row r="925" ht="23.85" customHeight="1" s="55">
      <c r="A925" s="90" t="n">
        <v>46296</v>
      </c>
      <c r="B925" s="91" t="inlineStr">
        <is>
          <t>MPSLTD</t>
        </is>
      </c>
      <c r="C925" s="91" t="inlineStr">
        <is>
          <t>INE943D01017</t>
        </is>
      </c>
      <c r="D925" s="91" t="n"/>
      <c r="E925" s="91" t="inlineStr">
        <is>
          <t>None</t>
        </is>
      </c>
      <c r="F925" s="93" t="n">
        <v>4496</v>
      </c>
      <c r="G925" s="92" t="inlineStr">
        <is>
          <t>Y</t>
        </is>
      </c>
      <c r="H925" s="94" t="inlineStr">
        <is>
          <t>Long-term ASM Stage 1</t>
        </is>
      </c>
      <c r="I925" s="91" t="inlineStr">
        <is>
          <t>N</t>
        </is>
      </c>
      <c r="J925" s="92">
        <f>IF(K925="","N","Y")</f>
        <v/>
      </c>
      <c r="K925" s="94">
        <f>_xlfn.TEXTJOIN("; ",TRUE,IF(P925="52-wk low","52-wk low",""),IF(AND(AD925&gt;=Settings!$B$12,M925&lt;0),"Distribution",""),IF(AND(AJ925="Y",M925&lt;0,AK925&lt;-Settings!$B$13),"Long unwinding",""),IF(AND(AJ925="Y",M925&lt;0,AK925&gt;Settings!$B$13),"Short buildup",""))</f>
        <v/>
      </c>
      <c r="L925" s="95" t="n">
        <v>2628.4</v>
      </c>
      <c r="M925" s="96" t="n">
        <v>-2.62</v>
      </c>
      <c r="N925" s="93" t="n">
        <v>1948</v>
      </c>
      <c r="O925" s="91" t="inlineStr">
        <is>
          <t>None</t>
        </is>
      </c>
      <c r="P925" s="91" t="inlineStr">
        <is>
          <t>None</t>
        </is>
      </c>
      <c r="Q925" s="97" t="n">
        <v>0.18</v>
      </c>
      <c r="R925" s="96" t="n">
        <v>0.15</v>
      </c>
      <c r="S925" s="96" t="n">
        <v>1.21</v>
      </c>
      <c r="T925" s="96" t="n">
        <v>0.22</v>
      </c>
      <c r="U925" s="96" t="n">
        <v>0.33</v>
      </c>
      <c r="V925" s="103" t="n">
        <v>0.28</v>
      </c>
      <c r="W925" s="102" t="n">
        <v>0</v>
      </c>
      <c r="X925" s="93" t="n"/>
      <c r="Y925" s="91" t="inlineStr">
        <is>
          <t>None</t>
        </is>
      </c>
      <c r="Z925" s="99" t="n">
        <v>45.37</v>
      </c>
      <c r="AA925" s="96" t="n">
        <v>0.82</v>
      </c>
      <c r="AB925" s="96" t="n">
        <v>0.93</v>
      </c>
      <c r="AC925" s="96" t="n">
        <v>1.06</v>
      </c>
      <c r="AD925" s="96" t="n">
        <v>0.4</v>
      </c>
      <c r="AE925" s="96" t="n">
        <v>0.54</v>
      </c>
      <c r="AF925" s="103" t="n">
        <v>1.81</v>
      </c>
      <c r="AG925" s="91" t="inlineStr">
        <is>
          <t>Quiet accumulation</t>
        </is>
      </c>
      <c r="AH925" s="100" t="n">
        <v>0</v>
      </c>
      <c r="AI925" s="101" t="n">
        <v>0</v>
      </c>
      <c r="AJ925" s="92" t="inlineStr">
        <is>
          <t>N</t>
        </is>
      </c>
      <c r="AK925" s="96" t="n"/>
      <c r="AL925" s="91" t="inlineStr">
        <is>
          <t>n/a</t>
        </is>
      </c>
      <c r="AM925" s="93" t="n"/>
      <c r="AN925" s="92" t="inlineStr">
        <is>
          <t>None</t>
        </is>
      </c>
      <c r="AO925" s="102" t="n">
        <v>0</v>
      </c>
      <c r="AP925" s="103" t="n">
        <v>1.72</v>
      </c>
      <c r="AQ925" s="102" t="n">
        <v>84</v>
      </c>
      <c r="AR925" s="91" t="inlineStr">
        <is>
          <t>N</t>
        </is>
      </c>
      <c r="AS925" s="104" t="n"/>
      <c r="AT925" s="92">
        <f>IF(AND(P925="52-wk high",T925&gt;=Settings!$B$7),"Y","N")</f>
        <v/>
      </c>
      <c r="AU925" s="91">
        <f>IF(AND(AD925&gt;=Settings!$B$8,M925&gt;0),"Y","N")</f>
        <v/>
      </c>
      <c r="AV925" s="91">
        <f>IF(OR(AH925&gt;Settings!$B$9,AI925&gt;Settings!$B$9),"Y","N")</f>
        <v/>
      </c>
      <c r="AW925" s="91">
        <f>IF(AJ925&lt;&gt;"Y","n/a",IF(AND(M925&gt;0,AK925&gt;Settings!$B$10),"Y","N"))</f>
        <v/>
      </c>
      <c r="AX925" s="91">
        <f>IF(AO925&gt;=Settings!$B$11,"Y","N")</f>
        <v/>
      </c>
      <c r="AY925" s="99">
        <f>(AT925="Y")+(AU925="Y")+(AV925="Y")+(AW925="Y")+(AX925="Y")</f>
        <v/>
      </c>
      <c r="AZ925" s="94">
        <f>IF(AY925=0,"None",_xlfn.TEXTJOIN(", ",TRUE(),IF(AT925="Y","Breakout",""),IF(AU925="Y","Accumulation",""),IF(AV925="Y","Institutional buying",""),IF(AW925="Y","Long buildup",""),IF(AX925="Y","Momentum leader","")))</f>
        <v/>
      </c>
      <c r="BA925" s="94">
        <f>IF(BW925="","","Passes "&amp;AY925&amp;" of 5 buy-side scans"&amp;IF(G925="Y","; RED FLAG: filter out using Red flag column",""))</f>
        <v/>
      </c>
      <c r="BB925" s="91" t="inlineStr">
        <is>
          <t>None</t>
        </is>
      </c>
      <c r="BC925" s="92" t="inlineStr">
        <is>
          <t>N</t>
        </is>
      </c>
      <c r="BD925" s="94" t="n"/>
      <c r="BE925" s="94" t="n"/>
      <c r="BF925" s="92">
        <f>IF(R925*100000&gt;=Settings!$B$5,"Y","N")</f>
        <v/>
      </c>
      <c r="BG925" s="91">
        <f>IF(F925&gt;Settings!$B$6,"Y","N")</f>
        <v/>
      </c>
      <c r="BH925" s="97" t="n">
        <v>-11.77</v>
      </c>
      <c r="BI925" s="96" t="n">
        <v>0.44</v>
      </c>
      <c r="BJ925" s="96" t="n">
        <v>-0.91</v>
      </c>
      <c r="BK925" s="96" t="n">
        <v>38.59</v>
      </c>
      <c r="BL925" s="96" t="n">
        <v>61.54</v>
      </c>
      <c r="BM925" s="96" t="n">
        <v>19.86</v>
      </c>
      <c r="BN925" s="97" t="n">
        <v>-0.89</v>
      </c>
      <c r="BO925" s="96" t="n">
        <v>1.89</v>
      </c>
      <c r="BP925" s="96" t="n">
        <v>10.13</v>
      </c>
      <c r="BQ925" s="96" t="n">
        <v>18.96</v>
      </c>
      <c r="BR925" s="91" t="inlineStr">
        <is>
          <t>Mixed</t>
        </is>
      </c>
      <c r="BS925" s="91" t="inlineStr">
        <is>
          <t>None</t>
        </is>
      </c>
      <c r="BT925" s="96" t="n">
        <v>47.5</v>
      </c>
      <c r="BU925" s="91" t="inlineStr">
        <is>
          <t>N</t>
        </is>
      </c>
      <c r="BV925" s="99">
        <f>IF(OR(BF925&lt;&gt;"Y",BG925&lt;&gt;"Y"),"",(AND(ISNUMBER(BQ925),BQ925&gt;0))+(BR925="Stacked up")+(AND(ISNUMBER(BH925),BH925&gt;=-Settings!$B$17))+(AND(ISNUMBER(BK925),ISNUMBER(BM925),BK925&gt;0,BM925&gt;0))+(AND(ISNUMBER(AQ925),AQ925&gt;=Settings!$B$18))+(AND(ISNUMBER(BT925),BT925&gt;=Settings!$B$19,BT925&lt;=Settings!$B$20))+(AND(ISNUMBER(AS925),AS925&gt;0))+(AND(ISNUMBER(T925),ISNUMBER(M925),T925&gt;=Settings!$B$21,M925&gt;0))+(AND(ISNUMBER(AD925),ISNUMBER(M925),AD925&gt;=Settings!$B$22,M925&gt;0))+(AY925&gt;=1))</f>
        <v/>
      </c>
      <c r="BW925" s="91">
        <f>IF(OR(AY925=0,BF925&lt;&gt;"Y",BG925&lt;&gt;"Y"),"",1+SUMPRODUCT(($A$6:$A$2604=A925)*($AY$6:$AY$2604&gt;0)*($BF$6:$BF$2604="Y")*($BG$6:$BG$2604="Y")*(($AY$6:$AY$2604&gt;AY925)+($AY$6:$AY$2604=AY925)*($AD$6:$AD$2604&gt;AD925))))</f>
        <v/>
      </c>
    </row>
    <row r="926" ht="23.85" customHeight="1" s="55">
      <c r="A926" s="90" t="n">
        <v>46296</v>
      </c>
      <c r="B926" s="91" t="inlineStr">
        <is>
          <t>SHOPERSTOP</t>
        </is>
      </c>
      <c r="C926" s="91" t="inlineStr">
        <is>
          <t>INE498B01024</t>
        </is>
      </c>
      <c r="D926" s="91" t="n"/>
      <c r="E926" s="91" t="inlineStr">
        <is>
          <t>None</t>
        </is>
      </c>
      <c r="F926" s="93" t="n">
        <v>4460</v>
      </c>
      <c r="G926" s="92" t="inlineStr">
        <is>
          <t>N</t>
        </is>
      </c>
      <c r="H926" s="94" t="n"/>
      <c r="I926" s="91" t="inlineStr">
        <is>
          <t>N</t>
        </is>
      </c>
      <c r="J926" s="92">
        <f>IF(K926="","N","Y")</f>
        <v/>
      </c>
      <c r="K926" s="94">
        <f>_xlfn.TEXTJOIN("; ",TRUE,IF(P926="52-wk low","52-wk low",""),IF(AND(AD926&gt;=Settings!$B$12,M926&lt;0),"Distribution",""),IF(AND(AJ926="Y",M926&lt;0,AK926&lt;-Settings!$B$13),"Long unwinding",""),IF(AND(AJ926="Y",M926&lt;0,AK926&gt;Settings!$B$13),"Short buildup",""))</f>
        <v/>
      </c>
      <c r="L926" s="95" t="n">
        <v>404.7</v>
      </c>
      <c r="M926" s="96" t="n">
        <v>-2.48</v>
      </c>
      <c r="N926" s="93" t="n">
        <v>1883</v>
      </c>
      <c r="O926" s="91" t="inlineStr">
        <is>
          <t>None</t>
        </is>
      </c>
      <c r="P926" s="91" t="inlineStr">
        <is>
          <t>None</t>
        </is>
      </c>
      <c r="Q926" s="97" t="n">
        <v>1.37</v>
      </c>
      <c r="R926" s="96" t="n">
        <v>4.02</v>
      </c>
      <c r="S926" s="96" t="n">
        <v>0.35</v>
      </c>
      <c r="T926" s="96" t="n">
        <v>0.73</v>
      </c>
      <c r="U926" s="96" t="n">
        <v>0.76</v>
      </c>
      <c r="V926" s="103" t="n">
        <v>2.22</v>
      </c>
      <c r="W926" s="102" t="n">
        <v>3</v>
      </c>
      <c r="X926" s="93" t="n"/>
      <c r="Y926" s="91" t="inlineStr">
        <is>
          <t>None</t>
        </is>
      </c>
      <c r="Z926" s="99" t="n">
        <v>26.56</v>
      </c>
      <c r="AA926" s="96" t="n">
        <v>0.74</v>
      </c>
      <c r="AB926" s="96" t="n">
        <v>0.6</v>
      </c>
      <c r="AC926" s="96" t="n">
        <v>1.25</v>
      </c>
      <c r="AD926" s="96" t="n">
        <v>1.4</v>
      </c>
      <c r="AE926" s="96" t="n">
        <v>1.19</v>
      </c>
      <c r="AF926" s="103" t="n">
        <v>0.45</v>
      </c>
      <c r="AG926" s="91" t="inlineStr">
        <is>
          <t>Drying up</t>
        </is>
      </c>
      <c r="AH926" s="100" t="n">
        <v>0</v>
      </c>
      <c r="AI926" s="101" t="n">
        <v>0</v>
      </c>
      <c r="AJ926" s="92" t="inlineStr">
        <is>
          <t>N</t>
        </is>
      </c>
      <c r="AK926" s="96" t="n"/>
      <c r="AL926" s="91" t="inlineStr">
        <is>
          <t>n/a</t>
        </is>
      </c>
      <c r="AM926" s="93" t="n"/>
      <c r="AN926" s="92" t="inlineStr">
        <is>
          <t>None</t>
        </is>
      </c>
      <c r="AO926" s="102" t="n">
        <v>0</v>
      </c>
      <c r="AP926" s="103" t="n">
        <v>1.01</v>
      </c>
      <c r="AQ926" s="102" t="n">
        <v>62</v>
      </c>
      <c r="AR926" s="91" t="inlineStr">
        <is>
          <t>N</t>
        </is>
      </c>
      <c r="AS926" s="104" t="n"/>
      <c r="AT926" s="92">
        <f>IF(AND(P926="52-wk high",T926&gt;=Settings!$B$7),"Y","N")</f>
        <v/>
      </c>
      <c r="AU926" s="91">
        <f>IF(AND(AD926&gt;=Settings!$B$8,M926&gt;0),"Y","N")</f>
        <v/>
      </c>
      <c r="AV926" s="91">
        <f>IF(OR(AH926&gt;Settings!$B$9,AI926&gt;Settings!$B$9),"Y","N")</f>
        <v/>
      </c>
      <c r="AW926" s="91">
        <f>IF(AJ926&lt;&gt;"Y","n/a",IF(AND(M926&gt;0,AK926&gt;Settings!$B$10),"Y","N"))</f>
        <v/>
      </c>
      <c r="AX926" s="91">
        <f>IF(AO926&gt;=Settings!$B$11,"Y","N")</f>
        <v/>
      </c>
      <c r="AY926" s="99">
        <f>(AT926="Y")+(AU926="Y")+(AV926="Y")+(AW926="Y")+(AX926="Y")</f>
        <v/>
      </c>
      <c r="AZ926" s="94">
        <f>IF(AY926=0,"None",_xlfn.TEXTJOIN(", ",TRUE(),IF(AT926="Y","Breakout",""),IF(AU926="Y","Accumulation",""),IF(AV926="Y","Institutional buying",""),IF(AW926="Y","Long buildup",""),IF(AX926="Y","Momentum leader","")))</f>
        <v/>
      </c>
      <c r="BA926" s="94">
        <f>IF(BW926="","","Passes "&amp;AY926&amp;" of 5 buy-side scans"&amp;IF(G926="Y","; RED FLAG: filter out using Red flag column",""))</f>
        <v/>
      </c>
      <c r="BB926" s="91" t="inlineStr">
        <is>
          <t>None</t>
        </is>
      </c>
      <c r="BC926" s="92" t="inlineStr">
        <is>
          <t>Y</t>
        </is>
      </c>
      <c r="BD926" s="94" t="inlineStr">
        <is>
          <t>EPS zero</t>
        </is>
      </c>
      <c r="BE926" s="94" t="n"/>
      <c r="BF926" s="92">
        <f>IF(R926*100000&gt;=Settings!$B$5,"Y","N")</f>
        <v/>
      </c>
      <c r="BG926" s="91">
        <f>IF(F926&gt;Settings!$B$6,"Y","N")</f>
        <v/>
      </c>
      <c r="BH926" s="97" t="n">
        <v>-27.47</v>
      </c>
      <c r="BI926" s="96" t="n">
        <v>5.1</v>
      </c>
      <c r="BJ926" s="96" t="n">
        <v>4.75</v>
      </c>
      <c r="BK926" s="96" t="n">
        <v>12.4</v>
      </c>
      <c r="BL926" s="96" t="n">
        <v>35.65</v>
      </c>
      <c r="BM926" s="96" t="n">
        <v>-22.28</v>
      </c>
      <c r="BN926" s="97" t="n">
        <v>0.79</v>
      </c>
      <c r="BO926" s="96" t="n">
        <v>2.62</v>
      </c>
      <c r="BP926" s="96" t="n">
        <v>5.35</v>
      </c>
      <c r="BQ926" s="96" t="n">
        <v>3.37</v>
      </c>
      <c r="BR926" s="91" t="inlineStr">
        <is>
          <t>Mixed</t>
        </is>
      </c>
      <c r="BS926" s="91" t="inlineStr">
        <is>
          <t>None</t>
        </is>
      </c>
      <c r="BT926" s="96" t="n">
        <v>51.6</v>
      </c>
      <c r="BU926" s="91" t="inlineStr">
        <is>
          <t>N</t>
        </is>
      </c>
      <c r="BV926" s="99">
        <f>IF(OR(BF926&lt;&gt;"Y",BG926&lt;&gt;"Y"),"",(AND(ISNUMBER(BQ926),BQ926&gt;0))+(BR926="Stacked up")+(AND(ISNUMBER(BH926),BH926&gt;=-Settings!$B$17))+(AND(ISNUMBER(BK926),ISNUMBER(BM926),BK926&gt;0,BM926&gt;0))+(AND(ISNUMBER(AQ926),AQ926&gt;=Settings!$B$18))+(AND(ISNUMBER(BT926),BT926&gt;=Settings!$B$19,BT926&lt;=Settings!$B$20))+(AND(ISNUMBER(AS926),AS926&gt;0))+(AND(ISNUMBER(T926),ISNUMBER(M926),T926&gt;=Settings!$B$21,M926&gt;0))+(AND(ISNUMBER(AD926),ISNUMBER(M926),AD926&gt;=Settings!$B$22,M926&gt;0))+(AY926&gt;=1))</f>
        <v/>
      </c>
      <c r="BW926" s="91">
        <f>IF(OR(AY926=0,BF926&lt;&gt;"Y",BG926&lt;&gt;"Y"),"",1+SUMPRODUCT(($A$6:$A$2604=A926)*($AY$6:$AY$2604&gt;0)*($BF$6:$BF$2604="Y")*($BG$6:$BG$2604="Y")*(($AY$6:$AY$2604&gt;AY926)+($AY$6:$AY$2604=AY926)*($AD$6:$AD$2604&gt;AD926))))</f>
        <v/>
      </c>
    </row>
    <row r="927" ht="23.85" customHeight="1" s="55">
      <c r="A927" s="90" t="n">
        <v>46296</v>
      </c>
      <c r="B927" s="91" t="inlineStr">
        <is>
          <t>VISHNU</t>
        </is>
      </c>
      <c r="C927" s="91" t="inlineStr">
        <is>
          <t>INE270I01022</t>
        </is>
      </c>
      <c r="D927" s="91" t="n"/>
      <c r="E927" s="91" t="inlineStr">
        <is>
          <t>None</t>
        </is>
      </c>
      <c r="F927" s="93" t="n">
        <v>4431</v>
      </c>
      <c r="G927" s="92" t="inlineStr">
        <is>
          <t>N</t>
        </is>
      </c>
      <c r="H927" s="94" t="n"/>
      <c r="I927" s="91" t="inlineStr">
        <is>
          <t>N</t>
        </is>
      </c>
      <c r="J927" s="92">
        <f>IF(K927="","N","Y")</f>
        <v/>
      </c>
      <c r="K927" s="94">
        <f>_xlfn.TEXTJOIN("; ",TRUE,IF(P927="52-wk low","52-wk low",""),IF(AND(AD927&gt;=Settings!$B$12,M927&lt;0),"Distribution",""),IF(AND(AJ927="Y",M927&lt;0,AK927&lt;-Settings!$B$13),"Long unwinding",""),IF(AND(AJ927="Y",M927&lt;0,AK927&gt;Settings!$B$13),"Short buildup",""))</f>
        <v/>
      </c>
      <c r="L927" s="95" t="n">
        <v>658.25</v>
      </c>
      <c r="M927" s="96" t="n">
        <v>-0.9399999999999999</v>
      </c>
      <c r="N927" s="93" t="n">
        <v>1013</v>
      </c>
      <c r="O927" s="91" t="inlineStr">
        <is>
          <t>None</t>
        </is>
      </c>
      <c r="P927" s="91" t="inlineStr">
        <is>
          <t>None</t>
        </is>
      </c>
      <c r="Q927" s="97" t="n">
        <v>0.95</v>
      </c>
      <c r="R927" s="96" t="n">
        <v>1.53</v>
      </c>
      <c r="S927" s="96" t="n">
        <v>0.62</v>
      </c>
      <c r="T927" s="96" t="n">
        <v>0.72</v>
      </c>
      <c r="U927" s="96" t="n">
        <v>0.7</v>
      </c>
      <c r="V927" s="103" t="n">
        <v>1.12</v>
      </c>
      <c r="W927" s="102" t="n">
        <v>4</v>
      </c>
      <c r="X927" s="93" t="n"/>
      <c r="Y927" s="91" t="inlineStr">
        <is>
          <t>None</t>
        </is>
      </c>
      <c r="Z927" s="99" t="n">
        <v>44.35</v>
      </c>
      <c r="AA927" s="96" t="n">
        <v>0.88</v>
      </c>
      <c r="AB927" s="96" t="n">
        <v>0.83</v>
      </c>
      <c r="AC927" s="96" t="n">
        <v>0.59</v>
      </c>
      <c r="AD927" s="96" t="n">
        <v>0.64</v>
      </c>
      <c r="AE927" s="96" t="n">
        <v>0.6899999999999999</v>
      </c>
      <c r="AF927" s="103" t="n">
        <v>1.05</v>
      </c>
      <c r="AG927" s="91" t="inlineStr">
        <is>
          <t>Normal</t>
        </is>
      </c>
      <c r="AH927" s="100" t="n">
        <v>0</v>
      </c>
      <c r="AI927" s="101" t="n">
        <v>0</v>
      </c>
      <c r="AJ927" s="92" t="inlineStr">
        <is>
          <t>N</t>
        </is>
      </c>
      <c r="AK927" s="96" t="n"/>
      <c r="AL927" s="91" t="inlineStr">
        <is>
          <t>n/a</t>
        </is>
      </c>
      <c r="AM927" s="93" t="n"/>
      <c r="AN927" s="92" t="inlineStr">
        <is>
          <t>None</t>
        </is>
      </c>
      <c r="AO927" s="102" t="n">
        <v>0</v>
      </c>
      <c r="AP927" s="103" t="n">
        <v>1.85</v>
      </c>
      <c r="AQ927" s="102" t="n">
        <v>87</v>
      </c>
      <c r="AR927" s="91" t="inlineStr">
        <is>
          <t>N</t>
        </is>
      </c>
      <c r="AS927" s="104" t="n"/>
      <c r="AT927" s="92">
        <f>IF(AND(P927="52-wk high",T927&gt;=Settings!$B$7),"Y","N")</f>
        <v/>
      </c>
      <c r="AU927" s="91">
        <f>IF(AND(AD927&gt;=Settings!$B$8,M927&gt;0),"Y","N")</f>
        <v/>
      </c>
      <c r="AV927" s="91">
        <f>IF(OR(AH927&gt;Settings!$B$9,AI927&gt;Settings!$B$9),"Y","N")</f>
        <v/>
      </c>
      <c r="AW927" s="91">
        <f>IF(AJ927&lt;&gt;"Y","n/a",IF(AND(M927&gt;0,AK927&gt;Settings!$B$10),"Y","N"))</f>
        <v/>
      </c>
      <c r="AX927" s="91">
        <f>IF(AO927&gt;=Settings!$B$11,"Y","N")</f>
        <v/>
      </c>
      <c r="AY927" s="99">
        <f>(AT927="Y")+(AU927="Y")+(AV927="Y")+(AW927="Y")+(AX927="Y")</f>
        <v/>
      </c>
      <c r="AZ927" s="94">
        <f>IF(AY927=0,"None",_xlfn.TEXTJOIN(", ",TRUE(),IF(AT927="Y","Breakout",""),IF(AU927="Y","Accumulation",""),IF(AV927="Y","Institutional buying",""),IF(AW927="Y","Long buildup",""),IF(AX927="Y","Momentum leader","")))</f>
        <v/>
      </c>
      <c r="BA927" s="94">
        <f>IF(BW927="","","Passes "&amp;AY927&amp;" of 5 buy-side scans"&amp;IF(G927="Y","; RED FLAG: filter out using Red flag column",""))</f>
        <v/>
      </c>
      <c r="BB927" s="91" t="inlineStr">
        <is>
          <t>None</t>
        </is>
      </c>
      <c r="BC927" s="92" t="inlineStr">
        <is>
          <t>N</t>
        </is>
      </c>
      <c r="BD927" s="94" t="n"/>
      <c r="BE927" s="94" t="n"/>
      <c r="BF927" s="92">
        <f>IF(R927*100000&gt;=Settings!$B$5,"Y","N")</f>
        <v/>
      </c>
      <c r="BG927" s="91">
        <f>IF(F927&gt;Settings!$B$6,"Y","N")</f>
        <v/>
      </c>
      <c r="BH927" s="97" t="n">
        <v>-11.53</v>
      </c>
      <c r="BI927" s="96" t="n">
        <v>-6.4</v>
      </c>
      <c r="BJ927" s="96" t="n">
        <v>-0.53</v>
      </c>
      <c r="BK927" s="96" t="n">
        <v>8.949999999999999</v>
      </c>
      <c r="BL927" s="96" t="n">
        <v>32.4</v>
      </c>
      <c r="BM927" s="96" t="n">
        <v>37.78</v>
      </c>
      <c r="BN927" s="97" t="n">
        <v>-4.17</v>
      </c>
      <c r="BO927" s="96" t="n">
        <v>-0.78</v>
      </c>
      <c r="BP927" s="96" t="n">
        <v>4</v>
      </c>
      <c r="BQ927" s="96" t="n">
        <v>10.79</v>
      </c>
      <c r="BR927" s="91" t="inlineStr">
        <is>
          <t>Mixed</t>
        </is>
      </c>
      <c r="BS927" s="91" t="inlineStr">
        <is>
          <t>None</t>
        </is>
      </c>
      <c r="BT927" s="96" t="n">
        <v>32.4</v>
      </c>
      <c r="BU927" s="91" t="inlineStr">
        <is>
          <t>N</t>
        </is>
      </c>
      <c r="BV927" s="99">
        <f>IF(OR(BF927&lt;&gt;"Y",BG927&lt;&gt;"Y"),"",(AND(ISNUMBER(BQ927),BQ927&gt;0))+(BR927="Stacked up")+(AND(ISNUMBER(BH927),BH927&gt;=-Settings!$B$17))+(AND(ISNUMBER(BK927),ISNUMBER(BM927),BK927&gt;0,BM927&gt;0))+(AND(ISNUMBER(AQ927),AQ927&gt;=Settings!$B$18))+(AND(ISNUMBER(BT927),BT927&gt;=Settings!$B$19,BT927&lt;=Settings!$B$20))+(AND(ISNUMBER(AS927),AS927&gt;0))+(AND(ISNUMBER(T927),ISNUMBER(M927),T927&gt;=Settings!$B$21,M927&gt;0))+(AND(ISNUMBER(AD927),ISNUMBER(M927),AD927&gt;=Settings!$B$22,M927&gt;0))+(AY927&gt;=1))</f>
        <v/>
      </c>
      <c r="BW927" s="91">
        <f>IF(OR(AY927=0,BF927&lt;&gt;"Y",BG927&lt;&gt;"Y"),"",1+SUMPRODUCT(($A$6:$A$2604=A927)*($AY$6:$AY$2604&gt;0)*($BF$6:$BF$2604="Y")*($BG$6:$BG$2604="Y")*(($AY$6:$AY$2604&gt;AY927)+($AY$6:$AY$2604=AY927)*($AD$6:$AD$2604&gt;AD927))))</f>
        <v/>
      </c>
    </row>
    <row r="928" ht="23.85" customHeight="1" s="55">
      <c r="A928" s="90" t="n">
        <v>46296</v>
      </c>
      <c r="B928" s="91" t="inlineStr">
        <is>
          <t>SMSPHARMA</t>
        </is>
      </c>
      <c r="C928" s="91" t="inlineStr">
        <is>
          <t>INE812G01025</t>
        </is>
      </c>
      <c r="D928" s="91" t="n"/>
      <c r="E928" s="91" t="inlineStr">
        <is>
          <t>None</t>
        </is>
      </c>
      <c r="F928" s="93" t="n">
        <v>4414</v>
      </c>
      <c r="G928" s="92" t="inlineStr">
        <is>
          <t>N</t>
        </is>
      </c>
      <c r="H928" s="94" t="n"/>
      <c r="I928" s="91" t="inlineStr">
        <is>
          <t>N</t>
        </is>
      </c>
      <c r="J928" s="92">
        <f>IF(K928="","N","Y")</f>
        <v/>
      </c>
      <c r="K928" s="94">
        <f>_xlfn.TEXTJOIN("; ",TRUE,IF(P928="52-wk low","52-wk low",""),IF(AND(AD928&gt;=Settings!$B$12,M928&lt;0),"Distribution",""),IF(AND(AJ928="Y",M928&lt;0,AK928&lt;-Settings!$B$13),"Long unwinding",""),IF(AND(AJ928="Y",M928&lt;0,AK928&gt;Settings!$B$13),"Short buildup",""))</f>
        <v/>
      </c>
      <c r="L928" s="95" t="n">
        <v>471.3</v>
      </c>
      <c r="M928" s="96" t="n">
        <v>-1.11</v>
      </c>
      <c r="N928" s="93" t="n">
        <v>1106</v>
      </c>
      <c r="O928" s="91" t="inlineStr">
        <is>
          <t>None</t>
        </is>
      </c>
      <c r="P928" s="91" t="inlineStr">
        <is>
          <t>None</t>
        </is>
      </c>
      <c r="Q928" s="97" t="n">
        <v>3.94</v>
      </c>
      <c r="R928" s="96" t="n">
        <v>15.82</v>
      </c>
      <c r="S928" s="96" t="n">
        <v>0.25</v>
      </c>
      <c r="T928" s="96" t="n">
        <v>0.54</v>
      </c>
      <c r="U928" s="96" t="n">
        <v>0.67</v>
      </c>
      <c r="V928" s="103" t="n">
        <v>2.69</v>
      </c>
      <c r="W928" s="102" t="n">
        <v>10</v>
      </c>
      <c r="X928" s="93" t="n"/>
      <c r="Y928" s="91" t="inlineStr">
        <is>
          <t>None</t>
        </is>
      </c>
      <c r="Z928" s="99" t="n">
        <v>42.62</v>
      </c>
      <c r="AA928" s="96" t="n">
        <v>1.18</v>
      </c>
      <c r="AB928" s="96" t="n">
        <v>0.88</v>
      </c>
      <c r="AC928" s="96" t="n">
        <v>0.42</v>
      </c>
      <c r="AD928" s="96" t="n">
        <v>0.76</v>
      </c>
      <c r="AE928" s="96" t="n">
        <v>0.95</v>
      </c>
      <c r="AF928" s="103" t="n">
        <v>0.86</v>
      </c>
      <c r="AG928" s="91" t="inlineStr">
        <is>
          <t>Drying up</t>
        </is>
      </c>
      <c r="AH928" s="100" t="n">
        <v>0</v>
      </c>
      <c r="AI928" s="101" t="n">
        <v>0</v>
      </c>
      <c r="AJ928" s="92" t="inlineStr">
        <is>
          <t>N</t>
        </is>
      </c>
      <c r="AK928" s="96" t="n"/>
      <c r="AL928" s="91" t="inlineStr">
        <is>
          <t>n/a</t>
        </is>
      </c>
      <c r="AM928" s="93" t="n"/>
      <c r="AN928" s="92" t="inlineStr">
        <is>
          <t>None</t>
        </is>
      </c>
      <c r="AO928" s="102" t="n">
        <v>0</v>
      </c>
      <c r="AP928" s="103" t="n">
        <v>1.77</v>
      </c>
      <c r="AQ928" s="102" t="n">
        <v>85</v>
      </c>
      <c r="AR928" s="91" t="inlineStr">
        <is>
          <t>N</t>
        </is>
      </c>
      <c r="AS928" s="104" t="n"/>
      <c r="AT928" s="92">
        <f>IF(AND(P928="52-wk high",T928&gt;=Settings!$B$7),"Y","N")</f>
        <v/>
      </c>
      <c r="AU928" s="91">
        <f>IF(AND(AD928&gt;=Settings!$B$8,M928&gt;0),"Y","N")</f>
        <v/>
      </c>
      <c r="AV928" s="91">
        <f>IF(OR(AH928&gt;Settings!$B$9,AI928&gt;Settings!$B$9),"Y","N")</f>
        <v/>
      </c>
      <c r="AW928" s="91">
        <f>IF(AJ928&lt;&gt;"Y","n/a",IF(AND(M928&gt;0,AK928&gt;Settings!$B$10),"Y","N"))</f>
        <v/>
      </c>
      <c r="AX928" s="91">
        <f>IF(AO928&gt;=Settings!$B$11,"Y","N")</f>
        <v/>
      </c>
      <c r="AY928" s="99">
        <f>(AT928="Y")+(AU928="Y")+(AV928="Y")+(AW928="Y")+(AX928="Y")</f>
        <v/>
      </c>
      <c r="AZ928" s="94">
        <f>IF(AY928=0,"None",_xlfn.TEXTJOIN(", ",TRUE(),IF(AT928="Y","Breakout",""),IF(AU928="Y","Accumulation",""),IF(AV928="Y","Institutional buying",""),IF(AW928="Y","Long buildup",""),IF(AX928="Y","Momentum leader","")))</f>
        <v/>
      </c>
      <c r="BA928" s="94">
        <f>IF(BW928="","","Passes "&amp;AY928&amp;" of 5 buy-side scans"&amp;IF(G928="Y","; RED FLAG: filter out using Red flag column",""))</f>
        <v/>
      </c>
      <c r="BB928" s="91" t="inlineStr">
        <is>
          <t>None</t>
        </is>
      </c>
      <c r="BC928" s="92" t="inlineStr">
        <is>
          <t>Y</t>
        </is>
      </c>
      <c r="BD928" s="94" t="inlineStr">
        <is>
          <t>&gt;25% move in 1 month</t>
        </is>
      </c>
      <c r="BE928" s="94" t="n"/>
      <c r="BF928" s="92">
        <f>IF(R928*100000&gt;=Settings!$B$5,"Y","N")</f>
        <v/>
      </c>
      <c r="BG928" s="91">
        <f>IF(F928&gt;Settings!$B$6,"Y","N")</f>
        <v/>
      </c>
      <c r="BH928" s="97" t="n">
        <v>-4.68</v>
      </c>
      <c r="BI928" s="96" t="n">
        <v>-0.58</v>
      </c>
      <c r="BJ928" s="96" t="n">
        <v>27.98</v>
      </c>
      <c r="BK928" s="96" t="n">
        <v>15.25</v>
      </c>
      <c r="BL928" s="96" t="n">
        <v>20</v>
      </c>
      <c r="BM928" s="96" t="n">
        <v>82.7</v>
      </c>
      <c r="BN928" s="97" t="n">
        <v>6.22</v>
      </c>
      <c r="BO928" s="96" t="n">
        <v>13.87</v>
      </c>
      <c r="BP928" s="96" t="n">
        <v>18.53</v>
      </c>
      <c r="BQ928" s="96" t="n">
        <v>25.47</v>
      </c>
      <c r="BR928" s="91" t="inlineStr">
        <is>
          <t>Stacked up</t>
        </is>
      </c>
      <c r="BS928" s="91" t="inlineStr">
        <is>
          <t>None</t>
        </is>
      </c>
      <c r="BT928" s="96" t="n">
        <v>62.1</v>
      </c>
      <c r="BU928" s="91" t="inlineStr">
        <is>
          <t>N</t>
        </is>
      </c>
      <c r="BV928" s="99">
        <f>IF(OR(BF928&lt;&gt;"Y",BG928&lt;&gt;"Y"),"",(AND(ISNUMBER(BQ928),BQ928&gt;0))+(BR928="Stacked up")+(AND(ISNUMBER(BH928),BH928&gt;=-Settings!$B$17))+(AND(ISNUMBER(BK928),ISNUMBER(BM928),BK928&gt;0,BM928&gt;0))+(AND(ISNUMBER(AQ928),AQ928&gt;=Settings!$B$18))+(AND(ISNUMBER(BT928),BT928&gt;=Settings!$B$19,BT928&lt;=Settings!$B$20))+(AND(ISNUMBER(AS928),AS928&gt;0))+(AND(ISNUMBER(T928),ISNUMBER(M928),T928&gt;=Settings!$B$21,M928&gt;0))+(AND(ISNUMBER(AD928),ISNUMBER(M928),AD928&gt;=Settings!$B$22,M928&gt;0))+(AY928&gt;=1))</f>
        <v/>
      </c>
      <c r="BW928" s="91">
        <f>IF(OR(AY928=0,BF928&lt;&gt;"Y",BG928&lt;&gt;"Y"),"",1+SUMPRODUCT(($A$6:$A$2604=A928)*($AY$6:$AY$2604&gt;0)*($BF$6:$BF$2604="Y")*($BG$6:$BG$2604="Y")*(($AY$6:$AY$2604&gt;AY928)+($AY$6:$AY$2604=AY928)*($AD$6:$AD$2604&gt;AD928))))</f>
        <v/>
      </c>
    </row>
    <row r="929" ht="23.85" customHeight="1" s="55">
      <c r="A929" s="90" t="n">
        <v>46296</v>
      </c>
      <c r="B929" s="91" t="inlineStr">
        <is>
          <t>SHANTIGEAR</t>
        </is>
      </c>
      <c r="C929" s="91" t="inlineStr">
        <is>
          <t>INE631A01022</t>
        </is>
      </c>
      <c r="D929" s="91" t="n"/>
      <c r="E929" s="91" t="inlineStr">
        <is>
          <t>None</t>
        </is>
      </c>
      <c r="F929" s="93" t="n">
        <v>4401</v>
      </c>
      <c r="G929" s="92" t="inlineStr">
        <is>
          <t>N</t>
        </is>
      </c>
      <c r="H929" s="94" t="n"/>
      <c r="I929" s="91" t="inlineStr">
        <is>
          <t>N</t>
        </is>
      </c>
      <c r="J929" s="92">
        <f>IF(K929="","N","Y")</f>
        <v/>
      </c>
      <c r="K929" s="94">
        <f>_xlfn.TEXTJOIN("; ",TRUE,IF(P929="52-wk low","52-wk low",""),IF(AND(AD929&gt;=Settings!$B$12,M929&lt;0),"Distribution",""),IF(AND(AJ929="Y",M929&lt;0,AK929&lt;-Settings!$B$13),"Long unwinding",""),IF(AND(AJ929="Y",M929&lt;0,AK929&gt;Settings!$B$13),"Short buildup",""))</f>
        <v/>
      </c>
      <c r="L929" s="95" t="n">
        <v>573.65</v>
      </c>
      <c r="M929" s="96" t="n">
        <v>-1.08</v>
      </c>
      <c r="N929" s="93" t="n">
        <v>1086</v>
      </c>
      <c r="O929" s="91" t="inlineStr">
        <is>
          <t>None</t>
        </is>
      </c>
      <c r="P929" s="91" t="inlineStr">
        <is>
          <t>None</t>
        </is>
      </c>
      <c r="Q929" s="97" t="n">
        <v>1.5</v>
      </c>
      <c r="R929" s="96" t="n">
        <v>2.9</v>
      </c>
      <c r="S929" s="96" t="n">
        <v>0.52</v>
      </c>
      <c r="T929" s="96" t="n">
        <v>0.31</v>
      </c>
      <c r="U929" s="96" t="n">
        <v>0.61</v>
      </c>
      <c r="V929" s="103" t="n">
        <v>1.17</v>
      </c>
      <c r="W929" s="102" t="n">
        <v>1</v>
      </c>
      <c r="X929" s="93" t="n"/>
      <c r="Y929" s="91" t="inlineStr">
        <is>
          <t>None</t>
        </is>
      </c>
      <c r="Z929" s="99" t="n">
        <v>40.68</v>
      </c>
      <c r="AA929" s="96" t="n">
        <v>1.01</v>
      </c>
      <c r="AB929" s="96" t="n">
        <v>0.87</v>
      </c>
      <c r="AC929" s="96" t="n">
        <v>0.72</v>
      </c>
      <c r="AD929" s="96" t="n">
        <v>0.86</v>
      </c>
      <c r="AE929" s="96" t="n">
        <v>1.55</v>
      </c>
      <c r="AF929" s="103" t="n">
        <v>1.85</v>
      </c>
      <c r="AG929" s="91" t="inlineStr">
        <is>
          <t>Normal</t>
        </is>
      </c>
      <c r="AH929" s="100" t="n">
        <v>0</v>
      </c>
      <c r="AI929" s="101" t="n">
        <v>0</v>
      </c>
      <c r="AJ929" s="92" t="inlineStr">
        <is>
          <t>N</t>
        </is>
      </c>
      <c r="AK929" s="96" t="n"/>
      <c r="AL929" s="91" t="inlineStr">
        <is>
          <t>n/a</t>
        </is>
      </c>
      <c r="AM929" s="93" t="n"/>
      <c r="AN929" s="92" t="inlineStr">
        <is>
          <t>None</t>
        </is>
      </c>
      <c r="AO929" s="102" t="n">
        <v>0</v>
      </c>
      <c r="AP929" s="103" t="n">
        <v>1.28</v>
      </c>
      <c r="AQ929" s="102" t="n">
        <v>73</v>
      </c>
      <c r="AR929" s="91" t="inlineStr">
        <is>
          <t>N</t>
        </is>
      </c>
      <c r="AS929" s="104" t="n"/>
      <c r="AT929" s="92">
        <f>IF(AND(P929="52-wk high",T929&gt;=Settings!$B$7),"Y","N")</f>
        <v/>
      </c>
      <c r="AU929" s="91">
        <f>IF(AND(AD929&gt;=Settings!$B$8,M929&gt;0),"Y","N")</f>
        <v/>
      </c>
      <c r="AV929" s="91">
        <f>IF(OR(AH929&gt;Settings!$B$9,AI929&gt;Settings!$B$9),"Y","N")</f>
        <v/>
      </c>
      <c r="AW929" s="91">
        <f>IF(AJ929&lt;&gt;"Y","n/a",IF(AND(M929&gt;0,AK929&gt;Settings!$B$10),"Y","N"))</f>
        <v/>
      </c>
      <c r="AX929" s="91">
        <f>IF(AO929&gt;=Settings!$B$11,"Y","N")</f>
        <v/>
      </c>
      <c r="AY929" s="99">
        <f>(AT929="Y")+(AU929="Y")+(AV929="Y")+(AW929="Y")+(AX929="Y")</f>
        <v/>
      </c>
      <c r="AZ929" s="94">
        <f>IF(AY929=0,"None",_xlfn.TEXTJOIN(", ",TRUE(),IF(AT929="Y","Breakout",""),IF(AU929="Y","Accumulation",""),IF(AV929="Y","Institutional buying",""),IF(AW929="Y","Long buildup",""),IF(AX929="Y","Momentum leader","")))</f>
        <v/>
      </c>
      <c r="BA929" s="94">
        <f>IF(BW929="","","Passes "&amp;AY929&amp;" of 5 buy-side scans"&amp;IF(G929="Y","; RED FLAG: filter out using Red flag column",""))</f>
        <v/>
      </c>
      <c r="BB929" s="91" t="inlineStr">
        <is>
          <t>Upper</t>
        </is>
      </c>
      <c r="BC929" s="92" t="inlineStr">
        <is>
          <t>Y</t>
        </is>
      </c>
      <c r="BD929" s="94" t="inlineStr">
        <is>
          <t>PE &gt; 50; High-low range &gt;75% in 3 months</t>
        </is>
      </c>
      <c r="BE929" s="94" t="n"/>
      <c r="BF929" s="92">
        <f>IF(R929*100000&gt;=Settings!$B$5,"Y","N")</f>
        <v/>
      </c>
      <c r="BG929" s="91">
        <f>IF(F929&gt;Settings!$B$6,"Y","N")</f>
        <v/>
      </c>
      <c r="BH929" s="97" t="n">
        <v>-22.79</v>
      </c>
      <c r="BI929" s="96" t="n">
        <v>-13.9</v>
      </c>
      <c r="BJ929" s="96" t="n">
        <v>8.1</v>
      </c>
      <c r="BK929" s="96" t="n">
        <v>27.27</v>
      </c>
      <c r="BL929" s="96" t="n">
        <v>30.39</v>
      </c>
      <c r="BM929" s="96" t="n">
        <v>9.380000000000001</v>
      </c>
      <c r="BN929" s="97" t="n">
        <v>-8.029999999999999</v>
      </c>
      <c r="BO929" s="96" t="n">
        <v>1.57</v>
      </c>
      <c r="BP929" s="96" t="n">
        <v>10.63</v>
      </c>
      <c r="BQ929" s="96" t="n">
        <v>15.39</v>
      </c>
      <c r="BR929" s="91" t="inlineStr">
        <is>
          <t>Mixed</t>
        </is>
      </c>
      <c r="BS929" s="91" t="inlineStr">
        <is>
          <t>None</t>
        </is>
      </c>
      <c r="BT929" s="96" t="n">
        <v>30</v>
      </c>
      <c r="BU929" s="91" t="inlineStr">
        <is>
          <t>N</t>
        </is>
      </c>
      <c r="BV929" s="99">
        <f>IF(OR(BF929&lt;&gt;"Y",BG929&lt;&gt;"Y"),"",(AND(ISNUMBER(BQ929),BQ929&gt;0))+(BR929="Stacked up")+(AND(ISNUMBER(BH929),BH929&gt;=-Settings!$B$17))+(AND(ISNUMBER(BK929),ISNUMBER(BM929),BK929&gt;0,BM929&gt;0))+(AND(ISNUMBER(AQ929),AQ929&gt;=Settings!$B$18))+(AND(ISNUMBER(BT929),BT929&gt;=Settings!$B$19,BT929&lt;=Settings!$B$20))+(AND(ISNUMBER(AS929),AS929&gt;0))+(AND(ISNUMBER(T929),ISNUMBER(M929),T929&gt;=Settings!$B$21,M929&gt;0))+(AND(ISNUMBER(AD929),ISNUMBER(M929),AD929&gt;=Settings!$B$22,M929&gt;0))+(AY929&gt;=1))</f>
        <v/>
      </c>
      <c r="BW929" s="91">
        <f>IF(OR(AY929=0,BF929&lt;&gt;"Y",BG929&lt;&gt;"Y"),"",1+SUMPRODUCT(($A$6:$A$2604=A929)*($AY$6:$AY$2604&gt;0)*($BF$6:$BF$2604="Y")*($BG$6:$BG$2604="Y")*(($AY$6:$AY$2604&gt;AY929)+($AY$6:$AY$2604=AY929)*($AD$6:$AD$2604&gt;AD929))))</f>
        <v/>
      </c>
    </row>
    <row r="930" ht="23.85" customHeight="1" s="55">
      <c r="A930" s="90" t="n">
        <v>46296</v>
      </c>
      <c r="B930" s="91" t="inlineStr">
        <is>
          <t>ZOTA</t>
        </is>
      </c>
      <c r="C930" s="91" t="inlineStr">
        <is>
          <t>INE358U01012</t>
        </is>
      </c>
      <c r="D930" s="91" t="n"/>
      <c r="E930" s="91" t="inlineStr">
        <is>
          <t>None</t>
        </is>
      </c>
      <c r="F930" s="93" t="n">
        <v>4391</v>
      </c>
      <c r="G930" s="92" t="inlineStr">
        <is>
          <t>Y</t>
        </is>
      </c>
      <c r="H930" s="94" t="inlineStr">
        <is>
          <t>Loss making</t>
        </is>
      </c>
      <c r="I930" s="91" t="inlineStr">
        <is>
          <t>N</t>
        </is>
      </c>
      <c r="J930" s="92">
        <f>IF(K930="","N","Y")</f>
        <v/>
      </c>
      <c r="K930" s="94">
        <f>_xlfn.TEXTJOIN("; ",TRUE,IF(P930="52-wk low","52-wk low",""),IF(AND(AD930&gt;=Settings!$B$12,M930&lt;0),"Distribution",""),IF(AND(AJ930="Y",M930&lt;0,AK930&lt;-Settings!$B$13),"Long unwinding",""),IF(AND(AJ930="Y",M930&lt;0,AK930&gt;Settings!$B$13),"Short buildup",""))</f>
        <v/>
      </c>
      <c r="L930" s="95" t="n">
        <v>1267.8</v>
      </c>
      <c r="M930" s="96" t="n">
        <v>-2.08</v>
      </c>
      <c r="N930" s="93" t="n">
        <v>1694</v>
      </c>
      <c r="O930" s="91" t="inlineStr">
        <is>
          <t>None</t>
        </is>
      </c>
      <c r="P930" s="91" t="inlineStr">
        <is>
          <t>None</t>
        </is>
      </c>
      <c r="Q930" s="97" t="n">
        <v>2.25</v>
      </c>
      <c r="R930" s="96" t="n">
        <v>1.31</v>
      </c>
      <c r="S930" s="96" t="n">
        <v>1.82</v>
      </c>
      <c r="T930" s="96" t="n">
        <v>2.29</v>
      </c>
      <c r="U930" s="96" t="n">
        <v>2.8</v>
      </c>
      <c r="V930" s="103" t="n">
        <v>1.59</v>
      </c>
      <c r="W930" s="102" t="n">
        <v>4</v>
      </c>
      <c r="X930" s="93" t="n">
        <v>81</v>
      </c>
      <c r="Y930" s="91" t="inlineStr">
        <is>
          <t>None</t>
        </is>
      </c>
      <c r="Z930" s="99" t="n">
        <v>81.7</v>
      </c>
      <c r="AA930" s="96" t="n">
        <v>1.51</v>
      </c>
      <c r="AB930" s="96" t="n">
        <v>1.44</v>
      </c>
      <c r="AC930" s="96" t="n">
        <v>3.88</v>
      </c>
      <c r="AD930" s="96" t="n">
        <v>3.8</v>
      </c>
      <c r="AE930" s="96" t="n">
        <v>4.37</v>
      </c>
      <c r="AF930" s="103" t="n">
        <v>0.79</v>
      </c>
      <c r="AG930" s="91" t="inlineStr">
        <is>
          <t>Run-up, risky</t>
        </is>
      </c>
      <c r="AH930" s="100" t="n">
        <v>0</v>
      </c>
      <c r="AI930" s="101" t="n">
        <v>0</v>
      </c>
      <c r="AJ930" s="92" t="inlineStr">
        <is>
          <t>N</t>
        </is>
      </c>
      <c r="AK930" s="96" t="n"/>
      <c r="AL930" s="91" t="inlineStr">
        <is>
          <t>n/a</t>
        </is>
      </c>
      <c r="AM930" s="93" t="n"/>
      <c r="AN930" s="92" t="inlineStr">
        <is>
          <t>None</t>
        </is>
      </c>
      <c r="AO930" s="102" t="n">
        <v>0</v>
      </c>
      <c r="AP930" s="103" t="n">
        <v>0.85</v>
      </c>
      <c r="AQ930" s="102" t="n">
        <v>53</v>
      </c>
      <c r="AR930" s="91" t="inlineStr">
        <is>
          <t>N</t>
        </is>
      </c>
      <c r="AS930" s="104" t="n"/>
      <c r="AT930" s="92">
        <f>IF(AND(P930="52-wk high",T930&gt;=Settings!$B$7),"Y","N")</f>
        <v/>
      </c>
      <c r="AU930" s="91">
        <f>IF(AND(AD930&gt;=Settings!$B$8,M930&gt;0),"Y","N")</f>
        <v/>
      </c>
      <c r="AV930" s="91">
        <f>IF(OR(AH930&gt;Settings!$B$9,AI930&gt;Settings!$B$9),"Y","N")</f>
        <v/>
      </c>
      <c r="AW930" s="91">
        <f>IF(AJ930&lt;&gt;"Y","n/a",IF(AND(M930&gt;0,AK930&gt;Settings!$B$10),"Y","N"))</f>
        <v/>
      </c>
      <c r="AX930" s="91">
        <f>IF(AO930&gt;=Settings!$B$11,"Y","N")</f>
        <v/>
      </c>
      <c r="AY930" s="99">
        <f>(AT930="Y")+(AU930="Y")+(AV930="Y")+(AW930="Y")+(AX930="Y")</f>
        <v/>
      </c>
      <c r="AZ930" s="94">
        <f>IF(AY930=0,"None",_xlfn.TEXTJOIN(", ",TRUE(),IF(AT930="Y","Breakout",""),IF(AU930="Y","Accumulation",""),IF(AV930="Y","Institutional buying",""),IF(AW930="Y","Long buildup",""),IF(AX930="Y","Momentum leader","")))</f>
        <v/>
      </c>
      <c r="BA930" s="94">
        <f>IF(BW930="","","Passes "&amp;AY930&amp;" of 5 buy-side scans"&amp;IF(G930="Y","; RED FLAG: filter out using Red flag column",""))</f>
        <v/>
      </c>
      <c r="BB930" s="91" t="inlineStr">
        <is>
          <t>None</t>
        </is>
      </c>
      <c r="BC930" s="92" t="inlineStr">
        <is>
          <t>Y</t>
        </is>
      </c>
      <c r="BD930" s="94" t="inlineStr">
        <is>
          <t>EPS zero</t>
        </is>
      </c>
      <c r="BE930" s="94" t="n"/>
      <c r="BF930" s="92">
        <f>IF(R930*100000&gt;=Settings!$B$5,"Y","N")</f>
        <v/>
      </c>
      <c r="BG930" s="91">
        <f>IF(F930&gt;Settings!$B$6,"Y","N")</f>
        <v/>
      </c>
      <c r="BH930" s="97" t="n">
        <v>-27.14</v>
      </c>
      <c r="BI930" s="96" t="n">
        <v>-5.79</v>
      </c>
      <c r="BJ930" s="96" t="n">
        <v>23.31</v>
      </c>
      <c r="BK930" s="96" t="n">
        <v>-11.38</v>
      </c>
      <c r="BL930" s="96" t="n">
        <v>13.58</v>
      </c>
      <c r="BM930" s="96" t="n">
        <v>-11.88</v>
      </c>
      <c r="BN930" s="97" t="n">
        <v>2.58</v>
      </c>
      <c r="BO930" s="96" t="n">
        <v>4.34</v>
      </c>
      <c r="BP930" s="96" t="n">
        <v>2.69</v>
      </c>
      <c r="BQ930" s="96" t="n">
        <v>-1.07</v>
      </c>
      <c r="BR930" s="91" t="inlineStr">
        <is>
          <t>Mixed</t>
        </is>
      </c>
      <c r="BS930" s="91" t="inlineStr">
        <is>
          <t>None</t>
        </is>
      </c>
      <c r="BT930" s="96" t="n">
        <v>55</v>
      </c>
      <c r="BU930" s="91" t="inlineStr">
        <is>
          <t>N</t>
        </is>
      </c>
      <c r="BV930" s="99">
        <f>IF(OR(BF930&lt;&gt;"Y",BG930&lt;&gt;"Y"),"",(AND(ISNUMBER(BQ930),BQ930&gt;0))+(BR930="Stacked up")+(AND(ISNUMBER(BH930),BH930&gt;=-Settings!$B$17))+(AND(ISNUMBER(BK930),ISNUMBER(BM930),BK930&gt;0,BM930&gt;0))+(AND(ISNUMBER(AQ930),AQ930&gt;=Settings!$B$18))+(AND(ISNUMBER(BT930),BT930&gt;=Settings!$B$19,BT930&lt;=Settings!$B$20))+(AND(ISNUMBER(AS930),AS930&gt;0))+(AND(ISNUMBER(T930),ISNUMBER(M930),T930&gt;=Settings!$B$21,M930&gt;0))+(AND(ISNUMBER(AD930),ISNUMBER(M930),AD930&gt;=Settings!$B$22,M930&gt;0))+(AY930&gt;=1))</f>
        <v/>
      </c>
      <c r="BW930" s="91">
        <f>IF(OR(AY930=0,BF930&lt;&gt;"Y",BG930&lt;&gt;"Y"),"",1+SUMPRODUCT(($A$6:$A$2604=A930)*($AY$6:$AY$2604&gt;0)*($BF$6:$BF$2604="Y")*($BG$6:$BG$2604="Y")*(($AY$6:$AY$2604&gt;AY930)+($AY$6:$AY$2604=AY930)*($AD$6:$AD$2604&gt;AD930))))</f>
        <v/>
      </c>
    </row>
    <row r="931" ht="23.85" customHeight="1" s="55">
      <c r="A931" s="90" t="n">
        <v>46296</v>
      </c>
      <c r="B931" s="91" t="inlineStr">
        <is>
          <t>LCCPROJECT</t>
        </is>
      </c>
      <c r="C931" s="91" t="inlineStr">
        <is>
          <t>INE1FPN01026</t>
        </is>
      </c>
      <c r="D931" s="91" t="n"/>
      <c r="E931" s="91" t="inlineStr">
        <is>
          <t>None</t>
        </is>
      </c>
      <c r="F931" s="93" t="n">
        <v>4388</v>
      </c>
      <c r="G931" s="92" t="inlineStr">
        <is>
          <t>N</t>
        </is>
      </c>
      <c r="H931" s="94" t="n"/>
      <c r="I931" s="91" t="inlineStr">
        <is>
          <t>N</t>
        </is>
      </c>
      <c r="J931" s="92">
        <f>IF(K931="","N","Y")</f>
        <v/>
      </c>
      <c r="K931" s="94">
        <f>_xlfn.TEXTJOIN("; ",TRUE,IF(P931="52-wk low","52-wk low",""),IF(AND(AD931&gt;=Settings!$B$12,M931&lt;0),"Distribution",""),IF(AND(AJ931="Y",M931&lt;0,AK931&lt;-Settings!$B$13),"Long unwinding",""),IF(AND(AJ931="Y",M931&lt;0,AK931&gt;Settings!$B$13),"Short buildup",""))</f>
        <v/>
      </c>
      <c r="L931" s="95" t="n">
        <v>151.47</v>
      </c>
      <c r="M931" s="96" t="n">
        <v>-1.87</v>
      </c>
      <c r="N931" s="93" t="n">
        <v>1555</v>
      </c>
      <c r="O931" s="91" t="inlineStr">
        <is>
          <t>None</t>
        </is>
      </c>
      <c r="P931" s="91" t="inlineStr">
        <is>
          <t>None</t>
        </is>
      </c>
      <c r="Q931" s="97" t="n">
        <v>10.1</v>
      </c>
      <c r="R931" s="96" t="n"/>
      <c r="S931" s="96" t="n"/>
      <c r="T931" s="96" t="n"/>
      <c r="U931" s="96" t="n"/>
      <c r="V931" s="103" t="n"/>
      <c r="W931" s="102" t="n"/>
      <c r="X931" s="93" t="n"/>
      <c r="Y931" s="91" t="inlineStr">
        <is>
          <t>None</t>
        </is>
      </c>
      <c r="Z931" s="99" t="n">
        <v>47.83</v>
      </c>
      <c r="AA931" s="96" t="n"/>
      <c r="AB931" s="96" t="n"/>
      <c r="AC931" s="96" t="n"/>
      <c r="AD931" s="96" t="n"/>
      <c r="AE931" s="96" t="n"/>
      <c r="AF931" s="103" t="n"/>
      <c r="AG931" s="91" t="n"/>
      <c r="AH931" s="100" t="n">
        <v>0</v>
      </c>
      <c r="AI931" s="101" t="n">
        <v>0</v>
      </c>
      <c r="AJ931" s="92" t="inlineStr">
        <is>
          <t>N</t>
        </is>
      </c>
      <c r="AK931" s="96" t="n"/>
      <c r="AL931" s="91" t="inlineStr">
        <is>
          <t>n/a</t>
        </is>
      </c>
      <c r="AM931" s="93" t="n"/>
      <c r="AN931" s="92" t="inlineStr">
        <is>
          <t>None</t>
        </is>
      </c>
      <c r="AO931" s="102" t="n">
        <v>0</v>
      </c>
      <c r="AP931" s="103" t="n"/>
      <c r="AQ931" s="102" t="n"/>
      <c r="AR931" s="91" t="inlineStr">
        <is>
          <t>N</t>
        </is>
      </c>
      <c r="AS931" s="104" t="n"/>
      <c r="AT931" s="92">
        <f>IF(AND(P931="52-wk high",T931&gt;=Settings!$B$7),"Y","N")</f>
        <v/>
      </c>
      <c r="AU931" s="91">
        <f>IF(AND(AD931&gt;=Settings!$B$8,M931&gt;0),"Y","N")</f>
        <v/>
      </c>
      <c r="AV931" s="91">
        <f>IF(OR(AH931&gt;Settings!$B$9,AI931&gt;Settings!$B$9),"Y","N")</f>
        <v/>
      </c>
      <c r="AW931" s="91">
        <f>IF(AJ931&lt;&gt;"Y","n/a",IF(AND(M931&gt;0,AK931&gt;Settings!$B$10),"Y","N"))</f>
        <v/>
      </c>
      <c r="AX931" s="91">
        <f>IF(AO931&gt;=Settings!$B$11,"Y","N")</f>
        <v/>
      </c>
      <c r="AY931" s="99">
        <f>(AT931="Y")+(AU931="Y")+(AV931="Y")+(AW931="Y")+(AX931="Y")</f>
        <v/>
      </c>
      <c r="AZ931" s="94">
        <f>IF(AY931=0,"None",_xlfn.TEXTJOIN(", ",TRUE(),IF(AT931="Y","Breakout",""),IF(AU931="Y","Accumulation",""),IF(AV931="Y","Institutional buying",""),IF(AW931="Y","Long buildup",""),IF(AX931="Y","Momentum leader","")))</f>
        <v/>
      </c>
      <c r="BA931" s="94">
        <f>IF(BW931="","","Passes "&amp;AY931&amp;" of 5 buy-side scans"&amp;IF(G931="Y","; RED FLAG: filter out using Red flag column",""))</f>
        <v/>
      </c>
      <c r="BB931" s="91" t="inlineStr">
        <is>
          <t>None</t>
        </is>
      </c>
      <c r="BC931" s="92" t="inlineStr">
        <is>
          <t>N</t>
        </is>
      </c>
      <c r="BD931" s="94" t="n"/>
      <c r="BE931" s="94" t="n"/>
      <c r="BF931" s="92">
        <f>IF(R931*100000&gt;=Settings!$B$5,"Y","N")</f>
        <v/>
      </c>
      <c r="BG931" s="91">
        <f>IF(F931&gt;Settings!$B$6,"Y","N")</f>
        <v/>
      </c>
      <c r="BH931" s="97" t="n">
        <v>-19.86</v>
      </c>
      <c r="BI931" s="96" t="n">
        <v>5.03</v>
      </c>
      <c r="BJ931" s="96" t="n"/>
      <c r="BK931" s="96" t="n"/>
      <c r="BL931" s="96" t="n"/>
      <c r="BM931" s="96" t="n"/>
      <c r="BN931" s="97" t="n"/>
      <c r="BO931" s="96" t="n"/>
      <c r="BP931" s="96" t="n"/>
      <c r="BQ931" s="96" t="n"/>
      <c r="BR931" s="91" t="n"/>
      <c r="BS931" s="91" t="n"/>
      <c r="BT931" s="96" t="n"/>
      <c r="BU931" s="91" t="n"/>
      <c r="BV931" s="99">
        <f>IF(OR(BF931&lt;&gt;"Y",BG931&lt;&gt;"Y"),"",(AND(ISNUMBER(BQ931),BQ931&gt;0))+(BR931="Stacked up")+(AND(ISNUMBER(BH931),BH931&gt;=-Settings!$B$17))+(AND(ISNUMBER(BK931),ISNUMBER(BM931),BK931&gt;0,BM931&gt;0))+(AND(ISNUMBER(AQ931),AQ931&gt;=Settings!$B$18))+(AND(ISNUMBER(BT931),BT931&gt;=Settings!$B$19,BT931&lt;=Settings!$B$20))+(AND(ISNUMBER(AS931),AS931&gt;0))+(AND(ISNUMBER(T931),ISNUMBER(M931),T931&gt;=Settings!$B$21,M931&gt;0))+(AND(ISNUMBER(AD931),ISNUMBER(M931),AD931&gt;=Settings!$B$22,M931&gt;0))+(AY931&gt;=1))</f>
        <v/>
      </c>
      <c r="BW931" s="91">
        <f>IF(OR(AY931=0,BF931&lt;&gt;"Y",BG931&lt;&gt;"Y"),"",1+SUMPRODUCT(($A$6:$A$2604=A931)*($AY$6:$AY$2604&gt;0)*($BF$6:$BF$2604="Y")*($BG$6:$BG$2604="Y")*(($AY$6:$AY$2604&gt;AY931)+($AY$6:$AY$2604=AY931)*($AD$6:$AD$2604&gt;AD931))))</f>
        <v/>
      </c>
    </row>
    <row r="932" ht="23.85" customHeight="1" s="55">
      <c r="A932" s="90" t="n">
        <v>46296</v>
      </c>
      <c r="B932" s="91" t="inlineStr">
        <is>
          <t>PERNIASPOP</t>
        </is>
      </c>
      <c r="C932" s="91" t="inlineStr">
        <is>
          <t>INE0I1B01016</t>
        </is>
      </c>
      <c r="D932" s="91" t="n"/>
      <c r="E932" s="91" t="inlineStr">
        <is>
          <t>None</t>
        </is>
      </c>
      <c r="F932" s="93" t="n">
        <v>4361</v>
      </c>
      <c r="G932" s="92" t="inlineStr">
        <is>
          <t>N</t>
        </is>
      </c>
      <c r="H932" s="94" t="n"/>
      <c r="I932" s="91" t="inlineStr">
        <is>
          <t>N</t>
        </is>
      </c>
      <c r="J932" s="92">
        <f>IF(K932="","N","Y")</f>
        <v/>
      </c>
      <c r="K932" s="94">
        <f>_xlfn.TEXTJOIN("; ",TRUE,IF(P932="52-wk low","52-wk low",""),IF(AND(AD932&gt;=Settings!$B$12,M932&lt;0),"Distribution",""),IF(AND(AJ932="Y",M932&lt;0,AK932&lt;-Settings!$B$13),"Long unwinding",""),IF(AND(AJ932="Y",M932&lt;0,AK932&gt;Settings!$B$13),"Short buildup",""))</f>
        <v/>
      </c>
      <c r="L932" s="95" t="n">
        <v>544.7</v>
      </c>
      <c r="M932" s="96" t="n">
        <v>-0.58</v>
      </c>
      <c r="N932" s="93" t="n">
        <v>822</v>
      </c>
      <c r="O932" s="91" t="inlineStr">
        <is>
          <t>None</t>
        </is>
      </c>
      <c r="P932" s="91" t="inlineStr">
        <is>
          <t>None</t>
        </is>
      </c>
      <c r="Q932" s="97" t="n">
        <v>0.72</v>
      </c>
      <c r="R932" s="96" t="n"/>
      <c r="S932" s="96" t="n"/>
      <c r="T932" s="96" t="n"/>
      <c r="U932" s="96" t="n"/>
      <c r="V932" s="103" t="n"/>
      <c r="W932" s="102" t="n"/>
      <c r="X932" s="93" t="n"/>
      <c r="Y932" s="91" t="inlineStr">
        <is>
          <t>None</t>
        </is>
      </c>
      <c r="Z932" s="99" t="n">
        <v>45.6</v>
      </c>
      <c r="AA932" s="96" t="n"/>
      <c r="AB932" s="96" t="n"/>
      <c r="AC932" s="96" t="n"/>
      <c r="AD932" s="96" t="n"/>
      <c r="AE932" s="96" t="n"/>
      <c r="AF932" s="103" t="n"/>
      <c r="AG932" s="91" t="n"/>
      <c r="AH932" s="100" t="n">
        <v>0</v>
      </c>
      <c r="AI932" s="101" t="n">
        <v>0</v>
      </c>
      <c r="AJ932" s="92" t="inlineStr">
        <is>
          <t>N</t>
        </is>
      </c>
      <c r="AK932" s="96" t="n"/>
      <c r="AL932" s="91" t="inlineStr">
        <is>
          <t>n/a</t>
        </is>
      </c>
      <c r="AM932" s="93" t="n"/>
      <c r="AN932" s="92" t="inlineStr">
        <is>
          <t>None</t>
        </is>
      </c>
      <c r="AO932" s="102" t="n">
        <v>0</v>
      </c>
      <c r="AP932" s="103" t="n"/>
      <c r="AQ932" s="102" t="n"/>
      <c r="AR932" s="91" t="inlineStr">
        <is>
          <t>N</t>
        </is>
      </c>
      <c r="AS932" s="104" t="n"/>
      <c r="AT932" s="92">
        <f>IF(AND(P932="52-wk high",T932&gt;=Settings!$B$7),"Y","N")</f>
        <v/>
      </c>
      <c r="AU932" s="91">
        <f>IF(AND(AD932&gt;=Settings!$B$8,M932&gt;0),"Y","N")</f>
        <v/>
      </c>
      <c r="AV932" s="91">
        <f>IF(OR(AH932&gt;Settings!$B$9,AI932&gt;Settings!$B$9),"Y","N")</f>
        <v/>
      </c>
      <c r="AW932" s="91">
        <f>IF(AJ932&lt;&gt;"Y","n/a",IF(AND(M932&gt;0,AK932&gt;Settings!$B$10),"Y","N"))</f>
        <v/>
      </c>
      <c r="AX932" s="91">
        <f>IF(AO932&gt;=Settings!$B$11,"Y","N")</f>
        <v/>
      </c>
      <c r="AY932" s="99">
        <f>(AT932="Y")+(AU932="Y")+(AV932="Y")+(AW932="Y")+(AX932="Y")</f>
        <v/>
      </c>
      <c r="AZ932" s="94">
        <f>IF(AY932=0,"None",_xlfn.TEXTJOIN(", ",TRUE(),IF(AT932="Y","Breakout",""),IF(AU932="Y","Accumulation",""),IF(AV932="Y","Institutional buying",""),IF(AW932="Y","Long buildup",""),IF(AX932="Y","Momentum leader","")))</f>
        <v/>
      </c>
      <c r="BA932" s="94">
        <f>IF(BW932="","","Passes "&amp;AY932&amp;" of 5 buy-side scans"&amp;IF(G932="Y","; RED FLAG: filter out using Red flag column",""))</f>
        <v/>
      </c>
      <c r="BB932" s="91" t="inlineStr">
        <is>
          <t>None</t>
        </is>
      </c>
      <c r="BC932" s="92" t="inlineStr">
        <is>
          <t>N</t>
        </is>
      </c>
      <c r="BD932" s="94" t="n"/>
      <c r="BE932" s="94" t="n"/>
      <c r="BF932" s="92">
        <f>IF(R932*100000&gt;=Settings!$B$5,"Y","N")</f>
        <v/>
      </c>
      <c r="BG932" s="91">
        <f>IF(F932&gt;Settings!$B$6,"Y","N")</f>
        <v/>
      </c>
      <c r="BH932" s="97" t="n">
        <v>-7.51</v>
      </c>
      <c r="BI932" s="96" t="n">
        <v>2.7</v>
      </c>
      <c r="BJ932" s="96" t="n"/>
      <c r="BK932" s="96" t="n"/>
      <c r="BL932" s="96" t="n"/>
      <c r="BM932" s="96" t="n"/>
      <c r="BN932" s="97" t="n"/>
      <c r="BO932" s="96" t="n"/>
      <c r="BP932" s="96" t="n"/>
      <c r="BQ932" s="96" t="n"/>
      <c r="BR932" s="91" t="n"/>
      <c r="BS932" s="91" t="n"/>
      <c r="BT932" s="96" t="n"/>
      <c r="BU932" s="91" t="n"/>
      <c r="BV932" s="99">
        <f>IF(OR(BF932&lt;&gt;"Y",BG932&lt;&gt;"Y"),"",(AND(ISNUMBER(BQ932),BQ932&gt;0))+(BR932="Stacked up")+(AND(ISNUMBER(BH932),BH932&gt;=-Settings!$B$17))+(AND(ISNUMBER(BK932),ISNUMBER(BM932),BK932&gt;0,BM932&gt;0))+(AND(ISNUMBER(AQ932),AQ932&gt;=Settings!$B$18))+(AND(ISNUMBER(BT932),BT932&gt;=Settings!$B$19,BT932&lt;=Settings!$B$20))+(AND(ISNUMBER(AS932),AS932&gt;0))+(AND(ISNUMBER(T932),ISNUMBER(M932),T932&gt;=Settings!$B$21,M932&gt;0))+(AND(ISNUMBER(AD932),ISNUMBER(M932),AD932&gt;=Settings!$B$22,M932&gt;0))+(AY932&gt;=1))</f>
        <v/>
      </c>
      <c r="BW932" s="91">
        <f>IF(OR(AY932=0,BF932&lt;&gt;"Y",BG932&lt;&gt;"Y"),"",1+SUMPRODUCT(($A$6:$A$2604=A932)*($AY$6:$AY$2604&gt;0)*($BF$6:$BF$2604="Y")*($BG$6:$BG$2604="Y")*(($AY$6:$AY$2604&gt;AY932)+($AY$6:$AY$2604=AY932)*($AD$6:$AD$2604&gt;AD932))))</f>
        <v/>
      </c>
    </row>
    <row r="933" ht="23.85" customHeight="1" s="55">
      <c r="A933" s="90" t="n">
        <v>46296</v>
      </c>
      <c r="B933" s="91" t="inlineStr">
        <is>
          <t>HARSHA</t>
        </is>
      </c>
      <c r="C933" s="91" t="inlineStr">
        <is>
          <t>INE0JUS01029</t>
        </is>
      </c>
      <c r="D933" s="91" t="n"/>
      <c r="E933" s="91" t="inlineStr">
        <is>
          <t>None</t>
        </is>
      </c>
      <c r="F933" s="93" t="n">
        <v>4320</v>
      </c>
      <c r="G933" s="92" t="inlineStr">
        <is>
          <t>N</t>
        </is>
      </c>
      <c r="H933" s="94" t="n"/>
      <c r="I933" s="91" t="inlineStr">
        <is>
          <t>N</t>
        </is>
      </c>
      <c r="J933" s="92">
        <f>IF(K933="","N","Y")</f>
        <v/>
      </c>
      <c r="K933" s="94">
        <f>_xlfn.TEXTJOIN("; ",TRUE,IF(P933="52-wk low","52-wk low",""),IF(AND(AD933&gt;=Settings!$B$12,M933&lt;0),"Distribution",""),IF(AND(AJ933="Y",M933&lt;0,AK933&lt;-Settings!$B$13),"Long unwinding",""),IF(AND(AJ933="Y",M933&lt;0,AK933&gt;Settings!$B$13),"Short buildup",""))</f>
        <v/>
      </c>
      <c r="L933" s="95" t="n">
        <v>474.5</v>
      </c>
      <c r="M933" s="96" t="n">
        <v>0.89</v>
      </c>
      <c r="N933" s="93" t="n">
        <v>367</v>
      </c>
      <c r="O933" s="91" t="inlineStr">
        <is>
          <t>None</t>
        </is>
      </c>
      <c r="P933" s="91" t="inlineStr">
        <is>
          <t>52-wk high</t>
        </is>
      </c>
      <c r="Q933" s="97" t="n">
        <v>4.02</v>
      </c>
      <c r="R933" s="96" t="n">
        <v>1.84</v>
      </c>
      <c r="S933" s="96" t="n">
        <v>2.29</v>
      </c>
      <c r="T933" s="96" t="n">
        <v>2.19</v>
      </c>
      <c r="U933" s="96" t="n">
        <v>1.98</v>
      </c>
      <c r="V933" s="103" t="n">
        <v>0.9</v>
      </c>
      <c r="W933" s="102" t="n">
        <v>3</v>
      </c>
      <c r="X933" s="93" t="n">
        <v>93</v>
      </c>
      <c r="Y933" s="91" t="inlineStr">
        <is>
          <t>None</t>
        </is>
      </c>
      <c r="Z933" s="99" t="n">
        <v>39.34</v>
      </c>
      <c r="AA933" s="96" t="n">
        <v>0.77</v>
      </c>
      <c r="AB933" s="96" t="n">
        <v>0.74</v>
      </c>
      <c r="AC933" s="96" t="n">
        <v>1.93</v>
      </c>
      <c r="AD933" s="96" t="n">
        <v>1.78</v>
      </c>
      <c r="AE933" s="96" t="n">
        <v>1.46</v>
      </c>
      <c r="AF933" s="103" t="n">
        <v>0.86</v>
      </c>
      <c r="AG933" s="91" t="inlineStr">
        <is>
          <t>Normal</t>
        </is>
      </c>
      <c r="AH933" s="100" t="n">
        <v>0</v>
      </c>
      <c r="AI933" s="101" t="n">
        <v>0</v>
      </c>
      <c r="AJ933" s="92" t="inlineStr">
        <is>
          <t>N</t>
        </is>
      </c>
      <c r="AK933" s="96" t="n"/>
      <c r="AL933" s="91" t="inlineStr">
        <is>
          <t>n/a</t>
        </is>
      </c>
      <c r="AM933" s="93" t="n"/>
      <c r="AN933" s="92" t="inlineStr">
        <is>
          <t>None</t>
        </is>
      </c>
      <c r="AO933" s="102" t="n">
        <v>0</v>
      </c>
      <c r="AP933" s="103" t="n">
        <v>1.77</v>
      </c>
      <c r="AQ933" s="102" t="n">
        <v>85</v>
      </c>
      <c r="AR933" s="91" t="inlineStr">
        <is>
          <t>N</t>
        </is>
      </c>
      <c r="AS933" s="104" t="n"/>
      <c r="AT933" s="92">
        <f>IF(AND(P933="52-wk high",T933&gt;=Settings!$B$7),"Y","N")</f>
        <v/>
      </c>
      <c r="AU933" s="91">
        <f>IF(AND(AD933&gt;=Settings!$B$8,M933&gt;0),"Y","N")</f>
        <v/>
      </c>
      <c r="AV933" s="91">
        <f>IF(OR(AH933&gt;Settings!$B$9,AI933&gt;Settings!$B$9),"Y","N")</f>
        <v/>
      </c>
      <c r="AW933" s="91">
        <f>IF(AJ933&lt;&gt;"Y","n/a",IF(AND(M933&gt;0,AK933&gt;Settings!$B$10),"Y","N"))</f>
        <v/>
      </c>
      <c r="AX933" s="91">
        <f>IF(AO933&gt;=Settings!$B$11,"Y","N")</f>
        <v/>
      </c>
      <c r="AY933" s="99">
        <f>(AT933="Y")+(AU933="Y")+(AV933="Y")+(AW933="Y")+(AX933="Y")</f>
        <v/>
      </c>
      <c r="AZ933" s="94">
        <f>IF(AY933=0,"None",_xlfn.TEXTJOIN(", ",TRUE(),IF(AT933="Y","Breakout",""),IF(AU933="Y","Accumulation",""),IF(AV933="Y","Institutional buying",""),IF(AW933="Y","Long buildup",""),IF(AX933="Y","Momentum leader","")))</f>
        <v/>
      </c>
      <c r="BA933" s="94">
        <f>IF(BW933="","","Passes "&amp;AY933&amp;" of 5 buy-side scans"&amp;IF(G933="Y","; RED FLAG: filter out using Red flag column",""))</f>
        <v/>
      </c>
      <c r="BB933" s="91" t="inlineStr">
        <is>
          <t>None</t>
        </is>
      </c>
      <c r="BC933" s="92" t="inlineStr">
        <is>
          <t>N</t>
        </is>
      </c>
      <c r="BD933" s="94" t="n"/>
      <c r="BE933" s="94" t="n"/>
      <c r="BF933" s="92">
        <f>IF(R933*100000&gt;=Settings!$B$5,"Y","N")</f>
        <v/>
      </c>
      <c r="BG933" s="91">
        <f>IF(F933&gt;Settings!$B$6,"Y","N")</f>
        <v/>
      </c>
      <c r="BH933" s="97" t="n">
        <v>-0.48</v>
      </c>
      <c r="BI933" s="96" t="n">
        <v>3.7</v>
      </c>
      <c r="BJ933" s="96" t="n">
        <v>4.58</v>
      </c>
      <c r="BK933" s="96" t="n">
        <v>13.06</v>
      </c>
      <c r="BL933" s="96" t="n">
        <v>43.42</v>
      </c>
      <c r="BM933" s="96" t="n">
        <v>19.63</v>
      </c>
      <c r="BN933" s="97" t="n">
        <v>4.12</v>
      </c>
      <c r="BO933" s="96" t="n">
        <v>7.48</v>
      </c>
      <c r="BP933" s="96" t="n">
        <v>11.23</v>
      </c>
      <c r="BQ933" s="96" t="n">
        <v>14.89</v>
      </c>
      <c r="BR933" s="91" t="inlineStr">
        <is>
          <t>Stacked up</t>
        </is>
      </c>
      <c r="BS933" s="91" t="inlineStr">
        <is>
          <t>None</t>
        </is>
      </c>
      <c r="BT933" s="96" t="n">
        <v>68.2</v>
      </c>
      <c r="BU933" s="91" t="inlineStr">
        <is>
          <t>Y</t>
        </is>
      </c>
      <c r="BV933" s="99">
        <f>IF(OR(BF933&lt;&gt;"Y",BG933&lt;&gt;"Y"),"",(AND(ISNUMBER(BQ933),BQ933&gt;0))+(BR933="Stacked up")+(AND(ISNUMBER(BH933),BH933&gt;=-Settings!$B$17))+(AND(ISNUMBER(BK933),ISNUMBER(BM933),BK933&gt;0,BM933&gt;0))+(AND(ISNUMBER(AQ933),AQ933&gt;=Settings!$B$18))+(AND(ISNUMBER(BT933),BT933&gt;=Settings!$B$19,BT933&lt;=Settings!$B$20))+(AND(ISNUMBER(AS933),AS933&gt;0))+(AND(ISNUMBER(T933),ISNUMBER(M933),T933&gt;=Settings!$B$21,M933&gt;0))+(AND(ISNUMBER(AD933),ISNUMBER(M933),AD933&gt;=Settings!$B$22,M933&gt;0))+(AY933&gt;=1))</f>
        <v/>
      </c>
      <c r="BW933" s="91">
        <f>IF(OR(AY933=0,BF933&lt;&gt;"Y",BG933&lt;&gt;"Y"),"",1+SUMPRODUCT(($A$6:$A$2604=A933)*($AY$6:$AY$2604&gt;0)*($BF$6:$BF$2604="Y")*($BG$6:$BG$2604="Y")*(($AY$6:$AY$2604&gt;AY933)+($AY$6:$AY$2604=AY933)*($AD$6:$AD$2604&gt;AD933))))</f>
        <v/>
      </c>
    </row>
    <row r="934" ht="23.85" customHeight="1" s="55">
      <c r="A934" s="90" t="n">
        <v>46296</v>
      </c>
      <c r="B934" s="91" t="inlineStr">
        <is>
          <t>RAYMONDREL</t>
        </is>
      </c>
      <c r="C934" s="91" t="inlineStr">
        <is>
          <t>INE1SY401010</t>
        </is>
      </c>
      <c r="D934" s="91" t="n"/>
      <c r="E934" s="91" t="inlineStr">
        <is>
          <t>None</t>
        </is>
      </c>
      <c r="F934" s="93" t="n">
        <v>4317</v>
      </c>
      <c r="G934" s="92" t="inlineStr">
        <is>
          <t>N</t>
        </is>
      </c>
      <c r="H934" s="94" t="n"/>
      <c r="I934" s="91" t="inlineStr">
        <is>
          <t>N</t>
        </is>
      </c>
      <c r="J934" s="92">
        <f>IF(K934="","N","Y")</f>
        <v/>
      </c>
      <c r="K934" s="94">
        <f>_xlfn.TEXTJOIN("; ",TRUE,IF(P934="52-wk low","52-wk low",""),IF(AND(AD934&gt;=Settings!$B$12,M934&lt;0),"Distribution",""),IF(AND(AJ934="Y",M934&lt;0,AK934&lt;-Settings!$B$13),"Long unwinding",""),IF(AND(AJ934="Y",M934&lt;0,AK934&gt;Settings!$B$13),"Short buildup",""))</f>
        <v/>
      </c>
      <c r="L934" s="95" t="n">
        <v>648.45</v>
      </c>
      <c r="M934" s="96" t="n">
        <v>-3.21</v>
      </c>
      <c r="N934" s="93" t="n">
        <v>2153</v>
      </c>
      <c r="O934" s="91" t="inlineStr">
        <is>
          <t>None</t>
        </is>
      </c>
      <c r="P934" s="91" t="inlineStr">
        <is>
          <t>None</t>
        </is>
      </c>
      <c r="Q934" s="97" t="n">
        <v>8.529999999999999</v>
      </c>
      <c r="R934" s="96" t="n">
        <v>27.04</v>
      </c>
      <c r="S934" s="96" t="n">
        <v>0.32</v>
      </c>
      <c r="T934" s="96" t="n">
        <v>0.67</v>
      </c>
      <c r="U934" s="96" t="n">
        <v>0.82</v>
      </c>
      <c r="V934" s="103" t="n">
        <v>2.59</v>
      </c>
      <c r="W934" s="102" t="n">
        <v>4</v>
      </c>
      <c r="X934" s="93" t="n"/>
      <c r="Y934" s="91" t="inlineStr">
        <is>
          <t>None</t>
        </is>
      </c>
      <c r="Z934" s="99" t="n">
        <v>28.67</v>
      </c>
      <c r="AA934" s="96" t="n">
        <v>0.83</v>
      </c>
      <c r="AB934" s="96" t="n">
        <v>0.72</v>
      </c>
      <c r="AC934" s="96" t="n">
        <v>0.55</v>
      </c>
      <c r="AD934" s="96" t="n">
        <v>0.92</v>
      </c>
      <c r="AE934" s="96" t="n">
        <v>0.92</v>
      </c>
      <c r="AF934" s="103" t="n">
        <v>0.65</v>
      </c>
      <c r="AG934" s="91" t="inlineStr">
        <is>
          <t>Drying up</t>
        </is>
      </c>
      <c r="AH934" s="100" t="n">
        <v>0</v>
      </c>
      <c r="AI934" s="101" t="n">
        <v>0</v>
      </c>
      <c r="AJ934" s="92" t="inlineStr">
        <is>
          <t>N</t>
        </is>
      </c>
      <c r="AK934" s="96" t="n"/>
      <c r="AL934" s="91" t="inlineStr">
        <is>
          <t>n/a</t>
        </is>
      </c>
      <c r="AM934" s="93" t="n"/>
      <c r="AN934" s="92" t="inlineStr">
        <is>
          <t>None</t>
        </is>
      </c>
      <c r="AO934" s="102" t="n">
        <v>0</v>
      </c>
      <c r="AP934" s="103" t="n">
        <v>1.42</v>
      </c>
      <c r="AQ934" s="102" t="n">
        <v>77</v>
      </c>
      <c r="AR934" s="91" t="inlineStr">
        <is>
          <t>N</t>
        </is>
      </c>
      <c r="AS934" s="104" t="n"/>
      <c r="AT934" s="92">
        <f>IF(AND(P934="52-wk high",T934&gt;=Settings!$B$7),"Y","N")</f>
        <v/>
      </c>
      <c r="AU934" s="91">
        <f>IF(AND(AD934&gt;=Settings!$B$8,M934&gt;0),"Y","N")</f>
        <v/>
      </c>
      <c r="AV934" s="91">
        <f>IF(OR(AH934&gt;Settings!$B$9,AI934&gt;Settings!$B$9),"Y","N")</f>
        <v/>
      </c>
      <c r="AW934" s="91">
        <f>IF(AJ934&lt;&gt;"Y","n/a",IF(AND(M934&gt;0,AK934&gt;Settings!$B$10),"Y","N"))</f>
        <v/>
      </c>
      <c r="AX934" s="91">
        <f>IF(AO934&gt;=Settings!$B$11,"Y","N")</f>
        <v/>
      </c>
      <c r="AY934" s="99">
        <f>(AT934="Y")+(AU934="Y")+(AV934="Y")+(AW934="Y")+(AX934="Y")</f>
        <v/>
      </c>
      <c r="AZ934" s="94">
        <f>IF(AY934=0,"None",_xlfn.TEXTJOIN(", ",TRUE(),IF(AT934="Y","Breakout",""),IF(AU934="Y","Accumulation",""),IF(AV934="Y","Institutional buying",""),IF(AW934="Y","Long buildup",""),IF(AX934="Y","Momentum leader","")))</f>
        <v/>
      </c>
      <c r="BA934" s="94">
        <f>IF(BW934="","","Passes "&amp;AY934&amp;" of 5 buy-side scans"&amp;IF(G934="Y","; RED FLAG: filter out using Red flag column",""))</f>
        <v/>
      </c>
      <c r="BB934" s="91" t="inlineStr">
        <is>
          <t>None</t>
        </is>
      </c>
      <c r="BC934" s="92" t="inlineStr">
        <is>
          <t>Y</t>
        </is>
      </c>
      <c r="BD934" s="94" t="inlineStr">
        <is>
          <t>&gt;25% move in 1 month</t>
        </is>
      </c>
      <c r="BE934" s="94" t="n"/>
      <c r="BF934" s="92">
        <f>IF(R934*100000&gt;=Settings!$B$5,"Y","N")</f>
        <v/>
      </c>
      <c r="BG934" s="91">
        <f>IF(F934&gt;Settings!$B$6,"Y","N")</f>
        <v/>
      </c>
      <c r="BH934" s="97" t="n">
        <v>-12.6</v>
      </c>
      <c r="BI934" s="96" t="n">
        <v>-8.449999999999999</v>
      </c>
      <c r="BJ934" s="96" t="n">
        <v>25.49</v>
      </c>
      <c r="BK934" s="96" t="n">
        <v>1.46</v>
      </c>
      <c r="BL934" s="96" t="n">
        <v>62.42</v>
      </c>
      <c r="BM934" s="96" t="n">
        <v>9.050000000000001</v>
      </c>
      <c r="BN934" s="97" t="n">
        <v>3.41</v>
      </c>
      <c r="BO934" s="96" t="n">
        <v>5.96</v>
      </c>
      <c r="BP934" s="96" t="n">
        <v>8.81</v>
      </c>
      <c r="BQ934" s="96" t="n">
        <v>12.5</v>
      </c>
      <c r="BR934" s="91" t="inlineStr">
        <is>
          <t>Stacked up</t>
        </is>
      </c>
      <c r="BS934" s="91" t="inlineStr">
        <is>
          <t>None</t>
        </is>
      </c>
      <c r="BT934" s="96" t="n">
        <v>55.9</v>
      </c>
      <c r="BU934" s="91" t="inlineStr">
        <is>
          <t>N</t>
        </is>
      </c>
      <c r="BV934" s="99">
        <f>IF(OR(BF934&lt;&gt;"Y",BG934&lt;&gt;"Y"),"",(AND(ISNUMBER(BQ934),BQ934&gt;0))+(BR934="Stacked up")+(AND(ISNUMBER(BH934),BH934&gt;=-Settings!$B$17))+(AND(ISNUMBER(BK934),ISNUMBER(BM934),BK934&gt;0,BM934&gt;0))+(AND(ISNUMBER(AQ934),AQ934&gt;=Settings!$B$18))+(AND(ISNUMBER(BT934),BT934&gt;=Settings!$B$19,BT934&lt;=Settings!$B$20))+(AND(ISNUMBER(AS934),AS934&gt;0))+(AND(ISNUMBER(T934),ISNUMBER(M934),T934&gt;=Settings!$B$21,M934&gt;0))+(AND(ISNUMBER(AD934),ISNUMBER(M934),AD934&gt;=Settings!$B$22,M934&gt;0))+(AY934&gt;=1))</f>
        <v/>
      </c>
      <c r="BW934" s="91">
        <f>IF(OR(AY934=0,BF934&lt;&gt;"Y",BG934&lt;&gt;"Y"),"",1+SUMPRODUCT(($A$6:$A$2604=A934)*($AY$6:$AY$2604&gt;0)*($BF$6:$BF$2604="Y")*($BG$6:$BG$2604="Y")*(($AY$6:$AY$2604&gt;AY934)+($AY$6:$AY$2604=AY934)*($AD$6:$AD$2604&gt;AD934))))</f>
        <v/>
      </c>
    </row>
    <row r="935" ht="23.85" customHeight="1" s="55">
      <c r="A935" s="90" t="n">
        <v>46296</v>
      </c>
      <c r="B935" s="91" t="inlineStr">
        <is>
          <t>PILANIINVS</t>
        </is>
      </c>
      <c r="C935" s="91" t="inlineStr">
        <is>
          <t>INE417C01014</t>
        </is>
      </c>
      <c r="D935" s="91" t="n"/>
      <c r="E935" s="91" t="inlineStr">
        <is>
          <t>None</t>
        </is>
      </c>
      <c r="F935" s="93" t="n">
        <v>4310</v>
      </c>
      <c r="G935" s="92" t="inlineStr">
        <is>
          <t>N</t>
        </is>
      </c>
      <c r="H935" s="94" t="n"/>
      <c r="I935" s="91" t="inlineStr">
        <is>
          <t>N</t>
        </is>
      </c>
      <c r="J935" s="92">
        <f>IF(K935="","N","Y")</f>
        <v/>
      </c>
      <c r="K935" s="94">
        <f>_xlfn.TEXTJOIN("; ",TRUE,IF(P935="52-wk low","52-wk low",""),IF(AND(AD935&gt;=Settings!$B$12,M935&lt;0),"Distribution",""),IF(AND(AJ935="Y",M935&lt;0,AK935&lt;-Settings!$B$13),"Long unwinding",""),IF(AND(AJ935="Y",M935&lt;0,AK935&gt;Settings!$B$13),"Short buildup",""))</f>
        <v/>
      </c>
      <c r="L935" s="95" t="n">
        <v>3892.3</v>
      </c>
      <c r="M935" s="96" t="n">
        <v>-1.62</v>
      </c>
      <c r="N935" s="93" t="n">
        <v>1417</v>
      </c>
      <c r="O935" s="91" t="inlineStr">
        <is>
          <t>None</t>
        </is>
      </c>
      <c r="P935" s="91" t="inlineStr">
        <is>
          <t>52-wk low</t>
        </is>
      </c>
      <c r="Q935" s="97" t="n">
        <v>0.02</v>
      </c>
      <c r="R935" s="96" t="n">
        <v>0.03</v>
      </c>
      <c r="S935" s="96" t="n">
        <v>0.89</v>
      </c>
      <c r="T935" s="96" t="n">
        <v>1.09</v>
      </c>
      <c r="U935" s="96" t="n">
        <v>1.02</v>
      </c>
      <c r="V935" s="103" t="n">
        <v>1.17</v>
      </c>
      <c r="W935" s="102" t="n">
        <v>6</v>
      </c>
      <c r="X935" s="93" t="n"/>
      <c r="Y935" s="91" t="inlineStr">
        <is>
          <t>None</t>
        </is>
      </c>
      <c r="Z935" s="99" t="n">
        <v>60.48</v>
      </c>
      <c r="AA935" s="96" t="n">
        <v>0.93</v>
      </c>
      <c r="AB935" s="96" t="n">
        <v>0.93</v>
      </c>
      <c r="AC935" s="96" t="n">
        <v>0.92</v>
      </c>
      <c r="AD935" s="96" t="n">
        <v>1.11</v>
      </c>
      <c r="AE935" s="96" t="n">
        <v>1.05</v>
      </c>
      <c r="AF935" s="103" t="n">
        <v>1</v>
      </c>
      <c r="AG935" s="91" t="inlineStr">
        <is>
          <t>Normal</t>
        </is>
      </c>
      <c r="AH935" s="100" t="n">
        <v>0</v>
      </c>
      <c r="AI935" s="101" t="n">
        <v>0</v>
      </c>
      <c r="AJ935" s="92" t="inlineStr">
        <is>
          <t>N</t>
        </is>
      </c>
      <c r="AK935" s="96" t="n"/>
      <c r="AL935" s="91" t="inlineStr">
        <is>
          <t>n/a</t>
        </is>
      </c>
      <c r="AM935" s="93" t="n"/>
      <c r="AN935" s="92" t="inlineStr">
        <is>
          <t>None</t>
        </is>
      </c>
      <c r="AO935" s="102" t="n">
        <v>0</v>
      </c>
      <c r="AP935" s="103" t="n">
        <v>0.53</v>
      </c>
      <c r="AQ935" s="102" t="n">
        <v>8</v>
      </c>
      <c r="AR935" s="91" t="inlineStr">
        <is>
          <t>N</t>
        </is>
      </c>
      <c r="AS935" s="104" t="n"/>
      <c r="AT935" s="92">
        <f>IF(AND(P935="52-wk high",T935&gt;=Settings!$B$7),"Y","N")</f>
        <v/>
      </c>
      <c r="AU935" s="91">
        <f>IF(AND(AD935&gt;=Settings!$B$8,M935&gt;0),"Y","N")</f>
        <v/>
      </c>
      <c r="AV935" s="91">
        <f>IF(OR(AH935&gt;Settings!$B$9,AI935&gt;Settings!$B$9),"Y","N")</f>
        <v/>
      </c>
      <c r="AW935" s="91">
        <f>IF(AJ935&lt;&gt;"Y","n/a",IF(AND(M935&gt;0,AK935&gt;Settings!$B$10),"Y","N"))</f>
        <v/>
      </c>
      <c r="AX935" s="91">
        <f>IF(AO935&gt;=Settings!$B$11,"Y","N")</f>
        <v/>
      </c>
      <c r="AY935" s="99">
        <f>(AT935="Y")+(AU935="Y")+(AV935="Y")+(AW935="Y")+(AX935="Y")</f>
        <v/>
      </c>
      <c r="AZ935" s="94">
        <f>IF(AY935=0,"None",_xlfn.TEXTJOIN(", ",TRUE(),IF(AT935="Y","Breakout",""),IF(AU935="Y","Accumulation",""),IF(AV935="Y","Institutional buying",""),IF(AW935="Y","Long buildup",""),IF(AX935="Y","Momentum leader","")))</f>
        <v/>
      </c>
      <c r="BA935" s="94">
        <f>IF(BW935="","","Passes "&amp;AY935&amp;" of 5 buy-side scans"&amp;IF(G935="Y","; RED FLAG: filter out using Red flag column",""))</f>
        <v/>
      </c>
      <c r="BB935" s="91" t="inlineStr">
        <is>
          <t>None</t>
        </is>
      </c>
      <c r="BC935" s="92" t="inlineStr">
        <is>
          <t>Y</t>
        </is>
      </c>
      <c r="BD935" s="94" t="inlineStr">
        <is>
          <t>PE &gt; 50</t>
        </is>
      </c>
      <c r="BE935" s="94" t="n"/>
      <c r="BF935" s="92">
        <f>IF(R935*100000&gt;=Settings!$B$5,"Y","N")</f>
        <v/>
      </c>
      <c r="BG935" s="91">
        <f>IF(F935&gt;Settings!$B$6,"Y","N")</f>
        <v/>
      </c>
      <c r="BH935" s="97" t="n">
        <v>-34.91</v>
      </c>
      <c r="BI935" s="96" t="n">
        <v>-2.86</v>
      </c>
      <c r="BJ935" s="96" t="n">
        <v>-10.59</v>
      </c>
      <c r="BK935" s="96" t="n">
        <v>-11.58</v>
      </c>
      <c r="BL935" s="96" t="n">
        <v>-11.75</v>
      </c>
      <c r="BM935" s="96" t="n">
        <v>-27.99</v>
      </c>
      <c r="BN935" s="97" t="n">
        <v>-4.73</v>
      </c>
      <c r="BO935" s="96" t="n">
        <v>-7.65</v>
      </c>
      <c r="BP935" s="96" t="n">
        <v>-10.21</v>
      </c>
      <c r="BQ935" s="96" t="n">
        <v>-14.27</v>
      </c>
      <c r="BR935" s="91" t="inlineStr">
        <is>
          <t>Stacked down</t>
        </is>
      </c>
      <c r="BS935" s="91" t="inlineStr">
        <is>
          <t>None</t>
        </is>
      </c>
      <c r="BT935" s="96" t="n">
        <v>24.7</v>
      </c>
      <c r="BU935" s="91" t="inlineStr">
        <is>
          <t>N</t>
        </is>
      </c>
      <c r="BV935" s="99">
        <f>IF(OR(BF935&lt;&gt;"Y",BG935&lt;&gt;"Y"),"",(AND(ISNUMBER(BQ935),BQ935&gt;0))+(BR935="Stacked up")+(AND(ISNUMBER(BH935),BH935&gt;=-Settings!$B$17))+(AND(ISNUMBER(BK935),ISNUMBER(BM935),BK935&gt;0,BM935&gt;0))+(AND(ISNUMBER(AQ935),AQ935&gt;=Settings!$B$18))+(AND(ISNUMBER(BT935),BT935&gt;=Settings!$B$19,BT935&lt;=Settings!$B$20))+(AND(ISNUMBER(AS935),AS935&gt;0))+(AND(ISNUMBER(T935),ISNUMBER(M935),T935&gt;=Settings!$B$21,M935&gt;0))+(AND(ISNUMBER(AD935),ISNUMBER(M935),AD935&gt;=Settings!$B$22,M935&gt;0))+(AY935&gt;=1))</f>
        <v/>
      </c>
      <c r="BW935" s="91">
        <f>IF(OR(AY935=0,BF935&lt;&gt;"Y",BG935&lt;&gt;"Y"),"",1+SUMPRODUCT(($A$6:$A$2604=A935)*($AY$6:$AY$2604&gt;0)*($BF$6:$BF$2604="Y")*($BG$6:$BG$2604="Y")*(($AY$6:$AY$2604&gt;AY935)+($AY$6:$AY$2604=AY935)*($AD$6:$AD$2604&gt;AD935))))</f>
        <v/>
      </c>
    </row>
    <row r="936" ht="23.85" customHeight="1" s="55">
      <c r="A936" s="90" t="n">
        <v>46296</v>
      </c>
      <c r="B936" s="91" t="inlineStr">
        <is>
          <t>SWARAJENG</t>
        </is>
      </c>
      <c r="C936" s="91" t="inlineStr">
        <is>
          <t>INE277A01016</t>
        </is>
      </c>
      <c r="D936" s="91" t="n"/>
      <c r="E936" s="91" t="inlineStr">
        <is>
          <t>None</t>
        </is>
      </c>
      <c r="F936" s="93" t="n">
        <v>4304</v>
      </c>
      <c r="G936" s="92" t="inlineStr">
        <is>
          <t>N</t>
        </is>
      </c>
      <c r="H936" s="94" t="n"/>
      <c r="I936" s="91" t="inlineStr">
        <is>
          <t>N</t>
        </is>
      </c>
      <c r="J936" s="92">
        <f>IF(K936="","N","Y")</f>
        <v/>
      </c>
      <c r="K936" s="94">
        <f>_xlfn.TEXTJOIN("; ",TRUE,IF(P936="52-wk low","52-wk low",""),IF(AND(AD936&gt;=Settings!$B$12,M936&lt;0),"Distribution",""),IF(AND(AJ936="Y",M936&lt;0,AK936&lt;-Settings!$B$13),"Long unwinding",""),IF(AND(AJ936="Y",M936&lt;0,AK936&gt;Settings!$B$13),"Short buildup",""))</f>
        <v/>
      </c>
      <c r="L936" s="95" t="n">
        <v>3542.7</v>
      </c>
      <c r="M936" s="96" t="n">
        <v>-0.1</v>
      </c>
      <c r="N936" s="93" t="n">
        <v>642</v>
      </c>
      <c r="O936" s="91" t="inlineStr">
        <is>
          <t>None</t>
        </is>
      </c>
      <c r="P936" s="91" t="inlineStr">
        <is>
          <t>None</t>
        </is>
      </c>
      <c r="Q936" s="97" t="n">
        <v>0.11</v>
      </c>
      <c r="R936" s="96" t="n">
        <v>0.08</v>
      </c>
      <c r="S936" s="96" t="n">
        <v>1.42</v>
      </c>
      <c r="T936" s="96" t="n">
        <v>1.56</v>
      </c>
      <c r="U936" s="96" t="n">
        <v>0.93</v>
      </c>
      <c r="V936" s="103" t="n">
        <v>0.67</v>
      </c>
      <c r="W936" s="102" t="n">
        <v>2</v>
      </c>
      <c r="X936" s="93" t="n"/>
      <c r="Y936" s="91" t="inlineStr">
        <is>
          <t>None</t>
        </is>
      </c>
      <c r="Z936" s="99" t="n">
        <v>59.66</v>
      </c>
      <c r="AA936" s="96" t="n">
        <v>0.98</v>
      </c>
      <c r="AB936" s="96" t="n">
        <v>0.98</v>
      </c>
      <c r="AC936" s="96" t="n">
        <v>1.43</v>
      </c>
      <c r="AD936" s="96" t="n">
        <v>1.57</v>
      </c>
      <c r="AE936" s="96" t="n">
        <v>1.08</v>
      </c>
      <c r="AF936" s="103" t="n">
        <v>1.17</v>
      </c>
      <c r="AG936" s="91" t="inlineStr">
        <is>
          <t>Normal</t>
        </is>
      </c>
      <c r="AH936" s="100" t="n">
        <v>0</v>
      </c>
      <c r="AI936" s="101" t="n">
        <v>0</v>
      </c>
      <c r="AJ936" s="92" t="inlineStr">
        <is>
          <t>N</t>
        </is>
      </c>
      <c r="AK936" s="96" t="n"/>
      <c r="AL936" s="91" t="inlineStr">
        <is>
          <t>n/a</t>
        </is>
      </c>
      <c r="AM936" s="93" t="n"/>
      <c r="AN936" s="92" t="inlineStr">
        <is>
          <t>None</t>
        </is>
      </c>
      <c r="AO936" s="102" t="n">
        <v>0</v>
      </c>
      <c r="AP936" s="103" t="n">
        <v>0.71</v>
      </c>
      <c r="AQ936" s="102" t="n">
        <v>38</v>
      </c>
      <c r="AR936" s="91" t="inlineStr">
        <is>
          <t>N</t>
        </is>
      </c>
      <c r="AS936" s="104" t="n"/>
      <c r="AT936" s="92">
        <f>IF(AND(P936="52-wk high",T936&gt;=Settings!$B$7),"Y","N")</f>
        <v/>
      </c>
      <c r="AU936" s="91">
        <f>IF(AND(AD936&gt;=Settings!$B$8,M936&gt;0),"Y","N")</f>
        <v/>
      </c>
      <c r="AV936" s="91">
        <f>IF(OR(AH936&gt;Settings!$B$9,AI936&gt;Settings!$B$9),"Y","N")</f>
        <v/>
      </c>
      <c r="AW936" s="91">
        <f>IF(AJ936&lt;&gt;"Y","n/a",IF(AND(M936&gt;0,AK936&gt;Settings!$B$10),"Y","N"))</f>
        <v/>
      </c>
      <c r="AX936" s="91">
        <f>IF(AO936&gt;=Settings!$B$11,"Y","N")</f>
        <v/>
      </c>
      <c r="AY936" s="99">
        <f>(AT936="Y")+(AU936="Y")+(AV936="Y")+(AW936="Y")+(AX936="Y")</f>
        <v/>
      </c>
      <c r="AZ936" s="94">
        <f>IF(AY936=0,"None",_xlfn.TEXTJOIN(", ",TRUE(),IF(AT936="Y","Breakout",""),IF(AU936="Y","Accumulation",""),IF(AV936="Y","Institutional buying",""),IF(AW936="Y","Long buildup",""),IF(AX936="Y","Momentum leader","")))</f>
        <v/>
      </c>
      <c r="BA936" s="94">
        <f>IF(BW936="","","Passes "&amp;AY936&amp;" of 5 buy-side scans"&amp;IF(G936="Y","; RED FLAG: filter out using Red flag column",""))</f>
        <v/>
      </c>
      <c r="BB936" s="91" t="inlineStr">
        <is>
          <t>None</t>
        </is>
      </c>
      <c r="BC936" s="92" t="inlineStr">
        <is>
          <t>N</t>
        </is>
      </c>
      <c r="BD936" s="94" t="n"/>
      <c r="BE936" s="94" t="n"/>
      <c r="BF936" s="92">
        <f>IF(R936*100000&gt;=Settings!$B$5,"Y","N")</f>
        <v/>
      </c>
      <c r="BG936" s="91">
        <f>IF(F936&gt;Settings!$B$6,"Y","N")</f>
        <v/>
      </c>
      <c r="BH936" s="97" t="n">
        <v>-20.16</v>
      </c>
      <c r="BI936" s="96" t="n">
        <v>-0.17</v>
      </c>
      <c r="BJ936" s="96" t="n">
        <v>0.14</v>
      </c>
      <c r="BK936" s="96" t="n">
        <v>-12.28</v>
      </c>
      <c r="BL936" s="96" t="n">
        <v>3.55</v>
      </c>
      <c r="BM936" s="96" t="n">
        <v>-14.21</v>
      </c>
      <c r="BN936" s="97" t="n">
        <v>-0.55</v>
      </c>
      <c r="BO936" s="96" t="n">
        <v>-1.61</v>
      </c>
      <c r="BP936" s="96" t="n">
        <v>-2.99</v>
      </c>
      <c r="BQ936" s="96" t="n">
        <v>-4.92</v>
      </c>
      <c r="BR936" s="91" t="inlineStr">
        <is>
          <t>Stacked down</t>
        </is>
      </c>
      <c r="BS936" s="91" t="inlineStr">
        <is>
          <t>None</t>
        </is>
      </c>
      <c r="BT936" s="96" t="n">
        <v>43.5</v>
      </c>
      <c r="BU936" s="91" t="inlineStr">
        <is>
          <t>N</t>
        </is>
      </c>
      <c r="BV936" s="99">
        <f>IF(OR(BF936&lt;&gt;"Y",BG936&lt;&gt;"Y"),"",(AND(ISNUMBER(BQ936),BQ936&gt;0))+(BR936="Stacked up")+(AND(ISNUMBER(BH936),BH936&gt;=-Settings!$B$17))+(AND(ISNUMBER(BK936),ISNUMBER(BM936),BK936&gt;0,BM936&gt;0))+(AND(ISNUMBER(AQ936),AQ936&gt;=Settings!$B$18))+(AND(ISNUMBER(BT936),BT936&gt;=Settings!$B$19,BT936&lt;=Settings!$B$20))+(AND(ISNUMBER(AS936),AS936&gt;0))+(AND(ISNUMBER(T936),ISNUMBER(M936),T936&gt;=Settings!$B$21,M936&gt;0))+(AND(ISNUMBER(AD936),ISNUMBER(M936),AD936&gt;=Settings!$B$22,M936&gt;0))+(AY936&gt;=1))</f>
        <v/>
      </c>
      <c r="BW936" s="91">
        <f>IF(OR(AY936=0,BF936&lt;&gt;"Y",BG936&lt;&gt;"Y"),"",1+SUMPRODUCT(($A$6:$A$2604=A936)*($AY$6:$AY$2604&gt;0)*($BF$6:$BF$2604="Y")*($BG$6:$BG$2604="Y")*(($AY$6:$AY$2604&gt;AY936)+($AY$6:$AY$2604=AY936)*($AD$6:$AD$2604&gt;AD936))))</f>
        <v/>
      </c>
    </row>
    <row r="937" ht="23.85" customHeight="1" s="55">
      <c r="A937" s="90" t="n">
        <v>46296</v>
      </c>
      <c r="B937" s="91" t="inlineStr">
        <is>
          <t>GSPLTRANS</t>
        </is>
      </c>
      <c r="C937" s="91" t="inlineStr">
        <is>
          <t>INE1TUG01013</t>
        </is>
      </c>
      <c r="D937" s="91" t="n"/>
      <c r="E937" s="91" t="inlineStr">
        <is>
          <t>None</t>
        </is>
      </c>
      <c r="F937" s="93" t="n">
        <v>4290</v>
      </c>
      <c r="G937" s="92" t="inlineStr">
        <is>
          <t>Y</t>
        </is>
      </c>
      <c r="H937" s="94" t="inlineStr">
        <is>
          <t>T2T (BE series)</t>
        </is>
      </c>
      <c r="I937" s="91" t="inlineStr">
        <is>
          <t>Y</t>
        </is>
      </c>
      <c r="J937" s="92">
        <f>IF(K937="","N","Y")</f>
        <v/>
      </c>
      <c r="K937" s="94">
        <f>_xlfn.TEXTJOIN("; ",TRUE,IF(P937="52-wk low","52-wk low",""),IF(AND(AD937&gt;=Settings!$B$12,M937&lt;0),"Distribution",""),IF(AND(AJ937="Y",M937&lt;0,AK937&lt;-Settings!$B$13),"Long unwinding",""),IF(AND(AJ937="Y",M937&lt;0,AK937&gt;Settings!$B$13),"Short buildup",""))</f>
        <v/>
      </c>
      <c r="L937" s="95" t="n">
        <v>137.18</v>
      </c>
      <c r="M937" s="96" t="n">
        <v>-5</v>
      </c>
      <c r="N937" s="93" t="n">
        <v>2491</v>
      </c>
      <c r="O937" s="91" t="inlineStr">
        <is>
          <t>None</t>
        </is>
      </c>
      <c r="P937" s="91" t="inlineStr">
        <is>
          <t>52-wk low</t>
        </is>
      </c>
      <c r="Q937" s="97" t="n">
        <v>0.39</v>
      </c>
      <c r="R937" s="96" t="n"/>
      <c r="S937" s="96" t="n"/>
      <c r="T937" s="96" t="n"/>
      <c r="U937" s="96" t="n"/>
      <c r="V937" s="103" t="n"/>
      <c r="W937" s="102" t="n"/>
      <c r="X937" s="93" t="n"/>
      <c r="Y937" s="91" t="inlineStr">
        <is>
          <t>None</t>
        </is>
      </c>
      <c r="Z937" s="99" t="n"/>
      <c r="AA937" s="96" t="n"/>
      <c r="AB937" s="96" t="n"/>
      <c r="AC937" s="96" t="n"/>
      <c r="AD937" s="96" t="n"/>
      <c r="AE937" s="96" t="n"/>
      <c r="AF937" s="103" t="n"/>
      <c r="AG937" s="91" t="n"/>
      <c r="AH937" s="100" t="n">
        <v>0</v>
      </c>
      <c r="AI937" s="101" t="n">
        <v>0</v>
      </c>
      <c r="AJ937" s="92" t="inlineStr">
        <is>
          <t>N</t>
        </is>
      </c>
      <c r="AK937" s="96" t="n"/>
      <c r="AL937" s="91" t="inlineStr">
        <is>
          <t>n/a</t>
        </is>
      </c>
      <c r="AM937" s="93" t="n"/>
      <c r="AN937" s="92" t="inlineStr">
        <is>
          <t>None</t>
        </is>
      </c>
      <c r="AO937" s="102" t="n">
        <v>0</v>
      </c>
      <c r="AP937" s="103" t="n"/>
      <c r="AQ937" s="102" t="n"/>
      <c r="AR937" s="91" t="inlineStr">
        <is>
          <t>N</t>
        </is>
      </c>
      <c r="AS937" s="104" t="n"/>
      <c r="AT937" s="92">
        <f>IF(AND(P937="52-wk high",T937&gt;=Settings!$B$7),"Y","N")</f>
        <v/>
      </c>
      <c r="AU937" s="91">
        <f>IF(AND(AD937&gt;=Settings!$B$8,M937&gt;0),"Y","N")</f>
        <v/>
      </c>
      <c r="AV937" s="91">
        <f>IF(OR(AH937&gt;Settings!$B$9,AI937&gt;Settings!$B$9),"Y","N")</f>
        <v/>
      </c>
      <c r="AW937" s="91">
        <f>IF(AJ937&lt;&gt;"Y","n/a",IF(AND(M937&gt;0,AK937&gt;Settings!$B$10),"Y","N"))</f>
        <v/>
      </c>
      <c r="AX937" s="91">
        <f>IF(AO937&gt;=Settings!$B$11,"Y","N")</f>
        <v/>
      </c>
      <c r="AY937" s="99">
        <f>(AT937="Y")+(AU937="Y")+(AV937="Y")+(AW937="Y")+(AX937="Y")</f>
        <v/>
      </c>
      <c r="AZ937" s="94">
        <f>IF(AY937=0,"None",_xlfn.TEXTJOIN(", ",TRUE(),IF(AT937="Y","Breakout",""),IF(AU937="Y","Accumulation",""),IF(AV937="Y","Institutional buying",""),IF(AW937="Y","Long buildup",""),IF(AX937="Y","Momentum leader","")))</f>
        <v/>
      </c>
      <c r="BA937" s="94">
        <f>IF(BW937="","","Passes "&amp;AY937&amp;" of 5 buy-side scans"&amp;IF(G937="Y","; RED FLAG: filter out using Red flag column",""))</f>
        <v/>
      </c>
      <c r="BB937" s="91" t="inlineStr">
        <is>
          <t>Lower</t>
        </is>
      </c>
      <c r="BC937" s="92" t="inlineStr">
        <is>
          <t>N</t>
        </is>
      </c>
      <c r="BD937" s="94" t="n"/>
      <c r="BE937" s="94" t="n"/>
      <c r="BF937" s="92">
        <f>IF(R937*100000&gt;=Settings!$B$5,"Y","N")</f>
        <v/>
      </c>
      <c r="BG937" s="91">
        <f>IF(F937&gt;Settings!$B$6,"Y","N")</f>
        <v/>
      </c>
      <c r="BH937" s="97" t="n">
        <v>-14.05</v>
      </c>
      <c r="BI937" s="96" t="n"/>
      <c r="BJ937" s="96" t="n"/>
      <c r="BK937" s="96" t="n"/>
      <c r="BL937" s="96" t="n"/>
      <c r="BM937" s="96" t="n"/>
      <c r="BN937" s="97" t="n"/>
      <c r="BO937" s="96" t="n"/>
      <c r="BP937" s="96" t="n"/>
      <c r="BQ937" s="96" t="n"/>
      <c r="BR937" s="91" t="n"/>
      <c r="BS937" s="91" t="n"/>
      <c r="BT937" s="96" t="n"/>
      <c r="BU937" s="91" t="n"/>
      <c r="BV937" s="99">
        <f>IF(OR(BF937&lt;&gt;"Y",BG937&lt;&gt;"Y"),"",(AND(ISNUMBER(BQ937),BQ937&gt;0))+(BR937="Stacked up")+(AND(ISNUMBER(BH937),BH937&gt;=-Settings!$B$17))+(AND(ISNUMBER(BK937),ISNUMBER(BM937),BK937&gt;0,BM937&gt;0))+(AND(ISNUMBER(AQ937),AQ937&gt;=Settings!$B$18))+(AND(ISNUMBER(BT937),BT937&gt;=Settings!$B$19,BT937&lt;=Settings!$B$20))+(AND(ISNUMBER(AS937),AS937&gt;0))+(AND(ISNUMBER(T937),ISNUMBER(M937),T937&gt;=Settings!$B$21,M937&gt;0))+(AND(ISNUMBER(AD937),ISNUMBER(M937),AD937&gt;=Settings!$B$22,M937&gt;0))+(AY937&gt;=1))</f>
        <v/>
      </c>
      <c r="BW937" s="91">
        <f>IF(OR(AY937=0,BF937&lt;&gt;"Y",BG937&lt;&gt;"Y"),"",1+SUMPRODUCT(($A$6:$A$2604=A937)*($AY$6:$AY$2604&gt;0)*($BF$6:$BF$2604="Y")*($BG$6:$BG$2604="Y")*(($AY$6:$AY$2604&gt;AY937)+($AY$6:$AY$2604=AY937)*($AD$6:$AD$2604&gt;AD937))))</f>
        <v/>
      </c>
    </row>
    <row r="938" ht="23.85" customHeight="1" s="55">
      <c r="A938" s="90" t="n">
        <v>46296</v>
      </c>
      <c r="B938" s="91" t="inlineStr">
        <is>
          <t>DPABHUSHAN</t>
        </is>
      </c>
      <c r="C938" s="91" t="inlineStr">
        <is>
          <t>INE266Y01019</t>
        </is>
      </c>
      <c r="D938" s="91" t="n"/>
      <c r="E938" s="91" t="inlineStr">
        <is>
          <t>None</t>
        </is>
      </c>
      <c r="F938" s="93" t="n">
        <v>4278</v>
      </c>
      <c r="G938" s="92" t="inlineStr">
        <is>
          <t>Y</t>
        </is>
      </c>
      <c r="H938" s="94" t="inlineStr">
        <is>
          <t>Long-term ASM Stage 1</t>
        </is>
      </c>
      <c r="I938" s="91" t="inlineStr">
        <is>
          <t>N</t>
        </is>
      </c>
      <c r="J938" s="92">
        <f>IF(K938="","N","Y")</f>
        <v/>
      </c>
      <c r="K938" s="94">
        <f>_xlfn.TEXTJOIN("; ",TRUE,IF(P938="52-wk low","52-wk low",""),IF(AND(AD938&gt;=Settings!$B$12,M938&lt;0),"Distribution",""),IF(AND(AJ938="Y",M938&lt;0,AK938&lt;-Settings!$B$13),"Long unwinding",""),IF(AND(AJ938="Y",M938&lt;0,AK938&gt;Settings!$B$13),"Short buildup",""))</f>
        <v/>
      </c>
      <c r="L938" s="95" t="n">
        <v>1874</v>
      </c>
      <c r="M938" s="96" t="n">
        <v>4.76</v>
      </c>
      <c r="N938" s="93" t="n">
        <v>60</v>
      </c>
      <c r="O938" s="91" t="inlineStr">
        <is>
          <t>None</t>
        </is>
      </c>
      <c r="P938" s="91" t="inlineStr">
        <is>
          <t>52-wk high</t>
        </is>
      </c>
      <c r="Q938" s="97" t="n">
        <v>7.85</v>
      </c>
      <c r="R938" s="96" t="n">
        <v>1.51</v>
      </c>
      <c r="S938" s="96" t="n">
        <v>6.95</v>
      </c>
      <c r="T938" s="96" t="n">
        <v>11.42</v>
      </c>
      <c r="U938" s="96" t="n">
        <v>9.699999999999999</v>
      </c>
      <c r="V938" s="103" t="n">
        <v>1.71</v>
      </c>
      <c r="W938" s="102" t="n">
        <v>3</v>
      </c>
      <c r="X938" s="93" t="n">
        <v>12</v>
      </c>
      <c r="Y938" s="91" t="inlineStr">
        <is>
          <t>None</t>
        </is>
      </c>
      <c r="Z938" s="99" t="n">
        <v>14.47</v>
      </c>
      <c r="AA938" s="96" t="n">
        <v>0.3</v>
      </c>
      <c r="AB938" s="96" t="n">
        <v>0.31</v>
      </c>
      <c r="AC938" s="96" t="n">
        <v>4.43</v>
      </c>
      <c r="AD938" s="96" t="n">
        <v>5.69</v>
      </c>
      <c r="AE938" s="96" t="n">
        <v>6.66</v>
      </c>
      <c r="AF938" s="103" t="n">
        <v>0.99</v>
      </c>
      <c r="AG938" s="91" t="inlineStr">
        <is>
          <t>Run-up, risky</t>
        </is>
      </c>
      <c r="AH938" s="100" t="n">
        <v>0</v>
      </c>
      <c r="AI938" s="101" t="n">
        <v>0</v>
      </c>
      <c r="AJ938" s="92" t="inlineStr">
        <is>
          <t>N</t>
        </is>
      </c>
      <c r="AK938" s="96" t="n"/>
      <c r="AL938" s="91" t="inlineStr">
        <is>
          <t>n/a</t>
        </is>
      </c>
      <c r="AM938" s="93" t="n"/>
      <c r="AN938" s="92" t="inlineStr">
        <is>
          <t>None</t>
        </is>
      </c>
      <c r="AO938" s="102" t="n">
        <v>0</v>
      </c>
      <c r="AP938" s="103" t="n">
        <v>1.98</v>
      </c>
      <c r="AQ938" s="102" t="n">
        <v>89</v>
      </c>
      <c r="AR938" s="91" t="inlineStr">
        <is>
          <t>N</t>
        </is>
      </c>
      <c r="AS938" s="104" t="n"/>
      <c r="AT938" s="92">
        <f>IF(AND(P938="52-wk high",T938&gt;=Settings!$B$7),"Y","N")</f>
        <v/>
      </c>
      <c r="AU938" s="91">
        <f>IF(AND(AD938&gt;=Settings!$B$8,M938&gt;0),"Y","N")</f>
        <v/>
      </c>
      <c r="AV938" s="91">
        <f>IF(OR(AH938&gt;Settings!$B$9,AI938&gt;Settings!$B$9),"Y","N")</f>
        <v/>
      </c>
      <c r="AW938" s="91">
        <f>IF(AJ938&lt;&gt;"Y","n/a",IF(AND(M938&gt;0,AK938&gt;Settings!$B$10),"Y","N"))</f>
        <v/>
      </c>
      <c r="AX938" s="91">
        <f>IF(AO938&gt;=Settings!$B$11,"Y","N")</f>
        <v/>
      </c>
      <c r="AY938" s="99">
        <f>(AT938="Y")+(AU938="Y")+(AV938="Y")+(AW938="Y")+(AX938="Y")</f>
        <v/>
      </c>
      <c r="AZ938" s="94">
        <f>IF(AY938=0,"None",_xlfn.TEXTJOIN(", ",TRUE(),IF(AT938="Y","Breakout",""),IF(AU938="Y","Accumulation",""),IF(AV938="Y","Institutional buying",""),IF(AW938="Y","Long buildup",""),IF(AX938="Y","Momentum leader","")))</f>
        <v/>
      </c>
      <c r="BA938" s="94">
        <f>IF(BW938="","","Passes "&amp;AY938&amp;" of 5 buy-side scans"&amp;IF(G938="Y","; RED FLAG: filter out using Red flag column",""))</f>
        <v/>
      </c>
      <c r="BB938" s="91" t="inlineStr">
        <is>
          <t>None</t>
        </is>
      </c>
      <c r="BC938" s="92" t="inlineStr">
        <is>
          <t>N</t>
        </is>
      </c>
      <c r="BD938" s="94" t="n"/>
      <c r="BE938" s="94" t="n"/>
      <c r="BF938" s="92">
        <f>IF(R938*100000&gt;=Settings!$B$5,"Y","N")</f>
        <v/>
      </c>
      <c r="BG938" s="91">
        <f>IF(F938&gt;Settings!$B$6,"Y","N")</f>
        <v/>
      </c>
      <c r="BH938" s="97" t="n">
        <v>3.21</v>
      </c>
      <c r="BI938" s="96" t="n">
        <v>33.32</v>
      </c>
      <c r="BJ938" s="96" t="n">
        <v>32.34</v>
      </c>
      <c r="BK938" s="96" t="n">
        <v>97.88</v>
      </c>
      <c r="BL938" s="96" t="n">
        <v>86.37</v>
      </c>
      <c r="BM938" s="96" t="n">
        <v>31.52</v>
      </c>
      <c r="BN938" s="97" t="n">
        <v>24.46</v>
      </c>
      <c r="BO938" s="96" t="n">
        <v>32.64</v>
      </c>
      <c r="BP938" s="96" t="n">
        <v>41.86</v>
      </c>
      <c r="BQ938" s="96" t="n">
        <v>45.31</v>
      </c>
      <c r="BR938" s="91" t="inlineStr">
        <is>
          <t>Stacked up</t>
        </is>
      </c>
      <c r="BS938" s="91" t="inlineStr">
        <is>
          <t>None</t>
        </is>
      </c>
      <c r="BT938" s="96" t="n">
        <v>82.40000000000001</v>
      </c>
      <c r="BU938" s="91" t="inlineStr">
        <is>
          <t>N</t>
        </is>
      </c>
      <c r="BV938" s="99">
        <f>IF(OR(BF938&lt;&gt;"Y",BG938&lt;&gt;"Y"),"",(AND(ISNUMBER(BQ938),BQ938&gt;0))+(BR938="Stacked up")+(AND(ISNUMBER(BH938),BH938&gt;=-Settings!$B$17))+(AND(ISNUMBER(BK938),ISNUMBER(BM938),BK938&gt;0,BM938&gt;0))+(AND(ISNUMBER(AQ938),AQ938&gt;=Settings!$B$18))+(AND(ISNUMBER(BT938),BT938&gt;=Settings!$B$19,BT938&lt;=Settings!$B$20))+(AND(ISNUMBER(AS938),AS938&gt;0))+(AND(ISNUMBER(T938),ISNUMBER(M938),T938&gt;=Settings!$B$21,M938&gt;0))+(AND(ISNUMBER(AD938),ISNUMBER(M938),AD938&gt;=Settings!$B$22,M938&gt;0))+(AY938&gt;=1))</f>
        <v/>
      </c>
      <c r="BW938" s="91">
        <f>IF(OR(AY938=0,BF938&lt;&gt;"Y",BG938&lt;&gt;"Y"),"",1+SUMPRODUCT(($A$6:$A$2604=A938)*($AY$6:$AY$2604&gt;0)*($BF$6:$BF$2604="Y")*($BG$6:$BG$2604="Y")*(($AY$6:$AY$2604&gt;AY938)+($AY$6:$AY$2604=AY938)*($AD$6:$AD$2604&gt;AD938))))</f>
        <v/>
      </c>
    </row>
    <row r="939" ht="23.85" customHeight="1" s="55">
      <c r="A939" s="90" t="n">
        <v>46296</v>
      </c>
      <c r="B939" s="91" t="inlineStr">
        <is>
          <t>SANATHAN</t>
        </is>
      </c>
      <c r="C939" s="91" t="inlineStr">
        <is>
          <t>INE0JPD01013</t>
        </is>
      </c>
      <c r="D939" s="91" t="n"/>
      <c r="E939" s="91" t="inlineStr">
        <is>
          <t>None</t>
        </is>
      </c>
      <c r="F939" s="93" t="n">
        <v>4257</v>
      </c>
      <c r="G939" s="92" t="inlineStr">
        <is>
          <t>N</t>
        </is>
      </c>
      <c r="H939" s="94" t="n"/>
      <c r="I939" s="91" t="inlineStr">
        <is>
          <t>N</t>
        </is>
      </c>
      <c r="J939" s="92">
        <f>IF(K939="","N","Y")</f>
        <v/>
      </c>
      <c r="K939" s="94">
        <f>_xlfn.TEXTJOIN("; ",TRUE,IF(P939="52-wk low","52-wk low",""),IF(AND(AD939&gt;=Settings!$B$12,M939&lt;0),"Distribution",""),IF(AND(AJ939="Y",M939&lt;0,AK939&lt;-Settings!$B$13),"Long unwinding",""),IF(AND(AJ939="Y",M939&lt;0,AK939&gt;Settings!$B$13),"Short buildup",""))</f>
        <v/>
      </c>
      <c r="L939" s="95" t="n">
        <v>504.35</v>
      </c>
      <c r="M939" s="96" t="n">
        <v>-0.75</v>
      </c>
      <c r="N939" s="93" t="n">
        <v>911</v>
      </c>
      <c r="O939" s="91" t="inlineStr">
        <is>
          <t>None</t>
        </is>
      </c>
      <c r="P939" s="91" t="inlineStr">
        <is>
          <t>None</t>
        </is>
      </c>
      <c r="Q939" s="97" t="n">
        <v>0.8100000000000001</v>
      </c>
      <c r="R939" s="96" t="n">
        <v>1.81</v>
      </c>
      <c r="S939" s="96" t="n">
        <v>0.45</v>
      </c>
      <c r="T939" s="96" t="n">
        <v>0.74</v>
      </c>
      <c r="U939" s="96" t="n">
        <v>1.16</v>
      </c>
      <c r="V939" s="103" t="n">
        <v>2.59</v>
      </c>
      <c r="W939" s="102" t="n">
        <v>9</v>
      </c>
      <c r="X939" s="93" t="n"/>
      <c r="Y939" s="91" t="inlineStr">
        <is>
          <t>None</t>
        </is>
      </c>
      <c r="Z939" s="99" t="n">
        <v>42.65</v>
      </c>
      <c r="AA939" s="96" t="n">
        <v>0.79</v>
      </c>
      <c r="AB939" s="96" t="n">
        <v>0.79</v>
      </c>
      <c r="AC939" s="96" t="n">
        <v>0.4</v>
      </c>
      <c r="AD939" s="96" t="n">
        <v>0.63</v>
      </c>
      <c r="AE939" s="96" t="n">
        <v>0.9399999999999999</v>
      </c>
      <c r="AF939" s="103" t="n">
        <v>0.9</v>
      </c>
      <c r="AG939" s="91" t="inlineStr">
        <is>
          <t>Drying up</t>
        </is>
      </c>
      <c r="AH939" s="100" t="n">
        <v>0</v>
      </c>
      <c r="AI939" s="101" t="n">
        <v>0</v>
      </c>
      <c r="AJ939" s="92" t="inlineStr">
        <is>
          <t>N</t>
        </is>
      </c>
      <c r="AK939" s="96" t="n"/>
      <c r="AL939" s="91" t="inlineStr">
        <is>
          <t>n/a</t>
        </is>
      </c>
      <c r="AM939" s="93" t="n"/>
      <c r="AN939" s="92" t="inlineStr">
        <is>
          <t>None</t>
        </is>
      </c>
      <c r="AO939" s="102" t="n">
        <v>0</v>
      </c>
      <c r="AP939" s="103" t="n">
        <v>1.23</v>
      </c>
      <c r="AQ939" s="102" t="n">
        <v>71</v>
      </c>
      <c r="AR939" s="91" t="inlineStr">
        <is>
          <t>N</t>
        </is>
      </c>
      <c r="AS939" s="104" t="n"/>
      <c r="AT939" s="92">
        <f>IF(AND(P939="52-wk high",T939&gt;=Settings!$B$7),"Y","N")</f>
        <v/>
      </c>
      <c r="AU939" s="91">
        <f>IF(AND(AD939&gt;=Settings!$B$8,M939&gt;0),"Y","N")</f>
        <v/>
      </c>
      <c r="AV939" s="91">
        <f>IF(OR(AH939&gt;Settings!$B$9,AI939&gt;Settings!$B$9),"Y","N")</f>
        <v/>
      </c>
      <c r="AW939" s="91">
        <f>IF(AJ939&lt;&gt;"Y","n/a",IF(AND(M939&gt;0,AK939&gt;Settings!$B$10),"Y","N"))</f>
        <v/>
      </c>
      <c r="AX939" s="91">
        <f>IF(AO939&gt;=Settings!$B$11,"Y","N")</f>
        <v/>
      </c>
      <c r="AY939" s="99">
        <f>(AT939="Y")+(AU939="Y")+(AV939="Y")+(AW939="Y")+(AX939="Y")</f>
        <v/>
      </c>
      <c r="AZ939" s="94">
        <f>IF(AY939=0,"None",_xlfn.TEXTJOIN(", ",TRUE(),IF(AT939="Y","Breakout",""),IF(AU939="Y","Accumulation",""),IF(AV939="Y","Institutional buying",""),IF(AW939="Y","Long buildup",""),IF(AX939="Y","Momentum leader","")))</f>
        <v/>
      </c>
      <c r="BA939" s="94">
        <f>IF(BW939="","","Passes "&amp;AY939&amp;" of 5 buy-side scans"&amp;IF(G939="Y","; RED FLAG: filter out using Red flag column",""))</f>
        <v/>
      </c>
      <c r="BB939" s="91" t="inlineStr">
        <is>
          <t>None</t>
        </is>
      </c>
      <c r="BC939" s="92" t="inlineStr">
        <is>
          <t>Y</t>
        </is>
      </c>
      <c r="BD939" s="94" t="inlineStr">
        <is>
          <t>PE &gt; 50</t>
        </is>
      </c>
      <c r="BE939" s="94" t="n"/>
      <c r="BF939" s="92">
        <f>IF(R939*100000&gt;=Settings!$B$5,"Y","N")</f>
        <v/>
      </c>
      <c r="BG939" s="91">
        <f>IF(F939&gt;Settings!$B$6,"Y","N")</f>
        <v/>
      </c>
      <c r="BH939" s="97" t="n">
        <v>-7.34</v>
      </c>
      <c r="BI939" s="96" t="n">
        <v>-4.7</v>
      </c>
      <c r="BJ939" s="96" t="n">
        <v>14.56</v>
      </c>
      <c r="BK939" s="96" t="n">
        <v>13.54</v>
      </c>
      <c r="BL939" s="96" t="n">
        <v>28.38</v>
      </c>
      <c r="BM939" s="96" t="n">
        <v>0.71</v>
      </c>
      <c r="BN939" s="97" t="n">
        <v>2.9</v>
      </c>
      <c r="BO939" s="96" t="n">
        <v>6.42</v>
      </c>
      <c r="BP939" s="96" t="n">
        <v>9.42</v>
      </c>
      <c r="BQ939" s="96" t="n">
        <v>10.42</v>
      </c>
      <c r="BR939" s="91" t="inlineStr">
        <is>
          <t>Stacked up</t>
        </is>
      </c>
      <c r="BS939" s="91" t="inlineStr">
        <is>
          <t>None</t>
        </is>
      </c>
      <c r="BT939" s="96" t="n">
        <v>57.5</v>
      </c>
      <c r="BU939" s="91" t="inlineStr">
        <is>
          <t>N</t>
        </is>
      </c>
      <c r="BV939" s="99">
        <f>IF(OR(BF939&lt;&gt;"Y",BG939&lt;&gt;"Y"),"",(AND(ISNUMBER(BQ939),BQ939&gt;0))+(BR939="Stacked up")+(AND(ISNUMBER(BH939),BH939&gt;=-Settings!$B$17))+(AND(ISNUMBER(BK939),ISNUMBER(BM939),BK939&gt;0,BM939&gt;0))+(AND(ISNUMBER(AQ939),AQ939&gt;=Settings!$B$18))+(AND(ISNUMBER(BT939),BT939&gt;=Settings!$B$19,BT939&lt;=Settings!$B$20))+(AND(ISNUMBER(AS939),AS939&gt;0))+(AND(ISNUMBER(T939),ISNUMBER(M939),T939&gt;=Settings!$B$21,M939&gt;0))+(AND(ISNUMBER(AD939),ISNUMBER(M939),AD939&gt;=Settings!$B$22,M939&gt;0))+(AY939&gt;=1))</f>
        <v/>
      </c>
      <c r="BW939" s="91">
        <f>IF(OR(AY939=0,BF939&lt;&gt;"Y",BG939&lt;&gt;"Y"),"",1+SUMPRODUCT(($A$6:$A$2604=A939)*($AY$6:$AY$2604&gt;0)*($BF$6:$BF$2604="Y")*($BG$6:$BG$2604="Y")*(($AY$6:$AY$2604&gt;AY939)+($AY$6:$AY$2604=AY939)*($AD$6:$AD$2604&gt;AD939))))</f>
        <v/>
      </c>
    </row>
    <row r="940" ht="23.85" customHeight="1" s="55">
      <c r="A940" s="90" t="n">
        <v>46296</v>
      </c>
      <c r="B940" s="91" t="inlineStr">
        <is>
          <t>HAWKINCOOK</t>
        </is>
      </c>
      <c r="C940" s="91" t="inlineStr">
        <is>
          <t>INE979B01015</t>
        </is>
      </c>
      <c r="D940" s="91" t="n"/>
      <c r="E940" s="91" t="inlineStr">
        <is>
          <t>None</t>
        </is>
      </c>
      <c r="F940" s="93" t="n">
        <v>4244</v>
      </c>
      <c r="G940" s="92" t="inlineStr">
        <is>
          <t>N</t>
        </is>
      </c>
      <c r="H940" s="94" t="n"/>
      <c r="I940" s="91" t="inlineStr">
        <is>
          <t>N</t>
        </is>
      </c>
      <c r="J940" s="92">
        <f>IF(K940="","N","Y")</f>
        <v/>
      </c>
      <c r="K940" s="94">
        <f>_xlfn.TEXTJOIN("; ",TRUE,IF(P940="52-wk low","52-wk low",""),IF(AND(AD940&gt;=Settings!$B$12,M940&lt;0),"Distribution",""),IF(AND(AJ940="Y",M940&lt;0,AK940&lt;-Settings!$B$13),"Long unwinding",""),IF(AND(AJ940="Y",M940&lt;0,AK940&gt;Settings!$B$13),"Short buildup",""))</f>
        <v/>
      </c>
      <c r="L940" s="95" t="n">
        <v>8026</v>
      </c>
      <c r="M940" s="96" t="n">
        <v>0.23</v>
      </c>
      <c r="N940" s="93" t="n">
        <v>517</v>
      </c>
      <c r="O940" s="91" t="inlineStr">
        <is>
          <t>None</t>
        </is>
      </c>
      <c r="P940" s="91" t="inlineStr">
        <is>
          <t>None</t>
        </is>
      </c>
      <c r="Q940" s="97" t="n">
        <v>0.01</v>
      </c>
      <c r="R940" s="96" t="n">
        <v>0.04</v>
      </c>
      <c r="S940" s="96" t="n">
        <v>0.27</v>
      </c>
      <c r="T940" s="96" t="n">
        <v>0.39</v>
      </c>
      <c r="U940" s="96" t="n">
        <v>0.48</v>
      </c>
      <c r="V940" s="103" t="n">
        <v>1.75</v>
      </c>
      <c r="W940" s="102" t="n"/>
      <c r="X940" s="93" t="n"/>
      <c r="Y940" s="91" t="inlineStr">
        <is>
          <t>None</t>
        </is>
      </c>
      <c r="Z940" s="99" t="n">
        <v>58.74</v>
      </c>
      <c r="AA940" s="96" t="n">
        <v>0.92</v>
      </c>
      <c r="AB940" s="96" t="n">
        <v>0.93</v>
      </c>
      <c r="AC940" s="96" t="n">
        <v>0.25</v>
      </c>
      <c r="AD940" s="96" t="n">
        <v>0.37</v>
      </c>
      <c r="AE940" s="96" t="n">
        <v>0.44</v>
      </c>
      <c r="AF940" s="103" t="n">
        <v>1.01</v>
      </c>
      <c r="AG940" s="91" t="inlineStr">
        <is>
          <t>Drying up</t>
        </is>
      </c>
      <c r="AH940" s="100" t="n">
        <v>0</v>
      </c>
      <c r="AI940" s="101" t="n">
        <v>0</v>
      </c>
      <c r="AJ940" s="92" t="inlineStr">
        <is>
          <t>N</t>
        </is>
      </c>
      <c r="AK940" s="96" t="n"/>
      <c r="AL940" s="91" t="inlineStr">
        <is>
          <t>n/a</t>
        </is>
      </c>
      <c r="AM940" s="93" t="n"/>
      <c r="AN940" s="92" t="inlineStr">
        <is>
          <t>None</t>
        </is>
      </c>
      <c r="AO940" s="102" t="n">
        <v>0</v>
      </c>
      <c r="AP940" s="103" t="n"/>
      <c r="AQ940" s="102" t="n"/>
      <c r="AR940" s="91" t="inlineStr">
        <is>
          <t>N</t>
        </is>
      </c>
      <c r="AS940" s="104" t="n"/>
      <c r="AT940" s="92">
        <f>IF(AND(P940="52-wk high",T940&gt;=Settings!$B$7),"Y","N")</f>
        <v/>
      </c>
      <c r="AU940" s="91">
        <f>IF(AND(AD940&gt;=Settings!$B$8,M940&gt;0),"Y","N")</f>
        <v/>
      </c>
      <c r="AV940" s="91">
        <f>IF(OR(AH940&gt;Settings!$B$9,AI940&gt;Settings!$B$9),"Y","N")</f>
        <v/>
      </c>
      <c r="AW940" s="91">
        <f>IF(AJ940&lt;&gt;"Y","n/a",IF(AND(M940&gt;0,AK940&gt;Settings!$B$10),"Y","N"))</f>
        <v/>
      </c>
      <c r="AX940" s="91">
        <f>IF(AO940&gt;=Settings!$B$11,"Y","N")</f>
        <v/>
      </c>
      <c r="AY940" s="99">
        <f>(AT940="Y")+(AU940="Y")+(AV940="Y")+(AW940="Y")+(AX940="Y")</f>
        <v/>
      </c>
      <c r="AZ940" s="94">
        <f>IF(AY940=0,"None",_xlfn.TEXTJOIN(", ",TRUE(),IF(AT940="Y","Breakout",""),IF(AU940="Y","Accumulation",""),IF(AV940="Y","Institutional buying",""),IF(AW940="Y","Long buildup",""),IF(AX940="Y","Momentum leader","")))</f>
        <v/>
      </c>
      <c r="BA940" s="94">
        <f>IF(BW940="","","Passes "&amp;AY940&amp;" of 5 buy-side scans"&amp;IF(G940="Y","; RED FLAG: filter out using Red flag column",""))</f>
        <v/>
      </c>
      <c r="BB940" s="91" t="inlineStr">
        <is>
          <t>None</t>
        </is>
      </c>
      <c r="BC940" s="92" t="inlineStr">
        <is>
          <t>N</t>
        </is>
      </c>
      <c r="BD940" s="94" t="n"/>
      <c r="BE940" s="94" t="n"/>
      <c r="BF940" s="92">
        <f>IF(R940*100000&gt;=Settings!$B$5,"Y","N")</f>
        <v/>
      </c>
      <c r="BG940" s="91">
        <f>IF(F940&gt;Settings!$B$6,"Y","N")</f>
        <v/>
      </c>
      <c r="BH940" s="97" t="n">
        <v>-16.4</v>
      </c>
      <c r="BI940" s="96" t="n">
        <v>-0.47</v>
      </c>
      <c r="BJ940" s="96" t="n">
        <v>-1.55</v>
      </c>
      <c r="BK940" s="96" t="n">
        <v>-6.61</v>
      </c>
      <c r="BL940" s="96" t="n"/>
      <c r="BM940" s="96" t="n"/>
      <c r="BN940" s="97" t="n">
        <v>-1.39</v>
      </c>
      <c r="BO940" s="96" t="n">
        <v>-2.33</v>
      </c>
      <c r="BP940" s="96" t="n">
        <v>-1.39</v>
      </c>
      <c r="BQ940" s="96" t="n"/>
      <c r="BR940" s="91" t="n"/>
      <c r="BS940" s="91" t="inlineStr">
        <is>
          <t>None</t>
        </is>
      </c>
      <c r="BT940" s="96" t="n">
        <v>42.1</v>
      </c>
      <c r="BU940" s="91" t="n"/>
      <c r="BV940" s="99">
        <f>IF(OR(BF940&lt;&gt;"Y",BG940&lt;&gt;"Y"),"",(AND(ISNUMBER(BQ940),BQ940&gt;0))+(BR940="Stacked up")+(AND(ISNUMBER(BH940),BH940&gt;=-Settings!$B$17))+(AND(ISNUMBER(BK940),ISNUMBER(BM940),BK940&gt;0,BM940&gt;0))+(AND(ISNUMBER(AQ940),AQ940&gt;=Settings!$B$18))+(AND(ISNUMBER(BT940),BT940&gt;=Settings!$B$19,BT940&lt;=Settings!$B$20))+(AND(ISNUMBER(AS940),AS940&gt;0))+(AND(ISNUMBER(T940),ISNUMBER(M940),T940&gt;=Settings!$B$21,M940&gt;0))+(AND(ISNUMBER(AD940),ISNUMBER(M940),AD940&gt;=Settings!$B$22,M940&gt;0))+(AY940&gt;=1))</f>
        <v/>
      </c>
      <c r="BW940" s="91">
        <f>IF(OR(AY940=0,BF940&lt;&gt;"Y",BG940&lt;&gt;"Y"),"",1+SUMPRODUCT(($A$6:$A$2604=A940)*($AY$6:$AY$2604&gt;0)*($BF$6:$BF$2604="Y")*($BG$6:$BG$2604="Y")*(($AY$6:$AY$2604&gt;AY940)+($AY$6:$AY$2604=AY940)*($AD$6:$AD$2604&gt;AD940))))</f>
        <v/>
      </c>
    </row>
    <row r="941" ht="23.85" customHeight="1" s="55">
      <c r="A941" s="90" t="n">
        <v>46296</v>
      </c>
      <c r="B941" s="91" t="inlineStr">
        <is>
          <t>EPIGRAL</t>
        </is>
      </c>
      <c r="C941" s="91" t="inlineStr">
        <is>
          <t>INE071N01016</t>
        </is>
      </c>
      <c r="D941" s="91" t="n"/>
      <c r="E941" s="91" t="inlineStr">
        <is>
          <t>None</t>
        </is>
      </c>
      <c r="F941" s="93" t="n">
        <v>4237</v>
      </c>
      <c r="G941" s="92" t="inlineStr">
        <is>
          <t>N</t>
        </is>
      </c>
      <c r="H941" s="94" t="n"/>
      <c r="I941" s="91" t="inlineStr">
        <is>
          <t>N</t>
        </is>
      </c>
      <c r="J941" s="92">
        <f>IF(K941="","N","Y")</f>
        <v/>
      </c>
      <c r="K941" s="94">
        <f>_xlfn.TEXTJOIN("; ",TRUE,IF(P941="52-wk low","52-wk low",""),IF(AND(AD941&gt;=Settings!$B$12,M941&lt;0),"Distribution",""),IF(AND(AJ941="Y",M941&lt;0,AK941&lt;-Settings!$B$13),"Long unwinding",""),IF(AND(AJ941="Y",M941&lt;0,AK941&gt;Settings!$B$13),"Short buildup",""))</f>
        <v/>
      </c>
      <c r="L941" s="95" t="n">
        <v>982.2</v>
      </c>
      <c r="M941" s="96" t="n">
        <v>-2.99</v>
      </c>
      <c r="N941" s="93" t="n">
        <v>2084</v>
      </c>
      <c r="O941" s="91" t="inlineStr">
        <is>
          <t>None</t>
        </is>
      </c>
      <c r="P941" s="91" t="inlineStr">
        <is>
          <t>None</t>
        </is>
      </c>
      <c r="Q941" s="97" t="n">
        <v>0.8</v>
      </c>
      <c r="R941" s="96" t="n">
        <v>0.35</v>
      </c>
      <c r="S941" s="96" t="n">
        <v>2.45</v>
      </c>
      <c r="T941" s="96" t="n">
        <v>1.06</v>
      </c>
      <c r="U941" s="96" t="n">
        <v>1.17</v>
      </c>
      <c r="V941" s="103" t="n">
        <v>0.51</v>
      </c>
      <c r="W941" s="102" t="n">
        <v>1</v>
      </c>
      <c r="X941" s="93" t="n"/>
      <c r="Y941" s="91" t="inlineStr">
        <is>
          <t>None</t>
        </is>
      </c>
      <c r="Z941" s="99" t="n">
        <v>65.61</v>
      </c>
      <c r="AA941" s="96" t="n">
        <v>1.27</v>
      </c>
      <c r="AB941" s="96" t="n">
        <v>1.27</v>
      </c>
      <c r="AC941" s="96" t="n">
        <v>3.12</v>
      </c>
      <c r="AD941" s="96" t="n">
        <v>1.62</v>
      </c>
      <c r="AE941" s="96" t="n">
        <v>1.87</v>
      </c>
      <c r="AF941" s="103" t="n">
        <v>1.29</v>
      </c>
      <c r="AG941" s="91" t="inlineStr">
        <is>
          <t>Normal</t>
        </is>
      </c>
      <c r="AH941" s="100" t="n">
        <v>0</v>
      </c>
      <c r="AI941" s="101" t="n">
        <v>0</v>
      </c>
      <c r="AJ941" s="92" t="inlineStr">
        <is>
          <t>N</t>
        </is>
      </c>
      <c r="AK941" s="96" t="n"/>
      <c r="AL941" s="91" t="inlineStr">
        <is>
          <t>n/a</t>
        </is>
      </c>
      <c r="AM941" s="93" t="n"/>
      <c r="AN941" s="92" t="inlineStr">
        <is>
          <t>None</t>
        </is>
      </c>
      <c r="AO941" s="102" t="n">
        <v>0</v>
      </c>
      <c r="AP941" s="103" t="n">
        <v>0.66</v>
      </c>
      <c r="AQ941" s="102" t="n">
        <v>30</v>
      </c>
      <c r="AR941" s="91" t="inlineStr">
        <is>
          <t>N</t>
        </is>
      </c>
      <c r="AS941" s="104" t="n"/>
      <c r="AT941" s="92">
        <f>IF(AND(P941="52-wk high",T941&gt;=Settings!$B$7),"Y","N")</f>
        <v/>
      </c>
      <c r="AU941" s="91">
        <f>IF(AND(AD941&gt;=Settings!$B$8,M941&gt;0),"Y","N")</f>
        <v/>
      </c>
      <c r="AV941" s="91">
        <f>IF(OR(AH941&gt;Settings!$B$9,AI941&gt;Settings!$B$9),"Y","N")</f>
        <v/>
      </c>
      <c r="AW941" s="91">
        <f>IF(AJ941&lt;&gt;"Y","n/a",IF(AND(M941&gt;0,AK941&gt;Settings!$B$10),"Y","N"))</f>
        <v/>
      </c>
      <c r="AX941" s="91">
        <f>IF(AO941&gt;=Settings!$B$11,"Y","N")</f>
        <v/>
      </c>
      <c r="AY941" s="99">
        <f>(AT941="Y")+(AU941="Y")+(AV941="Y")+(AW941="Y")+(AX941="Y")</f>
        <v/>
      </c>
      <c r="AZ941" s="94">
        <f>IF(AY941=0,"None",_xlfn.TEXTJOIN(", ",TRUE(),IF(AT941="Y","Breakout",""),IF(AU941="Y","Accumulation",""),IF(AV941="Y","Institutional buying",""),IF(AW941="Y","Long buildup",""),IF(AX941="Y","Momentum leader","")))</f>
        <v/>
      </c>
      <c r="BA941" s="94">
        <f>IF(BW941="","","Passes "&amp;AY941&amp;" of 5 buy-side scans"&amp;IF(G941="Y","; RED FLAG: filter out using Red flag column",""))</f>
        <v/>
      </c>
      <c r="BB941" s="91" t="inlineStr">
        <is>
          <t>None</t>
        </is>
      </c>
      <c r="BC941" s="92" t="inlineStr">
        <is>
          <t>N</t>
        </is>
      </c>
      <c r="BD941" s="94" t="n"/>
      <c r="BE941" s="94" t="n"/>
      <c r="BF941" s="92">
        <f>IF(R941*100000&gt;=Settings!$B$5,"Y","N")</f>
        <v/>
      </c>
      <c r="BG941" s="91">
        <f>IF(F941&gt;Settings!$B$6,"Y","N")</f>
        <v/>
      </c>
      <c r="BH941" s="97" t="n">
        <v>-44.54</v>
      </c>
      <c r="BI941" s="96" t="n">
        <v>-8.289999999999999</v>
      </c>
      <c r="BJ941" s="96" t="n">
        <v>-20.76</v>
      </c>
      <c r="BK941" s="96" t="n">
        <v>-7.64</v>
      </c>
      <c r="BL941" s="96" t="n">
        <v>13.02</v>
      </c>
      <c r="BM941" s="96" t="n">
        <v>-43.27</v>
      </c>
      <c r="BN941" s="97" t="n">
        <v>-9.56</v>
      </c>
      <c r="BO941" s="96" t="n">
        <v>-11.83</v>
      </c>
      <c r="BP941" s="96" t="n">
        <v>-12.77</v>
      </c>
      <c r="BQ941" s="96" t="n">
        <v>-17.32</v>
      </c>
      <c r="BR941" s="91" t="inlineStr">
        <is>
          <t>Stacked down</t>
        </is>
      </c>
      <c r="BS941" s="91" t="inlineStr">
        <is>
          <t>None</t>
        </is>
      </c>
      <c r="BT941" s="96" t="n">
        <v>15.7</v>
      </c>
      <c r="BU941" s="91" t="inlineStr">
        <is>
          <t>N</t>
        </is>
      </c>
      <c r="BV941" s="99">
        <f>IF(OR(BF941&lt;&gt;"Y",BG941&lt;&gt;"Y"),"",(AND(ISNUMBER(BQ941),BQ941&gt;0))+(BR941="Stacked up")+(AND(ISNUMBER(BH941),BH941&gt;=-Settings!$B$17))+(AND(ISNUMBER(BK941),ISNUMBER(BM941),BK941&gt;0,BM941&gt;0))+(AND(ISNUMBER(AQ941),AQ941&gt;=Settings!$B$18))+(AND(ISNUMBER(BT941),BT941&gt;=Settings!$B$19,BT941&lt;=Settings!$B$20))+(AND(ISNUMBER(AS941),AS941&gt;0))+(AND(ISNUMBER(T941),ISNUMBER(M941),T941&gt;=Settings!$B$21,M941&gt;0))+(AND(ISNUMBER(AD941),ISNUMBER(M941),AD941&gt;=Settings!$B$22,M941&gt;0))+(AY941&gt;=1))</f>
        <v/>
      </c>
      <c r="BW941" s="91">
        <f>IF(OR(AY941=0,BF941&lt;&gt;"Y",BG941&lt;&gt;"Y"),"",1+SUMPRODUCT(($A$6:$A$2604=A941)*($AY$6:$AY$2604&gt;0)*($BF$6:$BF$2604="Y")*($BG$6:$BG$2604="Y")*(($AY$6:$AY$2604&gt;AY941)+($AY$6:$AY$2604=AY941)*($AD$6:$AD$2604&gt;AD941))))</f>
        <v/>
      </c>
    </row>
    <row r="942" ht="23.85" customHeight="1" s="55">
      <c r="A942" s="90" t="n">
        <v>46296</v>
      </c>
      <c r="B942" s="91" t="inlineStr">
        <is>
          <t>TEMPSENS</t>
        </is>
      </c>
      <c r="C942" s="91" t="inlineStr">
        <is>
          <t>INE1KZI01025</t>
        </is>
      </c>
      <c r="D942" s="91" t="n"/>
      <c r="E942" s="91" t="inlineStr">
        <is>
          <t>None</t>
        </is>
      </c>
      <c r="F942" s="93" t="n">
        <v>4236</v>
      </c>
      <c r="G942" s="92" t="inlineStr">
        <is>
          <t>N</t>
        </is>
      </c>
      <c r="H942" s="94" t="n"/>
      <c r="I942" s="91" t="inlineStr">
        <is>
          <t>N</t>
        </is>
      </c>
      <c r="J942" s="92">
        <f>IF(K942="","N","Y")</f>
        <v/>
      </c>
      <c r="K942" s="94">
        <f>_xlfn.TEXTJOIN("; ",TRUE,IF(P942="52-wk low","52-wk low",""),IF(AND(AD942&gt;=Settings!$B$12,M942&lt;0),"Distribution",""),IF(AND(AJ942="Y",M942&lt;0,AK942&lt;-Settings!$B$13),"Long unwinding",""),IF(AND(AJ942="Y",M942&lt;0,AK942&gt;Settings!$B$13),"Short buildup",""))</f>
        <v/>
      </c>
      <c r="L942" s="95" t="n">
        <v>505.25</v>
      </c>
      <c r="M942" s="96" t="n">
        <v>-4.08</v>
      </c>
      <c r="N942" s="93" t="n">
        <v>2355</v>
      </c>
      <c r="O942" s="91" t="inlineStr">
        <is>
          <t>None</t>
        </is>
      </c>
      <c r="P942" s="91" t="inlineStr">
        <is>
          <t>52-wk low</t>
        </is>
      </c>
      <c r="Q942" s="97" t="n">
        <v>14</v>
      </c>
      <c r="R942" s="96" t="n">
        <v>25.34</v>
      </c>
      <c r="S942" s="96" t="n">
        <v>0.43</v>
      </c>
      <c r="T942" s="96" t="n"/>
      <c r="U942" s="96" t="n"/>
      <c r="V942" s="103" t="n"/>
      <c r="W942" s="102" t="n"/>
      <c r="X942" s="93" t="n"/>
      <c r="Y942" s="91" t="inlineStr">
        <is>
          <t>None</t>
        </is>
      </c>
      <c r="Z942" s="99" t="n">
        <v>37.33</v>
      </c>
      <c r="AA942" s="96" t="n">
        <v>1.5</v>
      </c>
      <c r="AB942" s="96" t="n"/>
      <c r="AC942" s="96" t="n">
        <v>0.82</v>
      </c>
      <c r="AD942" s="96" t="n"/>
      <c r="AE942" s="96" t="n"/>
      <c r="AF942" s="103" t="n"/>
      <c r="AG942" s="91" t="n"/>
      <c r="AH942" s="100" t="n">
        <v>0</v>
      </c>
      <c r="AI942" s="101" t="n">
        <v>0</v>
      </c>
      <c r="AJ942" s="92" t="inlineStr">
        <is>
          <t>N</t>
        </is>
      </c>
      <c r="AK942" s="96" t="n"/>
      <c r="AL942" s="91" t="inlineStr">
        <is>
          <t>n/a</t>
        </is>
      </c>
      <c r="AM942" s="93" t="n"/>
      <c r="AN942" s="92" t="inlineStr">
        <is>
          <t>None</t>
        </is>
      </c>
      <c r="AO942" s="102" t="n">
        <v>0</v>
      </c>
      <c r="AP942" s="103" t="n"/>
      <c r="AQ942" s="102" t="n"/>
      <c r="AR942" s="91" t="inlineStr">
        <is>
          <t>N</t>
        </is>
      </c>
      <c r="AS942" s="104" t="n"/>
      <c r="AT942" s="92">
        <f>IF(AND(P942="52-wk high",T942&gt;=Settings!$B$7),"Y","N")</f>
        <v/>
      </c>
      <c r="AU942" s="91">
        <f>IF(AND(AD942&gt;=Settings!$B$8,M942&gt;0),"Y","N")</f>
        <v/>
      </c>
      <c r="AV942" s="91">
        <f>IF(OR(AH942&gt;Settings!$B$9,AI942&gt;Settings!$B$9),"Y","N")</f>
        <v/>
      </c>
      <c r="AW942" s="91">
        <f>IF(AJ942&lt;&gt;"Y","n/a",IF(AND(M942&gt;0,AK942&gt;Settings!$B$10),"Y","N"))</f>
        <v/>
      </c>
      <c r="AX942" s="91">
        <f>IF(AO942&gt;=Settings!$B$11,"Y","N")</f>
        <v/>
      </c>
      <c r="AY942" s="99">
        <f>(AT942="Y")+(AU942="Y")+(AV942="Y")+(AW942="Y")+(AX942="Y")</f>
        <v/>
      </c>
      <c r="AZ942" s="94">
        <f>IF(AY942=0,"None",_xlfn.TEXTJOIN(", ",TRUE(),IF(AT942="Y","Breakout",""),IF(AU942="Y","Accumulation",""),IF(AV942="Y","Institutional buying",""),IF(AW942="Y","Long buildup",""),IF(AX942="Y","Momentum leader","")))</f>
        <v/>
      </c>
      <c r="BA942" s="94">
        <f>IF(BW942="","","Passes "&amp;AY942&amp;" of 5 buy-side scans"&amp;IF(G942="Y","; RED FLAG: filter out using Red flag column",""))</f>
        <v/>
      </c>
      <c r="BB942" s="91" t="inlineStr">
        <is>
          <t>None</t>
        </is>
      </c>
      <c r="BC942" s="92" t="inlineStr">
        <is>
          <t>N</t>
        </is>
      </c>
      <c r="BD942" s="94" t="n"/>
      <c r="BE942" s="94" t="n"/>
      <c r="BF942" s="92">
        <f>IF(R942*100000&gt;=Settings!$B$5,"Y","N")</f>
        <v/>
      </c>
      <c r="BG942" s="91">
        <f>IF(F942&gt;Settings!$B$6,"Y","N")</f>
        <v/>
      </c>
      <c r="BH942" s="97" t="n">
        <v>-20.41</v>
      </c>
      <c r="BI942" s="96" t="n">
        <v>-7.02</v>
      </c>
      <c r="BJ942" s="96" t="n">
        <v>-6.27</v>
      </c>
      <c r="BK942" s="96" t="n"/>
      <c r="BL942" s="96" t="n"/>
      <c r="BM942" s="96" t="n"/>
      <c r="BN942" s="97" t="n">
        <v>-7.01</v>
      </c>
      <c r="BO942" s="96" t="n"/>
      <c r="BP942" s="96" t="n"/>
      <c r="BQ942" s="96" t="n"/>
      <c r="BR942" s="91" t="n"/>
      <c r="BS942" s="91" t="n"/>
      <c r="BT942" s="96" t="n"/>
      <c r="BU942" s="91" t="n"/>
      <c r="BV942" s="99">
        <f>IF(OR(BF942&lt;&gt;"Y",BG942&lt;&gt;"Y"),"",(AND(ISNUMBER(BQ942),BQ942&gt;0))+(BR942="Stacked up")+(AND(ISNUMBER(BH942),BH942&gt;=-Settings!$B$17))+(AND(ISNUMBER(BK942),ISNUMBER(BM942),BK942&gt;0,BM942&gt;0))+(AND(ISNUMBER(AQ942),AQ942&gt;=Settings!$B$18))+(AND(ISNUMBER(BT942),BT942&gt;=Settings!$B$19,BT942&lt;=Settings!$B$20))+(AND(ISNUMBER(AS942),AS942&gt;0))+(AND(ISNUMBER(T942),ISNUMBER(M942),T942&gt;=Settings!$B$21,M942&gt;0))+(AND(ISNUMBER(AD942),ISNUMBER(M942),AD942&gt;=Settings!$B$22,M942&gt;0))+(AY942&gt;=1))</f>
        <v/>
      </c>
      <c r="BW942" s="91">
        <f>IF(OR(AY942=0,BF942&lt;&gt;"Y",BG942&lt;&gt;"Y"),"",1+SUMPRODUCT(($A$6:$A$2604=A942)*($AY$6:$AY$2604&gt;0)*($BF$6:$BF$2604="Y")*($BG$6:$BG$2604="Y")*(($AY$6:$AY$2604&gt;AY942)+($AY$6:$AY$2604=AY942)*($AD$6:$AD$2604&gt;AD942))))</f>
        <v/>
      </c>
    </row>
    <row r="943" ht="23.85" customHeight="1" s="55">
      <c r="A943" s="90" t="n">
        <v>46296</v>
      </c>
      <c r="B943" s="91" t="inlineStr">
        <is>
          <t>PITTIENG</t>
        </is>
      </c>
      <c r="C943" s="91" t="inlineStr">
        <is>
          <t>INE450D01021</t>
        </is>
      </c>
      <c r="D943" s="91" t="n"/>
      <c r="E943" s="91" t="inlineStr">
        <is>
          <t>None</t>
        </is>
      </c>
      <c r="F943" s="93" t="n">
        <v>4232</v>
      </c>
      <c r="G943" s="92" t="inlineStr">
        <is>
          <t>N</t>
        </is>
      </c>
      <c r="H943" s="94" t="n"/>
      <c r="I943" s="91" t="inlineStr">
        <is>
          <t>N</t>
        </is>
      </c>
      <c r="J943" s="92">
        <f>IF(K943="","N","Y")</f>
        <v/>
      </c>
      <c r="K943" s="94">
        <f>_xlfn.TEXTJOIN("; ",TRUE,IF(P943="52-wk low","52-wk low",""),IF(AND(AD943&gt;=Settings!$B$12,M943&lt;0),"Distribution",""),IF(AND(AJ943="Y",M943&lt;0,AK943&lt;-Settings!$B$13),"Long unwinding",""),IF(AND(AJ943="Y",M943&lt;0,AK943&gt;Settings!$B$13),"Short buildup",""))</f>
        <v/>
      </c>
      <c r="L943" s="95" t="n">
        <v>1123.8</v>
      </c>
      <c r="M943" s="96" t="n">
        <v>-1.38</v>
      </c>
      <c r="N943" s="93" t="n">
        <v>1243</v>
      </c>
      <c r="O943" s="91" t="inlineStr">
        <is>
          <t>None</t>
        </is>
      </c>
      <c r="P943" s="91" t="inlineStr">
        <is>
          <t>None</t>
        </is>
      </c>
      <c r="Q943" s="97" t="n">
        <v>0.64</v>
      </c>
      <c r="R943" s="96" t="n">
        <v>1.77</v>
      </c>
      <c r="S943" s="96" t="n">
        <v>0.36</v>
      </c>
      <c r="T943" s="96" t="n">
        <v>0.42</v>
      </c>
      <c r="U943" s="96" t="n">
        <v>0.65</v>
      </c>
      <c r="V943" s="103" t="n">
        <v>1.81</v>
      </c>
      <c r="W943" s="102" t="n">
        <v>1</v>
      </c>
      <c r="X943" s="93" t="n"/>
      <c r="Y943" s="91" t="inlineStr">
        <is>
          <t>None</t>
        </is>
      </c>
      <c r="Z943" s="99" t="n">
        <v>50.22</v>
      </c>
      <c r="AA943" s="96" t="n">
        <v>1.06</v>
      </c>
      <c r="AB943" s="96" t="n">
        <v>1</v>
      </c>
      <c r="AC943" s="96" t="n">
        <v>0.51</v>
      </c>
      <c r="AD943" s="96" t="n">
        <v>0.51</v>
      </c>
      <c r="AE943" s="96" t="n">
        <v>0.74</v>
      </c>
      <c r="AF943" s="103" t="n">
        <v>0.8</v>
      </c>
      <c r="AG943" s="91" t="inlineStr">
        <is>
          <t>Drying up</t>
        </is>
      </c>
      <c r="AH943" s="100" t="n">
        <v>0</v>
      </c>
      <c r="AI943" s="101" t="n">
        <v>0</v>
      </c>
      <c r="AJ943" s="92" t="inlineStr">
        <is>
          <t>N</t>
        </is>
      </c>
      <c r="AK943" s="96" t="n"/>
      <c r="AL943" s="91" t="inlineStr">
        <is>
          <t>n/a</t>
        </is>
      </c>
      <c r="AM943" s="93" t="n"/>
      <c r="AN943" s="92" t="inlineStr">
        <is>
          <t>None</t>
        </is>
      </c>
      <c r="AO943" s="102" t="n">
        <v>0</v>
      </c>
      <c r="AP943" s="103" t="n">
        <v>1.62</v>
      </c>
      <c r="AQ943" s="102" t="n">
        <v>82</v>
      </c>
      <c r="AR943" s="91" t="inlineStr">
        <is>
          <t>N</t>
        </is>
      </c>
      <c r="AS943" s="104" t="n"/>
      <c r="AT943" s="92">
        <f>IF(AND(P943="52-wk high",T943&gt;=Settings!$B$7),"Y","N")</f>
        <v/>
      </c>
      <c r="AU943" s="91">
        <f>IF(AND(AD943&gt;=Settings!$B$8,M943&gt;0),"Y","N")</f>
        <v/>
      </c>
      <c r="AV943" s="91">
        <f>IF(OR(AH943&gt;Settings!$B$9,AI943&gt;Settings!$B$9),"Y","N")</f>
        <v/>
      </c>
      <c r="AW943" s="91">
        <f>IF(AJ943&lt;&gt;"Y","n/a",IF(AND(M943&gt;0,AK943&gt;Settings!$B$10),"Y","N"))</f>
        <v/>
      </c>
      <c r="AX943" s="91">
        <f>IF(AO943&gt;=Settings!$B$11,"Y","N")</f>
        <v/>
      </c>
      <c r="AY943" s="99">
        <f>(AT943="Y")+(AU943="Y")+(AV943="Y")+(AW943="Y")+(AX943="Y")</f>
        <v/>
      </c>
      <c r="AZ943" s="94">
        <f>IF(AY943=0,"None",_xlfn.TEXTJOIN(", ",TRUE(),IF(AT943="Y","Breakout",""),IF(AU943="Y","Accumulation",""),IF(AV943="Y","Institutional buying",""),IF(AW943="Y","Long buildup",""),IF(AX943="Y","Momentum leader","")))</f>
        <v/>
      </c>
      <c r="BA943" s="94">
        <f>IF(BW943="","","Passes "&amp;AY943&amp;" of 5 buy-side scans"&amp;IF(G943="Y","; RED FLAG: filter out using Red flag column",""))</f>
        <v/>
      </c>
      <c r="BB943" s="91" t="inlineStr">
        <is>
          <t>None</t>
        </is>
      </c>
      <c r="BC943" s="92" t="inlineStr">
        <is>
          <t>N</t>
        </is>
      </c>
      <c r="BD943" s="94" t="n"/>
      <c r="BE943" s="94" t="n"/>
      <c r="BF943" s="92">
        <f>IF(R943*100000&gt;=Settings!$B$5,"Y","N")</f>
        <v/>
      </c>
      <c r="BG943" s="91">
        <f>IF(F943&gt;Settings!$B$6,"Y","N")</f>
        <v/>
      </c>
      <c r="BH943" s="97" t="n">
        <v>-8.49</v>
      </c>
      <c r="BI943" s="96" t="n">
        <v>-3.2</v>
      </c>
      <c r="BJ943" s="96" t="n">
        <v>4.57</v>
      </c>
      <c r="BK943" s="96" t="n">
        <v>17.88</v>
      </c>
      <c r="BL943" s="96" t="n">
        <v>52.53</v>
      </c>
      <c r="BM943" s="96" t="n">
        <v>11.73</v>
      </c>
      <c r="BN943" s="97" t="n">
        <v>-0.51</v>
      </c>
      <c r="BO943" s="96" t="n">
        <v>3.9</v>
      </c>
      <c r="BP943" s="96" t="n">
        <v>9.58</v>
      </c>
      <c r="BQ943" s="96" t="n">
        <v>14.96</v>
      </c>
      <c r="BR943" s="91" t="inlineStr">
        <is>
          <t>Mixed</t>
        </is>
      </c>
      <c r="BS943" s="91" t="inlineStr">
        <is>
          <t>None</t>
        </is>
      </c>
      <c r="BT943" s="96" t="n">
        <v>46.3</v>
      </c>
      <c r="BU943" s="91" t="inlineStr">
        <is>
          <t>N</t>
        </is>
      </c>
      <c r="BV943" s="99">
        <f>IF(OR(BF943&lt;&gt;"Y",BG943&lt;&gt;"Y"),"",(AND(ISNUMBER(BQ943),BQ943&gt;0))+(BR943="Stacked up")+(AND(ISNUMBER(BH943),BH943&gt;=-Settings!$B$17))+(AND(ISNUMBER(BK943),ISNUMBER(BM943),BK943&gt;0,BM943&gt;0))+(AND(ISNUMBER(AQ943),AQ943&gt;=Settings!$B$18))+(AND(ISNUMBER(BT943),BT943&gt;=Settings!$B$19,BT943&lt;=Settings!$B$20))+(AND(ISNUMBER(AS943),AS943&gt;0))+(AND(ISNUMBER(T943),ISNUMBER(M943),T943&gt;=Settings!$B$21,M943&gt;0))+(AND(ISNUMBER(AD943),ISNUMBER(M943),AD943&gt;=Settings!$B$22,M943&gt;0))+(AY943&gt;=1))</f>
        <v/>
      </c>
      <c r="BW943" s="91">
        <f>IF(OR(AY943=0,BF943&lt;&gt;"Y",BG943&lt;&gt;"Y"),"",1+SUMPRODUCT(($A$6:$A$2604=A943)*($AY$6:$AY$2604&gt;0)*($BF$6:$BF$2604="Y")*($BG$6:$BG$2604="Y")*(($AY$6:$AY$2604&gt;AY943)+($AY$6:$AY$2604=AY943)*($AD$6:$AD$2604&gt;AD943))))</f>
        <v/>
      </c>
    </row>
    <row r="944" ht="23.85" customHeight="1" s="55">
      <c r="A944" s="90" t="n">
        <v>46296</v>
      </c>
      <c r="B944" s="91" t="inlineStr">
        <is>
          <t>WPIL</t>
        </is>
      </c>
      <c r="C944" s="91" t="inlineStr">
        <is>
          <t>INE765D01022</t>
        </is>
      </c>
      <c r="D944" s="91" t="n"/>
      <c r="E944" s="91" t="inlineStr">
        <is>
          <t>None</t>
        </is>
      </c>
      <c r="F944" s="93" t="n">
        <v>4206</v>
      </c>
      <c r="G944" s="92" t="inlineStr">
        <is>
          <t>N</t>
        </is>
      </c>
      <c r="H944" s="94" t="n"/>
      <c r="I944" s="91" t="inlineStr">
        <is>
          <t>N</t>
        </is>
      </c>
      <c r="J944" s="92">
        <f>IF(K944="","N","Y")</f>
        <v/>
      </c>
      <c r="K944" s="94">
        <f>_xlfn.TEXTJOIN("; ",TRUE,IF(P944="52-wk low","52-wk low",""),IF(AND(AD944&gt;=Settings!$B$12,M944&lt;0),"Distribution",""),IF(AND(AJ944="Y",M944&lt;0,AK944&lt;-Settings!$B$13),"Long unwinding",""),IF(AND(AJ944="Y",M944&lt;0,AK944&gt;Settings!$B$13),"Short buildup",""))</f>
        <v/>
      </c>
      <c r="L944" s="95" t="n">
        <v>430.65</v>
      </c>
      <c r="M944" s="96" t="n">
        <v>-1.87</v>
      </c>
      <c r="N944" s="93" t="n">
        <v>1555</v>
      </c>
      <c r="O944" s="91" t="inlineStr">
        <is>
          <t>None</t>
        </is>
      </c>
      <c r="P944" s="91" t="inlineStr">
        <is>
          <t>None</t>
        </is>
      </c>
      <c r="Q944" s="97" t="n">
        <v>0.29</v>
      </c>
      <c r="R944" s="96" t="n">
        <v>0.53</v>
      </c>
      <c r="S944" s="96" t="n">
        <v>0.54</v>
      </c>
      <c r="T944" s="96" t="n">
        <v>0.44</v>
      </c>
      <c r="U944" s="96" t="n">
        <v>0.46</v>
      </c>
      <c r="V944" s="103" t="n">
        <v>0.86</v>
      </c>
      <c r="W944" s="102" t="n"/>
      <c r="X944" s="93" t="n"/>
      <c r="Y944" s="91" t="inlineStr">
        <is>
          <t>None</t>
        </is>
      </c>
      <c r="Z944" s="99" t="n">
        <v>53.72</v>
      </c>
      <c r="AA944" s="96" t="n">
        <v>0.96</v>
      </c>
      <c r="AB944" s="96" t="n">
        <v>1.01</v>
      </c>
      <c r="AC944" s="96" t="n">
        <v>0.59</v>
      </c>
      <c r="AD944" s="96" t="n">
        <v>0.59</v>
      </c>
      <c r="AE944" s="96" t="n">
        <v>0.5600000000000001</v>
      </c>
      <c r="AF944" s="103" t="n">
        <v>1.09</v>
      </c>
      <c r="AG944" s="91" t="inlineStr">
        <is>
          <t>Normal</t>
        </is>
      </c>
      <c r="AH944" s="100" t="n">
        <v>0</v>
      </c>
      <c r="AI944" s="101" t="n">
        <v>0</v>
      </c>
      <c r="AJ944" s="92" t="inlineStr">
        <is>
          <t>N</t>
        </is>
      </c>
      <c r="AK944" s="96" t="n"/>
      <c r="AL944" s="91" t="inlineStr">
        <is>
          <t>n/a</t>
        </is>
      </c>
      <c r="AM944" s="93" t="n"/>
      <c r="AN944" s="92" t="inlineStr">
        <is>
          <t>None</t>
        </is>
      </c>
      <c r="AO944" s="102" t="n">
        <v>0</v>
      </c>
      <c r="AP944" s="103" t="n"/>
      <c r="AQ944" s="102" t="n"/>
      <c r="AR944" s="91" t="inlineStr">
        <is>
          <t>N</t>
        </is>
      </c>
      <c r="AS944" s="104" t="n"/>
      <c r="AT944" s="92">
        <f>IF(AND(P944="52-wk high",T944&gt;=Settings!$B$7),"Y","N")</f>
        <v/>
      </c>
      <c r="AU944" s="91">
        <f>IF(AND(AD944&gt;=Settings!$B$8,M944&gt;0),"Y","N")</f>
        <v/>
      </c>
      <c r="AV944" s="91">
        <f>IF(OR(AH944&gt;Settings!$B$9,AI944&gt;Settings!$B$9),"Y","N")</f>
        <v/>
      </c>
      <c r="AW944" s="91">
        <f>IF(AJ944&lt;&gt;"Y","n/a",IF(AND(M944&gt;0,AK944&gt;Settings!$B$10),"Y","N"))</f>
        <v/>
      </c>
      <c r="AX944" s="91">
        <f>IF(AO944&gt;=Settings!$B$11,"Y","N")</f>
        <v/>
      </c>
      <c r="AY944" s="99">
        <f>(AT944="Y")+(AU944="Y")+(AV944="Y")+(AW944="Y")+(AX944="Y")</f>
        <v/>
      </c>
      <c r="AZ944" s="94">
        <f>IF(AY944=0,"None",_xlfn.TEXTJOIN(", ",TRUE(),IF(AT944="Y","Breakout",""),IF(AU944="Y","Accumulation",""),IF(AV944="Y","Institutional buying",""),IF(AW944="Y","Long buildup",""),IF(AX944="Y","Momentum leader","")))</f>
        <v/>
      </c>
      <c r="BA944" s="94">
        <f>IF(BW944="","","Passes "&amp;AY944&amp;" of 5 buy-side scans"&amp;IF(G944="Y","; RED FLAG: filter out using Red flag column",""))</f>
        <v/>
      </c>
      <c r="BB944" s="91" t="inlineStr">
        <is>
          <t>None</t>
        </is>
      </c>
      <c r="BC944" s="92" t="inlineStr">
        <is>
          <t>N</t>
        </is>
      </c>
      <c r="BD944" s="94" t="n"/>
      <c r="BE944" s="94" t="n"/>
      <c r="BF944" s="92">
        <f>IF(R944*100000&gt;=Settings!$B$5,"Y","N")</f>
        <v/>
      </c>
      <c r="BG944" s="91">
        <f>IF(F944&gt;Settings!$B$6,"Y","N")</f>
        <v/>
      </c>
      <c r="BH944" s="97" t="n">
        <v>-15.62</v>
      </c>
      <c r="BI944" s="96" t="n">
        <v>-1.18</v>
      </c>
      <c r="BJ944" s="96" t="n">
        <v>-1.94</v>
      </c>
      <c r="BK944" s="96" t="n">
        <v>-10.11</v>
      </c>
      <c r="BL944" s="96" t="n"/>
      <c r="BM944" s="96" t="n"/>
      <c r="BN944" s="97" t="n">
        <v>-1.17</v>
      </c>
      <c r="BO944" s="96" t="n">
        <v>-2.15</v>
      </c>
      <c r="BP944" s="96" t="n">
        <v>-2.49</v>
      </c>
      <c r="BQ944" s="96" t="n"/>
      <c r="BR944" s="91" t="n"/>
      <c r="BS944" s="91" t="inlineStr">
        <is>
          <t>None</t>
        </is>
      </c>
      <c r="BT944" s="96" t="n">
        <v>46</v>
      </c>
      <c r="BU944" s="91" t="n"/>
      <c r="BV944" s="99">
        <f>IF(OR(BF944&lt;&gt;"Y",BG944&lt;&gt;"Y"),"",(AND(ISNUMBER(BQ944),BQ944&gt;0))+(BR944="Stacked up")+(AND(ISNUMBER(BH944),BH944&gt;=-Settings!$B$17))+(AND(ISNUMBER(BK944),ISNUMBER(BM944),BK944&gt;0,BM944&gt;0))+(AND(ISNUMBER(AQ944),AQ944&gt;=Settings!$B$18))+(AND(ISNUMBER(BT944),BT944&gt;=Settings!$B$19,BT944&lt;=Settings!$B$20))+(AND(ISNUMBER(AS944),AS944&gt;0))+(AND(ISNUMBER(T944),ISNUMBER(M944),T944&gt;=Settings!$B$21,M944&gt;0))+(AND(ISNUMBER(AD944),ISNUMBER(M944),AD944&gt;=Settings!$B$22,M944&gt;0))+(AY944&gt;=1))</f>
        <v/>
      </c>
      <c r="BW944" s="91">
        <f>IF(OR(AY944=0,BF944&lt;&gt;"Y",BG944&lt;&gt;"Y"),"",1+SUMPRODUCT(($A$6:$A$2604=A944)*($AY$6:$AY$2604&gt;0)*($BF$6:$BF$2604="Y")*($BG$6:$BG$2604="Y")*(($AY$6:$AY$2604&gt;AY944)+($AY$6:$AY$2604=AY944)*($AD$6:$AD$2604&gt;AD944))))</f>
        <v/>
      </c>
    </row>
    <row r="945" ht="23.85" customHeight="1" s="55">
      <c r="A945" s="90" t="n">
        <v>46296</v>
      </c>
      <c r="B945" s="91" t="inlineStr">
        <is>
          <t>GUFICBIO</t>
        </is>
      </c>
      <c r="C945" s="91" t="inlineStr">
        <is>
          <t>INE742B01025</t>
        </is>
      </c>
      <c r="D945" s="91" t="n"/>
      <c r="E945" s="91" t="inlineStr">
        <is>
          <t>None</t>
        </is>
      </c>
      <c r="F945" s="93" t="n">
        <v>4196</v>
      </c>
      <c r="G945" s="92" t="inlineStr">
        <is>
          <t>N</t>
        </is>
      </c>
      <c r="H945" s="94" t="n"/>
      <c r="I945" s="91" t="inlineStr">
        <is>
          <t>N</t>
        </is>
      </c>
      <c r="J945" s="92">
        <f>IF(K945="","N","Y")</f>
        <v/>
      </c>
      <c r="K945" s="94">
        <f>_xlfn.TEXTJOIN("; ",TRUE,IF(P945="52-wk low","52-wk low",""),IF(AND(AD945&gt;=Settings!$B$12,M945&lt;0),"Distribution",""),IF(AND(AJ945="Y",M945&lt;0,AK945&lt;-Settings!$B$13),"Long unwinding",""),IF(AND(AJ945="Y",M945&lt;0,AK945&gt;Settings!$B$13),"Short buildup",""))</f>
        <v/>
      </c>
      <c r="L945" s="95" t="n">
        <v>418.4</v>
      </c>
      <c r="M945" s="96" t="n">
        <v>-3.15</v>
      </c>
      <c r="N945" s="93" t="n">
        <v>2136</v>
      </c>
      <c r="O945" s="91" t="inlineStr">
        <is>
          <t>None</t>
        </is>
      </c>
      <c r="P945" s="91" t="inlineStr">
        <is>
          <t>None</t>
        </is>
      </c>
      <c r="Q945" s="97" t="n">
        <v>2.19</v>
      </c>
      <c r="R945" s="96" t="n">
        <v>1.01</v>
      </c>
      <c r="S945" s="96" t="n">
        <v>1.75</v>
      </c>
      <c r="T945" s="96" t="n">
        <v>2.04</v>
      </c>
      <c r="U945" s="96" t="n">
        <v>1.03</v>
      </c>
      <c r="V945" s="103" t="n">
        <v>0.47</v>
      </c>
      <c r="W945" s="102" t="n">
        <v>2</v>
      </c>
      <c r="X945" s="93" t="n">
        <v>167</v>
      </c>
      <c r="Y945" s="91" t="inlineStr">
        <is>
          <t>None</t>
        </is>
      </c>
      <c r="Z945" s="99" t="n">
        <v>41.46</v>
      </c>
      <c r="AA945" s="96" t="n">
        <v>0.8</v>
      </c>
      <c r="AB945" s="96" t="n">
        <v>0.78</v>
      </c>
      <c r="AC945" s="96" t="n">
        <v>1.64</v>
      </c>
      <c r="AD945" s="96" t="n">
        <v>1.77</v>
      </c>
      <c r="AE945" s="96" t="n">
        <v>1.4</v>
      </c>
      <c r="AF945" s="103" t="n">
        <v>1.6</v>
      </c>
      <c r="AG945" s="91" t="inlineStr">
        <is>
          <t>Quiet accumulation</t>
        </is>
      </c>
      <c r="AH945" s="100" t="n">
        <v>0</v>
      </c>
      <c r="AI945" s="101" t="n">
        <v>0</v>
      </c>
      <c r="AJ945" s="92" t="inlineStr">
        <is>
          <t>N</t>
        </is>
      </c>
      <c r="AK945" s="96" t="n"/>
      <c r="AL945" s="91" t="inlineStr">
        <is>
          <t>n/a</t>
        </is>
      </c>
      <c r="AM945" s="93" t="n"/>
      <c r="AN945" s="92" t="inlineStr">
        <is>
          <t>None</t>
        </is>
      </c>
      <c r="AO945" s="102" t="n">
        <v>0</v>
      </c>
      <c r="AP945" s="103" t="n">
        <v>1.7</v>
      </c>
      <c r="AQ945" s="102" t="n">
        <v>84</v>
      </c>
      <c r="AR945" s="91" t="inlineStr">
        <is>
          <t>N</t>
        </is>
      </c>
      <c r="AS945" s="104" t="n"/>
      <c r="AT945" s="92">
        <f>IF(AND(P945="52-wk high",T945&gt;=Settings!$B$7),"Y","N")</f>
        <v/>
      </c>
      <c r="AU945" s="91">
        <f>IF(AND(AD945&gt;=Settings!$B$8,M945&gt;0),"Y","N")</f>
        <v/>
      </c>
      <c r="AV945" s="91">
        <f>IF(OR(AH945&gt;Settings!$B$9,AI945&gt;Settings!$B$9),"Y","N")</f>
        <v/>
      </c>
      <c r="AW945" s="91">
        <f>IF(AJ945&lt;&gt;"Y","n/a",IF(AND(M945&gt;0,AK945&gt;Settings!$B$10),"Y","N"))</f>
        <v/>
      </c>
      <c r="AX945" s="91">
        <f>IF(AO945&gt;=Settings!$B$11,"Y","N")</f>
        <v/>
      </c>
      <c r="AY945" s="99">
        <f>(AT945="Y")+(AU945="Y")+(AV945="Y")+(AW945="Y")+(AX945="Y")</f>
        <v/>
      </c>
      <c r="AZ945" s="94">
        <f>IF(AY945=0,"None",_xlfn.TEXTJOIN(", ",TRUE(),IF(AT945="Y","Breakout",""),IF(AU945="Y","Accumulation",""),IF(AV945="Y","Institutional buying",""),IF(AW945="Y","Long buildup",""),IF(AX945="Y","Momentum leader","")))</f>
        <v/>
      </c>
      <c r="BA945" s="94">
        <f>IF(BW945="","","Passes "&amp;AY945&amp;" of 5 buy-side scans"&amp;IF(G945="Y","; RED FLAG: filter out using Red flag column",""))</f>
        <v/>
      </c>
      <c r="BB945" s="91" t="inlineStr">
        <is>
          <t>None</t>
        </is>
      </c>
      <c r="BC945" s="92" t="inlineStr">
        <is>
          <t>Y</t>
        </is>
      </c>
      <c r="BD945" s="94" t="inlineStr">
        <is>
          <t>PE &gt; 50</t>
        </is>
      </c>
      <c r="BE945" s="94" t="n"/>
      <c r="BF945" s="92">
        <f>IF(R945*100000&gt;=Settings!$B$5,"Y","N")</f>
        <v/>
      </c>
      <c r="BG945" s="91">
        <f>IF(F945&gt;Settings!$B$6,"Y","N")</f>
        <v/>
      </c>
      <c r="BH945" s="97" t="n">
        <v>-10.56</v>
      </c>
      <c r="BI945" s="96" t="n">
        <v>-0.85</v>
      </c>
      <c r="BJ945" s="96" t="n">
        <v>-0.63</v>
      </c>
      <c r="BK945" s="96" t="n">
        <v>6.1</v>
      </c>
      <c r="BL945" s="96" t="n">
        <v>44.93</v>
      </c>
      <c r="BM945" s="96" t="n">
        <v>19.15</v>
      </c>
      <c r="BN945" s="97" t="n">
        <v>-2.12</v>
      </c>
      <c r="BO945" s="96" t="n">
        <v>0.64</v>
      </c>
      <c r="BP945" s="96" t="n">
        <v>6.54</v>
      </c>
      <c r="BQ945" s="96" t="n">
        <v>13.08</v>
      </c>
      <c r="BR945" s="91" t="inlineStr">
        <is>
          <t>Mixed</t>
        </is>
      </c>
      <c r="BS945" s="91" t="inlineStr">
        <is>
          <t>None</t>
        </is>
      </c>
      <c r="BT945" s="96" t="n">
        <v>42.1</v>
      </c>
      <c r="BU945" s="91" t="inlineStr">
        <is>
          <t>N</t>
        </is>
      </c>
      <c r="BV945" s="99">
        <f>IF(OR(BF945&lt;&gt;"Y",BG945&lt;&gt;"Y"),"",(AND(ISNUMBER(BQ945),BQ945&gt;0))+(BR945="Stacked up")+(AND(ISNUMBER(BH945),BH945&gt;=-Settings!$B$17))+(AND(ISNUMBER(BK945),ISNUMBER(BM945),BK945&gt;0,BM945&gt;0))+(AND(ISNUMBER(AQ945),AQ945&gt;=Settings!$B$18))+(AND(ISNUMBER(BT945),BT945&gt;=Settings!$B$19,BT945&lt;=Settings!$B$20))+(AND(ISNUMBER(AS945),AS945&gt;0))+(AND(ISNUMBER(T945),ISNUMBER(M945),T945&gt;=Settings!$B$21,M945&gt;0))+(AND(ISNUMBER(AD945),ISNUMBER(M945),AD945&gt;=Settings!$B$22,M945&gt;0))+(AY945&gt;=1))</f>
        <v/>
      </c>
      <c r="BW945" s="91">
        <f>IF(OR(AY945=0,BF945&lt;&gt;"Y",BG945&lt;&gt;"Y"),"",1+SUMPRODUCT(($A$6:$A$2604=A945)*($AY$6:$AY$2604&gt;0)*($BF$6:$BF$2604="Y")*($BG$6:$BG$2604="Y")*(($AY$6:$AY$2604&gt;AY945)+($AY$6:$AY$2604=AY945)*($AD$6:$AD$2604&gt;AD945))))</f>
        <v/>
      </c>
    </row>
    <row r="946" ht="23.85" customHeight="1" s="55">
      <c r="A946" s="90" t="n">
        <v>46296</v>
      </c>
      <c r="B946" s="91" t="inlineStr">
        <is>
          <t>INDIQUBE</t>
        </is>
      </c>
      <c r="C946" s="91" t="inlineStr">
        <is>
          <t>INE06ST01018</t>
        </is>
      </c>
      <c r="D946" s="91" t="n"/>
      <c r="E946" s="91" t="inlineStr">
        <is>
          <t>None</t>
        </is>
      </c>
      <c r="F946" s="93" t="n">
        <v>4187</v>
      </c>
      <c r="G946" s="92" t="inlineStr">
        <is>
          <t>N</t>
        </is>
      </c>
      <c r="H946" s="94" t="n"/>
      <c r="I946" s="91" t="inlineStr">
        <is>
          <t>N</t>
        </is>
      </c>
      <c r="J946" s="92">
        <f>IF(K946="","N","Y")</f>
        <v/>
      </c>
      <c r="K946" s="94">
        <f>_xlfn.TEXTJOIN("; ",TRUE,IF(P946="52-wk low","52-wk low",""),IF(AND(AD946&gt;=Settings!$B$12,M946&lt;0),"Distribution",""),IF(AND(AJ946="Y",M946&lt;0,AK946&lt;-Settings!$B$13),"Long unwinding",""),IF(AND(AJ946="Y",M946&lt;0,AK946&gt;Settings!$B$13),"Short buildup",""))</f>
        <v/>
      </c>
      <c r="L946" s="95" t="n">
        <v>197.49</v>
      </c>
      <c r="M946" s="96" t="n">
        <v>0.57</v>
      </c>
      <c r="N946" s="93" t="n">
        <v>428</v>
      </c>
      <c r="O946" s="91" t="inlineStr">
        <is>
          <t>None</t>
        </is>
      </c>
      <c r="P946" s="91" t="inlineStr">
        <is>
          <t>None</t>
        </is>
      </c>
      <c r="Q946" s="97" t="n">
        <v>0.26</v>
      </c>
      <c r="R946" s="96" t="n">
        <v>0.48</v>
      </c>
      <c r="S946" s="96" t="n">
        <v>0.54</v>
      </c>
      <c r="T946" s="96" t="n">
        <v>0.39</v>
      </c>
      <c r="U946" s="96" t="n">
        <v>0.27</v>
      </c>
      <c r="V946" s="103" t="n">
        <v>0.5</v>
      </c>
      <c r="W946" s="102" t="n">
        <v>0</v>
      </c>
      <c r="X946" s="93" t="n"/>
      <c r="Y946" s="91" t="inlineStr">
        <is>
          <t>None</t>
        </is>
      </c>
      <c r="Z946" s="99" t="n">
        <v>40.42</v>
      </c>
      <c r="AA946" s="96" t="n">
        <v>0.73</v>
      </c>
      <c r="AB946" s="96" t="n">
        <v>0.73</v>
      </c>
      <c r="AC946" s="96" t="n">
        <v>0.41</v>
      </c>
      <c r="AD946" s="96" t="n">
        <v>0.28</v>
      </c>
      <c r="AE946" s="96" t="n">
        <v>0.16</v>
      </c>
      <c r="AF946" s="103" t="n">
        <v>0.77</v>
      </c>
      <c r="AG946" s="91" t="inlineStr">
        <is>
          <t>Normal</t>
        </is>
      </c>
      <c r="AH946" s="100" t="n">
        <v>0</v>
      </c>
      <c r="AI946" s="101" t="n">
        <v>0</v>
      </c>
      <c r="AJ946" s="92" t="inlineStr">
        <is>
          <t>N</t>
        </is>
      </c>
      <c r="AK946" s="96" t="n"/>
      <c r="AL946" s="91" t="inlineStr">
        <is>
          <t>n/a</t>
        </is>
      </c>
      <c r="AM946" s="93" t="n"/>
      <c r="AN946" s="92" t="inlineStr">
        <is>
          <t>None</t>
        </is>
      </c>
      <c r="AO946" s="102" t="n">
        <v>0</v>
      </c>
      <c r="AP946" s="103" t="n">
        <v>1.24</v>
      </c>
      <c r="AQ946" s="102" t="n">
        <v>71</v>
      </c>
      <c r="AR946" s="91" t="inlineStr">
        <is>
          <t>N</t>
        </is>
      </c>
      <c r="AS946" s="104" t="n"/>
      <c r="AT946" s="92">
        <f>IF(AND(P946="52-wk high",T946&gt;=Settings!$B$7),"Y","N")</f>
        <v/>
      </c>
      <c r="AU946" s="91">
        <f>IF(AND(AD946&gt;=Settings!$B$8,M946&gt;0),"Y","N")</f>
        <v/>
      </c>
      <c r="AV946" s="91">
        <f>IF(OR(AH946&gt;Settings!$B$9,AI946&gt;Settings!$B$9),"Y","N")</f>
        <v/>
      </c>
      <c r="AW946" s="91">
        <f>IF(AJ946&lt;&gt;"Y","n/a",IF(AND(M946&gt;0,AK946&gt;Settings!$B$10),"Y","N"))</f>
        <v/>
      </c>
      <c r="AX946" s="91">
        <f>IF(AO946&gt;=Settings!$B$11,"Y","N")</f>
        <v/>
      </c>
      <c r="AY946" s="99">
        <f>(AT946="Y")+(AU946="Y")+(AV946="Y")+(AW946="Y")+(AX946="Y")</f>
        <v/>
      </c>
      <c r="AZ946" s="94">
        <f>IF(AY946=0,"None",_xlfn.TEXTJOIN(", ",TRUE(),IF(AT946="Y","Breakout",""),IF(AU946="Y","Accumulation",""),IF(AV946="Y","Institutional buying",""),IF(AW946="Y","Long buildup",""),IF(AX946="Y","Momentum leader","")))</f>
        <v/>
      </c>
      <c r="BA946" s="94">
        <f>IF(BW946="","","Passes "&amp;AY946&amp;" of 5 buy-side scans"&amp;IF(G946="Y","; RED FLAG: filter out using Red flag column",""))</f>
        <v/>
      </c>
      <c r="BB946" s="91" t="inlineStr">
        <is>
          <t>None</t>
        </is>
      </c>
      <c r="BC946" s="92" t="inlineStr">
        <is>
          <t>Y</t>
        </is>
      </c>
      <c r="BD946" s="94" t="inlineStr">
        <is>
          <t>EPS zero</t>
        </is>
      </c>
      <c r="BE946" s="94" t="n"/>
      <c r="BF946" s="92">
        <f>IF(R946*100000&gt;=Settings!$B$5,"Y","N")</f>
        <v/>
      </c>
      <c r="BG946" s="91">
        <f>IF(F946&gt;Settings!$B$6,"Y","N")</f>
        <v/>
      </c>
      <c r="BH946" s="97" t="n">
        <v>-16.24</v>
      </c>
      <c r="BI946" s="96" t="n">
        <v>1.77</v>
      </c>
      <c r="BJ946" s="96" t="n">
        <v>3.91</v>
      </c>
      <c r="BK946" s="96" t="n">
        <v>19.03</v>
      </c>
      <c r="BL946" s="96" t="n">
        <v>43.55</v>
      </c>
      <c r="BM946" s="96" t="n">
        <v>-14.6</v>
      </c>
      <c r="BN946" s="97" t="n">
        <v>0.98</v>
      </c>
      <c r="BO946" s="96" t="n">
        <v>4.13</v>
      </c>
      <c r="BP946" s="96" t="n">
        <v>7.6</v>
      </c>
      <c r="BQ946" s="96" t="n">
        <v>6.63</v>
      </c>
      <c r="BR946" s="91" t="inlineStr">
        <is>
          <t>Mixed</t>
        </is>
      </c>
      <c r="BS946" s="91" t="inlineStr">
        <is>
          <t>None</t>
        </is>
      </c>
      <c r="BT946" s="96" t="n">
        <v>53.9</v>
      </c>
      <c r="BU946" s="91" t="inlineStr">
        <is>
          <t>N</t>
        </is>
      </c>
      <c r="BV946" s="99">
        <f>IF(OR(BF946&lt;&gt;"Y",BG946&lt;&gt;"Y"),"",(AND(ISNUMBER(BQ946),BQ946&gt;0))+(BR946="Stacked up")+(AND(ISNUMBER(BH946),BH946&gt;=-Settings!$B$17))+(AND(ISNUMBER(BK946),ISNUMBER(BM946),BK946&gt;0,BM946&gt;0))+(AND(ISNUMBER(AQ946),AQ946&gt;=Settings!$B$18))+(AND(ISNUMBER(BT946),BT946&gt;=Settings!$B$19,BT946&lt;=Settings!$B$20))+(AND(ISNUMBER(AS946),AS946&gt;0))+(AND(ISNUMBER(T946),ISNUMBER(M946),T946&gt;=Settings!$B$21,M946&gt;0))+(AND(ISNUMBER(AD946),ISNUMBER(M946),AD946&gt;=Settings!$B$22,M946&gt;0))+(AY946&gt;=1))</f>
        <v/>
      </c>
      <c r="BW946" s="91">
        <f>IF(OR(AY946=0,BF946&lt;&gt;"Y",BG946&lt;&gt;"Y"),"",1+SUMPRODUCT(($A$6:$A$2604=A946)*($AY$6:$AY$2604&gt;0)*($BF$6:$BF$2604="Y")*($BG$6:$BG$2604="Y")*(($AY$6:$AY$2604&gt;AY946)+($AY$6:$AY$2604=AY946)*($AD$6:$AD$2604&gt;AD946))))</f>
        <v/>
      </c>
    </row>
    <row r="947" ht="23.85" customHeight="1" s="55">
      <c r="A947" s="90" t="n">
        <v>46296</v>
      </c>
      <c r="B947" s="91" t="inlineStr">
        <is>
          <t>DHANUKA</t>
        </is>
      </c>
      <c r="C947" s="91" t="inlineStr">
        <is>
          <t>INE435G01025</t>
        </is>
      </c>
      <c r="D947" s="91" t="n"/>
      <c r="E947" s="91" t="inlineStr">
        <is>
          <t>None</t>
        </is>
      </c>
      <c r="F947" s="93" t="n">
        <v>4168</v>
      </c>
      <c r="G947" s="92" t="inlineStr">
        <is>
          <t>N</t>
        </is>
      </c>
      <c r="H947" s="94" t="n"/>
      <c r="I947" s="91" t="inlineStr">
        <is>
          <t>N</t>
        </is>
      </c>
      <c r="J947" s="92">
        <f>IF(K947="","N","Y")</f>
        <v/>
      </c>
      <c r="K947" s="94">
        <f>_xlfn.TEXTJOIN("; ",TRUE,IF(P947="52-wk low","52-wk low",""),IF(AND(AD947&gt;=Settings!$B$12,M947&lt;0),"Distribution",""),IF(AND(AJ947="Y",M947&lt;0,AK947&lt;-Settings!$B$13),"Long unwinding",""),IF(AND(AJ947="Y",M947&lt;0,AK947&gt;Settings!$B$13),"Short buildup",""))</f>
        <v/>
      </c>
      <c r="L947" s="95" t="n">
        <v>935.05</v>
      </c>
      <c r="M947" s="96" t="n">
        <v>0.72</v>
      </c>
      <c r="N947" s="93" t="n">
        <v>397</v>
      </c>
      <c r="O947" s="91" t="inlineStr">
        <is>
          <t>None</t>
        </is>
      </c>
      <c r="P947" s="91" t="inlineStr">
        <is>
          <t>None</t>
        </is>
      </c>
      <c r="Q947" s="97" t="n">
        <v>0.35</v>
      </c>
      <c r="R947" s="96" t="n">
        <v>0.22</v>
      </c>
      <c r="S947" s="96" t="n">
        <v>1.65</v>
      </c>
      <c r="T947" s="96" t="n">
        <v>1.13</v>
      </c>
      <c r="U947" s="96" t="n">
        <v>0.48</v>
      </c>
      <c r="V947" s="103" t="n">
        <v>0.3</v>
      </c>
      <c r="W947" s="102" t="n">
        <v>0</v>
      </c>
      <c r="X947" s="93" t="n"/>
      <c r="Y947" s="91" t="inlineStr">
        <is>
          <t>None</t>
        </is>
      </c>
      <c r="Z947" s="99" t="n">
        <v>56.02</v>
      </c>
      <c r="AA947" s="96" t="n">
        <v>0.99</v>
      </c>
      <c r="AB947" s="96" t="n">
        <v>1.02</v>
      </c>
      <c r="AC947" s="96" t="n">
        <v>1.65</v>
      </c>
      <c r="AD947" s="96" t="n">
        <v>1.33</v>
      </c>
      <c r="AE947" s="96" t="n">
        <v>0.92</v>
      </c>
      <c r="AF947" s="103" t="n">
        <v>1.93</v>
      </c>
      <c r="AG947" s="91" t="inlineStr">
        <is>
          <t>Quiet accumulation</t>
        </is>
      </c>
      <c r="AH947" s="100" t="n">
        <v>0</v>
      </c>
      <c r="AI947" s="101" t="n">
        <v>0</v>
      </c>
      <c r="AJ947" s="92" t="inlineStr">
        <is>
          <t>N</t>
        </is>
      </c>
      <c r="AK947" s="96" t="n"/>
      <c r="AL947" s="91" t="inlineStr">
        <is>
          <t>n/a</t>
        </is>
      </c>
      <c r="AM947" s="93" t="n"/>
      <c r="AN947" s="92" t="inlineStr">
        <is>
          <t>None</t>
        </is>
      </c>
      <c r="AO947" s="102" t="n">
        <v>0</v>
      </c>
      <c r="AP947" s="103" t="n">
        <v>0.54</v>
      </c>
      <c r="AQ947" s="102" t="n">
        <v>9</v>
      </c>
      <c r="AR947" s="91" t="inlineStr">
        <is>
          <t>N</t>
        </is>
      </c>
      <c r="AS947" s="104" t="n"/>
      <c r="AT947" s="92">
        <f>IF(AND(P947="52-wk high",T947&gt;=Settings!$B$7),"Y","N")</f>
        <v/>
      </c>
      <c r="AU947" s="91">
        <f>IF(AND(AD947&gt;=Settings!$B$8,M947&gt;0),"Y","N")</f>
        <v/>
      </c>
      <c r="AV947" s="91">
        <f>IF(OR(AH947&gt;Settings!$B$9,AI947&gt;Settings!$B$9),"Y","N")</f>
        <v/>
      </c>
      <c r="AW947" s="91">
        <f>IF(AJ947&lt;&gt;"Y","n/a",IF(AND(M947&gt;0,AK947&gt;Settings!$B$10),"Y","N"))</f>
        <v/>
      </c>
      <c r="AX947" s="91">
        <f>IF(AO947&gt;=Settings!$B$11,"Y","N")</f>
        <v/>
      </c>
      <c r="AY947" s="99">
        <f>(AT947="Y")+(AU947="Y")+(AV947="Y")+(AW947="Y")+(AX947="Y")</f>
        <v/>
      </c>
      <c r="AZ947" s="94">
        <f>IF(AY947=0,"None",_xlfn.TEXTJOIN(", ",TRUE(),IF(AT947="Y","Breakout",""),IF(AU947="Y","Accumulation",""),IF(AV947="Y","Institutional buying",""),IF(AW947="Y","Long buildup",""),IF(AX947="Y","Momentum leader","")))</f>
        <v/>
      </c>
      <c r="BA947" s="94">
        <f>IF(BW947="","","Passes "&amp;AY947&amp;" of 5 buy-side scans"&amp;IF(G947="Y","; RED FLAG: filter out using Red flag column",""))</f>
        <v/>
      </c>
      <c r="BB947" s="91" t="inlineStr">
        <is>
          <t>None</t>
        </is>
      </c>
      <c r="BC947" s="92" t="inlineStr">
        <is>
          <t>N</t>
        </is>
      </c>
      <c r="BD947" s="94" t="n"/>
      <c r="BE947" s="94" t="n"/>
      <c r="BF947" s="92">
        <f>IF(R947*100000&gt;=Settings!$B$5,"Y","N")</f>
        <v/>
      </c>
      <c r="BG947" s="91">
        <f>IF(F947&gt;Settings!$B$6,"Y","N")</f>
        <v/>
      </c>
      <c r="BH947" s="97" t="n">
        <v>-40.4</v>
      </c>
      <c r="BI947" s="96" t="n">
        <v>-3.36</v>
      </c>
      <c r="BJ947" s="96" t="n">
        <v>-5.58</v>
      </c>
      <c r="BK947" s="96" t="n">
        <v>-12.05</v>
      </c>
      <c r="BL947" s="96" t="n">
        <v>-0.85</v>
      </c>
      <c r="BM947" s="96" t="n">
        <v>-39.18</v>
      </c>
      <c r="BN947" s="97" t="n">
        <v>-3.2</v>
      </c>
      <c r="BO947" s="96" t="n">
        <v>-5.59</v>
      </c>
      <c r="BP947" s="96" t="n">
        <v>-8.369999999999999</v>
      </c>
      <c r="BQ947" s="96" t="n">
        <v>-14.13</v>
      </c>
      <c r="BR947" s="91" t="inlineStr">
        <is>
          <t>Stacked down</t>
        </is>
      </c>
      <c r="BS947" s="91" t="inlineStr">
        <is>
          <t>None</t>
        </is>
      </c>
      <c r="BT947" s="96" t="n">
        <v>33.3</v>
      </c>
      <c r="BU947" s="91" t="inlineStr">
        <is>
          <t>N</t>
        </is>
      </c>
      <c r="BV947" s="99">
        <f>IF(OR(BF947&lt;&gt;"Y",BG947&lt;&gt;"Y"),"",(AND(ISNUMBER(BQ947),BQ947&gt;0))+(BR947="Stacked up")+(AND(ISNUMBER(BH947),BH947&gt;=-Settings!$B$17))+(AND(ISNUMBER(BK947),ISNUMBER(BM947),BK947&gt;0,BM947&gt;0))+(AND(ISNUMBER(AQ947),AQ947&gt;=Settings!$B$18))+(AND(ISNUMBER(BT947),BT947&gt;=Settings!$B$19,BT947&lt;=Settings!$B$20))+(AND(ISNUMBER(AS947),AS947&gt;0))+(AND(ISNUMBER(T947),ISNUMBER(M947),T947&gt;=Settings!$B$21,M947&gt;0))+(AND(ISNUMBER(AD947),ISNUMBER(M947),AD947&gt;=Settings!$B$22,M947&gt;0))+(AY947&gt;=1))</f>
        <v/>
      </c>
      <c r="BW947" s="91">
        <f>IF(OR(AY947=0,BF947&lt;&gt;"Y",BG947&lt;&gt;"Y"),"",1+SUMPRODUCT(($A$6:$A$2604=A947)*($AY$6:$AY$2604&gt;0)*($BF$6:$BF$2604="Y")*($BG$6:$BG$2604="Y")*(($AY$6:$AY$2604&gt;AY947)+($AY$6:$AY$2604=AY947)*($AD$6:$AD$2604&gt;AD947))))</f>
        <v/>
      </c>
    </row>
    <row r="948" ht="23.85" customHeight="1" s="55">
      <c r="A948" s="90" t="n">
        <v>46296</v>
      </c>
      <c r="B948" s="91" t="inlineStr">
        <is>
          <t>ICRA</t>
        </is>
      </c>
      <c r="C948" s="91" t="inlineStr">
        <is>
          <t>INE725G01011</t>
        </is>
      </c>
      <c r="D948" s="91" t="n"/>
      <c r="E948" s="91" t="inlineStr">
        <is>
          <t>None</t>
        </is>
      </c>
      <c r="F948" s="93" t="n">
        <v>4168</v>
      </c>
      <c r="G948" s="92" t="inlineStr">
        <is>
          <t>N</t>
        </is>
      </c>
      <c r="H948" s="94" t="n"/>
      <c r="I948" s="91" t="inlineStr">
        <is>
          <t>N</t>
        </is>
      </c>
      <c r="J948" s="92">
        <f>IF(K948="","N","Y")</f>
        <v/>
      </c>
      <c r="K948" s="94">
        <f>_xlfn.TEXTJOIN("; ",TRUE,IF(P948="52-wk low","52-wk low",""),IF(AND(AD948&gt;=Settings!$B$12,M948&lt;0),"Distribution",""),IF(AND(AJ948="Y",M948&lt;0,AK948&lt;-Settings!$B$13),"Long unwinding",""),IF(AND(AJ948="Y",M948&lt;0,AK948&gt;Settings!$B$13),"Short buildup",""))</f>
        <v/>
      </c>
      <c r="L948" s="95" t="n">
        <v>4318.3</v>
      </c>
      <c r="M948" s="96" t="n">
        <v>2.04</v>
      </c>
      <c r="N948" s="93" t="n">
        <v>181</v>
      </c>
      <c r="O948" s="91" t="inlineStr">
        <is>
          <t>None</t>
        </is>
      </c>
      <c r="P948" s="91" t="inlineStr">
        <is>
          <t>None</t>
        </is>
      </c>
      <c r="Q948" s="97" t="n">
        <v>0.25</v>
      </c>
      <c r="R948" s="96" t="n">
        <v>0.29</v>
      </c>
      <c r="S948" s="96" t="n">
        <v>0.85</v>
      </c>
      <c r="T948" s="96" t="n">
        <v>0.63</v>
      </c>
      <c r="U948" s="96" t="n">
        <v>0.89</v>
      </c>
      <c r="V948" s="103" t="n">
        <v>1.06</v>
      </c>
      <c r="W948" s="102" t="n">
        <v>4</v>
      </c>
      <c r="X948" s="93" t="n"/>
      <c r="Y948" s="91" t="inlineStr">
        <is>
          <t>None</t>
        </is>
      </c>
      <c r="Z948" s="99" t="n">
        <v>53.98</v>
      </c>
      <c r="AA948" s="96" t="n">
        <v>0.83</v>
      </c>
      <c r="AB948" s="96" t="n">
        <v>0.85</v>
      </c>
      <c r="AC948" s="96" t="n">
        <v>0.68</v>
      </c>
      <c r="AD948" s="96" t="n">
        <v>0.54</v>
      </c>
      <c r="AE948" s="96" t="n">
        <v>0.77</v>
      </c>
      <c r="AF948" s="103" t="n">
        <v>1.07</v>
      </c>
      <c r="AG948" s="91" t="inlineStr">
        <is>
          <t>Normal</t>
        </is>
      </c>
      <c r="AH948" s="100" t="n">
        <v>0</v>
      </c>
      <c r="AI948" s="101" t="n">
        <v>0</v>
      </c>
      <c r="AJ948" s="92" t="inlineStr">
        <is>
          <t>N</t>
        </is>
      </c>
      <c r="AK948" s="96" t="n"/>
      <c r="AL948" s="91" t="inlineStr">
        <is>
          <t>n/a</t>
        </is>
      </c>
      <c r="AM948" s="93" t="n"/>
      <c r="AN948" s="92" t="inlineStr">
        <is>
          <t>None</t>
        </is>
      </c>
      <c r="AO948" s="102" t="n">
        <v>0</v>
      </c>
      <c r="AP948" s="103" t="n">
        <v>0.45</v>
      </c>
      <c r="AQ948" s="102" t="n">
        <v>1</v>
      </c>
      <c r="AR948" s="91" t="inlineStr">
        <is>
          <t>N</t>
        </is>
      </c>
      <c r="AS948" s="104" t="n"/>
      <c r="AT948" s="92">
        <f>IF(AND(P948="52-wk high",T948&gt;=Settings!$B$7),"Y","N")</f>
        <v/>
      </c>
      <c r="AU948" s="91">
        <f>IF(AND(AD948&gt;=Settings!$B$8,M948&gt;0),"Y","N")</f>
        <v/>
      </c>
      <c r="AV948" s="91">
        <f>IF(OR(AH948&gt;Settings!$B$9,AI948&gt;Settings!$B$9),"Y","N")</f>
        <v/>
      </c>
      <c r="AW948" s="91">
        <f>IF(AJ948&lt;&gt;"Y","n/a",IF(AND(M948&gt;0,AK948&gt;Settings!$B$10),"Y","N"))</f>
        <v/>
      </c>
      <c r="AX948" s="91">
        <f>IF(AO948&gt;=Settings!$B$11,"Y","N")</f>
        <v/>
      </c>
      <c r="AY948" s="99">
        <f>(AT948="Y")+(AU948="Y")+(AV948="Y")+(AW948="Y")+(AX948="Y")</f>
        <v/>
      </c>
      <c r="AZ948" s="94">
        <f>IF(AY948=0,"None",_xlfn.TEXTJOIN(", ",TRUE(),IF(AT948="Y","Breakout",""),IF(AU948="Y","Accumulation",""),IF(AV948="Y","Institutional buying",""),IF(AW948="Y","Long buildup",""),IF(AX948="Y","Momentum leader","")))</f>
        <v/>
      </c>
      <c r="BA948" s="94">
        <f>IF(BW948="","","Passes "&amp;AY948&amp;" of 5 buy-side scans"&amp;IF(G948="Y","; RED FLAG: filter out using Red flag column",""))</f>
        <v/>
      </c>
      <c r="BB948" s="91" t="inlineStr">
        <is>
          <t>None</t>
        </is>
      </c>
      <c r="BC948" s="92" t="inlineStr">
        <is>
          <t>N</t>
        </is>
      </c>
      <c r="BD948" s="94" t="n"/>
      <c r="BE948" s="94" t="n"/>
      <c r="BF948" s="92">
        <f>IF(R948*100000&gt;=Settings!$B$5,"Y","N")</f>
        <v/>
      </c>
      <c r="BG948" s="91">
        <f>IF(F948&gt;Settings!$B$6,"Y","N")</f>
        <v/>
      </c>
      <c r="BH948" s="97" t="n">
        <v>-34.77</v>
      </c>
      <c r="BI948" s="96" t="n">
        <v>-2.8</v>
      </c>
      <c r="BJ948" s="96" t="n">
        <v>-13.84</v>
      </c>
      <c r="BK948" s="96" t="n">
        <v>-18.1</v>
      </c>
      <c r="BL948" s="96" t="n">
        <v>-15.09</v>
      </c>
      <c r="BM948" s="96" t="n">
        <v>-31.45</v>
      </c>
      <c r="BN948" s="97" t="n">
        <v>-5.04</v>
      </c>
      <c r="BO948" s="96" t="n">
        <v>-9.640000000000001</v>
      </c>
      <c r="BP948" s="96" t="n">
        <v>-13.59</v>
      </c>
      <c r="BQ948" s="96" t="n">
        <v>-18.84</v>
      </c>
      <c r="BR948" s="91" t="inlineStr">
        <is>
          <t>Stacked down</t>
        </is>
      </c>
      <c r="BS948" s="91" t="inlineStr">
        <is>
          <t>None</t>
        </is>
      </c>
      <c r="BT948" s="96" t="n">
        <v>28.1</v>
      </c>
      <c r="BU948" s="91" t="inlineStr">
        <is>
          <t>N</t>
        </is>
      </c>
      <c r="BV948" s="99">
        <f>IF(OR(BF948&lt;&gt;"Y",BG948&lt;&gt;"Y"),"",(AND(ISNUMBER(BQ948),BQ948&gt;0))+(BR948="Stacked up")+(AND(ISNUMBER(BH948),BH948&gt;=-Settings!$B$17))+(AND(ISNUMBER(BK948),ISNUMBER(BM948),BK948&gt;0,BM948&gt;0))+(AND(ISNUMBER(AQ948),AQ948&gt;=Settings!$B$18))+(AND(ISNUMBER(BT948),BT948&gt;=Settings!$B$19,BT948&lt;=Settings!$B$20))+(AND(ISNUMBER(AS948),AS948&gt;0))+(AND(ISNUMBER(T948),ISNUMBER(M948),T948&gt;=Settings!$B$21,M948&gt;0))+(AND(ISNUMBER(AD948),ISNUMBER(M948),AD948&gt;=Settings!$B$22,M948&gt;0))+(AY948&gt;=1))</f>
        <v/>
      </c>
      <c r="BW948" s="91">
        <f>IF(OR(AY948=0,BF948&lt;&gt;"Y",BG948&lt;&gt;"Y"),"",1+SUMPRODUCT(($A$6:$A$2604=A948)*($AY$6:$AY$2604&gt;0)*($BF$6:$BF$2604="Y")*($BG$6:$BG$2604="Y")*(($AY$6:$AY$2604&gt;AY948)+($AY$6:$AY$2604=AY948)*($AD$6:$AD$2604&gt;AD948))))</f>
        <v/>
      </c>
    </row>
    <row r="949" ht="23.85" customHeight="1" s="55">
      <c r="A949" s="90" t="n">
        <v>46296</v>
      </c>
      <c r="B949" s="91" t="inlineStr">
        <is>
          <t>SGFIN</t>
        </is>
      </c>
      <c r="C949" s="91" t="inlineStr">
        <is>
          <t>INE618R01015</t>
        </is>
      </c>
      <c r="D949" s="91" t="n"/>
      <c r="E949" s="91" t="inlineStr">
        <is>
          <t>None</t>
        </is>
      </c>
      <c r="F949" s="93" t="n">
        <v>4164</v>
      </c>
      <c r="G949" s="92" t="inlineStr">
        <is>
          <t>N</t>
        </is>
      </c>
      <c r="H949" s="94" t="n"/>
      <c r="I949" s="91" t="inlineStr">
        <is>
          <t>N</t>
        </is>
      </c>
      <c r="J949" s="92">
        <f>IF(K949="","N","Y")</f>
        <v/>
      </c>
      <c r="K949" s="94">
        <f>_xlfn.TEXTJOIN("; ",TRUE,IF(P949="52-wk low","52-wk low",""),IF(AND(AD949&gt;=Settings!$B$12,M949&lt;0),"Distribution",""),IF(AND(AJ949="Y",M949&lt;0,AK949&lt;-Settings!$B$13),"Long unwinding",""),IF(AND(AJ949="Y",M949&lt;0,AK949&gt;Settings!$B$13),"Short buildup",""))</f>
        <v/>
      </c>
      <c r="L949" s="95" t="n">
        <v>631.85</v>
      </c>
      <c r="M949" s="96" t="n">
        <v>4.55</v>
      </c>
      <c r="N949" s="93" t="n">
        <v>71</v>
      </c>
      <c r="O949" s="91" t="inlineStr">
        <is>
          <t>None</t>
        </is>
      </c>
      <c r="P949" s="91" t="inlineStr">
        <is>
          <t>None</t>
        </is>
      </c>
      <c r="Q949" s="97" t="n">
        <v>11.13</v>
      </c>
      <c r="R949" s="96" t="n">
        <v>2.21</v>
      </c>
      <c r="S949" s="96" t="n">
        <v>6.5</v>
      </c>
      <c r="T949" s="96" t="n">
        <v>4.21</v>
      </c>
      <c r="U949" s="96" t="n">
        <v>2.89</v>
      </c>
      <c r="V949" s="103" t="n">
        <v>0.57</v>
      </c>
      <c r="W949" s="102" t="n">
        <v>1</v>
      </c>
      <c r="X949" s="93" t="n">
        <v>25</v>
      </c>
      <c r="Y949" s="91" t="inlineStr">
        <is>
          <t>None</t>
        </is>
      </c>
      <c r="Z949" s="99" t="n">
        <v>34.77</v>
      </c>
      <c r="AA949" s="96" t="n">
        <v>0.6899999999999999</v>
      </c>
      <c r="AB949" s="96" t="n">
        <v>0.6899999999999999</v>
      </c>
      <c r="AC949" s="96" t="n">
        <v>4.45</v>
      </c>
      <c r="AD949" s="96" t="n">
        <v>3.19</v>
      </c>
      <c r="AE949" s="96" t="n">
        <v>2.8</v>
      </c>
      <c r="AF949" s="103" t="n">
        <v>1.32</v>
      </c>
      <c r="AG949" s="91" t="inlineStr">
        <is>
          <t>Normal</t>
        </is>
      </c>
      <c r="AH949" s="100" t="n">
        <v>0</v>
      </c>
      <c r="AI949" s="101" t="n">
        <v>0</v>
      </c>
      <c r="AJ949" s="92" t="inlineStr">
        <is>
          <t>N</t>
        </is>
      </c>
      <c r="AK949" s="96" t="n"/>
      <c r="AL949" s="91" t="inlineStr">
        <is>
          <t>n/a</t>
        </is>
      </c>
      <c r="AM949" s="93" t="n"/>
      <c r="AN949" s="92" t="inlineStr">
        <is>
          <t>None</t>
        </is>
      </c>
      <c r="AO949" s="102" t="n">
        <v>0</v>
      </c>
      <c r="AP949" s="103" t="n">
        <v>2.06</v>
      </c>
      <c r="AQ949" s="102" t="n">
        <v>90</v>
      </c>
      <c r="AR949" s="91" t="inlineStr">
        <is>
          <t>N</t>
        </is>
      </c>
      <c r="AS949" s="104" t="n"/>
      <c r="AT949" s="92">
        <f>IF(AND(P949="52-wk high",T949&gt;=Settings!$B$7),"Y","N")</f>
        <v/>
      </c>
      <c r="AU949" s="91">
        <f>IF(AND(AD949&gt;=Settings!$B$8,M949&gt;0),"Y","N")</f>
        <v/>
      </c>
      <c r="AV949" s="91">
        <f>IF(OR(AH949&gt;Settings!$B$9,AI949&gt;Settings!$B$9),"Y","N")</f>
        <v/>
      </c>
      <c r="AW949" s="91">
        <f>IF(AJ949&lt;&gt;"Y","n/a",IF(AND(M949&gt;0,AK949&gt;Settings!$B$10),"Y","N"))</f>
        <v/>
      </c>
      <c r="AX949" s="91">
        <f>IF(AO949&gt;=Settings!$B$11,"Y","N")</f>
        <v/>
      </c>
      <c r="AY949" s="99">
        <f>(AT949="Y")+(AU949="Y")+(AV949="Y")+(AW949="Y")+(AX949="Y")</f>
        <v/>
      </c>
      <c r="AZ949" s="94">
        <f>IF(AY949=0,"None",_xlfn.TEXTJOIN(", ",TRUE(),IF(AT949="Y","Breakout",""),IF(AU949="Y","Accumulation",""),IF(AV949="Y","Institutional buying",""),IF(AW949="Y","Long buildup",""),IF(AX949="Y","Momentum leader","")))</f>
        <v/>
      </c>
      <c r="BA949" s="94">
        <f>IF(BW949="","","Passes "&amp;AY949&amp;" of 5 buy-side scans"&amp;IF(G949="Y","; RED FLAG: filter out using Red flag column",""))</f>
        <v/>
      </c>
      <c r="BB949" s="91" t="inlineStr">
        <is>
          <t>None</t>
        </is>
      </c>
      <c r="BC949" s="92" t="inlineStr">
        <is>
          <t>N</t>
        </is>
      </c>
      <c r="BD949" s="94" t="n"/>
      <c r="BE949" s="94" t="n"/>
      <c r="BF949" s="92">
        <f>IF(R949*100000&gt;=Settings!$B$5,"Y","N")</f>
        <v/>
      </c>
      <c r="BG949" s="91">
        <f>IF(F949&gt;Settings!$B$6,"Y","N")</f>
        <v/>
      </c>
      <c r="BH949" s="97" t="n">
        <v>-13.14</v>
      </c>
      <c r="BI949" s="96" t="n">
        <v>5.04</v>
      </c>
      <c r="BJ949" s="96" t="n">
        <v>-7.39</v>
      </c>
      <c r="BK949" s="96" t="n">
        <v>-4.31</v>
      </c>
      <c r="BL949" s="96" t="n">
        <v>40.41</v>
      </c>
      <c r="BM949" s="96" t="n">
        <v>73.51000000000001</v>
      </c>
      <c r="BN949" s="97" t="n">
        <v>0.2</v>
      </c>
      <c r="BO949" s="96" t="n">
        <v>-1.69</v>
      </c>
      <c r="BP949" s="96" t="n">
        <v>2.29</v>
      </c>
      <c r="BQ949" s="96" t="n">
        <v>13.18</v>
      </c>
      <c r="BR949" s="91" t="inlineStr">
        <is>
          <t>Mixed</t>
        </is>
      </c>
      <c r="BS949" s="91" t="inlineStr">
        <is>
          <t>None</t>
        </is>
      </c>
      <c r="BT949" s="96" t="n">
        <v>52.8</v>
      </c>
      <c r="BU949" s="91" t="inlineStr">
        <is>
          <t>N</t>
        </is>
      </c>
      <c r="BV949" s="99">
        <f>IF(OR(BF949&lt;&gt;"Y",BG949&lt;&gt;"Y"),"",(AND(ISNUMBER(BQ949),BQ949&gt;0))+(BR949="Stacked up")+(AND(ISNUMBER(BH949),BH949&gt;=-Settings!$B$17))+(AND(ISNUMBER(BK949),ISNUMBER(BM949),BK949&gt;0,BM949&gt;0))+(AND(ISNUMBER(AQ949),AQ949&gt;=Settings!$B$18))+(AND(ISNUMBER(BT949),BT949&gt;=Settings!$B$19,BT949&lt;=Settings!$B$20))+(AND(ISNUMBER(AS949),AS949&gt;0))+(AND(ISNUMBER(T949),ISNUMBER(M949),T949&gt;=Settings!$B$21,M949&gt;0))+(AND(ISNUMBER(AD949),ISNUMBER(M949),AD949&gt;=Settings!$B$22,M949&gt;0))+(AY949&gt;=1))</f>
        <v/>
      </c>
      <c r="BW949" s="91">
        <f>IF(OR(AY949=0,BF949&lt;&gt;"Y",BG949&lt;&gt;"Y"),"",1+SUMPRODUCT(($A$6:$A$2604=A949)*($AY$6:$AY$2604&gt;0)*($BF$6:$BF$2604="Y")*($BG$6:$BG$2604="Y")*(($AY$6:$AY$2604&gt;AY949)+($AY$6:$AY$2604=AY949)*($AD$6:$AD$2604&gt;AD949))))</f>
        <v/>
      </c>
    </row>
    <row r="950" ht="23.85" customHeight="1" s="55">
      <c r="A950" s="90" t="n">
        <v>46296</v>
      </c>
      <c r="B950" s="91" t="inlineStr">
        <is>
          <t>TBZ</t>
        </is>
      </c>
      <c r="C950" s="91" t="inlineStr">
        <is>
          <t>INE760L01018</t>
        </is>
      </c>
      <c r="D950" s="91" t="n"/>
      <c r="E950" s="91" t="inlineStr">
        <is>
          <t>None</t>
        </is>
      </c>
      <c r="F950" s="93" t="n">
        <v>4160</v>
      </c>
      <c r="G950" s="92" t="inlineStr">
        <is>
          <t>Y</t>
        </is>
      </c>
      <c r="H950" s="94" t="inlineStr">
        <is>
          <t>Long-term ASM Stage 4; T2T (BE series)</t>
        </is>
      </c>
      <c r="I950" s="91" t="inlineStr">
        <is>
          <t>Y</t>
        </is>
      </c>
      <c r="J950" s="92">
        <f>IF(K950="","N","Y")</f>
        <v/>
      </c>
      <c r="K950" s="94">
        <f>_xlfn.TEXTJOIN("; ",TRUE,IF(P950="52-wk low","52-wk low",""),IF(AND(AD950&gt;=Settings!$B$12,M950&lt;0),"Distribution",""),IF(AND(AJ950="Y",M950&lt;0,AK950&lt;-Settings!$B$13),"Long unwinding",""),IF(AND(AJ950="Y",M950&lt;0,AK950&gt;Settings!$B$13),"Short buildup",""))</f>
        <v/>
      </c>
      <c r="L950" s="95" t="n">
        <v>623.45</v>
      </c>
      <c r="M950" s="96" t="n">
        <v>-1.83</v>
      </c>
      <c r="N950" s="93" t="n">
        <v>1539</v>
      </c>
      <c r="O950" s="91" t="inlineStr">
        <is>
          <t>None</t>
        </is>
      </c>
      <c r="P950" s="91" t="inlineStr">
        <is>
          <t>None</t>
        </is>
      </c>
      <c r="Q950" s="97" t="n">
        <v>1.22</v>
      </c>
      <c r="R950" s="96" t="n">
        <v>15.59</v>
      </c>
      <c r="S950" s="96" t="n">
        <v>0.04</v>
      </c>
      <c r="T950" s="96" t="n">
        <v>0.05</v>
      </c>
      <c r="U950" s="96" t="n">
        <v>0.05</v>
      </c>
      <c r="V950" s="103" t="n">
        <v>0.7</v>
      </c>
      <c r="W950" s="102" t="n">
        <v>2</v>
      </c>
      <c r="X950" s="93" t="n"/>
      <c r="Y950" s="91" t="inlineStr">
        <is>
          <t>None</t>
        </is>
      </c>
      <c r="Z950" s="99" t="n"/>
      <c r="AA950" s="96" t="n"/>
      <c r="AB950" s="96" t="n"/>
      <c r="AC950" s="96" t="n"/>
      <c r="AD950" s="96" t="n"/>
      <c r="AE950" s="96" t="n"/>
      <c r="AF950" s="103" t="n"/>
      <c r="AG950" s="91" t="inlineStr">
        <is>
          <t>No delivery data</t>
        </is>
      </c>
      <c r="AH950" s="100" t="n">
        <v>0</v>
      </c>
      <c r="AI950" s="101" t="n">
        <v>0</v>
      </c>
      <c r="AJ950" s="92" t="inlineStr">
        <is>
          <t>N</t>
        </is>
      </c>
      <c r="AK950" s="96" t="n"/>
      <c r="AL950" s="91" t="inlineStr">
        <is>
          <t>n/a</t>
        </is>
      </c>
      <c r="AM950" s="93" t="n"/>
      <c r="AN950" s="92" t="inlineStr">
        <is>
          <t>None</t>
        </is>
      </c>
      <c r="AO950" s="102" t="n">
        <v>0</v>
      </c>
      <c r="AP950" s="103" t="n">
        <v>5.73</v>
      </c>
      <c r="AQ950" s="102" t="n">
        <v>100</v>
      </c>
      <c r="AR950" s="91" t="inlineStr">
        <is>
          <t>N</t>
        </is>
      </c>
      <c r="AS950" s="104" t="n"/>
      <c r="AT950" s="92">
        <f>IF(AND(P950="52-wk high",T950&gt;=Settings!$B$7),"Y","N")</f>
        <v/>
      </c>
      <c r="AU950" s="91">
        <f>IF(AND(AD950&gt;=Settings!$B$8,M950&gt;0),"Y","N")</f>
        <v/>
      </c>
      <c r="AV950" s="91">
        <f>IF(OR(AH950&gt;Settings!$B$9,AI950&gt;Settings!$B$9),"Y","N")</f>
        <v/>
      </c>
      <c r="AW950" s="91">
        <f>IF(AJ950&lt;&gt;"Y","n/a",IF(AND(M950&gt;0,AK950&gt;Settings!$B$10),"Y","N"))</f>
        <v/>
      </c>
      <c r="AX950" s="91">
        <f>IF(AO950&gt;=Settings!$B$11,"Y","N")</f>
        <v/>
      </c>
      <c r="AY950" s="99">
        <f>(AT950="Y")+(AU950="Y")+(AV950="Y")+(AW950="Y")+(AX950="Y")</f>
        <v/>
      </c>
      <c r="AZ950" s="94">
        <f>IF(AY950=0,"None",_xlfn.TEXTJOIN(", ",TRUE(),IF(AT950="Y","Breakout",""),IF(AU950="Y","Accumulation",""),IF(AV950="Y","Institutional buying",""),IF(AW950="Y","Long buildup",""),IF(AX950="Y","Momentum leader","")))</f>
        <v/>
      </c>
      <c r="BA950" s="94">
        <f>IF(BW950="","","Passes "&amp;AY950&amp;" of 5 buy-side scans"&amp;IF(G950="Y","; RED FLAG: filter out using Red flag column",""))</f>
        <v/>
      </c>
      <c r="BB950" s="91" t="inlineStr">
        <is>
          <t>None</t>
        </is>
      </c>
      <c r="BC950" s="92" t="inlineStr">
        <is>
          <t>N</t>
        </is>
      </c>
      <c r="BD950" s="94" t="n"/>
      <c r="BE950" s="94" t="n"/>
      <c r="BF950" s="92">
        <f>IF(R950*100000&gt;=Settings!$B$5,"Y","N")</f>
        <v/>
      </c>
      <c r="BG950" s="91">
        <f>IF(F950&gt;Settings!$B$6,"Y","N")</f>
        <v/>
      </c>
      <c r="BH950" s="97" t="n">
        <v>-10.76</v>
      </c>
      <c r="BI950" s="96" t="n">
        <v>-7.62</v>
      </c>
      <c r="BJ950" s="96" t="n">
        <v>69.97</v>
      </c>
      <c r="BK950" s="96" t="n">
        <v>225.95</v>
      </c>
      <c r="BL950" s="96" t="n">
        <v>394.64</v>
      </c>
      <c r="BM950" s="96" t="n">
        <v>236.55</v>
      </c>
      <c r="BN950" s="97" t="n">
        <v>9.529999999999999</v>
      </c>
      <c r="BO950" s="96" t="n">
        <v>40.04</v>
      </c>
      <c r="BP950" s="96" t="n">
        <v>80.02</v>
      </c>
      <c r="BQ950" s="96" t="n">
        <v>129.92</v>
      </c>
      <c r="BR950" s="91" t="inlineStr">
        <is>
          <t>Stacked up</t>
        </is>
      </c>
      <c r="BS950" s="91" t="inlineStr">
        <is>
          <t>None</t>
        </is>
      </c>
      <c r="BT950" s="96" t="n">
        <v>62</v>
      </c>
      <c r="BU950" s="91" t="inlineStr">
        <is>
          <t>N</t>
        </is>
      </c>
      <c r="BV950" s="99">
        <f>IF(OR(BF950&lt;&gt;"Y",BG950&lt;&gt;"Y"),"",(AND(ISNUMBER(BQ950),BQ950&gt;0))+(BR950="Stacked up")+(AND(ISNUMBER(BH950),BH950&gt;=-Settings!$B$17))+(AND(ISNUMBER(BK950),ISNUMBER(BM950),BK950&gt;0,BM950&gt;0))+(AND(ISNUMBER(AQ950),AQ950&gt;=Settings!$B$18))+(AND(ISNUMBER(BT950),BT950&gt;=Settings!$B$19,BT950&lt;=Settings!$B$20))+(AND(ISNUMBER(AS950),AS950&gt;0))+(AND(ISNUMBER(T950),ISNUMBER(M950),T950&gt;=Settings!$B$21,M950&gt;0))+(AND(ISNUMBER(AD950),ISNUMBER(M950),AD950&gt;=Settings!$B$22,M950&gt;0))+(AY950&gt;=1))</f>
        <v/>
      </c>
      <c r="BW950" s="91">
        <f>IF(OR(AY950=0,BF950&lt;&gt;"Y",BG950&lt;&gt;"Y"),"",1+SUMPRODUCT(($A$6:$A$2604=A950)*($AY$6:$AY$2604&gt;0)*($BF$6:$BF$2604="Y")*($BG$6:$BG$2604="Y")*(($AY$6:$AY$2604&gt;AY950)+($AY$6:$AY$2604=AY950)*($AD$6:$AD$2604&gt;AD950))))</f>
        <v/>
      </c>
    </row>
    <row r="951" ht="23.85" customHeight="1" s="55">
      <c r="A951" s="90" t="n">
        <v>46296</v>
      </c>
      <c r="B951" s="91" t="inlineStr">
        <is>
          <t>BANARISUG</t>
        </is>
      </c>
      <c r="C951" s="91" t="inlineStr">
        <is>
          <t>INE459A01010</t>
        </is>
      </c>
      <c r="D951" s="91" t="n"/>
      <c r="E951" s="91" t="inlineStr">
        <is>
          <t>None</t>
        </is>
      </c>
      <c r="F951" s="93" t="n">
        <v>4139</v>
      </c>
      <c r="G951" s="92" t="inlineStr">
        <is>
          <t>N</t>
        </is>
      </c>
      <c r="H951" s="94" t="n"/>
      <c r="I951" s="91" t="inlineStr">
        <is>
          <t>N</t>
        </is>
      </c>
      <c r="J951" s="92">
        <f>IF(K951="","N","Y")</f>
        <v/>
      </c>
      <c r="K951" s="94">
        <f>_xlfn.TEXTJOIN("; ",TRUE,IF(P951="52-wk low","52-wk low",""),IF(AND(AD951&gt;=Settings!$B$12,M951&lt;0),"Distribution",""),IF(AND(AJ951="Y",M951&lt;0,AK951&lt;-Settings!$B$13),"Long unwinding",""),IF(AND(AJ951="Y",M951&lt;0,AK951&gt;Settings!$B$13),"Short buildup",""))</f>
        <v/>
      </c>
      <c r="L951" s="95" t="n">
        <v>3300.5</v>
      </c>
      <c r="M951" s="96" t="n">
        <v>0.01</v>
      </c>
      <c r="N951" s="93" t="n">
        <v>575</v>
      </c>
      <c r="O951" s="91" t="inlineStr">
        <is>
          <t>None</t>
        </is>
      </c>
      <c r="P951" s="91" t="inlineStr">
        <is>
          <t>None</t>
        </is>
      </c>
      <c r="Q951" s="97" t="n">
        <v>0.01</v>
      </c>
      <c r="R951" s="96" t="n">
        <v>0.01</v>
      </c>
      <c r="S951" s="96" t="n">
        <v>0.83</v>
      </c>
      <c r="T951" s="96" t="n">
        <v>0.32</v>
      </c>
      <c r="U951" s="96" t="n">
        <v>0.57</v>
      </c>
      <c r="V951" s="103" t="n">
        <v>0.66</v>
      </c>
      <c r="W951" s="102" t="n">
        <v>1</v>
      </c>
      <c r="X951" s="93" t="n"/>
      <c r="Y951" s="91" t="inlineStr">
        <is>
          <t>None</t>
        </is>
      </c>
      <c r="Z951" s="99" t="n">
        <v>83.08</v>
      </c>
      <c r="AA951" s="96" t="n">
        <v>1.65</v>
      </c>
      <c r="AB951" s="96" t="n">
        <v>1.56</v>
      </c>
      <c r="AC951" s="96" t="n">
        <v>1.63</v>
      </c>
      <c r="AD951" s="96" t="n">
        <v>1.11</v>
      </c>
      <c r="AE951" s="96" t="n">
        <v>1.58</v>
      </c>
      <c r="AF951" s="103" t="n">
        <v>1.49</v>
      </c>
      <c r="AG951" s="91" t="inlineStr">
        <is>
          <t>Normal</t>
        </is>
      </c>
      <c r="AH951" s="100" t="n">
        <v>0</v>
      </c>
      <c r="AI951" s="101" t="n">
        <v>0</v>
      </c>
      <c r="AJ951" s="92" t="inlineStr">
        <is>
          <t>N</t>
        </is>
      </c>
      <c r="AK951" s="96" t="n"/>
      <c r="AL951" s="91" t="inlineStr">
        <is>
          <t>n/a</t>
        </is>
      </c>
      <c r="AM951" s="93" t="n"/>
      <c r="AN951" s="92" t="inlineStr">
        <is>
          <t>None</t>
        </is>
      </c>
      <c r="AO951" s="102" t="n">
        <v>0</v>
      </c>
      <c r="AP951" s="103" t="n">
        <v>0.63</v>
      </c>
      <c r="AQ951" s="102" t="n">
        <v>25</v>
      </c>
      <c r="AR951" s="91" t="inlineStr">
        <is>
          <t>N</t>
        </is>
      </c>
      <c r="AS951" s="104" t="n"/>
      <c r="AT951" s="92">
        <f>IF(AND(P951="52-wk high",T951&gt;=Settings!$B$7),"Y","N")</f>
        <v/>
      </c>
      <c r="AU951" s="91">
        <f>IF(AND(AD951&gt;=Settings!$B$8,M951&gt;0),"Y","N")</f>
        <v/>
      </c>
      <c r="AV951" s="91">
        <f>IF(OR(AH951&gt;Settings!$B$9,AI951&gt;Settings!$B$9),"Y","N")</f>
        <v/>
      </c>
      <c r="AW951" s="91">
        <f>IF(AJ951&lt;&gt;"Y","n/a",IF(AND(M951&gt;0,AK951&gt;Settings!$B$10),"Y","N"))</f>
        <v/>
      </c>
      <c r="AX951" s="91">
        <f>IF(AO951&gt;=Settings!$B$11,"Y","N")</f>
        <v/>
      </c>
      <c r="AY951" s="99">
        <f>(AT951="Y")+(AU951="Y")+(AV951="Y")+(AW951="Y")+(AX951="Y")</f>
        <v/>
      </c>
      <c r="AZ951" s="94">
        <f>IF(AY951=0,"None",_xlfn.TEXTJOIN(", ",TRUE(),IF(AT951="Y","Breakout",""),IF(AU951="Y","Accumulation",""),IF(AV951="Y","Institutional buying",""),IF(AW951="Y","Long buildup",""),IF(AX951="Y","Momentum leader","")))</f>
        <v/>
      </c>
      <c r="BA951" s="94">
        <f>IF(BW951="","","Passes "&amp;AY951&amp;" of 5 buy-side scans"&amp;IF(G951="Y","; RED FLAG: filter out using Red flag column",""))</f>
        <v/>
      </c>
      <c r="BB951" s="91" t="inlineStr">
        <is>
          <t>None</t>
        </is>
      </c>
      <c r="BC951" s="92" t="inlineStr">
        <is>
          <t>Y</t>
        </is>
      </c>
      <c r="BD951" s="94" t="inlineStr">
        <is>
          <t>Few traders (&lt;100 unique PAN, 30 days)</t>
        </is>
      </c>
      <c r="BE951" s="94" t="n"/>
      <c r="BF951" s="92">
        <f>IF(R951*100000&gt;=Settings!$B$5,"Y","N")</f>
        <v/>
      </c>
      <c r="BG951" s="91">
        <f>IF(F951&gt;Settings!$B$6,"Y","N")</f>
        <v/>
      </c>
      <c r="BH951" s="97" t="n">
        <v>-23.92</v>
      </c>
      <c r="BI951" s="96" t="n">
        <v>-0.18</v>
      </c>
      <c r="BJ951" s="96" t="n">
        <v>-12.37</v>
      </c>
      <c r="BK951" s="96" t="n">
        <v>-4.82</v>
      </c>
      <c r="BL951" s="96" t="n">
        <v>-9.59</v>
      </c>
      <c r="BM951" s="96" t="n">
        <v>-9.66</v>
      </c>
      <c r="BN951" s="97" t="n">
        <v>-3.9</v>
      </c>
      <c r="BO951" s="96" t="n">
        <v>-6.37</v>
      </c>
      <c r="BP951" s="96" t="n">
        <v>-7.15</v>
      </c>
      <c r="BQ951" s="96" t="n">
        <v>-7.72</v>
      </c>
      <c r="BR951" s="91" t="inlineStr">
        <is>
          <t>Stacked down</t>
        </is>
      </c>
      <c r="BS951" s="91" t="inlineStr">
        <is>
          <t>None</t>
        </is>
      </c>
      <c r="BT951" s="96" t="n">
        <v>34.8</v>
      </c>
      <c r="BU951" s="91" t="inlineStr">
        <is>
          <t>N</t>
        </is>
      </c>
      <c r="BV951" s="99">
        <f>IF(OR(BF951&lt;&gt;"Y",BG951&lt;&gt;"Y"),"",(AND(ISNUMBER(BQ951),BQ951&gt;0))+(BR951="Stacked up")+(AND(ISNUMBER(BH951),BH951&gt;=-Settings!$B$17))+(AND(ISNUMBER(BK951),ISNUMBER(BM951),BK951&gt;0,BM951&gt;0))+(AND(ISNUMBER(AQ951),AQ951&gt;=Settings!$B$18))+(AND(ISNUMBER(BT951),BT951&gt;=Settings!$B$19,BT951&lt;=Settings!$B$20))+(AND(ISNUMBER(AS951),AS951&gt;0))+(AND(ISNUMBER(T951),ISNUMBER(M951),T951&gt;=Settings!$B$21,M951&gt;0))+(AND(ISNUMBER(AD951),ISNUMBER(M951),AD951&gt;=Settings!$B$22,M951&gt;0))+(AY951&gt;=1))</f>
        <v/>
      </c>
      <c r="BW951" s="91">
        <f>IF(OR(AY951=0,BF951&lt;&gt;"Y",BG951&lt;&gt;"Y"),"",1+SUMPRODUCT(($A$6:$A$2604=A951)*($AY$6:$AY$2604&gt;0)*($BF$6:$BF$2604="Y")*($BG$6:$BG$2604="Y")*(($AY$6:$AY$2604&gt;AY951)+($AY$6:$AY$2604=AY951)*($AD$6:$AD$2604&gt;AD951))))</f>
        <v/>
      </c>
    </row>
    <row r="952" ht="23.85" customHeight="1" s="55">
      <c r="A952" s="90" t="n">
        <v>46296</v>
      </c>
      <c r="B952" s="91" t="inlineStr">
        <is>
          <t>MAHLOG</t>
        </is>
      </c>
      <c r="C952" s="91" t="inlineStr">
        <is>
          <t>INE766P01016</t>
        </is>
      </c>
      <c r="D952" s="91" t="n"/>
      <c r="E952" s="91" t="inlineStr">
        <is>
          <t>None</t>
        </is>
      </c>
      <c r="F952" s="93" t="n">
        <v>4134</v>
      </c>
      <c r="G952" s="92" t="inlineStr">
        <is>
          <t>N</t>
        </is>
      </c>
      <c r="H952" s="94" t="n"/>
      <c r="I952" s="91" t="inlineStr">
        <is>
          <t>N</t>
        </is>
      </c>
      <c r="J952" s="92">
        <f>IF(K952="","N","Y")</f>
        <v/>
      </c>
      <c r="K952" s="94">
        <f>_xlfn.TEXTJOIN("; ",TRUE,IF(P952="52-wk low","52-wk low",""),IF(AND(AD952&gt;=Settings!$B$12,M952&lt;0),"Distribution",""),IF(AND(AJ952="Y",M952&lt;0,AK952&lt;-Settings!$B$13),"Long unwinding",""),IF(AND(AJ952="Y",M952&lt;0,AK952&gt;Settings!$B$13),"Short buildup",""))</f>
        <v/>
      </c>
      <c r="L952" s="95" t="n">
        <v>416.4</v>
      </c>
      <c r="M952" s="96" t="n">
        <v>-4.46</v>
      </c>
      <c r="N952" s="93" t="n">
        <v>2412</v>
      </c>
      <c r="O952" s="91" t="inlineStr">
        <is>
          <t>None</t>
        </is>
      </c>
      <c r="P952" s="91" t="inlineStr">
        <is>
          <t>None</t>
        </is>
      </c>
      <c r="Q952" s="97" t="n">
        <v>2.43</v>
      </c>
      <c r="R952" s="96" t="n">
        <v>2.12</v>
      </c>
      <c r="S952" s="96" t="n">
        <v>1.19</v>
      </c>
      <c r="T952" s="96" t="n">
        <v>0.97</v>
      </c>
      <c r="U952" s="96" t="n">
        <v>0.97</v>
      </c>
      <c r="V952" s="103" t="n">
        <v>0.85</v>
      </c>
      <c r="W952" s="102" t="n">
        <v>6</v>
      </c>
      <c r="X952" s="93" t="n"/>
      <c r="Y952" s="91" t="inlineStr">
        <is>
          <t>None</t>
        </is>
      </c>
      <c r="Z952" s="99" t="n">
        <v>48.57</v>
      </c>
      <c r="AA952" s="96" t="n">
        <v>0.93</v>
      </c>
      <c r="AB952" s="96" t="n">
        <v>0.92</v>
      </c>
      <c r="AC952" s="96" t="n">
        <v>1.15</v>
      </c>
      <c r="AD952" s="96" t="n">
        <v>0.95</v>
      </c>
      <c r="AE952" s="96" t="n">
        <v>1.07</v>
      </c>
      <c r="AF952" s="103" t="n">
        <v>1.13</v>
      </c>
      <c r="AG952" s="91" t="inlineStr">
        <is>
          <t>Normal</t>
        </is>
      </c>
      <c r="AH952" s="100" t="n">
        <v>0</v>
      </c>
      <c r="AI952" s="101" t="n">
        <v>0</v>
      </c>
      <c r="AJ952" s="92" t="inlineStr">
        <is>
          <t>N</t>
        </is>
      </c>
      <c r="AK952" s="96" t="n"/>
      <c r="AL952" s="91" t="inlineStr">
        <is>
          <t>n/a</t>
        </is>
      </c>
      <c r="AM952" s="93" t="n"/>
      <c r="AN952" s="92" t="inlineStr">
        <is>
          <t>None</t>
        </is>
      </c>
      <c r="AO952" s="102" t="n">
        <v>0</v>
      </c>
      <c r="AP952" s="103" t="n">
        <v>1.28</v>
      </c>
      <c r="AQ952" s="102" t="n">
        <v>73</v>
      </c>
      <c r="AR952" s="91" t="inlineStr">
        <is>
          <t>N</t>
        </is>
      </c>
      <c r="AS952" s="104" t="n"/>
      <c r="AT952" s="92">
        <f>IF(AND(P952="52-wk high",T952&gt;=Settings!$B$7),"Y","N")</f>
        <v/>
      </c>
      <c r="AU952" s="91">
        <f>IF(AND(AD952&gt;=Settings!$B$8,M952&gt;0),"Y","N")</f>
        <v/>
      </c>
      <c r="AV952" s="91">
        <f>IF(OR(AH952&gt;Settings!$B$9,AI952&gt;Settings!$B$9),"Y","N")</f>
        <v/>
      </c>
      <c r="AW952" s="91">
        <f>IF(AJ952&lt;&gt;"Y","n/a",IF(AND(M952&gt;0,AK952&gt;Settings!$B$10),"Y","N"))</f>
        <v/>
      </c>
      <c r="AX952" s="91">
        <f>IF(AO952&gt;=Settings!$B$11,"Y","N")</f>
        <v/>
      </c>
      <c r="AY952" s="99">
        <f>(AT952="Y")+(AU952="Y")+(AV952="Y")+(AW952="Y")+(AX952="Y")</f>
        <v/>
      </c>
      <c r="AZ952" s="94">
        <f>IF(AY952=0,"None",_xlfn.TEXTJOIN(", ",TRUE(),IF(AT952="Y","Breakout",""),IF(AU952="Y","Accumulation",""),IF(AV952="Y","Institutional buying",""),IF(AW952="Y","Long buildup",""),IF(AX952="Y","Momentum leader","")))</f>
        <v/>
      </c>
      <c r="BA952" s="94">
        <f>IF(BW952="","","Passes "&amp;AY952&amp;" of 5 buy-side scans"&amp;IF(G952="Y","; RED FLAG: filter out using Red flag column",""))</f>
        <v/>
      </c>
      <c r="BB952" s="91" t="inlineStr">
        <is>
          <t>None</t>
        </is>
      </c>
      <c r="BC952" s="92" t="inlineStr">
        <is>
          <t>Y</t>
        </is>
      </c>
      <c r="BD952" s="94" t="inlineStr">
        <is>
          <t>PE &gt; 50</t>
        </is>
      </c>
      <c r="BE952" s="94" t="n"/>
      <c r="BF952" s="92">
        <f>IF(R952*100000&gt;=Settings!$B$5,"Y","N")</f>
        <v/>
      </c>
      <c r="BG952" s="91">
        <f>IF(F952&gt;Settings!$B$6,"Y","N")</f>
        <v/>
      </c>
      <c r="BH952" s="97" t="n">
        <v>-7.47</v>
      </c>
      <c r="BI952" s="96" t="n">
        <v>-0.87</v>
      </c>
      <c r="BJ952" s="96" t="n">
        <v>7.54</v>
      </c>
      <c r="BK952" s="96" t="n">
        <v>12.12</v>
      </c>
      <c r="BL952" s="96" t="n">
        <v>19.52</v>
      </c>
      <c r="BM952" s="96" t="n">
        <v>19.59</v>
      </c>
      <c r="BN952" s="97" t="n">
        <v>1.52</v>
      </c>
      <c r="BO952" s="96" t="n">
        <v>3.47</v>
      </c>
      <c r="BP952" s="96" t="n">
        <v>5.84</v>
      </c>
      <c r="BQ952" s="96" t="n">
        <v>9.210000000000001</v>
      </c>
      <c r="BR952" s="91" t="inlineStr">
        <is>
          <t>Stacked up</t>
        </is>
      </c>
      <c r="BS952" s="91" t="inlineStr">
        <is>
          <t>None</t>
        </is>
      </c>
      <c r="BT952" s="96" t="n">
        <v>54.7</v>
      </c>
      <c r="BU952" s="91" t="inlineStr">
        <is>
          <t>N</t>
        </is>
      </c>
      <c r="BV952" s="99">
        <f>IF(OR(BF952&lt;&gt;"Y",BG952&lt;&gt;"Y"),"",(AND(ISNUMBER(BQ952),BQ952&gt;0))+(BR952="Stacked up")+(AND(ISNUMBER(BH952),BH952&gt;=-Settings!$B$17))+(AND(ISNUMBER(BK952),ISNUMBER(BM952),BK952&gt;0,BM952&gt;0))+(AND(ISNUMBER(AQ952),AQ952&gt;=Settings!$B$18))+(AND(ISNUMBER(BT952),BT952&gt;=Settings!$B$19,BT952&lt;=Settings!$B$20))+(AND(ISNUMBER(AS952),AS952&gt;0))+(AND(ISNUMBER(T952),ISNUMBER(M952),T952&gt;=Settings!$B$21,M952&gt;0))+(AND(ISNUMBER(AD952),ISNUMBER(M952),AD952&gt;=Settings!$B$22,M952&gt;0))+(AY952&gt;=1))</f>
        <v/>
      </c>
      <c r="BW952" s="91">
        <f>IF(OR(AY952=0,BF952&lt;&gt;"Y",BG952&lt;&gt;"Y"),"",1+SUMPRODUCT(($A$6:$A$2604=A952)*($AY$6:$AY$2604&gt;0)*($BF$6:$BF$2604="Y")*($BG$6:$BG$2604="Y")*(($AY$6:$AY$2604&gt;AY952)+($AY$6:$AY$2604=AY952)*($AD$6:$AD$2604&gt;AD952))))</f>
        <v/>
      </c>
    </row>
    <row r="953" ht="23.85" customHeight="1" s="55">
      <c r="A953" s="90" t="n">
        <v>46296</v>
      </c>
      <c r="B953" s="91" t="inlineStr">
        <is>
          <t>TATVA</t>
        </is>
      </c>
      <c r="C953" s="91" t="inlineStr">
        <is>
          <t>INE0GK401011</t>
        </is>
      </c>
      <c r="D953" s="91" t="n"/>
      <c r="E953" s="91" t="inlineStr">
        <is>
          <t>None</t>
        </is>
      </c>
      <c r="F953" s="93" t="n">
        <v>4078</v>
      </c>
      <c r="G953" s="92" t="inlineStr">
        <is>
          <t>Y</t>
        </is>
      </c>
      <c r="H953" s="94" t="inlineStr">
        <is>
          <t>Long-term ASM Stage 1</t>
        </is>
      </c>
      <c r="I953" s="91" t="inlineStr">
        <is>
          <t>N</t>
        </is>
      </c>
      <c r="J953" s="92">
        <f>IF(K953="","N","Y")</f>
        <v/>
      </c>
      <c r="K953" s="94">
        <f>_xlfn.TEXTJOIN("; ",TRUE,IF(P953="52-wk low","52-wk low",""),IF(AND(AD953&gt;=Settings!$B$12,M953&lt;0),"Distribution",""),IF(AND(AJ953="Y",M953&lt;0,AK953&lt;-Settings!$B$13),"Long unwinding",""),IF(AND(AJ953="Y",M953&lt;0,AK953&gt;Settings!$B$13),"Short buildup",""))</f>
        <v/>
      </c>
      <c r="L953" s="95" t="n">
        <v>1743.2</v>
      </c>
      <c r="M953" s="96" t="n">
        <v>-2.3</v>
      </c>
      <c r="N953" s="93" t="n">
        <v>1787</v>
      </c>
      <c r="O953" s="91" t="inlineStr">
        <is>
          <t>None</t>
        </is>
      </c>
      <c r="P953" s="91" t="inlineStr">
        <is>
          <t>None</t>
        </is>
      </c>
      <c r="Q953" s="97" t="n">
        <v>0.64</v>
      </c>
      <c r="R953" s="96" t="n">
        <v>0.74</v>
      </c>
      <c r="S953" s="96" t="n">
        <v>0.88</v>
      </c>
      <c r="T953" s="96" t="n">
        <v>0.76</v>
      </c>
      <c r="U953" s="96" t="n">
        <v>0.54</v>
      </c>
      <c r="V953" s="103" t="n">
        <v>0.63</v>
      </c>
      <c r="W953" s="102" t="n">
        <v>1</v>
      </c>
      <c r="X953" s="93" t="n"/>
      <c r="Y953" s="91" t="inlineStr">
        <is>
          <t>None</t>
        </is>
      </c>
      <c r="Z953" s="99" t="n">
        <v>45.51</v>
      </c>
      <c r="AA953" s="96" t="n">
        <v>1.02</v>
      </c>
      <c r="AB953" s="96" t="n">
        <v>1.05</v>
      </c>
      <c r="AC953" s="96" t="n">
        <v>0.9399999999999999</v>
      </c>
      <c r="AD953" s="96" t="n">
        <v>0.89</v>
      </c>
      <c r="AE953" s="96" t="n">
        <v>0.84</v>
      </c>
      <c r="AF953" s="103" t="n">
        <v>1.44</v>
      </c>
      <c r="AG953" s="91" t="inlineStr">
        <is>
          <t>Normal</t>
        </is>
      </c>
      <c r="AH953" s="100" t="n">
        <v>0</v>
      </c>
      <c r="AI953" s="101" t="n">
        <v>0</v>
      </c>
      <c r="AJ953" s="92" t="inlineStr">
        <is>
          <t>N</t>
        </is>
      </c>
      <c r="AK953" s="96" t="n"/>
      <c r="AL953" s="91" t="inlineStr">
        <is>
          <t>n/a</t>
        </is>
      </c>
      <c r="AM953" s="93" t="n"/>
      <c r="AN953" s="92" t="inlineStr">
        <is>
          <t>None</t>
        </is>
      </c>
      <c r="AO953" s="102" t="n">
        <v>0</v>
      </c>
      <c r="AP953" s="103" t="n">
        <v>1.99</v>
      </c>
      <c r="AQ953" s="102" t="n">
        <v>89</v>
      </c>
      <c r="AR953" s="91" t="inlineStr">
        <is>
          <t>N</t>
        </is>
      </c>
      <c r="AS953" s="104" t="n"/>
      <c r="AT953" s="92">
        <f>IF(AND(P953="52-wk high",T953&gt;=Settings!$B$7),"Y","N")</f>
        <v/>
      </c>
      <c r="AU953" s="91">
        <f>IF(AND(AD953&gt;=Settings!$B$8,M953&gt;0),"Y","N")</f>
        <v/>
      </c>
      <c r="AV953" s="91">
        <f>IF(OR(AH953&gt;Settings!$B$9,AI953&gt;Settings!$B$9),"Y","N")</f>
        <v/>
      </c>
      <c r="AW953" s="91">
        <f>IF(AJ953&lt;&gt;"Y","n/a",IF(AND(M953&gt;0,AK953&gt;Settings!$B$10),"Y","N"))</f>
        <v/>
      </c>
      <c r="AX953" s="91">
        <f>IF(AO953&gt;=Settings!$B$11,"Y","N")</f>
        <v/>
      </c>
      <c r="AY953" s="99">
        <f>(AT953="Y")+(AU953="Y")+(AV953="Y")+(AW953="Y")+(AX953="Y")</f>
        <v/>
      </c>
      <c r="AZ953" s="94">
        <f>IF(AY953=0,"None",_xlfn.TEXTJOIN(", ",TRUE(),IF(AT953="Y","Breakout",""),IF(AU953="Y","Accumulation",""),IF(AV953="Y","Institutional buying",""),IF(AW953="Y","Long buildup",""),IF(AX953="Y","Momentum leader","")))</f>
        <v/>
      </c>
      <c r="BA953" s="94">
        <f>IF(BW953="","","Passes "&amp;AY953&amp;" of 5 buy-side scans"&amp;IF(G953="Y","; RED FLAG: filter out using Red flag column",""))</f>
        <v/>
      </c>
      <c r="BB953" s="91" t="inlineStr">
        <is>
          <t>None</t>
        </is>
      </c>
      <c r="BC953" s="92" t="inlineStr">
        <is>
          <t>Y</t>
        </is>
      </c>
      <c r="BD953" s="94" t="inlineStr">
        <is>
          <t>PE &gt; 50</t>
        </is>
      </c>
      <c r="BE953" s="94" t="n"/>
      <c r="BF953" s="92">
        <f>IF(R953*100000&gt;=Settings!$B$5,"Y","N")</f>
        <v/>
      </c>
      <c r="BG953" s="91">
        <f>IF(F953&gt;Settings!$B$6,"Y","N")</f>
        <v/>
      </c>
      <c r="BH953" s="97" t="n">
        <v>-7.28</v>
      </c>
      <c r="BI953" s="96" t="n">
        <v>0.84</v>
      </c>
      <c r="BJ953" s="96" t="n">
        <v>8.609999999999999</v>
      </c>
      <c r="BK953" s="96" t="n">
        <v>46.65</v>
      </c>
      <c r="BL953" s="96" t="n">
        <v>57.93</v>
      </c>
      <c r="BM953" s="96" t="n">
        <v>69.56</v>
      </c>
      <c r="BN953" s="97" t="n">
        <v>1.19</v>
      </c>
      <c r="BO953" s="96" t="n">
        <v>5.74</v>
      </c>
      <c r="BP953" s="96" t="n">
        <v>13.2</v>
      </c>
      <c r="BQ953" s="96" t="n">
        <v>22.75</v>
      </c>
      <c r="BR953" s="91" t="inlineStr">
        <is>
          <t>Stacked up</t>
        </is>
      </c>
      <c r="BS953" s="91" t="inlineStr">
        <is>
          <t>None</t>
        </is>
      </c>
      <c r="BT953" s="96" t="n">
        <v>52</v>
      </c>
      <c r="BU953" s="91" t="inlineStr">
        <is>
          <t>N</t>
        </is>
      </c>
      <c r="BV953" s="99">
        <f>IF(OR(BF953&lt;&gt;"Y",BG953&lt;&gt;"Y"),"",(AND(ISNUMBER(BQ953),BQ953&gt;0))+(BR953="Stacked up")+(AND(ISNUMBER(BH953),BH953&gt;=-Settings!$B$17))+(AND(ISNUMBER(BK953),ISNUMBER(BM953),BK953&gt;0,BM953&gt;0))+(AND(ISNUMBER(AQ953),AQ953&gt;=Settings!$B$18))+(AND(ISNUMBER(BT953),BT953&gt;=Settings!$B$19,BT953&lt;=Settings!$B$20))+(AND(ISNUMBER(AS953),AS953&gt;0))+(AND(ISNUMBER(T953),ISNUMBER(M953),T953&gt;=Settings!$B$21,M953&gt;0))+(AND(ISNUMBER(AD953),ISNUMBER(M953),AD953&gt;=Settings!$B$22,M953&gt;0))+(AY953&gt;=1))</f>
        <v/>
      </c>
      <c r="BW953" s="91">
        <f>IF(OR(AY953=0,BF953&lt;&gt;"Y",BG953&lt;&gt;"Y"),"",1+SUMPRODUCT(($A$6:$A$2604=A953)*($AY$6:$AY$2604&gt;0)*($BF$6:$BF$2604="Y")*($BG$6:$BG$2604="Y")*(($AY$6:$AY$2604&gt;AY953)+($AY$6:$AY$2604=AY953)*($AD$6:$AD$2604&gt;AD953))))</f>
        <v/>
      </c>
    </row>
    <row r="954" ht="23.85" customHeight="1" s="55">
      <c r="A954" s="90" t="n">
        <v>46296</v>
      </c>
      <c r="B954" s="91" t="inlineStr">
        <is>
          <t>SEAMECLTD</t>
        </is>
      </c>
      <c r="C954" s="91" t="inlineStr">
        <is>
          <t>INE497B01018</t>
        </is>
      </c>
      <c r="D954" s="91" t="n"/>
      <c r="E954" s="91" t="inlineStr">
        <is>
          <t>None</t>
        </is>
      </c>
      <c r="F954" s="93" t="n">
        <v>4055</v>
      </c>
      <c r="G954" s="92" t="inlineStr">
        <is>
          <t>N</t>
        </is>
      </c>
      <c r="H954" s="94" t="n"/>
      <c r="I954" s="91" t="inlineStr">
        <is>
          <t>N</t>
        </is>
      </c>
      <c r="J954" s="92">
        <f>IF(K954="","N","Y")</f>
        <v/>
      </c>
      <c r="K954" s="94">
        <f>_xlfn.TEXTJOIN("; ",TRUE,IF(P954="52-wk low","52-wk low",""),IF(AND(AD954&gt;=Settings!$B$12,M954&lt;0),"Distribution",""),IF(AND(AJ954="Y",M954&lt;0,AK954&lt;-Settings!$B$13),"Long unwinding",""),IF(AND(AJ954="Y",M954&lt;0,AK954&gt;Settings!$B$13),"Short buildup",""))</f>
        <v/>
      </c>
      <c r="L954" s="95" t="n">
        <v>1594.7</v>
      </c>
      <c r="M954" s="96" t="n">
        <v>-2.86</v>
      </c>
      <c r="N954" s="93" t="n">
        <v>2033</v>
      </c>
      <c r="O954" s="91" t="inlineStr">
        <is>
          <t>None</t>
        </is>
      </c>
      <c r="P954" s="91" t="inlineStr">
        <is>
          <t>None</t>
        </is>
      </c>
      <c r="Q954" s="97" t="n">
        <v>1.03</v>
      </c>
      <c r="R954" s="96" t="n">
        <v>0.6899999999999999</v>
      </c>
      <c r="S954" s="96" t="n">
        <v>1.42</v>
      </c>
      <c r="T954" s="96" t="n">
        <v>1.09</v>
      </c>
      <c r="U954" s="96" t="n">
        <v>1</v>
      </c>
      <c r="V954" s="103" t="n">
        <v>0.67</v>
      </c>
      <c r="W954" s="102" t="n">
        <v>3</v>
      </c>
      <c r="X954" s="93" t="n"/>
      <c r="Y954" s="91" t="inlineStr">
        <is>
          <t>None</t>
        </is>
      </c>
      <c r="Z954" s="99" t="n">
        <v>59.91</v>
      </c>
      <c r="AA954" s="96" t="n">
        <v>1.16</v>
      </c>
      <c r="AB954" s="96" t="n">
        <v>1.08</v>
      </c>
      <c r="AC954" s="96" t="n">
        <v>1.67</v>
      </c>
      <c r="AD954" s="96" t="n">
        <v>1.2</v>
      </c>
      <c r="AE954" s="96" t="n">
        <v>1.38</v>
      </c>
      <c r="AF954" s="103" t="n">
        <v>1.18</v>
      </c>
      <c r="AG954" s="91" t="inlineStr">
        <is>
          <t>Normal</t>
        </is>
      </c>
      <c r="AH954" s="100" t="n">
        <v>0</v>
      </c>
      <c r="AI954" s="101" t="n">
        <v>0</v>
      </c>
      <c r="AJ954" s="92" t="inlineStr">
        <is>
          <t>N</t>
        </is>
      </c>
      <c r="AK954" s="96" t="n"/>
      <c r="AL954" s="91" t="inlineStr">
        <is>
          <t>n/a</t>
        </is>
      </c>
      <c r="AM954" s="93" t="n"/>
      <c r="AN954" s="92" t="inlineStr">
        <is>
          <t>None</t>
        </is>
      </c>
      <c r="AO954" s="102" t="n">
        <v>0</v>
      </c>
      <c r="AP954" s="103" t="n">
        <v>1.84</v>
      </c>
      <c r="AQ954" s="102" t="n">
        <v>87</v>
      </c>
      <c r="AR954" s="91" t="inlineStr">
        <is>
          <t>N</t>
        </is>
      </c>
      <c r="AS954" s="104" t="n"/>
      <c r="AT954" s="92">
        <f>IF(AND(P954="52-wk high",T954&gt;=Settings!$B$7),"Y","N")</f>
        <v/>
      </c>
      <c r="AU954" s="91">
        <f>IF(AND(AD954&gt;=Settings!$B$8,M954&gt;0),"Y","N")</f>
        <v/>
      </c>
      <c r="AV954" s="91">
        <f>IF(OR(AH954&gt;Settings!$B$9,AI954&gt;Settings!$B$9),"Y","N")</f>
        <v/>
      </c>
      <c r="AW954" s="91">
        <f>IF(AJ954&lt;&gt;"Y","n/a",IF(AND(M954&gt;0,AK954&gt;Settings!$B$10),"Y","N"))</f>
        <v/>
      </c>
      <c r="AX954" s="91">
        <f>IF(AO954&gt;=Settings!$B$11,"Y","N")</f>
        <v/>
      </c>
      <c r="AY954" s="99">
        <f>(AT954="Y")+(AU954="Y")+(AV954="Y")+(AW954="Y")+(AX954="Y")</f>
        <v/>
      </c>
      <c r="AZ954" s="94">
        <f>IF(AY954=0,"None",_xlfn.TEXTJOIN(", ",TRUE(),IF(AT954="Y","Breakout",""),IF(AU954="Y","Accumulation",""),IF(AV954="Y","Institutional buying",""),IF(AW954="Y","Long buildup",""),IF(AX954="Y","Momentum leader","")))</f>
        <v/>
      </c>
      <c r="BA954" s="94">
        <f>IF(BW954="","","Passes "&amp;AY954&amp;" of 5 buy-side scans"&amp;IF(G954="Y","; RED FLAG: filter out using Red flag column",""))</f>
        <v/>
      </c>
      <c r="BB954" s="91" t="inlineStr">
        <is>
          <t>None</t>
        </is>
      </c>
      <c r="BC954" s="92" t="inlineStr">
        <is>
          <t>N</t>
        </is>
      </c>
      <c r="BD954" s="94" t="n"/>
      <c r="BE954" s="94" t="n"/>
      <c r="BF954" s="92">
        <f>IF(R954*100000&gt;=Settings!$B$5,"Y","N")</f>
        <v/>
      </c>
      <c r="BG954" s="91">
        <f>IF(F954&gt;Settings!$B$6,"Y","N")</f>
        <v/>
      </c>
      <c r="BH954" s="97" t="n">
        <v>-13.75</v>
      </c>
      <c r="BI954" s="96" t="n">
        <v>-7.83</v>
      </c>
      <c r="BJ954" s="96" t="n">
        <v>-5.01</v>
      </c>
      <c r="BK954" s="96" t="n">
        <v>12.3</v>
      </c>
      <c r="BL954" s="96" t="n">
        <v>10.54</v>
      </c>
      <c r="BM954" s="96" t="n">
        <v>74.56999999999999</v>
      </c>
      <c r="BN954" s="97" t="n">
        <v>-5.66</v>
      </c>
      <c r="BO954" s="96" t="n">
        <v>-2.87</v>
      </c>
      <c r="BP954" s="96" t="n">
        <v>1.78</v>
      </c>
      <c r="BQ954" s="96" t="n">
        <v>10.93</v>
      </c>
      <c r="BR954" s="91" t="inlineStr">
        <is>
          <t>Mixed</t>
        </is>
      </c>
      <c r="BS954" s="91" t="inlineStr">
        <is>
          <t>None</t>
        </is>
      </c>
      <c r="BT954" s="96" t="n">
        <v>26.8</v>
      </c>
      <c r="BU954" s="91" t="inlineStr">
        <is>
          <t>N</t>
        </is>
      </c>
      <c r="BV954" s="99">
        <f>IF(OR(BF954&lt;&gt;"Y",BG954&lt;&gt;"Y"),"",(AND(ISNUMBER(BQ954),BQ954&gt;0))+(BR954="Stacked up")+(AND(ISNUMBER(BH954),BH954&gt;=-Settings!$B$17))+(AND(ISNUMBER(BK954),ISNUMBER(BM954),BK954&gt;0,BM954&gt;0))+(AND(ISNUMBER(AQ954),AQ954&gt;=Settings!$B$18))+(AND(ISNUMBER(BT954),BT954&gt;=Settings!$B$19,BT954&lt;=Settings!$B$20))+(AND(ISNUMBER(AS954),AS954&gt;0))+(AND(ISNUMBER(T954),ISNUMBER(M954),T954&gt;=Settings!$B$21,M954&gt;0))+(AND(ISNUMBER(AD954),ISNUMBER(M954),AD954&gt;=Settings!$B$22,M954&gt;0))+(AY954&gt;=1))</f>
        <v/>
      </c>
      <c r="BW954" s="91">
        <f>IF(OR(AY954=0,BF954&lt;&gt;"Y",BG954&lt;&gt;"Y"),"",1+SUMPRODUCT(($A$6:$A$2604=A954)*($AY$6:$AY$2604&gt;0)*($BF$6:$BF$2604="Y")*($BG$6:$BG$2604="Y")*(($AY$6:$AY$2604&gt;AY954)+($AY$6:$AY$2604=AY954)*($AD$6:$AD$2604&gt;AD954))))</f>
        <v/>
      </c>
    </row>
    <row r="955" ht="23.85" customHeight="1" s="55">
      <c r="A955" s="90" t="n">
        <v>46296</v>
      </c>
      <c r="B955" s="91" t="inlineStr">
        <is>
          <t>AYE</t>
        </is>
      </c>
      <c r="C955" s="91" t="inlineStr">
        <is>
          <t>INE501X01029</t>
        </is>
      </c>
      <c r="D955" s="91" t="n"/>
      <c r="E955" s="91" t="inlineStr">
        <is>
          <t>None</t>
        </is>
      </c>
      <c r="F955" s="93" t="n">
        <v>4030</v>
      </c>
      <c r="G955" s="92" t="inlineStr">
        <is>
          <t>N</t>
        </is>
      </c>
      <c r="H955" s="94" t="n"/>
      <c r="I955" s="91" t="inlineStr">
        <is>
          <t>N</t>
        </is>
      </c>
      <c r="J955" s="92">
        <f>IF(K955="","N","Y")</f>
        <v/>
      </c>
      <c r="K955" s="94">
        <f>_xlfn.TEXTJOIN("; ",TRUE,IF(P955="52-wk low","52-wk low",""),IF(AND(AD955&gt;=Settings!$B$12,M955&lt;0),"Distribution",""),IF(AND(AJ955="Y",M955&lt;0,AK955&lt;-Settings!$B$13),"Long unwinding",""),IF(AND(AJ955="Y",M955&lt;0,AK955&gt;Settings!$B$13),"Short buildup",""))</f>
        <v/>
      </c>
      <c r="L955" s="95" t="n">
        <v>163.29</v>
      </c>
      <c r="M955" s="96" t="n">
        <v>4.75</v>
      </c>
      <c r="N955" s="93" t="n">
        <v>62</v>
      </c>
      <c r="O955" s="91" t="inlineStr">
        <is>
          <t>None</t>
        </is>
      </c>
      <c r="P955" s="91" t="inlineStr">
        <is>
          <t>None</t>
        </is>
      </c>
      <c r="Q955" s="97" t="n">
        <v>14.86</v>
      </c>
      <c r="R955" s="96" t="n">
        <v>9.66</v>
      </c>
      <c r="S955" s="96" t="n">
        <v>1.52</v>
      </c>
      <c r="T955" s="96" t="n">
        <v>1.08</v>
      </c>
      <c r="U955" s="96" t="n">
        <v>0.91</v>
      </c>
      <c r="V955" s="103" t="n">
        <v>0.6</v>
      </c>
      <c r="W955" s="102" t="n">
        <v>0</v>
      </c>
      <c r="X955" s="93" t="n"/>
      <c r="Y955" s="91" t="inlineStr">
        <is>
          <t>None</t>
        </is>
      </c>
      <c r="Z955" s="99" t="n">
        <v>39.27</v>
      </c>
      <c r="AA955" s="96" t="n">
        <v>0.87</v>
      </c>
      <c r="AB955" s="96" t="n">
        <v>0.92</v>
      </c>
      <c r="AC955" s="96" t="n">
        <v>1.3</v>
      </c>
      <c r="AD955" s="96" t="n">
        <v>1.19</v>
      </c>
      <c r="AE955" s="96" t="n">
        <v>1.1</v>
      </c>
      <c r="AF955" s="103" t="n">
        <v>1.36</v>
      </c>
      <c r="AG955" s="91" t="inlineStr">
        <is>
          <t>Normal</t>
        </is>
      </c>
      <c r="AH955" s="100" t="n">
        <v>0</v>
      </c>
      <c r="AI955" s="101" t="n">
        <v>0</v>
      </c>
      <c r="AJ955" s="92" t="inlineStr">
        <is>
          <t>N</t>
        </is>
      </c>
      <c r="AK955" s="96" t="n"/>
      <c r="AL955" s="91" t="inlineStr">
        <is>
          <t>n/a</t>
        </is>
      </c>
      <c r="AM955" s="93" t="n"/>
      <c r="AN955" s="92" t="inlineStr">
        <is>
          <t>None</t>
        </is>
      </c>
      <c r="AO955" s="102" t="n">
        <v>0</v>
      </c>
      <c r="AP955" s="103" t="n"/>
      <c r="AQ955" s="102" t="n"/>
      <c r="AR955" s="91" t="inlineStr">
        <is>
          <t>N</t>
        </is>
      </c>
      <c r="AS955" s="104" t="n"/>
      <c r="AT955" s="92">
        <f>IF(AND(P955="52-wk high",T955&gt;=Settings!$B$7),"Y","N")</f>
        <v/>
      </c>
      <c r="AU955" s="91">
        <f>IF(AND(AD955&gt;=Settings!$B$8,M955&gt;0),"Y","N")</f>
        <v/>
      </c>
      <c r="AV955" s="91">
        <f>IF(OR(AH955&gt;Settings!$B$9,AI955&gt;Settings!$B$9),"Y","N")</f>
        <v/>
      </c>
      <c r="AW955" s="91">
        <f>IF(AJ955&lt;&gt;"Y","n/a",IF(AND(M955&gt;0,AK955&gt;Settings!$B$10),"Y","N"))</f>
        <v/>
      </c>
      <c r="AX955" s="91">
        <f>IF(AO955&gt;=Settings!$B$11,"Y","N")</f>
        <v/>
      </c>
      <c r="AY955" s="99">
        <f>(AT955="Y")+(AU955="Y")+(AV955="Y")+(AW955="Y")+(AX955="Y")</f>
        <v/>
      </c>
      <c r="AZ955" s="94">
        <f>IF(AY955=0,"None",_xlfn.TEXTJOIN(", ",TRUE(),IF(AT955="Y","Breakout",""),IF(AU955="Y","Accumulation",""),IF(AV955="Y","Institutional buying",""),IF(AW955="Y","Long buildup",""),IF(AX955="Y","Momentum leader","")))</f>
        <v/>
      </c>
      <c r="BA955" s="94">
        <f>IF(BW955="","","Passes "&amp;AY955&amp;" of 5 buy-side scans"&amp;IF(G955="Y","; RED FLAG: filter out using Red flag column",""))</f>
        <v/>
      </c>
      <c r="BB955" s="91" t="inlineStr">
        <is>
          <t>None</t>
        </is>
      </c>
      <c r="BC955" s="92" t="inlineStr">
        <is>
          <t>Y</t>
        </is>
      </c>
      <c r="BD955" s="94" t="inlineStr">
        <is>
          <t>High-low range &gt;100% in 6 months</t>
        </is>
      </c>
      <c r="BE955" s="94" t="n"/>
      <c r="BF955" s="92">
        <f>IF(R955*100000&gt;=Settings!$B$5,"Y","N")</f>
        <v/>
      </c>
      <c r="BG955" s="91">
        <f>IF(F955&gt;Settings!$B$6,"Y","N")</f>
        <v/>
      </c>
      <c r="BH955" s="97" t="n">
        <v>-17.23</v>
      </c>
      <c r="BI955" s="96" t="n">
        <v>-5.06</v>
      </c>
      <c r="BJ955" s="96" t="n">
        <v>-4.9</v>
      </c>
      <c r="BK955" s="96" t="n">
        <v>-5.78</v>
      </c>
      <c r="BL955" s="96" t="n">
        <v>69.31999999999999</v>
      </c>
      <c r="BM955" s="96" t="n"/>
      <c r="BN955" s="97" t="n">
        <v>-5.18</v>
      </c>
      <c r="BO955" s="96" t="n">
        <v>-4.99</v>
      </c>
      <c r="BP955" s="96" t="n">
        <v>-0.48</v>
      </c>
      <c r="BQ955" s="96" t="n"/>
      <c r="BR955" s="91" t="n"/>
      <c r="BS955" s="91" t="inlineStr">
        <is>
          <t>None</t>
        </is>
      </c>
      <c r="BT955" s="96" t="n">
        <v>37.5</v>
      </c>
      <c r="BU955" s="91" t="n"/>
      <c r="BV955" s="99">
        <f>IF(OR(BF955&lt;&gt;"Y",BG955&lt;&gt;"Y"),"",(AND(ISNUMBER(BQ955),BQ955&gt;0))+(BR955="Stacked up")+(AND(ISNUMBER(BH955),BH955&gt;=-Settings!$B$17))+(AND(ISNUMBER(BK955),ISNUMBER(BM955),BK955&gt;0,BM955&gt;0))+(AND(ISNUMBER(AQ955),AQ955&gt;=Settings!$B$18))+(AND(ISNUMBER(BT955),BT955&gt;=Settings!$B$19,BT955&lt;=Settings!$B$20))+(AND(ISNUMBER(AS955),AS955&gt;0))+(AND(ISNUMBER(T955),ISNUMBER(M955),T955&gt;=Settings!$B$21,M955&gt;0))+(AND(ISNUMBER(AD955),ISNUMBER(M955),AD955&gt;=Settings!$B$22,M955&gt;0))+(AY955&gt;=1))</f>
        <v/>
      </c>
      <c r="BW955" s="91">
        <f>IF(OR(AY955=0,BF955&lt;&gt;"Y",BG955&lt;&gt;"Y"),"",1+SUMPRODUCT(($A$6:$A$2604=A955)*($AY$6:$AY$2604&gt;0)*($BF$6:$BF$2604="Y")*($BG$6:$BG$2604="Y")*(($AY$6:$AY$2604&gt;AY955)+($AY$6:$AY$2604=AY955)*($AD$6:$AD$2604&gt;AD955))))</f>
        <v/>
      </c>
    </row>
    <row r="956" ht="23.85" customHeight="1" s="55">
      <c r="A956" s="90" t="n">
        <v>46296</v>
      </c>
      <c r="B956" s="91" t="inlineStr">
        <is>
          <t>AVANTEL</t>
        </is>
      </c>
      <c r="C956" s="91" t="inlineStr">
        <is>
          <t>INE005B01027</t>
        </is>
      </c>
      <c r="D956" s="91" t="n"/>
      <c r="E956" s="91" t="inlineStr">
        <is>
          <t>None</t>
        </is>
      </c>
      <c r="F956" s="93" t="n">
        <v>3994</v>
      </c>
      <c r="G956" s="92" t="inlineStr">
        <is>
          <t>N</t>
        </is>
      </c>
      <c r="H956" s="94" t="n"/>
      <c r="I956" s="91" t="inlineStr">
        <is>
          <t>N</t>
        </is>
      </c>
      <c r="J956" s="92">
        <f>IF(K956="","N","Y")</f>
        <v/>
      </c>
      <c r="K956" s="94">
        <f>_xlfn.TEXTJOIN("; ",TRUE,IF(P956="52-wk low","52-wk low",""),IF(AND(AD956&gt;=Settings!$B$12,M956&lt;0),"Distribution",""),IF(AND(AJ956="Y",M956&lt;0,AK956&lt;-Settings!$B$13),"Long unwinding",""),IF(AND(AJ956="Y",M956&lt;0,AK956&gt;Settings!$B$13),"Short buildup",""))</f>
        <v/>
      </c>
      <c r="L956" s="95" t="n">
        <v>150.28</v>
      </c>
      <c r="M956" s="96" t="n">
        <v>-2.45</v>
      </c>
      <c r="N956" s="93" t="n">
        <v>1867</v>
      </c>
      <c r="O956" s="91" t="inlineStr">
        <is>
          <t>None</t>
        </is>
      </c>
      <c r="P956" s="91" t="inlineStr">
        <is>
          <t>None</t>
        </is>
      </c>
      <c r="Q956" s="97" t="n">
        <v>12.37</v>
      </c>
      <c r="R956" s="96" t="n">
        <v>19.7</v>
      </c>
      <c r="S956" s="96" t="n">
        <v>0.64</v>
      </c>
      <c r="T956" s="96" t="n">
        <v>0.97</v>
      </c>
      <c r="U956" s="96" t="n">
        <v>0.53</v>
      </c>
      <c r="V956" s="103" t="n">
        <v>0.87</v>
      </c>
      <c r="W956" s="102" t="n">
        <v>1</v>
      </c>
      <c r="X956" s="93" t="n"/>
      <c r="Y956" s="91" t="inlineStr">
        <is>
          <t>None</t>
        </is>
      </c>
      <c r="Z956" s="99" t="n">
        <v>30.55</v>
      </c>
      <c r="AA956" s="96" t="n">
        <v>0.73</v>
      </c>
      <c r="AB956" s="96" t="n">
        <v>0.73</v>
      </c>
      <c r="AC956" s="96" t="n">
        <v>0.77</v>
      </c>
      <c r="AD956" s="96" t="n">
        <v>0.97</v>
      </c>
      <c r="AE956" s="96" t="n">
        <v>0.49</v>
      </c>
      <c r="AF956" s="103" t="n">
        <v>0.76</v>
      </c>
      <c r="AG956" s="91" t="inlineStr">
        <is>
          <t>Normal</t>
        </is>
      </c>
      <c r="AH956" s="100" t="n">
        <v>0</v>
      </c>
      <c r="AI956" s="101" t="n">
        <v>0</v>
      </c>
      <c r="AJ956" s="92" t="inlineStr">
        <is>
          <t>N</t>
        </is>
      </c>
      <c r="AK956" s="96" t="n"/>
      <c r="AL956" s="91" t="inlineStr">
        <is>
          <t>n/a</t>
        </is>
      </c>
      <c r="AM956" s="93" t="n"/>
      <c r="AN956" s="92" t="inlineStr">
        <is>
          <t>None</t>
        </is>
      </c>
      <c r="AO956" s="102" t="n">
        <v>0</v>
      </c>
      <c r="AP956" s="103" t="n">
        <v>0.8</v>
      </c>
      <c r="AQ956" s="102" t="n">
        <v>49</v>
      </c>
      <c r="AR956" s="91" t="inlineStr">
        <is>
          <t>N</t>
        </is>
      </c>
      <c r="AS956" s="104" t="n"/>
      <c r="AT956" s="92">
        <f>IF(AND(P956="52-wk high",T956&gt;=Settings!$B$7),"Y","N")</f>
        <v/>
      </c>
      <c r="AU956" s="91">
        <f>IF(AND(AD956&gt;=Settings!$B$8,M956&gt;0),"Y","N")</f>
        <v/>
      </c>
      <c r="AV956" s="91">
        <f>IF(OR(AH956&gt;Settings!$B$9,AI956&gt;Settings!$B$9),"Y","N")</f>
        <v/>
      </c>
      <c r="AW956" s="91">
        <f>IF(AJ956&lt;&gt;"Y","n/a",IF(AND(M956&gt;0,AK956&gt;Settings!$B$10),"Y","N"))</f>
        <v/>
      </c>
      <c r="AX956" s="91">
        <f>IF(AO956&gt;=Settings!$B$11,"Y","N")</f>
        <v/>
      </c>
      <c r="AY956" s="99">
        <f>(AT956="Y")+(AU956="Y")+(AV956="Y")+(AW956="Y")+(AX956="Y")</f>
        <v/>
      </c>
      <c r="AZ956" s="94">
        <f>IF(AY956=0,"None",_xlfn.TEXTJOIN(", ",TRUE(),IF(AT956="Y","Breakout",""),IF(AU956="Y","Accumulation",""),IF(AV956="Y","Institutional buying",""),IF(AW956="Y","Long buildup",""),IF(AX956="Y","Momentum leader","")))</f>
        <v/>
      </c>
      <c r="BA956" s="94">
        <f>IF(BW956="","","Passes "&amp;AY956&amp;" of 5 buy-side scans"&amp;IF(G956="Y","; RED FLAG: filter out using Red flag column",""))</f>
        <v/>
      </c>
      <c r="BB956" s="91" t="inlineStr">
        <is>
          <t>None</t>
        </is>
      </c>
      <c r="BC956" s="92" t="inlineStr">
        <is>
          <t>Y</t>
        </is>
      </c>
      <c r="BD956" s="94" t="inlineStr">
        <is>
          <t>PE &gt; 50</t>
        </is>
      </c>
      <c r="BE956" s="94" t="n"/>
      <c r="BF956" s="92">
        <f>IF(R956*100000&gt;=Settings!$B$5,"Y","N")</f>
        <v/>
      </c>
      <c r="BG956" s="91">
        <f>IF(F956&gt;Settings!$B$6,"Y","N")</f>
        <v/>
      </c>
      <c r="BH956" s="97" t="n">
        <v>-30.1</v>
      </c>
      <c r="BI956" s="96" t="n">
        <v>-3.26</v>
      </c>
      <c r="BJ956" s="96" t="n">
        <v>-4.08</v>
      </c>
      <c r="BK956" s="96" t="n">
        <v>-16.22</v>
      </c>
      <c r="BL956" s="96" t="n">
        <v>11.92</v>
      </c>
      <c r="BM956" s="96" t="n">
        <v>-17.09</v>
      </c>
      <c r="BN956" s="97" t="n">
        <v>-1.3</v>
      </c>
      <c r="BO956" s="96" t="n">
        <v>-4.06</v>
      </c>
      <c r="BP956" s="96" t="n">
        <v>-5.47</v>
      </c>
      <c r="BQ956" s="96" t="n">
        <v>-6.72</v>
      </c>
      <c r="BR956" s="91" t="inlineStr">
        <is>
          <t>Stacked down</t>
        </is>
      </c>
      <c r="BS956" s="91" t="inlineStr">
        <is>
          <t>None</t>
        </is>
      </c>
      <c r="BT956" s="96" t="n">
        <v>47.1</v>
      </c>
      <c r="BU956" s="91" t="inlineStr">
        <is>
          <t>N</t>
        </is>
      </c>
      <c r="BV956" s="99">
        <f>IF(OR(BF956&lt;&gt;"Y",BG956&lt;&gt;"Y"),"",(AND(ISNUMBER(BQ956),BQ956&gt;0))+(BR956="Stacked up")+(AND(ISNUMBER(BH956),BH956&gt;=-Settings!$B$17))+(AND(ISNUMBER(BK956),ISNUMBER(BM956),BK956&gt;0,BM956&gt;0))+(AND(ISNUMBER(AQ956),AQ956&gt;=Settings!$B$18))+(AND(ISNUMBER(BT956),BT956&gt;=Settings!$B$19,BT956&lt;=Settings!$B$20))+(AND(ISNUMBER(AS956),AS956&gt;0))+(AND(ISNUMBER(T956),ISNUMBER(M956),T956&gt;=Settings!$B$21,M956&gt;0))+(AND(ISNUMBER(AD956),ISNUMBER(M956),AD956&gt;=Settings!$B$22,M956&gt;0))+(AY956&gt;=1))</f>
        <v/>
      </c>
      <c r="BW956" s="91">
        <f>IF(OR(AY956=0,BF956&lt;&gt;"Y",BG956&lt;&gt;"Y"),"",1+SUMPRODUCT(($A$6:$A$2604=A956)*($AY$6:$AY$2604&gt;0)*($BF$6:$BF$2604="Y")*($BG$6:$BG$2604="Y")*(($AY$6:$AY$2604&gt;AY956)+($AY$6:$AY$2604=AY956)*($AD$6:$AD$2604&gt;AD956))))</f>
        <v/>
      </c>
    </row>
    <row r="957" ht="23.85" customHeight="1" s="55">
      <c r="A957" s="90" t="n">
        <v>46296</v>
      </c>
      <c r="B957" s="91" t="inlineStr">
        <is>
          <t>KSL</t>
        </is>
      </c>
      <c r="C957" s="91" t="inlineStr">
        <is>
          <t>INE907A01026</t>
        </is>
      </c>
      <c r="D957" s="91" t="n"/>
      <c r="E957" s="91" t="inlineStr">
        <is>
          <t>None</t>
        </is>
      </c>
      <c r="F957" s="93" t="n">
        <v>3986</v>
      </c>
      <c r="G957" s="92" t="inlineStr">
        <is>
          <t>N</t>
        </is>
      </c>
      <c r="H957" s="94" t="n"/>
      <c r="I957" s="91" t="inlineStr">
        <is>
          <t>N</t>
        </is>
      </c>
      <c r="J957" s="92">
        <f>IF(K957="","N","Y")</f>
        <v/>
      </c>
      <c r="K957" s="94">
        <f>_xlfn.TEXTJOIN("; ",TRUE,IF(P957="52-wk low","52-wk low",""),IF(AND(AD957&gt;=Settings!$B$12,M957&lt;0),"Distribution",""),IF(AND(AJ957="Y",M957&lt;0,AK957&lt;-Settings!$B$13),"Long unwinding",""),IF(AND(AJ957="Y",M957&lt;0,AK957&gt;Settings!$B$13),"Short buildup",""))</f>
        <v/>
      </c>
      <c r="L957" s="95" t="n">
        <v>913</v>
      </c>
      <c r="M957" s="96" t="n">
        <v>-5.43</v>
      </c>
      <c r="N957" s="93" t="n">
        <v>2530</v>
      </c>
      <c r="O957" s="91" t="inlineStr">
        <is>
          <t>None</t>
        </is>
      </c>
      <c r="P957" s="91" t="inlineStr">
        <is>
          <t>None</t>
        </is>
      </c>
      <c r="Q957" s="97" t="n">
        <v>2.48</v>
      </c>
      <c r="R957" s="96" t="n">
        <v>1.77</v>
      </c>
      <c r="S957" s="96" t="n">
        <v>1.46</v>
      </c>
      <c r="T957" s="96" t="n">
        <v>2.38</v>
      </c>
      <c r="U957" s="96" t="n">
        <v>3.06</v>
      </c>
      <c r="V957" s="103" t="n">
        <v>2.14</v>
      </c>
      <c r="W957" s="102" t="n">
        <v>8</v>
      </c>
      <c r="X957" s="93" t="n">
        <v>82</v>
      </c>
      <c r="Y957" s="91" t="inlineStr">
        <is>
          <t>None</t>
        </is>
      </c>
      <c r="Z957" s="99" t="n">
        <v>43.93</v>
      </c>
      <c r="AA957" s="96" t="n">
        <v>0.92</v>
      </c>
      <c r="AB957" s="96" t="n">
        <v>0.9</v>
      </c>
      <c r="AC957" s="96" t="n">
        <v>1.53</v>
      </c>
      <c r="AD957" s="96" t="n">
        <v>2.43</v>
      </c>
      <c r="AE957" s="96" t="n">
        <v>2.95</v>
      </c>
      <c r="AF957" s="103" t="n">
        <v>0.92</v>
      </c>
      <c r="AG957" s="91" t="inlineStr">
        <is>
          <t>Normal</t>
        </is>
      </c>
      <c r="AH957" s="100" t="n">
        <v>0</v>
      </c>
      <c r="AI957" s="101" t="n">
        <v>0</v>
      </c>
      <c r="AJ957" s="92" t="inlineStr">
        <is>
          <t>N</t>
        </is>
      </c>
      <c r="AK957" s="96" t="n"/>
      <c r="AL957" s="91" t="inlineStr">
        <is>
          <t>n/a</t>
        </is>
      </c>
      <c r="AM957" s="93" t="n"/>
      <c r="AN957" s="92" t="inlineStr">
        <is>
          <t>None</t>
        </is>
      </c>
      <c r="AO957" s="102" t="n">
        <v>0</v>
      </c>
      <c r="AP957" s="103" t="n">
        <v>1.71</v>
      </c>
      <c r="AQ957" s="102" t="n">
        <v>84</v>
      </c>
      <c r="AR957" s="91" t="inlineStr">
        <is>
          <t>N</t>
        </is>
      </c>
      <c r="AS957" s="104" t="n"/>
      <c r="AT957" s="92">
        <f>IF(AND(P957="52-wk high",T957&gt;=Settings!$B$7),"Y","N")</f>
        <v/>
      </c>
      <c r="AU957" s="91">
        <f>IF(AND(AD957&gt;=Settings!$B$8,M957&gt;0),"Y","N")</f>
        <v/>
      </c>
      <c r="AV957" s="91">
        <f>IF(OR(AH957&gt;Settings!$B$9,AI957&gt;Settings!$B$9),"Y","N")</f>
        <v/>
      </c>
      <c r="AW957" s="91">
        <f>IF(AJ957&lt;&gt;"Y","n/a",IF(AND(M957&gt;0,AK957&gt;Settings!$B$10),"Y","N"))</f>
        <v/>
      </c>
      <c r="AX957" s="91">
        <f>IF(AO957&gt;=Settings!$B$11,"Y","N")</f>
        <v/>
      </c>
      <c r="AY957" s="99">
        <f>(AT957="Y")+(AU957="Y")+(AV957="Y")+(AW957="Y")+(AX957="Y")</f>
        <v/>
      </c>
      <c r="AZ957" s="94">
        <f>IF(AY957=0,"None",_xlfn.TEXTJOIN(", ",TRUE(),IF(AT957="Y","Breakout",""),IF(AU957="Y","Accumulation",""),IF(AV957="Y","Institutional buying",""),IF(AW957="Y","Long buildup",""),IF(AX957="Y","Momentum leader","")))</f>
        <v/>
      </c>
      <c r="BA957" s="94">
        <f>IF(BW957="","","Passes "&amp;AY957&amp;" of 5 buy-side scans"&amp;IF(G957="Y","; RED FLAG: filter out using Red flag column",""))</f>
        <v/>
      </c>
      <c r="BB957" s="91" t="inlineStr">
        <is>
          <t>None</t>
        </is>
      </c>
      <c r="BC957" s="92" t="inlineStr">
        <is>
          <t>N</t>
        </is>
      </c>
      <c r="BD957" s="94" t="n"/>
      <c r="BE957" s="94" t="n"/>
      <c r="BF957" s="92">
        <f>IF(R957*100000&gt;=Settings!$B$5,"Y","N")</f>
        <v/>
      </c>
      <c r="BG957" s="91">
        <f>IF(F957&gt;Settings!$B$6,"Y","N")</f>
        <v/>
      </c>
      <c r="BH957" s="97" t="n">
        <v>-11.61</v>
      </c>
      <c r="BI957" s="96" t="n">
        <v>-6.28</v>
      </c>
      <c r="BJ957" s="96" t="n">
        <v>1.44</v>
      </c>
      <c r="BK957" s="96" t="n">
        <v>5.21</v>
      </c>
      <c r="BL957" s="96" t="n">
        <v>49.41</v>
      </c>
      <c r="BM957" s="96" t="n">
        <v>18.49</v>
      </c>
      <c r="BN957" s="97" t="n">
        <v>-3.31</v>
      </c>
      <c r="BO957" s="96" t="n">
        <v>-0.29</v>
      </c>
      <c r="BP957" s="96" t="n">
        <v>3.8</v>
      </c>
      <c r="BQ957" s="96" t="n">
        <v>8.699999999999999</v>
      </c>
      <c r="BR957" s="91" t="inlineStr">
        <is>
          <t>Mixed</t>
        </is>
      </c>
      <c r="BS957" s="91" t="inlineStr">
        <is>
          <t>None</t>
        </is>
      </c>
      <c r="BT957" s="96" t="n">
        <v>39.5</v>
      </c>
      <c r="BU957" s="91" t="inlineStr">
        <is>
          <t>N</t>
        </is>
      </c>
      <c r="BV957" s="99">
        <f>IF(OR(BF957&lt;&gt;"Y",BG957&lt;&gt;"Y"),"",(AND(ISNUMBER(BQ957),BQ957&gt;0))+(BR957="Stacked up")+(AND(ISNUMBER(BH957),BH957&gt;=-Settings!$B$17))+(AND(ISNUMBER(BK957),ISNUMBER(BM957),BK957&gt;0,BM957&gt;0))+(AND(ISNUMBER(AQ957),AQ957&gt;=Settings!$B$18))+(AND(ISNUMBER(BT957),BT957&gt;=Settings!$B$19,BT957&lt;=Settings!$B$20))+(AND(ISNUMBER(AS957),AS957&gt;0))+(AND(ISNUMBER(T957),ISNUMBER(M957),T957&gt;=Settings!$B$21,M957&gt;0))+(AND(ISNUMBER(AD957),ISNUMBER(M957),AD957&gt;=Settings!$B$22,M957&gt;0))+(AY957&gt;=1))</f>
        <v/>
      </c>
      <c r="BW957" s="91">
        <f>IF(OR(AY957=0,BF957&lt;&gt;"Y",BG957&lt;&gt;"Y"),"",1+SUMPRODUCT(($A$6:$A$2604=A957)*($AY$6:$AY$2604&gt;0)*($BF$6:$BF$2604="Y")*($BG$6:$BG$2604="Y")*(($AY$6:$AY$2604&gt;AY957)+($AY$6:$AY$2604=AY957)*($AD$6:$AD$2604&gt;AD957))))</f>
        <v/>
      </c>
    </row>
    <row r="958" ht="23.85" customHeight="1" s="55">
      <c r="A958" s="90" t="n">
        <v>46296</v>
      </c>
      <c r="B958" s="91" t="inlineStr">
        <is>
          <t>HIRECT</t>
        </is>
      </c>
      <c r="C958" s="91" t="inlineStr">
        <is>
          <t>INE835D01023</t>
        </is>
      </c>
      <c r="D958" s="91" t="n"/>
      <c r="E958" s="91" t="inlineStr">
        <is>
          <t>None</t>
        </is>
      </c>
      <c r="F958" s="93" t="n">
        <v>3985</v>
      </c>
      <c r="G958" s="92" t="inlineStr">
        <is>
          <t>N</t>
        </is>
      </c>
      <c r="H958" s="94" t="n"/>
      <c r="I958" s="91" t="inlineStr">
        <is>
          <t>N</t>
        </is>
      </c>
      <c r="J958" s="92">
        <f>IF(K958="","N","Y")</f>
        <v/>
      </c>
      <c r="K958" s="94">
        <f>_xlfn.TEXTJOIN("; ",TRUE,IF(P958="52-wk low","52-wk low",""),IF(AND(AD958&gt;=Settings!$B$12,M958&lt;0),"Distribution",""),IF(AND(AJ958="Y",M958&lt;0,AK958&lt;-Settings!$B$13),"Long unwinding",""),IF(AND(AJ958="Y",M958&lt;0,AK958&gt;Settings!$B$13),"Short buildup",""))</f>
        <v/>
      </c>
      <c r="L958" s="95" t="n">
        <v>1123.8</v>
      </c>
      <c r="M958" s="96" t="n">
        <v>-2.04</v>
      </c>
      <c r="N958" s="93" t="n">
        <v>1672</v>
      </c>
      <c r="O958" s="91" t="inlineStr">
        <is>
          <t>None</t>
        </is>
      </c>
      <c r="P958" s="91" t="inlineStr">
        <is>
          <t>None</t>
        </is>
      </c>
      <c r="Q958" s="97" t="n">
        <v>0.51</v>
      </c>
      <c r="R958" s="96" t="n">
        <v>0.53</v>
      </c>
      <c r="S958" s="96" t="n">
        <v>0.98</v>
      </c>
      <c r="T958" s="96" t="n">
        <v>0.62</v>
      </c>
      <c r="U958" s="96" t="n">
        <v>0.27</v>
      </c>
      <c r="V958" s="103" t="n">
        <v>0.29</v>
      </c>
      <c r="W958" s="102" t="n">
        <v>1</v>
      </c>
      <c r="X958" s="93" t="n"/>
      <c r="Y958" s="91" t="inlineStr">
        <is>
          <t>None</t>
        </is>
      </c>
      <c r="Z958" s="99" t="n">
        <v>53.22</v>
      </c>
      <c r="AA958" s="96" t="n">
        <v>1.17</v>
      </c>
      <c r="AB958" s="96" t="n">
        <v>1.25</v>
      </c>
      <c r="AC958" s="96" t="n">
        <v>1.24</v>
      </c>
      <c r="AD958" s="96" t="n">
        <v>0.88</v>
      </c>
      <c r="AE958" s="96" t="n">
        <v>0.6</v>
      </c>
      <c r="AF958" s="103" t="n">
        <v>1.75</v>
      </c>
      <c r="AG958" s="91" t="inlineStr">
        <is>
          <t>Quiet accumulation</t>
        </is>
      </c>
      <c r="AH958" s="100" t="n">
        <v>0</v>
      </c>
      <c r="AI958" s="101" t="n">
        <v>0</v>
      </c>
      <c r="AJ958" s="92" t="inlineStr">
        <is>
          <t>N</t>
        </is>
      </c>
      <c r="AK958" s="96" t="n"/>
      <c r="AL958" s="91" t="inlineStr">
        <is>
          <t>n/a</t>
        </is>
      </c>
      <c r="AM958" s="93" t="n"/>
      <c r="AN958" s="92" t="inlineStr">
        <is>
          <t>None</t>
        </is>
      </c>
      <c r="AO958" s="102" t="n">
        <v>0</v>
      </c>
      <c r="AP958" s="103" t="n">
        <v>0.96</v>
      </c>
      <c r="AQ958" s="102" t="n">
        <v>60</v>
      </c>
      <c r="AR958" s="91" t="inlineStr">
        <is>
          <t>N</t>
        </is>
      </c>
      <c r="AS958" s="104" t="n"/>
      <c r="AT958" s="92">
        <f>IF(AND(P958="52-wk high",T958&gt;=Settings!$B$7),"Y","N")</f>
        <v/>
      </c>
      <c r="AU958" s="91">
        <f>IF(AND(AD958&gt;=Settings!$B$8,M958&gt;0),"Y","N")</f>
        <v/>
      </c>
      <c r="AV958" s="91">
        <f>IF(OR(AH958&gt;Settings!$B$9,AI958&gt;Settings!$B$9),"Y","N")</f>
        <v/>
      </c>
      <c r="AW958" s="91">
        <f>IF(AJ958&lt;&gt;"Y","n/a",IF(AND(M958&gt;0,AK958&gt;Settings!$B$10),"Y","N"))</f>
        <v/>
      </c>
      <c r="AX958" s="91">
        <f>IF(AO958&gt;=Settings!$B$11,"Y","N")</f>
        <v/>
      </c>
      <c r="AY958" s="99">
        <f>(AT958="Y")+(AU958="Y")+(AV958="Y")+(AW958="Y")+(AX958="Y")</f>
        <v/>
      </c>
      <c r="AZ958" s="94">
        <f>IF(AY958=0,"None",_xlfn.TEXTJOIN(", ",TRUE(),IF(AT958="Y","Breakout",""),IF(AU958="Y","Accumulation",""),IF(AV958="Y","Institutional buying",""),IF(AW958="Y","Long buildup",""),IF(AX958="Y","Momentum leader","")))</f>
        <v/>
      </c>
      <c r="BA958" s="94">
        <f>IF(BW958="","","Passes "&amp;AY958&amp;" of 5 buy-side scans"&amp;IF(G958="Y","; RED FLAG: filter out using Red flag column",""))</f>
        <v/>
      </c>
      <c r="BB958" s="91" t="inlineStr">
        <is>
          <t>None</t>
        </is>
      </c>
      <c r="BC958" s="92" t="inlineStr">
        <is>
          <t>Y</t>
        </is>
      </c>
      <c r="BD958" s="94" t="inlineStr">
        <is>
          <t>PE &gt; 50; High-low range &gt;100% in 6 months</t>
        </is>
      </c>
      <c r="BE958" s="94" t="inlineStr">
        <is>
          <t>BONUS 1:1, ex 27-Mar-2026</t>
        </is>
      </c>
      <c r="BF958" s="92">
        <f>IF(R958*100000&gt;=Settings!$B$5,"Y","N")</f>
        <v/>
      </c>
      <c r="BG958" s="91">
        <f>IF(F958&gt;Settings!$B$6,"Y","N")</f>
        <v/>
      </c>
      <c r="BH958" s="97" t="n">
        <v>-19.67</v>
      </c>
      <c r="BI958" s="96" t="n">
        <v>-7.81</v>
      </c>
      <c r="BJ958" s="96" t="n">
        <v>-9.970000000000001</v>
      </c>
      <c r="BK958" s="96" t="n">
        <v>-2.55</v>
      </c>
      <c r="BL958" s="96" t="n">
        <v>59.97</v>
      </c>
      <c r="BM958" s="96" t="n">
        <v>-32.86</v>
      </c>
      <c r="BN958" s="97" t="n">
        <v>-6.88</v>
      </c>
      <c r="BO958" s="96" t="n">
        <v>-7.55</v>
      </c>
      <c r="BP958" s="96" t="n">
        <v>-6.84</v>
      </c>
      <c r="BQ958" s="96" t="n">
        <v>-10.51</v>
      </c>
      <c r="BR958" s="91" t="inlineStr">
        <is>
          <t>Mixed</t>
        </is>
      </c>
      <c r="BS958" s="91" t="inlineStr">
        <is>
          <t>None</t>
        </is>
      </c>
      <c r="BT958" s="96" t="n">
        <v>23.6</v>
      </c>
      <c r="BU958" s="91" t="inlineStr">
        <is>
          <t>N</t>
        </is>
      </c>
      <c r="BV958" s="99">
        <f>IF(OR(BF958&lt;&gt;"Y",BG958&lt;&gt;"Y"),"",(AND(ISNUMBER(BQ958),BQ958&gt;0))+(BR958="Stacked up")+(AND(ISNUMBER(BH958),BH958&gt;=-Settings!$B$17))+(AND(ISNUMBER(BK958),ISNUMBER(BM958),BK958&gt;0,BM958&gt;0))+(AND(ISNUMBER(AQ958),AQ958&gt;=Settings!$B$18))+(AND(ISNUMBER(BT958),BT958&gt;=Settings!$B$19,BT958&lt;=Settings!$B$20))+(AND(ISNUMBER(AS958),AS958&gt;0))+(AND(ISNUMBER(T958),ISNUMBER(M958),T958&gt;=Settings!$B$21,M958&gt;0))+(AND(ISNUMBER(AD958),ISNUMBER(M958),AD958&gt;=Settings!$B$22,M958&gt;0))+(AY958&gt;=1))</f>
        <v/>
      </c>
      <c r="BW958" s="91">
        <f>IF(OR(AY958=0,BF958&lt;&gt;"Y",BG958&lt;&gt;"Y"),"",1+SUMPRODUCT(($A$6:$A$2604=A958)*($AY$6:$AY$2604&gt;0)*($BF$6:$BF$2604="Y")*($BG$6:$BG$2604="Y")*(($AY$6:$AY$2604&gt;AY958)+($AY$6:$AY$2604=AY958)*($AD$6:$AD$2604&gt;AD958))))</f>
        <v/>
      </c>
    </row>
    <row r="959" ht="23.85" customHeight="1" s="55">
      <c r="A959" s="90" t="n">
        <v>46296</v>
      </c>
      <c r="B959" s="91" t="inlineStr">
        <is>
          <t>COCKERILL</t>
        </is>
      </c>
      <c r="C959" s="91" t="inlineStr">
        <is>
          <t>INE515A01019</t>
        </is>
      </c>
      <c r="D959" s="91" t="n"/>
      <c r="E959" s="91" t="inlineStr">
        <is>
          <t>None</t>
        </is>
      </c>
      <c r="F959" s="93" t="n">
        <v>3945</v>
      </c>
      <c r="G959" s="92" t="inlineStr">
        <is>
          <t>N</t>
        </is>
      </c>
      <c r="H959" s="94" t="n"/>
      <c r="I959" s="91" t="inlineStr">
        <is>
          <t>N</t>
        </is>
      </c>
      <c r="J959" s="92">
        <f>IF(K959="","N","Y")</f>
        <v/>
      </c>
      <c r="K959" s="94">
        <f>_xlfn.TEXTJOIN("; ",TRUE,IF(P959="52-wk low","52-wk low",""),IF(AND(AD959&gt;=Settings!$B$12,M959&lt;0),"Distribution",""),IF(AND(AJ959="Y",M959&lt;0,AK959&lt;-Settings!$B$13),"Long unwinding",""),IF(AND(AJ959="Y",M959&lt;0,AK959&gt;Settings!$B$13),"Short buildup",""))</f>
        <v/>
      </c>
      <c r="L959" s="95" t="n">
        <v>7989</v>
      </c>
      <c r="M959" s="96" t="n">
        <v>0.28</v>
      </c>
      <c r="N959" s="93" t="n">
        <v>503</v>
      </c>
      <c r="O959" s="91" t="inlineStr">
        <is>
          <t>None</t>
        </is>
      </c>
      <c r="P959" s="91" t="inlineStr">
        <is>
          <t>None</t>
        </is>
      </c>
      <c r="Q959" s="97" t="n">
        <v>0.03</v>
      </c>
      <c r="R959" s="96" t="n">
        <v>0.07000000000000001</v>
      </c>
      <c r="S959" s="96" t="n">
        <v>0.52</v>
      </c>
      <c r="T959" s="96" t="n">
        <v>0.35</v>
      </c>
      <c r="U959" s="96" t="n">
        <v>0.19</v>
      </c>
      <c r="V959" s="103" t="n">
        <v>0.35</v>
      </c>
      <c r="W959" s="102" t="n"/>
      <c r="X959" s="93" t="n"/>
      <c r="Y959" s="91" t="inlineStr">
        <is>
          <t>None</t>
        </is>
      </c>
      <c r="Z959" s="99" t="n">
        <v>47.22</v>
      </c>
      <c r="AA959" s="96" t="n">
        <v>0.97</v>
      </c>
      <c r="AB959" s="96" t="n">
        <v>1</v>
      </c>
      <c r="AC959" s="96" t="n">
        <v>0.59</v>
      </c>
      <c r="AD959" s="96" t="n">
        <v>0.41</v>
      </c>
      <c r="AE959" s="96" t="n">
        <v>0.27</v>
      </c>
      <c r="AF959" s="103" t="n">
        <v>1.29</v>
      </c>
      <c r="AG959" s="91" t="inlineStr">
        <is>
          <t>Normal</t>
        </is>
      </c>
      <c r="AH959" s="100" t="n">
        <v>0</v>
      </c>
      <c r="AI959" s="101" t="n">
        <v>0</v>
      </c>
      <c r="AJ959" s="92" t="inlineStr">
        <is>
          <t>N</t>
        </is>
      </c>
      <c r="AK959" s="96" t="n"/>
      <c r="AL959" s="91" t="inlineStr">
        <is>
          <t>n/a</t>
        </is>
      </c>
      <c r="AM959" s="93" t="n"/>
      <c r="AN959" s="92" t="inlineStr">
        <is>
          <t>None</t>
        </is>
      </c>
      <c r="AO959" s="102" t="n">
        <v>0</v>
      </c>
      <c r="AP959" s="103" t="n"/>
      <c r="AQ959" s="102" t="n"/>
      <c r="AR959" s="91" t="inlineStr">
        <is>
          <t>N</t>
        </is>
      </c>
      <c r="AS959" s="104" t="n"/>
      <c r="AT959" s="92">
        <f>IF(AND(P959="52-wk high",T959&gt;=Settings!$B$7),"Y","N")</f>
        <v/>
      </c>
      <c r="AU959" s="91">
        <f>IF(AND(AD959&gt;=Settings!$B$8,M959&gt;0),"Y","N")</f>
        <v/>
      </c>
      <c r="AV959" s="91">
        <f>IF(OR(AH959&gt;Settings!$B$9,AI959&gt;Settings!$B$9),"Y","N")</f>
        <v/>
      </c>
      <c r="AW959" s="91">
        <f>IF(AJ959&lt;&gt;"Y","n/a",IF(AND(M959&gt;0,AK959&gt;Settings!$B$10),"Y","N"))</f>
        <v/>
      </c>
      <c r="AX959" s="91">
        <f>IF(AO959&gt;=Settings!$B$11,"Y","N")</f>
        <v/>
      </c>
      <c r="AY959" s="99">
        <f>(AT959="Y")+(AU959="Y")+(AV959="Y")+(AW959="Y")+(AX959="Y")</f>
        <v/>
      </c>
      <c r="AZ959" s="94">
        <f>IF(AY959=0,"None",_xlfn.TEXTJOIN(", ",TRUE(),IF(AT959="Y","Breakout",""),IF(AU959="Y","Accumulation",""),IF(AV959="Y","Institutional buying",""),IF(AW959="Y","Long buildup",""),IF(AX959="Y","Momentum leader","")))</f>
        <v/>
      </c>
      <c r="BA959" s="94">
        <f>IF(BW959="","","Passes "&amp;AY959&amp;" of 5 buy-side scans"&amp;IF(G959="Y","; RED FLAG: filter out using Red flag column",""))</f>
        <v/>
      </c>
      <c r="BB959" s="91" t="inlineStr">
        <is>
          <t>None</t>
        </is>
      </c>
      <c r="BC959" s="92" t="inlineStr">
        <is>
          <t>Y</t>
        </is>
      </c>
      <c r="BD959" s="94" t="inlineStr">
        <is>
          <t>High-low range &gt;100% in 6 months</t>
        </is>
      </c>
      <c r="BE959" s="94" t="n"/>
      <c r="BF959" s="92">
        <f>IF(R959*100000&gt;=Settings!$B$5,"Y","N")</f>
        <v/>
      </c>
      <c r="BG959" s="91">
        <f>IF(F959&gt;Settings!$B$6,"Y","N")</f>
        <v/>
      </c>
      <c r="BH959" s="97" t="n">
        <v>-26.51</v>
      </c>
      <c r="BI959" s="96" t="n">
        <v>0.42</v>
      </c>
      <c r="BJ959" s="96" t="n">
        <v>0.26</v>
      </c>
      <c r="BK959" s="96" t="n">
        <v>-14.31</v>
      </c>
      <c r="BL959" s="96" t="n"/>
      <c r="BM959" s="96" t="n"/>
      <c r="BN959" s="97" t="n">
        <v>-1.01</v>
      </c>
      <c r="BO959" s="96" t="n">
        <v>-3.02</v>
      </c>
      <c r="BP959" s="96" t="n">
        <v>0.39</v>
      </c>
      <c r="BQ959" s="96" t="n"/>
      <c r="BR959" s="91" t="n"/>
      <c r="BS959" s="91" t="inlineStr">
        <is>
          <t>None</t>
        </is>
      </c>
      <c r="BT959" s="96" t="n">
        <v>46.9</v>
      </c>
      <c r="BU959" s="91" t="n"/>
      <c r="BV959" s="99">
        <f>IF(OR(BF959&lt;&gt;"Y",BG959&lt;&gt;"Y"),"",(AND(ISNUMBER(BQ959),BQ959&gt;0))+(BR959="Stacked up")+(AND(ISNUMBER(BH959),BH959&gt;=-Settings!$B$17))+(AND(ISNUMBER(BK959),ISNUMBER(BM959),BK959&gt;0,BM959&gt;0))+(AND(ISNUMBER(AQ959),AQ959&gt;=Settings!$B$18))+(AND(ISNUMBER(BT959),BT959&gt;=Settings!$B$19,BT959&lt;=Settings!$B$20))+(AND(ISNUMBER(AS959),AS959&gt;0))+(AND(ISNUMBER(T959),ISNUMBER(M959),T959&gt;=Settings!$B$21,M959&gt;0))+(AND(ISNUMBER(AD959),ISNUMBER(M959),AD959&gt;=Settings!$B$22,M959&gt;0))+(AY959&gt;=1))</f>
        <v/>
      </c>
      <c r="BW959" s="91">
        <f>IF(OR(AY959=0,BF959&lt;&gt;"Y",BG959&lt;&gt;"Y"),"",1+SUMPRODUCT(($A$6:$A$2604=A959)*($AY$6:$AY$2604&gt;0)*($BF$6:$BF$2604="Y")*($BG$6:$BG$2604="Y")*(($AY$6:$AY$2604&gt;AY959)+($AY$6:$AY$2604=AY959)*($AD$6:$AD$2604&gt;AD959))))</f>
        <v/>
      </c>
    </row>
    <row r="960" ht="23.85" customHeight="1" s="55">
      <c r="A960" s="90" t="n">
        <v>46296</v>
      </c>
      <c r="B960" s="91" t="inlineStr">
        <is>
          <t>MHRIL</t>
        </is>
      </c>
      <c r="C960" s="91" t="inlineStr">
        <is>
          <t>INE998I01010</t>
        </is>
      </c>
      <c r="D960" s="91" t="n"/>
      <c r="E960" s="91" t="inlineStr">
        <is>
          <t>None</t>
        </is>
      </c>
      <c r="F960" s="93" t="n">
        <v>3937</v>
      </c>
      <c r="G960" s="92" t="inlineStr">
        <is>
          <t>N</t>
        </is>
      </c>
      <c r="H960" s="94" t="n"/>
      <c r="I960" s="91" t="inlineStr">
        <is>
          <t>N</t>
        </is>
      </c>
      <c r="J960" s="92">
        <f>IF(K960="","N","Y")</f>
        <v/>
      </c>
      <c r="K960" s="94">
        <f>_xlfn.TEXTJOIN("; ",TRUE,IF(P960="52-wk low","52-wk low",""),IF(AND(AD960&gt;=Settings!$B$12,M960&lt;0),"Distribution",""),IF(AND(AJ960="Y",M960&lt;0,AK960&lt;-Settings!$B$13),"Long unwinding",""),IF(AND(AJ960="Y",M960&lt;0,AK960&gt;Settings!$B$13),"Short buildup",""))</f>
        <v/>
      </c>
      <c r="L960" s="95" t="n">
        <v>194.85</v>
      </c>
      <c r="M960" s="96" t="n">
        <v>0.31</v>
      </c>
      <c r="N960" s="93" t="n">
        <v>493</v>
      </c>
      <c r="O960" s="91" t="inlineStr">
        <is>
          <t>None</t>
        </is>
      </c>
      <c r="P960" s="91" t="inlineStr">
        <is>
          <t>None</t>
        </is>
      </c>
      <c r="Q960" s="97" t="n">
        <v>1.53</v>
      </c>
      <c r="R960" s="96" t="n">
        <v>1.27</v>
      </c>
      <c r="S960" s="96" t="n">
        <v>1.23</v>
      </c>
      <c r="T960" s="96" t="n">
        <v>1.07</v>
      </c>
      <c r="U960" s="96" t="n">
        <v>0.53</v>
      </c>
      <c r="V960" s="103" t="n">
        <v>0.44</v>
      </c>
      <c r="W960" s="102" t="n">
        <v>1</v>
      </c>
      <c r="X960" s="93" t="n"/>
      <c r="Y960" s="91" t="inlineStr">
        <is>
          <t>None</t>
        </is>
      </c>
      <c r="Z960" s="99" t="n">
        <v>34.32</v>
      </c>
      <c r="AA960" s="96" t="n">
        <v>0.61</v>
      </c>
      <c r="AB960" s="96" t="n">
        <v>0.61</v>
      </c>
      <c r="AC960" s="96" t="n">
        <v>0.76</v>
      </c>
      <c r="AD960" s="96" t="n">
        <v>0.7</v>
      </c>
      <c r="AE960" s="96" t="n">
        <v>0.48</v>
      </c>
      <c r="AF960" s="103" t="n">
        <v>1.46</v>
      </c>
      <c r="AG960" s="91" t="inlineStr">
        <is>
          <t>Normal</t>
        </is>
      </c>
      <c r="AH960" s="100" t="n">
        <v>0</v>
      </c>
      <c r="AI960" s="101" t="n">
        <v>0</v>
      </c>
      <c r="AJ960" s="92" t="inlineStr">
        <is>
          <t>N</t>
        </is>
      </c>
      <c r="AK960" s="96" t="n"/>
      <c r="AL960" s="91" t="inlineStr">
        <is>
          <t>n/a</t>
        </is>
      </c>
      <c r="AM960" s="93" t="n"/>
      <c r="AN960" s="92" t="inlineStr">
        <is>
          <t>None</t>
        </is>
      </c>
      <c r="AO960" s="102" t="n">
        <v>0</v>
      </c>
      <c r="AP960" s="103" t="n">
        <v>0.44</v>
      </c>
      <c r="AQ960" s="102" t="n">
        <v>1</v>
      </c>
      <c r="AR960" s="91" t="inlineStr">
        <is>
          <t>N</t>
        </is>
      </c>
      <c r="AS960" s="104" t="n"/>
      <c r="AT960" s="92">
        <f>IF(AND(P960="52-wk high",T960&gt;=Settings!$B$7),"Y","N")</f>
        <v/>
      </c>
      <c r="AU960" s="91">
        <f>IF(AND(AD960&gt;=Settings!$B$8,M960&gt;0),"Y","N")</f>
        <v/>
      </c>
      <c r="AV960" s="91">
        <f>IF(OR(AH960&gt;Settings!$B$9,AI960&gt;Settings!$B$9),"Y","N")</f>
        <v/>
      </c>
      <c r="AW960" s="91">
        <f>IF(AJ960&lt;&gt;"Y","n/a",IF(AND(M960&gt;0,AK960&gt;Settings!$B$10),"Y","N"))</f>
        <v/>
      </c>
      <c r="AX960" s="91">
        <f>IF(AO960&gt;=Settings!$B$11,"Y","N")</f>
        <v/>
      </c>
      <c r="AY960" s="99">
        <f>(AT960="Y")+(AU960="Y")+(AV960="Y")+(AW960="Y")+(AX960="Y")</f>
        <v/>
      </c>
      <c r="AZ960" s="94">
        <f>IF(AY960=0,"None",_xlfn.TEXTJOIN(", ",TRUE(),IF(AT960="Y","Breakout",""),IF(AU960="Y","Accumulation",""),IF(AV960="Y","Institutional buying",""),IF(AW960="Y","Long buildup",""),IF(AX960="Y","Momentum leader","")))</f>
        <v/>
      </c>
      <c r="BA960" s="94">
        <f>IF(BW960="","","Passes "&amp;AY960&amp;" of 5 buy-side scans"&amp;IF(G960="Y","; RED FLAG: filter out using Red flag column",""))</f>
        <v/>
      </c>
      <c r="BB960" s="91" t="inlineStr">
        <is>
          <t>None</t>
        </is>
      </c>
      <c r="BC960" s="92" t="inlineStr">
        <is>
          <t>Y</t>
        </is>
      </c>
      <c r="BD960" s="94" t="inlineStr">
        <is>
          <t>PE &gt; 50</t>
        </is>
      </c>
      <c r="BE960" s="94" t="n"/>
      <c r="BF960" s="92">
        <f>IF(R960*100000&gt;=Settings!$B$5,"Y","N")</f>
        <v/>
      </c>
      <c r="BG960" s="91">
        <f>IF(F960&gt;Settings!$B$6,"Y","N")</f>
        <v/>
      </c>
      <c r="BH960" s="97" t="n">
        <v>-45.19</v>
      </c>
      <c r="BI960" s="96" t="n">
        <v>-2.43</v>
      </c>
      <c r="BJ960" s="96" t="n">
        <v>-6.46</v>
      </c>
      <c r="BK960" s="96" t="n">
        <v>-17.74</v>
      </c>
      <c r="BL960" s="96" t="n">
        <v>-20.21</v>
      </c>
      <c r="BM960" s="96" t="n">
        <v>-44.06</v>
      </c>
      <c r="BN960" s="97" t="n">
        <v>-2.75</v>
      </c>
      <c r="BO960" s="96" t="n">
        <v>-7.09</v>
      </c>
      <c r="BP960" s="96" t="n">
        <v>-12.55</v>
      </c>
      <c r="BQ960" s="96" t="n">
        <v>-21.3</v>
      </c>
      <c r="BR960" s="91" t="inlineStr">
        <is>
          <t>Stacked down</t>
        </is>
      </c>
      <c r="BS960" s="91" t="inlineStr">
        <is>
          <t>None</t>
        </is>
      </c>
      <c r="BT960" s="96" t="n">
        <v>34.4</v>
      </c>
      <c r="BU960" s="91" t="inlineStr">
        <is>
          <t>N</t>
        </is>
      </c>
      <c r="BV960" s="99">
        <f>IF(OR(BF960&lt;&gt;"Y",BG960&lt;&gt;"Y"),"",(AND(ISNUMBER(BQ960),BQ960&gt;0))+(BR960="Stacked up")+(AND(ISNUMBER(BH960),BH960&gt;=-Settings!$B$17))+(AND(ISNUMBER(BK960),ISNUMBER(BM960),BK960&gt;0,BM960&gt;0))+(AND(ISNUMBER(AQ960),AQ960&gt;=Settings!$B$18))+(AND(ISNUMBER(BT960),BT960&gt;=Settings!$B$19,BT960&lt;=Settings!$B$20))+(AND(ISNUMBER(AS960),AS960&gt;0))+(AND(ISNUMBER(T960),ISNUMBER(M960),T960&gt;=Settings!$B$21,M960&gt;0))+(AND(ISNUMBER(AD960),ISNUMBER(M960),AD960&gt;=Settings!$B$22,M960&gt;0))+(AY960&gt;=1))</f>
        <v/>
      </c>
      <c r="BW960" s="91">
        <f>IF(OR(AY960=0,BF960&lt;&gt;"Y",BG960&lt;&gt;"Y"),"",1+SUMPRODUCT(($A$6:$A$2604=A960)*($AY$6:$AY$2604&gt;0)*($BF$6:$BF$2604="Y")*($BG$6:$BG$2604="Y")*(($AY$6:$AY$2604&gt;AY960)+($AY$6:$AY$2604=AY960)*($AD$6:$AD$2604&gt;AD960))))</f>
        <v/>
      </c>
    </row>
    <row r="961" ht="23.85" customHeight="1" s="55">
      <c r="A961" s="90" t="n">
        <v>46296</v>
      </c>
      <c r="B961" s="91" t="inlineStr">
        <is>
          <t>SYMPHONY</t>
        </is>
      </c>
      <c r="C961" s="91" t="inlineStr">
        <is>
          <t>INE225D01027</t>
        </is>
      </c>
      <c r="D961" s="91" t="n"/>
      <c r="E961" s="91" t="inlineStr">
        <is>
          <t>None</t>
        </is>
      </c>
      <c r="F961" s="93" t="n">
        <v>3926</v>
      </c>
      <c r="G961" s="92" t="inlineStr">
        <is>
          <t>N</t>
        </is>
      </c>
      <c r="H961" s="94" t="n"/>
      <c r="I961" s="91" t="inlineStr">
        <is>
          <t>N</t>
        </is>
      </c>
      <c r="J961" s="92">
        <f>IF(K961="","N","Y")</f>
        <v/>
      </c>
      <c r="K961" s="94">
        <f>_xlfn.TEXTJOIN("; ",TRUE,IF(P961="52-wk low","52-wk low",""),IF(AND(AD961&gt;=Settings!$B$12,M961&lt;0),"Distribution",""),IF(AND(AJ961="Y",M961&lt;0,AK961&lt;-Settings!$B$13),"Long unwinding",""),IF(AND(AJ961="Y",M961&lt;0,AK961&gt;Settings!$B$13),"Short buildup",""))</f>
        <v/>
      </c>
      <c r="L961" s="95" t="n">
        <v>571.7</v>
      </c>
      <c r="M961" s="96" t="n">
        <v>-1.85</v>
      </c>
      <c r="N961" s="93" t="n">
        <v>1548</v>
      </c>
      <c r="O961" s="91" t="inlineStr">
        <is>
          <t>None</t>
        </is>
      </c>
      <c r="P961" s="91" t="inlineStr">
        <is>
          <t>None</t>
        </is>
      </c>
      <c r="Q961" s="97" t="n">
        <v>0.42</v>
      </c>
      <c r="R961" s="96" t="n">
        <v>3.12</v>
      </c>
      <c r="S961" s="96" t="n">
        <v>0.13</v>
      </c>
      <c r="T961" s="96" t="n">
        <v>0.24</v>
      </c>
      <c r="U961" s="96" t="n">
        <v>0.31</v>
      </c>
      <c r="V961" s="103" t="n">
        <v>2.34</v>
      </c>
      <c r="W961" s="102" t="n">
        <v>2</v>
      </c>
      <c r="X961" s="93" t="n"/>
      <c r="Y961" s="91" t="inlineStr">
        <is>
          <t>None</t>
        </is>
      </c>
      <c r="Z961" s="99" t="n">
        <v>47.37</v>
      </c>
      <c r="AA961" s="96" t="n">
        <v>1.09</v>
      </c>
      <c r="AB961" s="96" t="n">
        <v>0.93</v>
      </c>
      <c r="AC961" s="96" t="n">
        <v>0.45</v>
      </c>
      <c r="AD961" s="96" t="n">
        <v>0.45</v>
      </c>
      <c r="AE961" s="96" t="n">
        <v>0.45</v>
      </c>
      <c r="AF961" s="103" t="n">
        <v>0.42</v>
      </c>
      <c r="AG961" s="91" t="inlineStr">
        <is>
          <t>Drying up</t>
        </is>
      </c>
      <c r="AH961" s="100" t="n">
        <v>0</v>
      </c>
      <c r="AI961" s="101" t="n">
        <v>0</v>
      </c>
      <c r="AJ961" s="92" t="inlineStr">
        <is>
          <t>N</t>
        </is>
      </c>
      <c r="AK961" s="96" t="n"/>
      <c r="AL961" s="91" t="inlineStr">
        <is>
          <t>n/a</t>
        </is>
      </c>
      <c r="AM961" s="93" t="n"/>
      <c r="AN961" s="92" t="inlineStr">
        <is>
          <t>None</t>
        </is>
      </c>
      <c r="AO961" s="102" t="n">
        <v>0</v>
      </c>
      <c r="AP961" s="103" t="n">
        <v>0.47</v>
      </c>
      <c r="AQ961" s="102" t="n">
        <v>3</v>
      </c>
      <c r="AR961" s="91" t="inlineStr">
        <is>
          <t>N</t>
        </is>
      </c>
      <c r="AS961" s="104" t="n"/>
      <c r="AT961" s="92">
        <f>IF(AND(P961="52-wk high",T961&gt;=Settings!$B$7),"Y","N")</f>
        <v/>
      </c>
      <c r="AU961" s="91">
        <f>IF(AND(AD961&gt;=Settings!$B$8,M961&gt;0),"Y","N")</f>
        <v/>
      </c>
      <c r="AV961" s="91">
        <f>IF(OR(AH961&gt;Settings!$B$9,AI961&gt;Settings!$B$9),"Y","N")</f>
        <v/>
      </c>
      <c r="AW961" s="91">
        <f>IF(AJ961&lt;&gt;"Y","n/a",IF(AND(M961&gt;0,AK961&gt;Settings!$B$10),"Y","N"))</f>
        <v/>
      </c>
      <c r="AX961" s="91">
        <f>IF(AO961&gt;=Settings!$B$11,"Y","N")</f>
        <v/>
      </c>
      <c r="AY961" s="99">
        <f>(AT961="Y")+(AU961="Y")+(AV961="Y")+(AW961="Y")+(AX961="Y")</f>
        <v/>
      </c>
      <c r="AZ961" s="94">
        <f>IF(AY961=0,"None",_xlfn.TEXTJOIN(", ",TRUE(),IF(AT961="Y","Breakout",""),IF(AU961="Y","Accumulation",""),IF(AV961="Y","Institutional buying",""),IF(AW961="Y","Long buildup",""),IF(AX961="Y","Momentum leader","")))</f>
        <v/>
      </c>
      <c r="BA961" s="94">
        <f>IF(BW961="","","Passes "&amp;AY961&amp;" of 5 buy-side scans"&amp;IF(G961="Y","; RED FLAG: filter out using Red flag column",""))</f>
        <v/>
      </c>
      <c r="BB961" s="91" t="inlineStr">
        <is>
          <t>None</t>
        </is>
      </c>
      <c r="BC961" s="92" t="inlineStr">
        <is>
          <t>Y</t>
        </is>
      </c>
      <c r="BD961" s="94" t="inlineStr">
        <is>
          <t>EPS zero</t>
        </is>
      </c>
      <c r="BE961" s="94" t="n"/>
      <c r="BF961" s="92">
        <f>IF(R961*100000&gt;=Settings!$B$5,"Y","N")</f>
        <v/>
      </c>
      <c r="BG961" s="91">
        <f>IF(F961&gt;Settings!$B$6,"Y","N")</f>
        <v/>
      </c>
      <c r="BH961" s="97" t="n">
        <v>-41.09</v>
      </c>
      <c r="BI961" s="96" t="n">
        <v>-0.87</v>
      </c>
      <c r="BJ961" s="96" t="n">
        <v>-0.47</v>
      </c>
      <c r="BK961" s="96" t="n">
        <v>-17.18</v>
      </c>
      <c r="BL961" s="96" t="n">
        <v>-21.04</v>
      </c>
      <c r="BM961" s="96" t="n">
        <v>-37.35</v>
      </c>
      <c r="BN961" s="97" t="n">
        <v>-2.95</v>
      </c>
      <c r="BO961" s="96" t="n">
        <v>-7.07</v>
      </c>
      <c r="BP961" s="96" t="n">
        <v>-13.18</v>
      </c>
      <c r="BQ961" s="96" t="n">
        <v>-20.89</v>
      </c>
      <c r="BR961" s="91" t="inlineStr">
        <is>
          <t>Stacked down</t>
        </is>
      </c>
      <c r="BS961" s="91" t="inlineStr">
        <is>
          <t>None</t>
        </is>
      </c>
      <c r="BT961" s="96" t="n">
        <v>38.6</v>
      </c>
      <c r="BU961" s="91" t="inlineStr">
        <is>
          <t>N</t>
        </is>
      </c>
      <c r="BV961" s="99">
        <f>IF(OR(BF961&lt;&gt;"Y",BG961&lt;&gt;"Y"),"",(AND(ISNUMBER(BQ961),BQ961&gt;0))+(BR961="Stacked up")+(AND(ISNUMBER(BH961),BH961&gt;=-Settings!$B$17))+(AND(ISNUMBER(BK961),ISNUMBER(BM961),BK961&gt;0,BM961&gt;0))+(AND(ISNUMBER(AQ961),AQ961&gt;=Settings!$B$18))+(AND(ISNUMBER(BT961),BT961&gt;=Settings!$B$19,BT961&lt;=Settings!$B$20))+(AND(ISNUMBER(AS961),AS961&gt;0))+(AND(ISNUMBER(T961),ISNUMBER(M961),T961&gt;=Settings!$B$21,M961&gt;0))+(AND(ISNUMBER(AD961),ISNUMBER(M961),AD961&gt;=Settings!$B$22,M961&gt;0))+(AY961&gt;=1))</f>
        <v/>
      </c>
      <c r="BW961" s="91">
        <f>IF(OR(AY961=0,BF961&lt;&gt;"Y",BG961&lt;&gt;"Y"),"",1+SUMPRODUCT(($A$6:$A$2604=A961)*($AY$6:$AY$2604&gt;0)*($BF$6:$BF$2604="Y")*($BG$6:$BG$2604="Y")*(($AY$6:$AY$2604&gt;AY961)+($AY$6:$AY$2604=AY961)*($AD$6:$AD$2604&gt;AD961))))</f>
        <v/>
      </c>
    </row>
    <row r="962" ht="23.85" customHeight="1" s="55">
      <c r="A962" s="90" t="n">
        <v>46296</v>
      </c>
      <c r="B962" s="91" t="inlineStr">
        <is>
          <t>ANTELOPUS</t>
        </is>
      </c>
      <c r="C962" s="91" t="inlineStr">
        <is>
          <t>INE818A01017</t>
        </is>
      </c>
      <c r="D962" s="91" t="n"/>
      <c r="E962" s="91" t="inlineStr">
        <is>
          <t>None</t>
        </is>
      </c>
      <c r="F962" s="93" t="n">
        <v>3897</v>
      </c>
      <c r="G962" s="92" t="inlineStr">
        <is>
          <t>Y</t>
        </is>
      </c>
      <c r="H962" s="94" t="inlineStr">
        <is>
          <t>Long-term ASM Stage 1</t>
        </is>
      </c>
      <c r="I962" s="91" t="inlineStr">
        <is>
          <t>N</t>
        </is>
      </c>
      <c r="J962" s="92">
        <f>IF(K962="","N","Y")</f>
        <v/>
      </c>
      <c r="K962" s="94">
        <f>_xlfn.TEXTJOIN("; ",TRUE,IF(P962="52-wk low","52-wk low",""),IF(AND(AD962&gt;=Settings!$B$12,M962&lt;0),"Distribution",""),IF(AND(AJ962="Y",M962&lt;0,AK962&lt;-Settings!$B$13),"Long unwinding",""),IF(AND(AJ962="Y",M962&lt;0,AK962&gt;Settings!$B$13),"Short buildup",""))</f>
        <v/>
      </c>
      <c r="L962" s="95" t="n">
        <v>1106.5</v>
      </c>
      <c r="M962" s="96" t="n">
        <v>-1.72</v>
      </c>
      <c r="N962" s="93" t="n">
        <v>1475</v>
      </c>
      <c r="O962" s="91" t="inlineStr">
        <is>
          <t>None</t>
        </is>
      </c>
      <c r="P962" s="91" t="inlineStr">
        <is>
          <t>None</t>
        </is>
      </c>
      <c r="Q962" s="97" t="n">
        <v>4.96</v>
      </c>
      <c r="R962" s="96" t="n">
        <v>38.93</v>
      </c>
      <c r="S962" s="96" t="n">
        <v>0.11</v>
      </c>
      <c r="T962" s="96" t="n">
        <v>0.26</v>
      </c>
      <c r="U962" s="96" t="n">
        <v>0.49</v>
      </c>
      <c r="V962" s="103" t="n">
        <v>3.81</v>
      </c>
      <c r="W962" s="102" t="n">
        <v>8</v>
      </c>
      <c r="X962" s="93" t="n"/>
      <c r="Y962" s="91" t="inlineStr">
        <is>
          <t>None</t>
        </is>
      </c>
      <c r="Z962" s="99" t="n">
        <v>21.01</v>
      </c>
      <c r="AA962" s="96" t="n">
        <v>1.51</v>
      </c>
      <c r="AB962" s="96" t="n">
        <v>0.58</v>
      </c>
      <c r="AC962" s="96" t="n">
        <v>0.28</v>
      </c>
      <c r="AD962" s="96" t="n">
        <v>0.54</v>
      </c>
      <c r="AE962" s="96" t="n">
        <v>0.79</v>
      </c>
      <c r="AF962" s="103" t="n">
        <v>0.66</v>
      </c>
      <c r="AG962" s="91" t="inlineStr">
        <is>
          <t>Drying up</t>
        </is>
      </c>
      <c r="AH962" s="100" t="n">
        <v>0</v>
      </c>
      <c r="AI962" s="101" t="n">
        <v>0</v>
      </c>
      <c r="AJ962" s="92" t="inlineStr">
        <is>
          <t>N</t>
        </is>
      </c>
      <c r="AK962" s="96" t="n"/>
      <c r="AL962" s="91" t="inlineStr">
        <is>
          <t>n/a</t>
        </is>
      </c>
      <c r="AM962" s="93" t="n"/>
      <c r="AN962" s="92" t="inlineStr">
        <is>
          <t>None</t>
        </is>
      </c>
      <c r="AO962" s="102" t="n">
        <v>0</v>
      </c>
      <c r="AP962" s="103" t="n">
        <v>2.11</v>
      </c>
      <c r="AQ962" s="102" t="n">
        <v>90</v>
      </c>
      <c r="AR962" s="91" t="inlineStr">
        <is>
          <t>N</t>
        </is>
      </c>
      <c r="AS962" s="104" t="n"/>
      <c r="AT962" s="92">
        <f>IF(AND(P962="52-wk high",T962&gt;=Settings!$B$7),"Y","N")</f>
        <v/>
      </c>
      <c r="AU962" s="91">
        <f>IF(AND(AD962&gt;=Settings!$B$8,M962&gt;0),"Y","N")</f>
        <v/>
      </c>
      <c r="AV962" s="91">
        <f>IF(OR(AH962&gt;Settings!$B$9,AI962&gt;Settings!$B$9),"Y","N")</f>
        <v/>
      </c>
      <c r="AW962" s="91">
        <f>IF(AJ962&lt;&gt;"Y","n/a",IF(AND(M962&gt;0,AK962&gt;Settings!$B$10),"Y","N"))</f>
        <v/>
      </c>
      <c r="AX962" s="91">
        <f>IF(AO962&gt;=Settings!$B$11,"Y","N")</f>
        <v/>
      </c>
      <c r="AY962" s="99">
        <f>(AT962="Y")+(AU962="Y")+(AV962="Y")+(AW962="Y")+(AX962="Y")</f>
        <v/>
      </c>
      <c r="AZ962" s="94">
        <f>IF(AY962=0,"None",_xlfn.TEXTJOIN(", ",TRUE(),IF(AT962="Y","Breakout",""),IF(AU962="Y","Accumulation",""),IF(AV962="Y","Institutional buying",""),IF(AW962="Y","Long buildup",""),IF(AX962="Y","Momentum leader","")))</f>
        <v/>
      </c>
      <c r="BA962" s="94">
        <f>IF(BW962="","","Passes "&amp;AY962&amp;" of 5 buy-side scans"&amp;IF(G962="Y","; RED FLAG: filter out using Red flag column",""))</f>
        <v/>
      </c>
      <c r="BB962" s="91" t="inlineStr">
        <is>
          <t>None</t>
        </is>
      </c>
      <c r="BC962" s="92" t="inlineStr">
        <is>
          <t>N</t>
        </is>
      </c>
      <c r="BD962" s="94" t="n"/>
      <c r="BE962" s="94" t="n"/>
      <c r="BF962" s="92">
        <f>IF(R962*100000&gt;=Settings!$B$5,"Y","N")</f>
        <v/>
      </c>
      <c r="BG962" s="91">
        <f>IF(F962&gt;Settings!$B$6,"Y","N")</f>
        <v/>
      </c>
      <c r="BH962" s="97" t="n">
        <v>-14.28</v>
      </c>
      <c r="BI962" s="96" t="n">
        <v>-2.16</v>
      </c>
      <c r="BJ962" s="96" t="n">
        <v>39.6</v>
      </c>
      <c r="BK962" s="96" t="n">
        <v>39</v>
      </c>
      <c r="BL962" s="96" t="n">
        <v>88.34</v>
      </c>
      <c r="BM962" s="96" t="n">
        <v>103.1</v>
      </c>
      <c r="BN962" s="97" t="n">
        <v>1.57</v>
      </c>
      <c r="BO962" s="96" t="n">
        <v>12.72</v>
      </c>
      <c r="BP962" s="96" t="n">
        <v>25.37</v>
      </c>
      <c r="BQ962" s="96" t="n">
        <v>43.48</v>
      </c>
      <c r="BR962" s="91" t="inlineStr">
        <is>
          <t>Stacked up</t>
        </is>
      </c>
      <c r="BS962" s="91" t="inlineStr">
        <is>
          <t>None</t>
        </is>
      </c>
      <c r="BT962" s="96" t="n">
        <v>50.3</v>
      </c>
      <c r="BU962" s="91" t="inlineStr">
        <is>
          <t>N</t>
        </is>
      </c>
      <c r="BV962" s="99">
        <f>IF(OR(BF962&lt;&gt;"Y",BG962&lt;&gt;"Y"),"",(AND(ISNUMBER(BQ962),BQ962&gt;0))+(BR962="Stacked up")+(AND(ISNUMBER(BH962),BH962&gt;=-Settings!$B$17))+(AND(ISNUMBER(BK962),ISNUMBER(BM962),BK962&gt;0,BM962&gt;0))+(AND(ISNUMBER(AQ962),AQ962&gt;=Settings!$B$18))+(AND(ISNUMBER(BT962),BT962&gt;=Settings!$B$19,BT962&lt;=Settings!$B$20))+(AND(ISNUMBER(AS962),AS962&gt;0))+(AND(ISNUMBER(T962),ISNUMBER(M962),T962&gt;=Settings!$B$21,M962&gt;0))+(AND(ISNUMBER(AD962),ISNUMBER(M962),AD962&gt;=Settings!$B$22,M962&gt;0))+(AY962&gt;=1))</f>
        <v/>
      </c>
      <c r="BW962" s="91">
        <f>IF(OR(AY962=0,BF962&lt;&gt;"Y",BG962&lt;&gt;"Y"),"",1+SUMPRODUCT(($A$6:$A$2604=A962)*($AY$6:$AY$2604&gt;0)*($BF$6:$BF$2604="Y")*($BG$6:$BG$2604="Y")*(($AY$6:$AY$2604&gt;AY962)+($AY$6:$AY$2604=AY962)*($AD$6:$AD$2604&gt;AD962))))</f>
        <v/>
      </c>
    </row>
    <row r="963" ht="23.85" customHeight="1" s="55">
      <c r="A963" s="90" t="n">
        <v>46296</v>
      </c>
      <c r="B963" s="91" t="inlineStr">
        <is>
          <t>DECNGOLD</t>
        </is>
      </c>
      <c r="C963" s="91" t="inlineStr">
        <is>
          <t>INE945F01025</t>
        </is>
      </c>
      <c r="D963" s="91" t="n"/>
      <c r="E963" s="91" t="inlineStr">
        <is>
          <t>None</t>
        </is>
      </c>
      <c r="F963" s="93" t="n">
        <v>3873</v>
      </c>
      <c r="G963" s="92" t="inlineStr">
        <is>
          <t>N</t>
        </is>
      </c>
      <c r="H963" s="94" t="n"/>
      <c r="I963" s="91" t="inlineStr">
        <is>
          <t>N</t>
        </is>
      </c>
      <c r="J963" s="92">
        <f>IF(K963="","N","Y")</f>
        <v/>
      </c>
      <c r="K963" s="94">
        <f>_xlfn.TEXTJOIN("; ",TRUE,IF(P963="52-wk low","52-wk low",""),IF(AND(AD963&gt;=Settings!$B$12,M963&lt;0),"Distribution",""),IF(AND(AJ963="Y",M963&lt;0,AK963&lt;-Settings!$B$13),"Long unwinding",""),IF(AND(AJ963="Y",M963&lt;0,AK963&gt;Settings!$B$13),"Short buildup",""))</f>
        <v/>
      </c>
      <c r="L963" s="95" t="n">
        <v>195.69</v>
      </c>
      <c r="M963" s="96" t="n">
        <v>-2.53</v>
      </c>
      <c r="N963" s="93" t="n">
        <v>1904</v>
      </c>
      <c r="O963" s="91" t="inlineStr">
        <is>
          <t>None</t>
        </is>
      </c>
      <c r="P963" s="91" t="inlineStr">
        <is>
          <t>None</t>
        </is>
      </c>
      <c r="Q963" s="97" t="n">
        <v>17.28</v>
      </c>
      <c r="R963" s="96" t="n">
        <v>12.74</v>
      </c>
      <c r="S963" s="96" t="n">
        <v>1.41</v>
      </c>
      <c r="T963" s="96" t="n">
        <v>0.84</v>
      </c>
      <c r="U963" s="96" t="n">
        <v>0.68</v>
      </c>
      <c r="V963" s="103" t="n">
        <v>0.5</v>
      </c>
      <c r="W963" s="102" t="n"/>
      <c r="X963" s="93" t="n"/>
      <c r="Y963" s="91" t="inlineStr">
        <is>
          <t>None</t>
        </is>
      </c>
      <c r="Z963" s="99" t="n">
        <v>47.65</v>
      </c>
      <c r="AA963" s="96" t="n">
        <v>1.06</v>
      </c>
      <c r="AB963" s="96" t="n">
        <v>1.15</v>
      </c>
      <c r="AC963" s="96" t="n">
        <v>1.55</v>
      </c>
      <c r="AD963" s="96" t="n">
        <v>1.13</v>
      </c>
      <c r="AE963" s="96" t="n">
        <v>0.9399999999999999</v>
      </c>
      <c r="AF963" s="103" t="n">
        <v>1.26</v>
      </c>
      <c r="AG963" s="91" t="inlineStr">
        <is>
          <t>Normal</t>
        </is>
      </c>
      <c r="AH963" s="100" t="n">
        <v>0</v>
      </c>
      <c r="AI963" s="101" t="n">
        <v>0</v>
      </c>
      <c r="AJ963" s="92" t="inlineStr">
        <is>
          <t>N</t>
        </is>
      </c>
      <c r="AK963" s="96" t="n"/>
      <c r="AL963" s="91" t="inlineStr">
        <is>
          <t>n/a</t>
        </is>
      </c>
      <c r="AM963" s="93" t="n"/>
      <c r="AN963" s="92" t="inlineStr">
        <is>
          <t>None</t>
        </is>
      </c>
      <c r="AO963" s="102" t="n">
        <v>0</v>
      </c>
      <c r="AP963" s="103" t="n"/>
      <c r="AQ963" s="102" t="n"/>
      <c r="AR963" s="91" t="inlineStr">
        <is>
          <t>N</t>
        </is>
      </c>
      <c r="AS963" s="104" t="n"/>
      <c r="AT963" s="92">
        <f>IF(AND(P963="52-wk high",T963&gt;=Settings!$B$7),"Y","N")</f>
        <v/>
      </c>
      <c r="AU963" s="91">
        <f>IF(AND(AD963&gt;=Settings!$B$8,M963&gt;0),"Y","N")</f>
        <v/>
      </c>
      <c r="AV963" s="91">
        <f>IF(OR(AH963&gt;Settings!$B$9,AI963&gt;Settings!$B$9),"Y","N")</f>
        <v/>
      </c>
      <c r="AW963" s="91">
        <f>IF(AJ963&lt;&gt;"Y","n/a",IF(AND(M963&gt;0,AK963&gt;Settings!$B$10),"Y","N"))</f>
        <v/>
      </c>
      <c r="AX963" s="91">
        <f>IF(AO963&gt;=Settings!$B$11,"Y","N")</f>
        <v/>
      </c>
      <c r="AY963" s="99">
        <f>(AT963="Y")+(AU963="Y")+(AV963="Y")+(AW963="Y")+(AX963="Y")</f>
        <v/>
      </c>
      <c r="AZ963" s="94">
        <f>IF(AY963=0,"None",_xlfn.TEXTJOIN(", ",TRUE(),IF(AT963="Y","Breakout",""),IF(AU963="Y","Accumulation",""),IF(AV963="Y","Institutional buying",""),IF(AW963="Y","Long buildup",""),IF(AX963="Y","Momentum leader","")))</f>
        <v/>
      </c>
      <c r="BA963" s="94">
        <f>IF(BW963="","","Passes "&amp;AY963&amp;" of 5 buy-side scans"&amp;IF(G963="Y","; RED FLAG: filter out using Red flag column",""))</f>
        <v/>
      </c>
      <c r="BB963" s="91" t="inlineStr">
        <is>
          <t>None</t>
        </is>
      </c>
      <c r="BC963" s="92" t="inlineStr">
        <is>
          <t>Y</t>
        </is>
      </c>
      <c r="BD963" s="94" t="inlineStr">
        <is>
          <t>High-low range &gt;100% in 6 months</t>
        </is>
      </c>
      <c r="BE963" s="94" t="n"/>
      <c r="BF963" s="92">
        <f>IF(R963*100000&gt;=Settings!$B$5,"Y","N")</f>
        <v/>
      </c>
      <c r="BG963" s="91">
        <f>IF(F963&gt;Settings!$B$6,"Y","N")</f>
        <v/>
      </c>
      <c r="BH963" s="97" t="n">
        <v>-21.97</v>
      </c>
      <c r="BI963" s="96" t="n">
        <v>-8.77</v>
      </c>
      <c r="BJ963" s="96" t="n">
        <v>-11.47</v>
      </c>
      <c r="BK963" s="96" t="n">
        <v>3.59</v>
      </c>
      <c r="BL963" s="96" t="n"/>
      <c r="BM963" s="96" t="n"/>
      <c r="BN963" s="97" t="n">
        <v>-8.449999999999999</v>
      </c>
      <c r="BO963" s="96" t="n">
        <v>-7.77</v>
      </c>
      <c r="BP963" s="96" t="n">
        <v>-0.49</v>
      </c>
      <c r="BQ963" s="96" t="n"/>
      <c r="BR963" s="91" t="n"/>
      <c r="BS963" s="91" t="inlineStr">
        <is>
          <t>None</t>
        </is>
      </c>
      <c r="BT963" s="96" t="n">
        <v>23.7</v>
      </c>
      <c r="BU963" s="91" t="n"/>
      <c r="BV963" s="99">
        <f>IF(OR(BF963&lt;&gt;"Y",BG963&lt;&gt;"Y"),"",(AND(ISNUMBER(BQ963),BQ963&gt;0))+(BR963="Stacked up")+(AND(ISNUMBER(BH963),BH963&gt;=-Settings!$B$17))+(AND(ISNUMBER(BK963),ISNUMBER(BM963),BK963&gt;0,BM963&gt;0))+(AND(ISNUMBER(AQ963),AQ963&gt;=Settings!$B$18))+(AND(ISNUMBER(BT963),BT963&gt;=Settings!$B$19,BT963&lt;=Settings!$B$20))+(AND(ISNUMBER(AS963),AS963&gt;0))+(AND(ISNUMBER(T963),ISNUMBER(M963),T963&gt;=Settings!$B$21,M963&gt;0))+(AND(ISNUMBER(AD963),ISNUMBER(M963),AD963&gt;=Settings!$B$22,M963&gt;0))+(AY963&gt;=1))</f>
        <v/>
      </c>
      <c r="BW963" s="91">
        <f>IF(OR(AY963=0,BF963&lt;&gt;"Y",BG963&lt;&gt;"Y"),"",1+SUMPRODUCT(($A$6:$A$2604=A963)*($AY$6:$AY$2604&gt;0)*($BF$6:$BF$2604="Y")*($BG$6:$BG$2604="Y")*(($AY$6:$AY$2604&gt;AY963)+($AY$6:$AY$2604=AY963)*($AD$6:$AD$2604&gt;AD963))))</f>
        <v/>
      </c>
    </row>
    <row r="964" ht="23.85" customHeight="1" s="55">
      <c r="A964" s="90" t="n">
        <v>46296</v>
      </c>
      <c r="B964" s="91" t="inlineStr">
        <is>
          <t>MOSCHIP</t>
        </is>
      </c>
      <c r="C964" s="91" t="inlineStr">
        <is>
          <t>INE935B01025</t>
        </is>
      </c>
      <c r="D964" s="91" t="n"/>
      <c r="E964" s="91" t="inlineStr">
        <is>
          <t>None</t>
        </is>
      </c>
      <c r="F964" s="93" t="n">
        <v>3863</v>
      </c>
      <c r="G964" s="92" t="inlineStr">
        <is>
          <t>N</t>
        </is>
      </c>
      <c r="H964" s="94" t="n"/>
      <c r="I964" s="91" t="inlineStr">
        <is>
          <t>N</t>
        </is>
      </c>
      <c r="J964" s="92">
        <f>IF(K964="","N","Y")</f>
        <v/>
      </c>
      <c r="K964" s="94">
        <f>_xlfn.TEXTJOIN("; ",TRUE,IF(P964="52-wk low","52-wk low",""),IF(AND(AD964&gt;=Settings!$B$12,M964&lt;0),"Distribution",""),IF(AND(AJ964="Y",M964&lt;0,AK964&lt;-Settings!$B$13),"Long unwinding",""),IF(AND(AJ964="Y",M964&lt;0,AK964&gt;Settings!$B$13),"Short buildup",""))</f>
        <v/>
      </c>
      <c r="L964" s="95" t="n">
        <v>198.03</v>
      </c>
      <c r="M964" s="96" t="n">
        <v>-1.6</v>
      </c>
      <c r="N964" s="93" t="n">
        <v>1403</v>
      </c>
      <c r="O964" s="91" t="inlineStr">
        <is>
          <t>None</t>
        </is>
      </c>
      <c r="P964" s="91" t="inlineStr">
        <is>
          <t>None</t>
        </is>
      </c>
      <c r="Q964" s="97" t="n">
        <v>13.65</v>
      </c>
      <c r="R964" s="96" t="n">
        <v>13.8</v>
      </c>
      <c r="S964" s="96" t="n">
        <v>0.97</v>
      </c>
      <c r="T964" s="96" t="n">
        <v>0.66</v>
      </c>
      <c r="U964" s="96" t="n">
        <v>0.44</v>
      </c>
      <c r="V964" s="103" t="n">
        <v>0.45</v>
      </c>
      <c r="W964" s="102" t="n">
        <v>1</v>
      </c>
      <c r="X964" s="93" t="n"/>
      <c r="Y964" s="91" t="inlineStr">
        <is>
          <t>None</t>
        </is>
      </c>
      <c r="Z964" s="99" t="n">
        <v>38.39</v>
      </c>
      <c r="AA964" s="96" t="n">
        <v>1.01</v>
      </c>
      <c r="AB964" s="96" t="n">
        <v>1.01</v>
      </c>
      <c r="AC964" s="96" t="n">
        <v>1.08</v>
      </c>
      <c r="AD964" s="96" t="n">
        <v>0.8100000000000001</v>
      </c>
      <c r="AE964" s="96" t="n">
        <v>0.55</v>
      </c>
      <c r="AF964" s="103" t="n">
        <v>1.13</v>
      </c>
      <c r="AG964" s="91" t="inlineStr">
        <is>
          <t>Normal</t>
        </is>
      </c>
      <c r="AH964" s="100" t="n">
        <v>0</v>
      </c>
      <c r="AI964" s="101" t="n">
        <v>0</v>
      </c>
      <c r="AJ964" s="92" t="inlineStr">
        <is>
          <t>N</t>
        </is>
      </c>
      <c r="AK964" s="96" t="n"/>
      <c r="AL964" s="91" t="inlineStr">
        <is>
          <t>n/a</t>
        </is>
      </c>
      <c r="AM964" s="93" t="n"/>
      <c r="AN964" s="92" t="inlineStr">
        <is>
          <t>None</t>
        </is>
      </c>
      <c r="AO964" s="102" t="n">
        <v>0</v>
      </c>
      <c r="AP964" s="103" t="n">
        <v>0.83</v>
      </c>
      <c r="AQ964" s="102" t="n">
        <v>51</v>
      </c>
      <c r="AR964" s="91" t="inlineStr">
        <is>
          <t>N</t>
        </is>
      </c>
      <c r="AS964" s="104" t="n"/>
      <c r="AT964" s="92">
        <f>IF(AND(P964="52-wk high",T964&gt;=Settings!$B$7),"Y","N")</f>
        <v/>
      </c>
      <c r="AU964" s="91">
        <f>IF(AND(AD964&gt;=Settings!$B$8,M964&gt;0),"Y","N")</f>
        <v/>
      </c>
      <c r="AV964" s="91">
        <f>IF(OR(AH964&gt;Settings!$B$9,AI964&gt;Settings!$B$9),"Y","N")</f>
        <v/>
      </c>
      <c r="AW964" s="91">
        <f>IF(AJ964&lt;&gt;"Y","n/a",IF(AND(M964&gt;0,AK964&gt;Settings!$B$10),"Y","N"))</f>
        <v/>
      </c>
      <c r="AX964" s="91">
        <f>IF(AO964&gt;=Settings!$B$11,"Y","N")</f>
        <v/>
      </c>
      <c r="AY964" s="99">
        <f>(AT964="Y")+(AU964="Y")+(AV964="Y")+(AW964="Y")+(AX964="Y")</f>
        <v/>
      </c>
      <c r="AZ964" s="94">
        <f>IF(AY964=0,"None",_xlfn.TEXTJOIN(", ",TRUE(),IF(AT964="Y","Breakout",""),IF(AU964="Y","Accumulation",""),IF(AV964="Y","Institutional buying",""),IF(AW964="Y","Long buildup",""),IF(AX964="Y","Momentum leader","")))</f>
        <v/>
      </c>
      <c r="BA964" s="94">
        <f>IF(BW964="","","Passes "&amp;AY964&amp;" of 5 buy-side scans"&amp;IF(G964="Y","; RED FLAG: filter out using Red flag column",""))</f>
        <v/>
      </c>
      <c r="BB964" s="91" t="inlineStr">
        <is>
          <t>None</t>
        </is>
      </c>
      <c r="BC964" s="92" t="inlineStr">
        <is>
          <t>Y</t>
        </is>
      </c>
      <c r="BD964" s="94" t="inlineStr">
        <is>
          <t>PE &gt; 50</t>
        </is>
      </c>
      <c r="BE964" s="94" t="n"/>
      <c r="BF964" s="92">
        <f>IF(R964*100000&gt;=Settings!$B$5,"Y","N")</f>
        <v/>
      </c>
      <c r="BG964" s="91">
        <f>IF(F964&gt;Settings!$B$6,"Y","N")</f>
        <v/>
      </c>
      <c r="BH964" s="97" t="n">
        <v>-31.35</v>
      </c>
      <c r="BI964" s="96" t="n">
        <v>-2.56</v>
      </c>
      <c r="BJ964" s="96" t="n">
        <v>-8</v>
      </c>
      <c r="BK964" s="96" t="n">
        <v>-4.85</v>
      </c>
      <c r="BL964" s="96" t="n">
        <v>20.06</v>
      </c>
      <c r="BM964" s="96" t="n">
        <v>-22.49</v>
      </c>
      <c r="BN964" s="97" t="n">
        <v>-3.47</v>
      </c>
      <c r="BO964" s="96" t="n">
        <v>-5.23</v>
      </c>
      <c r="BP964" s="96" t="n">
        <v>-5.48</v>
      </c>
      <c r="BQ964" s="96" t="n">
        <v>-6.35</v>
      </c>
      <c r="BR964" s="91" t="inlineStr">
        <is>
          <t>Stacked down</t>
        </is>
      </c>
      <c r="BS964" s="91" t="inlineStr">
        <is>
          <t>None</t>
        </is>
      </c>
      <c r="BT964" s="96" t="n">
        <v>35.8</v>
      </c>
      <c r="BU964" s="91" t="inlineStr">
        <is>
          <t>N</t>
        </is>
      </c>
      <c r="BV964" s="99">
        <f>IF(OR(BF964&lt;&gt;"Y",BG964&lt;&gt;"Y"),"",(AND(ISNUMBER(BQ964),BQ964&gt;0))+(BR964="Stacked up")+(AND(ISNUMBER(BH964),BH964&gt;=-Settings!$B$17))+(AND(ISNUMBER(BK964),ISNUMBER(BM964),BK964&gt;0,BM964&gt;0))+(AND(ISNUMBER(AQ964),AQ964&gt;=Settings!$B$18))+(AND(ISNUMBER(BT964),BT964&gt;=Settings!$B$19,BT964&lt;=Settings!$B$20))+(AND(ISNUMBER(AS964),AS964&gt;0))+(AND(ISNUMBER(T964),ISNUMBER(M964),T964&gt;=Settings!$B$21,M964&gt;0))+(AND(ISNUMBER(AD964),ISNUMBER(M964),AD964&gt;=Settings!$B$22,M964&gt;0))+(AY964&gt;=1))</f>
        <v/>
      </c>
      <c r="BW964" s="91">
        <f>IF(OR(AY964=0,BF964&lt;&gt;"Y",BG964&lt;&gt;"Y"),"",1+SUMPRODUCT(($A$6:$A$2604=A964)*($AY$6:$AY$2604&gt;0)*($BF$6:$BF$2604="Y")*($BG$6:$BG$2604="Y")*(($AY$6:$AY$2604&gt;AY964)+($AY$6:$AY$2604=AY964)*($AD$6:$AD$2604&gt;AD964))))</f>
        <v/>
      </c>
    </row>
    <row r="965" ht="23.85" customHeight="1" s="55">
      <c r="A965" s="90" t="n">
        <v>46296</v>
      </c>
      <c r="B965" s="91" t="inlineStr">
        <is>
          <t>ASHIANA</t>
        </is>
      </c>
      <c r="C965" s="91" t="inlineStr">
        <is>
          <t>INE365D01021</t>
        </is>
      </c>
      <c r="D965" s="91" t="n"/>
      <c r="E965" s="91" t="inlineStr">
        <is>
          <t>None</t>
        </is>
      </c>
      <c r="F965" s="93" t="n">
        <v>3860</v>
      </c>
      <c r="G965" s="92" t="inlineStr">
        <is>
          <t>N</t>
        </is>
      </c>
      <c r="H965" s="94" t="n"/>
      <c r="I965" s="91" t="inlineStr">
        <is>
          <t>N</t>
        </is>
      </c>
      <c r="J965" s="92">
        <f>IF(K965="","N","Y")</f>
        <v/>
      </c>
      <c r="K965" s="94">
        <f>_xlfn.TEXTJOIN("; ",TRUE,IF(P965="52-wk low","52-wk low",""),IF(AND(AD965&gt;=Settings!$B$12,M965&lt;0),"Distribution",""),IF(AND(AJ965="Y",M965&lt;0,AK965&lt;-Settings!$B$13),"Long unwinding",""),IF(AND(AJ965="Y",M965&lt;0,AK965&gt;Settings!$B$13),"Short buildup",""))</f>
        <v/>
      </c>
      <c r="L965" s="95" t="n">
        <v>383.95</v>
      </c>
      <c r="M965" s="96" t="n">
        <v>-0.53</v>
      </c>
      <c r="N965" s="93" t="n">
        <v>804</v>
      </c>
      <c r="O965" s="91" t="inlineStr">
        <is>
          <t>None</t>
        </is>
      </c>
      <c r="P965" s="91" t="inlineStr">
        <is>
          <t>None</t>
        </is>
      </c>
      <c r="Q965" s="97" t="n">
        <v>0.38</v>
      </c>
      <c r="R965" s="96" t="n">
        <v>0.91</v>
      </c>
      <c r="S965" s="96" t="n">
        <v>0.42</v>
      </c>
      <c r="T965" s="96" t="n">
        <v>0.51</v>
      </c>
      <c r="U965" s="96" t="n">
        <v>0.26</v>
      </c>
      <c r="V965" s="103" t="n">
        <v>0.61</v>
      </c>
      <c r="W965" s="102" t="n">
        <v>1</v>
      </c>
      <c r="X965" s="93" t="n"/>
      <c r="Y965" s="91" t="inlineStr">
        <is>
          <t>None</t>
        </is>
      </c>
      <c r="Z965" s="99" t="n">
        <v>55.7</v>
      </c>
      <c r="AA965" s="96" t="n">
        <v>1.06</v>
      </c>
      <c r="AB965" s="96" t="n">
        <v>1.11</v>
      </c>
      <c r="AC965" s="96" t="n">
        <v>0.67</v>
      </c>
      <c r="AD965" s="96" t="n">
        <v>0.76</v>
      </c>
      <c r="AE965" s="96" t="n">
        <v>0.61</v>
      </c>
      <c r="AF965" s="103" t="n">
        <v>1.49</v>
      </c>
      <c r="AG965" s="91" t="inlineStr">
        <is>
          <t>Normal</t>
        </is>
      </c>
      <c r="AH965" s="100" t="n">
        <v>0</v>
      </c>
      <c r="AI965" s="101" t="n">
        <v>0</v>
      </c>
      <c r="AJ965" s="92" t="inlineStr">
        <is>
          <t>N</t>
        </is>
      </c>
      <c r="AK965" s="96" t="n"/>
      <c r="AL965" s="91" t="inlineStr">
        <is>
          <t>n/a</t>
        </is>
      </c>
      <c r="AM965" s="93" t="n"/>
      <c r="AN965" s="92" t="inlineStr">
        <is>
          <t>None</t>
        </is>
      </c>
      <c r="AO965" s="102" t="n">
        <v>0</v>
      </c>
      <c r="AP965" s="103" t="n">
        <v>1.56</v>
      </c>
      <c r="AQ965" s="102" t="n">
        <v>81</v>
      </c>
      <c r="AR965" s="91" t="inlineStr">
        <is>
          <t>N</t>
        </is>
      </c>
      <c r="AS965" s="104" t="n"/>
      <c r="AT965" s="92">
        <f>IF(AND(P965="52-wk high",T965&gt;=Settings!$B$7),"Y","N")</f>
        <v/>
      </c>
      <c r="AU965" s="91">
        <f>IF(AND(AD965&gt;=Settings!$B$8,M965&gt;0),"Y","N")</f>
        <v/>
      </c>
      <c r="AV965" s="91">
        <f>IF(OR(AH965&gt;Settings!$B$9,AI965&gt;Settings!$B$9),"Y","N")</f>
        <v/>
      </c>
      <c r="AW965" s="91">
        <f>IF(AJ965&lt;&gt;"Y","n/a",IF(AND(M965&gt;0,AK965&gt;Settings!$B$10),"Y","N"))</f>
        <v/>
      </c>
      <c r="AX965" s="91">
        <f>IF(AO965&gt;=Settings!$B$11,"Y","N")</f>
        <v/>
      </c>
      <c r="AY965" s="99">
        <f>(AT965="Y")+(AU965="Y")+(AV965="Y")+(AW965="Y")+(AX965="Y")</f>
        <v/>
      </c>
      <c r="AZ965" s="94">
        <f>IF(AY965=0,"None",_xlfn.TEXTJOIN(", ",TRUE(),IF(AT965="Y","Breakout",""),IF(AU965="Y","Accumulation",""),IF(AV965="Y","Institutional buying",""),IF(AW965="Y","Long buildup",""),IF(AX965="Y","Momentum leader","")))</f>
        <v/>
      </c>
      <c r="BA965" s="94">
        <f>IF(BW965="","","Passes "&amp;AY965&amp;" of 5 buy-side scans"&amp;IF(G965="Y","; RED FLAG: filter out using Red flag column",""))</f>
        <v/>
      </c>
      <c r="BB965" s="91" t="inlineStr">
        <is>
          <t>None</t>
        </is>
      </c>
      <c r="BC965" s="92" t="inlineStr">
        <is>
          <t>N</t>
        </is>
      </c>
      <c r="BD965" s="94" t="n"/>
      <c r="BE965" s="94" t="n"/>
      <c r="BF965" s="92">
        <f>IF(R965*100000&gt;=Settings!$B$5,"Y","N")</f>
        <v/>
      </c>
      <c r="BG965" s="91">
        <f>IF(F965&gt;Settings!$B$6,"Y","N")</f>
        <v/>
      </c>
      <c r="BH965" s="97" t="n">
        <v>-11.92</v>
      </c>
      <c r="BI965" s="96" t="n">
        <v>-1.17</v>
      </c>
      <c r="BJ965" s="96" t="n">
        <v>5.58</v>
      </c>
      <c r="BK965" s="96" t="n">
        <v>-3.06</v>
      </c>
      <c r="BL965" s="96" t="n">
        <v>27.96</v>
      </c>
      <c r="BM965" s="96" t="n">
        <v>26.44</v>
      </c>
      <c r="BN965" s="97" t="n">
        <v>2.13</v>
      </c>
      <c r="BO965" s="96" t="n">
        <v>3.25</v>
      </c>
      <c r="BP965" s="96" t="n">
        <v>5.16</v>
      </c>
      <c r="BQ965" s="96" t="n">
        <v>9.92</v>
      </c>
      <c r="BR965" s="91" t="inlineStr">
        <is>
          <t>Stacked up</t>
        </is>
      </c>
      <c r="BS965" s="91" t="inlineStr">
        <is>
          <t>None</t>
        </is>
      </c>
      <c r="BT965" s="96" t="n">
        <v>56.9</v>
      </c>
      <c r="BU965" s="91" t="inlineStr">
        <is>
          <t>N</t>
        </is>
      </c>
      <c r="BV965" s="99">
        <f>IF(OR(BF965&lt;&gt;"Y",BG965&lt;&gt;"Y"),"",(AND(ISNUMBER(BQ965),BQ965&gt;0))+(BR965="Stacked up")+(AND(ISNUMBER(BH965),BH965&gt;=-Settings!$B$17))+(AND(ISNUMBER(BK965),ISNUMBER(BM965),BK965&gt;0,BM965&gt;0))+(AND(ISNUMBER(AQ965),AQ965&gt;=Settings!$B$18))+(AND(ISNUMBER(BT965),BT965&gt;=Settings!$B$19,BT965&lt;=Settings!$B$20))+(AND(ISNUMBER(AS965),AS965&gt;0))+(AND(ISNUMBER(T965),ISNUMBER(M965),T965&gt;=Settings!$B$21,M965&gt;0))+(AND(ISNUMBER(AD965),ISNUMBER(M965),AD965&gt;=Settings!$B$22,M965&gt;0))+(AY965&gt;=1))</f>
        <v/>
      </c>
      <c r="BW965" s="91">
        <f>IF(OR(AY965=0,BF965&lt;&gt;"Y",BG965&lt;&gt;"Y"),"",1+SUMPRODUCT(($A$6:$A$2604=A965)*($AY$6:$AY$2604&gt;0)*($BF$6:$BF$2604="Y")*($BG$6:$BG$2604="Y")*(($AY$6:$AY$2604&gt;AY965)+($AY$6:$AY$2604=AY965)*($AD$6:$AD$2604&gt;AD965))))</f>
        <v/>
      </c>
    </row>
    <row r="966" ht="23.85" customHeight="1" s="55">
      <c r="A966" s="90" t="n">
        <v>46296</v>
      </c>
      <c r="B966" s="91" t="inlineStr">
        <is>
          <t>AARTIDRUGS</t>
        </is>
      </c>
      <c r="C966" s="91" t="inlineStr">
        <is>
          <t>INE767A01016</t>
        </is>
      </c>
      <c r="D966" s="91" t="n"/>
      <c r="E966" s="91" t="inlineStr">
        <is>
          <t>None</t>
        </is>
      </c>
      <c r="F966" s="93" t="n">
        <v>3842</v>
      </c>
      <c r="G966" s="92" t="inlineStr">
        <is>
          <t>N</t>
        </is>
      </c>
      <c r="H966" s="94" t="n"/>
      <c r="I966" s="91" t="inlineStr">
        <is>
          <t>N</t>
        </is>
      </c>
      <c r="J966" s="92">
        <f>IF(K966="","N","Y")</f>
        <v/>
      </c>
      <c r="K966" s="94">
        <f>_xlfn.TEXTJOIN("; ",TRUE,IF(P966="52-wk low","52-wk low",""),IF(AND(AD966&gt;=Settings!$B$12,M966&lt;0),"Distribution",""),IF(AND(AJ966="Y",M966&lt;0,AK966&lt;-Settings!$B$13),"Long unwinding",""),IF(AND(AJ966="Y",M966&lt;0,AK966&gt;Settings!$B$13),"Short buildup",""))</f>
        <v/>
      </c>
      <c r="L966" s="95" t="n">
        <v>421</v>
      </c>
      <c r="M966" s="96" t="n">
        <v>-2.3</v>
      </c>
      <c r="N966" s="93" t="n">
        <v>1787</v>
      </c>
      <c r="O966" s="91" t="inlineStr">
        <is>
          <t>None</t>
        </is>
      </c>
      <c r="P966" s="91" t="inlineStr">
        <is>
          <t>None</t>
        </is>
      </c>
      <c r="Q966" s="97" t="n">
        <v>1.72</v>
      </c>
      <c r="R966" s="96" t="n">
        <v>2.09</v>
      </c>
      <c r="S966" s="96" t="n">
        <v>0.82</v>
      </c>
      <c r="T966" s="96" t="n">
        <v>0.86</v>
      </c>
      <c r="U966" s="96" t="n">
        <v>0.9</v>
      </c>
      <c r="V966" s="103" t="n">
        <v>1.09</v>
      </c>
      <c r="W966" s="102" t="n">
        <v>7</v>
      </c>
      <c r="X966" s="93" t="n"/>
      <c r="Y966" s="91" t="inlineStr">
        <is>
          <t>None</t>
        </is>
      </c>
      <c r="Z966" s="99" t="n">
        <v>48.47</v>
      </c>
      <c r="AA966" s="96" t="n">
        <v>1</v>
      </c>
      <c r="AB966" s="96" t="n">
        <v>0.99</v>
      </c>
      <c r="AC966" s="96" t="n">
        <v>0.86</v>
      </c>
      <c r="AD966" s="96" t="n">
        <v>0.93</v>
      </c>
      <c r="AE966" s="96" t="n">
        <v>0.95</v>
      </c>
      <c r="AF966" s="103" t="n">
        <v>1</v>
      </c>
      <c r="AG966" s="91" t="inlineStr">
        <is>
          <t>Normal</t>
        </is>
      </c>
      <c r="AH966" s="100" t="n">
        <v>0</v>
      </c>
      <c r="AI966" s="101" t="n">
        <v>0</v>
      </c>
      <c r="AJ966" s="92" t="inlineStr">
        <is>
          <t>N</t>
        </is>
      </c>
      <c r="AK966" s="96" t="n"/>
      <c r="AL966" s="91" t="inlineStr">
        <is>
          <t>n/a</t>
        </is>
      </c>
      <c r="AM966" s="93" t="n"/>
      <c r="AN966" s="92" t="inlineStr">
        <is>
          <t>None</t>
        </is>
      </c>
      <c r="AO966" s="102" t="n">
        <v>0</v>
      </c>
      <c r="AP966" s="103" t="n">
        <v>0.95</v>
      </c>
      <c r="AQ966" s="102" t="n">
        <v>59</v>
      </c>
      <c r="AR966" s="91" t="inlineStr">
        <is>
          <t>N</t>
        </is>
      </c>
      <c r="AS966" s="104" t="n"/>
      <c r="AT966" s="92">
        <f>IF(AND(P966="52-wk high",T966&gt;=Settings!$B$7),"Y","N")</f>
        <v/>
      </c>
      <c r="AU966" s="91">
        <f>IF(AND(AD966&gt;=Settings!$B$8,M966&gt;0),"Y","N")</f>
        <v/>
      </c>
      <c r="AV966" s="91">
        <f>IF(OR(AH966&gt;Settings!$B$9,AI966&gt;Settings!$B$9),"Y","N")</f>
        <v/>
      </c>
      <c r="AW966" s="91">
        <f>IF(AJ966&lt;&gt;"Y","n/a",IF(AND(M966&gt;0,AK966&gt;Settings!$B$10),"Y","N"))</f>
        <v/>
      </c>
      <c r="AX966" s="91">
        <f>IF(AO966&gt;=Settings!$B$11,"Y","N")</f>
        <v/>
      </c>
      <c r="AY966" s="99">
        <f>(AT966="Y")+(AU966="Y")+(AV966="Y")+(AW966="Y")+(AX966="Y")</f>
        <v/>
      </c>
      <c r="AZ966" s="94">
        <f>IF(AY966=0,"None",_xlfn.TEXTJOIN(", ",TRUE(),IF(AT966="Y","Breakout",""),IF(AU966="Y","Accumulation",""),IF(AV966="Y","Institutional buying",""),IF(AW966="Y","Long buildup",""),IF(AX966="Y","Momentum leader","")))</f>
        <v/>
      </c>
      <c r="BA966" s="94">
        <f>IF(BW966="","","Passes "&amp;AY966&amp;" of 5 buy-side scans"&amp;IF(G966="Y","; RED FLAG: filter out using Red flag column",""))</f>
        <v/>
      </c>
      <c r="BB966" s="91" t="inlineStr">
        <is>
          <t>None</t>
        </is>
      </c>
      <c r="BC966" s="92" t="inlineStr">
        <is>
          <t>N</t>
        </is>
      </c>
      <c r="BD966" s="94" t="n"/>
      <c r="BE966" s="94" t="n"/>
      <c r="BF966" s="92">
        <f>IF(R966*100000&gt;=Settings!$B$5,"Y","N")</f>
        <v/>
      </c>
      <c r="BG966" s="91">
        <f>IF(F966&gt;Settings!$B$6,"Y","N")</f>
        <v/>
      </c>
      <c r="BH966" s="97" t="n">
        <v>-21.16</v>
      </c>
      <c r="BI966" s="96" t="n">
        <v>-3.72</v>
      </c>
      <c r="BJ966" s="96" t="n">
        <v>-1.43</v>
      </c>
      <c r="BK966" s="96" t="n">
        <v>12.1</v>
      </c>
      <c r="BL966" s="96" t="n">
        <v>21.54</v>
      </c>
      <c r="BM966" s="96" t="n">
        <v>-13.74</v>
      </c>
      <c r="BN966" s="97" t="n">
        <v>-1.49</v>
      </c>
      <c r="BO966" s="96" t="n">
        <v>0.3</v>
      </c>
      <c r="BP966" s="96" t="n">
        <v>2.78</v>
      </c>
      <c r="BQ966" s="96" t="n">
        <v>2.22</v>
      </c>
      <c r="BR966" s="91" t="inlineStr">
        <is>
          <t>Mixed</t>
        </is>
      </c>
      <c r="BS966" s="91" t="inlineStr">
        <is>
          <t>None</t>
        </is>
      </c>
      <c r="BT966" s="96" t="n">
        <v>42</v>
      </c>
      <c r="BU966" s="91" t="inlineStr">
        <is>
          <t>N</t>
        </is>
      </c>
      <c r="BV966" s="99">
        <f>IF(OR(BF966&lt;&gt;"Y",BG966&lt;&gt;"Y"),"",(AND(ISNUMBER(BQ966),BQ966&gt;0))+(BR966="Stacked up")+(AND(ISNUMBER(BH966),BH966&gt;=-Settings!$B$17))+(AND(ISNUMBER(BK966),ISNUMBER(BM966),BK966&gt;0,BM966&gt;0))+(AND(ISNUMBER(AQ966),AQ966&gt;=Settings!$B$18))+(AND(ISNUMBER(BT966),BT966&gt;=Settings!$B$19,BT966&lt;=Settings!$B$20))+(AND(ISNUMBER(AS966),AS966&gt;0))+(AND(ISNUMBER(T966),ISNUMBER(M966),T966&gt;=Settings!$B$21,M966&gt;0))+(AND(ISNUMBER(AD966),ISNUMBER(M966),AD966&gt;=Settings!$B$22,M966&gt;0))+(AY966&gt;=1))</f>
        <v/>
      </c>
      <c r="BW966" s="91">
        <f>IF(OR(AY966=0,BF966&lt;&gt;"Y",BG966&lt;&gt;"Y"),"",1+SUMPRODUCT(($A$6:$A$2604=A966)*($AY$6:$AY$2604&gt;0)*($BF$6:$BF$2604="Y")*($BG$6:$BG$2604="Y")*(($AY$6:$AY$2604&gt;AY966)+($AY$6:$AY$2604=AY966)*($AD$6:$AD$2604&gt;AD966))))</f>
        <v/>
      </c>
    </row>
    <row r="967" ht="23.85" customHeight="1" s="55">
      <c r="A967" s="90" t="n">
        <v>46296</v>
      </c>
      <c r="B967" s="91" t="inlineStr">
        <is>
          <t>TRUALT</t>
        </is>
      </c>
      <c r="C967" s="91" t="inlineStr">
        <is>
          <t>INE0MWH01014</t>
        </is>
      </c>
      <c r="D967" s="91" t="n"/>
      <c r="E967" s="91" t="inlineStr">
        <is>
          <t>None</t>
        </is>
      </c>
      <c r="F967" s="93" t="n">
        <v>3810</v>
      </c>
      <c r="G967" s="92" t="inlineStr">
        <is>
          <t>N</t>
        </is>
      </c>
      <c r="H967" s="94" t="n"/>
      <c r="I967" s="91" t="inlineStr">
        <is>
          <t>N</t>
        </is>
      </c>
      <c r="J967" s="92">
        <f>IF(K967="","N","Y")</f>
        <v/>
      </c>
      <c r="K967" s="94">
        <f>_xlfn.TEXTJOIN("; ",TRUE,IF(P967="52-wk low","52-wk low",""),IF(AND(AD967&gt;=Settings!$B$12,M967&lt;0),"Distribution",""),IF(AND(AJ967="Y",M967&lt;0,AK967&lt;-Settings!$B$13),"Long unwinding",""),IF(AND(AJ967="Y",M967&lt;0,AK967&gt;Settings!$B$13),"Short buildup",""))</f>
        <v/>
      </c>
      <c r="L967" s="95" t="n">
        <v>444.3</v>
      </c>
      <c r="M967" s="96" t="n">
        <v>-5.2</v>
      </c>
      <c r="N967" s="93" t="n">
        <v>2519</v>
      </c>
      <c r="O967" s="91" t="inlineStr">
        <is>
          <t>None</t>
        </is>
      </c>
      <c r="P967" s="91" t="inlineStr">
        <is>
          <t>None</t>
        </is>
      </c>
      <c r="Q967" s="97" t="n">
        <v>2.91</v>
      </c>
      <c r="R967" s="96" t="n">
        <v>3</v>
      </c>
      <c r="S967" s="96" t="n">
        <v>1.01</v>
      </c>
      <c r="T967" s="96" t="n">
        <v>0.79</v>
      </c>
      <c r="U967" s="96" t="n">
        <v>0.75</v>
      </c>
      <c r="V967" s="103" t="n">
        <v>0.77</v>
      </c>
      <c r="W967" s="102" t="n">
        <v>6</v>
      </c>
      <c r="X967" s="93" t="n"/>
      <c r="Y967" s="91" t="inlineStr">
        <is>
          <t>None</t>
        </is>
      </c>
      <c r="Z967" s="99" t="n">
        <v>48.9</v>
      </c>
      <c r="AA967" s="96" t="n">
        <v>0.85</v>
      </c>
      <c r="AB967" s="96" t="n">
        <v>0.91</v>
      </c>
      <c r="AC967" s="96" t="n">
        <v>0.84</v>
      </c>
      <c r="AD967" s="96" t="n">
        <v>0.8</v>
      </c>
      <c r="AE967" s="96" t="n">
        <v>0.74</v>
      </c>
      <c r="AF967" s="103" t="n">
        <v>1.17</v>
      </c>
      <c r="AG967" s="91" t="inlineStr">
        <is>
          <t>Normal</t>
        </is>
      </c>
      <c r="AH967" s="100" t="n">
        <v>0</v>
      </c>
      <c r="AI967" s="101" t="n">
        <v>0</v>
      </c>
      <c r="AJ967" s="92" t="inlineStr">
        <is>
          <t>N</t>
        </is>
      </c>
      <c r="AK967" s="96" t="n"/>
      <c r="AL967" s="91" t="inlineStr">
        <is>
          <t>n/a</t>
        </is>
      </c>
      <c r="AM967" s="93" t="n"/>
      <c r="AN967" s="92" t="inlineStr">
        <is>
          <t>None</t>
        </is>
      </c>
      <c r="AO967" s="102" t="n">
        <v>0</v>
      </c>
      <c r="AP967" s="103" t="n"/>
      <c r="AQ967" s="102" t="n"/>
      <c r="AR967" s="91" t="inlineStr">
        <is>
          <t>N</t>
        </is>
      </c>
      <c r="AS967" s="104" t="n"/>
      <c r="AT967" s="92">
        <f>IF(AND(P967="52-wk high",T967&gt;=Settings!$B$7),"Y","N")</f>
        <v/>
      </c>
      <c r="AU967" s="91">
        <f>IF(AND(AD967&gt;=Settings!$B$8,M967&gt;0),"Y","N")</f>
        <v/>
      </c>
      <c r="AV967" s="91">
        <f>IF(OR(AH967&gt;Settings!$B$9,AI967&gt;Settings!$B$9),"Y","N")</f>
        <v/>
      </c>
      <c r="AW967" s="91">
        <f>IF(AJ967&lt;&gt;"Y","n/a",IF(AND(M967&gt;0,AK967&gt;Settings!$B$10),"Y","N"))</f>
        <v/>
      </c>
      <c r="AX967" s="91">
        <f>IF(AO967&gt;=Settings!$B$11,"Y","N")</f>
        <v/>
      </c>
      <c r="AY967" s="99">
        <f>(AT967="Y")+(AU967="Y")+(AV967="Y")+(AW967="Y")+(AX967="Y")</f>
        <v/>
      </c>
      <c r="AZ967" s="94">
        <f>IF(AY967=0,"None",_xlfn.TEXTJOIN(", ",TRUE(),IF(AT967="Y","Breakout",""),IF(AU967="Y","Accumulation",""),IF(AV967="Y","Institutional buying",""),IF(AW967="Y","Long buildup",""),IF(AX967="Y","Momentum leader","")))</f>
        <v/>
      </c>
      <c r="BA967" s="94">
        <f>IF(BW967="","","Passes "&amp;AY967&amp;" of 5 buy-side scans"&amp;IF(G967="Y","; RED FLAG: filter out using Red flag column",""))</f>
        <v/>
      </c>
      <c r="BB967" s="91" t="inlineStr">
        <is>
          <t>None</t>
        </is>
      </c>
      <c r="BC967" s="92" t="inlineStr">
        <is>
          <t>N</t>
        </is>
      </c>
      <c r="BD967" s="94" t="n"/>
      <c r="BE967" s="94" t="n"/>
      <c r="BF967" s="92">
        <f>IF(R967*100000&gt;=Settings!$B$5,"Y","N")</f>
        <v/>
      </c>
      <c r="BG967" s="91">
        <f>IF(F967&gt;Settings!$B$6,"Y","N")</f>
        <v/>
      </c>
      <c r="BH967" s="97" t="n">
        <v>-19.07</v>
      </c>
      <c r="BI967" s="96" t="n">
        <v>3.57</v>
      </c>
      <c r="BJ967" s="96" t="n">
        <v>3.77</v>
      </c>
      <c r="BK967" s="96" t="n">
        <v>-4.83</v>
      </c>
      <c r="BL967" s="96" t="n">
        <v>8.17</v>
      </c>
      <c r="BM967" s="96" t="n"/>
      <c r="BN967" s="97" t="n">
        <v>1.39</v>
      </c>
      <c r="BO967" s="96" t="n">
        <v>0.77</v>
      </c>
      <c r="BP967" s="96" t="n">
        <v>-0.07000000000000001</v>
      </c>
      <c r="BQ967" s="96" t="n">
        <v>-1.26</v>
      </c>
      <c r="BR967" s="91" t="inlineStr">
        <is>
          <t>Mixed</t>
        </is>
      </c>
      <c r="BS967" s="91" t="inlineStr">
        <is>
          <t>None</t>
        </is>
      </c>
      <c r="BT967" s="96" t="n">
        <v>53.5</v>
      </c>
      <c r="BU967" s="91" t="inlineStr">
        <is>
          <t>N</t>
        </is>
      </c>
      <c r="BV967" s="99">
        <f>IF(OR(BF967&lt;&gt;"Y",BG967&lt;&gt;"Y"),"",(AND(ISNUMBER(BQ967),BQ967&gt;0))+(BR967="Stacked up")+(AND(ISNUMBER(BH967),BH967&gt;=-Settings!$B$17))+(AND(ISNUMBER(BK967),ISNUMBER(BM967),BK967&gt;0,BM967&gt;0))+(AND(ISNUMBER(AQ967),AQ967&gt;=Settings!$B$18))+(AND(ISNUMBER(BT967),BT967&gt;=Settings!$B$19,BT967&lt;=Settings!$B$20))+(AND(ISNUMBER(AS967),AS967&gt;0))+(AND(ISNUMBER(T967),ISNUMBER(M967),T967&gt;=Settings!$B$21,M967&gt;0))+(AND(ISNUMBER(AD967),ISNUMBER(M967),AD967&gt;=Settings!$B$22,M967&gt;0))+(AY967&gt;=1))</f>
        <v/>
      </c>
      <c r="BW967" s="91">
        <f>IF(OR(AY967=0,BF967&lt;&gt;"Y",BG967&lt;&gt;"Y"),"",1+SUMPRODUCT(($A$6:$A$2604=A967)*($AY$6:$AY$2604&gt;0)*($BF$6:$BF$2604="Y")*($BG$6:$BG$2604="Y")*(($AY$6:$AY$2604&gt;AY967)+($AY$6:$AY$2604=AY967)*($AD$6:$AD$2604&gt;AD967))))</f>
        <v/>
      </c>
    </row>
    <row r="968" ht="23.85" customHeight="1" s="55">
      <c r="A968" s="90" t="n">
        <v>46296</v>
      </c>
      <c r="B968" s="91" t="inlineStr">
        <is>
          <t>GREENPLY</t>
        </is>
      </c>
      <c r="C968" s="91" t="inlineStr">
        <is>
          <t>INE461C01038</t>
        </is>
      </c>
      <c r="D968" s="91" t="n"/>
      <c r="E968" s="91" t="inlineStr">
        <is>
          <t>None</t>
        </is>
      </c>
      <c r="F968" s="93" t="n">
        <v>3793</v>
      </c>
      <c r="G968" s="92" t="inlineStr">
        <is>
          <t>N</t>
        </is>
      </c>
      <c r="H968" s="94" t="n"/>
      <c r="I968" s="91" t="inlineStr">
        <is>
          <t>N</t>
        </is>
      </c>
      <c r="J968" s="92">
        <f>IF(K968="","N","Y")</f>
        <v/>
      </c>
      <c r="K968" s="94">
        <f>_xlfn.TEXTJOIN("; ",TRUE,IF(P968="52-wk low","52-wk low",""),IF(AND(AD968&gt;=Settings!$B$12,M968&lt;0),"Distribution",""),IF(AND(AJ968="Y",M968&lt;0,AK968&lt;-Settings!$B$13),"Long unwinding",""),IF(AND(AJ968="Y",M968&lt;0,AK968&gt;Settings!$B$13),"Short buildup",""))</f>
        <v/>
      </c>
      <c r="L968" s="95" t="n">
        <v>303.7</v>
      </c>
      <c r="M968" s="96" t="n">
        <v>1.25</v>
      </c>
      <c r="N968" s="93" t="n">
        <v>285</v>
      </c>
      <c r="O968" s="91" t="inlineStr">
        <is>
          <t>None</t>
        </is>
      </c>
      <c r="P968" s="91" t="inlineStr">
        <is>
          <t>None</t>
        </is>
      </c>
      <c r="Q968" s="97" t="n">
        <v>3.94</v>
      </c>
      <c r="R968" s="96" t="n">
        <v>2.7</v>
      </c>
      <c r="S968" s="96" t="n">
        <v>1.55</v>
      </c>
      <c r="T968" s="96" t="n">
        <v>1.76</v>
      </c>
      <c r="U968" s="96" t="n">
        <v>1.72</v>
      </c>
      <c r="V968" s="103" t="n">
        <v>1.17</v>
      </c>
      <c r="W968" s="102" t="n">
        <v>6</v>
      </c>
      <c r="X968" s="93" t="n">
        <v>152</v>
      </c>
      <c r="Y968" s="91" t="inlineStr">
        <is>
          <t>None</t>
        </is>
      </c>
      <c r="Z968" s="99" t="n">
        <v>55.29</v>
      </c>
      <c r="AA968" s="96" t="n">
        <v>0.97</v>
      </c>
      <c r="AB968" s="96" t="n">
        <v>1.01</v>
      </c>
      <c r="AC968" s="96" t="n">
        <v>1.55</v>
      </c>
      <c r="AD968" s="96" t="n">
        <v>1.88</v>
      </c>
      <c r="AE968" s="96" t="n">
        <v>1.96</v>
      </c>
      <c r="AF968" s="103" t="n">
        <v>1.14</v>
      </c>
      <c r="AG968" s="91" t="inlineStr">
        <is>
          <t>Normal</t>
        </is>
      </c>
      <c r="AH968" s="100" t="n">
        <v>0</v>
      </c>
      <c r="AI968" s="101" t="n">
        <v>0</v>
      </c>
      <c r="AJ968" s="92" t="inlineStr">
        <is>
          <t>N</t>
        </is>
      </c>
      <c r="AK968" s="96" t="n"/>
      <c r="AL968" s="91" t="inlineStr">
        <is>
          <t>n/a</t>
        </is>
      </c>
      <c r="AM968" s="93" t="n"/>
      <c r="AN968" s="92" t="inlineStr">
        <is>
          <t>None</t>
        </is>
      </c>
      <c r="AO968" s="102" t="n">
        <v>0</v>
      </c>
      <c r="AP968" s="103" t="n">
        <v>1.64</v>
      </c>
      <c r="AQ968" s="102" t="n">
        <v>82</v>
      </c>
      <c r="AR968" s="91" t="inlineStr">
        <is>
          <t>N</t>
        </is>
      </c>
      <c r="AS968" s="104" t="n"/>
      <c r="AT968" s="92">
        <f>IF(AND(P968="52-wk high",T968&gt;=Settings!$B$7),"Y","N")</f>
        <v/>
      </c>
      <c r="AU968" s="91">
        <f>IF(AND(AD968&gt;=Settings!$B$8,M968&gt;0),"Y","N")</f>
        <v/>
      </c>
      <c r="AV968" s="91">
        <f>IF(OR(AH968&gt;Settings!$B$9,AI968&gt;Settings!$B$9),"Y","N")</f>
        <v/>
      </c>
      <c r="AW968" s="91">
        <f>IF(AJ968&lt;&gt;"Y","n/a",IF(AND(M968&gt;0,AK968&gt;Settings!$B$10),"Y","N"))</f>
        <v/>
      </c>
      <c r="AX968" s="91">
        <f>IF(AO968&gt;=Settings!$B$11,"Y","N")</f>
        <v/>
      </c>
      <c r="AY968" s="99">
        <f>(AT968="Y")+(AU968="Y")+(AV968="Y")+(AW968="Y")+(AX968="Y")</f>
        <v/>
      </c>
      <c r="AZ968" s="94">
        <f>IF(AY968=0,"None",_xlfn.TEXTJOIN(", ",TRUE(),IF(AT968="Y","Breakout",""),IF(AU968="Y","Accumulation",""),IF(AV968="Y","Institutional buying",""),IF(AW968="Y","Long buildup",""),IF(AX968="Y","Momentum leader","")))</f>
        <v/>
      </c>
      <c r="BA968" s="94">
        <f>IF(BW968="","","Passes "&amp;AY968&amp;" of 5 buy-side scans"&amp;IF(G968="Y","; RED FLAG: filter out using Red flag column",""))</f>
        <v/>
      </c>
      <c r="BB968" s="91" t="inlineStr">
        <is>
          <t>None</t>
        </is>
      </c>
      <c r="BC968" s="92" t="inlineStr">
        <is>
          <t>N</t>
        </is>
      </c>
      <c r="BD968" s="94" t="n"/>
      <c r="BE968" s="94" t="n"/>
      <c r="BF968" s="92">
        <f>IF(R968*100000&gt;=Settings!$B$5,"Y","N")</f>
        <v/>
      </c>
      <c r="BG968" s="91">
        <f>IF(F968&gt;Settings!$B$6,"Y","N")</f>
        <v/>
      </c>
      <c r="BH968" s="97" t="n">
        <v>-9.18</v>
      </c>
      <c r="BI968" s="96" t="n">
        <v>3.19</v>
      </c>
      <c r="BJ968" s="96" t="n">
        <v>6.11</v>
      </c>
      <c r="BK968" s="96" t="n">
        <v>-1.3</v>
      </c>
      <c r="BL968" s="96" t="n">
        <v>61.86</v>
      </c>
      <c r="BM968" s="96" t="n">
        <v>2.32</v>
      </c>
      <c r="BN968" s="97" t="n">
        <v>4.05</v>
      </c>
      <c r="BO968" s="96" t="n">
        <v>4.38</v>
      </c>
      <c r="BP968" s="96" t="n">
        <v>6.71</v>
      </c>
      <c r="BQ968" s="96" t="n">
        <v>8.859999999999999</v>
      </c>
      <c r="BR968" s="91" t="inlineStr">
        <is>
          <t>Stacked up</t>
        </is>
      </c>
      <c r="BS968" s="91" t="inlineStr">
        <is>
          <t>None</t>
        </is>
      </c>
      <c r="BT968" s="96" t="n">
        <v>62.1</v>
      </c>
      <c r="BU968" s="91" t="inlineStr">
        <is>
          <t>N</t>
        </is>
      </c>
      <c r="BV968" s="99">
        <f>IF(OR(BF968&lt;&gt;"Y",BG968&lt;&gt;"Y"),"",(AND(ISNUMBER(BQ968),BQ968&gt;0))+(BR968="Stacked up")+(AND(ISNUMBER(BH968),BH968&gt;=-Settings!$B$17))+(AND(ISNUMBER(BK968),ISNUMBER(BM968),BK968&gt;0,BM968&gt;0))+(AND(ISNUMBER(AQ968),AQ968&gt;=Settings!$B$18))+(AND(ISNUMBER(BT968),BT968&gt;=Settings!$B$19,BT968&lt;=Settings!$B$20))+(AND(ISNUMBER(AS968),AS968&gt;0))+(AND(ISNUMBER(T968),ISNUMBER(M968),T968&gt;=Settings!$B$21,M968&gt;0))+(AND(ISNUMBER(AD968),ISNUMBER(M968),AD968&gt;=Settings!$B$22,M968&gt;0))+(AY968&gt;=1))</f>
        <v/>
      </c>
      <c r="BW968" s="91">
        <f>IF(OR(AY968=0,BF968&lt;&gt;"Y",BG968&lt;&gt;"Y"),"",1+SUMPRODUCT(($A$6:$A$2604=A968)*($AY$6:$AY$2604&gt;0)*($BF$6:$BF$2604="Y")*($BG$6:$BG$2604="Y")*(($AY$6:$AY$2604&gt;AY968)+($AY$6:$AY$2604=AY968)*($AD$6:$AD$2604&gt;AD968))))</f>
        <v/>
      </c>
    </row>
    <row r="969" ht="23.85" customHeight="1" s="55">
      <c r="A969" s="90" t="n">
        <v>46296</v>
      </c>
      <c r="B969" s="91" t="inlineStr">
        <is>
          <t>UNICHEMLAB</t>
        </is>
      </c>
      <c r="C969" s="91" t="inlineStr">
        <is>
          <t>INE351A01035</t>
        </is>
      </c>
      <c r="D969" s="91" t="n"/>
      <c r="E969" s="91" t="inlineStr">
        <is>
          <t>None</t>
        </is>
      </c>
      <c r="F969" s="93" t="n">
        <v>3767</v>
      </c>
      <c r="G969" s="92" t="inlineStr">
        <is>
          <t>N</t>
        </is>
      </c>
      <c r="H969" s="94" t="n"/>
      <c r="I969" s="91" t="inlineStr">
        <is>
          <t>N</t>
        </is>
      </c>
      <c r="J969" s="92">
        <f>IF(K969="","N","Y")</f>
        <v/>
      </c>
      <c r="K969" s="94">
        <f>_xlfn.TEXTJOIN("; ",TRUE,IF(P969="52-wk low","52-wk low",""),IF(AND(AD969&gt;=Settings!$B$12,M969&lt;0),"Distribution",""),IF(AND(AJ969="Y",M969&lt;0,AK969&lt;-Settings!$B$13),"Long unwinding",""),IF(AND(AJ969="Y",M969&lt;0,AK969&gt;Settings!$B$13),"Short buildup",""))</f>
        <v/>
      </c>
      <c r="L969" s="95" t="n">
        <v>535.05</v>
      </c>
      <c r="M969" s="96" t="n">
        <v>-1.92</v>
      </c>
      <c r="N969" s="93" t="n">
        <v>1590</v>
      </c>
      <c r="O969" s="91" t="inlineStr">
        <is>
          <t>None</t>
        </is>
      </c>
      <c r="P969" s="91" t="inlineStr">
        <is>
          <t>None</t>
        </is>
      </c>
      <c r="Q969" s="97" t="n">
        <v>1.02</v>
      </c>
      <c r="R969" s="96" t="n">
        <v>3.11</v>
      </c>
      <c r="S969" s="96" t="n">
        <v>0.33</v>
      </c>
      <c r="T969" s="96" t="n">
        <v>0.36</v>
      </c>
      <c r="U969" s="96" t="n">
        <v>0.16</v>
      </c>
      <c r="V969" s="103" t="n">
        <v>0.47</v>
      </c>
      <c r="W969" s="102" t="n">
        <v>1</v>
      </c>
      <c r="X969" s="93" t="n"/>
      <c r="Y969" s="91" t="inlineStr">
        <is>
          <t>None</t>
        </is>
      </c>
      <c r="Z969" s="99" t="n">
        <v>36.63</v>
      </c>
      <c r="AA969" s="96" t="n">
        <v>1.02</v>
      </c>
      <c r="AB969" s="96" t="n">
        <v>0.97</v>
      </c>
      <c r="AC969" s="96" t="n">
        <v>0.73</v>
      </c>
      <c r="AD969" s="96" t="n">
        <v>0.66</v>
      </c>
      <c r="AE969" s="96" t="n">
        <v>0.46</v>
      </c>
      <c r="AF969" s="103" t="n">
        <v>1.3</v>
      </c>
      <c r="AG969" s="91" t="inlineStr">
        <is>
          <t>Normal</t>
        </is>
      </c>
      <c r="AH969" s="100" t="n">
        <v>0</v>
      </c>
      <c r="AI969" s="101" t="n">
        <v>0</v>
      </c>
      <c r="AJ969" s="92" t="inlineStr">
        <is>
          <t>N</t>
        </is>
      </c>
      <c r="AK969" s="96" t="n"/>
      <c r="AL969" s="91" t="inlineStr">
        <is>
          <t>n/a</t>
        </is>
      </c>
      <c r="AM969" s="93" t="n"/>
      <c r="AN969" s="92" t="inlineStr">
        <is>
          <t>None</t>
        </is>
      </c>
      <c r="AO969" s="102" t="n">
        <v>0</v>
      </c>
      <c r="AP969" s="103" t="n">
        <v>1.73</v>
      </c>
      <c r="AQ969" s="102" t="n">
        <v>84</v>
      </c>
      <c r="AR969" s="91" t="inlineStr">
        <is>
          <t>N</t>
        </is>
      </c>
      <c r="AS969" s="104" t="n"/>
      <c r="AT969" s="92">
        <f>IF(AND(P969="52-wk high",T969&gt;=Settings!$B$7),"Y","N")</f>
        <v/>
      </c>
      <c r="AU969" s="91">
        <f>IF(AND(AD969&gt;=Settings!$B$8,M969&gt;0),"Y","N")</f>
        <v/>
      </c>
      <c r="AV969" s="91">
        <f>IF(OR(AH969&gt;Settings!$B$9,AI969&gt;Settings!$B$9),"Y","N")</f>
        <v/>
      </c>
      <c r="AW969" s="91">
        <f>IF(AJ969&lt;&gt;"Y","n/a",IF(AND(M969&gt;0,AK969&gt;Settings!$B$10),"Y","N"))</f>
        <v/>
      </c>
      <c r="AX969" s="91">
        <f>IF(AO969&gt;=Settings!$B$11,"Y","N")</f>
        <v/>
      </c>
      <c r="AY969" s="99">
        <f>(AT969="Y")+(AU969="Y")+(AV969="Y")+(AW969="Y")+(AX969="Y")</f>
        <v/>
      </c>
      <c r="AZ969" s="94">
        <f>IF(AY969=0,"None",_xlfn.TEXTJOIN(", ",TRUE(),IF(AT969="Y","Breakout",""),IF(AU969="Y","Accumulation",""),IF(AV969="Y","Institutional buying",""),IF(AW969="Y","Long buildup",""),IF(AX969="Y","Momentum leader","")))</f>
        <v/>
      </c>
      <c r="BA969" s="94">
        <f>IF(BW969="","","Passes "&amp;AY969&amp;" of 5 buy-side scans"&amp;IF(G969="Y","; RED FLAG: filter out using Red flag column",""))</f>
        <v/>
      </c>
      <c r="BB969" s="91" t="inlineStr">
        <is>
          <t>None</t>
        </is>
      </c>
      <c r="BC969" s="92" t="inlineStr">
        <is>
          <t>Y</t>
        </is>
      </c>
      <c r="BD969" s="94" t="inlineStr">
        <is>
          <t>&gt;75% move in 6 months; High-low range &gt;100% in 6 months</t>
        </is>
      </c>
      <c r="BE969" s="94" t="n"/>
      <c r="BF969" s="92">
        <f>IF(R969*100000&gt;=Settings!$B$5,"Y","N")</f>
        <v/>
      </c>
      <c r="BG969" s="91">
        <f>IF(F969&gt;Settings!$B$6,"Y","N")</f>
        <v/>
      </c>
      <c r="BH969" s="97" t="n">
        <v>-22.14</v>
      </c>
      <c r="BI969" s="96" t="n">
        <v>-3.18</v>
      </c>
      <c r="BJ969" s="96" t="n">
        <v>-3.83</v>
      </c>
      <c r="BK969" s="96" t="n">
        <v>12.75</v>
      </c>
      <c r="BL969" s="96" t="n">
        <v>79.43000000000001</v>
      </c>
      <c r="BM969" s="96" t="n">
        <v>10.91</v>
      </c>
      <c r="BN969" s="97" t="n">
        <v>-1.78</v>
      </c>
      <c r="BO969" s="96" t="n">
        <v>0.59</v>
      </c>
      <c r="BP969" s="96" t="n">
        <v>6.8</v>
      </c>
      <c r="BQ969" s="96" t="n">
        <v>13.42</v>
      </c>
      <c r="BR969" s="91" t="inlineStr">
        <is>
          <t>Mixed</t>
        </is>
      </c>
      <c r="BS969" s="91" t="inlineStr">
        <is>
          <t>None</t>
        </is>
      </c>
      <c r="BT969" s="96" t="n">
        <v>45.6</v>
      </c>
      <c r="BU969" s="91" t="inlineStr">
        <is>
          <t>N</t>
        </is>
      </c>
      <c r="BV969" s="99">
        <f>IF(OR(BF969&lt;&gt;"Y",BG969&lt;&gt;"Y"),"",(AND(ISNUMBER(BQ969),BQ969&gt;0))+(BR969="Stacked up")+(AND(ISNUMBER(BH969),BH969&gt;=-Settings!$B$17))+(AND(ISNUMBER(BK969),ISNUMBER(BM969),BK969&gt;0,BM969&gt;0))+(AND(ISNUMBER(AQ969),AQ969&gt;=Settings!$B$18))+(AND(ISNUMBER(BT969),BT969&gt;=Settings!$B$19,BT969&lt;=Settings!$B$20))+(AND(ISNUMBER(AS969),AS969&gt;0))+(AND(ISNUMBER(T969),ISNUMBER(M969),T969&gt;=Settings!$B$21,M969&gt;0))+(AND(ISNUMBER(AD969),ISNUMBER(M969),AD969&gt;=Settings!$B$22,M969&gt;0))+(AY969&gt;=1))</f>
        <v/>
      </c>
      <c r="BW969" s="91">
        <f>IF(OR(AY969=0,BF969&lt;&gt;"Y",BG969&lt;&gt;"Y"),"",1+SUMPRODUCT(($A$6:$A$2604=A969)*($AY$6:$AY$2604&gt;0)*($BF$6:$BF$2604="Y")*($BG$6:$BG$2604="Y")*(($AY$6:$AY$2604&gt;AY969)+($AY$6:$AY$2604=AY969)*($AD$6:$AD$2604&gt;AD969))))</f>
        <v/>
      </c>
    </row>
    <row r="970" ht="23.85" customHeight="1" s="55">
      <c r="A970" s="90" t="n">
        <v>46296</v>
      </c>
      <c r="B970" s="91" t="inlineStr">
        <is>
          <t>VSTTILLERS</t>
        </is>
      </c>
      <c r="C970" s="91" t="inlineStr">
        <is>
          <t>INE764D01017</t>
        </is>
      </c>
      <c r="D970" s="91" t="n"/>
      <c r="E970" s="91" t="inlineStr">
        <is>
          <t>None</t>
        </is>
      </c>
      <c r="F970" s="93" t="n">
        <v>3755</v>
      </c>
      <c r="G970" s="92" t="inlineStr">
        <is>
          <t>N</t>
        </is>
      </c>
      <c r="H970" s="94" t="n"/>
      <c r="I970" s="91" t="inlineStr">
        <is>
          <t>N</t>
        </is>
      </c>
      <c r="J970" s="92">
        <f>IF(K970="","N","Y")</f>
        <v/>
      </c>
      <c r="K970" s="94">
        <f>_xlfn.TEXTJOIN("; ",TRUE,IF(P970="52-wk low","52-wk low",""),IF(AND(AD970&gt;=Settings!$B$12,M970&lt;0),"Distribution",""),IF(AND(AJ970="Y",M970&lt;0,AK970&lt;-Settings!$B$13),"Long unwinding",""),IF(AND(AJ970="Y",M970&lt;0,AK970&gt;Settings!$B$13),"Short buildup",""))</f>
        <v/>
      </c>
      <c r="L970" s="95" t="n">
        <v>4339.8</v>
      </c>
      <c r="M970" s="96" t="n">
        <v>-1.14</v>
      </c>
      <c r="N970" s="93" t="n">
        <v>1116</v>
      </c>
      <c r="O970" s="91" t="inlineStr">
        <is>
          <t>None</t>
        </is>
      </c>
      <c r="P970" s="91" t="inlineStr">
        <is>
          <t>None</t>
        </is>
      </c>
      <c r="Q970" s="97" t="n">
        <v>0.47</v>
      </c>
      <c r="R970" s="96" t="n">
        <v>0.12</v>
      </c>
      <c r="S970" s="96" t="n">
        <v>4.91</v>
      </c>
      <c r="T970" s="96" t="n">
        <v>4.72</v>
      </c>
      <c r="U970" s="96" t="n">
        <v>4.45</v>
      </c>
      <c r="V970" s="103" t="n">
        <v>1.06</v>
      </c>
      <c r="W970" s="102" t="n">
        <v>8</v>
      </c>
      <c r="X970" s="93" t="n"/>
      <c r="Y970" s="91" t="inlineStr">
        <is>
          <t>None</t>
        </is>
      </c>
      <c r="Z970" s="99" t="n">
        <v>18.49</v>
      </c>
      <c r="AA970" s="96" t="n">
        <v>0.35</v>
      </c>
      <c r="AB970" s="96" t="n">
        <v>0.33</v>
      </c>
      <c r="AC970" s="96" t="n">
        <v>1.8</v>
      </c>
      <c r="AD970" s="96" t="n">
        <v>1.72</v>
      </c>
      <c r="AE970" s="96" t="n">
        <v>1.6</v>
      </c>
      <c r="AF970" s="103" t="n">
        <v>0.88</v>
      </c>
      <c r="AG970" s="91" t="inlineStr">
        <is>
          <t>Normal</t>
        </is>
      </c>
      <c r="AH970" s="100" t="n">
        <v>0</v>
      </c>
      <c r="AI970" s="101" t="n">
        <v>0</v>
      </c>
      <c r="AJ970" s="92" t="inlineStr">
        <is>
          <t>N</t>
        </is>
      </c>
      <c r="AK970" s="96" t="n"/>
      <c r="AL970" s="91" t="inlineStr">
        <is>
          <t>n/a</t>
        </is>
      </c>
      <c r="AM970" s="93" t="n"/>
      <c r="AN970" s="92" t="inlineStr">
        <is>
          <t>None</t>
        </is>
      </c>
      <c r="AO970" s="102" t="n">
        <v>0</v>
      </c>
      <c r="AP970" s="103" t="n">
        <v>0.59</v>
      </c>
      <c r="AQ970" s="102" t="n">
        <v>17</v>
      </c>
      <c r="AR970" s="91" t="inlineStr">
        <is>
          <t>N</t>
        </is>
      </c>
      <c r="AS970" s="104" t="n"/>
      <c r="AT970" s="92">
        <f>IF(AND(P970="52-wk high",T970&gt;=Settings!$B$7),"Y","N")</f>
        <v/>
      </c>
      <c r="AU970" s="91">
        <f>IF(AND(AD970&gt;=Settings!$B$8,M970&gt;0),"Y","N")</f>
        <v/>
      </c>
      <c r="AV970" s="91">
        <f>IF(OR(AH970&gt;Settings!$B$9,AI970&gt;Settings!$B$9),"Y","N")</f>
        <v/>
      </c>
      <c r="AW970" s="91">
        <f>IF(AJ970&lt;&gt;"Y","n/a",IF(AND(M970&gt;0,AK970&gt;Settings!$B$10),"Y","N"))</f>
        <v/>
      </c>
      <c r="AX970" s="91">
        <f>IF(AO970&gt;=Settings!$B$11,"Y","N")</f>
        <v/>
      </c>
      <c r="AY970" s="99">
        <f>(AT970="Y")+(AU970="Y")+(AV970="Y")+(AW970="Y")+(AX970="Y")</f>
        <v/>
      </c>
      <c r="AZ970" s="94">
        <f>IF(AY970=0,"None",_xlfn.TEXTJOIN(", ",TRUE(),IF(AT970="Y","Breakout",""),IF(AU970="Y","Accumulation",""),IF(AV970="Y","Institutional buying",""),IF(AW970="Y","Long buildup",""),IF(AX970="Y","Momentum leader","")))</f>
        <v/>
      </c>
      <c r="BA970" s="94">
        <f>IF(BW970="","","Passes "&amp;AY970&amp;" of 5 buy-side scans"&amp;IF(G970="Y","; RED FLAG: filter out using Red flag column",""))</f>
        <v/>
      </c>
      <c r="BB970" s="91" t="inlineStr">
        <is>
          <t>None</t>
        </is>
      </c>
      <c r="BC970" s="92" t="inlineStr">
        <is>
          <t>N</t>
        </is>
      </c>
      <c r="BD970" s="94" t="n"/>
      <c r="BE970" s="94" t="n"/>
      <c r="BF970" s="92">
        <f>IF(R970*100000&gt;=Settings!$B$5,"Y","N")</f>
        <v/>
      </c>
      <c r="BG970" s="91">
        <f>IF(F970&gt;Settings!$B$6,"Y","N")</f>
        <v/>
      </c>
      <c r="BH970" s="97" t="n">
        <v>-31.91</v>
      </c>
      <c r="BI970" s="96" t="n">
        <v>-3.92</v>
      </c>
      <c r="BJ970" s="96" t="n">
        <v>3.12</v>
      </c>
      <c r="BK970" s="96" t="n">
        <v>-6.4</v>
      </c>
      <c r="BL970" s="96" t="n">
        <v>-12.09</v>
      </c>
      <c r="BM970" s="96" t="n">
        <v>-17.48</v>
      </c>
      <c r="BN970" s="97" t="n">
        <v>0.58</v>
      </c>
      <c r="BO970" s="96" t="n">
        <v>-0.59</v>
      </c>
      <c r="BP970" s="96" t="n">
        <v>-4.25</v>
      </c>
      <c r="BQ970" s="96" t="n">
        <v>-9.34</v>
      </c>
      <c r="BR970" s="91" t="inlineStr">
        <is>
          <t>Mixed</t>
        </is>
      </c>
      <c r="BS970" s="91" t="inlineStr">
        <is>
          <t>None</t>
        </is>
      </c>
      <c r="BT970" s="96" t="n">
        <v>51.9</v>
      </c>
      <c r="BU970" s="91" t="inlineStr">
        <is>
          <t>N</t>
        </is>
      </c>
      <c r="BV970" s="99">
        <f>IF(OR(BF970&lt;&gt;"Y",BG970&lt;&gt;"Y"),"",(AND(ISNUMBER(BQ970),BQ970&gt;0))+(BR970="Stacked up")+(AND(ISNUMBER(BH970),BH970&gt;=-Settings!$B$17))+(AND(ISNUMBER(BK970),ISNUMBER(BM970),BK970&gt;0,BM970&gt;0))+(AND(ISNUMBER(AQ970),AQ970&gt;=Settings!$B$18))+(AND(ISNUMBER(BT970),BT970&gt;=Settings!$B$19,BT970&lt;=Settings!$B$20))+(AND(ISNUMBER(AS970),AS970&gt;0))+(AND(ISNUMBER(T970),ISNUMBER(M970),T970&gt;=Settings!$B$21,M970&gt;0))+(AND(ISNUMBER(AD970),ISNUMBER(M970),AD970&gt;=Settings!$B$22,M970&gt;0))+(AY970&gt;=1))</f>
        <v/>
      </c>
      <c r="BW970" s="91">
        <f>IF(OR(AY970=0,BF970&lt;&gt;"Y",BG970&lt;&gt;"Y"),"",1+SUMPRODUCT(($A$6:$A$2604=A970)*($AY$6:$AY$2604&gt;0)*($BF$6:$BF$2604="Y")*($BG$6:$BG$2604="Y")*(($AY$6:$AY$2604&gt;AY970)+($AY$6:$AY$2604=AY970)*($AD$6:$AD$2604&gt;AD970))))</f>
        <v/>
      </c>
    </row>
    <row r="971" ht="23.85" customHeight="1" s="55">
      <c r="A971" s="90" t="n">
        <v>46296</v>
      </c>
      <c r="B971" s="91" t="inlineStr">
        <is>
          <t>AHLUCONT</t>
        </is>
      </c>
      <c r="C971" s="91" t="inlineStr">
        <is>
          <t>INE758C01029</t>
        </is>
      </c>
      <c r="D971" s="91" t="n"/>
      <c r="E971" s="91" t="inlineStr">
        <is>
          <t>None</t>
        </is>
      </c>
      <c r="F971" s="93" t="n">
        <v>3724</v>
      </c>
      <c r="G971" s="92" t="inlineStr">
        <is>
          <t>N</t>
        </is>
      </c>
      <c r="H971" s="94" t="n"/>
      <c r="I971" s="91" t="inlineStr">
        <is>
          <t>N</t>
        </is>
      </c>
      <c r="J971" s="92">
        <f>IF(K971="","N","Y")</f>
        <v/>
      </c>
      <c r="K971" s="94">
        <f>_xlfn.TEXTJOIN("; ",TRUE,IF(P971="52-wk low","52-wk low",""),IF(AND(AD971&gt;=Settings!$B$12,M971&lt;0),"Distribution",""),IF(AND(AJ971="Y",M971&lt;0,AK971&lt;-Settings!$B$13),"Long unwinding",""),IF(AND(AJ971="Y",M971&lt;0,AK971&gt;Settings!$B$13),"Short buildup",""))</f>
        <v/>
      </c>
      <c r="L971" s="95" t="n">
        <v>555.9</v>
      </c>
      <c r="M971" s="96" t="n">
        <v>1.06</v>
      </c>
      <c r="N971" s="93" t="n">
        <v>324</v>
      </c>
      <c r="O971" s="91" t="inlineStr">
        <is>
          <t>None</t>
        </is>
      </c>
      <c r="P971" s="91" t="inlineStr">
        <is>
          <t>52-wk low</t>
        </is>
      </c>
      <c r="Q971" s="97" t="n">
        <v>0.78</v>
      </c>
      <c r="R971" s="96" t="n">
        <v>0.75</v>
      </c>
      <c r="S971" s="96" t="n">
        <v>1.02</v>
      </c>
      <c r="T971" s="96" t="n">
        <v>0.9399999999999999</v>
      </c>
      <c r="U971" s="96" t="n">
        <v>1.3</v>
      </c>
      <c r="V971" s="103" t="n">
        <v>1.24</v>
      </c>
      <c r="W971" s="102" t="n">
        <v>2</v>
      </c>
      <c r="X971" s="93" t="n"/>
      <c r="Y971" s="91" t="inlineStr">
        <is>
          <t>None</t>
        </is>
      </c>
      <c r="Z971" s="99" t="n">
        <v>43.23</v>
      </c>
      <c r="AA971" s="96" t="n">
        <v>0.79</v>
      </c>
      <c r="AB971" s="96" t="n">
        <v>0.83</v>
      </c>
      <c r="AC971" s="96" t="n">
        <v>0.8100000000000001</v>
      </c>
      <c r="AD971" s="96" t="n">
        <v>0.85</v>
      </c>
      <c r="AE971" s="96" t="n">
        <v>1.13</v>
      </c>
      <c r="AF971" s="103" t="n">
        <v>1.1</v>
      </c>
      <c r="AG971" s="91" t="inlineStr">
        <is>
          <t>Normal</t>
        </is>
      </c>
      <c r="AH971" s="100" t="n">
        <v>0</v>
      </c>
      <c r="AI971" s="101" t="n">
        <v>0</v>
      </c>
      <c r="AJ971" s="92" t="inlineStr">
        <is>
          <t>N</t>
        </is>
      </c>
      <c r="AK971" s="96" t="n"/>
      <c r="AL971" s="91" t="inlineStr">
        <is>
          <t>n/a</t>
        </is>
      </c>
      <c r="AM971" s="93" t="n"/>
      <c r="AN971" s="92" t="inlineStr">
        <is>
          <t>None</t>
        </is>
      </c>
      <c r="AO971" s="102" t="n">
        <v>0</v>
      </c>
      <c r="AP971" s="103" t="n">
        <v>0.51</v>
      </c>
      <c r="AQ971" s="102" t="n">
        <v>5</v>
      </c>
      <c r="AR971" s="91" t="inlineStr">
        <is>
          <t>N</t>
        </is>
      </c>
      <c r="AS971" s="104" t="n"/>
      <c r="AT971" s="92">
        <f>IF(AND(P971="52-wk high",T971&gt;=Settings!$B$7),"Y","N")</f>
        <v/>
      </c>
      <c r="AU971" s="91">
        <f>IF(AND(AD971&gt;=Settings!$B$8,M971&gt;0),"Y","N")</f>
        <v/>
      </c>
      <c r="AV971" s="91">
        <f>IF(OR(AH971&gt;Settings!$B$9,AI971&gt;Settings!$B$9),"Y","N")</f>
        <v/>
      </c>
      <c r="AW971" s="91">
        <f>IF(AJ971&lt;&gt;"Y","n/a",IF(AND(M971&gt;0,AK971&gt;Settings!$B$10),"Y","N"))</f>
        <v/>
      </c>
      <c r="AX971" s="91">
        <f>IF(AO971&gt;=Settings!$B$11,"Y","N")</f>
        <v/>
      </c>
      <c r="AY971" s="99">
        <f>(AT971="Y")+(AU971="Y")+(AV971="Y")+(AW971="Y")+(AX971="Y")</f>
        <v/>
      </c>
      <c r="AZ971" s="94">
        <f>IF(AY971=0,"None",_xlfn.TEXTJOIN(", ",TRUE(),IF(AT971="Y","Breakout",""),IF(AU971="Y","Accumulation",""),IF(AV971="Y","Institutional buying",""),IF(AW971="Y","Long buildup",""),IF(AX971="Y","Momentum leader","")))</f>
        <v/>
      </c>
      <c r="BA971" s="94">
        <f>IF(BW971="","","Passes "&amp;AY971&amp;" of 5 buy-side scans"&amp;IF(G971="Y","; RED FLAG: filter out using Red flag column",""))</f>
        <v/>
      </c>
      <c r="BB971" s="91" t="inlineStr">
        <is>
          <t>None</t>
        </is>
      </c>
      <c r="BC971" s="92" t="inlineStr">
        <is>
          <t>N</t>
        </is>
      </c>
      <c r="BD971" s="94" t="n"/>
      <c r="BE971" s="94" t="n"/>
      <c r="BF971" s="92">
        <f>IF(R971*100000&gt;=Settings!$B$5,"Y","N")</f>
        <v/>
      </c>
      <c r="BG971" s="91">
        <f>IF(F971&gt;Settings!$B$6,"Y","N")</f>
        <v/>
      </c>
      <c r="BH971" s="97" t="n">
        <v>-48.43</v>
      </c>
      <c r="BI971" s="96" t="n">
        <v>-4.61</v>
      </c>
      <c r="BJ971" s="96" t="n">
        <v>-9.24</v>
      </c>
      <c r="BK971" s="96" t="n">
        <v>-34.13</v>
      </c>
      <c r="BL971" s="96" t="n">
        <v>-18.16</v>
      </c>
      <c r="BM971" s="96" t="n">
        <v>-43.29</v>
      </c>
      <c r="BN971" s="97" t="n">
        <v>-5.94</v>
      </c>
      <c r="BO971" s="96" t="n">
        <v>-15.77</v>
      </c>
      <c r="BP971" s="96" t="n">
        <v>-23.07</v>
      </c>
      <c r="BQ971" s="96" t="n">
        <v>-29.56</v>
      </c>
      <c r="BR971" s="91" t="inlineStr">
        <is>
          <t>Stacked down</t>
        </is>
      </c>
      <c r="BS971" s="91" t="inlineStr">
        <is>
          <t>None</t>
        </is>
      </c>
      <c r="BT971" s="96" t="n">
        <v>28.8</v>
      </c>
      <c r="BU971" s="91" t="inlineStr">
        <is>
          <t>N</t>
        </is>
      </c>
      <c r="BV971" s="99">
        <f>IF(OR(BF971&lt;&gt;"Y",BG971&lt;&gt;"Y"),"",(AND(ISNUMBER(BQ971),BQ971&gt;0))+(BR971="Stacked up")+(AND(ISNUMBER(BH971),BH971&gt;=-Settings!$B$17))+(AND(ISNUMBER(BK971),ISNUMBER(BM971),BK971&gt;0,BM971&gt;0))+(AND(ISNUMBER(AQ971),AQ971&gt;=Settings!$B$18))+(AND(ISNUMBER(BT971),BT971&gt;=Settings!$B$19,BT971&lt;=Settings!$B$20))+(AND(ISNUMBER(AS971),AS971&gt;0))+(AND(ISNUMBER(T971),ISNUMBER(M971),T971&gt;=Settings!$B$21,M971&gt;0))+(AND(ISNUMBER(AD971),ISNUMBER(M971),AD971&gt;=Settings!$B$22,M971&gt;0))+(AY971&gt;=1))</f>
        <v/>
      </c>
      <c r="BW971" s="91">
        <f>IF(OR(AY971=0,BF971&lt;&gt;"Y",BG971&lt;&gt;"Y"),"",1+SUMPRODUCT(($A$6:$A$2604=A971)*($AY$6:$AY$2604&gt;0)*($BF$6:$BF$2604="Y")*($BG$6:$BG$2604="Y")*(($AY$6:$AY$2604&gt;AY971)+($AY$6:$AY$2604=AY971)*($AD$6:$AD$2604&gt;AD971))))</f>
        <v/>
      </c>
    </row>
    <row r="972" ht="23.85" customHeight="1" s="55">
      <c r="A972" s="90" t="n">
        <v>46296</v>
      </c>
      <c r="B972" s="91" t="inlineStr">
        <is>
          <t>SANGHVIMOV</t>
        </is>
      </c>
      <c r="C972" s="91" t="inlineStr">
        <is>
          <t>INE989A01032</t>
        </is>
      </c>
      <c r="D972" s="91" t="n"/>
      <c r="E972" s="91" t="inlineStr">
        <is>
          <t>None</t>
        </is>
      </c>
      <c r="F972" s="93" t="n">
        <v>3718</v>
      </c>
      <c r="G972" s="92" t="inlineStr">
        <is>
          <t>N</t>
        </is>
      </c>
      <c r="H972" s="94" t="n"/>
      <c r="I972" s="91" t="inlineStr">
        <is>
          <t>N</t>
        </is>
      </c>
      <c r="J972" s="92">
        <f>IF(K972="","N","Y")</f>
        <v/>
      </c>
      <c r="K972" s="94">
        <f>_xlfn.TEXTJOIN("; ",TRUE,IF(P972="52-wk low","52-wk low",""),IF(AND(AD972&gt;=Settings!$B$12,M972&lt;0),"Distribution",""),IF(AND(AJ972="Y",M972&lt;0,AK972&lt;-Settings!$B$13),"Long unwinding",""),IF(AND(AJ972="Y",M972&lt;0,AK972&gt;Settings!$B$13),"Short buildup",""))</f>
        <v/>
      </c>
      <c r="L972" s="95" t="n">
        <v>429.5</v>
      </c>
      <c r="M972" s="96" t="n">
        <v>-5.65</v>
      </c>
      <c r="N972" s="93" t="n">
        <v>2541</v>
      </c>
      <c r="O972" s="91" t="inlineStr">
        <is>
          <t>None</t>
        </is>
      </c>
      <c r="P972" s="91" t="inlineStr">
        <is>
          <t>None</t>
        </is>
      </c>
      <c r="Q972" s="97" t="n">
        <v>6.98</v>
      </c>
      <c r="R972" s="96" t="n">
        <v>2.7</v>
      </c>
      <c r="S972" s="96" t="n">
        <v>2.8</v>
      </c>
      <c r="T972" s="96" t="n">
        <v>1.66</v>
      </c>
      <c r="U972" s="96" t="n">
        <v>1.37</v>
      </c>
      <c r="V972" s="103" t="n">
        <v>0.52</v>
      </c>
      <c r="W972" s="102" t="n">
        <v>2</v>
      </c>
      <c r="X972" s="93" t="n">
        <v>112</v>
      </c>
      <c r="Y972" s="91" t="inlineStr">
        <is>
          <t>None</t>
        </is>
      </c>
      <c r="Z972" s="99" t="n">
        <v>60.43</v>
      </c>
      <c r="AA972" s="96" t="n">
        <v>1.18</v>
      </c>
      <c r="AB972" s="96" t="n">
        <v>1.23</v>
      </c>
      <c r="AC972" s="96" t="n">
        <v>3.31</v>
      </c>
      <c r="AD972" s="96" t="n">
        <v>2.27</v>
      </c>
      <c r="AE972" s="96" t="n">
        <v>2.13</v>
      </c>
      <c r="AF972" s="103" t="n">
        <v>1.34</v>
      </c>
      <c r="AG972" s="91" t="inlineStr">
        <is>
          <t>Normal</t>
        </is>
      </c>
      <c r="AH972" s="100" t="n">
        <v>0</v>
      </c>
      <c r="AI972" s="101" t="n">
        <v>0</v>
      </c>
      <c r="AJ972" s="92" t="inlineStr">
        <is>
          <t>N</t>
        </is>
      </c>
      <c r="AK972" s="96" t="n"/>
      <c r="AL972" s="91" t="inlineStr">
        <is>
          <t>n/a</t>
        </is>
      </c>
      <c r="AM972" s="93" t="n"/>
      <c r="AN972" s="92" t="inlineStr">
        <is>
          <t>None</t>
        </is>
      </c>
      <c r="AO972" s="102" t="n">
        <v>0</v>
      </c>
      <c r="AP972" s="103" t="n">
        <v>1.54</v>
      </c>
      <c r="AQ972" s="102" t="n">
        <v>80</v>
      </c>
      <c r="AR972" s="91" t="inlineStr">
        <is>
          <t>N</t>
        </is>
      </c>
      <c r="AS972" s="104" t="n"/>
      <c r="AT972" s="92">
        <f>IF(AND(P972="52-wk high",T972&gt;=Settings!$B$7),"Y","N")</f>
        <v/>
      </c>
      <c r="AU972" s="91">
        <f>IF(AND(AD972&gt;=Settings!$B$8,M972&gt;0),"Y","N")</f>
        <v/>
      </c>
      <c r="AV972" s="91">
        <f>IF(OR(AH972&gt;Settings!$B$9,AI972&gt;Settings!$B$9),"Y","N")</f>
        <v/>
      </c>
      <c r="AW972" s="91">
        <f>IF(AJ972&lt;&gt;"Y","n/a",IF(AND(M972&gt;0,AK972&gt;Settings!$B$10),"Y","N"))</f>
        <v/>
      </c>
      <c r="AX972" s="91">
        <f>IF(AO972&gt;=Settings!$B$11,"Y","N")</f>
        <v/>
      </c>
      <c r="AY972" s="99">
        <f>(AT972="Y")+(AU972="Y")+(AV972="Y")+(AW972="Y")+(AX972="Y")</f>
        <v/>
      </c>
      <c r="AZ972" s="94">
        <f>IF(AY972=0,"None",_xlfn.TEXTJOIN(", ",TRUE(),IF(AT972="Y","Breakout",""),IF(AU972="Y","Accumulation",""),IF(AV972="Y","Institutional buying",""),IF(AW972="Y","Long buildup",""),IF(AX972="Y","Momentum leader","")))</f>
        <v/>
      </c>
      <c r="BA972" s="94">
        <f>IF(BW972="","","Passes "&amp;AY972&amp;" of 5 buy-side scans"&amp;IF(G972="Y","; RED FLAG: filter out using Red flag column",""))</f>
        <v/>
      </c>
      <c r="BB972" s="91" t="inlineStr">
        <is>
          <t>None</t>
        </is>
      </c>
      <c r="BC972" s="92" t="inlineStr">
        <is>
          <t>Y</t>
        </is>
      </c>
      <c r="BD972" s="94" t="inlineStr">
        <is>
          <t>High-low range &gt;100% in 6 months</t>
        </is>
      </c>
      <c r="BE972" s="94" t="n"/>
      <c r="BF972" s="92">
        <f>IF(R972*100000&gt;=Settings!$B$5,"Y","N")</f>
        <v/>
      </c>
      <c r="BG972" s="91">
        <f>IF(F972&gt;Settings!$B$6,"Y","N")</f>
        <v/>
      </c>
      <c r="BH972" s="97" t="n">
        <v>-18.66</v>
      </c>
      <c r="BI972" s="96" t="n">
        <v>-3.8</v>
      </c>
      <c r="BJ972" s="96" t="n">
        <v>-6.23</v>
      </c>
      <c r="BK972" s="96" t="n">
        <v>-2.84</v>
      </c>
      <c r="BL972" s="96" t="n">
        <v>60.62</v>
      </c>
      <c r="BM972" s="96" t="n">
        <v>11.86</v>
      </c>
      <c r="BN972" s="97" t="n">
        <v>-3.06</v>
      </c>
      <c r="BO972" s="96" t="n">
        <v>-2.97</v>
      </c>
      <c r="BP972" s="96" t="n">
        <v>1.84</v>
      </c>
      <c r="BQ972" s="96" t="n">
        <v>9.029999999999999</v>
      </c>
      <c r="BR972" s="91" t="inlineStr">
        <is>
          <t>Mixed</t>
        </is>
      </c>
      <c r="BS972" s="91" t="inlineStr">
        <is>
          <t>None</t>
        </is>
      </c>
      <c r="BT972" s="96" t="n">
        <v>41.4</v>
      </c>
      <c r="BU972" s="91" t="inlineStr">
        <is>
          <t>N</t>
        </is>
      </c>
      <c r="BV972" s="99">
        <f>IF(OR(BF972&lt;&gt;"Y",BG972&lt;&gt;"Y"),"",(AND(ISNUMBER(BQ972),BQ972&gt;0))+(BR972="Stacked up")+(AND(ISNUMBER(BH972),BH972&gt;=-Settings!$B$17))+(AND(ISNUMBER(BK972),ISNUMBER(BM972),BK972&gt;0,BM972&gt;0))+(AND(ISNUMBER(AQ972),AQ972&gt;=Settings!$B$18))+(AND(ISNUMBER(BT972),BT972&gt;=Settings!$B$19,BT972&lt;=Settings!$B$20))+(AND(ISNUMBER(AS972),AS972&gt;0))+(AND(ISNUMBER(T972),ISNUMBER(M972),T972&gt;=Settings!$B$21,M972&gt;0))+(AND(ISNUMBER(AD972),ISNUMBER(M972),AD972&gt;=Settings!$B$22,M972&gt;0))+(AY972&gt;=1))</f>
        <v/>
      </c>
      <c r="BW972" s="91">
        <f>IF(OR(AY972=0,BF972&lt;&gt;"Y",BG972&lt;&gt;"Y"),"",1+SUMPRODUCT(($A$6:$A$2604=A972)*($AY$6:$AY$2604&gt;0)*($BF$6:$BF$2604="Y")*($BG$6:$BG$2604="Y")*(($AY$6:$AY$2604&gt;AY972)+($AY$6:$AY$2604=AY972)*($AD$6:$AD$2604&gt;AD972))))</f>
        <v/>
      </c>
    </row>
    <row r="973" ht="23.85" customHeight="1" s="55">
      <c r="A973" s="90" t="n">
        <v>46296</v>
      </c>
      <c r="B973" s="91" t="inlineStr">
        <is>
          <t>KOLTEPATIL</t>
        </is>
      </c>
      <c r="C973" s="91" t="inlineStr">
        <is>
          <t>INE094I01018</t>
        </is>
      </c>
      <c r="D973" s="91" t="n"/>
      <c r="E973" s="91" t="inlineStr">
        <is>
          <t>None</t>
        </is>
      </c>
      <c r="F973" s="93" t="n">
        <v>3714</v>
      </c>
      <c r="G973" s="92" t="inlineStr">
        <is>
          <t>N</t>
        </is>
      </c>
      <c r="H973" s="94" t="n"/>
      <c r="I973" s="91" t="inlineStr">
        <is>
          <t>N</t>
        </is>
      </c>
      <c r="J973" s="92">
        <f>IF(K973="","N","Y")</f>
        <v/>
      </c>
      <c r="K973" s="94">
        <f>_xlfn.TEXTJOIN("; ",TRUE,IF(P973="52-wk low","52-wk low",""),IF(AND(AD973&gt;=Settings!$B$12,M973&lt;0),"Distribution",""),IF(AND(AJ973="Y",M973&lt;0,AK973&lt;-Settings!$B$13),"Long unwinding",""),IF(AND(AJ973="Y",M973&lt;0,AK973&gt;Settings!$B$13),"Short buildup",""))</f>
        <v/>
      </c>
      <c r="L973" s="95" t="n">
        <v>418.8</v>
      </c>
      <c r="M973" s="96" t="n">
        <v>-1.42</v>
      </c>
      <c r="N973" s="93" t="n">
        <v>1268</v>
      </c>
      <c r="O973" s="91" t="inlineStr">
        <is>
          <t>None</t>
        </is>
      </c>
      <c r="P973" s="91" t="inlineStr">
        <is>
          <t>None</t>
        </is>
      </c>
      <c r="Q973" s="97" t="n">
        <v>0.66</v>
      </c>
      <c r="R973" s="96" t="n">
        <v>1.14</v>
      </c>
      <c r="S973" s="96" t="n">
        <v>0.57</v>
      </c>
      <c r="T973" s="96" t="n">
        <v>0.16</v>
      </c>
      <c r="U973" s="96" t="n">
        <v>0.28</v>
      </c>
      <c r="V973" s="103" t="n">
        <v>0.49</v>
      </c>
      <c r="W973" s="102" t="n">
        <v>1</v>
      </c>
      <c r="X973" s="93" t="n"/>
      <c r="Y973" s="91" t="inlineStr">
        <is>
          <t>None</t>
        </is>
      </c>
      <c r="Z973" s="99" t="n">
        <v>38.26</v>
      </c>
      <c r="AA973" s="96" t="n">
        <v>0.79</v>
      </c>
      <c r="AB973" s="96" t="n">
        <v>0.86</v>
      </c>
      <c r="AC973" s="96" t="n">
        <v>0.6899999999999999</v>
      </c>
      <c r="AD973" s="96" t="n">
        <v>0.34</v>
      </c>
      <c r="AE973" s="96" t="n">
        <v>0.49</v>
      </c>
      <c r="AF973" s="103" t="n">
        <v>1.43</v>
      </c>
      <c r="AG973" s="91" t="inlineStr">
        <is>
          <t>Normal</t>
        </is>
      </c>
      <c r="AH973" s="100" t="n">
        <v>0</v>
      </c>
      <c r="AI973" s="101" t="n">
        <v>0</v>
      </c>
      <c r="AJ973" s="92" t="inlineStr">
        <is>
          <t>N</t>
        </is>
      </c>
      <c r="AK973" s="96" t="n"/>
      <c r="AL973" s="91" t="inlineStr">
        <is>
          <t>n/a</t>
        </is>
      </c>
      <c r="AM973" s="93" t="n"/>
      <c r="AN973" s="92" t="inlineStr">
        <is>
          <t>None</t>
        </is>
      </c>
      <c r="AO973" s="102" t="n">
        <v>0</v>
      </c>
      <c r="AP973" s="103" t="n">
        <v>1.39</v>
      </c>
      <c r="AQ973" s="102" t="n">
        <v>76</v>
      </c>
      <c r="AR973" s="91" t="inlineStr">
        <is>
          <t>N</t>
        </is>
      </c>
      <c r="AS973" s="104" t="n"/>
      <c r="AT973" s="92">
        <f>IF(AND(P973="52-wk high",T973&gt;=Settings!$B$7),"Y","N")</f>
        <v/>
      </c>
      <c r="AU973" s="91">
        <f>IF(AND(AD973&gt;=Settings!$B$8,M973&gt;0),"Y","N")</f>
        <v/>
      </c>
      <c r="AV973" s="91">
        <f>IF(OR(AH973&gt;Settings!$B$9,AI973&gt;Settings!$B$9),"Y","N")</f>
        <v/>
      </c>
      <c r="AW973" s="91">
        <f>IF(AJ973&lt;&gt;"Y","n/a",IF(AND(M973&gt;0,AK973&gt;Settings!$B$10),"Y","N"))</f>
        <v/>
      </c>
      <c r="AX973" s="91">
        <f>IF(AO973&gt;=Settings!$B$11,"Y","N")</f>
        <v/>
      </c>
      <c r="AY973" s="99">
        <f>(AT973="Y")+(AU973="Y")+(AV973="Y")+(AW973="Y")+(AX973="Y")</f>
        <v/>
      </c>
      <c r="AZ973" s="94">
        <f>IF(AY973=0,"None",_xlfn.TEXTJOIN(", ",TRUE(),IF(AT973="Y","Breakout",""),IF(AU973="Y","Accumulation",""),IF(AV973="Y","Institutional buying",""),IF(AW973="Y","Long buildup",""),IF(AX973="Y","Momentum leader","")))</f>
        <v/>
      </c>
      <c r="BA973" s="94">
        <f>IF(BW973="","","Passes "&amp;AY973&amp;" of 5 buy-side scans"&amp;IF(G973="Y","; RED FLAG: filter out using Red flag column",""))</f>
        <v/>
      </c>
      <c r="BB973" s="91" t="inlineStr">
        <is>
          <t>None</t>
        </is>
      </c>
      <c r="BC973" s="92" t="inlineStr">
        <is>
          <t>N</t>
        </is>
      </c>
      <c r="BD973" s="94" t="n"/>
      <c r="BE973" s="94" t="n"/>
      <c r="BF973" s="92">
        <f>IF(R973*100000&gt;=Settings!$B$5,"Y","N")</f>
        <v/>
      </c>
      <c r="BG973" s="91">
        <f>IF(F973&gt;Settings!$B$6,"Y","N")</f>
        <v/>
      </c>
      <c r="BH973" s="97" t="n">
        <v>-24.49</v>
      </c>
      <c r="BI973" s="96" t="n">
        <v>-3.07</v>
      </c>
      <c r="BJ973" s="96" t="n">
        <v>-3.99</v>
      </c>
      <c r="BK973" s="96" t="n">
        <v>15.02</v>
      </c>
      <c r="BL973" s="96" t="n">
        <v>40.68</v>
      </c>
      <c r="BM973" s="96" t="n">
        <v>-2.76</v>
      </c>
      <c r="BN973" s="97" t="n">
        <v>-3.24</v>
      </c>
      <c r="BO973" s="96" t="n">
        <v>-2.21</v>
      </c>
      <c r="BP973" s="96" t="n">
        <v>1.44</v>
      </c>
      <c r="BQ973" s="96" t="n">
        <v>3.63</v>
      </c>
      <c r="BR973" s="91" t="inlineStr">
        <is>
          <t>Mixed</t>
        </is>
      </c>
      <c r="BS973" s="91" t="inlineStr">
        <is>
          <t>None</t>
        </is>
      </c>
      <c r="BT973" s="96" t="n">
        <v>34.8</v>
      </c>
      <c r="BU973" s="91" t="inlineStr">
        <is>
          <t>N</t>
        </is>
      </c>
      <c r="BV973" s="99">
        <f>IF(OR(BF973&lt;&gt;"Y",BG973&lt;&gt;"Y"),"",(AND(ISNUMBER(BQ973),BQ973&gt;0))+(BR973="Stacked up")+(AND(ISNUMBER(BH973),BH973&gt;=-Settings!$B$17))+(AND(ISNUMBER(BK973),ISNUMBER(BM973),BK973&gt;0,BM973&gt;0))+(AND(ISNUMBER(AQ973),AQ973&gt;=Settings!$B$18))+(AND(ISNUMBER(BT973),BT973&gt;=Settings!$B$19,BT973&lt;=Settings!$B$20))+(AND(ISNUMBER(AS973),AS973&gt;0))+(AND(ISNUMBER(T973),ISNUMBER(M973),T973&gt;=Settings!$B$21,M973&gt;0))+(AND(ISNUMBER(AD973),ISNUMBER(M973),AD973&gt;=Settings!$B$22,M973&gt;0))+(AY973&gt;=1))</f>
        <v/>
      </c>
      <c r="BW973" s="91">
        <f>IF(OR(AY973=0,BF973&lt;&gt;"Y",BG973&lt;&gt;"Y"),"",1+SUMPRODUCT(($A$6:$A$2604=A973)*($AY$6:$AY$2604&gt;0)*($BF$6:$BF$2604="Y")*($BG$6:$BG$2604="Y")*(($AY$6:$AY$2604&gt;AY973)+($AY$6:$AY$2604=AY973)*($AD$6:$AD$2604&gt;AD973))))</f>
        <v/>
      </c>
    </row>
    <row r="974" ht="23.85" customHeight="1" s="55">
      <c r="A974" s="90" t="n">
        <v>46296</v>
      </c>
      <c r="B974" s="91" t="inlineStr">
        <is>
          <t>RML</t>
        </is>
      </c>
      <c r="C974" s="91" t="inlineStr">
        <is>
          <t>INE050H01012</t>
        </is>
      </c>
      <c r="D974" s="91" t="n"/>
      <c r="E974" s="91" t="inlineStr">
        <is>
          <t>None</t>
        </is>
      </c>
      <c r="F974" s="93" t="n">
        <v>3712</v>
      </c>
      <c r="G974" s="92" t="inlineStr">
        <is>
          <t>N</t>
        </is>
      </c>
      <c r="H974" s="94" t="n"/>
      <c r="I974" s="91" t="inlineStr">
        <is>
          <t>N</t>
        </is>
      </c>
      <c r="J974" s="92">
        <f>IF(K974="","N","Y")</f>
        <v/>
      </c>
      <c r="K974" s="94">
        <f>_xlfn.TEXTJOIN("; ",TRUE,IF(P974="52-wk low","52-wk low",""),IF(AND(AD974&gt;=Settings!$B$12,M974&lt;0),"Distribution",""),IF(AND(AJ974="Y",M974&lt;0,AK974&lt;-Settings!$B$13),"Long unwinding",""),IF(AND(AJ974="Y",M974&lt;0,AK974&gt;Settings!$B$13),"Short buildup",""))</f>
        <v/>
      </c>
      <c r="L974" s="95" t="n">
        <v>1343.2</v>
      </c>
      <c r="M974" s="96" t="n">
        <v>-0.64</v>
      </c>
      <c r="N974" s="93" t="n">
        <v>850</v>
      </c>
      <c r="O974" s="91" t="inlineStr">
        <is>
          <t>None</t>
        </is>
      </c>
      <c r="P974" s="91" t="inlineStr">
        <is>
          <t>None</t>
        </is>
      </c>
      <c r="Q974" s="97" t="n">
        <v>0.58</v>
      </c>
      <c r="R974" s="96" t="n">
        <v>2.24</v>
      </c>
      <c r="S974" s="96" t="n">
        <v>0.26</v>
      </c>
      <c r="T974" s="96" t="n">
        <v>0.49</v>
      </c>
      <c r="U974" s="96" t="n">
        <v>0.55</v>
      </c>
      <c r="V974" s="103" t="n">
        <v>2.1</v>
      </c>
      <c r="W974" s="102" t="n">
        <v>3</v>
      </c>
      <c r="X974" s="93" t="n"/>
      <c r="Y974" s="91" t="inlineStr">
        <is>
          <t>None</t>
        </is>
      </c>
      <c r="Z974" s="99" t="n">
        <v>26.19</v>
      </c>
      <c r="AA974" s="96" t="n">
        <v>0.7</v>
      </c>
      <c r="AB974" s="96" t="n">
        <v>0.62</v>
      </c>
      <c r="AC974" s="96" t="n">
        <v>0.4</v>
      </c>
      <c r="AD974" s="96" t="n">
        <v>0.58</v>
      </c>
      <c r="AE974" s="96" t="n">
        <v>0.61</v>
      </c>
      <c r="AF974" s="103" t="n">
        <v>0.75</v>
      </c>
      <c r="AG974" s="91" t="inlineStr">
        <is>
          <t>Drying up</t>
        </is>
      </c>
      <c r="AH974" s="100" t="n">
        <v>0</v>
      </c>
      <c r="AI974" s="101" t="n">
        <v>0</v>
      </c>
      <c r="AJ974" s="92" t="inlineStr">
        <is>
          <t>N</t>
        </is>
      </c>
      <c r="AK974" s="96" t="n"/>
      <c r="AL974" s="91" t="inlineStr">
        <is>
          <t>n/a</t>
        </is>
      </c>
      <c r="AM974" s="93" t="n"/>
      <c r="AN974" s="92" t="inlineStr">
        <is>
          <t>None</t>
        </is>
      </c>
      <c r="AO974" s="102" t="n">
        <v>0</v>
      </c>
      <c r="AP974" s="103" t="n">
        <v>2.68</v>
      </c>
      <c r="AQ974" s="102" t="n">
        <v>95</v>
      </c>
      <c r="AR974" s="91" t="inlineStr">
        <is>
          <t>N</t>
        </is>
      </c>
      <c r="AS974" s="104" t="n"/>
      <c r="AT974" s="92">
        <f>IF(AND(P974="52-wk high",T974&gt;=Settings!$B$7),"Y","N")</f>
        <v/>
      </c>
      <c r="AU974" s="91">
        <f>IF(AND(AD974&gt;=Settings!$B$8,M974&gt;0),"Y","N")</f>
        <v/>
      </c>
      <c r="AV974" s="91">
        <f>IF(OR(AH974&gt;Settings!$B$9,AI974&gt;Settings!$B$9),"Y","N")</f>
        <v/>
      </c>
      <c r="AW974" s="91">
        <f>IF(AJ974&lt;&gt;"Y","n/a",IF(AND(M974&gt;0,AK974&gt;Settings!$B$10),"Y","N"))</f>
        <v/>
      </c>
      <c r="AX974" s="91">
        <f>IF(AO974&gt;=Settings!$B$11,"Y","N")</f>
        <v/>
      </c>
      <c r="AY974" s="99">
        <f>(AT974="Y")+(AU974="Y")+(AV974="Y")+(AW974="Y")+(AX974="Y")</f>
        <v/>
      </c>
      <c r="AZ974" s="94">
        <f>IF(AY974=0,"None",_xlfn.TEXTJOIN(", ",TRUE(),IF(AT974="Y","Breakout",""),IF(AU974="Y","Accumulation",""),IF(AV974="Y","Institutional buying",""),IF(AW974="Y","Long buildup",""),IF(AX974="Y","Momentum leader","")))</f>
        <v/>
      </c>
      <c r="BA974" s="94">
        <f>IF(BW974="","","Passes "&amp;AY974&amp;" of 5 buy-side scans"&amp;IF(G974="Y","; RED FLAG: filter out using Red flag column",""))</f>
        <v/>
      </c>
      <c r="BB974" s="91" t="inlineStr">
        <is>
          <t>None</t>
        </is>
      </c>
      <c r="BC974" s="92" t="inlineStr">
        <is>
          <t>Y</t>
        </is>
      </c>
      <c r="BD974" s="94" t="inlineStr">
        <is>
          <t>&gt;75% move in 6 months; High-low range &gt;100% in 6 months</t>
        </is>
      </c>
      <c r="BE974" s="94" t="n"/>
      <c r="BF974" s="92">
        <f>IF(R974*100000&gt;=Settings!$B$5,"Y","N")</f>
        <v/>
      </c>
      <c r="BG974" s="91">
        <f>IF(F974&gt;Settings!$B$6,"Y","N")</f>
        <v/>
      </c>
      <c r="BH974" s="97" t="n">
        <v>-6.72</v>
      </c>
      <c r="BI974" s="96" t="n">
        <v>-1.44</v>
      </c>
      <c r="BJ974" s="96" t="n">
        <v>20.23</v>
      </c>
      <c r="BK974" s="96" t="n">
        <v>12.03</v>
      </c>
      <c r="BL974" s="96" t="n">
        <v>101.71</v>
      </c>
      <c r="BM974" s="96" t="n">
        <v>63.58</v>
      </c>
      <c r="BN974" s="97" t="n">
        <v>2.52</v>
      </c>
      <c r="BO974" s="96" t="n">
        <v>9.130000000000001</v>
      </c>
      <c r="BP974" s="96" t="n">
        <v>18.35</v>
      </c>
      <c r="BQ974" s="96" t="n">
        <v>30.84</v>
      </c>
      <c r="BR974" s="91" t="inlineStr">
        <is>
          <t>Stacked up</t>
        </is>
      </c>
      <c r="BS974" s="91" t="inlineStr">
        <is>
          <t>None</t>
        </is>
      </c>
      <c r="BT974" s="96" t="n">
        <v>55.5</v>
      </c>
      <c r="BU974" s="91" t="inlineStr">
        <is>
          <t>N</t>
        </is>
      </c>
      <c r="BV974" s="99">
        <f>IF(OR(BF974&lt;&gt;"Y",BG974&lt;&gt;"Y"),"",(AND(ISNUMBER(BQ974),BQ974&gt;0))+(BR974="Stacked up")+(AND(ISNUMBER(BH974),BH974&gt;=-Settings!$B$17))+(AND(ISNUMBER(BK974),ISNUMBER(BM974),BK974&gt;0,BM974&gt;0))+(AND(ISNUMBER(AQ974),AQ974&gt;=Settings!$B$18))+(AND(ISNUMBER(BT974),BT974&gt;=Settings!$B$19,BT974&lt;=Settings!$B$20))+(AND(ISNUMBER(AS974),AS974&gt;0))+(AND(ISNUMBER(T974),ISNUMBER(M974),T974&gt;=Settings!$B$21,M974&gt;0))+(AND(ISNUMBER(AD974),ISNUMBER(M974),AD974&gt;=Settings!$B$22,M974&gt;0))+(AY974&gt;=1))</f>
        <v/>
      </c>
      <c r="BW974" s="91">
        <f>IF(OR(AY974=0,BF974&lt;&gt;"Y",BG974&lt;&gt;"Y"),"",1+SUMPRODUCT(($A$6:$A$2604=A974)*($AY$6:$AY$2604&gt;0)*($BF$6:$BF$2604="Y")*($BG$6:$BG$2604="Y")*(($AY$6:$AY$2604&gt;AY974)+($AY$6:$AY$2604=AY974)*($AD$6:$AD$2604&gt;AD974))))</f>
        <v/>
      </c>
    </row>
    <row r="975" ht="23.85" customHeight="1" s="55">
      <c r="A975" s="90" t="n">
        <v>46296</v>
      </c>
      <c r="B975" s="91" t="inlineStr">
        <is>
          <t>GRAUWEIL</t>
        </is>
      </c>
      <c r="C975" s="91" t="inlineStr">
        <is>
          <t>INE266D01021</t>
        </is>
      </c>
      <c r="D975" s="91" t="n"/>
      <c r="E975" s="91" t="inlineStr">
        <is>
          <t>None</t>
        </is>
      </c>
      <c r="F975" s="93" t="n">
        <v>3709</v>
      </c>
      <c r="G975" s="92" t="inlineStr">
        <is>
          <t>N</t>
        </is>
      </c>
      <c r="H975" s="94" t="n"/>
      <c r="I975" s="91" t="inlineStr">
        <is>
          <t>N</t>
        </is>
      </c>
      <c r="J975" s="92">
        <f>IF(K975="","N","Y")</f>
        <v/>
      </c>
      <c r="K975" s="94">
        <f>_xlfn.TEXTJOIN("; ",TRUE,IF(P975="52-wk low","52-wk low",""),IF(AND(AD975&gt;=Settings!$B$12,M975&lt;0),"Distribution",""),IF(AND(AJ975="Y",M975&lt;0,AK975&lt;-Settings!$B$13),"Long unwinding",""),IF(AND(AJ975="Y",M975&lt;0,AK975&gt;Settings!$B$13),"Short buildup",""))</f>
        <v/>
      </c>
      <c r="L975" s="95" t="n">
        <v>81.8</v>
      </c>
      <c r="M975" s="96" t="n">
        <v>-1.17</v>
      </c>
      <c r="N975" s="93" t="n">
        <v>1133</v>
      </c>
      <c r="O975" s="91" t="inlineStr">
        <is>
          <t>None</t>
        </is>
      </c>
      <c r="P975" s="91" t="inlineStr">
        <is>
          <t>None</t>
        </is>
      </c>
      <c r="Q975" s="97" t="n">
        <v>5.31</v>
      </c>
      <c r="R975" s="96" t="n">
        <v>13.4</v>
      </c>
      <c r="S975" s="96" t="n">
        <v>0.4</v>
      </c>
      <c r="T975" s="96" t="n">
        <v>0.72</v>
      </c>
      <c r="U975" s="96" t="n">
        <v>0.87</v>
      </c>
      <c r="V975" s="103" t="n">
        <v>2.17</v>
      </c>
      <c r="W975" s="102" t="n"/>
      <c r="X975" s="93" t="n"/>
      <c r="Y975" s="91" t="inlineStr">
        <is>
          <t>None</t>
        </is>
      </c>
      <c r="Z975" s="99" t="n">
        <v>52.03</v>
      </c>
      <c r="AA975" s="96" t="n">
        <v>1.05</v>
      </c>
      <c r="AB975" s="96" t="n">
        <v>0.93</v>
      </c>
      <c r="AC975" s="96" t="n">
        <v>0.7</v>
      </c>
      <c r="AD975" s="96" t="n">
        <v>1.01</v>
      </c>
      <c r="AE975" s="96" t="n">
        <v>1.16</v>
      </c>
      <c r="AF975" s="103" t="n">
        <v>0.77</v>
      </c>
      <c r="AG975" s="91" t="inlineStr">
        <is>
          <t>Drying up</t>
        </is>
      </c>
      <c r="AH975" s="100" t="n">
        <v>0</v>
      </c>
      <c r="AI975" s="101" t="n">
        <v>0</v>
      </c>
      <c r="AJ975" s="92" t="inlineStr">
        <is>
          <t>N</t>
        </is>
      </c>
      <c r="AK975" s="96" t="n"/>
      <c r="AL975" s="91" t="inlineStr">
        <is>
          <t>n/a</t>
        </is>
      </c>
      <c r="AM975" s="93" t="n"/>
      <c r="AN975" s="92" t="inlineStr">
        <is>
          <t>None</t>
        </is>
      </c>
      <c r="AO975" s="102" t="n">
        <v>0</v>
      </c>
      <c r="AP975" s="103" t="n"/>
      <c r="AQ975" s="102" t="n"/>
      <c r="AR975" s="91" t="inlineStr">
        <is>
          <t>N</t>
        </is>
      </c>
      <c r="AS975" s="104" t="n"/>
      <c r="AT975" s="92">
        <f>IF(AND(P975="52-wk high",T975&gt;=Settings!$B$7),"Y","N")</f>
        <v/>
      </c>
      <c r="AU975" s="91">
        <f>IF(AND(AD975&gt;=Settings!$B$8,M975&gt;0),"Y","N")</f>
        <v/>
      </c>
      <c r="AV975" s="91">
        <f>IF(OR(AH975&gt;Settings!$B$9,AI975&gt;Settings!$B$9),"Y","N")</f>
        <v/>
      </c>
      <c r="AW975" s="91">
        <f>IF(AJ975&lt;&gt;"Y","n/a",IF(AND(M975&gt;0,AK975&gt;Settings!$B$10),"Y","N"))</f>
        <v/>
      </c>
      <c r="AX975" s="91">
        <f>IF(AO975&gt;=Settings!$B$11,"Y","N")</f>
        <v/>
      </c>
      <c r="AY975" s="99">
        <f>(AT975="Y")+(AU975="Y")+(AV975="Y")+(AW975="Y")+(AX975="Y")</f>
        <v/>
      </c>
      <c r="AZ975" s="94">
        <f>IF(AY975=0,"None",_xlfn.TEXTJOIN(", ",TRUE(),IF(AT975="Y","Breakout",""),IF(AU975="Y","Accumulation",""),IF(AV975="Y","Institutional buying",""),IF(AW975="Y","Long buildup",""),IF(AX975="Y","Momentum leader","")))</f>
        <v/>
      </c>
      <c r="BA975" s="94">
        <f>IF(BW975="","","Passes "&amp;AY975&amp;" of 5 buy-side scans"&amp;IF(G975="Y","; RED FLAG: filter out using Red flag column",""))</f>
        <v/>
      </c>
      <c r="BB975" s="91" t="inlineStr">
        <is>
          <t>None</t>
        </is>
      </c>
      <c r="BC975" s="92" t="inlineStr">
        <is>
          <t>N</t>
        </is>
      </c>
      <c r="BD975" s="94" t="n"/>
      <c r="BE975" s="94" t="n"/>
      <c r="BF975" s="92">
        <f>IF(R975*100000&gt;=Settings!$B$5,"Y","N")</f>
        <v/>
      </c>
      <c r="BG975" s="91">
        <f>IF(F975&gt;Settings!$B$6,"Y","N")</f>
        <v/>
      </c>
      <c r="BH975" s="97" t="n">
        <v>-7.83</v>
      </c>
      <c r="BI975" s="96" t="n">
        <v>-5.64</v>
      </c>
      <c r="BJ975" s="96" t="n">
        <v>18.12</v>
      </c>
      <c r="BK975" s="96" t="n">
        <v>-2.16</v>
      </c>
      <c r="BL975" s="96" t="n"/>
      <c r="BM975" s="96" t="n"/>
      <c r="BN975" s="97" t="n">
        <v>2.23</v>
      </c>
      <c r="BO975" s="96" t="n">
        <v>7.23</v>
      </c>
      <c r="BP975" s="96" t="n">
        <v>10.17</v>
      </c>
      <c r="BQ975" s="96" t="n"/>
      <c r="BR975" s="91" t="n"/>
      <c r="BS975" s="91" t="inlineStr">
        <is>
          <t>None</t>
        </is>
      </c>
      <c r="BT975" s="96" t="n">
        <v>53.6</v>
      </c>
      <c r="BU975" s="91" t="n"/>
      <c r="BV975" s="99">
        <f>IF(OR(BF975&lt;&gt;"Y",BG975&lt;&gt;"Y"),"",(AND(ISNUMBER(BQ975),BQ975&gt;0))+(BR975="Stacked up")+(AND(ISNUMBER(BH975),BH975&gt;=-Settings!$B$17))+(AND(ISNUMBER(BK975),ISNUMBER(BM975),BK975&gt;0,BM975&gt;0))+(AND(ISNUMBER(AQ975),AQ975&gt;=Settings!$B$18))+(AND(ISNUMBER(BT975),BT975&gt;=Settings!$B$19,BT975&lt;=Settings!$B$20))+(AND(ISNUMBER(AS975),AS975&gt;0))+(AND(ISNUMBER(T975),ISNUMBER(M975),T975&gt;=Settings!$B$21,M975&gt;0))+(AND(ISNUMBER(AD975),ISNUMBER(M975),AD975&gt;=Settings!$B$22,M975&gt;0))+(AY975&gt;=1))</f>
        <v/>
      </c>
      <c r="BW975" s="91">
        <f>IF(OR(AY975=0,BF975&lt;&gt;"Y",BG975&lt;&gt;"Y"),"",1+SUMPRODUCT(($A$6:$A$2604=A975)*($AY$6:$AY$2604&gt;0)*($BF$6:$BF$2604="Y")*($BG$6:$BG$2604="Y")*(($AY$6:$AY$2604&gt;AY975)+($AY$6:$AY$2604=AY975)*($AD$6:$AD$2604&gt;AD975))))</f>
        <v/>
      </c>
    </row>
    <row r="976" ht="23.85" customHeight="1" s="55">
      <c r="A976" s="90" t="n">
        <v>46296</v>
      </c>
      <c r="B976" s="91" t="inlineStr">
        <is>
          <t>VSSL</t>
        </is>
      </c>
      <c r="C976" s="91" t="inlineStr">
        <is>
          <t>INE050M01012</t>
        </is>
      </c>
      <c r="D976" s="91" t="n"/>
      <c r="E976" s="91" t="inlineStr">
        <is>
          <t>None</t>
        </is>
      </c>
      <c r="F976" s="93" t="n">
        <v>3707</v>
      </c>
      <c r="G976" s="92" t="inlineStr">
        <is>
          <t>N</t>
        </is>
      </c>
      <c r="H976" s="94" t="n"/>
      <c r="I976" s="91" t="inlineStr">
        <is>
          <t>N</t>
        </is>
      </c>
      <c r="J976" s="92">
        <f>IF(K976="","N","Y")</f>
        <v/>
      </c>
      <c r="K976" s="94">
        <f>_xlfn.TEXTJOIN("; ",TRUE,IF(P976="52-wk low","52-wk low",""),IF(AND(AD976&gt;=Settings!$B$12,M976&lt;0),"Distribution",""),IF(AND(AJ976="Y",M976&lt;0,AK976&lt;-Settings!$B$13),"Long unwinding",""),IF(AND(AJ976="Y",M976&lt;0,AK976&gt;Settings!$B$13),"Short buildup",""))</f>
        <v/>
      </c>
      <c r="L976" s="95" t="n">
        <v>383.3</v>
      </c>
      <c r="M976" s="96" t="n">
        <v>-4.43</v>
      </c>
      <c r="N976" s="93" t="n">
        <v>2405</v>
      </c>
      <c r="O976" s="91" t="inlineStr">
        <is>
          <t>None</t>
        </is>
      </c>
      <c r="P976" s="91" t="inlineStr">
        <is>
          <t>None</t>
        </is>
      </c>
      <c r="Q976" s="97" t="n">
        <v>1.65</v>
      </c>
      <c r="R976" s="96" t="n">
        <v>5.83</v>
      </c>
      <c r="S976" s="96" t="n">
        <v>0.28</v>
      </c>
      <c r="T976" s="96" t="n">
        <v>0.42</v>
      </c>
      <c r="U976" s="96" t="n">
        <v>0.71</v>
      </c>
      <c r="V976" s="103" t="n">
        <v>2.52</v>
      </c>
      <c r="W976" s="102" t="n">
        <v>2</v>
      </c>
      <c r="X976" s="93" t="n"/>
      <c r="Y976" s="91" t="inlineStr">
        <is>
          <t>None</t>
        </is>
      </c>
      <c r="Z976" s="99" t="n">
        <v>51.21</v>
      </c>
      <c r="AA976" s="96" t="n">
        <v>1.14</v>
      </c>
      <c r="AB976" s="96" t="n">
        <v>1.1</v>
      </c>
      <c r="AC976" s="96" t="n">
        <v>0.78</v>
      </c>
      <c r="AD976" s="96" t="n">
        <v>0.83</v>
      </c>
      <c r="AE976" s="96" t="n">
        <v>1.25</v>
      </c>
      <c r="AF976" s="103" t="n">
        <v>0.64</v>
      </c>
      <c r="AG976" s="91" t="inlineStr">
        <is>
          <t>Drying up</t>
        </is>
      </c>
      <c r="AH976" s="100" t="n">
        <v>0</v>
      </c>
      <c r="AI976" s="101" t="n">
        <v>0</v>
      </c>
      <c r="AJ976" s="92" t="inlineStr">
        <is>
          <t>N</t>
        </is>
      </c>
      <c r="AK976" s="96" t="n"/>
      <c r="AL976" s="91" t="inlineStr">
        <is>
          <t>n/a</t>
        </is>
      </c>
      <c r="AM976" s="93" t="n"/>
      <c r="AN976" s="92" t="inlineStr">
        <is>
          <t>None</t>
        </is>
      </c>
      <c r="AO976" s="102" t="n">
        <v>0</v>
      </c>
      <c r="AP976" s="103" t="n">
        <v>2.19</v>
      </c>
      <c r="AQ976" s="102" t="n">
        <v>91</v>
      </c>
      <c r="AR976" s="91" t="inlineStr">
        <is>
          <t>N</t>
        </is>
      </c>
      <c r="AS976" s="104" t="n"/>
      <c r="AT976" s="92">
        <f>IF(AND(P976="52-wk high",T976&gt;=Settings!$B$7),"Y","N")</f>
        <v/>
      </c>
      <c r="AU976" s="91">
        <f>IF(AND(AD976&gt;=Settings!$B$8,M976&gt;0),"Y","N")</f>
        <v/>
      </c>
      <c r="AV976" s="91">
        <f>IF(OR(AH976&gt;Settings!$B$9,AI976&gt;Settings!$B$9),"Y","N")</f>
        <v/>
      </c>
      <c r="AW976" s="91">
        <f>IF(AJ976&lt;&gt;"Y","n/a",IF(AND(M976&gt;0,AK976&gt;Settings!$B$10),"Y","N"))</f>
        <v/>
      </c>
      <c r="AX976" s="91">
        <f>IF(AO976&gt;=Settings!$B$11,"Y","N")</f>
        <v/>
      </c>
      <c r="AY976" s="99">
        <f>(AT976="Y")+(AU976="Y")+(AV976="Y")+(AW976="Y")+(AX976="Y")</f>
        <v/>
      </c>
      <c r="AZ976" s="94">
        <f>IF(AY976=0,"None",_xlfn.TEXTJOIN(", ",TRUE(),IF(AT976="Y","Breakout",""),IF(AU976="Y","Accumulation",""),IF(AV976="Y","Institutional buying",""),IF(AW976="Y","Long buildup",""),IF(AX976="Y","Momentum leader","")))</f>
        <v/>
      </c>
      <c r="BA976" s="94">
        <f>IF(BW976="","","Passes "&amp;AY976&amp;" of 5 buy-side scans"&amp;IF(G976="Y","; RED FLAG: filter out using Red flag column",""))</f>
        <v/>
      </c>
      <c r="BB976" s="91" t="inlineStr">
        <is>
          <t>None</t>
        </is>
      </c>
      <c r="BC976" s="92" t="inlineStr">
        <is>
          <t>Y</t>
        </is>
      </c>
      <c r="BD976" s="94" t="inlineStr">
        <is>
          <t>High-low range &gt;100% in 6 months</t>
        </is>
      </c>
      <c r="BE976" s="94" t="n"/>
      <c r="BF976" s="92">
        <f>IF(R976*100000&gt;=Settings!$B$5,"Y","N")</f>
        <v/>
      </c>
      <c r="BG976" s="91">
        <f>IF(F976&gt;Settings!$B$6,"Y","N")</f>
        <v/>
      </c>
      <c r="BH976" s="97" t="n">
        <v>-10.5</v>
      </c>
      <c r="BI976" s="96" t="n">
        <v>-5.36</v>
      </c>
      <c r="BJ976" s="96" t="n">
        <v>8.02</v>
      </c>
      <c r="BK976" s="96" t="n">
        <v>40.76</v>
      </c>
      <c r="BL976" s="96" t="n">
        <v>71.20999999999999</v>
      </c>
      <c r="BM976" s="96" t="n">
        <v>29.56</v>
      </c>
      <c r="BN976" s="97" t="n">
        <v>-2.05</v>
      </c>
      <c r="BO976" s="96" t="n">
        <v>5.68</v>
      </c>
      <c r="BP976" s="96" t="n">
        <v>15.21</v>
      </c>
      <c r="BQ976" s="96" t="n">
        <v>24.79</v>
      </c>
      <c r="BR976" s="91" t="inlineStr">
        <is>
          <t>Mixed</t>
        </is>
      </c>
      <c r="BS976" s="91" t="inlineStr">
        <is>
          <t>None</t>
        </is>
      </c>
      <c r="BT976" s="96" t="n">
        <v>40.4</v>
      </c>
      <c r="BU976" s="91" t="inlineStr">
        <is>
          <t>N</t>
        </is>
      </c>
      <c r="BV976" s="99">
        <f>IF(OR(BF976&lt;&gt;"Y",BG976&lt;&gt;"Y"),"",(AND(ISNUMBER(BQ976),BQ976&gt;0))+(BR976="Stacked up")+(AND(ISNUMBER(BH976),BH976&gt;=-Settings!$B$17))+(AND(ISNUMBER(BK976),ISNUMBER(BM976),BK976&gt;0,BM976&gt;0))+(AND(ISNUMBER(AQ976),AQ976&gt;=Settings!$B$18))+(AND(ISNUMBER(BT976),BT976&gt;=Settings!$B$19,BT976&lt;=Settings!$B$20))+(AND(ISNUMBER(AS976),AS976&gt;0))+(AND(ISNUMBER(T976),ISNUMBER(M976),T976&gt;=Settings!$B$21,M976&gt;0))+(AND(ISNUMBER(AD976),ISNUMBER(M976),AD976&gt;=Settings!$B$22,M976&gt;0))+(AY976&gt;=1))</f>
        <v/>
      </c>
      <c r="BW976" s="91">
        <f>IF(OR(AY976=0,BF976&lt;&gt;"Y",BG976&lt;&gt;"Y"),"",1+SUMPRODUCT(($A$6:$A$2604=A976)*($AY$6:$AY$2604&gt;0)*($BF$6:$BF$2604="Y")*($BG$6:$BG$2604="Y")*(($AY$6:$AY$2604&gt;AY976)+($AY$6:$AY$2604=AY976)*($AD$6:$AD$2604&gt;AD976))))</f>
        <v/>
      </c>
    </row>
    <row r="977" ht="23.85" customHeight="1" s="55">
      <c r="A977" s="90" t="n">
        <v>46296</v>
      </c>
      <c r="B977" s="91" t="inlineStr">
        <is>
          <t>GHCL</t>
        </is>
      </c>
      <c r="C977" s="91" t="inlineStr">
        <is>
          <t>INE539A01019</t>
        </is>
      </c>
      <c r="D977" s="91" t="n"/>
      <c r="E977" s="91" t="inlineStr">
        <is>
          <t>None</t>
        </is>
      </c>
      <c r="F977" s="93" t="n">
        <v>3701</v>
      </c>
      <c r="G977" s="92" t="inlineStr">
        <is>
          <t>N</t>
        </is>
      </c>
      <c r="H977" s="94" t="n"/>
      <c r="I977" s="91" t="inlineStr">
        <is>
          <t>N</t>
        </is>
      </c>
      <c r="J977" s="92">
        <f>IF(K977="","N","Y")</f>
        <v/>
      </c>
      <c r="K977" s="94">
        <f>_xlfn.TEXTJOIN("; ",TRUE,IF(P977="52-wk low","52-wk low",""),IF(AND(AD977&gt;=Settings!$B$12,M977&lt;0),"Distribution",""),IF(AND(AJ977="Y",M977&lt;0,AK977&lt;-Settings!$B$13),"Long unwinding",""),IF(AND(AJ977="Y",M977&lt;0,AK977&gt;Settings!$B$13),"Short buildup",""))</f>
        <v/>
      </c>
      <c r="L977" s="95" t="n">
        <v>401.75</v>
      </c>
      <c r="M977" s="96" t="n">
        <v>-0.92</v>
      </c>
      <c r="N977" s="93" t="n">
        <v>996</v>
      </c>
      <c r="O977" s="91" t="inlineStr">
        <is>
          <t>None</t>
        </is>
      </c>
      <c r="P977" s="91" t="inlineStr">
        <is>
          <t>52-wk low</t>
        </is>
      </c>
      <c r="Q977" s="97" t="n">
        <v>1.27</v>
      </c>
      <c r="R977" s="96" t="n">
        <v>1.27</v>
      </c>
      <c r="S977" s="96" t="n">
        <v>1.03</v>
      </c>
      <c r="T977" s="96" t="n">
        <v>0.91</v>
      </c>
      <c r="U977" s="96" t="n">
        <v>0.61</v>
      </c>
      <c r="V977" s="103" t="n">
        <v>0.61</v>
      </c>
      <c r="W977" s="102" t="n">
        <v>1</v>
      </c>
      <c r="X977" s="93" t="n"/>
      <c r="Y977" s="91" t="inlineStr">
        <is>
          <t>None</t>
        </is>
      </c>
      <c r="Z977" s="99" t="n">
        <v>57.4</v>
      </c>
      <c r="AA977" s="96" t="n">
        <v>0.97</v>
      </c>
      <c r="AB977" s="96" t="n">
        <v>0.95</v>
      </c>
      <c r="AC977" s="96" t="n">
        <v>1.05</v>
      </c>
      <c r="AD977" s="96" t="n">
        <v>0.88</v>
      </c>
      <c r="AE977" s="96" t="n">
        <v>0.5600000000000001</v>
      </c>
      <c r="AF977" s="103" t="n">
        <v>0.9</v>
      </c>
      <c r="AG977" s="91" t="inlineStr">
        <is>
          <t>Normal</t>
        </is>
      </c>
      <c r="AH977" s="100" t="n">
        <v>0</v>
      </c>
      <c r="AI977" s="101" t="n">
        <v>0</v>
      </c>
      <c r="AJ977" s="92" t="inlineStr">
        <is>
          <t>N</t>
        </is>
      </c>
      <c r="AK977" s="96" t="n"/>
      <c r="AL977" s="91" t="inlineStr">
        <is>
          <t>n/a</t>
        </is>
      </c>
      <c r="AM977" s="93" t="n"/>
      <c r="AN977" s="92" t="inlineStr">
        <is>
          <t>None</t>
        </is>
      </c>
      <c r="AO977" s="102" t="n">
        <v>0</v>
      </c>
      <c r="AP977" s="103" t="n">
        <v>0.5</v>
      </c>
      <c r="AQ977" s="102" t="n">
        <v>5</v>
      </c>
      <c r="AR977" s="91" t="inlineStr">
        <is>
          <t>N</t>
        </is>
      </c>
      <c r="AS977" s="104" t="n"/>
      <c r="AT977" s="92">
        <f>IF(AND(P977="52-wk high",T977&gt;=Settings!$B$7),"Y","N")</f>
        <v/>
      </c>
      <c r="AU977" s="91">
        <f>IF(AND(AD977&gt;=Settings!$B$8,M977&gt;0),"Y","N")</f>
        <v/>
      </c>
      <c r="AV977" s="91">
        <f>IF(OR(AH977&gt;Settings!$B$9,AI977&gt;Settings!$B$9),"Y","N")</f>
        <v/>
      </c>
      <c r="AW977" s="91">
        <f>IF(AJ977&lt;&gt;"Y","n/a",IF(AND(M977&gt;0,AK977&gt;Settings!$B$10),"Y","N"))</f>
        <v/>
      </c>
      <c r="AX977" s="91">
        <f>IF(AO977&gt;=Settings!$B$11,"Y","N")</f>
        <v/>
      </c>
      <c r="AY977" s="99">
        <f>(AT977="Y")+(AU977="Y")+(AV977="Y")+(AW977="Y")+(AX977="Y")</f>
        <v/>
      </c>
      <c r="AZ977" s="94">
        <f>IF(AY977=0,"None",_xlfn.TEXTJOIN(", ",TRUE(),IF(AT977="Y","Breakout",""),IF(AU977="Y","Accumulation",""),IF(AV977="Y","Institutional buying",""),IF(AW977="Y","Long buildup",""),IF(AX977="Y","Momentum leader","")))</f>
        <v/>
      </c>
      <c r="BA977" s="94">
        <f>IF(BW977="","","Passes "&amp;AY977&amp;" of 5 buy-side scans"&amp;IF(G977="Y","; RED FLAG: filter out using Red flag column",""))</f>
        <v/>
      </c>
      <c r="BB977" s="91" t="inlineStr">
        <is>
          <t>None</t>
        </is>
      </c>
      <c r="BC977" s="92" t="inlineStr">
        <is>
          <t>N</t>
        </is>
      </c>
      <c r="BD977" s="94" t="n"/>
      <c r="BE977" s="94" t="n"/>
      <c r="BF977" s="92">
        <f>IF(R977*100000&gt;=Settings!$B$5,"Y","N")</f>
        <v/>
      </c>
      <c r="BG977" s="91">
        <f>IF(F977&gt;Settings!$B$6,"Y","N")</f>
        <v/>
      </c>
      <c r="BH977" s="97" t="n">
        <v>-39.79</v>
      </c>
      <c r="BI977" s="96" t="n">
        <v>-4.64</v>
      </c>
      <c r="BJ977" s="96" t="n">
        <v>-7.77</v>
      </c>
      <c r="BK977" s="96" t="n">
        <v>-8.16</v>
      </c>
      <c r="BL977" s="96" t="n">
        <v>-9.76</v>
      </c>
      <c r="BM977" s="96" t="n">
        <v>-33.83</v>
      </c>
      <c r="BN977" s="97" t="n">
        <v>-4.18</v>
      </c>
      <c r="BO977" s="96" t="n">
        <v>-6.27</v>
      </c>
      <c r="BP977" s="96" t="n">
        <v>-9.199999999999999</v>
      </c>
      <c r="BQ977" s="96" t="n">
        <v>-15.02</v>
      </c>
      <c r="BR977" s="91" t="inlineStr">
        <is>
          <t>Stacked down</t>
        </is>
      </c>
      <c r="BS977" s="91" t="inlineStr">
        <is>
          <t>None</t>
        </is>
      </c>
      <c r="BT977" s="96" t="n">
        <v>18.3</v>
      </c>
      <c r="BU977" s="91" t="inlineStr">
        <is>
          <t>N</t>
        </is>
      </c>
      <c r="BV977" s="99">
        <f>IF(OR(BF977&lt;&gt;"Y",BG977&lt;&gt;"Y"),"",(AND(ISNUMBER(BQ977),BQ977&gt;0))+(BR977="Stacked up")+(AND(ISNUMBER(BH977),BH977&gt;=-Settings!$B$17))+(AND(ISNUMBER(BK977),ISNUMBER(BM977),BK977&gt;0,BM977&gt;0))+(AND(ISNUMBER(AQ977),AQ977&gt;=Settings!$B$18))+(AND(ISNUMBER(BT977),BT977&gt;=Settings!$B$19,BT977&lt;=Settings!$B$20))+(AND(ISNUMBER(AS977),AS977&gt;0))+(AND(ISNUMBER(T977),ISNUMBER(M977),T977&gt;=Settings!$B$21,M977&gt;0))+(AND(ISNUMBER(AD977),ISNUMBER(M977),AD977&gt;=Settings!$B$22,M977&gt;0))+(AY977&gt;=1))</f>
        <v/>
      </c>
      <c r="BW977" s="91">
        <f>IF(OR(AY977=0,BF977&lt;&gt;"Y",BG977&lt;&gt;"Y"),"",1+SUMPRODUCT(($A$6:$A$2604=A977)*($AY$6:$AY$2604&gt;0)*($BF$6:$BF$2604="Y")*($BG$6:$BG$2604="Y")*(($AY$6:$AY$2604&gt;AY977)+($AY$6:$AY$2604=AY977)*($AD$6:$AD$2604&gt;AD977))))</f>
        <v/>
      </c>
    </row>
    <row r="978" ht="23.85" customHeight="1" s="55">
      <c r="A978" s="90" t="n">
        <v>46296</v>
      </c>
      <c r="B978" s="91" t="inlineStr">
        <is>
          <t>UNIPARTS</t>
        </is>
      </c>
      <c r="C978" s="91" t="inlineStr">
        <is>
          <t>INE244O01017</t>
        </is>
      </c>
      <c r="D978" s="91" t="n"/>
      <c r="E978" s="91" t="inlineStr">
        <is>
          <t>None</t>
        </is>
      </c>
      <c r="F978" s="93" t="n">
        <v>3700</v>
      </c>
      <c r="G978" s="92" t="inlineStr">
        <is>
          <t>N</t>
        </is>
      </c>
      <c r="H978" s="94" t="n"/>
      <c r="I978" s="91" t="inlineStr">
        <is>
          <t>N</t>
        </is>
      </c>
      <c r="J978" s="92">
        <f>IF(K978="","N","Y")</f>
        <v/>
      </c>
      <c r="K978" s="94">
        <f>_xlfn.TEXTJOIN("; ",TRUE,IF(P978="52-wk low","52-wk low",""),IF(AND(AD978&gt;=Settings!$B$12,M978&lt;0),"Distribution",""),IF(AND(AJ978="Y",M978&lt;0,AK978&lt;-Settings!$B$13),"Long unwinding",""),IF(AND(AJ978="Y",M978&lt;0,AK978&gt;Settings!$B$13),"Short buildup",""))</f>
        <v/>
      </c>
      <c r="L978" s="95" t="n">
        <v>819.3</v>
      </c>
      <c r="M978" s="96" t="n">
        <v>-2</v>
      </c>
      <c r="N978" s="93" t="n">
        <v>1646</v>
      </c>
      <c r="O978" s="91" t="inlineStr">
        <is>
          <t>None</t>
        </is>
      </c>
      <c r="P978" s="91" t="inlineStr">
        <is>
          <t>None</t>
        </is>
      </c>
      <c r="Q978" s="97" t="n">
        <v>1.41</v>
      </c>
      <c r="R978" s="96" t="n">
        <v>1.36</v>
      </c>
      <c r="S978" s="96" t="n">
        <v>1.01</v>
      </c>
      <c r="T978" s="96" t="n">
        <v>0.74</v>
      </c>
      <c r="U978" s="96" t="n">
        <v>0.66</v>
      </c>
      <c r="V978" s="103" t="n">
        <v>0.64</v>
      </c>
      <c r="W978" s="102" t="n">
        <v>2</v>
      </c>
      <c r="X978" s="93" t="n"/>
      <c r="Y978" s="91" t="inlineStr">
        <is>
          <t>None</t>
        </is>
      </c>
      <c r="Z978" s="99" t="n">
        <v>52.58</v>
      </c>
      <c r="AA978" s="96" t="n">
        <v>1.16</v>
      </c>
      <c r="AB978" s="96" t="n">
        <v>1.09</v>
      </c>
      <c r="AC978" s="96" t="n">
        <v>1.23</v>
      </c>
      <c r="AD978" s="96" t="n">
        <v>0.89</v>
      </c>
      <c r="AE978" s="96" t="n">
        <v>0.83</v>
      </c>
      <c r="AF978" s="103" t="n">
        <v>1.03</v>
      </c>
      <c r="AG978" s="91" t="inlineStr">
        <is>
          <t>Normal</t>
        </is>
      </c>
      <c r="AH978" s="100" t="n">
        <v>0</v>
      </c>
      <c r="AI978" s="101" t="n">
        <v>0</v>
      </c>
      <c r="AJ978" s="92" t="inlineStr">
        <is>
          <t>N</t>
        </is>
      </c>
      <c r="AK978" s="96" t="n"/>
      <c r="AL978" s="91" t="inlineStr">
        <is>
          <t>n/a</t>
        </is>
      </c>
      <c r="AM978" s="93" t="n"/>
      <c r="AN978" s="92" t="inlineStr">
        <is>
          <t>None</t>
        </is>
      </c>
      <c r="AO978" s="102" t="n">
        <v>0</v>
      </c>
      <c r="AP978" s="103" t="n">
        <v>2.8</v>
      </c>
      <c r="AQ978" s="102" t="n">
        <v>96</v>
      </c>
      <c r="AR978" s="91" t="inlineStr">
        <is>
          <t>N</t>
        </is>
      </c>
      <c r="AS978" s="104" t="n"/>
      <c r="AT978" s="92">
        <f>IF(AND(P978="52-wk high",T978&gt;=Settings!$B$7),"Y","N")</f>
        <v/>
      </c>
      <c r="AU978" s="91">
        <f>IF(AND(AD978&gt;=Settings!$B$8,M978&gt;0),"Y","N")</f>
        <v/>
      </c>
      <c r="AV978" s="91">
        <f>IF(OR(AH978&gt;Settings!$B$9,AI978&gt;Settings!$B$9),"Y","N")</f>
        <v/>
      </c>
      <c r="AW978" s="91">
        <f>IF(AJ978&lt;&gt;"Y","n/a",IF(AND(M978&gt;0,AK978&gt;Settings!$B$10),"Y","N"))</f>
        <v/>
      </c>
      <c r="AX978" s="91">
        <f>IF(AO978&gt;=Settings!$B$11,"Y","N")</f>
        <v/>
      </c>
      <c r="AY978" s="99">
        <f>(AT978="Y")+(AU978="Y")+(AV978="Y")+(AW978="Y")+(AX978="Y")</f>
        <v/>
      </c>
      <c r="AZ978" s="94">
        <f>IF(AY978=0,"None",_xlfn.TEXTJOIN(", ",TRUE(),IF(AT978="Y","Breakout",""),IF(AU978="Y","Accumulation",""),IF(AV978="Y","Institutional buying",""),IF(AW978="Y","Long buildup",""),IF(AX978="Y","Momentum leader","")))</f>
        <v/>
      </c>
      <c r="BA978" s="94">
        <f>IF(BW978="","","Passes "&amp;AY978&amp;" of 5 buy-side scans"&amp;IF(G978="Y","; RED FLAG: filter out using Red flag column",""))</f>
        <v/>
      </c>
      <c r="BB978" s="91" t="inlineStr">
        <is>
          <t>None</t>
        </is>
      </c>
      <c r="BC978" s="92" t="inlineStr">
        <is>
          <t>Y</t>
        </is>
      </c>
      <c r="BD978" s="94" t="inlineStr">
        <is>
          <t>&gt;75% move in 6 months; &gt;100% move in 365 days; High-low range &gt;100% in 6 months</t>
        </is>
      </c>
      <c r="BE978" s="94" t="n"/>
      <c r="BF978" s="92">
        <f>IF(R978*100000&gt;=Settings!$B$5,"Y","N")</f>
        <v/>
      </c>
      <c r="BG978" s="91">
        <f>IF(F978&gt;Settings!$B$6,"Y","N")</f>
        <v/>
      </c>
      <c r="BH978" s="97" t="n">
        <v>-10.55</v>
      </c>
      <c r="BI978" s="96" t="n">
        <v>-3.65</v>
      </c>
      <c r="BJ978" s="96" t="n">
        <v>-9.08</v>
      </c>
      <c r="BK978" s="96" t="n">
        <v>23.83</v>
      </c>
      <c r="BL978" s="96" t="n">
        <v>78.56999999999999</v>
      </c>
      <c r="BM978" s="96" t="n">
        <v>97.09</v>
      </c>
      <c r="BN978" s="97" t="n">
        <v>-3.45</v>
      </c>
      <c r="BO978" s="96" t="n">
        <v>0.6899999999999999</v>
      </c>
      <c r="BP978" s="96" t="n">
        <v>10.32</v>
      </c>
      <c r="BQ978" s="96" t="n">
        <v>25.89</v>
      </c>
      <c r="BR978" s="91" t="inlineStr">
        <is>
          <t>Mixed</t>
        </is>
      </c>
      <c r="BS978" s="91" t="inlineStr">
        <is>
          <t>None</t>
        </is>
      </c>
      <c r="BT978" s="96" t="n">
        <v>36.2</v>
      </c>
      <c r="BU978" s="91" t="inlineStr">
        <is>
          <t>N</t>
        </is>
      </c>
      <c r="BV978" s="99">
        <f>IF(OR(BF978&lt;&gt;"Y",BG978&lt;&gt;"Y"),"",(AND(ISNUMBER(BQ978),BQ978&gt;0))+(BR978="Stacked up")+(AND(ISNUMBER(BH978),BH978&gt;=-Settings!$B$17))+(AND(ISNUMBER(BK978),ISNUMBER(BM978),BK978&gt;0,BM978&gt;0))+(AND(ISNUMBER(AQ978),AQ978&gt;=Settings!$B$18))+(AND(ISNUMBER(BT978),BT978&gt;=Settings!$B$19,BT978&lt;=Settings!$B$20))+(AND(ISNUMBER(AS978),AS978&gt;0))+(AND(ISNUMBER(T978),ISNUMBER(M978),T978&gt;=Settings!$B$21,M978&gt;0))+(AND(ISNUMBER(AD978),ISNUMBER(M978),AD978&gt;=Settings!$B$22,M978&gt;0))+(AY978&gt;=1))</f>
        <v/>
      </c>
      <c r="BW978" s="91">
        <f>IF(OR(AY978=0,BF978&lt;&gt;"Y",BG978&lt;&gt;"Y"),"",1+SUMPRODUCT(($A$6:$A$2604=A978)*($AY$6:$AY$2604&gt;0)*($BF$6:$BF$2604="Y")*($BG$6:$BG$2604="Y")*(($AY$6:$AY$2604&gt;AY978)+($AY$6:$AY$2604=AY978)*($AD$6:$AD$2604&gt;AD978))))</f>
        <v/>
      </c>
    </row>
    <row r="979" ht="23.85" customHeight="1" s="55">
      <c r="A979" s="90" t="n">
        <v>46296</v>
      </c>
      <c r="B979" s="91" t="inlineStr">
        <is>
          <t>KPL</t>
        </is>
      </c>
      <c r="C979" s="91" t="inlineStr">
        <is>
          <t>INE552U01010</t>
        </is>
      </c>
      <c r="D979" s="91" t="n"/>
      <c r="E979" s="91" t="inlineStr">
        <is>
          <t>None</t>
        </is>
      </c>
      <c r="F979" s="93" t="n">
        <v>3698</v>
      </c>
      <c r="G979" s="92" t="inlineStr">
        <is>
          <t>N</t>
        </is>
      </c>
      <c r="H979" s="94" t="n"/>
      <c r="I979" s="91" t="inlineStr">
        <is>
          <t>N</t>
        </is>
      </c>
      <c r="J979" s="92">
        <f>IF(K979="","N","Y")</f>
        <v/>
      </c>
      <c r="K979" s="94">
        <f>_xlfn.TEXTJOIN("; ",TRUE,IF(P979="52-wk low","52-wk low",""),IF(AND(AD979&gt;=Settings!$B$12,M979&lt;0),"Distribution",""),IF(AND(AJ979="Y",M979&lt;0,AK979&lt;-Settings!$B$13),"Long unwinding",""),IF(AND(AJ979="Y",M979&lt;0,AK979&gt;Settings!$B$13),"Short buildup",""))</f>
        <v/>
      </c>
      <c r="L979" s="95" t="n">
        <v>3564.4</v>
      </c>
      <c r="M979" s="96" t="n">
        <v>-2.11</v>
      </c>
      <c r="N979" s="93" t="n">
        <v>1709</v>
      </c>
      <c r="O979" s="91" t="inlineStr">
        <is>
          <t>None</t>
        </is>
      </c>
      <c r="P979" s="91" t="inlineStr">
        <is>
          <t>None</t>
        </is>
      </c>
      <c r="Q979" s="97" t="n">
        <v>0.42</v>
      </c>
      <c r="R979" s="96" t="n">
        <v>0.49</v>
      </c>
      <c r="S979" s="96" t="n">
        <v>0.86</v>
      </c>
      <c r="T979" s="96" t="n">
        <v>0.71</v>
      </c>
      <c r="U979" s="96" t="n">
        <v>0.79</v>
      </c>
      <c r="V979" s="103" t="n">
        <v>0.93</v>
      </c>
      <c r="W979" s="102" t="n"/>
      <c r="X979" s="93" t="n"/>
      <c r="Y979" s="91" t="inlineStr">
        <is>
          <t>None</t>
        </is>
      </c>
      <c r="Z979" s="99" t="n">
        <v>45.09</v>
      </c>
      <c r="AA979" s="96" t="n">
        <v>1.1</v>
      </c>
      <c r="AB979" s="96" t="n">
        <v>1.03</v>
      </c>
      <c r="AC979" s="96" t="n">
        <v>1.03</v>
      </c>
      <c r="AD979" s="96" t="n">
        <v>0.9399999999999999</v>
      </c>
      <c r="AE979" s="96" t="n">
        <v>0.98</v>
      </c>
      <c r="AF979" s="103" t="n">
        <v>1.04</v>
      </c>
      <c r="AG979" s="91" t="inlineStr">
        <is>
          <t>Normal</t>
        </is>
      </c>
      <c r="AH979" s="100" t="n">
        <v>0</v>
      </c>
      <c r="AI979" s="101" t="n">
        <v>0</v>
      </c>
      <c r="AJ979" s="92" t="inlineStr">
        <is>
          <t>N</t>
        </is>
      </c>
      <c r="AK979" s="96" t="n"/>
      <c r="AL979" s="91" t="inlineStr">
        <is>
          <t>n/a</t>
        </is>
      </c>
      <c r="AM979" s="93" t="n"/>
      <c r="AN979" s="92" t="inlineStr">
        <is>
          <t>None</t>
        </is>
      </c>
      <c r="AO979" s="102" t="n">
        <v>0</v>
      </c>
      <c r="AP979" s="103" t="n"/>
      <c r="AQ979" s="102" t="n"/>
      <c r="AR979" s="91" t="inlineStr">
        <is>
          <t>N</t>
        </is>
      </c>
      <c r="AS979" s="104" t="n"/>
      <c r="AT979" s="92">
        <f>IF(AND(P979="52-wk high",T979&gt;=Settings!$B$7),"Y","N")</f>
        <v/>
      </c>
      <c r="AU979" s="91">
        <f>IF(AND(AD979&gt;=Settings!$B$8,M979&gt;0),"Y","N")</f>
        <v/>
      </c>
      <c r="AV979" s="91">
        <f>IF(OR(AH979&gt;Settings!$B$9,AI979&gt;Settings!$B$9),"Y","N")</f>
        <v/>
      </c>
      <c r="AW979" s="91">
        <f>IF(AJ979&lt;&gt;"Y","n/a",IF(AND(M979&gt;0,AK979&gt;Settings!$B$10),"Y","N"))</f>
        <v/>
      </c>
      <c r="AX979" s="91">
        <f>IF(AO979&gt;=Settings!$B$11,"Y","N")</f>
        <v/>
      </c>
      <c r="AY979" s="99">
        <f>(AT979="Y")+(AU979="Y")+(AV979="Y")+(AW979="Y")+(AX979="Y")</f>
        <v/>
      </c>
      <c r="AZ979" s="94">
        <f>IF(AY979=0,"None",_xlfn.TEXTJOIN(", ",TRUE(),IF(AT979="Y","Breakout",""),IF(AU979="Y","Accumulation",""),IF(AV979="Y","Institutional buying",""),IF(AW979="Y","Long buildup",""),IF(AX979="Y","Momentum leader","")))</f>
        <v/>
      </c>
      <c r="BA979" s="94">
        <f>IF(BW979="","","Passes "&amp;AY979&amp;" of 5 buy-side scans"&amp;IF(G979="Y","; RED FLAG: filter out using Red flag column",""))</f>
        <v/>
      </c>
      <c r="BB979" s="91" t="inlineStr">
        <is>
          <t>None</t>
        </is>
      </c>
      <c r="BC979" s="92" t="inlineStr">
        <is>
          <t>Y</t>
        </is>
      </c>
      <c r="BD979" s="94" t="inlineStr">
        <is>
          <t>&gt;75% move in 6 months; &gt;100% move in 365 days; High-low range &gt;100% in 6 months</t>
        </is>
      </c>
      <c r="BE979" s="94" t="n"/>
      <c r="BF979" s="92">
        <f>IF(R979*100000&gt;=Settings!$B$5,"Y","N")</f>
        <v/>
      </c>
      <c r="BG979" s="91">
        <f>IF(F979&gt;Settings!$B$6,"Y","N")</f>
        <v/>
      </c>
      <c r="BH979" s="97" t="n">
        <v>-9.74</v>
      </c>
      <c r="BI979" s="96" t="n">
        <v>-2.13</v>
      </c>
      <c r="BJ979" s="96" t="n">
        <v>5.13</v>
      </c>
      <c r="BK979" s="96" t="n">
        <v>31.9</v>
      </c>
      <c r="BL979" s="96" t="n"/>
      <c r="BM979" s="96" t="n"/>
      <c r="BN979" s="97" t="n">
        <v>0.41</v>
      </c>
      <c r="BO979" s="96" t="n">
        <v>8.210000000000001</v>
      </c>
      <c r="BP979" s="96" t="n">
        <v>22.03</v>
      </c>
      <c r="BQ979" s="96" t="n"/>
      <c r="BR979" s="91" t="n"/>
      <c r="BS979" s="91" t="inlineStr">
        <is>
          <t>None</t>
        </is>
      </c>
      <c r="BT979" s="96" t="n">
        <v>49.5</v>
      </c>
      <c r="BU979" s="91" t="n"/>
      <c r="BV979" s="99">
        <f>IF(OR(BF979&lt;&gt;"Y",BG979&lt;&gt;"Y"),"",(AND(ISNUMBER(BQ979),BQ979&gt;0))+(BR979="Stacked up")+(AND(ISNUMBER(BH979),BH979&gt;=-Settings!$B$17))+(AND(ISNUMBER(BK979),ISNUMBER(BM979),BK979&gt;0,BM979&gt;0))+(AND(ISNUMBER(AQ979),AQ979&gt;=Settings!$B$18))+(AND(ISNUMBER(BT979),BT979&gt;=Settings!$B$19,BT979&lt;=Settings!$B$20))+(AND(ISNUMBER(AS979),AS979&gt;0))+(AND(ISNUMBER(T979),ISNUMBER(M979),T979&gt;=Settings!$B$21,M979&gt;0))+(AND(ISNUMBER(AD979),ISNUMBER(M979),AD979&gt;=Settings!$B$22,M979&gt;0))+(AY979&gt;=1))</f>
        <v/>
      </c>
      <c r="BW979" s="91">
        <f>IF(OR(AY979=0,BF979&lt;&gt;"Y",BG979&lt;&gt;"Y"),"",1+SUMPRODUCT(($A$6:$A$2604=A979)*($AY$6:$AY$2604&gt;0)*($BF$6:$BF$2604="Y")*($BG$6:$BG$2604="Y")*(($AY$6:$AY$2604&gt;AY979)+($AY$6:$AY$2604=AY979)*($AD$6:$AD$2604&gt;AD979))))</f>
        <v/>
      </c>
    </row>
    <row r="980" ht="23.85" customHeight="1" s="55">
      <c r="A980" s="90" t="n">
        <v>46296</v>
      </c>
      <c r="B980" s="91" t="inlineStr">
        <is>
          <t>63MOONS</t>
        </is>
      </c>
      <c r="C980" s="91" t="inlineStr">
        <is>
          <t>INE111B01023</t>
        </is>
      </c>
      <c r="D980" s="91" t="n"/>
      <c r="E980" s="91" t="inlineStr">
        <is>
          <t>None</t>
        </is>
      </c>
      <c r="F980" s="93" t="n">
        <v>3697</v>
      </c>
      <c r="G980" s="92" t="inlineStr">
        <is>
          <t>N</t>
        </is>
      </c>
      <c r="H980" s="94" t="n"/>
      <c r="I980" s="91" t="inlineStr">
        <is>
          <t>N</t>
        </is>
      </c>
      <c r="J980" s="92">
        <f>IF(K980="","N","Y")</f>
        <v/>
      </c>
      <c r="K980" s="94">
        <f>_xlfn.TEXTJOIN("; ",TRUE,IF(P980="52-wk low","52-wk low",""),IF(AND(AD980&gt;=Settings!$B$12,M980&lt;0),"Distribution",""),IF(AND(AJ980="Y",M980&lt;0,AK980&lt;-Settings!$B$13),"Long unwinding",""),IF(AND(AJ980="Y",M980&lt;0,AK980&gt;Settings!$B$13),"Short buildup",""))</f>
        <v/>
      </c>
      <c r="L980" s="95" t="n">
        <v>802.25</v>
      </c>
      <c r="M980" s="96" t="n">
        <v>-1.09</v>
      </c>
      <c r="N980" s="93" t="n">
        <v>1094</v>
      </c>
      <c r="O980" s="91" t="inlineStr">
        <is>
          <t>None</t>
        </is>
      </c>
      <c r="P980" s="91" t="inlineStr">
        <is>
          <t>None</t>
        </is>
      </c>
      <c r="Q980" s="97" t="n">
        <v>2.07</v>
      </c>
      <c r="R980" s="96" t="n">
        <v>5.2</v>
      </c>
      <c r="S980" s="96" t="n">
        <v>0.39</v>
      </c>
      <c r="T980" s="96" t="n">
        <v>0.23</v>
      </c>
      <c r="U980" s="96" t="n">
        <v>0.36</v>
      </c>
      <c r="V980" s="103" t="n">
        <v>0.9</v>
      </c>
      <c r="W980" s="102" t="n">
        <v>3</v>
      </c>
      <c r="X980" s="93" t="n"/>
      <c r="Y980" s="91" t="inlineStr">
        <is>
          <t>None</t>
        </is>
      </c>
      <c r="Z980" s="99" t="n">
        <v>38.29</v>
      </c>
      <c r="AA980" s="96" t="n">
        <v>0.98</v>
      </c>
      <c r="AB980" s="96" t="n">
        <v>1.03</v>
      </c>
      <c r="AC980" s="96" t="n">
        <v>0.44</v>
      </c>
      <c r="AD980" s="96" t="n">
        <v>0.43</v>
      </c>
      <c r="AE980" s="96" t="n">
        <v>0.58</v>
      </c>
      <c r="AF980" s="103" t="n">
        <v>1.42</v>
      </c>
      <c r="AG980" s="91" t="inlineStr">
        <is>
          <t>Normal</t>
        </is>
      </c>
      <c r="AH980" s="100" t="n">
        <v>0</v>
      </c>
      <c r="AI980" s="101" t="n">
        <v>0</v>
      </c>
      <c r="AJ980" s="92" t="inlineStr">
        <is>
          <t>N</t>
        </is>
      </c>
      <c r="AK980" s="96" t="n"/>
      <c r="AL980" s="91" t="inlineStr">
        <is>
          <t>n/a</t>
        </is>
      </c>
      <c r="AM980" s="93" t="n"/>
      <c r="AN980" s="92" t="inlineStr">
        <is>
          <t>None</t>
        </is>
      </c>
      <c r="AO980" s="102" t="n">
        <v>0</v>
      </c>
      <c r="AP980" s="103" t="n">
        <v>1.33</v>
      </c>
      <c r="AQ980" s="102" t="n">
        <v>74</v>
      </c>
      <c r="AR980" s="91" t="inlineStr">
        <is>
          <t>N</t>
        </is>
      </c>
      <c r="AS980" s="104" t="n"/>
      <c r="AT980" s="92">
        <f>IF(AND(P980="52-wk high",T980&gt;=Settings!$B$7),"Y","N")</f>
        <v/>
      </c>
      <c r="AU980" s="91">
        <f>IF(AND(AD980&gt;=Settings!$B$8,M980&gt;0),"Y","N")</f>
        <v/>
      </c>
      <c r="AV980" s="91">
        <f>IF(OR(AH980&gt;Settings!$B$9,AI980&gt;Settings!$B$9),"Y","N")</f>
        <v/>
      </c>
      <c r="AW980" s="91">
        <f>IF(AJ980&lt;&gt;"Y","n/a",IF(AND(M980&gt;0,AK980&gt;Settings!$B$10),"Y","N"))</f>
        <v/>
      </c>
      <c r="AX980" s="91">
        <f>IF(AO980&gt;=Settings!$B$11,"Y","N")</f>
        <v/>
      </c>
      <c r="AY980" s="99">
        <f>(AT980="Y")+(AU980="Y")+(AV980="Y")+(AW980="Y")+(AX980="Y")</f>
        <v/>
      </c>
      <c r="AZ980" s="94">
        <f>IF(AY980=0,"None",_xlfn.TEXTJOIN(", ",TRUE(),IF(AT980="Y","Breakout",""),IF(AU980="Y","Accumulation",""),IF(AV980="Y","Institutional buying",""),IF(AW980="Y","Long buildup",""),IF(AX980="Y","Momentum leader","")))</f>
        <v/>
      </c>
      <c r="BA980" s="94">
        <f>IF(BW980="","","Passes "&amp;AY980&amp;" of 5 buy-side scans"&amp;IF(G980="Y","; RED FLAG: filter out using Red flag column",""))</f>
        <v/>
      </c>
      <c r="BB980" s="91" t="inlineStr">
        <is>
          <t>None</t>
        </is>
      </c>
      <c r="BC980" s="92" t="inlineStr">
        <is>
          <t>Y</t>
        </is>
      </c>
      <c r="BD980" s="94" t="inlineStr">
        <is>
          <t>EPS zero</t>
        </is>
      </c>
      <c r="BE980" s="94" t="n"/>
      <c r="BF980" s="92">
        <f>IF(R980*100000&gt;=Settings!$B$5,"Y","N")</f>
        <v/>
      </c>
      <c r="BG980" s="91">
        <f>IF(F980&gt;Settings!$B$6,"Y","N")</f>
        <v/>
      </c>
      <c r="BH980" s="97" t="n">
        <v>-16.25</v>
      </c>
      <c r="BI980" s="96" t="n">
        <v>-7.03</v>
      </c>
      <c r="BJ980" s="96" t="n">
        <v>3.44</v>
      </c>
      <c r="BK980" s="96" t="n">
        <v>20.69</v>
      </c>
      <c r="BL980" s="96" t="n">
        <v>59.08</v>
      </c>
      <c r="BM980" s="96" t="n">
        <v>-5.91</v>
      </c>
      <c r="BN980" s="97" t="n">
        <v>-4.22</v>
      </c>
      <c r="BO980" s="96" t="n">
        <v>-1.25</v>
      </c>
      <c r="BP980" s="96" t="n">
        <v>3.97</v>
      </c>
      <c r="BQ980" s="96" t="n">
        <v>6.6</v>
      </c>
      <c r="BR980" s="91" t="inlineStr">
        <is>
          <t>Mixed</t>
        </is>
      </c>
      <c r="BS980" s="91" t="inlineStr">
        <is>
          <t>None</t>
        </is>
      </c>
      <c r="BT980" s="96" t="n">
        <v>36</v>
      </c>
      <c r="BU980" s="91" t="inlineStr">
        <is>
          <t>N</t>
        </is>
      </c>
      <c r="BV980" s="99">
        <f>IF(OR(BF980&lt;&gt;"Y",BG980&lt;&gt;"Y"),"",(AND(ISNUMBER(BQ980),BQ980&gt;0))+(BR980="Stacked up")+(AND(ISNUMBER(BH980),BH980&gt;=-Settings!$B$17))+(AND(ISNUMBER(BK980),ISNUMBER(BM980),BK980&gt;0,BM980&gt;0))+(AND(ISNUMBER(AQ980),AQ980&gt;=Settings!$B$18))+(AND(ISNUMBER(BT980),BT980&gt;=Settings!$B$19,BT980&lt;=Settings!$B$20))+(AND(ISNUMBER(AS980),AS980&gt;0))+(AND(ISNUMBER(T980),ISNUMBER(M980),T980&gt;=Settings!$B$21,M980&gt;0))+(AND(ISNUMBER(AD980),ISNUMBER(M980),AD980&gt;=Settings!$B$22,M980&gt;0))+(AY980&gt;=1))</f>
        <v/>
      </c>
      <c r="BW980" s="91">
        <f>IF(OR(AY980=0,BF980&lt;&gt;"Y",BG980&lt;&gt;"Y"),"",1+SUMPRODUCT(($A$6:$A$2604=A980)*($AY$6:$AY$2604&gt;0)*($BF$6:$BF$2604="Y")*($BG$6:$BG$2604="Y")*(($AY$6:$AY$2604&gt;AY980)+($AY$6:$AY$2604=AY980)*($AD$6:$AD$2604&gt;AD980))))</f>
        <v/>
      </c>
    </row>
    <row r="981" ht="23.85" customHeight="1" s="55">
      <c r="A981" s="90" t="n">
        <v>46296</v>
      </c>
      <c r="B981" s="91" t="inlineStr">
        <is>
          <t>LASERPOWER</t>
        </is>
      </c>
      <c r="C981" s="91" t="inlineStr">
        <is>
          <t>INE17IR01028</t>
        </is>
      </c>
      <c r="D981" s="91" t="n"/>
      <c r="E981" s="91" t="inlineStr">
        <is>
          <t>None</t>
        </is>
      </c>
      <c r="F981" s="93" t="n">
        <v>3688</v>
      </c>
      <c r="G981" s="92" t="inlineStr">
        <is>
          <t>N</t>
        </is>
      </c>
      <c r="H981" s="94" t="n"/>
      <c r="I981" s="91" t="inlineStr">
        <is>
          <t>N</t>
        </is>
      </c>
      <c r="J981" s="92">
        <f>IF(K981="","N","Y")</f>
        <v/>
      </c>
      <c r="K981" s="94">
        <f>_xlfn.TEXTJOIN("; ",TRUE,IF(P981="52-wk low","52-wk low",""),IF(AND(AD981&gt;=Settings!$B$12,M981&lt;0),"Distribution",""),IF(AND(AJ981="Y",M981&lt;0,AK981&lt;-Settings!$B$13),"Long unwinding",""),IF(AND(AJ981="Y",M981&lt;0,AK981&gt;Settings!$B$13),"Short buildup",""))</f>
        <v/>
      </c>
      <c r="L981" s="95" t="n">
        <v>262.75</v>
      </c>
      <c r="M981" s="96" t="n">
        <v>-0.42</v>
      </c>
      <c r="N981" s="93" t="n">
        <v>764</v>
      </c>
      <c r="O981" s="91" t="inlineStr">
        <is>
          <t>None</t>
        </is>
      </c>
      <c r="P981" s="91" t="inlineStr">
        <is>
          <t>None</t>
        </is>
      </c>
      <c r="Q981" s="97" t="n">
        <v>12.98</v>
      </c>
      <c r="R981" s="96" t="n">
        <v>7.29</v>
      </c>
      <c r="S981" s="96" t="n">
        <v>1.9</v>
      </c>
      <c r="T981" s="96" t="n">
        <v>0.71</v>
      </c>
      <c r="U981" s="96" t="n"/>
      <c r="V981" s="103" t="n"/>
      <c r="W981" s="102" t="n"/>
      <c r="X981" s="93" t="n"/>
      <c r="Y981" s="91" t="inlineStr">
        <is>
          <t>None</t>
        </is>
      </c>
      <c r="Z981" s="99" t="n">
        <v>54.64</v>
      </c>
      <c r="AA981" s="96" t="n">
        <v>1.09</v>
      </c>
      <c r="AB981" s="96" t="n">
        <v>1.36</v>
      </c>
      <c r="AC981" s="96" t="n">
        <v>2.09</v>
      </c>
      <c r="AD981" s="96" t="n">
        <v>1.15</v>
      </c>
      <c r="AE981" s="96" t="n"/>
      <c r="AF981" s="103" t="n"/>
      <c r="AG981" s="91" t="n"/>
      <c r="AH981" s="100" t="n">
        <v>0</v>
      </c>
      <c r="AI981" s="101" t="n">
        <v>0</v>
      </c>
      <c r="AJ981" s="92" t="inlineStr">
        <is>
          <t>N</t>
        </is>
      </c>
      <c r="AK981" s="96" t="n"/>
      <c r="AL981" s="91" t="inlineStr">
        <is>
          <t>n/a</t>
        </is>
      </c>
      <c r="AM981" s="93" t="n"/>
      <c r="AN981" s="92" t="inlineStr">
        <is>
          <t>None</t>
        </is>
      </c>
      <c r="AO981" s="102" t="n">
        <v>0</v>
      </c>
      <c r="AP981" s="103" t="n"/>
      <c r="AQ981" s="102" t="n"/>
      <c r="AR981" s="91" t="inlineStr">
        <is>
          <t>N</t>
        </is>
      </c>
      <c r="AS981" s="104" t="n"/>
      <c r="AT981" s="92">
        <f>IF(AND(P981="52-wk high",T981&gt;=Settings!$B$7),"Y","N")</f>
        <v/>
      </c>
      <c r="AU981" s="91">
        <f>IF(AND(AD981&gt;=Settings!$B$8,M981&gt;0),"Y","N")</f>
        <v/>
      </c>
      <c r="AV981" s="91">
        <f>IF(OR(AH981&gt;Settings!$B$9,AI981&gt;Settings!$B$9),"Y","N")</f>
        <v/>
      </c>
      <c r="AW981" s="91">
        <f>IF(AJ981&lt;&gt;"Y","n/a",IF(AND(M981&gt;0,AK981&gt;Settings!$B$10),"Y","N"))</f>
        <v/>
      </c>
      <c r="AX981" s="91">
        <f>IF(AO981&gt;=Settings!$B$11,"Y","N")</f>
        <v/>
      </c>
      <c r="AY981" s="99">
        <f>(AT981="Y")+(AU981="Y")+(AV981="Y")+(AW981="Y")+(AX981="Y")</f>
        <v/>
      </c>
      <c r="AZ981" s="94">
        <f>IF(AY981=0,"None",_xlfn.TEXTJOIN(", ",TRUE(),IF(AT981="Y","Breakout",""),IF(AU981="Y","Accumulation",""),IF(AV981="Y","Institutional buying",""),IF(AW981="Y","Long buildup",""),IF(AX981="Y","Momentum leader","")))</f>
        <v/>
      </c>
      <c r="BA981" s="94">
        <f>IF(BW981="","","Passes "&amp;AY981&amp;" of 5 buy-side scans"&amp;IF(G981="Y","; RED FLAG: filter out using Red flag column",""))</f>
        <v/>
      </c>
      <c r="BB981" s="91" t="inlineStr">
        <is>
          <t>None</t>
        </is>
      </c>
      <c r="BC981" s="92" t="inlineStr">
        <is>
          <t>N</t>
        </is>
      </c>
      <c r="BD981" s="94" t="n"/>
      <c r="BE981" s="94" t="n"/>
      <c r="BF981" s="92">
        <f>IF(R981*100000&gt;=Settings!$B$5,"Y","N")</f>
        <v/>
      </c>
      <c r="BG981" s="91">
        <f>IF(F981&gt;Settings!$B$6,"Y","N")</f>
        <v/>
      </c>
      <c r="BH981" s="97" t="n">
        <v>-23.51</v>
      </c>
      <c r="BI981" s="96" t="n">
        <v>-4.28</v>
      </c>
      <c r="BJ981" s="96" t="n">
        <v>-15.61</v>
      </c>
      <c r="BK981" s="96" t="n"/>
      <c r="BL981" s="96" t="n"/>
      <c r="BM981" s="96" t="n"/>
      <c r="BN981" s="97" t="n">
        <v>-6.21</v>
      </c>
      <c r="BO981" s="96" t="n">
        <v>-8.470000000000001</v>
      </c>
      <c r="BP981" s="96" t="n"/>
      <c r="BQ981" s="96" t="n"/>
      <c r="BR981" s="91" t="n"/>
      <c r="BS981" s="91" t="inlineStr">
        <is>
          <t>None</t>
        </is>
      </c>
      <c r="BT981" s="96" t="n">
        <v>36</v>
      </c>
      <c r="BU981" s="91" t="n"/>
      <c r="BV981" s="99">
        <f>IF(OR(BF981&lt;&gt;"Y",BG981&lt;&gt;"Y"),"",(AND(ISNUMBER(BQ981),BQ981&gt;0))+(BR981="Stacked up")+(AND(ISNUMBER(BH981),BH981&gt;=-Settings!$B$17))+(AND(ISNUMBER(BK981),ISNUMBER(BM981),BK981&gt;0,BM981&gt;0))+(AND(ISNUMBER(AQ981),AQ981&gt;=Settings!$B$18))+(AND(ISNUMBER(BT981),BT981&gt;=Settings!$B$19,BT981&lt;=Settings!$B$20))+(AND(ISNUMBER(AS981),AS981&gt;0))+(AND(ISNUMBER(T981),ISNUMBER(M981),T981&gt;=Settings!$B$21,M981&gt;0))+(AND(ISNUMBER(AD981),ISNUMBER(M981),AD981&gt;=Settings!$B$22,M981&gt;0))+(AY981&gt;=1))</f>
        <v/>
      </c>
      <c r="BW981" s="91">
        <f>IF(OR(AY981=0,BF981&lt;&gt;"Y",BG981&lt;&gt;"Y"),"",1+SUMPRODUCT(($A$6:$A$2604=A981)*($AY$6:$AY$2604&gt;0)*($BF$6:$BF$2604="Y")*($BG$6:$BG$2604="Y")*(($AY$6:$AY$2604&gt;AY981)+($AY$6:$AY$2604=AY981)*($AD$6:$AD$2604&gt;AD981))))</f>
        <v/>
      </c>
    </row>
    <row r="982" ht="23.85" customHeight="1" s="55">
      <c r="A982" s="90" t="n">
        <v>46296</v>
      </c>
      <c r="B982" s="91" t="inlineStr">
        <is>
          <t>NPST</t>
        </is>
      </c>
      <c r="C982" s="91" t="inlineStr">
        <is>
          <t>INE0FFK01017</t>
        </is>
      </c>
      <c r="D982" s="91" t="n"/>
      <c r="E982" s="91" t="inlineStr">
        <is>
          <t>None</t>
        </is>
      </c>
      <c r="F982" s="93" t="n">
        <v>3686</v>
      </c>
      <c r="G982" s="92" t="inlineStr">
        <is>
          <t>N</t>
        </is>
      </c>
      <c r="H982" s="94" t="n"/>
      <c r="I982" s="91" t="inlineStr">
        <is>
          <t>N</t>
        </is>
      </c>
      <c r="J982" s="92">
        <f>IF(K982="","N","Y")</f>
        <v/>
      </c>
      <c r="K982" s="94">
        <f>_xlfn.TEXTJOIN("; ",TRUE,IF(P982="52-wk low","52-wk low",""),IF(AND(AD982&gt;=Settings!$B$12,M982&lt;0),"Distribution",""),IF(AND(AJ982="Y",M982&lt;0,AK982&lt;-Settings!$B$13),"Long unwinding",""),IF(AND(AJ982="Y",M982&lt;0,AK982&gt;Settings!$B$13),"Short buildup",""))</f>
        <v/>
      </c>
      <c r="L982" s="95" t="n">
        <v>1766.5</v>
      </c>
      <c r="M982" s="96" t="n">
        <v>0.1</v>
      </c>
      <c r="N982" s="93" t="n">
        <v>552</v>
      </c>
      <c r="O982" s="91" t="inlineStr">
        <is>
          <t>None</t>
        </is>
      </c>
      <c r="P982" s="91" t="inlineStr">
        <is>
          <t>None</t>
        </is>
      </c>
      <c r="Q982" s="97" t="n">
        <v>0.65</v>
      </c>
      <c r="R982" s="96" t="n">
        <v>2.38</v>
      </c>
      <c r="S982" s="96" t="n">
        <v>0.27</v>
      </c>
      <c r="T982" s="96" t="n">
        <v>0.53</v>
      </c>
      <c r="U982" s="96" t="n">
        <v>0.72</v>
      </c>
      <c r="V982" s="103" t="n">
        <v>2.62</v>
      </c>
      <c r="W982" s="102" t="n">
        <v>4</v>
      </c>
      <c r="X982" s="93" t="n"/>
      <c r="Y982" s="91" t="inlineStr">
        <is>
          <t>None</t>
        </is>
      </c>
      <c r="Z982" s="99" t="n">
        <v>49.71</v>
      </c>
      <c r="AA982" s="96" t="n">
        <v>1.2</v>
      </c>
      <c r="AB982" s="96" t="n">
        <v>1.05</v>
      </c>
      <c r="AC982" s="96" t="n">
        <v>0.72</v>
      </c>
      <c r="AD982" s="96" t="n">
        <v>1.05</v>
      </c>
      <c r="AE982" s="96" t="n">
        <v>1.15</v>
      </c>
      <c r="AF982" s="103" t="n">
        <v>0.6</v>
      </c>
      <c r="AG982" s="91" t="inlineStr">
        <is>
          <t>Drying up</t>
        </is>
      </c>
      <c r="AH982" s="100" t="n">
        <v>0</v>
      </c>
      <c r="AI982" s="101" t="n">
        <v>0</v>
      </c>
      <c r="AJ982" s="92" t="inlineStr">
        <is>
          <t>N</t>
        </is>
      </c>
      <c r="AK982" s="96" t="n"/>
      <c r="AL982" s="91" t="inlineStr">
        <is>
          <t>n/a</t>
        </is>
      </c>
      <c r="AM982" s="93" t="n"/>
      <c r="AN982" s="92" t="inlineStr">
        <is>
          <t>None</t>
        </is>
      </c>
      <c r="AO982" s="102" t="n">
        <v>0</v>
      </c>
      <c r="AP982" s="103" t="n">
        <v>1.23</v>
      </c>
      <c r="AQ982" s="102" t="n">
        <v>71</v>
      </c>
      <c r="AR982" s="91" t="inlineStr">
        <is>
          <t>N</t>
        </is>
      </c>
      <c r="AS982" s="104" t="n"/>
      <c r="AT982" s="92">
        <f>IF(AND(P982="52-wk high",T982&gt;=Settings!$B$7),"Y","N")</f>
        <v/>
      </c>
      <c r="AU982" s="91">
        <f>IF(AND(AD982&gt;=Settings!$B$8,M982&gt;0),"Y","N")</f>
        <v/>
      </c>
      <c r="AV982" s="91">
        <f>IF(OR(AH982&gt;Settings!$B$9,AI982&gt;Settings!$B$9),"Y","N")</f>
        <v/>
      </c>
      <c r="AW982" s="91">
        <f>IF(AJ982&lt;&gt;"Y","n/a",IF(AND(M982&gt;0,AK982&gt;Settings!$B$10),"Y","N"))</f>
        <v/>
      </c>
      <c r="AX982" s="91">
        <f>IF(AO982&gt;=Settings!$B$11,"Y","N")</f>
        <v/>
      </c>
      <c r="AY982" s="99">
        <f>(AT982="Y")+(AU982="Y")+(AV982="Y")+(AW982="Y")+(AX982="Y")</f>
        <v/>
      </c>
      <c r="AZ982" s="94">
        <f>IF(AY982=0,"None",_xlfn.TEXTJOIN(", ",TRUE(),IF(AT982="Y","Breakout",""),IF(AU982="Y","Accumulation",""),IF(AV982="Y","Institutional buying",""),IF(AW982="Y","Long buildup",""),IF(AX982="Y","Momentum leader","")))</f>
        <v/>
      </c>
      <c r="BA982" s="94">
        <f>IF(BW982="","","Passes "&amp;AY982&amp;" of 5 buy-side scans"&amp;IF(G982="Y","; RED FLAG: filter out using Red flag column",""))</f>
        <v/>
      </c>
      <c r="BB982" s="91" t="inlineStr">
        <is>
          <t>None</t>
        </is>
      </c>
      <c r="BC982" s="92" t="inlineStr">
        <is>
          <t>Y</t>
        </is>
      </c>
      <c r="BD982" s="94" t="inlineStr">
        <is>
          <t>PE &gt; 50; High-low range &gt;100% in 6 months</t>
        </is>
      </c>
      <c r="BE982" s="94" t="n"/>
      <c r="BF982" s="92">
        <f>IF(R982*100000&gt;=Settings!$B$5,"Y","N")</f>
        <v/>
      </c>
      <c r="BG982" s="91">
        <f>IF(F982&gt;Settings!$B$6,"Y","N")</f>
        <v/>
      </c>
      <c r="BH982" s="97" t="n">
        <v>-14.16</v>
      </c>
      <c r="BI982" s="96" t="n">
        <v>-0.89</v>
      </c>
      <c r="BJ982" s="96" t="n">
        <v>6.7</v>
      </c>
      <c r="BK982" s="96" t="n">
        <v>8.92</v>
      </c>
      <c r="BL982" s="96" t="n">
        <v>58.02</v>
      </c>
      <c r="BM982" s="96" t="n">
        <v>-8.800000000000001</v>
      </c>
      <c r="BN982" s="97" t="n">
        <v>1.64</v>
      </c>
      <c r="BO982" s="96" t="n">
        <v>5.85</v>
      </c>
      <c r="BP982" s="96" t="n">
        <v>11.9</v>
      </c>
      <c r="BQ982" s="96" t="n">
        <v>14.77</v>
      </c>
      <c r="BR982" s="91" t="inlineStr">
        <is>
          <t>Stacked up</t>
        </is>
      </c>
      <c r="BS982" s="91" t="inlineStr">
        <is>
          <t>None</t>
        </is>
      </c>
      <c r="BT982" s="96" t="n">
        <v>52.6</v>
      </c>
      <c r="BU982" s="91" t="inlineStr">
        <is>
          <t>N</t>
        </is>
      </c>
      <c r="BV982" s="99">
        <f>IF(OR(BF982&lt;&gt;"Y",BG982&lt;&gt;"Y"),"",(AND(ISNUMBER(BQ982),BQ982&gt;0))+(BR982="Stacked up")+(AND(ISNUMBER(BH982),BH982&gt;=-Settings!$B$17))+(AND(ISNUMBER(BK982),ISNUMBER(BM982),BK982&gt;0,BM982&gt;0))+(AND(ISNUMBER(AQ982),AQ982&gt;=Settings!$B$18))+(AND(ISNUMBER(BT982),BT982&gt;=Settings!$B$19,BT982&lt;=Settings!$B$20))+(AND(ISNUMBER(AS982),AS982&gt;0))+(AND(ISNUMBER(T982),ISNUMBER(M982),T982&gt;=Settings!$B$21,M982&gt;0))+(AND(ISNUMBER(AD982),ISNUMBER(M982),AD982&gt;=Settings!$B$22,M982&gt;0))+(AY982&gt;=1))</f>
        <v/>
      </c>
      <c r="BW982" s="91">
        <f>IF(OR(AY982=0,BF982&lt;&gt;"Y",BG982&lt;&gt;"Y"),"",1+SUMPRODUCT(($A$6:$A$2604=A982)*($AY$6:$AY$2604&gt;0)*($BF$6:$BF$2604="Y")*($BG$6:$BG$2604="Y")*(($AY$6:$AY$2604&gt;AY982)+($AY$6:$AY$2604=AY982)*($AD$6:$AD$2604&gt;AD982))))</f>
        <v/>
      </c>
    </row>
    <row r="983" ht="23.85" customHeight="1" s="55">
      <c r="A983" s="90" t="n">
        <v>46296</v>
      </c>
      <c r="B983" s="91" t="inlineStr">
        <is>
          <t>PREMEXPLN</t>
        </is>
      </c>
      <c r="C983" s="91" t="inlineStr">
        <is>
          <t>INE863B01029</t>
        </is>
      </c>
      <c r="D983" s="91" t="n"/>
      <c r="E983" s="91" t="inlineStr">
        <is>
          <t>None</t>
        </is>
      </c>
      <c r="F983" s="93" t="n">
        <v>3667</v>
      </c>
      <c r="G983" s="92" t="inlineStr">
        <is>
          <t>N</t>
        </is>
      </c>
      <c r="H983" s="94" t="n"/>
      <c r="I983" s="91" t="inlineStr">
        <is>
          <t>N</t>
        </is>
      </c>
      <c r="J983" s="92">
        <f>IF(K983="","N","Y")</f>
        <v/>
      </c>
      <c r="K983" s="94">
        <f>_xlfn.TEXTJOIN("; ",TRUE,IF(P983="52-wk low","52-wk low",""),IF(AND(AD983&gt;=Settings!$B$12,M983&lt;0),"Distribution",""),IF(AND(AJ983="Y",M983&lt;0,AK983&lt;-Settings!$B$13),"Long unwinding",""),IF(AND(AJ983="Y",M983&lt;0,AK983&gt;Settings!$B$13),"Short buildup",""))</f>
        <v/>
      </c>
      <c r="L983" s="95" t="n">
        <v>682.05</v>
      </c>
      <c r="M983" s="96" t="n">
        <v>-0.3</v>
      </c>
      <c r="N983" s="93" t="n">
        <v>705</v>
      </c>
      <c r="O983" s="91" t="inlineStr">
        <is>
          <t>None</t>
        </is>
      </c>
      <c r="P983" s="91" t="inlineStr">
        <is>
          <t>None</t>
        </is>
      </c>
      <c r="Q983" s="97" t="n">
        <v>1.65</v>
      </c>
      <c r="R983" s="96" t="n">
        <v>2.4</v>
      </c>
      <c r="S983" s="96" t="n">
        <v>0.61</v>
      </c>
      <c r="T983" s="96" t="n">
        <v>0.63</v>
      </c>
      <c r="U983" s="96" t="n">
        <v>0.2</v>
      </c>
      <c r="V983" s="103" t="n">
        <v>0.29</v>
      </c>
      <c r="W983" s="102" t="n">
        <v>0</v>
      </c>
      <c r="X983" s="93" t="n"/>
      <c r="Y983" s="91" t="inlineStr">
        <is>
          <t>None</t>
        </is>
      </c>
      <c r="Z983" s="99" t="n">
        <v>72.19</v>
      </c>
      <c r="AA983" s="96" t="n">
        <v>0.99</v>
      </c>
      <c r="AB983" s="96" t="n">
        <v>1.07</v>
      </c>
      <c r="AC983" s="96" t="n">
        <v>0.63</v>
      </c>
      <c r="AD983" s="96" t="n">
        <v>0.67</v>
      </c>
      <c r="AE983" s="96" t="n">
        <v>0.4</v>
      </c>
      <c r="AF983" s="103" t="n">
        <v>2.12</v>
      </c>
      <c r="AG983" s="91" t="inlineStr">
        <is>
          <t>Quiet accumulation</t>
        </is>
      </c>
      <c r="AH983" s="100" t="n">
        <v>0</v>
      </c>
      <c r="AI983" s="101" t="n">
        <v>0</v>
      </c>
      <c r="AJ983" s="92" t="inlineStr">
        <is>
          <t>N</t>
        </is>
      </c>
      <c r="AK983" s="96" t="n"/>
      <c r="AL983" s="91" t="inlineStr">
        <is>
          <t>n/a</t>
        </is>
      </c>
      <c r="AM983" s="93" t="n"/>
      <c r="AN983" s="92" t="inlineStr">
        <is>
          <t>None</t>
        </is>
      </c>
      <c r="AO983" s="102" t="n">
        <v>0</v>
      </c>
      <c r="AP983" s="103" t="n">
        <v>1.6</v>
      </c>
      <c r="AQ983" s="102" t="n">
        <v>82</v>
      </c>
      <c r="AR983" s="91" t="inlineStr">
        <is>
          <t>N</t>
        </is>
      </c>
      <c r="AS983" s="104" t="n"/>
      <c r="AT983" s="92">
        <f>IF(AND(P983="52-wk high",T983&gt;=Settings!$B$7),"Y","N")</f>
        <v/>
      </c>
      <c r="AU983" s="91">
        <f>IF(AND(AD983&gt;=Settings!$B$8,M983&gt;0),"Y","N")</f>
        <v/>
      </c>
      <c r="AV983" s="91">
        <f>IF(OR(AH983&gt;Settings!$B$9,AI983&gt;Settings!$B$9),"Y","N")</f>
        <v/>
      </c>
      <c r="AW983" s="91">
        <f>IF(AJ983&lt;&gt;"Y","n/a",IF(AND(M983&gt;0,AK983&gt;Settings!$B$10),"Y","N"))</f>
        <v/>
      </c>
      <c r="AX983" s="91">
        <f>IF(AO983&gt;=Settings!$B$11,"Y","N")</f>
        <v/>
      </c>
      <c r="AY983" s="99">
        <f>(AT983="Y")+(AU983="Y")+(AV983="Y")+(AW983="Y")+(AX983="Y")</f>
        <v/>
      </c>
      <c r="AZ983" s="94">
        <f>IF(AY983=0,"None",_xlfn.TEXTJOIN(", ",TRUE(),IF(AT983="Y","Breakout",""),IF(AU983="Y","Accumulation",""),IF(AV983="Y","Institutional buying",""),IF(AW983="Y","Long buildup",""),IF(AX983="Y","Momentum leader","")))</f>
        <v/>
      </c>
      <c r="BA983" s="94">
        <f>IF(BW983="","","Passes "&amp;AY983&amp;" of 5 buy-side scans"&amp;IF(G983="Y","; RED FLAG: filter out using Red flag column",""))</f>
        <v/>
      </c>
      <c r="BB983" s="91" t="inlineStr">
        <is>
          <t>None</t>
        </is>
      </c>
      <c r="BC983" s="92" t="inlineStr">
        <is>
          <t>Y</t>
        </is>
      </c>
      <c r="BD983" s="94" t="inlineStr">
        <is>
          <t>PE &gt; 50; High-low range &gt;100% in 6 months</t>
        </is>
      </c>
      <c r="BE983" s="94" t="n"/>
      <c r="BF983" s="92">
        <f>IF(R983*100000&gt;=Settings!$B$5,"Y","N")</f>
        <v/>
      </c>
      <c r="BG983" s="91">
        <f>IF(F983&gt;Settings!$B$6,"Y","N")</f>
        <v/>
      </c>
      <c r="BH983" s="97" t="n">
        <v>-17.81</v>
      </c>
      <c r="BI983" s="96" t="n">
        <v>0.23</v>
      </c>
      <c r="BJ983" s="96" t="n">
        <v>2.73</v>
      </c>
      <c r="BK983" s="96" t="n">
        <v>-13.62</v>
      </c>
      <c r="BL983" s="96" t="n">
        <v>62.53</v>
      </c>
      <c r="BM983" s="96" t="n">
        <v>19.19</v>
      </c>
      <c r="BN983" s="97" t="n">
        <v>1.19</v>
      </c>
      <c r="BO983" s="96" t="n">
        <v>1.85</v>
      </c>
      <c r="BP983" s="96" t="n">
        <v>4.71</v>
      </c>
      <c r="BQ983" s="96" t="n">
        <v>9.76</v>
      </c>
      <c r="BR983" s="91" t="inlineStr">
        <is>
          <t>Stacked up</t>
        </is>
      </c>
      <c r="BS983" s="91" t="inlineStr">
        <is>
          <t>None</t>
        </is>
      </c>
      <c r="BT983" s="96" t="n">
        <v>64</v>
      </c>
      <c r="BU983" s="91" t="inlineStr">
        <is>
          <t>N</t>
        </is>
      </c>
      <c r="BV983" s="99">
        <f>IF(OR(BF983&lt;&gt;"Y",BG983&lt;&gt;"Y"),"",(AND(ISNUMBER(BQ983),BQ983&gt;0))+(BR983="Stacked up")+(AND(ISNUMBER(BH983),BH983&gt;=-Settings!$B$17))+(AND(ISNUMBER(BK983),ISNUMBER(BM983),BK983&gt;0,BM983&gt;0))+(AND(ISNUMBER(AQ983),AQ983&gt;=Settings!$B$18))+(AND(ISNUMBER(BT983),BT983&gt;=Settings!$B$19,BT983&lt;=Settings!$B$20))+(AND(ISNUMBER(AS983),AS983&gt;0))+(AND(ISNUMBER(T983),ISNUMBER(M983),T983&gt;=Settings!$B$21,M983&gt;0))+(AND(ISNUMBER(AD983),ISNUMBER(M983),AD983&gt;=Settings!$B$22,M983&gt;0))+(AY983&gt;=1))</f>
        <v/>
      </c>
      <c r="BW983" s="91">
        <f>IF(OR(AY983=0,BF983&lt;&gt;"Y",BG983&lt;&gt;"Y"),"",1+SUMPRODUCT(($A$6:$A$2604=A983)*($AY$6:$AY$2604&gt;0)*($BF$6:$BF$2604="Y")*($BG$6:$BG$2604="Y")*(($AY$6:$AY$2604&gt;AY983)+($AY$6:$AY$2604=AY983)*($AD$6:$AD$2604&gt;AD983))))</f>
        <v/>
      </c>
    </row>
    <row r="984" ht="23.85" customHeight="1" s="55">
      <c r="A984" s="90" t="n">
        <v>46296</v>
      </c>
      <c r="B984" s="91" t="inlineStr">
        <is>
          <t>IDEAFORGE</t>
        </is>
      </c>
      <c r="C984" s="91" t="inlineStr">
        <is>
          <t>INE349Y01013</t>
        </is>
      </c>
      <c r="D984" s="91" t="n"/>
      <c r="E984" s="91" t="inlineStr">
        <is>
          <t>None</t>
        </is>
      </c>
      <c r="F984" s="93" t="n">
        <v>3654</v>
      </c>
      <c r="G984" s="92" t="inlineStr">
        <is>
          <t>N</t>
        </is>
      </c>
      <c r="H984" s="94" t="n"/>
      <c r="I984" s="91" t="inlineStr">
        <is>
          <t>N</t>
        </is>
      </c>
      <c r="J984" s="92">
        <f>IF(K984="","N","Y")</f>
        <v/>
      </c>
      <c r="K984" s="94">
        <f>_xlfn.TEXTJOIN("; ",TRUE,IF(P984="52-wk low","52-wk low",""),IF(AND(AD984&gt;=Settings!$B$12,M984&lt;0),"Distribution",""),IF(AND(AJ984="Y",M984&lt;0,AK984&lt;-Settings!$B$13),"Long unwinding",""),IF(AND(AJ984="Y",M984&lt;0,AK984&gt;Settings!$B$13),"Short buildup",""))</f>
        <v/>
      </c>
      <c r="L984" s="95" t="n">
        <v>735</v>
      </c>
      <c r="M984" s="96" t="n">
        <v>0.55</v>
      </c>
      <c r="N984" s="93" t="n">
        <v>433</v>
      </c>
      <c r="O984" s="91" t="inlineStr">
        <is>
          <t>None</t>
        </is>
      </c>
      <c r="P984" s="91" t="inlineStr">
        <is>
          <t>None</t>
        </is>
      </c>
      <c r="Q984" s="97" t="n">
        <v>4.1</v>
      </c>
      <c r="R984" s="96" t="n">
        <v>2.58</v>
      </c>
      <c r="S984" s="96" t="n">
        <v>1.65</v>
      </c>
      <c r="T984" s="96" t="n">
        <v>1.26</v>
      </c>
      <c r="U984" s="96" t="n">
        <v>0.97</v>
      </c>
      <c r="V984" s="103" t="n">
        <v>0.62</v>
      </c>
      <c r="W984" s="102" t="n">
        <v>0</v>
      </c>
      <c r="X984" s="93" t="n"/>
      <c r="Y984" s="91" t="inlineStr">
        <is>
          <t>None</t>
        </is>
      </c>
      <c r="Z984" s="99" t="n">
        <v>43.46</v>
      </c>
      <c r="AA984" s="96" t="n">
        <v>0.84</v>
      </c>
      <c r="AB984" s="96" t="n">
        <v>0.86</v>
      </c>
      <c r="AC984" s="96" t="n">
        <v>1.39</v>
      </c>
      <c r="AD984" s="96" t="n"/>
      <c r="AE984" s="96" t="n"/>
      <c r="AF984" s="103" t="n"/>
      <c r="AG984" s="91" t="inlineStr">
        <is>
          <t>No delivery data</t>
        </is>
      </c>
      <c r="AH984" s="100" t="n">
        <v>0</v>
      </c>
      <c r="AI984" s="101" t="n">
        <v>0</v>
      </c>
      <c r="AJ984" s="92" t="inlineStr">
        <is>
          <t>N</t>
        </is>
      </c>
      <c r="AK984" s="96" t="n"/>
      <c r="AL984" s="91" t="inlineStr">
        <is>
          <t>n/a</t>
        </is>
      </c>
      <c r="AM984" s="93" t="n"/>
      <c r="AN984" s="92" t="inlineStr">
        <is>
          <t>None</t>
        </is>
      </c>
      <c r="AO984" s="102" t="n">
        <v>0</v>
      </c>
      <c r="AP984" s="103" t="n">
        <v>1.99</v>
      </c>
      <c r="AQ984" s="102" t="n">
        <v>89</v>
      </c>
      <c r="AR984" s="91" t="inlineStr">
        <is>
          <t>N</t>
        </is>
      </c>
      <c r="AS984" s="104" t="n"/>
      <c r="AT984" s="92">
        <f>IF(AND(P984="52-wk high",T984&gt;=Settings!$B$7),"Y","N")</f>
        <v/>
      </c>
      <c r="AU984" s="91">
        <f>IF(AND(AD984&gt;=Settings!$B$8,M984&gt;0),"Y","N")</f>
        <v/>
      </c>
      <c r="AV984" s="91">
        <f>IF(OR(AH984&gt;Settings!$B$9,AI984&gt;Settings!$B$9),"Y","N")</f>
        <v/>
      </c>
      <c r="AW984" s="91">
        <f>IF(AJ984&lt;&gt;"Y","n/a",IF(AND(M984&gt;0,AK984&gt;Settings!$B$10),"Y","N"))</f>
        <v/>
      </c>
      <c r="AX984" s="91">
        <f>IF(AO984&gt;=Settings!$B$11,"Y","N")</f>
        <v/>
      </c>
      <c r="AY984" s="99">
        <f>(AT984="Y")+(AU984="Y")+(AV984="Y")+(AW984="Y")+(AX984="Y")</f>
        <v/>
      </c>
      <c r="AZ984" s="94">
        <f>IF(AY984=0,"None",_xlfn.TEXTJOIN(", ",TRUE(),IF(AT984="Y","Breakout",""),IF(AU984="Y","Accumulation",""),IF(AV984="Y","Institutional buying",""),IF(AW984="Y","Long buildup",""),IF(AX984="Y","Momentum leader","")))</f>
        <v/>
      </c>
      <c r="BA984" s="94">
        <f>IF(BW984="","","Passes "&amp;AY984&amp;" of 5 buy-side scans"&amp;IF(G984="Y","; RED FLAG: filter out using Red flag column",""))</f>
        <v/>
      </c>
      <c r="BB984" s="91" t="inlineStr">
        <is>
          <t>Upper</t>
        </is>
      </c>
      <c r="BC984" s="92" t="inlineStr">
        <is>
          <t>Y</t>
        </is>
      </c>
      <c r="BD984" s="94" t="inlineStr">
        <is>
          <t>PE &gt; 50; &gt;75% move in 6 months; High-low range &gt;100% in 6 months; High-low range &gt;150% in 12 months</t>
        </is>
      </c>
      <c r="BE984" s="94" t="n"/>
      <c r="BF984" s="92">
        <f>IF(R984*100000&gt;=Settings!$B$5,"Y","N")</f>
        <v/>
      </c>
      <c r="BG984" s="91">
        <f>IF(F984&gt;Settings!$B$6,"Y","N")</f>
        <v/>
      </c>
      <c r="BH984" s="97" t="n">
        <v>-25.93</v>
      </c>
      <c r="BI984" s="96" t="n">
        <v>1.19</v>
      </c>
      <c r="BJ984" s="96" t="n">
        <v>-6.2</v>
      </c>
      <c r="BK984" s="96" t="n">
        <v>-14.18</v>
      </c>
      <c r="BL984" s="96" t="n">
        <v>87.29000000000001</v>
      </c>
      <c r="BM984" s="96" t="n">
        <v>44.41</v>
      </c>
      <c r="BN984" s="97" t="n">
        <v>-1.09</v>
      </c>
      <c r="BO984" s="96" t="n">
        <v>-5.09</v>
      </c>
      <c r="BP984" s="96" t="n">
        <v>-3.36</v>
      </c>
      <c r="BQ984" s="96" t="n">
        <v>5.77</v>
      </c>
      <c r="BR984" s="91" t="inlineStr">
        <is>
          <t>Mixed</t>
        </is>
      </c>
      <c r="BS984" s="91" t="inlineStr">
        <is>
          <t>None</t>
        </is>
      </c>
      <c r="BT984" s="96" t="n">
        <v>48</v>
      </c>
      <c r="BU984" s="91" t="inlineStr">
        <is>
          <t>N</t>
        </is>
      </c>
      <c r="BV984" s="99">
        <f>IF(OR(BF984&lt;&gt;"Y",BG984&lt;&gt;"Y"),"",(AND(ISNUMBER(BQ984),BQ984&gt;0))+(BR984="Stacked up")+(AND(ISNUMBER(BH984),BH984&gt;=-Settings!$B$17))+(AND(ISNUMBER(BK984),ISNUMBER(BM984),BK984&gt;0,BM984&gt;0))+(AND(ISNUMBER(AQ984),AQ984&gt;=Settings!$B$18))+(AND(ISNUMBER(BT984),BT984&gt;=Settings!$B$19,BT984&lt;=Settings!$B$20))+(AND(ISNUMBER(AS984),AS984&gt;0))+(AND(ISNUMBER(T984),ISNUMBER(M984),T984&gt;=Settings!$B$21,M984&gt;0))+(AND(ISNUMBER(AD984),ISNUMBER(M984),AD984&gt;=Settings!$B$22,M984&gt;0))+(AY984&gt;=1))</f>
        <v/>
      </c>
      <c r="BW984" s="91">
        <f>IF(OR(AY984=0,BF984&lt;&gt;"Y",BG984&lt;&gt;"Y"),"",1+SUMPRODUCT(($A$6:$A$2604=A984)*($AY$6:$AY$2604&gt;0)*($BF$6:$BF$2604="Y")*($BG$6:$BG$2604="Y")*(($AY$6:$AY$2604&gt;AY984)+($AY$6:$AY$2604=AY984)*($AD$6:$AD$2604&gt;AD984))))</f>
        <v/>
      </c>
    </row>
    <row r="985" ht="23.85" customHeight="1" s="55">
      <c r="A985" s="90" t="n">
        <v>46296</v>
      </c>
      <c r="B985" s="91" t="inlineStr">
        <is>
          <t>KIRLOSIND</t>
        </is>
      </c>
      <c r="C985" s="91" t="inlineStr">
        <is>
          <t>INE250A01039</t>
        </is>
      </c>
      <c r="D985" s="91" t="n"/>
      <c r="E985" s="91" t="inlineStr">
        <is>
          <t>None</t>
        </is>
      </c>
      <c r="F985" s="93" t="n">
        <v>3648</v>
      </c>
      <c r="G985" s="92" t="inlineStr">
        <is>
          <t>N</t>
        </is>
      </c>
      <c r="H985" s="94" t="n"/>
      <c r="I985" s="91" t="inlineStr">
        <is>
          <t>N</t>
        </is>
      </c>
      <c r="J985" s="92">
        <f>IF(K985="","N","Y")</f>
        <v/>
      </c>
      <c r="K985" s="94">
        <f>_xlfn.TEXTJOIN("; ",TRUE,IF(P985="52-wk low","52-wk low",""),IF(AND(AD985&gt;=Settings!$B$12,M985&lt;0),"Distribution",""),IF(AND(AJ985="Y",M985&lt;0,AK985&lt;-Settings!$B$13),"Long unwinding",""),IF(AND(AJ985="Y",M985&lt;0,AK985&gt;Settings!$B$13),"Short buildup",""))</f>
        <v/>
      </c>
      <c r="L985" s="95" t="n">
        <v>3471.4</v>
      </c>
      <c r="M985" s="96" t="n">
        <v>-2.78</v>
      </c>
      <c r="N985" s="93" t="n">
        <v>2000</v>
      </c>
      <c r="O985" s="91" t="inlineStr">
        <is>
          <t>None</t>
        </is>
      </c>
      <c r="P985" s="91" t="inlineStr">
        <is>
          <t>None</t>
        </is>
      </c>
      <c r="Q985" s="97" t="n">
        <v>0.06</v>
      </c>
      <c r="R985" s="96" t="n">
        <v>0.4</v>
      </c>
      <c r="S985" s="96" t="n">
        <v>0.15</v>
      </c>
      <c r="T985" s="96" t="n">
        <v>0.28</v>
      </c>
      <c r="U985" s="96" t="n">
        <v>0.2</v>
      </c>
      <c r="V985" s="103" t="n">
        <v>1.32</v>
      </c>
      <c r="W985" s="102" t="n">
        <v>2</v>
      </c>
      <c r="X985" s="93" t="n"/>
      <c r="Y985" s="91" t="inlineStr">
        <is>
          <t>None</t>
        </is>
      </c>
      <c r="Z985" s="99" t="n">
        <v>62.38</v>
      </c>
      <c r="AA985" s="96" t="n">
        <v>1.43</v>
      </c>
      <c r="AB985" s="96" t="n">
        <v>1.32</v>
      </c>
      <c r="AC985" s="96" t="n">
        <v>0.79</v>
      </c>
      <c r="AD985" s="96" t="n">
        <v>1</v>
      </c>
      <c r="AE985" s="96" t="n">
        <v>0.66</v>
      </c>
      <c r="AF985" s="103" t="n">
        <v>0.65</v>
      </c>
      <c r="AG985" s="91" t="inlineStr">
        <is>
          <t>Normal</t>
        </is>
      </c>
      <c r="AH985" s="100" t="n">
        <v>0</v>
      </c>
      <c r="AI985" s="101" t="n">
        <v>0</v>
      </c>
      <c r="AJ985" s="92" t="inlineStr">
        <is>
          <t>N</t>
        </is>
      </c>
      <c r="AK985" s="96" t="n"/>
      <c r="AL985" s="91" t="inlineStr">
        <is>
          <t>n/a</t>
        </is>
      </c>
      <c r="AM985" s="93" t="n"/>
      <c r="AN985" s="92" t="inlineStr">
        <is>
          <t>None</t>
        </is>
      </c>
      <c r="AO985" s="102" t="n">
        <v>0</v>
      </c>
      <c r="AP985" s="103" t="n">
        <v>1</v>
      </c>
      <c r="AQ985" s="102" t="n">
        <v>62</v>
      </c>
      <c r="AR985" s="91" t="inlineStr">
        <is>
          <t>N</t>
        </is>
      </c>
      <c r="AS985" s="104" t="n"/>
      <c r="AT985" s="92">
        <f>IF(AND(P985="52-wk high",T985&gt;=Settings!$B$7),"Y","N")</f>
        <v/>
      </c>
      <c r="AU985" s="91">
        <f>IF(AND(AD985&gt;=Settings!$B$8,M985&gt;0),"Y","N")</f>
        <v/>
      </c>
      <c r="AV985" s="91">
        <f>IF(OR(AH985&gt;Settings!$B$9,AI985&gt;Settings!$B$9),"Y","N")</f>
        <v/>
      </c>
      <c r="AW985" s="91">
        <f>IF(AJ985&lt;&gt;"Y","n/a",IF(AND(M985&gt;0,AK985&gt;Settings!$B$10),"Y","N"))</f>
        <v/>
      </c>
      <c r="AX985" s="91">
        <f>IF(AO985&gt;=Settings!$B$11,"Y","N")</f>
        <v/>
      </c>
      <c r="AY985" s="99">
        <f>(AT985="Y")+(AU985="Y")+(AV985="Y")+(AW985="Y")+(AX985="Y")</f>
        <v/>
      </c>
      <c r="AZ985" s="94">
        <f>IF(AY985=0,"None",_xlfn.TEXTJOIN(", ",TRUE(),IF(AT985="Y","Breakout",""),IF(AU985="Y","Accumulation",""),IF(AV985="Y","Institutional buying",""),IF(AW985="Y","Long buildup",""),IF(AX985="Y","Momentum leader","")))</f>
        <v/>
      </c>
      <c r="BA985" s="94">
        <f>IF(BW985="","","Passes "&amp;AY985&amp;" of 5 buy-side scans"&amp;IF(G985="Y","; RED FLAG: filter out using Red flag column",""))</f>
        <v/>
      </c>
      <c r="BB985" s="91" t="inlineStr">
        <is>
          <t>None</t>
        </is>
      </c>
      <c r="BC985" s="92" t="inlineStr">
        <is>
          <t>N</t>
        </is>
      </c>
      <c r="BD985" s="94" t="n"/>
      <c r="BE985" s="94" t="n"/>
      <c r="BF985" s="92">
        <f>IF(R985*100000&gt;=Settings!$B$5,"Y","N")</f>
        <v/>
      </c>
      <c r="BG985" s="91">
        <f>IF(F985&gt;Settings!$B$6,"Y","N")</f>
        <v/>
      </c>
      <c r="BH985" s="97" t="n">
        <v>-24.12</v>
      </c>
      <c r="BI985" s="96" t="n">
        <v>-4.5</v>
      </c>
      <c r="BJ985" s="96" t="n">
        <v>-7.19</v>
      </c>
      <c r="BK985" s="96" t="n">
        <v>-11.97</v>
      </c>
      <c r="BL985" s="96" t="n">
        <v>29.78</v>
      </c>
      <c r="BM985" s="96" t="n">
        <v>-14.8</v>
      </c>
      <c r="BN985" s="97" t="n">
        <v>-4.84</v>
      </c>
      <c r="BO985" s="96" t="n">
        <v>-5.88</v>
      </c>
      <c r="BP985" s="96" t="n">
        <v>-4.24</v>
      </c>
      <c r="BQ985" s="96" t="n">
        <v>-2.87</v>
      </c>
      <c r="BR985" s="91" t="inlineStr">
        <is>
          <t>Mixed</t>
        </is>
      </c>
      <c r="BS985" s="91" t="inlineStr">
        <is>
          <t>None</t>
        </is>
      </c>
      <c r="BT985" s="96" t="n">
        <v>29.9</v>
      </c>
      <c r="BU985" s="91" t="inlineStr">
        <is>
          <t>N</t>
        </is>
      </c>
      <c r="BV985" s="99">
        <f>IF(OR(BF985&lt;&gt;"Y",BG985&lt;&gt;"Y"),"",(AND(ISNUMBER(BQ985),BQ985&gt;0))+(BR985="Stacked up")+(AND(ISNUMBER(BH985),BH985&gt;=-Settings!$B$17))+(AND(ISNUMBER(BK985),ISNUMBER(BM985),BK985&gt;0,BM985&gt;0))+(AND(ISNUMBER(AQ985),AQ985&gt;=Settings!$B$18))+(AND(ISNUMBER(BT985),BT985&gt;=Settings!$B$19,BT985&lt;=Settings!$B$20))+(AND(ISNUMBER(AS985),AS985&gt;0))+(AND(ISNUMBER(T985),ISNUMBER(M985),T985&gt;=Settings!$B$21,M985&gt;0))+(AND(ISNUMBER(AD985),ISNUMBER(M985),AD985&gt;=Settings!$B$22,M985&gt;0))+(AY985&gt;=1))</f>
        <v/>
      </c>
      <c r="BW985" s="91">
        <f>IF(OR(AY985=0,BF985&lt;&gt;"Y",BG985&lt;&gt;"Y"),"",1+SUMPRODUCT(($A$6:$A$2604=A985)*($AY$6:$AY$2604&gt;0)*($BF$6:$BF$2604="Y")*($BG$6:$BG$2604="Y")*(($AY$6:$AY$2604&gt;AY985)+($AY$6:$AY$2604=AY985)*($AD$6:$AD$2604&gt;AD985))))</f>
        <v/>
      </c>
    </row>
    <row r="986" ht="23.85" customHeight="1" s="55">
      <c r="A986" s="90" t="n">
        <v>46296</v>
      </c>
      <c r="B986" s="91" t="inlineStr">
        <is>
          <t>JASH</t>
        </is>
      </c>
      <c r="C986" s="91" t="inlineStr">
        <is>
          <t>INE039O01029</t>
        </is>
      </c>
      <c r="D986" s="91" t="n"/>
      <c r="E986" s="91" t="inlineStr">
        <is>
          <t>None</t>
        </is>
      </c>
      <c r="F986" s="93" t="n">
        <v>3642</v>
      </c>
      <c r="G986" s="92" t="inlineStr">
        <is>
          <t>N</t>
        </is>
      </c>
      <c r="H986" s="94" t="n"/>
      <c r="I986" s="91" t="inlineStr">
        <is>
          <t>N</t>
        </is>
      </c>
      <c r="J986" s="92">
        <f>IF(K986="","N","Y")</f>
        <v/>
      </c>
      <c r="K986" s="94">
        <f>_xlfn.TEXTJOIN("; ",TRUE,IF(P986="52-wk low","52-wk low",""),IF(AND(AD986&gt;=Settings!$B$12,M986&lt;0),"Distribution",""),IF(AND(AJ986="Y",M986&lt;0,AK986&lt;-Settings!$B$13),"Long unwinding",""),IF(AND(AJ986="Y",M986&lt;0,AK986&gt;Settings!$B$13),"Short buildup",""))</f>
        <v/>
      </c>
      <c r="L986" s="95" t="n">
        <v>576.3</v>
      </c>
      <c r="M986" s="96" t="n">
        <v>-2.59</v>
      </c>
      <c r="N986" s="93" t="n">
        <v>1934</v>
      </c>
      <c r="O986" s="91" t="inlineStr">
        <is>
          <t>None</t>
        </is>
      </c>
      <c r="P986" s="91" t="inlineStr">
        <is>
          <t>None</t>
        </is>
      </c>
      <c r="Q986" s="97" t="n">
        <v>4.09</v>
      </c>
      <c r="R986" s="96" t="n">
        <v>11.01</v>
      </c>
      <c r="S986" s="96" t="n">
        <v>0.38</v>
      </c>
      <c r="T986" s="96" t="n">
        <v>0.82</v>
      </c>
      <c r="U986" s="96" t="n">
        <v>1.11</v>
      </c>
      <c r="V986" s="103" t="n">
        <v>2.97</v>
      </c>
      <c r="W986" s="102" t="n">
        <v>6</v>
      </c>
      <c r="X986" s="93" t="n"/>
      <c r="Y986" s="91" t="inlineStr">
        <is>
          <t>None</t>
        </is>
      </c>
      <c r="Z986" s="99" t="n">
        <v>48.35</v>
      </c>
      <c r="AA986" s="96" t="n">
        <v>1.12</v>
      </c>
      <c r="AB986" s="96" t="n">
        <v>0.97</v>
      </c>
      <c r="AC986" s="96" t="n">
        <v>1.16</v>
      </c>
      <c r="AD986" s="96" t="n">
        <v>1.98</v>
      </c>
      <c r="AE986" s="96" t="n">
        <v>1.99</v>
      </c>
      <c r="AF986" s="103" t="n">
        <v>0.59</v>
      </c>
      <c r="AG986" s="91" t="inlineStr">
        <is>
          <t>Drying up</t>
        </is>
      </c>
      <c r="AH986" s="100" t="n">
        <v>0</v>
      </c>
      <c r="AI986" s="101" t="n">
        <v>0</v>
      </c>
      <c r="AJ986" s="92" t="inlineStr">
        <is>
          <t>N</t>
        </is>
      </c>
      <c r="AK986" s="96" t="n"/>
      <c r="AL986" s="91" t="inlineStr">
        <is>
          <t>n/a</t>
        </is>
      </c>
      <c r="AM986" s="93" t="n"/>
      <c r="AN986" s="92" t="inlineStr">
        <is>
          <t>None</t>
        </is>
      </c>
      <c r="AO986" s="102" t="n">
        <v>0</v>
      </c>
      <c r="AP986" s="103" t="n">
        <v>1.79</v>
      </c>
      <c r="AQ986" s="102" t="n">
        <v>86</v>
      </c>
      <c r="AR986" s="91" t="inlineStr">
        <is>
          <t>N</t>
        </is>
      </c>
      <c r="AS986" s="104" t="n"/>
      <c r="AT986" s="92">
        <f>IF(AND(P986="52-wk high",T986&gt;=Settings!$B$7),"Y","N")</f>
        <v/>
      </c>
      <c r="AU986" s="91">
        <f>IF(AND(AD986&gt;=Settings!$B$8,M986&gt;0),"Y","N")</f>
        <v/>
      </c>
      <c r="AV986" s="91">
        <f>IF(OR(AH986&gt;Settings!$B$9,AI986&gt;Settings!$B$9),"Y","N")</f>
        <v/>
      </c>
      <c r="AW986" s="91">
        <f>IF(AJ986&lt;&gt;"Y","n/a",IF(AND(M986&gt;0,AK986&gt;Settings!$B$10),"Y","N"))</f>
        <v/>
      </c>
      <c r="AX986" s="91">
        <f>IF(AO986&gt;=Settings!$B$11,"Y","N")</f>
        <v/>
      </c>
      <c r="AY986" s="99">
        <f>(AT986="Y")+(AU986="Y")+(AV986="Y")+(AW986="Y")+(AX986="Y")</f>
        <v/>
      </c>
      <c r="AZ986" s="94">
        <f>IF(AY986=0,"None",_xlfn.TEXTJOIN(", ",TRUE(),IF(AT986="Y","Breakout",""),IF(AU986="Y","Accumulation",""),IF(AV986="Y","Institutional buying",""),IF(AW986="Y","Long buildup",""),IF(AX986="Y","Momentum leader","")))</f>
        <v/>
      </c>
      <c r="BA986" s="94">
        <f>IF(BW986="","","Passes "&amp;AY986&amp;" of 5 buy-side scans"&amp;IF(G986="Y","; RED FLAG: filter out using Red flag column",""))</f>
        <v/>
      </c>
      <c r="BB986" s="91" t="inlineStr">
        <is>
          <t>None</t>
        </is>
      </c>
      <c r="BC986" s="92" t="inlineStr">
        <is>
          <t>Y</t>
        </is>
      </c>
      <c r="BD986" s="94" t="inlineStr">
        <is>
          <t>&gt;25% move in 1 month</t>
        </is>
      </c>
      <c r="BE986" s="94" t="n"/>
      <c r="BF986" s="92">
        <f>IF(R986*100000&gt;=Settings!$B$5,"Y","N")</f>
        <v/>
      </c>
      <c r="BG986" s="91">
        <f>IF(F986&gt;Settings!$B$6,"Y","N")</f>
        <v/>
      </c>
      <c r="BH986" s="97" t="n">
        <v>-6.96</v>
      </c>
      <c r="BI986" s="96" t="n">
        <v>-0.15</v>
      </c>
      <c r="BJ986" s="96" t="n">
        <v>25.91</v>
      </c>
      <c r="BK986" s="96" t="n">
        <v>14.32</v>
      </c>
      <c r="BL986" s="96" t="n">
        <v>59.86</v>
      </c>
      <c r="BM986" s="96" t="n">
        <v>20.75</v>
      </c>
      <c r="BN986" s="97" t="n">
        <v>4.63</v>
      </c>
      <c r="BO986" s="96" t="n">
        <v>10.73</v>
      </c>
      <c r="BP986" s="96" t="n">
        <v>16.42</v>
      </c>
      <c r="BQ986" s="96" t="n">
        <v>21.2</v>
      </c>
      <c r="BR986" s="91" t="inlineStr">
        <is>
          <t>Stacked up</t>
        </is>
      </c>
      <c r="BS986" s="91" t="inlineStr">
        <is>
          <t>None</t>
        </is>
      </c>
      <c r="BT986" s="96" t="n">
        <v>60.1</v>
      </c>
      <c r="BU986" s="91" t="inlineStr">
        <is>
          <t>N</t>
        </is>
      </c>
      <c r="BV986" s="99">
        <f>IF(OR(BF986&lt;&gt;"Y",BG986&lt;&gt;"Y"),"",(AND(ISNUMBER(BQ986),BQ986&gt;0))+(BR986="Stacked up")+(AND(ISNUMBER(BH986),BH986&gt;=-Settings!$B$17))+(AND(ISNUMBER(BK986),ISNUMBER(BM986),BK986&gt;0,BM986&gt;0))+(AND(ISNUMBER(AQ986),AQ986&gt;=Settings!$B$18))+(AND(ISNUMBER(BT986),BT986&gt;=Settings!$B$19,BT986&lt;=Settings!$B$20))+(AND(ISNUMBER(AS986),AS986&gt;0))+(AND(ISNUMBER(T986),ISNUMBER(M986),T986&gt;=Settings!$B$21,M986&gt;0))+(AND(ISNUMBER(AD986),ISNUMBER(M986),AD986&gt;=Settings!$B$22,M986&gt;0))+(AY986&gt;=1))</f>
        <v/>
      </c>
      <c r="BW986" s="91">
        <f>IF(OR(AY986=0,BF986&lt;&gt;"Y",BG986&lt;&gt;"Y"),"",1+SUMPRODUCT(($A$6:$A$2604=A986)*($AY$6:$AY$2604&gt;0)*($BF$6:$BF$2604="Y")*($BG$6:$BG$2604="Y")*(($AY$6:$AY$2604&gt;AY986)+($AY$6:$AY$2604=AY986)*($AD$6:$AD$2604&gt;AD986))))</f>
        <v/>
      </c>
    </row>
    <row r="987" ht="23.85" customHeight="1" s="55">
      <c r="A987" s="90" t="n">
        <v>46296</v>
      </c>
      <c r="B987" s="91" t="inlineStr">
        <is>
          <t>STYRENIX</t>
        </is>
      </c>
      <c r="C987" s="91" t="inlineStr">
        <is>
          <t>INE189B01011</t>
        </is>
      </c>
      <c r="D987" s="91" t="n"/>
      <c r="E987" s="91" t="inlineStr">
        <is>
          <t>None</t>
        </is>
      </c>
      <c r="F987" s="93" t="n">
        <v>3614</v>
      </c>
      <c r="G987" s="92" t="inlineStr">
        <is>
          <t>N</t>
        </is>
      </c>
      <c r="H987" s="94" t="n"/>
      <c r="I987" s="91" t="inlineStr">
        <is>
          <t>N</t>
        </is>
      </c>
      <c r="J987" s="92">
        <f>IF(K987="","N","Y")</f>
        <v/>
      </c>
      <c r="K987" s="94">
        <f>_xlfn.TEXTJOIN("; ",TRUE,IF(P987="52-wk low","52-wk low",""),IF(AND(AD987&gt;=Settings!$B$12,M987&lt;0),"Distribution",""),IF(AND(AJ987="Y",M987&lt;0,AK987&lt;-Settings!$B$13),"Long unwinding",""),IF(AND(AJ987="Y",M987&lt;0,AK987&gt;Settings!$B$13),"Short buildup",""))</f>
        <v/>
      </c>
      <c r="L987" s="95" t="n">
        <v>2055</v>
      </c>
      <c r="M987" s="96" t="n">
        <v>1.96</v>
      </c>
      <c r="N987" s="93" t="n">
        <v>192</v>
      </c>
      <c r="O987" s="91" t="inlineStr">
        <is>
          <t>None</t>
        </is>
      </c>
      <c r="P987" s="91" t="inlineStr">
        <is>
          <t>None</t>
        </is>
      </c>
      <c r="Q987" s="97" t="n">
        <v>0.5600000000000001</v>
      </c>
      <c r="R987" s="96" t="n">
        <v>0.35</v>
      </c>
      <c r="S987" s="96" t="n">
        <v>1.62</v>
      </c>
      <c r="T987" s="96" t="n">
        <v>0.95</v>
      </c>
      <c r="U987" s="96" t="n">
        <v>1.21</v>
      </c>
      <c r="V987" s="103" t="n">
        <v>0.75</v>
      </c>
      <c r="W987" s="102" t="n">
        <v>1</v>
      </c>
      <c r="X987" s="93" t="n"/>
      <c r="Y987" s="91" t="inlineStr">
        <is>
          <t>None</t>
        </is>
      </c>
      <c r="Z987" s="99" t="n">
        <v>52.64</v>
      </c>
      <c r="AA987" s="96" t="n">
        <v>0.9</v>
      </c>
      <c r="AB987" s="96" t="n">
        <v>0.93</v>
      </c>
      <c r="AC987" s="96" t="n">
        <v>1.49</v>
      </c>
      <c r="AD987" s="96" t="n">
        <v>0.99</v>
      </c>
      <c r="AE987" s="96" t="n">
        <v>1.2</v>
      </c>
      <c r="AF987" s="103" t="n">
        <v>1.06</v>
      </c>
      <c r="AG987" s="91" t="inlineStr">
        <is>
          <t>Normal</t>
        </is>
      </c>
      <c r="AH987" s="100" t="n">
        <v>0</v>
      </c>
      <c r="AI987" s="101" t="n">
        <v>0</v>
      </c>
      <c r="AJ987" s="92" t="inlineStr">
        <is>
          <t>N</t>
        </is>
      </c>
      <c r="AK987" s="96" t="n"/>
      <c r="AL987" s="91" t="inlineStr">
        <is>
          <t>n/a</t>
        </is>
      </c>
      <c r="AM987" s="93" t="n"/>
      <c r="AN987" s="92" t="inlineStr">
        <is>
          <t>None</t>
        </is>
      </c>
      <c r="AO987" s="102" t="n">
        <v>0</v>
      </c>
      <c r="AP987" s="103" t="n">
        <v>0.82</v>
      </c>
      <c r="AQ987" s="102" t="n">
        <v>50</v>
      </c>
      <c r="AR987" s="91" t="inlineStr">
        <is>
          <t>N</t>
        </is>
      </c>
      <c r="AS987" s="104" t="n"/>
      <c r="AT987" s="92">
        <f>IF(AND(P987="52-wk high",T987&gt;=Settings!$B$7),"Y","N")</f>
        <v/>
      </c>
      <c r="AU987" s="91">
        <f>IF(AND(AD987&gt;=Settings!$B$8,M987&gt;0),"Y","N")</f>
        <v/>
      </c>
      <c r="AV987" s="91">
        <f>IF(OR(AH987&gt;Settings!$B$9,AI987&gt;Settings!$B$9),"Y","N")</f>
        <v/>
      </c>
      <c r="AW987" s="91">
        <f>IF(AJ987&lt;&gt;"Y","n/a",IF(AND(M987&gt;0,AK987&gt;Settings!$B$10),"Y","N"))</f>
        <v/>
      </c>
      <c r="AX987" s="91">
        <f>IF(AO987&gt;=Settings!$B$11,"Y","N")</f>
        <v/>
      </c>
      <c r="AY987" s="99">
        <f>(AT987="Y")+(AU987="Y")+(AV987="Y")+(AW987="Y")+(AX987="Y")</f>
        <v/>
      </c>
      <c r="AZ987" s="94">
        <f>IF(AY987=0,"None",_xlfn.TEXTJOIN(", ",TRUE(),IF(AT987="Y","Breakout",""),IF(AU987="Y","Accumulation",""),IF(AV987="Y","Institutional buying",""),IF(AW987="Y","Long buildup",""),IF(AX987="Y","Momentum leader","")))</f>
        <v/>
      </c>
      <c r="BA987" s="94">
        <f>IF(BW987="","","Passes "&amp;AY987&amp;" of 5 buy-side scans"&amp;IF(G987="Y","; RED FLAG: filter out using Red flag column",""))</f>
        <v/>
      </c>
      <c r="BB987" s="91" t="inlineStr">
        <is>
          <t>None</t>
        </is>
      </c>
      <c r="BC987" s="92" t="inlineStr">
        <is>
          <t>N</t>
        </is>
      </c>
      <c r="BD987" s="94" t="n"/>
      <c r="BE987" s="94" t="n"/>
      <c r="BF987" s="92">
        <f>IF(R987*100000&gt;=Settings!$B$5,"Y","N")</f>
        <v/>
      </c>
      <c r="BG987" s="91">
        <f>IF(F987&gt;Settings!$B$6,"Y","N")</f>
        <v/>
      </c>
      <c r="BH987" s="97" t="n">
        <v>-22.54</v>
      </c>
      <c r="BI987" s="96" t="n">
        <v>-1.59</v>
      </c>
      <c r="BJ987" s="96" t="n">
        <v>2.15</v>
      </c>
      <c r="BK987" s="96" t="n">
        <v>-10.46</v>
      </c>
      <c r="BL987" s="96" t="n">
        <v>11.24</v>
      </c>
      <c r="BM987" s="96" t="n">
        <v>-13.66</v>
      </c>
      <c r="BN987" s="97" t="n">
        <v>-0.78</v>
      </c>
      <c r="BO987" s="96" t="n">
        <v>-3.55</v>
      </c>
      <c r="BP987" s="96" t="n">
        <v>-5.01</v>
      </c>
      <c r="BQ987" s="96" t="n">
        <v>-5.86</v>
      </c>
      <c r="BR987" s="91" t="inlineStr">
        <is>
          <t>Stacked down</t>
        </is>
      </c>
      <c r="BS987" s="91" t="inlineStr">
        <is>
          <t>None</t>
        </is>
      </c>
      <c r="BT987" s="96" t="n">
        <v>47.7</v>
      </c>
      <c r="BU987" s="91" t="inlineStr">
        <is>
          <t>N</t>
        </is>
      </c>
      <c r="BV987" s="99">
        <f>IF(OR(BF987&lt;&gt;"Y",BG987&lt;&gt;"Y"),"",(AND(ISNUMBER(BQ987),BQ987&gt;0))+(BR987="Stacked up")+(AND(ISNUMBER(BH987),BH987&gt;=-Settings!$B$17))+(AND(ISNUMBER(BK987),ISNUMBER(BM987),BK987&gt;0,BM987&gt;0))+(AND(ISNUMBER(AQ987),AQ987&gt;=Settings!$B$18))+(AND(ISNUMBER(BT987),BT987&gt;=Settings!$B$19,BT987&lt;=Settings!$B$20))+(AND(ISNUMBER(AS987),AS987&gt;0))+(AND(ISNUMBER(T987),ISNUMBER(M987),T987&gt;=Settings!$B$21,M987&gt;0))+(AND(ISNUMBER(AD987),ISNUMBER(M987),AD987&gt;=Settings!$B$22,M987&gt;0))+(AY987&gt;=1))</f>
        <v/>
      </c>
      <c r="BW987" s="91">
        <f>IF(OR(AY987=0,BF987&lt;&gt;"Y",BG987&lt;&gt;"Y"),"",1+SUMPRODUCT(($A$6:$A$2604=A987)*($AY$6:$AY$2604&gt;0)*($BF$6:$BF$2604="Y")*($BG$6:$BG$2604="Y")*(($AY$6:$AY$2604&gt;AY987)+($AY$6:$AY$2604=AY987)*($AD$6:$AD$2604&gt;AD987))))</f>
        <v/>
      </c>
    </row>
    <row r="988" ht="23.85" customHeight="1" s="55">
      <c r="A988" s="90" t="n">
        <v>46296</v>
      </c>
      <c r="B988" s="91" t="inlineStr">
        <is>
          <t>PACEDIGITK</t>
        </is>
      </c>
      <c r="C988" s="91" t="inlineStr">
        <is>
          <t>INE0S3G01027</t>
        </is>
      </c>
      <c r="D988" s="91" t="n"/>
      <c r="E988" s="91" t="inlineStr">
        <is>
          <t>None</t>
        </is>
      </c>
      <c r="F988" s="93" t="n">
        <v>3612</v>
      </c>
      <c r="G988" s="92" t="inlineStr">
        <is>
          <t>N</t>
        </is>
      </c>
      <c r="H988" s="94" t="n"/>
      <c r="I988" s="91" t="inlineStr">
        <is>
          <t>N</t>
        </is>
      </c>
      <c r="J988" s="92">
        <f>IF(K988="","N","Y")</f>
        <v/>
      </c>
      <c r="K988" s="94">
        <f>_xlfn.TEXTJOIN("; ",TRUE,IF(P988="52-wk low","52-wk low",""),IF(AND(AD988&gt;=Settings!$B$12,M988&lt;0),"Distribution",""),IF(AND(AJ988="Y",M988&lt;0,AK988&lt;-Settings!$B$13),"Long unwinding",""),IF(AND(AJ988="Y",M988&lt;0,AK988&gt;Settings!$B$13),"Short buildup",""))</f>
        <v/>
      </c>
      <c r="L988" s="95" t="n">
        <v>167.35</v>
      </c>
      <c r="M988" s="96" t="n">
        <v>4.61</v>
      </c>
      <c r="N988" s="93" t="n">
        <v>67</v>
      </c>
      <c r="O988" s="91" t="inlineStr">
        <is>
          <t>None</t>
        </is>
      </c>
      <c r="P988" s="91" t="inlineStr">
        <is>
          <t>None</t>
        </is>
      </c>
      <c r="Q988" s="97" t="n">
        <v>227.73</v>
      </c>
      <c r="R988" s="96" t="n">
        <v>30.82</v>
      </c>
      <c r="S988" s="96" t="n">
        <v>11.56</v>
      </c>
      <c r="T988" s="96" t="n">
        <v>16.9</v>
      </c>
      <c r="U988" s="96" t="n">
        <v>8.880000000000001</v>
      </c>
      <c r="V988" s="103" t="n">
        <v>1.11</v>
      </c>
      <c r="W988" s="102" t="n">
        <v>2</v>
      </c>
      <c r="X988" s="93" t="n">
        <v>8</v>
      </c>
      <c r="Y988" s="91" t="inlineStr">
        <is>
          <t>None</t>
        </is>
      </c>
      <c r="Z988" s="99" t="n">
        <v>5.69</v>
      </c>
      <c r="AA988" s="96" t="n">
        <v>0.13</v>
      </c>
      <c r="AB988" s="96" t="n">
        <v>0.13</v>
      </c>
      <c r="AC988" s="96" t="n">
        <v>3.68</v>
      </c>
      <c r="AD988" s="96" t="n">
        <v>3.33</v>
      </c>
      <c r="AE988" s="96" t="n">
        <v>1.91</v>
      </c>
      <c r="AF988" s="103" t="n">
        <v>0.53</v>
      </c>
      <c r="AG988" s="91" t="inlineStr">
        <is>
          <t>Normal</t>
        </is>
      </c>
      <c r="AH988" s="100" t="n">
        <v>0</v>
      </c>
      <c r="AI988" s="101" t="n">
        <v>0</v>
      </c>
      <c r="AJ988" s="92" t="inlineStr">
        <is>
          <t>N</t>
        </is>
      </c>
      <c r="AK988" s="96" t="n"/>
      <c r="AL988" s="91" t="inlineStr">
        <is>
          <t>n/a</t>
        </is>
      </c>
      <c r="AM988" s="93" t="n"/>
      <c r="AN988" s="92" t="inlineStr">
        <is>
          <t>None</t>
        </is>
      </c>
      <c r="AO988" s="102" t="n">
        <v>0</v>
      </c>
      <c r="AP988" s="103" t="n"/>
      <c r="AQ988" s="102" t="n"/>
      <c r="AR988" s="91" t="inlineStr">
        <is>
          <t>N</t>
        </is>
      </c>
      <c r="AS988" s="104" t="n"/>
      <c r="AT988" s="92">
        <f>IF(AND(P988="52-wk high",T988&gt;=Settings!$B$7),"Y","N")</f>
        <v/>
      </c>
      <c r="AU988" s="91">
        <f>IF(AND(AD988&gt;=Settings!$B$8,M988&gt;0),"Y","N")</f>
        <v/>
      </c>
      <c r="AV988" s="91">
        <f>IF(OR(AH988&gt;Settings!$B$9,AI988&gt;Settings!$B$9),"Y","N")</f>
        <v/>
      </c>
      <c r="AW988" s="91">
        <f>IF(AJ988&lt;&gt;"Y","n/a",IF(AND(M988&gt;0,AK988&gt;Settings!$B$10),"Y","N"))</f>
        <v/>
      </c>
      <c r="AX988" s="91">
        <f>IF(AO988&gt;=Settings!$B$11,"Y","N")</f>
        <v/>
      </c>
      <c r="AY988" s="99">
        <f>(AT988="Y")+(AU988="Y")+(AV988="Y")+(AW988="Y")+(AX988="Y")</f>
        <v/>
      </c>
      <c r="AZ988" s="94">
        <f>IF(AY988=0,"None",_xlfn.TEXTJOIN(", ",TRUE(),IF(AT988="Y","Breakout",""),IF(AU988="Y","Accumulation",""),IF(AV988="Y","Institutional buying",""),IF(AW988="Y","Long buildup",""),IF(AX988="Y","Momentum leader","")))</f>
        <v/>
      </c>
      <c r="BA988" s="94">
        <f>IF(BW988="","","Passes "&amp;AY988&amp;" of 5 buy-side scans"&amp;IF(G988="Y","; RED FLAG: filter out using Red flag column",""))</f>
        <v/>
      </c>
      <c r="BB988" s="91" t="inlineStr">
        <is>
          <t>None</t>
        </is>
      </c>
      <c r="BC988" s="92" t="inlineStr">
        <is>
          <t>N</t>
        </is>
      </c>
      <c r="BD988" s="94" t="n"/>
      <c r="BE988" s="94" t="n"/>
      <c r="BF988" s="92">
        <f>IF(R988*100000&gt;=Settings!$B$5,"Y","N")</f>
        <v/>
      </c>
      <c r="BG988" s="91">
        <f>IF(F988&gt;Settings!$B$6,"Y","N")</f>
        <v/>
      </c>
      <c r="BH988" s="97" t="n">
        <v>-27.85</v>
      </c>
      <c r="BI988" s="96" t="n">
        <v>-0.01</v>
      </c>
      <c r="BJ988" s="96" t="n">
        <v>0.59</v>
      </c>
      <c r="BK988" s="96" t="n">
        <v>-19.75</v>
      </c>
      <c r="BL988" s="96" t="n">
        <v>8.94</v>
      </c>
      <c r="BM988" s="96" t="n"/>
      <c r="BN988" s="97" t="n">
        <v>1.76</v>
      </c>
      <c r="BO988" s="96" t="n">
        <v>-3.07</v>
      </c>
      <c r="BP988" s="96" t="n">
        <v>-6.4</v>
      </c>
      <c r="BQ988" s="96" t="n">
        <v>-9.529999999999999</v>
      </c>
      <c r="BR988" s="91" t="inlineStr">
        <is>
          <t>Mixed</t>
        </is>
      </c>
      <c r="BS988" s="91" t="inlineStr">
        <is>
          <t>None</t>
        </is>
      </c>
      <c r="BT988" s="96" t="n">
        <v>57</v>
      </c>
      <c r="BU988" s="91" t="inlineStr">
        <is>
          <t>N</t>
        </is>
      </c>
      <c r="BV988" s="99">
        <f>IF(OR(BF988&lt;&gt;"Y",BG988&lt;&gt;"Y"),"",(AND(ISNUMBER(BQ988),BQ988&gt;0))+(BR988="Stacked up")+(AND(ISNUMBER(BH988),BH988&gt;=-Settings!$B$17))+(AND(ISNUMBER(BK988),ISNUMBER(BM988),BK988&gt;0,BM988&gt;0))+(AND(ISNUMBER(AQ988),AQ988&gt;=Settings!$B$18))+(AND(ISNUMBER(BT988),BT988&gt;=Settings!$B$19,BT988&lt;=Settings!$B$20))+(AND(ISNUMBER(AS988),AS988&gt;0))+(AND(ISNUMBER(T988),ISNUMBER(M988),T988&gt;=Settings!$B$21,M988&gt;0))+(AND(ISNUMBER(AD988),ISNUMBER(M988),AD988&gt;=Settings!$B$22,M988&gt;0))+(AY988&gt;=1))</f>
        <v/>
      </c>
      <c r="BW988" s="91">
        <f>IF(OR(AY988=0,BF988&lt;&gt;"Y",BG988&lt;&gt;"Y"),"",1+SUMPRODUCT(($A$6:$A$2604=A988)*($AY$6:$AY$2604&gt;0)*($BF$6:$BF$2604="Y")*($BG$6:$BG$2604="Y")*(($AY$6:$AY$2604&gt;AY988)+($AY$6:$AY$2604=AY988)*($AD$6:$AD$2604&gt;AD988))))</f>
        <v/>
      </c>
    </row>
    <row r="989" ht="23.85" customHeight="1" s="55">
      <c r="A989" s="90" t="n">
        <v>46296</v>
      </c>
      <c r="B989" s="91" t="inlineStr">
        <is>
          <t>STEELCAS</t>
        </is>
      </c>
      <c r="C989" s="91" t="inlineStr">
        <is>
          <t>INE124E01038</t>
        </is>
      </c>
      <c r="D989" s="91" t="n"/>
      <c r="E989" s="91" t="inlineStr">
        <is>
          <t>None</t>
        </is>
      </c>
      <c r="F989" s="93" t="n">
        <v>3607</v>
      </c>
      <c r="G989" s="92" t="inlineStr">
        <is>
          <t>N</t>
        </is>
      </c>
      <c r="H989" s="94" t="n"/>
      <c r="I989" s="91" t="inlineStr">
        <is>
          <t>N</t>
        </is>
      </c>
      <c r="J989" s="92">
        <f>IF(K989="","N","Y")</f>
        <v/>
      </c>
      <c r="K989" s="94">
        <f>_xlfn.TEXTJOIN("; ",TRUE,IF(P989="52-wk low","52-wk low",""),IF(AND(AD989&gt;=Settings!$B$12,M989&lt;0),"Distribution",""),IF(AND(AJ989="Y",M989&lt;0,AK989&lt;-Settings!$B$13),"Long unwinding",""),IF(AND(AJ989="Y",M989&lt;0,AK989&gt;Settings!$B$13),"Short buildup",""))</f>
        <v/>
      </c>
      <c r="L989" s="95" t="n">
        <v>356.45</v>
      </c>
      <c r="M989" s="96" t="n">
        <v>-5.5</v>
      </c>
      <c r="N989" s="93" t="n">
        <v>2534</v>
      </c>
      <c r="O989" s="91" t="inlineStr">
        <is>
          <t>None</t>
        </is>
      </c>
      <c r="P989" s="91" t="inlineStr">
        <is>
          <t>None</t>
        </is>
      </c>
      <c r="Q989" s="97" t="n">
        <v>3.5</v>
      </c>
      <c r="R989" s="96" t="n">
        <v>2.64</v>
      </c>
      <c r="S989" s="96" t="n">
        <v>1.4</v>
      </c>
      <c r="T989" s="96" t="n">
        <v>2.04</v>
      </c>
      <c r="U989" s="96" t="n">
        <v>1.71</v>
      </c>
      <c r="V989" s="103" t="n">
        <v>1.28</v>
      </c>
      <c r="W989" s="102" t="n">
        <v>5</v>
      </c>
      <c r="X989" s="93" t="n">
        <v>143</v>
      </c>
      <c r="Y989" s="91" t="inlineStr">
        <is>
          <t>None</t>
        </is>
      </c>
      <c r="Z989" s="99" t="n">
        <v>48.36</v>
      </c>
      <c r="AA989" s="96" t="n">
        <v>0.95</v>
      </c>
      <c r="AB989" s="96" t="n">
        <v>0.93</v>
      </c>
      <c r="AC989" s="96" t="n">
        <v>1.75</v>
      </c>
      <c r="AD989" s="96" t="n">
        <v>2.26</v>
      </c>
      <c r="AE989" s="96" t="n">
        <v>2.79</v>
      </c>
      <c r="AF989" s="103" t="n">
        <v>1.32</v>
      </c>
      <c r="AG989" s="91" t="inlineStr">
        <is>
          <t>Normal</t>
        </is>
      </c>
      <c r="AH989" s="100" t="n">
        <v>0</v>
      </c>
      <c r="AI989" s="101" t="n">
        <v>0</v>
      </c>
      <c r="AJ989" s="92" t="inlineStr">
        <is>
          <t>N</t>
        </is>
      </c>
      <c r="AK989" s="96" t="n"/>
      <c r="AL989" s="91" t="inlineStr">
        <is>
          <t>n/a</t>
        </is>
      </c>
      <c r="AM989" s="93" t="n"/>
      <c r="AN989" s="92" t="inlineStr">
        <is>
          <t>None</t>
        </is>
      </c>
      <c r="AO989" s="102" t="n">
        <v>0</v>
      </c>
      <c r="AP989" s="103" t="n">
        <v>2.04</v>
      </c>
      <c r="AQ989" s="102" t="n">
        <v>89</v>
      </c>
      <c r="AR989" s="91" t="inlineStr">
        <is>
          <t>N</t>
        </is>
      </c>
      <c r="AS989" s="104" t="n"/>
      <c r="AT989" s="92">
        <f>IF(AND(P989="52-wk high",T989&gt;=Settings!$B$7),"Y","N")</f>
        <v/>
      </c>
      <c r="AU989" s="91">
        <f>IF(AND(AD989&gt;=Settings!$B$8,M989&gt;0),"Y","N")</f>
        <v/>
      </c>
      <c r="AV989" s="91">
        <f>IF(OR(AH989&gt;Settings!$B$9,AI989&gt;Settings!$B$9),"Y","N")</f>
        <v/>
      </c>
      <c r="AW989" s="91">
        <f>IF(AJ989&lt;&gt;"Y","n/a",IF(AND(M989&gt;0,AK989&gt;Settings!$B$10),"Y","N"))</f>
        <v/>
      </c>
      <c r="AX989" s="91">
        <f>IF(AO989&gt;=Settings!$B$11,"Y","N")</f>
        <v/>
      </c>
      <c r="AY989" s="99">
        <f>(AT989="Y")+(AU989="Y")+(AV989="Y")+(AW989="Y")+(AX989="Y")</f>
        <v/>
      </c>
      <c r="AZ989" s="94">
        <f>IF(AY989=0,"None",_xlfn.TEXTJOIN(", ",TRUE(),IF(AT989="Y","Breakout",""),IF(AU989="Y","Accumulation",""),IF(AV989="Y","Institutional buying",""),IF(AW989="Y","Long buildup",""),IF(AX989="Y","Momentum leader","")))</f>
        <v/>
      </c>
      <c r="BA989" s="94">
        <f>IF(BW989="","","Passes "&amp;AY989&amp;" of 5 buy-side scans"&amp;IF(G989="Y","; RED FLAG: filter out using Red flag column",""))</f>
        <v/>
      </c>
      <c r="BB989" s="91" t="inlineStr">
        <is>
          <t>None</t>
        </is>
      </c>
      <c r="BC989" s="92" t="inlineStr">
        <is>
          <t>N</t>
        </is>
      </c>
      <c r="BD989" s="94" t="n"/>
      <c r="BE989" s="94" t="n"/>
      <c r="BF989" s="92">
        <f>IF(R989*100000&gt;=Settings!$B$5,"Y","N")</f>
        <v/>
      </c>
      <c r="BG989" s="91">
        <f>IF(F989&gt;Settings!$B$6,"Y","N")</f>
        <v/>
      </c>
      <c r="BH989" s="97" t="n">
        <v>-8.81</v>
      </c>
      <c r="BI989" s="96" t="n">
        <v>-0.38</v>
      </c>
      <c r="BJ989" s="96" t="n">
        <v>4.88</v>
      </c>
      <c r="BK989" s="96" t="n">
        <v>17.27</v>
      </c>
      <c r="BL989" s="96" t="n">
        <v>50.86</v>
      </c>
      <c r="BM989" s="96" t="n">
        <v>66.36</v>
      </c>
      <c r="BN989" s="97" t="n">
        <v>2.67</v>
      </c>
      <c r="BO989" s="96" t="n">
        <v>6.6</v>
      </c>
      <c r="BP989" s="96" t="n">
        <v>12.75</v>
      </c>
      <c r="BQ989" s="96" t="n">
        <v>23.34</v>
      </c>
      <c r="BR989" s="91" t="inlineStr">
        <is>
          <t>Stacked up</t>
        </is>
      </c>
      <c r="BS989" s="91" t="inlineStr">
        <is>
          <t>None</t>
        </is>
      </c>
      <c r="BT989" s="96" t="n">
        <v>54.6</v>
      </c>
      <c r="BU989" s="91" t="inlineStr">
        <is>
          <t>N</t>
        </is>
      </c>
      <c r="BV989" s="99">
        <f>IF(OR(BF989&lt;&gt;"Y",BG989&lt;&gt;"Y"),"",(AND(ISNUMBER(BQ989),BQ989&gt;0))+(BR989="Stacked up")+(AND(ISNUMBER(BH989),BH989&gt;=-Settings!$B$17))+(AND(ISNUMBER(BK989),ISNUMBER(BM989),BK989&gt;0,BM989&gt;0))+(AND(ISNUMBER(AQ989),AQ989&gt;=Settings!$B$18))+(AND(ISNUMBER(BT989),BT989&gt;=Settings!$B$19,BT989&lt;=Settings!$B$20))+(AND(ISNUMBER(AS989),AS989&gt;0))+(AND(ISNUMBER(T989),ISNUMBER(M989),T989&gt;=Settings!$B$21,M989&gt;0))+(AND(ISNUMBER(AD989),ISNUMBER(M989),AD989&gt;=Settings!$B$22,M989&gt;0))+(AY989&gt;=1))</f>
        <v/>
      </c>
      <c r="BW989" s="91">
        <f>IF(OR(AY989=0,BF989&lt;&gt;"Y",BG989&lt;&gt;"Y"),"",1+SUMPRODUCT(($A$6:$A$2604=A989)*($AY$6:$AY$2604&gt;0)*($BF$6:$BF$2604="Y")*($BG$6:$BG$2604="Y")*(($AY$6:$AY$2604&gt;AY989)+($AY$6:$AY$2604=AY989)*($AD$6:$AD$2604&gt;AD989))))</f>
        <v/>
      </c>
    </row>
    <row r="990" ht="23.85" customHeight="1" s="55">
      <c r="A990" s="90" t="n">
        <v>46296</v>
      </c>
      <c r="B990" s="91" t="inlineStr">
        <is>
          <t>TCPLPACK</t>
        </is>
      </c>
      <c r="C990" s="91" t="inlineStr">
        <is>
          <t>INE822C01015</t>
        </is>
      </c>
      <c r="D990" s="91" t="n"/>
      <c r="E990" s="91" t="inlineStr">
        <is>
          <t>None</t>
        </is>
      </c>
      <c r="F990" s="93" t="n">
        <v>3574</v>
      </c>
      <c r="G990" s="92" t="inlineStr">
        <is>
          <t>N</t>
        </is>
      </c>
      <c r="H990" s="94" t="n"/>
      <c r="I990" s="91" t="inlineStr">
        <is>
          <t>N</t>
        </is>
      </c>
      <c r="J990" s="92">
        <f>IF(K990="","N","Y")</f>
        <v/>
      </c>
      <c r="K990" s="94">
        <f>_xlfn.TEXTJOIN("; ",TRUE,IF(P990="52-wk low","52-wk low",""),IF(AND(AD990&gt;=Settings!$B$12,M990&lt;0),"Distribution",""),IF(AND(AJ990="Y",M990&lt;0,AK990&lt;-Settings!$B$13),"Long unwinding",""),IF(AND(AJ990="Y",M990&lt;0,AK990&gt;Settings!$B$13),"Short buildup",""))</f>
        <v/>
      </c>
      <c r="L990" s="95" t="n">
        <v>3927.1</v>
      </c>
      <c r="M990" s="96" t="n">
        <v>-4.28</v>
      </c>
      <c r="N990" s="93" t="n">
        <v>2389</v>
      </c>
      <c r="O990" s="91" t="inlineStr">
        <is>
          <t>None</t>
        </is>
      </c>
      <c r="P990" s="91" t="inlineStr">
        <is>
          <t>None</t>
        </is>
      </c>
      <c r="Q990" s="97" t="n">
        <v>0.04</v>
      </c>
      <c r="R990" s="96" t="n">
        <v>0.09</v>
      </c>
      <c r="S990" s="96" t="n">
        <v>0.4</v>
      </c>
      <c r="T990" s="96" t="n">
        <v>0.18</v>
      </c>
      <c r="U990" s="96" t="n">
        <v>0.27</v>
      </c>
      <c r="V990" s="103" t="n">
        <v>0.65</v>
      </c>
      <c r="W990" s="102" t="n">
        <v>0</v>
      </c>
      <c r="X990" s="93" t="n"/>
      <c r="Y990" s="91" t="inlineStr">
        <is>
          <t>None</t>
        </is>
      </c>
      <c r="Z990" s="99" t="n">
        <v>42.17</v>
      </c>
      <c r="AA990" s="96" t="n">
        <v>0.95</v>
      </c>
      <c r="AB990" s="96" t="n">
        <v>0.9399999999999999</v>
      </c>
      <c r="AC990" s="96" t="n">
        <v>0.4</v>
      </c>
      <c r="AD990" s="96" t="n">
        <v>0.3</v>
      </c>
      <c r="AE990" s="96" t="n">
        <v>0.37</v>
      </c>
      <c r="AF990" s="103" t="n">
        <v>1.34</v>
      </c>
      <c r="AG990" s="91" t="inlineStr">
        <is>
          <t>Normal</t>
        </is>
      </c>
      <c r="AH990" s="100" t="n">
        <v>0</v>
      </c>
      <c r="AI990" s="101" t="n">
        <v>0</v>
      </c>
      <c r="AJ990" s="92" t="inlineStr">
        <is>
          <t>N</t>
        </is>
      </c>
      <c r="AK990" s="96" t="n"/>
      <c r="AL990" s="91" t="inlineStr">
        <is>
          <t>n/a</t>
        </is>
      </c>
      <c r="AM990" s="93" t="n"/>
      <c r="AN990" s="92" t="inlineStr">
        <is>
          <t>None</t>
        </is>
      </c>
      <c r="AO990" s="102" t="n">
        <v>0</v>
      </c>
      <c r="AP990" s="103" t="n">
        <v>1.7</v>
      </c>
      <c r="AQ990" s="102" t="n">
        <v>84</v>
      </c>
      <c r="AR990" s="91" t="inlineStr">
        <is>
          <t>N</t>
        </is>
      </c>
      <c r="AS990" s="104" t="n"/>
      <c r="AT990" s="92">
        <f>IF(AND(P990="52-wk high",T990&gt;=Settings!$B$7),"Y","N")</f>
        <v/>
      </c>
      <c r="AU990" s="91">
        <f>IF(AND(AD990&gt;=Settings!$B$8,M990&gt;0),"Y","N")</f>
        <v/>
      </c>
      <c r="AV990" s="91">
        <f>IF(OR(AH990&gt;Settings!$B$9,AI990&gt;Settings!$B$9),"Y","N")</f>
        <v/>
      </c>
      <c r="AW990" s="91">
        <f>IF(AJ990&lt;&gt;"Y","n/a",IF(AND(M990&gt;0,AK990&gt;Settings!$B$10),"Y","N"))</f>
        <v/>
      </c>
      <c r="AX990" s="91">
        <f>IF(AO990&gt;=Settings!$B$11,"Y","N")</f>
        <v/>
      </c>
      <c r="AY990" s="99">
        <f>(AT990="Y")+(AU990="Y")+(AV990="Y")+(AW990="Y")+(AX990="Y")</f>
        <v/>
      </c>
      <c r="AZ990" s="94">
        <f>IF(AY990=0,"None",_xlfn.TEXTJOIN(", ",TRUE(),IF(AT990="Y","Breakout",""),IF(AU990="Y","Accumulation",""),IF(AV990="Y","Institutional buying",""),IF(AW990="Y","Long buildup",""),IF(AX990="Y","Momentum leader","")))</f>
        <v/>
      </c>
      <c r="BA990" s="94">
        <f>IF(BW990="","","Passes "&amp;AY990&amp;" of 5 buy-side scans"&amp;IF(G990="Y","; RED FLAG: filter out using Red flag column",""))</f>
        <v/>
      </c>
      <c r="BB990" s="91" t="inlineStr">
        <is>
          <t>None</t>
        </is>
      </c>
      <c r="BC990" s="92" t="inlineStr">
        <is>
          <t>N</t>
        </is>
      </c>
      <c r="BD990" s="94" t="n"/>
      <c r="BE990" s="94" t="n"/>
      <c r="BF990" s="92">
        <f>IF(R990*100000&gt;=Settings!$B$5,"Y","N")</f>
        <v/>
      </c>
      <c r="BG990" s="91">
        <f>IF(F990&gt;Settings!$B$6,"Y","N")</f>
        <v/>
      </c>
      <c r="BH990" s="97" t="n">
        <v>-10.97</v>
      </c>
      <c r="BI990" s="96" t="n">
        <v>-3.24</v>
      </c>
      <c r="BJ990" s="96" t="n">
        <v>1.73</v>
      </c>
      <c r="BK990" s="96" t="n">
        <v>31.98</v>
      </c>
      <c r="BL990" s="96" t="n">
        <v>64.29000000000001</v>
      </c>
      <c r="BM990" s="96" t="n">
        <v>15.26</v>
      </c>
      <c r="BN990" s="97" t="n">
        <v>-0.47</v>
      </c>
      <c r="BO990" s="96" t="n">
        <v>4.85</v>
      </c>
      <c r="BP990" s="96" t="n">
        <v>13.48</v>
      </c>
      <c r="BQ990" s="96" t="n">
        <v>20.88</v>
      </c>
      <c r="BR990" s="91" t="inlineStr">
        <is>
          <t>Mixed</t>
        </is>
      </c>
      <c r="BS990" s="91" t="inlineStr">
        <is>
          <t>None</t>
        </is>
      </c>
      <c r="BT990" s="96" t="n">
        <v>47.7</v>
      </c>
      <c r="BU990" s="91" t="inlineStr">
        <is>
          <t>N</t>
        </is>
      </c>
      <c r="BV990" s="99">
        <f>IF(OR(BF990&lt;&gt;"Y",BG990&lt;&gt;"Y"),"",(AND(ISNUMBER(BQ990),BQ990&gt;0))+(BR990="Stacked up")+(AND(ISNUMBER(BH990),BH990&gt;=-Settings!$B$17))+(AND(ISNUMBER(BK990),ISNUMBER(BM990),BK990&gt;0,BM990&gt;0))+(AND(ISNUMBER(AQ990),AQ990&gt;=Settings!$B$18))+(AND(ISNUMBER(BT990),BT990&gt;=Settings!$B$19,BT990&lt;=Settings!$B$20))+(AND(ISNUMBER(AS990),AS990&gt;0))+(AND(ISNUMBER(T990),ISNUMBER(M990),T990&gt;=Settings!$B$21,M990&gt;0))+(AND(ISNUMBER(AD990),ISNUMBER(M990),AD990&gt;=Settings!$B$22,M990&gt;0))+(AY990&gt;=1))</f>
        <v/>
      </c>
      <c r="BW990" s="91">
        <f>IF(OR(AY990=0,BF990&lt;&gt;"Y",BG990&lt;&gt;"Y"),"",1+SUMPRODUCT(($A$6:$A$2604=A990)*($AY$6:$AY$2604&gt;0)*($BF$6:$BF$2604="Y")*($BG$6:$BG$2604="Y")*(($AY$6:$AY$2604&gt;AY990)+($AY$6:$AY$2604=AY990)*($AD$6:$AD$2604&gt;AD990))))</f>
        <v/>
      </c>
    </row>
    <row r="991" ht="23.85" customHeight="1" s="55">
      <c r="A991" s="90" t="n">
        <v>46296</v>
      </c>
      <c r="B991" s="91" t="inlineStr">
        <is>
          <t>INDOTECH</t>
        </is>
      </c>
      <c r="C991" s="91" t="inlineStr">
        <is>
          <t>INE332H01014</t>
        </is>
      </c>
      <c r="D991" s="91" t="n"/>
      <c r="E991" s="91" t="inlineStr">
        <is>
          <t>None</t>
        </is>
      </c>
      <c r="F991" s="93" t="n">
        <v>3555</v>
      </c>
      <c r="G991" s="92" t="inlineStr">
        <is>
          <t>Y</t>
        </is>
      </c>
      <c r="H991" s="94" t="inlineStr">
        <is>
          <t>Promoter pledge / encumbrance &gt; 50%</t>
        </is>
      </c>
      <c r="I991" s="91" t="inlineStr">
        <is>
          <t>N</t>
        </is>
      </c>
      <c r="J991" s="92">
        <f>IF(K991="","N","Y")</f>
        <v/>
      </c>
      <c r="K991" s="94">
        <f>_xlfn.TEXTJOIN("; ",TRUE,IF(P991="52-wk low","52-wk low",""),IF(AND(AD991&gt;=Settings!$B$12,M991&lt;0),"Distribution",""),IF(AND(AJ991="Y",M991&lt;0,AK991&lt;-Settings!$B$13),"Long unwinding",""),IF(AND(AJ991="Y",M991&lt;0,AK991&gt;Settings!$B$13),"Short buildup",""))</f>
        <v/>
      </c>
      <c r="L991" s="95" t="n">
        <v>3347.6</v>
      </c>
      <c r="M991" s="96" t="n">
        <v>5</v>
      </c>
      <c r="N991" s="93" t="n">
        <v>37</v>
      </c>
      <c r="O991" s="91" t="inlineStr">
        <is>
          <t>None</t>
        </is>
      </c>
      <c r="P991" s="91" t="inlineStr">
        <is>
          <t>None</t>
        </is>
      </c>
      <c r="Q991" s="97" t="n">
        <v>0.5</v>
      </c>
      <c r="R991" s="96" t="n">
        <v>0.17</v>
      </c>
      <c r="S991" s="96" t="n">
        <v>3.17</v>
      </c>
      <c r="T991" s="96" t="n">
        <v>2.51</v>
      </c>
      <c r="U991" s="96" t="n">
        <v>1.74</v>
      </c>
      <c r="V991" s="103" t="n">
        <v>0.64</v>
      </c>
      <c r="W991" s="102" t="n">
        <v>2</v>
      </c>
      <c r="X991" s="93" t="n"/>
      <c r="Y991" s="91" t="inlineStr">
        <is>
          <t>None</t>
        </is>
      </c>
      <c r="Z991" s="99" t="n">
        <v>54.08</v>
      </c>
      <c r="AA991" s="96" t="n">
        <v>0.88</v>
      </c>
      <c r="AB991" s="96" t="n">
        <v>0.89</v>
      </c>
      <c r="AC991" s="96" t="n">
        <v>2.82</v>
      </c>
      <c r="AD991" s="96" t="n"/>
      <c r="AE991" s="96" t="n"/>
      <c r="AF991" s="103" t="n"/>
      <c r="AG991" s="91" t="inlineStr">
        <is>
          <t>No delivery data</t>
        </is>
      </c>
      <c r="AH991" s="100" t="n">
        <v>0</v>
      </c>
      <c r="AI991" s="101" t="n">
        <v>0</v>
      </c>
      <c r="AJ991" s="92" t="inlineStr">
        <is>
          <t>N</t>
        </is>
      </c>
      <c r="AK991" s="96" t="n"/>
      <c r="AL991" s="91" t="inlineStr">
        <is>
          <t>n/a</t>
        </is>
      </c>
      <c r="AM991" s="93" t="n"/>
      <c r="AN991" s="92" t="inlineStr">
        <is>
          <t>None</t>
        </is>
      </c>
      <c r="AO991" s="102" t="n">
        <v>0</v>
      </c>
      <c r="AP991" s="103" t="n">
        <v>2.98</v>
      </c>
      <c r="AQ991" s="102" t="n">
        <v>96</v>
      </c>
      <c r="AR991" s="91" t="inlineStr">
        <is>
          <t>N</t>
        </is>
      </c>
      <c r="AS991" s="104" t="n"/>
      <c r="AT991" s="92">
        <f>IF(AND(P991="52-wk high",T991&gt;=Settings!$B$7),"Y","N")</f>
        <v/>
      </c>
      <c r="AU991" s="91">
        <f>IF(AND(AD991&gt;=Settings!$B$8,M991&gt;0),"Y","N")</f>
        <v/>
      </c>
      <c r="AV991" s="91">
        <f>IF(OR(AH991&gt;Settings!$B$9,AI991&gt;Settings!$B$9),"Y","N")</f>
        <v/>
      </c>
      <c r="AW991" s="91">
        <f>IF(AJ991&lt;&gt;"Y","n/a",IF(AND(M991&gt;0,AK991&gt;Settings!$B$10),"Y","N"))</f>
        <v/>
      </c>
      <c r="AX991" s="91">
        <f>IF(AO991&gt;=Settings!$B$11,"Y","N")</f>
        <v/>
      </c>
      <c r="AY991" s="99">
        <f>(AT991="Y")+(AU991="Y")+(AV991="Y")+(AW991="Y")+(AX991="Y")</f>
        <v/>
      </c>
      <c r="AZ991" s="94">
        <f>IF(AY991=0,"None",_xlfn.TEXTJOIN(", ",TRUE(),IF(AT991="Y","Breakout",""),IF(AU991="Y","Accumulation",""),IF(AV991="Y","Institutional buying",""),IF(AW991="Y","Long buildup",""),IF(AX991="Y","Momentum leader","")))</f>
        <v/>
      </c>
      <c r="BA991" s="94">
        <f>IF(BW991="","","Passes "&amp;AY991&amp;" of 5 buy-side scans"&amp;IF(G991="Y","; RED FLAG: filter out using Red flag column",""))</f>
        <v/>
      </c>
      <c r="BB991" s="91" t="inlineStr">
        <is>
          <t>Upper</t>
        </is>
      </c>
      <c r="BC991" s="92" t="inlineStr">
        <is>
          <t>Y</t>
        </is>
      </c>
      <c r="BD991" s="94" t="inlineStr">
        <is>
          <t>&gt;75% move in 6 months; High-low range &gt;100% in 6 months; High-low range &gt;200% in 365 days</t>
        </is>
      </c>
      <c r="BE991" s="94" t="n"/>
      <c r="BF991" s="92">
        <f>IF(R991*100000&gt;=Settings!$B$5,"Y","N")</f>
        <v/>
      </c>
      <c r="BG991" s="91">
        <f>IF(F991&gt;Settings!$B$6,"Y","N")</f>
        <v/>
      </c>
      <c r="BH991" s="97" t="n">
        <v>-16.93</v>
      </c>
      <c r="BI991" s="96" t="n">
        <v>4.94</v>
      </c>
      <c r="BJ991" s="96" t="n">
        <v>-9.58</v>
      </c>
      <c r="BK991" s="96" t="n">
        <v>3.32</v>
      </c>
      <c r="BL991" s="96" t="n">
        <v>163.92</v>
      </c>
      <c r="BM991" s="96" t="n">
        <v>94.22</v>
      </c>
      <c r="BN991" s="97" t="n">
        <v>-0.52</v>
      </c>
      <c r="BO991" s="96" t="n">
        <v>-1.32</v>
      </c>
      <c r="BP991" s="96" t="n">
        <v>6.73</v>
      </c>
      <c r="BQ991" s="96" t="n">
        <v>24.09</v>
      </c>
      <c r="BR991" s="91" t="inlineStr">
        <is>
          <t>Mixed</t>
        </is>
      </c>
      <c r="BS991" s="91" t="inlineStr">
        <is>
          <t>None</t>
        </is>
      </c>
      <c r="BT991" s="96" t="n">
        <v>50.6</v>
      </c>
      <c r="BU991" s="91" t="inlineStr">
        <is>
          <t>N</t>
        </is>
      </c>
      <c r="BV991" s="99">
        <f>IF(OR(BF991&lt;&gt;"Y",BG991&lt;&gt;"Y"),"",(AND(ISNUMBER(BQ991),BQ991&gt;0))+(BR991="Stacked up")+(AND(ISNUMBER(BH991),BH991&gt;=-Settings!$B$17))+(AND(ISNUMBER(BK991),ISNUMBER(BM991),BK991&gt;0,BM991&gt;0))+(AND(ISNUMBER(AQ991),AQ991&gt;=Settings!$B$18))+(AND(ISNUMBER(BT991),BT991&gt;=Settings!$B$19,BT991&lt;=Settings!$B$20))+(AND(ISNUMBER(AS991),AS991&gt;0))+(AND(ISNUMBER(T991),ISNUMBER(M991),T991&gt;=Settings!$B$21,M991&gt;0))+(AND(ISNUMBER(AD991),ISNUMBER(M991),AD991&gt;=Settings!$B$22,M991&gt;0))+(AY991&gt;=1))</f>
        <v/>
      </c>
      <c r="BW991" s="91">
        <f>IF(OR(AY991=0,BF991&lt;&gt;"Y",BG991&lt;&gt;"Y"),"",1+SUMPRODUCT(($A$6:$A$2604=A991)*($AY$6:$AY$2604&gt;0)*($BF$6:$BF$2604="Y")*($BG$6:$BG$2604="Y")*(($AY$6:$AY$2604&gt;AY991)+($AY$6:$AY$2604=AY991)*($AD$6:$AD$2604&gt;AD991))))</f>
        <v/>
      </c>
    </row>
    <row r="992" ht="23.85" customHeight="1" s="55">
      <c r="A992" s="90" t="n">
        <v>46296</v>
      </c>
      <c r="B992" s="91" t="inlineStr">
        <is>
          <t>KIRIINDUS</t>
        </is>
      </c>
      <c r="C992" s="91" t="inlineStr">
        <is>
          <t>INE415I01015</t>
        </is>
      </c>
      <c r="D992" s="91" t="n"/>
      <c r="E992" s="91" t="inlineStr">
        <is>
          <t>None</t>
        </is>
      </c>
      <c r="F992" s="93" t="n">
        <v>3549</v>
      </c>
      <c r="G992" s="92" t="inlineStr">
        <is>
          <t>N</t>
        </is>
      </c>
      <c r="H992" s="94" t="n"/>
      <c r="I992" s="91" t="inlineStr">
        <is>
          <t>N</t>
        </is>
      </c>
      <c r="J992" s="92">
        <f>IF(K992="","N","Y")</f>
        <v/>
      </c>
      <c r="K992" s="94">
        <f>_xlfn.TEXTJOIN("; ",TRUE,IF(P992="52-wk low","52-wk low",""),IF(AND(AD992&gt;=Settings!$B$12,M992&lt;0),"Distribution",""),IF(AND(AJ992="Y",M992&lt;0,AK992&lt;-Settings!$B$13),"Long unwinding",""),IF(AND(AJ992="Y",M992&lt;0,AK992&gt;Settings!$B$13),"Short buildup",""))</f>
        <v/>
      </c>
      <c r="L992" s="95" t="n">
        <v>544.6</v>
      </c>
      <c r="M992" s="96" t="n">
        <v>0.61</v>
      </c>
      <c r="N992" s="93" t="n">
        <v>419</v>
      </c>
      <c r="O992" s="91" t="inlineStr">
        <is>
          <t>None</t>
        </is>
      </c>
      <c r="P992" s="91" t="inlineStr">
        <is>
          <t>None</t>
        </is>
      </c>
      <c r="Q992" s="97" t="n">
        <v>5.56</v>
      </c>
      <c r="R992" s="96" t="n">
        <v>14.52</v>
      </c>
      <c r="S992" s="96" t="n">
        <v>0.38</v>
      </c>
      <c r="T992" s="96" t="n">
        <v>0.5</v>
      </c>
      <c r="U992" s="96" t="n">
        <v>0.82</v>
      </c>
      <c r="V992" s="103" t="n">
        <v>2.13</v>
      </c>
      <c r="W992" s="102" t="n">
        <v>5</v>
      </c>
      <c r="X992" s="93" t="n"/>
      <c r="Y992" s="91" t="inlineStr">
        <is>
          <t>None</t>
        </is>
      </c>
      <c r="Z992" s="99" t="n">
        <v>51.96</v>
      </c>
      <c r="AA992" s="96" t="n">
        <v>1.31</v>
      </c>
      <c r="AB992" s="96" t="n">
        <v>1.22</v>
      </c>
      <c r="AC992" s="96" t="n">
        <v>0.61</v>
      </c>
      <c r="AD992" s="96" t="n">
        <v>0.83</v>
      </c>
      <c r="AE992" s="96" t="n">
        <v>1.28</v>
      </c>
      <c r="AF992" s="103" t="n">
        <v>0.97</v>
      </c>
      <c r="AG992" s="91" t="inlineStr">
        <is>
          <t>Drying up</t>
        </is>
      </c>
      <c r="AH992" s="100" t="n">
        <v>0</v>
      </c>
      <c r="AI992" s="101" t="n">
        <v>0</v>
      </c>
      <c r="AJ992" s="92" t="inlineStr">
        <is>
          <t>N</t>
        </is>
      </c>
      <c r="AK992" s="96" t="n"/>
      <c r="AL992" s="91" t="inlineStr">
        <is>
          <t>n/a</t>
        </is>
      </c>
      <c r="AM992" s="93" t="n"/>
      <c r="AN992" s="92" t="inlineStr">
        <is>
          <t>None</t>
        </is>
      </c>
      <c r="AO992" s="102" t="n">
        <v>0</v>
      </c>
      <c r="AP992" s="103" t="n">
        <v>1.27</v>
      </c>
      <c r="AQ992" s="102" t="n">
        <v>72</v>
      </c>
      <c r="AR992" s="91" t="inlineStr">
        <is>
          <t>N</t>
        </is>
      </c>
      <c r="AS992" s="104" t="n"/>
      <c r="AT992" s="92">
        <f>IF(AND(P992="52-wk high",T992&gt;=Settings!$B$7),"Y","N")</f>
        <v/>
      </c>
      <c r="AU992" s="91">
        <f>IF(AND(AD992&gt;=Settings!$B$8,M992&gt;0),"Y","N")</f>
        <v/>
      </c>
      <c r="AV992" s="91">
        <f>IF(OR(AH992&gt;Settings!$B$9,AI992&gt;Settings!$B$9),"Y","N")</f>
        <v/>
      </c>
      <c r="AW992" s="91">
        <f>IF(AJ992&lt;&gt;"Y","n/a",IF(AND(M992&gt;0,AK992&gt;Settings!$B$10),"Y","N"))</f>
        <v/>
      </c>
      <c r="AX992" s="91">
        <f>IF(AO992&gt;=Settings!$B$11,"Y","N")</f>
        <v/>
      </c>
      <c r="AY992" s="99">
        <f>(AT992="Y")+(AU992="Y")+(AV992="Y")+(AW992="Y")+(AX992="Y")</f>
        <v/>
      </c>
      <c r="AZ992" s="94">
        <f>IF(AY992=0,"None",_xlfn.TEXTJOIN(", ",TRUE(),IF(AT992="Y","Breakout",""),IF(AU992="Y","Accumulation",""),IF(AV992="Y","Institutional buying",""),IF(AW992="Y","Long buildup",""),IF(AX992="Y","Momentum leader","")))</f>
        <v/>
      </c>
      <c r="BA992" s="94">
        <f>IF(BW992="","","Passes "&amp;AY992&amp;" of 5 buy-side scans"&amp;IF(G992="Y","; RED FLAG: filter out using Red flag column",""))</f>
        <v/>
      </c>
      <c r="BB992" s="91" t="inlineStr">
        <is>
          <t>None</t>
        </is>
      </c>
      <c r="BC992" s="92" t="inlineStr">
        <is>
          <t>N</t>
        </is>
      </c>
      <c r="BD992" s="94" t="n"/>
      <c r="BE992" s="94" t="n"/>
      <c r="BF992" s="92">
        <f>IF(R992*100000&gt;=Settings!$B$5,"Y","N")</f>
        <v/>
      </c>
      <c r="BG992" s="91">
        <f>IF(F992&gt;Settings!$B$6,"Y","N")</f>
        <v/>
      </c>
      <c r="BH992" s="97" t="n">
        <v>-30.09</v>
      </c>
      <c r="BI992" s="96" t="n">
        <v>-2.73</v>
      </c>
      <c r="BJ992" s="96" t="n">
        <v>5.55</v>
      </c>
      <c r="BK992" s="96" t="n">
        <v>42.64</v>
      </c>
      <c r="BL992" s="96" t="n">
        <v>49.23</v>
      </c>
      <c r="BM992" s="96" t="n">
        <v>-3.97</v>
      </c>
      <c r="BN992" s="97" t="n">
        <v>1.57</v>
      </c>
      <c r="BO992" s="96" t="n">
        <v>9.17</v>
      </c>
      <c r="BP992" s="96" t="n">
        <v>15.91</v>
      </c>
      <c r="BQ992" s="96" t="n">
        <v>15.68</v>
      </c>
      <c r="BR992" s="91" t="inlineStr">
        <is>
          <t>Mixed</t>
        </is>
      </c>
      <c r="BS992" s="91" t="inlineStr">
        <is>
          <t>None</t>
        </is>
      </c>
      <c r="BT992" s="96" t="n">
        <v>52.8</v>
      </c>
      <c r="BU992" s="91" t="inlineStr">
        <is>
          <t>N</t>
        </is>
      </c>
      <c r="BV992" s="99">
        <f>IF(OR(BF992&lt;&gt;"Y",BG992&lt;&gt;"Y"),"",(AND(ISNUMBER(BQ992),BQ992&gt;0))+(BR992="Stacked up")+(AND(ISNUMBER(BH992),BH992&gt;=-Settings!$B$17))+(AND(ISNUMBER(BK992),ISNUMBER(BM992),BK992&gt;0,BM992&gt;0))+(AND(ISNUMBER(AQ992),AQ992&gt;=Settings!$B$18))+(AND(ISNUMBER(BT992),BT992&gt;=Settings!$B$19,BT992&lt;=Settings!$B$20))+(AND(ISNUMBER(AS992),AS992&gt;0))+(AND(ISNUMBER(T992),ISNUMBER(M992),T992&gt;=Settings!$B$21,M992&gt;0))+(AND(ISNUMBER(AD992),ISNUMBER(M992),AD992&gt;=Settings!$B$22,M992&gt;0))+(AY992&gt;=1))</f>
        <v/>
      </c>
      <c r="BW992" s="91">
        <f>IF(OR(AY992=0,BF992&lt;&gt;"Y",BG992&lt;&gt;"Y"),"",1+SUMPRODUCT(($A$6:$A$2604=A992)*($AY$6:$AY$2604&gt;0)*($BF$6:$BF$2604="Y")*($BG$6:$BG$2604="Y")*(($AY$6:$AY$2604&gt;AY992)+($AY$6:$AY$2604=AY992)*($AD$6:$AD$2604&gt;AD992))))</f>
        <v/>
      </c>
    </row>
    <row r="993" ht="23.85" customHeight="1" s="55">
      <c r="A993" s="90" t="n">
        <v>46296</v>
      </c>
      <c r="B993" s="91" t="inlineStr">
        <is>
          <t>ALOKINDS</t>
        </is>
      </c>
      <c r="C993" s="91" t="inlineStr">
        <is>
          <t>INE270A01029</t>
        </is>
      </c>
      <c r="D993" s="91" t="n"/>
      <c r="E993" s="91" t="inlineStr">
        <is>
          <t>None</t>
        </is>
      </c>
      <c r="F993" s="93" t="n">
        <v>3505</v>
      </c>
      <c r="G993" s="92" t="inlineStr">
        <is>
          <t>Y</t>
        </is>
      </c>
      <c r="H993" s="94" t="inlineStr">
        <is>
          <t>Loss making</t>
        </is>
      </c>
      <c r="I993" s="91" t="inlineStr">
        <is>
          <t>N</t>
        </is>
      </c>
      <c r="J993" s="92">
        <f>IF(K993="","N","Y")</f>
        <v/>
      </c>
      <c r="K993" s="94">
        <f>_xlfn.TEXTJOIN("; ",TRUE,IF(P993="52-wk low","52-wk low",""),IF(AND(AD993&gt;=Settings!$B$12,M993&lt;0),"Distribution",""),IF(AND(AJ993="Y",M993&lt;0,AK993&lt;-Settings!$B$13),"Long unwinding",""),IF(AND(AJ993="Y",M993&lt;0,AK993&gt;Settings!$B$13),"Short buildup",""))</f>
        <v/>
      </c>
      <c r="L993" s="95" t="n">
        <v>7.06</v>
      </c>
      <c r="M993" s="96" t="n">
        <v>-0.42</v>
      </c>
      <c r="N993" s="93" t="n">
        <v>764</v>
      </c>
      <c r="O993" s="91" t="inlineStr">
        <is>
          <t>None</t>
        </is>
      </c>
      <c r="P993" s="91" t="inlineStr">
        <is>
          <t>52-wk low</t>
        </is>
      </c>
      <c r="Q993" s="97" t="n">
        <v>152.12</v>
      </c>
      <c r="R993" s="96" t="n">
        <v>249.99</v>
      </c>
      <c r="S993" s="96" t="n">
        <v>0.51</v>
      </c>
      <c r="T993" s="96" t="n">
        <v>0.79</v>
      </c>
      <c r="U993" s="96" t="n">
        <v>1.14</v>
      </c>
      <c r="V993" s="103" t="n">
        <v>1.86</v>
      </c>
      <c r="W993" s="102" t="n">
        <v>3</v>
      </c>
      <c r="X993" s="93" t="n"/>
      <c r="Y993" s="91" t="inlineStr">
        <is>
          <t>None</t>
        </is>
      </c>
      <c r="Z993" s="99" t="n">
        <v>50.47</v>
      </c>
      <c r="AA993" s="96" t="n">
        <v>1.18</v>
      </c>
      <c r="AB993" s="96" t="n">
        <v>0.97</v>
      </c>
      <c r="AC993" s="96" t="n">
        <v>0.64</v>
      </c>
      <c r="AD993" s="96" t="n">
        <v>0.9</v>
      </c>
      <c r="AE993" s="96" t="n">
        <v>1.27</v>
      </c>
      <c r="AF993" s="103" t="n">
        <v>0.91</v>
      </c>
      <c r="AG993" s="91" t="inlineStr">
        <is>
          <t>Normal</t>
        </is>
      </c>
      <c r="AH993" s="100" t="n">
        <v>0</v>
      </c>
      <c r="AI993" s="101" t="n">
        <v>0</v>
      </c>
      <c r="AJ993" s="92" t="inlineStr">
        <is>
          <t>N</t>
        </is>
      </c>
      <c r="AK993" s="96" t="n"/>
      <c r="AL993" s="91" t="inlineStr">
        <is>
          <t>n/a</t>
        </is>
      </c>
      <c r="AM993" s="93" t="n"/>
      <c r="AN993" s="92" t="inlineStr">
        <is>
          <t>None</t>
        </is>
      </c>
      <c r="AO993" s="102" t="n">
        <v>0</v>
      </c>
      <c r="AP993" s="103" t="n">
        <v>0.4</v>
      </c>
      <c r="AQ993" s="102" t="n">
        <v>0</v>
      </c>
      <c r="AR993" s="91" t="inlineStr">
        <is>
          <t>N</t>
        </is>
      </c>
      <c r="AS993" s="104" t="n"/>
      <c r="AT993" s="92">
        <f>IF(AND(P993="52-wk high",T993&gt;=Settings!$B$7),"Y","N")</f>
        <v/>
      </c>
      <c r="AU993" s="91">
        <f>IF(AND(AD993&gt;=Settings!$B$8,M993&gt;0),"Y","N")</f>
        <v/>
      </c>
      <c r="AV993" s="91">
        <f>IF(OR(AH993&gt;Settings!$B$9,AI993&gt;Settings!$B$9),"Y","N")</f>
        <v/>
      </c>
      <c r="AW993" s="91">
        <f>IF(AJ993&lt;&gt;"Y","n/a",IF(AND(M993&gt;0,AK993&gt;Settings!$B$10),"Y","N"))</f>
        <v/>
      </c>
      <c r="AX993" s="91">
        <f>IF(AO993&gt;=Settings!$B$11,"Y","N")</f>
        <v/>
      </c>
      <c r="AY993" s="99">
        <f>(AT993="Y")+(AU993="Y")+(AV993="Y")+(AW993="Y")+(AX993="Y")</f>
        <v/>
      </c>
      <c r="AZ993" s="94">
        <f>IF(AY993=0,"None",_xlfn.TEXTJOIN(", ",TRUE(),IF(AT993="Y","Breakout",""),IF(AU993="Y","Accumulation",""),IF(AV993="Y","Institutional buying",""),IF(AW993="Y","Long buildup",""),IF(AX993="Y","Momentum leader","")))</f>
        <v/>
      </c>
      <c r="BA993" s="94">
        <f>IF(BW993="","","Passes "&amp;AY993&amp;" of 5 buy-side scans"&amp;IF(G993="Y","; RED FLAG: filter out using Red flag column",""))</f>
        <v/>
      </c>
      <c r="BB993" s="91" t="inlineStr">
        <is>
          <t>None</t>
        </is>
      </c>
      <c r="BC993" s="92" t="inlineStr">
        <is>
          <t>Y</t>
        </is>
      </c>
      <c r="BD993" s="94" t="inlineStr">
        <is>
          <t>EPS zero; High-low range &gt;75% in 3 months; High-low range &gt;100% in 6 months; High-low range &gt;150% in 12 months</t>
        </is>
      </c>
      <c r="BE993" s="94" t="n"/>
      <c r="BF993" s="92">
        <f>IF(R993*100000&gt;=Settings!$B$5,"Y","N")</f>
        <v/>
      </c>
      <c r="BG993" s="91">
        <f>IF(F993&gt;Settings!$B$6,"Y","N")</f>
        <v/>
      </c>
      <c r="BH993" s="97" t="n">
        <v>-61.73</v>
      </c>
      <c r="BI993" s="96" t="n">
        <v>-5.61</v>
      </c>
      <c r="BJ993" s="96" t="n">
        <v>-8.19</v>
      </c>
      <c r="BK993" s="96" t="n">
        <v>-45.48</v>
      </c>
      <c r="BL993" s="96" t="n">
        <v>-43.29</v>
      </c>
      <c r="BM993" s="96" t="n">
        <v>-59.52</v>
      </c>
      <c r="BN993" s="97" t="n">
        <v>-8.470000000000001</v>
      </c>
      <c r="BO993" s="96" t="n">
        <v>-23.2</v>
      </c>
      <c r="BP993" s="96" t="n">
        <v>-33.94</v>
      </c>
      <c r="BQ993" s="96" t="n">
        <v>-43.28</v>
      </c>
      <c r="BR993" s="91" t="inlineStr">
        <is>
          <t>Stacked down</t>
        </is>
      </c>
      <c r="BS993" s="91" t="inlineStr">
        <is>
          <t>None</t>
        </is>
      </c>
      <c r="BT993" s="96" t="n">
        <v>29.2</v>
      </c>
      <c r="BU993" s="91" t="inlineStr">
        <is>
          <t>N</t>
        </is>
      </c>
      <c r="BV993" s="99">
        <f>IF(OR(BF993&lt;&gt;"Y",BG993&lt;&gt;"Y"),"",(AND(ISNUMBER(BQ993),BQ993&gt;0))+(BR993="Stacked up")+(AND(ISNUMBER(BH993),BH993&gt;=-Settings!$B$17))+(AND(ISNUMBER(BK993),ISNUMBER(BM993),BK993&gt;0,BM993&gt;0))+(AND(ISNUMBER(AQ993),AQ993&gt;=Settings!$B$18))+(AND(ISNUMBER(BT993),BT993&gt;=Settings!$B$19,BT993&lt;=Settings!$B$20))+(AND(ISNUMBER(AS993),AS993&gt;0))+(AND(ISNUMBER(T993),ISNUMBER(M993),T993&gt;=Settings!$B$21,M993&gt;0))+(AND(ISNUMBER(AD993),ISNUMBER(M993),AD993&gt;=Settings!$B$22,M993&gt;0))+(AY993&gt;=1))</f>
        <v/>
      </c>
      <c r="BW993" s="91">
        <f>IF(OR(AY993=0,BF993&lt;&gt;"Y",BG993&lt;&gt;"Y"),"",1+SUMPRODUCT(($A$6:$A$2604=A993)*($AY$6:$AY$2604&gt;0)*($BF$6:$BF$2604="Y")*($BG$6:$BG$2604="Y")*(($AY$6:$AY$2604&gt;AY993)+($AY$6:$AY$2604=AY993)*($AD$6:$AD$2604&gt;AD993))))</f>
        <v/>
      </c>
    </row>
    <row r="994" ht="23.85" customHeight="1" s="55">
      <c r="A994" s="90" t="n">
        <v>46296</v>
      </c>
      <c r="B994" s="91" t="inlineStr">
        <is>
          <t>RTNINDIA</t>
        </is>
      </c>
      <c r="C994" s="91" t="inlineStr">
        <is>
          <t>INE834M01019</t>
        </is>
      </c>
      <c r="D994" s="91" t="n"/>
      <c r="E994" s="91" t="inlineStr">
        <is>
          <t>None</t>
        </is>
      </c>
      <c r="F994" s="93" t="n">
        <v>3500</v>
      </c>
      <c r="G994" s="92" t="inlineStr">
        <is>
          <t>N</t>
        </is>
      </c>
      <c r="H994" s="94" t="n"/>
      <c r="I994" s="91" t="inlineStr">
        <is>
          <t>N</t>
        </is>
      </c>
      <c r="J994" s="92">
        <f>IF(K994="","N","Y")</f>
        <v/>
      </c>
      <c r="K994" s="94">
        <f>_xlfn.TEXTJOIN("; ",TRUE,IF(P994="52-wk low","52-wk low",""),IF(AND(AD994&gt;=Settings!$B$12,M994&lt;0),"Distribution",""),IF(AND(AJ994="Y",M994&lt;0,AK994&lt;-Settings!$B$13),"Long unwinding",""),IF(AND(AJ994="Y",M994&lt;0,AK994&gt;Settings!$B$13),"Short buildup",""))</f>
        <v/>
      </c>
      <c r="L994" s="95" t="n">
        <v>25.32</v>
      </c>
      <c r="M994" s="96" t="n">
        <v>-2.84</v>
      </c>
      <c r="N994" s="93" t="n">
        <v>2029</v>
      </c>
      <c r="O994" s="91" t="inlineStr">
        <is>
          <t>None</t>
        </is>
      </c>
      <c r="P994" s="91" t="inlineStr">
        <is>
          <t>None</t>
        </is>
      </c>
      <c r="Q994" s="97" t="n">
        <v>12.84</v>
      </c>
      <c r="R994" s="96" t="n">
        <v>20.44</v>
      </c>
      <c r="S994" s="96" t="n">
        <v>0.63</v>
      </c>
      <c r="T994" s="96" t="n">
        <v>0.83</v>
      </c>
      <c r="U994" s="96" t="n">
        <v>0.63</v>
      </c>
      <c r="V994" s="103" t="n">
        <v>1.01</v>
      </c>
      <c r="W994" s="102" t="n">
        <v>4</v>
      </c>
      <c r="X994" s="93" t="n"/>
      <c r="Y994" s="91" t="inlineStr">
        <is>
          <t>None</t>
        </is>
      </c>
      <c r="Z994" s="99" t="n">
        <v>53.25</v>
      </c>
      <c r="AA994" s="96" t="n">
        <v>1.22</v>
      </c>
      <c r="AB994" s="96" t="n">
        <v>1.12</v>
      </c>
      <c r="AC994" s="96" t="n">
        <v>0.83</v>
      </c>
      <c r="AD994" s="96" t="n">
        <v>1</v>
      </c>
      <c r="AE994" s="96" t="n">
        <v>0.91</v>
      </c>
      <c r="AF994" s="103" t="n">
        <v>1.09</v>
      </c>
      <c r="AG994" s="91" t="inlineStr">
        <is>
          <t>Normal</t>
        </is>
      </c>
      <c r="AH994" s="100" t="n">
        <v>0</v>
      </c>
      <c r="AI994" s="101" t="n">
        <v>0</v>
      </c>
      <c r="AJ994" s="92" t="inlineStr">
        <is>
          <t>N</t>
        </is>
      </c>
      <c r="AK994" s="96" t="n"/>
      <c r="AL994" s="91" t="inlineStr">
        <is>
          <t>n/a</t>
        </is>
      </c>
      <c r="AM994" s="93" t="n"/>
      <c r="AN994" s="92" t="inlineStr">
        <is>
          <t>None</t>
        </is>
      </c>
      <c r="AO994" s="102" t="n">
        <v>0</v>
      </c>
      <c r="AP994" s="103" t="n">
        <v>0.52</v>
      </c>
      <c r="AQ994" s="102" t="n">
        <v>8</v>
      </c>
      <c r="AR994" s="91" t="inlineStr">
        <is>
          <t>N</t>
        </is>
      </c>
      <c r="AS994" s="104" t="n"/>
      <c r="AT994" s="92">
        <f>IF(AND(P994="52-wk high",T994&gt;=Settings!$B$7),"Y","N")</f>
        <v/>
      </c>
      <c r="AU994" s="91">
        <f>IF(AND(AD994&gt;=Settings!$B$8,M994&gt;0),"Y","N")</f>
        <v/>
      </c>
      <c r="AV994" s="91">
        <f>IF(OR(AH994&gt;Settings!$B$9,AI994&gt;Settings!$B$9),"Y","N")</f>
        <v/>
      </c>
      <c r="AW994" s="91">
        <f>IF(AJ994&lt;&gt;"Y","n/a",IF(AND(M994&gt;0,AK994&gt;Settings!$B$10),"Y","N"))</f>
        <v/>
      </c>
      <c r="AX994" s="91">
        <f>IF(AO994&gt;=Settings!$B$11,"Y","N")</f>
        <v/>
      </c>
      <c r="AY994" s="99">
        <f>(AT994="Y")+(AU994="Y")+(AV994="Y")+(AW994="Y")+(AX994="Y")</f>
        <v/>
      </c>
      <c r="AZ994" s="94">
        <f>IF(AY994=0,"None",_xlfn.TEXTJOIN(", ",TRUE(),IF(AT994="Y","Breakout",""),IF(AU994="Y","Accumulation",""),IF(AV994="Y","Institutional buying",""),IF(AW994="Y","Long buildup",""),IF(AX994="Y","Momentum leader","")))</f>
        <v/>
      </c>
      <c r="BA994" s="94">
        <f>IF(BW994="","","Passes "&amp;AY994&amp;" of 5 buy-side scans"&amp;IF(G994="Y","; RED FLAG: filter out using Red flag column",""))</f>
        <v/>
      </c>
      <c r="BB994" s="91" t="inlineStr">
        <is>
          <t>None</t>
        </is>
      </c>
      <c r="BC994" s="92" t="inlineStr">
        <is>
          <t>Y</t>
        </is>
      </c>
      <c r="BD994" s="94" t="inlineStr">
        <is>
          <t>EPS zero</t>
        </is>
      </c>
      <c r="BE994" s="94" t="n"/>
      <c r="BF994" s="92">
        <f>IF(R994*100000&gt;=Settings!$B$5,"Y","N")</f>
        <v/>
      </c>
      <c r="BG994" s="91">
        <f>IF(F994&gt;Settings!$B$6,"Y","N")</f>
        <v/>
      </c>
      <c r="BH994" s="97" t="n">
        <v>-53.54</v>
      </c>
      <c r="BI994" s="96" t="n">
        <v>-4.7</v>
      </c>
      <c r="BJ994" s="96" t="n">
        <v>-15.66</v>
      </c>
      <c r="BK994" s="96" t="n">
        <v>-22.78</v>
      </c>
      <c r="BL994" s="96" t="n">
        <v>-11.5</v>
      </c>
      <c r="BM994" s="96" t="n">
        <v>-51.76</v>
      </c>
      <c r="BN994" s="97" t="n">
        <v>-6.69</v>
      </c>
      <c r="BO994" s="96" t="n">
        <v>-12.58</v>
      </c>
      <c r="BP994" s="96" t="n">
        <v>-18.1</v>
      </c>
      <c r="BQ994" s="96" t="n">
        <v>-26.5</v>
      </c>
      <c r="BR994" s="91" t="inlineStr">
        <is>
          <t>Stacked down</t>
        </is>
      </c>
      <c r="BS994" s="91" t="inlineStr">
        <is>
          <t>None</t>
        </is>
      </c>
      <c r="BT994" s="96" t="n">
        <v>28.9</v>
      </c>
      <c r="BU994" s="91" t="inlineStr">
        <is>
          <t>N</t>
        </is>
      </c>
      <c r="BV994" s="99">
        <f>IF(OR(BF994&lt;&gt;"Y",BG994&lt;&gt;"Y"),"",(AND(ISNUMBER(BQ994),BQ994&gt;0))+(BR994="Stacked up")+(AND(ISNUMBER(BH994),BH994&gt;=-Settings!$B$17))+(AND(ISNUMBER(BK994),ISNUMBER(BM994),BK994&gt;0,BM994&gt;0))+(AND(ISNUMBER(AQ994),AQ994&gt;=Settings!$B$18))+(AND(ISNUMBER(BT994),BT994&gt;=Settings!$B$19,BT994&lt;=Settings!$B$20))+(AND(ISNUMBER(AS994),AS994&gt;0))+(AND(ISNUMBER(T994),ISNUMBER(M994),T994&gt;=Settings!$B$21,M994&gt;0))+(AND(ISNUMBER(AD994),ISNUMBER(M994),AD994&gt;=Settings!$B$22,M994&gt;0))+(AY994&gt;=1))</f>
        <v/>
      </c>
      <c r="BW994" s="91">
        <f>IF(OR(AY994=0,BF994&lt;&gt;"Y",BG994&lt;&gt;"Y"),"",1+SUMPRODUCT(($A$6:$A$2604=A994)*($AY$6:$AY$2604&gt;0)*($BF$6:$BF$2604="Y")*($BG$6:$BG$2604="Y")*(($AY$6:$AY$2604&gt;AY994)+($AY$6:$AY$2604=AY994)*($AD$6:$AD$2604&gt;AD994))))</f>
        <v/>
      </c>
    </row>
    <row r="995" ht="23.85" customHeight="1" s="55">
      <c r="A995" s="90" t="n">
        <v>46296</v>
      </c>
      <c r="B995" s="91" t="inlineStr">
        <is>
          <t>JKIL</t>
        </is>
      </c>
      <c r="C995" s="91" t="inlineStr">
        <is>
          <t>INE576I01022</t>
        </is>
      </c>
      <c r="D995" s="91" t="n"/>
      <c r="E995" s="91" t="inlineStr">
        <is>
          <t>None</t>
        </is>
      </c>
      <c r="F995" s="93" t="n">
        <v>3495</v>
      </c>
      <c r="G995" s="92" t="inlineStr">
        <is>
          <t>N</t>
        </is>
      </c>
      <c r="H995" s="94" t="n"/>
      <c r="I995" s="91" t="inlineStr">
        <is>
          <t>N</t>
        </is>
      </c>
      <c r="J995" s="92">
        <f>IF(K995="","N","Y")</f>
        <v/>
      </c>
      <c r="K995" s="94">
        <f>_xlfn.TEXTJOIN("; ",TRUE,IF(P995="52-wk low","52-wk low",""),IF(AND(AD995&gt;=Settings!$B$12,M995&lt;0),"Distribution",""),IF(AND(AJ995="Y",M995&lt;0,AK995&lt;-Settings!$B$13),"Long unwinding",""),IF(AND(AJ995="Y",M995&lt;0,AK995&gt;Settings!$B$13),"Short buildup",""))</f>
        <v/>
      </c>
      <c r="L995" s="95" t="n">
        <v>461.85</v>
      </c>
      <c r="M995" s="96" t="n">
        <v>-0.31</v>
      </c>
      <c r="N995" s="93" t="n">
        <v>710</v>
      </c>
      <c r="O995" s="91" t="inlineStr">
        <is>
          <t>None</t>
        </is>
      </c>
      <c r="P995" s="91" t="inlineStr">
        <is>
          <t>None</t>
        </is>
      </c>
      <c r="Q995" s="97" t="n">
        <v>0.86</v>
      </c>
      <c r="R995" s="96" t="n">
        <v>0.49</v>
      </c>
      <c r="S995" s="96" t="n">
        <v>1.81</v>
      </c>
      <c r="T995" s="96" t="n">
        <v>1.2</v>
      </c>
      <c r="U995" s="96" t="n">
        <v>1.03</v>
      </c>
      <c r="V995" s="103" t="n">
        <v>0.59</v>
      </c>
      <c r="W995" s="102" t="n">
        <v>2</v>
      </c>
      <c r="X995" s="93" t="n"/>
      <c r="Y995" s="91" t="inlineStr">
        <is>
          <t>None</t>
        </is>
      </c>
      <c r="Z995" s="99" t="n">
        <v>64.48999999999999</v>
      </c>
      <c r="AA995" s="96" t="n">
        <v>0.99</v>
      </c>
      <c r="AB995" s="96" t="n">
        <v>1.07</v>
      </c>
      <c r="AC995" s="96" t="n">
        <v>1.81</v>
      </c>
      <c r="AD995" s="96" t="n">
        <v>1.42</v>
      </c>
      <c r="AE995" s="96" t="n">
        <v>1.23</v>
      </c>
      <c r="AF995" s="103" t="n">
        <v>1.19</v>
      </c>
      <c r="AG995" s="91" t="inlineStr">
        <is>
          <t>Normal</t>
        </is>
      </c>
      <c r="AH995" s="100" t="n">
        <v>0</v>
      </c>
      <c r="AI995" s="101" t="n">
        <v>0</v>
      </c>
      <c r="AJ995" s="92" t="inlineStr">
        <is>
          <t>N</t>
        </is>
      </c>
      <c r="AK995" s="96" t="n"/>
      <c r="AL995" s="91" t="inlineStr">
        <is>
          <t>n/a</t>
        </is>
      </c>
      <c r="AM995" s="93" t="n"/>
      <c r="AN995" s="92" t="inlineStr">
        <is>
          <t>None</t>
        </is>
      </c>
      <c r="AO995" s="102" t="n">
        <v>0</v>
      </c>
      <c r="AP995" s="103" t="n">
        <v>0.62</v>
      </c>
      <c r="AQ995" s="102" t="n">
        <v>24</v>
      </c>
      <c r="AR995" s="91" t="inlineStr">
        <is>
          <t>N</t>
        </is>
      </c>
      <c r="AS995" s="104" t="n"/>
      <c r="AT995" s="92">
        <f>IF(AND(P995="52-wk high",T995&gt;=Settings!$B$7),"Y","N")</f>
        <v/>
      </c>
      <c r="AU995" s="91">
        <f>IF(AND(AD995&gt;=Settings!$B$8,M995&gt;0),"Y","N")</f>
        <v/>
      </c>
      <c r="AV995" s="91">
        <f>IF(OR(AH995&gt;Settings!$B$9,AI995&gt;Settings!$B$9),"Y","N")</f>
        <v/>
      </c>
      <c r="AW995" s="91">
        <f>IF(AJ995&lt;&gt;"Y","n/a",IF(AND(M995&gt;0,AK995&gt;Settings!$B$10),"Y","N"))</f>
        <v/>
      </c>
      <c r="AX995" s="91">
        <f>IF(AO995&gt;=Settings!$B$11,"Y","N")</f>
        <v/>
      </c>
      <c r="AY995" s="99">
        <f>(AT995="Y")+(AU995="Y")+(AV995="Y")+(AW995="Y")+(AX995="Y")</f>
        <v/>
      </c>
      <c r="AZ995" s="94">
        <f>IF(AY995=0,"None",_xlfn.TEXTJOIN(", ",TRUE(),IF(AT995="Y","Breakout",""),IF(AU995="Y","Accumulation",""),IF(AV995="Y","Institutional buying",""),IF(AW995="Y","Long buildup",""),IF(AX995="Y","Momentum leader","")))</f>
        <v/>
      </c>
      <c r="BA995" s="94">
        <f>IF(BW995="","","Passes "&amp;AY995&amp;" of 5 buy-side scans"&amp;IF(G995="Y","; RED FLAG: filter out using Red flag column",""))</f>
        <v/>
      </c>
      <c r="BB995" s="91" t="inlineStr">
        <is>
          <t>None</t>
        </is>
      </c>
      <c r="BC995" s="92" t="inlineStr">
        <is>
          <t>N</t>
        </is>
      </c>
      <c r="BD995" s="94" t="n"/>
      <c r="BE995" s="94" t="n"/>
      <c r="BF995" s="92">
        <f>IF(R995*100000&gt;=Settings!$B$5,"Y","N")</f>
        <v/>
      </c>
      <c r="BG995" s="91">
        <f>IF(F995&gt;Settings!$B$6,"Y","N")</f>
        <v/>
      </c>
      <c r="BH995" s="97" t="n">
        <v>-31.27</v>
      </c>
      <c r="BI995" s="96" t="n">
        <v>-3.4</v>
      </c>
      <c r="BJ995" s="96" t="n">
        <v>-5.06</v>
      </c>
      <c r="BK995" s="96" t="n">
        <v>-5.77</v>
      </c>
      <c r="BL995" s="96" t="n">
        <v>1.32</v>
      </c>
      <c r="BM995" s="96" t="n">
        <v>-28.33</v>
      </c>
      <c r="BN995" s="97" t="n">
        <v>-2.83</v>
      </c>
      <c r="BO995" s="96" t="n">
        <v>-4.62</v>
      </c>
      <c r="BP995" s="96" t="n">
        <v>-6.31</v>
      </c>
      <c r="BQ995" s="96" t="n">
        <v>-10.29</v>
      </c>
      <c r="BR995" s="91" t="inlineStr">
        <is>
          <t>Stacked down</t>
        </is>
      </c>
      <c r="BS995" s="91" t="inlineStr">
        <is>
          <t>None</t>
        </is>
      </c>
      <c r="BT995" s="96" t="n">
        <v>37.3</v>
      </c>
      <c r="BU995" s="91" t="inlineStr">
        <is>
          <t>N</t>
        </is>
      </c>
      <c r="BV995" s="99">
        <f>IF(OR(BF995&lt;&gt;"Y",BG995&lt;&gt;"Y"),"",(AND(ISNUMBER(BQ995),BQ995&gt;0))+(BR995="Stacked up")+(AND(ISNUMBER(BH995),BH995&gt;=-Settings!$B$17))+(AND(ISNUMBER(BK995),ISNUMBER(BM995),BK995&gt;0,BM995&gt;0))+(AND(ISNUMBER(AQ995),AQ995&gt;=Settings!$B$18))+(AND(ISNUMBER(BT995),BT995&gt;=Settings!$B$19,BT995&lt;=Settings!$B$20))+(AND(ISNUMBER(AS995),AS995&gt;0))+(AND(ISNUMBER(T995),ISNUMBER(M995),T995&gt;=Settings!$B$21,M995&gt;0))+(AND(ISNUMBER(AD995),ISNUMBER(M995),AD995&gt;=Settings!$B$22,M995&gt;0))+(AY995&gt;=1))</f>
        <v/>
      </c>
      <c r="BW995" s="91">
        <f>IF(OR(AY995=0,BF995&lt;&gt;"Y",BG995&lt;&gt;"Y"),"",1+SUMPRODUCT(($A$6:$A$2604=A995)*($AY$6:$AY$2604&gt;0)*($BF$6:$BF$2604="Y")*($BG$6:$BG$2604="Y")*(($AY$6:$AY$2604&gt;AY995)+($AY$6:$AY$2604=AY995)*($AD$6:$AD$2604&gt;AD995))))</f>
        <v/>
      </c>
    </row>
    <row r="996" ht="23.85" customHeight="1" s="55">
      <c r="A996" s="90" t="n">
        <v>46296</v>
      </c>
      <c r="B996" s="91" t="inlineStr">
        <is>
          <t>WELSPLSOL</t>
        </is>
      </c>
      <c r="C996" s="91" t="inlineStr">
        <is>
          <t>INE731F01037</t>
        </is>
      </c>
      <c r="D996" s="91" t="n"/>
      <c r="E996" s="91" t="inlineStr">
        <is>
          <t>None</t>
        </is>
      </c>
      <c r="F996" s="93" t="n">
        <v>3484</v>
      </c>
      <c r="G996" s="92" t="inlineStr">
        <is>
          <t>N</t>
        </is>
      </c>
      <c r="H996" s="94" t="n"/>
      <c r="I996" s="91" t="inlineStr">
        <is>
          <t>N</t>
        </is>
      </c>
      <c r="J996" s="92">
        <f>IF(K996="","N","Y")</f>
        <v/>
      </c>
      <c r="K996" s="94">
        <f>_xlfn.TEXTJOIN("; ",TRUE,IF(P996="52-wk low","52-wk low",""),IF(AND(AD996&gt;=Settings!$B$12,M996&lt;0),"Distribution",""),IF(AND(AJ996="Y",M996&lt;0,AK996&lt;-Settings!$B$13),"Long unwinding",""),IF(AND(AJ996="Y",M996&lt;0,AK996&gt;Settings!$B$13),"Short buildup",""))</f>
        <v/>
      </c>
      <c r="L996" s="95" t="n">
        <v>52.58</v>
      </c>
      <c r="M996" s="96" t="n">
        <v>-2.59</v>
      </c>
      <c r="N996" s="93" t="n">
        <v>1934</v>
      </c>
      <c r="O996" s="91" t="inlineStr">
        <is>
          <t>None</t>
        </is>
      </c>
      <c r="P996" s="91" t="inlineStr">
        <is>
          <t>None</t>
        </is>
      </c>
      <c r="Q996" s="97" t="n">
        <v>8.220000000000001</v>
      </c>
      <c r="R996" s="96" t="n">
        <v>10.23</v>
      </c>
      <c r="S996" s="96" t="n">
        <v>0.8100000000000001</v>
      </c>
      <c r="T996" s="96" t="n">
        <v>0.9</v>
      </c>
      <c r="U996" s="96" t="n">
        <v>0.63</v>
      </c>
      <c r="V996" s="103" t="n">
        <v>0.79</v>
      </c>
      <c r="W996" s="102" t="n"/>
      <c r="X996" s="93" t="n"/>
      <c r="Y996" s="91" t="inlineStr">
        <is>
          <t>None</t>
        </is>
      </c>
      <c r="Z996" s="99" t="n">
        <v>52.8</v>
      </c>
      <c r="AA996" s="96" t="n">
        <v>1.13</v>
      </c>
      <c r="AB996" s="96" t="n">
        <v>1.04</v>
      </c>
      <c r="AC996" s="96" t="n">
        <v>0.99</v>
      </c>
      <c r="AD996" s="96" t="n">
        <v>1.2</v>
      </c>
      <c r="AE996" s="96" t="n">
        <v>0.92</v>
      </c>
      <c r="AF996" s="103" t="n">
        <v>1.19</v>
      </c>
      <c r="AG996" s="91" t="inlineStr">
        <is>
          <t>Normal</t>
        </is>
      </c>
      <c r="AH996" s="100" t="n">
        <v>0</v>
      </c>
      <c r="AI996" s="101" t="n">
        <v>0</v>
      </c>
      <c r="AJ996" s="92" t="inlineStr">
        <is>
          <t>N</t>
        </is>
      </c>
      <c r="AK996" s="96" t="n"/>
      <c r="AL996" s="91" t="inlineStr">
        <is>
          <t>n/a</t>
        </is>
      </c>
      <c r="AM996" s="93" t="n"/>
      <c r="AN996" s="92" t="inlineStr">
        <is>
          <t>None</t>
        </is>
      </c>
      <c r="AO996" s="102" t="n">
        <v>0</v>
      </c>
      <c r="AP996" s="103" t="n"/>
      <c r="AQ996" s="102" t="n"/>
      <c r="AR996" s="91" t="inlineStr">
        <is>
          <t>N</t>
        </is>
      </c>
      <c r="AS996" s="104" t="n"/>
      <c r="AT996" s="92">
        <f>IF(AND(P996="52-wk high",T996&gt;=Settings!$B$7),"Y","N")</f>
        <v/>
      </c>
      <c r="AU996" s="91">
        <f>IF(AND(AD996&gt;=Settings!$B$8,M996&gt;0),"Y","N")</f>
        <v/>
      </c>
      <c r="AV996" s="91">
        <f>IF(OR(AH996&gt;Settings!$B$9,AI996&gt;Settings!$B$9),"Y","N")</f>
        <v/>
      </c>
      <c r="AW996" s="91">
        <f>IF(AJ996&lt;&gt;"Y","n/a",IF(AND(M996&gt;0,AK996&gt;Settings!$B$10),"Y","N"))</f>
        <v/>
      </c>
      <c r="AX996" s="91">
        <f>IF(AO996&gt;=Settings!$B$11,"Y","N")</f>
        <v/>
      </c>
      <c r="AY996" s="99">
        <f>(AT996="Y")+(AU996="Y")+(AV996="Y")+(AW996="Y")+(AX996="Y")</f>
        <v/>
      </c>
      <c r="AZ996" s="94">
        <f>IF(AY996=0,"None",_xlfn.TEXTJOIN(", ",TRUE(),IF(AT996="Y","Breakout",""),IF(AU996="Y","Accumulation",""),IF(AV996="Y","Institutional buying",""),IF(AW996="Y","Long buildup",""),IF(AX996="Y","Momentum leader","")))</f>
        <v/>
      </c>
      <c r="BA996" s="94">
        <f>IF(BW996="","","Passes "&amp;AY996&amp;" of 5 buy-side scans"&amp;IF(G996="Y","; RED FLAG: filter out using Red flag column",""))</f>
        <v/>
      </c>
      <c r="BB996" s="91" t="inlineStr">
        <is>
          <t>None</t>
        </is>
      </c>
      <c r="BC996" s="92" t="inlineStr">
        <is>
          <t>N</t>
        </is>
      </c>
      <c r="BD996" s="94" t="n"/>
      <c r="BE996" s="94" t="n"/>
      <c r="BF996" s="92">
        <f>IF(R996*100000&gt;=Settings!$B$5,"Y","N")</f>
        <v/>
      </c>
      <c r="BG996" s="91">
        <f>IF(F996&gt;Settings!$B$6,"Y","N")</f>
        <v/>
      </c>
      <c r="BH996" s="97" t="n">
        <v>-16.87</v>
      </c>
      <c r="BI996" s="96" t="n">
        <v>-1.65</v>
      </c>
      <c r="BJ996" s="96" t="n">
        <v>3.44</v>
      </c>
      <c r="BK996" s="96" t="n">
        <v>-2.1</v>
      </c>
      <c r="BL996" s="96" t="n"/>
      <c r="BM996" s="96" t="n"/>
      <c r="BN996" s="97" t="n">
        <v>-2.34</v>
      </c>
      <c r="BO996" s="96" t="n">
        <v>-0.58</v>
      </c>
      <c r="BP996" s="96" t="n">
        <v>4.01</v>
      </c>
      <c r="BQ996" s="96" t="n"/>
      <c r="BR996" s="91" t="n"/>
      <c r="BS996" s="91" t="inlineStr">
        <is>
          <t>None</t>
        </is>
      </c>
      <c r="BT996" s="96" t="n">
        <v>43.5</v>
      </c>
      <c r="BU996" s="91" t="n"/>
      <c r="BV996" s="99">
        <f>IF(OR(BF996&lt;&gt;"Y",BG996&lt;&gt;"Y"),"",(AND(ISNUMBER(BQ996),BQ996&gt;0))+(BR996="Stacked up")+(AND(ISNUMBER(BH996),BH996&gt;=-Settings!$B$17))+(AND(ISNUMBER(BK996),ISNUMBER(BM996),BK996&gt;0,BM996&gt;0))+(AND(ISNUMBER(AQ996),AQ996&gt;=Settings!$B$18))+(AND(ISNUMBER(BT996),BT996&gt;=Settings!$B$19,BT996&lt;=Settings!$B$20))+(AND(ISNUMBER(AS996),AS996&gt;0))+(AND(ISNUMBER(T996),ISNUMBER(M996),T996&gt;=Settings!$B$21,M996&gt;0))+(AND(ISNUMBER(AD996),ISNUMBER(M996),AD996&gt;=Settings!$B$22,M996&gt;0))+(AY996&gt;=1))</f>
        <v/>
      </c>
      <c r="BW996" s="91">
        <f>IF(OR(AY996=0,BF996&lt;&gt;"Y",BG996&lt;&gt;"Y"),"",1+SUMPRODUCT(($A$6:$A$2604=A996)*($AY$6:$AY$2604&gt;0)*($BF$6:$BF$2604="Y")*($BG$6:$BG$2604="Y")*(($AY$6:$AY$2604&gt;AY996)+($AY$6:$AY$2604=AY996)*($AD$6:$AD$2604&gt;AD996))))</f>
        <v/>
      </c>
    </row>
    <row r="997" ht="23.85" customHeight="1" s="55">
      <c r="A997" s="90" t="n">
        <v>46296</v>
      </c>
      <c r="B997" s="91" t="inlineStr">
        <is>
          <t>DIVGIITTS</t>
        </is>
      </c>
      <c r="C997" s="91" t="inlineStr">
        <is>
          <t>INE753U01022</t>
        </is>
      </c>
      <c r="D997" s="91" t="n"/>
      <c r="E997" s="91" t="inlineStr">
        <is>
          <t>None</t>
        </is>
      </c>
      <c r="F997" s="93" t="n">
        <v>3475</v>
      </c>
      <c r="G997" s="92" t="inlineStr">
        <is>
          <t>N</t>
        </is>
      </c>
      <c r="H997" s="94" t="n"/>
      <c r="I997" s="91" t="inlineStr">
        <is>
          <t>N</t>
        </is>
      </c>
      <c r="J997" s="92">
        <f>IF(K997="","N","Y")</f>
        <v/>
      </c>
      <c r="K997" s="94">
        <f>_xlfn.TEXTJOIN("; ",TRUE,IF(P997="52-wk low","52-wk low",""),IF(AND(AD997&gt;=Settings!$B$12,M997&lt;0),"Distribution",""),IF(AND(AJ997="Y",M997&lt;0,AK997&lt;-Settings!$B$13),"Long unwinding",""),IF(AND(AJ997="Y",M997&lt;0,AK997&gt;Settings!$B$13),"Short buildup",""))</f>
        <v/>
      </c>
      <c r="L997" s="95" t="n">
        <v>1136.4</v>
      </c>
      <c r="M997" s="96" t="n">
        <v>-3.84</v>
      </c>
      <c r="N997" s="93" t="n">
        <v>2310</v>
      </c>
      <c r="O997" s="91" t="inlineStr">
        <is>
          <t>None</t>
        </is>
      </c>
      <c r="P997" s="91" t="inlineStr">
        <is>
          <t>None</t>
        </is>
      </c>
      <c r="Q997" s="97" t="n">
        <v>1.3</v>
      </c>
      <c r="R997" s="96" t="n">
        <v>1.34</v>
      </c>
      <c r="S997" s="96" t="n">
        <v>0.97</v>
      </c>
      <c r="T997" s="96" t="n">
        <v>0.67</v>
      </c>
      <c r="U997" s="96" t="n">
        <v>0.59</v>
      </c>
      <c r="V997" s="103" t="n">
        <v>0.61</v>
      </c>
      <c r="W997" s="102" t="n">
        <v>2</v>
      </c>
      <c r="X997" s="93" t="n"/>
      <c r="Y997" s="91" t="inlineStr">
        <is>
          <t>None</t>
        </is>
      </c>
      <c r="Z997" s="99" t="n">
        <v>45.87</v>
      </c>
      <c r="AA997" s="96" t="n">
        <v>0.99</v>
      </c>
      <c r="AB997" s="96" t="n">
        <v>1</v>
      </c>
      <c r="AC997" s="96" t="n">
        <v>1.01</v>
      </c>
      <c r="AD997" s="96" t="n">
        <v>0.86</v>
      </c>
      <c r="AE997" s="96" t="n">
        <v>1.05</v>
      </c>
      <c r="AF997" s="103" t="n">
        <v>1.74</v>
      </c>
      <c r="AG997" s="91" t="inlineStr">
        <is>
          <t>Quiet accumulation</t>
        </is>
      </c>
      <c r="AH997" s="100" t="n">
        <v>0</v>
      </c>
      <c r="AI997" s="101" t="n">
        <v>0</v>
      </c>
      <c r="AJ997" s="92" t="inlineStr">
        <is>
          <t>N</t>
        </is>
      </c>
      <c r="AK997" s="96" t="n"/>
      <c r="AL997" s="91" t="inlineStr">
        <is>
          <t>n/a</t>
        </is>
      </c>
      <c r="AM997" s="93" t="n"/>
      <c r="AN997" s="92" t="inlineStr">
        <is>
          <t>None</t>
        </is>
      </c>
      <c r="AO997" s="102" t="n">
        <v>0</v>
      </c>
      <c r="AP997" s="103" t="n">
        <v>2.38</v>
      </c>
      <c r="AQ997" s="102" t="n">
        <v>93</v>
      </c>
      <c r="AR997" s="91" t="inlineStr">
        <is>
          <t>N</t>
        </is>
      </c>
      <c r="AS997" s="104" t="n"/>
      <c r="AT997" s="92">
        <f>IF(AND(P997="52-wk high",T997&gt;=Settings!$B$7),"Y","N")</f>
        <v/>
      </c>
      <c r="AU997" s="91">
        <f>IF(AND(AD997&gt;=Settings!$B$8,M997&gt;0),"Y","N")</f>
        <v/>
      </c>
      <c r="AV997" s="91">
        <f>IF(OR(AH997&gt;Settings!$B$9,AI997&gt;Settings!$B$9),"Y","N")</f>
        <v/>
      </c>
      <c r="AW997" s="91">
        <f>IF(AJ997&lt;&gt;"Y","n/a",IF(AND(M997&gt;0,AK997&gt;Settings!$B$10),"Y","N"))</f>
        <v/>
      </c>
      <c r="AX997" s="91">
        <f>IF(AO997&gt;=Settings!$B$11,"Y","N")</f>
        <v/>
      </c>
      <c r="AY997" s="99">
        <f>(AT997="Y")+(AU997="Y")+(AV997="Y")+(AW997="Y")+(AX997="Y")</f>
        <v/>
      </c>
      <c r="AZ997" s="94">
        <f>IF(AY997=0,"None",_xlfn.TEXTJOIN(", ",TRUE(),IF(AT997="Y","Breakout",""),IF(AU997="Y","Accumulation",""),IF(AV997="Y","Institutional buying",""),IF(AW997="Y","Long buildup",""),IF(AX997="Y","Momentum leader","")))</f>
        <v/>
      </c>
      <c r="BA997" s="94">
        <f>IF(BW997="","","Passes "&amp;AY997&amp;" of 5 buy-side scans"&amp;IF(G997="Y","; RED FLAG: filter out using Red flag column",""))</f>
        <v/>
      </c>
      <c r="BB997" s="91" t="inlineStr">
        <is>
          <t>None</t>
        </is>
      </c>
      <c r="BC997" s="92" t="inlineStr">
        <is>
          <t>Y</t>
        </is>
      </c>
      <c r="BD997" s="94" t="inlineStr">
        <is>
          <t>PE &gt; 50; &gt;75% move in 6 months; High-low range &gt;100% in 6 months</t>
        </is>
      </c>
      <c r="BE997" s="94" t="n"/>
      <c r="BF997" s="92">
        <f>IF(R997*100000&gt;=Settings!$B$5,"Y","N")</f>
        <v/>
      </c>
      <c r="BG997" s="91">
        <f>IF(F997&gt;Settings!$B$6,"Y","N")</f>
        <v/>
      </c>
      <c r="BH997" s="97" t="n">
        <v>-14.54</v>
      </c>
      <c r="BI997" s="96" t="n">
        <v>-1.75</v>
      </c>
      <c r="BJ997" s="96" t="n">
        <v>-10.44</v>
      </c>
      <c r="BK997" s="96" t="n">
        <v>15.04</v>
      </c>
      <c r="BL997" s="96" t="n">
        <v>79.84999999999999</v>
      </c>
      <c r="BM997" s="96" t="n">
        <v>69.54000000000001</v>
      </c>
      <c r="BN997" s="97" t="n">
        <v>-2.5</v>
      </c>
      <c r="BO997" s="96" t="n">
        <v>1.49</v>
      </c>
      <c r="BP997" s="96" t="n">
        <v>11.24</v>
      </c>
      <c r="BQ997" s="96" t="n">
        <v>26.19</v>
      </c>
      <c r="BR997" s="91" t="inlineStr">
        <is>
          <t>Mixed</t>
        </is>
      </c>
      <c r="BS997" s="91" t="inlineStr">
        <is>
          <t>None</t>
        </is>
      </c>
      <c r="BT997" s="96" t="n">
        <v>43.1</v>
      </c>
      <c r="BU997" s="91" t="inlineStr">
        <is>
          <t>N</t>
        </is>
      </c>
      <c r="BV997" s="99">
        <f>IF(OR(BF997&lt;&gt;"Y",BG997&lt;&gt;"Y"),"",(AND(ISNUMBER(BQ997),BQ997&gt;0))+(BR997="Stacked up")+(AND(ISNUMBER(BH997),BH997&gt;=-Settings!$B$17))+(AND(ISNUMBER(BK997),ISNUMBER(BM997),BK997&gt;0,BM997&gt;0))+(AND(ISNUMBER(AQ997),AQ997&gt;=Settings!$B$18))+(AND(ISNUMBER(BT997),BT997&gt;=Settings!$B$19,BT997&lt;=Settings!$B$20))+(AND(ISNUMBER(AS997),AS997&gt;0))+(AND(ISNUMBER(T997),ISNUMBER(M997),T997&gt;=Settings!$B$21,M997&gt;0))+(AND(ISNUMBER(AD997),ISNUMBER(M997),AD997&gt;=Settings!$B$22,M997&gt;0))+(AY997&gt;=1))</f>
        <v/>
      </c>
      <c r="BW997" s="91">
        <f>IF(OR(AY997=0,BF997&lt;&gt;"Y",BG997&lt;&gt;"Y"),"",1+SUMPRODUCT(($A$6:$A$2604=A997)*($AY$6:$AY$2604&gt;0)*($BF$6:$BF$2604="Y")*($BG$6:$BG$2604="Y")*(($AY$6:$AY$2604&gt;AY997)+($AY$6:$AY$2604=AY997)*($AD$6:$AD$2604&gt;AD997))))</f>
        <v/>
      </c>
    </row>
    <row r="998" ht="23.85" customHeight="1" s="55">
      <c r="A998" s="90" t="n">
        <v>46296</v>
      </c>
      <c r="B998" s="91" t="inlineStr">
        <is>
          <t>BAJAJELEC</t>
        </is>
      </c>
      <c r="C998" s="91" t="inlineStr">
        <is>
          <t>INE193E01025</t>
        </is>
      </c>
      <c r="D998" s="91" t="n"/>
      <c r="E998" s="91" t="inlineStr">
        <is>
          <t>None</t>
        </is>
      </c>
      <c r="F998" s="93" t="n">
        <v>3460</v>
      </c>
      <c r="G998" s="92" t="inlineStr">
        <is>
          <t>N</t>
        </is>
      </c>
      <c r="H998" s="94" t="n"/>
      <c r="I998" s="91" t="inlineStr">
        <is>
          <t>N</t>
        </is>
      </c>
      <c r="J998" s="92">
        <f>IF(K998="","N","Y")</f>
        <v/>
      </c>
      <c r="K998" s="94">
        <f>_xlfn.TEXTJOIN("; ",TRUE,IF(P998="52-wk low","52-wk low",""),IF(AND(AD998&gt;=Settings!$B$12,M998&lt;0),"Distribution",""),IF(AND(AJ998="Y",M998&lt;0,AK998&lt;-Settings!$B$13),"Long unwinding",""),IF(AND(AJ998="Y",M998&lt;0,AK998&gt;Settings!$B$13),"Short buildup",""))</f>
        <v/>
      </c>
      <c r="L998" s="95" t="n">
        <v>299.8</v>
      </c>
      <c r="M998" s="96" t="n">
        <v>-1.19</v>
      </c>
      <c r="N998" s="93" t="n">
        <v>1139</v>
      </c>
      <c r="O998" s="91" t="inlineStr">
        <is>
          <t>None</t>
        </is>
      </c>
      <c r="P998" s="91" t="inlineStr">
        <is>
          <t>52-wk low</t>
        </is>
      </c>
      <c r="Q998" s="97" t="n">
        <v>1.07</v>
      </c>
      <c r="R998" s="96" t="n">
        <v>1.22</v>
      </c>
      <c r="S998" s="96" t="n">
        <v>0.88</v>
      </c>
      <c r="T998" s="96" t="n">
        <v>0.23</v>
      </c>
      <c r="U998" s="96" t="n">
        <v>0.32</v>
      </c>
      <c r="V998" s="103" t="n">
        <v>0.36</v>
      </c>
      <c r="W998" s="102" t="n">
        <v>0</v>
      </c>
      <c r="X998" s="93" t="n"/>
      <c r="Y998" s="91" t="inlineStr">
        <is>
          <t>None</t>
        </is>
      </c>
      <c r="Z998" s="99" t="n">
        <v>48.14</v>
      </c>
      <c r="AA998" s="96" t="n">
        <v>1.04</v>
      </c>
      <c r="AB998" s="96" t="n">
        <v>1.09</v>
      </c>
      <c r="AC998" s="96" t="n">
        <v>0.95</v>
      </c>
      <c r="AD998" s="96" t="n">
        <v>0.5</v>
      </c>
      <c r="AE998" s="96" t="n">
        <v>0.51</v>
      </c>
      <c r="AF998" s="103" t="n">
        <v>1.51</v>
      </c>
      <c r="AG998" s="91" t="inlineStr">
        <is>
          <t>Quiet accumulation</t>
        </is>
      </c>
      <c r="AH998" s="100" t="n">
        <v>0</v>
      </c>
      <c r="AI998" s="101" t="n">
        <v>0</v>
      </c>
      <c r="AJ998" s="92" t="inlineStr">
        <is>
          <t>N</t>
        </is>
      </c>
      <c r="AK998" s="96" t="n"/>
      <c r="AL998" s="91" t="inlineStr">
        <is>
          <t>n/a</t>
        </is>
      </c>
      <c r="AM998" s="93" t="n"/>
      <c r="AN998" s="92" t="inlineStr">
        <is>
          <t>None</t>
        </is>
      </c>
      <c r="AO998" s="102" t="n">
        <v>0</v>
      </c>
      <c r="AP998" s="103" t="n">
        <v>0.47</v>
      </c>
      <c r="AQ998" s="102" t="n">
        <v>3</v>
      </c>
      <c r="AR998" s="91" t="inlineStr">
        <is>
          <t>N</t>
        </is>
      </c>
      <c r="AS998" s="104" t="n"/>
      <c r="AT998" s="92">
        <f>IF(AND(P998="52-wk high",T998&gt;=Settings!$B$7),"Y","N")</f>
        <v/>
      </c>
      <c r="AU998" s="91">
        <f>IF(AND(AD998&gt;=Settings!$B$8,M998&gt;0),"Y","N")</f>
        <v/>
      </c>
      <c r="AV998" s="91">
        <f>IF(OR(AH998&gt;Settings!$B$9,AI998&gt;Settings!$B$9),"Y","N")</f>
        <v/>
      </c>
      <c r="AW998" s="91">
        <f>IF(AJ998&lt;&gt;"Y","n/a",IF(AND(M998&gt;0,AK998&gt;Settings!$B$10),"Y","N"))</f>
        <v/>
      </c>
      <c r="AX998" s="91">
        <f>IF(AO998&gt;=Settings!$B$11,"Y","N")</f>
        <v/>
      </c>
      <c r="AY998" s="99">
        <f>(AT998="Y")+(AU998="Y")+(AV998="Y")+(AW998="Y")+(AX998="Y")</f>
        <v/>
      </c>
      <c r="AZ998" s="94">
        <f>IF(AY998=0,"None",_xlfn.TEXTJOIN(", ",TRUE(),IF(AT998="Y","Breakout",""),IF(AU998="Y","Accumulation",""),IF(AV998="Y","Institutional buying",""),IF(AW998="Y","Long buildup",""),IF(AX998="Y","Momentum leader","")))</f>
        <v/>
      </c>
      <c r="BA998" s="94">
        <f>IF(BW998="","","Passes "&amp;AY998&amp;" of 5 buy-side scans"&amp;IF(G998="Y","; RED FLAG: filter out using Red flag column",""))</f>
        <v/>
      </c>
      <c r="BB998" s="91" t="inlineStr">
        <is>
          <t>None</t>
        </is>
      </c>
      <c r="BC998" s="92" t="inlineStr">
        <is>
          <t>Y</t>
        </is>
      </c>
      <c r="BD998" s="94" t="inlineStr">
        <is>
          <t>EPS zero</t>
        </is>
      </c>
      <c r="BE998" s="94" t="n"/>
      <c r="BF998" s="92">
        <f>IF(R998*100000&gt;=Settings!$B$5,"Y","N")</f>
        <v/>
      </c>
      <c r="BG998" s="91">
        <f>IF(F998&gt;Settings!$B$6,"Y","N")</f>
        <v/>
      </c>
      <c r="BH998" s="97" t="n">
        <v>-46.55</v>
      </c>
      <c r="BI998" s="96" t="n">
        <v>-6.74</v>
      </c>
      <c r="BJ998" s="96" t="n">
        <v>-7.99</v>
      </c>
      <c r="BK998" s="96" t="n">
        <v>-6.25</v>
      </c>
      <c r="BL998" s="96" t="n">
        <v>-13.26</v>
      </c>
      <c r="BM998" s="96" t="n">
        <v>-45.28</v>
      </c>
      <c r="BN998" s="97" t="n">
        <v>-6.93</v>
      </c>
      <c r="BO998" s="96" t="n">
        <v>-9.51</v>
      </c>
      <c r="BP998" s="96" t="n">
        <v>-12.62</v>
      </c>
      <c r="BQ998" s="96" t="n">
        <v>-20.8</v>
      </c>
      <c r="BR998" s="91" t="inlineStr">
        <is>
          <t>Stacked down</t>
        </is>
      </c>
      <c r="BS998" s="91" t="inlineStr">
        <is>
          <t>None</t>
        </is>
      </c>
      <c r="BT998" s="96" t="n">
        <v>21.6</v>
      </c>
      <c r="BU998" s="91" t="inlineStr">
        <is>
          <t>N</t>
        </is>
      </c>
      <c r="BV998" s="99">
        <f>IF(OR(BF998&lt;&gt;"Y",BG998&lt;&gt;"Y"),"",(AND(ISNUMBER(BQ998),BQ998&gt;0))+(BR998="Stacked up")+(AND(ISNUMBER(BH998),BH998&gt;=-Settings!$B$17))+(AND(ISNUMBER(BK998),ISNUMBER(BM998),BK998&gt;0,BM998&gt;0))+(AND(ISNUMBER(AQ998),AQ998&gt;=Settings!$B$18))+(AND(ISNUMBER(BT998),BT998&gt;=Settings!$B$19,BT998&lt;=Settings!$B$20))+(AND(ISNUMBER(AS998),AS998&gt;0))+(AND(ISNUMBER(T998),ISNUMBER(M998),T998&gt;=Settings!$B$21,M998&gt;0))+(AND(ISNUMBER(AD998),ISNUMBER(M998),AD998&gt;=Settings!$B$22,M998&gt;0))+(AY998&gt;=1))</f>
        <v/>
      </c>
      <c r="BW998" s="91">
        <f>IF(OR(AY998=0,BF998&lt;&gt;"Y",BG998&lt;&gt;"Y"),"",1+SUMPRODUCT(($A$6:$A$2604=A998)*($AY$6:$AY$2604&gt;0)*($BF$6:$BF$2604="Y")*($BG$6:$BG$2604="Y")*(($AY$6:$AY$2604&gt;AY998)+($AY$6:$AY$2604=AY998)*($AD$6:$AD$2604&gt;AD998))))</f>
        <v/>
      </c>
    </row>
    <row r="999" ht="23.85" customHeight="1" s="55">
      <c r="A999" s="90" t="n">
        <v>46296</v>
      </c>
      <c r="B999" s="91" t="inlineStr">
        <is>
          <t>INDSWFTLAB</t>
        </is>
      </c>
      <c r="C999" s="91" t="inlineStr">
        <is>
          <t>INE915B01019</t>
        </is>
      </c>
      <c r="D999" s="91" t="n"/>
      <c r="E999" s="91" t="inlineStr">
        <is>
          <t>None</t>
        </is>
      </c>
      <c r="F999" s="93" t="n">
        <v>3436</v>
      </c>
      <c r="G999" s="92" t="inlineStr">
        <is>
          <t>Y</t>
        </is>
      </c>
      <c r="H999" s="94" t="inlineStr">
        <is>
          <t>Long-term ASM Stage 1</t>
        </is>
      </c>
      <c r="I999" s="91" t="inlineStr">
        <is>
          <t>N</t>
        </is>
      </c>
      <c r="J999" s="92">
        <f>IF(K999="","N","Y")</f>
        <v/>
      </c>
      <c r="K999" s="94">
        <f>_xlfn.TEXTJOIN("; ",TRUE,IF(P999="52-wk low","52-wk low",""),IF(AND(AD999&gt;=Settings!$B$12,M999&lt;0),"Distribution",""),IF(AND(AJ999="Y",M999&lt;0,AK999&lt;-Settings!$B$13),"Long unwinding",""),IF(AND(AJ999="Y",M999&lt;0,AK999&gt;Settings!$B$13),"Short buildup",""))</f>
        <v/>
      </c>
      <c r="L999" s="95" t="n">
        <v>395.15</v>
      </c>
      <c r="M999" s="96" t="n">
        <v>1.65</v>
      </c>
      <c r="N999" s="93" t="n">
        <v>227</v>
      </c>
      <c r="O999" s="91" t="inlineStr">
        <is>
          <t>None</t>
        </is>
      </c>
      <c r="P999" s="91" t="inlineStr">
        <is>
          <t>None</t>
        </is>
      </c>
      <c r="Q999" s="97" t="n">
        <v>7.5</v>
      </c>
      <c r="R999" s="96" t="n">
        <v>7.92</v>
      </c>
      <c r="S999" s="96" t="n">
        <v>0.96</v>
      </c>
      <c r="T999" s="96" t="n">
        <v>0.59</v>
      </c>
      <c r="U999" s="96" t="n">
        <v>0.58</v>
      </c>
      <c r="V999" s="103" t="n">
        <v>0.61</v>
      </c>
      <c r="W999" s="102" t="n">
        <v>2</v>
      </c>
      <c r="X999" s="93" t="n"/>
      <c r="Y999" s="91" t="inlineStr">
        <is>
          <t>None</t>
        </is>
      </c>
      <c r="Z999" s="99" t="n">
        <v>31.74</v>
      </c>
      <c r="AA999" s="96" t="n">
        <v>0.8100000000000001</v>
      </c>
      <c r="AB999" s="96" t="n">
        <v>0.79</v>
      </c>
      <c r="AC999" s="96" t="n">
        <v>0.8100000000000001</v>
      </c>
      <c r="AD999" s="96" t="n">
        <v>0.65</v>
      </c>
      <c r="AE999" s="96" t="n">
        <v>0.55</v>
      </c>
      <c r="AF999" s="103" t="n">
        <v>1.11</v>
      </c>
      <c r="AG999" s="91" t="inlineStr">
        <is>
          <t>Normal</t>
        </is>
      </c>
      <c r="AH999" s="100" t="n">
        <v>0</v>
      </c>
      <c r="AI999" s="101" t="n">
        <v>0</v>
      </c>
      <c r="AJ999" s="92" t="inlineStr">
        <is>
          <t>N</t>
        </is>
      </c>
      <c r="AK999" s="96" t="n"/>
      <c r="AL999" s="91" t="inlineStr">
        <is>
          <t>n/a</t>
        </is>
      </c>
      <c r="AM999" s="93" t="n"/>
      <c r="AN999" s="92" t="inlineStr">
        <is>
          <t>None</t>
        </is>
      </c>
      <c r="AO999" s="102" t="n">
        <v>0</v>
      </c>
      <c r="AP999" s="103" t="n">
        <v>4.97</v>
      </c>
      <c r="AQ999" s="102" t="n">
        <v>99</v>
      </c>
      <c r="AR999" s="91" t="inlineStr">
        <is>
          <t>N</t>
        </is>
      </c>
      <c r="AS999" s="104" t="n"/>
      <c r="AT999" s="92">
        <f>IF(AND(P999="52-wk high",T999&gt;=Settings!$B$7),"Y","N")</f>
        <v/>
      </c>
      <c r="AU999" s="91">
        <f>IF(AND(AD999&gt;=Settings!$B$8,M999&gt;0),"Y","N")</f>
        <v/>
      </c>
      <c r="AV999" s="91">
        <f>IF(OR(AH999&gt;Settings!$B$9,AI999&gt;Settings!$B$9),"Y","N")</f>
        <v/>
      </c>
      <c r="AW999" s="91">
        <f>IF(AJ999&lt;&gt;"Y","n/a",IF(AND(M999&gt;0,AK999&gt;Settings!$B$10),"Y","N"))</f>
        <v/>
      </c>
      <c r="AX999" s="91">
        <f>IF(AO999&gt;=Settings!$B$11,"Y","N")</f>
        <v/>
      </c>
      <c r="AY999" s="99">
        <f>(AT999="Y")+(AU999="Y")+(AV999="Y")+(AW999="Y")+(AX999="Y")</f>
        <v/>
      </c>
      <c r="AZ999" s="94">
        <f>IF(AY999=0,"None",_xlfn.TEXTJOIN(", ",TRUE(),IF(AT999="Y","Breakout",""),IF(AU999="Y","Accumulation",""),IF(AV999="Y","Institutional buying",""),IF(AW999="Y","Long buildup",""),IF(AX999="Y","Momentum leader","")))</f>
        <v/>
      </c>
      <c r="BA999" s="94">
        <f>IF(BW999="","","Passes "&amp;AY999&amp;" of 5 buy-side scans"&amp;IF(G999="Y","; RED FLAG: filter out using Red flag column",""))</f>
        <v/>
      </c>
      <c r="BB999" s="91" t="inlineStr">
        <is>
          <t>None</t>
        </is>
      </c>
      <c r="BC999" s="92" t="inlineStr">
        <is>
          <t>Y</t>
        </is>
      </c>
      <c r="BD999" s="94" t="inlineStr">
        <is>
          <t>PE &gt; 50</t>
        </is>
      </c>
      <c r="BE999" s="94" t="n"/>
      <c r="BF999" s="92">
        <f>IF(R999*100000&gt;=Settings!$B$5,"Y","N")</f>
        <v/>
      </c>
      <c r="BG999" s="91">
        <f>IF(F999&gt;Settings!$B$6,"Y","N")</f>
        <v/>
      </c>
      <c r="BH999" s="97" t="n">
        <v>-6.97</v>
      </c>
      <c r="BI999" s="96" t="n">
        <v>-1.52</v>
      </c>
      <c r="BJ999" s="96" t="n">
        <v>7.33</v>
      </c>
      <c r="BK999" s="96" t="n">
        <v>96.86</v>
      </c>
      <c r="BL999" s="96" t="n">
        <v>185.99</v>
      </c>
      <c r="BM999" s="96" t="n">
        <v>305.82</v>
      </c>
      <c r="BN999" s="97" t="n">
        <v>3.1</v>
      </c>
      <c r="BO999" s="96" t="n">
        <v>17.44</v>
      </c>
      <c r="BP999" s="96" t="n">
        <v>41.32</v>
      </c>
      <c r="BQ999" s="96" t="n">
        <v>79.23</v>
      </c>
      <c r="BR999" s="91" t="inlineStr">
        <is>
          <t>Stacked up</t>
        </is>
      </c>
      <c r="BS999" s="91" t="inlineStr">
        <is>
          <t>None</t>
        </is>
      </c>
      <c r="BT999" s="96" t="n">
        <v>55.1</v>
      </c>
      <c r="BU999" s="91" t="inlineStr">
        <is>
          <t>N</t>
        </is>
      </c>
      <c r="BV999" s="99">
        <f>IF(OR(BF999&lt;&gt;"Y",BG999&lt;&gt;"Y"),"",(AND(ISNUMBER(BQ999),BQ999&gt;0))+(BR999="Stacked up")+(AND(ISNUMBER(BH999),BH999&gt;=-Settings!$B$17))+(AND(ISNUMBER(BK999),ISNUMBER(BM999),BK999&gt;0,BM999&gt;0))+(AND(ISNUMBER(AQ999),AQ999&gt;=Settings!$B$18))+(AND(ISNUMBER(BT999),BT999&gt;=Settings!$B$19,BT999&lt;=Settings!$B$20))+(AND(ISNUMBER(AS999),AS999&gt;0))+(AND(ISNUMBER(T999),ISNUMBER(M999),T999&gt;=Settings!$B$21,M999&gt;0))+(AND(ISNUMBER(AD999),ISNUMBER(M999),AD999&gt;=Settings!$B$22,M999&gt;0))+(AY999&gt;=1))</f>
        <v/>
      </c>
      <c r="BW999" s="91">
        <f>IF(OR(AY999=0,BF999&lt;&gt;"Y",BG999&lt;&gt;"Y"),"",1+SUMPRODUCT(($A$6:$A$2604=A999)*($AY$6:$AY$2604&gt;0)*($BF$6:$BF$2604="Y")*($BG$6:$BG$2604="Y")*(($AY$6:$AY$2604&gt;AY999)+($AY$6:$AY$2604=AY999)*($AD$6:$AD$2604&gt;AD999))))</f>
        <v/>
      </c>
    </row>
    <row r="1000" ht="23.85" customHeight="1" s="55">
      <c r="A1000" s="90" t="n">
        <v>46296</v>
      </c>
      <c r="B1000" s="91" t="inlineStr">
        <is>
          <t>SOLARA</t>
        </is>
      </c>
      <c r="C1000" s="91" t="inlineStr">
        <is>
          <t>INE624Z01016</t>
        </is>
      </c>
      <c r="D1000" s="91" t="n"/>
      <c r="E1000" s="91" t="inlineStr">
        <is>
          <t>None</t>
        </is>
      </c>
      <c r="F1000" s="93" t="n">
        <v>3436</v>
      </c>
      <c r="G1000" s="92" t="inlineStr">
        <is>
          <t>N</t>
        </is>
      </c>
      <c r="H1000" s="94" t="n"/>
      <c r="I1000" s="91" t="inlineStr">
        <is>
          <t>N</t>
        </is>
      </c>
      <c r="J1000" s="92">
        <f>IF(K1000="","N","Y")</f>
        <v/>
      </c>
      <c r="K1000" s="94">
        <f>_xlfn.TEXTJOIN("; ",TRUE,IF(P1000="52-wk low","52-wk low",""),IF(AND(AD1000&gt;=Settings!$B$12,M1000&lt;0),"Distribution",""),IF(AND(AJ1000="Y",M1000&lt;0,AK1000&lt;-Settings!$B$13),"Long unwinding",""),IF(AND(AJ1000="Y",M1000&lt;0,AK1000&gt;Settings!$B$13),"Short buildup",""))</f>
        <v/>
      </c>
      <c r="L1000" s="95" t="n">
        <v>714.85</v>
      </c>
      <c r="M1000" s="96" t="n">
        <v>-1.45</v>
      </c>
      <c r="N1000" s="93" t="n">
        <v>1284</v>
      </c>
      <c r="O1000" s="91" t="inlineStr">
        <is>
          <t>None</t>
        </is>
      </c>
      <c r="P1000" s="91" t="inlineStr">
        <is>
          <t>None</t>
        </is>
      </c>
      <c r="Q1000" s="97" t="n">
        <v>2.45</v>
      </c>
      <c r="R1000" s="96" t="n">
        <v>5.85</v>
      </c>
      <c r="S1000" s="96" t="n">
        <v>0.41</v>
      </c>
      <c r="T1000" s="96" t="n">
        <v>0.43</v>
      </c>
      <c r="U1000" s="96" t="n">
        <v>0.54</v>
      </c>
      <c r="V1000" s="103" t="n">
        <v>1.28</v>
      </c>
      <c r="W1000" s="102" t="n">
        <v>4</v>
      </c>
      <c r="X1000" s="93" t="n"/>
      <c r="Y1000" s="91" t="inlineStr">
        <is>
          <t>None</t>
        </is>
      </c>
      <c r="Z1000" s="99" t="n">
        <v>39.33</v>
      </c>
      <c r="AA1000" s="96" t="n">
        <v>0.99</v>
      </c>
      <c r="AB1000" s="96" t="n">
        <v>0.91</v>
      </c>
      <c r="AC1000" s="96" t="n">
        <v>0.46</v>
      </c>
      <c r="AD1000" s="96" t="n">
        <v>0.5600000000000001</v>
      </c>
      <c r="AE1000" s="96" t="n">
        <v>0.72</v>
      </c>
      <c r="AF1000" s="103" t="n">
        <v>1.19</v>
      </c>
      <c r="AG1000" s="91" t="inlineStr">
        <is>
          <t>Normal</t>
        </is>
      </c>
      <c r="AH1000" s="100" t="n">
        <v>0</v>
      </c>
      <c r="AI1000" s="101" t="n">
        <v>0</v>
      </c>
      <c r="AJ1000" s="92" t="inlineStr">
        <is>
          <t>N</t>
        </is>
      </c>
      <c r="AK1000" s="96" t="n"/>
      <c r="AL1000" s="91" t="inlineStr">
        <is>
          <t>n/a</t>
        </is>
      </c>
      <c r="AM1000" s="93" t="n"/>
      <c r="AN1000" s="92" t="inlineStr">
        <is>
          <t>None</t>
        </is>
      </c>
      <c r="AO1000" s="102" t="n">
        <v>0</v>
      </c>
      <c r="AP1000" s="103" t="n">
        <v>1.63</v>
      </c>
      <c r="AQ1000" s="102" t="n">
        <v>82</v>
      </c>
      <c r="AR1000" s="91" t="inlineStr">
        <is>
          <t>N</t>
        </is>
      </c>
      <c r="AS1000" s="104" t="n"/>
      <c r="AT1000" s="92">
        <f>IF(AND(P1000="52-wk high",T1000&gt;=Settings!$B$7),"Y","N")</f>
        <v/>
      </c>
      <c r="AU1000" s="91">
        <f>IF(AND(AD1000&gt;=Settings!$B$8,M1000&gt;0),"Y","N")</f>
        <v/>
      </c>
      <c r="AV1000" s="91">
        <f>IF(OR(AH1000&gt;Settings!$B$9,AI1000&gt;Settings!$B$9),"Y","N")</f>
        <v/>
      </c>
      <c r="AW1000" s="91">
        <f>IF(AJ1000&lt;&gt;"Y","n/a",IF(AND(M1000&gt;0,AK1000&gt;Settings!$B$10),"Y","N"))</f>
        <v/>
      </c>
      <c r="AX1000" s="91">
        <f>IF(AO1000&gt;=Settings!$B$11,"Y","N")</f>
        <v/>
      </c>
      <c r="AY1000" s="99">
        <f>(AT1000="Y")+(AU1000="Y")+(AV1000="Y")+(AW1000="Y")+(AX1000="Y")</f>
        <v/>
      </c>
      <c r="AZ1000" s="94">
        <f>IF(AY1000=0,"None",_xlfn.TEXTJOIN(", ",TRUE(),IF(AT1000="Y","Breakout",""),IF(AU1000="Y","Accumulation",""),IF(AV1000="Y","Institutional buying",""),IF(AW1000="Y","Long buildup",""),IF(AX1000="Y","Momentum leader","")))</f>
        <v/>
      </c>
      <c r="BA1000" s="94">
        <f>IF(BW1000="","","Passes "&amp;AY1000&amp;" of 5 buy-side scans"&amp;IF(G1000="Y","; RED FLAG: filter out using Red flag column",""))</f>
        <v/>
      </c>
      <c r="BB1000" s="91" t="inlineStr">
        <is>
          <t>None</t>
        </is>
      </c>
      <c r="BC1000" s="92" t="inlineStr">
        <is>
          <t>Y</t>
        </is>
      </c>
      <c r="BD1000" s="94" t="inlineStr">
        <is>
          <t>EPS zero</t>
        </is>
      </c>
      <c r="BE1000" s="94" t="n"/>
      <c r="BF1000" s="92">
        <f>IF(R1000*100000&gt;=Settings!$B$5,"Y","N")</f>
        <v/>
      </c>
      <c r="BG1000" s="91">
        <f>IF(F1000&gt;Settings!$B$6,"Y","N")</f>
        <v/>
      </c>
      <c r="BH1000" s="97" t="n">
        <v>-7.64</v>
      </c>
      <c r="BI1000" s="96" t="n">
        <v>-1.72</v>
      </c>
      <c r="BJ1000" s="96" t="n">
        <v>11.1</v>
      </c>
      <c r="BK1000" s="96" t="n">
        <v>26.24</v>
      </c>
      <c r="BL1000" s="96" t="n">
        <v>55.71</v>
      </c>
      <c r="BM1000" s="96" t="n">
        <v>18.09</v>
      </c>
      <c r="BN1000" s="97" t="n">
        <v>0.9399999999999999</v>
      </c>
      <c r="BO1000" s="96" t="n">
        <v>9.75</v>
      </c>
      <c r="BP1000" s="96" t="n">
        <v>17.85</v>
      </c>
      <c r="BQ1000" s="96" t="n">
        <v>22.87</v>
      </c>
      <c r="BR1000" s="91" t="inlineStr">
        <is>
          <t>Stacked up</t>
        </is>
      </c>
      <c r="BS1000" s="91" t="inlineStr">
        <is>
          <t>None</t>
        </is>
      </c>
      <c r="BT1000" s="96" t="n">
        <v>49.9</v>
      </c>
      <c r="BU1000" s="91" t="inlineStr">
        <is>
          <t>N</t>
        </is>
      </c>
      <c r="BV1000" s="99">
        <f>IF(OR(BF1000&lt;&gt;"Y",BG1000&lt;&gt;"Y"),"",(AND(ISNUMBER(BQ1000),BQ1000&gt;0))+(BR1000="Stacked up")+(AND(ISNUMBER(BH1000),BH1000&gt;=-Settings!$B$17))+(AND(ISNUMBER(BK1000),ISNUMBER(BM1000),BK1000&gt;0,BM1000&gt;0))+(AND(ISNUMBER(AQ1000),AQ1000&gt;=Settings!$B$18))+(AND(ISNUMBER(BT1000),BT1000&gt;=Settings!$B$19,BT1000&lt;=Settings!$B$20))+(AND(ISNUMBER(AS1000),AS1000&gt;0))+(AND(ISNUMBER(T1000),ISNUMBER(M1000),T1000&gt;=Settings!$B$21,M1000&gt;0))+(AND(ISNUMBER(AD1000),ISNUMBER(M1000),AD1000&gt;=Settings!$B$22,M1000&gt;0))+(AY1000&gt;=1))</f>
        <v/>
      </c>
      <c r="BW1000" s="91">
        <f>IF(OR(AY1000=0,BF1000&lt;&gt;"Y",BG1000&lt;&gt;"Y"),"",1+SUMPRODUCT(($A$6:$A$2604=A1000)*($AY$6:$AY$2604&gt;0)*($BF$6:$BF$2604="Y")*($BG$6:$BG$2604="Y")*(($AY$6:$AY$2604&gt;AY1000)+($AY$6:$AY$2604=AY1000)*($AD$6:$AD$2604&gt;AD1000))))</f>
        <v/>
      </c>
    </row>
    <row r="1001" ht="23.85" customHeight="1" s="55">
      <c r="A1001" s="90" t="n">
        <v>46296</v>
      </c>
      <c r="B1001" s="91" t="inlineStr">
        <is>
          <t>SINDHUTRAD</t>
        </is>
      </c>
      <c r="C1001" s="91" t="inlineStr">
        <is>
          <t>INE325D01025</t>
        </is>
      </c>
      <c r="D1001" s="91" t="n"/>
      <c r="E1001" s="91" t="inlineStr">
        <is>
          <t>None</t>
        </is>
      </c>
      <c r="F1001" s="93" t="n">
        <v>3428</v>
      </c>
      <c r="G1001" s="92" t="inlineStr">
        <is>
          <t>N</t>
        </is>
      </c>
      <c r="H1001" s="94" t="n"/>
      <c r="I1001" s="91" t="inlineStr">
        <is>
          <t>N</t>
        </is>
      </c>
      <c r="J1001" s="92">
        <f>IF(K1001="","N","Y")</f>
        <v/>
      </c>
      <c r="K1001" s="94">
        <f>_xlfn.TEXTJOIN("; ",TRUE,IF(P1001="52-wk low","52-wk low",""),IF(AND(AD1001&gt;=Settings!$B$12,M1001&lt;0),"Distribution",""),IF(AND(AJ1001="Y",M1001&lt;0,AK1001&lt;-Settings!$B$13),"Long unwinding",""),IF(AND(AJ1001="Y",M1001&lt;0,AK1001&gt;Settings!$B$13),"Short buildup",""))</f>
        <v/>
      </c>
      <c r="L1001" s="95" t="n">
        <v>22.23</v>
      </c>
      <c r="M1001" s="96" t="n">
        <v>-2.88</v>
      </c>
      <c r="N1001" s="93" t="n">
        <v>2040</v>
      </c>
      <c r="O1001" s="91" t="inlineStr">
        <is>
          <t>None</t>
        </is>
      </c>
      <c r="P1001" s="91" t="inlineStr">
        <is>
          <t>None</t>
        </is>
      </c>
      <c r="Q1001" s="97" t="n">
        <v>2.48</v>
      </c>
      <c r="R1001" s="96" t="n">
        <v>22</v>
      </c>
      <c r="S1001" s="96" t="n">
        <v>0.11</v>
      </c>
      <c r="T1001" s="96" t="n">
        <v>0.14</v>
      </c>
      <c r="U1001" s="96" t="n">
        <v>0.1</v>
      </c>
      <c r="V1001" s="103" t="n">
        <v>0.87</v>
      </c>
      <c r="W1001" s="102" t="n">
        <v>5</v>
      </c>
      <c r="X1001" s="93" t="n"/>
      <c r="Y1001" s="91" t="inlineStr">
        <is>
          <t>None</t>
        </is>
      </c>
      <c r="Z1001" s="99" t="n">
        <v>44.29</v>
      </c>
      <c r="AA1001" s="96" t="n">
        <v>0.93</v>
      </c>
      <c r="AB1001" s="96" t="n">
        <v>0.8100000000000001</v>
      </c>
      <c r="AC1001" s="96" t="n">
        <v>0.1</v>
      </c>
      <c r="AD1001" s="96" t="n">
        <v>0.11</v>
      </c>
      <c r="AE1001" s="96" t="n">
        <v>0.1</v>
      </c>
      <c r="AF1001" s="103" t="n">
        <v>1.1</v>
      </c>
      <c r="AG1001" s="91" t="inlineStr">
        <is>
          <t>Normal</t>
        </is>
      </c>
      <c r="AH1001" s="100" t="n">
        <v>0</v>
      </c>
      <c r="AI1001" s="101" t="n">
        <v>0</v>
      </c>
      <c r="AJ1001" s="92" t="inlineStr">
        <is>
          <t>N</t>
        </is>
      </c>
      <c r="AK1001" s="96" t="n"/>
      <c r="AL1001" s="91" t="inlineStr">
        <is>
          <t>n/a</t>
        </is>
      </c>
      <c r="AM1001" s="93" t="n"/>
      <c r="AN1001" s="92" t="inlineStr">
        <is>
          <t>None</t>
        </is>
      </c>
      <c r="AO1001" s="102" t="n">
        <v>0</v>
      </c>
      <c r="AP1001" s="103" t="n">
        <v>0.6899999999999999</v>
      </c>
      <c r="AQ1001" s="102" t="n">
        <v>37</v>
      </c>
      <c r="AR1001" s="91" t="inlineStr">
        <is>
          <t>N</t>
        </is>
      </c>
      <c r="AS1001" s="104" t="n"/>
      <c r="AT1001" s="92">
        <f>IF(AND(P1001="52-wk high",T1001&gt;=Settings!$B$7),"Y","N")</f>
        <v/>
      </c>
      <c r="AU1001" s="91">
        <f>IF(AND(AD1001&gt;=Settings!$B$8,M1001&gt;0),"Y","N")</f>
        <v/>
      </c>
      <c r="AV1001" s="91">
        <f>IF(OR(AH1001&gt;Settings!$B$9,AI1001&gt;Settings!$B$9),"Y","N")</f>
        <v/>
      </c>
      <c r="AW1001" s="91">
        <f>IF(AJ1001&lt;&gt;"Y","n/a",IF(AND(M1001&gt;0,AK1001&gt;Settings!$B$10),"Y","N"))</f>
        <v/>
      </c>
      <c r="AX1001" s="91">
        <f>IF(AO1001&gt;=Settings!$B$11,"Y","N")</f>
        <v/>
      </c>
      <c r="AY1001" s="99">
        <f>(AT1001="Y")+(AU1001="Y")+(AV1001="Y")+(AW1001="Y")+(AX1001="Y")</f>
        <v/>
      </c>
      <c r="AZ1001" s="94">
        <f>IF(AY1001=0,"None",_xlfn.TEXTJOIN(", ",TRUE(),IF(AT1001="Y","Breakout",""),IF(AU1001="Y","Accumulation",""),IF(AV1001="Y","Institutional buying",""),IF(AW1001="Y","Long buildup",""),IF(AX1001="Y","Momentum leader","")))</f>
        <v/>
      </c>
      <c r="BA1001" s="94">
        <f>IF(BW1001="","","Passes "&amp;AY1001&amp;" of 5 buy-side scans"&amp;IF(G1001="Y","; RED FLAG: filter out using Red flag column",""))</f>
        <v/>
      </c>
      <c r="BB1001" s="91" t="inlineStr">
        <is>
          <t>None</t>
        </is>
      </c>
      <c r="BC1001" s="92" t="inlineStr">
        <is>
          <t>Y</t>
        </is>
      </c>
      <c r="BD1001" s="94" t="inlineStr">
        <is>
          <t>PE &gt; 50</t>
        </is>
      </c>
      <c r="BE1001" s="94" t="n"/>
      <c r="BF1001" s="92">
        <f>IF(R1001*100000&gt;=Settings!$B$5,"Y","N")</f>
        <v/>
      </c>
      <c r="BG1001" s="91">
        <f>IF(F1001&gt;Settings!$B$6,"Y","N")</f>
        <v/>
      </c>
      <c r="BH1001" s="97" t="n">
        <v>-24.34</v>
      </c>
      <c r="BI1001" s="96" t="n">
        <v>-6.04</v>
      </c>
      <c r="BJ1001" s="96" t="n">
        <v>-9.27</v>
      </c>
      <c r="BK1001" s="96" t="n">
        <v>-12.69</v>
      </c>
      <c r="BL1001" s="96" t="n">
        <v>-0.71</v>
      </c>
      <c r="BM1001" s="96" t="n">
        <v>-21.23</v>
      </c>
      <c r="BN1001" s="97" t="n">
        <v>-6.07</v>
      </c>
      <c r="BO1001" s="96" t="n">
        <v>-7.92</v>
      </c>
      <c r="BP1001" s="96" t="n">
        <v>-8.56</v>
      </c>
      <c r="BQ1001" s="96" t="n">
        <v>-9.300000000000001</v>
      </c>
      <c r="BR1001" s="91" t="inlineStr">
        <is>
          <t>Stacked down</t>
        </is>
      </c>
      <c r="BS1001" s="91" t="inlineStr">
        <is>
          <t>None</t>
        </is>
      </c>
      <c r="BT1001" s="96" t="n">
        <v>28.3</v>
      </c>
      <c r="BU1001" s="91" t="inlineStr">
        <is>
          <t>N</t>
        </is>
      </c>
      <c r="BV1001" s="99">
        <f>IF(OR(BF1001&lt;&gt;"Y",BG1001&lt;&gt;"Y"),"",(AND(ISNUMBER(BQ1001),BQ1001&gt;0))+(BR1001="Stacked up")+(AND(ISNUMBER(BH1001),BH1001&gt;=-Settings!$B$17))+(AND(ISNUMBER(BK1001),ISNUMBER(BM1001),BK1001&gt;0,BM1001&gt;0))+(AND(ISNUMBER(AQ1001),AQ1001&gt;=Settings!$B$18))+(AND(ISNUMBER(BT1001),BT1001&gt;=Settings!$B$19,BT1001&lt;=Settings!$B$20))+(AND(ISNUMBER(AS1001),AS1001&gt;0))+(AND(ISNUMBER(T1001),ISNUMBER(M1001),T1001&gt;=Settings!$B$21,M1001&gt;0))+(AND(ISNUMBER(AD1001),ISNUMBER(M1001),AD1001&gt;=Settings!$B$22,M1001&gt;0))+(AY1001&gt;=1))</f>
        <v/>
      </c>
      <c r="BW1001" s="91">
        <f>IF(OR(AY1001=0,BF1001&lt;&gt;"Y",BG1001&lt;&gt;"Y"),"",1+SUMPRODUCT(($A$6:$A$2604=A1001)*($AY$6:$AY$2604&gt;0)*($BF$6:$BF$2604="Y")*($BG$6:$BG$2604="Y")*(($AY$6:$AY$2604&gt;AY1001)+($AY$6:$AY$2604=AY1001)*($AD$6:$AD$2604&gt;AD1001))))</f>
        <v/>
      </c>
    </row>
    <row r="1002" ht="23.85" customHeight="1" s="55">
      <c r="A1002" s="90" t="n">
        <v>46296</v>
      </c>
      <c r="B1002" s="91" t="inlineStr">
        <is>
          <t>CMLL</t>
        </is>
      </c>
      <c r="C1002" s="91" t="inlineStr">
        <is>
          <t>INE11XY01018</t>
        </is>
      </c>
      <c r="D1002" s="91" t="n"/>
      <c r="E1002" s="91" t="inlineStr">
        <is>
          <t>None</t>
        </is>
      </c>
      <c r="F1002" s="93" t="n">
        <v>3419</v>
      </c>
      <c r="G1002" s="92" t="inlineStr">
        <is>
          <t>N</t>
        </is>
      </c>
      <c r="H1002" s="94" t="n"/>
      <c r="I1002" s="91" t="inlineStr">
        <is>
          <t>N</t>
        </is>
      </c>
      <c r="J1002" s="92">
        <f>IF(K1002="","N","Y")</f>
        <v/>
      </c>
      <c r="K1002" s="94">
        <f>_xlfn.TEXTJOIN("; ",TRUE,IF(P1002="52-wk low","52-wk low",""),IF(AND(AD1002&gt;=Settings!$B$12,M1002&lt;0),"Distribution",""),IF(AND(AJ1002="Y",M1002&lt;0,AK1002&lt;-Settings!$B$13),"Long unwinding",""),IF(AND(AJ1002="Y",M1002&lt;0,AK1002&gt;Settings!$B$13),"Short buildup",""))</f>
        <v/>
      </c>
      <c r="L1002" s="95" t="n">
        <v>523.05</v>
      </c>
      <c r="M1002" s="96" t="n">
        <v>-1.69</v>
      </c>
      <c r="N1002" s="93" t="n">
        <v>1453</v>
      </c>
      <c r="O1002" s="91" t="inlineStr">
        <is>
          <t>None</t>
        </is>
      </c>
      <c r="P1002" s="91" t="inlineStr">
        <is>
          <t>None</t>
        </is>
      </c>
      <c r="Q1002" s="97" t="n">
        <v>2.68</v>
      </c>
      <c r="R1002" s="96" t="n">
        <v>3.81</v>
      </c>
      <c r="S1002" s="96" t="n">
        <v>0.66</v>
      </c>
      <c r="T1002" s="96" t="n"/>
      <c r="U1002" s="96" t="n"/>
      <c r="V1002" s="103" t="n"/>
      <c r="W1002" s="102" t="n"/>
      <c r="X1002" s="93" t="n"/>
      <c r="Y1002" s="91" t="inlineStr">
        <is>
          <t>None</t>
        </is>
      </c>
      <c r="Z1002" s="99" t="n">
        <v>37.85</v>
      </c>
      <c r="AA1002" s="96" t="n">
        <v>0.77</v>
      </c>
      <c r="AB1002" s="96" t="n"/>
      <c r="AC1002" s="96" t="n">
        <v>0.52</v>
      </c>
      <c r="AD1002" s="96" t="n"/>
      <c r="AE1002" s="96" t="n"/>
      <c r="AF1002" s="103" t="n"/>
      <c r="AG1002" s="91" t="n"/>
      <c r="AH1002" s="100" t="n">
        <v>0</v>
      </c>
      <c r="AI1002" s="101" t="n">
        <v>0</v>
      </c>
      <c r="AJ1002" s="92" t="inlineStr">
        <is>
          <t>N</t>
        </is>
      </c>
      <c r="AK1002" s="96" t="n"/>
      <c r="AL1002" s="91" t="inlineStr">
        <is>
          <t>n/a</t>
        </is>
      </c>
      <c r="AM1002" s="93" t="n"/>
      <c r="AN1002" s="92" t="inlineStr">
        <is>
          <t>None</t>
        </is>
      </c>
      <c r="AO1002" s="102" t="n">
        <v>0</v>
      </c>
      <c r="AP1002" s="103" t="n"/>
      <c r="AQ1002" s="102" t="n"/>
      <c r="AR1002" s="91" t="inlineStr">
        <is>
          <t>N</t>
        </is>
      </c>
      <c r="AS1002" s="104" t="n"/>
      <c r="AT1002" s="92">
        <f>IF(AND(P1002="52-wk high",T1002&gt;=Settings!$B$7),"Y","N")</f>
        <v/>
      </c>
      <c r="AU1002" s="91">
        <f>IF(AND(AD1002&gt;=Settings!$B$8,M1002&gt;0),"Y","N")</f>
        <v/>
      </c>
      <c r="AV1002" s="91">
        <f>IF(OR(AH1002&gt;Settings!$B$9,AI1002&gt;Settings!$B$9),"Y","N")</f>
        <v/>
      </c>
      <c r="AW1002" s="91">
        <f>IF(AJ1002&lt;&gt;"Y","n/a",IF(AND(M1002&gt;0,AK1002&gt;Settings!$B$10),"Y","N"))</f>
        <v/>
      </c>
      <c r="AX1002" s="91">
        <f>IF(AO1002&gt;=Settings!$B$11,"Y","N")</f>
        <v/>
      </c>
      <c r="AY1002" s="99">
        <f>(AT1002="Y")+(AU1002="Y")+(AV1002="Y")+(AW1002="Y")+(AX1002="Y")</f>
        <v/>
      </c>
      <c r="AZ1002" s="94">
        <f>IF(AY1002=0,"None",_xlfn.TEXTJOIN(", ",TRUE(),IF(AT1002="Y","Breakout",""),IF(AU1002="Y","Accumulation",""),IF(AV1002="Y","Institutional buying",""),IF(AW1002="Y","Long buildup",""),IF(AX1002="Y","Momentum leader","")))</f>
        <v/>
      </c>
      <c r="BA1002" s="94">
        <f>IF(BW1002="","","Passes "&amp;AY1002&amp;" of 5 buy-side scans"&amp;IF(G1002="Y","; RED FLAG: filter out using Red flag column",""))</f>
        <v/>
      </c>
      <c r="BB1002" s="91" t="inlineStr">
        <is>
          <t>None</t>
        </is>
      </c>
      <c r="BC1002" s="92" t="inlineStr">
        <is>
          <t>N</t>
        </is>
      </c>
      <c r="BD1002" s="94" t="n"/>
      <c r="BE1002" s="94" t="n"/>
      <c r="BF1002" s="92">
        <f>IF(R1002*100000&gt;=Settings!$B$5,"Y","N")</f>
        <v/>
      </c>
      <c r="BG1002" s="91">
        <f>IF(F1002&gt;Settings!$B$6,"Y","N")</f>
        <v/>
      </c>
      <c r="BH1002" s="97" t="n">
        <v>-16.23</v>
      </c>
      <c r="BI1002" s="96" t="n">
        <v>3.32</v>
      </c>
      <c r="BJ1002" s="96" t="n">
        <v>4.32</v>
      </c>
      <c r="BK1002" s="96" t="n"/>
      <c r="BL1002" s="96" t="n"/>
      <c r="BM1002" s="96" t="n"/>
      <c r="BN1002" s="97" t="n">
        <v>2.91</v>
      </c>
      <c r="BO1002" s="96" t="n"/>
      <c r="BP1002" s="96" t="n"/>
      <c r="BQ1002" s="96" t="n"/>
      <c r="BR1002" s="91" t="n"/>
      <c r="BS1002" s="91" t="n"/>
      <c r="BT1002" s="96" t="n">
        <v>60.7</v>
      </c>
      <c r="BU1002" s="91" t="n"/>
      <c r="BV1002" s="99">
        <f>IF(OR(BF1002&lt;&gt;"Y",BG1002&lt;&gt;"Y"),"",(AND(ISNUMBER(BQ1002),BQ1002&gt;0))+(BR1002="Stacked up")+(AND(ISNUMBER(BH1002),BH1002&gt;=-Settings!$B$17))+(AND(ISNUMBER(BK1002),ISNUMBER(BM1002),BK1002&gt;0,BM1002&gt;0))+(AND(ISNUMBER(AQ1002),AQ1002&gt;=Settings!$B$18))+(AND(ISNUMBER(BT1002),BT1002&gt;=Settings!$B$19,BT1002&lt;=Settings!$B$20))+(AND(ISNUMBER(AS1002),AS1002&gt;0))+(AND(ISNUMBER(T1002),ISNUMBER(M1002),T1002&gt;=Settings!$B$21,M1002&gt;0))+(AND(ISNUMBER(AD1002),ISNUMBER(M1002),AD1002&gt;=Settings!$B$22,M1002&gt;0))+(AY1002&gt;=1))</f>
        <v/>
      </c>
      <c r="BW1002" s="91">
        <f>IF(OR(AY1002=0,BF1002&lt;&gt;"Y",BG1002&lt;&gt;"Y"),"",1+SUMPRODUCT(($A$6:$A$2604=A1002)*($AY$6:$AY$2604&gt;0)*($BF$6:$BF$2604="Y")*($BG$6:$BG$2604="Y")*(($AY$6:$AY$2604&gt;AY1002)+($AY$6:$AY$2604=AY1002)*($AD$6:$AD$2604&gt;AD1002))))</f>
        <v/>
      </c>
    </row>
    <row r="1003" ht="23.85" customHeight="1" s="55">
      <c r="A1003" s="90" t="n">
        <v>46296</v>
      </c>
      <c r="B1003" s="91" t="inlineStr">
        <is>
          <t>VSTIND</t>
        </is>
      </c>
      <c r="C1003" s="91" t="inlineStr">
        <is>
          <t>INE710A01016</t>
        </is>
      </c>
      <c r="D1003" s="91" t="n"/>
      <c r="E1003" s="91" t="inlineStr">
        <is>
          <t>None</t>
        </is>
      </c>
      <c r="F1003" s="93" t="n">
        <v>3417</v>
      </c>
      <c r="G1003" s="92" t="inlineStr">
        <is>
          <t>N</t>
        </is>
      </c>
      <c r="H1003" s="94" t="n"/>
      <c r="I1003" s="91" t="inlineStr">
        <is>
          <t>N</t>
        </is>
      </c>
      <c r="J1003" s="92">
        <f>IF(K1003="","N","Y")</f>
        <v/>
      </c>
      <c r="K1003" s="94">
        <f>_xlfn.TEXTJOIN("; ",TRUE,IF(P1003="52-wk low","52-wk low",""),IF(AND(AD1003&gt;=Settings!$B$12,M1003&lt;0),"Distribution",""),IF(AND(AJ1003="Y",M1003&lt;0,AK1003&lt;-Settings!$B$13),"Long unwinding",""),IF(AND(AJ1003="Y",M1003&lt;0,AK1003&gt;Settings!$B$13),"Short buildup",""))</f>
        <v/>
      </c>
      <c r="L1003" s="95" t="n">
        <v>201.14</v>
      </c>
      <c r="M1003" s="96" t="n">
        <v>-0.99</v>
      </c>
      <c r="N1003" s="93" t="n">
        <v>1043</v>
      </c>
      <c r="O1003" s="91" t="inlineStr">
        <is>
          <t>None</t>
        </is>
      </c>
      <c r="P1003" s="91" t="inlineStr">
        <is>
          <t>None</t>
        </is>
      </c>
      <c r="Q1003" s="97" t="n">
        <v>1.43</v>
      </c>
      <c r="R1003" s="96" t="n">
        <v>1.12</v>
      </c>
      <c r="S1003" s="96" t="n">
        <v>1.31</v>
      </c>
      <c r="T1003" s="96" t="n">
        <v>0.85</v>
      </c>
      <c r="U1003" s="96" t="n">
        <v>0.54</v>
      </c>
      <c r="V1003" s="103" t="n">
        <v>0.43</v>
      </c>
      <c r="W1003" s="102" t="n">
        <v>0</v>
      </c>
      <c r="X1003" s="93" t="n"/>
      <c r="Y1003" s="91" t="inlineStr">
        <is>
          <t>None</t>
        </is>
      </c>
      <c r="Z1003" s="99" t="n">
        <v>60.05</v>
      </c>
      <c r="AA1003" s="96" t="n">
        <v>1.03</v>
      </c>
      <c r="AB1003" s="96" t="n">
        <v>1.02</v>
      </c>
      <c r="AC1003" s="96" t="n">
        <v>1.39</v>
      </c>
      <c r="AD1003" s="96" t="n">
        <v>0.97</v>
      </c>
      <c r="AE1003" s="96" t="n">
        <v>0.57</v>
      </c>
      <c r="AF1003" s="103" t="n">
        <v>0.99</v>
      </c>
      <c r="AG1003" s="91" t="inlineStr">
        <is>
          <t>Normal</t>
        </is>
      </c>
      <c r="AH1003" s="100" t="n">
        <v>0</v>
      </c>
      <c r="AI1003" s="101" t="n">
        <v>0</v>
      </c>
      <c r="AJ1003" s="92" t="inlineStr">
        <is>
          <t>N</t>
        </is>
      </c>
      <c r="AK1003" s="96" t="n"/>
      <c r="AL1003" s="91" t="inlineStr">
        <is>
          <t>n/a</t>
        </is>
      </c>
      <c r="AM1003" s="93" t="n"/>
      <c r="AN1003" s="92" t="inlineStr">
        <is>
          <t>None</t>
        </is>
      </c>
      <c r="AO1003" s="102" t="n">
        <v>0</v>
      </c>
      <c r="AP1003" s="103" t="n">
        <v>0.57</v>
      </c>
      <c r="AQ1003" s="102" t="n">
        <v>14</v>
      </c>
      <c r="AR1003" s="91" t="inlineStr">
        <is>
          <t>N</t>
        </is>
      </c>
      <c r="AS1003" s="104" t="n"/>
      <c r="AT1003" s="92">
        <f>IF(AND(P1003="52-wk high",T1003&gt;=Settings!$B$7),"Y","N")</f>
        <v/>
      </c>
      <c r="AU1003" s="91">
        <f>IF(AND(AD1003&gt;=Settings!$B$8,M1003&gt;0),"Y","N")</f>
        <v/>
      </c>
      <c r="AV1003" s="91">
        <f>IF(OR(AH1003&gt;Settings!$B$9,AI1003&gt;Settings!$B$9),"Y","N")</f>
        <v/>
      </c>
      <c r="AW1003" s="91">
        <f>IF(AJ1003&lt;&gt;"Y","n/a",IF(AND(M1003&gt;0,AK1003&gt;Settings!$B$10),"Y","N"))</f>
        <v/>
      </c>
      <c r="AX1003" s="91">
        <f>IF(AO1003&gt;=Settings!$B$11,"Y","N")</f>
        <v/>
      </c>
      <c r="AY1003" s="99">
        <f>(AT1003="Y")+(AU1003="Y")+(AV1003="Y")+(AW1003="Y")+(AX1003="Y")</f>
        <v/>
      </c>
      <c r="AZ1003" s="94">
        <f>IF(AY1003=0,"None",_xlfn.TEXTJOIN(", ",TRUE(),IF(AT1003="Y","Breakout",""),IF(AU1003="Y","Accumulation",""),IF(AV1003="Y","Institutional buying",""),IF(AW1003="Y","Long buildup",""),IF(AX1003="Y","Momentum leader","")))</f>
        <v/>
      </c>
      <c r="BA1003" s="94">
        <f>IF(BW1003="","","Passes "&amp;AY1003&amp;" of 5 buy-side scans"&amp;IF(G1003="Y","; RED FLAG: filter out using Red flag column",""))</f>
        <v/>
      </c>
      <c r="BB1003" s="91" t="inlineStr">
        <is>
          <t>None</t>
        </is>
      </c>
      <c r="BC1003" s="92" t="inlineStr">
        <is>
          <t>N</t>
        </is>
      </c>
      <c r="BD1003" s="94" t="n"/>
      <c r="BE1003" s="94" t="n"/>
      <c r="BF1003" s="92">
        <f>IF(R1003*100000&gt;=Settings!$B$5,"Y","N")</f>
        <v/>
      </c>
      <c r="BG1003" s="91">
        <f>IF(F1003&gt;Settings!$B$6,"Y","N")</f>
        <v/>
      </c>
      <c r="BH1003" s="97" t="n">
        <v>-29.86</v>
      </c>
      <c r="BI1003" s="96" t="n">
        <v>-2.69</v>
      </c>
      <c r="BJ1003" s="96" t="n">
        <v>-3.3</v>
      </c>
      <c r="BK1003" s="96" t="n">
        <v>-22.73</v>
      </c>
      <c r="BL1003" s="96" t="n">
        <v>-4.73</v>
      </c>
      <c r="BM1003" s="96" t="n">
        <v>-22.79</v>
      </c>
      <c r="BN1003" s="97" t="n">
        <v>-2.41</v>
      </c>
      <c r="BO1003" s="96" t="n">
        <v>-6.24</v>
      </c>
      <c r="BP1003" s="96" t="n">
        <v>-10.55</v>
      </c>
      <c r="BQ1003" s="96" t="n">
        <v>-14.34</v>
      </c>
      <c r="BR1003" s="91" t="inlineStr">
        <is>
          <t>Stacked down</t>
        </is>
      </c>
      <c r="BS1003" s="91" t="inlineStr">
        <is>
          <t>None</t>
        </is>
      </c>
      <c r="BT1003" s="96" t="n">
        <v>32.6</v>
      </c>
      <c r="BU1003" s="91" t="inlineStr">
        <is>
          <t>N</t>
        </is>
      </c>
      <c r="BV1003" s="99">
        <f>IF(OR(BF1003&lt;&gt;"Y",BG1003&lt;&gt;"Y"),"",(AND(ISNUMBER(BQ1003),BQ1003&gt;0))+(BR1003="Stacked up")+(AND(ISNUMBER(BH1003),BH1003&gt;=-Settings!$B$17))+(AND(ISNUMBER(BK1003),ISNUMBER(BM1003),BK1003&gt;0,BM1003&gt;0))+(AND(ISNUMBER(AQ1003),AQ1003&gt;=Settings!$B$18))+(AND(ISNUMBER(BT1003),BT1003&gt;=Settings!$B$19,BT1003&lt;=Settings!$B$20))+(AND(ISNUMBER(AS1003),AS1003&gt;0))+(AND(ISNUMBER(T1003),ISNUMBER(M1003),T1003&gt;=Settings!$B$21,M1003&gt;0))+(AND(ISNUMBER(AD1003),ISNUMBER(M1003),AD1003&gt;=Settings!$B$22,M1003&gt;0))+(AY1003&gt;=1))</f>
        <v/>
      </c>
      <c r="BW1003" s="91">
        <f>IF(OR(AY1003=0,BF1003&lt;&gt;"Y",BG1003&lt;&gt;"Y"),"",1+SUMPRODUCT(($A$6:$A$2604=A1003)*($AY$6:$AY$2604&gt;0)*($BF$6:$BF$2604="Y")*($BG$6:$BG$2604="Y")*(($AY$6:$AY$2604&gt;AY1003)+($AY$6:$AY$2604=AY1003)*($AD$6:$AD$2604&gt;AD1003))))</f>
        <v/>
      </c>
    </row>
    <row r="1004" ht="23.85" customHeight="1" s="55">
      <c r="A1004" s="90" t="n">
        <v>46296</v>
      </c>
      <c r="B1004" s="91" t="inlineStr">
        <is>
          <t>SANDHAR</t>
        </is>
      </c>
      <c r="C1004" s="91" t="inlineStr">
        <is>
          <t>INE278H01035</t>
        </is>
      </c>
      <c r="D1004" s="91" t="n"/>
      <c r="E1004" s="91" t="inlineStr">
        <is>
          <t>None</t>
        </is>
      </c>
      <c r="F1004" s="93" t="n">
        <v>3394</v>
      </c>
      <c r="G1004" s="92" t="inlineStr">
        <is>
          <t>N</t>
        </is>
      </c>
      <c r="H1004" s="94" t="n"/>
      <c r="I1004" s="91" t="inlineStr">
        <is>
          <t>N</t>
        </is>
      </c>
      <c r="J1004" s="92">
        <f>IF(K1004="","N","Y")</f>
        <v/>
      </c>
      <c r="K1004" s="94">
        <f>_xlfn.TEXTJOIN("; ",TRUE,IF(P1004="52-wk low","52-wk low",""),IF(AND(AD1004&gt;=Settings!$B$12,M1004&lt;0),"Distribution",""),IF(AND(AJ1004="Y",M1004&lt;0,AK1004&lt;-Settings!$B$13),"Long unwinding",""),IF(AND(AJ1004="Y",M1004&lt;0,AK1004&gt;Settings!$B$13),"Short buildup",""))</f>
        <v/>
      </c>
      <c r="L1004" s="95" t="n">
        <v>563.85</v>
      </c>
      <c r="M1004" s="96" t="n">
        <v>-3.76</v>
      </c>
      <c r="N1004" s="93" t="n">
        <v>2294</v>
      </c>
      <c r="O1004" s="91" t="inlineStr">
        <is>
          <t>None</t>
        </is>
      </c>
      <c r="P1004" s="91" t="inlineStr">
        <is>
          <t>None</t>
        </is>
      </c>
      <c r="Q1004" s="97" t="n">
        <v>1.95</v>
      </c>
      <c r="R1004" s="96" t="n">
        <v>1.25</v>
      </c>
      <c r="S1004" s="96" t="n">
        <v>1.57</v>
      </c>
      <c r="T1004" s="96" t="n">
        <v>0.93</v>
      </c>
      <c r="U1004" s="96" t="n">
        <v>0.41</v>
      </c>
      <c r="V1004" s="103" t="n">
        <v>0.26</v>
      </c>
      <c r="W1004" s="102" t="n">
        <v>0</v>
      </c>
      <c r="X1004" s="93" t="n"/>
      <c r="Y1004" s="91" t="inlineStr">
        <is>
          <t>None</t>
        </is>
      </c>
      <c r="Z1004" s="99" t="n">
        <v>41.21</v>
      </c>
      <c r="AA1004" s="96" t="n">
        <v>0.82</v>
      </c>
      <c r="AB1004" s="96" t="n">
        <v>0.85</v>
      </c>
      <c r="AC1004" s="96" t="n">
        <v>1.29</v>
      </c>
      <c r="AD1004" s="96" t="n">
        <v>0.85</v>
      </c>
      <c r="AE1004" s="96" t="n">
        <v>0.55</v>
      </c>
      <c r="AF1004" s="103" t="n">
        <v>1.63</v>
      </c>
      <c r="AG1004" s="91" t="inlineStr">
        <is>
          <t>Quiet accumulation</t>
        </is>
      </c>
      <c r="AH1004" s="100" t="n">
        <v>0</v>
      </c>
      <c r="AI1004" s="101" t="n">
        <v>0</v>
      </c>
      <c r="AJ1004" s="92" t="inlineStr">
        <is>
          <t>N</t>
        </is>
      </c>
      <c r="AK1004" s="96" t="n"/>
      <c r="AL1004" s="91" t="inlineStr">
        <is>
          <t>n/a</t>
        </is>
      </c>
      <c r="AM1004" s="93" t="n"/>
      <c r="AN1004" s="92" t="inlineStr">
        <is>
          <t>None</t>
        </is>
      </c>
      <c r="AO1004" s="102" t="n">
        <v>0</v>
      </c>
      <c r="AP1004" s="103" t="n">
        <v>1.3</v>
      </c>
      <c r="AQ1004" s="102" t="n">
        <v>73</v>
      </c>
      <c r="AR1004" s="91" t="inlineStr">
        <is>
          <t>N</t>
        </is>
      </c>
      <c r="AS1004" s="104" t="n"/>
      <c r="AT1004" s="92">
        <f>IF(AND(P1004="52-wk high",T1004&gt;=Settings!$B$7),"Y","N")</f>
        <v/>
      </c>
      <c r="AU1004" s="91">
        <f>IF(AND(AD1004&gt;=Settings!$B$8,M1004&gt;0),"Y","N")</f>
        <v/>
      </c>
      <c r="AV1004" s="91">
        <f>IF(OR(AH1004&gt;Settings!$B$9,AI1004&gt;Settings!$B$9),"Y","N")</f>
        <v/>
      </c>
      <c r="AW1004" s="91">
        <f>IF(AJ1004&lt;&gt;"Y","n/a",IF(AND(M1004&gt;0,AK1004&gt;Settings!$B$10),"Y","N"))</f>
        <v/>
      </c>
      <c r="AX1004" s="91">
        <f>IF(AO1004&gt;=Settings!$B$11,"Y","N")</f>
        <v/>
      </c>
      <c r="AY1004" s="99">
        <f>(AT1004="Y")+(AU1004="Y")+(AV1004="Y")+(AW1004="Y")+(AX1004="Y")</f>
        <v/>
      </c>
      <c r="AZ1004" s="94">
        <f>IF(AY1004=0,"None",_xlfn.TEXTJOIN(", ",TRUE(),IF(AT1004="Y","Breakout",""),IF(AU1004="Y","Accumulation",""),IF(AV1004="Y","Institutional buying",""),IF(AW1004="Y","Long buildup",""),IF(AX1004="Y","Momentum leader","")))</f>
        <v/>
      </c>
      <c r="BA1004" s="94">
        <f>IF(BW1004="","","Passes "&amp;AY1004&amp;" of 5 buy-side scans"&amp;IF(G1004="Y","; RED FLAG: filter out using Red flag column",""))</f>
        <v/>
      </c>
      <c r="BB1004" s="91" t="inlineStr">
        <is>
          <t>None</t>
        </is>
      </c>
      <c r="BC1004" s="92" t="inlineStr">
        <is>
          <t>N</t>
        </is>
      </c>
      <c r="BD1004" s="94" t="n"/>
      <c r="BE1004" s="94" t="n"/>
      <c r="BF1004" s="92">
        <f>IF(R1004*100000&gt;=Settings!$B$5,"Y","N")</f>
        <v/>
      </c>
      <c r="BG1004" s="91">
        <f>IF(F1004&gt;Settings!$B$6,"Y","N")</f>
        <v/>
      </c>
      <c r="BH1004" s="97" t="n">
        <v>-26.12</v>
      </c>
      <c r="BI1004" s="96" t="n">
        <v>-2.05</v>
      </c>
      <c r="BJ1004" s="96" t="n">
        <v>-13.67</v>
      </c>
      <c r="BK1004" s="96" t="n">
        <v>-20.28</v>
      </c>
      <c r="BL1004" s="96" t="n">
        <v>22.47</v>
      </c>
      <c r="BM1004" s="96" t="n">
        <v>23.79</v>
      </c>
      <c r="BN1004" s="97" t="n">
        <v>-5.54</v>
      </c>
      <c r="BO1004" s="96" t="n">
        <v>-8.369999999999999</v>
      </c>
      <c r="BP1004" s="96" t="n">
        <v>-7.81</v>
      </c>
      <c r="BQ1004" s="96" t="n">
        <v>-3.79</v>
      </c>
      <c r="BR1004" s="91" t="inlineStr">
        <is>
          <t>Mixed</t>
        </is>
      </c>
      <c r="BS1004" s="91" t="inlineStr">
        <is>
          <t>None</t>
        </is>
      </c>
      <c r="BT1004" s="96" t="n">
        <v>29</v>
      </c>
      <c r="BU1004" s="91" t="inlineStr">
        <is>
          <t>N</t>
        </is>
      </c>
      <c r="BV1004" s="99">
        <f>IF(OR(BF1004&lt;&gt;"Y",BG1004&lt;&gt;"Y"),"",(AND(ISNUMBER(BQ1004),BQ1004&gt;0))+(BR1004="Stacked up")+(AND(ISNUMBER(BH1004),BH1004&gt;=-Settings!$B$17))+(AND(ISNUMBER(BK1004),ISNUMBER(BM1004),BK1004&gt;0,BM1004&gt;0))+(AND(ISNUMBER(AQ1004),AQ1004&gt;=Settings!$B$18))+(AND(ISNUMBER(BT1004),BT1004&gt;=Settings!$B$19,BT1004&lt;=Settings!$B$20))+(AND(ISNUMBER(AS1004),AS1004&gt;0))+(AND(ISNUMBER(T1004),ISNUMBER(M1004),T1004&gt;=Settings!$B$21,M1004&gt;0))+(AND(ISNUMBER(AD1004),ISNUMBER(M1004),AD1004&gt;=Settings!$B$22,M1004&gt;0))+(AY1004&gt;=1))</f>
        <v/>
      </c>
      <c r="BW1004" s="91">
        <f>IF(OR(AY1004=0,BF1004&lt;&gt;"Y",BG1004&lt;&gt;"Y"),"",1+SUMPRODUCT(($A$6:$A$2604=A1004)*($AY$6:$AY$2604&gt;0)*($BF$6:$BF$2604="Y")*($BG$6:$BG$2604="Y")*(($AY$6:$AY$2604&gt;AY1004)+($AY$6:$AY$2604=AY1004)*($AD$6:$AD$2604&gt;AD1004))))</f>
        <v/>
      </c>
    </row>
    <row r="1005" ht="23.85" customHeight="1" s="55">
      <c r="A1005" s="90" t="n">
        <v>46296</v>
      </c>
      <c r="B1005" s="91" t="inlineStr">
        <is>
          <t>JTLIND</t>
        </is>
      </c>
      <c r="C1005" s="91" t="inlineStr">
        <is>
          <t>INE391J01032</t>
        </is>
      </c>
      <c r="D1005" s="91" t="n"/>
      <c r="E1005" s="91" t="inlineStr">
        <is>
          <t>None</t>
        </is>
      </c>
      <c r="F1005" s="93" t="n">
        <v>3390</v>
      </c>
      <c r="G1005" s="92" t="inlineStr">
        <is>
          <t>N</t>
        </is>
      </c>
      <c r="H1005" s="94" t="n"/>
      <c r="I1005" s="91" t="inlineStr">
        <is>
          <t>N</t>
        </is>
      </c>
      <c r="J1005" s="92">
        <f>IF(K1005="","N","Y")</f>
        <v/>
      </c>
      <c r="K1005" s="94">
        <f>_xlfn.TEXTJOIN("; ",TRUE,IF(P1005="52-wk low","52-wk low",""),IF(AND(AD1005&gt;=Settings!$B$12,M1005&lt;0),"Distribution",""),IF(AND(AJ1005="Y",M1005&lt;0,AK1005&lt;-Settings!$B$13),"Long unwinding",""),IF(AND(AJ1005="Y",M1005&lt;0,AK1005&gt;Settings!$B$13),"Short buildup",""))</f>
        <v/>
      </c>
      <c r="L1005" s="95" t="n">
        <v>86.23</v>
      </c>
      <c r="M1005" s="96" t="n">
        <v>-2.32</v>
      </c>
      <c r="N1005" s="93" t="n">
        <v>1800</v>
      </c>
      <c r="O1005" s="91" t="inlineStr">
        <is>
          <t>None</t>
        </is>
      </c>
      <c r="P1005" s="91" t="inlineStr">
        <is>
          <t>None</t>
        </is>
      </c>
      <c r="Q1005" s="97" t="n">
        <v>25.3</v>
      </c>
      <c r="R1005" s="96" t="n">
        <v>29.57</v>
      </c>
      <c r="S1005" s="96" t="n">
        <v>0.76</v>
      </c>
      <c r="T1005" s="96" t="n">
        <v>0.77</v>
      </c>
      <c r="U1005" s="96" t="n">
        <v>0.79</v>
      </c>
      <c r="V1005" s="103" t="n">
        <v>0.95</v>
      </c>
      <c r="W1005" s="102" t="n">
        <v>2</v>
      </c>
      <c r="X1005" s="93" t="n"/>
      <c r="Y1005" s="91" t="inlineStr">
        <is>
          <t>None</t>
        </is>
      </c>
      <c r="Z1005" s="99" t="n">
        <v>42.78</v>
      </c>
      <c r="AA1005" s="96" t="n">
        <v>1.19</v>
      </c>
      <c r="AB1005" s="96" t="n">
        <v>1.01</v>
      </c>
      <c r="AC1005" s="96" t="n">
        <v>0.96</v>
      </c>
      <c r="AD1005" s="96" t="n">
        <v>0.87</v>
      </c>
      <c r="AE1005" s="96" t="n">
        <v>0.87</v>
      </c>
      <c r="AF1005" s="103" t="n">
        <v>0.88</v>
      </c>
      <c r="AG1005" s="91" t="inlineStr">
        <is>
          <t>Normal</t>
        </is>
      </c>
      <c r="AH1005" s="100" t="n">
        <v>0</v>
      </c>
      <c r="AI1005" s="101" t="n">
        <v>0</v>
      </c>
      <c r="AJ1005" s="92" t="inlineStr">
        <is>
          <t>N</t>
        </is>
      </c>
      <c r="AK1005" s="96" t="n"/>
      <c r="AL1005" s="91" t="inlineStr">
        <is>
          <t>n/a</t>
        </is>
      </c>
      <c r="AM1005" s="93" t="n"/>
      <c r="AN1005" s="92" t="inlineStr">
        <is>
          <t>None</t>
        </is>
      </c>
      <c r="AO1005" s="102" t="n">
        <v>0</v>
      </c>
      <c r="AP1005" s="103" t="n">
        <v>1.64</v>
      </c>
      <c r="AQ1005" s="102" t="n">
        <v>82</v>
      </c>
      <c r="AR1005" s="91" t="inlineStr">
        <is>
          <t>N</t>
        </is>
      </c>
      <c r="AS1005" s="104" t="n"/>
      <c r="AT1005" s="92">
        <f>IF(AND(P1005="52-wk high",T1005&gt;=Settings!$B$7),"Y","N")</f>
        <v/>
      </c>
      <c r="AU1005" s="91">
        <f>IF(AND(AD1005&gt;=Settings!$B$8,M1005&gt;0),"Y","N")</f>
        <v/>
      </c>
      <c r="AV1005" s="91">
        <f>IF(OR(AH1005&gt;Settings!$B$9,AI1005&gt;Settings!$B$9),"Y","N")</f>
        <v/>
      </c>
      <c r="AW1005" s="91">
        <f>IF(AJ1005&lt;&gt;"Y","n/a",IF(AND(M1005&gt;0,AK1005&gt;Settings!$B$10),"Y","N"))</f>
        <v/>
      </c>
      <c r="AX1005" s="91">
        <f>IF(AO1005&gt;=Settings!$B$11,"Y","N")</f>
        <v/>
      </c>
      <c r="AY1005" s="99">
        <f>(AT1005="Y")+(AU1005="Y")+(AV1005="Y")+(AW1005="Y")+(AX1005="Y")</f>
        <v/>
      </c>
      <c r="AZ1005" s="94">
        <f>IF(AY1005=0,"None",_xlfn.TEXTJOIN(", ",TRUE(),IF(AT1005="Y","Breakout",""),IF(AU1005="Y","Accumulation",""),IF(AV1005="Y","Institutional buying",""),IF(AW1005="Y","Long buildup",""),IF(AX1005="Y","Momentum leader","")))</f>
        <v/>
      </c>
      <c r="BA1005" s="94">
        <f>IF(BW1005="","","Passes "&amp;AY1005&amp;" of 5 buy-side scans"&amp;IF(G1005="Y","; RED FLAG: filter out using Red flag column",""))</f>
        <v/>
      </c>
      <c r="BB1005" s="91" t="inlineStr">
        <is>
          <t>None</t>
        </is>
      </c>
      <c r="BC1005" s="92" t="inlineStr">
        <is>
          <t>Y</t>
        </is>
      </c>
      <c r="BD1005" s="94" t="inlineStr">
        <is>
          <t>&gt;75% move in 6 months; High-low range &gt;100% in 6 months</t>
        </is>
      </c>
      <c r="BE1005" s="94" t="n"/>
      <c r="BF1005" s="92">
        <f>IF(R1005*100000&gt;=Settings!$B$5,"Y","N")</f>
        <v/>
      </c>
      <c r="BG1005" s="91">
        <f>IF(F1005&gt;Settings!$B$6,"Y","N")</f>
        <v/>
      </c>
      <c r="BH1005" s="97" t="n">
        <v>-8.27</v>
      </c>
      <c r="BI1005" s="96" t="n">
        <v>-4.3</v>
      </c>
      <c r="BJ1005" s="96" t="n">
        <v>-1.98</v>
      </c>
      <c r="BK1005" s="96" t="n">
        <v>6.75</v>
      </c>
      <c r="BL1005" s="96" t="n">
        <v>77.5</v>
      </c>
      <c r="BM1005" s="96" t="n">
        <v>21.16</v>
      </c>
      <c r="BN1005" s="97" t="n">
        <v>-1.48</v>
      </c>
      <c r="BO1005" s="96" t="n">
        <v>2.87</v>
      </c>
      <c r="BP1005" s="96" t="n">
        <v>8.65</v>
      </c>
      <c r="BQ1005" s="96" t="n">
        <v>15.05</v>
      </c>
      <c r="BR1005" s="91" t="inlineStr">
        <is>
          <t>Mixed</t>
        </is>
      </c>
      <c r="BS1005" s="91" t="inlineStr">
        <is>
          <t>None</t>
        </is>
      </c>
      <c r="BT1005" s="96" t="n">
        <v>44</v>
      </c>
      <c r="BU1005" s="91" t="inlineStr">
        <is>
          <t>N</t>
        </is>
      </c>
      <c r="BV1005" s="99">
        <f>IF(OR(BF1005&lt;&gt;"Y",BG1005&lt;&gt;"Y"),"",(AND(ISNUMBER(BQ1005),BQ1005&gt;0))+(BR1005="Stacked up")+(AND(ISNUMBER(BH1005),BH1005&gt;=-Settings!$B$17))+(AND(ISNUMBER(BK1005),ISNUMBER(BM1005),BK1005&gt;0,BM1005&gt;0))+(AND(ISNUMBER(AQ1005),AQ1005&gt;=Settings!$B$18))+(AND(ISNUMBER(BT1005),BT1005&gt;=Settings!$B$19,BT1005&lt;=Settings!$B$20))+(AND(ISNUMBER(AS1005),AS1005&gt;0))+(AND(ISNUMBER(T1005),ISNUMBER(M1005),T1005&gt;=Settings!$B$21,M1005&gt;0))+(AND(ISNUMBER(AD1005),ISNUMBER(M1005),AD1005&gt;=Settings!$B$22,M1005&gt;0))+(AY1005&gt;=1))</f>
        <v/>
      </c>
      <c r="BW1005" s="91">
        <f>IF(OR(AY1005=0,BF1005&lt;&gt;"Y",BG1005&lt;&gt;"Y"),"",1+SUMPRODUCT(($A$6:$A$2604=A1005)*($AY$6:$AY$2604&gt;0)*($BF$6:$BF$2604="Y")*($BG$6:$BG$2604="Y")*(($AY$6:$AY$2604&gt;AY1005)+($AY$6:$AY$2604=AY1005)*($AD$6:$AD$2604&gt;AD1005))))</f>
        <v/>
      </c>
    </row>
    <row r="1006" ht="23.85" customHeight="1" s="55">
      <c r="A1006" s="90" t="n">
        <v>46296</v>
      </c>
      <c r="B1006" s="91" t="inlineStr">
        <is>
          <t>BOROLTD</t>
        </is>
      </c>
      <c r="C1006" s="91" t="inlineStr">
        <is>
          <t>INE02PY01013</t>
        </is>
      </c>
      <c r="D1006" s="91" t="n"/>
      <c r="E1006" s="91" t="inlineStr">
        <is>
          <t>None</t>
        </is>
      </c>
      <c r="F1006" s="93" t="n">
        <v>3351</v>
      </c>
      <c r="G1006" s="92" t="inlineStr">
        <is>
          <t>N</t>
        </is>
      </c>
      <c r="H1006" s="94" t="n"/>
      <c r="I1006" s="91" t="inlineStr">
        <is>
          <t>N</t>
        </is>
      </c>
      <c r="J1006" s="92">
        <f>IF(K1006="","N","Y")</f>
        <v/>
      </c>
      <c r="K1006" s="94">
        <f>_xlfn.TEXTJOIN("; ",TRUE,IF(P1006="52-wk low","52-wk low",""),IF(AND(AD1006&gt;=Settings!$B$12,M1006&lt;0),"Distribution",""),IF(AND(AJ1006="Y",M1006&lt;0,AK1006&lt;-Settings!$B$13),"Long unwinding",""),IF(AND(AJ1006="Y",M1006&lt;0,AK1006&gt;Settings!$B$13),"Short buildup",""))</f>
        <v/>
      </c>
      <c r="L1006" s="95" t="n">
        <v>280.2</v>
      </c>
      <c r="M1006" s="96" t="n">
        <v>-4.49</v>
      </c>
      <c r="N1006" s="93" t="n">
        <v>2417</v>
      </c>
      <c r="O1006" s="91" t="inlineStr">
        <is>
          <t>None</t>
        </is>
      </c>
      <c r="P1006" s="91" t="inlineStr">
        <is>
          <t>None</t>
        </is>
      </c>
      <c r="Q1006" s="97" t="n">
        <v>5.6</v>
      </c>
      <c r="R1006" s="96" t="n">
        <v>4.13</v>
      </c>
      <c r="S1006" s="96" t="n">
        <v>1.4</v>
      </c>
      <c r="T1006" s="96" t="n">
        <v>0.85</v>
      </c>
      <c r="U1006" s="96" t="n">
        <v>1.44</v>
      </c>
      <c r="V1006" s="103" t="n">
        <v>1.05</v>
      </c>
      <c r="W1006" s="102" t="n">
        <v>3</v>
      </c>
      <c r="X1006" s="93" t="n"/>
      <c r="Y1006" s="91" t="inlineStr">
        <is>
          <t>None</t>
        </is>
      </c>
      <c r="Z1006" s="99" t="n">
        <v>45.4</v>
      </c>
      <c r="AA1006" s="96" t="n">
        <v>1.04</v>
      </c>
      <c r="AB1006" s="96" t="n">
        <v>1</v>
      </c>
      <c r="AC1006" s="96" t="n">
        <v>1.74</v>
      </c>
      <c r="AD1006" s="96" t="n">
        <v>1.91</v>
      </c>
      <c r="AE1006" s="96" t="n">
        <v>2.74</v>
      </c>
      <c r="AF1006" s="103" t="n">
        <v>1.54</v>
      </c>
      <c r="AG1006" s="91" t="inlineStr">
        <is>
          <t>Normal</t>
        </is>
      </c>
      <c r="AH1006" s="100" t="n">
        <v>0</v>
      </c>
      <c r="AI1006" s="101" t="n">
        <v>0</v>
      </c>
      <c r="AJ1006" s="92" t="inlineStr">
        <is>
          <t>N</t>
        </is>
      </c>
      <c r="AK1006" s="96" t="n"/>
      <c r="AL1006" s="91" t="inlineStr">
        <is>
          <t>n/a</t>
        </is>
      </c>
      <c r="AM1006" s="93" t="n"/>
      <c r="AN1006" s="92" t="inlineStr">
        <is>
          <t>None</t>
        </is>
      </c>
      <c r="AO1006" s="102" t="n">
        <v>0</v>
      </c>
      <c r="AP1006" s="103" t="n">
        <v>0.8100000000000001</v>
      </c>
      <c r="AQ1006" s="102" t="n">
        <v>50</v>
      </c>
      <c r="AR1006" s="91" t="inlineStr">
        <is>
          <t>N</t>
        </is>
      </c>
      <c r="AS1006" s="104" t="n"/>
      <c r="AT1006" s="92">
        <f>IF(AND(P1006="52-wk high",T1006&gt;=Settings!$B$7),"Y","N")</f>
        <v/>
      </c>
      <c r="AU1006" s="91">
        <f>IF(AND(AD1006&gt;=Settings!$B$8,M1006&gt;0),"Y","N")</f>
        <v/>
      </c>
      <c r="AV1006" s="91">
        <f>IF(OR(AH1006&gt;Settings!$B$9,AI1006&gt;Settings!$B$9),"Y","N")</f>
        <v/>
      </c>
      <c r="AW1006" s="91">
        <f>IF(AJ1006&lt;&gt;"Y","n/a",IF(AND(M1006&gt;0,AK1006&gt;Settings!$B$10),"Y","N"))</f>
        <v/>
      </c>
      <c r="AX1006" s="91">
        <f>IF(AO1006&gt;=Settings!$B$11,"Y","N")</f>
        <v/>
      </c>
      <c r="AY1006" s="99">
        <f>(AT1006="Y")+(AU1006="Y")+(AV1006="Y")+(AW1006="Y")+(AX1006="Y")</f>
        <v/>
      </c>
      <c r="AZ1006" s="94">
        <f>IF(AY1006=0,"None",_xlfn.TEXTJOIN(", ",TRUE(),IF(AT1006="Y","Breakout",""),IF(AU1006="Y","Accumulation",""),IF(AV1006="Y","Institutional buying",""),IF(AW1006="Y","Long buildup",""),IF(AX1006="Y","Momentum leader","")))</f>
        <v/>
      </c>
      <c r="BA1006" s="94">
        <f>IF(BW1006="","","Passes "&amp;AY1006&amp;" of 5 buy-side scans"&amp;IF(G1006="Y","; RED FLAG: filter out using Red flag column",""))</f>
        <v/>
      </c>
      <c r="BB1006" s="91" t="inlineStr">
        <is>
          <t>None</t>
        </is>
      </c>
      <c r="BC1006" s="92" t="inlineStr">
        <is>
          <t>Y</t>
        </is>
      </c>
      <c r="BD1006" s="94" t="inlineStr">
        <is>
          <t>PE &gt; 50</t>
        </is>
      </c>
      <c r="BE1006" s="94" t="n"/>
      <c r="BF1006" s="92">
        <f>IF(R1006*100000&gt;=Settings!$B$5,"Y","N")</f>
        <v/>
      </c>
      <c r="BG1006" s="91">
        <f>IF(F1006&gt;Settings!$B$6,"Y","N")</f>
        <v/>
      </c>
      <c r="BH1006" s="97" t="n">
        <v>-22.89</v>
      </c>
      <c r="BI1006" s="96" t="n">
        <v>8.06</v>
      </c>
      <c r="BJ1006" s="96" t="n">
        <v>15.86</v>
      </c>
      <c r="BK1006" s="96" t="n">
        <v>18.43</v>
      </c>
      <c r="BL1006" s="96" t="n">
        <v>15.89</v>
      </c>
      <c r="BM1006" s="96" t="n">
        <v>-19.91</v>
      </c>
      <c r="BN1006" s="97" t="n">
        <v>5.69</v>
      </c>
      <c r="BO1006" s="96" t="n">
        <v>10.03</v>
      </c>
      <c r="BP1006" s="96" t="n">
        <v>11.9</v>
      </c>
      <c r="BQ1006" s="96" t="n">
        <v>7.08</v>
      </c>
      <c r="BR1006" s="91" t="inlineStr">
        <is>
          <t>Mixed</t>
        </is>
      </c>
      <c r="BS1006" s="91" t="inlineStr">
        <is>
          <t>None</t>
        </is>
      </c>
      <c r="BT1006" s="96" t="n">
        <v>60.4</v>
      </c>
      <c r="BU1006" s="91" t="inlineStr">
        <is>
          <t>N</t>
        </is>
      </c>
      <c r="BV1006" s="99">
        <f>IF(OR(BF1006&lt;&gt;"Y",BG1006&lt;&gt;"Y"),"",(AND(ISNUMBER(BQ1006),BQ1006&gt;0))+(BR1006="Stacked up")+(AND(ISNUMBER(BH1006),BH1006&gt;=-Settings!$B$17))+(AND(ISNUMBER(BK1006),ISNUMBER(BM1006),BK1006&gt;0,BM1006&gt;0))+(AND(ISNUMBER(AQ1006),AQ1006&gt;=Settings!$B$18))+(AND(ISNUMBER(BT1006),BT1006&gt;=Settings!$B$19,BT1006&lt;=Settings!$B$20))+(AND(ISNUMBER(AS1006),AS1006&gt;0))+(AND(ISNUMBER(T1006),ISNUMBER(M1006),T1006&gt;=Settings!$B$21,M1006&gt;0))+(AND(ISNUMBER(AD1006),ISNUMBER(M1006),AD1006&gt;=Settings!$B$22,M1006&gt;0))+(AY1006&gt;=1))</f>
        <v/>
      </c>
      <c r="BW1006" s="91">
        <f>IF(OR(AY1006=0,BF1006&lt;&gt;"Y",BG1006&lt;&gt;"Y"),"",1+SUMPRODUCT(($A$6:$A$2604=A1006)*($AY$6:$AY$2604&gt;0)*($BF$6:$BF$2604="Y")*($BG$6:$BG$2604="Y")*(($AY$6:$AY$2604&gt;AY1006)+($AY$6:$AY$2604=AY1006)*($AD$6:$AD$2604&gt;AD1006))))</f>
        <v/>
      </c>
    </row>
    <row r="1007" ht="23.85" customHeight="1" s="55">
      <c r="A1007" s="90" t="n">
        <v>46296</v>
      </c>
      <c r="B1007" s="91" t="inlineStr">
        <is>
          <t>NITINSPIN</t>
        </is>
      </c>
      <c r="C1007" s="91" t="inlineStr">
        <is>
          <t>INE229H01012</t>
        </is>
      </c>
      <c r="D1007" s="91" t="n"/>
      <c r="E1007" s="91" t="inlineStr">
        <is>
          <t>None</t>
        </is>
      </c>
      <c r="F1007" s="93" t="n">
        <v>3343</v>
      </c>
      <c r="G1007" s="92" t="inlineStr">
        <is>
          <t>N</t>
        </is>
      </c>
      <c r="H1007" s="94" t="n"/>
      <c r="I1007" s="91" t="inlineStr">
        <is>
          <t>N</t>
        </is>
      </c>
      <c r="J1007" s="92">
        <f>IF(K1007="","N","Y")</f>
        <v/>
      </c>
      <c r="K1007" s="94">
        <f>_xlfn.TEXTJOIN("; ",TRUE,IF(P1007="52-wk low","52-wk low",""),IF(AND(AD1007&gt;=Settings!$B$12,M1007&lt;0),"Distribution",""),IF(AND(AJ1007="Y",M1007&lt;0,AK1007&lt;-Settings!$B$13),"Long unwinding",""),IF(AND(AJ1007="Y",M1007&lt;0,AK1007&gt;Settings!$B$13),"Short buildup",""))</f>
        <v/>
      </c>
      <c r="L1007" s="95" t="n">
        <v>594.6</v>
      </c>
      <c r="M1007" s="96" t="n">
        <v>-0.62</v>
      </c>
      <c r="N1007" s="93" t="n">
        <v>843</v>
      </c>
      <c r="O1007" s="91" t="inlineStr">
        <is>
          <t>None</t>
        </is>
      </c>
      <c r="P1007" s="91" t="inlineStr">
        <is>
          <t>None</t>
        </is>
      </c>
      <c r="Q1007" s="97" t="n">
        <v>1.29</v>
      </c>
      <c r="R1007" s="96" t="n">
        <v>1.09</v>
      </c>
      <c r="S1007" s="96" t="n">
        <v>1.19</v>
      </c>
      <c r="T1007" s="96" t="n">
        <v>0.64</v>
      </c>
      <c r="U1007" s="96" t="n">
        <v>0.7</v>
      </c>
      <c r="V1007" s="103" t="n">
        <v>0.6</v>
      </c>
      <c r="W1007" s="102" t="n">
        <v>1</v>
      </c>
      <c r="X1007" s="93" t="n"/>
      <c r="Y1007" s="91" t="inlineStr">
        <is>
          <t>None</t>
        </is>
      </c>
      <c r="Z1007" s="99" t="n">
        <v>37.08</v>
      </c>
      <c r="AA1007" s="96" t="n">
        <v>0.7</v>
      </c>
      <c r="AB1007" s="96" t="n">
        <v>0.74</v>
      </c>
      <c r="AC1007" s="96" t="n">
        <v>0.89</v>
      </c>
      <c r="AD1007" s="96" t="n">
        <v>0.71</v>
      </c>
      <c r="AE1007" s="96" t="n">
        <v>0.71</v>
      </c>
      <c r="AF1007" s="103" t="n">
        <v>1.34</v>
      </c>
      <c r="AG1007" s="91" t="inlineStr">
        <is>
          <t>Normal</t>
        </is>
      </c>
      <c r="AH1007" s="100" t="n">
        <v>0</v>
      </c>
      <c r="AI1007" s="101" t="n">
        <v>0</v>
      </c>
      <c r="AJ1007" s="92" t="inlineStr">
        <is>
          <t>N</t>
        </is>
      </c>
      <c r="AK1007" s="96" t="n"/>
      <c r="AL1007" s="91" t="inlineStr">
        <is>
          <t>n/a</t>
        </is>
      </c>
      <c r="AM1007" s="93" t="n"/>
      <c r="AN1007" s="92" t="inlineStr">
        <is>
          <t>None</t>
        </is>
      </c>
      <c r="AO1007" s="102" t="n">
        <v>0</v>
      </c>
      <c r="AP1007" s="103" t="n">
        <v>2.66</v>
      </c>
      <c r="AQ1007" s="102" t="n">
        <v>95</v>
      </c>
      <c r="AR1007" s="91" t="inlineStr">
        <is>
          <t>N</t>
        </is>
      </c>
      <c r="AS1007" s="104" t="n"/>
      <c r="AT1007" s="92">
        <f>IF(AND(P1007="52-wk high",T1007&gt;=Settings!$B$7),"Y","N")</f>
        <v/>
      </c>
      <c r="AU1007" s="91">
        <f>IF(AND(AD1007&gt;=Settings!$B$8,M1007&gt;0),"Y","N")</f>
        <v/>
      </c>
      <c r="AV1007" s="91">
        <f>IF(OR(AH1007&gt;Settings!$B$9,AI1007&gt;Settings!$B$9),"Y","N")</f>
        <v/>
      </c>
      <c r="AW1007" s="91">
        <f>IF(AJ1007&lt;&gt;"Y","n/a",IF(AND(M1007&gt;0,AK1007&gt;Settings!$B$10),"Y","N"))</f>
        <v/>
      </c>
      <c r="AX1007" s="91">
        <f>IF(AO1007&gt;=Settings!$B$11,"Y","N")</f>
        <v/>
      </c>
      <c r="AY1007" s="99">
        <f>(AT1007="Y")+(AU1007="Y")+(AV1007="Y")+(AW1007="Y")+(AX1007="Y")</f>
        <v/>
      </c>
      <c r="AZ1007" s="94">
        <f>IF(AY1007=0,"None",_xlfn.TEXTJOIN(", ",TRUE(),IF(AT1007="Y","Breakout",""),IF(AU1007="Y","Accumulation",""),IF(AV1007="Y","Institutional buying",""),IF(AW1007="Y","Long buildup",""),IF(AX1007="Y","Momentum leader","")))</f>
        <v/>
      </c>
      <c r="BA1007" s="94">
        <f>IF(BW1007="","","Passes "&amp;AY1007&amp;" of 5 buy-side scans"&amp;IF(G1007="Y","; RED FLAG: filter out using Red flag column",""))</f>
        <v/>
      </c>
      <c r="BB1007" s="91" t="inlineStr">
        <is>
          <t>None</t>
        </is>
      </c>
      <c r="BC1007" s="92" t="inlineStr">
        <is>
          <t>N</t>
        </is>
      </c>
      <c r="BD1007" s="94" t="n"/>
      <c r="BE1007" s="94" t="n"/>
      <c r="BF1007" s="92">
        <f>IF(R1007*100000&gt;=Settings!$B$5,"Y","N")</f>
        <v/>
      </c>
      <c r="BG1007" s="91">
        <f>IF(F1007&gt;Settings!$B$6,"Y","N")</f>
        <v/>
      </c>
      <c r="BH1007" s="97" t="n">
        <v>-10.65</v>
      </c>
      <c r="BI1007" s="96" t="n">
        <v>-1.81</v>
      </c>
      <c r="BJ1007" s="96" t="n">
        <v>-5.73</v>
      </c>
      <c r="BK1007" s="96" t="n">
        <v>6.91</v>
      </c>
      <c r="BL1007" s="96" t="n">
        <v>63.8</v>
      </c>
      <c r="BM1007" s="96" t="n">
        <v>82.73</v>
      </c>
      <c r="BN1007" s="97" t="n">
        <v>-2.8</v>
      </c>
      <c r="BO1007" s="96" t="n">
        <v>-0.24</v>
      </c>
      <c r="BP1007" s="96" t="n">
        <v>6.66</v>
      </c>
      <c r="BQ1007" s="96" t="n">
        <v>19.75</v>
      </c>
      <c r="BR1007" s="91" t="inlineStr">
        <is>
          <t>Mixed</t>
        </is>
      </c>
      <c r="BS1007" s="91" t="inlineStr">
        <is>
          <t>None</t>
        </is>
      </c>
      <c r="BT1007" s="96" t="n">
        <v>37.7</v>
      </c>
      <c r="BU1007" s="91" t="inlineStr">
        <is>
          <t>N</t>
        </is>
      </c>
      <c r="BV1007" s="99">
        <f>IF(OR(BF1007&lt;&gt;"Y",BG1007&lt;&gt;"Y"),"",(AND(ISNUMBER(BQ1007),BQ1007&gt;0))+(BR1007="Stacked up")+(AND(ISNUMBER(BH1007),BH1007&gt;=-Settings!$B$17))+(AND(ISNUMBER(BK1007),ISNUMBER(BM1007),BK1007&gt;0,BM1007&gt;0))+(AND(ISNUMBER(AQ1007),AQ1007&gt;=Settings!$B$18))+(AND(ISNUMBER(BT1007),BT1007&gt;=Settings!$B$19,BT1007&lt;=Settings!$B$20))+(AND(ISNUMBER(AS1007),AS1007&gt;0))+(AND(ISNUMBER(T1007),ISNUMBER(M1007),T1007&gt;=Settings!$B$21,M1007&gt;0))+(AND(ISNUMBER(AD1007),ISNUMBER(M1007),AD1007&gt;=Settings!$B$22,M1007&gt;0))+(AY1007&gt;=1))</f>
        <v/>
      </c>
      <c r="BW1007" s="91">
        <f>IF(OR(AY1007=0,BF1007&lt;&gt;"Y",BG1007&lt;&gt;"Y"),"",1+SUMPRODUCT(($A$6:$A$2604=A1007)*($AY$6:$AY$2604&gt;0)*($BF$6:$BF$2604="Y")*($BG$6:$BG$2604="Y")*(($AY$6:$AY$2604&gt;AY1007)+($AY$6:$AY$2604=AY1007)*($AD$6:$AD$2604&gt;AD1007))))</f>
        <v/>
      </c>
    </row>
    <row r="1008" ht="23.85" customHeight="1" s="55">
      <c r="A1008" s="90" t="n">
        <v>46296</v>
      </c>
      <c r="B1008" s="91" t="inlineStr">
        <is>
          <t>INDOSTAR</t>
        </is>
      </c>
      <c r="C1008" s="91" t="inlineStr">
        <is>
          <t>INE896L01010</t>
        </is>
      </c>
      <c r="D1008" s="91" t="n"/>
      <c r="E1008" s="91" t="inlineStr">
        <is>
          <t>None</t>
        </is>
      </c>
      <c r="F1008" s="93" t="n">
        <v>3337</v>
      </c>
      <c r="G1008" s="92" t="inlineStr">
        <is>
          <t>N</t>
        </is>
      </c>
      <c r="H1008" s="94" t="n"/>
      <c r="I1008" s="91" t="inlineStr">
        <is>
          <t>N</t>
        </is>
      </c>
      <c r="J1008" s="92">
        <f>IF(K1008="","N","Y")</f>
        <v/>
      </c>
      <c r="K1008" s="94">
        <f>_xlfn.TEXTJOIN("; ",TRUE,IF(P1008="52-wk low","52-wk low",""),IF(AND(AD1008&gt;=Settings!$B$12,M1008&lt;0),"Distribution",""),IF(AND(AJ1008="Y",M1008&lt;0,AK1008&lt;-Settings!$B$13),"Long unwinding",""),IF(AND(AJ1008="Y",M1008&lt;0,AK1008&gt;Settings!$B$13),"Short buildup",""))</f>
        <v/>
      </c>
      <c r="L1008" s="95" t="n">
        <v>206.35</v>
      </c>
      <c r="M1008" s="96" t="n">
        <v>-3.37</v>
      </c>
      <c r="N1008" s="93" t="n">
        <v>2190</v>
      </c>
      <c r="O1008" s="91" t="inlineStr">
        <is>
          <t>None</t>
        </is>
      </c>
      <c r="P1008" s="91" t="inlineStr">
        <is>
          <t>None</t>
        </is>
      </c>
      <c r="Q1008" s="97" t="n">
        <v>1.14</v>
      </c>
      <c r="R1008" s="96" t="n">
        <v>0.83</v>
      </c>
      <c r="S1008" s="96" t="n">
        <v>1.36</v>
      </c>
      <c r="T1008" s="96" t="n">
        <v>0.73</v>
      </c>
      <c r="U1008" s="96" t="n">
        <v>0.73</v>
      </c>
      <c r="V1008" s="103" t="n">
        <v>0.53</v>
      </c>
      <c r="W1008" s="102" t="n">
        <v>0</v>
      </c>
      <c r="X1008" s="93" t="n"/>
      <c r="Y1008" s="91" t="inlineStr">
        <is>
          <t>None</t>
        </is>
      </c>
      <c r="Z1008" s="99" t="n">
        <v>60.87</v>
      </c>
      <c r="AA1008" s="96" t="n">
        <v>1.01</v>
      </c>
      <c r="AB1008" s="96" t="n">
        <v>1</v>
      </c>
      <c r="AC1008" s="96" t="n">
        <v>1.37</v>
      </c>
      <c r="AD1008" s="96" t="n">
        <v>0.79</v>
      </c>
      <c r="AE1008" s="96" t="n">
        <v>0.88</v>
      </c>
      <c r="AF1008" s="103" t="n">
        <v>1.2</v>
      </c>
      <c r="AG1008" s="91" t="inlineStr">
        <is>
          <t>Normal</t>
        </is>
      </c>
      <c r="AH1008" s="100" t="n">
        <v>0</v>
      </c>
      <c r="AI1008" s="101" t="n">
        <v>0</v>
      </c>
      <c r="AJ1008" s="92" t="inlineStr">
        <is>
          <t>N</t>
        </is>
      </c>
      <c r="AK1008" s="96" t="n"/>
      <c r="AL1008" s="91" t="inlineStr">
        <is>
          <t>n/a</t>
        </is>
      </c>
      <c r="AM1008" s="93" t="n"/>
      <c r="AN1008" s="92" t="inlineStr">
        <is>
          <t>None</t>
        </is>
      </c>
      <c r="AO1008" s="102" t="n">
        <v>0</v>
      </c>
      <c r="AP1008" s="103" t="n">
        <v>0.75</v>
      </c>
      <c r="AQ1008" s="102" t="n">
        <v>44</v>
      </c>
      <c r="AR1008" s="91" t="inlineStr">
        <is>
          <t>N</t>
        </is>
      </c>
      <c r="AS1008" s="104" t="n"/>
      <c r="AT1008" s="92">
        <f>IF(AND(P1008="52-wk high",T1008&gt;=Settings!$B$7),"Y","N")</f>
        <v/>
      </c>
      <c r="AU1008" s="91">
        <f>IF(AND(AD1008&gt;=Settings!$B$8,M1008&gt;0),"Y","N")</f>
        <v/>
      </c>
      <c r="AV1008" s="91">
        <f>IF(OR(AH1008&gt;Settings!$B$9,AI1008&gt;Settings!$B$9),"Y","N")</f>
        <v/>
      </c>
      <c r="AW1008" s="91">
        <f>IF(AJ1008&lt;&gt;"Y","n/a",IF(AND(M1008&gt;0,AK1008&gt;Settings!$B$10),"Y","N"))</f>
        <v/>
      </c>
      <c r="AX1008" s="91">
        <f>IF(AO1008&gt;=Settings!$B$11,"Y","N")</f>
        <v/>
      </c>
      <c r="AY1008" s="99">
        <f>(AT1008="Y")+(AU1008="Y")+(AV1008="Y")+(AW1008="Y")+(AX1008="Y")</f>
        <v/>
      </c>
      <c r="AZ1008" s="94">
        <f>IF(AY1008=0,"None",_xlfn.TEXTJOIN(", ",TRUE(),IF(AT1008="Y","Breakout",""),IF(AU1008="Y","Accumulation",""),IF(AV1008="Y","Institutional buying",""),IF(AW1008="Y","Long buildup",""),IF(AX1008="Y","Momentum leader","")))</f>
        <v/>
      </c>
      <c r="BA1008" s="94">
        <f>IF(BW1008="","","Passes "&amp;AY1008&amp;" of 5 buy-side scans"&amp;IF(G1008="Y","; RED FLAG: filter out using Red flag column",""))</f>
        <v/>
      </c>
      <c r="BB1008" s="91" t="inlineStr">
        <is>
          <t>None</t>
        </is>
      </c>
      <c r="BC1008" s="92" t="inlineStr">
        <is>
          <t>N</t>
        </is>
      </c>
      <c r="BD1008" s="94" t="n"/>
      <c r="BE1008" s="94" t="n"/>
      <c r="BF1008" s="92">
        <f>IF(R1008*100000&gt;=Settings!$B$5,"Y","N")</f>
        <v/>
      </c>
      <c r="BG1008" s="91">
        <f>IF(F1008&gt;Settings!$B$6,"Y","N")</f>
        <v/>
      </c>
      <c r="BH1008" s="97" t="n">
        <v>-29.33</v>
      </c>
      <c r="BI1008" s="96" t="n">
        <v>-5.32</v>
      </c>
      <c r="BJ1008" s="96" t="n">
        <v>-18.14</v>
      </c>
      <c r="BK1008" s="96" t="n">
        <v>-18.31</v>
      </c>
      <c r="BL1008" s="96" t="n">
        <v>5.74</v>
      </c>
      <c r="BM1008" s="96" t="n">
        <v>-18.53</v>
      </c>
      <c r="BN1008" s="97" t="n">
        <v>-9.66</v>
      </c>
      <c r="BO1008" s="96" t="n">
        <v>-13.6</v>
      </c>
      <c r="BP1008" s="96" t="n">
        <v>-13.8</v>
      </c>
      <c r="BQ1008" s="96" t="n">
        <v>-13.4</v>
      </c>
      <c r="BR1008" s="91" t="inlineStr">
        <is>
          <t>Mixed</t>
        </is>
      </c>
      <c r="BS1008" s="91" t="inlineStr">
        <is>
          <t>None</t>
        </is>
      </c>
      <c r="BT1008" s="96" t="n">
        <v>26.4</v>
      </c>
      <c r="BU1008" s="91" t="inlineStr">
        <is>
          <t>N</t>
        </is>
      </c>
      <c r="BV1008" s="99">
        <f>IF(OR(BF1008&lt;&gt;"Y",BG1008&lt;&gt;"Y"),"",(AND(ISNUMBER(BQ1008),BQ1008&gt;0))+(BR1008="Stacked up")+(AND(ISNUMBER(BH1008),BH1008&gt;=-Settings!$B$17))+(AND(ISNUMBER(BK1008),ISNUMBER(BM1008),BK1008&gt;0,BM1008&gt;0))+(AND(ISNUMBER(AQ1008),AQ1008&gt;=Settings!$B$18))+(AND(ISNUMBER(BT1008),BT1008&gt;=Settings!$B$19,BT1008&lt;=Settings!$B$20))+(AND(ISNUMBER(AS1008),AS1008&gt;0))+(AND(ISNUMBER(T1008),ISNUMBER(M1008),T1008&gt;=Settings!$B$21,M1008&gt;0))+(AND(ISNUMBER(AD1008),ISNUMBER(M1008),AD1008&gt;=Settings!$B$22,M1008&gt;0))+(AY1008&gt;=1))</f>
        <v/>
      </c>
      <c r="BW1008" s="91">
        <f>IF(OR(AY1008=0,BF1008&lt;&gt;"Y",BG1008&lt;&gt;"Y"),"",1+SUMPRODUCT(($A$6:$A$2604=A1008)*($AY$6:$AY$2604&gt;0)*($BF$6:$BF$2604="Y")*($BG$6:$BG$2604="Y")*(($AY$6:$AY$2604&gt;AY1008)+($AY$6:$AY$2604=AY1008)*($AD$6:$AD$2604&gt;AD1008))))</f>
        <v/>
      </c>
    </row>
    <row r="1009" ht="23.85" customHeight="1" s="55">
      <c r="A1009" s="90" t="n">
        <v>46296</v>
      </c>
      <c r="B1009" s="91" t="inlineStr">
        <is>
          <t>POCL</t>
        </is>
      </c>
      <c r="C1009" s="91" t="inlineStr">
        <is>
          <t>INE063E01061</t>
        </is>
      </c>
      <c r="D1009" s="91" t="n"/>
      <c r="E1009" s="91" t="inlineStr">
        <is>
          <t>None</t>
        </is>
      </c>
      <c r="F1009" s="93" t="n">
        <v>3333</v>
      </c>
      <c r="G1009" s="92" t="inlineStr">
        <is>
          <t>N</t>
        </is>
      </c>
      <c r="H1009" s="94" t="n"/>
      <c r="I1009" s="91" t="inlineStr">
        <is>
          <t>N</t>
        </is>
      </c>
      <c r="J1009" s="92">
        <f>IF(K1009="","N","Y")</f>
        <v/>
      </c>
      <c r="K1009" s="94">
        <f>_xlfn.TEXTJOIN("; ",TRUE,IF(P1009="52-wk low","52-wk low",""),IF(AND(AD1009&gt;=Settings!$B$12,M1009&lt;0),"Distribution",""),IF(AND(AJ1009="Y",M1009&lt;0,AK1009&lt;-Settings!$B$13),"Long unwinding",""),IF(AND(AJ1009="Y",M1009&lt;0,AK1009&gt;Settings!$B$13),"Short buildup",""))</f>
        <v/>
      </c>
      <c r="L1009" s="95" t="n">
        <v>437</v>
      </c>
      <c r="M1009" s="96" t="n">
        <v>-3.46</v>
      </c>
      <c r="N1009" s="93" t="n">
        <v>2218</v>
      </c>
      <c r="O1009" s="91" t="inlineStr">
        <is>
          <t>None</t>
        </is>
      </c>
      <c r="P1009" s="91" t="inlineStr">
        <is>
          <t>None</t>
        </is>
      </c>
      <c r="Q1009" s="97" t="n">
        <v>3.34</v>
      </c>
      <c r="R1009" s="96" t="n">
        <v>4.05</v>
      </c>
      <c r="S1009" s="96" t="n">
        <v>0.83</v>
      </c>
      <c r="T1009" s="96" t="n">
        <v>0.74</v>
      </c>
      <c r="U1009" s="96" t="n"/>
      <c r="V1009" s="103" t="n"/>
      <c r="W1009" s="102" t="n"/>
      <c r="X1009" s="93" t="n"/>
      <c r="Y1009" s="91" t="inlineStr">
        <is>
          <t>None</t>
        </is>
      </c>
      <c r="Z1009" s="99" t="n">
        <v>40.79</v>
      </c>
      <c r="AA1009" s="96" t="n">
        <v>0.89</v>
      </c>
      <c r="AB1009" s="96" t="n">
        <v>0.84</v>
      </c>
      <c r="AC1009" s="96" t="n">
        <v>0.77</v>
      </c>
      <c r="AD1009" s="96" t="n">
        <v>0.62</v>
      </c>
      <c r="AE1009" s="96" t="n"/>
      <c r="AF1009" s="103" t="n"/>
      <c r="AG1009" s="91" t="n"/>
      <c r="AH1009" s="100" t="n">
        <v>0</v>
      </c>
      <c r="AI1009" s="101" t="n">
        <v>0</v>
      </c>
      <c r="AJ1009" s="92" t="inlineStr">
        <is>
          <t>N</t>
        </is>
      </c>
      <c r="AK1009" s="96" t="n"/>
      <c r="AL1009" s="91" t="inlineStr">
        <is>
          <t>n/a</t>
        </is>
      </c>
      <c r="AM1009" s="93" t="n"/>
      <c r="AN1009" s="92" t="inlineStr">
        <is>
          <t>None</t>
        </is>
      </c>
      <c r="AO1009" s="102" t="n">
        <v>0</v>
      </c>
      <c r="AP1009" s="103" t="n"/>
      <c r="AQ1009" s="102" t="n"/>
      <c r="AR1009" s="91" t="inlineStr">
        <is>
          <t>N</t>
        </is>
      </c>
      <c r="AS1009" s="104" t="n"/>
      <c r="AT1009" s="92">
        <f>IF(AND(P1009="52-wk high",T1009&gt;=Settings!$B$7),"Y","N")</f>
        <v/>
      </c>
      <c r="AU1009" s="91">
        <f>IF(AND(AD1009&gt;=Settings!$B$8,M1009&gt;0),"Y","N")</f>
        <v/>
      </c>
      <c r="AV1009" s="91">
        <f>IF(OR(AH1009&gt;Settings!$B$9,AI1009&gt;Settings!$B$9),"Y","N")</f>
        <v/>
      </c>
      <c r="AW1009" s="91">
        <f>IF(AJ1009&lt;&gt;"Y","n/a",IF(AND(M1009&gt;0,AK1009&gt;Settings!$B$10),"Y","N"))</f>
        <v/>
      </c>
      <c r="AX1009" s="91">
        <f>IF(AO1009&gt;=Settings!$B$11,"Y","N")</f>
        <v/>
      </c>
      <c r="AY1009" s="99">
        <f>(AT1009="Y")+(AU1009="Y")+(AV1009="Y")+(AW1009="Y")+(AX1009="Y")</f>
        <v/>
      </c>
      <c r="AZ1009" s="94">
        <f>IF(AY1009=0,"None",_xlfn.TEXTJOIN(", ",TRUE(),IF(AT1009="Y","Breakout",""),IF(AU1009="Y","Accumulation",""),IF(AV1009="Y","Institutional buying",""),IF(AW1009="Y","Long buildup",""),IF(AX1009="Y","Momentum leader","")))</f>
        <v/>
      </c>
      <c r="BA1009" s="94">
        <f>IF(BW1009="","","Passes "&amp;AY1009&amp;" of 5 buy-side scans"&amp;IF(G1009="Y","; RED FLAG: filter out using Red flag column",""))</f>
        <v/>
      </c>
      <c r="BB1009" s="91" t="inlineStr">
        <is>
          <t>None</t>
        </is>
      </c>
      <c r="BC1009" s="92" t="inlineStr">
        <is>
          <t>N</t>
        </is>
      </c>
      <c r="BD1009" s="94" t="n"/>
      <c r="BE1009" s="94" t="inlineStr">
        <is>
          <t>FVSPLT FRM RS 5 TO RS 2, ex 21-Jul-2026</t>
        </is>
      </c>
      <c r="BF1009" s="92">
        <f>IF(R1009*100000&gt;=Settings!$B$5,"Y","N")</f>
        <v/>
      </c>
      <c r="BG1009" s="91">
        <f>IF(F1009&gt;Settings!$B$6,"Y","N")</f>
        <v/>
      </c>
      <c r="BH1009" s="97" t="n">
        <v>-32.52</v>
      </c>
      <c r="BI1009" s="96" t="n">
        <v>-6.79</v>
      </c>
      <c r="BJ1009" s="96" t="n">
        <v>-9.85</v>
      </c>
      <c r="BK1009" s="96" t="n"/>
      <c r="BL1009" s="96" t="n"/>
      <c r="BM1009" s="96" t="n"/>
      <c r="BN1009" s="97" t="n">
        <v>-6.35</v>
      </c>
      <c r="BO1009" s="96" t="n">
        <v>-10.54</v>
      </c>
      <c r="BP1009" s="96" t="n"/>
      <c r="BQ1009" s="96" t="n"/>
      <c r="BR1009" s="91" t="n"/>
      <c r="BS1009" s="91" t="inlineStr">
        <is>
          <t>None</t>
        </is>
      </c>
      <c r="BT1009" s="96" t="n">
        <v>31.8</v>
      </c>
      <c r="BU1009" s="91" t="n"/>
      <c r="BV1009" s="99">
        <f>IF(OR(BF1009&lt;&gt;"Y",BG1009&lt;&gt;"Y"),"",(AND(ISNUMBER(BQ1009),BQ1009&gt;0))+(BR1009="Stacked up")+(AND(ISNUMBER(BH1009),BH1009&gt;=-Settings!$B$17))+(AND(ISNUMBER(BK1009),ISNUMBER(BM1009),BK1009&gt;0,BM1009&gt;0))+(AND(ISNUMBER(AQ1009),AQ1009&gt;=Settings!$B$18))+(AND(ISNUMBER(BT1009),BT1009&gt;=Settings!$B$19,BT1009&lt;=Settings!$B$20))+(AND(ISNUMBER(AS1009),AS1009&gt;0))+(AND(ISNUMBER(T1009),ISNUMBER(M1009),T1009&gt;=Settings!$B$21,M1009&gt;0))+(AND(ISNUMBER(AD1009),ISNUMBER(M1009),AD1009&gt;=Settings!$B$22,M1009&gt;0))+(AY1009&gt;=1))</f>
        <v/>
      </c>
      <c r="BW1009" s="91">
        <f>IF(OR(AY1009=0,BF1009&lt;&gt;"Y",BG1009&lt;&gt;"Y"),"",1+SUMPRODUCT(($A$6:$A$2604=A1009)*($AY$6:$AY$2604&gt;0)*($BF$6:$BF$2604="Y")*($BG$6:$BG$2604="Y")*(($AY$6:$AY$2604&gt;AY1009)+($AY$6:$AY$2604=AY1009)*($AD$6:$AD$2604&gt;AD1009))))</f>
        <v/>
      </c>
    </row>
    <row r="1010" ht="23.85" customHeight="1" s="55">
      <c r="A1010" s="90" t="n">
        <v>46296</v>
      </c>
      <c r="B1010" s="91" t="inlineStr">
        <is>
          <t>TVSSRICHAK</t>
        </is>
      </c>
      <c r="C1010" s="91" t="inlineStr">
        <is>
          <t>INE421C01016</t>
        </is>
      </c>
      <c r="D1010" s="91" t="n"/>
      <c r="E1010" s="91" t="inlineStr">
        <is>
          <t>None</t>
        </is>
      </c>
      <c r="F1010" s="93" t="n">
        <v>3330</v>
      </c>
      <c r="G1010" s="92" t="inlineStr">
        <is>
          <t>N</t>
        </is>
      </c>
      <c r="H1010" s="94" t="n"/>
      <c r="I1010" s="91" t="inlineStr">
        <is>
          <t>N</t>
        </is>
      </c>
      <c r="J1010" s="92">
        <f>IF(K1010="","N","Y")</f>
        <v/>
      </c>
      <c r="K1010" s="94">
        <f>_xlfn.TEXTJOIN("; ",TRUE,IF(P1010="52-wk low","52-wk low",""),IF(AND(AD1010&gt;=Settings!$B$12,M1010&lt;0),"Distribution",""),IF(AND(AJ1010="Y",M1010&lt;0,AK1010&lt;-Settings!$B$13),"Long unwinding",""),IF(AND(AJ1010="Y",M1010&lt;0,AK1010&gt;Settings!$B$13),"Short buildup",""))</f>
        <v/>
      </c>
      <c r="L1010" s="95" t="n">
        <v>4349.3</v>
      </c>
      <c r="M1010" s="96" t="n">
        <v>-1.99</v>
      </c>
      <c r="N1010" s="93" t="n">
        <v>1635</v>
      </c>
      <c r="O1010" s="91" t="inlineStr">
        <is>
          <t>None</t>
        </is>
      </c>
      <c r="P1010" s="91" t="inlineStr">
        <is>
          <t>None</t>
        </is>
      </c>
      <c r="Q1010" s="97" t="n">
        <v>0.06</v>
      </c>
      <c r="R1010" s="96" t="n">
        <v>0.1</v>
      </c>
      <c r="S1010" s="96" t="n">
        <v>0.54</v>
      </c>
      <c r="T1010" s="96" t="n">
        <v>0.13</v>
      </c>
      <c r="U1010" s="96" t="n">
        <v>0.23</v>
      </c>
      <c r="V1010" s="103" t="n">
        <v>0.4</v>
      </c>
      <c r="W1010" s="102" t="n">
        <v>0</v>
      </c>
      <c r="X1010" s="93" t="n"/>
      <c r="Y1010" s="91" t="inlineStr">
        <is>
          <t>None</t>
        </is>
      </c>
      <c r="Z1010" s="99" t="n">
        <v>45.79</v>
      </c>
      <c r="AA1010" s="96" t="n">
        <v>1.03</v>
      </c>
      <c r="AB1010" s="96" t="n">
        <v>1.06</v>
      </c>
      <c r="AC1010" s="96" t="n">
        <v>0.57</v>
      </c>
      <c r="AD1010" s="96" t="n">
        <v>0.36</v>
      </c>
      <c r="AE1010" s="96" t="n">
        <v>0.53</v>
      </c>
      <c r="AF1010" s="103" t="n">
        <v>2.22</v>
      </c>
      <c r="AG1010" s="91" t="inlineStr">
        <is>
          <t>Quiet accumulation</t>
        </is>
      </c>
      <c r="AH1010" s="100" t="n">
        <v>0</v>
      </c>
      <c r="AI1010" s="101" t="n">
        <v>0</v>
      </c>
      <c r="AJ1010" s="92" t="inlineStr">
        <is>
          <t>N</t>
        </is>
      </c>
      <c r="AK1010" s="96" t="n"/>
      <c r="AL1010" s="91" t="inlineStr">
        <is>
          <t>n/a</t>
        </is>
      </c>
      <c r="AM1010" s="93" t="n"/>
      <c r="AN1010" s="92" t="inlineStr">
        <is>
          <t>None</t>
        </is>
      </c>
      <c r="AO1010" s="102" t="n">
        <v>0</v>
      </c>
      <c r="AP1010" s="103" t="n">
        <v>1.35</v>
      </c>
      <c r="AQ1010" s="102" t="n">
        <v>75</v>
      </c>
      <c r="AR1010" s="91" t="inlineStr">
        <is>
          <t>N</t>
        </is>
      </c>
      <c r="AS1010" s="104" t="n"/>
      <c r="AT1010" s="92">
        <f>IF(AND(P1010="52-wk high",T1010&gt;=Settings!$B$7),"Y","N")</f>
        <v/>
      </c>
      <c r="AU1010" s="91">
        <f>IF(AND(AD1010&gt;=Settings!$B$8,M1010&gt;0),"Y","N")</f>
        <v/>
      </c>
      <c r="AV1010" s="91">
        <f>IF(OR(AH1010&gt;Settings!$B$9,AI1010&gt;Settings!$B$9),"Y","N")</f>
        <v/>
      </c>
      <c r="AW1010" s="91">
        <f>IF(AJ1010&lt;&gt;"Y","n/a",IF(AND(M1010&gt;0,AK1010&gt;Settings!$B$10),"Y","N"))</f>
        <v/>
      </c>
      <c r="AX1010" s="91">
        <f>IF(AO1010&gt;=Settings!$B$11,"Y","N")</f>
        <v/>
      </c>
      <c r="AY1010" s="99">
        <f>(AT1010="Y")+(AU1010="Y")+(AV1010="Y")+(AW1010="Y")+(AX1010="Y")</f>
        <v/>
      </c>
      <c r="AZ1010" s="94">
        <f>IF(AY1010=0,"None",_xlfn.TEXTJOIN(", ",TRUE(),IF(AT1010="Y","Breakout",""),IF(AU1010="Y","Accumulation",""),IF(AV1010="Y","Institutional buying",""),IF(AW1010="Y","Long buildup",""),IF(AX1010="Y","Momentum leader","")))</f>
        <v/>
      </c>
      <c r="BA1010" s="94">
        <f>IF(BW1010="","","Passes "&amp;AY1010&amp;" of 5 buy-side scans"&amp;IF(G1010="Y","; RED FLAG: filter out using Red flag column",""))</f>
        <v/>
      </c>
      <c r="BB1010" s="91" t="inlineStr">
        <is>
          <t>None</t>
        </is>
      </c>
      <c r="BC1010" s="92" t="inlineStr">
        <is>
          <t>N</t>
        </is>
      </c>
      <c r="BD1010" s="94" t="n"/>
      <c r="BE1010" s="94" t="n"/>
      <c r="BF1010" s="92">
        <f>IF(R1010*100000&gt;=Settings!$B$5,"Y","N")</f>
        <v/>
      </c>
      <c r="BG1010" s="91">
        <f>IF(F1010&gt;Settings!$B$6,"Y","N")</f>
        <v/>
      </c>
      <c r="BH1010" s="97" t="n">
        <v>-24.49</v>
      </c>
      <c r="BI1010" s="96" t="n">
        <v>-1.42</v>
      </c>
      <c r="BJ1010" s="96" t="n">
        <v>-21.29</v>
      </c>
      <c r="BK1010" s="96" t="n">
        <v>3.87</v>
      </c>
      <c r="BL1010" s="96" t="n">
        <v>28.12</v>
      </c>
      <c r="BM1010" s="96" t="n">
        <v>17.51</v>
      </c>
      <c r="BN1010" s="97" t="n">
        <v>-7.31</v>
      </c>
      <c r="BO1010" s="96" t="n">
        <v>-6.07</v>
      </c>
      <c r="BP1010" s="96" t="n">
        <v>-1.66</v>
      </c>
      <c r="BQ1010" s="96" t="n">
        <v>3.79</v>
      </c>
      <c r="BR1010" s="91" t="inlineStr">
        <is>
          <t>Mixed</t>
        </is>
      </c>
      <c r="BS1010" s="91" t="inlineStr">
        <is>
          <t>None</t>
        </is>
      </c>
      <c r="BT1010" s="96" t="n">
        <v>31.8</v>
      </c>
      <c r="BU1010" s="91" t="inlineStr">
        <is>
          <t>N</t>
        </is>
      </c>
      <c r="BV1010" s="99">
        <f>IF(OR(BF1010&lt;&gt;"Y",BG1010&lt;&gt;"Y"),"",(AND(ISNUMBER(BQ1010),BQ1010&gt;0))+(BR1010="Stacked up")+(AND(ISNUMBER(BH1010),BH1010&gt;=-Settings!$B$17))+(AND(ISNUMBER(BK1010),ISNUMBER(BM1010),BK1010&gt;0,BM1010&gt;0))+(AND(ISNUMBER(AQ1010),AQ1010&gt;=Settings!$B$18))+(AND(ISNUMBER(BT1010),BT1010&gt;=Settings!$B$19,BT1010&lt;=Settings!$B$20))+(AND(ISNUMBER(AS1010),AS1010&gt;0))+(AND(ISNUMBER(T1010),ISNUMBER(M1010),T1010&gt;=Settings!$B$21,M1010&gt;0))+(AND(ISNUMBER(AD1010),ISNUMBER(M1010),AD1010&gt;=Settings!$B$22,M1010&gt;0))+(AY1010&gt;=1))</f>
        <v/>
      </c>
      <c r="BW1010" s="91">
        <f>IF(OR(AY1010=0,BF1010&lt;&gt;"Y",BG1010&lt;&gt;"Y"),"",1+SUMPRODUCT(($A$6:$A$2604=A1010)*($AY$6:$AY$2604&gt;0)*($BF$6:$BF$2604="Y")*($BG$6:$BG$2604="Y")*(($AY$6:$AY$2604&gt;AY1010)+($AY$6:$AY$2604=AY1010)*($AD$6:$AD$2604&gt;AD1010))))</f>
        <v/>
      </c>
    </row>
    <row r="1011" ht="23.85" customHeight="1" s="55">
      <c r="A1011" s="90" t="n">
        <v>46296</v>
      </c>
      <c r="B1011" s="91" t="inlineStr">
        <is>
          <t>PARAGMILK</t>
        </is>
      </c>
      <c r="C1011" s="91" t="inlineStr">
        <is>
          <t>INE883N01014</t>
        </is>
      </c>
      <c r="D1011" s="91" t="n"/>
      <c r="E1011" s="91" t="inlineStr">
        <is>
          <t>None</t>
        </is>
      </c>
      <c r="F1011" s="93" t="n">
        <v>3316</v>
      </c>
      <c r="G1011" s="92" t="inlineStr">
        <is>
          <t>N</t>
        </is>
      </c>
      <c r="H1011" s="94" t="n"/>
      <c r="I1011" s="91" t="inlineStr">
        <is>
          <t>N</t>
        </is>
      </c>
      <c r="J1011" s="92">
        <f>IF(K1011="","N","Y")</f>
        <v/>
      </c>
      <c r="K1011" s="94">
        <f>_xlfn.TEXTJOIN("; ",TRUE,IF(P1011="52-wk low","52-wk low",""),IF(AND(AD1011&gt;=Settings!$B$12,M1011&lt;0),"Distribution",""),IF(AND(AJ1011="Y",M1011&lt;0,AK1011&lt;-Settings!$B$13),"Long unwinding",""),IF(AND(AJ1011="Y",M1011&lt;0,AK1011&gt;Settings!$B$13),"Short buildup",""))</f>
        <v/>
      </c>
      <c r="L1011" s="95" t="n">
        <v>264</v>
      </c>
      <c r="M1011" s="96" t="n">
        <v>-2.82</v>
      </c>
      <c r="N1011" s="93" t="n">
        <v>2018</v>
      </c>
      <c r="O1011" s="91" t="inlineStr">
        <is>
          <t>None</t>
        </is>
      </c>
      <c r="P1011" s="91" t="inlineStr">
        <is>
          <t>None</t>
        </is>
      </c>
      <c r="Q1011" s="97" t="n">
        <v>9.17</v>
      </c>
      <c r="R1011" s="96" t="n">
        <v>20.77</v>
      </c>
      <c r="S1011" s="96" t="n">
        <v>0.43</v>
      </c>
      <c r="T1011" s="96" t="n">
        <v>0.64</v>
      </c>
      <c r="U1011" s="96" t="n">
        <v>0.93</v>
      </c>
      <c r="V1011" s="103" t="n">
        <v>2.11</v>
      </c>
      <c r="W1011" s="102" t="n">
        <v>9</v>
      </c>
      <c r="X1011" s="93" t="n"/>
      <c r="Y1011" s="91" t="inlineStr">
        <is>
          <t>None</t>
        </is>
      </c>
      <c r="Z1011" s="99" t="n">
        <v>43.13</v>
      </c>
      <c r="AA1011" s="96" t="n">
        <v>1.02</v>
      </c>
      <c r="AB1011" s="96" t="n">
        <v>0.9399999999999999</v>
      </c>
      <c r="AC1011" s="96" t="n">
        <v>0.47</v>
      </c>
      <c r="AD1011" s="96" t="n">
        <v>0.6899999999999999</v>
      </c>
      <c r="AE1011" s="96" t="n">
        <v>0.98</v>
      </c>
      <c r="AF1011" s="103" t="n">
        <v>0.97</v>
      </c>
      <c r="AG1011" s="91" t="inlineStr">
        <is>
          <t>Drying up</t>
        </is>
      </c>
      <c r="AH1011" s="100" t="n">
        <v>0</v>
      </c>
      <c r="AI1011" s="101" t="n">
        <v>0</v>
      </c>
      <c r="AJ1011" s="92" t="inlineStr">
        <is>
          <t>N</t>
        </is>
      </c>
      <c r="AK1011" s="96" t="n"/>
      <c r="AL1011" s="91" t="inlineStr">
        <is>
          <t>n/a</t>
        </is>
      </c>
      <c r="AM1011" s="93" t="n"/>
      <c r="AN1011" s="92" t="inlineStr">
        <is>
          <t>None</t>
        </is>
      </c>
      <c r="AO1011" s="102" t="n">
        <v>0</v>
      </c>
      <c r="AP1011" s="103" t="n">
        <v>1.16</v>
      </c>
      <c r="AQ1011" s="102" t="n">
        <v>68</v>
      </c>
      <c r="AR1011" s="91" t="inlineStr">
        <is>
          <t>N</t>
        </is>
      </c>
      <c r="AS1011" s="104" t="n"/>
      <c r="AT1011" s="92">
        <f>IF(AND(P1011="52-wk high",T1011&gt;=Settings!$B$7),"Y","N")</f>
        <v/>
      </c>
      <c r="AU1011" s="91">
        <f>IF(AND(AD1011&gt;=Settings!$B$8,M1011&gt;0),"Y","N")</f>
        <v/>
      </c>
      <c r="AV1011" s="91">
        <f>IF(OR(AH1011&gt;Settings!$B$9,AI1011&gt;Settings!$B$9),"Y","N")</f>
        <v/>
      </c>
      <c r="AW1011" s="91">
        <f>IF(AJ1011&lt;&gt;"Y","n/a",IF(AND(M1011&gt;0,AK1011&gt;Settings!$B$10),"Y","N"))</f>
        <v/>
      </c>
      <c r="AX1011" s="91">
        <f>IF(AO1011&gt;=Settings!$B$11,"Y","N")</f>
        <v/>
      </c>
      <c r="AY1011" s="99">
        <f>(AT1011="Y")+(AU1011="Y")+(AV1011="Y")+(AW1011="Y")+(AX1011="Y")</f>
        <v/>
      </c>
      <c r="AZ1011" s="94">
        <f>IF(AY1011=0,"None",_xlfn.TEXTJOIN(", ",TRUE(),IF(AT1011="Y","Breakout",""),IF(AU1011="Y","Accumulation",""),IF(AV1011="Y","Institutional buying",""),IF(AW1011="Y","Long buildup",""),IF(AX1011="Y","Momentum leader","")))</f>
        <v/>
      </c>
      <c r="BA1011" s="94">
        <f>IF(BW1011="","","Passes "&amp;AY1011&amp;" of 5 buy-side scans"&amp;IF(G1011="Y","; RED FLAG: filter out using Red flag column",""))</f>
        <v/>
      </c>
      <c r="BB1011" s="91" t="inlineStr">
        <is>
          <t>None</t>
        </is>
      </c>
      <c r="BC1011" s="92" t="inlineStr">
        <is>
          <t>N</t>
        </is>
      </c>
      <c r="BD1011" s="94" t="n"/>
      <c r="BE1011" s="94" t="n"/>
      <c r="BF1011" s="92">
        <f>IF(R1011*100000&gt;=Settings!$B$5,"Y","N")</f>
        <v/>
      </c>
      <c r="BG1011" s="91">
        <f>IF(F1011&gt;Settings!$B$6,"Y","N")</f>
        <v/>
      </c>
      <c r="BH1011" s="97" t="n">
        <v>-29.96</v>
      </c>
      <c r="BI1011" s="96" t="n">
        <v>2.17</v>
      </c>
      <c r="BJ1011" s="96" t="n">
        <v>1.89</v>
      </c>
      <c r="BK1011" s="96" t="n">
        <v>13.78</v>
      </c>
      <c r="BL1011" s="96" t="n">
        <v>37.14</v>
      </c>
      <c r="BM1011" s="96" t="n">
        <v>-4.61</v>
      </c>
      <c r="BN1011" s="97" t="n">
        <v>0.64</v>
      </c>
      <c r="BO1011" s="96" t="n">
        <v>6.15</v>
      </c>
      <c r="BP1011" s="96" t="n">
        <v>9.720000000000001</v>
      </c>
      <c r="BQ1011" s="96" t="n">
        <v>8.5</v>
      </c>
      <c r="BR1011" s="91" t="inlineStr">
        <is>
          <t>Mixed</t>
        </is>
      </c>
      <c r="BS1011" s="91" t="inlineStr">
        <is>
          <t>None</t>
        </is>
      </c>
      <c r="BT1011" s="96" t="n">
        <v>49.9</v>
      </c>
      <c r="BU1011" s="91" t="inlineStr">
        <is>
          <t>N</t>
        </is>
      </c>
      <c r="BV1011" s="99">
        <f>IF(OR(BF1011&lt;&gt;"Y",BG1011&lt;&gt;"Y"),"",(AND(ISNUMBER(BQ1011),BQ1011&gt;0))+(BR1011="Stacked up")+(AND(ISNUMBER(BH1011),BH1011&gt;=-Settings!$B$17))+(AND(ISNUMBER(BK1011),ISNUMBER(BM1011),BK1011&gt;0,BM1011&gt;0))+(AND(ISNUMBER(AQ1011),AQ1011&gt;=Settings!$B$18))+(AND(ISNUMBER(BT1011),BT1011&gt;=Settings!$B$19,BT1011&lt;=Settings!$B$20))+(AND(ISNUMBER(AS1011),AS1011&gt;0))+(AND(ISNUMBER(T1011),ISNUMBER(M1011),T1011&gt;=Settings!$B$21,M1011&gt;0))+(AND(ISNUMBER(AD1011),ISNUMBER(M1011),AD1011&gt;=Settings!$B$22,M1011&gt;0))+(AY1011&gt;=1))</f>
        <v/>
      </c>
      <c r="BW1011" s="91">
        <f>IF(OR(AY1011=0,BF1011&lt;&gt;"Y",BG1011&lt;&gt;"Y"),"",1+SUMPRODUCT(($A$6:$A$2604=A1011)*($AY$6:$AY$2604&gt;0)*($BF$6:$BF$2604="Y")*($BG$6:$BG$2604="Y")*(($AY$6:$AY$2604&gt;AY1011)+($AY$6:$AY$2604=AY1011)*($AD$6:$AD$2604&gt;AD1011))))</f>
        <v/>
      </c>
    </row>
    <row r="1012" ht="23.85" customHeight="1" s="55">
      <c r="A1012" s="90" t="n">
        <v>46296</v>
      </c>
      <c r="B1012" s="91" t="inlineStr">
        <is>
          <t>ORIENTELEC</t>
        </is>
      </c>
      <c r="C1012" s="91" t="inlineStr">
        <is>
          <t>INE142Z01019</t>
        </is>
      </c>
      <c r="D1012" s="91" t="n"/>
      <c r="E1012" s="91" t="inlineStr">
        <is>
          <t>None</t>
        </is>
      </c>
      <c r="F1012" s="93" t="n">
        <v>3296</v>
      </c>
      <c r="G1012" s="92" t="inlineStr">
        <is>
          <t>N</t>
        </is>
      </c>
      <c r="H1012" s="94" t="n"/>
      <c r="I1012" s="91" t="inlineStr">
        <is>
          <t>N</t>
        </is>
      </c>
      <c r="J1012" s="92">
        <f>IF(K1012="","N","Y")</f>
        <v/>
      </c>
      <c r="K1012" s="94">
        <f>_xlfn.TEXTJOIN("; ",TRUE,IF(P1012="52-wk low","52-wk low",""),IF(AND(AD1012&gt;=Settings!$B$12,M1012&lt;0),"Distribution",""),IF(AND(AJ1012="Y",M1012&lt;0,AK1012&lt;-Settings!$B$13),"Long unwinding",""),IF(AND(AJ1012="Y",M1012&lt;0,AK1012&gt;Settings!$B$13),"Short buildup",""))</f>
        <v/>
      </c>
      <c r="L1012" s="95" t="n">
        <v>154.46</v>
      </c>
      <c r="M1012" s="96" t="n">
        <v>-2.31</v>
      </c>
      <c r="N1012" s="93" t="n">
        <v>1793</v>
      </c>
      <c r="O1012" s="91" t="inlineStr">
        <is>
          <t>None</t>
        </is>
      </c>
      <c r="P1012" s="91" t="inlineStr">
        <is>
          <t>None</t>
        </is>
      </c>
      <c r="Q1012" s="97" t="n">
        <v>1.88</v>
      </c>
      <c r="R1012" s="96" t="n">
        <v>1.35</v>
      </c>
      <c r="S1012" s="96" t="n">
        <v>1.4</v>
      </c>
      <c r="T1012" s="96" t="n">
        <v>0.23</v>
      </c>
      <c r="U1012" s="96" t="n">
        <v>0.36</v>
      </c>
      <c r="V1012" s="103" t="n">
        <v>0.26</v>
      </c>
      <c r="W1012" s="102" t="n">
        <v>0</v>
      </c>
      <c r="X1012" s="93" t="n"/>
      <c r="Y1012" s="91" t="inlineStr">
        <is>
          <t>None</t>
        </is>
      </c>
      <c r="Z1012" s="99" t="n">
        <v>49.26</v>
      </c>
      <c r="AA1012" s="96" t="n">
        <v>0.87</v>
      </c>
      <c r="AB1012" s="96" t="n">
        <v>0.96</v>
      </c>
      <c r="AC1012" s="96" t="n">
        <v>1.25</v>
      </c>
      <c r="AD1012" s="96" t="n">
        <v>0.41</v>
      </c>
      <c r="AE1012" s="96" t="n">
        <v>0.55</v>
      </c>
      <c r="AF1012" s="103" t="n">
        <v>1.72</v>
      </c>
      <c r="AG1012" s="91" t="inlineStr">
        <is>
          <t>Quiet accumulation</t>
        </is>
      </c>
      <c r="AH1012" s="100" t="n">
        <v>0</v>
      </c>
      <c r="AI1012" s="101" t="n">
        <v>0</v>
      </c>
      <c r="AJ1012" s="92" t="inlineStr">
        <is>
          <t>N</t>
        </is>
      </c>
      <c r="AK1012" s="96" t="n"/>
      <c r="AL1012" s="91" t="inlineStr">
        <is>
          <t>n/a</t>
        </is>
      </c>
      <c r="AM1012" s="93" t="n"/>
      <c r="AN1012" s="92" t="inlineStr">
        <is>
          <t>None</t>
        </is>
      </c>
      <c r="AO1012" s="102" t="n">
        <v>0</v>
      </c>
      <c r="AP1012" s="103" t="n">
        <v>0.66</v>
      </c>
      <c r="AQ1012" s="102" t="n">
        <v>31</v>
      </c>
      <c r="AR1012" s="91" t="inlineStr">
        <is>
          <t>N</t>
        </is>
      </c>
      <c r="AS1012" s="104" t="n"/>
      <c r="AT1012" s="92">
        <f>IF(AND(P1012="52-wk high",T1012&gt;=Settings!$B$7),"Y","N")</f>
        <v/>
      </c>
      <c r="AU1012" s="91">
        <f>IF(AND(AD1012&gt;=Settings!$B$8,M1012&gt;0),"Y","N")</f>
        <v/>
      </c>
      <c r="AV1012" s="91">
        <f>IF(OR(AH1012&gt;Settings!$B$9,AI1012&gt;Settings!$B$9),"Y","N")</f>
        <v/>
      </c>
      <c r="AW1012" s="91">
        <f>IF(AJ1012&lt;&gt;"Y","n/a",IF(AND(M1012&gt;0,AK1012&gt;Settings!$B$10),"Y","N"))</f>
        <v/>
      </c>
      <c r="AX1012" s="91">
        <f>IF(AO1012&gt;=Settings!$B$11,"Y","N")</f>
        <v/>
      </c>
      <c r="AY1012" s="99">
        <f>(AT1012="Y")+(AU1012="Y")+(AV1012="Y")+(AW1012="Y")+(AX1012="Y")</f>
        <v/>
      </c>
      <c r="AZ1012" s="94">
        <f>IF(AY1012=0,"None",_xlfn.TEXTJOIN(", ",TRUE(),IF(AT1012="Y","Breakout",""),IF(AU1012="Y","Accumulation",""),IF(AV1012="Y","Institutional buying",""),IF(AW1012="Y","Long buildup",""),IF(AX1012="Y","Momentum leader","")))</f>
        <v/>
      </c>
      <c r="BA1012" s="94">
        <f>IF(BW1012="","","Passes "&amp;AY1012&amp;" of 5 buy-side scans"&amp;IF(G1012="Y","; RED FLAG: filter out using Red flag column",""))</f>
        <v/>
      </c>
      <c r="BB1012" s="91" t="inlineStr">
        <is>
          <t>None</t>
        </is>
      </c>
      <c r="BC1012" s="92" t="inlineStr">
        <is>
          <t>N</t>
        </is>
      </c>
      <c r="BD1012" s="94" t="n"/>
      <c r="BE1012" s="94" t="n"/>
      <c r="BF1012" s="92">
        <f>IF(R1012*100000&gt;=Settings!$B$5,"Y","N")</f>
        <v/>
      </c>
      <c r="BG1012" s="91">
        <f>IF(F1012&gt;Settings!$B$6,"Y","N")</f>
        <v/>
      </c>
      <c r="BH1012" s="97" t="n">
        <v>-28.99</v>
      </c>
      <c r="BI1012" s="96" t="n">
        <v>-5.81</v>
      </c>
      <c r="BJ1012" s="96" t="n">
        <v>-13.06</v>
      </c>
      <c r="BK1012" s="96" t="n">
        <v>-14.2</v>
      </c>
      <c r="BL1012" s="96" t="n">
        <v>-3.56</v>
      </c>
      <c r="BM1012" s="96" t="n">
        <v>-21.63</v>
      </c>
      <c r="BN1012" s="97" t="n">
        <v>-7.33</v>
      </c>
      <c r="BO1012" s="96" t="n">
        <v>-10.63</v>
      </c>
      <c r="BP1012" s="96" t="n">
        <v>-12.15</v>
      </c>
      <c r="BQ1012" s="96" t="n">
        <v>-14.03</v>
      </c>
      <c r="BR1012" s="91" t="inlineStr">
        <is>
          <t>Stacked down</t>
        </is>
      </c>
      <c r="BS1012" s="91" t="inlineStr">
        <is>
          <t>None</t>
        </is>
      </c>
      <c r="BT1012" s="96" t="n">
        <v>18</v>
      </c>
      <c r="BU1012" s="91" t="inlineStr">
        <is>
          <t>N</t>
        </is>
      </c>
      <c r="BV1012" s="99">
        <f>IF(OR(BF1012&lt;&gt;"Y",BG1012&lt;&gt;"Y"),"",(AND(ISNUMBER(BQ1012),BQ1012&gt;0))+(BR1012="Stacked up")+(AND(ISNUMBER(BH1012),BH1012&gt;=-Settings!$B$17))+(AND(ISNUMBER(BK1012),ISNUMBER(BM1012),BK1012&gt;0,BM1012&gt;0))+(AND(ISNUMBER(AQ1012),AQ1012&gt;=Settings!$B$18))+(AND(ISNUMBER(BT1012),BT1012&gt;=Settings!$B$19,BT1012&lt;=Settings!$B$20))+(AND(ISNUMBER(AS1012),AS1012&gt;0))+(AND(ISNUMBER(T1012),ISNUMBER(M1012),T1012&gt;=Settings!$B$21,M1012&gt;0))+(AND(ISNUMBER(AD1012),ISNUMBER(M1012),AD1012&gt;=Settings!$B$22,M1012&gt;0))+(AY1012&gt;=1))</f>
        <v/>
      </c>
      <c r="BW1012" s="91">
        <f>IF(OR(AY1012=0,BF1012&lt;&gt;"Y",BG1012&lt;&gt;"Y"),"",1+SUMPRODUCT(($A$6:$A$2604=A1012)*($AY$6:$AY$2604&gt;0)*($BF$6:$BF$2604="Y")*($BG$6:$BG$2604="Y")*(($AY$6:$AY$2604&gt;AY1012)+($AY$6:$AY$2604=AY1012)*($AD$6:$AD$2604&gt;AD1012))))</f>
        <v/>
      </c>
    </row>
    <row r="1013" ht="23.85" customHeight="1" s="55">
      <c r="A1013" s="90" t="n">
        <v>46296</v>
      </c>
      <c r="B1013" s="91" t="inlineStr">
        <is>
          <t>ARSSBL</t>
        </is>
      </c>
      <c r="C1013" s="91" t="inlineStr">
        <is>
          <t>INE549H01021</t>
        </is>
      </c>
      <c r="D1013" s="91" t="n"/>
      <c r="E1013" s="91" t="inlineStr">
        <is>
          <t>None</t>
        </is>
      </c>
      <c r="F1013" s="93" t="n">
        <v>3286</v>
      </c>
      <c r="G1013" s="92" t="inlineStr">
        <is>
          <t>N</t>
        </is>
      </c>
      <c r="H1013" s="94" t="n"/>
      <c r="I1013" s="91" t="inlineStr">
        <is>
          <t>N</t>
        </is>
      </c>
      <c r="J1013" s="92">
        <f>IF(K1013="","N","Y")</f>
        <v/>
      </c>
      <c r="K1013" s="94">
        <f>_xlfn.TEXTJOIN("; ",TRUE,IF(P1013="52-wk low","52-wk low",""),IF(AND(AD1013&gt;=Settings!$B$12,M1013&lt;0),"Distribution",""),IF(AND(AJ1013="Y",M1013&lt;0,AK1013&lt;-Settings!$B$13),"Long unwinding",""),IF(AND(AJ1013="Y",M1013&lt;0,AK1013&gt;Settings!$B$13),"Short buildup",""))</f>
        <v/>
      </c>
      <c r="L1013" s="95" t="n">
        <v>521.05</v>
      </c>
      <c r="M1013" s="96" t="n">
        <v>1.16</v>
      </c>
      <c r="N1013" s="93" t="n">
        <v>303</v>
      </c>
      <c r="O1013" s="91" t="inlineStr">
        <is>
          <t>None</t>
        </is>
      </c>
      <c r="P1013" s="91" t="inlineStr">
        <is>
          <t>None</t>
        </is>
      </c>
      <c r="Q1013" s="97" t="n">
        <v>3.01</v>
      </c>
      <c r="R1013" s="96" t="n">
        <v>1.67</v>
      </c>
      <c r="S1013" s="96" t="n">
        <v>1.86</v>
      </c>
      <c r="T1013" s="96" t="n">
        <v>1.91</v>
      </c>
      <c r="U1013" s="96" t="n">
        <v>1.34</v>
      </c>
      <c r="V1013" s="103" t="n">
        <v>0.75</v>
      </c>
      <c r="W1013" s="102" t="n">
        <v>4</v>
      </c>
      <c r="X1013" s="93" t="n">
        <v>147</v>
      </c>
      <c r="Y1013" s="91" t="inlineStr">
        <is>
          <t>None</t>
        </is>
      </c>
      <c r="Z1013" s="99" t="n">
        <v>53.25</v>
      </c>
      <c r="AA1013" s="96" t="n">
        <v>1</v>
      </c>
      <c r="AB1013" s="96" t="n">
        <v>1.03</v>
      </c>
      <c r="AC1013" s="96" t="n">
        <v>1.89</v>
      </c>
      <c r="AD1013" s="96" t="n">
        <v>2</v>
      </c>
      <c r="AE1013" s="96" t="n">
        <v>1.55</v>
      </c>
      <c r="AF1013" s="103" t="n">
        <v>1.14</v>
      </c>
      <c r="AG1013" s="91" t="inlineStr">
        <is>
          <t>Normal</t>
        </is>
      </c>
      <c r="AH1013" s="100" t="n">
        <v>0</v>
      </c>
      <c r="AI1013" s="101" t="n">
        <v>0</v>
      </c>
      <c r="AJ1013" s="92" t="inlineStr">
        <is>
          <t>N</t>
        </is>
      </c>
      <c r="AK1013" s="96" t="n"/>
      <c r="AL1013" s="91" t="inlineStr">
        <is>
          <t>n/a</t>
        </is>
      </c>
      <c r="AM1013" s="93" t="n"/>
      <c r="AN1013" s="92" t="inlineStr">
        <is>
          <t>None</t>
        </is>
      </c>
      <c r="AO1013" s="102" t="n">
        <v>0</v>
      </c>
      <c r="AP1013" s="103" t="n">
        <v>1.13</v>
      </c>
      <c r="AQ1013" s="102" t="n">
        <v>67</v>
      </c>
      <c r="AR1013" s="91" t="inlineStr">
        <is>
          <t>N</t>
        </is>
      </c>
      <c r="AS1013" s="104" t="n"/>
      <c r="AT1013" s="92">
        <f>IF(AND(P1013="52-wk high",T1013&gt;=Settings!$B$7),"Y","N")</f>
        <v/>
      </c>
      <c r="AU1013" s="91">
        <f>IF(AND(AD1013&gt;=Settings!$B$8,M1013&gt;0),"Y","N")</f>
        <v/>
      </c>
      <c r="AV1013" s="91">
        <f>IF(OR(AH1013&gt;Settings!$B$9,AI1013&gt;Settings!$B$9),"Y","N")</f>
        <v/>
      </c>
      <c r="AW1013" s="91">
        <f>IF(AJ1013&lt;&gt;"Y","n/a",IF(AND(M1013&gt;0,AK1013&gt;Settings!$B$10),"Y","N"))</f>
        <v/>
      </c>
      <c r="AX1013" s="91">
        <f>IF(AO1013&gt;=Settings!$B$11,"Y","N")</f>
        <v/>
      </c>
      <c r="AY1013" s="99">
        <f>(AT1013="Y")+(AU1013="Y")+(AV1013="Y")+(AW1013="Y")+(AX1013="Y")</f>
        <v/>
      </c>
      <c r="AZ1013" s="94">
        <f>IF(AY1013=0,"None",_xlfn.TEXTJOIN(", ",TRUE(),IF(AT1013="Y","Breakout",""),IF(AU1013="Y","Accumulation",""),IF(AV1013="Y","Institutional buying",""),IF(AW1013="Y","Long buildup",""),IF(AX1013="Y","Momentum leader","")))</f>
        <v/>
      </c>
      <c r="BA1013" s="94">
        <f>IF(BW1013="","","Passes "&amp;AY1013&amp;" of 5 buy-side scans"&amp;IF(G1013="Y","; RED FLAG: filter out using Red flag column",""))</f>
        <v/>
      </c>
      <c r="BB1013" s="91" t="inlineStr">
        <is>
          <t>None</t>
        </is>
      </c>
      <c r="BC1013" s="92" t="inlineStr">
        <is>
          <t>N</t>
        </is>
      </c>
      <c r="BD1013" s="94" t="n"/>
      <c r="BE1013" s="94" t="n"/>
      <c r="BF1013" s="92">
        <f>IF(R1013*100000&gt;=Settings!$B$5,"Y","N")</f>
        <v/>
      </c>
      <c r="BG1013" s="91">
        <f>IF(F1013&gt;Settings!$B$6,"Y","N")</f>
        <v/>
      </c>
      <c r="BH1013" s="97" t="n">
        <v>-34.45</v>
      </c>
      <c r="BI1013" s="96" t="n">
        <v>4.74</v>
      </c>
      <c r="BJ1013" s="96" t="n">
        <v>2.41</v>
      </c>
      <c r="BK1013" s="96" t="n">
        <v>-7.01</v>
      </c>
      <c r="BL1013" s="96" t="n">
        <v>15.75</v>
      </c>
      <c r="BM1013" s="96" t="n">
        <v>15.34</v>
      </c>
      <c r="BN1013" s="97" t="n">
        <v>3.09</v>
      </c>
      <c r="BO1013" s="96" t="n">
        <v>1.79</v>
      </c>
      <c r="BP1013" s="96" t="n">
        <v>-0.11</v>
      </c>
      <c r="BQ1013" s="96" t="n">
        <v>-0.96</v>
      </c>
      <c r="BR1013" s="91" t="inlineStr">
        <is>
          <t>Mixed</t>
        </is>
      </c>
      <c r="BS1013" s="91" t="inlineStr">
        <is>
          <t>None</t>
        </is>
      </c>
      <c r="BT1013" s="96" t="n">
        <v>65.09999999999999</v>
      </c>
      <c r="BU1013" s="91" t="inlineStr">
        <is>
          <t>N</t>
        </is>
      </c>
      <c r="BV1013" s="99">
        <f>IF(OR(BF1013&lt;&gt;"Y",BG1013&lt;&gt;"Y"),"",(AND(ISNUMBER(BQ1013),BQ1013&gt;0))+(BR1013="Stacked up")+(AND(ISNUMBER(BH1013),BH1013&gt;=-Settings!$B$17))+(AND(ISNUMBER(BK1013),ISNUMBER(BM1013),BK1013&gt;0,BM1013&gt;0))+(AND(ISNUMBER(AQ1013),AQ1013&gt;=Settings!$B$18))+(AND(ISNUMBER(BT1013),BT1013&gt;=Settings!$B$19,BT1013&lt;=Settings!$B$20))+(AND(ISNUMBER(AS1013),AS1013&gt;0))+(AND(ISNUMBER(T1013),ISNUMBER(M1013),T1013&gt;=Settings!$B$21,M1013&gt;0))+(AND(ISNUMBER(AD1013),ISNUMBER(M1013),AD1013&gt;=Settings!$B$22,M1013&gt;0))+(AY1013&gt;=1))</f>
        <v/>
      </c>
      <c r="BW1013" s="91">
        <f>IF(OR(AY1013=0,BF1013&lt;&gt;"Y",BG1013&lt;&gt;"Y"),"",1+SUMPRODUCT(($A$6:$A$2604=A1013)*($AY$6:$AY$2604&gt;0)*($BF$6:$BF$2604="Y")*($BG$6:$BG$2604="Y")*(($AY$6:$AY$2604&gt;AY1013)+($AY$6:$AY$2604=AY1013)*($AD$6:$AD$2604&gt;AD1013))))</f>
        <v/>
      </c>
    </row>
    <row r="1014" ht="23.85" customHeight="1" s="55">
      <c r="A1014" s="90" t="n">
        <v>46296</v>
      </c>
      <c r="B1014" s="91" t="inlineStr">
        <is>
          <t>LUXIND</t>
        </is>
      </c>
      <c r="C1014" s="91" t="inlineStr">
        <is>
          <t>INE150G01020</t>
        </is>
      </c>
      <c r="D1014" s="91" t="n"/>
      <c r="E1014" s="91" t="inlineStr">
        <is>
          <t>None</t>
        </is>
      </c>
      <c r="F1014" s="93" t="n">
        <v>3284</v>
      </c>
      <c r="G1014" s="92" t="inlineStr">
        <is>
          <t>N</t>
        </is>
      </c>
      <c r="H1014" s="94" t="n"/>
      <c r="I1014" s="91" t="inlineStr">
        <is>
          <t>N</t>
        </is>
      </c>
      <c r="J1014" s="92">
        <f>IF(K1014="","N","Y")</f>
        <v/>
      </c>
      <c r="K1014" s="94">
        <f>_xlfn.TEXTJOIN("; ",TRUE,IF(P1014="52-wk low","52-wk low",""),IF(AND(AD1014&gt;=Settings!$B$12,M1014&lt;0),"Distribution",""),IF(AND(AJ1014="Y",M1014&lt;0,AK1014&lt;-Settings!$B$13),"Long unwinding",""),IF(AND(AJ1014="Y",M1014&lt;0,AK1014&gt;Settings!$B$13),"Short buildup",""))</f>
        <v/>
      </c>
      <c r="L1014" s="95" t="n">
        <v>1092</v>
      </c>
      <c r="M1014" s="96" t="n">
        <v>-1.36</v>
      </c>
      <c r="N1014" s="93" t="n">
        <v>1230</v>
      </c>
      <c r="O1014" s="91" t="inlineStr">
        <is>
          <t>None</t>
        </is>
      </c>
      <c r="P1014" s="91" t="inlineStr">
        <is>
          <t>None</t>
        </is>
      </c>
      <c r="Q1014" s="97" t="n">
        <v>0.17</v>
      </c>
      <c r="R1014" s="96" t="n">
        <v>0.53</v>
      </c>
      <c r="S1014" s="96" t="n">
        <v>0.31</v>
      </c>
      <c r="T1014" s="96" t="n">
        <v>0.48</v>
      </c>
      <c r="U1014" s="96" t="n">
        <v>0.38</v>
      </c>
      <c r="V1014" s="103" t="n">
        <v>1.22</v>
      </c>
      <c r="W1014" s="102" t="n">
        <v>3</v>
      </c>
      <c r="X1014" s="93" t="n"/>
      <c r="Y1014" s="91" t="inlineStr">
        <is>
          <t>None</t>
        </is>
      </c>
      <c r="Z1014" s="99" t="n">
        <v>50.88</v>
      </c>
      <c r="AA1014" s="96" t="n">
        <v>1.02</v>
      </c>
      <c r="AB1014" s="96" t="n">
        <v>1</v>
      </c>
      <c r="AC1014" s="96" t="n">
        <v>0.46</v>
      </c>
      <c r="AD1014" s="96" t="n">
        <v>0.6</v>
      </c>
      <c r="AE1014" s="96" t="n">
        <v>0.47</v>
      </c>
      <c r="AF1014" s="103" t="n">
        <v>0.85</v>
      </c>
      <c r="AG1014" s="91" t="inlineStr">
        <is>
          <t>Normal</t>
        </is>
      </c>
      <c r="AH1014" s="100" t="n">
        <v>0</v>
      </c>
      <c r="AI1014" s="101" t="n">
        <v>0</v>
      </c>
      <c r="AJ1014" s="92" t="inlineStr">
        <is>
          <t>N</t>
        </is>
      </c>
      <c r="AK1014" s="96" t="n"/>
      <c r="AL1014" s="91" t="inlineStr">
        <is>
          <t>n/a</t>
        </is>
      </c>
      <c r="AM1014" s="93" t="n"/>
      <c r="AN1014" s="92" t="inlineStr">
        <is>
          <t>None</t>
        </is>
      </c>
      <c r="AO1014" s="102" t="n">
        <v>0</v>
      </c>
      <c r="AP1014" s="103" t="n">
        <v>0.88</v>
      </c>
      <c r="AQ1014" s="102" t="n">
        <v>55</v>
      </c>
      <c r="AR1014" s="91" t="inlineStr">
        <is>
          <t>N</t>
        </is>
      </c>
      <c r="AS1014" s="104" t="n"/>
      <c r="AT1014" s="92">
        <f>IF(AND(P1014="52-wk high",T1014&gt;=Settings!$B$7),"Y","N")</f>
        <v/>
      </c>
      <c r="AU1014" s="91">
        <f>IF(AND(AD1014&gt;=Settings!$B$8,M1014&gt;0),"Y","N")</f>
        <v/>
      </c>
      <c r="AV1014" s="91">
        <f>IF(OR(AH1014&gt;Settings!$B$9,AI1014&gt;Settings!$B$9),"Y","N")</f>
        <v/>
      </c>
      <c r="AW1014" s="91">
        <f>IF(AJ1014&lt;&gt;"Y","n/a",IF(AND(M1014&gt;0,AK1014&gt;Settings!$B$10),"Y","N"))</f>
        <v/>
      </c>
      <c r="AX1014" s="91">
        <f>IF(AO1014&gt;=Settings!$B$11,"Y","N")</f>
        <v/>
      </c>
      <c r="AY1014" s="99">
        <f>(AT1014="Y")+(AU1014="Y")+(AV1014="Y")+(AW1014="Y")+(AX1014="Y")</f>
        <v/>
      </c>
      <c r="AZ1014" s="94">
        <f>IF(AY1014=0,"None",_xlfn.TEXTJOIN(", ",TRUE(),IF(AT1014="Y","Breakout",""),IF(AU1014="Y","Accumulation",""),IF(AV1014="Y","Institutional buying",""),IF(AW1014="Y","Long buildup",""),IF(AX1014="Y","Momentum leader","")))</f>
        <v/>
      </c>
      <c r="BA1014" s="94">
        <f>IF(BW1014="","","Passes "&amp;AY1014&amp;" of 5 buy-side scans"&amp;IF(G1014="Y","; RED FLAG: filter out using Red flag column",""))</f>
        <v/>
      </c>
      <c r="BB1014" s="91" t="inlineStr">
        <is>
          <t>None</t>
        </is>
      </c>
      <c r="BC1014" s="92" t="inlineStr">
        <is>
          <t>Y</t>
        </is>
      </c>
      <c r="BD1014" s="94" t="inlineStr">
        <is>
          <t>High-low range &gt;100% in 6 months</t>
        </is>
      </c>
      <c r="BE1014" s="94" t="n"/>
      <c r="BF1014" s="92">
        <f>IF(R1014*100000&gt;=Settings!$B$5,"Y","N")</f>
        <v/>
      </c>
      <c r="BG1014" s="91">
        <f>IF(F1014&gt;Settings!$B$6,"Y","N")</f>
        <v/>
      </c>
      <c r="BH1014" s="97" t="n">
        <v>-40.11</v>
      </c>
      <c r="BI1014" s="96" t="n">
        <v>-6.49</v>
      </c>
      <c r="BJ1014" s="96" t="n">
        <v>-8.449999999999999</v>
      </c>
      <c r="BK1014" s="96" t="n">
        <v>-11.64</v>
      </c>
      <c r="BL1014" s="96" t="n">
        <v>20.35</v>
      </c>
      <c r="BM1014" s="96" t="n">
        <v>-15.97</v>
      </c>
      <c r="BN1014" s="97" t="n">
        <v>-4.01</v>
      </c>
      <c r="BO1014" s="96" t="n">
        <v>-7.19</v>
      </c>
      <c r="BP1014" s="96" t="n">
        <v>-9.19</v>
      </c>
      <c r="BQ1014" s="96" t="n">
        <v>-10</v>
      </c>
      <c r="BR1014" s="91" t="inlineStr">
        <is>
          <t>Stacked down</t>
        </is>
      </c>
      <c r="BS1014" s="91" t="inlineStr">
        <is>
          <t>None</t>
        </is>
      </c>
      <c r="BT1014" s="96" t="n">
        <v>39.1</v>
      </c>
      <c r="BU1014" s="91" t="inlineStr">
        <is>
          <t>N</t>
        </is>
      </c>
      <c r="BV1014" s="99">
        <f>IF(OR(BF1014&lt;&gt;"Y",BG1014&lt;&gt;"Y"),"",(AND(ISNUMBER(BQ1014),BQ1014&gt;0))+(BR1014="Stacked up")+(AND(ISNUMBER(BH1014),BH1014&gt;=-Settings!$B$17))+(AND(ISNUMBER(BK1014),ISNUMBER(BM1014),BK1014&gt;0,BM1014&gt;0))+(AND(ISNUMBER(AQ1014),AQ1014&gt;=Settings!$B$18))+(AND(ISNUMBER(BT1014),BT1014&gt;=Settings!$B$19,BT1014&lt;=Settings!$B$20))+(AND(ISNUMBER(AS1014),AS1014&gt;0))+(AND(ISNUMBER(T1014),ISNUMBER(M1014),T1014&gt;=Settings!$B$21,M1014&gt;0))+(AND(ISNUMBER(AD1014),ISNUMBER(M1014),AD1014&gt;=Settings!$B$22,M1014&gt;0))+(AY1014&gt;=1))</f>
        <v/>
      </c>
      <c r="BW1014" s="91">
        <f>IF(OR(AY1014=0,BF1014&lt;&gt;"Y",BG1014&lt;&gt;"Y"),"",1+SUMPRODUCT(($A$6:$A$2604=A1014)*($AY$6:$AY$2604&gt;0)*($BF$6:$BF$2604="Y")*($BG$6:$BG$2604="Y")*(($AY$6:$AY$2604&gt;AY1014)+($AY$6:$AY$2604=AY1014)*($AD$6:$AD$2604&gt;AD1014))))</f>
        <v/>
      </c>
    </row>
    <row r="1015" ht="23.85" customHeight="1" s="55">
      <c r="A1015" s="90" t="n">
        <v>46296</v>
      </c>
      <c r="B1015" s="91" t="inlineStr">
        <is>
          <t>MIDWESTLTD</t>
        </is>
      </c>
      <c r="C1015" s="91" t="inlineStr">
        <is>
          <t>INE0XAD01024</t>
        </is>
      </c>
      <c r="D1015" s="91" t="n"/>
      <c r="E1015" s="91" t="inlineStr">
        <is>
          <t>None</t>
        </is>
      </c>
      <c r="F1015" s="93" t="n">
        <v>3269</v>
      </c>
      <c r="G1015" s="92" t="inlineStr">
        <is>
          <t>N</t>
        </is>
      </c>
      <c r="H1015" s="94" t="n"/>
      <c r="I1015" s="91" t="inlineStr">
        <is>
          <t>N</t>
        </is>
      </c>
      <c r="J1015" s="92">
        <f>IF(K1015="","N","Y")</f>
        <v/>
      </c>
      <c r="K1015" s="94">
        <f>_xlfn.TEXTJOIN("; ",TRUE,IF(P1015="52-wk low","52-wk low",""),IF(AND(AD1015&gt;=Settings!$B$12,M1015&lt;0),"Distribution",""),IF(AND(AJ1015="Y",M1015&lt;0,AK1015&lt;-Settings!$B$13),"Long unwinding",""),IF(AND(AJ1015="Y",M1015&lt;0,AK1015&gt;Settings!$B$13),"Short buildup",""))</f>
        <v/>
      </c>
      <c r="L1015" s="95" t="n">
        <v>904.15</v>
      </c>
      <c r="M1015" s="96" t="n">
        <v>1.02</v>
      </c>
      <c r="N1015" s="93" t="n">
        <v>332</v>
      </c>
      <c r="O1015" s="91" t="inlineStr">
        <is>
          <t>None</t>
        </is>
      </c>
      <c r="P1015" s="91" t="inlineStr">
        <is>
          <t>52-wk low</t>
        </is>
      </c>
      <c r="Q1015" s="97" t="n">
        <v>0.35</v>
      </c>
      <c r="R1015" s="96" t="n">
        <v>0.36</v>
      </c>
      <c r="S1015" s="96" t="n">
        <v>0.98</v>
      </c>
      <c r="T1015" s="96" t="n">
        <v>1.4</v>
      </c>
      <c r="U1015" s="96" t="n">
        <v>1.32</v>
      </c>
      <c r="V1015" s="103" t="n">
        <v>1.34</v>
      </c>
      <c r="W1015" s="102" t="n">
        <v>11</v>
      </c>
      <c r="X1015" s="93" t="n"/>
      <c r="Y1015" s="91" t="inlineStr">
        <is>
          <t>None</t>
        </is>
      </c>
      <c r="Z1015" s="99" t="n">
        <v>64.11</v>
      </c>
      <c r="AA1015" s="96" t="n">
        <v>1.23</v>
      </c>
      <c r="AB1015" s="96" t="n">
        <v>1.2</v>
      </c>
      <c r="AC1015" s="96" t="n">
        <v>1.12</v>
      </c>
      <c r="AD1015" s="96" t="n">
        <v>1.72</v>
      </c>
      <c r="AE1015" s="96" t="n">
        <v>1.49</v>
      </c>
      <c r="AF1015" s="103" t="n">
        <v>1</v>
      </c>
      <c r="AG1015" s="91" t="inlineStr">
        <is>
          <t>Normal</t>
        </is>
      </c>
      <c r="AH1015" s="100" t="n">
        <v>0</v>
      </c>
      <c r="AI1015" s="101" t="n">
        <v>0</v>
      </c>
      <c r="AJ1015" s="92" t="inlineStr">
        <is>
          <t>N</t>
        </is>
      </c>
      <c r="AK1015" s="96" t="n"/>
      <c r="AL1015" s="91" t="inlineStr">
        <is>
          <t>n/a</t>
        </is>
      </c>
      <c r="AM1015" s="93" t="n"/>
      <c r="AN1015" s="92" t="inlineStr">
        <is>
          <t>None</t>
        </is>
      </c>
      <c r="AO1015" s="102" t="n">
        <v>0</v>
      </c>
      <c r="AP1015" s="103" t="n"/>
      <c r="AQ1015" s="102" t="n"/>
      <c r="AR1015" s="91" t="inlineStr">
        <is>
          <t>N</t>
        </is>
      </c>
      <c r="AS1015" s="104" t="n"/>
      <c r="AT1015" s="92">
        <f>IF(AND(P1015="52-wk high",T1015&gt;=Settings!$B$7),"Y","N")</f>
        <v/>
      </c>
      <c r="AU1015" s="91">
        <f>IF(AND(AD1015&gt;=Settings!$B$8,M1015&gt;0),"Y","N")</f>
        <v/>
      </c>
      <c r="AV1015" s="91">
        <f>IF(OR(AH1015&gt;Settings!$B$9,AI1015&gt;Settings!$B$9),"Y","N")</f>
        <v/>
      </c>
      <c r="AW1015" s="91">
        <f>IF(AJ1015&lt;&gt;"Y","n/a",IF(AND(M1015&gt;0,AK1015&gt;Settings!$B$10),"Y","N"))</f>
        <v/>
      </c>
      <c r="AX1015" s="91">
        <f>IF(AO1015&gt;=Settings!$B$11,"Y","N")</f>
        <v/>
      </c>
      <c r="AY1015" s="99">
        <f>(AT1015="Y")+(AU1015="Y")+(AV1015="Y")+(AW1015="Y")+(AX1015="Y")</f>
        <v/>
      </c>
      <c r="AZ1015" s="94">
        <f>IF(AY1015=0,"None",_xlfn.TEXTJOIN(", ",TRUE(),IF(AT1015="Y","Breakout",""),IF(AU1015="Y","Accumulation",""),IF(AV1015="Y","Institutional buying",""),IF(AW1015="Y","Long buildup",""),IF(AX1015="Y","Momentum leader","")))</f>
        <v/>
      </c>
      <c r="BA1015" s="94">
        <f>IF(BW1015="","","Passes "&amp;AY1015&amp;" of 5 buy-side scans"&amp;IF(G1015="Y","; RED FLAG: filter out using Red flag column",""))</f>
        <v/>
      </c>
      <c r="BB1015" s="91" t="inlineStr">
        <is>
          <t>None</t>
        </is>
      </c>
      <c r="BC1015" s="92" t="inlineStr">
        <is>
          <t>N</t>
        </is>
      </c>
      <c r="BD1015" s="94" t="n"/>
      <c r="BE1015" s="94" t="n"/>
      <c r="BF1015" s="92">
        <f>IF(R1015*100000&gt;=Settings!$B$5,"Y","N")</f>
        <v/>
      </c>
      <c r="BG1015" s="91">
        <f>IF(F1015&gt;Settings!$B$6,"Y","N")</f>
        <v/>
      </c>
      <c r="BH1015" s="97" t="n">
        <v>-51.39</v>
      </c>
      <c r="BI1015" s="96" t="n">
        <v>-4.08</v>
      </c>
      <c r="BJ1015" s="96" t="n">
        <v>-14.57</v>
      </c>
      <c r="BK1015" s="96" t="n">
        <v>-28.34</v>
      </c>
      <c r="BL1015" s="96" t="n">
        <v>-25.26</v>
      </c>
      <c r="BM1015" s="96" t="n"/>
      <c r="BN1015" s="97" t="n">
        <v>-7.72</v>
      </c>
      <c r="BO1015" s="96" t="n">
        <v>-15.58</v>
      </c>
      <c r="BP1015" s="96" t="n">
        <v>-21.29</v>
      </c>
      <c r="BQ1015" s="96" t="n">
        <v>-24.85</v>
      </c>
      <c r="BR1015" s="91" t="inlineStr">
        <is>
          <t>Stacked down</t>
        </is>
      </c>
      <c r="BS1015" s="91" t="inlineStr">
        <is>
          <t>None</t>
        </is>
      </c>
      <c r="BT1015" s="96" t="n">
        <v>29.8</v>
      </c>
      <c r="BU1015" s="91" t="inlineStr">
        <is>
          <t>N</t>
        </is>
      </c>
      <c r="BV1015" s="99">
        <f>IF(OR(BF1015&lt;&gt;"Y",BG1015&lt;&gt;"Y"),"",(AND(ISNUMBER(BQ1015),BQ1015&gt;0))+(BR1015="Stacked up")+(AND(ISNUMBER(BH1015),BH1015&gt;=-Settings!$B$17))+(AND(ISNUMBER(BK1015),ISNUMBER(BM1015),BK1015&gt;0,BM1015&gt;0))+(AND(ISNUMBER(AQ1015),AQ1015&gt;=Settings!$B$18))+(AND(ISNUMBER(BT1015),BT1015&gt;=Settings!$B$19,BT1015&lt;=Settings!$B$20))+(AND(ISNUMBER(AS1015),AS1015&gt;0))+(AND(ISNUMBER(T1015),ISNUMBER(M1015),T1015&gt;=Settings!$B$21,M1015&gt;0))+(AND(ISNUMBER(AD1015),ISNUMBER(M1015),AD1015&gt;=Settings!$B$22,M1015&gt;0))+(AY1015&gt;=1))</f>
        <v/>
      </c>
      <c r="BW1015" s="91">
        <f>IF(OR(AY1015=0,BF1015&lt;&gt;"Y",BG1015&lt;&gt;"Y"),"",1+SUMPRODUCT(($A$6:$A$2604=A1015)*($AY$6:$AY$2604&gt;0)*($BF$6:$BF$2604="Y")*($BG$6:$BG$2604="Y")*(($AY$6:$AY$2604&gt;AY1015)+($AY$6:$AY$2604=AY1015)*($AD$6:$AD$2604&gt;AD1015))))</f>
        <v/>
      </c>
    </row>
    <row r="1016" ht="23.85" customHeight="1" s="55">
      <c r="A1016" s="90" t="n">
        <v>46296</v>
      </c>
      <c r="B1016" s="91" t="inlineStr">
        <is>
          <t>AGIIL</t>
        </is>
      </c>
      <c r="C1016" s="91" t="inlineStr">
        <is>
          <t>INE976R01033</t>
        </is>
      </c>
      <c r="D1016" s="91" t="n"/>
      <c r="E1016" s="91" t="inlineStr">
        <is>
          <t>None</t>
        </is>
      </c>
      <c r="F1016" s="93" t="n">
        <v>3250</v>
      </c>
      <c r="G1016" s="92" t="inlineStr">
        <is>
          <t>N</t>
        </is>
      </c>
      <c r="H1016" s="94" t="n"/>
      <c r="I1016" s="91" t="inlineStr">
        <is>
          <t>N</t>
        </is>
      </c>
      <c r="J1016" s="92">
        <f>IF(K1016="","N","Y")</f>
        <v/>
      </c>
      <c r="K1016" s="94">
        <f>_xlfn.TEXTJOIN("; ",TRUE,IF(P1016="52-wk low","52-wk low",""),IF(AND(AD1016&gt;=Settings!$B$12,M1016&lt;0),"Distribution",""),IF(AND(AJ1016="Y",M1016&lt;0,AK1016&lt;-Settings!$B$13),"Long unwinding",""),IF(AND(AJ1016="Y",M1016&lt;0,AK1016&gt;Settings!$B$13),"Short buildup",""))</f>
        <v/>
      </c>
      <c r="L1016" s="95" t="n">
        <v>260</v>
      </c>
      <c r="M1016" s="96" t="n">
        <v>-1.78</v>
      </c>
      <c r="N1016" s="93" t="n">
        <v>1521</v>
      </c>
      <c r="O1016" s="91" t="inlineStr">
        <is>
          <t>None</t>
        </is>
      </c>
      <c r="P1016" s="91" t="inlineStr">
        <is>
          <t>None</t>
        </is>
      </c>
      <c r="Q1016" s="97" t="n">
        <v>1.69</v>
      </c>
      <c r="R1016" s="96" t="n">
        <v>17.5</v>
      </c>
      <c r="S1016" s="96" t="n">
        <v>0.1</v>
      </c>
      <c r="T1016" s="96" t="n">
        <v>0.11</v>
      </c>
      <c r="U1016" s="96" t="n">
        <v>0.09</v>
      </c>
      <c r="V1016" s="103" t="n">
        <v>0.96</v>
      </c>
      <c r="W1016" s="102" t="n">
        <v>5</v>
      </c>
      <c r="X1016" s="93" t="n"/>
      <c r="Y1016" s="91" t="inlineStr">
        <is>
          <t>None</t>
        </is>
      </c>
      <c r="Z1016" s="99" t="n">
        <v>41.24</v>
      </c>
      <c r="AA1016" s="96" t="n">
        <v>1.21</v>
      </c>
      <c r="AB1016" s="96" t="n">
        <v>1.27</v>
      </c>
      <c r="AC1016" s="96" t="n">
        <v>0.16</v>
      </c>
      <c r="AD1016" s="96" t="n">
        <v>0.16</v>
      </c>
      <c r="AE1016" s="96" t="n">
        <v>0.14</v>
      </c>
      <c r="AF1016" s="103" t="n">
        <v>0.89</v>
      </c>
      <c r="AG1016" s="91" t="inlineStr">
        <is>
          <t>Normal</t>
        </is>
      </c>
      <c r="AH1016" s="100" t="n">
        <v>0</v>
      </c>
      <c r="AI1016" s="101" t="n">
        <v>0</v>
      </c>
      <c r="AJ1016" s="92" t="inlineStr">
        <is>
          <t>N</t>
        </is>
      </c>
      <c r="AK1016" s="96" t="n"/>
      <c r="AL1016" s="91" t="inlineStr">
        <is>
          <t>n/a</t>
        </is>
      </c>
      <c r="AM1016" s="93" t="n"/>
      <c r="AN1016" s="92" t="inlineStr">
        <is>
          <t>None</t>
        </is>
      </c>
      <c r="AO1016" s="102" t="n">
        <v>0</v>
      </c>
      <c r="AP1016" s="103" t="n"/>
      <c r="AQ1016" s="102" t="n"/>
      <c r="AR1016" s="91" t="inlineStr">
        <is>
          <t>N</t>
        </is>
      </c>
      <c r="AS1016" s="104" t="n"/>
      <c r="AT1016" s="92">
        <f>IF(AND(P1016="52-wk high",T1016&gt;=Settings!$B$7),"Y","N")</f>
        <v/>
      </c>
      <c r="AU1016" s="91">
        <f>IF(AND(AD1016&gt;=Settings!$B$8,M1016&gt;0),"Y","N")</f>
        <v/>
      </c>
      <c r="AV1016" s="91">
        <f>IF(OR(AH1016&gt;Settings!$B$9,AI1016&gt;Settings!$B$9),"Y","N")</f>
        <v/>
      </c>
      <c r="AW1016" s="91">
        <f>IF(AJ1016&lt;&gt;"Y","n/a",IF(AND(M1016&gt;0,AK1016&gt;Settings!$B$10),"Y","N"))</f>
        <v/>
      </c>
      <c r="AX1016" s="91">
        <f>IF(AO1016&gt;=Settings!$B$11,"Y","N")</f>
        <v/>
      </c>
      <c r="AY1016" s="99">
        <f>(AT1016="Y")+(AU1016="Y")+(AV1016="Y")+(AW1016="Y")+(AX1016="Y")</f>
        <v/>
      </c>
      <c r="AZ1016" s="94">
        <f>IF(AY1016=0,"None",_xlfn.TEXTJOIN(", ",TRUE(),IF(AT1016="Y","Breakout",""),IF(AU1016="Y","Accumulation",""),IF(AV1016="Y","Institutional buying",""),IF(AW1016="Y","Long buildup",""),IF(AX1016="Y","Momentum leader","")))</f>
        <v/>
      </c>
      <c r="BA1016" s="94">
        <f>IF(BW1016="","","Passes "&amp;AY1016&amp;" of 5 buy-side scans"&amp;IF(G1016="Y","; RED FLAG: filter out using Red flag column",""))</f>
        <v/>
      </c>
      <c r="BB1016" s="91" t="inlineStr">
        <is>
          <t>None</t>
        </is>
      </c>
      <c r="BC1016" s="92" t="inlineStr">
        <is>
          <t>N</t>
        </is>
      </c>
      <c r="BD1016" s="94" t="n"/>
      <c r="BE1016" s="94" t="inlineStr">
        <is>
          <t>FVSPLT FRM RS 5 TO RE 1, ex 10-Oct-2025</t>
        </is>
      </c>
      <c r="BF1016" s="92">
        <f>IF(R1016*100000&gt;=Settings!$B$5,"Y","N")</f>
        <v/>
      </c>
      <c r="BG1016" s="91">
        <f>IF(F1016&gt;Settings!$B$6,"Y","N")</f>
        <v/>
      </c>
      <c r="BH1016" s="97" t="n">
        <v>-40.15</v>
      </c>
      <c r="BI1016" s="96" t="n">
        <v>-4.22</v>
      </c>
      <c r="BJ1016" s="96" t="n">
        <v>-9.119999999999999</v>
      </c>
      <c r="BK1016" s="96" t="n">
        <v>-27.85</v>
      </c>
      <c r="BL1016" s="96" t="n">
        <v>-9.960000000000001</v>
      </c>
      <c r="BM1016" s="96" t="n"/>
      <c r="BN1016" s="97" t="n">
        <v>-4.32</v>
      </c>
      <c r="BO1016" s="96" t="n">
        <v>-9.99</v>
      </c>
      <c r="BP1016" s="96" t="n">
        <v>-14.68</v>
      </c>
      <c r="BQ1016" s="96" t="n">
        <v>-15.6</v>
      </c>
      <c r="BR1016" s="91" t="inlineStr">
        <is>
          <t>Stacked down</t>
        </is>
      </c>
      <c r="BS1016" s="91" t="inlineStr">
        <is>
          <t>None</t>
        </is>
      </c>
      <c r="BT1016" s="96" t="n">
        <v>34.4</v>
      </c>
      <c r="BU1016" s="91" t="inlineStr">
        <is>
          <t>N</t>
        </is>
      </c>
      <c r="BV1016" s="99">
        <f>IF(OR(BF1016&lt;&gt;"Y",BG1016&lt;&gt;"Y"),"",(AND(ISNUMBER(BQ1016),BQ1016&gt;0))+(BR1016="Stacked up")+(AND(ISNUMBER(BH1016),BH1016&gt;=-Settings!$B$17))+(AND(ISNUMBER(BK1016),ISNUMBER(BM1016),BK1016&gt;0,BM1016&gt;0))+(AND(ISNUMBER(AQ1016),AQ1016&gt;=Settings!$B$18))+(AND(ISNUMBER(BT1016),BT1016&gt;=Settings!$B$19,BT1016&lt;=Settings!$B$20))+(AND(ISNUMBER(AS1016),AS1016&gt;0))+(AND(ISNUMBER(T1016),ISNUMBER(M1016),T1016&gt;=Settings!$B$21,M1016&gt;0))+(AND(ISNUMBER(AD1016),ISNUMBER(M1016),AD1016&gt;=Settings!$B$22,M1016&gt;0))+(AY1016&gt;=1))</f>
        <v/>
      </c>
      <c r="BW1016" s="91">
        <f>IF(OR(AY1016=0,BF1016&lt;&gt;"Y",BG1016&lt;&gt;"Y"),"",1+SUMPRODUCT(($A$6:$A$2604=A1016)*($AY$6:$AY$2604&gt;0)*($BF$6:$BF$2604="Y")*($BG$6:$BG$2604="Y")*(($AY$6:$AY$2604&gt;AY1016)+($AY$6:$AY$2604=AY1016)*($AD$6:$AD$2604&gt;AD1016))))</f>
        <v/>
      </c>
    </row>
    <row r="1017" ht="23.85" customHeight="1" s="55">
      <c r="A1017" s="90" t="n">
        <v>46296</v>
      </c>
      <c r="B1017" s="91" t="inlineStr">
        <is>
          <t>POLYPLEX</t>
        </is>
      </c>
      <c r="C1017" s="91" t="inlineStr">
        <is>
          <t>INE633B01018</t>
        </is>
      </c>
      <c r="D1017" s="91" t="n"/>
      <c r="E1017" s="91" t="inlineStr">
        <is>
          <t>None</t>
        </is>
      </c>
      <c r="F1017" s="93" t="n">
        <v>3227</v>
      </c>
      <c r="G1017" s="92" t="inlineStr">
        <is>
          <t>N</t>
        </is>
      </c>
      <c r="H1017" s="94" t="n"/>
      <c r="I1017" s="91" t="inlineStr">
        <is>
          <t>N</t>
        </is>
      </c>
      <c r="J1017" s="92">
        <f>IF(K1017="","N","Y")</f>
        <v/>
      </c>
      <c r="K1017" s="94">
        <f>_xlfn.TEXTJOIN("; ",TRUE,IF(P1017="52-wk low","52-wk low",""),IF(AND(AD1017&gt;=Settings!$B$12,M1017&lt;0),"Distribution",""),IF(AND(AJ1017="Y",M1017&lt;0,AK1017&lt;-Settings!$B$13),"Long unwinding",""),IF(AND(AJ1017="Y",M1017&lt;0,AK1017&gt;Settings!$B$13),"Short buildup",""))</f>
        <v/>
      </c>
      <c r="L1017" s="95" t="n">
        <v>1028</v>
      </c>
      <c r="M1017" s="96" t="n">
        <v>-2.56</v>
      </c>
      <c r="N1017" s="93" t="n">
        <v>1921</v>
      </c>
      <c r="O1017" s="91" t="inlineStr">
        <is>
          <t>None</t>
        </is>
      </c>
      <c r="P1017" s="91" t="inlineStr">
        <is>
          <t>None</t>
        </is>
      </c>
      <c r="Q1017" s="97" t="n">
        <v>0.41</v>
      </c>
      <c r="R1017" s="96" t="n">
        <v>0.44</v>
      </c>
      <c r="S1017" s="96" t="n">
        <v>0.93</v>
      </c>
      <c r="T1017" s="96" t="n">
        <v>0.46</v>
      </c>
      <c r="U1017" s="96" t="n">
        <v>0.34</v>
      </c>
      <c r="V1017" s="103" t="n">
        <v>0.37</v>
      </c>
      <c r="W1017" s="102" t="n">
        <v>0</v>
      </c>
      <c r="X1017" s="93" t="n"/>
      <c r="Y1017" s="91" t="inlineStr">
        <is>
          <t>None</t>
        </is>
      </c>
      <c r="Z1017" s="99" t="n">
        <v>57.12</v>
      </c>
      <c r="AA1017" s="96" t="n">
        <v>0.95</v>
      </c>
      <c r="AB1017" s="96" t="n">
        <v>1</v>
      </c>
      <c r="AC1017" s="96" t="n">
        <v>0.87</v>
      </c>
      <c r="AD1017" s="96" t="n">
        <v>0.5</v>
      </c>
      <c r="AE1017" s="96" t="n">
        <v>0.44</v>
      </c>
      <c r="AF1017" s="103" t="n">
        <v>1.39</v>
      </c>
      <c r="AG1017" s="91" t="inlineStr">
        <is>
          <t>Normal</t>
        </is>
      </c>
      <c r="AH1017" s="100" t="n">
        <v>0</v>
      </c>
      <c r="AI1017" s="101" t="n">
        <v>0</v>
      </c>
      <c r="AJ1017" s="92" t="inlineStr">
        <is>
          <t>N</t>
        </is>
      </c>
      <c r="AK1017" s="96" t="n"/>
      <c r="AL1017" s="91" t="inlineStr">
        <is>
          <t>n/a</t>
        </is>
      </c>
      <c r="AM1017" s="93" t="n"/>
      <c r="AN1017" s="92" t="inlineStr">
        <is>
          <t>None</t>
        </is>
      </c>
      <c r="AO1017" s="102" t="n">
        <v>0</v>
      </c>
      <c r="AP1017" s="103" t="n">
        <v>1.22</v>
      </c>
      <c r="AQ1017" s="102" t="n">
        <v>70</v>
      </c>
      <c r="AR1017" s="91" t="inlineStr">
        <is>
          <t>N</t>
        </is>
      </c>
      <c r="AS1017" s="104" t="n"/>
      <c r="AT1017" s="92">
        <f>IF(AND(P1017="52-wk high",T1017&gt;=Settings!$B$7),"Y","N")</f>
        <v/>
      </c>
      <c r="AU1017" s="91">
        <f>IF(AND(AD1017&gt;=Settings!$B$8,M1017&gt;0),"Y","N")</f>
        <v/>
      </c>
      <c r="AV1017" s="91">
        <f>IF(OR(AH1017&gt;Settings!$B$9,AI1017&gt;Settings!$B$9),"Y","N")</f>
        <v/>
      </c>
      <c r="AW1017" s="91">
        <f>IF(AJ1017&lt;&gt;"Y","n/a",IF(AND(M1017&gt;0,AK1017&gt;Settings!$B$10),"Y","N"))</f>
        <v/>
      </c>
      <c r="AX1017" s="91">
        <f>IF(AO1017&gt;=Settings!$B$11,"Y","N")</f>
        <v/>
      </c>
      <c r="AY1017" s="99">
        <f>(AT1017="Y")+(AU1017="Y")+(AV1017="Y")+(AW1017="Y")+(AX1017="Y")</f>
        <v/>
      </c>
      <c r="AZ1017" s="94">
        <f>IF(AY1017=0,"None",_xlfn.TEXTJOIN(", ",TRUE(),IF(AT1017="Y","Breakout",""),IF(AU1017="Y","Accumulation",""),IF(AV1017="Y","Institutional buying",""),IF(AW1017="Y","Long buildup",""),IF(AX1017="Y","Momentum leader","")))</f>
        <v/>
      </c>
      <c r="BA1017" s="94">
        <f>IF(BW1017="","","Passes "&amp;AY1017&amp;" of 5 buy-side scans"&amp;IF(G1017="Y","; RED FLAG: filter out using Red flag column",""))</f>
        <v/>
      </c>
      <c r="BB1017" s="91" t="inlineStr">
        <is>
          <t>None</t>
        </is>
      </c>
      <c r="BC1017" s="92" t="inlineStr">
        <is>
          <t>N</t>
        </is>
      </c>
      <c r="BD1017" s="94" t="n"/>
      <c r="BE1017" s="94" t="n"/>
      <c r="BF1017" s="92">
        <f>IF(R1017*100000&gt;=Settings!$B$5,"Y","N")</f>
        <v/>
      </c>
      <c r="BG1017" s="91">
        <f>IF(F1017&gt;Settings!$B$6,"Y","N")</f>
        <v/>
      </c>
      <c r="BH1017" s="97" t="n">
        <v>-18.67</v>
      </c>
      <c r="BI1017" s="96" t="n">
        <v>-6.32</v>
      </c>
      <c r="BJ1017" s="96" t="n">
        <v>-13.45</v>
      </c>
      <c r="BK1017" s="96" t="n">
        <v>7.12</v>
      </c>
      <c r="BL1017" s="96" t="n">
        <v>29.85</v>
      </c>
      <c r="BM1017" s="96" t="n">
        <v>-2.44</v>
      </c>
      <c r="BN1017" s="97" t="n">
        <v>-6.37</v>
      </c>
      <c r="BO1017" s="96" t="n">
        <v>-6.91</v>
      </c>
      <c r="BP1017" s="96" t="n">
        <v>-3.21</v>
      </c>
      <c r="BQ1017" s="96" t="n">
        <v>1.23</v>
      </c>
      <c r="BR1017" s="91" t="inlineStr">
        <is>
          <t>Mixed</t>
        </is>
      </c>
      <c r="BS1017" s="91" t="inlineStr">
        <is>
          <t>None</t>
        </is>
      </c>
      <c r="BT1017" s="96" t="n">
        <v>25</v>
      </c>
      <c r="BU1017" s="91" t="inlineStr">
        <is>
          <t>N</t>
        </is>
      </c>
      <c r="BV1017" s="99">
        <f>IF(OR(BF1017&lt;&gt;"Y",BG1017&lt;&gt;"Y"),"",(AND(ISNUMBER(BQ1017),BQ1017&gt;0))+(BR1017="Stacked up")+(AND(ISNUMBER(BH1017),BH1017&gt;=-Settings!$B$17))+(AND(ISNUMBER(BK1017),ISNUMBER(BM1017),BK1017&gt;0,BM1017&gt;0))+(AND(ISNUMBER(AQ1017),AQ1017&gt;=Settings!$B$18))+(AND(ISNUMBER(BT1017),BT1017&gt;=Settings!$B$19,BT1017&lt;=Settings!$B$20))+(AND(ISNUMBER(AS1017),AS1017&gt;0))+(AND(ISNUMBER(T1017),ISNUMBER(M1017),T1017&gt;=Settings!$B$21,M1017&gt;0))+(AND(ISNUMBER(AD1017),ISNUMBER(M1017),AD1017&gt;=Settings!$B$22,M1017&gt;0))+(AY1017&gt;=1))</f>
        <v/>
      </c>
      <c r="BW1017" s="91">
        <f>IF(OR(AY1017=0,BF1017&lt;&gt;"Y",BG1017&lt;&gt;"Y"),"",1+SUMPRODUCT(($A$6:$A$2604=A1017)*($AY$6:$AY$2604&gt;0)*($BF$6:$BF$2604="Y")*($BG$6:$BG$2604="Y")*(($AY$6:$AY$2604&gt;AY1017)+($AY$6:$AY$2604=AY1017)*($AD$6:$AD$2604&gt;AD1017))))</f>
        <v/>
      </c>
    </row>
    <row r="1018" ht="23.85" customHeight="1" s="55">
      <c r="A1018" s="90" t="n">
        <v>46296</v>
      </c>
      <c r="B1018" s="91" t="inlineStr">
        <is>
          <t>AONESTEELS</t>
        </is>
      </c>
      <c r="C1018" s="91" t="inlineStr">
        <is>
          <t>INE0OTC01025</t>
        </is>
      </c>
      <c r="D1018" s="91" t="n"/>
      <c r="E1018" s="91" t="inlineStr">
        <is>
          <t>None</t>
        </is>
      </c>
      <c r="F1018" s="93" t="n">
        <v>3217</v>
      </c>
      <c r="G1018" s="92" t="inlineStr">
        <is>
          <t>N</t>
        </is>
      </c>
      <c r="H1018" s="94" t="n"/>
      <c r="I1018" s="91" t="inlineStr">
        <is>
          <t>N</t>
        </is>
      </c>
      <c r="J1018" s="92">
        <f>IF(K1018="","N","Y")</f>
        <v/>
      </c>
      <c r="K1018" s="94">
        <f>_xlfn.TEXTJOIN("; ",TRUE,IF(P1018="52-wk low","52-wk low",""),IF(AND(AD1018&gt;=Settings!$B$12,M1018&lt;0),"Distribution",""),IF(AND(AJ1018="Y",M1018&lt;0,AK1018&lt;-Settings!$B$13),"Long unwinding",""),IF(AND(AJ1018="Y",M1018&lt;0,AK1018&gt;Settings!$B$13),"Short buildup",""))</f>
        <v/>
      </c>
      <c r="L1018" s="95" t="n">
        <v>416.55</v>
      </c>
      <c r="M1018" s="96" t="n">
        <v>2.85</v>
      </c>
      <c r="N1018" s="93" t="n">
        <v>129</v>
      </c>
      <c r="O1018" s="91" t="inlineStr">
        <is>
          <t>None</t>
        </is>
      </c>
      <c r="P1018" s="91" t="n"/>
      <c r="Q1018" s="97" t="n">
        <v>148.42</v>
      </c>
      <c r="R1018" s="96" t="n"/>
      <c r="S1018" s="96" t="n"/>
      <c r="T1018" s="96" t="n"/>
      <c r="U1018" s="96" t="n"/>
      <c r="V1018" s="103" t="n"/>
      <c r="W1018" s="102" t="n"/>
      <c r="X1018" s="93" t="n"/>
      <c r="Y1018" s="91" t="inlineStr">
        <is>
          <t>None</t>
        </is>
      </c>
      <c r="Z1018" s="99" t="n">
        <v>40.82</v>
      </c>
      <c r="AA1018" s="96" t="n"/>
      <c r="AB1018" s="96" t="n"/>
      <c r="AC1018" s="96" t="n"/>
      <c r="AD1018" s="96" t="n"/>
      <c r="AE1018" s="96" t="n"/>
      <c r="AF1018" s="103" t="n"/>
      <c r="AG1018" s="91" t="n"/>
      <c r="AH1018" s="100" t="n">
        <v>-734912</v>
      </c>
      <c r="AI1018" s="101" t="n">
        <v>0</v>
      </c>
      <c r="AJ1018" s="92" t="inlineStr">
        <is>
          <t>N</t>
        </is>
      </c>
      <c r="AK1018" s="96" t="n"/>
      <c r="AL1018" s="91" t="inlineStr">
        <is>
          <t>n/a</t>
        </is>
      </c>
      <c r="AM1018" s="93" t="n"/>
      <c r="AN1018" s="92" t="inlineStr">
        <is>
          <t>None</t>
        </is>
      </c>
      <c r="AO1018" s="102" t="n">
        <v>0</v>
      </c>
      <c r="AP1018" s="103" t="n"/>
      <c r="AQ1018" s="102" t="n"/>
      <c r="AR1018" s="91" t="inlineStr">
        <is>
          <t>N</t>
        </is>
      </c>
      <c r="AS1018" s="104" t="n"/>
      <c r="AT1018" s="92">
        <f>IF(AND(P1018="52-wk high",T1018&gt;=Settings!$B$7),"Y","N")</f>
        <v/>
      </c>
      <c r="AU1018" s="91">
        <f>IF(AND(AD1018&gt;=Settings!$B$8,M1018&gt;0),"Y","N")</f>
        <v/>
      </c>
      <c r="AV1018" s="91">
        <f>IF(OR(AH1018&gt;Settings!$B$9,AI1018&gt;Settings!$B$9),"Y","N")</f>
        <v/>
      </c>
      <c r="AW1018" s="91">
        <f>IF(AJ1018&lt;&gt;"Y","n/a",IF(AND(M1018&gt;0,AK1018&gt;Settings!$B$10),"Y","N"))</f>
        <v/>
      </c>
      <c r="AX1018" s="91">
        <f>IF(AO1018&gt;=Settings!$B$11,"Y","N")</f>
        <v/>
      </c>
      <c r="AY1018" s="99">
        <f>(AT1018="Y")+(AU1018="Y")+(AV1018="Y")+(AW1018="Y")+(AX1018="Y")</f>
        <v/>
      </c>
      <c r="AZ1018" s="94">
        <f>IF(AY1018=0,"None",_xlfn.TEXTJOIN(", ",TRUE(),IF(AT1018="Y","Breakout",""),IF(AU1018="Y","Accumulation",""),IF(AV1018="Y","Institutional buying",""),IF(AW1018="Y","Long buildup",""),IF(AX1018="Y","Momentum leader","")))</f>
        <v/>
      </c>
      <c r="BA1018" s="94">
        <f>IF(BW1018="","","Passes "&amp;AY1018&amp;" of 5 buy-side scans"&amp;IF(G1018="Y","; RED FLAG: filter out using Red flag column",""))</f>
        <v/>
      </c>
      <c r="BB1018" s="91" t="inlineStr">
        <is>
          <t>None</t>
        </is>
      </c>
      <c r="BC1018" s="92" t="inlineStr">
        <is>
          <t>N</t>
        </is>
      </c>
      <c r="BD1018" s="94" t="n"/>
      <c r="BE1018" s="94" t="n"/>
      <c r="BF1018" s="92">
        <f>IF(R1018*100000&gt;=Settings!$B$5,"Y","N")</f>
        <v/>
      </c>
      <c r="BG1018" s="91">
        <f>IF(F1018&gt;Settings!$B$6,"Y","N")</f>
        <v/>
      </c>
      <c r="BH1018" s="97" t="n"/>
      <c r="BI1018" s="96" t="n"/>
      <c r="BJ1018" s="96" t="n"/>
      <c r="BK1018" s="96" t="n"/>
      <c r="BL1018" s="96" t="n"/>
      <c r="BM1018" s="96" t="n"/>
      <c r="BN1018" s="97" t="n"/>
      <c r="BO1018" s="96" t="n"/>
      <c r="BP1018" s="96" t="n"/>
      <c r="BQ1018" s="96" t="n"/>
      <c r="BR1018" s="91" t="n"/>
      <c r="BS1018" s="91" t="n"/>
      <c r="BT1018" s="96" t="n"/>
      <c r="BU1018" s="91" t="n"/>
      <c r="BV1018" s="99">
        <f>IF(OR(BF1018&lt;&gt;"Y",BG1018&lt;&gt;"Y"),"",(AND(ISNUMBER(BQ1018),BQ1018&gt;0))+(BR1018="Stacked up")+(AND(ISNUMBER(BH1018),BH1018&gt;=-Settings!$B$17))+(AND(ISNUMBER(BK1018),ISNUMBER(BM1018),BK1018&gt;0,BM1018&gt;0))+(AND(ISNUMBER(AQ1018),AQ1018&gt;=Settings!$B$18))+(AND(ISNUMBER(BT1018),BT1018&gt;=Settings!$B$19,BT1018&lt;=Settings!$B$20))+(AND(ISNUMBER(AS1018),AS1018&gt;0))+(AND(ISNUMBER(T1018),ISNUMBER(M1018),T1018&gt;=Settings!$B$21,M1018&gt;0))+(AND(ISNUMBER(AD1018),ISNUMBER(M1018),AD1018&gt;=Settings!$B$22,M1018&gt;0))+(AY1018&gt;=1))</f>
        <v/>
      </c>
      <c r="BW1018" s="91">
        <f>IF(OR(AY1018=0,BF1018&lt;&gt;"Y",BG1018&lt;&gt;"Y"),"",1+SUMPRODUCT(($A$6:$A$2604=A1018)*($AY$6:$AY$2604&gt;0)*($BF$6:$BF$2604="Y")*($BG$6:$BG$2604="Y")*(($AY$6:$AY$2604&gt;AY1018)+($AY$6:$AY$2604=AY1018)*($AD$6:$AD$2604&gt;AD1018))))</f>
        <v/>
      </c>
    </row>
    <row r="1019" ht="23.85" customHeight="1" s="55">
      <c r="A1019" s="90" t="n">
        <v>46296</v>
      </c>
      <c r="B1019" s="91" t="inlineStr">
        <is>
          <t>JTEKTINDIA</t>
        </is>
      </c>
      <c r="C1019" s="91" t="inlineStr">
        <is>
          <t>INE643A01035</t>
        </is>
      </c>
      <c r="D1019" s="91" t="n"/>
      <c r="E1019" s="91" t="inlineStr">
        <is>
          <t>None</t>
        </is>
      </c>
      <c r="F1019" s="93" t="n">
        <v>3213</v>
      </c>
      <c r="G1019" s="92" t="inlineStr">
        <is>
          <t>N</t>
        </is>
      </c>
      <c r="H1019" s="94" t="n"/>
      <c r="I1019" s="91" t="inlineStr">
        <is>
          <t>N</t>
        </is>
      </c>
      <c r="J1019" s="92">
        <f>IF(K1019="","N","Y")</f>
        <v/>
      </c>
      <c r="K1019" s="94">
        <f>_xlfn.TEXTJOIN("; ",TRUE,IF(P1019="52-wk low","52-wk low",""),IF(AND(AD1019&gt;=Settings!$B$12,M1019&lt;0),"Distribution",""),IF(AND(AJ1019="Y",M1019&lt;0,AK1019&lt;-Settings!$B$13),"Long unwinding",""),IF(AND(AJ1019="Y",M1019&lt;0,AK1019&gt;Settings!$B$13),"Short buildup",""))</f>
        <v/>
      </c>
      <c r="L1019" s="95" t="n">
        <v>115.84</v>
      </c>
      <c r="M1019" s="96" t="n">
        <v>-0.63</v>
      </c>
      <c r="N1019" s="93" t="n">
        <v>845</v>
      </c>
      <c r="O1019" s="91" t="inlineStr">
        <is>
          <t>None</t>
        </is>
      </c>
      <c r="P1019" s="91" t="inlineStr">
        <is>
          <t>None</t>
        </is>
      </c>
      <c r="Q1019" s="97" t="n">
        <v>1.32</v>
      </c>
      <c r="R1019" s="96" t="n">
        <v>1.15</v>
      </c>
      <c r="S1019" s="96" t="n">
        <v>0.9</v>
      </c>
      <c r="T1019" s="96" t="n">
        <v>0.6899999999999999</v>
      </c>
      <c r="U1019" s="96" t="n">
        <v>0.24</v>
      </c>
      <c r="V1019" s="103" t="n">
        <v>0.21</v>
      </c>
      <c r="W1019" s="102" t="n">
        <v>0</v>
      </c>
      <c r="X1019" s="93" t="n"/>
      <c r="Y1019" s="91" t="inlineStr">
        <is>
          <t>None</t>
        </is>
      </c>
      <c r="Z1019" s="99" t="n">
        <v>57.58</v>
      </c>
      <c r="AA1019" s="96" t="n">
        <v>1.06</v>
      </c>
      <c r="AB1019" s="96" t="n">
        <v>1.11</v>
      </c>
      <c r="AC1019" s="96" t="n">
        <v>1.06</v>
      </c>
      <c r="AD1019" s="96" t="n">
        <v>0.9</v>
      </c>
      <c r="AE1019" s="96" t="n">
        <v>0.63</v>
      </c>
      <c r="AF1019" s="103" t="n">
        <v>2.53</v>
      </c>
      <c r="AG1019" s="91" t="inlineStr">
        <is>
          <t>Quiet accumulation</t>
        </is>
      </c>
      <c r="AH1019" s="100" t="n">
        <v>0</v>
      </c>
      <c r="AI1019" s="101" t="n">
        <v>0</v>
      </c>
      <c r="AJ1019" s="92" t="inlineStr">
        <is>
          <t>N</t>
        </is>
      </c>
      <c r="AK1019" s="96" t="n"/>
      <c r="AL1019" s="91" t="inlineStr">
        <is>
          <t>n/a</t>
        </is>
      </c>
      <c r="AM1019" s="93" t="n"/>
      <c r="AN1019" s="92" t="inlineStr">
        <is>
          <t>None</t>
        </is>
      </c>
      <c r="AO1019" s="102" t="n">
        <v>0</v>
      </c>
      <c r="AP1019" s="103" t="n">
        <v>0.6</v>
      </c>
      <c r="AQ1019" s="102" t="n">
        <v>19</v>
      </c>
      <c r="AR1019" s="91" t="inlineStr">
        <is>
          <t>N</t>
        </is>
      </c>
      <c r="AS1019" s="104" t="n"/>
      <c r="AT1019" s="92">
        <f>IF(AND(P1019="52-wk high",T1019&gt;=Settings!$B$7),"Y","N")</f>
        <v/>
      </c>
      <c r="AU1019" s="91">
        <f>IF(AND(AD1019&gt;=Settings!$B$8,M1019&gt;0),"Y","N")</f>
        <v/>
      </c>
      <c r="AV1019" s="91">
        <f>IF(OR(AH1019&gt;Settings!$B$9,AI1019&gt;Settings!$B$9),"Y","N")</f>
        <v/>
      </c>
      <c r="AW1019" s="91">
        <f>IF(AJ1019&lt;&gt;"Y","n/a",IF(AND(M1019&gt;0,AK1019&gt;Settings!$B$10),"Y","N"))</f>
        <v/>
      </c>
      <c r="AX1019" s="91">
        <f>IF(AO1019&gt;=Settings!$B$11,"Y","N")</f>
        <v/>
      </c>
      <c r="AY1019" s="99">
        <f>(AT1019="Y")+(AU1019="Y")+(AV1019="Y")+(AW1019="Y")+(AX1019="Y")</f>
        <v/>
      </c>
      <c r="AZ1019" s="94">
        <f>IF(AY1019=0,"None",_xlfn.TEXTJOIN(", ",TRUE(),IF(AT1019="Y","Breakout",""),IF(AU1019="Y","Accumulation",""),IF(AV1019="Y","Institutional buying",""),IF(AW1019="Y","Long buildup",""),IF(AX1019="Y","Momentum leader","")))</f>
        <v/>
      </c>
      <c r="BA1019" s="94">
        <f>IF(BW1019="","","Passes "&amp;AY1019&amp;" of 5 buy-side scans"&amp;IF(G1019="Y","; RED FLAG: filter out using Red flag column",""))</f>
        <v/>
      </c>
      <c r="BB1019" s="91" t="inlineStr">
        <is>
          <t>None</t>
        </is>
      </c>
      <c r="BC1019" s="92" t="inlineStr">
        <is>
          <t>N</t>
        </is>
      </c>
      <c r="BD1019" s="94" t="n"/>
      <c r="BE1019" s="94" t="n"/>
      <c r="BF1019" s="92">
        <f>IF(R1019*100000&gt;=Settings!$B$5,"Y","N")</f>
        <v/>
      </c>
      <c r="BG1019" s="91">
        <f>IF(F1019&gt;Settings!$B$6,"Y","N")</f>
        <v/>
      </c>
      <c r="BH1019" s="97" t="n">
        <v>-32.38</v>
      </c>
      <c r="BI1019" s="96" t="n">
        <v>-2.06</v>
      </c>
      <c r="BJ1019" s="96" t="n">
        <v>-7.86</v>
      </c>
      <c r="BK1019" s="96" t="n">
        <v>-23.78</v>
      </c>
      <c r="BL1019" s="96" t="n">
        <v>-7.58</v>
      </c>
      <c r="BM1019" s="96" t="n">
        <v>-28.98</v>
      </c>
      <c r="BN1019" s="97" t="n">
        <v>-2.83</v>
      </c>
      <c r="BO1019" s="96" t="n">
        <v>-7.06</v>
      </c>
      <c r="BP1019" s="96" t="n">
        <v>-10.29</v>
      </c>
      <c r="BQ1019" s="96" t="n">
        <v>-14.78</v>
      </c>
      <c r="BR1019" s="91" t="inlineStr">
        <is>
          <t>Stacked down</t>
        </is>
      </c>
      <c r="BS1019" s="91" t="inlineStr">
        <is>
          <t>None</t>
        </is>
      </c>
      <c r="BT1019" s="96" t="n">
        <v>35.9</v>
      </c>
      <c r="BU1019" s="91" t="inlineStr">
        <is>
          <t>N</t>
        </is>
      </c>
      <c r="BV1019" s="99">
        <f>IF(OR(BF1019&lt;&gt;"Y",BG1019&lt;&gt;"Y"),"",(AND(ISNUMBER(BQ1019),BQ1019&gt;0))+(BR1019="Stacked up")+(AND(ISNUMBER(BH1019),BH1019&gt;=-Settings!$B$17))+(AND(ISNUMBER(BK1019),ISNUMBER(BM1019),BK1019&gt;0,BM1019&gt;0))+(AND(ISNUMBER(AQ1019),AQ1019&gt;=Settings!$B$18))+(AND(ISNUMBER(BT1019),BT1019&gt;=Settings!$B$19,BT1019&lt;=Settings!$B$20))+(AND(ISNUMBER(AS1019),AS1019&gt;0))+(AND(ISNUMBER(T1019),ISNUMBER(M1019),T1019&gt;=Settings!$B$21,M1019&gt;0))+(AND(ISNUMBER(AD1019),ISNUMBER(M1019),AD1019&gt;=Settings!$B$22,M1019&gt;0))+(AY1019&gt;=1))</f>
        <v/>
      </c>
      <c r="BW1019" s="91">
        <f>IF(OR(AY1019=0,BF1019&lt;&gt;"Y",BG1019&lt;&gt;"Y"),"",1+SUMPRODUCT(($A$6:$A$2604=A1019)*($AY$6:$AY$2604&gt;0)*($BF$6:$BF$2604="Y")*($BG$6:$BG$2604="Y")*(($AY$6:$AY$2604&gt;AY1019)+($AY$6:$AY$2604=AY1019)*($AD$6:$AD$2604&gt;AD1019))))</f>
        <v/>
      </c>
    </row>
    <row r="1020" ht="23.85" customHeight="1" s="55">
      <c r="A1020" s="90" t="n">
        <v>46296</v>
      </c>
      <c r="B1020" s="91" t="inlineStr">
        <is>
          <t>DALMIASUG</t>
        </is>
      </c>
      <c r="C1020" s="91" t="inlineStr">
        <is>
          <t>INE495A01022</t>
        </is>
      </c>
      <c r="D1020" s="91" t="n"/>
      <c r="E1020" s="91" t="inlineStr">
        <is>
          <t>None</t>
        </is>
      </c>
      <c r="F1020" s="93" t="n">
        <v>3211</v>
      </c>
      <c r="G1020" s="92" t="inlineStr">
        <is>
          <t>N</t>
        </is>
      </c>
      <c r="H1020" s="94" t="n"/>
      <c r="I1020" s="91" t="inlineStr">
        <is>
          <t>N</t>
        </is>
      </c>
      <c r="J1020" s="92">
        <f>IF(K1020="","N","Y")</f>
        <v/>
      </c>
      <c r="K1020" s="94">
        <f>_xlfn.TEXTJOIN("; ",TRUE,IF(P1020="52-wk low","52-wk low",""),IF(AND(AD1020&gt;=Settings!$B$12,M1020&lt;0),"Distribution",""),IF(AND(AJ1020="Y",M1020&lt;0,AK1020&lt;-Settings!$B$13),"Long unwinding",""),IF(AND(AJ1020="Y",M1020&lt;0,AK1020&gt;Settings!$B$13),"Short buildup",""))</f>
        <v/>
      </c>
      <c r="L1020" s="95" t="n">
        <v>396.7</v>
      </c>
      <c r="M1020" s="96" t="n">
        <v>-2.96</v>
      </c>
      <c r="N1020" s="93" t="n">
        <v>2073</v>
      </c>
      <c r="O1020" s="91" t="inlineStr">
        <is>
          <t>None</t>
        </is>
      </c>
      <c r="P1020" s="91" t="inlineStr">
        <is>
          <t>None</t>
        </is>
      </c>
      <c r="Q1020" s="97" t="n">
        <v>1.47</v>
      </c>
      <c r="R1020" s="96" t="n">
        <v>2.46</v>
      </c>
      <c r="S1020" s="96" t="n">
        <v>0.57</v>
      </c>
      <c r="T1020" s="96" t="n">
        <v>0.21</v>
      </c>
      <c r="U1020" s="96" t="n">
        <v>0.31</v>
      </c>
      <c r="V1020" s="103" t="n">
        <v>0.51</v>
      </c>
      <c r="W1020" s="102" t="n">
        <v>1</v>
      </c>
      <c r="X1020" s="93" t="n"/>
      <c r="Y1020" s="91" t="inlineStr">
        <is>
          <t>None</t>
        </is>
      </c>
      <c r="Z1020" s="99" t="n">
        <v>42.69</v>
      </c>
      <c r="AA1020" s="96" t="n">
        <v>1.22</v>
      </c>
      <c r="AB1020" s="96" t="n">
        <v>1.25</v>
      </c>
      <c r="AC1020" s="96" t="n">
        <v>0.77</v>
      </c>
      <c r="AD1020" s="96" t="n">
        <v>0.43</v>
      </c>
      <c r="AE1020" s="96" t="n">
        <v>0.61</v>
      </c>
      <c r="AF1020" s="103" t="n">
        <v>1.49</v>
      </c>
      <c r="AG1020" s="91" t="inlineStr">
        <is>
          <t>Normal</t>
        </is>
      </c>
      <c r="AH1020" s="100" t="n">
        <v>0</v>
      </c>
      <c r="AI1020" s="101" t="n">
        <v>0</v>
      </c>
      <c r="AJ1020" s="92" t="inlineStr">
        <is>
          <t>N</t>
        </is>
      </c>
      <c r="AK1020" s="96" t="n"/>
      <c r="AL1020" s="91" t="inlineStr">
        <is>
          <t>n/a</t>
        </is>
      </c>
      <c r="AM1020" s="93" t="n"/>
      <c r="AN1020" s="92" t="inlineStr">
        <is>
          <t>None</t>
        </is>
      </c>
      <c r="AO1020" s="102" t="n">
        <v>0</v>
      </c>
      <c r="AP1020" s="103" t="n">
        <v>0.95</v>
      </c>
      <c r="AQ1020" s="102" t="n">
        <v>59</v>
      </c>
      <c r="AR1020" s="91" t="inlineStr">
        <is>
          <t>N</t>
        </is>
      </c>
      <c r="AS1020" s="104" t="n"/>
      <c r="AT1020" s="92">
        <f>IF(AND(P1020="52-wk high",T1020&gt;=Settings!$B$7),"Y","N")</f>
        <v/>
      </c>
      <c r="AU1020" s="91">
        <f>IF(AND(AD1020&gt;=Settings!$B$8,M1020&gt;0),"Y","N")</f>
        <v/>
      </c>
      <c r="AV1020" s="91">
        <f>IF(OR(AH1020&gt;Settings!$B$9,AI1020&gt;Settings!$B$9),"Y","N")</f>
        <v/>
      </c>
      <c r="AW1020" s="91">
        <f>IF(AJ1020&lt;&gt;"Y","n/a",IF(AND(M1020&gt;0,AK1020&gt;Settings!$B$10),"Y","N"))</f>
        <v/>
      </c>
      <c r="AX1020" s="91">
        <f>IF(AO1020&gt;=Settings!$B$11,"Y","N")</f>
        <v/>
      </c>
      <c r="AY1020" s="99">
        <f>(AT1020="Y")+(AU1020="Y")+(AV1020="Y")+(AW1020="Y")+(AX1020="Y")</f>
        <v/>
      </c>
      <c r="AZ1020" s="94">
        <f>IF(AY1020=0,"None",_xlfn.TEXTJOIN(", ",TRUE(),IF(AT1020="Y","Breakout",""),IF(AU1020="Y","Accumulation",""),IF(AV1020="Y","Institutional buying",""),IF(AW1020="Y","Long buildup",""),IF(AX1020="Y","Momentum leader","")))</f>
        <v/>
      </c>
      <c r="BA1020" s="94">
        <f>IF(BW1020="","","Passes "&amp;AY1020&amp;" of 5 buy-side scans"&amp;IF(G1020="Y","; RED FLAG: filter out using Red flag column",""))</f>
        <v/>
      </c>
      <c r="BB1020" s="91" t="inlineStr">
        <is>
          <t>None</t>
        </is>
      </c>
      <c r="BC1020" s="92" t="inlineStr">
        <is>
          <t>N</t>
        </is>
      </c>
      <c r="BD1020" s="94" t="n"/>
      <c r="BE1020" s="94" t="n"/>
      <c r="BF1020" s="92">
        <f>IF(R1020*100000&gt;=Settings!$B$5,"Y","N")</f>
        <v/>
      </c>
      <c r="BG1020" s="91">
        <f>IF(F1020&gt;Settings!$B$6,"Y","N")</f>
        <v/>
      </c>
      <c r="BH1020" s="97" t="n">
        <v>-23.71</v>
      </c>
      <c r="BI1020" s="96" t="n">
        <v>-0.7</v>
      </c>
      <c r="BJ1020" s="96" t="n">
        <v>-15.21</v>
      </c>
      <c r="BK1020" s="96" t="n">
        <v>18.21</v>
      </c>
      <c r="BL1020" s="96" t="n">
        <v>3.46</v>
      </c>
      <c r="BM1020" s="96" t="n">
        <v>12.48</v>
      </c>
      <c r="BN1020" s="97" t="n">
        <v>-4.33</v>
      </c>
      <c r="BO1020" s="96" t="n">
        <v>-3.86</v>
      </c>
      <c r="BP1020" s="96" t="n">
        <v>0.66</v>
      </c>
      <c r="BQ1020" s="96" t="n">
        <v>6.38</v>
      </c>
      <c r="BR1020" s="91" t="inlineStr">
        <is>
          <t>Mixed</t>
        </is>
      </c>
      <c r="BS1020" s="91" t="inlineStr">
        <is>
          <t>None</t>
        </is>
      </c>
      <c r="BT1020" s="96" t="n">
        <v>40.1</v>
      </c>
      <c r="BU1020" s="91" t="inlineStr">
        <is>
          <t>N</t>
        </is>
      </c>
      <c r="BV1020" s="99">
        <f>IF(OR(BF1020&lt;&gt;"Y",BG1020&lt;&gt;"Y"),"",(AND(ISNUMBER(BQ1020),BQ1020&gt;0))+(BR1020="Stacked up")+(AND(ISNUMBER(BH1020),BH1020&gt;=-Settings!$B$17))+(AND(ISNUMBER(BK1020),ISNUMBER(BM1020),BK1020&gt;0,BM1020&gt;0))+(AND(ISNUMBER(AQ1020),AQ1020&gt;=Settings!$B$18))+(AND(ISNUMBER(BT1020),BT1020&gt;=Settings!$B$19,BT1020&lt;=Settings!$B$20))+(AND(ISNUMBER(AS1020),AS1020&gt;0))+(AND(ISNUMBER(T1020),ISNUMBER(M1020),T1020&gt;=Settings!$B$21,M1020&gt;0))+(AND(ISNUMBER(AD1020),ISNUMBER(M1020),AD1020&gt;=Settings!$B$22,M1020&gt;0))+(AY1020&gt;=1))</f>
        <v/>
      </c>
      <c r="BW1020" s="91">
        <f>IF(OR(AY1020=0,BF1020&lt;&gt;"Y",BG1020&lt;&gt;"Y"),"",1+SUMPRODUCT(($A$6:$A$2604=A1020)*($AY$6:$AY$2604&gt;0)*($BF$6:$BF$2604="Y")*($BG$6:$BG$2604="Y")*(($AY$6:$AY$2604&gt;AY1020)+($AY$6:$AY$2604=AY1020)*($AD$6:$AD$2604&gt;AD1020))))</f>
        <v/>
      </c>
    </row>
    <row r="1021" ht="23.85" customHeight="1" s="55">
      <c r="A1021" s="90" t="n">
        <v>46296</v>
      </c>
      <c r="B1021" s="91" t="inlineStr">
        <is>
          <t>PRABHA</t>
        </is>
      </c>
      <c r="C1021" s="91" t="inlineStr">
        <is>
          <t>INE0I0M01023</t>
        </is>
      </c>
      <c r="D1021" s="91" t="n"/>
      <c r="E1021" s="91" t="inlineStr">
        <is>
          <t>None</t>
        </is>
      </c>
      <c r="F1021" s="93" t="n">
        <v>3196</v>
      </c>
      <c r="G1021" s="92" t="inlineStr">
        <is>
          <t>N</t>
        </is>
      </c>
      <c r="H1021" s="94" t="n"/>
      <c r="I1021" s="91" t="inlineStr">
        <is>
          <t>N</t>
        </is>
      </c>
      <c r="J1021" s="92">
        <f>IF(K1021="","N","Y")</f>
        <v/>
      </c>
      <c r="K1021" s="94">
        <f>_xlfn.TEXTJOIN("; ",TRUE,IF(P1021="52-wk low","52-wk low",""),IF(AND(AD1021&gt;=Settings!$B$12,M1021&lt;0),"Distribution",""),IF(AND(AJ1021="Y",M1021&lt;0,AK1021&lt;-Settings!$B$13),"Long unwinding",""),IF(AND(AJ1021="Y",M1021&lt;0,AK1021&gt;Settings!$B$13),"Short buildup",""))</f>
        <v/>
      </c>
      <c r="L1021" s="95" t="n">
        <v>218.31</v>
      </c>
      <c r="M1021" s="96" t="n">
        <v>-1.68</v>
      </c>
      <c r="N1021" s="93" t="n">
        <v>1451</v>
      </c>
      <c r="O1021" s="91" t="inlineStr">
        <is>
          <t>None</t>
        </is>
      </c>
      <c r="P1021" s="91" t="inlineStr">
        <is>
          <t>None</t>
        </is>
      </c>
      <c r="Q1021" s="97" t="n">
        <v>1.53</v>
      </c>
      <c r="R1021" s="96" t="n">
        <v>9.380000000000001</v>
      </c>
      <c r="S1021" s="96" t="n">
        <v>0.16</v>
      </c>
      <c r="T1021" s="96" t="n">
        <v>0.23</v>
      </c>
      <c r="U1021" s="96" t="n">
        <v>0.41</v>
      </c>
      <c r="V1021" s="103" t="n">
        <v>2.54</v>
      </c>
      <c r="W1021" s="102" t="n">
        <v>2</v>
      </c>
      <c r="X1021" s="93" t="n"/>
      <c r="Y1021" s="91" t="inlineStr">
        <is>
          <t>None</t>
        </is>
      </c>
      <c r="Z1021" s="99" t="n">
        <v>46.07</v>
      </c>
      <c r="AA1021" s="96" t="n">
        <v>1.01</v>
      </c>
      <c r="AB1021" s="96" t="n">
        <v>0.91</v>
      </c>
      <c r="AC1021" s="96" t="n">
        <v>0.31</v>
      </c>
      <c r="AD1021" s="96" t="n">
        <v>0.49</v>
      </c>
      <c r="AE1021" s="96" t="n">
        <v>0.77</v>
      </c>
      <c r="AF1021" s="103" t="n">
        <v>1</v>
      </c>
      <c r="AG1021" s="91" t="inlineStr">
        <is>
          <t>Drying up</t>
        </is>
      </c>
      <c r="AH1021" s="100" t="n">
        <v>0</v>
      </c>
      <c r="AI1021" s="101" t="n">
        <v>0</v>
      </c>
      <c r="AJ1021" s="92" t="inlineStr">
        <is>
          <t>N</t>
        </is>
      </c>
      <c r="AK1021" s="96" t="n"/>
      <c r="AL1021" s="91" t="inlineStr">
        <is>
          <t>n/a</t>
        </is>
      </c>
      <c r="AM1021" s="93" t="n"/>
      <c r="AN1021" s="92" t="inlineStr">
        <is>
          <t>None</t>
        </is>
      </c>
      <c r="AO1021" s="102" t="n">
        <v>0</v>
      </c>
      <c r="AP1021" s="103" t="n">
        <v>1.28</v>
      </c>
      <c r="AQ1021" s="102" t="n">
        <v>73</v>
      </c>
      <c r="AR1021" s="91" t="inlineStr">
        <is>
          <t>N</t>
        </is>
      </c>
      <c r="AS1021" s="104" t="n"/>
      <c r="AT1021" s="92">
        <f>IF(AND(P1021="52-wk high",T1021&gt;=Settings!$B$7),"Y","N")</f>
        <v/>
      </c>
      <c r="AU1021" s="91">
        <f>IF(AND(AD1021&gt;=Settings!$B$8,M1021&gt;0),"Y","N")</f>
        <v/>
      </c>
      <c r="AV1021" s="91">
        <f>IF(OR(AH1021&gt;Settings!$B$9,AI1021&gt;Settings!$B$9),"Y","N")</f>
        <v/>
      </c>
      <c r="AW1021" s="91">
        <f>IF(AJ1021&lt;&gt;"Y","n/a",IF(AND(M1021&gt;0,AK1021&gt;Settings!$B$10),"Y","N"))</f>
        <v/>
      </c>
      <c r="AX1021" s="91">
        <f>IF(AO1021&gt;=Settings!$B$11,"Y","N")</f>
        <v/>
      </c>
      <c r="AY1021" s="99">
        <f>(AT1021="Y")+(AU1021="Y")+(AV1021="Y")+(AW1021="Y")+(AX1021="Y")</f>
        <v/>
      </c>
      <c r="AZ1021" s="94">
        <f>IF(AY1021=0,"None",_xlfn.TEXTJOIN(", ",TRUE(),IF(AT1021="Y","Breakout",""),IF(AU1021="Y","Accumulation",""),IF(AV1021="Y","Institutional buying",""),IF(AW1021="Y","Long buildup",""),IF(AX1021="Y","Momentum leader","")))</f>
        <v/>
      </c>
      <c r="BA1021" s="94">
        <f>IF(BW1021="","","Passes "&amp;AY1021&amp;" of 5 buy-side scans"&amp;IF(G1021="Y","; RED FLAG: filter out using Red flag column",""))</f>
        <v/>
      </c>
      <c r="BB1021" s="91" t="inlineStr">
        <is>
          <t>None</t>
        </is>
      </c>
      <c r="BC1021" s="92" t="inlineStr">
        <is>
          <t>Y</t>
        </is>
      </c>
      <c r="BD1021" s="94" t="inlineStr">
        <is>
          <t>PE &gt; 50; High-low range &gt;75% in 3 months</t>
        </is>
      </c>
      <c r="BE1021" s="94" t="n"/>
      <c r="BF1021" s="92">
        <f>IF(R1021*100000&gt;=Settings!$B$5,"Y","N")</f>
        <v/>
      </c>
      <c r="BG1021" s="91">
        <f>IF(F1021&gt;Settings!$B$6,"Y","N")</f>
        <v/>
      </c>
      <c r="BH1021" s="97" t="n">
        <v>-16.93</v>
      </c>
      <c r="BI1021" s="96" t="n">
        <v>-3.3</v>
      </c>
      <c r="BJ1021" s="96" t="n">
        <v>2.71</v>
      </c>
      <c r="BK1021" s="96" t="n">
        <v>43.92</v>
      </c>
      <c r="BL1021" s="96" t="n">
        <v>42.58</v>
      </c>
      <c r="BM1021" s="96" t="n">
        <v>-0.68</v>
      </c>
      <c r="BN1021" s="97" t="n">
        <v>-2.65</v>
      </c>
      <c r="BO1021" s="96" t="n">
        <v>6.06</v>
      </c>
      <c r="BP1021" s="96" t="n">
        <v>15.2</v>
      </c>
      <c r="BQ1021" s="96" t="n">
        <v>18.28</v>
      </c>
      <c r="BR1021" s="91" t="inlineStr">
        <is>
          <t>Mixed</t>
        </is>
      </c>
      <c r="BS1021" s="91" t="inlineStr">
        <is>
          <t>None</t>
        </is>
      </c>
      <c r="BT1021" s="96" t="n">
        <v>41.2</v>
      </c>
      <c r="BU1021" s="91" t="inlineStr">
        <is>
          <t>N</t>
        </is>
      </c>
      <c r="BV1021" s="99">
        <f>IF(OR(BF1021&lt;&gt;"Y",BG1021&lt;&gt;"Y"),"",(AND(ISNUMBER(BQ1021),BQ1021&gt;0))+(BR1021="Stacked up")+(AND(ISNUMBER(BH1021),BH1021&gt;=-Settings!$B$17))+(AND(ISNUMBER(BK1021),ISNUMBER(BM1021),BK1021&gt;0,BM1021&gt;0))+(AND(ISNUMBER(AQ1021),AQ1021&gt;=Settings!$B$18))+(AND(ISNUMBER(BT1021),BT1021&gt;=Settings!$B$19,BT1021&lt;=Settings!$B$20))+(AND(ISNUMBER(AS1021),AS1021&gt;0))+(AND(ISNUMBER(T1021),ISNUMBER(M1021),T1021&gt;=Settings!$B$21,M1021&gt;0))+(AND(ISNUMBER(AD1021),ISNUMBER(M1021),AD1021&gt;=Settings!$B$22,M1021&gt;0))+(AY1021&gt;=1))</f>
        <v/>
      </c>
      <c r="BW1021" s="91">
        <f>IF(OR(AY1021=0,BF1021&lt;&gt;"Y",BG1021&lt;&gt;"Y"),"",1+SUMPRODUCT(($A$6:$A$2604=A1021)*($AY$6:$AY$2604&gt;0)*($BF$6:$BF$2604="Y")*($BG$6:$BG$2604="Y")*(($AY$6:$AY$2604&gt;AY1021)+($AY$6:$AY$2604=AY1021)*($AD$6:$AD$2604&gt;AD1021))))</f>
        <v/>
      </c>
    </row>
    <row r="1022" ht="23.85" customHeight="1" s="55">
      <c r="A1022" s="90" t="n">
        <v>46296</v>
      </c>
      <c r="B1022" s="91" t="inlineStr">
        <is>
          <t>SANGAMIND</t>
        </is>
      </c>
      <c r="C1022" s="91" t="inlineStr">
        <is>
          <t>INE495C01010</t>
        </is>
      </c>
      <c r="D1022" s="91" t="n"/>
      <c r="E1022" s="91" t="inlineStr">
        <is>
          <t>None</t>
        </is>
      </c>
      <c r="F1022" s="93" t="n">
        <v>3188</v>
      </c>
      <c r="G1022" s="92" t="inlineStr">
        <is>
          <t>N</t>
        </is>
      </c>
      <c r="H1022" s="94" t="n"/>
      <c r="I1022" s="91" t="inlineStr">
        <is>
          <t>N</t>
        </is>
      </c>
      <c r="J1022" s="92">
        <f>IF(K1022="","N","Y")</f>
        <v/>
      </c>
      <c r="K1022" s="94">
        <f>_xlfn.TEXTJOIN("; ",TRUE,IF(P1022="52-wk low","52-wk low",""),IF(AND(AD1022&gt;=Settings!$B$12,M1022&lt;0),"Distribution",""),IF(AND(AJ1022="Y",M1022&lt;0,AK1022&lt;-Settings!$B$13),"Long unwinding",""),IF(AND(AJ1022="Y",M1022&lt;0,AK1022&gt;Settings!$B$13),"Short buildup",""))</f>
        <v/>
      </c>
      <c r="L1022" s="95" t="n">
        <v>634.55</v>
      </c>
      <c r="M1022" s="96" t="n">
        <v>1.22</v>
      </c>
      <c r="N1022" s="93" t="n">
        <v>290</v>
      </c>
      <c r="O1022" s="91" t="inlineStr">
        <is>
          <t>None</t>
        </is>
      </c>
      <c r="P1022" s="91" t="inlineStr">
        <is>
          <t>None</t>
        </is>
      </c>
      <c r="Q1022" s="97" t="n">
        <v>0.51</v>
      </c>
      <c r="R1022" s="96" t="n">
        <v>0.51</v>
      </c>
      <c r="S1022" s="96" t="n">
        <v>0.98</v>
      </c>
      <c r="T1022" s="96" t="n">
        <v>1.33</v>
      </c>
      <c r="U1022" s="96" t="n">
        <v>0.57</v>
      </c>
      <c r="V1022" s="103" t="n">
        <v>0.57</v>
      </c>
      <c r="W1022" s="102" t="n">
        <v>3</v>
      </c>
      <c r="X1022" s="93" t="n"/>
      <c r="Y1022" s="91" t="inlineStr">
        <is>
          <t>None</t>
        </is>
      </c>
      <c r="Z1022" s="99" t="n">
        <v>41.36</v>
      </c>
      <c r="AA1022" s="96" t="n">
        <v>0.76</v>
      </c>
      <c r="AB1022" s="96" t="n">
        <v>0.77</v>
      </c>
      <c r="AC1022" s="96" t="n">
        <v>1.03</v>
      </c>
      <c r="AD1022" s="96" t="n">
        <v>1.22</v>
      </c>
      <c r="AE1022" s="96" t="n">
        <v>0.85</v>
      </c>
      <c r="AF1022" s="103" t="n">
        <v>1.34</v>
      </c>
      <c r="AG1022" s="91" t="inlineStr">
        <is>
          <t>Normal</t>
        </is>
      </c>
      <c r="AH1022" s="100" t="n">
        <v>0</v>
      </c>
      <c r="AI1022" s="101" t="n">
        <v>0</v>
      </c>
      <c r="AJ1022" s="92" t="inlineStr">
        <is>
          <t>N</t>
        </is>
      </c>
      <c r="AK1022" s="96" t="n"/>
      <c r="AL1022" s="91" t="inlineStr">
        <is>
          <t>n/a</t>
        </is>
      </c>
      <c r="AM1022" s="93" t="n"/>
      <c r="AN1022" s="92" t="inlineStr">
        <is>
          <t>None</t>
        </is>
      </c>
      <c r="AO1022" s="102" t="n">
        <v>0</v>
      </c>
      <c r="AP1022" s="103" t="n">
        <v>2.17</v>
      </c>
      <c r="AQ1022" s="102" t="n">
        <v>91</v>
      </c>
      <c r="AR1022" s="91" t="inlineStr">
        <is>
          <t>N</t>
        </is>
      </c>
      <c r="AS1022" s="104" t="n"/>
      <c r="AT1022" s="92">
        <f>IF(AND(P1022="52-wk high",T1022&gt;=Settings!$B$7),"Y","N")</f>
        <v/>
      </c>
      <c r="AU1022" s="91">
        <f>IF(AND(AD1022&gt;=Settings!$B$8,M1022&gt;0),"Y","N")</f>
        <v/>
      </c>
      <c r="AV1022" s="91">
        <f>IF(OR(AH1022&gt;Settings!$B$9,AI1022&gt;Settings!$B$9),"Y","N")</f>
        <v/>
      </c>
      <c r="AW1022" s="91">
        <f>IF(AJ1022&lt;&gt;"Y","n/a",IF(AND(M1022&gt;0,AK1022&gt;Settings!$B$10),"Y","N"))</f>
        <v/>
      </c>
      <c r="AX1022" s="91">
        <f>IF(AO1022&gt;=Settings!$B$11,"Y","N")</f>
        <v/>
      </c>
      <c r="AY1022" s="99">
        <f>(AT1022="Y")+(AU1022="Y")+(AV1022="Y")+(AW1022="Y")+(AX1022="Y")</f>
        <v/>
      </c>
      <c r="AZ1022" s="94">
        <f>IF(AY1022=0,"None",_xlfn.TEXTJOIN(", ",TRUE(),IF(AT1022="Y","Breakout",""),IF(AU1022="Y","Accumulation",""),IF(AV1022="Y","Institutional buying",""),IF(AW1022="Y","Long buildup",""),IF(AX1022="Y","Momentum leader","")))</f>
        <v/>
      </c>
      <c r="BA1022" s="94">
        <f>IF(BW1022="","","Passes "&amp;AY1022&amp;" of 5 buy-side scans"&amp;IF(G1022="Y","; RED FLAG: filter out using Red flag column",""))</f>
        <v/>
      </c>
      <c r="BB1022" s="91" t="inlineStr">
        <is>
          <t>None</t>
        </is>
      </c>
      <c r="BC1022" s="92" t="inlineStr">
        <is>
          <t>N</t>
        </is>
      </c>
      <c r="BD1022" s="94" t="n"/>
      <c r="BE1022" s="94" t="n"/>
      <c r="BF1022" s="92">
        <f>IF(R1022*100000&gt;=Settings!$B$5,"Y","N")</f>
        <v/>
      </c>
      <c r="BG1022" s="91">
        <f>IF(F1022&gt;Settings!$B$6,"Y","N")</f>
        <v/>
      </c>
      <c r="BH1022" s="97" t="n">
        <v>-5.64</v>
      </c>
      <c r="BI1022" s="96" t="n">
        <v>9.460000000000001</v>
      </c>
      <c r="BJ1022" s="96" t="n">
        <v>8.17</v>
      </c>
      <c r="BK1022" s="96" t="n">
        <v>17.08</v>
      </c>
      <c r="BL1022" s="96" t="n">
        <v>48.43</v>
      </c>
      <c r="BM1022" s="96" t="n">
        <v>50.78</v>
      </c>
      <c r="BN1022" s="97" t="n">
        <v>5.93</v>
      </c>
      <c r="BO1022" s="96" t="n">
        <v>8.07</v>
      </c>
      <c r="BP1022" s="96" t="n">
        <v>12.15</v>
      </c>
      <c r="BQ1022" s="96" t="n">
        <v>19.58</v>
      </c>
      <c r="BR1022" s="91" t="inlineStr">
        <is>
          <t>Stacked up</t>
        </is>
      </c>
      <c r="BS1022" s="91" t="inlineStr">
        <is>
          <t>None</t>
        </is>
      </c>
      <c r="BT1022" s="96" t="n">
        <v>68.7</v>
      </c>
      <c r="BU1022" s="91" t="inlineStr">
        <is>
          <t>N</t>
        </is>
      </c>
      <c r="BV1022" s="99">
        <f>IF(OR(BF1022&lt;&gt;"Y",BG1022&lt;&gt;"Y"),"",(AND(ISNUMBER(BQ1022),BQ1022&gt;0))+(BR1022="Stacked up")+(AND(ISNUMBER(BH1022),BH1022&gt;=-Settings!$B$17))+(AND(ISNUMBER(BK1022),ISNUMBER(BM1022),BK1022&gt;0,BM1022&gt;0))+(AND(ISNUMBER(AQ1022),AQ1022&gt;=Settings!$B$18))+(AND(ISNUMBER(BT1022),BT1022&gt;=Settings!$B$19,BT1022&lt;=Settings!$B$20))+(AND(ISNUMBER(AS1022),AS1022&gt;0))+(AND(ISNUMBER(T1022),ISNUMBER(M1022),T1022&gt;=Settings!$B$21,M1022&gt;0))+(AND(ISNUMBER(AD1022),ISNUMBER(M1022),AD1022&gt;=Settings!$B$22,M1022&gt;0))+(AY1022&gt;=1))</f>
        <v/>
      </c>
      <c r="BW1022" s="91">
        <f>IF(OR(AY1022=0,BF1022&lt;&gt;"Y",BG1022&lt;&gt;"Y"),"",1+SUMPRODUCT(($A$6:$A$2604=A1022)*($AY$6:$AY$2604&gt;0)*($BF$6:$BF$2604="Y")*($BG$6:$BG$2604="Y")*(($AY$6:$AY$2604&gt;AY1022)+($AY$6:$AY$2604=AY1022)*($AD$6:$AD$2604&gt;AD1022))))</f>
        <v/>
      </c>
    </row>
    <row r="1023" ht="23.85" customHeight="1" s="55">
      <c r="A1023" s="90" t="n">
        <v>46296</v>
      </c>
      <c r="B1023" s="91" t="inlineStr">
        <is>
          <t>HEMIPROP</t>
        </is>
      </c>
      <c r="C1023" s="91" t="inlineStr">
        <is>
          <t>INE0AJG01018</t>
        </is>
      </c>
      <c r="D1023" s="91" t="n"/>
      <c r="E1023" s="91" t="inlineStr">
        <is>
          <t>None</t>
        </is>
      </c>
      <c r="F1023" s="93" t="n">
        <v>3178</v>
      </c>
      <c r="G1023" s="92" t="inlineStr">
        <is>
          <t>Y</t>
        </is>
      </c>
      <c r="H1023" s="94" t="inlineStr">
        <is>
          <t>Loss making</t>
        </is>
      </c>
      <c r="I1023" s="91" t="inlineStr">
        <is>
          <t>N</t>
        </is>
      </c>
      <c r="J1023" s="92">
        <f>IF(K1023="","N","Y")</f>
        <v/>
      </c>
      <c r="K1023" s="94">
        <f>_xlfn.TEXTJOIN("; ",TRUE,IF(P1023="52-wk low","52-wk low",""),IF(AND(AD1023&gt;=Settings!$B$12,M1023&lt;0),"Distribution",""),IF(AND(AJ1023="Y",M1023&lt;0,AK1023&lt;-Settings!$B$13),"Long unwinding",""),IF(AND(AJ1023="Y",M1023&lt;0,AK1023&gt;Settings!$B$13),"Short buildup",""))</f>
        <v/>
      </c>
      <c r="L1023" s="95" t="n">
        <v>111.5</v>
      </c>
      <c r="M1023" s="96" t="n">
        <v>-2.25</v>
      </c>
      <c r="N1023" s="93" t="n">
        <v>1767</v>
      </c>
      <c r="O1023" s="91" t="inlineStr">
        <is>
          <t>None</t>
        </is>
      </c>
      <c r="P1023" s="91" t="inlineStr">
        <is>
          <t>52-wk low</t>
        </is>
      </c>
      <c r="Q1023" s="97" t="n">
        <v>7.5</v>
      </c>
      <c r="R1023" s="96" t="n">
        <v>3.09</v>
      </c>
      <c r="S1023" s="96" t="n">
        <v>2.64</v>
      </c>
      <c r="T1023" s="96" t="n">
        <v>2.41</v>
      </c>
      <c r="U1023" s="96" t="n">
        <v>1.48</v>
      </c>
      <c r="V1023" s="103" t="n">
        <v>0.63</v>
      </c>
      <c r="W1023" s="102" t="n">
        <v>2</v>
      </c>
      <c r="X1023" s="93" t="n">
        <v>91</v>
      </c>
      <c r="Y1023" s="91" t="inlineStr">
        <is>
          <t>None</t>
        </is>
      </c>
      <c r="Z1023" s="99" t="n">
        <v>56.85</v>
      </c>
      <c r="AA1023" s="96" t="n">
        <v>1.01</v>
      </c>
      <c r="AB1023" s="96" t="n">
        <v>1.01</v>
      </c>
      <c r="AC1023" s="96" t="n">
        <v>2.76</v>
      </c>
      <c r="AD1023" s="96" t="n">
        <v>2.63</v>
      </c>
      <c r="AE1023" s="96" t="n">
        <v>1.76</v>
      </c>
      <c r="AF1023" s="103" t="n">
        <v>1.13</v>
      </c>
      <c r="AG1023" s="91" t="inlineStr">
        <is>
          <t>Normal</t>
        </is>
      </c>
      <c r="AH1023" s="100" t="n">
        <v>0</v>
      </c>
      <c r="AI1023" s="101" t="n">
        <v>0</v>
      </c>
      <c r="AJ1023" s="92" t="inlineStr">
        <is>
          <t>N</t>
        </is>
      </c>
      <c r="AK1023" s="96" t="n"/>
      <c r="AL1023" s="91" t="inlineStr">
        <is>
          <t>n/a</t>
        </is>
      </c>
      <c r="AM1023" s="93" t="n"/>
      <c r="AN1023" s="92" t="inlineStr">
        <is>
          <t>None</t>
        </is>
      </c>
      <c r="AO1023" s="102" t="n">
        <v>0</v>
      </c>
      <c r="AP1023" s="103" t="n">
        <v>0.57</v>
      </c>
      <c r="AQ1023" s="102" t="n">
        <v>14</v>
      </c>
      <c r="AR1023" s="91" t="inlineStr">
        <is>
          <t>N</t>
        </is>
      </c>
      <c r="AS1023" s="104" t="n"/>
      <c r="AT1023" s="92">
        <f>IF(AND(P1023="52-wk high",T1023&gt;=Settings!$B$7),"Y","N")</f>
        <v/>
      </c>
      <c r="AU1023" s="91">
        <f>IF(AND(AD1023&gt;=Settings!$B$8,M1023&gt;0),"Y","N")</f>
        <v/>
      </c>
      <c r="AV1023" s="91">
        <f>IF(OR(AH1023&gt;Settings!$B$9,AI1023&gt;Settings!$B$9),"Y","N")</f>
        <v/>
      </c>
      <c r="AW1023" s="91">
        <f>IF(AJ1023&lt;&gt;"Y","n/a",IF(AND(M1023&gt;0,AK1023&gt;Settings!$B$10),"Y","N"))</f>
        <v/>
      </c>
      <c r="AX1023" s="91">
        <f>IF(AO1023&gt;=Settings!$B$11,"Y","N")</f>
        <v/>
      </c>
      <c r="AY1023" s="99">
        <f>(AT1023="Y")+(AU1023="Y")+(AV1023="Y")+(AW1023="Y")+(AX1023="Y")</f>
        <v/>
      </c>
      <c r="AZ1023" s="94">
        <f>IF(AY1023=0,"None",_xlfn.TEXTJOIN(", ",TRUE(),IF(AT1023="Y","Breakout",""),IF(AU1023="Y","Accumulation",""),IF(AV1023="Y","Institutional buying",""),IF(AW1023="Y","Long buildup",""),IF(AX1023="Y","Momentum leader","")))</f>
        <v/>
      </c>
      <c r="BA1023" s="94">
        <f>IF(BW1023="","","Passes "&amp;AY1023&amp;" of 5 buy-side scans"&amp;IF(G1023="Y","; RED FLAG: filter out using Red flag column",""))</f>
        <v/>
      </c>
      <c r="BB1023" s="91" t="inlineStr">
        <is>
          <t>None</t>
        </is>
      </c>
      <c r="BC1023" s="92" t="inlineStr">
        <is>
          <t>Y</t>
        </is>
      </c>
      <c r="BD1023" s="94" t="inlineStr">
        <is>
          <t>EPS zero</t>
        </is>
      </c>
      <c r="BE1023" s="94" t="n"/>
      <c r="BF1023" s="92">
        <f>IF(R1023*100000&gt;=Settings!$B$5,"Y","N")</f>
        <v/>
      </c>
      <c r="BG1023" s="91">
        <f>IF(F1023&gt;Settings!$B$6,"Y","N")</f>
        <v/>
      </c>
      <c r="BH1023" s="97" t="n">
        <v>-41.53</v>
      </c>
      <c r="BI1023" s="96" t="n">
        <v>-6.17</v>
      </c>
      <c r="BJ1023" s="96" t="n">
        <v>-12.31</v>
      </c>
      <c r="BK1023" s="96" t="n">
        <v>-19.3</v>
      </c>
      <c r="BL1023" s="96" t="n">
        <v>-6.55</v>
      </c>
      <c r="BM1023" s="96" t="n">
        <v>-39.02</v>
      </c>
      <c r="BN1023" s="97" t="n">
        <v>-6.97</v>
      </c>
      <c r="BO1023" s="96" t="n">
        <v>-11.42</v>
      </c>
      <c r="BP1023" s="96" t="n">
        <v>-14.53</v>
      </c>
      <c r="BQ1023" s="96" t="n">
        <v>-17.92</v>
      </c>
      <c r="BR1023" s="91" t="inlineStr">
        <is>
          <t>Stacked down</t>
        </is>
      </c>
      <c r="BS1023" s="91" t="inlineStr">
        <is>
          <t>None</t>
        </is>
      </c>
      <c r="BT1023" s="96" t="n">
        <v>21.8</v>
      </c>
      <c r="BU1023" s="91" t="inlineStr">
        <is>
          <t>N</t>
        </is>
      </c>
      <c r="BV1023" s="99">
        <f>IF(OR(BF1023&lt;&gt;"Y",BG1023&lt;&gt;"Y"),"",(AND(ISNUMBER(BQ1023),BQ1023&gt;0))+(BR1023="Stacked up")+(AND(ISNUMBER(BH1023),BH1023&gt;=-Settings!$B$17))+(AND(ISNUMBER(BK1023),ISNUMBER(BM1023),BK1023&gt;0,BM1023&gt;0))+(AND(ISNUMBER(AQ1023),AQ1023&gt;=Settings!$B$18))+(AND(ISNUMBER(BT1023),BT1023&gt;=Settings!$B$19,BT1023&lt;=Settings!$B$20))+(AND(ISNUMBER(AS1023),AS1023&gt;0))+(AND(ISNUMBER(T1023),ISNUMBER(M1023),T1023&gt;=Settings!$B$21,M1023&gt;0))+(AND(ISNUMBER(AD1023),ISNUMBER(M1023),AD1023&gt;=Settings!$B$22,M1023&gt;0))+(AY1023&gt;=1))</f>
        <v/>
      </c>
      <c r="BW1023" s="91">
        <f>IF(OR(AY1023=0,BF1023&lt;&gt;"Y",BG1023&lt;&gt;"Y"),"",1+SUMPRODUCT(($A$6:$A$2604=A1023)*($AY$6:$AY$2604&gt;0)*($BF$6:$BF$2604="Y")*($BG$6:$BG$2604="Y")*(($AY$6:$AY$2604&gt;AY1023)+($AY$6:$AY$2604=AY1023)*($AD$6:$AD$2604&gt;AD1023))))</f>
        <v/>
      </c>
    </row>
    <row r="1024" ht="23.85" customHeight="1" s="55">
      <c r="A1024" s="90" t="n">
        <v>46296</v>
      </c>
      <c r="B1024" s="91" t="inlineStr">
        <is>
          <t>GOPAL</t>
        </is>
      </c>
      <c r="C1024" s="91" t="inlineStr">
        <is>
          <t>INE0L9R01028</t>
        </is>
      </c>
      <c r="D1024" s="91" t="n"/>
      <c r="E1024" s="91" t="inlineStr">
        <is>
          <t>None</t>
        </is>
      </c>
      <c r="F1024" s="93" t="n">
        <v>3176</v>
      </c>
      <c r="G1024" s="92" t="inlineStr">
        <is>
          <t>N</t>
        </is>
      </c>
      <c r="H1024" s="94" t="n"/>
      <c r="I1024" s="91" t="inlineStr">
        <is>
          <t>N</t>
        </is>
      </c>
      <c r="J1024" s="92">
        <f>IF(K1024="","N","Y")</f>
        <v/>
      </c>
      <c r="K1024" s="94">
        <f>_xlfn.TEXTJOIN("; ",TRUE,IF(P1024="52-wk low","52-wk low",""),IF(AND(AD1024&gt;=Settings!$B$12,M1024&lt;0),"Distribution",""),IF(AND(AJ1024="Y",M1024&lt;0,AK1024&lt;-Settings!$B$13),"Long unwinding",""),IF(AND(AJ1024="Y",M1024&lt;0,AK1024&gt;Settings!$B$13),"Short buildup",""))</f>
        <v/>
      </c>
      <c r="L1024" s="95" t="n">
        <v>254.75</v>
      </c>
      <c r="M1024" s="96" t="n">
        <v>1.51</v>
      </c>
      <c r="N1024" s="93" t="n">
        <v>253</v>
      </c>
      <c r="O1024" s="91" t="inlineStr">
        <is>
          <t>None</t>
        </is>
      </c>
      <c r="P1024" s="91" t="inlineStr">
        <is>
          <t>None</t>
        </is>
      </c>
      <c r="Q1024" s="97" t="n">
        <v>5.93</v>
      </c>
      <c r="R1024" s="96" t="n">
        <v>1.3</v>
      </c>
      <c r="S1024" s="96" t="n">
        <v>5.56</v>
      </c>
      <c r="T1024" s="96" t="n">
        <v>3.6</v>
      </c>
      <c r="U1024" s="96" t="n">
        <v>4.35</v>
      </c>
      <c r="V1024" s="103" t="n">
        <v>0.93</v>
      </c>
      <c r="W1024" s="102" t="n">
        <v>3</v>
      </c>
      <c r="X1024" s="93" t="n">
        <v>26</v>
      </c>
      <c r="Y1024" s="91" t="inlineStr">
        <is>
          <t>None</t>
        </is>
      </c>
      <c r="Z1024" s="99" t="n">
        <v>22.31</v>
      </c>
      <c r="AA1024" s="96" t="n">
        <v>0.43</v>
      </c>
      <c r="AB1024" s="96" t="n">
        <v>0.5</v>
      </c>
      <c r="AC1024" s="96" t="n">
        <v>2.44</v>
      </c>
      <c r="AD1024" s="96" t="n">
        <v>1.94</v>
      </c>
      <c r="AE1024" s="96" t="n">
        <v>2.4</v>
      </c>
      <c r="AF1024" s="103" t="n">
        <v>1.11</v>
      </c>
      <c r="AG1024" s="91" t="inlineStr">
        <is>
          <t>Normal</t>
        </is>
      </c>
      <c r="AH1024" s="100" t="n">
        <v>0</v>
      </c>
      <c r="AI1024" s="101" t="n">
        <v>0</v>
      </c>
      <c r="AJ1024" s="92" t="inlineStr">
        <is>
          <t>N</t>
        </is>
      </c>
      <c r="AK1024" s="96" t="n"/>
      <c r="AL1024" s="91" t="inlineStr">
        <is>
          <t>n/a</t>
        </is>
      </c>
      <c r="AM1024" s="93" t="n"/>
      <c r="AN1024" s="92" t="inlineStr">
        <is>
          <t>None</t>
        </is>
      </c>
      <c r="AO1024" s="102" t="n">
        <v>0</v>
      </c>
      <c r="AP1024" s="103" t="n">
        <v>0.6</v>
      </c>
      <c r="AQ1024" s="102" t="n">
        <v>19</v>
      </c>
      <c r="AR1024" s="91" t="inlineStr">
        <is>
          <t>N</t>
        </is>
      </c>
      <c r="AS1024" s="104" t="n"/>
      <c r="AT1024" s="92">
        <f>IF(AND(P1024="52-wk high",T1024&gt;=Settings!$B$7),"Y","N")</f>
        <v/>
      </c>
      <c r="AU1024" s="91">
        <f>IF(AND(AD1024&gt;=Settings!$B$8,M1024&gt;0),"Y","N")</f>
        <v/>
      </c>
      <c r="AV1024" s="91">
        <f>IF(OR(AH1024&gt;Settings!$B$9,AI1024&gt;Settings!$B$9),"Y","N")</f>
        <v/>
      </c>
      <c r="AW1024" s="91">
        <f>IF(AJ1024&lt;&gt;"Y","n/a",IF(AND(M1024&gt;0,AK1024&gt;Settings!$B$10),"Y","N"))</f>
        <v/>
      </c>
      <c r="AX1024" s="91">
        <f>IF(AO1024&gt;=Settings!$B$11,"Y","N")</f>
        <v/>
      </c>
      <c r="AY1024" s="99">
        <f>(AT1024="Y")+(AU1024="Y")+(AV1024="Y")+(AW1024="Y")+(AX1024="Y")</f>
        <v/>
      </c>
      <c r="AZ1024" s="94">
        <f>IF(AY1024=0,"None",_xlfn.TEXTJOIN(", ",TRUE(),IF(AT1024="Y","Breakout",""),IF(AU1024="Y","Accumulation",""),IF(AV1024="Y","Institutional buying",""),IF(AW1024="Y","Long buildup",""),IF(AX1024="Y","Momentum leader","")))</f>
        <v/>
      </c>
      <c r="BA1024" s="94">
        <f>IF(BW1024="","","Passes "&amp;AY1024&amp;" of 5 buy-side scans"&amp;IF(G1024="Y","; RED FLAG: filter out using Red flag column",""))</f>
        <v/>
      </c>
      <c r="BB1024" s="91" t="inlineStr">
        <is>
          <t>Upper</t>
        </is>
      </c>
      <c r="BC1024" s="92" t="inlineStr">
        <is>
          <t>N</t>
        </is>
      </c>
      <c r="BD1024" s="94" t="n"/>
      <c r="BE1024" s="94" t="n"/>
      <c r="BF1024" s="92">
        <f>IF(R1024*100000&gt;=Settings!$B$5,"Y","N")</f>
        <v/>
      </c>
      <c r="BG1024" s="91">
        <f>IF(F1024&gt;Settings!$B$6,"Y","N")</f>
        <v/>
      </c>
      <c r="BH1024" s="97" t="n">
        <v>-30.09</v>
      </c>
      <c r="BI1024" s="96" t="n">
        <v>-2.97</v>
      </c>
      <c r="BJ1024" s="96" t="n">
        <v>-5.75</v>
      </c>
      <c r="BK1024" s="96" t="n">
        <v>-7.68</v>
      </c>
      <c r="BL1024" s="96" t="n">
        <v>-4.01</v>
      </c>
      <c r="BM1024" s="96" t="n">
        <v>-26.33</v>
      </c>
      <c r="BN1024" s="97" t="n">
        <v>-1.81</v>
      </c>
      <c r="BO1024" s="96" t="n">
        <v>-4.16</v>
      </c>
      <c r="BP1024" s="96" t="n">
        <v>-6.77</v>
      </c>
      <c r="BQ1024" s="96" t="n">
        <v>-11.64</v>
      </c>
      <c r="BR1024" s="91" t="inlineStr">
        <is>
          <t>Stacked down</t>
        </is>
      </c>
      <c r="BS1024" s="91" t="inlineStr">
        <is>
          <t>None</t>
        </is>
      </c>
      <c r="BT1024" s="96" t="n">
        <v>41.7</v>
      </c>
      <c r="BU1024" s="91" t="inlineStr">
        <is>
          <t>N</t>
        </is>
      </c>
      <c r="BV1024" s="99">
        <f>IF(OR(BF1024&lt;&gt;"Y",BG1024&lt;&gt;"Y"),"",(AND(ISNUMBER(BQ1024),BQ1024&gt;0))+(BR1024="Stacked up")+(AND(ISNUMBER(BH1024),BH1024&gt;=-Settings!$B$17))+(AND(ISNUMBER(BK1024),ISNUMBER(BM1024),BK1024&gt;0,BM1024&gt;0))+(AND(ISNUMBER(AQ1024),AQ1024&gt;=Settings!$B$18))+(AND(ISNUMBER(BT1024),BT1024&gt;=Settings!$B$19,BT1024&lt;=Settings!$B$20))+(AND(ISNUMBER(AS1024),AS1024&gt;0))+(AND(ISNUMBER(T1024),ISNUMBER(M1024),T1024&gt;=Settings!$B$21,M1024&gt;0))+(AND(ISNUMBER(AD1024),ISNUMBER(M1024),AD1024&gt;=Settings!$B$22,M1024&gt;0))+(AY1024&gt;=1))</f>
        <v/>
      </c>
      <c r="BW1024" s="91">
        <f>IF(OR(AY1024=0,BF1024&lt;&gt;"Y",BG1024&lt;&gt;"Y"),"",1+SUMPRODUCT(($A$6:$A$2604=A1024)*($AY$6:$AY$2604&gt;0)*($BF$6:$BF$2604="Y")*($BG$6:$BG$2604="Y")*(($AY$6:$AY$2604&gt;AY1024)+($AY$6:$AY$2604=AY1024)*($AD$6:$AD$2604&gt;AD1024))))</f>
        <v/>
      </c>
    </row>
    <row r="1025" ht="23.85" customHeight="1" s="55">
      <c r="A1025" s="90" t="n">
        <v>46296</v>
      </c>
      <c r="B1025" s="91" t="inlineStr">
        <is>
          <t>WONDERLA</t>
        </is>
      </c>
      <c r="C1025" s="91" t="inlineStr">
        <is>
          <t>INE066O01014</t>
        </is>
      </c>
      <c r="D1025" s="91" t="n"/>
      <c r="E1025" s="91" t="inlineStr">
        <is>
          <t>None</t>
        </is>
      </c>
      <c r="F1025" s="93" t="n">
        <v>3142</v>
      </c>
      <c r="G1025" s="92" t="inlineStr">
        <is>
          <t>N</t>
        </is>
      </c>
      <c r="H1025" s="94" t="n"/>
      <c r="I1025" s="91" t="inlineStr">
        <is>
          <t>N</t>
        </is>
      </c>
      <c r="J1025" s="92">
        <f>IF(K1025="","N","Y")</f>
        <v/>
      </c>
      <c r="K1025" s="94">
        <f>_xlfn.TEXTJOIN("; ",TRUE,IF(P1025="52-wk low","52-wk low",""),IF(AND(AD1025&gt;=Settings!$B$12,M1025&lt;0),"Distribution",""),IF(AND(AJ1025="Y",M1025&lt;0,AK1025&lt;-Settings!$B$13),"Long unwinding",""),IF(AND(AJ1025="Y",M1025&lt;0,AK1025&gt;Settings!$B$13),"Short buildup",""))</f>
        <v/>
      </c>
      <c r="L1025" s="95" t="n">
        <v>495.1</v>
      </c>
      <c r="M1025" s="96" t="n">
        <v>-1.04</v>
      </c>
      <c r="N1025" s="93" t="n">
        <v>1066</v>
      </c>
      <c r="O1025" s="91" t="inlineStr">
        <is>
          <t>None</t>
        </is>
      </c>
      <c r="P1025" s="91" t="inlineStr">
        <is>
          <t>None</t>
        </is>
      </c>
      <c r="Q1025" s="97" t="n">
        <v>0.8</v>
      </c>
      <c r="R1025" s="96" t="n">
        <v>0.5</v>
      </c>
      <c r="S1025" s="96" t="n">
        <v>1.61</v>
      </c>
      <c r="T1025" s="96" t="n">
        <v>0.62</v>
      </c>
      <c r="U1025" s="96" t="n">
        <v>0.88</v>
      </c>
      <c r="V1025" s="103" t="n">
        <v>0.5600000000000001</v>
      </c>
      <c r="W1025" s="102" t="n">
        <v>0</v>
      </c>
      <c r="X1025" s="93" t="n"/>
      <c r="Y1025" s="91" t="inlineStr">
        <is>
          <t>None</t>
        </is>
      </c>
      <c r="Z1025" s="99" t="n">
        <v>61.52</v>
      </c>
      <c r="AA1025" s="96" t="n">
        <v>1</v>
      </c>
      <c r="AB1025" s="96" t="n">
        <v>1.01</v>
      </c>
      <c r="AC1025" s="96" t="n">
        <v>1.63</v>
      </c>
      <c r="AD1025" s="96" t="n">
        <v>0.68</v>
      </c>
      <c r="AE1025" s="96" t="n">
        <v>0.95</v>
      </c>
      <c r="AF1025" s="103" t="n">
        <v>1.07</v>
      </c>
      <c r="AG1025" s="91" t="inlineStr">
        <is>
          <t>Normal</t>
        </is>
      </c>
      <c r="AH1025" s="100" t="n">
        <v>0</v>
      </c>
      <c r="AI1025" s="101" t="n">
        <v>0</v>
      </c>
      <c r="AJ1025" s="92" t="inlineStr">
        <is>
          <t>N</t>
        </is>
      </c>
      <c r="AK1025" s="96" t="n"/>
      <c r="AL1025" s="91" t="inlineStr">
        <is>
          <t>n/a</t>
        </is>
      </c>
      <c r="AM1025" s="93" t="n"/>
      <c r="AN1025" s="92" t="inlineStr">
        <is>
          <t>None</t>
        </is>
      </c>
      <c r="AO1025" s="102" t="n">
        <v>0</v>
      </c>
      <c r="AP1025" s="103" t="n">
        <v>0.63</v>
      </c>
      <c r="AQ1025" s="102" t="n">
        <v>25</v>
      </c>
      <c r="AR1025" s="91" t="inlineStr">
        <is>
          <t>N</t>
        </is>
      </c>
      <c r="AS1025" s="104" t="n"/>
      <c r="AT1025" s="92">
        <f>IF(AND(P1025="52-wk high",T1025&gt;=Settings!$B$7),"Y","N")</f>
        <v/>
      </c>
      <c r="AU1025" s="91">
        <f>IF(AND(AD1025&gt;=Settings!$B$8,M1025&gt;0),"Y","N")</f>
        <v/>
      </c>
      <c r="AV1025" s="91">
        <f>IF(OR(AH1025&gt;Settings!$B$9,AI1025&gt;Settings!$B$9),"Y","N")</f>
        <v/>
      </c>
      <c r="AW1025" s="91">
        <f>IF(AJ1025&lt;&gt;"Y","n/a",IF(AND(M1025&gt;0,AK1025&gt;Settings!$B$10),"Y","N"))</f>
        <v/>
      </c>
      <c r="AX1025" s="91">
        <f>IF(AO1025&gt;=Settings!$B$11,"Y","N")</f>
        <v/>
      </c>
      <c r="AY1025" s="99">
        <f>(AT1025="Y")+(AU1025="Y")+(AV1025="Y")+(AW1025="Y")+(AX1025="Y")</f>
        <v/>
      </c>
      <c r="AZ1025" s="94">
        <f>IF(AY1025=0,"None",_xlfn.TEXTJOIN(", ",TRUE(),IF(AT1025="Y","Breakout",""),IF(AU1025="Y","Accumulation",""),IF(AV1025="Y","Institutional buying",""),IF(AW1025="Y","Long buildup",""),IF(AX1025="Y","Momentum leader","")))</f>
        <v/>
      </c>
      <c r="BA1025" s="94">
        <f>IF(BW1025="","","Passes "&amp;AY1025&amp;" of 5 buy-side scans"&amp;IF(G1025="Y","; RED FLAG: filter out using Red flag column",""))</f>
        <v/>
      </c>
      <c r="BB1025" s="91" t="inlineStr">
        <is>
          <t>None</t>
        </is>
      </c>
      <c r="BC1025" s="92" t="inlineStr">
        <is>
          <t>N</t>
        </is>
      </c>
      <c r="BD1025" s="94" t="n"/>
      <c r="BE1025" s="94" t="n"/>
      <c r="BF1025" s="92">
        <f>IF(R1025*100000&gt;=Settings!$B$5,"Y","N")</f>
        <v/>
      </c>
      <c r="BG1025" s="91">
        <f>IF(F1025&gt;Settings!$B$6,"Y","N")</f>
        <v/>
      </c>
      <c r="BH1025" s="97" t="n">
        <v>-17.81</v>
      </c>
      <c r="BI1025" s="96" t="n">
        <v>-2.91</v>
      </c>
      <c r="BJ1025" s="96" t="n">
        <v>-7.67</v>
      </c>
      <c r="BK1025" s="96" t="n">
        <v>-0.52</v>
      </c>
      <c r="BL1025" s="96" t="n">
        <v>-5.29</v>
      </c>
      <c r="BM1025" s="96" t="n">
        <v>-15.85</v>
      </c>
      <c r="BN1025" s="97" t="n">
        <v>-2.87</v>
      </c>
      <c r="BO1025" s="96" t="n">
        <v>-1.97</v>
      </c>
      <c r="BP1025" s="96" t="n">
        <v>-1.48</v>
      </c>
      <c r="BQ1025" s="96" t="n">
        <v>-3.75</v>
      </c>
      <c r="BR1025" s="91" t="inlineStr">
        <is>
          <t>Mixed</t>
        </is>
      </c>
      <c r="BS1025" s="91" t="inlineStr">
        <is>
          <t>None</t>
        </is>
      </c>
      <c r="BT1025" s="96" t="n">
        <v>28.6</v>
      </c>
      <c r="BU1025" s="91" t="inlineStr">
        <is>
          <t>N</t>
        </is>
      </c>
      <c r="BV1025" s="99">
        <f>IF(OR(BF1025&lt;&gt;"Y",BG1025&lt;&gt;"Y"),"",(AND(ISNUMBER(BQ1025),BQ1025&gt;0))+(BR1025="Stacked up")+(AND(ISNUMBER(BH1025),BH1025&gt;=-Settings!$B$17))+(AND(ISNUMBER(BK1025),ISNUMBER(BM1025),BK1025&gt;0,BM1025&gt;0))+(AND(ISNUMBER(AQ1025),AQ1025&gt;=Settings!$B$18))+(AND(ISNUMBER(BT1025),BT1025&gt;=Settings!$B$19,BT1025&lt;=Settings!$B$20))+(AND(ISNUMBER(AS1025),AS1025&gt;0))+(AND(ISNUMBER(T1025),ISNUMBER(M1025),T1025&gt;=Settings!$B$21,M1025&gt;0))+(AND(ISNUMBER(AD1025),ISNUMBER(M1025),AD1025&gt;=Settings!$B$22,M1025&gt;0))+(AY1025&gt;=1))</f>
        <v/>
      </c>
      <c r="BW1025" s="91">
        <f>IF(OR(AY1025=0,BF1025&lt;&gt;"Y",BG1025&lt;&gt;"Y"),"",1+SUMPRODUCT(($A$6:$A$2604=A1025)*($AY$6:$AY$2604&gt;0)*($BF$6:$BF$2604="Y")*($BG$6:$BG$2604="Y")*(($AY$6:$AY$2604&gt;AY1025)+($AY$6:$AY$2604=AY1025)*($AD$6:$AD$2604&gt;AD1025))))</f>
        <v/>
      </c>
    </row>
    <row r="1026" ht="23.85" customHeight="1" s="55">
      <c r="A1026" s="90" t="n">
        <v>46296</v>
      </c>
      <c r="B1026" s="91" t="inlineStr">
        <is>
          <t>ANUP</t>
        </is>
      </c>
      <c r="C1026" s="91" t="inlineStr">
        <is>
          <t>INE294Z01018</t>
        </is>
      </c>
      <c r="D1026" s="91" t="n"/>
      <c r="E1026" s="91" t="inlineStr">
        <is>
          <t>None</t>
        </is>
      </c>
      <c r="F1026" s="93" t="n">
        <v>3138</v>
      </c>
      <c r="G1026" s="92" t="inlineStr">
        <is>
          <t>N</t>
        </is>
      </c>
      <c r="H1026" s="94" t="n"/>
      <c r="I1026" s="91" t="inlineStr">
        <is>
          <t>N</t>
        </is>
      </c>
      <c r="J1026" s="92">
        <f>IF(K1026="","N","Y")</f>
        <v/>
      </c>
      <c r="K1026" s="94">
        <f>_xlfn.TEXTJOIN("; ",TRUE,IF(P1026="52-wk low","52-wk low",""),IF(AND(AD1026&gt;=Settings!$B$12,M1026&lt;0),"Distribution",""),IF(AND(AJ1026="Y",M1026&lt;0,AK1026&lt;-Settings!$B$13),"Long unwinding",""),IF(AND(AJ1026="Y",M1026&lt;0,AK1026&gt;Settings!$B$13),"Short buildup",""))</f>
        <v/>
      </c>
      <c r="L1026" s="95" t="n">
        <v>1566.7</v>
      </c>
      <c r="M1026" s="96" t="n">
        <v>-1.85</v>
      </c>
      <c r="N1026" s="93" t="n">
        <v>1548</v>
      </c>
      <c r="O1026" s="91" t="inlineStr">
        <is>
          <t>None</t>
        </is>
      </c>
      <c r="P1026" s="91" t="inlineStr">
        <is>
          <t>None</t>
        </is>
      </c>
      <c r="Q1026" s="97" t="n">
        <v>0.26</v>
      </c>
      <c r="R1026" s="96" t="n">
        <v>0.25</v>
      </c>
      <c r="S1026" s="96" t="n">
        <v>1.05</v>
      </c>
      <c r="T1026" s="96" t="n">
        <v>0.67</v>
      </c>
      <c r="U1026" s="96" t="n">
        <v>0.61</v>
      </c>
      <c r="V1026" s="103" t="n">
        <v>0.59</v>
      </c>
      <c r="W1026" s="102" t="n">
        <v>2</v>
      </c>
      <c r="X1026" s="93" t="n"/>
      <c r="Y1026" s="91" t="inlineStr">
        <is>
          <t>None</t>
        </is>
      </c>
      <c r="Z1026" s="99" t="n">
        <v>48.08</v>
      </c>
      <c r="AA1026" s="96" t="n">
        <v>0.93</v>
      </c>
      <c r="AB1026" s="96" t="n">
        <v>0.97</v>
      </c>
      <c r="AC1026" s="96" t="n">
        <v>1</v>
      </c>
      <c r="AD1026" s="96" t="n">
        <v>0.89</v>
      </c>
      <c r="AE1026" s="96" t="n">
        <v>0.8</v>
      </c>
      <c r="AF1026" s="103" t="n">
        <v>1.37</v>
      </c>
      <c r="AG1026" s="91" t="inlineStr">
        <is>
          <t>Normal</t>
        </is>
      </c>
      <c r="AH1026" s="100" t="n">
        <v>0</v>
      </c>
      <c r="AI1026" s="101" t="n">
        <v>0</v>
      </c>
      <c r="AJ1026" s="92" t="inlineStr">
        <is>
          <t>N</t>
        </is>
      </c>
      <c r="AK1026" s="96" t="n"/>
      <c r="AL1026" s="91" t="inlineStr">
        <is>
          <t>n/a</t>
        </is>
      </c>
      <c r="AM1026" s="93" t="n"/>
      <c r="AN1026" s="92" t="inlineStr">
        <is>
          <t>None</t>
        </is>
      </c>
      <c r="AO1026" s="102" t="n">
        <v>0</v>
      </c>
      <c r="AP1026" s="103" t="n">
        <v>0.6</v>
      </c>
      <c r="AQ1026" s="102" t="n">
        <v>19</v>
      </c>
      <c r="AR1026" s="91" t="inlineStr">
        <is>
          <t>N</t>
        </is>
      </c>
      <c r="AS1026" s="104" t="n"/>
      <c r="AT1026" s="92">
        <f>IF(AND(P1026="52-wk high",T1026&gt;=Settings!$B$7),"Y","N")</f>
        <v/>
      </c>
      <c r="AU1026" s="91">
        <f>IF(AND(AD1026&gt;=Settings!$B$8,M1026&gt;0),"Y","N")</f>
        <v/>
      </c>
      <c r="AV1026" s="91">
        <f>IF(OR(AH1026&gt;Settings!$B$9,AI1026&gt;Settings!$B$9),"Y","N")</f>
        <v/>
      </c>
      <c r="AW1026" s="91">
        <f>IF(AJ1026&lt;&gt;"Y","n/a",IF(AND(M1026&gt;0,AK1026&gt;Settings!$B$10),"Y","N"))</f>
        <v/>
      </c>
      <c r="AX1026" s="91">
        <f>IF(AO1026&gt;=Settings!$B$11,"Y","N")</f>
        <v/>
      </c>
      <c r="AY1026" s="99">
        <f>(AT1026="Y")+(AU1026="Y")+(AV1026="Y")+(AW1026="Y")+(AX1026="Y")</f>
        <v/>
      </c>
      <c r="AZ1026" s="94">
        <f>IF(AY1026=0,"None",_xlfn.TEXTJOIN(", ",TRUE(),IF(AT1026="Y","Breakout",""),IF(AU1026="Y","Accumulation",""),IF(AV1026="Y","Institutional buying",""),IF(AW1026="Y","Long buildup",""),IF(AX1026="Y","Momentum leader","")))</f>
        <v/>
      </c>
      <c r="BA1026" s="94">
        <f>IF(BW1026="","","Passes "&amp;AY1026&amp;" of 5 buy-side scans"&amp;IF(G1026="Y","; RED FLAG: filter out using Red flag column",""))</f>
        <v/>
      </c>
      <c r="BB1026" s="91" t="inlineStr">
        <is>
          <t>None</t>
        </is>
      </c>
      <c r="BC1026" s="92" t="inlineStr">
        <is>
          <t>N</t>
        </is>
      </c>
      <c r="BD1026" s="94" t="n"/>
      <c r="BE1026" s="94" t="n"/>
      <c r="BF1026" s="92">
        <f>IF(R1026*100000&gt;=Settings!$B$5,"Y","N")</f>
        <v/>
      </c>
      <c r="BG1026" s="91">
        <f>IF(F1026&gt;Settings!$B$6,"Y","N")</f>
        <v/>
      </c>
      <c r="BH1026" s="97" t="n">
        <v>-37.93</v>
      </c>
      <c r="BI1026" s="96" t="n">
        <v>-6.19</v>
      </c>
      <c r="BJ1026" s="96" t="n">
        <v>-13.45</v>
      </c>
      <c r="BK1026" s="96" t="n">
        <v>-32.11</v>
      </c>
      <c r="BL1026" s="96" t="n">
        <v>-9.380000000000001</v>
      </c>
      <c r="BM1026" s="96" t="n">
        <v>-32.56</v>
      </c>
      <c r="BN1026" s="97" t="n">
        <v>-6.49</v>
      </c>
      <c r="BO1026" s="96" t="n">
        <v>-12.72</v>
      </c>
      <c r="BP1026" s="96" t="n">
        <v>-16.88</v>
      </c>
      <c r="BQ1026" s="96" t="n">
        <v>-20.71</v>
      </c>
      <c r="BR1026" s="91" t="inlineStr">
        <is>
          <t>Stacked down</t>
        </is>
      </c>
      <c r="BS1026" s="91" t="inlineStr">
        <is>
          <t>None</t>
        </is>
      </c>
      <c r="BT1026" s="96" t="n">
        <v>26</v>
      </c>
      <c r="BU1026" s="91" t="inlineStr">
        <is>
          <t>N</t>
        </is>
      </c>
      <c r="BV1026" s="99">
        <f>IF(OR(BF1026&lt;&gt;"Y",BG1026&lt;&gt;"Y"),"",(AND(ISNUMBER(BQ1026),BQ1026&gt;0))+(BR1026="Stacked up")+(AND(ISNUMBER(BH1026),BH1026&gt;=-Settings!$B$17))+(AND(ISNUMBER(BK1026),ISNUMBER(BM1026),BK1026&gt;0,BM1026&gt;0))+(AND(ISNUMBER(AQ1026),AQ1026&gt;=Settings!$B$18))+(AND(ISNUMBER(BT1026),BT1026&gt;=Settings!$B$19,BT1026&lt;=Settings!$B$20))+(AND(ISNUMBER(AS1026),AS1026&gt;0))+(AND(ISNUMBER(T1026),ISNUMBER(M1026),T1026&gt;=Settings!$B$21,M1026&gt;0))+(AND(ISNUMBER(AD1026),ISNUMBER(M1026),AD1026&gt;=Settings!$B$22,M1026&gt;0))+(AY1026&gt;=1))</f>
        <v/>
      </c>
      <c r="BW1026" s="91">
        <f>IF(OR(AY1026=0,BF1026&lt;&gt;"Y",BG1026&lt;&gt;"Y"),"",1+SUMPRODUCT(($A$6:$A$2604=A1026)*($AY$6:$AY$2604&gt;0)*($BF$6:$BF$2604="Y")*($BG$6:$BG$2604="Y")*(($AY$6:$AY$2604&gt;AY1026)+($AY$6:$AY$2604=AY1026)*($AD$6:$AD$2604&gt;AD1026))))</f>
        <v/>
      </c>
    </row>
    <row r="1027" ht="23.85" customHeight="1" s="55">
      <c r="A1027" s="90" t="n">
        <v>46296</v>
      </c>
      <c r="B1027" s="91" t="inlineStr">
        <is>
          <t>RSYSTEMS</t>
        </is>
      </c>
      <c r="C1027" s="91" t="inlineStr">
        <is>
          <t>INE411H01032</t>
        </is>
      </c>
      <c r="D1027" s="91" t="n"/>
      <c r="E1027" s="91" t="inlineStr">
        <is>
          <t>None</t>
        </is>
      </c>
      <c r="F1027" s="93" t="n">
        <v>3124</v>
      </c>
      <c r="G1027" s="92" t="inlineStr">
        <is>
          <t>N</t>
        </is>
      </c>
      <c r="H1027" s="94" t="n"/>
      <c r="I1027" s="91" t="inlineStr">
        <is>
          <t>N</t>
        </is>
      </c>
      <c r="J1027" s="92">
        <f>IF(K1027="","N","Y")</f>
        <v/>
      </c>
      <c r="K1027" s="94">
        <f>_xlfn.TEXTJOIN("; ",TRUE,IF(P1027="52-wk low","52-wk low",""),IF(AND(AD1027&gt;=Settings!$B$12,M1027&lt;0),"Distribution",""),IF(AND(AJ1027="Y",M1027&lt;0,AK1027&lt;-Settings!$B$13),"Long unwinding",""),IF(AND(AJ1027="Y",M1027&lt;0,AK1027&gt;Settings!$B$13),"Short buildup",""))</f>
        <v/>
      </c>
      <c r="L1027" s="95" t="n">
        <v>263.6</v>
      </c>
      <c r="M1027" s="96" t="n">
        <v>-5.82</v>
      </c>
      <c r="N1027" s="93" t="n">
        <v>2548</v>
      </c>
      <c r="O1027" s="91" t="inlineStr">
        <is>
          <t>None</t>
        </is>
      </c>
      <c r="P1027" s="91" t="inlineStr">
        <is>
          <t>None</t>
        </is>
      </c>
      <c r="Q1027" s="97" t="n">
        <v>58.05</v>
      </c>
      <c r="R1027" s="96" t="n">
        <v>74.64</v>
      </c>
      <c r="S1027" s="96" t="n">
        <v>0.8100000000000001</v>
      </c>
      <c r="T1027" s="96" t="n">
        <v>1.9</v>
      </c>
      <c r="U1027" s="96" t="n">
        <v>3.23</v>
      </c>
      <c r="V1027" s="103" t="n">
        <v>4.05</v>
      </c>
      <c r="W1027" s="102" t="n">
        <v>3</v>
      </c>
      <c r="X1027" s="93" t="n"/>
      <c r="Y1027" s="91" t="inlineStr">
        <is>
          <t>None</t>
        </is>
      </c>
      <c r="Z1027" s="99" t="n">
        <v>10</v>
      </c>
      <c r="AA1027" s="96" t="n">
        <v>0.22</v>
      </c>
      <c r="AB1027" s="96" t="n">
        <v>0.21</v>
      </c>
      <c r="AC1027" s="96" t="n">
        <v>1.39</v>
      </c>
      <c r="AD1027" s="96" t="n">
        <v>2.28</v>
      </c>
      <c r="AE1027" s="96" t="n">
        <v>2.4</v>
      </c>
      <c r="AF1027" s="103" t="n">
        <v>0.44</v>
      </c>
      <c r="AG1027" s="91" t="inlineStr">
        <is>
          <t>Churn</t>
        </is>
      </c>
      <c r="AH1027" s="100" t="n">
        <v>0</v>
      </c>
      <c r="AI1027" s="101" t="n">
        <v>0</v>
      </c>
      <c r="AJ1027" s="92" t="inlineStr">
        <is>
          <t>N</t>
        </is>
      </c>
      <c r="AK1027" s="96" t="n"/>
      <c r="AL1027" s="91" t="inlineStr">
        <is>
          <t>n/a</t>
        </is>
      </c>
      <c r="AM1027" s="93" t="n"/>
      <c r="AN1027" s="92" t="inlineStr">
        <is>
          <t>None</t>
        </is>
      </c>
      <c r="AO1027" s="102" t="n">
        <v>0</v>
      </c>
      <c r="AP1027" s="103" t="n">
        <v>0.66</v>
      </c>
      <c r="AQ1027" s="102" t="n">
        <v>30</v>
      </c>
      <c r="AR1027" s="91" t="inlineStr">
        <is>
          <t>N</t>
        </is>
      </c>
      <c r="AS1027" s="104" t="n"/>
      <c r="AT1027" s="92">
        <f>IF(AND(P1027="52-wk high",T1027&gt;=Settings!$B$7),"Y","N")</f>
        <v/>
      </c>
      <c r="AU1027" s="91">
        <f>IF(AND(AD1027&gt;=Settings!$B$8,M1027&gt;0),"Y","N")</f>
        <v/>
      </c>
      <c r="AV1027" s="91">
        <f>IF(OR(AH1027&gt;Settings!$B$9,AI1027&gt;Settings!$B$9),"Y","N")</f>
        <v/>
      </c>
      <c r="AW1027" s="91">
        <f>IF(AJ1027&lt;&gt;"Y","n/a",IF(AND(M1027&gt;0,AK1027&gt;Settings!$B$10),"Y","N"))</f>
        <v/>
      </c>
      <c r="AX1027" s="91">
        <f>IF(AO1027&gt;=Settings!$B$11,"Y","N")</f>
        <v/>
      </c>
      <c r="AY1027" s="99">
        <f>(AT1027="Y")+(AU1027="Y")+(AV1027="Y")+(AW1027="Y")+(AX1027="Y")</f>
        <v/>
      </c>
      <c r="AZ1027" s="94">
        <f>IF(AY1027=0,"None",_xlfn.TEXTJOIN(", ",TRUE(),IF(AT1027="Y","Breakout",""),IF(AU1027="Y","Accumulation",""),IF(AV1027="Y","Institutional buying",""),IF(AW1027="Y","Long buildup",""),IF(AX1027="Y","Momentum leader","")))</f>
        <v/>
      </c>
      <c r="BA1027" s="94">
        <f>IF(BW1027="","","Passes "&amp;AY1027&amp;" of 5 buy-side scans"&amp;IF(G1027="Y","; RED FLAG: filter out using Red flag column",""))</f>
        <v/>
      </c>
      <c r="BB1027" s="91" t="inlineStr">
        <is>
          <t>None</t>
        </is>
      </c>
      <c r="BC1027" s="92" t="inlineStr">
        <is>
          <t>N</t>
        </is>
      </c>
      <c r="BD1027" s="94" t="n"/>
      <c r="BE1027" s="94" t="n"/>
      <c r="BF1027" s="92">
        <f>IF(R1027*100000&gt;=Settings!$B$5,"Y","N")</f>
        <v/>
      </c>
      <c r="BG1027" s="91">
        <f>IF(F1027&gt;Settings!$B$6,"Y","N")</f>
        <v/>
      </c>
      <c r="BH1027" s="97" t="n">
        <v>-39.53</v>
      </c>
      <c r="BI1027" s="96" t="n">
        <v>11.02</v>
      </c>
      <c r="BJ1027" s="96" t="n">
        <v>3.07</v>
      </c>
      <c r="BK1027" s="96" t="n">
        <v>17.77</v>
      </c>
      <c r="BL1027" s="96" t="n">
        <v>3.28</v>
      </c>
      <c r="BM1027" s="96" t="n">
        <v>-35.85</v>
      </c>
      <c r="BN1027" s="97" t="n">
        <v>3.58</v>
      </c>
      <c r="BO1027" s="96" t="n">
        <v>4.93</v>
      </c>
      <c r="BP1027" s="96" t="n">
        <v>1.63</v>
      </c>
      <c r="BQ1027" s="96" t="n">
        <v>-8.67</v>
      </c>
      <c r="BR1027" s="91" t="inlineStr">
        <is>
          <t>Mixed</t>
        </is>
      </c>
      <c r="BS1027" s="91" t="inlineStr">
        <is>
          <t>None</t>
        </is>
      </c>
      <c r="BT1027" s="96" t="n">
        <v>54.7</v>
      </c>
      <c r="BU1027" s="91" t="inlineStr">
        <is>
          <t>N</t>
        </is>
      </c>
      <c r="BV1027" s="99">
        <f>IF(OR(BF1027&lt;&gt;"Y",BG1027&lt;&gt;"Y"),"",(AND(ISNUMBER(BQ1027),BQ1027&gt;0))+(BR1027="Stacked up")+(AND(ISNUMBER(BH1027),BH1027&gt;=-Settings!$B$17))+(AND(ISNUMBER(BK1027),ISNUMBER(BM1027),BK1027&gt;0,BM1027&gt;0))+(AND(ISNUMBER(AQ1027),AQ1027&gt;=Settings!$B$18))+(AND(ISNUMBER(BT1027),BT1027&gt;=Settings!$B$19,BT1027&lt;=Settings!$B$20))+(AND(ISNUMBER(AS1027),AS1027&gt;0))+(AND(ISNUMBER(T1027),ISNUMBER(M1027),T1027&gt;=Settings!$B$21,M1027&gt;0))+(AND(ISNUMBER(AD1027),ISNUMBER(M1027),AD1027&gt;=Settings!$B$22,M1027&gt;0))+(AY1027&gt;=1))</f>
        <v/>
      </c>
      <c r="BW1027" s="91">
        <f>IF(OR(AY1027=0,BF1027&lt;&gt;"Y",BG1027&lt;&gt;"Y"),"",1+SUMPRODUCT(($A$6:$A$2604=A1027)*($AY$6:$AY$2604&gt;0)*($BF$6:$BF$2604="Y")*($BG$6:$BG$2604="Y")*(($AY$6:$AY$2604&gt;AY1027)+($AY$6:$AY$2604=AY1027)*($AD$6:$AD$2604&gt;AD1027))))</f>
        <v/>
      </c>
    </row>
    <row r="1028" ht="23.85" customHeight="1" s="55">
      <c r="A1028" s="90" t="n">
        <v>46296</v>
      </c>
      <c r="B1028" s="91" t="inlineStr">
        <is>
          <t>INDRAMEDCO</t>
        </is>
      </c>
      <c r="C1028" s="91" t="inlineStr">
        <is>
          <t>INE681B01017</t>
        </is>
      </c>
      <c r="D1028" s="91" t="n"/>
      <c r="E1028" s="91" t="inlineStr">
        <is>
          <t>None</t>
        </is>
      </c>
      <c r="F1028" s="93" t="n">
        <v>3104</v>
      </c>
      <c r="G1028" s="92" t="inlineStr">
        <is>
          <t>N</t>
        </is>
      </c>
      <c r="H1028" s="94" t="n"/>
      <c r="I1028" s="91" t="inlineStr">
        <is>
          <t>N</t>
        </is>
      </c>
      <c r="J1028" s="92">
        <f>IF(K1028="","N","Y")</f>
        <v/>
      </c>
      <c r="K1028" s="94">
        <f>_xlfn.TEXTJOIN("; ",TRUE,IF(P1028="52-wk low","52-wk low",""),IF(AND(AD1028&gt;=Settings!$B$12,M1028&lt;0),"Distribution",""),IF(AND(AJ1028="Y",M1028&lt;0,AK1028&lt;-Settings!$B$13),"Long unwinding",""),IF(AND(AJ1028="Y",M1028&lt;0,AK1028&gt;Settings!$B$13),"Short buildup",""))</f>
        <v/>
      </c>
      <c r="L1028" s="95" t="n">
        <v>338.6</v>
      </c>
      <c r="M1028" s="96" t="n">
        <v>-2.97</v>
      </c>
      <c r="N1028" s="93" t="n">
        <v>2075</v>
      </c>
      <c r="O1028" s="91" t="inlineStr">
        <is>
          <t>None</t>
        </is>
      </c>
      <c r="P1028" s="91" t="inlineStr">
        <is>
          <t>52-wk low</t>
        </is>
      </c>
      <c r="Q1028" s="97" t="n">
        <v>3.21</v>
      </c>
      <c r="R1028" s="96" t="n">
        <v>2.31</v>
      </c>
      <c r="S1028" s="96" t="n">
        <v>1.4</v>
      </c>
      <c r="T1028" s="96" t="n">
        <v>0.88</v>
      </c>
      <c r="U1028" s="96" t="n">
        <v>1</v>
      </c>
      <c r="V1028" s="103" t="n">
        <v>0.73</v>
      </c>
      <c r="W1028" s="102" t="n">
        <v>3</v>
      </c>
      <c r="X1028" s="93" t="n"/>
      <c r="Y1028" s="91" t="inlineStr">
        <is>
          <t>None</t>
        </is>
      </c>
      <c r="Z1028" s="99" t="n">
        <v>53.95</v>
      </c>
      <c r="AA1028" s="96" t="n">
        <v>0.9</v>
      </c>
      <c r="AB1028" s="96" t="n">
        <v>0.92</v>
      </c>
      <c r="AC1028" s="96" t="n">
        <v>1.22</v>
      </c>
      <c r="AD1028" s="96" t="n">
        <v>1.29</v>
      </c>
      <c r="AE1028" s="96" t="n">
        <v>1.26</v>
      </c>
      <c r="AF1028" s="103" t="n">
        <v>1.43</v>
      </c>
      <c r="AG1028" s="91" t="inlineStr">
        <is>
          <t>Normal</t>
        </is>
      </c>
      <c r="AH1028" s="100" t="n">
        <v>0</v>
      </c>
      <c r="AI1028" s="101" t="n">
        <v>0</v>
      </c>
      <c r="AJ1028" s="92" t="inlineStr">
        <is>
          <t>N</t>
        </is>
      </c>
      <c r="AK1028" s="96" t="n"/>
      <c r="AL1028" s="91" t="inlineStr">
        <is>
          <t>n/a</t>
        </is>
      </c>
      <c r="AM1028" s="93" t="n"/>
      <c r="AN1028" s="92" t="inlineStr">
        <is>
          <t>None</t>
        </is>
      </c>
      <c r="AO1028" s="102" t="n">
        <v>0</v>
      </c>
      <c r="AP1028" s="103" t="n">
        <v>0.59</v>
      </c>
      <c r="AQ1028" s="102" t="n">
        <v>18</v>
      </c>
      <c r="AR1028" s="91" t="inlineStr">
        <is>
          <t>N</t>
        </is>
      </c>
      <c r="AS1028" s="104" t="n"/>
      <c r="AT1028" s="92">
        <f>IF(AND(P1028="52-wk high",T1028&gt;=Settings!$B$7),"Y","N")</f>
        <v/>
      </c>
      <c r="AU1028" s="91">
        <f>IF(AND(AD1028&gt;=Settings!$B$8,M1028&gt;0),"Y","N")</f>
        <v/>
      </c>
      <c r="AV1028" s="91">
        <f>IF(OR(AH1028&gt;Settings!$B$9,AI1028&gt;Settings!$B$9),"Y","N")</f>
        <v/>
      </c>
      <c r="AW1028" s="91">
        <f>IF(AJ1028&lt;&gt;"Y","n/a",IF(AND(M1028&gt;0,AK1028&gt;Settings!$B$10),"Y","N"))</f>
        <v/>
      </c>
      <c r="AX1028" s="91">
        <f>IF(AO1028&gt;=Settings!$B$11,"Y","N")</f>
        <v/>
      </c>
      <c r="AY1028" s="99">
        <f>(AT1028="Y")+(AU1028="Y")+(AV1028="Y")+(AW1028="Y")+(AX1028="Y")</f>
        <v/>
      </c>
      <c r="AZ1028" s="94">
        <f>IF(AY1028=0,"None",_xlfn.TEXTJOIN(", ",TRUE(),IF(AT1028="Y","Breakout",""),IF(AU1028="Y","Accumulation",""),IF(AV1028="Y","Institutional buying",""),IF(AW1028="Y","Long buildup",""),IF(AX1028="Y","Momentum leader","")))</f>
        <v/>
      </c>
      <c r="BA1028" s="94">
        <f>IF(BW1028="","","Passes "&amp;AY1028&amp;" of 5 buy-side scans"&amp;IF(G1028="Y","; RED FLAG: filter out using Red flag column",""))</f>
        <v/>
      </c>
      <c r="BB1028" s="91" t="inlineStr">
        <is>
          <t>None</t>
        </is>
      </c>
      <c r="BC1028" s="92" t="inlineStr">
        <is>
          <t>N</t>
        </is>
      </c>
      <c r="BD1028" s="94" t="n"/>
      <c r="BE1028" s="94" t="n"/>
      <c r="BF1028" s="92">
        <f>IF(R1028*100000&gt;=Settings!$B$5,"Y","N")</f>
        <v/>
      </c>
      <c r="BG1028" s="91">
        <f>IF(F1028&gt;Settings!$B$6,"Y","N")</f>
        <v/>
      </c>
      <c r="BH1028" s="97" t="n">
        <v>-47.16</v>
      </c>
      <c r="BI1028" s="96" t="n">
        <v>-8.609999999999999</v>
      </c>
      <c r="BJ1028" s="96" t="n">
        <v>-5.37</v>
      </c>
      <c r="BK1028" s="96" t="n">
        <v>-12.42</v>
      </c>
      <c r="BL1028" s="96" t="n">
        <v>-15.29</v>
      </c>
      <c r="BM1028" s="96" t="n">
        <v>-25.66</v>
      </c>
      <c r="BN1028" s="97" t="n">
        <v>-5.72</v>
      </c>
      <c r="BO1028" s="96" t="n">
        <v>-7.28</v>
      </c>
      <c r="BP1028" s="96" t="n">
        <v>-9.81</v>
      </c>
      <c r="BQ1028" s="96" t="n">
        <v>-14.38</v>
      </c>
      <c r="BR1028" s="91" t="inlineStr">
        <is>
          <t>Stacked down</t>
        </is>
      </c>
      <c r="BS1028" s="91" t="inlineStr">
        <is>
          <t>None</t>
        </is>
      </c>
      <c r="BT1028" s="96" t="n">
        <v>27.5</v>
      </c>
      <c r="BU1028" s="91" t="inlineStr">
        <is>
          <t>N</t>
        </is>
      </c>
      <c r="BV1028" s="99">
        <f>IF(OR(BF1028&lt;&gt;"Y",BG1028&lt;&gt;"Y"),"",(AND(ISNUMBER(BQ1028),BQ1028&gt;0))+(BR1028="Stacked up")+(AND(ISNUMBER(BH1028),BH1028&gt;=-Settings!$B$17))+(AND(ISNUMBER(BK1028),ISNUMBER(BM1028),BK1028&gt;0,BM1028&gt;0))+(AND(ISNUMBER(AQ1028),AQ1028&gt;=Settings!$B$18))+(AND(ISNUMBER(BT1028),BT1028&gt;=Settings!$B$19,BT1028&lt;=Settings!$B$20))+(AND(ISNUMBER(AS1028),AS1028&gt;0))+(AND(ISNUMBER(T1028),ISNUMBER(M1028),T1028&gt;=Settings!$B$21,M1028&gt;0))+(AND(ISNUMBER(AD1028),ISNUMBER(M1028),AD1028&gt;=Settings!$B$22,M1028&gt;0))+(AY1028&gt;=1))</f>
        <v/>
      </c>
      <c r="BW1028" s="91">
        <f>IF(OR(AY1028=0,BF1028&lt;&gt;"Y",BG1028&lt;&gt;"Y"),"",1+SUMPRODUCT(($A$6:$A$2604=A1028)*($AY$6:$AY$2604&gt;0)*($BF$6:$BF$2604="Y")*($BG$6:$BG$2604="Y")*(($AY$6:$AY$2604&gt;AY1028)+($AY$6:$AY$2604=AY1028)*($AD$6:$AD$2604&gt;AD1028))))</f>
        <v/>
      </c>
    </row>
    <row r="1029" ht="23.85" customHeight="1" s="55">
      <c r="A1029" s="90" t="n">
        <v>46296</v>
      </c>
      <c r="B1029" s="91" t="inlineStr">
        <is>
          <t>VINDHYATEL</t>
        </is>
      </c>
      <c r="C1029" s="91" t="inlineStr">
        <is>
          <t>INE707A01012</t>
        </is>
      </c>
      <c r="D1029" s="91" t="n"/>
      <c r="E1029" s="91" t="inlineStr">
        <is>
          <t>None</t>
        </is>
      </c>
      <c r="F1029" s="93" t="n">
        <v>3101</v>
      </c>
      <c r="G1029" s="92" t="inlineStr">
        <is>
          <t>N</t>
        </is>
      </c>
      <c r="H1029" s="94" t="n"/>
      <c r="I1029" s="91" t="inlineStr">
        <is>
          <t>N</t>
        </is>
      </c>
      <c r="J1029" s="92">
        <f>IF(K1029="","N","Y")</f>
        <v/>
      </c>
      <c r="K1029" s="94">
        <f>_xlfn.TEXTJOIN("; ",TRUE,IF(P1029="52-wk low","52-wk low",""),IF(AND(AD1029&gt;=Settings!$B$12,M1029&lt;0),"Distribution",""),IF(AND(AJ1029="Y",M1029&lt;0,AK1029&lt;-Settings!$B$13),"Long unwinding",""),IF(AND(AJ1029="Y",M1029&lt;0,AK1029&gt;Settings!$B$13),"Short buildup",""))</f>
        <v/>
      </c>
      <c r="L1029" s="95" t="n">
        <v>2617</v>
      </c>
      <c r="M1029" s="96" t="n">
        <v>-1.72</v>
      </c>
      <c r="N1029" s="93" t="n">
        <v>1475</v>
      </c>
      <c r="O1029" s="91" t="inlineStr">
        <is>
          <t>None</t>
        </is>
      </c>
      <c r="P1029" s="91" t="inlineStr">
        <is>
          <t>None</t>
        </is>
      </c>
      <c r="Q1029" s="97" t="n">
        <v>0.31</v>
      </c>
      <c r="R1029" s="96" t="n">
        <v>0.84</v>
      </c>
      <c r="S1029" s="96" t="n">
        <v>0.34</v>
      </c>
      <c r="T1029" s="96" t="n">
        <v>0.34</v>
      </c>
      <c r="U1029" s="96" t="n">
        <v>0.32</v>
      </c>
      <c r="V1029" s="103" t="n">
        <v>0.87</v>
      </c>
      <c r="W1029" s="102" t="n">
        <v>5</v>
      </c>
      <c r="X1029" s="93" t="n"/>
      <c r="Y1029" s="91" t="inlineStr">
        <is>
          <t>None</t>
        </is>
      </c>
      <c r="Z1029" s="99" t="n">
        <v>49.83</v>
      </c>
      <c r="AA1029" s="96" t="n">
        <v>1.39</v>
      </c>
      <c r="AB1029" s="96" t="n">
        <v>1.23</v>
      </c>
      <c r="AC1029" s="96" t="n">
        <v>0.49</v>
      </c>
      <c r="AD1029" s="96" t="n">
        <v>0.47</v>
      </c>
      <c r="AE1029" s="96" t="n">
        <v>0.47</v>
      </c>
      <c r="AF1029" s="103" t="n">
        <v>1.05</v>
      </c>
      <c r="AG1029" s="91" t="inlineStr">
        <is>
          <t>Normal</t>
        </is>
      </c>
      <c r="AH1029" s="100" t="n">
        <v>0</v>
      </c>
      <c r="AI1029" s="101" t="n">
        <v>0</v>
      </c>
      <c r="AJ1029" s="92" t="inlineStr">
        <is>
          <t>N</t>
        </is>
      </c>
      <c r="AK1029" s="96" t="n"/>
      <c r="AL1029" s="91" t="inlineStr">
        <is>
          <t>n/a</t>
        </is>
      </c>
      <c r="AM1029" s="93" t="n"/>
      <c r="AN1029" s="92" t="inlineStr">
        <is>
          <t>None</t>
        </is>
      </c>
      <c r="AO1029" s="102" t="n">
        <v>0</v>
      </c>
      <c r="AP1029" s="103" t="n">
        <v>2.73</v>
      </c>
      <c r="AQ1029" s="102" t="n">
        <v>95</v>
      </c>
      <c r="AR1029" s="91" t="inlineStr">
        <is>
          <t>N</t>
        </is>
      </c>
      <c r="AS1029" s="104" t="n"/>
      <c r="AT1029" s="92">
        <f>IF(AND(P1029="52-wk high",T1029&gt;=Settings!$B$7),"Y","N")</f>
        <v/>
      </c>
      <c r="AU1029" s="91">
        <f>IF(AND(AD1029&gt;=Settings!$B$8,M1029&gt;0),"Y","N")</f>
        <v/>
      </c>
      <c r="AV1029" s="91">
        <f>IF(OR(AH1029&gt;Settings!$B$9,AI1029&gt;Settings!$B$9),"Y","N")</f>
        <v/>
      </c>
      <c r="AW1029" s="91">
        <f>IF(AJ1029&lt;&gt;"Y","n/a",IF(AND(M1029&gt;0,AK1029&gt;Settings!$B$10),"Y","N"))</f>
        <v/>
      </c>
      <c r="AX1029" s="91">
        <f>IF(AO1029&gt;=Settings!$B$11,"Y","N")</f>
        <v/>
      </c>
      <c r="AY1029" s="99">
        <f>(AT1029="Y")+(AU1029="Y")+(AV1029="Y")+(AW1029="Y")+(AX1029="Y")</f>
        <v/>
      </c>
      <c r="AZ1029" s="94">
        <f>IF(AY1029=0,"None",_xlfn.TEXTJOIN(", ",TRUE(),IF(AT1029="Y","Breakout",""),IF(AU1029="Y","Accumulation",""),IF(AV1029="Y","Institutional buying",""),IF(AW1029="Y","Long buildup",""),IF(AX1029="Y","Momentum leader","")))</f>
        <v/>
      </c>
      <c r="BA1029" s="94">
        <f>IF(BW1029="","","Passes "&amp;AY1029&amp;" of 5 buy-side scans"&amp;IF(G1029="Y","; RED FLAG: filter out using Red flag column",""))</f>
        <v/>
      </c>
      <c r="BB1029" s="91" t="inlineStr">
        <is>
          <t>None</t>
        </is>
      </c>
      <c r="BC1029" s="92" t="inlineStr">
        <is>
          <t>Y</t>
        </is>
      </c>
      <c r="BD1029" s="94" t="inlineStr">
        <is>
          <t>&gt;75% move in 6 months; High-low range &gt;100% in 6 months; High-low range &gt;200% in 365 days</t>
        </is>
      </c>
      <c r="BE1029" s="94" t="n"/>
      <c r="BF1029" s="92">
        <f>IF(R1029*100000&gt;=Settings!$B$5,"Y","N")</f>
        <v/>
      </c>
      <c r="BG1029" s="91">
        <f>IF(F1029&gt;Settings!$B$6,"Y","N")</f>
        <v/>
      </c>
      <c r="BH1029" s="97" t="n">
        <v>-11.37</v>
      </c>
      <c r="BI1029" s="96" t="n">
        <v>-5.44</v>
      </c>
      <c r="BJ1029" s="96" t="n">
        <v>1.56</v>
      </c>
      <c r="BK1029" s="96" t="n">
        <v>25.14</v>
      </c>
      <c r="BL1029" s="96" t="n">
        <v>142.05</v>
      </c>
      <c r="BM1029" s="96" t="n">
        <v>85.06</v>
      </c>
      <c r="BN1029" s="97" t="n">
        <v>-2.2</v>
      </c>
      <c r="BO1029" s="96" t="n">
        <v>4.36</v>
      </c>
      <c r="BP1029" s="96" t="n">
        <v>16.41</v>
      </c>
      <c r="BQ1029" s="96" t="n">
        <v>34.07</v>
      </c>
      <c r="BR1029" s="91" t="inlineStr">
        <is>
          <t>Mixed</t>
        </is>
      </c>
      <c r="BS1029" s="91" t="inlineStr">
        <is>
          <t>None</t>
        </is>
      </c>
      <c r="BT1029" s="96" t="n">
        <v>42.8</v>
      </c>
      <c r="BU1029" s="91" t="inlineStr">
        <is>
          <t>N</t>
        </is>
      </c>
      <c r="BV1029" s="99">
        <f>IF(OR(BF1029&lt;&gt;"Y",BG1029&lt;&gt;"Y"),"",(AND(ISNUMBER(BQ1029),BQ1029&gt;0))+(BR1029="Stacked up")+(AND(ISNUMBER(BH1029),BH1029&gt;=-Settings!$B$17))+(AND(ISNUMBER(BK1029),ISNUMBER(BM1029),BK1029&gt;0,BM1029&gt;0))+(AND(ISNUMBER(AQ1029),AQ1029&gt;=Settings!$B$18))+(AND(ISNUMBER(BT1029),BT1029&gt;=Settings!$B$19,BT1029&lt;=Settings!$B$20))+(AND(ISNUMBER(AS1029),AS1029&gt;0))+(AND(ISNUMBER(T1029),ISNUMBER(M1029),T1029&gt;=Settings!$B$21,M1029&gt;0))+(AND(ISNUMBER(AD1029),ISNUMBER(M1029),AD1029&gt;=Settings!$B$22,M1029&gt;0))+(AY1029&gt;=1))</f>
        <v/>
      </c>
      <c r="BW1029" s="91">
        <f>IF(OR(AY1029=0,BF1029&lt;&gt;"Y",BG1029&lt;&gt;"Y"),"",1+SUMPRODUCT(($A$6:$A$2604=A1029)*($AY$6:$AY$2604&gt;0)*($BF$6:$BF$2604="Y")*($BG$6:$BG$2604="Y")*(($AY$6:$AY$2604&gt;AY1029)+($AY$6:$AY$2604=AY1029)*($AD$6:$AD$2604&gt;AD1029))))</f>
        <v/>
      </c>
    </row>
    <row r="1030" ht="23.85" customHeight="1" s="55">
      <c r="A1030" s="90" t="n">
        <v>46296</v>
      </c>
      <c r="B1030" s="91" t="inlineStr">
        <is>
          <t>ADFFOODS</t>
        </is>
      </c>
      <c r="C1030" s="91" t="inlineStr">
        <is>
          <t>INE982B01027</t>
        </is>
      </c>
      <c r="D1030" s="91" t="n"/>
      <c r="E1030" s="91" t="inlineStr">
        <is>
          <t>None</t>
        </is>
      </c>
      <c r="F1030" s="93" t="n">
        <v>3092</v>
      </c>
      <c r="G1030" s="92" t="inlineStr">
        <is>
          <t>N</t>
        </is>
      </c>
      <c r="H1030" s="94" t="n"/>
      <c r="I1030" s="91" t="inlineStr">
        <is>
          <t>N</t>
        </is>
      </c>
      <c r="J1030" s="92">
        <f>IF(K1030="","N","Y")</f>
        <v/>
      </c>
      <c r="K1030" s="94">
        <f>_xlfn.TEXTJOIN("; ",TRUE,IF(P1030="52-wk low","52-wk low",""),IF(AND(AD1030&gt;=Settings!$B$12,M1030&lt;0),"Distribution",""),IF(AND(AJ1030="Y",M1030&lt;0,AK1030&lt;-Settings!$B$13),"Long unwinding",""),IF(AND(AJ1030="Y",M1030&lt;0,AK1030&gt;Settings!$B$13),"Short buildup",""))</f>
        <v/>
      </c>
      <c r="L1030" s="95" t="n">
        <v>281.4</v>
      </c>
      <c r="M1030" s="96" t="n">
        <v>3.04</v>
      </c>
      <c r="N1030" s="93" t="n">
        <v>118</v>
      </c>
      <c r="O1030" s="91" t="inlineStr">
        <is>
          <t>None</t>
        </is>
      </c>
      <c r="P1030" s="91" t="inlineStr">
        <is>
          <t>None</t>
        </is>
      </c>
      <c r="Q1030" s="97" t="n">
        <v>2.66</v>
      </c>
      <c r="R1030" s="96" t="n">
        <v>1.05</v>
      </c>
      <c r="S1030" s="96" t="n">
        <v>2.74</v>
      </c>
      <c r="T1030" s="96" t="n">
        <v>1.8</v>
      </c>
      <c r="U1030" s="96" t="n">
        <v>0.72</v>
      </c>
      <c r="V1030" s="103" t="n">
        <v>0.28</v>
      </c>
      <c r="W1030" s="102" t="n">
        <v>0</v>
      </c>
      <c r="X1030" s="93" t="n"/>
      <c r="Y1030" s="91" t="inlineStr">
        <is>
          <t>None</t>
        </is>
      </c>
      <c r="Z1030" s="99" t="n">
        <v>36.03</v>
      </c>
      <c r="AA1030" s="96" t="n">
        <v>0.75</v>
      </c>
      <c r="AB1030" s="96" t="n">
        <v>0.79</v>
      </c>
      <c r="AC1030" s="96" t="n">
        <v>2.21</v>
      </c>
      <c r="AD1030" s="96" t="n">
        <v>1.57</v>
      </c>
      <c r="AE1030" s="96" t="n">
        <v>1</v>
      </c>
      <c r="AF1030" s="103" t="n">
        <v>1.7</v>
      </c>
      <c r="AG1030" s="91" t="inlineStr">
        <is>
          <t>Normal</t>
        </is>
      </c>
      <c r="AH1030" s="100" t="n">
        <v>0</v>
      </c>
      <c r="AI1030" s="101" t="n">
        <v>0</v>
      </c>
      <c r="AJ1030" s="92" t="inlineStr">
        <is>
          <t>N</t>
        </is>
      </c>
      <c r="AK1030" s="96" t="n"/>
      <c r="AL1030" s="91" t="inlineStr">
        <is>
          <t>n/a</t>
        </is>
      </c>
      <c r="AM1030" s="93" t="n"/>
      <c r="AN1030" s="92" t="inlineStr">
        <is>
          <t>None</t>
        </is>
      </c>
      <c r="AO1030" s="102" t="n">
        <v>0</v>
      </c>
      <c r="AP1030" s="103" t="n">
        <v>1.69</v>
      </c>
      <c r="AQ1030" s="102" t="n">
        <v>84</v>
      </c>
      <c r="AR1030" s="91" t="inlineStr">
        <is>
          <t>N</t>
        </is>
      </c>
      <c r="AS1030" s="104" t="n"/>
      <c r="AT1030" s="92">
        <f>IF(AND(P1030="52-wk high",T1030&gt;=Settings!$B$7),"Y","N")</f>
        <v/>
      </c>
      <c r="AU1030" s="91">
        <f>IF(AND(AD1030&gt;=Settings!$B$8,M1030&gt;0),"Y","N")</f>
        <v/>
      </c>
      <c r="AV1030" s="91">
        <f>IF(OR(AH1030&gt;Settings!$B$9,AI1030&gt;Settings!$B$9),"Y","N")</f>
        <v/>
      </c>
      <c r="AW1030" s="91">
        <f>IF(AJ1030&lt;&gt;"Y","n/a",IF(AND(M1030&gt;0,AK1030&gt;Settings!$B$10),"Y","N"))</f>
        <v/>
      </c>
      <c r="AX1030" s="91">
        <f>IF(AO1030&gt;=Settings!$B$11,"Y","N")</f>
        <v/>
      </c>
      <c r="AY1030" s="99">
        <f>(AT1030="Y")+(AU1030="Y")+(AV1030="Y")+(AW1030="Y")+(AX1030="Y")</f>
        <v/>
      </c>
      <c r="AZ1030" s="94">
        <f>IF(AY1030=0,"None",_xlfn.TEXTJOIN(", ",TRUE(),IF(AT1030="Y","Breakout",""),IF(AU1030="Y","Accumulation",""),IF(AV1030="Y","Institutional buying",""),IF(AW1030="Y","Long buildup",""),IF(AX1030="Y","Momentum leader","")))</f>
        <v/>
      </c>
      <c r="BA1030" s="94">
        <f>IF(BW1030="","","Passes "&amp;AY1030&amp;" of 5 buy-side scans"&amp;IF(G1030="Y","; RED FLAG: filter out using Red flag column",""))</f>
        <v/>
      </c>
      <c r="BB1030" s="91" t="inlineStr">
        <is>
          <t>None</t>
        </is>
      </c>
      <c r="BC1030" s="92" t="inlineStr">
        <is>
          <t>Y</t>
        </is>
      </c>
      <c r="BD1030" s="94" t="inlineStr">
        <is>
          <t>High-low range &gt;100% in 6 months</t>
        </is>
      </c>
      <c r="BE1030" s="94" t="n"/>
      <c r="BF1030" s="92">
        <f>IF(R1030*100000&gt;=Settings!$B$5,"Y","N")</f>
        <v/>
      </c>
      <c r="BG1030" s="91">
        <f>IF(F1030&gt;Settings!$B$6,"Y","N")</f>
        <v/>
      </c>
      <c r="BH1030" s="97" t="n">
        <v>-18.89</v>
      </c>
      <c r="BI1030" s="96" t="n">
        <v>3.59</v>
      </c>
      <c r="BJ1030" s="96" t="n">
        <v>6.13</v>
      </c>
      <c r="BK1030" s="96" t="n">
        <v>-8.59</v>
      </c>
      <c r="BL1030" s="96" t="n">
        <v>56.99</v>
      </c>
      <c r="BM1030" s="96" t="n">
        <v>27.6</v>
      </c>
      <c r="BN1030" s="97" t="n">
        <v>4.11</v>
      </c>
      <c r="BO1030" s="96" t="n">
        <v>3.13</v>
      </c>
      <c r="BP1030" s="96" t="n">
        <v>4.6</v>
      </c>
      <c r="BQ1030" s="96" t="n">
        <v>10.18</v>
      </c>
      <c r="BR1030" s="91" t="inlineStr">
        <is>
          <t>Mixed</t>
        </is>
      </c>
      <c r="BS1030" s="91" t="inlineStr">
        <is>
          <t>None</t>
        </is>
      </c>
      <c r="BT1030" s="96" t="n">
        <v>65.59999999999999</v>
      </c>
      <c r="BU1030" s="91" t="inlineStr">
        <is>
          <t>N</t>
        </is>
      </c>
      <c r="BV1030" s="99">
        <f>IF(OR(BF1030&lt;&gt;"Y",BG1030&lt;&gt;"Y"),"",(AND(ISNUMBER(BQ1030),BQ1030&gt;0))+(BR1030="Stacked up")+(AND(ISNUMBER(BH1030),BH1030&gt;=-Settings!$B$17))+(AND(ISNUMBER(BK1030),ISNUMBER(BM1030),BK1030&gt;0,BM1030&gt;0))+(AND(ISNUMBER(AQ1030),AQ1030&gt;=Settings!$B$18))+(AND(ISNUMBER(BT1030),BT1030&gt;=Settings!$B$19,BT1030&lt;=Settings!$B$20))+(AND(ISNUMBER(AS1030),AS1030&gt;0))+(AND(ISNUMBER(T1030),ISNUMBER(M1030),T1030&gt;=Settings!$B$21,M1030&gt;0))+(AND(ISNUMBER(AD1030),ISNUMBER(M1030),AD1030&gt;=Settings!$B$22,M1030&gt;0))+(AY1030&gt;=1))</f>
        <v/>
      </c>
      <c r="BW1030" s="91">
        <f>IF(OR(AY1030=0,BF1030&lt;&gt;"Y",BG1030&lt;&gt;"Y"),"",1+SUMPRODUCT(($A$6:$A$2604=A1030)*($AY$6:$AY$2604&gt;0)*($BF$6:$BF$2604="Y")*($BG$6:$BG$2604="Y")*(($AY$6:$AY$2604&gt;AY1030)+($AY$6:$AY$2604=AY1030)*($AD$6:$AD$2604&gt;AD1030))))</f>
        <v/>
      </c>
    </row>
    <row r="1031" ht="23.85" customHeight="1" s="55">
      <c r="A1031" s="90" t="n">
        <v>46296</v>
      </c>
      <c r="B1031" s="91" t="inlineStr">
        <is>
          <t>MAYURUNIQ</t>
        </is>
      </c>
      <c r="C1031" s="91" t="inlineStr">
        <is>
          <t>INE040D01038</t>
        </is>
      </c>
      <c r="D1031" s="91" t="n"/>
      <c r="E1031" s="91" t="inlineStr">
        <is>
          <t>None</t>
        </is>
      </c>
      <c r="F1031" s="93" t="n">
        <v>3092</v>
      </c>
      <c r="G1031" s="92" t="inlineStr">
        <is>
          <t>N</t>
        </is>
      </c>
      <c r="H1031" s="94" t="n"/>
      <c r="I1031" s="91" t="inlineStr">
        <is>
          <t>N</t>
        </is>
      </c>
      <c r="J1031" s="92">
        <f>IF(K1031="","N","Y")</f>
        <v/>
      </c>
      <c r="K1031" s="94">
        <f>_xlfn.TEXTJOIN("; ",TRUE,IF(P1031="52-wk low","52-wk low",""),IF(AND(AD1031&gt;=Settings!$B$12,M1031&lt;0),"Distribution",""),IF(AND(AJ1031="Y",M1031&lt;0,AK1031&lt;-Settings!$B$13),"Long unwinding",""),IF(AND(AJ1031="Y",M1031&lt;0,AK1031&gt;Settings!$B$13),"Short buildup",""))</f>
        <v/>
      </c>
      <c r="L1031" s="95" t="n">
        <v>711.55</v>
      </c>
      <c r="M1031" s="96" t="n">
        <v>-3.1</v>
      </c>
      <c r="N1031" s="93" t="n">
        <v>2124</v>
      </c>
      <c r="O1031" s="91" t="inlineStr">
        <is>
          <t>None</t>
        </is>
      </c>
      <c r="P1031" s="91" t="inlineStr">
        <is>
          <t>None</t>
        </is>
      </c>
      <c r="Q1031" s="97" t="n">
        <v>0.8</v>
      </c>
      <c r="R1031" s="96" t="n">
        <v>1.11</v>
      </c>
      <c r="S1031" s="96" t="n">
        <v>0.68</v>
      </c>
      <c r="T1031" s="96" t="n">
        <v>0.7</v>
      </c>
      <c r="U1031" s="96" t="n">
        <v>0.35</v>
      </c>
      <c r="V1031" s="103" t="n">
        <v>0.5</v>
      </c>
      <c r="W1031" s="102" t="n">
        <v>2</v>
      </c>
      <c r="X1031" s="93" t="n"/>
      <c r="Y1031" s="91" t="inlineStr">
        <is>
          <t>None</t>
        </is>
      </c>
      <c r="Z1031" s="99" t="n">
        <v>51.86</v>
      </c>
      <c r="AA1031" s="96" t="n">
        <v>0.96</v>
      </c>
      <c r="AB1031" s="96" t="n">
        <v>0.9399999999999999</v>
      </c>
      <c r="AC1031" s="96" t="n">
        <v>0.6899999999999999</v>
      </c>
      <c r="AD1031" s="96" t="n">
        <v>0.71</v>
      </c>
      <c r="AE1031" s="96" t="n">
        <v>0.5</v>
      </c>
      <c r="AF1031" s="103" t="n">
        <v>1.35</v>
      </c>
      <c r="AG1031" s="91" t="inlineStr">
        <is>
          <t>Normal</t>
        </is>
      </c>
      <c r="AH1031" s="100" t="n">
        <v>0</v>
      </c>
      <c r="AI1031" s="101" t="n">
        <v>0</v>
      </c>
      <c r="AJ1031" s="92" t="inlineStr">
        <is>
          <t>N</t>
        </is>
      </c>
      <c r="AK1031" s="96" t="n"/>
      <c r="AL1031" s="91" t="inlineStr">
        <is>
          <t>n/a</t>
        </is>
      </c>
      <c r="AM1031" s="93" t="n"/>
      <c r="AN1031" s="92" t="inlineStr">
        <is>
          <t>None</t>
        </is>
      </c>
      <c r="AO1031" s="102" t="n">
        <v>0</v>
      </c>
      <c r="AP1031" s="103" t="n">
        <v>1.77</v>
      </c>
      <c r="AQ1031" s="102" t="n">
        <v>85</v>
      </c>
      <c r="AR1031" s="91" t="inlineStr">
        <is>
          <t>N</t>
        </is>
      </c>
      <c r="AS1031" s="104" t="n"/>
      <c r="AT1031" s="92">
        <f>IF(AND(P1031="52-wk high",T1031&gt;=Settings!$B$7),"Y","N")</f>
        <v/>
      </c>
      <c r="AU1031" s="91">
        <f>IF(AND(AD1031&gt;=Settings!$B$8,M1031&gt;0),"Y","N")</f>
        <v/>
      </c>
      <c r="AV1031" s="91">
        <f>IF(OR(AH1031&gt;Settings!$B$9,AI1031&gt;Settings!$B$9),"Y","N")</f>
        <v/>
      </c>
      <c r="AW1031" s="91">
        <f>IF(AJ1031&lt;&gt;"Y","n/a",IF(AND(M1031&gt;0,AK1031&gt;Settings!$B$10),"Y","N"))</f>
        <v/>
      </c>
      <c r="AX1031" s="91">
        <f>IF(AO1031&gt;=Settings!$B$11,"Y","N")</f>
        <v/>
      </c>
      <c r="AY1031" s="99">
        <f>(AT1031="Y")+(AU1031="Y")+(AV1031="Y")+(AW1031="Y")+(AX1031="Y")</f>
        <v/>
      </c>
      <c r="AZ1031" s="94">
        <f>IF(AY1031=0,"None",_xlfn.TEXTJOIN(", ",TRUE(),IF(AT1031="Y","Breakout",""),IF(AU1031="Y","Accumulation",""),IF(AV1031="Y","Institutional buying",""),IF(AW1031="Y","Long buildup",""),IF(AX1031="Y","Momentum leader","")))</f>
        <v/>
      </c>
      <c r="BA1031" s="94">
        <f>IF(BW1031="","","Passes "&amp;AY1031&amp;" of 5 buy-side scans"&amp;IF(G1031="Y","; RED FLAG: filter out using Red flag column",""))</f>
        <v/>
      </c>
      <c r="BB1031" s="91" t="inlineStr">
        <is>
          <t>None</t>
        </is>
      </c>
      <c r="BC1031" s="92" t="inlineStr">
        <is>
          <t>N</t>
        </is>
      </c>
      <c r="BD1031" s="94" t="n"/>
      <c r="BE1031" s="94" t="n"/>
      <c r="BF1031" s="92">
        <f>IF(R1031*100000&gt;=Settings!$B$5,"Y","N")</f>
        <v/>
      </c>
      <c r="BG1031" s="91">
        <f>IF(F1031&gt;Settings!$B$6,"Y","N")</f>
        <v/>
      </c>
      <c r="BH1031" s="97" t="n">
        <v>-21.55</v>
      </c>
      <c r="BI1031" s="96" t="n">
        <v>-2.94</v>
      </c>
      <c r="BJ1031" s="96" t="n">
        <v>-4.13</v>
      </c>
      <c r="BK1031" s="96" t="n">
        <v>-16.44</v>
      </c>
      <c r="BL1031" s="96" t="n">
        <v>37.29</v>
      </c>
      <c r="BM1031" s="96" t="n">
        <v>40.29</v>
      </c>
      <c r="BN1031" s="97" t="n">
        <v>-3.14</v>
      </c>
      <c r="BO1031" s="96" t="n">
        <v>-4.64</v>
      </c>
      <c r="BP1031" s="96" t="n">
        <v>-2.4</v>
      </c>
      <c r="BQ1031" s="96" t="n">
        <v>5.14</v>
      </c>
      <c r="BR1031" s="91" t="inlineStr">
        <is>
          <t>Mixed</t>
        </is>
      </c>
      <c r="BS1031" s="91" t="inlineStr">
        <is>
          <t>None</t>
        </is>
      </c>
      <c r="BT1031" s="96" t="n">
        <v>38.6</v>
      </c>
      <c r="BU1031" s="91" t="inlineStr">
        <is>
          <t>N</t>
        </is>
      </c>
      <c r="BV1031" s="99">
        <f>IF(OR(BF1031&lt;&gt;"Y",BG1031&lt;&gt;"Y"),"",(AND(ISNUMBER(BQ1031),BQ1031&gt;0))+(BR1031="Stacked up")+(AND(ISNUMBER(BH1031),BH1031&gt;=-Settings!$B$17))+(AND(ISNUMBER(BK1031),ISNUMBER(BM1031),BK1031&gt;0,BM1031&gt;0))+(AND(ISNUMBER(AQ1031),AQ1031&gt;=Settings!$B$18))+(AND(ISNUMBER(BT1031),BT1031&gt;=Settings!$B$19,BT1031&lt;=Settings!$B$20))+(AND(ISNUMBER(AS1031),AS1031&gt;0))+(AND(ISNUMBER(T1031),ISNUMBER(M1031),T1031&gt;=Settings!$B$21,M1031&gt;0))+(AND(ISNUMBER(AD1031),ISNUMBER(M1031),AD1031&gt;=Settings!$B$22,M1031&gt;0))+(AY1031&gt;=1))</f>
        <v/>
      </c>
      <c r="BW1031" s="91">
        <f>IF(OR(AY1031=0,BF1031&lt;&gt;"Y",BG1031&lt;&gt;"Y"),"",1+SUMPRODUCT(($A$6:$A$2604=A1031)*($AY$6:$AY$2604&gt;0)*($BF$6:$BF$2604="Y")*($BG$6:$BG$2604="Y")*(($AY$6:$AY$2604&gt;AY1031)+($AY$6:$AY$2604=AY1031)*($AD$6:$AD$2604&gt;AD1031))))</f>
        <v/>
      </c>
    </row>
    <row r="1032" ht="23.85" customHeight="1" s="55">
      <c r="A1032" s="90" t="n">
        <v>46296</v>
      </c>
      <c r="B1032" s="91" t="inlineStr">
        <is>
          <t>JUBLCPL</t>
        </is>
      </c>
      <c r="C1032" s="91" t="inlineStr">
        <is>
          <t>INE03CC01015</t>
        </is>
      </c>
      <c r="D1032" s="91" t="n"/>
      <c r="E1032" s="91" t="inlineStr">
        <is>
          <t>None</t>
        </is>
      </c>
      <c r="F1032" s="93" t="n">
        <v>3087</v>
      </c>
      <c r="G1032" s="92" t="inlineStr">
        <is>
          <t>N</t>
        </is>
      </c>
      <c r="H1032" s="94" t="n"/>
      <c r="I1032" s="91" t="inlineStr">
        <is>
          <t>N</t>
        </is>
      </c>
      <c r="J1032" s="92">
        <f>IF(K1032="","N","Y")</f>
        <v/>
      </c>
      <c r="K1032" s="94">
        <f>_xlfn.TEXTJOIN("; ",TRUE,IF(P1032="52-wk low","52-wk low",""),IF(AND(AD1032&gt;=Settings!$B$12,M1032&lt;0),"Distribution",""),IF(AND(AJ1032="Y",M1032&lt;0,AK1032&lt;-Settings!$B$13),"Long unwinding",""),IF(AND(AJ1032="Y",M1032&lt;0,AK1032&gt;Settings!$B$13),"Short buildup",""))</f>
        <v/>
      </c>
      <c r="L1032" s="95" t="n">
        <v>2037.3</v>
      </c>
      <c r="M1032" s="96" t="n">
        <v>-1.16</v>
      </c>
      <c r="N1032" s="93" t="n">
        <v>1124</v>
      </c>
      <c r="O1032" s="91" t="inlineStr">
        <is>
          <t>None</t>
        </is>
      </c>
      <c r="P1032" s="91" t="inlineStr">
        <is>
          <t>None</t>
        </is>
      </c>
      <c r="Q1032" s="97" t="n">
        <v>0.05</v>
      </c>
      <c r="R1032" s="96" t="n">
        <v>0.08</v>
      </c>
      <c r="S1032" s="96" t="n">
        <v>0.57</v>
      </c>
      <c r="T1032" s="96" t="n">
        <v>0.26</v>
      </c>
      <c r="U1032" s="96" t="n">
        <v>0.36</v>
      </c>
      <c r="V1032" s="103" t="n">
        <v>0.61</v>
      </c>
      <c r="W1032" s="102" t="n">
        <v>2</v>
      </c>
      <c r="X1032" s="93" t="n"/>
      <c r="Y1032" s="91" t="inlineStr">
        <is>
          <t>None</t>
        </is>
      </c>
      <c r="Z1032" s="99" t="n">
        <v>46.02</v>
      </c>
      <c r="AA1032" s="96" t="n">
        <v>0.8100000000000001</v>
      </c>
      <c r="AB1032" s="96" t="n">
        <v>0.82</v>
      </c>
      <c r="AC1032" s="96" t="n">
        <v>0.49</v>
      </c>
      <c r="AD1032" s="96" t="n">
        <v>0.33</v>
      </c>
      <c r="AE1032" s="96" t="n">
        <v>0.4</v>
      </c>
      <c r="AF1032" s="103" t="n">
        <v>1.31</v>
      </c>
      <c r="AG1032" s="91" t="inlineStr">
        <is>
          <t>Normal</t>
        </is>
      </c>
      <c r="AH1032" s="100" t="n">
        <v>0</v>
      </c>
      <c r="AI1032" s="101" t="n">
        <v>0</v>
      </c>
      <c r="AJ1032" s="92" t="inlineStr">
        <is>
          <t>N</t>
        </is>
      </c>
      <c r="AK1032" s="96" t="n"/>
      <c r="AL1032" s="91" t="inlineStr">
        <is>
          <t>n/a</t>
        </is>
      </c>
      <c r="AM1032" s="93" t="n"/>
      <c r="AN1032" s="92" t="inlineStr">
        <is>
          <t>None</t>
        </is>
      </c>
      <c r="AO1032" s="102" t="n">
        <v>0</v>
      </c>
      <c r="AP1032" s="103" t="n">
        <v>0.9</v>
      </c>
      <c r="AQ1032" s="102" t="n">
        <v>57</v>
      </c>
      <c r="AR1032" s="91" t="inlineStr">
        <is>
          <t>N</t>
        </is>
      </c>
      <c r="AS1032" s="104" t="n"/>
      <c r="AT1032" s="92">
        <f>IF(AND(P1032="52-wk high",T1032&gt;=Settings!$B$7),"Y","N")</f>
        <v/>
      </c>
      <c r="AU1032" s="91">
        <f>IF(AND(AD1032&gt;=Settings!$B$8,M1032&gt;0),"Y","N")</f>
        <v/>
      </c>
      <c r="AV1032" s="91">
        <f>IF(OR(AH1032&gt;Settings!$B$9,AI1032&gt;Settings!$B$9),"Y","N")</f>
        <v/>
      </c>
      <c r="AW1032" s="91">
        <f>IF(AJ1032&lt;&gt;"Y","n/a",IF(AND(M1032&gt;0,AK1032&gt;Settings!$B$10),"Y","N"))</f>
        <v/>
      </c>
      <c r="AX1032" s="91">
        <f>IF(AO1032&gt;=Settings!$B$11,"Y","N")</f>
        <v/>
      </c>
      <c r="AY1032" s="99">
        <f>(AT1032="Y")+(AU1032="Y")+(AV1032="Y")+(AW1032="Y")+(AX1032="Y")</f>
        <v/>
      </c>
      <c r="AZ1032" s="94">
        <f>IF(AY1032=0,"None",_xlfn.TEXTJOIN(", ",TRUE(),IF(AT1032="Y","Breakout",""),IF(AU1032="Y","Accumulation",""),IF(AV1032="Y","Institutional buying",""),IF(AW1032="Y","Long buildup",""),IF(AX1032="Y","Momentum leader","")))</f>
        <v/>
      </c>
      <c r="BA1032" s="94">
        <f>IF(BW1032="","","Passes "&amp;AY1032&amp;" of 5 buy-side scans"&amp;IF(G1032="Y","; RED FLAG: filter out using Red flag column",""))</f>
        <v/>
      </c>
      <c r="BB1032" s="91" t="inlineStr">
        <is>
          <t>None</t>
        </is>
      </c>
      <c r="BC1032" s="92" t="inlineStr">
        <is>
          <t>N</t>
        </is>
      </c>
      <c r="BD1032" s="94" t="n"/>
      <c r="BE1032" s="94" t="n"/>
      <c r="BF1032" s="92">
        <f>IF(R1032*100000&gt;=Settings!$B$5,"Y","N")</f>
        <v/>
      </c>
      <c r="BG1032" s="91">
        <f>IF(F1032&gt;Settings!$B$6,"Y","N")</f>
        <v/>
      </c>
      <c r="BH1032" s="97" t="n">
        <v>-26</v>
      </c>
      <c r="BI1032" s="96" t="n">
        <v>-5.69</v>
      </c>
      <c r="BJ1032" s="96" t="n">
        <v>-8.31</v>
      </c>
      <c r="BK1032" s="96" t="n">
        <v>2.68</v>
      </c>
      <c r="BL1032" s="96" t="n">
        <v>22.46</v>
      </c>
      <c r="BM1032" s="96" t="n">
        <v>-13.67</v>
      </c>
      <c r="BN1032" s="97" t="n">
        <v>-3.8</v>
      </c>
      <c r="BO1032" s="96" t="n">
        <v>-2.44</v>
      </c>
      <c r="BP1032" s="96" t="n">
        <v>0.11</v>
      </c>
      <c r="BQ1032" s="96" t="n">
        <v>-0.38</v>
      </c>
      <c r="BR1032" s="91" t="inlineStr">
        <is>
          <t>Mixed</t>
        </is>
      </c>
      <c r="BS1032" s="91" t="inlineStr">
        <is>
          <t>None</t>
        </is>
      </c>
      <c r="BT1032" s="96" t="n">
        <v>39.8</v>
      </c>
      <c r="BU1032" s="91" t="inlineStr">
        <is>
          <t>N</t>
        </is>
      </c>
      <c r="BV1032" s="99">
        <f>IF(OR(BF1032&lt;&gt;"Y",BG1032&lt;&gt;"Y"),"",(AND(ISNUMBER(BQ1032),BQ1032&gt;0))+(BR1032="Stacked up")+(AND(ISNUMBER(BH1032),BH1032&gt;=-Settings!$B$17))+(AND(ISNUMBER(BK1032),ISNUMBER(BM1032),BK1032&gt;0,BM1032&gt;0))+(AND(ISNUMBER(AQ1032),AQ1032&gt;=Settings!$B$18))+(AND(ISNUMBER(BT1032),BT1032&gt;=Settings!$B$19,BT1032&lt;=Settings!$B$20))+(AND(ISNUMBER(AS1032),AS1032&gt;0))+(AND(ISNUMBER(T1032),ISNUMBER(M1032),T1032&gt;=Settings!$B$21,M1032&gt;0))+(AND(ISNUMBER(AD1032),ISNUMBER(M1032),AD1032&gt;=Settings!$B$22,M1032&gt;0))+(AY1032&gt;=1))</f>
        <v/>
      </c>
      <c r="BW1032" s="91">
        <f>IF(OR(AY1032=0,BF1032&lt;&gt;"Y",BG1032&lt;&gt;"Y"),"",1+SUMPRODUCT(($A$6:$A$2604=A1032)*($AY$6:$AY$2604&gt;0)*($BF$6:$BF$2604="Y")*($BG$6:$BG$2604="Y")*(($AY$6:$AY$2604&gt;AY1032)+($AY$6:$AY$2604=AY1032)*($AD$6:$AD$2604&gt;AD1032))))</f>
        <v/>
      </c>
    </row>
    <row r="1033" ht="23.85" customHeight="1" s="55">
      <c r="A1033" s="90" t="n">
        <v>46296</v>
      </c>
      <c r="B1033" s="91" t="inlineStr">
        <is>
          <t>BEPL</t>
        </is>
      </c>
      <c r="C1033" s="91" t="inlineStr">
        <is>
          <t>INE922A01025</t>
        </is>
      </c>
      <c r="D1033" s="91" t="n"/>
      <c r="E1033" s="91" t="inlineStr">
        <is>
          <t>None</t>
        </is>
      </c>
      <c r="F1033" s="93" t="n">
        <v>3080</v>
      </c>
      <c r="G1033" s="92" t="inlineStr">
        <is>
          <t>N</t>
        </is>
      </c>
      <c r="H1033" s="94" t="n"/>
      <c r="I1033" s="91" t="inlineStr">
        <is>
          <t>N</t>
        </is>
      </c>
      <c r="J1033" s="92">
        <f>IF(K1033="","N","Y")</f>
        <v/>
      </c>
      <c r="K1033" s="94">
        <f>_xlfn.TEXTJOIN("; ",TRUE,IF(P1033="52-wk low","52-wk low",""),IF(AND(AD1033&gt;=Settings!$B$12,M1033&lt;0),"Distribution",""),IF(AND(AJ1033="Y",M1033&lt;0,AK1033&lt;-Settings!$B$13),"Long unwinding",""),IF(AND(AJ1033="Y",M1033&lt;0,AK1033&gt;Settings!$B$13),"Short buildup",""))</f>
        <v/>
      </c>
      <c r="L1033" s="95" t="n">
        <v>123.76</v>
      </c>
      <c r="M1033" s="96" t="n">
        <v>-0.51</v>
      </c>
      <c r="N1033" s="93" t="n">
        <v>798</v>
      </c>
      <c r="O1033" s="91" t="inlineStr">
        <is>
          <t>None</t>
        </is>
      </c>
      <c r="P1033" s="91" t="inlineStr">
        <is>
          <t>None</t>
        </is>
      </c>
      <c r="Q1033" s="97" t="n">
        <v>15.34</v>
      </c>
      <c r="R1033" s="96" t="n">
        <v>14.74</v>
      </c>
      <c r="S1033" s="96" t="n">
        <v>1.04</v>
      </c>
      <c r="T1033" s="96" t="n">
        <v>0.68</v>
      </c>
      <c r="U1033" s="96" t="n">
        <v>0.47</v>
      </c>
      <c r="V1033" s="103" t="n">
        <v>0.45</v>
      </c>
      <c r="W1033" s="102" t="n">
        <v>1</v>
      </c>
      <c r="X1033" s="93" t="n"/>
      <c r="Y1033" s="91" t="inlineStr">
        <is>
          <t>None</t>
        </is>
      </c>
      <c r="Z1033" s="99" t="n">
        <v>40.37</v>
      </c>
      <c r="AA1033" s="96" t="n">
        <v>0.9399999999999999</v>
      </c>
      <c r="AB1033" s="96" t="n">
        <v>1.03</v>
      </c>
      <c r="AC1033" s="96" t="n">
        <v>1.01</v>
      </c>
      <c r="AD1033" s="96" t="n">
        <v>0.86</v>
      </c>
      <c r="AE1033" s="96" t="n">
        <v>0.91</v>
      </c>
      <c r="AF1033" s="103" t="n">
        <v>1.99</v>
      </c>
      <c r="AG1033" s="91" t="inlineStr">
        <is>
          <t>Quiet accumulation</t>
        </is>
      </c>
      <c r="AH1033" s="100" t="n">
        <v>0</v>
      </c>
      <c r="AI1033" s="101" t="n">
        <v>0</v>
      </c>
      <c r="AJ1033" s="92" t="inlineStr">
        <is>
          <t>N</t>
        </is>
      </c>
      <c r="AK1033" s="96" t="n"/>
      <c r="AL1033" s="91" t="inlineStr">
        <is>
          <t>n/a</t>
        </is>
      </c>
      <c r="AM1033" s="93" t="n"/>
      <c r="AN1033" s="92" t="inlineStr">
        <is>
          <t>None</t>
        </is>
      </c>
      <c r="AO1033" s="102" t="n">
        <v>0</v>
      </c>
      <c r="AP1033" s="103" t="n">
        <v>1.73</v>
      </c>
      <c r="AQ1033" s="102" t="n">
        <v>84</v>
      </c>
      <c r="AR1033" s="91" t="inlineStr">
        <is>
          <t>N</t>
        </is>
      </c>
      <c r="AS1033" s="104" t="n"/>
      <c r="AT1033" s="92">
        <f>IF(AND(P1033="52-wk high",T1033&gt;=Settings!$B$7),"Y","N")</f>
        <v/>
      </c>
      <c r="AU1033" s="91">
        <f>IF(AND(AD1033&gt;=Settings!$B$8,M1033&gt;0),"Y","N")</f>
        <v/>
      </c>
      <c r="AV1033" s="91">
        <f>IF(OR(AH1033&gt;Settings!$B$9,AI1033&gt;Settings!$B$9),"Y","N")</f>
        <v/>
      </c>
      <c r="AW1033" s="91">
        <f>IF(AJ1033&lt;&gt;"Y","n/a",IF(AND(M1033&gt;0,AK1033&gt;Settings!$B$10),"Y","N"))</f>
        <v/>
      </c>
      <c r="AX1033" s="91">
        <f>IF(AO1033&gt;=Settings!$B$11,"Y","N")</f>
        <v/>
      </c>
      <c r="AY1033" s="99">
        <f>(AT1033="Y")+(AU1033="Y")+(AV1033="Y")+(AW1033="Y")+(AX1033="Y")</f>
        <v/>
      </c>
      <c r="AZ1033" s="94">
        <f>IF(AY1033=0,"None",_xlfn.TEXTJOIN(", ",TRUE(),IF(AT1033="Y","Breakout",""),IF(AU1033="Y","Accumulation",""),IF(AV1033="Y","Institutional buying",""),IF(AW1033="Y","Long buildup",""),IF(AX1033="Y","Momentum leader","")))</f>
        <v/>
      </c>
      <c r="BA1033" s="94">
        <f>IF(BW1033="","","Passes "&amp;AY1033&amp;" of 5 buy-side scans"&amp;IF(G1033="Y","; RED FLAG: filter out using Red flag column",""))</f>
        <v/>
      </c>
      <c r="BB1033" s="91" t="inlineStr">
        <is>
          <t>None</t>
        </is>
      </c>
      <c r="BC1033" s="92" t="inlineStr">
        <is>
          <t>N</t>
        </is>
      </c>
      <c r="BD1033" s="94" t="n"/>
      <c r="BE1033" s="94" t="n"/>
      <c r="BF1033" s="92">
        <f>IF(R1033*100000&gt;=Settings!$B$5,"Y","N")</f>
        <v/>
      </c>
      <c r="BG1033" s="91">
        <f>IF(F1033&gt;Settings!$B$6,"Y","N")</f>
        <v/>
      </c>
      <c r="BH1033" s="97" t="n">
        <v>-10.64</v>
      </c>
      <c r="BI1033" s="96" t="n">
        <v>-2.62</v>
      </c>
      <c r="BJ1033" s="96" t="n">
        <v>-2.67</v>
      </c>
      <c r="BK1033" s="96" t="n">
        <v>26.05</v>
      </c>
      <c r="BL1033" s="96" t="n">
        <v>43.49</v>
      </c>
      <c r="BM1033" s="96" t="n">
        <v>22.95</v>
      </c>
      <c r="BN1033" s="97" t="n">
        <v>-1.94</v>
      </c>
      <c r="BO1033" s="96" t="n">
        <v>1.05</v>
      </c>
      <c r="BP1033" s="96" t="n">
        <v>7.53</v>
      </c>
      <c r="BQ1033" s="96" t="n">
        <v>15.13</v>
      </c>
      <c r="BR1033" s="91" t="inlineStr">
        <is>
          <t>Mixed</t>
        </is>
      </c>
      <c r="BS1033" s="91" t="inlineStr">
        <is>
          <t>None</t>
        </is>
      </c>
      <c r="BT1033" s="96" t="n">
        <v>41.2</v>
      </c>
      <c r="BU1033" s="91" t="inlineStr">
        <is>
          <t>N</t>
        </is>
      </c>
      <c r="BV1033" s="99">
        <f>IF(OR(BF1033&lt;&gt;"Y",BG1033&lt;&gt;"Y"),"",(AND(ISNUMBER(BQ1033),BQ1033&gt;0))+(BR1033="Stacked up")+(AND(ISNUMBER(BH1033),BH1033&gt;=-Settings!$B$17))+(AND(ISNUMBER(BK1033),ISNUMBER(BM1033),BK1033&gt;0,BM1033&gt;0))+(AND(ISNUMBER(AQ1033),AQ1033&gt;=Settings!$B$18))+(AND(ISNUMBER(BT1033),BT1033&gt;=Settings!$B$19,BT1033&lt;=Settings!$B$20))+(AND(ISNUMBER(AS1033),AS1033&gt;0))+(AND(ISNUMBER(T1033),ISNUMBER(M1033),T1033&gt;=Settings!$B$21,M1033&gt;0))+(AND(ISNUMBER(AD1033),ISNUMBER(M1033),AD1033&gt;=Settings!$B$22,M1033&gt;0))+(AY1033&gt;=1))</f>
        <v/>
      </c>
      <c r="BW1033" s="91">
        <f>IF(OR(AY1033=0,BF1033&lt;&gt;"Y",BG1033&lt;&gt;"Y"),"",1+SUMPRODUCT(($A$6:$A$2604=A1033)*($AY$6:$AY$2604&gt;0)*($BF$6:$BF$2604="Y")*($BG$6:$BG$2604="Y")*(($AY$6:$AY$2604&gt;AY1033)+($AY$6:$AY$2604=AY1033)*($AD$6:$AD$2604&gt;AD1033))))</f>
        <v/>
      </c>
    </row>
    <row r="1034" ht="23.85" customHeight="1" s="55">
      <c r="A1034" s="90" t="n">
        <v>46296</v>
      </c>
      <c r="B1034" s="91" t="inlineStr">
        <is>
          <t>APCOTEXIND</t>
        </is>
      </c>
      <c r="C1034" s="91" t="inlineStr">
        <is>
          <t>INE116A01032</t>
        </is>
      </c>
      <c r="D1034" s="91" t="n"/>
      <c r="E1034" s="91" t="inlineStr">
        <is>
          <t>None</t>
        </is>
      </c>
      <c r="F1034" s="93" t="n">
        <v>3076</v>
      </c>
      <c r="G1034" s="92" t="inlineStr">
        <is>
          <t>N</t>
        </is>
      </c>
      <c r="H1034" s="94" t="n"/>
      <c r="I1034" s="91" t="inlineStr">
        <is>
          <t>N</t>
        </is>
      </c>
      <c r="J1034" s="92">
        <f>IF(K1034="","N","Y")</f>
        <v/>
      </c>
      <c r="K1034" s="94">
        <f>_xlfn.TEXTJOIN("; ",TRUE,IF(P1034="52-wk low","52-wk low",""),IF(AND(AD1034&gt;=Settings!$B$12,M1034&lt;0),"Distribution",""),IF(AND(AJ1034="Y",M1034&lt;0,AK1034&lt;-Settings!$B$13),"Long unwinding",""),IF(AND(AJ1034="Y",M1034&lt;0,AK1034&gt;Settings!$B$13),"Short buildup",""))</f>
        <v/>
      </c>
      <c r="L1034" s="95" t="n">
        <v>593.25</v>
      </c>
      <c r="M1034" s="96" t="n">
        <v>-0.39</v>
      </c>
      <c r="N1034" s="93" t="n">
        <v>745</v>
      </c>
      <c r="O1034" s="91" t="inlineStr">
        <is>
          <t>None</t>
        </is>
      </c>
      <c r="P1034" s="91" t="inlineStr">
        <is>
          <t>None</t>
        </is>
      </c>
      <c r="Q1034" s="97" t="n">
        <v>0.84</v>
      </c>
      <c r="R1034" s="96" t="n">
        <v>1.15</v>
      </c>
      <c r="S1034" s="96" t="n">
        <v>0.73</v>
      </c>
      <c r="T1034" s="96" t="n">
        <v>0.25</v>
      </c>
      <c r="U1034" s="96" t="n">
        <v>0.36</v>
      </c>
      <c r="V1034" s="103" t="n">
        <v>0.5</v>
      </c>
      <c r="W1034" s="102" t="n">
        <v>1</v>
      </c>
      <c r="X1034" s="93" t="n"/>
      <c r="Y1034" s="91" t="inlineStr">
        <is>
          <t>None</t>
        </is>
      </c>
      <c r="Z1034" s="99" t="n">
        <v>55.3</v>
      </c>
      <c r="AA1034" s="96" t="n">
        <v>1.06</v>
      </c>
      <c r="AB1034" s="96" t="n">
        <v>1.15</v>
      </c>
      <c r="AC1034" s="96" t="n">
        <v>0.79</v>
      </c>
      <c r="AD1034" s="96" t="n">
        <v>0.4</v>
      </c>
      <c r="AE1034" s="96" t="n">
        <v>0.5600000000000001</v>
      </c>
      <c r="AF1034" s="103" t="n">
        <v>1.43</v>
      </c>
      <c r="AG1034" s="91" t="inlineStr">
        <is>
          <t>Normal</t>
        </is>
      </c>
      <c r="AH1034" s="100" t="n">
        <v>0</v>
      </c>
      <c r="AI1034" s="101" t="n">
        <v>0</v>
      </c>
      <c r="AJ1034" s="92" t="inlineStr">
        <is>
          <t>N</t>
        </is>
      </c>
      <c r="AK1034" s="96" t="n"/>
      <c r="AL1034" s="91" t="inlineStr">
        <is>
          <t>n/a</t>
        </is>
      </c>
      <c r="AM1034" s="93" t="n"/>
      <c r="AN1034" s="92" t="inlineStr">
        <is>
          <t>None</t>
        </is>
      </c>
      <c r="AO1034" s="102" t="n">
        <v>0</v>
      </c>
      <c r="AP1034" s="103" t="n">
        <v>2.26</v>
      </c>
      <c r="AQ1034" s="102" t="n">
        <v>92</v>
      </c>
      <c r="AR1034" s="91" t="inlineStr">
        <is>
          <t>N</t>
        </is>
      </c>
      <c r="AS1034" s="104" t="n"/>
      <c r="AT1034" s="92">
        <f>IF(AND(P1034="52-wk high",T1034&gt;=Settings!$B$7),"Y","N")</f>
        <v/>
      </c>
      <c r="AU1034" s="91">
        <f>IF(AND(AD1034&gt;=Settings!$B$8,M1034&gt;0),"Y","N")</f>
        <v/>
      </c>
      <c r="AV1034" s="91">
        <f>IF(OR(AH1034&gt;Settings!$B$9,AI1034&gt;Settings!$B$9),"Y","N")</f>
        <v/>
      </c>
      <c r="AW1034" s="91">
        <f>IF(AJ1034&lt;&gt;"Y","n/a",IF(AND(M1034&gt;0,AK1034&gt;Settings!$B$10),"Y","N"))</f>
        <v/>
      </c>
      <c r="AX1034" s="91">
        <f>IF(AO1034&gt;=Settings!$B$11,"Y","N")</f>
        <v/>
      </c>
      <c r="AY1034" s="99">
        <f>(AT1034="Y")+(AU1034="Y")+(AV1034="Y")+(AW1034="Y")+(AX1034="Y")</f>
        <v/>
      </c>
      <c r="AZ1034" s="94">
        <f>IF(AY1034=0,"None",_xlfn.TEXTJOIN(", ",TRUE(),IF(AT1034="Y","Breakout",""),IF(AU1034="Y","Accumulation",""),IF(AV1034="Y","Institutional buying",""),IF(AW1034="Y","Long buildup",""),IF(AX1034="Y","Momentum leader","")))</f>
        <v/>
      </c>
      <c r="BA1034" s="94">
        <f>IF(BW1034="","","Passes "&amp;AY1034&amp;" of 5 buy-side scans"&amp;IF(G1034="Y","; RED FLAG: filter out using Red flag column",""))</f>
        <v/>
      </c>
      <c r="BB1034" s="91" t="inlineStr">
        <is>
          <t>None</t>
        </is>
      </c>
      <c r="BC1034" s="92" t="inlineStr">
        <is>
          <t>Y</t>
        </is>
      </c>
      <c r="BD1034" s="94" t="inlineStr">
        <is>
          <t>High-low range &gt;100% in 6 months</t>
        </is>
      </c>
      <c r="BE1034" s="94" t="n"/>
      <c r="BF1034" s="92">
        <f>IF(R1034*100000&gt;=Settings!$B$5,"Y","N")</f>
        <v/>
      </c>
      <c r="BG1034" s="91">
        <f>IF(F1034&gt;Settings!$B$6,"Y","N")</f>
        <v/>
      </c>
      <c r="BH1034" s="97" t="n">
        <v>-16.68</v>
      </c>
      <c r="BI1034" s="96" t="n">
        <v>-1.59</v>
      </c>
      <c r="BJ1034" s="96" t="n">
        <v>-7.19</v>
      </c>
      <c r="BK1034" s="96" t="n">
        <v>16.97</v>
      </c>
      <c r="BL1034" s="96" t="n">
        <v>71.53</v>
      </c>
      <c r="BM1034" s="96" t="n">
        <v>53.29</v>
      </c>
      <c r="BN1034" s="97" t="n">
        <v>-1.58</v>
      </c>
      <c r="BO1034" s="96" t="n">
        <v>-0.22</v>
      </c>
      <c r="BP1034" s="96" t="n">
        <v>6.27</v>
      </c>
      <c r="BQ1034" s="96" t="n">
        <v>17.47</v>
      </c>
      <c r="BR1034" s="91" t="inlineStr">
        <is>
          <t>Mixed</t>
        </is>
      </c>
      <c r="BS1034" s="91" t="inlineStr">
        <is>
          <t>None</t>
        </is>
      </c>
      <c r="BT1034" s="96" t="n">
        <v>42.2</v>
      </c>
      <c r="BU1034" s="91" t="inlineStr">
        <is>
          <t>N</t>
        </is>
      </c>
      <c r="BV1034" s="99">
        <f>IF(OR(BF1034&lt;&gt;"Y",BG1034&lt;&gt;"Y"),"",(AND(ISNUMBER(BQ1034),BQ1034&gt;0))+(BR1034="Stacked up")+(AND(ISNUMBER(BH1034),BH1034&gt;=-Settings!$B$17))+(AND(ISNUMBER(BK1034),ISNUMBER(BM1034),BK1034&gt;0,BM1034&gt;0))+(AND(ISNUMBER(AQ1034),AQ1034&gt;=Settings!$B$18))+(AND(ISNUMBER(BT1034),BT1034&gt;=Settings!$B$19,BT1034&lt;=Settings!$B$20))+(AND(ISNUMBER(AS1034),AS1034&gt;0))+(AND(ISNUMBER(T1034),ISNUMBER(M1034),T1034&gt;=Settings!$B$21,M1034&gt;0))+(AND(ISNUMBER(AD1034),ISNUMBER(M1034),AD1034&gt;=Settings!$B$22,M1034&gt;0))+(AY1034&gt;=1))</f>
        <v/>
      </c>
      <c r="BW1034" s="91">
        <f>IF(OR(AY1034=0,BF1034&lt;&gt;"Y",BG1034&lt;&gt;"Y"),"",1+SUMPRODUCT(($A$6:$A$2604=A1034)*($AY$6:$AY$2604&gt;0)*($BF$6:$BF$2604="Y")*($BG$6:$BG$2604="Y")*(($AY$6:$AY$2604&gt;AY1034)+($AY$6:$AY$2604=AY1034)*($AD$6:$AD$2604&gt;AD1034))))</f>
        <v/>
      </c>
    </row>
    <row r="1035" ht="23.85" customHeight="1" s="55">
      <c r="A1035" s="90" t="n">
        <v>46296</v>
      </c>
      <c r="B1035" s="91" t="inlineStr">
        <is>
          <t>DBCORP</t>
        </is>
      </c>
      <c r="C1035" s="91" t="inlineStr">
        <is>
          <t>INE950I01011</t>
        </is>
      </c>
      <c r="D1035" s="91" t="n"/>
      <c r="E1035" s="91" t="inlineStr">
        <is>
          <t>None</t>
        </is>
      </c>
      <c r="F1035" s="93" t="n">
        <v>3075</v>
      </c>
      <c r="G1035" s="92" t="inlineStr">
        <is>
          <t>N</t>
        </is>
      </c>
      <c r="H1035" s="94" t="n"/>
      <c r="I1035" s="91" t="inlineStr">
        <is>
          <t>N</t>
        </is>
      </c>
      <c r="J1035" s="92">
        <f>IF(K1035="","N","Y")</f>
        <v/>
      </c>
      <c r="K1035" s="94">
        <f>_xlfn.TEXTJOIN("; ",TRUE,IF(P1035="52-wk low","52-wk low",""),IF(AND(AD1035&gt;=Settings!$B$12,M1035&lt;0),"Distribution",""),IF(AND(AJ1035="Y",M1035&lt;0,AK1035&lt;-Settings!$B$13),"Long unwinding",""),IF(AND(AJ1035="Y",M1035&lt;0,AK1035&gt;Settings!$B$13),"Short buildup",""))</f>
        <v/>
      </c>
      <c r="L1035" s="95" t="n">
        <v>172.52</v>
      </c>
      <c r="M1035" s="96" t="n">
        <v>-1.63</v>
      </c>
      <c r="N1035" s="93" t="n">
        <v>1420</v>
      </c>
      <c r="O1035" s="91" t="inlineStr">
        <is>
          <t>None</t>
        </is>
      </c>
      <c r="P1035" s="91" t="inlineStr">
        <is>
          <t>52-wk low</t>
        </is>
      </c>
      <c r="Q1035" s="97" t="n">
        <v>1.02</v>
      </c>
      <c r="R1035" s="96" t="n">
        <v>0.75</v>
      </c>
      <c r="S1035" s="96" t="n">
        <v>1.37</v>
      </c>
      <c r="T1035" s="96" t="n">
        <v>1.09</v>
      </c>
      <c r="U1035" s="96" t="n">
        <v>0.33</v>
      </c>
      <c r="V1035" s="103" t="n">
        <v>0.26</v>
      </c>
      <c r="W1035" s="102" t="n">
        <v>0</v>
      </c>
      <c r="X1035" s="93" t="n"/>
      <c r="Y1035" s="91" t="inlineStr">
        <is>
          <t>None</t>
        </is>
      </c>
      <c r="Z1035" s="99" t="n">
        <v>47.57</v>
      </c>
      <c r="AA1035" s="96" t="n">
        <v>0.77</v>
      </c>
      <c r="AB1035" s="96" t="n">
        <v>0.8100000000000001</v>
      </c>
      <c r="AC1035" s="96" t="n">
        <v>1.08</v>
      </c>
      <c r="AD1035" s="96" t="n">
        <v>0.9399999999999999</v>
      </c>
      <c r="AE1035" s="96" t="n">
        <v>0.71</v>
      </c>
      <c r="AF1035" s="103" t="n">
        <v>2.58</v>
      </c>
      <c r="AG1035" s="91" t="inlineStr">
        <is>
          <t>Quiet accumulation</t>
        </is>
      </c>
      <c r="AH1035" s="100" t="n">
        <v>0</v>
      </c>
      <c r="AI1035" s="101" t="n">
        <v>0</v>
      </c>
      <c r="AJ1035" s="92" t="inlineStr">
        <is>
          <t>N</t>
        </is>
      </c>
      <c r="AK1035" s="96" t="n"/>
      <c r="AL1035" s="91" t="inlineStr">
        <is>
          <t>n/a</t>
        </is>
      </c>
      <c r="AM1035" s="93" t="n"/>
      <c r="AN1035" s="92" t="inlineStr">
        <is>
          <t>None</t>
        </is>
      </c>
      <c r="AO1035" s="102" t="n">
        <v>0</v>
      </c>
      <c r="AP1035" s="103" t="n">
        <v>0.5</v>
      </c>
      <c r="AQ1035" s="102" t="n">
        <v>5</v>
      </c>
      <c r="AR1035" s="91" t="inlineStr">
        <is>
          <t>N</t>
        </is>
      </c>
      <c r="AS1035" s="104" t="n"/>
      <c r="AT1035" s="92">
        <f>IF(AND(P1035="52-wk high",T1035&gt;=Settings!$B$7),"Y","N")</f>
        <v/>
      </c>
      <c r="AU1035" s="91">
        <f>IF(AND(AD1035&gt;=Settings!$B$8,M1035&gt;0),"Y","N")</f>
        <v/>
      </c>
      <c r="AV1035" s="91">
        <f>IF(OR(AH1035&gt;Settings!$B$9,AI1035&gt;Settings!$B$9),"Y","N")</f>
        <v/>
      </c>
      <c r="AW1035" s="91">
        <f>IF(AJ1035&lt;&gt;"Y","n/a",IF(AND(M1035&gt;0,AK1035&gt;Settings!$B$10),"Y","N"))</f>
        <v/>
      </c>
      <c r="AX1035" s="91">
        <f>IF(AO1035&gt;=Settings!$B$11,"Y","N")</f>
        <v/>
      </c>
      <c r="AY1035" s="99">
        <f>(AT1035="Y")+(AU1035="Y")+(AV1035="Y")+(AW1035="Y")+(AX1035="Y")</f>
        <v/>
      </c>
      <c r="AZ1035" s="94">
        <f>IF(AY1035=0,"None",_xlfn.TEXTJOIN(", ",TRUE(),IF(AT1035="Y","Breakout",""),IF(AU1035="Y","Accumulation",""),IF(AV1035="Y","Institutional buying",""),IF(AW1035="Y","Long buildup",""),IF(AX1035="Y","Momentum leader","")))</f>
        <v/>
      </c>
      <c r="BA1035" s="94">
        <f>IF(BW1035="","","Passes "&amp;AY1035&amp;" of 5 buy-side scans"&amp;IF(G1035="Y","; RED FLAG: filter out using Red flag column",""))</f>
        <v/>
      </c>
      <c r="BB1035" s="91" t="inlineStr">
        <is>
          <t>None</t>
        </is>
      </c>
      <c r="BC1035" s="92" t="inlineStr">
        <is>
          <t>N</t>
        </is>
      </c>
      <c r="BD1035" s="94" t="n"/>
      <c r="BE1035" s="94" t="n"/>
      <c r="BF1035" s="92">
        <f>IF(R1035*100000&gt;=Settings!$B$5,"Y","N")</f>
        <v/>
      </c>
      <c r="BG1035" s="91">
        <f>IF(F1035&gt;Settings!$B$6,"Y","N")</f>
        <v/>
      </c>
      <c r="BH1035" s="97" t="n">
        <v>-38.51</v>
      </c>
      <c r="BI1035" s="96" t="n">
        <v>-4.32</v>
      </c>
      <c r="BJ1035" s="96" t="n">
        <v>-12.76</v>
      </c>
      <c r="BK1035" s="96" t="n">
        <v>-11.67</v>
      </c>
      <c r="BL1035" s="96" t="n">
        <v>-10.44</v>
      </c>
      <c r="BM1035" s="96" t="n">
        <v>-35.96</v>
      </c>
      <c r="BN1035" s="97" t="n">
        <v>-6.64</v>
      </c>
      <c r="BO1035" s="96" t="n">
        <v>-11.08</v>
      </c>
      <c r="BP1035" s="96" t="n">
        <v>-14.52</v>
      </c>
      <c r="BQ1035" s="96" t="n">
        <v>-19.6</v>
      </c>
      <c r="BR1035" s="91" t="inlineStr">
        <is>
          <t>Stacked down</t>
        </is>
      </c>
      <c r="BS1035" s="91" t="inlineStr">
        <is>
          <t>None</t>
        </is>
      </c>
      <c r="BT1035" s="96" t="n">
        <v>15.3</v>
      </c>
      <c r="BU1035" s="91" t="inlineStr">
        <is>
          <t>N</t>
        </is>
      </c>
      <c r="BV1035" s="99">
        <f>IF(OR(BF1035&lt;&gt;"Y",BG1035&lt;&gt;"Y"),"",(AND(ISNUMBER(BQ1035),BQ1035&gt;0))+(BR1035="Stacked up")+(AND(ISNUMBER(BH1035),BH1035&gt;=-Settings!$B$17))+(AND(ISNUMBER(BK1035),ISNUMBER(BM1035),BK1035&gt;0,BM1035&gt;0))+(AND(ISNUMBER(AQ1035),AQ1035&gt;=Settings!$B$18))+(AND(ISNUMBER(BT1035),BT1035&gt;=Settings!$B$19,BT1035&lt;=Settings!$B$20))+(AND(ISNUMBER(AS1035),AS1035&gt;0))+(AND(ISNUMBER(T1035),ISNUMBER(M1035),T1035&gt;=Settings!$B$21,M1035&gt;0))+(AND(ISNUMBER(AD1035),ISNUMBER(M1035),AD1035&gt;=Settings!$B$22,M1035&gt;0))+(AY1035&gt;=1))</f>
        <v/>
      </c>
      <c r="BW1035" s="91">
        <f>IF(OR(AY1035=0,BF1035&lt;&gt;"Y",BG1035&lt;&gt;"Y"),"",1+SUMPRODUCT(($A$6:$A$2604=A1035)*($AY$6:$AY$2604&gt;0)*($BF$6:$BF$2604="Y")*($BG$6:$BG$2604="Y")*(($AY$6:$AY$2604&gt;AY1035)+($AY$6:$AY$2604=AY1035)*($AD$6:$AD$2604&gt;AD1035))))</f>
        <v/>
      </c>
    </row>
    <row r="1036" ht="23.85" customHeight="1" s="55">
      <c r="A1036" s="90" t="n">
        <v>46296</v>
      </c>
      <c r="B1036" s="91" t="inlineStr">
        <is>
          <t>HLEGLAS</t>
        </is>
      </c>
      <c r="C1036" s="91" t="inlineStr">
        <is>
          <t>INE461D01028</t>
        </is>
      </c>
      <c r="D1036" s="91" t="n"/>
      <c r="E1036" s="91" t="inlineStr">
        <is>
          <t>None</t>
        </is>
      </c>
      <c r="F1036" s="93" t="n">
        <v>3070</v>
      </c>
      <c r="G1036" s="92" t="inlineStr">
        <is>
          <t>Y</t>
        </is>
      </c>
      <c r="H1036" s="94" t="inlineStr">
        <is>
          <t>Short-term ASM Stage 1</t>
        </is>
      </c>
      <c r="I1036" s="91" t="inlineStr">
        <is>
          <t>N</t>
        </is>
      </c>
      <c r="J1036" s="92">
        <f>IF(K1036="","N","Y")</f>
        <v/>
      </c>
      <c r="K1036" s="94">
        <f>_xlfn.TEXTJOIN("; ",TRUE,IF(P1036="52-wk low","52-wk low",""),IF(AND(AD1036&gt;=Settings!$B$12,M1036&lt;0),"Distribution",""),IF(AND(AJ1036="Y",M1036&lt;0,AK1036&lt;-Settings!$B$13),"Long unwinding",""),IF(AND(AJ1036="Y",M1036&lt;0,AK1036&gt;Settings!$B$13),"Short buildup",""))</f>
        <v/>
      </c>
      <c r="L1036" s="95" t="n">
        <v>442.05</v>
      </c>
      <c r="M1036" s="96" t="n">
        <v>0.6</v>
      </c>
      <c r="N1036" s="93" t="n">
        <v>420</v>
      </c>
      <c r="O1036" s="91" t="inlineStr">
        <is>
          <t>None</t>
        </is>
      </c>
      <c r="P1036" s="91" t="inlineStr">
        <is>
          <t>None</t>
        </is>
      </c>
      <c r="Q1036" s="97" t="n">
        <v>2.2</v>
      </c>
      <c r="R1036" s="96" t="n">
        <v>5.11</v>
      </c>
      <c r="S1036" s="96" t="n">
        <v>0.44</v>
      </c>
      <c r="T1036" s="96" t="n">
        <v>0.54</v>
      </c>
      <c r="U1036" s="96" t="n">
        <v>0.46</v>
      </c>
      <c r="V1036" s="103" t="n">
        <v>1.06</v>
      </c>
      <c r="W1036" s="102" t="n">
        <v>8</v>
      </c>
      <c r="X1036" s="93" t="n"/>
      <c r="Y1036" s="91" t="inlineStr">
        <is>
          <t>None</t>
        </is>
      </c>
      <c r="Z1036" s="99" t="n">
        <v>56.53</v>
      </c>
      <c r="AA1036" s="96" t="n">
        <v>1.32</v>
      </c>
      <c r="AB1036" s="96" t="n">
        <v>1.23</v>
      </c>
      <c r="AC1036" s="96" t="n">
        <v>0.6899999999999999</v>
      </c>
      <c r="AD1036" s="96" t="n">
        <v>0.79</v>
      </c>
      <c r="AE1036" s="96" t="n">
        <v>0.98</v>
      </c>
      <c r="AF1036" s="103" t="n">
        <v>1.37</v>
      </c>
      <c r="AG1036" s="91" t="inlineStr">
        <is>
          <t>Normal</t>
        </is>
      </c>
      <c r="AH1036" s="100" t="n">
        <v>0</v>
      </c>
      <c r="AI1036" s="101" t="n">
        <v>0</v>
      </c>
      <c r="AJ1036" s="92" t="inlineStr">
        <is>
          <t>N</t>
        </is>
      </c>
      <c r="AK1036" s="96" t="n"/>
      <c r="AL1036" s="91" t="inlineStr">
        <is>
          <t>n/a</t>
        </is>
      </c>
      <c r="AM1036" s="93" t="n"/>
      <c r="AN1036" s="92" t="inlineStr">
        <is>
          <t>None</t>
        </is>
      </c>
      <c r="AO1036" s="102" t="n">
        <v>0</v>
      </c>
      <c r="AP1036" s="103" t="n">
        <v>1.33</v>
      </c>
      <c r="AQ1036" s="102" t="n">
        <v>74</v>
      </c>
      <c r="AR1036" s="91" t="inlineStr">
        <is>
          <t>N</t>
        </is>
      </c>
      <c r="AS1036" s="104" t="n"/>
      <c r="AT1036" s="92">
        <f>IF(AND(P1036="52-wk high",T1036&gt;=Settings!$B$7),"Y","N")</f>
        <v/>
      </c>
      <c r="AU1036" s="91">
        <f>IF(AND(AD1036&gt;=Settings!$B$8,M1036&gt;0),"Y","N")</f>
        <v/>
      </c>
      <c r="AV1036" s="91">
        <f>IF(OR(AH1036&gt;Settings!$B$9,AI1036&gt;Settings!$B$9),"Y","N")</f>
        <v/>
      </c>
      <c r="AW1036" s="91">
        <f>IF(AJ1036&lt;&gt;"Y","n/a",IF(AND(M1036&gt;0,AK1036&gt;Settings!$B$10),"Y","N"))</f>
        <v/>
      </c>
      <c r="AX1036" s="91">
        <f>IF(AO1036&gt;=Settings!$B$11,"Y","N")</f>
        <v/>
      </c>
      <c r="AY1036" s="99">
        <f>(AT1036="Y")+(AU1036="Y")+(AV1036="Y")+(AW1036="Y")+(AX1036="Y")</f>
        <v/>
      </c>
      <c r="AZ1036" s="94">
        <f>IF(AY1036=0,"None",_xlfn.TEXTJOIN(", ",TRUE(),IF(AT1036="Y","Breakout",""),IF(AU1036="Y","Accumulation",""),IF(AV1036="Y","Institutional buying",""),IF(AW1036="Y","Long buildup",""),IF(AX1036="Y","Momentum leader","")))</f>
        <v/>
      </c>
      <c r="BA1036" s="94">
        <f>IF(BW1036="","","Passes "&amp;AY1036&amp;" of 5 buy-side scans"&amp;IF(G1036="Y","; RED FLAG: filter out using Red flag column",""))</f>
        <v/>
      </c>
      <c r="BB1036" s="91" t="inlineStr">
        <is>
          <t>None</t>
        </is>
      </c>
      <c r="BC1036" s="92" t="inlineStr">
        <is>
          <t>Y</t>
        </is>
      </c>
      <c r="BD1036" s="94" t="inlineStr">
        <is>
          <t>PE &gt; 50</t>
        </is>
      </c>
      <c r="BE1036" s="94" t="n"/>
      <c r="BF1036" s="92">
        <f>IF(R1036*100000&gt;=Settings!$B$5,"Y","N")</f>
        <v/>
      </c>
      <c r="BG1036" s="91">
        <f>IF(F1036&gt;Settings!$B$6,"Y","N")</f>
        <v/>
      </c>
      <c r="BH1036" s="97" t="n">
        <v>-33.22</v>
      </c>
      <c r="BI1036" s="96" t="n">
        <v>3.1</v>
      </c>
      <c r="BJ1036" s="96" t="n">
        <v>39.56</v>
      </c>
      <c r="BK1036" s="96" t="n">
        <v>14.61</v>
      </c>
      <c r="BL1036" s="96" t="n">
        <v>64.20999999999999</v>
      </c>
      <c r="BM1036" s="96" t="n">
        <v>-4.43</v>
      </c>
      <c r="BN1036" s="97" t="n">
        <v>7.35</v>
      </c>
      <c r="BO1036" s="96" t="n">
        <v>13.27</v>
      </c>
      <c r="BP1036" s="96" t="n">
        <v>15.88</v>
      </c>
      <c r="BQ1036" s="96" t="n">
        <v>13.06</v>
      </c>
      <c r="BR1036" s="91" t="inlineStr">
        <is>
          <t>Mixed</t>
        </is>
      </c>
      <c r="BS1036" s="91" t="inlineStr">
        <is>
          <t>None</t>
        </is>
      </c>
      <c r="BT1036" s="96" t="n">
        <v>62.6</v>
      </c>
      <c r="BU1036" s="91" t="inlineStr">
        <is>
          <t>N</t>
        </is>
      </c>
      <c r="BV1036" s="99">
        <f>IF(OR(BF1036&lt;&gt;"Y",BG1036&lt;&gt;"Y"),"",(AND(ISNUMBER(BQ1036),BQ1036&gt;0))+(BR1036="Stacked up")+(AND(ISNUMBER(BH1036),BH1036&gt;=-Settings!$B$17))+(AND(ISNUMBER(BK1036),ISNUMBER(BM1036),BK1036&gt;0,BM1036&gt;0))+(AND(ISNUMBER(AQ1036),AQ1036&gt;=Settings!$B$18))+(AND(ISNUMBER(BT1036),BT1036&gt;=Settings!$B$19,BT1036&lt;=Settings!$B$20))+(AND(ISNUMBER(AS1036),AS1036&gt;0))+(AND(ISNUMBER(T1036),ISNUMBER(M1036),T1036&gt;=Settings!$B$21,M1036&gt;0))+(AND(ISNUMBER(AD1036),ISNUMBER(M1036),AD1036&gt;=Settings!$B$22,M1036&gt;0))+(AY1036&gt;=1))</f>
        <v/>
      </c>
      <c r="BW1036" s="91">
        <f>IF(OR(AY1036=0,BF1036&lt;&gt;"Y",BG1036&lt;&gt;"Y"),"",1+SUMPRODUCT(($A$6:$A$2604=A1036)*($AY$6:$AY$2604&gt;0)*($BF$6:$BF$2604="Y")*($BG$6:$BG$2604="Y")*(($AY$6:$AY$2604&gt;AY1036)+($AY$6:$AY$2604=AY1036)*($AD$6:$AD$2604&gt;AD1036))))</f>
        <v/>
      </c>
    </row>
    <row r="1037" ht="23.85" customHeight="1" s="55">
      <c r="A1037" s="90" t="n">
        <v>46296</v>
      </c>
      <c r="B1037" s="91" t="inlineStr">
        <is>
          <t>BHAGCHEM</t>
        </is>
      </c>
      <c r="C1037" s="91" t="inlineStr">
        <is>
          <t>INE414D01027</t>
        </is>
      </c>
      <c r="D1037" s="91" t="n"/>
      <c r="E1037" s="91" t="inlineStr">
        <is>
          <t>None</t>
        </is>
      </c>
      <c r="F1037" s="93" t="n">
        <v>3062</v>
      </c>
      <c r="G1037" s="92" t="inlineStr">
        <is>
          <t>N</t>
        </is>
      </c>
      <c r="H1037" s="94" t="n"/>
      <c r="I1037" s="91" t="inlineStr">
        <is>
          <t>N</t>
        </is>
      </c>
      <c r="J1037" s="92">
        <f>IF(K1037="","N","Y")</f>
        <v/>
      </c>
      <c r="K1037" s="94">
        <f>_xlfn.TEXTJOIN("; ",TRUE,IF(P1037="52-wk low","52-wk low",""),IF(AND(AD1037&gt;=Settings!$B$12,M1037&lt;0),"Distribution",""),IF(AND(AJ1037="Y",M1037&lt;0,AK1037&lt;-Settings!$B$13),"Long unwinding",""),IF(AND(AJ1037="Y",M1037&lt;0,AK1037&gt;Settings!$B$13),"Short buildup",""))</f>
        <v/>
      </c>
      <c r="L1037" s="95" t="n">
        <v>236.15</v>
      </c>
      <c r="M1037" s="96" t="n">
        <v>-1.01</v>
      </c>
      <c r="N1037" s="93" t="n">
        <v>1052</v>
      </c>
      <c r="O1037" s="91" t="inlineStr">
        <is>
          <t>None</t>
        </is>
      </c>
      <c r="P1037" s="91" t="inlineStr">
        <is>
          <t>None</t>
        </is>
      </c>
      <c r="Q1037" s="97" t="n">
        <v>1.4</v>
      </c>
      <c r="R1037" s="96" t="n">
        <v>0.72</v>
      </c>
      <c r="S1037" s="96" t="n">
        <v>2.04</v>
      </c>
      <c r="T1037" s="96" t="n">
        <v>1.25</v>
      </c>
      <c r="U1037" s="96" t="n">
        <v>0.9</v>
      </c>
      <c r="V1037" s="103" t="n">
        <v>0.46</v>
      </c>
      <c r="W1037" s="102" t="n">
        <v>0</v>
      </c>
      <c r="X1037" s="93" t="n"/>
      <c r="Y1037" s="91" t="inlineStr">
        <is>
          <t>None</t>
        </is>
      </c>
      <c r="Z1037" s="99" t="n">
        <v>60.85</v>
      </c>
      <c r="AA1037" s="96" t="n">
        <v>0.9399999999999999</v>
      </c>
      <c r="AB1037" s="96" t="n">
        <v>1.03</v>
      </c>
      <c r="AC1037" s="96" t="n">
        <v>1.83</v>
      </c>
      <c r="AD1037" s="96" t="n">
        <v>1.59</v>
      </c>
      <c r="AE1037" s="96" t="n">
        <v>1.43</v>
      </c>
      <c r="AF1037" s="103" t="n">
        <v>1.77</v>
      </c>
      <c r="AG1037" s="91" t="inlineStr">
        <is>
          <t>Quiet accumulation</t>
        </is>
      </c>
      <c r="AH1037" s="100" t="n">
        <v>0</v>
      </c>
      <c r="AI1037" s="101" t="n">
        <v>0</v>
      </c>
      <c r="AJ1037" s="92" t="inlineStr">
        <is>
          <t>N</t>
        </is>
      </c>
      <c r="AK1037" s="96" t="n"/>
      <c r="AL1037" s="91" t="inlineStr">
        <is>
          <t>n/a</t>
        </is>
      </c>
      <c r="AM1037" s="93" t="n"/>
      <c r="AN1037" s="92" t="inlineStr">
        <is>
          <t>None</t>
        </is>
      </c>
      <c r="AO1037" s="102" t="n">
        <v>0</v>
      </c>
      <c r="AP1037" s="103" t="n">
        <v>0.9399999999999999</v>
      </c>
      <c r="AQ1037" s="102" t="n">
        <v>58</v>
      </c>
      <c r="AR1037" s="91" t="inlineStr">
        <is>
          <t>N</t>
        </is>
      </c>
      <c r="AS1037" s="104" t="n"/>
      <c r="AT1037" s="92">
        <f>IF(AND(P1037="52-wk high",T1037&gt;=Settings!$B$7),"Y","N")</f>
        <v/>
      </c>
      <c r="AU1037" s="91">
        <f>IF(AND(AD1037&gt;=Settings!$B$8,M1037&gt;0),"Y","N")</f>
        <v/>
      </c>
      <c r="AV1037" s="91">
        <f>IF(OR(AH1037&gt;Settings!$B$9,AI1037&gt;Settings!$B$9),"Y","N")</f>
        <v/>
      </c>
      <c r="AW1037" s="91">
        <f>IF(AJ1037&lt;&gt;"Y","n/a",IF(AND(M1037&gt;0,AK1037&gt;Settings!$B$10),"Y","N"))</f>
        <v/>
      </c>
      <c r="AX1037" s="91">
        <f>IF(AO1037&gt;=Settings!$B$11,"Y","N")</f>
        <v/>
      </c>
      <c r="AY1037" s="99">
        <f>(AT1037="Y")+(AU1037="Y")+(AV1037="Y")+(AW1037="Y")+(AX1037="Y")</f>
        <v/>
      </c>
      <c r="AZ1037" s="94">
        <f>IF(AY1037=0,"None",_xlfn.TEXTJOIN(", ",TRUE(),IF(AT1037="Y","Breakout",""),IF(AU1037="Y","Accumulation",""),IF(AV1037="Y","Institutional buying",""),IF(AW1037="Y","Long buildup",""),IF(AX1037="Y","Momentum leader","")))</f>
        <v/>
      </c>
      <c r="BA1037" s="94">
        <f>IF(BW1037="","","Passes "&amp;AY1037&amp;" of 5 buy-side scans"&amp;IF(G1037="Y","; RED FLAG: filter out using Red flag column",""))</f>
        <v/>
      </c>
      <c r="BB1037" s="91" t="inlineStr">
        <is>
          <t>None</t>
        </is>
      </c>
      <c r="BC1037" s="92" t="inlineStr">
        <is>
          <t>Y</t>
        </is>
      </c>
      <c r="BD1037" s="94" t="inlineStr">
        <is>
          <t>PE &gt; 50</t>
        </is>
      </c>
      <c r="BE1037" s="94" t="n"/>
      <c r="BF1037" s="92">
        <f>IF(R1037*100000&gt;=Settings!$B$5,"Y","N")</f>
        <v/>
      </c>
      <c r="BG1037" s="91">
        <f>IF(F1037&gt;Settings!$B$6,"Y","N")</f>
        <v/>
      </c>
      <c r="BH1037" s="97" t="n">
        <v>-25.48</v>
      </c>
      <c r="BI1037" s="96" t="n">
        <v>-3.55</v>
      </c>
      <c r="BJ1037" s="96" t="n">
        <v>-12.23</v>
      </c>
      <c r="BK1037" s="96" t="n">
        <v>-18.2</v>
      </c>
      <c r="BL1037" s="96" t="n">
        <v>20.79</v>
      </c>
      <c r="BM1037" s="96" t="n">
        <v>-9.609999999999999</v>
      </c>
      <c r="BN1037" s="97" t="n">
        <v>-5.64</v>
      </c>
      <c r="BO1037" s="96" t="n">
        <v>-9.470000000000001</v>
      </c>
      <c r="BP1037" s="96" t="n">
        <v>-9.24</v>
      </c>
      <c r="BQ1037" s="96" t="n">
        <v>-6.98</v>
      </c>
      <c r="BR1037" s="91" t="inlineStr">
        <is>
          <t>Mixed</t>
        </is>
      </c>
      <c r="BS1037" s="91" t="inlineStr">
        <is>
          <t>None</t>
        </is>
      </c>
      <c r="BT1037" s="96" t="n">
        <v>21.4</v>
      </c>
      <c r="BU1037" s="91" t="inlineStr">
        <is>
          <t>N</t>
        </is>
      </c>
      <c r="BV1037" s="99">
        <f>IF(OR(BF1037&lt;&gt;"Y",BG1037&lt;&gt;"Y"),"",(AND(ISNUMBER(BQ1037),BQ1037&gt;0))+(BR1037="Stacked up")+(AND(ISNUMBER(BH1037),BH1037&gt;=-Settings!$B$17))+(AND(ISNUMBER(BK1037),ISNUMBER(BM1037),BK1037&gt;0,BM1037&gt;0))+(AND(ISNUMBER(AQ1037),AQ1037&gt;=Settings!$B$18))+(AND(ISNUMBER(BT1037),BT1037&gt;=Settings!$B$19,BT1037&lt;=Settings!$B$20))+(AND(ISNUMBER(AS1037),AS1037&gt;0))+(AND(ISNUMBER(T1037),ISNUMBER(M1037),T1037&gt;=Settings!$B$21,M1037&gt;0))+(AND(ISNUMBER(AD1037),ISNUMBER(M1037),AD1037&gt;=Settings!$B$22,M1037&gt;0))+(AY1037&gt;=1))</f>
        <v/>
      </c>
      <c r="BW1037" s="91">
        <f>IF(OR(AY1037=0,BF1037&lt;&gt;"Y",BG1037&lt;&gt;"Y"),"",1+SUMPRODUCT(($A$6:$A$2604=A1037)*($AY$6:$AY$2604&gt;0)*($BF$6:$BF$2604="Y")*($BG$6:$BG$2604="Y")*(($AY$6:$AY$2604&gt;AY1037)+($AY$6:$AY$2604=AY1037)*($AD$6:$AD$2604&gt;AD1037))))</f>
        <v/>
      </c>
    </row>
    <row r="1038" ht="23.85" customHeight="1" s="55">
      <c r="A1038" s="90" t="n">
        <v>46296</v>
      </c>
      <c r="B1038" s="91" t="inlineStr">
        <is>
          <t>NACLIND</t>
        </is>
      </c>
      <c r="C1038" s="91" t="inlineStr">
        <is>
          <t>INE295D01020</t>
        </is>
      </c>
      <c r="D1038" s="91" t="n"/>
      <c r="E1038" s="91" t="inlineStr">
        <is>
          <t>None</t>
        </is>
      </c>
      <c r="F1038" s="93" t="n">
        <v>3055</v>
      </c>
      <c r="G1038" s="92" t="inlineStr">
        <is>
          <t>N</t>
        </is>
      </c>
      <c r="H1038" s="94" t="n"/>
      <c r="I1038" s="91" t="inlineStr">
        <is>
          <t>N</t>
        </is>
      </c>
      <c r="J1038" s="92">
        <f>IF(K1038="","N","Y")</f>
        <v/>
      </c>
      <c r="K1038" s="94">
        <f>_xlfn.TEXTJOIN("; ",TRUE,IF(P1038="52-wk low","52-wk low",""),IF(AND(AD1038&gt;=Settings!$B$12,M1038&lt;0),"Distribution",""),IF(AND(AJ1038="Y",M1038&lt;0,AK1038&lt;-Settings!$B$13),"Long unwinding",""),IF(AND(AJ1038="Y",M1038&lt;0,AK1038&gt;Settings!$B$13),"Short buildup",""))</f>
        <v/>
      </c>
      <c r="L1038" s="95" t="n">
        <v>130.41</v>
      </c>
      <c r="M1038" s="96" t="n">
        <v>-1.84</v>
      </c>
      <c r="N1038" s="93" t="n">
        <v>1545</v>
      </c>
      <c r="O1038" s="91" t="inlineStr">
        <is>
          <t>None</t>
        </is>
      </c>
      <c r="P1038" s="91" t="inlineStr">
        <is>
          <t>None</t>
        </is>
      </c>
      <c r="Q1038" s="97" t="n">
        <v>5.25</v>
      </c>
      <c r="R1038" s="96" t="n">
        <v>5.7</v>
      </c>
      <c r="S1038" s="96" t="n">
        <v>0.95</v>
      </c>
      <c r="T1038" s="96" t="n">
        <v>0.64</v>
      </c>
      <c r="U1038" s="96" t="n">
        <v>0.4</v>
      </c>
      <c r="V1038" s="103" t="n">
        <v>0.44</v>
      </c>
      <c r="W1038" s="102" t="n">
        <v>1</v>
      </c>
      <c r="X1038" s="93" t="n"/>
      <c r="Y1038" s="91" t="inlineStr">
        <is>
          <t>None</t>
        </is>
      </c>
      <c r="Z1038" s="99" t="n">
        <v>47.41</v>
      </c>
      <c r="AA1038" s="96" t="n">
        <v>0.97</v>
      </c>
      <c r="AB1038" s="96" t="n">
        <v>1.1</v>
      </c>
      <c r="AC1038" s="96" t="n">
        <v>0.91</v>
      </c>
      <c r="AD1038" s="96" t="n">
        <v>0.91</v>
      </c>
      <c r="AE1038" s="96" t="n">
        <v>0.74</v>
      </c>
      <c r="AF1038" s="103" t="n">
        <v>1.9</v>
      </c>
      <c r="AG1038" s="91" t="inlineStr">
        <is>
          <t>Quiet accumulation</t>
        </is>
      </c>
      <c r="AH1038" s="100" t="n">
        <v>0</v>
      </c>
      <c r="AI1038" s="101" t="n">
        <v>0</v>
      </c>
      <c r="AJ1038" s="92" t="inlineStr">
        <is>
          <t>N</t>
        </is>
      </c>
      <c r="AK1038" s="96" t="n"/>
      <c r="AL1038" s="91" t="inlineStr">
        <is>
          <t>n/a</t>
        </is>
      </c>
      <c r="AM1038" s="93" t="n"/>
      <c r="AN1038" s="92" t="inlineStr">
        <is>
          <t>None</t>
        </is>
      </c>
      <c r="AO1038" s="102" t="n">
        <v>0</v>
      </c>
      <c r="AP1038" s="103" t="n">
        <v>0.66</v>
      </c>
      <c r="AQ1038" s="102" t="n">
        <v>30</v>
      </c>
      <c r="AR1038" s="91" t="inlineStr">
        <is>
          <t>N</t>
        </is>
      </c>
      <c r="AS1038" s="104" t="n"/>
      <c r="AT1038" s="92">
        <f>IF(AND(P1038="52-wk high",T1038&gt;=Settings!$B$7),"Y","N")</f>
        <v/>
      </c>
      <c r="AU1038" s="91">
        <f>IF(AND(AD1038&gt;=Settings!$B$8,M1038&gt;0),"Y","N")</f>
        <v/>
      </c>
      <c r="AV1038" s="91">
        <f>IF(OR(AH1038&gt;Settings!$B$9,AI1038&gt;Settings!$B$9),"Y","N")</f>
        <v/>
      </c>
      <c r="AW1038" s="91">
        <f>IF(AJ1038&lt;&gt;"Y","n/a",IF(AND(M1038&gt;0,AK1038&gt;Settings!$B$10),"Y","N"))</f>
        <v/>
      </c>
      <c r="AX1038" s="91">
        <f>IF(AO1038&gt;=Settings!$B$11,"Y","N")</f>
        <v/>
      </c>
      <c r="AY1038" s="99">
        <f>(AT1038="Y")+(AU1038="Y")+(AV1038="Y")+(AW1038="Y")+(AX1038="Y")</f>
        <v/>
      </c>
      <c r="AZ1038" s="94">
        <f>IF(AY1038=0,"None",_xlfn.TEXTJOIN(", ",TRUE(),IF(AT1038="Y","Breakout",""),IF(AU1038="Y","Accumulation",""),IF(AV1038="Y","Institutional buying",""),IF(AW1038="Y","Long buildup",""),IF(AX1038="Y","Momentum leader","")))</f>
        <v/>
      </c>
      <c r="BA1038" s="94">
        <f>IF(BW1038="","","Passes "&amp;AY1038&amp;" of 5 buy-side scans"&amp;IF(G1038="Y","; RED FLAG: filter out using Red flag column",""))</f>
        <v/>
      </c>
      <c r="BB1038" s="91" t="inlineStr">
        <is>
          <t>None</t>
        </is>
      </c>
      <c r="BC1038" s="92" t="inlineStr">
        <is>
          <t>Y</t>
        </is>
      </c>
      <c r="BD1038" s="94" t="inlineStr">
        <is>
          <t>PE &gt; 50; High-low range &gt;75% in 3 months</t>
        </is>
      </c>
      <c r="BE1038" s="94" t="n"/>
      <c r="BF1038" s="92">
        <f>IF(R1038*100000&gt;=Settings!$B$5,"Y","N")</f>
        <v/>
      </c>
      <c r="BG1038" s="91">
        <f>IF(F1038&gt;Settings!$B$6,"Y","N")</f>
        <v/>
      </c>
      <c r="BH1038" s="97" t="n">
        <v>-46.77</v>
      </c>
      <c r="BI1038" s="96" t="n">
        <v>-6.4</v>
      </c>
      <c r="BJ1038" s="96" t="n">
        <v>-22.66</v>
      </c>
      <c r="BK1038" s="96" t="n">
        <v>-41.36</v>
      </c>
      <c r="BL1038" s="96" t="n">
        <v>-0.89</v>
      </c>
      <c r="BM1038" s="96" t="n">
        <v>-35.72</v>
      </c>
      <c r="BN1038" s="97" t="n">
        <v>-11.12</v>
      </c>
      <c r="BO1038" s="96" t="n">
        <v>-19.44</v>
      </c>
      <c r="BP1038" s="96" t="n">
        <v>-22.71</v>
      </c>
      <c r="BQ1038" s="96" t="n">
        <v>-24.92</v>
      </c>
      <c r="BR1038" s="91" t="inlineStr">
        <is>
          <t>Stacked down</t>
        </is>
      </c>
      <c r="BS1038" s="91" t="inlineStr">
        <is>
          <t>None</t>
        </is>
      </c>
      <c r="BT1038" s="96" t="n">
        <v>13.1</v>
      </c>
      <c r="BU1038" s="91" t="inlineStr">
        <is>
          <t>N</t>
        </is>
      </c>
      <c r="BV1038" s="99">
        <f>IF(OR(BF1038&lt;&gt;"Y",BG1038&lt;&gt;"Y"),"",(AND(ISNUMBER(BQ1038),BQ1038&gt;0))+(BR1038="Stacked up")+(AND(ISNUMBER(BH1038),BH1038&gt;=-Settings!$B$17))+(AND(ISNUMBER(BK1038),ISNUMBER(BM1038),BK1038&gt;0,BM1038&gt;0))+(AND(ISNUMBER(AQ1038),AQ1038&gt;=Settings!$B$18))+(AND(ISNUMBER(BT1038),BT1038&gt;=Settings!$B$19,BT1038&lt;=Settings!$B$20))+(AND(ISNUMBER(AS1038),AS1038&gt;0))+(AND(ISNUMBER(T1038),ISNUMBER(M1038),T1038&gt;=Settings!$B$21,M1038&gt;0))+(AND(ISNUMBER(AD1038),ISNUMBER(M1038),AD1038&gt;=Settings!$B$22,M1038&gt;0))+(AY1038&gt;=1))</f>
        <v/>
      </c>
      <c r="BW1038" s="91">
        <f>IF(OR(AY1038=0,BF1038&lt;&gt;"Y",BG1038&lt;&gt;"Y"),"",1+SUMPRODUCT(($A$6:$A$2604=A1038)*($AY$6:$AY$2604&gt;0)*($BF$6:$BF$2604="Y")*($BG$6:$BG$2604="Y")*(($AY$6:$AY$2604&gt;AY1038)+($AY$6:$AY$2604=AY1038)*($AD$6:$AD$2604&gt;AD1038))))</f>
        <v/>
      </c>
    </row>
    <row r="1039" ht="23.85" customHeight="1" s="55">
      <c r="A1039" s="90" t="n">
        <v>46296</v>
      </c>
      <c r="B1039" s="91" t="inlineStr">
        <is>
          <t>VARMORA</t>
        </is>
      </c>
      <c r="C1039" s="91" t="inlineStr">
        <is>
          <t>INE0M5301040</t>
        </is>
      </c>
      <c r="D1039" s="91" t="n"/>
      <c r="E1039" s="91" t="inlineStr">
        <is>
          <t>None</t>
        </is>
      </c>
      <c r="F1039" s="93" t="n">
        <v>3035</v>
      </c>
      <c r="G1039" s="92" t="inlineStr">
        <is>
          <t>N</t>
        </is>
      </c>
      <c r="H1039" s="94" t="n"/>
      <c r="I1039" s="91" t="inlineStr">
        <is>
          <t>N</t>
        </is>
      </c>
      <c r="J1039" s="92">
        <f>IF(K1039="","N","Y")</f>
        <v/>
      </c>
      <c r="K1039" s="94">
        <f>_xlfn.TEXTJOIN("; ",TRUE,IF(P1039="52-wk low","52-wk low",""),IF(AND(AD1039&gt;=Settings!$B$12,M1039&lt;0),"Distribution",""),IF(AND(AJ1039="Y",M1039&lt;0,AK1039&lt;-Settings!$B$13),"Long unwinding",""),IF(AND(AJ1039="Y",M1039&lt;0,AK1039&gt;Settings!$B$13),"Short buildup",""))</f>
        <v/>
      </c>
      <c r="L1039" s="95" t="n">
        <v>134.3</v>
      </c>
      <c r="M1039" s="96" t="n">
        <v>-3.83</v>
      </c>
      <c r="N1039" s="93" t="n">
        <v>2309</v>
      </c>
      <c r="O1039" s="91" t="inlineStr">
        <is>
          <t>None</t>
        </is>
      </c>
      <c r="P1039" s="91" t="inlineStr">
        <is>
          <t>52-wk low</t>
        </is>
      </c>
      <c r="Q1039" s="97" t="n">
        <v>31.4</v>
      </c>
      <c r="R1039" s="96" t="n"/>
      <c r="S1039" s="96" t="n"/>
      <c r="T1039" s="96" t="n"/>
      <c r="U1039" s="96" t="n"/>
      <c r="V1039" s="103" t="n"/>
      <c r="W1039" s="102" t="n"/>
      <c r="X1039" s="93" t="n"/>
      <c r="Y1039" s="91" t="inlineStr">
        <is>
          <t>None</t>
        </is>
      </c>
      <c r="Z1039" s="99" t="n">
        <v>30.58</v>
      </c>
      <c r="AA1039" s="96" t="n"/>
      <c r="AB1039" s="96" t="n"/>
      <c r="AC1039" s="96" t="n"/>
      <c r="AD1039" s="96" t="n"/>
      <c r="AE1039" s="96" t="n"/>
      <c r="AF1039" s="103" t="n"/>
      <c r="AG1039" s="91" t="n"/>
      <c r="AH1039" s="100" t="n">
        <v>0</v>
      </c>
      <c r="AI1039" s="101" t="n">
        <v>0</v>
      </c>
      <c r="AJ1039" s="92" t="inlineStr">
        <is>
          <t>N</t>
        </is>
      </c>
      <c r="AK1039" s="96" t="n"/>
      <c r="AL1039" s="91" t="inlineStr">
        <is>
          <t>n/a</t>
        </is>
      </c>
      <c r="AM1039" s="93" t="n"/>
      <c r="AN1039" s="92" t="inlineStr">
        <is>
          <t>None</t>
        </is>
      </c>
      <c r="AO1039" s="102" t="n">
        <v>0</v>
      </c>
      <c r="AP1039" s="103" t="n"/>
      <c r="AQ1039" s="102" t="n"/>
      <c r="AR1039" s="91" t="inlineStr">
        <is>
          <t>N</t>
        </is>
      </c>
      <c r="AS1039" s="104" t="n"/>
      <c r="AT1039" s="92">
        <f>IF(AND(P1039="52-wk high",T1039&gt;=Settings!$B$7),"Y","N")</f>
        <v/>
      </c>
      <c r="AU1039" s="91">
        <f>IF(AND(AD1039&gt;=Settings!$B$8,M1039&gt;0),"Y","N")</f>
        <v/>
      </c>
      <c r="AV1039" s="91">
        <f>IF(OR(AH1039&gt;Settings!$B$9,AI1039&gt;Settings!$B$9),"Y","N")</f>
        <v/>
      </c>
      <c r="AW1039" s="91">
        <f>IF(AJ1039&lt;&gt;"Y","n/a",IF(AND(M1039&gt;0,AK1039&gt;Settings!$B$10),"Y","N"))</f>
        <v/>
      </c>
      <c r="AX1039" s="91">
        <f>IF(AO1039&gt;=Settings!$B$11,"Y","N")</f>
        <v/>
      </c>
      <c r="AY1039" s="99">
        <f>(AT1039="Y")+(AU1039="Y")+(AV1039="Y")+(AW1039="Y")+(AX1039="Y")</f>
        <v/>
      </c>
      <c r="AZ1039" s="94">
        <f>IF(AY1039=0,"None",_xlfn.TEXTJOIN(", ",TRUE(),IF(AT1039="Y","Breakout",""),IF(AU1039="Y","Accumulation",""),IF(AV1039="Y","Institutional buying",""),IF(AW1039="Y","Long buildup",""),IF(AX1039="Y","Momentum leader","")))</f>
        <v/>
      </c>
      <c r="BA1039" s="94">
        <f>IF(BW1039="","","Passes "&amp;AY1039&amp;" of 5 buy-side scans"&amp;IF(G1039="Y","; RED FLAG: filter out using Red flag column",""))</f>
        <v/>
      </c>
      <c r="BB1039" s="91" t="inlineStr">
        <is>
          <t>None</t>
        </is>
      </c>
      <c r="BC1039" s="92" t="inlineStr">
        <is>
          <t>N</t>
        </is>
      </c>
      <c r="BD1039" s="94" t="n"/>
      <c r="BE1039" s="94" t="n"/>
      <c r="BF1039" s="92">
        <f>IF(R1039*100000&gt;=Settings!$B$5,"Y","N")</f>
        <v/>
      </c>
      <c r="BG1039" s="91">
        <f>IF(F1039&gt;Settings!$B$6,"Y","N")</f>
        <v/>
      </c>
      <c r="BH1039" s="97" t="n">
        <v>-17.99</v>
      </c>
      <c r="BI1039" s="96" t="n"/>
      <c r="BJ1039" s="96" t="n"/>
      <c r="BK1039" s="96" t="n"/>
      <c r="BL1039" s="96" t="n"/>
      <c r="BM1039" s="96" t="n"/>
      <c r="BN1039" s="97" t="n"/>
      <c r="BO1039" s="96" t="n"/>
      <c r="BP1039" s="96" t="n"/>
      <c r="BQ1039" s="96" t="n"/>
      <c r="BR1039" s="91" t="n"/>
      <c r="BS1039" s="91" t="n"/>
      <c r="BT1039" s="96" t="n"/>
      <c r="BU1039" s="91" t="n"/>
      <c r="BV1039" s="99">
        <f>IF(OR(BF1039&lt;&gt;"Y",BG1039&lt;&gt;"Y"),"",(AND(ISNUMBER(BQ1039),BQ1039&gt;0))+(BR1039="Stacked up")+(AND(ISNUMBER(BH1039),BH1039&gt;=-Settings!$B$17))+(AND(ISNUMBER(BK1039),ISNUMBER(BM1039),BK1039&gt;0,BM1039&gt;0))+(AND(ISNUMBER(AQ1039),AQ1039&gt;=Settings!$B$18))+(AND(ISNUMBER(BT1039),BT1039&gt;=Settings!$B$19,BT1039&lt;=Settings!$B$20))+(AND(ISNUMBER(AS1039),AS1039&gt;0))+(AND(ISNUMBER(T1039),ISNUMBER(M1039),T1039&gt;=Settings!$B$21,M1039&gt;0))+(AND(ISNUMBER(AD1039),ISNUMBER(M1039),AD1039&gt;=Settings!$B$22,M1039&gt;0))+(AY1039&gt;=1))</f>
        <v/>
      </c>
      <c r="BW1039" s="91">
        <f>IF(OR(AY1039=0,BF1039&lt;&gt;"Y",BG1039&lt;&gt;"Y"),"",1+SUMPRODUCT(($A$6:$A$2604=A1039)*($AY$6:$AY$2604&gt;0)*($BF$6:$BF$2604="Y")*($BG$6:$BG$2604="Y")*(($AY$6:$AY$2604&gt;AY1039)+($AY$6:$AY$2604=AY1039)*($AD$6:$AD$2604&gt;AD1039))))</f>
        <v/>
      </c>
    </row>
    <row r="1040" ht="23.85" customHeight="1" s="55">
      <c r="A1040" s="90" t="n">
        <v>46296</v>
      </c>
      <c r="B1040" s="91" t="inlineStr">
        <is>
          <t>WINDMACHIN</t>
        </is>
      </c>
      <c r="C1040" s="91" t="inlineStr">
        <is>
          <t>INE052A01021</t>
        </is>
      </c>
      <c r="D1040" s="91" t="n"/>
      <c r="E1040" s="91" t="inlineStr">
        <is>
          <t>None</t>
        </is>
      </c>
      <c r="F1040" s="93" t="n">
        <v>3033</v>
      </c>
      <c r="G1040" s="92" t="inlineStr">
        <is>
          <t>N</t>
        </is>
      </c>
      <c r="H1040" s="94" t="n"/>
      <c r="I1040" s="91" t="inlineStr">
        <is>
          <t>N</t>
        </is>
      </c>
      <c r="J1040" s="92">
        <f>IF(K1040="","N","Y")</f>
        <v/>
      </c>
      <c r="K1040" s="94">
        <f>_xlfn.TEXTJOIN("; ",TRUE,IF(P1040="52-wk low","52-wk low",""),IF(AND(AD1040&gt;=Settings!$B$12,M1040&lt;0),"Distribution",""),IF(AND(AJ1040="Y",M1040&lt;0,AK1040&lt;-Settings!$B$13),"Long unwinding",""),IF(AND(AJ1040="Y",M1040&lt;0,AK1040&gt;Settings!$B$13),"Short buildup",""))</f>
        <v/>
      </c>
      <c r="L1040" s="95" t="n">
        <v>293.15</v>
      </c>
      <c r="M1040" s="96" t="n">
        <v>-2.35</v>
      </c>
      <c r="N1040" s="93" t="n">
        <v>1815</v>
      </c>
      <c r="O1040" s="91" t="inlineStr">
        <is>
          <t>None</t>
        </is>
      </c>
      <c r="P1040" s="91" t="inlineStr">
        <is>
          <t>None</t>
        </is>
      </c>
      <c r="Q1040" s="97" t="n">
        <v>1</v>
      </c>
      <c r="R1040" s="96" t="n">
        <v>0.97</v>
      </c>
      <c r="S1040" s="96" t="n">
        <v>1.08</v>
      </c>
      <c r="T1040" s="96" t="n">
        <v>0.65</v>
      </c>
      <c r="U1040" s="96" t="n">
        <v>0.72</v>
      </c>
      <c r="V1040" s="103" t="n">
        <v>0.7</v>
      </c>
      <c r="W1040" s="102" t="n">
        <v>3</v>
      </c>
      <c r="X1040" s="93" t="n"/>
      <c r="Y1040" s="91" t="inlineStr">
        <is>
          <t>None</t>
        </is>
      </c>
      <c r="Z1040" s="99" t="n">
        <v>45.63</v>
      </c>
      <c r="AA1040" s="96" t="n">
        <v>0.76</v>
      </c>
      <c r="AB1040" s="96" t="n">
        <v>0.8</v>
      </c>
      <c r="AC1040" s="96" t="n">
        <v>0.76</v>
      </c>
      <c r="AD1040" s="96" t="n">
        <v>0.59</v>
      </c>
      <c r="AE1040" s="96" t="n">
        <v>0.6899999999999999</v>
      </c>
      <c r="AF1040" s="103" t="n">
        <v>1.34</v>
      </c>
      <c r="AG1040" s="91" t="inlineStr">
        <is>
          <t>Normal</t>
        </is>
      </c>
      <c r="AH1040" s="100" t="n">
        <v>0</v>
      </c>
      <c r="AI1040" s="101" t="n">
        <v>0</v>
      </c>
      <c r="AJ1040" s="92" t="inlineStr">
        <is>
          <t>N</t>
        </is>
      </c>
      <c r="AK1040" s="96" t="n"/>
      <c r="AL1040" s="91" t="inlineStr">
        <is>
          <t>n/a</t>
        </is>
      </c>
      <c r="AM1040" s="93" t="n"/>
      <c r="AN1040" s="92" t="inlineStr">
        <is>
          <t>None</t>
        </is>
      </c>
      <c r="AO1040" s="102" t="n">
        <v>0</v>
      </c>
      <c r="AP1040" s="103" t="n">
        <v>1.2</v>
      </c>
      <c r="AQ1040" s="102" t="n">
        <v>70</v>
      </c>
      <c r="AR1040" s="91" t="inlineStr">
        <is>
          <t>N</t>
        </is>
      </c>
      <c r="AS1040" s="104" t="n"/>
      <c r="AT1040" s="92">
        <f>IF(AND(P1040="52-wk high",T1040&gt;=Settings!$B$7),"Y","N")</f>
        <v/>
      </c>
      <c r="AU1040" s="91">
        <f>IF(AND(AD1040&gt;=Settings!$B$8,M1040&gt;0),"Y","N")</f>
        <v/>
      </c>
      <c r="AV1040" s="91">
        <f>IF(OR(AH1040&gt;Settings!$B$9,AI1040&gt;Settings!$B$9),"Y","N")</f>
        <v/>
      </c>
      <c r="AW1040" s="91">
        <f>IF(AJ1040&lt;&gt;"Y","n/a",IF(AND(M1040&gt;0,AK1040&gt;Settings!$B$10),"Y","N"))</f>
        <v/>
      </c>
      <c r="AX1040" s="91">
        <f>IF(AO1040&gt;=Settings!$B$11,"Y","N")</f>
        <v/>
      </c>
      <c r="AY1040" s="99">
        <f>(AT1040="Y")+(AU1040="Y")+(AV1040="Y")+(AW1040="Y")+(AX1040="Y")</f>
        <v/>
      </c>
      <c r="AZ1040" s="94">
        <f>IF(AY1040=0,"None",_xlfn.TEXTJOIN(", ",TRUE(),IF(AT1040="Y","Breakout",""),IF(AU1040="Y","Accumulation",""),IF(AV1040="Y","Institutional buying",""),IF(AW1040="Y","Long buildup",""),IF(AX1040="Y","Momentum leader","")))</f>
        <v/>
      </c>
      <c r="BA1040" s="94">
        <f>IF(BW1040="","","Passes "&amp;AY1040&amp;" of 5 buy-side scans"&amp;IF(G1040="Y","; RED FLAG: filter out using Red flag column",""))</f>
        <v/>
      </c>
      <c r="BB1040" s="91" t="inlineStr">
        <is>
          <t>None</t>
        </is>
      </c>
      <c r="BC1040" s="92" t="inlineStr">
        <is>
          <t>Y</t>
        </is>
      </c>
      <c r="BD1040" s="94" t="inlineStr">
        <is>
          <t>PE &gt; 50</t>
        </is>
      </c>
      <c r="BE1040" s="94" t="n"/>
      <c r="BF1040" s="92">
        <f>IF(R1040*100000&gt;=Settings!$B$5,"Y","N")</f>
        <v/>
      </c>
      <c r="BG1040" s="91">
        <f>IF(F1040&gt;Settings!$B$6,"Y","N")</f>
        <v/>
      </c>
      <c r="BH1040" s="97" t="n">
        <v>-14.76</v>
      </c>
      <c r="BI1040" s="96" t="n">
        <v>-2.58</v>
      </c>
      <c r="BJ1040" s="96" t="n">
        <v>-4.67</v>
      </c>
      <c r="BK1040" s="96" t="n">
        <v>-3.73</v>
      </c>
      <c r="BL1040" s="96" t="n">
        <v>34.56</v>
      </c>
      <c r="BM1040" s="96" t="n">
        <v>-2.27</v>
      </c>
      <c r="BN1040" s="97" t="n">
        <v>-2.33</v>
      </c>
      <c r="BO1040" s="96" t="n">
        <v>-2.56</v>
      </c>
      <c r="BP1040" s="96" t="n">
        <v>-1.26</v>
      </c>
      <c r="BQ1040" s="96" t="n">
        <v>1</v>
      </c>
      <c r="BR1040" s="91" t="inlineStr">
        <is>
          <t>Mixed</t>
        </is>
      </c>
      <c r="BS1040" s="91" t="inlineStr">
        <is>
          <t>None</t>
        </is>
      </c>
      <c r="BT1040" s="96" t="n">
        <v>37.1</v>
      </c>
      <c r="BU1040" s="91" t="inlineStr">
        <is>
          <t>N</t>
        </is>
      </c>
      <c r="BV1040" s="99">
        <f>IF(OR(BF1040&lt;&gt;"Y",BG1040&lt;&gt;"Y"),"",(AND(ISNUMBER(BQ1040),BQ1040&gt;0))+(BR1040="Stacked up")+(AND(ISNUMBER(BH1040),BH1040&gt;=-Settings!$B$17))+(AND(ISNUMBER(BK1040),ISNUMBER(BM1040),BK1040&gt;0,BM1040&gt;0))+(AND(ISNUMBER(AQ1040),AQ1040&gt;=Settings!$B$18))+(AND(ISNUMBER(BT1040),BT1040&gt;=Settings!$B$19,BT1040&lt;=Settings!$B$20))+(AND(ISNUMBER(AS1040),AS1040&gt;0))+(AND(ISNUMBER(T1040),ISNUMBER(M1040),T1040&gt;=Settings!$B$21,M1040&gt;0))+(AND(ISNUMBER(AD1040),ISNUMBER(M1040),AD1040&gt;=Settings!$B$22,M1040&gt;0))+(AY1040&gt;=1))</f>
        <v/>
      </c>
      <c r="BW1040" s="91">
        <f>IF(OR(AY1040=0,BF1040&lt;&gt;"Y",BG1040&lt;&gt;"Y"),"",1+SUMPRODUCT(($A$6:$A$2604=A1040)*($AY$6:$AY$2604&gt;0)*($BF$6:$BF$2604="Y")*($BG$6:$BG$2604="Y")*(($AY$6:$AY$2604&gt;AY1040)+($AY$6:$AY$2604=AY1040)*($AD$6:$AD$2604&gt;AD1040))))</f>
        <v/>
      </c>
    </row>
    <row r="1041" ht="23.85" customHeight="1" s="55">
      <c r="A1041" s="90" t="n">
        <v>46296</v>
      </c>
      <c r="B1041" s="91" t="inlineStr">
        <is>
          <t>BUILDPRO</t>
        </is>
      </c>
      <c r="C1041" s="91" t="inlineStr">
        <is>
          <t>INE24OJ01011</t>
        </is>
      </c>
      <c r="D1041" s="91" t="n"/>
      <c r="E1041" s="91" t="inlineStr">
        <is>
          <t>None</t>
        </is>
      </c>
      <c r="F1041" s="93" t="n">
        <v>3029</v>
      </c>
      <c r="G1041" s="92" t="inlineStr">
        <is>
          <t>N</t>
        </is>
      </c>
      <c r="H1041" s="94" t="n"/>
      <c r="I1041" s="91" t="inlineStr">
        <is>
          <t>N</t>
        </is>
      </c>
      <c r="J1041" s="92">
        <f>IF(K1041="","N","Y")</f>
        <v/>
      </c>
      <c r="K1041" s="94">
        <f>_xlfn.TEXTJOIN("; ",TRUE,IF(P1041="52-wk low","52-wk low",""),IF(AND(AD1041&gt;=Settings!$B$12,M1041&lt;0),"Distribution",""),IF(AND(AJ1041="Y",M1041&lt;0,AK1041&lt;-Settings!$B$13),"Long unwinding",""),IF(AND(AJ1041="Y",M1041&lt;0,AK1041&gt;Settings!$B$13),"Short buildup",""))</f>
        <v/>
      </c>
      <c r="L1041" s="95" t="n">
        <v>1249.2</v>
      </c>
      <c r="M1041" s="96" t="n">
        <v>1.48</v>
      </c>
      <c r="N1041" s="93" t="n">
        <v>258</v>
      </c>
      <c r="O1041" s="91" t="inlineStr">
        <is>
          <t>None</t>
        </is>
      </c>
      <c r="P1041" s="91" t="inlineStr">
        <is>
          <t>None</t>
        </is>
      </c>
      <c r="Q1041" s="97" t="n">
        <v>0.52</v>
      </c>
      <c r="R1041" s="96" t="n">
        <v>0.91</v>
      </c>
      <c r="S1041" s="96" t="n">
        <v>0.55</v>
      </c>
      <c r="T1041" s="96" t="n">
        <v>0.61</v>
      </c>
      <c r="U1041" s="96" t="n">
        <v>0.57</v>
      </c>
      <c r="V1041" s="103" t="n">
        <v>0.99</v>
      </c>
      <c r="W1041" s="102" t="n">
        <v>7</v>
      </c>
      <c r="X1041" s="93" t="n"/>
      <c r="Y1041" s="91" t="inlineStr">
        <is>
          <t>None</t>
        </is>
      </c>
      <c r="Z1041" s="99" t="n">
        <v>62.18</v>
      </c>
      <c r="AA1041" s="96" t="n">
        <v>0.97</v>
      </c>
      <c r="AB1041" s="96" t="n">
        <v>1.05</v>
      </c>
      <c r="AC1041" s="96" t="n">
        <v>0.5</v>
      </c>
      <c r="AD1041" s="96" t="n">
        <v>0.65</v>
      </c>
      <c r="AE1041" s="96" t="n">
        <v>0.64</v>
      </c>
      <c r="AF1041" s="103" t="n">
        <v>1.23</v>
      </c>
      <c r="AG1041" s="91" t="inlineStr">
        <is>
          <t>Normal</t>
        </is>
      </c>
      <c r="AH1041" s="100" t="n">
        <v>0</v>
      </c>
      <c r="AI1041" s="101" t="n">
        <v>0</v>
      </c>
      <c r="AJ1041" s="92" t="inlineStr">
        <is>
          <t>N</t>
        </is>
      </c>
      <c r="AK1041" s="96" t="n"/>
      <c r="AL1041" s="91" t="inlineStr">
        <is>
          <t>n/a</t>
        </is>
      </c>
      <c r="AM1041" s="93" t="n"/>
      <c r="AN1041" s="92" t="inlineStr">
        <is>
          <t>None</t>
        </is>
      </c>
      <c r="AO1041" s="102" t="n">
        <v>0</v>
      </c>
      <c r="AP1041" s="103" t="n"/>
      <c r="AQ1041" s="102" t="n"/>
      <c r="AR1041" s="91" t="inlineStr">
        <is>
          <t>N</t>
        </is>
      </c>
      <c r="AS1041" s="104" t="n"/>
      <c r="AT1041" s="92">
        <f>IF(AND(P1041="52-wk high",T1041&gt;=Settings!$B$7),"Y","N")</f>
        <v/>
      </c>
      <c r="AU1041" s="91">
        <f>IF(AND(AD1041&gt;=Settings!$B$8,M1041&gt;0),"Y","N")</f>
        <v/>
      </c>
      <c r="AV1041" s="91">
        <f>IF(OR(AH1041&gt;Settings!$B$9,AI1041&gt;Settings!$B$9),"Y","N")</f>
        <v/>
      </c>
      <c r="AW1041" s="91">
        <f>IF(AJ1041&lt;&gt;"Y","n/a",IF(AND(M1041&gt;0,AK1041&gt;Settings!$B$10),"Y","N"))</f>
        <v/>
      </c>
      <c r="AX1041" s="91">
        <f>IF(AO1041&gt;=Settings!$B$11,"Y","N")</f>
        <v/>
      </c>
      <c r="AY1041" s="99">
        <f>(AT1041="Y")+(AU1041="Y")+(AV1041="Y")+(AW1041="Y")+(AX1041="Y")</f>
        <v/>
      </c>
      <c r="AZ1041" s="94">
        <f>IF(AY1041=0,"None",_xlfn.TEXTJOIN(", ",TRUE(),IF(AT1041="Y","Breakout",""),IF(AU1041="Y","Accumulation",""),IF(AV1041="Y","Institutional buying",""),IF(AW1041="Y","Long buildup",""),IF(AX1041="Y","Momentum leader","")))</f>
        <v/>
      </c>
      <c r="BA1041" s="94">
        <f>IF(BW1041="","","Passes "&amp;AY1041&amp;" of 5 buy-side scans"&amp;IF(G1041="Y","; RED FLAG: filter out using Red flag column",""))</f>
        <v/>
      </c>
      <c r="BB1041" s="91" t="inlineStr">
        <is>
          <t>None</t>
        </is>
      </c>
      <c r="BC1041" s="92" t="inlineStr">
        <is>
          <t>N</t>
        </is>
      </c>
      <c r="BD1041" s="94" t="n"/>
      <c r="BE1041" s="94" t="n"/>
      <c r="BF1041" s="92">
        <f>IF(R1041*100000&gt;=Settings!$B$5,"Y","N")</f>
        <v/>
      </c>
      <c r="BG1041" s="91">
        <f>IF(F1041&gt;Settings!$B$6,"Y","N")</f>
        <v/>
      </c>
      <c r="BH1041" s="97" t="n">
        <v>-9.48</v>
      </c>
      <c r="BI1041" s="96" t="n">
        <v>-1.84</v>
      </c>
      <c r="BJ1041" s="96" t="n">
        <v>-1.82</v>
      </c>
      <c r="BK1041" s="96" t="n">
        <v>23.84</v>
      </c>
      <c r="BL1041" s="96" t="n">
        <v>23.96</v>
      </c>
      <c r="BM1041" s="96" t="n"/>
      <c r="BN1041" s="97" t="n">
        <v>-1.2</v>
      </c>
      <c r="BO1041" s="96" t="n">
        <v>0.19</v>
      </c>
      <c r="BP1041" s="96" t="n">
        <v>4.85</v>
      </c>
      <c r="BQ1041" s="96" t="n"/>
      <c r="BR1041" s="91" t="n"/>
      <c r="BS1041" s="91" t="inlineStr">
        <is>
          <t>None</t>
        </is>
      </c>
      <c r="BT1041" s="96" t="n">
        <v>44.7</v>
      </c>
      <c r="BU1041" s="91" t="n"/>
      <c r="BV1041" s="99">
        <f>IF(OR(BF1041&lt;&gt;"Y",BG1041&lt;&gt;"Y"),"",(AND(ISNUMBER(BQ1041),BQ1041&gt;0))+(BR1041="Stacked up")+(AND(ISNUMBER(BH1041),BH1041&gt;=-Settings!$B$17))+(AND(ISNUMBER(BK1041),ISNUMBER(BM1041),BK1041&gt;0,BM1041&gt;0))+(AND(ISNUMBER(AQ1041),AQ1041&gt;=Settings!$B$18))+(AND(ISNUMBER(BT1041),BT1041&gt;=Settings!$B$19,BT1041&lt;=Settings!$B$20))+(AND(ISNUMBER(AS1041),AS1041&gt;0))+(AND(ISNUMBER(T1041),ISNUMBER(M1041),T1041&gt;=Settings!$B$21,M1041&gt;0))+(AND(ISNUMBER(AD1041),ISNUMBER(M1041),AD1041&gt;=Settings!$B$22,M1041&gt;0))+(AY1041&gt;=1))</f>
        <v/>
      </c>
      <c r="BW1041" s="91">
        <f>IF(OR(AY1041=0,BF1041&lt;&gt;"Y",BG1041&lt;&gt;"Y"),"",1+SUMPRODUCT(($A$6:$A$2604=A1041)*($AY$6:$AY$2604&gt;0)*($BF$6:$BF$2604="Y")*($BG$6:$BG$2604="Y")*(($AY$6:$AY$2604&gt;AY1041)+($AY$6:$AY$2604=AY1041)*($AD$6:$AD$2604&gt;AD1041))))</f>
        <v/>
      </c>
    </row>
    <row r="1042" ht="23.85" customHeight="1" s="55">
      <c r="A1042" s="90" t="n">
        <v>46296</v>
      </c>
      <c r="B1042" s="91" t="inlineStr">
        <is>
          <t>CHEMPLASTS</t>
        </is>
      </c>
      <c r="C1042" s="91" t="inlineStr">
        <is>
          <t>INE488A01050</t>
        </is>
      </c>
      <c r="D1042" s="91" t="n"/>
      <c r="E1042" s="91" t="inlineStr">
        <is>
          <t>None</t>
        </is>
      </c>
      <c r="F1042" s="93" t="n">
        <v>3029</v>
      </c>
      <c r="G1042" s="92" t="inlineStr">
        <is>
          <t>Y</t>
        </is>
      </c>
      <c r="H1042" s="94" t="inlineStr">
        <is>
          <t>Loss making</t>
        </is>
      </c>
      <c r="I1042" s="91" t="inlineStr">
        <is>
          <t>N</t>
        </is>
      </c>
      <c r="J1042" s="92">
        <f>IF(K1042="","N","Y")</f>
        <v/>
      </c>
      <c r="K1042" s="94">
        <f>_xlfn.TEXTJOIN("; ",TRUE,IF(P1042="52-wk low","52-wk low",""),IF(AND(AD1042&gt;=Settings!$B$12,M1042&lt;0),"Distribution",""),IF(AND(AJ1042="Y",M1042&lt;0,AK1042&lt;-Settings!$B$13),"Long unwinding",""),IF(AND(AJ1042="Y",M1042&lt;0,AK1042&gt;Settings!$B$13),"Short buildup",""))</f>
        <v/>
      </c>
      <c r="L1042" s="95" t="n">
        <v>191.56</v>
      </c>
      <c r="M1042" s="96" t="n">
        <v>3.03</v>
      </c>
      <c r="N1042" s="93" t="n">
        <v>120</v>
      </c>
      <c r="O1042" s="91" t="inlineStr">
        <is>
          <t>None</t>
        </is>
      </c>
      <c r="P1042" s="91" t="inlineStr">
        <is>
          <t>None</t>
        </is>
      </c>
      <c r="Q1042" s="97" t="n">
        <v>2.92</v>
      </c>
      <c r="R1042" s="96" t="n">
        <v>16.23</v>
      </c>
      <c r="S1042" s="96" t="n">
        <v>0.18</v>
      </c>
      <c r="T1042" s="96" t="n">
        <v>0.31</v>
      </c>
      <c r="U1042" s="96" t="n">
        <v>0.38</v>
      </c>
      <c r="V1042" s="103" t="n">
        <v>2.1</v>
      </c>
      <c r="W1042" s="102" t="n">
        <v>3</v>
      </c>
      <c r="X1042" s="93" t="n"/>
      <c r="Y1042" s="91" t="inlineStr">
        <is>
          <t>None</t>
        </is>
      </c>
      <c r="Z1042" s="99" t="n">
        <v>46.91</v>
      </c>
      <c r="AA1042" s="96" t="n">
        <v>1.24</v>
      </c>
      <c r="AB1042" s="96" t="n">
        <v>1.04</v>
      </c>
      <c r="AC1042" s="96" t="n">
        <v>0.6</v>
      </c>
      <c r="AD1042" s="96" t="n">
        <v>0.65</v>
      </c>
      <c r="AE1042" s="96" t="n">
        <v>0.63</v>
      </c>
      <c r="AF1042" s="103" t="n">
        <v>0.51</v>
      </c>
      <c r="AG1042" s="91" t="inlineStr">
        <is>
          <t>Drying up</t>
        </is>
      </c>
      <c r="AH1042" s="100" t="n">
        <v>0</v>
      </c>
      <c r="AI1042" s="101" t="n">
        <v>0</v>
      </c>
      <c r="AJ1042" s="92" t="inlineStr">
        <is>
          <t>N</t>
        </is>
      </c>
      <c r="AK1042" s="96" t="n"/>
      <c r="AL1042" s="91" t="inlineStr">
        <is>
          <t>n/a</t>
        </is>
      </c>
      <c r="AM1042" s="93" t="n"/>
      <c r="AN1042" s="92" t="inlineStr">
        <is>
          <t>None</t>
        </is>
      </c>
      <c r="AO1042" s="102" t="n">
        <v>0</v>
      </c>
      <c r="AP1042" s="103" t="n">
        <v>0.51</v>
      </c>
      <c r="AQ1042" s="102" t="n">
        <v>6</v>
      </c>
      <c r="AR1042" s="91" t="inlineStr">
        <is>
          <t>N</t>
        </is>
      </c>
      <c r="AS1042" s="104" t="n"/>
      <c r="AT1042" s="92">
        <f>IF(AND(P1042="52-wk high",T1042&gt;=Settings!$B$7),"Y","N")</f>
        <v/>
      </c>
      <c r="AU1042" s="91">
        <f>IF(AND(AD1042&gt;=Settings!$B$8,M1042&gt;0),"Y","N")</f>
        <v/>
      </c>
      <c r="AV1042" s="91">
        <f>IF(OR(AH1042&gt;Settings!$B$9,AI1042&gt;Settings!$B$9),"Y","N")</f>
        <v/>
      </c>
      <c r="AW1042" s="91">
        <f>IF(AJ1042&lt;&gt;"Y","n/a",IF(AND(M1042&gt;0,AK1042&gt;Settings!$B$10),"Y","N"))</f>
        <v/>
      </c>
      <c r="AX1042" s="91">
        <f>IF(AO1042&gt;=Settings!$B$11,"Y","N")</f>
        <v/>
      </c>
      <c r="AY1042" s="99">
        <f>(AT1042="Y")+(AU1042="Y")+(AV1042="Y")+(AW1042="Y")+(AX1042="Y")</f>
        <v/>
      </c>
      <c r="AZ1042" s="94">
        <f>IF(AY1042=0,"None",_xlfn.TEXTJOIN(", ",TRUE(),IF(AT1042="Y","Breakout",""),IF(AU1042="Y","Accumulation",""),IF(AV1042="Y","Institutional buying",""),IF(AW1042="Y","Long buildup",""),IF(AX1042="Y","Momentum leader","")))</f>
        <v/>
      </c>
      <c r="BA1042" s="94">
        <f>IF(BW1042="","","Passes "&amp;AY1042&amp;" of 5 buy-side scans"&amp;IF(G1042="Y","; RED FLAG: filter out using Red flag column",""))</f>
        <v/>
      </c>
      <c r="BB1042" s="91" t="inlineStr">
        <is>
          <t>None</t>
        </is>
      </c>
      <c r="BC1042" s="92" t="inlineStr">
        <is>
          <t>Y</t>
        </is>
      </c>
      <c r="BD1042" s="94" t="inlineStr">
        <is>
          <t>EPS zero; High-low range &gt;150% in 12 months</t>
        </is>
      </c>
      <c r="BE1042" s="94" t="n"/>
      <c r="BF1042" s="92">
        <f>IF(R1042*100000&gt;=Settings!$B$5,"Y","N")</f>
        <v/>
      </c>
      <c r="BG1042" s="91">
        <f>IF(F1042&gt;Settings!$B$6,"Y","N")</f>
        <v/>
      </c>
      <c r="BH1042" s="97" t="n">
        <v>-53.58</v>
      </c>
      <c r="BI1042" s="96" t="n">
        <v>-0.57</v>
      </c>
      <c r="BJ1042" s="96" t="n">
        <v>12.45</v>
      </c>
      <c r="BK1042" s="96" t="n">
        <v>-5.19</v>
      </c>
      <c r="BL1042" s="96" t="n">
        <v>-26.28</v>
      </c>
      <c r="BM1042" s="96" t="n">
        <v>-50.48</v>
      </c>
      <c r="BN1042" s="97" t="n">
        <v>3.38</v>
      </c>
      <c r="BO1042" s="96" t="n">
        <v>2.39</v>
      </c>
      <c r="BP1042" s="96" t="n">
        <v>-4.54</v>
      </c>
      <c r="BQ1042" s="96" t="n">
        <v>-18.34</v>
      </c>
      <c r="BR1042" s="91" t="inlineStr">
        <is>
          <t>Mixed</t>
        </is>
      </c>
      <c r="BS1042" s="91" t="inlineStr">
        <is>
          <t>None</t>
        </is>
      </c>
      <c r="BT1042" s="96" t="n">
        <v>56.8</v>
      </c>
      <c r="BU1042" s="91" t="inlineStr">
        <is>
          <t>N</t>
        </is>
      </c>
      <c r="BV1042" s="99">
        <f>IF(OR(BF1042&lt;&gt;"Y",BG1042&lt;&gt;"Y"),"",(AND(ISNUMBER(BQ1042),BQ1042&gt;0))+(BR1042="Stacked up")+(AND(ISNUMBER(BH1042),BH1042&gt;=-Settings!$B$17))+(AND(ISNUMBER(BK1042),ISNUMBER(BM1042),BK1042&gt;0,BM1042&gt;0))+(AND(ISNUMBER(AQ1042),AQ1042&gt;=Settings!$B$18))+(AND(ISNUMBER(BT1042),BT1042&gt;=Settings!$B$19,BT1042&lt;=Settings!$B$20))+(AND(ISNUMBER(AS1042),AS1042&gt;0))+(AND(ISNUMBER(T1042),ISNUMBER(M1042),T1042&gt;=Settings!$B$21,M1042&gt;0))+(AND(ISNUMBER(AD1042),ISNUMBER(M1042),AD1042&gt;=Settings!$B$22,M1042&gt;0))+(AY1042&gt;=1))</f>
        <v/>
      </c>
      <c r="BW1042" s="91">
        <f>IF(OR(AY1042=0,BF1042&lt;&gt;"Y",BG1042&lt;&gt;"Y"),"",1+SUMPRODUCT(($A$6:$A$2604=A1042)*($AY$6:$AY$2604&gt;0)*($BF$6:$BF$2604="Y")*($BG$6:$BG$2604="Y")*(($AY$6:$AY$2604&gt;AY1042)+($AY$6:$AY$2604=AY1042)*($AD$6:$AD$2604&gt;AD1042))))</f>
        <v/>
      </c>
    </row>
    <row r="1043" ht="23.85" customHeight="1" s="55">
      <c r="A1043" s="90" t="n">
        <v>46296</v>
      </c>
      <c r="B1043" s="91" t="inlineStr">
        <is>
          <t>SEIL</t>
        </is>
      </c>
      <c r="C1043" s="91" t="inlineStr">
        <is>
          <t>INE440T01028</t>
        </is>
      </c>
      <c r="D1043" s="91" t="n"/>
      <c r="E1043" s="91" t="inlineStr">
        <is>
          <t>None</t>
        </is>
      </c>
      <c r="F1043" s="93" t="n">
        <v>3006</v>
      </c>
      <c r="G1043" s="92" t="inlineStr">
        <is>
          <t>N</t>
        </is>
      </c>
      <c r="H1043" s="94" t="n"/>
      <c r="I1043" s="91" t="inlineStr">
        <is>
          <t>N</t>
        </is>
      </c>
      <c r="J1043" s="92">
        <f>IF(K1043="","N","Y")</f>
        <v/>
      </c>
      <c r="K1043" s="94">
        <f>_xlfn.TEXTJOIN("; ",TRUE,IF(P1043="52-wk low","52-wk low",""),IF(AND(AD1043&gt;=Settings!$B$12,M1043&lt;0),"Distribution",""),IF(AND(AJ1043="Y",M1043&lt;0,AK1043&lt;-Settings!$B$13),"Long unwinding",""),IF(AND(AJ1043="Y",M1043&lt;0,AK1043&gt;Settings!$B$13),"Short buildup",""))</f>
        <v/>
      </c>
      <c r="L1043" s="95" t="n">
        <v>186.68</v>
      </c>
      <c r="M1043" s="96" t="n">
        <v>-1.56</v>
      </c>
      <c r="N1043" s="93" t="n">
        <v>1373</v>
      </c>
      <c r="O1043" s="91" t="inlineStr">
        <is>
          <t>None</t>
        </is>
      </c>
      <c r="P1043" s="91" t="inlineStr">
        <is>
          <t>None</t>
        </is>
      </c>
      <c r="Q1043" s="97" t="n">
        <v>1.84</v>
      </c>
      <c r="R1043" s="96" t="n">
        <v>2.22</v>
      </c>
      <c r="S1043" s="96" t="n">
        <v>0.75</v>
      </c>
      <c r="T1043" s="96" t="n">
        <v>0.67</v>
      </c>
      <c r="U1043" s="96" t="n">
        <v>0.45</v>
      </c>
      <c r="V1043" s="103" t="n">
        <v>0.55</v>
      </c>
      <c r="W1043" s="102" t="n"/>
      <c r="X1043" s="93" t="n"/>
      <c r="Y1043" s="91" t="inlineStr">
        <is>
          <t>None</t>
        </is>
      </c>
      <c r="Z1043" s="99" t="n">
        <v>58.06</v>
      </c>
      <c r="AA1043" s="96" t="n">
        <v>0.89</v>
      </c>
      <c r="AB1043" s="96" t="n">
        <v>0.84</v>
      </c>
      <c r="AC1043" s="96" t="n">
        <v>0.66</v>
      </c>
      <c r="AD1043" s="96" t="n">
        <v>0.54</v>
      </c>
      <c r="AE1043" s="96" t="n">
        <v>0.47</v>
      </c>
      <c r="AF1043" s="103" t="n">
        <v>1.16</v>
      </c>
      <c r="AG1043" s="91" t="inlineStr">
        <is>
          <t>Normal</t>
        </is>
      </c>
      <c r="AH1043" s="100" t="n">
        <v>0</v>
      </c>
      <c r="AI1043" s="101" t="n">
        <v>0</v>
      </c>
      <c r="AJ1043" s="92" t="inlineStr">
        <is>
          <t>N</t>
        </is>
      </c>
      <c r="AK1043" s="96" t="n"/>
      <c r="AL1043" s="91" t="inlineStr">
        <is>
          <t>n/a</t>
        </is>
      </c>
      <c r="AM1043" s="93" t="n"/>
      <c r="AN1043" s="92" t="inlineStr">
        <is>
          <t>None</t>
        </is>
      </c>
      <c r="AO1043" s="102" t="n">
        <v>0</v>
      </c>
      <c r="AP1043" s="103" t="n"/>
      <c r="AQ1043" s="102" t="n"/>
      <c r="AR1043" s="91" t="inlineStr">
        <is>
          <t>N</t>
        </is>
      </c>
      <c r="AS1043" s="104" t="n"/>
      <c r="AT1043" s="92">
        <f>IF(AND(P1043="52-wk high",T1043&gt;=Settings!$B$7),"Y","N")</f>
        <v/>
      </c>
      <c r="AU1043" s="91">
        <f>IF(AND(AD1043&gt;=Settings!$B$8,M1043&gt;0),"Y","N")</f>
        <v/>
      </c>
      <c r="AV1043" s="91">
        <f>IF(OR(AH1043&gt;Settings!$B$9,AI1043&gt;Settings!$B$9),"Y","N")</f>
        <v/>
      </c>
      <c r="AW1043" s="91">
        <f>IF(AJ1043&lt;&gt;"Y","n/a",IF(AND(M1043&gt;0,AK1043&gt;Settings!$B$10),"Y","N"))</f>
        <v/>
      </c>
      <c r="AX1043" s="91">
        <f>IF(AO1043&gt;=Settings!$B$11,"Y","N")</f>
        <v/>
      </c>
      <c r="AY1043" s="99">
        <f>(AT1043="Y")+(AU1043="Y")+(AV1043="Y")+(AW1043="Y")+(AX1043="Y")</f>
        <v/>
      </c>
      <c r="AZ1043" s="94">
        <f>IF(AY1043=0,"None",_xlfn.TEXTJOIN(", ",TRUE(),IF(AT1043="Y","Breakout",""),IF(AU1043="Y","Accumulation",""),IF(AV1043="Y","Institutional buying",""),IF(AW1043="Y","Long buildup",""),IF(AX1043="Y","Momentum leader","")))</f>
        <v/>
      </c>
      <c r="BA1043" s="94">
        <f>IF(BW1043="","","Passes "&amp;AY1043&amp;" of 5 buy-side scans"&amp;IF(G1043="Y","; RED FLAG: filter out using Red flag column",""))</f>
        <v/>
      </c>
      <c r="BB1043" s="91" t="inlineStr">
        <is>
          <t>None</t>
        </is>
      </c>
      <c r="BC1043" s="92" t="inlineStr">
        <is>
          <t>N</t>
        </is>
      </c>
      <c r="BD1043" s="94" t="n"/>
      <c r="BE1043" s="94" t="n"/>
      <c r="BF1043" s="92">
        <f>IF(R1043*100000&gt;=Settings!$B$5,"Y","N")</f>
        <v/>
      </c>
      <c r="BG1043" s="91">
        <f>IF(F1043&gt;Settings!$B$6,"Y","N")</f>
        <v/>
      </c>
      <c r="BH1043" s="97" t="n">
        <v>-22.2</v>
      </c>
      <c r="BI1043" s="96" t="n">
        <v>-4.11</v>
      </c>
      <c r="BJ1043" s="96" t="n">
        <v>-6.89</v>
      </c>
      <c r="BK1043" s="96" t="n">
        <v>-14.06</v>
      </c>
      <c r="BL1043" s="96" t="n"/>
      <c r="BM1043" s="96" t="n"/>
      <c r="BN1043" s="97" t="n">
        <v>-3.57</v>
      </c>
      <c r="BO1043" s="96" t="n">
        <v>-6.01</v>
      </c>
      <c r="BP1043" s="96" t="n">
        <v>-6.09</v>
      </c>
      <c r="BQ1043" s="96" t="n"/>
      <c r="BR1043" s="91" t="n"/>
      <c r="BS1043" s="91" t="inlineStr">
        <is>
          <t>None</t>
        </is>
      </c>
      <c r="BT1043" s="96" t="n">
        <v>36.2</v>
      </c>
      <c r="BU1043" s="91" t="n"/>
      <c r="BV1043" s="99">
        <f>IF(OR(BF1043&lt;&gt;"Y",BG1043&lt;&gt;"Y"),"",(AND(ISNUMBER(BQ1043),BQ1043&gt;0))+(BR1043="Stacked up")+(AND(ISNUMBER(BH1043),BH1043&gt;=-Settings!$B$17))+(AND(ISNUMBER(BK1043),ISNUMBER(BM1043),BK1043&gt;0,BM1043&gt;0))+(AND(ISNUMBER(AQ1043),AQ1043&gt;=Settings!$B$18))+(AND(ISNUMBER(BT1043),BT1043&gt;=Settings!$B$19,BT1043&lt;=Settings!$B$20))+(AND(ISNUMBER(AS1043),AS1043&gt;0))+(AND(ISNUMBER(T1043),ISNUMBER(M1043),T1043&gt;=Settings!$B$21,M1043&gt;0))+(AND(ISNUMBER(AD1043),ISNUMBER(M1043),AD1043&gt;=Settings!$B$22,M1043&gt;0))+(AY1043&gt;=1))</f>
        <v/>
      </c>
      <c r="BW1043" s="91">
        <f>IF(OR(AY1043=0,BF1043&lt;&gt;"Y",BG1043&lt;&gt;"Y"),"",1+SUMPRODUCT(($A$6:$A$2604=A1043)*($AY$6:$AY$2604&gt;0)*($BF$6:$BF$2604="Y")*($BG$6:$BG$2604="Y")*(($AY$6:$AY$2604&gt;AY1043)+($AY$6:$AY$2604=AY1043)*($AD$6:$AD$2604&gt;AD1043))))</f>
        <v/>
      </c>
    </row>
    <row r="1044" ht="23.85" customHeight="1" s="55">
      <c r="A1044" s="90" t="n">
        <v>46296</v>
      </c>
      <c r="B1044" s="91" t="inlineStr">
        <is>
          <t>CARYSIL</t>
        </is>
      </c>
      <c r="C1044" s="91" t="inlineStr">
        <is>
          <t>INE482D01024</t>
        </is>
      </c>
      <c r="D1044" s="91" t="n"/>
      <c r="E1044" s="91" t="inlineStr">
        <is>
          <t>None</t>
        </is>
      </c>
      <c r="F1044" s="93" t="n">
        <v>2972</v>
      </c>
      <c r="G1044" s="92" t="inlineStr">
        <is>
          <t>N</t>
        </is>
      </c>
      <c r="H1044" s="94" t="n"/>
      <c r="I1044" s="91" t="inlineStr">
        <is>
          <t>N</t>
        </is>
      </c>
      <c r="J1044" s="92">
        <f>IF(K1044="","N","Y")</f>
        <v/>
      </c>
      <c r="K1044" s="94">
        <f>_xlfn.TEXTJOIN("; ",TRUE,IF(P1044="52-wk low","52-wk low",""),IF(AND(AD1044&gt;=Settings!$B$12,M1044&lt;0),"Distribution",""),IF(AND(AJ1044="Y",M1044&lt;0,AK1044&lt;-Settings!$B$13),"Long unwinding",""),IF(AND(AJ1044="Y",M1044&lt;0,AK1044&gt;Settings!$B$13),"Short buildup",""))</f>
        <v/>
      </c>
      <c r="L1044" s="95" t="n">
        <v>1044.8</v>
      </c>
      <c r="M1044" s="96" t="n">
        <v>0.84</v>
      </c>
      <c r="N1044" s="93" t="n">
        <v>374</v>
      </c>
      <c r="O1044" s="91" t="inlineStr">
        <is>
          <t>None</t>
        </is>
      </c>
      <c r="P1044" s="91" t="inlineStr">
        <is>
          <t>None</t>
        </is>
      </c>
      <c r="Q1044" s="97" t="n">
        <v>3.2</v>
      </c>
      <c r="R1044" s="96" t="n">
        <v>1.11</v>
      </c>
      <c r="S1044" s="96" t="n">
        <v>3.31</v>
      </c>
      <c r="T1044" s="96" t="n">
        <v>3.33</v>
      </c>
      <c r="U1044" s="96" t="n">
        <v>2.24</v>
      </c>
      <c r="V1044" s="103" t="n">
        <v>0.76</v>
      </c>
      <c r="W1044" s="102" t="n">
        <v>6</v>
      </c>
      <c r="X1044" s="93" t="n">
        <v>43</v>
      </c>
      <c r="Y1044" s="91" t="inlineStr">
        <is>
          <t>None</t>
        </is>
      </c>
      <c r="Z1044" s="99" t="n">
        <v>61.23</v>
      </c>
      <c r="AA1044" s="96" t="n">
        <v>1.15</v>
      </c>
      <c r="AB1044" s="96" t="n">
        <v>1.15</v>
      </c>
      <c r="AC1044" s="96" t="n">
        <v>3.81</v>
      </c>
      <c r="AD1044" s="96" t="n">
        <v>4.06</v>
      </c>
      <c r="AE1044" s="96" t="n">
        <v>3.42</v>
      </c>
      <c r="AF1044" s="103" t="n">
        <v>1.34</v>
      </c>
      <c r="AG1044" s="91" t="inlineStr">
        <is>
          <t>Normal</t>
        </is>
      </c>
      <c r="AH1044" s="100" t="n">
        <v>0</v>
      </c>
      <c r="AI1044" s="101" t="n">
        <v>0</v>
      </c>
      <c r="AJ1044" s="92" t="inlineStr">
        <is>
          <t>N</t>
        </is>
      </c>
      <c r="AK1044" s="96" t="n"/>
      <c r="AL1044" s="91" t="inlineStr">
        <is>
          <t>n/a</t>
        </is>
      </c>
      <c r="AM1044" s="93" t="n"/>
      <c r="AN1044" s="92" t="inlineStr">
        <is>
          <t>None</t>
        </is>
      </c>
      <c r="AO1044" s="102" t="n">
        <v>0</v>
      </c>
      <c r="AP1044" s="103" t="n">
        <v>1.39</v>
      </c>
      <c r="AQ1044" s="102" t="n">
        <v>76</v>
      </c>
      <c r="AR1044" s="91" t="inlineStr">
        <is>
          <t>N</t>
        </is>
      </c>
      <c r="AS1044" s="104" t="n"/>
      <c r="AT1044" s="92">
        <f>IF(AND(P1044="52-wk high",T1044&gt;=Settings!$B$7),"Y","N")</f>
        <v/>
      </c>
      <c r="AU1044" s="91">
        <f>IF(AND(AD1044&gt;=Settings!$B$8,M1044&gt;0),"Y","N")</f>
        <v/>
      </c>
      <c r="AV1044" s="91">
        <f>IF(OR(AH1044&gt;Settings!$B$9,AI1044&gt;Settings!$B$9),"Y","N")</f>
        <v/>
      </c>
      <c r="AW1044" s="91">
        <f>IF(AJ1044&lt;&gt;"Y","n/a",IF(AND(M1044&gt;0,AK1044&gt;Settings!$B$10),"Y","N"))</f>
        <v/>
      </c>
      <c r="AX1044" s="91">
        <f>IF(AO1044&gt;=Settings!$B$11,"Y","N")</f>
        <v/>
      </c>
      <c r="AY1044" s="99">
        <f>(AT1044="Y")+(AU1044="Y")+(AV1044="Y")+(AW1044="Y")+(AX1044="Y")</f>
        <v/>
      </c>
      <c r="AZ1044" s="94">
        <f>IF(AY1044=0,"None",_xlfn.TEXTJOIN(", ",TRUE(),IF(AT1044="Y","Breakout",""),IF(AU1044="Y","Accumulation",""),IF(AV1044="Y","Institutional buying",""),IF(AW1044="Y","Long buildup",""),IF(AX1044="Y","Momentum leader","")))</f>
        <v/>
      </c>
      <c r="BA1044" s="94">
        <f>IF(BW1044="","","Passes "&amp;AY1044&amp;" of 5 buy-side scans"&amp;IF(G1044="Y","; RED FLAG: filter out using Red flag column",""))</f>
        <v/>
      </c>
      <c r="BB1044" s="91" t="inlineStr">
        <is>
          <t>None</t>
        </is>
      </c>
      <c r="BC1044" s="92" t="inlineStr">
        <is>
          <t>N</t>
        </is>
      </c>
      <c r="BD1044" s="94" t="n"/>
      <c r="BE1044" s="94" t="n"/>
      <c r="BF1044" s="92">
        <f>IF(R1044*100000&gt;=Settings!$B$5,"Y","N")</f>
        <v/>
      </c>
      <c r="BG1044" s="91">
        <f>IF(F1044&gt;Settings!$B$6,"Y","N")</f>
        <v/>
      </c>
      <c r="BH1044" s="97" t="n">
        <v>-18.43</v>
      </c>
      <c r="BI1044" s="96" t="n">
        <v>-0.3</v>
      </c>
      <c r="BJ1044" s="96" t="n">
        <v>-6.55</v>
      </c>
      <c r="BK1044" s="96" t="n">
        <v>-10.87</v>
      </c>
      <c r="BL1044" s="96" t="n">
        <v>31.77</v>
      </c>
      <c r="BM1044" s="96" t="n">
        <v>22.01</v>
      </c>
      <c r="BN1044" s="97" t="n">
        <v>-4.21</v>
      </c>
      <c r="BO1044" s="96" t="n">
        <v>-6.58</v>
      </c>
      <c r="BP1044" s="96" t="n">
        <v>-4.85</v>
      </c>
      <c r="BQ1044" s="96" t="n">
        <v>0.32</v>
      </c>
      <c r="BR1044" s="91" t="inlineStr">
        <is>
          <t>Mixed</t>
        </is>
      </c>
      <c r="BS1044" s="91" t="inlineStr">
        <is>
          <t>None</t>
        </is>
      </c>
      <c r="BT1044" s="96" t="n">
        <v>37.2</v>
      </c>
      <c r="BU1044" s="91" t="inlineStr">
        <is>
          <t>N</t>
        </is>
      </c>
      <c r="BV1044" s="99">
        <f>IF(OR(BF1044&lt;&gt;"Y",BG1044&lt;&gt;"Y"),"",(AND(ISNUMBER(BQ1044),BQ1044&gt;0))+(BR1044="Stacked up")+(AND(ISNUMBER(BH1044),BH1044&gt;=-Settings!$B$17))+(AND(ISNUMBER(BK1044),ISNUMBER(BM1044),BK1044&gt;0,BM1044&gt;0))+(AND(ISNUMBER(AQ1044),AQ1044&gt;=Settings!$B$18))+(AND(ISNUMBER(BT1044),BT1044&gt;=Settings!$B$19,BT1044&lt;=Settings!$B$20))+(AND(ISNUMBER(AS1044),AS1044&gt;0))+(AND(ISNUMBER(T1044),ISNUMBER(M1044),T1044&gt;=Settings!$B$21,M1044&gt;0))+(AND(ISNUMBER(AD1044),ISNUMBER(M1044),AD1044&gt;=Settings!$B$22,M1044&gt;0))+(AY1044&gt;=1))</f>
        <v/>
      </c>
      <c r="BW1044" s="91">
        <f>IF(OR(AY1044=0,BF1044&lt;&gt;"Y",BG1044&lt;&gt;"Y"),"",1+SUMPRODUCT(($A$6:$A$2604=A1044)*($AY$6:$AY$2604&gt;0)*($BF$6:$BF$2604="Y")*($BG$6:$BG$2604="Y")*(($AY$6:$AY$2604&gt;AY1044)+($AY$6:$AY$2604=AY1044)*($AD$6:$AD$2604&gt;AD1044))))</f>
        <v/>
      </c>
    </row>
    <row r="1045" ht="23.85" customHeight="1" s="55">
      <c r="A1045" s="90" t="n">
        <v>46296</v>
      </c>
      <c r="B1045" s="91" t="inlineStr">
        <is>
          <t>MUTHOOTMF</t>
        </is>
      </c>
      <c r="C1045" s="91" t="inlineStr">
        <is>
          <t>INE046W01019</t>
        </is>
      </c>
      <c r="D1045" s="91" t="n"/>
      <c r="E1045" s="91" t="inlineStr">
        <is>
          <t>None</t>
        </is>
      </c>
      <c r="F1045" s="93" t="n">
        <v>2968</v>
      </c>
      <c r="G1045" s="92" t="inlineStr">
        <is>
          <t>N</t>
        </is>
      </c>
      <c r="H1045" s="94" t="n"/>
      <c r="I1045" s="91" t="inlineStr">
        <is>
          <t>N</t>
        </is>
      </c>
      <c r="J1045" s="92">
        <f>IF(K1045="","N","Y")</f>
        <v/>
      </c>
      <c r="K1045" s="94">
        <f>_xlfn.TEXTJOIN("; ",TRUE,IF(P1045="52-wk low","52-wk low",""),IF(AND(AD1045&gt;=Settings!$B$12,M1045&lt;0),"Distribution",""),IF(AND(AJ1045="Y",M1045&lt;0,AK1045&lt;-Settings!$B$13),"Long unwinding",""),IF(AND(AJ1045="Y",M1045&lt;0,AK1045&gt;Settings!$B$13),"Short buildup",""))</f>
        <v/>
      </c>
      <c r="L1045" s="95" t="n">
        <v>174.09</v>
      </c>
      <c r="M1045" s="96" t="n">
        <v>-2.42</v>
      </c>
      <c r="N1045" s="93" t="n">
        <v>1849</v>
      </c>
      <c r="O1045" s="91" t="inlineStr">
        <is>
          <t>None</t>
        </is>
      </c>
      <c r="P1045" s="91" t="inlineStr">
        <is>
          <t>None</t>
        </is>
      </c>
      <c r="Q1045" s="97" t="n">
        <v>2.02</v>
      </c>
      <c r="R1045" s="96" t="n">
        <v>1.99</v>
      </c>
      <c r="S1045" s="96" t="n">
        <v>1</v>
      </c>
      <c r="T1045" s="96" t="n">
        <v>0.45</v>
      </c>
      <c r="U1045" s="96" t="n">
        <v>0.31</v>
      </c>
      <c r="V1045" s="103" t="n">
        <v>0.3</v>
      </c>
      <c r="W1045" s="102" t="n">
        <v>0</v>
      </c>
      <c r="X1045" s="93" t="n"/>
      <c r="Y1045" s="91" t="inlineStr">
        <is>
          <t>None</t>
        </is>
      </c>
      <c r="Z1045" s="99" t="n">
        <v>42.2</v>
      </c>
      <c r="AA1045" s="96" t="n">
        <v>0.82</v>
      </c>
      <c r="AB1045" s="96" t="n">
        <v>0.84</v>
      </c>
      <c r="AC1045" s="96" t="n">
        <v>0.79</v>
      </c>
      <c r="AD1045" s="96" t="n">
        <v>0.43</v>
      </c>
      <c r="AE1045" s="96" t="n">
        <v>0.39</v>
      </c>
      <c r="AF1045" s="103" t="n">
        <v>1.63</v>
      </c>
      <c r="AG1045" s="91" t="inlineStr">
        <is>
          <t>Quiet accumulation</t>
        </is>
      </c>
      <c r="AH1045" s="100" t="n">
        <v>0</v>
      </c>
      <c r="AI1045" s="101" t="n">
        <v>0</v>
      </c>
      <c r="AJ1045" s="92" t="inlineStr">
        <is>
          <t>N</t>
        </is>
      </c>
      <c r="AK1045" s="96" t="n"/>
      <c r="AL1045" s="91" t="inlineStr">
        <is>
          <t>n/a</t>
        </is>
      </c>
      <c r="AM1045" s="93" t="n"/>
      <c r="AN1045" s="92" t="inlineStr">
        <is>
          <t>None</t>
        </is>
      </c>
      <c r="AO1045" s="102" t="n">
        <v>0</v>
      </c>
      <c r="AP1045" s="103" t="n">
        <v>0.99</v>
      </c>
      <c r="AQ1045" s="102" t="n">
        <v>61</v>
      </c>
      <c r="AR1045" s="91" t="inlineStr">
        <is>
          <t>N</t>
        </is>
      </c>
      <c r="AS1045" s="104" t="n"/>
      <c r="AT1045" s="92">
        <f>IF(AND(P1045="52-wk high",T1045&gt;=Settings!$B$7),"Y","N")</f>
        <v/>
      </c>
      <c r="AU1045" s="91">
        <f>IF(AND(AD1045&gt;=Settings!$B$8,M1045&gt;0),"Y","N")</f>
        <v/>
      </c>
      <c r="AV1045" s="91">
        <f>IF(OR(AH1045&gt;Settings!$B$9,AI1045&gt;Settings!$B$9),"Y","N")</f>
        <v/>
      </c>
      <c r="AW1045" s="91">
        <f>IF(AJ1045&lt;&gt;"Y","n/a",IF(AND(M1045&gt;0,AK1045&gt;Settings!$B$10),"Y","N"))</f>
        <v/>
      </c>
      <c r="AX1045" s="91">
        <f>IF(AO1045&gt;=Settings!$B$11,"Y","N")</f>
        <v/>
      </c>
      <c r="AY1045" s="99">
        <f>(AT1045="Y")+(AU1045="Y")+(AV1045="Y")+(AW1045="Y")+(AX1045="Y")</f>
        <v/>
      </c>
      <c r="AZ1045" s="94">
        <f>IF(AY1045=0,"None",_xlfn.TEXTJOIN(", ",TRUE(),IF(AT1045="Y","Breakout",""),IF(AU1045="Y","Accumulation",""),IF(AV1045="Y","Institutional buying",""),IF(AW1045="Y","Long buildup",""),IF(AX1045="Y","Momentum leader","")))</f>
        <v/>
      </c>
      <c r="BA1045" s="94">
        <f>IF(BW1045="","","Passes "&amp;AY1045&amp;" of 5 buy-side scans"&amp;IF(G1045="Y","; RED FLAG: filter out using Red flag column",""))</f>
        <v/>
      </c>
      <c r="BB1045" s="91" t="inlineStr">
        <is>
          <t>None</t>
        </is>
      </c>
      <c r="BC1045" s="92" t="inlineStr">
        <is>
          <t>N</t>
        </is>
      </c>
      <c r="BD1045" s="94" t="n"/>
      <c r="BE1045" s="94" t="n"/>
      <c r="BF1045" s="92">
        <f>IF(R1045*100000&gt;=Settings!$B$5,"Y","N")</f>
        <v/>
      </c>
      <c r="BG1045" s="91">
        <f>IF(F1045&gt;Settings!$B$6,"Y","N")</f>
        <v/>
      </c>
      <c r="BH1045" s="97" t="n">
        <v>-33.75</v>
      </c>
      <c r="BI1045" s="96" t="n">
        <v>-5.08</v>
      </c>
      <c r="BJ1045" s="96" t="n">
        <v>-11.27</v>
      </c>
      <c r="BK1045" s="96" t="n">
        <v>-20.89</v>
      </c>
      <c r="BL1045" s="96" t="n">
        <v>15.73</v>
      </c>
      <c r="BM1045" s="96" t="n">
        <v>1.31</v>
      </c>
      <c r="BN1045" s="97" t="n">
        <v>-7.73</v>
      </c>
      <c r="BO1045" s="96" t="n">
        <v>-12.94</v>
      </c>
      <c r="BP1045" s="96" t="n">
        <v>-13.39</v>
      </c>
      <c r="BQ1045" s="96" t="n">
        <v>-10.25</v>
      </c>
      <c r="BR1045" s="91" t="inlineStr">
        <is>
          <t>Mixed</t>
        </is>
      </c>
      <c r="BS1045" s="91" t="inlineStr">
        <is>
          <t>None</t>
        </is>
      </c>
      <c r="BT1045" s="96" t="n">
        <v>18.6</v>
      </c>
      <c r="BU1045" s="91" t="inlineStr">
        <is>
          <t>N</t>
        </is>
      </c>
      <c r="BV1045" s="99">
        <f>IF(OR(BF1045&lt;&gt;"Y",BG1045&lt;&gt;"Y"),"",(AND(ISNUMBER(BQ1045),BQ1045&gt;0))+(BR1045="Stacked up")+(AND(ISNUMBER(BH1045),BH1045&gt;=-Settings!$B$17))+(AND(ISNUMBER(BK1045),ISNUMBER(BM1045),BK1045&gt;0,BM1045&gt;0))+(AND(ISNUMBER(AQ1045),AQ1045&gt;=Settings!$B$18))+(AND(ISNUMBER(BT1045),BT1045&gt;=Settings!$B$19,BT1045&lt;=Settings!$B$20))+(AND(ISNUMBER(AS1045),AS1045&gt;0))+(AND(ISNUMBER(T1045),ISNUMBER(M1045),T1045&gt;=Settings!$B$21,M1045&gt;0))+(AND(ISNUMBER(AD1045),ISNUMBER(M1045),AD1045&gt;=Settings!$B$22,M1045&gt;0))+(AY1045&gt;=1))</f>
        <v/>
      </c>
      <c r="BW1045" s="91">
        <f>IF(OR(AY1045=0,BF1045&lt;&gt;"Y",BG1045&lt;&gt;"Y"),"",1+SUMPRODUCT(($A$6:$A$2604=A1045)*($AY$6:$AY$2604&gt;0)*($BF$6:$BF$2604="Y")*($BG$6:$BG$2604="Y")*(($AY$6:$AY$2604&gt;AY1045)+($AY$6:$AY$2604=AY1045)*($AD$6:$AD$2604&gt;AD1045))))</f>
        <v/>
      </c>
    </row>
    <row r="1046" ht="23.85" customHeight="1" s="55">
      <c r="A1046" s="90" t="n">
        <v>46296</v>
      </c>
      <c r="B1046" s="91" t="inlineStr">
        <is>
          <t>PSPPROJECT</t>
        </is>
      </c>
      <c r="C1046" s="91" t="inlineStr">
        <is>
          <t>INE488V01015</t>
        </is>
      </c>
      <c r="D1046" s="91" t="n"/>
      <c r="E1046" s="91" t="inlineStr">
        <is>
          <t>None</t>
        </is>
      </c>
      <c r="F1046" s="93" t="n">
        <v>2962</v>
      </c>
      <c r="G1046" s="92" t="inlineStr">
        <is>
          <t>N</t>
        </is>
      </c>
      <c r="H1046" s="94" t="n"/>
      <c r="I1046" s="91" t="inlineStr">
        <is>
          <t>N</t>
        </is>
      </c>
      <c r="J1046" s="92">
        <f>IF(K1046="","N","Y")</f>
        <v/>
      </c>
      <c r="K1046" s="94">
        <f>_xlfn.TEXTJOIN("; ",TRUE,IF(P1046="52-wk low","52-wk low",""),IF(AND(AD1046&gt;=Settings!$B$12,M1046&lt;0),"Distribution",""),IF(AND(AJ1046="Y",M1046&lt;0,AK1046&lt;-Settings!$B$13),"Long unwinding",""),IF(AND(AJ1046="Y",M1046&lt;0,AK1046&gt;Settings!$B$13),"Short buildup",""))</f>
        <v/>
      </c>
      <c r="L1046" s="95" t="n">
        <v>747.1</v>
      </c>
      <c r="M1046" s="96" t="n">
        <v>-2.59</v>
      </c>
      <c r="N1046" s="93" t="n">
        <v>1934</v>
      </c>
      <c r="O1046" s="91" t="inlineStr">
        <is>
          <t>None</t>
        </is>
      </c>
      <c r="P1046" s="91" t="inlineStr">
        <is>
          <t>None</t>
        </is>
      </c>
      <c r="Q1046" s="97" t="n">
        <v>0.75</v>
      </c>
      <c r="R1046" s="96" t="n">
        <v>0.57</v>
      </c>
      <c r="S1046" s="96" t="n">
        <v>1.33</v>
      </c>
      <c r="T1046" s="96" t="n">
        <v>1</v>
      </c>
      <c r="U1046" s="96" t="n">
        <v>0.65</v>
      </c>
      <c r="V1046" s="103" t="n">
        <v>0.49</v>
      </c>
      <c r="W1046" s="102" t="n">
        <v>1</v>
      </c>
      <c r="X1046" s="93" t="n"/>
      <c r="Y1046" s="91" t="inlineStr">
        <is>
          <t>None</t>
        </is>
      </c>
      <c r="Z1046" s="99" t="n">
        <v>46.54</v>
      </c>
      <c r="AA1046" s="96" t="n">
        <v>0.88</v>
      </c>
      <c r="AB1046" s="96" t="n">
        <v>0.9</v>
      </c>
      <c r="AC1046" s="96" t="n">
        <v>1.19</v>
      </c>
      <c r="AD1046" s="96" t="n">
        <v>0.99</v>
      </c>
      <c r="AE1046" s="96" t="n">
        <v>0.6899999999999999</v>
      </c>
      <c r="AF1046" s="103" t="n">
        <v>1.16</v>
      </c>
      <c r="AG1046" s="91" t="inlineStr">
        <is>
          <t>Normal</t>
        </is>
      </c>
      <c r="AH1046" s="100" t="n">
        <v>0</v>
      </c>
      <c r="AI1046" s="101" t="n">
        <v>0</v>
      </c>
      <c r="AJ1046" s="92" t="inlineStr">
        <is>
          <t>N</t>
        </is>
      </c>
      <c r="AK1046" s="96" t="n"/>
      <c r="AL1046" s="91" t="inlineStr">
        <is>
          <t>n/a</t>
        </is>
      </c>
      <c r="AM1046" s="93" t="n"/>
      <c r="AN1046" s="92" t="inlineStr">
        <is>
          <t>None</t>
        </is>
      </c>
      <c r="AO1046" s="102" t="n">
        <v>0</v>
      </c>
      <c r="AP1046" s="103" t="n">
        <v>1</v>
      </c>
      <c r="AQ1046" s="102" t="n">
        <v>62</v>
      </c>
      <c r="AR1046" s="91" t="inlineStr">
        <is>
          <t>N</t>
        </is>
      </c>
      <c r="AS1046" s="104" t="n"/>
      <c r="AT1046" s="92">
        <f>IF(AND(P1046="52-wk high",T1046&gt;=Settings!$B$7),"Y","N")</f>
        <v/>
      </c>
      <c r="AU1046" s="91">
        <f>IF(AND(AD1046&gt;=Settings!$B$8,M1046&gt;0),"Y","N")</f>
        <v/>
      </c>
      <c r="AV1046" s="91">
        <f>IF(OR(AH1046&gt;Settings!$B$9,AI1046&gt;Settings!$B$9),"Y","N")</f>
        <v/>
      </c>
      <c r="AW1046" s="91">
        <f>IF(AJ1046&lt;&gt;"Y","n/a",IF(AND(M1046&gt;0,AK1046&gt;Settings!$B$10),"Y","N"))</f>
        <v/>
      </c>
      <c r="AX1046" s="91">
        <f>IF(AO1046&gt;=Settings!$B$11,"Y","N")</f>
        <v/>
      </c>
      <c r="AY1046" s="99">
        <f>(AT1046="Y")+(AU1046="Y")+(AV1046="Y")+(AW1046="Y")+(AX1046="Y")</f>
        <v/>
      </c>
      <c r="AZ1046" s="94">
        <f>IF(AY1046=0,"None",_xlfn.TEXTJOIN(", ",TRUE(),IF(AT1046="Y","Breakout",""),IF(AU1046="Y","Accumulation",""),IF(AV1046="Y","Institutional buying",""),IF(AW1046="Y","Long buildup",""),IF(AX1046="Y","Momentum leader","")))</f>
        <v/>
      </c>
      <c r="BA1046" s="94">
        <f>IF(BW1046="","","Passes "&amp;AY1046&amp;" of 5 buy-side scans"&amp;IF(G1046="Y","; RED FLAG: filter out using Red flag column",""))</f>
        <v/>
      </c>
      <c r="BB1046" s="91" t="inlineStr">
        <is>
          <t>None</t>
        </is>
      </c>
      <c r="BC1046" s="92" t="inlineStr">
        <is>
          <t>N</t>
        </is>
      </c>
      <c r="BD1046" s="94" t="n"/>
      <c r="BE1046" s="94" t="n"/>
      <c r="BF1046" s="92">
        <f>IF(R1046*100000&gt;=Settings!$B$5,"Y","N")</f>
        <v/>
      </c>
      <c r="BG1046" s="91">
        <f>IF(F1046&gt;Settings!$B$6,"Y","N")</f>
        <v/>
      </c>
      <c r="BH1046" s="97" t="n">
        <v>-34.64</v>
      </c>
      <c r="BI1046" s="96" t="n">
        <v>-6.92</v>
      </c>
      <c r="BJ1046" s="96" t="n">
        <v>-14.57</v>
      </c>
      <c r="BK1046" s="96" t="n">
        <v>-27.75</v>
      </c>
      <c r="BL1046" s="96" t="n">
        <v>20.13</v>
      </c>
      <c r="BM1046" s="96" t="n">
        <v>-1.12</v>
      </c>
      <c r="BN1046" s="97" t="n">
        <v>-8.93</v>
      </c>
      <c r="BO1046" s="96" t="n">
        <v>-14.11</v>
      </c>
      <c r="BP1046" s="96" t="n">
        <v>-14.96</v>
      </c>
      <c r="BQ1046" s="96" t="n">
        <v>-13</v>
      </c>
      <c r="BR1046" s="91" t="inlineStr">
        <is>
          <t>Mixed</t>
        </is>
      </c>
      <c r="BS1046" s="91" t="inlineStr">
        <is>
          <t>None</t>
        </is>
      </c>
      <c r="BT1046" s="96" t="n">
        <v>18</v>
      </c>
      <c r="BU1046" s="91" t="inlineStr">
        <is>
          <t>N</t>
        </is>
      </c>
      <c r="BV1046" s="99">
        <f>IF(OR(BF1046&lt;&gt;"Y",BG1046&lt;&gt;"Y"),"",(AND(ISNUMBER(BQ1046),BQ1046&gt;0))+(BR1046="Stacked up")+(AND(ISNUMBER(BH1046),BH1046&gt;=-Settings!$B$17))+(AND(ISNUMBER(BK1046),ISNUMBER(BM1046),BK1046&gt;0,BM1046&gt;0))+(AND(ISNUMBER(AQ1046),AQ1046&gt;=Settings!$B$18))+(AND(ISNUMBER(BT1046),BT1046&gt;=Settings!$B$19,BT1046&lt;=Settings!$B$20))+(AND(ISNUMBER(AS1046),AS1046&gt;0))+(AND(ISNUMBER(T1046),ISNUMBER(M1046),T1046&gt;=Settings!$B$21,M1046&gt;0))+(AND(ISNUMBER(AD1046),ISNUMBER(M1046),AD1046&gt;=Settings!$B$22,M1046&gt;0))+(AY1046&gt;=1))</f>
        <v/>
      </c>
      <c r="BW1046" s="91">
        <f>IF(OR(AY1046=0,BF1046&lt;&gt;"Y",BG1046&lt;&gt;"Y"),"",1+SUMPRODUCT(($A$6:$A$2604=A1046)*($AY$6:$AY$2604&gt;0)*($BF$6:$BF$2604="Y")*($BG$6:$BG$2604="Y")*(($AY$6:$AY$2604&gt;AY1046)+($AY$6:$AY$2604=AY1046)*($AD$6:$AD$2604&gt;AD1046))))</f>
        <v/>
      </c>
    </row>
    <row r="1047" ht="23.85" customHeight="1" s="55">
      <c r="A1047" s="90" t="n">
        <v>46296</v>
      </c>
      <c r="B1047" s="91" t="inlineStr">
        <is>
          <t>HEIDELBERG</t>
        </is>
      </c>
      <c r="C1047" s="91" t="inlineStr">
        <is>
          <t>INE578A01017</t>
        </is>
      </c>
      <c r="D1047" s="91" t="n"/>
      <c r="E1047" s="91" t="inlineStr">
        <is>
          <t>None</t>
        </is>
      </c>
      <c r="F1047" s="93" t="n">
        <v>2959</v>
      </c>
      <c r="G1047" s="92" t="inlineStr">
        <is>
          <t>N</t>
        </is>
      </c>
      <c r="H1047" s="94" t="n"/>
      <c r="I1047" s="91" t="inlineStr">
        <is>
          <t>N</t>
        </is>
      </c>
      <c r="J1047" s="92">
        <f>IF(K1047="","N","Y")</f>
        <v/>
      </c>
      <c r="K1047" s="94">
        <f>_xlfn.TEXTJOIN("; ",TRUE,IF(P1047="52-wk low","52-wk low",""),IF(AND(AD1047&gt;=Settings!$B$12,M1047&lt;0),"Distribution",""),IF(AND(AJ1047="Y",M1047&lt;0,AK1047&lt;-Settings!$B$13),"Long unwinding",""),IF(AND(AJ1047="Y",M1047&lt;0,AK1047&gt;Settings!$B$13),"Short buildup",""))</f>
        <v/>
      </c>
      <c r="L1047" s="95" t="n">
        <v>130.57</v>
      </c>
      <c r="M1047" s="96" t="n">
        <v>-1.53</v>
      </c>
      <c r="N1047" s="93" t="n">
        <v>1352</v>
      </c>
      <c r="O1047" s="91" t="inlineStr">
        <is>
          <t>None</t>
        </is>
      </c>
      <c r="P1047" s="91" t="inlineStr">
        <is>
          <t>52-wk low</t>
        </is>
      </c>
      <c r="Q1047" s="97" t="n">
        <v>1.34</v>
      </c>
      <c r="R1047" s="96" t="n">
        <v>2.33</v>
      </c>
      <c r="S1047" s="96" t="n">
        <v>0.57</v>
      </c>
      <c r="T1047" s="96" t="n">
        <v>0.89</v>
      </c>
      <c r="U1047" s="96" t="n">
        <v>0.98</v>
      </c>
      <c r="V1047" s="103" t="n">
        <v>1.71</v>
      </c>
      <c r="W1047" s="102" t="n">
        <v>10</v>
      </c>
      <c r="X1047" s="93" t="n"/>
      <c r="Y1047" s="91" t="inlineStr">
        <is>
          <t>None</t>
        </is>
      </c>
      <c r="Z1047" s="99" t="n">
        <v>56.72</v>
      </c>
      <c r="AA1047" s="96" t="n">
        <v>0.96</v>
      </c>
      <c r="AB1047" s="96" t="n">
        <v>0.92</v>
      </c>
      <c r="AC1047" s="96" t="n">
        <v>0.54</v>
      </c>
      <c r="AD1047" s="96" t="n">
        <v>0.83</v>
      </c>
      <c r="AE1047" s="96" t="n">
        <v>0.96</v>
      </c>
      <c r="AF1047" s="103" t="n">
        <v>1.03</v>
      </c>
      <c r="AG1047" s="91" t="inlineStr">
        <is>
          <t>Normal</t>
        </is>
      </c>
      <c r="AH1047" s="100" t="n">
        <v>0</v>
      </c>
      <c r="AI1047" s="101" t="n">
        <v>0</v>
      </c>
      <c r="AJ1047" s="92" t="inlineStr">
        <is>
          <t>N</t>
        </is>
      </c>
      <c r="AK1047" s="96" t="n"/>
      <c r="AL1047" s="91" t="inlineStr">
        <is>
          <t>n/a</t>
        </is>
      </c>
      <c r="AM1047" s="93" t="n"/>
      <c r="AN1047" s="92" t="inlineStr">
        <is>
          <t>None</t>
        </is>
      </c>
      <c r="AO1047" s="102" t="n">
        <v>0</v>
      </c>
      <c r="AP1047" s="103" t="n">
        <v>0.47</v>
      </c>
      <c r="AQ1047" s="102" t="n">
        <v>3</v>
      </c>
      <c r="AR1047" s="91" t="inlineStr">
        <is>
          <t>N</t>
        </is>
      </c>
      <c r="AS1047" s="104" t="n"/>
      <c r="AT1047" s="92">
        <f>IF(AND(P1047="52-wk high",T1047&gt;=Settings!$B$7),"Y","N")</f>
        <v/>
      </c>
      <c r="AU1047" s="91">
        <f>IF(AND(AD1047&gt;=Settings!$B$8,M1047&gt;0),"Y","N")</f>
        <v/>
      </c>
      <c r="AV1047" s="91">
        <f>IF(OR(AH1047&gt;Settings!$B$9,AI1047&gt;Settings!$B$9),"Y","N")</f>
        <v/>
      </c>
      <c r="AW1047" s="91">
        <f>IF(AJ1047&lt;&gt;"Y","n/a",IF(AND(M1047&gt;0,AK1047&gt;Settings!$B$10),"Y","N"))</f>
        <v/>
      </c>
      <c r="AX1047" s="91">
        <f>IF(AO1047&gt;=Settings!$B$11,"Y","N")</f>
        <v/>
      </c>
      <c r="AY1047" s="99">
        <f>(AT1047="Y")+(AU1047="Y")+(AV1047="Y")+(AW1047="Y")+(AX1047="Y")</f>
        <v/>
      </c>
      <c r="AZ1047" s="94">
        <f>IF(AY1047=0,"None",_xlfn.TEXTJOIN(", ",TRUE(),IF(AT1047="Y","Breakout",""),IF(AU1047="Y","Accumulation",""),IF(AV1047="Y","Institutional buying",""),IF(AW1047="Y","Long buildup",""),IF(AX1047="Y","Momentum leader","")))</f>
        <v/>
      </c>
      <c r="BA1047" s="94">
        <f>IF(BW1047="","","Passes "&amp;AY1047&amp;" of 5 buy-side scans"&amp;IF(G1047="Y","; RED FLAG: filter out using Red flag column",""))</f>
        <v/>
      </c>
      <c r="BB1047" s="91" t="inlineStr">
        <is>
          <t>None</t>
        </is>
      </c>
      <c r="BC1047" s="92" t="inlineStr">
        <is>
          <t>N</t>
        </is>
      </c>
      <c r="BD1047" s="94" t="n"/>
      <c r="BE1047" s="94" t="n"/>
      <c r="BF1047" s="92">
        <f>IF(R1047*100000&gt;=Settings!$B$5,"Y","N")</f>
        <v/>
      </c>
      <c r="BG1047" s="91">
        <f>IF(F1047&gt;Settings!$B$6,"Y","N")</f>
        <v/>
      </c>
      <c r="BH1047" s="97" t="n">
        <v>-36.83</v>
      </c>
      <c r="BI1047" s="96" t="n">
        <v>-6.39</v>
      </c>
      <c r="BJ1047" s="96" t="n">
        <v>-17.41</v>
      </c>
      <c r="BK1047" s="96" t="n">
        <v>-14.41</v>
      </c>
      <c r="BL1047" s="96" t="n">
        <v>-10.4</v>
      </c>
      <c r="BM1047" s="96" t="n">
        <v>-35.75</v>
      </c>
      <c r="BN1047" s="97" t="n">
        <v>-8.32</v>
      </c>
      <c r="BO1047" s="96" t="n">
        <v>-12.7</v>
      </c>
      <c r="BP1047" s="96" t="n">
        <v>-15.05</v>
      </c>
      <c r="BQ1047" s="96" t="n">
        <v>-19.09</v>
      </c>
      <c r="BR1047" s="91" t="inlineStr">
        <is>
          <t>Stacked down</t>
        </is>
      </c>
      <c r="BS1047" s="91" t="inlineStr">
        <is>
          <t>None</t>
        </is>
      </c>
      <c r="BT1047" s="96" t="n">
        <v>22.3</v>
      </c>
      <c r="BU1047" s="91" t="inlineStr">
        <is>
          <t>N</t>
        </is>
      </c>
      <c r="BV1047" s="99">
        <f>IF(OR(BF1047&lt;&gt;"Y",BG1047&lt;&gt;"Y"),"",(AND(ISNUMBER(BQ1047),BQ1047&gt;0))+(BR1047="Stacked up")+(AND(ISNUMBER(BH1047),BH1047&gt;=-Settings!$B$17))+(AND(ISNUMBER(BK1047),ISNUMBER(BM1047),BK1047&gt;0,BM1047&gt;0))+(AND(ISNUMBER(AQ1047),AQ1047&gt;=Settings!$B$18))+(AND(ISNUMBER(BT1047),BT1047&gt;=Settings!$B$19,BT1047&lt;=Settings!$B$20))+(AND(ISNUMBER(AS1047),AS1047&gt;0))+(AND(ISNUMBER(T1047),ISNUMBER(M1047),T1047&gt;=Settings!$B$21,M1047&gt;0))+(AND(ISNUMBER(AD1047),ISNUMBER(M1047),AD1047&gt;=Settings!$B$22,M1047&gt;0))+(AY1047&gt;=1))</f>
        <v/>
      </c>
      <c r="BW1047" s="91">
        <f>IF(OR(AY1047=0,BF1047&lt;&gt;"Y",BG1047&lt;&gt;"Y"),"",1+SUMPRODUCT(($A$6:$A$2604=A1047)*($AY$6:$AY$2604&gt;0)*($BF$6:$BF$2604="Y")*($BG$6:$BG$2604="Y")*(($AY$6:$AY$2604&gt;AY1047)+($AY$6:$AY$2604=AY1047)*($AD$6:$AD$2604&gt;AD1047))))</f>
        <v/>
      </c>
    </row>
    <row r="1048" ht="23.85" customHeight="1" s="55">
      <c r="A1048" s="90" t="n">
        <v>46296</v>
      </c>
      <c r="B1048" s="91" t="inlineStr">
        <is>
          <t>ELPROINTL</t>
        </is>
      </c>
      <c r="C1048" s="91" t="inlineStr">
        <is>
          <t>INE579B01039</t>
        </is>
      </c>
      <c r="D1048" s="91" t="n"/>
      <c r="E1048" s="91" t="inlineStr">
        <is>
          <t>None</t>
        </is>
      </c>
      <c r="F1048" s="93" t="n">
        <v>2954</v>
      </c>
      <c r="G1048" s="92" t="inlineStr">
        <is>
          <t>N</t>
        </is>
      </c>
      <c r="H1048" s="94" t="n"/>
      <c r="I1048" s="91" t="inlineStr">
        <is>
          <t>N</t>
        </is>
      </c>
      <c r="J1048" s="92">
        <f>IF(K1048="","N","Y")</f>
        <v/>
      </c>
      <c r="K1048" s="94">
        <f>_xlfn.TEXTJOIN("; ",TRUE,IF(P1048="52-wk low","52-wk low",""),IF(AND(AD1048&gt;=Settings!$B$12,M1048&lt;0),"Distribution",""),IF(AND(AJ1048="Y",M1048&lt;0,AK1048&lt;-Settings!$B$13),"Long unwinding",""),IF(AND(AJ1048="Y",M1048&lt;0,AK1048&gt;Settings!$B$13),"Short buildup",""))</f>
        <v/>
      </c>
      <c r="L1048" s="95" t="n">
        <v>174.31</v>
      </c>
      <c r="M1048" s="96" t="n">
        <v>0.18</v>
      </c>
      <c r="N1048" s="93" t="n">
        <v>529</v>
      </c>
      <c r="O1048" s="91" t="inlineStr">
        <is>
          <t>None</t>
        </is>
      </c>
      <c r="P1048" s="91" t="inlineStr">
        <is>
          <t>None</t>
        </is>
      </c>
      <c r="Q1048" s="97" t="n">
        <v>0.08</v>
      </c>
      <c r="R1048" s="96" t="n">
        <v>0.11</v>
      </c>
      <c r="S1048" s="96" t="n">
        <v>0.71</v>
      </c>
      <c r="T1048" s="96" t="n">
        <v>0.18</v>
      </c>
      <c r="U1048" s="96" t="n">
        <v>0.11</v>
      </c>
      <c r="V1048" s="103" t="n">
        <v>0.21</v>
      </c>
      <c r="W1048" s="102" t="n"/>
      <c r="X1048" s="93" t="n"/>
      <c r="Y1048" s="91" t="inlineStr">
        <is>
          <t>None</t>
        </is>
      </c>
      <c r="Z1048" s="99" t="n">
        <v>70.25</v>
      </c>
      <c r="AA1048" s="96" t="n">
        <v>0.82</v>
      </c>
      <c r="AB1048" s="96" t="n">
        <v>0.86</v>
      </c>
      <c r="AC1048" s="96" t="n">
        <v>0.57</v>
      </c>
      <c r="AD1048" s="96" t="n">
        <v>0.15</v>
      </c>
      <c r="AE1048" s="96" t="n">
        <v>0.1</v>
      </c>
      <c r="AF1048" s="103" t="n">
        <v>1.05</v>
      </c>
      <c r="AG1048" s="91" t="inlineStr">
        <is>
          <t>Normal</t>
        </is>
      </c>
      <c r="AH1048" s="100" t="n">
        <v>0</v>
      </c>
      <c r="AI1048" s="101" t="n">
        <v>0</v>
      </c>
      <c r="AJ1048" s="92" t="inlineStr">
        <is>
          <t>N</t>
        </is>
      </c>
      <c r="AK1048" s="96" t="n"/>
      <c r="AL1048" s="91" t="inlineStr">
        <is>
          <t>n/a</t>
        </is>
      </c>
      <c r="AM1048" s="93" t="n"/>
      <c r="AN1048" s="92" t="inlineStr">
        <is>
          <t>None</t>
        </is>
      </c>
      <c r="AO1048" s="102" t="n">
        <v>0</v>
      </c>
      <c r="AP1048" s="103" t="n"/>
      <c r="AQ1048" s="102" t="n"/>
      <c r="AR1048" s="91" t="inlineStr">
        <is>
          <t>N</t>
        </is>
      </c>
      <c r="AS1048" s="104" t="n"/>
      <c r="AT1048" s="92">
        <f>IF(AND(P1048="52-wk high",T1048&gt;=Settings!$B$7),"Y","N")</f>
        <v/>
      </c>
      <c r="AU1048" s="91">
        <f>IF(AND(AD1048&gt;=Settings!$B$8,M1048&gt;0),"Y","N")</f>
        <v/>
      </c>
      <c r="AV1048" s="91">
        <f>IF(OR(AH1048&gt;Settings!$B$9,AI1048&gt;Settings!$B$9),"Y","N")</f>
        <v/>
      </c>
      <c r="AW1048" s="91">
        <f>IF(AJ1048&lt;&gt;"Y","n/a",IF(AND(M1048&gt;0,AK1048&gt;Settings!$B$10),"Y","N"))</f>
        <v/>
      </c>
      <c r="AX1048" s="91">
        <f>IF(AO1048&gt;=Settings!$B$11,"Y","N")</f>
        <v/>
      </c>
      <c r="AY1048" s="99">
        <f>(AT1048="Y")+(AU1048="Y")+(AV1048="Y")+(AW1048="Y")+(AX1048="Y")</f>
        <v/>
      </c>
      <c r="AZ1048" s="94">
        <f>IF(AY1048=0,"None",_xlfn.TEXTJOIN(", ",TRUE(),IF(AT1048="Y","Breakout",""),IF(AU1048="Y","Accumulation",""),IF(AV1048="Y","Institutional buying",""),IF(AW1048="Y","Long buildup",""),IF(AX1048="Y","Momentum leader","")))</f>
        <v/>
      </c>
      <c r="BA1048" s="94">
        <f>IF(BW1048="","","Passes "&amp;AY1048&amp;" of 5 buy-side scans"&amp;IF(G1048="Y","; RED FLAG: filter out using Red flag column",""))</f>
        <v/>
      </c>
      <c r="BB1048" s="91" t="inlineStr">
        <is>
          <t>None</t>
        </is>
      </c>
      <c r="BC1048" s="92" t="inlineStr">
        <is>
          <t>Y</t>
        </is>
      </c>
      <c r="BD1048" s="94" t="inlineStr">
        <is>
          <t>Few traders (&lt;100 unique PAN, 30 days); High-low range &gt;100% in 6 months</t>
        </is>
      </c>
      <c r="BE1048" s="94" t="n"/>
      <c r="BF1048" s="92">
        <f>IF(R1048*100000&gt;=Settings!$B$5,"Y","N")</f>
        <v/>
      </c>
      <c r="BG1048" s="91">
        <f>IF(F1048&gt;Settings!$B$6,"Y","N")</f>
        <v/>
      </c>
      <c r="BH1048" s="97" t="n">
        <v>-3.64</v>
      </c>
      <c r="BI1048" s="96" t="n">
        <v>1.34</v>
      </c>
      <c r="BJ1048" s="96" t="n">
        <v>-0.4</v>
      </c>
      <c r="BK1048" s="96" t="n">
        <v>1.06</v>
      </c>
      <c r="BL1048" s="96" t="n"/>
      <c r="BM1048" s="96" t="n"/>
      <c r="BN1048" s="97" t="n">
        <v>0.7</v>
      </c>
      <c r="BO1048" s="96" t="n">
        <v>1.06</v>
      </c>
      <c r="BP1048" s="96" t="n">
        <v>6.03</v>
      </c>
      <c r="BQ1048" s="96" t="n"/>
      <c r="BR1048" s="91" t="n"/>
      <c r="BS1048" s="91" t="inlineStr">
        <is>
          <t>None</t>
        </is>
      </c>
      <c r="BT1048" s="96" t="n">
        <v>58</v>
      </c>
      <c r="BU1048" s="91" t="n"/>
      <c r="BV1048" s="99">
        <f>IF(OR(BF1048&lt;&gt;"Y",BG1048&lt;&gt;"Y"),"",(AND(ISNUMBER(BQ1048),BQ1048&gt;0))+(BR1048="Stacked up")+(AND(ISNUMBER(BH1048),BH1048&gt;=-Settings!$B$17))+(AND(ISNUMBER(BK1048),ISNUMBER(BM1048),BK1048&gt;0,BM1048&gt;0))+(AND(ISNUMBER(AQ1048),AQ1048&gt;=Settings!$B$18))+(AND(ISNUMBER(BT1048),BT1048&gt;=Settings!$B$19,BT1048&lt;=Settings!$B$20))+(AND(ISNUMBER(AS1048),AS1048&gt;0))+(AND(ISNUMBER(T1048),ISNUMBER(M1048),T1048&gt;=Settings!$B$21,M1048&gt;0))+(AND(ISNUMBER(AD1048),ISNUMBER(M1048),AD1048&gt;=Settings!$B$22,M1048&gt;0))+(AY1048&gt;=1))</f>
        <v/>
      </c>
      <c r="BW1048" s="91">
        <f>IF(OR(AY1048=0,BF1048&lt;&gt;"Y",BG1048&lt;&gt;"Y"),"",1+SUMPRODUCT(($A$6:$A$2604=A1048)*($AY$6:$AY$2604&gt;0)*($BF$6:$BF$2604="Y")*($BG$6:$BG$2604="Y")*(($AY$6:$AY$2604&gt;AY1048)+($AY$6:$AY$2604=AY1048)*($AD$6:$AD$2604&gt;AD1048))))</f>
        <v/>
      </c>
    </row>
    <row r="1049" ht="23.85" customHeight="1" s="55">
      <c r="A1049" s="90" t="n">
        <v>46296</v>
      </c>
      <c r="B1049" s="91" t="inlineStr">
        <is>
          <t>PANAMAPET</t>
        </is>
      </c>
      <c r="C1049" s="91" t="inlineStr">
        <is>
          <t>INE305C01029</t>
        </is>
      </c>
      <c r="D1049" s="91" t="n"/>
      <c r="E1049" s="91" t="inlineStr">
        <is>
          <t>None</t>
        </is>
      </c>
      <c r="F1049" s="93" t="n">
        <v>2947</v>
      </c>
      <c r="G1049" s="92" t="inlineStr">
        <is>
          <t>N</t>
        </is>
      </c>
      <c r="H1049" s="94" t="n"/>
      <c r="I1049" s="91" t="inlineStr">
        <is>
          <t>N</t>
        </is>
      </c>
      <c r="J1049" s="92">
        <f>IF(K1049="","N","Y")</f>
        <v/>
      </c>
      <c r="K1049" s="94">
        <f>_xlfn.TEXTJOIN("; ",TRUE,IF(P1049="52-wk low","52-wk low",""),IF(AND(AD1049&gt;=Settings!$B$12,M1049&lt;0),"Distribution",""),IF(AND(AJ1049="Y",M1049&lt;0,AK1049&lt;-Settings!$B$13),"Long unwinding",""),IF(AND(AJ1049="Y",M1049&lt;0,AK1049&gt;Settings!$B$13),"Short buildup",""))</f>
        <v/>
      </c>
      <c r="L1049" s="95" t="n">
        <v>487.1</v>
      </c>
      <c r="M1049" s="96" t="n">
        <v>0.59</v>
      </c>
      <c r="N1049" s="93" t="n">
        <v>423</v>
      </c>
      <c r="O1049" s="91" t="inlineStr">
        <is>
          <t>None</t>
        </is>
      </c>
      <c r="P1049" s="91" t="inlineStr">
        <is>
          <t>None</t>
        </is>
      </c>
      <c r="Q1049" s="97" t="n">
        <v>1.65</v>
      </c>
      <c r="R1049" s="96" t="n">
        <v>2.13</v>
      </c>
      <c r="S1049" s="96" t="n">
        <v>0.75</v>
      </c>
      <c r="T1049" s="96" t="n">
        <v>0.25</v>
      </c>
      <c r="U1049" s="96" t="n">
        <v>0.22</v>
      </c>
      <c r="V1049" s="103" t="n">
        <v>0.28</v>
      </c>
      <c r="W1049" s="102" t="n">
        <v>0</v>
      </c>
      <c r="X1049" s="93" t="n"/>
      <c r="Y1049" s="91" t="inlineStr">
        <is>
          <t>None</t>
        </is>
      </c>
      <c r="Z1049" s="99" t="n">
        <v>50.69</v>
      </c>
      <c r="AA1049" s="96" t="n">
        <v>1.16</v>
      </c>
      <c r="AB1049" s="96" t="n">
        <v>1.25</v>
      </c>
      <c r="AC1049" s="96" t="n">
        <v>0.92</v>
      </c>
      <c r="AD1049" s="96" t="n">
        <v>0.51</v>
      </c>
      <c r="AE1049" s="96" t="n">
        <v>0.54</v>
      </c>
      <c r="AF1049" s="103" t="n">
        <v>2.05</v>
      </c>
      <c r="AG1049" s="91" t="inlineStr">
        <is>
          <t>Quiet accumulation</t>
        </is>
      </c>
      <c r="AH1049" s="100" t="n">
        <v>0</v>
      </c>
      <c r="AI1049" s="101" t="n">
        <v>0</v>
      </c>
      <c r="AJ1049" s="92" t="inlineStr">
        <is>
          <t>N</t>
        </is>
      </c>
      <c r="AK1049" s="96" t="n"/>
      <c r="AL1049" s="91" t="inlineStr">
        <is>
          <t>n/a</t>
        </is>
      </c>
      <c r="AM1049" s="93" t="n"/>
      <c r="AN1049" s="92" t="inlineStr">
        <is>
          <t>None</t>
        </is>
      </c>
      <c r="AO1049" s="102" t="n">
        <v>0</v>
      </c>
      <c r="AP1049" s="103" t="n">
        <v>2.38</v>
      </c>
      <c r="AQ1049" s="102" t="n">
        <v>93</v>
      </c>
      <c r="AR1049" s="91" t="inlineStr">
        <is>
          <t>N</t>
        </is>
      </c>
      <c r="AS1049" s="104" t="n"/>
      <c r="AT1049" s="92">
        <f>IF(AND(P1049="52-wk high",T1049&gt;=Settings!$B$7),"Y","N")</f>
        <v/>
      </c>
      <c r="AU1049" s="91">
        <f>IF(AND(AD1049&gt;=Settings!$B$8,M1049&gt;0),"Y","N")</f>
        <v/>
      </c>
      <c r="AV1049" s="91">
        <f>IF(OR(AH1049&gt;Settings!$B$9,AI1049&gt;Settings!$B$9),"Y","N")</f>
        <v/>
      </c>
      <c r="AW1049" s="91">
        <f>IF(AJ1049&lt;&gt;"Y","n/a",IF(AND(M1049&gt;0,AK1049&gt;Settings!$B$10),"Y","N"))</f>
        <v/>
      </c>
      <c r="AX1049" s="91">
        <f>IF(AO1049&gt;=Settings!$B$11,"Y","N")</f>
        <v/>
      </c>
      <c r="AY1049" s="99">
        <f>(AT1049="Y")+(AU1049="Y")+(AV1049="Y")+(AW1049="Y")+(AX1049="Y")</f>
        <v/>
      </c>
      <c r="AZ1049" s="94">
        <f>IF(AY1049=0,"None",_xlfn.TEXTJOIN(", ",TRUE(),IF(AT1049="Y","Breakout",""),IF(AU1049="Y","Accumulation",""),IF(AV1049="Y","Institutional buying",""),IF(AW1049="Y","Long buildup",""),IF(AX1049="Y","Momentum leader","")))</f>
        <v/>
      </c>
      <c r="BA1049" s="94">
        <f>IF(BW1049="","","Passes "&amp;AY1049&amp;" of 5 buy-side scans"&amp;IF(G1049="Y","; RED FLAG: filter out using Red flag column",""))</f>
        <v/>
      </c>
      <c r="BB1049" s="91" t="inlineStr">
        <is>
          <t>None</t>
        </is>
      </c>
      <c r="BC1049" s="92" t="inlineStr">
        <is>
          <t>Y</t>
        </is>
      </c>
      <c r="BD1049" s="94" t="inlineStr">
        <is>
          <t>&gt;75% move in 6 months; High-low range &gt;100% in 6 months; High-low range &gt;150% in 12 months</t>
        </is>
      </c>
      <c r="BE1049" s="94" t="n"/>
      <c r="BF1049" s="92">
        <f>IF(R1049*100000&gt;=Settings!$B$5,"Y","N")</f>
        <v/>
      </c>
      <c r="BG1049" s="91">
        <f>IF(F1049&gt;Settings!$B$6,"Y","N")</f>
        <v/>
      </c>
      <c r="BH1049" s="97" t="n">
        <v>-18.76</v>
      </c>
      <c r="BI1049" s="96" t="n">
        <v>1.35</v>
      </c>
      <c r="BJ1049" s="96" t="n">
        <v>0.01</v>
      </c>
      <c r="BK1049" s="96" t="n">
        <v>16.8</v>
      </c>
      <c r="BL1049" s="96" t="n">
        <v>90.48</v>
      </c>
      <c r="BM1049" s="96" t="n">
        <v>72.18000000000001</v>
      </c>
      <c r="BN1049" s="97" t="n">
        <v>1.91</v>
      </c>
      <c r="BO1049" s="96" t="n">
        <v>4.23</v>
      </c>
      <c r="BP1049" s="96" t="n">
        <v>12.39</v>
      </c>
      <c r="BQ1049" s="96" t="n">
        <v>26.21</v>
      </c>
      <c r="BR1049" s="91" t="inlineStr">
        <is>
          <t>Stacked up</t>
        </is>
      </c>
      <c r="BS1049" s="91" t="inlineStr">
        <is>
          <t>None</t>
        </is>
      </c>
      <c r="BT1049" s="96" t="n">
        <v>58.2</v>
      </c>
      <c r="BU1049" s="91" t="inlineStr">
        <is>
          <t>N</t>
        </is>
      </c>
      <c r="BV1049" s="99">
        <f>IF(OR(BF1049&lt;&gt;"Y",BG1049&lt;&gt;"Y"),"",(AND(ISNUMBER(BQ1049),BQ1049&gt;0))+(BR1049="Stacked up")+(AND(ISNUMBER(BH1049),BH1049&gt;=-Settings!$B$17))+(AND(ISNUMBER(BK1049),ISNUMBER(BM1049),BK1049&gt;0,BM1049&gt;0))+(AND(ISNUMBER(AQ1049),AQ1049&gt;=Settings!$B$18))+(AND(ISNUMBER(BT1049),BT1049&gt;=Settings!$B$19,BT1049&lt;=Settings!$B$20))+(AND(ISNUMBER(AS1049),AS1049&gt;0))+(AND(ISNUMBER(T1049),ISNUMBER(M1049),T1049&gt;=Settings!$B$21,M1049&gt;0))+(AND(ISNUMBER(AD1049),ISNUMBER(M1049),AD1049&gt;=Settings!$B$22,M1049&gt;0))+(AY1049&gt;=1))</f>
        <v/>
      </c>
      <c r="BW1049" s="91">
        <f>IF(OR(AY1049=0,BF1049&lt;&gt;"Y",BG1049&lt;&gt;"Y"),"",1+SUMPRODUCT(($A$6:$A$2604=A1049)*($AY$6:$AY$2604&gt;0)*($BF$6:$BF$2604="Y")*($BG$6:$BG$2604="Y")*(($AY$6:$AY$2604&gt;AY1049)+($AY$6:$AY$2604=AY1049)*($AD$6:$AD$2604&gt;AD1049))))</f>
        <v/>
      </c>
    </row>
    <row r="1050" ht="23.85" customHeight="1" s="55">
      <c r="A1050" s="90" t="n">
        <v>46296</v>
      </c>
      <c r="B1050" s="91" t="inlineStr">
        <is>
          <t>CARRARO</t>
        </is>
      </c>
      <c r="C1050" s="91" t="inlineStr">
        <is>
          <t>INE0V7W01012</t>
        </is>
      </c>
      <c r="D1050" s="91" t="n"/>
      <c r="E1050" s="91" t="inlineStr">
        <is>
          <t>None</t>
        </is>
      </c>
      <c r="F1050" s="93" t="n">
        <v>2945</v>
      </c>
      <c r="G1050" s="92" t="inlineStr">
        <is>
          <t>N</t>
        </is>
      </c>
      <c r="H1050" s="94" t="n"/>
      <c r="I1050" s="91" t="inlineStr">
        <is>
          <t>N</t>
        </is>
      </c>
      <c r="J1050" s="92">
        <f>IF(K1050="","N","Y")</f>
        <v/>
      </c>
      <c r="K1050" s="94">
        <f>_xlfn.TEXTJOIN("; ",TRUE,IF(P1050="52-wk low","52-wk low",""),IF(AND(AD1050&gt;=Settings!$B$12,M1050&lt;0),"Distribution",""),IF(AND(AJ1050="Y",M1050&lt;0,AK1050&lt;-Settings!$B$13),"Long unwinding",""),IF(AND(AJ1050="Y",M1050&lt;0,AK1050&gt;Settings!$B$13),"Short buildup",""))</f>
        <v/>
      </c>
      <c r="L1050" s="95" t="n">
        <v>518.1</v>
      </c>
      <c r="M1050" s="96" t="n">
        <v>-1.78</v>
      </c>
      <c r="N1050" s="93" t="n">
        <v>1521</v>
      </c>
      <c r="O1050" s="91" t="inlineStr">
        <is>
          <t>None</t>
        </is>
      </c>
      <c r="P1050" s="91" t="inlineStr">
        <is>
          <t>None</t>
        </is>
      </c>
      <c r="Q1050" s="97" t="n">
        <v>1.3</v>
      </c>
      <c r="R1050" s="96" t="n">
        <v>1.2</v>
      </c>
      <c r="S1050" s="96" t="n">
        <v>1.11</v>
      </c>
      <c r="T1050" s="96" t="n">
        <v>0.9</v>
      </c>
      <c r="U1050" s="96" t="n">
        <v>0.71</v>
      </c>
      <c r="V1050" s="103" t="n">
        <v>0.65</v>
      </c>
      <c r="W1050" s="102" t="n">
        <v>2</v>
      </c>
      <c r="X1050" s="93" t="n"/>
      <c r="Y1050" s="91" t="inlineStr">
        <is>
          <t>None</t>
        </is>
      </c>
      <c r="Z1050" s="99" t="n">
        <v>52.55</v>
      </c>
      <c r="AA1050" s="96" t="n">
        <v>0.93</v>
      </c>
      <c r="AB1050" s="96" t="n">
        <v>0.91</v>
      </c>
      <c r="AC1050" s="96" t="n">
        <v>0.9399999999999999</v>
      </c>
      <c r="AD1050" s="96" t="n">
        <v>0.75</v>
      </c>
      <c r="AE1050" s="96" t="n">
        <v>0.78</v>
      </c>
      <c r="AF1050" s="103" t="n">
        <v>1.3</v>
      </c>
      <c r="AG1050" s="91" t="inlineStr">
        <is>
          <t>Normal</t>
        </is>
      </c>
      <c r="AH1050" s="100" t="n">
        <v>0</v>
      </c>
      <c r="AI1050" s="101" t="n">
        <v>0</v>
      </c>
      <c r="AJ1050" s="92" t="inlineStr">
        <is>
          <t>N</t>
        </is>
      </c>
      <c r="AK1050" s="96" t="n"/>
      <c r="AL1050" s="91" t="inlineStr">
        <is>
          <t>n/a</t>
        </is>
      </c>
      <c r="AM1050" s="93" t="n"/>
      <c r="AN1050" s="92" t="inlineStr">
        <is>
          <t>None</t>
        </is>
      </c>
      <c r="AO1050" s="102" t="n">
        <v>0</v>
      </c>
      <c r="AP1050" s="103" t="n">
        <v>1.06</v>
      </c>
      <c r="AQ1050" s="102" t="n">
        <v>65</v>
      </c>
      <c r="AR1050" s="91" t="inlineStr">
        <is>
          <t>N</t>
        </is>
      </c>
      <c r="AS1050" s="104" t="n"/>
      <c r="AT1050" s="92">
        <f>IF(AND(P1050="52-wk high",T1050&gt;=Settings!$B$7),"Y","N")</f>
        <v/>
      </c>
      <c r="AU1050" s="91">
        <f>IF(AND(AD1050&gt;=Settings!$B$8,M1050&gt;0),"Y","N")</f>
        <v/>
      </c>
      <c r="AV1050" s="91">
        <f>IF(OR(AH1050&gt;Settings!$B$9,AI1050&gt;Settings!$B$9),"Y","N")</f>
        <v/>
      </c>
      <c r="AW1050" s="91">
        <f>IF(AJ1050&lt;&gt;"Y","n/a",IF(AND(M1050&gt;0,AK1050&gt;Settings!$B$10),"Y","N"))</f>
        <v/>
      </c>
      <c r="AX1050" s="91">
        <f>IF(AO1050&gt;=Settings!$B$11,"Y","N")</f>
        <v/>
      </c>
      <c r="AY1050" s="99">
        <f>(AT1050="Y")+(AU1050="Y")+(AV1050="Y")+(AW1050="Y")+(AX1050="Y")</f>
        <v/>
      </c>
      <c r="AZ1050" s="94">
        <f>IF(AY1050=0,"None",_xlfn.TEXTJOIN(", ",TRUE(),IF(AT1050="Y","Breakout",""),IF(AU1050="Y","Accumulation",""),IF(AV1050="Y","Institutional buying",""),IF(AW1050="Y","Long buildup",""),IF(AX1050="Y","Momentum leader","")))</f>
        <v/>
      </c>
      <c r="BA1050" s="94">
        <f>IF(BW1050="","","Passes "&amp;AY1050&amp;" of 5 buy-side scans"&amp;IF(G1050="Y","; RED FLAG: filter out using Red flag column",""))</f>
        <v/>
      </c>
      <c r="BB1050" s="91" t="inlineStr">
        <is>
          <t>None</t>
        </is>
      </c>
      <c r="BC1050" s="92" t="inlineStr">
        <is>
          <t>N</t>
        </is>
      </c>
      <c r="BD1050" s="94" t="n"/>
      <c r="BE1050" s="94" t="n"/>
      <c r="BF1050" s="92">
        <f>IF(R1050*100000&gt;=Settings!$B$5,"Y","N")</f>
        <v/>
      </c>
      <c r="BG1050" s="91">
        <f>IF(F1050&gt;Settings!$B$6,"Y","N")</f>
        <v/>
      </c>
      <c r="BH1050" s="97" t="n">
        <v>-22.39</v>
      </c>
      <c r="BI1050" s="96" t="n">
        <v>-5.81</v>
      </c>
      <c r="BJ1050" s="96" t="n">
        <v>-4.45</v>
      </c>
      <c r="BK1050" s="96" t="n">
        <v>-3.69</v>
      </c>
      <c r="BL1050" s="96" t="n">
        <v>10.87</v>
      </c>
      <c r="BM1050" s="96" t="n">
        <v>14.04</v>
      </c>
      <c r="BN1050" s="97" t="n">
        <v>-2.49</v>
      </c>
      <c r="BO1050" s="96" t="n">
        <v>-3.01</v>
      </c>
      <c r="BP1050" s="96" t="n">
        <v>-3.17</v>
      </c>
      <c r="BQ1050" s="96" t="n">
        <v>-2.15</v>
      </c>
      <c r="BR1050" s="91" t="inlineStr">
        <is>
          <t>Mixed</t>
        </is>
      </c>
      <c r="BS1050" s="91" t="inlineStr">
        <is>
          <t>None</t>
        </is>
      </c>
      <c r="BT1050" s="96" t="n">
        <v>40.7</v>
      </c>
      <c r="BU1050" s="91" t="inlineStr">
        <is>
          <t>N</t>
        </is>
      </c>
      <c r="BV1050" s="99">
        <f>IF(OR(BF1050&lt;&gt;"Y",BG1050&lt;&gt;"Y"),"",(AND(ISNUMBER(BQ1050),BQ1050&gt;0))+(BR1050="Stacked up")+(AND(ISNUMBER(BH1050),BH1050&gt;=-Settings!$B$17))+(AND(ISNUMBER(BK1050),ISNUMBER(BM1050),BK1050&gt;0,BM1050&gt;0))+(AND(ISNUMBER(AQ1050),AQ1050&gt;=Settings!$B$18))+(AND(ISNUMBER(BT1050),BT1050&gt;=Settings!$B$19,BT1050&lt;=Settings!$B$20))+(AND(ISNUMBER(AS1050),AS1050&gt;0))+(AND(ISNUMBER(T1050),ISNUMBER(M1050),T1050&gt;=Settings!$B$21,M1050&gt;0))+(AND(ISNUMBER(AD1050),ISNUMBER(M1050),AD1050&gt;=Settings!$B$22,M1050&gt;0))+(AY1050&gt;=1))</f>
        <v/>
      </c>
      <c r="BW1050" s="91">
        <f>IF(OR(AY1050=0,BF1050&lt;&gt;"Y",BG1050&lt;&gt;"Y"),"",1+SUMPRODUCT(($A$6:$A$2604=A1050)*($AY$6:$AY$2604&gt;0)*($BF$6:$BF$2604="Y")*($BG$6:$BG$2604="Y")*(($AY$6:$AY$2604&gt;AY1050)+($AY$6:$AY$2604=AY1050)*($AD$6:$AD$2604&gt;AD1050))))</f>
        <v/>
      </c>
    </row>
    <row r="1051" ht="23.85" customHeight="1" s="55">
      <c r="A1051" s="90" t="n">
        <v>46296</v>
      </c>
      <c r="B1051" s="91" t="inlineStr">
        <is>
          <t>STEAMHOUSE</t>
        </is>
      </c>
      <c r="C1051" s="91" t="inlineStr">
        <is>
          <t>INE0FRO01022</t>
        </is>
      </c>
      <c r="D1051" s="91" t="n"/>
      <c r="E1051" s="91" t="inlineStr">
        <is>
          <t>None</t>
        </is>
      </c>
      <c r="F1051" s="93" t="n">
        <v>2944</v>
      </c>
      <c r="G1051" s="92" t="inlineStr">
        <is>
          <t>N</t>
        </is>
      </c>
      <c r="H1051" s="94" t="n"/>
      <c r="I1051" s="91" t="inlineStr">
        <is>
          <t>N</t>
        </is>
      </c>
      <c r="J1051" s="92">
        <f>IF(K1051="","N","Y")</f>
        <v/>
      </c>
      <c r="K1051" s="94">
        <f>_xlfn.TEXTJOIN("; ",TRUE,IF(P1051="52-wk low","52-wk low",""),IF(AND(AD1051&gt;=Settings!$B$12,M1051&lt;0),"Distribution",""),IF(AND(AJ1051="Y",M1051&lt;0,AK1051&lt;-Settings!$B$13),"Long unwinding",""),IF(AND(AJ1051="Y",M1051&lt;0,AK1051&gt;Settings!$B$13),"Short buildup",""))</f>
        <v/>
      </c>
      <c r="L1051" s="95" t="n">
        <v>106.51</v>
      </c>
      <c r="M1051" s="96" t="n">
        <v>-3.99</v>
      </c>
      <c r="N1051" s="93" t="n">
        <v>2342</v>
      </c>
      <c r="O1051" s="91" t="inlineStr">
        <is>
          <t>None</t>
        </is>
      </c>
      <c r="P1051" s="91" t="inlineStr">
        <is>
          <t>None</t>
        </is>
      </c>
      <c r="Q1051" s="97" t="n">
        <v>42.4</v>
      </c>
      <c r="R1051" s="96" t="n"/>
      <c r="S1051" s="96" t="n"/>
      <c r="T1051" s="96" t="n"/>
      <c r="U1051" s="96" t="n"/>
      <c r="V1051" s="103" t="n"/>
      <c r="W1051" s="102" t="n"/>
      <c r="X1051" s="93" t="n"/>
      <c r="Y1051" s="91" t="inlineStr">
        <is>
          <t>None</t>
        </is>
      </c>
      <c r="Z1051" s="99" t="n">
        <v>46.97</v>
      </c>
      <c r="AA1051" s="96" t="n"/>
      <c r="AB1051" s="96" t="n"/>
      <c r="AC1051" s="96" t="n"/>
      <c r="AD1051" s="96" t="n"/>
      <c r="AE1051" s="96" t="n"/>
      <c r="AF1051" s="103" t="n"/>
      <c r="AG1051" s="91" t="n"/>
      <c r="AH1051" s="100" t="n">
        <v>0</v>
      </c>
      <c r="AI1051" s="101" t="n">
        <v>0</v>
      </c>
      <c r="AJ1051" s="92" t="inlineStr">
        <is>
          <t>N</t>
        </is>
      </c>
      <c r="AK1051" s="96" t="n"/>
      <c r="AL1051" s="91" t="inlineStr">
        <is>
          <t>n/a</t>
        </is>
      </c>
      <c r="AM1051" s="93" t="n"/>
      <c r="AN1051" s="92" t="inlineStr">
        <is>
          <t>None</t>
        </is>
      </c>
      <c r="AO1051" s="102" t="n">
        <v>0</v>
      </c>
      <c r="AP1051" s="103" t="n"/>
      <c r="AQ1051" s="102" t="n"/>
      <c r="AR1051" s="91" t="inlineStr">
        <is>
          <t>N</t>
        </is>
      </c>
      <c r="AS1051" s="104" t="n"/>
      <c r="AT1051" s="92">
        <f>IF(AND(P1051="52-wk high",T1051&gt;=Settings!$B$7),"Y","N")</f>
        <v/>
      </c>
      <c r="AU1051" s="91">
        <f>IF(AND(AD1051&gt;=Settings!$B$8,M1051&gt;0),"Y","N")</f>
        <v/>
      </c>
      <c r="AV1051" s="91">
        <f>IF(OR(AH1051&gt;Settings!$B$9,AI1051&gt;Settings!$B$9),"Y","N")</f>
        <v/>
      </c>
      <c r="AW1051" s="91">
        <f>IF(AJ1051&lt;&gt;"Y","n/a",IF(AND(M1051&gt;0,AK1051&gt;Settings!$B$10),"Y","N"))</f>
        <v/>
      </c>
      <c r="AX1051" s="91">
        <f>IF(AO1051&gt;=Settings!$B$11,"Y","N")</f>
        <v/>
      </c>
      <c r="AY1051" s="99">
        <f>(AT1051="Y")+(AU1051="Y")+(AV1051="Y")+(AW1051="Y")+(AX1051="Y")</f>
        <v/>
      </c>
      <c r="AZ1051" s="94">
        <f>IF(AY1051=0,"None",_xlfn.TEXTJOIN(", ",TRUE(),IF(AT1051="Y","Breakout",""),IF(AU1051="Y","Accumulation",""),IF(AV1051="Y","Institutional buying",""),IF(AW1051="Y","Long buildup",""),IF(AX1051="Y","Momentum leader","")))</f>
        <v/>
      </c>
      <c r="BA1051" s="94">
        <f>IF(BW1051="","","Passes "&amp;AY1051&amp;" of 5 buy-side scans"&amp;IF(G1051="Y","; RED FLAG: filter out using Red flag column",""))</f>
        <v/>
      </c>
      <c r="BB1051" s="91" t="inlineStr">
        <is>
          <t>None</t>
        </is>
      </c>
      <c r="BC1051" s="92" t="inlineStr">
        <is>
          <t>N</t>
        </is>
      </c>
      <c r="BD1051" s="94" t="n"/>
      <c r="BE1051" s="94" t="n"/>
      <c r="BF1051" s="92">
        <f>IF(R1051*100000&gt;=Settings!$B$5,"Y","N")</f>
        <v/>
      </c>
      <c r="BG1051" s="91">
        <f>IF(F1051&gt;Settings!$B$6,"Y","N")</f>
        <v/>
      </c>
      <c r="BH1051" s="97" t="n">
        <v>-9.43</v>
      </c>
      <c r="BI1051" s="96" t="n">
        <v>-6.33</v>
      </c>
      <c r="BJ1051" s="96" t="n"/>
      <c r="BK1051" s="96" t="n"/>
      <c r="BL1051" s="96" t="n"/>
      <c r="BM1051" s="96" t="n"/>
      <c r="BN1051" s="97" t="n"/>
      <c r="BO1051" s="96" t="n"/>
      <c r="BP1051" s="96" t="n"/>
      <c r="BQ1051" s="96" t="n"/>
      <c r="BR1051" s="91" t="n"/>
      <c r="BS1051" s="91" t="n"/>
      <c r="BT1051" s="96" t="n"/>
      <c r="BU1051" s="91" t="n"/>
      <c r="BV1051" s="99">
        <f>IF(OR(BF1051&lt;&gt;"Y",BG1051&lt;&gt;"Y"),"",(AND(ISNUMBER(BQ1051),BQ1051&gt;0))+(BR1051="Stacked up")+(AND(ISNUMBER(BH1051),BH1051&gt;=-Settings!$B$17))+(AND(ISNUMBER(BK1051),ISNUMBER(BM1051),BK1051&gt;0,BM1051&gt;0))+(AND(ISNUMBER(AQ1051),AQ1051&gt;=Settings!$B$18))+(AND(ISNUMBER(BT1051),BT1051&gt;=Settings!$B$19,BT1051&lt;=Settings!$B$20))+(AND(ISNUMBER(AS1051),AS1051&gt;0))+(AND(ISNUMBER(T1051),ISNUMBER(M1051),T1051&gt;=Settings!$B$21,M1051&gt;0))+(AND(ISNUMBER(AD1051),ISNUMBER(M1051),AD1051&gt;=Settings!$B$22,M1051&gt;0))+(AY1051&gt;=1))</f>
        <v/>
      </c>
      <c r="BW1051" s="91">
        <f>IF(OR(AY1051=0,BF1051&lt;&gt;"Y",BG1051&lt;&gt;"Y"),"",1+SUMPRODUCT(($A$6:$A$2604=A1051)*($AY$6:$AY$2604&gt;0)*($BF$6:$BF$2604="Y")*($BG$6:$BG$2604="Y")*(($AY$6:$AY$2604&gt;AY1051)+($AY$6:$AY$2604=AY1051)*($AD$6:$AD$2604&gt;AD1051))))</f>
        <v/>
      </c>
    </row>
    <row r="1052" ht="23.85" customHeight="1" s="55">
      <c r="A1052" s="90" t="n">
        <v>46296</v>
      </c>
      <c r="B1052" s="91" t="inlineStr">
        <is>
          <t>LUMINO</t>
        </is>
      </c>
      <c r="C1052" s="91" t="inlineStr">
        <is>
          <t>INE185Q01025</t>
        </is>
      </c>
      <c r="D1052" s="91" t="n"/>
      <c r="E1052" s="91" t="inlineStr">
        <is>
          <t>None</t>
        </is>
      </c>
      <c r="F1052" s="93" t="n">
        <v>2938</v>
      </c>
      <c r="G1052" s="92" t="inlineStr">
        <is>
          <t>N</t>
        </is>
      </c>
      <c r="H1052" s="94" t="n"/>
      <c r="I1052" s="91" t="inlineStr">
        <is>
          <t>N</t>
        </is>
      </c>
      <c r="J1052" s="92">
        <f>IF(K1052="","N","Y")</f>
        <v/>
      </c>
      <c r="K1052" s="94">
        <f>_xlfn.TEXTJOIN("; ",TRUE,IF(P1052="52-wk low","52-wk low",""),IF(AND(AD1052&gt;=Settings!$B$12,M1052&lt;0),"Distribution",""),IF(AND(AJ1052="Y",M1052&lt;0,AK1052&lt;-Settings!$B$13),"Long unwinding",""),IF(AND(AJ1052="Y",M1052&lt;0,AK1052&gt;Settings!$B$13),"Short buildup",""))</f>
        <v/>
      </c>
      <c r="L1052" s="95" t="n">
        <v>96.48</v>
      </c>
      <c r="M1052" s="96" t="n">
        <v>-5.84</v>
      </c>
      <c r="N1052" s="93" t="n">
        <v>2549</v>
      </c>
      <c r="O1052" s="91" t="inlineStr">
        <is>
          <t>None</t>
        </is>
      </c>
      <c r="P1052" s="91" t="inlineStr">
        <is>
          <t>52-wk low</t>
        </is>
      </c>
      <c r="Q1052" s="97" t="n">
        <v>118.25</v>
      </c>
      <c r="R1052" s="96" t="n">
        <v>295.59</v>
      </c>
      <c r="S1052" s="96" t="n"/>
      <c r="T1052" s="96" t="n"/>
      <c r="U1052" s="96" t="n"/>
      <c r="V1052" s="103" t="n"/>
      <c r="W1052" s="102" t="n"/>
      <c r="X1052" s="93" t="n"/>
      <c r="Y1052" s="91" t="inlineStr">
        <is>
          <t>None</t>
        </is>
      </c>
      <c r="Z1052" s="99" t="n">
        <v>33.04</v>
      </c>
      <c r="AA1052" s="96" t="n"/>
      <c r="AB1052" s="96" t="n"/>
      <c r="AC1052" s="96" t="n"/>
      <c r="AD1052" s="96" t="n"/>
      <c r="AE1052" s="96" t="n"/>
      <c r="AF1052" s="103" t="n"/>
      <c r="AG1052" s="91" t="n"/>
      <c r="AH1052" s="100" t="n">
        <v>0</v>
      </c>
      <c r="AI1052" s="101" t="n">
        <v>0</v>
      </c>
      <c r="AJ1052" s="92" t="inlineStr">
        <is>
          <t>N</t>
        </is>
      </c>
      <c r="AK1052" s="96" t="n"/>
      <c r="AL1052" s="91" t="inlineStr">
        <is>
          <t>n/a</t>
        </is>
      </c>
      <c r="AM1052" s="93" t="n"/>
      <c r="AN1052" s="92" t="inlineStr">
        <is>
          <t>None</t>
        </is>
      </c>
      <c r="AO1052" s="102" t="n">
        <v>0</v>
      </c>
      <c r="AP1052" s="103" t="n"/>
      <c r="AQ1052" s="102" t="n"/>
      <c r="AR1052" s="91" t="inlineStr">
        <is>
          <t>N</t>
        </is>
      </c>
      <c r="AS1052" s="104" t="n"/>
      <c r="AT1052" s="92">
        <f>IF(AND(P1052="52-wk high",T1052&gt;=Settings!$B$7),"Y","N")</f>
        <v/>
      </c>
      <c r="AU1052" s="91">
        <f>IF(AND(AD1052&gt;=Settings!$B$8,M1052&gt;0),"Y","N")</f>
        <v/>
      </c>
      <c r="AV1052" s="91">
        <f>IF(OR(AH1052&gt;Settings!$B$9,AI1052&gt;Settings!$B$9),"Y","N")</f>
        <v/>
      </c>
      <c r="AW1052" s="91">
        <f>IF(AJ1052&lt;&gt;"Y","n/a",IF(AND(M1052&gt;0,AK1052&gt;Settings!$B$10),"Y","N"))</f>
        <v/>
      </c>
      <c r="AX1052" s="91">
        <f>IF(AO1052&gt;=Settings!$B$11,"Y","N")</f>
        <v/>
      </c>
      <c r="AY1052" s="99">
        <f>(AT1052="Y")+(AU1052="Y")+(AV1052="Y")+(AW1052="Y")+(AX1052="Y")</f>
        <v/>
      </c>
      <c r="AZ1052" s="94">
        <f>IF(AY1052=0,"None",_xlfn.TEXTJOIN(", ",TRUE(),IF(AT1052="Y","Breakout",""),IF(AU1052="Y","Accumulation",""),IF(AV1052="Y","Institutional buying",""),IF(AW1052="Y","Long buildup",""),IF(AX1052="Y","Momentum leader","")))</f>
        <v/>
      </c>
      <c r="BA1052" s="94">
        <f>IF(BW1052="","","Passes "&amp;AY1052&amp;" of 5 buy-side scans"&amp;IF(G1052="Y","; RED FLAG: filter out using Red flag column",""))</f>
        <v/>
      </c>
      <c r="BB1052" s="91" t="inlineStr">
        <is>
          <t>None</t>
        </is>
      </c>
      <c r="BC1052" s="92" t="inlineStr">
        <is>
          <t>N</t>
        </is>
      </c>
      <c r="BD1052" s="94" t="n"/>
      <c r="BE1052" s="94" t="n"/>
      <c r="BF1052" s="92">
        <f>IF(R1052*100000&gt;=Settings!$B$5,"Y","N")</f>
        <v/>
      </c>
      <c r="BG1052" s="91">
        <f>IF(F1052&gt;Settings!$B$6,"Y","N")</f>
        <v/>
      </c>
      <c r="BH1052" s="97" t="n">
        <v>-20.92</v>
      </c>
      <c r="BI1052" s="96" t="n">
        <v>-10.02</v>
      </c>
      <c r="BJ1052" s="96" t="n"/>
      <c r="BK1052" s="96" t="n"/>
      <c r="BL1052" s="96" t="n"/>
      <c r="BM1052" s="96" t="n"/>
      <c r="BN1052" s="97" t="n">
        <v>-9.25</v>
      </c>
      <c r="BO1052" s="96" t="n"/>
      <c r="BP1052" s="96" t="n"/>
      <c r="BQ1052" s="96" t="n"/>
      <c r="BR1052" s="91" t="n"/>
      <c r="BS1052" s="91" t="n"/>
      <c r="BT1052" s="96" t="n"/>
      <c r="BU1052" s="91" t="n"/>
      <c r="BV1052" s="99">
        <f>IF(OR(BF1052&lt;&gt;"Y",BG1052&lt;&gt;"Y"),"",(AND(ISNUMBER(BQ1052),BQ1052&gt;0))+(BR1052="Stacked up")+(AND(ISNUMBER(BH1052),BH1052&gt;=-Settings!$B$17))+(AND(ISNUMBER(BK1052),ISNUMBER(BM1052),BK1052&gt;0,BM1052&gt;0))+(AND(ISNUMBER(AQ1052),AQ1052&gt;=Settings!$B$18))+(AND(ISNUMBER(BT1052),BT1052&gt;=Settings!$B$19,BT1052&lt;=Settings!$B$20))+(AND(ISNUMBER(AS1052),AS1052&gt;0))+(AND(ISNUMBER(T1052),ISNUMBER(M1052),T1052&gt;=Settings!$B$21,M1052&gt;0))+(AND(ISNUMBER(AD1052),ISNUMBER(M1052),AD1052&gt;=Settings!$B$22,M1052&gt;0))+(AY1052&gt;=1))</f>
        <v/>
      </c>
      <c r="BW1052" s="91">
        <f>IF(OR(AY1052=0,BF1052&lt;&gt;"Y",BG1052&lt;&gt;"Y"),"",1+SUMPRODUCT(($A$6:$A$2604=A1052)*($AY$6:$AY$2604&gt;0)*($BF$6:$BF$2604="Y")*($BG$6:$BG$2604="Y")*(($AY$6:$AY$2604&gt;AY1052)+($AY$6:$AY$2604=AY1052)*($AD$6:$AD$2604&gt;AD1052))))</f>
        <v/>
      </c>
    </row>
    <row r="1053" ht="23.85" customHeight="1" s="55">
      <c r="A1053" s="90" t="n">
        <v>46296</v>
      </c>
      <c r="B1053" s="91" t="inlineStr">
        <is>
          <t>KKCL</t>
        </is>
      </c>
      <c r="C1053" s="91" t="inlineStr">
        <is>
          <t>INE401H01017</t>
        </is>
      </c>
      <c r="D1053" s="91" t="n"/>
      <c r="E1053" s="91" t="inlineStr">
        <is>
          <t>None</t>
        </is>
      </c>
      <c r="F1053" s="93" t="n">
        <v>2931</v>
      </c>
      <c r="G1053" s="92" t="inlineStr">
        <is>
          <t>N</t>
        </is>
      </c>
      <c r="H1053" s="94" t="n"/>
      <c r="I1053" s="91" t="inlineStr">
        <is>
          <t>N</t>
        </is>
      </c>
      <c r="J1053" s="92">
        <f>IF(K1053="","N","Y")</f>
        <v/>
      </c>
      <c r="K1053" s="94">
        <f>_xlfn.TEXTJOIN("; ",TRUE,IF(P1053="52-wk low","52-wk low",""),IF(AND(AD1053&gt;=Settings!$B$12,M1053&lt;0),"Distribution",""),IF(AND(AJ1053="Y",M1053&lt;0,AK1053&lt;-Settings!$B$13),"Long unwinding",""),IF(AND(AJ1053="Y",M1053&lt;0,AK1053&gt;Settings!$B$13),"Short buildup",""))</f>
        <v/>
      </c>
      <c r="L1053" s="95" t="n">
        <v>475.65</v>
      </c>
      <c r="M1053" s="96" t="n">
        <v>3.32</v>
      </c>
      <c r="N1053" s="93" t="n">
        <v>106</v>
      </c>
      <c r="O1053" s="91" t="inlineStr">
        <is>
          <t>None</t>
        </is>
      </c>
      <c r="P1053" s="91" t="inlineStr">
        <is>
          <t>None</t>
        </is>
      </c>
      <c r="Q1053" s="97" t="n">
        <v>0.3</v>
      </c>
      <c r="R1053" s="96" t="n">
        <v>0.31</v>
      </c>
      <c r="S1053" s="96" t="n">
        <v>1.02</v>
      </c>
      <c r="T1053" s="96" t="n">
        <v>0.65</v>
      </c>
      <c r="U1053" s="96" t="n">
        <v>0.6899999999999999</v>
      </c>
      <c r="V1053" s="103" t="n">
        <v>0.71</v>
      </c>
      <c r="W1053" s="102" t="n">
        <v>2</v>
      </c>
      <c r="X1053" s="93" t="n"/>
      <c r="Y1053" s="91" t="inlineStr">
        <is>
          <t>None</t>
        </is>
      </c>
      <c r="Z1053" s="99" t="n">
        <v>43.83</v>
      </c>
      <c r="AA1053" s="96" t="n">
        <v>0.71</v>
      </c>
      <c r="AB1053" s="96" t="n">
        <v>0.74</v>
      </c>
      <c r="AC1053" s="96" t="n">
        <v>0.6899999999999999</v>
      </c>
      <c r="AD1053" s="96" t="n">
        <v>0.51</v>
      </c>
      <c r="AE1053" s="96" t="n">
        <v>0.51</v>
      </c>
      <c r="AF1053" s="103" t="n">
        <v>1.09</v>
      </c>
      <c r="AG1053" s="91" t="inlineStr">
        <is>
          <t>Normal</t>
        </is>
      </c>
      <c r="AH1053" s="100" t="n">
        <v>0</v>
      </c>
      <c r="AI1053" s="101" t="n">
        <v>0</v>
      </c>
      <c r="AJ1053" s="92" t="inlineStr">
        <is>
          <t>N</t>
        </is>
      </c>
      <c r="AK1053" s="96" t="n"/>
      <c r="AL1053" s="91" t="inlineStr">
        <is>
          <t>n/a</t>
        </is>
      </c>
      <c r="AM1053" s="93" t="n"/>
      <c r="AN1053" s="92" t="inlineStr">
        <is>
          <t>None</t>
        </is>
      </c>
      <c r="AO1053" s="102" t="n">
        <v>0</v>
      </c>
      <c r="AP1053" s="103" t="n">
        <v>0.79</v>
      </c>
      <c r="AQ1053" s="102" t="n">
        <v>49</v>
      </c>
      <c r="AR1053" s="91" t="inlineStr">
        <is>
          <t>N</t>
        </is>
      </c>
      <c r="AS1053" s="104" t="n"/>
      <c r="AT1053" s="92">
        <f>IF(AND(P1053="52-wk high",T1053&gt;=Settings!$B$7),"Y","N")</f>
        <v/>
      </c>
      <c r="AU1053" s="91">
        <f>IF(AND(AD1053&gt;=Settings!$B$8,M1053&gt;0),"Y","N")</f>
        <v/>
      </c>
      <c r="AV1053" s="91">
        <f>IF(OR(AH1053&gt;Settings!$B$9,AI1053&gt;Settings!$B$9),"Y","N")</f>
        <v/>
      </c>
      <c r="AW1053" s="91">
        <f>IF(AJ1053&lt;&gt;"Y","n/a",IF(AND(M1053&gt;0,AK1053&gt;Settings!$B$10),"Y","N"))</f>
        <v/>
      </c>
      <c r="AX1053" s="91">
        <f>IF(AO1053&gt;=Settings!$B$11,"Y","N")</f>
        <v/>
      </c>
      <c r="AY1053" s="99">
        <f>(AT1053="Y")+(AU1053="Y")+(AV1053="Y")+(AW1053="Y")+(AX1053="Y")</f>
        <v/>
      </c>
      <c r="AZ1053" s="94">
        <f>IF(AY1053=0,"None",_xlfn.TEXTJOIN(", ",TRUE(),IF(AT1053="Y","Breakout",""),IF(AU1053="Y","Accumulation",""),IF(AV1053="Y","Institutional buying",""),IF(AW1053="Y","Long buildup",""),IF(AX1053="Y","Momentum leader","")))</f>
        <v/>
      </c>
      <c r="BA1053" s="94">
        <f>IF(BW1053="","","Passes "&amp;AY1053&amp;" of 5 buy-side scans"&amp;IF(G1053="Y","; RED FLAG: filter out using Red flag column",""))</f>
        <v/>
      </c>
      <c r="BB1053" s="91" t="inlineStr">
        <is>
          <t>None</t>
        </is>
      </c>
      <c r="BC1053" s="92" t="inlineStr">
        <is>
          <t>N</t>
        </is>
      </c>
      <c r="BD1053" s="94" t="n"/>
      <c r="BE1053" s="94" t="n"/>
      <c r="BF1053" s="92">
        <f>IF(R1053*100000&gt;=Settings!$B$5,"Y","N")</f>
        <v/>
      </c>
      <c r="BG1053" s="91">
        <f>IF(F1053&gt;Settings!$B$6,"Y","N")</f>
        <v/>
      </c>
      <c r="BH1053" s="97" t="n">
        <v>-16.33</v>
      </c>
      <c r="BI1053" s="96" t="n">
        <v>1.35</v>
      </c>
      <c r="BJ1053" s="96" t="n">
        <v>-6.77</v>
      </c>
      <c r="BK1053" s="96" t="n">
        <v>-5.56</v>
      </c>
      <c r="BL1053" s="96" t="n">
        <v>7.88</v>
      </c>
      <c r="BM1053" s="96" t="n">
        <v>-12.02</v>
      </c>
      <c r="BN1053" s="97" t="n">
        <v>-1.6</v>
      </c>
      <c r="BO1053" s="96" t="n">
        <v>-3.52</v>
      </c>
      <c r="BP1053" s="96" t="n">
        <v>-3.33</v>
      </c>
      <c r="BQ1053" s="96" t="n">
        <v>-4.19</v>
      </c>
      <c r="BR1053" s="91" t="inlineStr">
        <is>
          <t>Mixed</t>
        </is>
      </c>
      <c r="BS1053" s="91" t="inlineStr">
        <is>
          <t>None</t>
        </is>
      </c>
      <c r="BT1053" s="96" t="n">
        <v>45.1</v>
      </c>
      <c r="BU1053" s="91" t="inlineStr">
        <is>
          <t>N</t>
        </is>
      </c>
      <c r="BV1053" s="99">
        <f>IF(OR(BF1053&lt;&gt;"Y",BG1053&lt;&gt;"Y"),"",(AND(ISNUMBER(BQ1053),BQ1053&gt;0))+(BR1053="Stacked up")+(AND(ISNUMBER(BH1053),BH1053&gt;=-Settings!$B$17))+(AND(ISNUMBER(BK1053),ISNUMBER(BM1053),BK1053&gt;0,BM1053&gt;0))+(AND(ISNUMBER(AQ1053),AQ1053&gt;=Settings!$B$18))+(AND(ISNUMBER(BT1053),BT1053&gt;=Settings!$B$19,BT1053&lt;=Settings!$B$20))+(AND(ISNUMBER(AS1053),AS1053&gt;0))+(AND(ISNUMBER(T1053),ISNUMBER(M1053),T1053&gt;=Settings!$B$21,M1053&gt;0))+(AND(ISNUMBER(AD1053),ISNUMBER(M1053),AD1053&gt;=Settings!$B$22,M1053&gt;0))+(AY1053&gt;=1))</f>
        <v/>
      </c>
      <c r="BW1053" s="91">
        <f>IF(OR(AY1053=0,BF1053&lt;&gt;"Y",BG1053&lt;&gt;"Y"),"",1+SUMPRODUCT(($A$6:$A$2604=A1053)*($AY$6:$AY$2604&gt;0)*($BF$6:$BF$2604="Y")*($BG$6:$BG$2604="Y")*(($AY$6:$AY$2604&gt;AY1053)+($AY$6:$AY$2604=AY1053)*($AD$6:$AD$2604&gt;AD1053))))</f>
        <v/>
      </c>
    </row>
    <row r="1054" ht="23.85" customHeight="1" s="55">
      <c r="A1054" s="90" t="n">
        <v>46296</v>
      </c>
      <c r="B1054" s="91" t="inlineStr">
        <is>
          <t>BLSE</t>
        </is>
      </c>
      <c r="C1054" s="91" t="inlineStr">
        <is>
          <t>INE0NLT01028</t>
        </is>
      </c>
      <c r="D1054" s="91" t="n"/>
      <c r="E1054" s="91" t="inlineStr">
        <is>
          <t>None</t>
        </is>
      </c>
      <c r="F1054" s="93" t="n">
        <v>2926</v>
      </c>
      <c r="G1054" s="92" t="inlineStr">
        <is>
          <t>N</t>
        </is>
      </c>
      <c r="H1054" s="94" t="n"/>
      <c r="I1054" s="91" t="inlineStr">
        <is>
          <t>N</t>
        </is>
      </c>
      <c r="J1054" s="92">
        <f>IF(K1054="","N","Y")</f>
        <v/>
      </c>
      <c r="K1054" s="94">
        <f>_xlfn.TEXTJOIN("; ",TRUE,IF(P1054="52-wk low","52-wk low",""),IF(AND(AD1054&gt;=Settings!$B$12,M1054&lt;0),"Distribution",""),IF(AND(AJ1054="Y",M1054&lt;0,AK1054&lt;-Settings!$B$13),"Long unwinding",""),IF(AND(AJ1054="Y",M1054&lt;0,AK1054&gt;Settings!$B$13),"Short buildup",""))</f>
        <v/>
      </c>
      <c r="L1054" s="95" t="n"/>
      <c r="M1054" s="96" t="n"/>
      <c r="N1054" s="93" t="n"/>
      <c r="O1054" s="91" t="inlineStr">
        <is>
          <t>None</t>
        </is>
      </c>
      <c r="P1054" s="91" t="inlineStr">
        <is>
          <t>missing</t>
        </is>
      </c>
      <c r="Q1054" s="97" t="n"/>
      <c r="R1054" s="96" t="n"/>
      <c r="S1054" s="96" t="n"/>
      <c r="T1054" s="96" t="n"/>
      <c r="U1054" s="96" t="n"/>
      <c r="V1054" s="103" t="n"/>
      <c r="W1054" s="102" t="n"/>
      <c r="X1054" s="93" t="n"/>
      <c r="Y1054" s="91" t="inlineStr">
        <is>
          <t>None</t>
        </is>
      </c>
      <c r="Z1054" s="99" t="n"/>
      <c r="AA1054" s="96" t="n"/>
      <c r="AB1054" s="96" t="n"/>
      <c r="AC1054" s="96" t="n"/>
      <c r="AD1054" s="96" t="n"/>
      <c r="AE1054" s="96" t="n"/>
      <c r="AF1054" s="103" t="n"/>
      <c r="AG1054" s="91" t="n"/>
      <c r="AH1054" s="100" t="n">
        <v>0</v>
      </c>
      <c r="AI1054" s="101" t="n">
        <v>0</v>
      </c>
      <c r="AJ1054" s="92" t="inlineStr">
        <is>
          <t>N</t>
        </is>
      </c>
      <c r="AK1054" s="96" t="n"/>
      <c r="AL1054" s="91" t="inlineStr">
        <is>
          <t>n/a</t>
        </is>
      </c>
      <c r="AM1054" s="93" t="n"/>
      <c r="AN1054" s="92" t="inlineStr">
        <is>
          <t>None</t>
        </is>
      </c>
      <c r="AO1054" s="102" t="n">
        <v>0</v>
      </c>
      <c r="AP1054" s="103" t="n"/>
      <c r="AQ1054" s="102" t="n"/>
      <c r="AR1054" s="91" t="inlineStr">
        <is>
          <t>N</t>
        </is>
      </c>
      <c r="AS1054" s="104" t="n"/>
      <c r="AT1054" s="92">
        <f>IF(AND(P1054="52-wk high",T1054&gt;=Settings!$B$7),"Y","N")</f>
        <v/>
      </c>
      <c r="AU1054" s="91">
        <f>IF(AND(AD1054&gt;=Settings!$B$8,M1054&gt;0),"Y","N")</f>
        <v/>
      </c>
      <c r="AV1054" s="91">
        <f>IF(OR(AH1054&gt;Settings!$B$9,AI1054&gt;Settings!$B$9),"Y","N")</f>
        <v/>
      </c>
      <c r="AW1054" s="91">
        <f>IF(AJ1054&lt;&gt;"Y","n/a",IF(AND(M1054&gt;0,AK1054&gt;Settings!$B$10),"Y","N"))</f>
        <v/>
      </c>
      <c r="AX1054" s="91">
        <f>IF(AO1054&gt;=Settings!$B$11,"Y","N")</f>
        <v/>
      </c>
      <c r="AY1054" s="99">
        <f>(AT1054="Y")+(AU1054="Y")+(AV1054="Y")+(AW1054="Y")+(AX1054="Y")</f>
        <v/>
      </c>
      <c r="AZ1054" s="94">
        <f>IF(AY1054=0,"None",_xlfn.TEXTJOIN(", ",TRUE(),IF(AT1054="Y","Breakout",""),IF(AU1054="Y","Accumulation",""),IF(AV1054="Y","Institutional buying",""),IF(AW1054="Y","Long buildup",""),IF(AX1054="Y","Momentum leader","")))</f>
        <v/>
      </c>
      <c r="BA1054" s="94">
        <f>IF(BW1054="","","Passes "&amp;AY1054&amp;" of 5 buy-side scans"&amp;IF(G1054="Y","; RED FLAG: filter out using Red flag column",""))</f>
        <v/>
      </c>
      <c r="BB1054" s="91" t="inlineStr">
        <is>
          <t>None</t>
        </is>
      </c>
      <c r="BC1054" s="92" t="inlineStr">
        <is>
          <t>Y</t>
        </is>
      </c>
      <c r="BD1054" s="94" t="inlineStr">
        <is>
          <t>&gt;75% move in 6 months; High-low range &gt;100% in 6 months; High-low range &gt;150% in 12 months</t>
        </is>
      </c>
      <c r="BE1054" s="94" t="n"/>
      <c r="BF1054" s="92">
        <f>IF(R1054*100000&gt;=Settings!$B$5,"Y","N")</f>
        <v/>
      </c>
      <c r="BG1054" s="91">
        <f>IF(F1054&gt;Settings!$B$6,"Y","N")</f>
        <v/>
      </c>
      <c r="BH1054" s="97" t="n"/>
      <c r="BI1054" s="96" t="n"/>
      <c r="BJ1054" s="96" t="n"/>
      <c r="BK1054" s="96" t="n"/>
      <c r="BL1054" s="96" t="n"/>
      <c r="BM1054" s="96" t="n"/>
      <c r="BN1054" s="97" t="n"/>
      <c r="BO1054" s="96" t="n"/>
      <c r="BP1054" s="96" t="n"/>
      <c r="BQ1054" s="96" t="n"/>
      <c r="BR1054" s="91" t="n"/>
      <c r="BS1054" s="91" t="n"/>
      <c r="BT1054" s="96" t="n"/>
      <c r="BU1054" s="91" t="n"/>
      <c r="BV1054" s="99">
        <f>IF(OR(BF1054&lt;&gt;"Y",BG1054&lt;&gt;"Y"),"",(AND(ISNUMBER(BQ1054),BQ1054&gt;0))+(BR1054="Stacked up")+(AND(ISNUMBER(BH1054),BH1054&gt;=-Settings!$B$17))+(AND(ISNUMBER(BK1054),ISNUMBER(BM1054),BK1054&gt;0,BM1054&gt;0))+(AND(ISNUMBER(AQ1054),AQ1054&gt;=Settings!$B$18))+(AND(ISNUMBER(BT1054),BT1054&gt;=Settings!$B$19,BT1054&lt;=Settings!$B$20))+(AND(ISNUMBER(AS1054),AS1054&gt;0))+(AND(ISNUMBER(T1054),ISNUMBER(M1054),T1054&gt;=Settings!$B$21,M1054&gt;0))+(AND(ISNUMBER(AD1054),ISNUMBER(M1054),AD1054&gt;=Settings!$B$22,M1054&gt;0))+(AY1054&gt;=1))</f>
        <v/>
      </c>
      <c r="BW1054" s="91">
        <f>IF(OR(AY1054=0,BF1054&lt;&gt;"Y",BG1054&lt;&gt;"Y"),"",1+SUMPRODUCT(($A$6:$A$2604=A1054)*($AY$6:$AY$2604&gt;0)*($BF$6:$BF$2604="Y")*($BG$6:$BG$2604="Y")*(($AY$6:$AY$2604&gt;AY1054)+($AY$6:$AY$2604=AY1054)*($AD$6:$AD$2604&gt;AD1054))))</f>
        <v/>
      </c>
    </row>
    <row r="1055" ht="23.85" customHeight="1" s="55">
      <c r="A1055" s="90" t="n">
        <v>46296</v>
      </c>
      <c r="B1055" s="91" t="inlineStr">
        <is>
          <t>CRIZAC</t>
        </is>
      </c>
      <c r="C1055" s="91" t="inlineStr">
        <is>
          <t>INE0S4R01014</t>
        </is>
      </c>
      <c r="D1055" s="91" t="n"/>
      <c r="E1055" s="91" t="inlineStr">
        <is>
          <t>None</t>
        </is>
      </c>
      <c r="F1055" s="93" t="n">
        <v>2920</v>
      </c>
      <c r="G1055" s="92" t="inlineStr">
        <is>
          <t>N</t>
        </is>
      </c>
      <c r="H1055" s="94" t="n"/>
      <c r="I1055" s="91" t="inlineStr">
        <is>
          <t>N</t>
        </is>
      </c>
      <c r="J1055" s="92">
        <f>IF(K1055="","N","Y")</f>
        <v/>
      </c>
      <c r="K1055" s="94">
        <f>_xlfn.TEXTJOIN("; ",TRUE,IF(P1055="52-wk low","52-wk low",""),IF(AND(AD1055&gt;=Settings!$B$12,M1055&lt;0),"Distribution",""),IF(AND(AJ1055="Y",M1055&lt;0,AK1055&lt;-Settings!$B$13),"Long unwinding",""),IF(AND(AJ1055="Y",M1055&lt;0,AK1055&gt;Settings!$B$13),"Short buildup",""))</f>
        <v/>
      </c>
      <c r="L1055" s="95" t="n">
        <v>166.89</v>
      </c>
      <c r="M1055" s="96" t="n">
        <v>-1.9</v>
      </c>
      <c r="N1055" s="93" t="n">
        <v>1576</v>
      </c>
      <c r="O1055" s="91" t="inlineStr">
        <is>
          <t>None</t>
        </is>
      </c>
      <c r="P1055" s="91" t="inlineStr">
        <is>
          <t>None</t>
        </is>
      </c>
      <c r="Q1055" s="97" t="n">
        <v>1.89</v>
      </c>
      <c r="R1055" s="96" t="n">
        <v>3.47</v>
      </c>
      <c r="S1055" s="96" t="n">
        <v>0.53</v>
      </c>
      <c r="T1055" s="96" t="n">
        <v>0.5600000000000001</v>
      </c>
      <c r="U1055" s="96" t="n">
        <v>0.54</v>
      </c>
      <c r="V1055" s="103" t="n">
        <v>1</v>
      </c>
      <c r="W1055" s="102" t="n">
        <v>5</v>
      </c>
      <c r="X1055" s="93" t="n"/>
      <c r="Y1055" s="91" t="inlineStr">
        <is>
          <t>None</t>
        </is>
      </c>
      <c r="Z1055" s="99" t="n">
        <v>50.06</v>
      </c>
      <c r="AA1055" s="96" t="n">
        <v>1.07</v>
      </c>
      <c r="AB1055" s="96" t="n">
        <v>1.01</v>
      </c>
      <c r="AC1055" s="96" t="n">
        <v>0.66</v>
      </c>
      <c r="AD1055" s="96" t="n">
        <v>0.65</v>
      </c>
      <c r="AE1055" s="96" t="n">
        <v>0.6</v>
      </c>
      <c r="AF1055" s="103" t="n">
        <v>0.9</v>
      </c>
      <c r="AG1055" s="91" t="inlineStr">
        <is>
          <t>Normal</t>
        </is>
      </c>
      <c r="AH1055" s="100" t="n">
        <v>0</v>
      </c>
      <c r="AI1055" s="101" t="n">
        <v>0</v>
      </c>
      <c r="AJ1055" s="92" t="inlineStr">
        <is>
          <t>N</t>
        </is>
      </c>
      <c r="AK1055" s="96" t="n"/>
      <c r="AL1055" s="91" t="inlineStr">
        <is>
          <t>n/a</t>
        </is>
      </c>
      <c r="AM1055" s="93" t="n"/>
      <c r="AN1055" s="92" t="inlineStr">
        <is>
          <t>None</t>
        </is>
      </c>
      <c r="AO1055" s="102" t="n">
        <v>0</v>
      </c>
      <c r="AP1055" s="103" t="n">
        <v>0.54</v>
      </c>
      <c r="AQ1055" s="102" t="n">
        <v>9</v>
      </c>
      <c r="AR1055" s="91" t="inlineStr">
        <is>
          <t>N</t>
        </is>
      </c>
      <c r="AS1055" s="104" t="n"/>
      <c r="AT1055" s="92">
        <f>IF(AND(P1055="52-wk high",T1055&gt;=Settings!$B$7),"Y","N")</f>
        <v/>
      </c>
      <c r="AU1055" s="91">
        <f>IF(AND(AD1055&gt;=Settings!$B$8,M1055&gt;0),"Y","N")</f>
        <v/>
      </c>
      <c r="AV1055" s="91">
        <f>IF(OR(AH1055&gt;Settings!$B$9,AI1055&gt;Settings!$B$9),"Y","N")</f>
        <v/>
      </c>
      <c r="AW1055" s="91">
        <f>IF(AJ1055&lt;&gt;"Y","n/a",IF(AND(M1055&gt;0,AK1055&gt;Settings!$B$10),"Y","N"))</f>
        <v/>
      </c>
      <c r="AX1055" s="91">
        <f>IF(AO1055&gt;=Settings!$B$11,"Y","N")</f>
        <v/>
      </c>
      <c r="AY1055" s="99">
        <f>(AT1055="Y")+(AU1055="Y")+(AV1055="Y")+(AW1055="Y")+(AX1055="Y")</f>
        <v/>
      </c>
      <c r="AZ1055" s="94">
        <f>IF(AY1055=0,"None",_xlfn.TEXTJOIN(", ",TRUE(),IF(AT1055="Y","Breakout",""),IF(AU1055="Y","Accumulation",""),IF(AV1055="Y","Institutional buying",""),IF(AW1055="Y","Long buildup",""),IF(AX1055="Y","Momentum leader","")))</f>
        <v/>
      </c>
      <c r="BA1055" s="94">
        <f>IF(BW1055="","","Passes "&amp;AY1055&amp;" of 5 buy-side scans"&amp;IF(G1055="Y","; RED FLAG: filter out using Red flag column",""))</f>
        <v/>
      </c>
      <c r="BB1055" s="91" t="inlineStr">
        <is>
          <t>None</t>
        </is>
      </c>
      <c r="BC1055" s="92" t="inlineStr">
        <is>
          <t>N</t>
        </is>
      </c>
      <c r="BD1055" s="94" t="n"/>
      <c r="BE1055" s="94" t="n"/>
      <c r="BF1055" s="92">
        <f>IF(R1055*100000&gt;=Settings!$B$5,"Y","N")</f>
        <v/>
      </c>
      <c r="BG1055" s="91">
        <f>IF(F1055&gt;Settings!$B$6,"Y","N")</f>
        <v/>
      </c>
      <c r="BH1055" s="97" t="n">
        <v>-49.88</v>
      </c>
      <c r="BI1055" s="96" t="n">
        <v>-10.32</v>
      </c>
      <c r="BJ1055" s="96" t="n">
        <v>1.37</v>
      </c>
      <c r="BK1055" s="96" t="n">
        <v>-16.19</v>
      </c>
      <c r="BL1055" s="96" t="n">
        <v>-13.34</v>
      </c>
      <c r="BM1055" s="96" t="n">
        <v>-43.94</v>
      </c>
      <c r="BN1055" s="97" t="n">
        <v>-4.58</v>
      </c>
      <c r="BO1055" s="96" t="n">
        <v>-7.17</v>
      </c>
      <c r="BP1055" s="96" t="n">
        <v>-12.58</v>
      </c>
      <c r="BQ1055" s="96" t="n">
        <v>-21.62</v>
      </c>
      <c r="BR1055" s="91" t="inlineStr">
        <is>
          <t>Stacked down</t>
        </is>
      </c>
      <c r="BS1055" s="91" t="inlineStr">
        <is>
          <t>None</t>
        </is>
      </c>
      <c r="BT1055" s="96" t="n">
        <v>37.4</v>
      </c>
      <c r="BU1055" s="91" t="inlineStr">
        <is>
          <t>N</t>
        </is>
      </c>
      <c r="BV1055" s="99">
        <f>IF(OR(BF1055&lt;&gt;"Y",BG1055&lt;&gt;"Y"),"",(AND(ISNUMBER(BQ1055),BQ1055&gt;0))+(BR1055="Stacked up")+(AND(ISNUMBER(BH1055),BH1055&gt;=-Settings!$B$17))+(AND(ISNUMBER(BK1055),ISNUMBER(BM1055),BK1055&gt;0,BM1055&gt;0))+(AND(ISNUMBER(AQ1055),AQ1055&gt;=Settings!$B$18))+(AND(ISNUMBER(BT1055),BT1055&gt;=Settings!$B$19,BT1055&lt;=Settings!$B$20))+(AND(ISNUMBER(AS1055),AS1055&gt;0))+(AND(ISNUMBER(T1055),ISNUMBER(M1055),T1055&gt;=Settings!$B$21,M1055&gt;0))+(AND(ISNUMBER(AD1055),ISNUMBER(M1055),AD1055&gt;=Settings!$B$22,M1055&gt;0))+(AY1055&gt;=1))</f>
        <v/>
      </c>
      <c r="BW1055" s="91">
        <f>IF(OR(AY1055=0,BF1055&lt;&gt;"Y",BG1055&lt;&gt;"Y"),"",1+SUMPRODUCT(($A$6:$A$2604=A1055)*($AY$6:$AY$2604&gt;0)*($BF$6:$BF$2604="Y")*($BG$6:$BG$2604="Y")*(($AY$6:$AY$2604&gt;AY1055)+($AY$6:$AY$2604=AY1055)*($AD$6:$AD$2604&gt;AD1055))))</f>
        <v/>
      </c>
    </row>
    <row r="1056" ht="23.85" customHeight="1" s="55">
      <c r="A1056" s="90" t="n">
        <v>46296</v>
      </c>
      <c r="B1056" s="91" t="inlineStr">
        <is>
          <t>RELTD</t>
        </is>
      </c>
      <c r="C1056" s="91" t="inlineStr">
        <is>
          <t>INE206N01018</t>
        </is>
      </c>
      <c r="D1056" s="91" t="n"/>
      <c r="E1056" s="91" t="inlineStr">
        <is>
          <t>None</t>
        </is>
      </c>
      <c r="F1056" s="93" t="n">
        <v>2918</v>
      </c>
      <c r="G1056" s="92" t="inlineStr">
        <is>
          <t>N</t>
        </is>
      </c>
      <c r="H1056" s="94" t="n"/>
      <c r="I1056" s="91" t="inlineStr">
        <is>
          <t>N</t>
        </is>
      </c>
      <c r="J1056" s="92">
        <f>IF(K1056="","N","Y")</f>
        <v/>
      </c>
      <c r="K1056" s="94">
        <f>_xlfn.TEXTJOIN("; ",TRUE,IF(P1056="52-wk low","52-wk low",""),IF(AND(AD1056&gt;=Settings!$B$12,M1056&lt;0),"Distribution",""),IF(AND(AJ1056="Y",M1056&lt;0,AK1056&lt;-Settings!$B$13),"Long unwinding",""),IF(AND(AJ1056="Y",M1056&lt;0,AK1056&gt;Settings!$B$13),"Short buildup",""))</f>
        <v/>
      </c>
      <c r="L1056" s="95" t="n">
        <v>146.98</v>
      </c>
      <c r="M1056" s="96" t="n">
        <v>-1.8</v>
      </c>
      <c r="N1056" s="93" t="n">
        <v>1529</v>
      </c>
      <c r="O1056" s="91" t="inlineStr">
        <is>
          <t>None</t>
        </is>
      </c>
      <c r="P1056" s="91" t="inlineStr">
        <is>
          <t>None</t>
        </is>
      </c>
      <c r="Q1056" s="97" t="n">
        <v>1.28</v>
      </c>
      <c r="R1056" s="96" t="n">
        <v>1.46</v>
      </c>
      <c r="S1056" s="96" t="n">
        <v>0.87</v>
      </c>
      <c r="T1056" s="96" t="n">
        <v>0.74</v>
      </c>
      <c r="U1056" s="96" t="n">
        <v>0.2</v>
      </c>
      <c r="V1056" s="103" t="n">
        <v>0.23</v>
      </c>
      <c r="W1056" s="102" t="n">
        <v>0</v>
      </c>
      <c r="X1056" s="93" t="n"/>
      <c r="Y1056" s="91" t="inlineStr">
        <is>
          <t>None</t>
        </is>
      </c>
      <c r="Z1056" s="99" t="n">
        <v>51.54</v>
      </c>
      <c r="AA1056" s="96" t="n">
        <v>0.92</v>
      </c>
      <c r="AB1056" s="96" t="n">
        <v>0.95</v>
      </c>
      <c r="AC1056" s="96" t="n">
        <v>0.86</v>
      </c>
      <c r="AD1056" s="96" t="n">
        <v>0.71</v>
      </c>
      <c r="AE1056" s="96" t="n">
        <v>0.3</v>
      </c>
      <c r="AF1056" s="103" t="n">
        <v>1.49</v>
      </c>
      <c r="AG1056" s="91" t="inlineStr">
        <is>
          <t>Normal</t>
        </is>
      </c>
      <c r="AH1056" s="100" t="n">
        <v>0</v>
      </c>
      <c r="AI1056" s="101" t="n">
        <v>0</v>
      </c>
      <c r="AJ1056" s="92" t="inlineStr">
        <is>
          <t>N</t>
        </is>
      </c>
      <c r="AK1056" s="96" t="n"/>
      <c r="AL1056" s="91" t="inlineStr">
        <is>
          <t>n/a</t>
        </is>
      </c>
      <c r="AM1056" s="93" t="n"/>
      <c r="AN1056" s="92" t="inlineStr">
        <is>
          <t>None</t>
        </is>
      </c>
      <c r="AO1056" s="102" t="n">
        <v>0</v>
      </c>
      <c r="AP1056" s="103" t="n">
        <v>0.85</v>
      </c>
      <c r="AQ1056" s="102" t="n">
        <v>54</v>
      </c>
      <c r="AR1056" s="91" t="inlineStr">
        <is>
          <t>N</t>
        </is>
      </c>
      <c r="AS1056" s="104" t="n"/>
      <c r="AT1056" s="92">
        <f>IF(AND(P1056="52-wk high",T1056&gt;=Settings!$B$7),"Y","N")</f>
        <v/>
      </c>
      <c r="AU1056" s="91">
        <f>IF(AND(AD1056&gt;=Settings!$B$8,M1056&gt;0),"Y","N")</f>
        <v/>
      </c>
      <c r="AV1056" s="91">
        <f>IF(OR(AH1056&gt;Settings!$B$9,AI1056&gt;Settings!$B$9),"Y","N")</f>
        <v/>
      </c>
      <c r="AW1056" s="91">
        <f>IF(AJ1056&lt;&gt;"Y","n/a",IF(AND(M1056&gt;0,AK1056&gt;Settings!$B$10),"Y","N"))</f>
        <v/>
      </c>
      <c r="AX1056" s="91">
        <f>IF(AO1056&gt;=Settings!$B$11,"Y","N")</f>
        <v/>
      </c>
      <c r="AY1056" s="99">
        <f>(AT1056="Y")+(AU1056="Y")+(AV1056="Y")+(AW1056="Y")+(AX1056="Y")</f>
        <v/>
      </c>
      <c r="AZ1056" s="94">
        <f>IF(AY1056=0,"None",_xlfn.TEXTJOIN(", ",TRUE(),IF(AT1056="Y","Breakout",""),IF(AU1056="Y","Accumulation",""),IF(AV1056="Y","Institutional buying",""),IF(AW1056="Y","Long buildup",""),IF(AX1056="Y","Momentum leader","")))</f>
        <v/>
      </c>
      <c r="BA1056" s="94">
        <f>IF(BW1056="","","Passes "&amp;AY1056&amp;" of 5 buy-side scans"&amp;IF(G1056="Y","; RED FLAG: filter out using Red flag column",""))</f>
        <v/>
      </c>
      <c r="BB1056" s="91" t="inlineStr">
        <is>
          <t>None</t>
        </is>
      </c>
      <c r="BC1056" s="92" t="inlineStr">
        <is>
          <t>Y</t>
        </is>
      </c>
      <c r="BD1056" s="94" t="inlineStr">
        <is>
          <t>PE &gt; 50</t>
        </is>
      </c>
      <c r="BE1056" s="94" t="n"/>
      <c r="BF1056" s="92">
        <f>IF(R1056*100000&gt;=Settings!$B$5,"Y","N")</f>
        <v/>
      </c>
      <c r="BG1056" s="91">
        <f>IF(F1056&gt;Settings!$B$6,"Y","N")</f>
        <v/>
      </c>
      <c r="BH1056" s="97" t="n">
        <v>-25.18</v>
      </c>
      <c r="BI1056" s="96" t="n">
        <v>0.45</v>
      </c>
      <c r="BJ1056" s="96" t="n">
        <v>-4.5</v>
      </c>
      <c r="BK1056" s="96" t="n">
        <v>-10.5</v>
      </c>
      <c r="BL1056" s="96" t="n">
        <v>14.1</v>
      </c>
      <c r="BM1056" s="96" t="n">
        <v>-11.77</v>
      </c>
      <c r="BN1056" s="97" t="n">
        <v>-2.66</v>
      </c>
      <c r="BO1056" s="96" t="n">
        <v>-5.36</v>
      </c>
      <c r="BP1056" s="96" t="n">
        <v>-5.1</v>
      </c>
      <c r="BQ1056" s="96" t="n">
        <v>-4.64</v>
      </c>
      <c r="BR1056" s="91" t="inlineStr">
        <is>
          <t>Mixed</t>
        </is>
      </c>
      <c r="BS1056" s="91" t="inlineStr">
        <is>
          <t>None</t>
        </is>
      </c>
      <c r="BT1056" s="96" t="n">
        <v>41.4</v>
      </c>
      <c r="BU1056" s="91" t="inlineStr">
        <is>
          <t>N</t>
        </is>
      </c>
      <c r="BV1056" s="99">
        <f>IF(OR(BF1056&lt;&gt;"Y",BG1056&lt;&gt;"Y"),"",(AND(ISNUMBER(BQ1056),BQ1056&gt;0))+(BR1056="Stacked up")+(AND(ISNUMBER(BH1056),BH1056&gt;=-Settings!$B$17))+(AND(ISNUMBER(BK1056),ISNUMBER(BM1056),BK1056&gt;0,BM1056&gt;0))+(AND(ISNUMBER(AQ1056),AQ1056&gt;=Settings!$B$18))+(AND(ISNUMBER(BT1056),BT1056&gt;=Settings!$B$19,BT1056&lt;=Settings!$B$20))+(AND(ISNUMBER(AS1056),AS1056&gt;0))+(AND(ISNUMBER(T1056),ISNUMBER(M1056),T1056&gt;=Settings!$B$21,M1056&gt;0))+(AND(ISNUMBER(AD1056),ISNUMBER(M1056),AD1056&gt;=Settings!$B$22,M1056&gt;0))+(AY1056&gt;=1))</f>
        <v/>
      </c>
      <c r="BW1056" s="91">
        <f>IF(OR(AY1056=0,BF1056&lt;&gt;"Y",BG1056&lt;&gt;"Y"),"",1+SUMPRODUCT(($A$6:$A$2604=A1056)*($AY$6:$AY$2604&gt;0)*($BF$6:$BF$2604="Y")*($BG$6:$BG$2604="Y")*(($AY$6:$AY$2604&gt;AY1056)+($AY$6:$AY$2604=AY1056)*($AD$6:$AD$2604&gt;AD1056))))</f>
        <v/>
      </c>
    </row>
    <row r="1057" ht="23.85" customHeight="1" s="55">
      <c r="A1057" s="90" t="n">
        <v>46296</v>
      </c>
      <c r="B1057" s="91" t="inlineStr">
        <is>
          <t>RATNAVEER</t>
        </is>
      </c>
      <c r="C1057" s="91" t="inlineStr">
        <is>
          <t>INE05CZ01011</t>
        </is>
      </c>
      <c r="D1057" s="91" t="n"/>
      <c r="E1057" s="91" t="inlineStr">
        <is>
          <t>None</t>
        </is>
      </c>
      <c r="F1057" s="93" t="n">
        <v>2899</v>
      </c>
      <c r="G1057" s="92" t="inlineStr">
        <is>
          <t>N</t>
        </is>
      </c>
      <c r="H1057" s="94" t="n"/>
      <c r="I1057" s="91" t="inlineStr">
        <is>
          <t>N</t>
        </is>
      </c>
      <c r="J1057" s="92">
        <f>IF(K1057="","N","Y")</f>
        <v/>
      </c>
      <c r="K1057" s="94">
        <f>_xlfn.TEXTJOIN("; ",TRUE,IF(P1057="52-wk low","52-wk low",""),IF(AND(AD1057&gt;=Settings!$B$12,M1057&lt;0),"Distribution",""),IF(AND(AJ1057="Y",M1057&lt;0,AK1057&lt;-Settings!$B$13),"Long unwinding",""),IF(AND(AJ1057="Y",M1057&lt;0,AK1057&gt;Settings!$B$13),"Short buildup",""))</f>
        <v/>
      </c>
      <c r="L1057" s="95" t="n">
        <v>345.45</v>
      </c>
      <c r="M1057" s="96" t="n">
        <v>4.44</v>
      </c>
      <c r="N1057" s="93" t="n">
        <v>74</v>
      </c>
      <c r="O1057" s="91" t="inlineStr">
        <is>
          <t>None</t>
        </is>
      </c>
      <c r="P1057" s="91" t="inlineStr">
        <is>
          <t>52-wk high</t>
        </is>
      </c>
      <c r="Q1057" s="97" t="n">
        <v>115.6</v>
      </c>
      <c r="R1057" s="96" t="n">
        <v>72.65000000000001</v>
      </c>
      <c r="S1057" s="96" t="n">
        <v>1.7</v>
      </c>
      <c r="T1057" s="96" t="n">
        <v>1.26</v>
      </c>
      <c r="U1057" s="96" t="n">
        <v>2.09</v>
      </c>
      <c r="V1057" s="103" t="n">
        <v>1.29</v>
      </c>
      <c r="W1057" s="102" t="n">
        <v>5</v>
      </c>
      <c r="X1057" s="93" t="n">
        <v>150</v>
      </c>
      <c r="Y1057" s="91" t="inlineStr">
        <is>
          <t>None</t>
        </is>
      </c>
      <c r="Z1057" s="99" t="n">
        <v>19.45</v>
      </c>
      <c r="AA1057" s="96" t="n">
        <v>0.61</v>
      </c>
      <c r="AB1057" s="96" t="n">
        <v>0.73</v>
      </c>
      <c r="AC1057" s="96" t="n">
        <v>1.18</v>
      </c>
      <c r="AD1057" s="96" t="n">
        <v>1.28</v>
      </c>
      <c r="AE1057" s="96" t="n">
        <v>1.97</v>
      </c>
      <c r="AF1057" s="103" t="n">
        <v>1.33</v>
      </c>
      <c r="AG1057" s="91" t="inlineStr">
        <is>
          <t>Normal</t>
        </is>
      </c>
      <c r="AH1057" s="100" t="n">
        <v>0</v>
      </c>
      <c r="AI1057" s="101" t="n">
        <v>0</v>
      </c>
      <c r="AJ1057" s="92" t="inlineStr">
        <is>
          <t>N</t>
        </is>
      </c>
      <c r="AK1057" s="96" t="n"/>
      <c r="AL1057" s="91" t="inlineStr">
        <is>
          <t>n/a</t>
        </is>
      </c>
      <c r="AM1057" s="93" t="n"/>
      <c r="AN1057" s="92" t="inlineStr">
        <is>
          <t>None</t>
        </is>
      </c>
      <c r="AO1057" s="102" t="n">
        <v>0</v>
      </c>
      <c r="AP1057" s="103" t="n">
        <v>3.34</v>
      </c>
      <c r="AQ1057" s="102" t="n">
        <v>98</v>
      </c>
      <c r="AR1057" s="91" t="inlineStr">
        <is>
          <t>N</t>
        </is>
      </c>
      <c r="AS1057" s="104" t="n"/>
      <c r="AT1057" s="92">
        <f>IF(AND(P1057="52-wk high",T1057&gt;=Settings!$B$7),"Y","N")</f>
        <v/>
      </c>
      <c r="AU1057" s="91">
        <f>IF(AND(AD1057&gt;=Settings!$B$8,M1057&gt;0),"Y","N")</f>
        <v/>
      </c>
      <c r="AV1057" s="91">
        <f>IF(OR(AH1057&gt;Settings!$B$9,AI1057&gt;Settings!$B$9),"Y","N")</f>
        <v/>
      </c>
      <c r="AW1057" s="91">
        <f>IF(AJ1057&lt;&gt;"Y","n/a",IF(AND(M1057&gt;0,AK1057&gt;Settings!$B$10),"Y","N"))</f>
        <v/>
      </c>
      <c r="AX1057" s="91">
        <f>IF(AO1057&gt;=Settings!$B$11,"Y","N")</f>
        <v/>
      </c>
      <c r="AY1057" s="99">
        <f>(AT1057="Y")+(AU1057="Y")+(AV1057="Y")+(AW1057="Y")+(AX1057="Y")</f>
        <v/>
      </c>
      <c r="AZ1057" s="94">
        <f>IF(AY1057=0,"None",_xlfn.TEXTJOIN(", ",TRUE(),IF(AT1057="Y","Breakout",""),IF(AU1057="Y","Accumulation",""),IF(AV1057="Y","Institutional buying",""),IF(AW1057="Y","Long buildup",""),IF(AX1057="Y","Momentum leader","")))</f>
        <v/>
      </c>
      <c r="BA1057" s="94">
        <f>IF(BW1057="","","Passes "&amp;AY1057&amp;" of 5 buy-side scans"&amp;IF(G1057="Y","; RED FLAG: filter out using Red flag column",""))</f>
        <v/>
      </c>
      <c r="BB1057" s="91" t="inlineStr">
        <is>
          <t>None</t>
        </is>
      </c>
      <c r="BC1057" s="92" t="inlineStr">
        <is>
          <t>Y</t>
        </is>
      </c>
      <c r="BD1057" s="94" t="inlineStr">
        <is>
          <t>&gt;90% move in 3 months; &gt;50% move in 3 months; High-low range &gt;75% in 3 months</t>
        </is>
      </c>
      <c r="BE1057" s="94" t="n"/>
      <c r="BF1057" s="92">
        <f>IF(R1057*100000&gt;=Settings!$B$5,"Y","N")</f>
        <v/>
      </c>
      <c r="BG1057" s="91">
        <f>IF(F1057&gt;Settings!$B$6,"Y","N")</f>
        <v/>
      </c>
      <c r="BH1057" s="97" t="n">
        <v>0.3</v>
      </c>
      <c r="BI1057" s="96" t="n">
        <v>6.64</v>
      </c>
      <c r="BJ1057" s="96" t="n">
        <v>18.57</v>
      </c>
      <c r="BK1057" s="96" t="n">
        <v>93.89</v>
      </c>
      <c r="BL1057" s="96" t="n">
        <v>150.13</v>
      </c>
      <c r="BM1057" s="96" t="n">
        <v>112.77</v>
      </c>
      <c r="BN1057" s="97" t="n">
        <v>10.19</v>
      </c>
      <c r="BO1057" s="96" t="n">
        <v>25.51</v>
      </c>
      <c r="BP1057" s="96" t="n">
        <v>45.19</v>
      </c>
      <c r="BQ1057" s="96" t="n">
        <v>68.15000000000001</v>
      </c>
      <c r="BR1057" s="91" t="inlineStr">
        <is>
          <t>Stacked up</t>
        </is>
      </c>
      <c r="BS1057" s="91" t="inlineStr">
        <is>
          <t>None</t>
        </is>
      </c>
      <c r="BT1057" s="96" t="n">
        <v>72.5</v>
      </c>
      <c r="BU1057" s="91" t="inlineStr">
        <is>
          <t>N</t>
        </is>
      </c>
      <c r="BV1057" s="99">
        <f>IF(OR(BF1057&lt;&gt;"Y",BG1057&lt;&gt;"Y"),"",(AND(ISNUMBER(BQ1057),BQ1057&gt;0))+(BR1057="Stacked up")+(AND(ISNUMBER(BH1057),BH1057&gt;=-Settings!$B$17))+(AND(ISNUMBER(BK1057),ISNUMBER(BM1057),BK1057&gt;0,BM1057&gt;0))+(AND(ISNUMBER(AQ1057),AQ1057&gt;=Settings!$B$18))+(AND(ISNUMBER(BT1057),BT1057&gt;=Settings!$B$19,BT1057&lt;=Settings!$B$20))+(AND(ISNUMBER(AS1057),AS1057&gt;0))+(AND(ISNUMBER(T1057),ISNUMBER(M1057),T1057&gt;=Settings!$B$21,M1057&gt;0))+(AND(ISNUMBER(AD1057),ISNUMBER(M1057),AD1057&gt;=Settings!$B$22,M1057&gt;0))+(AY1057&gt;=1))</f>
        <v/>
      </c>
      <c r="BW1057" s="91">
        <f>IF(OR(AY1057=0,BF1057&lt;&gt;"Y",BG1057&lt;&gt;"Y"),"",1+SUMPRODUCT(($A$6:$A$2604=A1057)*($AY$6:$AY$2604&gt;0)*($BF$6:$BF$2604="Y")*($BG$6:$BG$2604="Y")*(($AY$6:$AY$2604&gt;AY1057)+($AY$6:$AY$2604=AY1057)*($AD$6:$AD$2604&gt;AD1057))))</f>
        <v/>
      </c>
    </row>
    <row r="1058" ht="23.85" customHeight="1" s="55">
      <c r="A1058" s="90" t="n">
        <v>46296</v>
      </c>
      <c r="B1058" s="91" t="inlineStr">
        <is>
          <t>IMAGICAA</t>
        </is>
      </c>
      <c r="C1058" s="91" t="inlineStr">
        <is>
          <t>INE172N01012</t>
        </is>
      </c>
      <c r="D1058" s="91" t="n"/>
      <c r="E1058" s="91" t="inlineStr">
        <is>
          <t>None</t>
        </is>
      </c>
      <c r="F1058" s="93" t="n">
        <v>2869</v>
      </c>
      <c r="G1058" s="92" t="inlineStr">
        <is>
          <t>N</t>
        </is>
      </c>
      <c r="H1058" s="94" t="n"/>
      <c r="I1058" s="91" t="inlineStr">
        <is>
          <t>N</t>
        </is>
      </c>
      <c r="J1058" s="92">
        <f>IF(K1058="","N","Y")</f>
        <v/>
      </c>
      <c r="K1058" s="94">
        <f>_xlfn.TEXTJOIN("; ",TRUE,IF(P1058="52-wk low","52-wk low",""),IF(AND(AD1058&gt;=Settings!$B$12,M1058&lt;0),"Distribution",""),IF(AND(AJ1058="Y",M1058&lt;0,AK1058&lt;-Settings!$B$13),"Long unwinding",""),IF(AND(AJ1058="Y",M1058&lt;0,AK1058&gt;Settings!$B$13),"Short buildup",""))</f>
        <v/>
      </c>
      <c r="L1058" s="95" t="n">
        <v>50.7</v>
      </c>
      <c r="M1058" s="96" t="n">
        <v>-0.74</v>
      </c>
      <c r="N1058" s="93" t="n">
        <v>904</v>
      </c>
      <c r="O1058" s="91" t="inlineStr">
        <is>
          <t>None</t>
        </is>
      </c>
      <c r="P1058" s="91" t="inlineStr">
        <is>
          <t>None</t>
        </is>
      </c>
      <c r="Q1058" s="97" t="n">
        <v>5.13</v>
      </c>
      <c r="R1058" s="96" t="n">
        <v>9.41</v>
      </c>
      <c r="S1058" s="96" t="n">
        <v>0.55</v>
      </c>
      <c r="T1058" s="96" t="n">
        <v>0.28</v>
      </c>
      <c r="U1058" s="96" t="n">
        <v>0.36</v>
      </c>
      <c r="V1058" s="103" t="n">
        <v>0.67</v>
      </c>
      <c r="W1058" s="102" t="n">
        <v>0</v>
      </c>
      <c r="X1058" s="93" t="n"/>
      <c r="Y1058" s="91" t="inlineStr">
        <is>
          <t>None</t>
        </is>
      </c>
      <c r="Z1058" s="99" t="n">
        <v>43.13</v>
      </c>
      <c r="AA1058" s="96" t="n">
        <v>0.96</v>
      </c>
      <c r="AB1058" s="96" t="n">
        <v>0.91</v>
      </c>
      <c r="AC1058" s="96" t="n">
        <v>0.5600000000000001</v>
      </c>
      <c r="AD1058" s="96" t="n">
        <v>0.36</v>
      </c>
      <c r="AE1058" s="96" t="n">
        <v>0.43</v>
      </c>
      <c r="AF1058" s="103" t="n">
        <v>1.15</v>
      </c>
      <c r="AG1058" s="91" t="inlineStr">
        <is>
          <t>Normal</t>
        </is>
      </c>
      <c r="AH1058" s="100" t="n">
        <v>0</v>
      </c>
      <c r="AI1058" s="101" t="n">
        <v>0</v>
      </c>
      <c r="AJ1058" s="92" t="inlineStr">
        <is>
          <t>N</t>
        </is>
      </c>
      <c r="AK1058" s="96" t="n"/>
      <c r="AL1058" s="91" t="inlineStr">
        <is>
          <t>n/a</t>
        </is>
      </c>
      <c r="AM1058" s="93" t="n"/>
      <c r="AN1058" s="92" t="inlineStr">
        <is>
          <t>None</t>
        </is>
      </c>
      <c r="AO1058" s="102" t="n">
        <v>0</v>
      </c>
      <c r="AP1058" s="103" t="n">
        <v>1.03</v>
      </c>
      <c r="AQ1058" s="102" t="n">
        <v>63</v>
      </c>
      <c r="AR1058" s="91" t="inlineStr">
        <is>
          <t>N</t>
        </is>
      </c>
      <c r="AS1058" s="104" t="n"/>
      <c r="AT1058" s="92">
        <f>IF(AND(P1058="52-wk high",T1058&gt;=Settings!$B$7),"Y","N")</f>
        <v/>
      </c>
      <c r="AU1058" s="91">
        <f>IF(AND(AD1058&gt;=Settings!$B$8,M1058&gt;0),"Y","N")</f>
        <v/>
      </c>
      <c r="AV1058" s="91">
        <f>IF(OR(AH1058&gt;Settings!$B$9,AI1058&gt;Settings!$B$9),"Y","N")</f>
        <v/>
      </c>
      <c r="AW1058" s="91">
        <f>IF(AJ1058&lt;&gt;"Y","n/a",IF(AND(M1058&gt;0,AK1058&gt;Settings!$B$10),"Y","N"))</f>
        <v/>
      </c>
      <c r="AX1058" s="91">
        <f>IF(AO1058&gt;=Settings!$B$11,"Y","N")</f>
        <v/>
      </c>
      <c r="AY1058" s="99">
        <f>(AT1058="Y")+(AU1058="Y")+(AV1058="Y")+(AW1058="Y")+(AX1058="Y")</f>
        <v/>
      </c>
      <c r="AZ1058" s="94">
        <f>IF(AY1058=0,"None",_xlfn.TEXTJOIN(", ",TRUE(),IF(AT1058="Y","Breakout",""),IF(AU1058="Y","Accumulation",""),IF(AV1058="Y","Institutional buying",""),IF(AW1058="Y","Long buildup",""),IF(AX1058="Y","Momentum leader","")))</f>
        <v/>
      </c>
      <c r="BA1058" s="94">
        <f>IF(BW1058="","","Passes "&amp;AY1058&amp;" of 5 buy-side scans"&amp;IF(G1058="Y","; RED FLAG: filter out using Red flag column",""))</f>
        <v/>
      </c>
      <c r="BB1058" s="91" t="inlineStr">
        <is>
          <t>None</t>
        </is>
      </c>
      <c r="BC1058" s="92" t="inlineStr">
        <is>
          <t>Y</t>
        </is>
      </c>
      <c r="BD1058" s="94" t="inlineStr">
        <is>
          <t>PE &gt; 50</t>
        </is>
      </c>
      <c r="BE1058" s="94" t="n"/>
      <c r="BF1058" s="92">
        <f>IF(R1058*100000&gt;=Settings!$B$5,"Y","N")</f>
        <v/>
      </c>
      <c r="BG1058" s="91">
        <f>IF(F1058&gt;Settings!$B$6,"Y","N")</f>
        <v/>
      </c>
      <c r="BH1058" s="97" t="n">
        <v>-18.23</v>
      </c>
      <c r="BI1058" s="96" t="n">
        <v>-1.52</v>
      </c>
      <c r="BJ1058" s="96" t="n">
        <v>-7.82</v>
      </c>
      <c r="BK1058" s="96" t="n">
        <v>6.74</v>
      </c>
      <c r="BL1058" s="96" t="n">
        <v>24.54</v>
      </c>
      <c r="BM1058" s="96" t="n">
        <v>-5.55</v>
      </c>
      <c r="BN1058" s="97" t="n">
        <v>-2.49</v>
      </c>
      <c r="BO1058" s="96" t="n">
        <v>-0.45</v>
      </c>
      <c r="BP1058" s="96" t="n">
        <v>2.66</v>
      </c>
      <c r="BQ1058" s="96" t="n">
        <v>3.3</v>
      </c>
      <c r="BR1058" s="91" t="inlineStr">
        <is>
          <t>Mixed</t>
        </is>
      </c>
      <c r="BS1058" s="91" t="inlineStr">
        <is>
          <t>None</t>
        </is>
      </c>
      <c r="BT1058" s="96" t="n">
        <v>40.4</v>
      </c>
      <c r="BU1058" s="91" t="inlineStr">
        <is>
          <t>N</t>
        </is>
      </c>
      <c r="BV1058" s="99">
        <f>IF(OR(BF1058&lt;&gt;"Y",BG1058&lt;&gt;"Y"),"",(AND(ISNUMBER(BQ1058),BQ1058&gt;0))+(BR1058="Stacked up")+(AND(ISNUMBER(BH1058),BH1058&gt;=-Settings!$B$17))+(AND(ISNUMBER(BK1058),ISNUMBER(BM1058),BK1058&gt;0,BM1058&gt;0))+(AND(ISNUMBER(AQ1058),AQ1058&gt;=Settings!$B$18))+(AND(ISNUMBER(BT1058),BT1058&gt;=Settings!$B$19,BT1058&lt;=Settings!$B$20))+(AND(ISNUMBER(AS1058),AS1058&gt;0))+(AND(ISNUMBER(T1058),ISNUMBER(M1058),T1058&gt;=Settings!$B$21,M1058&gt;0))+(AND(ISNUMBER(AD1058),ISNUMBER(M1058),AD1058&gt;=Settings!$B$22,M1058&gt;0))+(AY1058&gt;=1))</f>
        <v/>
      </c>
      <c r="BW1058" s="91">
        <f>IF(OR(AY1058=0,BF1058&lt;&gt;"Y",BG1058&lt;&gt;"Y"),"",1+SUMPRODUCT(($A$6:$A$2604=A1058)*($AY$6:$AY$2604&gt;0)*($BF$6:$BF$2604="Y")*($BG$6:$BG$2604="Y")*(($AY$6:$AY$2604&gt;AY1058)+($AY$6:$AY$2604=AY1058)*($AD$6:$AD$2604&gt;AD1058))))</f>
        <v/>
      </c>
    </row>
    <row r="1059" ht="23.85" customHeight="1" s="55">
      <c r="A1059" s="90" t="n">
        <v>46296</v>
      </c>
      <c r="B1059" s="91" t="inlineStr">
        <is>
          <t>JINDALPOLY</t>
        </is>
      </c>
      <c r="C1059" s="91" t="inlineStr">
        <is>
          <t>INE197D01010</t>
        </is>
      </c>
      <c r="D1059" s="91" t="n"/>
      <c r="E1059" s="91" t="inlineStr">
        <is>
          <t>None</t>
        </is>
      </c>
      <c r="F1059" s="93" t="n">
        <v>2862</v>
      </c>
      <c r="G1059" s="92" t="inlineStr">
        <is>
          <t>N</t>
        </is>
      </c>
      <c r="H1059" s="94" t="n"/>
      <c r="I1059" s="91" t="inlineStr">
        <is>
          <t>N</t>
        </is>
      </c>
      <c r="J1059" s="92">
        <f>IF(K1059="","N","Y")</f>
        <v/>
      </c>
      <c r="K1059" s="94">
        <f>_xlfn.TEXTJOIN("; ",TRUE,IF(P1059="52-wk low","52-wk low",""),IF(AND(AD1059&gt;=Settings!$B$12,M1059&lt;0),"Distribution",""),IF(AND(AJ1059="Y",M1059&lt;0,AK1059&lt;-Settings!$B$13),"Long unwinding",""),IF(AND(AJ1059="Y",M1059&lt;0,AK1059&gt;Settings!$B$13),"Short buildup",""))</f>
        <v/>
      </c>
      <c r="L1059" s="95" t="n">
        <v>653.7</v>
      </c>
      <c r="M1059" s="96" t="n">
        <v>-2.8</v>
      </c>
      <c r="N1059" s="93" t="n">
        <v>2010</v>
      </c>
      <c r="O1059" s="91" t="inlineStr">
        <is>
          <t>None</t>
        </is>
      </c>
      <c r="P1059" s="91" t="inlineStr">
        <is>
          <t>None</t>
        </is>
      </c>
      <c r="Q1059" s="97" t="n">
        <v>0.15</v>
      </c>
      <c r="R1059" s="96" t="n">
        <v>0.53</v>
      </c>
      <c r="S1059" s="96" t="n">
        <v>0.26</v>
      </c>
      <c r="T1059" s="96" t="n">
        <v>0.4</v>
      </c>
      <c r="U1059" s="96" t="n">
        <v>0.4</v>
      </c>
      <c r="V1059" s="103" t="n">
        <v>1.42</v>
      </c>
      <c r="W1059" s="102" t="n">
        <v>3</v>
      </c>
      <c r="X1059" s="93" t="n"/>
      <c r="Y1059" s="91" t="inlineStr">
        <is>
          <t>None</t>
        </is>
      </c>
      <c r="Z1059" s="99" t="n">
        <v>54.28</v>
      </c>
      <c r="AA1059" s="96" t="n">
        <v>1.2</v>
      </c>
      <c r="AB1059" s="96" t="n">
        <v>1.08</v>
      </c>
      <c r="AC1059" s="96" t="n">
        <v>0.45</v>
      </c>
      <c r="AD1059" s="96" t="n">
        <v>0.59</v>
      </c>
      <c r="AE1059" s="96" t="n">
        <v>0.5</v>
      </c>
      <c r="AF1059" s="103" t="n">
        <v>0.74</v>
      </c>
      <c r="AG1059" s="91" t="inlineStr">
        <is>
          <t>Normal</t>
        </is>
      </c>
      <c r="AH1059" s="100" t="n">
        <v>0</v>
      </c>
      <c r="AI1059" s="101" t="n">
        <v>0</v>
      </c>
      <c r="AJ1059" s="92" t="inlineStr">
        <is>
          <t>N</t>
        </is>
      </c>
      <c r="AK1059" s="96" t="n"/>
      <c r="AL1059" s="91" t="inlineStr">
        <is>
          <t>n/a</t>
        </is>
      </c>
      <c r="AM1059" s="93" t="n"/>
      <c r="AN1059" s="92" t="inlineStr">
        <is>
          <t>None</t>
        </is>
      </c>
      <c r="AO1059" s="102" t="n">
        <v>0</v>
      </c>
      <c r="AP1059" s="103" t="n">
        <v>0.85</v>
      </c>
      <c r="AQ1059" s="102" t="n">
        <v>53</v>
      </c>
      <c r="AR1059" s="91" t="inlineStr">
        <is>
          <t>N</t>
        </is>
      </c>
      <c r="AS1059" s="104" t="n"/>
      <c r="AT1059" s="92">
        <f>IF(AND(P1059="52-wk high",T1059&gt;=Settings!$B$7),"Y","N")</f>
        <v/>
      </c>
      <c r="AU1059" s="91">
        <f>IF(AND(AD1059&gt;=Settings!$B$8,M1059&gt;0),"Y","N")</f>
        <v/>
      </c>
      <c r="AV1059" s="91">
        <f>IF(OR(AH1059&gt;Settings!$B$9,AI1059&gt;Settings!$B$9),"Y","N")</f>
        <v/>
      </c>
      <c r="AW1059" s="91">
        <f>IF(AJ1059&lt;&gt;"Y","n/a",IF(AND(M1059&gt;0,AK1059&gt;Settings!$B$10),"Y","N"))</f>
        <v/>
      </c>
      <c r="AX1059" s="91">
        <f>IF(AO1059&gt;=Settings!$B$11,"Y","N")</f>
        <v/>
      </c>
      <c r="AY1059" s="99">
        <f>(AT1059="Y")+(AU1059="Y")+(AV1059="Y")+(AW1059="Y")+(AX1059="Y")</f>
        <v/>
      </c>
      <c r="AZ1059" s="94">
        <f>IF(AY1059=0,"None",_xlfn.TEXTJOIN(", ",TRUE(),IF(AT1059="Y","Breakout",""),IF(AU1059="Y","Accumulation",""),IF(AV1059="Y","Institutional buying",""),IF(AW1059="Y","Long buildup",""),IF(AX1059="Y","Momentum leader","")))</f>
        <v/>
      </c>
      <c r="BA1059" s="94">
        <f>IF(BW1059="","","Passes "&amp;AY1059&amp;" of 5 buy-side scans"&amp;IF(G1059="Y","; RED FLAG: filter out using Red flag column",""))</f>
        <v/>
      </c>
      <c r="BB1059" s="91" t="inlineStr">
        <is>
          <t>None</t>
        </is>
      </c>
      <c r="BC1059" s="92" t="inlineStr">
        <is>
          <t>Y</t>
        </is>
      </c>
      <c r="BD1059" s="94" t="inlineStr">
        <is>
          <t>EPS zero; High-low range &gt;150% in 12 months</t>
        </is>
      </c>
      <c r="BE1059" s="94" t="n"/>
      <c r="BF1059" s="92">
        <f>IF(R1059*100000&gt;=Settings!$B$5,"Y","N")</f>
        <v/>
      </c>
      <c r="BG1059" s="91">
        <f>IF(F1059&gt;Settings!$B$6,"Y","N")</f>
        <v/>
      </c>
      <c r="BH1059" s="97" t="n">
        <v>-36.31</v>
      </c>
      <c r="BI1059" s="96" t="n">
        <v>-6.59</v>
      </c>
      <c r="BJ1059" s="96" t="n">
        <v>-5.87</v>
      </c>
      <c r="BK1059" s="96" t="n">
        <v>6.75</v>
      </c>
      <c r="BL1059" s="96" t="n">
        <v>-11.13</v>
      </c>
      <c r="BM1059" s="96" t="n">
        <v>17.34</v>
      </c>
      <c r="BN1059" s="97" t="n">
        <v>-4.92</v>
      </c>
      <c r="BO1059" s="96" t="n">
        <v>-3.41</v>
      </c>
      <c r="BP1059" s="96" t="n">
        <v>-2.36</v>
      </c>
      <c r="BQ1059" s="96" t="n">
        <v>0.5</v>
      </c>
      <c r="BR1059" s="91" t="inlineStr">
        <is>
          <t>Mixed</t>
        </is>
      </c>
      <c r="BS1059" s="91" t="inlineStr">
        <is>
          <t>None</t>
        </is>
      </c>
      <c r="BT1059" s="96" t="n">
        <v>33</v>
      </c>
      <c r="BU1059" s="91" t="inlineStr">
        <is>
          <t>N</t>
        </is>
      </c>
      <c r="BV1059" s="99">
        <f>IF(OR(BF1059&lt;&gt;"Y",BG1059&lt;&gt;"Y"),"",(AND(ISNUMBER(BQ1059),BQ1059&gt;0))+(BR1059="Stacked up")+(AND(ISNUMBER(BH1059),BH1059&gt;=-Settings!$B$17))+(AND(ISNUMBER(BK1059),ISNUMBER(BM1059),BK1059&gt;0,BM1059&gt;0))+(AND(ISNUMBER(AQ1059),AQ1059&gt;=Settings!$B$18))+(AND(ISNUMBER(BT1059),BT1059&gt;=Settings!$B$19,BT1059&lt;=Settings!$B$20))+(AND(ISNUMBER(AS1059),AS1059&gt;0))+(AND(ISNUMBER(T1059),ISNUMBER(M1059),T1059&gt;=Settings!$B$21,M1059&gt;0))+(AND(ISNUMBER(AD1059),ISNUMBER(M1059),AD1059&gt;=Settings!$B$22,M1059&gt;0))+(AY1059&gt;=1))</f>
        <v/>
      </c>
      <c r="BW1059" s="91">
        <f>IF(OR(AY1059=0,BF1059&lt;&gt;"Y",BG1059&lt;&gt;"Y"),"",1+SUMPRODUCT(($A$6:$A$2604=A1059)*($AY$6:$AY$2604&gt;0)*($BF$6:$BF$2604="Y")*($BG$6:$BG$2604="Y")*(($AY$6:$AY$2604&gt;AY1059)+($AY$6:$AY$2604=AY1059)*($AD$6:$AD$2604&gt;AD1059))))</f>
        <v/>
      </c>
    </row>
    <row r="1060" ht="23.85" customHeight="1" s="55">
      <c r="A1060" s="90" t="n">
        <v>46296</v>
      </c>
      <c r="B1060" s="91" t="inlineStr">
        <is>
          <t>CONFIPET</t>
        </is>
      </c>
      <c r="C1060" s="91" t="inlineStr">
        <is>
          <t>INE552D01024</t>
        </is>
      </c>
      <c r="D1060" s="91" t="n"/>
      <c r="E1060" s="91" t="inlineStr">
        <is>
          <t>None</t>
        </is>
      </c>
      <c r="F1060" s="93" t="n">
        <v>2859</v>
      </c>
      <c r="G1060" s="92" t="inlineStr">
        <is>
          <t>N</t>
        </is>
      </c>
      <c r="H1060" s="94" t="n"/>
      <c r="I1060" s="91" t="inlineStr">
        <is>
          <t>N</t>
        </is>
      </c>
      <c r="J1060" s="92">
        <f>IF(K1060="","N","Y")</f>
        <v/>
      </c>
      <c r="K1060" s="94">
        <f>_xlfn.TEXTJOIN("; ",TRUE,IF(P1060="52-wk low","52-wk low",""),IF(AND(AD1060&gt;=Settings!$B$12,M1060&lt;0),"Distribution",""),IF(AND(AJ1060="Y",M1060&lt;0,AK1060&lt;-Settings!$B$13),"Long unwinding",""),IF(AND(AJ1060="Y",M1060&lt;0,AK1060&gt;Settings!$B$13),"Short buildup",""))</f>
        <v/>
      </c>
      <c r="L1060" s="95" t="n">
        <v>86.05</v>
      </c>
      <c r="M1060" s="96" t="n">
        <v>-2.36</v>
      </c>
      <c r="N1060" s="93" t="n">
        <v>1821</v>
      </c>
      <c r="O1060" s="91" t="inlineStr">
        <is>
          <t>None</t>
        </is>
      </c>
      <c r="P1060" s="91" t="inlineStr">
        <is>
          <t>None</t>
        </is>
      </c>
      <c r="Q1060" s="97" t="n">
        <v>28.51</v>
      </c>
      <c r="R1060" s="96" t="n">
        <v>39.02</v>
      </c>
      <c r="S1060" s="96" t="n">
        <v>0.71</v>
      </c>
      <c r="T1060" s="96" t="n">
        <v>0.76</v>
      </c>
      <c r="U1060" s="96" t="n">
        <v>0.78</v>
      </c>
      <c r="V1060" s="103" t="n">
        <v>1.07</v>
      </c>
      <c r="W1060" s="102" t="n">
        <v>6</v>
      </c>
      <c r="X1060" s="93" t="n"/>
      <c r="Y1060" s="91" t="inlineStr">
        <is>
          <t>None</t>
        </is>
      </c>
      <c r="Z1060" s="99" t="n">
        <v>49.27</v>
      </c>
      <c r="AA1060" s="96" t="n">
        <v>1.13</v>
      </c>
      <c r="AB1060" s="96" t="n">
        <v>1.12</v>
      </c>
      <c r="AC1060" s="96" t="n">
        <v>0.82</v>
      </c>
      <c r="AD1060" s="96" t="n">
        <v>0.89</v>
      </c>
      <c r="AE1060" s="96" t="n">
        <v>0.89</v>
      </c>
      <c r="AF1060" s="103" t="n">
        <v>0.98</v>
      </c>
      <c r="AG1060" s="91" t="inlineStr">
        <is>
          <t>Normal</t>
        </is>
      </c>
      <c r="AH1060" s="100" t="n">
        <v>0</v>
      </c>
      <c r="AI1060" s="101" t="n">
        <v>0</v>
      </c>
      <c r="AJ1060" s="92" t="inlineStr">
        <is>
          <t>N</t>
        </is>
      </c>
      <c r="AK1060" s="96" t="n"/>
      <c r="AL1060" s="91" t="inlineStr">
        <is>
          <t>n/a</t>
        </is>
      </c>
      <c r="AM1060" s="93" t="n"/>
      <c r="AN1060" s="92" t="inlineStr">
        <is>
          <t>None</t>
        </is>
      </c>
      <c r="AO1060" s="102" t="n">
        <v>0</v>
      </c>
      <c r="AP1060" s="103" t="n">
        <v>2.26</v>
      </c>
      <c r="AQ1060" s="102" t="n">
        <v>92</v>
      </c>
      <c r="AR1060" s="91" t="inlineStr">
        <is>
          <t>N</t>
        </is>
      </c>
      <c r="AS1060" s="104" t="n"/>
      <c r="AT1060" s="92">
        <f>IF(AND(P1060="52-wk high",T1060&gt;=Settings!$B$7),"Y","N")</f>
        <v/>
      </c>
      <c r="AU1060" s="91">
        <f>IF(AND(AD1060&gt;=Settings!$B$8,M1060&gt;0),"Y","N")</f>
        <v/>
      </c>
      <c r="AV1060" s="91">
        <f>IF(OR(AH1060&gt;Settings!$B$9,AI1060&gt;Settings!$B$9),"Y","N")</f>
        <v/>
      </c>
      <c r="AW1060" s="91">
        <f>IF(AJ1060&lt;&gt;"Y","n/a",IF(AND(M1060&gt;0,AK1060&gt;Settings!$B$10),"Y","N"))</f>
        <v/>
      </c>
      <c r="AX1060" s="91">
        <f>IF(AO1060&gt;=Settings!$B$11,"Y","N")</f>
        <v/>
      </c>
      <c r="AY1060" s="99">
        <f>(AT1060="Y")+(AU1060="Y")+(AV1060="Y")+(AW1060="Y")+(AX1060="Y")</f>
        <v/>
      </c>
      <c r="AZ1060" s="94">
        <f>IF(AY1060=0,"None",_xlfn.TEXTJOIN(", ",TRUE(),IF(AT1060="Y","Breakout",""),IF(AU1060="Y","Accumulation",""),IF(AV1060="Y","Institutional buying",""),IF(AW1060="Y","Long buildup",""),IF(AX1060="Y","Momentum leader","")))</f>
        <v/>
      </c>
      <c r="BA1060" s="94">
        <f>IF(BW1060="","","Passes "&amp;AY1060&amp;" of 5 buy-side scans"&amp;IF(G1060="Y","; RED FLAG: filter out using Red flag column",""))</f>
        <v/>
      </c>
      <c r="BB1060" s="91" t="inlineStr">
        <is>
          <t>None</t>
        </is>
      </c>
      <c r="BC1060" s="92" t="inlineStr">
        <is>
          <t>Y</t>
        </is>
      </c>
      <c r="BD1060" s="94" t="inlineStr">
        <is>
          <t>&gt;75% move in 6 months; High-low range &gt;100% in 6 months; High-low range &gt;200% in 365 days</t>
        </is>
      </c>
      <c r="BE1060" s="94" t="n"/>
      <c r="BF1060" s="92">
        <f>IF(R1060*100000&gt;=Settings!$B$5,"Y","N")</f>
        <v/>
      </c>
      <c r="BG1060" s="91">
        <f>IF(F1060&gt;Settings!$B$6,"Y","N")</f>
        <v/>
      </c>
      <c r="BH1060" s="97" t="n">
        <v>-7.67</v>
      </c>
      <c r="BI1060" s="96" t="n">
        <v>-0.28</v>
      </c>
      <c r="BJ1060" s="96" t="n">
        <v>7.11</v>
      </c>
      <c r="BK1060" s="96" t="n">
        <v>11.91</v>
      </c>
      <c r="BL1060" s="96" t="n">
        <v>95.43000000000001</v>
      </c>
      <c r="BM1060" s="96" t="n">
        <v>88.38</v>
      </c>
      <c r="BN1060" s="97" t="n">
        <v>0.16</v>
      </c>
      <c r="BO1060" s="96" t="n">
        <v>5.42</v>
      </c>
      <c r="BP1060" s="96" t="n">
        <v>15.36</v>
      </c>
      <c r="BQ1060" s="96" t="n">
        <v>33.01</v>
      </c>
      <c r="BR1060" s="91" t="inlineStr">
        <is>
          <t>Stacked up</t>
        </is>
      </c>
      <c r="BS1060" s="91" t="inlineStr">
        <is>
          <t>None</t>
        </is>
      </c>
      <c r="BT1060" s="96" t="n">
        <v>49.2</v>
      </c>
      <c r="BU1060" s="91" t="inlineStr">
        <is>
          <t>N</t>
        </is>
      </c>
      <c r="BV1060" s="99">
        <f>IF(OR(BF1060&lt;&gt;"Y",BG1060&lt;&gt;"Y"),"",(AND(ISNUMBER(BQ1060),BQ1060&gt;0))+(BR1060="Stacked up")+(AND(ISNUMBER(BH1060),BH1060&gt;=-Settings!$B$17))+(AND(ISNUMBER(BK1060),ISNUMBER(BM1060),BK1060&gt;0,BM1060&gt;0))+(AND(ISNUMBER(AQ1060),AQ1060&gt;=Settings!$B$18))+(AND(ISNUMBER(BT1060),BT1060&gt;=Settings!$B$19,BT1060&lt;=Settings!$B$20))+(AND(ISNUMBER(AS1060),AS1060&gt;0))+(AND(ISNUMBER(T1060),ISNUMBER(M1060),T1060&gt;=Settings!$B$21,M1060&gt;0))+(AND(ISNUMBER(AD1060),ISNUMBER(M1060),AD1060&gt;=Settings!$B$22,M1060&gt;0))+(AY1060&gt;=1))</f>
        <v/>
      </c>
      <c r="BW1060" s="91">
        <f>IF(OR(AY1060=0,BF1060&lt;&gt;"Y",BG1060&lt;&gt;"Y"),"",1+SUMPRODUCT(($A$6:$A$2604=A1060)*($AY$6:$AY$2604&gt;0)*($BF$6:$BF$2604="Y")*($BG$6:$BG$2604="Y")*(($AY$6:$AY$2604&gt;AY1060)+($AY$6:$AY$2604=AY1060)*($AD$6:$AD$2604&gt;AD1060))))</f>
        <v/>
      </c>
    </row>
    <row r="1061" ht="23.85" customHeight="1" s="55">
      <c r="A1061" s="90" t="n">
        <v>46296</v>
      </c>
      <c r="B1061" s="91" t="inlineStr">
        <is>
          <t>SUNDROP</t>
        </is>
      </c>
      <c r="C1061" s="91" t="inlineStr">
        <is>
          <t>INE209A01019</t>
        </is>
      </c>
      <c r="D1061" s="91" t="n"/>
      <c r="E1061" s="91" t="inlineStr">
        <is>
          <t>None</t>
        </is>
      </c>
      <c r="F1061" s="93" t="n">
        <v>2839</v>
      </c>
      <c r="G1061" s="92" t="inlineStr">
        <is>
          <t>N</t>
        </is>
      </c>
      <c r="H1061" s="94" t="n"/>
      <c r="I1061" s="91" t="inlineStr">
        <is>
          <t>N</t>
        </is>
      </c>
      <c r="J1061" s="92">
        <f>IF(K1061="","N","Y")</f>
        <v/>
      </c>
      <c r="K1061" s="94">
        <f>_xlfn.TEXTJOIN("; ",TRUE,IF(P1061="52-wk low","52-wk low",""),IF(AND(AD1061&gt;=Settings!$B$12,M1061&lt;0),"Distribution",""),IF(AND(AJ1061="Y",M1061&lt;0,AK1061&lt;-Settings!$B$13),"Long unwinding",""),IF(AND(AJ1061="Y",M1061&lt;0,AK1061&gt;Settings!$B$13),"Short buildup",""))</f>
        <v/>
      </c>
      <c r="L1061" s="95" t="n">
        <v>753.15</v>
      </c>
      <c r="M1061" s="96" t="n">
        <v>1.07</v>
      </c>
      <c r="N1061" s="93" t="n">
        <v>319</v>
      </c>
      <c r="O1061" s="91" t="inlineStr">
        <is>
          <t>None</t>
        </is>
      </c>
      <c r="P1061" s="91" t="inlineStr">
        <is>
          <t>None</t>
        </is>
      </c>
      <c r="Q1061" s="97" t="n">
        <v>0.31</v>
      </c>
      <c r="R1061" s="96" t="n">
        <v>0.4</v>
      </c>
      <c r="S1061" s="96" t="n">
        <v>0.78</v>
      </c>
      <c r="T1061" s="96" t="n">
        <v>0.9399999999999999</v>
      </c>
      <c r="U1061" s="96" t="n">
        <v>1.28</v>
      </c>
      <c r="V1061" s="103" t="n">
        <v>1.74</v>
      </c>
      <c r="W1061" s="102" t="n">
        <v>4</v>
      </c>
      <c r="X1061" s="93" t="n"/>
      <c r="Y1061" s="91" t="inlineStr">
        <is>
          <t>None</t>
        </is>
      </c>
      <c r="Z1061" s="99" t="n">
        <v>83.58</v>
      </c>
      <c r="AA1061" s="96" t="n">
        <v>1.33</v>
      </c>
      <c r="AB1061" s="96" t="n">
        <v>1.29</v>
      </c>
      <c r="AC1061" s="96" t="n">
        <v>1.31</v>
      </c>
      <c r="AD1061" s="96" t="n">
        <v>1.47</v>
      </c>
      <c r="AE1061" s="96" t="n">
        <v>1.84</v>
      </c>
      <c r="AF1061" s="103" t="n">
        <v>0.87</v>
      </c>
      <c r="AG1061" s="91" t="inlineStr">
        <is>
          <t>Normal</t>
        </is>
      </c>
      <c r="AH1061" s="100" t="n">
        <v>0</v>
      </c>
      <c r="AI1061" s="101" t="n">
        <v>0</v>
      </c>
      <c r="AJ1061" s="92" t="inlineStr">
        <is>
          <t>N</t>
        </is>
      </c>
      <c r="AK1061" s="96" t="n"/>
      <c r="AL1061" s="91" t="inlineStr">
        <is>
          <t>n/a</t>
        </is>
      </c>
      <c r="AM1061" s="93" t="n"/>
      <c r="AN1061" s="92" t="inlineStr">
        <is>
          <t>None</t>
        </is>
      </c>
      <c r="AO1061" s="102" t="n">
        <v>0</v>
      </c>
      <c r="AP1061" s="103" t="n">
        <v>1.24</v>
      </c>
      <c r="AQ1061" s="102" t="n">
        <v>71</v>
      </c>
      <c r="AR1061" s="91" t="inlineStr">
        <is>
          <t>N</t>
        </is>
      </c>
      <c r="AS1061" s="104" t="n"/>
      <c r="AT1061" s="92">
        <f>IF(AND(P1061="52-wk high",T1061&gt;=Settings!$B$7),"Y","N")</f>
        <v/>
      </c>
      <c r="AU1061" s="91">
        <f>IF(AND(AD1061&gt;=Settings!$B$8,M1061&gt;0),"Y","N")</f>
        <v/>
      </c>
      <c r="AV1061" s="91">
        <f>IF(OR(AH1061&gt;Settings!$B$9,AI1061&gt;Settings!$B$9),"Y","N")</f>
        <v/>
      </c>
      <c r="AW1061" s="91">
        <f>IF(AJ1061&lt;&gt;"Y","n/a",IF(AND(M1061&gt;0,AK1061&gt;Settings!$B$10),"Y","N"))</f>
        <v/>
      </c>
      <c r="AX1061" s="91">
        <f>IF(AO1061&gt;=Settings!$B$11,"Y","N")</f>
        <v/>
      </c>
      <c r="AY1061" s="99">
        <f>(AT1061="Y")+(AU1061="Y")+(AV1061="Y")+(AW1061="Y")+(AX1061="Y")</f>
        <v/>
      </c>
      <c r="AZ1061" s="94">
        <f>IF(AY1061=0,"None",_xlfn.TEXTJOIN(", ",TRUE(),IF(AT1061="Y","Breakout",""),IF(AU1061="Y","Accumulation",""),IF(AV1061="Y","Institutional buying",""),IF(AW1061="Y","Long buildup",""),IF(AX1061="Y","Momentum leader","")))</f>
        <v/>
      </c>
      <c r="BA1061" s="94">
        <f>IF(BW1061="","","Passes "&amp;AY1061&amp;" of 5 buy-side scans"&amp;IF(G1061="Y","; RED FLAG: filter out using Red flag column",""))</f>
        <v/>
      </c>
      <c r="BB1061" s="91" t="inlineStr">
        <is>
          <t>None</t>
        </is>
      </c>
      <c r="BC1061" s="92" t="inlineStr">
        <is>
          <t>Y</t>
        </is>
      </c>
      <c r="BD1061" s="94" t="inlineStr">
        <is>
          <t>PE &gt; 50</t>
        </is>
      </c>
      <c r="BE1061" s="94" t="n"/>
      <c r="BF1061" s="92">
        <f>IF(R1061*100000&gt;=Settings!$B$5,"Y","N")</f>
        <v/>
      </c>
      <c r="BG1061" s="91">
        <f>IF(F1061&gt;Settings!$B$6,"Y","N")</f>
        <v/>
      </c>
      <c r="BH1061" s="97" t="n">
        <v>-8.59</v>
      </c>
      <c r="BI1061" s="96" t="n">
        <v>-0.4</v>
      </c>
      <c r="BJ1061" s="96" t="n">
        <v>14.89</v>
      </c>
      <c r="BK1061" s="96" t="n">
        <v>16.32</v>
      </c>
      <c r="BL1061" s="96" t="n">
        <v>28.4</v>
      </c>
      <c r="BM1061" s="96" t="n">
        <v>-5.03</v>
      </c>
      <c r="BN1061" s="97" t="n">
        <v>6.08</v>
      </c>
      <c r="BO1061" s="96" t="n">
        <v>10.06</v>
      </c>
      <c r="BP1061" s="96" t="n">
        <v>11.83</v>
      </c>
      <c r="BQ1061" s="96" t="n">
        <v>10.38</v>
      </c>
      <c r="BR1061" s="91" t="inlineStr">
        <is>
          <t>Mixed</t>
        </is>
      </c>
      <c r="BS1061" s="91" t="inlineStr">
        <is>
          <t>None</t>
        </is>
      </c>
      <c r="BT1061" s="96" t="n">
        <v>74.59999999999999</v>
      </c>
      <c r="BU1061" s="91" t="inlineStr">
        <is>
          <t>N</t>
        </is>
      </c>
      <c r="BV1061" s="99">
        <f>IF(OR(BF1061&lt;&gt;"Y",BG1061&lt;&gt;"Y"),"",(AND(ISNUMBER(BQ1061),BQ1061&gt;0))+(BR1061="Stacked up")+(AND(ISNUMBER(BH1061),BH1061&gt;=-Settings!$B$17))+(AND(ISNUMBER(BK1061),ISNUMBER(BM1061),BK1061&gt;0,BM1061&gt;0))+(AND(ISNUMBER(AQ1061),AQ1061&gt;=Settings!$B$18))+(AND(ISNUMBER(BT1061),BT1061&gt;=Settings!$B$19,BT1061&lt;=Settings!$B$20))+(AND(ISNUMBER(AS1061),AS1061&gt;0))+(AND(ISNUMBER(T1061),ISNUMBER(M1061),T1061&gt;=Settings!$B$21,M1061&gt;0))+(AND(ISNUMBER(AD1061),ISNUMBER(M1061),AD1061&gt;=Settings!$B$22,M1061&gt;0))+(AY1061&gt;=1))</f>
        <v/>
      </c>
      <c r="BW1061" s="91">
        <f>IF(OR(AY1061=0,BF1061&lt;&gt;"Y",BG1061&lt;&gt;"Y"),"",1+SUMPRODUCT(($A$6:$A$2604=A1061)*($AY$6:$AY$2604&gt;0)*($BF$6:$BF$2604="Y")*($BG$6:$BG$2604="Y")*(($AY$6:$AY$2604&gt;AY1061)+($AY$6:$AY$2604=AY1061)*($AD$6:$AD$2604&gt;AD1061))))</f>
        <v/>
      </c>
    </row>
    <row r="1062" ht="23.85" customHeight="1" s="55">
      <c r="A1062" s="90" t="n">
        <v>46296</v>
      </c>
      <c r="B1062" s="91" t="inlineStr">
        <is>
          <t>NOCIL</t>
        </is>
      </c>
      <c r="C1062" s="91" t="inlineStr">
        <is>
          <t>INE163A01018</t>
        </is>
      </c>
      <c r="D1062" s="91" t="n"/>
      <c r="E1062" s="91" t="inlineStr">
        <is>
          <t>None</t>
        </is>
      </c>
      <c r="F1062" s="93" t="n">
        <v>2820</v>
      </c>
      <c r="G1062" s="92" t="inlineStr">
        <is>
          <t>N</t>
        </is>
      </c>
      <c r="H1062" s="94" t="n"/>
      <c r="I1062" s="91" t="inlineStr">
        <is>
          <t>N</t>
        </is>
      </c>
      <c r="J1062" s="92">
        <f>IF(K1062="","N","Y")</f>
        <v/>
      </c>
      <c r="K1062" s="94">
        <f>_xlfn.TEXTJOIN("; ",TRUE,IF(P1062="52-wk low","52-wk low",""),IF(AND(AD1062&gt;=Settings!$B$12,M1062&lt;0),"Distribution",""),IF(AND(AJ1062="Y",M1062&lt;0,AK1062&lt;-Settings!$B$13),"Long unwinding",""),IF(AND(AJ1062="Y",M1062&lt;0,AK1062&gt;Settings!$B$13),"Short buildup",""))</f>
        <v/>
      </c>
      <c r="L1062" s="95" t="n">
        <v>168.85</v>
      </c>
      <c r="M1062" s="96" t="n">
        <v>-1.32</v>
      </c>
      <c r="N1062" s="93" t="n">
        <v>1214</v>
      </c>
      <c r="O1062" s="91" t="inlineStr">
        <is>
          <t>None</t>
        </is>
      </c>
      <c r="P1062" s="91" t="inlineStr">
        <is>
          <t>None</t>
        </is>
      </c>
      <c r="Q1062" s="97" t="n">
        <v>12.87</v>
      </c>
      <c r="R1062" s="96" t="n">
        <v>23.78</v>
      </c>
      <c r="S1062" s="96" t="n">
        <v>0.55</v>
      </c>
      <c r="T1062" s="96" t="n">
        <v>0.87</v>
      </c>
      <c r="U1062" s="96" t="n">
        <v>0.91</v>
      </c>
      <c r="V1062" s="103" t="n">
        <v>1.68</v>
      </c>
      <c r="W1062" s="102" t="n">
        <v>9</v>
      </c>
      <c r="X1062" s="93" t="n"/>
      <c r="Y1062" s="91" t="inlineStr">
        <is>
          <t>None</t>
        </is>
      </c>
      <c r="Z1062" s="99" t="n">
        <v>46.38</v>
      </c>
      <c r="AA1062" s="96" t="n">
        <v>1.22</v>
      </c>
      <c r="AB1062" s="96" t="n">
        <v>1.04</v>
      </c>
      <c r="AC1062" s="96" t="n">
        <v>0.74</v>
      </c>
      <c r="AD1062" s="96" t="n">
        <v>1.21</v>
      </c>
      <c r="AE1062" s="96" t="n">
        <v>1.47</v>
      </c>
      <c r="AF1062" s="103" t="n">
        <v>1.21</v>
      </c>
      <c r="AG1062" s="91" t="inlineStr">
        <is>
          <t>Accumulation</t>
        </is>
      </c>
      <c r="AH1062" s="100" t="n">
        <v>0</v>
      </c>
      <c r="AI1062" s="101" t="n">
        <v>0</v>
      </c>
      <c r="AJ1062" s="92" t="inlineStr">
        <is>
          <t>N</t>
        </is>
      </c>
      <c r="AK1062" s="96" t="n"/>
      <c r="AL1062" s="91" t="inlineStr">
        <is>
          <t>n/a</t>
        </is>
      </c>
      <c r="AM1062" s="93" t="n"/>
      <c r="AN1062" s="92" t="inlineStr">
        <is>
          <t>None</t>
        </is>
      </c>
      <c r="AO1062" s="102" t="n">
        <v>0</v>
      </c>
      <c r="AP1062" s="103" t="n">
        <v>0.82</v>
      </c>
      <c r="AQ1062" s="102" t="n">
        <v>51</v>
      </c>
      <c r="AR1062" s="91" t="inlineStr">
        <is>
          <t>N</t>
        </is>
      </c>
      <c r="AS1062" s="104" t="n"/>
      <c r="AT1062" s="92">
        <f>IF(AND(P1062="52-wk high",T1062&gt;=Settings!$B$7),"Y","N")</f>
        <v/>
      </c>
      <c r="AU1062" s="91">
        <f>IF(AND(AD1062&gt;=Settings!$B$8,M1062&gt;0),"Y","N")</f>
        <v/>
      </c>
      <c r="AV1062" s="91">
        <f>IF(OR(AH1062&gt;Settings!$B$9,AI1062&gt;Settings!$B$9),"Y","N")</f>
        <v/>
      </c>
      <c r="AW1062" s="91">
        <f>IF(AJ1062&lt;&gt;"Y","n/a",IF(AND(M1062&gt;0,AK1062&gt;Settings!$B$10),"Y","N"))</f>
        <v/>
      </c>
      <c r="AX1062" s="91">
        <f>IF(AO1062&gt;=Settings!$B$11,"Y","N")</f>
        <v/>
      </c>
      <c r="AY1062" s="99">
        <f>(AT1062="Y")+(AU1062="Y")+(AV1062="Y")+(AW1062="Y")+(AX1062="Y")</f>
        <v/>
      </c>
      <c r="AZ1062" s="94">
        <f>IF(AY1062=0,"None",_xlfn.TEXTJOIN(", ",TRUE(),IF(AT1062="Y","Breakout",""),IF(AU1062="Y","Accumulation",""),IF(AV1062="Y","Institutional buying",""),IF(AW1062="Y","Long buildup",""),IF(AX1062="Y","Momentum leader","")))</f>
        <v/>
      </c>
      <c r="BA1062" s="94">
        <f>IF(BW1062="","","Passes "&amp;AY1062&amp;" of 5 buy-side scans"&amp;IF(G1062="Y","; RED FLAG: filter out using Red flag column",""))</f>
        <v/>
      </c>
      <c r="BB1062" s="91" t="inlineStr">
        <is>
          <t>None</t>
        </is>
      </c>
      <c r="BC1062" s="92" t="inlineStr">
        <is>
          <t>N</t>
        </is>
      </c>
      <c r="BD1062" s="94" t="n"/>
      <c r="BE1062" s="94" t="n"/>
      <c r="BF1062" s="92">
        <f>IF(R1062*100000&gt;=Settings!$B$5,"Y","N")</f>
        <v/>
      </c>
      <c r="BG1062" s="91">
        <f>IF(F1062&gt;Settings!$B$6,"Y","N")</f>
        <v/>
      </c>
      <c r="BH1062" s="97" t="n">
        <v>-20.05</v>
      </c>
      <c r="BI1062" s="96" t="n">
        <v>-11.78</v>
      </c>
      <c r="BJ1062" s="96" t="n">
        <v>-0.45</v>
      </c>
      <c r="BK1062" s="96" t="n">
        <v>-5.56</v>
      </c>
      <c r="BL1062" s="96" t="n">
        <v>3.14</v>
      </c>
      <c r="BM1062" s="96" t="n">
        <v>-2.94</v>
      </c>
      <c r="BN1062" s="97" t="n">
        <v>-6.45</v>
      </c>
      <c r="BO1062" s="96" t="n">
        <v>-4.19</v>
      </c>
      <c r="BP1062" s="96" t="n">
        <v>-1.94</v>
      </c>
      <c r="BQ1062" s="96" t="n">
        <v>-0.4</v>
      </c>
      <c r="BR1062" s="91" t="inlineStr">
        <is>
          <t>Mixed</t>
        </is>
      </c>
      <c r="BS1062" s="91" t="inlineStr">
        <is>
          <t>None</t>
        </is>
      </c>
      <c r="BT1062" s="96" t="n">
        <v>35.9</v>
      </c>
      <c r="BU1062" s="91" t="inlineStr">
        <is>
          <t>N</t>
        </is>
      </c>
      <c r="BV1062" s="99">
        <f>IF(OR(BF1062&lt;&gt;"Y",BG1062&lt;&gt;"Y"),"",(AND(ISNUMBER(BQ1062),BQ1062&gt;0))+(BR1062="Stacked up")+(AND(ISNUMBER(BH1062),BH1062&gt;=-Settings!$B$17))+(AND(ISNUMBER(BK1062),ISNUMBER(BM1062),BK1062&gt;0,BM1062&gt;0))+(AND(ISNUMBER(AQ1062),AQ1062&gt;=Settings!$B$18))+(AND(ISNUMBER(BT1062),BT1062&gt;=Settings!$B$19,BT1062&lt;=Settings!$B$20))+(AND(ISNUMBER(AS1062),AS1062&gt;0))+(AND(ISNUMBER(T1062),ISNUMBER(M1062),T1062&gt;=Settings!$B$21,M1062&gt;0))+(AND(ISNUMBER(AD1062),ISNUMBER(M1062),AD1062&gt;=Settings!$B$22,M1062&gt;0))+(AY1062&gt;=1))</f>
        <v/>
      </c>
      <c r="BW1062" s="91">
        <f>IF(OR(AY1062=0,BF1062&lt;&gt;"Y",BG1062&lt;&gt;"Y"),"",1+SUMPRODUCT(($A$6:$A$2604=A1062)*($AY$6:$AY$2604&gt;0)*($BF$6:$BF$2604="Y")*($BG$6:$BG$2604="Y")*(($AY$6:$AY$2604&gt;AY1062)+($AY$6:$AY$2604=AY1062)*($AD$6:$AD$2604&gt;AD1062))))</f>
        <v/>
      </c>
    </row>
    <row r="1063" ht="23.85" customHeight="1" s="55">
      <c r="A1063" s="90" t="n">
        <v>46296</v>
      </c>
      <c r="B1063" s="91" t="inlineStr">
        <is>
          <t>KMCSHIL</t>
        </is>
      </c>
      <c r="C1063" s="91" t="inlineStr">
        <is>
          <t>INE879K01018</t>
        </is>
      </c>
      <c r="D1063" s="91" t="n"/>
      <c r="E1063" s="91" t="inlineStr">
        <is>
          <t>None</t>
        </is>
      </c>
      <c r="F1063" s="93" t="n">
        <v>2804</v>
      </c>
      <c r="G1063" s="92" t="inlineStr">
        <is>
          <t>N</t>
        </is>
      </c>
      <c r="H1063" s="94" t="n"/>
      <c r="I1063" s="91" t="inlineStr">
        <is>
          <t>N</t>
        </is>
      </c>
      <c r="J1063" s="92">
        <f>IF(K1063="","N","Y")</f>
        <v/>
      </c>
      <c r="K1063" s="94">
        <f>_xlfn.TEXTJOIN("; ",TRUE,IF(P1063="52-wk low","52-wk low",""),IF(AND(AD1063&gt;=Settings!$B$12,M1063&lt;0),"Distribution",""),IF(AND(AJ1063="Y",M1063&lt;0,AK1063&lt;-Settings!$B$13),"Long unwinding",""),IF(AND(AJ1063="Y",M1063&lt;0,AK1063&gt;Settings!$B$13),"Short buildup",""))</f>
        <v/>
      </c>
      <c r="L1063" s="95" t="n">
        <v>171.94</v>
      </c>
      <c r="M1063" s="96" t="n">
        <v>0.47</v>
      </c>
      <c r="N1063" s="93" t="n">
        <v>452</v>
      </c>
      <c r="O1063" s="91" t="inlineStr">
        <is>
          <t>None</t>
        </is>
      </c>
      <c r="P1063" s="91" t="inlineStr">
        <is>
          <t>52-wk high</t>
        </is>
      </c>
      <c r="Q1063" s="97" t="n">
        <v>7.96</v>
      </c>
      <c r="R1063" s="96" t="n">
        <v>11.86</v>
      </c>
      <c r="S1063" s="96" t="n">
        <v>0.6899999999999999</v>
      </c>
      <c r="T1063" s="96" t="n"/>
      <c r="U1063" s="96" t="n"/>
      <c r="V1063" s="103" t="n"/>
      <c r="W1063" s="102" t="n"/>
      <c r="X1063" s="93" t="n"/>
      <c r="Y1063" s="91" t="inlineStr">
        <is>
          <t>None</t>
        </is>
      </c>
      <c r="Z1063" s="99" t="n">
        <v>29.3</v>
      </c>
      <c r="AA1063" s="96" t="n">
        <v>0.76</v>
      </c>
      <c r="AB1063" s="96" t="n"/>
      <c r="AC1063" s="96" t="n">
        <v>1.56</v>
      </c>
      <c r="AD1063" s="96" t="n"/>
      <c r="AE1063" s="96" t="n"/>
      <c r="AF1063" s="103" t="n"/>
      <c r="AG1063" s="91" t="n"/>
      <c r="AH1063" s="100" t="n">
        <v>0</v>
      </c>
      <c r="AI1063" s="101" t="n">
        <v>0</v>
      </c>
      <c r="AJ1063" s="92" t="inlineStr">
        <is>
          <t>N</t>
        </is>
      </c>
      <c r="AK1063" s="96" t="n"/>
      <c r="AL1063" s="91" t="inlineStr">
        <is>
          <t>n/a</t>
        </is>
      </c>
      <c r="AM1063" s="93" t="n"/>
      <c r="AN1063" s="92" t="inlineStr">
        <is>
          <t>None</t>
        </is>
      </c>
      <c r="AO1063" s="102" t="n">
        <v>0</v>
      </c>
      <c r="AP1063" s="103" t="n"/>
      <c r="AQ1063" s="102" t="n"/>
      <c r="AR1063" s="91" t="inlineStr">
        <is>
          <t>N</t>
        </is>
      </c>
      <c r="AS1063" s="104" t="n"/>
      <c r="AT1063" s="92">
        <f>IF(AND(P1063="52-wk high",T1063&gt;=Settings!$B$7),"Y","N")</f>
        <v/>
      </c>
      <c r="AU1063" s="91">
        <f>IF(AND(AD1063&gt;=Settings!$B$8,M1063&gt;0),"Y","N")</f>
        <v/>
      </c>
      <c r="AV1063" s="91">
        <f>IF(OR(AH1063&gt;Settings!$B$9,AI1063&gt;Settings!$B$9),"Y","N")</f>
        <v/>
      </c>
      <c r="AW1063" s="91">
        <f>IF(AJ1063&lt;&gt;"Y","n/a",IF(AND(M1063&gt;0,AK1063&gt;Settings!$B$10),"Y","N"))</f>
        <v/>
      </c>
      <c r="AX1063" s="91">
        <f>IF(AO1063&gt;=Settings!$B$11,"Y","N")</f>
        <v/>
      </c>
      <c r="AY1063" s="99">
        <f>(AT1063="Y")+(AU1063="Y")+(AV1063="Y")+(AW1063="Y")+(AX1063="Y")</f>
        <v/>
      </c>
      <c r="AZ1063" s="94">
        <f>IF(AY1063=0,"None",_xlfn.TEXTJOIN(", ",TRUE(),IF(AT1063="Y","Breakout",""),IF(AU1063="Y","Accumulation",""),IF(AV1063="Y","Institutional buying",""),IF(AW1063="Y","Long buildup",""),IF(AX1063="Y","Momentum leader","")))</f>
        <v/>
      </c>
      <c r="BA1063" s="94">
        <f>IF(BW1063="","","Passes "&amp;AY1063&amp;" of 5 buy-side scans"&amp;IF(G1063="Y","; RED FLAG: filter out using Red flag column",""))</f>
        <v/>
      </c>
      <c r="BB1063" s="91" t="inlineStr">
        <is>
          <t>None</t>
        </is>
      </c>
      <c r="BC1063" s="92" t="inlineStr">
        <is>
          <t>Y</t>
        </is>
      </c>
      <c r="BD1063" s="94" t="inlineStr">
        <is>
          <t>&gt;25% move in 1 month</t>
        </is>
      </c>
      <c r="BE1063" s="94" t="n"/>
      <c r="BF1063" s="92">
        <f>IF(R1063*100000&gt;=Settings!$B$5,"Y","N")</f>
        <v/>
      </c>
      <c r="BG1063" s="91">
        <f>IF(F1063&gt;Settings!$B$6,"Y","N")</f>
        <v/>
      </c>
      <c r="BH1063" s="97" t="n">
        <v>-3.29</v>
      </c>
      <c r="BI1063" s="96" t="n">
        <v>8.880000000000001</v>
      </c>
      <c r="BJ1063" s="96" t="n">
        <v>28.97</v>
      </c>
      <c r="BK1063" s="96" t="n"/>
      <c r="BL1063" s="96" t="n"/>
      <c r="BM1063" s="96" t="n"/>
      <c r="BN1063" s="97" t="n">
        <v>11.08</v>
      </c>
      <c r="BO1063" s="96" t="n"/>
      <c r="BP1063" s="96" t="n"/>
      <c r="BQ1063" s="96" t="n"/>
      <c r="BR1063" s="91" t="n"/>
      <c r="BS1063" s="91" t="n"/>
      <c r="BT1063" s="96" t="n">
        <v>71.3</v>
      </c>
      <c r="BU1063" s="91" t="n"/>
      <c r="BV1063" s="99">
        <f>IF(OR(BF1063&lt;&gt;"Y",BG1063&lt;&gt;"Y"),"",(AND(ISNUMBER(BQ1063),BQ1063&gt;0))+(BR1063="Stacked up")+(AND(ISNUMBER(BH1063),BH1063&gt;=-Settings!$B$17))+(AND(ISNUMBER(BK1063),ISNUMBER(BM1063),BK1063&gt;0,BM1063&gt;0))+(AND(ISNUMBER(AQ1063),AQ1063&gt;=Settings!$B$18))+(AND(ISNUMBER(BT1063),BT1063&gt;=Settings!$B$19,BT1063&lt;=Settings!$B$20))+(AND(ISNUMBER(AS1063),AS1063&gt;0))+(AND(ISNUMBER(T1063),ISNUMBER(M1063),T1063&gt;=Settings!$B$21,M1063&gt;0))+(AND(ISNUMBER(AD1063),ISNUMBER(M1063),AD1063&gt;=Settings!$B$22,M1063&gt;0))+(AY1063&gt;=1))</f>
        <v/>
      </c>
      <c r="BW1063" s="91">
        <f>IF(OR(AY1063=0,BF1063&lt;&gt;"Y",BG1063&lt;&gt;"Y"),"",1+SUMPRODUCT(($A$6:$A$2604=A1063)*($AY$6:$AY$2604&gt;0)*($BF$6:$BF$2604="Y")*($BG$6:$BG$2604="Y")*(($AY$6:$AY$2604&gt;AY1063)+($AY$6:$AY$2604=AY1063)*($AD$6:$AD$2604&gt;AD1063))))</f>
        <v/>
      </c>
    </row>
    <row r="1064" ht="23.85" customHeight="1" s="55">
      <c r="A1064" s="90" t="n">
        <v>46296</v>
      </c>
      <c r="B1064" s="91" t="inlineStr">
        <is>
          <t>STYLEBAAZA</t>
        </is>
      </c>
      <c r="C1064" s="91" t="inlineStr">
        <is>
          <t>INE01FR01028</t>
        </is>
      </c>
      <c r="D1064" s="91" t="n"/>
      <c r="E1064" s="91" t="inlineStr">
        <is>
          <t>None</t>
        </is>
      </c>
      <c r="F1064" s="93" t="n">
        <v>2804</v>
      </c>
      <c r="G1064" s="92" t="inlineStr">
        <is>
          <t>N</t>
        </is>
      </c>
      <c r="H1064" s="94" t="n"/>
      <c r="I1064" s="91" t="inlineStr">
        <is>
          <t>N</t>
        </is>
      </c>
      <c r="J1064" s="92">
        <f>IF(K1064="","N","Y")</f>
        <v/>
      </c>
      <c r="K1064" s="94">
        <f>_xlfn.TEXTJOIN("; ",TRUE,IF(P1064="52-wk low","52-wk low",""),IF(AND(AD1064&gt;=Settings!$B$12,M1064&lt;0),"Distribution",""),IF(AND(AJ1064="Y",M1064&lt;0,AK1064&lt;-Settings!$B$13),"Long unwinding",""),IF(AND(AJ1064="Y",M1064&lt;0,AK1064&gt;Settings!$B$13),"Short buildup",""))</f>
        <v/>
      </c>
      <c r="L1064" s="95" t="n">
        <v>368.35</v>
      </c>
      <c r="M1064" s="96" t="n">
        <v>-4.26</v>
      </c>
      <c r="N1064" s="93" t="n">
        <v>2384</v>
      </c>
      <c r="O1064" s="91" t="inlineStr">
        <is>
          <t>None</t>
        </is>
      </c>
      <c r="P1064" s="91" t="inlineStr">
        <is>
          <t>None</t>
        </is>
      </c>
      <c r="Q1064" s="97" t="n">
        <v>16.27</v>
      </c>
      <c r="R1064" s="96" t="n">
        <v>12.95</v>
      </c>
      <c r="S1064" s="96" t="n">
        <v>1.29</v>
      </c>
      <c r="T1064" s="96" t="n">
        <v>1.31</v>
      </c>
      <c r="U1064" s="96" t="n">
        <v>1.97</v>
      </c>
      <c r="V1064" s="103" t="n">
        <v>1.56</v>
      </c>
      <c r="W1064" s="102" t="n">
        <v>6</v>
      </c>
      <c r="X1064" s="93" t="n">
        <v>185</v>
      </c>
      <c r="Y1064" s="91" t="inlineStr">
        <is>
          <t>None</t>
        </is>
      </c>
      <c r="Z1064" s="99" t="n">
        <v>60.08</v>
      </c>
      <c r="AA1064" s="96" t="n">
        <v>1.03</v>
      </c>
      <c r="AB1064" s="96" t="n">
        <v>0.99</v>
      </c>
      <c r="AC1064" s="96" t="n">
        <v>1.35</v>
      </c>
      <c r="AD1064" s="96" t="n"/>
      <c r="AE1064" s="96" t="n"/>
      <c r="AF1064" s="103" t="n"/>
      <c r="AG1064" s="91" t="inlineStr">
        <is>
          <t>No delivery data</t>
        </is>
      </c>
      <c r="AH1064" s="100" t="n">
        <v>0</v>
      </c>
      <c r="AI1064" s="101" t="n">
        <v>0</v>
      </c>
      <c r="AJ1064" s="92" t="inlineStr">
        <is>
          <t>N</t>
        </is>
      </c>
      <c r="AK1064" s="96" t="n"/>
      <c r="AL1064" s="91" t="inlineStr">
        <is>
          <t>n/a</t>
        </is>
      </c>
      <c r="AM1064" s="93" t="n"/>
      <c r="AN1064" s="92" t="inlineStr">
        <is>
          <t>None</t>
        </is>
      </c>
      <c r="AO1064" s="102" t="n">
        <v>0</v>
      </c>
      <c r="AP1064" s="103" t="n">
        <v>1</v>
      </c>
      <c r="AQ1064" s="102" t="n">
        <v>61</v>
      </c>
      <c r="AR1064" s="91" t="inlineStr">
        <is>
          <t>N</t>
        </is>
      </c>
      <c r="AS1064" s="104" t="n"/>
      <c r="AT1064" s="92">
        <f>IF(AND(P1064="52-wk high",T1064&gt;=Settings!$B$7),"Y","N")</f>
        <v/>
      </c>
      <c r="AU1064" s="91">
        <f>IF(AND(AD1064&gt;=Settings!$B$8,M1064&gt;0),"Y","N")</f>
        <v/>
      </c>
      <c r="AV1064" s="91">
        <f>IF(OR(AH1064&gt;Settings!$B$9,AI1064&gt;Settings!$B$9),"Y","N")</f>
        <v/>
      </c>
      <c r="AW1064" s="91">
        <f>IF(AJ1064&lt;&gt;"Y","n/a",IF(AND(M1064&gt;0,AK1064&gt;Settings!$B$10),"Y","N"))</f>
        <v/>
      </c>
      <c r="AX1064" s="91">
        <f>IF(AO1064&gt;=Settings!$B$11,"Y","N")</f>
        <v/>
      </c>
      <c r="AY1064" s="99">
        <f>(AT1064="Y")+(AU1064="Y")+(AV1064="Y")+(AW1064="Y")+(AX1064="Y")</f>
        <v/>
      </c>
      <c r="AZ1064" s="94">
        <f>IF(AY1064=0,"None",_xlfn.TEXTJOIN(", ",TRUE(),IF(AT1064="Y","Breakout",""),IF(AU1064="Y","Accumulation",""),IF(AV1064="Y","Institutional buying",""),IF(AW1064="Y","Long buildup",""),IF(AX1064="Y","Momentum leader","")))</f>
        <v/>
      </c>
      <c r="BA1064" s="94">
        <f>IF(BW1064="","","Passes "&amp;AY1064&amp;" of 5 buy-side scans"&amp;IF(G1064="Y","; RED FLAG: filter out using Red flag column",""))</f>
        <v/>
      </c>
      <c r="BB1064" s="91" t="inlineStr">
        <is>
          <t>Lower</t>
        </is>
      </c>
      <c r="BC1064" s="92" t="inlineStr">
        <is>
          <t>Y</t>
        </is>
      </c>
      <c r="BD1064" s="94" t="inlineStr">
        <is>
          <t>PE &gt; 50</t>
        </is>
      </c>
      <c r="BE1064" s="94" t="n"/>
      <c r="BF1064" s="92">
        <f>IF(R1064*100000&gt;=Settings!$B$5,"Y","N")</f>
        <v/>
      </c>
      <c r="BG1064" s="91">
        <f>IF(F1064&gt;Settings!$B$6,"Y","N")</f>
        <v/>
      </c>
      <c r="BH1064" s="97" t="n">
        <v>-17.61</v>
      </c>
      <c r="BI1064" s="96" t="n">
        <v>-0.55</v>
      </c>
      <c r="BJ1064" s="96" t="n">
        <v>-7.48</v>
      </c>
      <c r="BK1064" s="96" t="n">
        <v>25.65</v>
      </c>
      <c r="BL1064" s="96" t="n">
        <v>25.1</v>
      </c>
      <c r="BM1064" s="96" t="n">
        <v>-2.32</v>
      </c>
      <c r="BN1064" s="97" t="n">
        <v>-4.01</v>
      </c>
      <c r="BO1064" s="96" t="n">
        <v>-0.34</v>
      </c>
      <c r="BP1064" s="96" t="n">
        <v>4.31</v>
      </c>
      <c r="BQ1064" s="96" t="n">
        <v>7.86</v>
      </c>
      <c r="BR1064" s="91" t="inlineStr">
        <is>
          <t>Mixed</t>
        </is>
      </c>
      <c r="BS1064" s="91" t="inlineStr">
        <is>
          <t>None</t>
        </is>
      </c>
      <c r="BT1064" s="96" t="n">
        <v>41.2</v>
      </c>
      <c r="BU1064" s="91" t="inlineStr">
        <is>
          <t>N</t>
        </is>
      </c>
      <c r="BV1064" s="99">
        <f>IF(OR(BF1064&lt;&gt;"Y",BG1064&lt;&gt;"Y"),"",(AND(ISNUMBER(BQ1064),BQ1064&gt;0))+(BR1064="Stacked up")+(AND(ISNUMBER(BH1064),BH1064&gt;=-Settings!$B$17))+(AND(ISNUMBER(BK1064),ISNUMBER(BM1064),BK1064&gt;0,BM1064&gt;0))+(AND(ISNUMBER(AQ1064),AQ1064&gt;=Settings!$B$18))+(AND(ISNUMBER(BT1064),BT1064&gt;=Settings!$B$19,BT1064&lt;=Settings!$B$20))+(AND(ISNUMBER(AS1064),AS1064&gt;0))+(AND(ISNUMBER(T1064),ISNUMBER(M1064),T1064&gt;=Settings!$B$21,M1064&gt;0))+(AND(ISNUMBER(AD1064),ISNUMBER(M1064),AD1064&gt;=Settings!$B$22,M1064&gt;0))+(AY1064&gt;=1))</f>
        <v/>
      </c>
      <c r="BW1064" s="91">
        <f>IF(OR(AY1064=0,BF1064&lt;&gt;"Y",BG1064&lt;&gt;"Y"),"",1+SUMPRODUCT(($A$6:$A$2604=A1064)*($AY$6:$AY$2604&gt;0)*($BF$6:$BF$2604="Y")*($BG$6:$BG$2604="Y")*(($AY$6:$AY$2604&gt;AY1064)+($AY$6:$AY$2604=AY1064)*($AD$6:$AD$2604&gt;AD1064))))</f>
        <v/>
      </c>
    </row>
    <row r="1065" ht="23.85" customHeight="1" s="55">
      <c r="A1065" s="90" t="n">
        <v>46296</v>
      </c>
      <c r="B1065" s="91" t="inlineStr">
        <is>
          <t>INTERARCH</t>
        </is>
      </c>
      <c r="C1065" s="91" t="inlineStr">
        <is>
          <t>INE00M901018</t>
        </is>
      </c>
      <c r="D1065" s="91" t="n"/>
      <c r="E1065" s="91" t="inlineStr">
        <is>
          <t>None</t>
        </is>
      </c>
      <c r="F1065" s="93" t="n">
        <v>2803</v>
      </c>
      <c r="G1065" s="92" t="inlineStr">
        <is>
          <t>N</t>
        </is>
      </c>
      <c r="H1065" s="94" t="n"/>
      <c r="I1065" s="91" t="inlineStr">
        <is>
          <t>N</t>
        </is>
      </c>
      <c r="J1065" s="92">
        <f>IF(K1065="","N","Y")</f>
        <v/>
      </c>
      <c r="K1065" s="94">
        <f>_xlfn.TEXTJOIN("; ",TRUE,IF(P1065="52-wk low","52-wk low",""),IF(AND(AD1065&gt;=Settings!$B$12,M1065&lt;0),"Distribution",""),IF(AND(AJ1065="Y",M1065&lt;0,AK1065&lt;-Settings!$B$13),"Long unwinding",""),IF(AND(AJ1065="Y",M1065&lt;0,AK1065&gt;Settings!$B$13),"Short buildup",""))</f>
        <v/>
      </c>
      <c r="L1065" s="95" t="n">
        <v>1666.9</v>
      </c>
      <c r="M1065" s="96" t="n">
        <v>-0.39</v>
      </c>
      <c r="N1065" s="93" t="n">
        <v>745</v>
      </c>
      <c r="O1065" s="91" t="inlineStr">
        <is>
          <t>None</t>
        </is>
      </c>
      <c r="P1065" s="91" t="inlineStr">
        <is>
          <t>None</t>
        </is>
      </c>
      <c r="Q1065" s="97" t="n">
        <v>0.61</v>
      </c>
      <c r="R1065" s="96" t="n">
        <v>0.48</v>
      </c>
      <c r="S1065" s="96" t="n">
        <v>1.29</v>
      </c>
      <c r="T1065" s="96" t="n">
        <v>1.15</v>
      </c>
      <c r="U1065" s="96" t="n">
        <v>0.85</v>
      </c>
      <c r="V1065" s="103" t="n">
        <v>0.66</v>
      </c>
      <c r="W1065" s="102" t="n">
        <v>3</v>
      </c>
      <c r="X1065" s="93" t="n"/>
      <c r="Y1065" s="91" t="inlineStr">
        <is>
          <t>None</t>
        </is>
      </c>
      <c r="Z1065" s="99" t="n">
        <v>44.39</v>
      </c>
      <c r="AA1065" s="96" t="n">
        <v>0.79</v>
      </c>
      <c r="AB1065" s="96" t="n">
        <v>0.79</v>
      </c>
      <c r="AC1065" s="96" t="n">
        <v>1.05</v>
      </c>
      <c r="AD1065" s="96" t="n">
        <v>0.91</v>
      </c>
      <c r="AE1065" s="96" t="n">
        <v>0.75</v>
      </c>
      <c r="AF1065" s="103" t="n">
        <v>1.08</v>
      </c>
      <c r="AG1065" s="91" t="inlineStr">
        <is>
          <t>Normal</t>
        </is>
      </c>
      <c r="AH1065" s="100" t="n">
        <v>0</v>
      </c>
      <c r="AI1065" s="101" t="n">
        <v>0</v>
      </c>
      <c r="AJ1065" s="92" t="inlineStr">
        <is>
          <t>N</t>
        </is>
      </c>
      <c r="AK1065" s="96" t="n"/>
      <c r="AL1065" s="91" t="inlineStr">
        <is>
          <t>n/a</t>
        </is>
      </c>
      <c r="AM1065" s="93" t="n"/>
      <c r="AN1065" s="92" t="inlineStr">
        <is>
          <t>None</t>
        </is>
      </c>
      <c r="AO1065" s="102" t="n">
        <v>0</v>
      </c>
      <c r="AP1065" s="103" t="n">
        <v>0.6899999999999999</v>
      </c>
      <c r="AQ1065" s="102" t="n">
        <v>36</v>
      </c>
      <c r="AR1065" s="91" t="inlineStr">
        <is>
          <t>N</t>
        </is>
      </c>
      <c r="AS1065" s="104" t="n"/>
      <c r="AT1065" s="92">
        <f>IF(AND(P1065="52-wk high",T1065&gt;=Settings!$B$7),"Y","N")</f>
        <v/>
      </c>
      <c r="AU1065" s="91">
        <f>IF(AND(AD1065&gt;=Settings!$B$8,M1065&gt;0),"Y","N")</f>
        <v/>
      </c>
      <c r="AV1065" s="91">
        <f>IF(OR(AH1065&gt;Settings!$B$9,AI1065&gt;Settings!$B$9),"Y","N")</f>
        <v/>
      </c>
      <c r="AW1065" s="91">
        <f>IF(AJ1065&lt;&gt;"Y","n/a",IF(AND(M1065&gt;0,AK1065&gt;Settings!$B$10),"Y","N"))</f>
        <v/>
      </c>
      <c r="AX1065" s="91">
        <f>IF(AO1065&gt;=Settings!$B$11,"Y","N")</f>
        <v/>
      </c>
      <c r="AY1065" s="99">
        <f>(AT1065="Y")+(AU1065="Y")+(AV1065="Y")+(AW1065="Y")+(AX1065="Y")</f>
        <v/>
      </c>
      <c r="AZ1065" s="94">
        <f>IF(AY1065=0,"None",_xlfn.TEXTJOIN(", ",TRUE(),IF(AT1065="Y","Breakout",""),IF(AU1065="Y","Accumulation",""),IF(AV1065="Y","Institutional buying",""),IF(AW1065="Y","Long buildup",""),IF(AX1065="Y","Momentum leader","")))</f>
        <v/>
      </c>
      <c r="BA1065" s="94">
        <f>IF(BW1065="","","Passes "&amp;AY1065&amp;" of 5 buy-side scans"&amp;IF(G1065="Y","; RED FLAG: filter out using Red flag column",""))</f>
        <v/>
      </c>
      <c r="BB1065" s="91" t="inlineStr">
        <is>
          <t>None</t>
        </is>
      </c>
      <c r="BC1065" s="92" t="inlineStr">
        <is>
          <t>N</t>
        </is>
      </c>
      <c r="BD1065" s="94" t="n"/>
      <c r="BE1065" s="94" t="n"/>
      <c r="BF1065" s="92">
        <f>IF(R1065*100000&gt;=Settings!$B$5,"Y","N")</f>
        <v/>
      </c>
      <c r="BG1065" s="91">
        <f>IF(F1065&gt;Settings!$B$6,"Y","N")</f>
        <v/>
      </c>
      <c r="BH1065" s="97" t="n">
        <v>-39.66</v>
      </c>
      <c r="BI1065" s="96" t="n">
        <v>-0.7</v>
      </c>
      <c r="BJ1065" s="96" t="n">
        <v>-3.23</v>
      </c>
      <c r="BK1065" s="96" t="n">
        <v>-13.49</v>
      </c>
      <c r="BL1065" s="96" t="n">
        <v>-6.25</v>
      </c>
      <c r="BM1065" s="96" t="n">
        <v>-13.57</v>
      </c>
      <c r="BN1065" s="97" t="n">
        <v>-1.92</v>
      </c>
      <c r="BO1065" s="96" t="n">
        <v>-3.74</v>
      </c>
      <c r="BP1065" s="96" t="n">
        <v>-6.58</v>
      </c>
      <c r="BQ1065" s="96" t="n">
        <v>-10.52</v>
      </c>
      <c r="BR1065" s="91" t="inlineStr">
        <is>
          <t>Stacked down</t>
        </is>
      </c>
      <c r="BS1065" s="91" t="inlineStr">
        <is>
          <t>None</t>
        </is>
      </c>
      <c r="BT1065" s="96" t="n">
        <v>38.8</v>
      </c>
      <c r="BU1065" s="91" t="inlineStr">
        <is>
          <t>N</t>
        </is>
      </c>
      <c r="BV1065" s="99">
        <f>IF(OR(BF1065&lt;&gt;"Y",BG1065&lt;&gt;"Y"),"",(AND(ISNUMBER(BQ1065),BQ1065&gt;0))+(BR1065="Stacked up")+(AND(ISNUMBER(BH1065),BH1065&gt;=-Settings!$B$17))+(AND(ISNUMBER(BK1065),ISNUMBER(BM1065),BK1065&gt;0,BM1065&gt;0))+(AND(ISNUMBER(AQ1065),AQ1065&gt;=Settings!$B$18))+(AND(ISNUMBER(BT1065),BT1065&gt;=Settings!$B$19,BT1065&lt;=Settings!$B$20))+(AND(ISNUMBER(AS1065),AS1065&gt;0))+(AND(ISNUMBER(T1065),ISNUMBER(M1065),T1065&gt;=Settings!$B$21,M1065&gt;0))+(AND(ISNUMBER(AD1065),ISNUMBER(M1065),AD1065&gt;=Settings!$B$22,M1065&gt;0))+(AY1065&gt;=1))</f>
        <v/>
      </c>
      <c r="BW1065" s="91">
        <f>IF(OR(AY1065=0,BF1065&lt;&gt;"Y",BG1065&lt;&gt;"Y"),"",1+SUMPRODUCT(($A$6:$A$2604=A1065)*($AY$6:$AY$2604&gt;0)*($BF$6:$BF$2604="Y")*($BG$6:$BG$2604="Y")*(($AY$6:$AY$2604&gt;AY1065)+($AY$6:$AY$2604=AY1065)*($AD$6:$AD$2604&gt;AD1065))))</f>
        <v/>
      </c>
    </row>
    <row r="1066" ht="23.85" customHeight="1" s="55">
      <c r="A1066" s="90" t="n">
        <v>46296</v>
      </c>
      <c r="B1066" s="91" t="inlineStr">
        <is>
          <t>NILKAMAL</t>
        </is>
      </c>
      <c r="C1066" s="91" t="inlineStr">
        <is>
          <t>INE310A01015</t>
        </is>
      </c>
      <c r="D1066" s="91" t="n"/>
      <c r="E1066" s="91" t="inlineStr">
        <is>
          <t>None</t>
        </is>
      </c>
      <c r="F1066" s="93" t="n">
        <v>2793</v>
      </c>
      <c r="G1066" s="92" t="inlineStr">
        <is>
          <t>N</t>
        </is>
      </c>
      <c r="H1066" s="94" t="n"/>
      <c r="I1066" s="91" t="inlineStr">
        <is>
          <t>N</t>
        </is>
      </c>
      <c r="J1066" s="92">
        <f>IF(K1066="","N","Y")</f>
        <v/>
      </c>
      <c r="K1066" s="94">
        <f>_xlfn.TEXTJOIN("; ",TRUE,IF(P1066="52-wk low","52-wk low",""),IF(AND(AD1066&gt;=Settings!$B$12,M1066&lt;0),"Distribution",""),IF(AND(AJ1066="Y",M1066&lt;0,AK1066&lt;-Settings!$B$13),"Long unwinding",""),IF(AND(AJ1066="Y",M1066&lt;0,AK1066&gt;Settings!$B$13),"Short buildup",""))</f>
        <v/>
      </c>
      <c r="L1066" s="95" t="n">
        <v>1871.8</v>
      </c>
      <c r="M1066" s="96" t="n">
        <v>-1.57</v>
      </c>
      <c r="N1066" s="93" t="n">
        <v>1381</v>
      </c>
      <c r="O1066" s="91" t="inlineStr">
        <is>
          <t>None</t>
        </is>
      </c>
      <c r="P1066" s="91" t="inlineStr">
        <is>
          <t>None</t>
        </is>
      </c>
      <c r="Q1066" s="97" t="n">
        <v>0.24</v>
      </c>
      <c r="R1066" s="96" t="n">
        <v>0.24</v>
      </c>
      <c r="S1066" s="96" t="n">
        <v>1</v>
      </c>
      <c r="T1066" s="96" t="n">
        <v>0.26</v>
      </c>
      <c r="U1066" s="96" t="n">
        <v>0.28</v>
      </c>
      <c r="V1066" s="103" t="n">
        <v>0.29</v>
      </c>
      <c r="W1066" s="102" t="n">
        <v>0</v>
      </c>
      <c r="X1066" s="93" t="n"/>
      <c r="Y1066" s="91" t="inlineStr">
        <is>
          <t>None</t>
        </is>
      </c>
      <c r="Z1066" s="99" t="n">
        <v>52.15</v>
      </c>
      <c r="AA1066" s="96" t="n">
        <v>1.15</v>
      </c>
      <c r="AB1066" s="96" t="n">
        <v>1.26</v>
      </c>
      <c r="AC1066" s="96" t="n">
        <v>1.18</v>
      </c>
      <c r="AD1066" s="96" t="n">
        <v>0.49</v>
      </c>
      <c r="AE1066" s="96" t="n">
        <v>0.44</v>
      </c>
      <c r="AF1066" s="103" t="n">
        <v>1.34</v>
      </c>
      <c r="AG1066" s="91" t="inlineStr">
        <is>
          <t>Normal</t>
        </is>
      </c>
      <c r="AH1066" s="100" t="n">
        <v>0</v>
      </c>
      <c r="AI1066" s="101" t="n">
        <v>0</v>
      </c>
      <c r="AJ1066" s="92" t="inlineStr">
        <is>
          <t>N</t>
        </is>
      </c>
      <c r="AK1066" s="96" t="n"/>
      <c r="AL1066" s="91" t="inlineStr">
        <is>
          <t>n/a</t>
        </is>
      </c>
      <c r="AM1066" s="93" t="n"/>
      <c r="AN1066" s="92" t="inlineStr">
        <is>
          <t>None</t>
        </is>
      </c>
      <c r="AO1066" s="102" t="n">
        <v>0</v>
      </c>
      <c r="AP1066" s="103" t="n">
        <v>1.95</v>
      </c>
      <c r="AQ1066" s="102" t="n">
        <v>88</v>
      </c>
      <c r="AR1066" s="91" t="inlineStr">
        <is>
          <t>N</t>
        </is>
      </c>
      <c r="AS1066" s="104" t="n"/>
      <c r="AT1066" s="92">
        <f>IF(AND(P1066="52-wk high",T1066&gt;=Settings!$B$7),"Y","N")</f>
        <v/>
      </c>
      <c r="AU1066" s="91">
        <f>IF(AND(AD1066&gt;=Settings!$B$8,M1066&gt;0),"Y","N")</f>
        <v/>
      </c>
      <c r="AV1066" s="91">
        <f>IF(OR(AH1066&gt;Settings!$B$9,AI1066&gt;Settings!$B$9),"Y","N")</f>
        <v/>
      </c>
      <c r="AW1066" s="91">
        <f>IF(AJ1066&lt;&gt;"Y","n/a",IF(AND(M1066&gt;0,AK1066&gt;Settings!$B$10),"Y","N"))</f>
        <v/>
      </c>
      <c r="AX1066" s="91">
        <f>IF(AO1066&gt;=Settings!$B$11,"Y","N")</f>
        <v/>
      </c>
      <c r="AY1066" s="99">
        <f>(AT1066="Y")+(AU1066="Y")+(AV1066="Y")+(AW1066="Y")+(AX1066="Y")</f>
        <v/>
      </c>
      <c r="AZ1066" s="94">
        <f>IF(AY1066=0,"None",_xlfn.TEXTJOIN(", ",TRUE(),IF(AT1066="Y","Breakout",""),IF(AU1066="Y","Accumulation",""),IF(AV1066="Y","Institutional buying",""),IF(AW1066="Y","Long buildup",""),IF(AX1066="Y","Momentum leader","")))</f>
        <v/>
      </c>
      <c r="BA1066" s="94">
        <f>IF(BW1066="","","Passes "&amp;AY1066&amp;" of 5 buy-side scans"&amp;IF(G1066="Y","; RED FLAG: filter out using Red flag column",""))</f>
        <v/>
      </c>
      <c r="BB1066" s="91" t="inlineStr">
        <is>
          <t>None</t>
        </is>
      </c>
      <c r="BC1066" s="92" t="inlineStr">
        <is>
          <t>Y</t>
        </is>
      </c>
      <c r="BD1066" s="94" t="inlineStr">
        <is>
          <t>&gt;50% move in 3 months</t>
        </is>
      </c>
      <c r="BE1066" s="94" t="n"/>
      <c r="BF1066" s="92">
        <f>IF(R1066*100000&gt;=Settings!$B$5,"Y","N")</f>
        <v/>
      </c>
      <c r="BG1066" s="91">
        <f>IF(F1066&gt;Settings!$B$6,"Y","N")</f>
        <v/>
      </c>
      <c r="BH1066" s="97" t="n">
        <v>-12.92</v>
      </c>
      <c r="BI1066" s="96" t="n">
        <v>-0.63</v>
      </c>
      <c r="BJ1066" s="96" t="n">
        <v>-7.97</v>
      </c>
      <c r="BK1066" s="96" t="n">
        <v>48.37</v>
      </c>
      <c r="BL1066" s="96" t="n">
        <v>61.4</v>
      </c>
      <c r="BM1066" s="96" t="n">
        <v>20.02</v>
      </c>
      <c r="BN1066" s="97" t="n">
        <v>-2.97</v>
      </c>
      <c r="BO1066" s="96" t="n">
        <v>0.73</v>
      </c>
      <c r="BP1066" s="96" t="n">
        <v>9.43</v>
      </c>
      <c r="BQ1066" s="96" t="n">
        <v>17.85</v>
      </c>
      <c r="BR1066" s="91" t="inlineStr">
        <is>
          <t>Mixed</t>
        </is>
      </c>
      <c r="BS1066" s="91" t="inlineStr">
        <is>
          <t>None</t>
        </is>
      </c>
      <c r="BT1066" s="96" t="n">
        <v>35.9</v>
      </c>
      <c r="BU1066" s="91" t="inlineStr">
        <is>
          <t>N</t>
        </is>
      </c>
      <c r="BV1066" s="99">
        <f>IF(OR(BF1066&lt;&gt;"Y",BG1066&lt;&gt;"Y"),"",(AND(ISNUMBER(BQ1066),BQ1066&gt;0))+(BR1066="Stacked up")+(AND(ISNUMBER(BH1066),BH1066&gt;=-Settings!$B$17))+(AND(ISNUMBER(BK1066),ISNUMBER(BM1066),BK1066&gt;0,BM1066&gt;0))+(AND(ISNUMBER(AQ1066),AQ1066&gt;=Settings!$B$18))+(AND(ISNUMBER(BT1066),BT1066&gt;=Settings!$B$19,BT1066&lt;=Settings!$B$20))+(AND(ISNUMBER(AS1066),AS1066&gt;0))+(AND(ISNUMBER(T1066),ISNUMBER(M1066),T1066&gt;=Settings!$B$21,M1066&gt;0))+(AND(ISNUMBER(AD1066),ISNUMBER(M1066),AD1066&gt;=Settings!$B$22,M1066&gt;0))+(AY1066&gt;=1))</f>
        <v/>
      </c>
      <c r="BW1066" s="91">
        <f>IF(OR(AY1066=0,BF1066&lt;&gt;"Y",BG1066&lt;&gt;"Y"),"",1+SUMPRODUCT(($A$6:$A$2604=A1066)*($AY$6:$AY$2604&gt;0)*($BF$6:$BF$2604="Y")*($BG$6:$BG$2604="Y")*(($AY$6:$AY$2604&gt;AY1066)+($AY$6:$AY$2604=AY1066)*($AD$6:$AD$2604&gt;AD1066))))</f>
        <v/>
      </c>
    </row>
    <row r="1067" ht="23.85" customHeight="1" s="55">
      <c r="A1067" s="90" t="n">
        <v>46296</v>
      </c>
      <c r="B1067" s="91" t="inlineStr">
        <is>
          <t>SBC</t>
        </is>
      </c>
      <c r="C1067" s="91" t="inlineStr">
        <is>
          <t>INE04AK01028</t>
        </is>
      </c>
      <c r="D1067" s="91" t="n"/>
      <c r="E1067" s="91" t="inlineStr">
        <is>
          <t>None</t>
        </is>
      </c>
      <c r="F1067" s="93" t="n">
        <v>2788</v>
      </c>
      <c r="G1067" s="92" t="inlineStr">
        <is>
          <t>N</t>
        </is>
      </c>
      <c r="H1067" s="94" t="n"/>
      <c r="I1067" s="91" t="inlineStr">
        <is>
          <t>N</t>
        </is>
      </c>
      <c r="J1067" s="92">
        <f>IF(K1067="","N","Y")</f>
        <v/>
      </c>
      <c r="K1067" s="94">
        <f>_xlfn.TEXTJOIN("; ",TRUE,IF(P1067="52-wk low","52-wk low",""),IF(AND(AD1067&gt;=Settings!$B$12,M1067&lt;0),"Distribution",""),IF(AND(AJ1067="Y",M1067&lt;0,AK1067&lt;-Settings!$B$13),"Long unwinding",""),IF(AND(AJ1067="Y",M1067&lt;0,AK1067&gt;Settings!$B$13),"Short buildup",""))</f>
        <v/>
      </c>
      <c r="L1067" s="95" t="n">
        <v>58.54</v>
      </c>
      <c r="M1067" s="96" t="n">
        <v>0.43</v>
      </c>
      <c r="N1067" s="93" t="n">
        <v>461</v>
      </c>
      <c r="O1067" s="91" t="inlineStr">
        <is>
          <t>None</t>
        </is>
      </c>
      <c r="P1067" s="91" t="inlineStr">
        <is>
          <t>52-wk high</t>
        </is>
      </c>
      <c r="Q1067" s="97" t="n">
        <v>314.59</v>
      </c>
      <c r="R1067" s="96" t="n">
        <v>137.87</v>
      </c>
      <c r="S1067" s="96" t="n">
        <v>2.49</v>
      </c>
      <c r="T1067" s="96" t="n">
        <v>3.02</v>
      </c>
      <c r="U1067" s="96" t="n">
        <v>2.64</v>
      </c>
      <c r="V1067" s="103" t="n">
        <v>1.14</v>
      </c>
      <c r="W1067" s="102" t="n">
        <v>8</v>
      </c>
      <c r="X1067" s="93" t="n">
        <v>49</v>
      </c>
      <c r="Y1067" s="91" t="inlineStr">
        <is>
          <t>None</t>
        </is>
      </c>
      <c r="Z1067" s="99" t="n">
        <v>39.7</v>
      </c>
      <c r="AA1067" s="96" t="n">
        <v>0.98</v>
      </c>
      <c r="AB1067" s="96" t="n">
        <v>1.03</v>
      </c>
      <c r="AC1067" s="96" t="n">
        <v>2.57</v>
      </c>
      <c r="AD1067" s="96" t="n">
        <v>3.22</v>
      </c>
      <c r="AE1067" s="96" t="n">
        <v>2.77</v>
      </c>
      <c r="AF1067" s="103" t="n">
        <v>1.03</v>
      </c>
      <c r="AG1067" s="91" t="inlineStr">
        <is>
          <t>Normal</t>
        </is>
      </c>
      <c r="AH1067" s="100" t="n">
        <v>0</v>
      </c>
      <c r="AI1067" s="101" t="n">
        <v>0</v>
      </c>
      <c r="AJ1067" s="92" t="inlineStr">
        <is>
          <t>N</t>
        </is>
      </c>
      <c r="AK1067" s="96" t="n"/>
      <c r="AL1067" s="91" t="inlineStr">
        <is>
          <t>n/a</t>
        </is>
      </c>
      <c r="AM1067" s="93" t="n"/>
      <c r="AN1067" s="92" t="inlineStr">
        <is>
          <t>None</t>
        </is>
      </c>
      <c r="AO1067" s="102" t="n">
        <v>0</v>
      </c>
      <c r="AP1067" s="103" t="n">
        <v>5.2</v>
      </c>
      <c r="AQ1067" s="102" t="n">
        <v>100</v>
      </c>
      <c r="AR1067" s="91" t="inlineStr">
        <is>
          <t>N</t>
        </is>
      </c>
      <c r="AS1067" s="104" t="n"/>
      <c r="AT1067" s="92">
        <f>IF(AND(P1067="52-wk high",T1067&gt;=Settings!$B$7),"Y","N")</f>
        <v/>
      </c>
      <c r="AU1067" s="91">
        <f>IF(AND(AD1067&gt;=Settings!$B$8,M1067&gt;0),"Y","N")</f>
        <v/>
      </c>
      <c r="AV1067" s="91">
        <f>IF(OR(AH1067&gt;Settings!$B$9,AI1067&gt;Settings!$B$9),"Y","N")</f>
        <v/>
      </c>
      <c r="AW1067" s="91">
        <f>IF(AJ1067&lt;&gt;"Y","n/a",IF(AND(M1067&gt;0,AK1067&gt;Settings!$B$10),"Y","N"))</f>
        <v/>
      </c>
      <c r="AX1067" s="91">
        <f>IF(AO1067&gt;=Settings!$B$11,"Y","N")</f>
        <v/>
      </c>
      <c r="AY1067" s="99">
        <f>(AT1067="Y")+(AU1067="Y")+(AV1067="Y")+(AW1067="Y")+(AX1067="Y")</f>
        <v/>
      </c>
      <c r="AZ1067" s="94">
        <f>IF(AY1067=0,"None",_xlfn.TEXTJOIN(", ",TRUE(),IF(AT1067="Y","Breakout",""),IF(AU1067="Y","Accumulation",""),IF(AV1067="Y","Institutional buying",""),IF(AW1067="Y","Long buildup",""),IF(AX1067="Y","Momentum leader","")))</f>
        <v/>
      </c>
      <c r="BA1067" s="94">
        <f>IF(BW1067="","","Passes "&amp;AY1067&amp;" of 5 buy-side scans"&amp;IF(G1067="Y","; RED FLAG: filter out using Red flag column",""))</f>
        <v/>
      </c>
      <c r="BB1067" s="91" t="inlineStr">
        <is>
          <t>None</t>
        </is>
      </c>
      <c r="BC1067" s="92" t="inlineStr">
        <is>
          <t>Y</t>
        </is>
      </c>
      <c r="BD1067" s="94" t="inlineStr">
        <is>
          <t>PE &gt; 50; &gt;25% move in 1 month; &gt;75% move in 6 months; High-low range &gt;75% in 3 months</t>
        </is>
      </c>
      <c r="BE1067" s="94" t="n"/>
      <c r="BF1067" s="92">
        <f>IF(R1067*100000&gt;=Settings!$B$5,"Y","N")</f>
        <v/>
      </c>
      <c r="BG1067" s="91">
        <f>IF(F1067&gt;Settings!$B$6,"Y","N")</f>
        <v/>
      </c>
      <c r="BH1067" s="97" t="n">
        <v>-1.61</v>
      </c>
      <c r="BI1067" s="96" t="n">
        <v>21.93</v>
      </c>
      <c r="BJ1067" s="96" t="n">
        <v>39.25</v>
      </c>
      <c r="BK1067" s="96" t="n">
        <v>39.38</v>
      </c>
      <c r="BL1067" s="96" t="n">
        <v>93.58</v>
      </c>
      <c r="BM1067" s="96" t="n">
        <v>164.29</v>
      </c>
      <c r="BN1067" s="97" t="n">
        <v>16.51</v>
      </c>
      <c r="BO1067" s="96" t="n">
        <v>27.32</v>
      </c>
      <c r="BP1067" s="96" t="n">
        <v>38.31</v>
      </c>
      <c r="BQ1067" s="96" t="n">
        <v>55.96</v>
      </c>
      <c r="BR1067" s="91" t="inlineStr">
        <is>
          <t>Stacked up</t>
        </is>
      </c>
      <c r="BS1067" s="91" t="inlineStr">
        <is>
          <t>None</t>
        </is>
      </c>
      <c r="BT1067" s="96" t="n">
        <v>90</v>
      </c>
      <c r="BU1067" s="91" t="inlineStr">
        <is>
          <t>N</t>
        </is>
      </c>
      <c r="BV1067" s="99">
        <f>IF(OR(BF1067&lt;&gt;"Y",BG1067&lt;&gt;"Y"),"",(AND(ISNUMBER(BQ1067),BQ1067&gt;0))+(BR1067="Stacked up")+(AND(ISNUMBER(BH1067),BH1067&gt;=-Settings!$B$17))+(AND(ISNUMBER(BK1067),ISNUMBER(BM1067),BK1067&gt;0,BM1067&gt;0))+(AND(ISNUMBER(AQ1067),AQ1067&gt;=Settings!$B$18))+(AND(ISNUMBER(BT1067),BT1067&gt;=Settings!$B$19,BT1067&lt;=Settings!$B$20))+(AND(ISNUMBER(AS1067),AS1067&gt;0))+(AND(ISNUMBER(T1067),ISNUMBER(M1067),T1067&gt;=Settings!$B$21,M1067&gt;0))+(AND(ISNUMBER(AD1067),ISNUMBER(M1067),AD1067&gt;=Settings!$B$22,M1067&gt;0))+(AY1067&gt;=1))</f>
        <v/>
      </c>
      <c r="BW1067" s="91">
        <f>IF(OR(AY1067=0,BF1067&lt;&gt;"Y",BG1067&lt;&gt;"Y"),"",1+SUMPRODUCT(($A$6:$A$2604=A1067)*($AY$6:$AY$2604&gt;0)*($BF$6:$BF$2604="Y")*($BG$6:$BG$2604="Y")*(($AY$6:$AY$2604&gt;AY1067)+($AY$6:$AY$2604=AY1067)*($AD$6:$AD$2604&gt;AD1067))))</f>
        <v/>
      </c>
    </row>
    <row r="1068" ht="23.85" customHeight="1" s="55">
      <c r="A1068" s="90" t="n">
        <v>46296</v>
      </c>
      <c r="B1068" s="91" t="inlineStr">
        <is>
          <t>FUSION</t>
        </is>
      </c>
      <c r="C1068" s="91" t="inlineStr">
        <is>
          <t>INE139R01012</t>
        </is>
      </c>
      <c r="D1068" s="91" t="n"/>
      <c r="E1068" s="91" t="inlineStr">
        <is>
          <t>None</t>
        </is>
      </c>
      <c r="F1068" s="93" t="n">
        <v>2775</v>
      </c>
      <c r="G1068" s="92" t="inlineStr">
        <is>
          <t>N</t>
        </is>
      </c>
      <c r="H1068" s="94" t="n"/>
      <c r="I1068" s="91" t="inlineStr">
        <is>
          <t>N</t>
        </is>
      </c>
      <c r="J1068" s="92">
        <f>IF(K1068="","N","Y")</f>
        <v/>
      </c>
      <c r="K1068" s="94">
        <f>_xlfn.TEXTJOIN("; ",TRUE,IF(P1068="52-wk low","52-wk low",""),IF(AND(AD1068&gt;=Settings!$B$12,M1068&lt;0),"Distribution",""),IF(AND(AJ1068="Y",M1068&lt;0,AK1068&lt;-Settings!$B$13),"Long unwinding",""),IF(AND(AJ1068="Y",M1068&lt;0,AK1068&gt;Settings!$B$13),"Short buildup",""))</f>
        <v/>
      </c>
      <c r="L1068" s="95" t="n">
        <v>171.36</v>
      </c>
      <c r="M1068" s="96" t="n">
        <v>-2.12</v>
      </c>
      <c r="N1068" s="93" t="n">
        <v>1711</v>
      </c>
      <c r="O1068" s="91" t="inlineStr">
        <is>
          <t>None</t>
        </is>
      </c>
      <c r="P1068" s="91" t="inlineStr">
        <is>
          <t>None</t>
        </is>
      </c>
      <c r="Q1068" s="97" t="n">
        <v>5.11</v>
      </c>
      <c r="R1068" s="96" t="n">
        <v>6.04</v>
      </c>
      <c r="S1068" s="96" t="n">
        <v>0.87</v>
      </c>
      <c r="T1068" s="96" t="n">
        <v>0.75</v>
      </c>
      <c r="U1068" s="96" t="n">
        <v>0.65</v>
      </c>
      <c r="V1068" s="103" t="n">
        <v>0.77</v>
      </c>
      <c r="W1068" s="102" t="n">
        <v>3</v>
      </c>
      <c r="X1068" s="93" t="n"/>
      <c r="Y1068" s="91" t="inlineStr">
        <is>
          <t>None</t>
        </is>
      </c>
      <c r="Z1068" s="99" t="n">
        <v>59.2</v>
      </c>
      <c r="AA1068" s="96" t="n">
        <v>1.07</v>
      </c>
      <c r="AB1068" s="96" t="n">
        <v>1.13</v>
      </c>
      <c r="AC1068" s="96" t="n">
        <v>0.92</v>
      </c>
      <c r="AD1068" s="96" t="n">
        <v>0.86</v>
      </c>
      <c r="AE1068" s="96" t="n">
        <v>0.79</v>
      </c>
      <c r="AF1068" s="103" t="n">
        <v>1.15</v>
      </c>
      <c r="AG1068" s="91" t="inlineStr">
        <is>
          <t>Normal</t>
        </is>
      </c>
      <c r="AH1068" s="100" t="n">
        <v>0</v>
      </c>
      <c r="AI1068" s="101" t="n">
        <v>0</v>
      </c>
      <c r="AJ1068" s="92" t="inlineStr">
        <is>
          <t>N</t>
        </is>
      </c>
      <c r="AK1068" s="96" t="n"/>
      <c r="AL1068" s="91" t="inlineStr">
        <is>
          <t>n/a</t>
        </is>
      </c>
      <c r="AM1068" s="93" t="n"/>
      <c r="AN1068" s="92" t="inlineStr">
        <is>
          <t>None</t>
        </is>
      </c>
      <c r="AO1068" s="102" t="n">
        <v>0</v>
      </c>
      <c r="AP1068" s="103" t="n">
        <v>0.89</v>
      </c>
      <c r="AQ1068" s="102" t="n">
        <v>56</v>
      </c>
      <c r="AR1068" s="91" t="inlineStr">
        <is>
          <t>N</t>
        </is>
      </c>
      <c r="AS1068" s="104" t="n"/>
      <c r="AT1068" s="92">
        <f>IF(AND(P1068="52-wk high",T1068&gt;=Settings!$B$7),"Y","N")</f>
        <v/>
      </c>
      <c r="AU1068" s="91">
        <f>IF(AND(AD1068&gt;=Settings!$B$8,M1068&gt;0),"Y","N")</f>
        <v/>
      </c>
      <c r="AV1068" s="91">
        <f>IF(OR(AH1068&gt;Settings!$B$9,AI1068&gt;Settings!$B$9),"Y","N")</f>
        <v/>
      </c>
      <c r="AW1068" s="91">
        <f>IF(AJ1068&lt;&gt;"Y","n/a",IF(AND(M1068&gt;0,AK1068&gt;Settings!$B$10),"Y","N"))</f>
        <v/>
      </c>
      <c r="AX1068" s="91">
        <f>IF(AO1068&gt;=Settings!$B$11,"Y","N")</f>
        <v/>
      </c>
      <c r="AY1068" s="99">
        <f>(AT1068="Y")+(AU1068="Y")+(AV1068="Y")+(AW1068="Y")+(AX1068="Y")</f>
        <v/>
      </c>
      <c r="AZ1068" s="94">
        <f>IF(AY1068=0,"None",_xlfn.TEXTJOIN(", ",TRUE(),IF(AT1068="Y","Breakout",""),IF(AU1068="Y","Accumulation",""),IF(AV1068="Y","Institutional buying",""),IF(AW1068="Y","Long buildup",""),IF(AX1068="Y","Momentum leader","")))</f>
        <v/>
      </c>
      <c r="BA1068" s="94">
        <f>IF(BW1068="","","Passes "&amp;AY1068&amp;" of 5 buy-side scans"&amp;IF(G1068="Y","; RED FLAG: filter out using Red flag column",""))</f>
        <v/>
      </c>
      <c r="BB1068" s="91" t="inlineStr">
        <is>
          <t>None</t>
        </is>
      </c>
      <c r="BC1068" s="92" t="inlineStr">
        <is>
          <t>N</t>
        </is>
      </c>
      <c r="BD1068" s="94" t="n"/>
      <c r="BE1068" s="94" t="n"/>
      <c r="BF1068" s="92">
        <f>IF(R1068*100000&gt;=Settings!$B$5,"Y","N")</f>
        <v/>
      </c>
      <c r="BG1068" s="91">
        <f>IF(F1068&gt;Settings!$B$6,"Y","N")</f>
        <v/>
      </c>
      <c r="BH1068" s="97" t="n">
        <v>-29.48</v>
      </c>
      <c r="BI1068" s="96" t="n">
        <v>-3.08</v>
      </c>
      <c r="BJ1068" s="96" t="n">
        <v>-11.97</v>
      </c>
      <c r="BK1068" s="96" t="n">
        <v>-15.96</v>
      </c>
      <c r="BL1068" s="96" t="n">
        <v>18.44</v>
      </c>
      <c r="BM1068" s="96" t="n">
        <v>-11.52</v>
      </c>
      <c r="BN1068" s="97" t="n">
        <v>-6.68</v>
      </c>
      <c r="BO1068" s="96" t="n">
        <v>-10.74</v>
      </c>
      <c r="BP1068" s="96" t="n">
        <v>-11.07</v>
      </c>
      <c r="BQ1068" s="96" t="n">
        <v>-9.59</v>
      </c>
      <c r="BR1068" s="91" t="inlineStr">
        <is>
          <t>Mixed</t>
        </is>
      </c>
      <c r="BS1068" s="91" t="inlineStr">
        <is>
          <t>None</t>
        </is>
      </c>
      <c r="BT1068" s="96" t="n">
        <v>26.3</v>
      </c>
      <c r="BU1068" s="91" t="inlineStr">
        <is>
          <t>N</t>
        </is>
      </c>
      <c r="BV1068" s="99">
        <f>IF(OR(BF1068&lt;&gt;"Y",BG1068&lt;&gt;"Y"),"",(AND(ISNUMBER(BQ1068),BQ1068&gt;0))+(BR1068="Stacked up")+(AND(ISNUMBER(BH1068),BH1068&gt;=-Settings!$B$17))+(AND(ISNUMBER(BK1068),ISNUMBER(BM1068),BK1068&gt;0,BM1068&gt;0))+(AND(ISNUMBER(AQ1068),AQ1068&gt;=Settings!$B$18))+(AND(ISNUMBER(BT1068),BT1068&gt;=Settings!$B$19,BT1068&lt;=Settings!$B$20))+(AND(ISNUMBER(AS1068),AS1068&gt;0))+(AND(ISNUMBER(T1068),ISNUMBER(M1068),T1068&gt;=Settings!$B$21,M1068&gt;0))+(AND(ISNUMBER(AD1068),ISNUMBER(M1068),AD1068&gt;=Settings!$B$22,M1068&gt;0))+(AY1068&gt;=1))</f>
        <v/>
      </c>
      <c r="BW1068" s="91">
        <f>IF(OR(AY1068=0,BF1068&lt;&gt;"Y",BG1068&lt;&gt;"Y"),"",1+SUMPRODUCT(($A$6:$A$2604=A1068)*($AY$6:$AY$2604&gt;0)*($BF$6:$BF$2604="Y")*($BG$6:$BG$2604="Y")*(($AY$6:$AY$2604&gt;AY1068)+($AY$6:$AY$2604=AY1068)*($AD$6:$AD$2604&gt;AD1068))))</f>
        <v/>
      </c>
    </row>
    <row r="1069" ht="23.85" customHeight="1" s="55">
      <c r="A1069" s="90" t="n">
        <v>46296</v>
      </c>
      <c r="B1069" s="91" t="inlineStr">
        <is>
          <t>SPORTKING</t>
        </is>
      </c>
      <c r="C1069" s="91" t="inlineStr">
        <is>
          <t>INE885H01029</t>
        </is>
      </c>
      <c r="D1069" s="91" t="n"/>
      <c r="E1069" s="91" t="inlineStr">
        <is>
          <t>None</t>
        </is>
      </c>
      <c r="F1069" s="93" t="n">
        <v>2771</v>
      </c>
      <c r="G1069" s="92" t="inlineStr">
        <is>
          <t>N</t>
        </is>
      </c>
      <c r="H1069" s="94" t="n"/>
      <c r="I1069" s="91" t="inlineStr">
        <is>
          <t>N</t>
        </is>
      </c>
      <c r="J1069" s="92">
        <f>IF(K1069="","N","Y")</f>
        <v/>
      </c>
      <c r="K1069" s="94">
        <f>_xlfn.TEXTJOIN("; ",TRUE,IF(P1069="52-wk low","52-wk low",""),IF(AND(AD1069&gt;=Settings!$B$12,M1069&lt;0),"Distribution",""),IF(AND(AJ1069="Y",M1069&lt;0,AK1069&lt;-Settings!$B$13),"Long unwinding",""),IF(AND(AJ1069="Y",M1069&lt;0,AK1069&gt;Settings!$B$13),"Short buildup",""))</f>
        <v/>
      </c>
      <c r="L1069" s="95" t="n">
        <v>208.54</v>
      </c>
      <c r="M1069" s="96" t="n">
        <v>-0.93</v>
      </c>
      <c r="N1069" s="93" t="n">
        <v>1002</v>
      </c>
      <c r="O1069" s="91" t="inlineStr">
        <is>
          <t>None</t>
        </is>
      </c>
      <c r="P1069" s="91" t="inlineStr">
        <is>
          <t>None</t>
        </is>
      </c>
      <c r="Q1069" s="97" t="n">
        <v>1.66</v>
      </c>
      <c r="R1069" s="96" t="n">
        <v>2.6</v>
      </c>
      <c r="S1069" s="96" t="n">
        <v>0.62</v>
      </c>
      <c r="T1069" s="96" t="n">
        <v>0.25</v>
      </c>
      <c r="U1069" s="96" t="n">
        <v>0.27</v>
      </c>
      <c r="V1069" s="103" t="n">
        <v>0.42</v>
      </c>
      <c r="W1069" s="102" t="n">
        <v>0</v>
      </c>
      <c r="X1069" s="93" t="n"/>
      <c r="Y1069" s="91" t="inlineStr">
        <is>
          <t>None</t>
        </is>
      </c>
      <c r="Z1069" s="99" t="n">
        <v>54.99</v>
      </c>
      <c r="AA1069" s="96" t="n">
        <v>1.07</v>
      </c>
      <c r="AB1069" s="96" t="n">
        <v>1.14</v>
      </c>
      <c r="AC1069" s="96" t="n">
        <v>0.68</v>
      </c>
      <c r="AD1069" s="96" t="n">
        <v>0.4</v>
      </c>
      <c r="AE1069" s="96" t="n">
        <v>0.41</v>
      </c>
      <c r="AF1069" s="103" t="n">
        <v>1.41</v>
      </c>
      <c r="AG1069" s="91" t="inlineStr">
        <is>
          <t>Normal</t>
        </is>
      </c>
      <c r="AH1069" s="100" t="n">
        <v>0</v>
      </c>
      <c r="AI1069" s="101" t="n">
        <v>0</v>
      </c>
      <c r="AJ1069" s="92" t="inlineStr">
        <is>
          <t>N</t>
        </is>
      </c>
      <c r="AK1069" s="96" t="n"/>
      <c r="AL1069" s="91" t="inlineStr">
        <is>
          <t>n/a</t>
        </is>
      </c>
      <c r="AM1069" s="93" t="n"/>
      <c r="AN1069" s="92" t="inlineStr">
        <is>
          <t>None</t>
        </is>
      </c>
      <c r="AO1069" s="102" t="n">
        <v>0</v>
      </c>
      <c r="AP1069" s="103" t="n">
        <v>2.6</v>
      </c>
      <c r="AQ1069" s="102" t="n">
        <v>95</v>
      </c>
      <c r="AR1069" s="91" t="inlineStr">
        <is>
          <t>N</t>
        </is>
      </c>
      <c r="AS1069" s="104" t="n"/>
      <c r="AT1069" s="92">
        <f>IF(AND(P1069="52-wk high",T1069&gt;=Settings!$B$7),"Y","N")</f>
        <v/>
      </c>
      <c r="AU1069" s="91">
        <f>IF(AND(AD1069&gt;=Settings!$B$8,M1069&gt;0),"Y","N")</f>
        <v/>
      </c>
      <c r="AV1069" s="91">
        <f>IF(OR(AH1069&gt;Settings!$B$9,AI1069&gt;Settings!$B$9),"Y","N")</f>
        <v/>
      </c>
      <c r="AW1069" s="91">
        <f>IF(AJ1069&lt;&gt;"Y","n/a",IF(AND(M1069&gt;0,AK1069&gt;Settings!$B$10),"Y","N"))</f>
        <v/>
      </c>
      <c r="AX1069" s="91">
        <f>IF(AO1069&gt;=Settings!$B$11,"Y","N")</f>
        <v/>
      </c>
      <c r="AY1069" s="99">
        <f>(AT1069="Y")+(AU1069="Y")+(AV1069="Y")+(AW1069="Y")+(AX1069="Y")</f>
        <v/>
      </c>
      <c r="AZ1069" s="94">
        <f>IF(AY1069=0,"None",_xlfn.TEXTJOIN(", ",TRUE(),IF(AT1069="Y","Breakout",""),IF(AU1069="Y","Accumulation",""),IF(AV1069="Y","Institutional buying",""),IF(AW1069="Y","Long buildup",""),IF(AX1069="Y","Momentum leader","")))</f>
        <v/>
      </c>
      <c r="BA1069" s="94">
        <f>IF(BW1069="","","Passes "&amp;AY1069&amp;" of 5 buy-side scans"&amp;IF(G1069="Y","; RED FLAG: filter out using Red flag column",""))</f>
        <v/>
      </c>
      <c r="BB1069" s="91" t="inlineStr">
        <is>
          <t>None</t>
        </is>
      </c>
      <c r="BC1069" s="92" t="inlineStr">
        <is>
          <t>Y</t>
        </is>
      </c>
      <c r="BD1069" s="94" t="inlineStr">
        <is>
          <t>&gt;100% move in 365 days; High-low range &gt;100% in 6 months; High-low range &gt;200% in 365 days</t>
        </is>
      </c>
      <c r="BE1069" s="94" t="n"/>
      <c r="BF1069" s="92">
        <f>IF(R1069*100000&gt;=Settings!$B$5,"Y","N")</f>
        <v/>
      </c>
      <c r="BG1069" s="91">
        <f>IF(F1069&gt;Settings!$B$6,"Y","N")</f>
        <v/>
      </c>
      <c r="BH1069" s="97" t="n">
        <v>-13.65</v>
      </c>
      <c r="BI1069" s="96" t="n">
        <v>-1.1</v>
      </c>
      <c r="BJ1069" s="96" t="n">
        <v>-9.289999999999999</v>
      </c>
      <c r="BK1069" s="96" t="n">
        <v>19.15</v>
      </c>
      <c r="BL1069" s="96" t="n">
        <v>71.98999999999999</v>
      </c>
      <c r="BM1069" s="96" t="n">
        <v>105.44</v>
      </c>
      <c r="BN1069" s="97" t="n">
        <v>-1.41</v>
      </c>
      <c r="BO1069" s="96" t="n">
        <v>0.25</v>
      </c>
      <c r="BP1069" s="96" t="n">
        <v>8.119999999999999</v>
      </c>
      <c r="BQ1069" s="96" t="n">
        <v>24.27</v>
      </c>
      <c r="BR1069" s="91" t="inlineStr">
        <is>
          <t>Mixed</t>
        </is>
      </c>
      <c r="BS1069" s="91" t="inlineStr">
        <is>
          <t>None</t>
        </is>
      </c>
      <c r="BT1069" s="96" t="n">
        <v>45.2</v>
      </c>
      <c r="BU1069" s="91" t="inlineStr">
        <is>
          <t>N</t>
        </is>
      </c>
      <c r="BV1069" s="99">
        <f>IF(OR(BF1069&lt;&gt;"Y",BG1069&lt;&gt;"Y"),"",(AND(ISNUMBER(BQ1069),BQ1069&gt;0))+(BR1069="Stacked up")+(AND(ISNUMBER(BH1069),BH1069&gt;=-Settings!$B$17))+(AND(ISNUMBER(BK1069),ISNUMBER(BM1069),BK1069&gt;0,BM1069&gt;0))+(AND(ISNUMBER(AQ1069),AQ1069&gt;=Settings!$B$18))+(AND(ISNUMBER(BT1069),BT1069&gt;=Settings!$B$19,BT1069&lt;=Settings!$B$20))+(AND(ISNUMBER(AS1069),AS1069&gt;0))+(AND(ISNUMBER(T1069),ISNUMBER(M1069),T1069&gt;=Settings!$B$21,M1069&gt;0))+(AND(ISNUMBER(AD1069),ISNUMBER(M1069),AD1069&gt;=Settings!$B$22,M1069&gt;0))+(AY1069&gt;=1))</f>
        <v/>
      </c>
      <c r="BW1069" s="91">
        <f>IF(OR(AY1069=0,BF1069&lt;&gt;"Y",BG1069&lt;&gt;"Y"),"",1+SUMPRODUCT(($A$6:$A$2604=A1069)*($AY$6:$AY$2604&gt;0)*($BF$6:$BF$2604="Y")*($BG$6:$BG$2604="Y")*(($AY$6:$AY$2604&gt;AY1069)+($AY$6:$AY$2604=AY1069)*($AD$6:$AD$2604&gt;AD1069))))</f>
        <v/>
      </c>
    </row>
    <row r="1070" ht="23.85" customHeight="1" s="55">
      <c r="A1070" s="90" t="n">
        <v>46296</v>
      </c>
      <c r="B1070" s="91" t="inlineStr">
        <is>
          <t>INDNIPPON</t>
        </is>
      </c>
      <c r="C1070" s="91" t="inlineStr">
        <is>
          <t>INE092B01025</t>
        </is>
      </c>
      <c r="D1070" s="91" t="n"/>
      <c r="E1070" s="91" t="inlineStr">
        <is>
          <t>None</t>
        </is>
      </c>
      <c r="F1070" s="93" t="n">
        <v>2770</v>
      </c>
      <c r="G1070" s="92" t="inlineStr">
        <is>
          <t>N</t>
        </is>
      </c>
      <c r="H1070" s="94" t="n"/>
      <c r="I1070" s="91" t="inlineStr">
        <is>
          <t>N</t>
        </is>
      </c>
      <c r="J1070" s="92">
        <f>IF(K1070="","N","Y")</f>
        <v/>
      </c>
      <c r="K1070" s="94">
        <f>_xlfn.TEXTJOIN("; ",TRUE,IF(P1070="52-wk low","52-wk low",""),IF(AND(AD1070&gt;=Settings!$B$12,M1070&lt;0),"Distribution",""),IF(AND(AJ1070="Y",M1070&lt;0,AK1070&lt;-Settings!$B$13),"Long unwinding",""),IF(AND(AJ1070="Y",M1070&lt;0,AK1070&gt;Settings!$B$13),"Short buildup",""))</f>
        <v/>
      </c>
      <c r="L1070" s="95" t="n">
        <v>1224.4</v>
      </c>
      <c r="M1070" s="96" t="n">
        <v>-1.61</v>
      </c>
      <c r="N1070" s="93" t="n">
        <v>1411</v>
      </c>
      <c r="O1070" s="91" t="inlineStr">
        <is>
          <t>None</t>
        </is>
      </c>
      <c r="P1070" s="91" t="inlineStr">
        <is>
          <t>None</t>
        </is>
      </c>
      <c r="Q1070" s="97" t="n">
        <v>0.84</v>
      </c>
      <c r="R1070" s="96" t="n">
        <v>2.96</v>
      </c>
      <c r="S1070" s="96" t="n">
        <v>0.29</v>
      </c>
      <c r="T1070" s="96" t="n">
        <v>0.63</v>
      </c>
      <c r="U1070" s="96" t="n">
        <v>0.77</v>
      </c>
      <c r="V1070" s="103" t="n">
        <v>2.69</v>
      </c>
      <c r="W1070" s="102" t="n">
        <v>4</v>
      </c>
      <c r="X1070" s="93" t="n"/>
      <c r="Y1070" s="91" t="inlineStr">
        <is>
          <t>None</t>
        </is>
      </c>
      <c r="Z1070" s="99" t="n">
        <v>37.89</v>
      </c>
      <c r="AA1070" s="96" t="n">
        <v>0.92</v>
      </c>
      <c r="AB1070" s="96" t="n">
        <v>0.83</v>
      </c>
      <c r="AC1070" s="96" t="n">
        <v>0.61</v>
      </c>
      <c r="AD1070" s="96" t="n">
        <v>1.09</v>
      </c>
      <c r="AE1070" s="96" t="n">
        <v>1.17</v>
      </c>
      <c r="AF1070" s="103" t="n">
        <v>0.72</v>
      </c>
      <c r="AG1070" s="91" t="inlineStr">
        <is>
          <t>Drying up</t>
        </is>
      </c>
      <c r="AH1070" s="100" t="n">
        <v>0</v>
      </c>
      <c r="AI1070" s="101" t="n">
        <v>0</v>
      </c>
      <c r="AJ1070" s="92" t="inlineStr">
        <is>
          <t>N</t>
        </is>
      </c>
      <c r="AK1070" s="96" t="n"/>
      <c r="AL1070" s="91" t="inlineStr">
        <is>
          <t>n/a</t>
        </is>
      </c>
      <c r="AM1070" s="93" t="n"/>
      <c r="AN1070" s="92" t="inlineStr">
        <is>
          <t>None</t>
        </is>
      </c>
      <c r="AO1070" s="102" t="n">
        <v>0</v>
      </c>
      <c r="AP1070" s="103" t="n">
        <v>1.86</v>
      </c>
      <c r="AQ1070" s="102" t="n">
        <v>87</v>
      </c>
      <c r="AR1070" s="91" t="inlineStr">
        <is>
          <t>N</t>
        </is>
      </c>
      <c r="AS1070" s="104" t="n"/>
      <c r="AT1070" s="92">
        <f>IF(AND(P1070="52-wk high",T1070&gt;=Settings!$B$7),"Y","N")</f>
        <v/>
      </c>
      <c r="AU1070" s="91">
        <f>IF(AND(AD1070&gt;=Settings!$B$8,M1070&gt;0),"Y","N")</f>
        <v/>
      </c>
      <c r="AV1070" s="91">
        <f>IF(OR(AH1070&gt;Settings!$B$9,AI1070&gt;Settings!$B$9),"Y","N")</f>
        <v/>
      </c>
      <c r="AW1070" s="91">
        <f>IF(AJ1070&lt;&gt;"Y","n/a",IF(AND(M1070&gt;0,AK1070&gt;Settings!$B$10),"Y","N"))</f>
        <v/>
      </c>
      <c r="AX1070" s="91">
        <f>IF(AO1070&gt;=Settings!$B$11,"Y","N")</f>
        <v/>
      </c>
      <c r="AY1070" s="99">
        <f>(AT1070="Y")+(AU1070="Y")+(AV1070="Y")+(AW1070="Y")+(AX1070="Y")</f>
        <v/>
      </c>
      <c r="AZ1070" s="94">
        <f>IF(AY1070=0,"None",_xlfn.TEXTJOIN(", ",TRUE(),IF(AT1070="Y","Breakout",""),IF(AU1070="Y","Accumulation",""),IF(AV1070="Y","Institutional buying",""),IF(AW1070="Y","Long buildup",""),IF(AX1070="Y","Momentum leader","")))</f>
        <v/>
      </c>
      <c r="BA1070" s="94">
        <f>IF(BW1070="","","Passes "&amp;AY1070&amp;" of 5 buy-side scans"&amp;IF(G1070="Y","; RED FLAG: filter out using Red flag column",""))</f>
        <v/>
      </c>
      <c r="BB1070" s="91" t="inlineStr">
        <is>
          <t>None</t>
        </is>
      </c>
      <c r="BC1070" s="92" t="inlineStr">
        <is>
          <t>Y</t>
        </is>
      </c>
      <c r="BD1070" s="94" t="inlineStr">
        <is>
          <t>High-low range &gt;100% in 6 months</t>
        </is>
      </c>
      <c r="BE1070" s="94" t="n"/>
      <c r="BF1070" s="92">
        <f>IF(R1070*100000&gt;=Settings!$B$5,"Y","N")</f>
        <v/>
      </c>
      <c r="BG1070" s="91">
        <f>IF(F1070&gt;Settings!$B$6,"Y","N")</f>
        <v/>
      </c>
      <c r="BH1070" s="97" t="n">
        <v>-21.71</v>
      </c>
      <c r="BI1070" s="96" t="n">
        <v>-6.95</v>
      </c>
      <c r="BJ1070" s="96" t="n">
        <v>14.21</v>
      </c>
      <c r="BK1070" s="96" t="n">
        <v>25.57</v>
      </c>
      <c r="BL1070" s="96" t="n">
        <v>70.70999999999999</v>
      </c>
      <c r="BM1070" s="96" t="n">
        <v>21.97</v>
      </c>
      <c r="BN1070" s="97" t="n">
        <v>-0.98</v>
      </c>
      <c r="BO1070" s="96" t="n">
        <v>4.23</v>
      </c>
      <c r="BP1070" s="96" t="n">
        <v>12.3</v>
      </c>
      <c r="BQ1070" s="96" t="n">
        <v>21.55</v>
      </c>
      <c r="BR1070" s="91" t="inlineStr">
        <is>
          <t>Mixed</t>
        </is>
      </c>
      <c r="BS1070" s="91" t="inlineStr">
        <is>
          <t>None</t>
        </is>
      </c>
      <c r="BT1070" s="96" t="n">
        <v>45.5</v>
      </c>
      <c r="BU1070" s="91" t="inlineStr">
        <is>
          <t>N</t>
        </is>
      </c>
      <c r="BV1070" s="99">
        <f>IF(OR(BF1070&lt;&gt;"Y",BG1070&lt;&gt;"Y"),"",(AND(ISNUMBER(BQ1070),BQ1070&gt;0))+(BR1070="Stacked up")+(AND(ISNUMBER(BH1070),BH1070&gt;=-Settings!$B$17))+(AND(ISNUMBER(BK1070),ISNUMBER(BM1070),BK1070&gt;0,BM1070&gt;0))+(AND(ISNUMBER(AQ1070),AQ1070&gt;=Settings!$B$18))+(AND(ISNUMBER(BT1070),BT1070&gt;=Settings!$B$19,BT1070&lt;=Settings!$B$20))+(AND(ISNUMBER(AS1070),AS1070&gt;0))+(AND(ISNUMBER(T1070),ISNUMBER(M1070),T1070&gt;=Settings!$B$21,M1070&gt;0))+(AND(ISNUMBER(AD1070),ISNUMBER(M1070),AD1070&gt;=Settings!$B$22,M1070&gt;0))+(AY1070&gt;=1))</f>
        <v/>
      </c>
      <c r="BW1070" s="91">
        <f>IF(OR(AY1070=0,BF1070&lt;&gt;"Y",BG1070&lt;&gt;"Y"),"",1+SUMPRODUCT(($A$6:$A$2604=A1070)*($AY$6:$AY$2604&gt;0)*($BF$6:$BF$2604="Y")*($BG$6:$BG$2604="Y")*(($AY$6:$AY$2604&gt;AY1070)+($AY$6:$AY$2604=AY1070)*($AD$6:$AD$2604&gt;AD1070))))</f>
        <v/>
      </c>
    </row>
    <row r="1071" ht="23.85" customHeight="1" s="55">
      <c r="A1071" s="90" t="n">
        <v>46296</v>
      </c>
      <c r="B1071" s="91" t="inlineStr">
        <is>
          <t>GANDHAR</t>
        </is>
      </c>
      <c r="C1071" s="91" t="inlineStr">
        <is>
          <t>INE717W01049</t>
        </is>
      </c>
      <c r="D1071" s="91" t="n"/>
      <c r="E1071" s="91" t="inlineStr">
        <is>
          <t>None</t>
        </is>
      </c>
      <c r="F1071" s="93" t="n">
        <v>2766</v>
      </c>
      <c r="G1071" s="92" t="inlineStr">
        <is>
          <t>Y</t>
        </is>
      </c>
      <c r="H1071" s="94" t="inlineStr">
        <is>
          <t>Long-term ASM Stage 1</t>
        </is>
      </c>
      <c r="I1071" s="91" t="inlineStr">
        <is>
          <t>N</t>
        </is>
      </c>
      <c r="J1071" s="92">
        <f>IF(K1071="","N","Y")</f>
        <v/>
      </c>
      <c r="K1071" s="94">
        <f>_xlfn.TEXTJOIN("; ",TRUE,IF(P1071="52-wk low","52-wk low",""),IF(AND(AD1071&gt;=Settings!$B$12,M1071&lt;0),"Distribution",""),IF(AND(AJ1071="Y",M1071&lt;0,AK1071&lt;-Settings!$B$13),"Long unwinding",""),IF(AND(AJ1071="Y",M1071&lt;0,AK1071&gt;Settings!$B$13),"Short buildup",""))</f>
        <v/>
      </c>
      <c r="L1071" s="95" t="n">
        <v>282.6</v>
      </c>
      <c r="M1071" s="96" t="n">
        <v>1.34</v>
      </c>
      <c r="N1071" s="93" t="n">
        <v>275</v>
      </c>
      <c r="O1071" s="91" t="inlineStr">
        <is>
          <t>None</t>
        </is>
      </c>
      <c r="P1071" s="91" t="inlineStr">
        <is>
          <t>None</t>
        </is>
      </c>
      <c r="Q1071" s="97" t="n">
        <v>8.720000000000001</v>
      </c>
      <c r="R1071" s="96" t="n">
        <v>6.91</v>
      </c>
      <c r="S1071" s="96" t="n">
        <v>1.25</v>
      </c>
      <c r="T1071" s="96" t="n">
        <v>0.27</v>
      </c>
      <c r="U1071" s="96" t="n">
        <v>0.39</v>
      </c>
      <c r="V1071" s="103" t="n">
        <v>0.31</v>
      </c>
      <c r="W1071" s="102" t="n">
        <v>0</v>
      </c>
      <c r="X1071" s="93" t="n"/>
      <c r="Y1071" s="91" t="inlineStr">
        <is>
          <t>None</t>
        </is>
      </c>
      <c r="Z1071" s="99" t="n">
        <v>48.14</v>
      </c>
      <c r="AA1071" s="96" t="n">
        <v>1.03</v>
      </c>
      <c r="AB1071" s="96" t="n">
        <v>1.2</v>
      </c>
      <c r="AC1071" s="96" t="n">
        <v>1.32</v>
      </c>
      <c r="AD1071" s="96" t="n">
        <v>0.5</v>
      </c>
      <c r="AE1071" s="96" t="n">
        <v>0.68</v>
      </c>
      <c r="AF1071" s="103" t="n">
        <v>1.64</v>
      </c>
      <c r="AG1071" s="91" t="inlineStr">
        <is>
          <t>Normal</t>
        </is>
      </c>
      <c r="AH1071" s="100" t="n">
        <v>0</v>
      </c>
      <c r="AI1071" s="101" t="n">
        <v>0</v>
      </c>
      <c r="AJ1071" s="92" t="inlineStr">
        <is>
          <t>N</t>
        </is>
      </c>
      <c r="AK1071" s="96" t="n"/>
      <c r="AL1071" s="91" t="inlineStr">
        <is>
          <t>n/a</t>
        </is>
      </c>
      <c r="AM1071" s="93" t="n"/>
      <c r="AN1071" s="92" t="inlineStr">
        <is>
          <t>None</t>
        </is>
      </c>
      <c r="AO1071" s="102" t="n">
        <v>0</v>
      </c>
      <c r="AP1071" s="103" t="n">
        <v>3.04</v>
      </c>
      <c r="AQ1071" s="102" t="n">
        <v>97</v>
      </c>
      <c r="AR1071" s="91" t="inlineStr">
        <is>
          <t>N</t>
        </is>
      </c>
      <c r="AS1071" s="104" t="n"/>
      <c r="AT1071" s="92">
        <f>IF(AND(P1071="52-wk high",T1071&gt;=Settings!$B$7),"Y","N")</f>
        <v/>
      </c>
      <c r="AU1071" s="91">
        <f>IF(AND(AD1071&gt;=Settings!$B$8,M1071&gt;0),"Y","N")</f>
        <v/>
      </c>
      <c r="AV1071" s="91">
        <f>IF(OR(AH1071&gt;Settings!$B$9,AI1071&gt;Settings!$B$9),"Y","N")</f>
        <v/>
      </c>
      <c r="AW1071" s="91">
        <f>IF(AJ1071&lt;&gt;"Y","n/a",IF(AND(M1071&gt;0,AK1071&gt;Settings!$B$10),"Y","N"))</f>
        <v/>
      </c>
      <c r="AX1071" s="91">
        <f>IF(AO1071&gt;=Settings!$B$11,"Y","N")</f>
        <v/>
      </c>
      <c r="AY1071" s="99">
        <f>(AT1071="Y")+(AU1071="Y")+(AV1071="Y")+(AW1071="Y")+(AX1071="Y")</f>
        <v/>
      </c>
      <c r="AZ1071" s="94">
        <f>IF(AY1071=0,"None",_xlfn.TEXTJOIN(", ",TRUE(),IF(AT1071="Y","Breakout",""),IF(AU1071="Y","Accumulation",""),IF(AV1071="Y","Institutional buying",""),IF(AW1071="Y","Long buildup",""),IF(AX1071="Y","Momentum leader","")))</f>
        <v/>
      </c>
      <c r="BA1071" s="94">
        <f>IF(BW1071="","","Passes "&amp;AY1071&amp;" of 5 buy-side scans"&amp;IF(G1071="Y","; RED FLAG: filter out using Red flag column",""))</f>
        <v/>
      </c>
      <c r="BB1071" s="91" t="inlineStr">
        <is>
          <t>None</t>
        </is>
      </c>
      <c r="BC1071" s="92" t="inlineStr">
        <is>
          <t>N</t>
        </is>
      </c>
      <c r="BD1071" s="94" t="n"/>
      <c r="BE1071" s="94" t="n"/>
      <c r="BF1071" s="92">
        <f>IF(R1071*100000&gt;=Settings!$B$5,"Y","N")</f>
        <v/>
      </c>
      <c r="BG1071" s="91">
        <f>IF(F1071&gt;Settings!$B$6,"Y","N")</f>
        <v/>
      </c>
      <c r="BH1071" s="97" t="n">
        <v>-6.78</v>
      </c>
      <c r="BI1071" s="96" t="n">
        <v>7.58</v>
      </c>
      <c r="BJ1071" s="96" t="n">
        <v>7.94</v>
      </c>
      <c r="BK1071" s="96" t="n">
        <v>53.26</v>
      </c>
      <c r="BL1071" s="96" t="n">
        <v>126.95</v>
      </c>
      <c r="BM1071" s="96" t="n">
        <v>99.14</v>
      </c>
      <c r="BN1071" s="97" t="n">
        <v>5.77</v>
      </c>
      <c r="BO1071" s="96" t="n">
        <v>12.6</v>
      </c>
      <c r="BP1071" s="96" t="n">
        <v>25.64</v>
      </c>
      <c r="BQ1071" s="96" t="n">
        <v>44.29</v>
      </c>
      <c r="BR1071" s="91" t="inlineStr">
        <is>
          <t>Stacked up</t>
        </is>
      </c>
      <c r="BS1071" s="91" t="inlineStr">
        <is>
          <t>None</t>
        </is>
      </c>
      <c r="BT1071" s="96" t="n">
        <v>69.7</v>
      </c>
      <c r="BU1071" s="91" t="inlineStr">
        <is>
          <t>N</t>
        </is>
      </c>
      <c r="BV1071" s="99">
        <f>IF(OR(BF1071&lt;&gt;"Y",BG1071&lt;&gt;"Y"),"",(AND(ISNUMBER(BQ1071),BQ1071&gt;0))+(BR1071="Stacked up")+(AND(ISNUMBER(BH1071),BH1071&gt;=-Settings!$B$17))+(AND(ISNUMBER(BK1071),ISNUMBER(BM1071),BK1071&gt;0,BM1071&gt;0))+(AND(ISNUMBER(AQ1071),AQ1071&gt;=Settings!$B$18))+(AND(ISNUMBER(BT1071),BT1071&gt;=Settings!$B$19,BT1071&lt;=Settings!$B$20))+(AND(ISNUMBER(AS1071),AS1071&gt;0))+(AND(ISNUMBER(T1071),ISNUMBER(M1071),T1071&gt;=Settings!$B$21,M1071&gt;0))+(AND(ISNUMBER(AD1071),ISNUMBER(M1071),AD1071&gt;=Settings!$B$22,M1071&gt;0))+(AY1071&gt;=1))</f>
        <v/>
      </c>
      <c r="BW1071" s="91">
        <f>IF(OR(AY1071=0,BF1071&lt;&gt;"Y",BG1071&lt;&gt;"Y"),"",1+SUMPRODUCT(($A$6:$A$2604=A1071)*($AY$6:$AY$2604&gt;0)*($BF$6:$BF$2604="Y")*($BG$6:$BG$2604="Y")*(($AY$6:$AY$2604&gt;AY1071)+($AY$6:$AY$2604=AY1071)*($AD$6:$AD$2604&gt;AD1071))))</f>
        <v/>
      </c>
    </row>
    <row r="1072" ht="23.85" customHeight="1" s="55">
      <c r="A1072" s="90" t="n">
        <v>46296</v>
      </c>
      <c r="B1072" s="91" t="inlineStr">
        <is>
          <t>KERNEX</t>
        </is>
      </c>
      <c r="C1072" s="91" t="inlineStr">
        <is>
          <t>INE202H01019</t>
        </is>
      </c>
      <c r="D1072" s="91" t="n"/>
      <c r="E1072" s="91" t="inlineStr">
        <is>
          <t>None</t>
        </is>
      </c>
      <c r="F1072" s="93" t="n">
        <v>2762</v>
      </c>
      <c r="G1072" s="92" t="inlineStr">
        <is>
          <t>N</t>
        </is>
      </c>
      <c r="H1072" s="94" t="n"/>
      <c r="I1072" s="91" t="inlineStr">
        <is>
          <t>N</t>
        </is>
      </c>
      <c r="J1072" s="92">
        <f>IF(K1072="","N","Y")</f>
        <v/>
      </c>
      <c r="K1072" s="94">
        <f>_xlfn.TEXTJOIN("; ",TRUE,IF(P1072="52-wk low","52-wk low",""),IF(AND(AD1072&gt;=Settings!$B$12,M1072&lt;0),"Distribution",""),IF(AND(AJ1072="Y",M1072&lt;0,AK1072&lt;-Settings!$B$13),"Long unwinding",""),IF(AND(AJ1072="Y",M1072&lt;0,AK1072&gt;Settings!$B$13),"Short buildup",""))</f>
        <v/>
      </c>
      <c r="L1072" s="95" t="n">
        <v>1643.5</v>
      </c>
      <c r="M1072" s="96" t="n">
        <v>-2.52</v>
      </c>
      <c r="N1072" s="93" t="n">
        <v>1899</v>
      </c>
      <c r="O1072" s="91" t="inlineStr">
        <is>
          <t>None</t>
        </is>
      </c>
      <c r="P1072" s="91" t="inlineStr">
        <is>
          <t>None</t>
        </is>
      </c>
      <c r="Q1072" s="97" t="n">
        <v>1.58</v>
      </c>
      <c r="R1072" s="96" t="n">
        <v>1.93</v>
      </c>
      <c r="S1072" s="96" t="n">
        <v>0.79</v>
      </c>
      <c r="T1072" s="96" t="n">
        <v>0.47</v>
      </c>
      <c r="U1072" s="96" t="n">
        <v>0.47</v>
      </c>
      <c r="V1072" s="103" t="n">
        <v>0.58</v>
      </c>
      <c r="W1072" s="102" t="n">
        <v>1</v>
      </c>
      <c r="X1072" s="93" t="n"/>
      <c r="Y1072" s="91" t="inlineStr">
        <is>
          <t>None</t>
        </is>
      </c>
      <c r="Z1072" s="99" t="n">
        <v>43.74</v>
      </c>
      <c r="AA1072" s="96" t="n">
        <v>1.05</v>
      </c>
      <c r="AB1072" s="96" t="n">
        <v>0.99</v>
      </c>
      <c r="AC1072" s="96" t="n">
        <v>0.9</v>
      </c>
      <c r="AD1072" s="96" t="n">
        <v>0.53</v>
      </c>
      <c r="AE1072" s="96" t="n">
        <v>0.5600000000000001</v>
      </c>
      <c r="AF1072" s="103" t="n">
        <v>1.05</v>
      </c>
      <c r="AG1072" s="91" t="inlineStr">
        <is>
          <t>Normal</t>
        </is>
      </c>
      <c r="AH1072" s="100" t="n">
        <v>0</v>
      </c>
      <c r="AI1072" s="101" t="n">
        <v>0</v>
      </c>
      <c r="AJ1072" s="92" t="inlineStr">
        <is>
          <t>N</t>
        </is>
      </c>
      <c r="AK1072" s="96" t="n"/>
      <c r="AL1072" s="91" t="inlineStr">
        <is>
          <t>n/a</t>
        </is>
      </c>
      <c r="AM1072" s="93" t="n"/>
      <c r="AN1072" s="92" t="inlineStr">
        <is>
          <t>None</t>
        </is>
      </c>
      <c r="AO1072" s="102" t="n">
        <v>0</v>
      </c>
      <c r="AP1072" s="103" t="n">
        <v>1.77</v>
      </c>
      <c r="AQ1072" s="102" t="n">
        <v>85</v>
      </c>
      <c r="AR1072" s="91" t="inlineStr">
        <is>
          <t>N</t>
        </is>
      </c>
      <c r="AS1072" s="104" t="n"/>
      <c r="AT1072" s="92">
        <f>IF(AND(P1072="52-wk high",T1072&gt;=Settings!$B$7),"Y","N")</f>
        <v/>
      </c>
      <c r="AU1072" s="91">
        <f>IF(AND(AD1072&gt;=Settings!$B$8,M1072&gt;0),"Y","N")</f>
        <v/>
      </c>
      <c r="AV1072" s="91">
        <f>IF(OR(AH1072&gt;Settings!$B$9,AI1072&gt;Settings!$B$9),"Y","N")</f>
        <v/>
      </c>
      <c r="AW1072" s="91">
        <f>IF(AJ1072&lt;&gt;"Y","n/a",IF(AND(M1072&gt;0,AK1072&gt;Settings!$B$10),"Y","N"))</f>
        <v/>
      </c>
      <c r="AX1072" s="91">
        <f>IF(AO1072&gt;=Settings!$B$11,"Y","N")</f>
        <v/>
      </c>
      <c r="AY1072" s="99">
        <f>(AT1072="Y")+(AU1072="Y")+(AV1072="Y")+(AW1072="Y")+(AX1072="Y")</f>
        <v/>
      </c>
      <c r="AZ1072" s="94">
        <f>IF(AY1072=0,"None",_xlfn.TEXTJOIN(", ",TRUE(),IF(AT1072="Y","Breakout",""),IF(AU1072="Y","Accumulation",""),IF(AV1072="Y","Institutional buying",""),IF(AW1072="Y","Long buildup",""),IF(AX1072="Y","Momentum leader","")))</f>
        <v/>
      </c>
      <c r="BA1072" s="94">
        <f>IF(BW1072="","","Passes "&amp;AY1072&amp;" of 5 buy-side scans"&amp;IF(G1072="Y","; RED FLAG: filter out using Red flag column",""))</f>
        <v/>
      </c>
      <c r="BB1072" s="91" t="inlineStr">
        <is>
          <t>None</t>
        </is>
      </c>
      <c r="BC1072" s="92" t="inlineStr">
        <is>
          <t>Y</t>
        </is>
      </c>
      <c r="BD1072" s="94" t="inlineStr">
        <is>
          <t>High-low range &gt;100% in 6 months; High-low range &gt;200% in 365 days; High-low range &gt;150% in 12 months</t>
        </is>
      </c>
      <c r="BE1072" s="94" t="n"/>
      <c r="BF1072" s="92">
        <f>IF(R1072*100000&gt;=Settings!$B$5,"Y","N")</f>
        <v/>
      </c>
      <c r="BG1072" s="91">
        <f>IF(F1072&gt;Settings!$B$6,"Y","N")</f>
        <v/>
      </c>
      <c r="BH1072" s="97" t="n">
        <v>-36.3</v>
      </c>
      <c r="BI1072" s="96" t="n">
        <v>-3.37</v>
      </c>
      <c r="BJ1072" s="96" t="n">
        <v>0.5600000000000001</v>
      </c>
      <c r="BK1072" s="96" t="n">
        <v>-28.34</v>
      </c>
      <c r="BL1072" s="96" t="n">
        <v>71.94</v>
      </c>
      <c r="BM1072" s="96" t="n">
        <v>53.28</v>
      </c>
      <c r="BN1072" s="97" t="n">
        <v>-5.53</v>
      </c>
      <c r="BO1072" s="96" t="n">
        <v>-10.6</v>
      </c>
      <c r="BP1072" s="96" t="n">
        <v>-8.960000000000001</v>
      </c>
      <c r="BQ1072" s="96" t="n">
        <v>0.28</v>
      </c>
      <c r="BR1072" s="91" t="inlineStr">
        <is>
          <t>Mixed</t>
        </is>
      </c>
      <c r="BS1072" s="91" t="inlineStr">
        <is>
          <t>None</t>
        </is>
      </c>
      <c r="BT1072" s="96" t="n">
        <v>36.4</v>
      </c>
      <c r="BU1072" s="91" t="inlineStr">
        <is>
          <t>N</t>
        </is>
      </c>
      <c r="BV1072" s="99">
        <f>IF(OR(BF1072&lt;&gt;"Y",BG1072&lt;&gt;"Y"),"",(AND(ISNUMBER(BQ1072),BQ1072&gt;0))+(BR1072="Stacked up")+(AND(ISNUMBER(BH1072),BH1072&gt;=-Settings!$B$17))+(AND(ISNUMBER(BK1072),ISNUMBER(BM1072),BK1072&gt;0,BM1072&gt;0))+(AND(ISNUMBER(AQ1072),AQ1072&gt;=Settings!$B$18))+(AND(ISNUMBER(BT1072),BT1072&gt;=Settings!$B$19,BT1072&lt;=Settings!$B$20))+(AND(ISNUMBER(AS1072),AS1072&gt;0))+(AND(ISNUMBER(T1072),ISNUMBER(M1072),T1072&gt;=Settings!$B$21,M1072&gt;0))+(AND(ISNUMBER(AD1072),ISNUMBER(M1072),AD1072&gt;=Settings!$B$22,M1072&gt;0))+(AY1072&gt;=1))</f>
        <v/>
      </c>
      <c r="BW1072" s="91">
        <f>IF(OR(AY1072=0,BF1072&lt;&gt;"Y",BG1072&lt;&gt;"Y"),"",1+SUMPRODUCT(($A$6:$A$2604=A1072)*($AY$6:$AY$2604&gt;0)*($BF$6:$BF$2604="Y")*($BG$6:$BG$2604="Y")*(($AY$6:$AY$2604&gt;AY1072)+($AY$6:$AY$2604=AY1072)*($AD$6:$AD$2604&gt;AD1072))))</f>
        <v/>
      </c>
    </row>
    <row r="1073" ht="23.85" customHeight="1" s="55">
      <c r="A1073" s="90" t="n">
        <v>46296</v>
      </c>
      <c r="B1073" s="91" t="inlineStr">
        <is>
          <t>MMFL</t>
        </is>
      </c>
      <c r="C1073" s="91" t="inlineStr">
        <is>
          <t>INE227C01017</t>
        </is>
      </c>
      <c r="D1073" s="91" t="n"/>
      <c r="E1073" s="91" t="inlineStr">
        <is>
          <t>None</t>
        </is>
      </c>
      <c r="F1073" s="93" t="n">
        <v>2761</v>
      </c>
      <c r="G1073" s="92" t="inlineStr">
        <is>
          <t>N</t>
        </is>
      </c>
      <c r="H1073" s="94" t="n"/>
      <c r="I1073" s="91" t="inlineStr">
        <is>
          <t>N</t>
        </is>
      </c>
      <c r="J1073" s="92">
        <f>IF(K1073="","N","Y")</f>
        <v/>
      </c>
      <c r="K1073" s="94">
        <f>_xlfn.TEXTJOIN("; ",TRUE,IF(P1073="52-wk low","52-wk low",""),IF(AND(AD1073&gt;=Settings!$B$12,M1073&lt;0),"Distribution",""),IF(AND(AJ1073="Y",M1073&lt;0,AK1073&lt;-Settings!$B$13),"Long unwinding",""),IF(AND(AJ1073="Y",M1073&lt;0,AK1073&gt;Settings!$B$13),"Short buildup",""))</f>
        <v/>
      </c>
      <c r="L1073" s="95" t="n">
        <v>571.95</v>
      </c>
      <c r="M1073" s="96" t="n">
        <v>-4.45</v>
      </c>
      <c r="N1073" s="93" t="n">
        <v>2409</v>
      </c>
      <c r="O1073" s="91" t="inlineStr">
        <is>
          <t>None</t>
        </is>
      </c>
      <c r="P1073" s="91" t="inlineStr">
        <is>
          <t>None</t>
        </is>
      </c>
      <c r="Q1073" s="97" t="n">
        <v>1.87</v>
      </c>
      <c r="R1073" s="96" t="n">
        <v>0.95</v>
      </c>
      <c r="S1073" s="96" t="n">
        <v>1.98</v>
      </c>
      <c r="T1073" s="96" t="n">
        <v>1.2</v>
      </c>
      <c r="U1073" s="96" t="n">
        <v>1.32</v>
      </c>
      <c r="V1073" s="103" t="n">
        <v>0.67</v>
      </c>
      <c r="W1073" s="102" t="n">
        <v>3</v>
      </c>
      <c r="X1073" s="93" t="n"/>
      <c r="Y1073" s="91" t="inlineStr">
        <is>
          <t>None</t>
        </is>
      </c>
      <c r="Z1073" s="99" t="n">
        <v>49.62</v>
      </c>
      <c r="AA1073" s="96" t="n">
        <v>1.02</v>
      </c>
      <c r="AB1073" s="96" t="n">
        <v>0.97</v>
      </c>
      <c r="AC1073" s="96" t="n">
        <v>2</v>
      </c>
      <c r="AD1073" s="96" t="n">
        <v>1.19</v>
      </c>
      <c r="AE1073" s="96" t="n">
        <v>1.32</v>
      </c>
      <c r="AF1073" s="103" t="n">
        <v>1.02</v>
      </c>
      <c r="AG1073" s="91" t="inlineStr">
        <is>
          <t>Normal</t>
        </is>
      </c>
      <c r="AH1073" s="100" t="n">
        <v>0</v>
      </c>
      <c r="AI1073" s="101" t="n">
        <v>0</v>
      </c>
      <c r="AJ1073" s="92" t="inlineStr">
        <is>
          <t>N</t>
        </is>
      </c>
      <c r="AK1073" s="96" t="n"/>
      <c r="AL1073" s="91" t="inlineStr">
        <is>
          <t>n/a</t>
        </is>
      </c>
      <c r="AM1073" s="93" t="n"/>
      <c r="AN1073" s="92" t="inlineStr">
        <is>
          <t>None</t>
        </is>
      </c>
      <c r="AO1073" s="102" t="n">
        <v>0</v>
      </c>
      <c r="AP1073" s="103" t="n">
        <v>2.17</v>
      </c>
      <c r="AQ1073" s="102" t="n">
        <v>91</v>
      </c>
      <c r="AR1073" s="91" t="inlineStr">
        <is>
          <t>N</t>
        </is>
      </c>
      <c r="AS1073" s="104" t="n"/>
      <c r="AT1073" s="92">
        <f>IF(AND(P1073="52-wk high",T1073&gt;=Settings!$B$7),"Y","N")</f>
        <v/>
      </c>
      <c r="AU1073" s="91">
        <f>IF(AND(AD1073&gt;=Settings!$B$8,M1073&gt;0),"Y","N")</f>
        <v/>
      </c>
      <c r="AV1073" s="91">
        <f>IF(OR(AH1073&gt;Settings!$B$9,AI1073&gt;Settings!$B$9),"Y","N")</f>
        <v/>
      </c>
      <c r="AW1073" s="91">
        <f>IF(AJ1073&lt;&gt;"Y","n/a",IF(AND(M1073&gt;0,AK1073&gt;Settings!$B$10),"Y","N"))</f>
        <v/>
      </c>
      <c r="AX1073" s="91">
        <f>IF(AO1073&gt;=Settings!$B$11,"Y","N")</f>
        <v/>
      </c>
      <c r="AY1073" s="99">
        <f>(AT1073="Y")+(AU1073="Y")+(AV1073="Y")+(AW1073="Y")+(AX1073="Y")</f>
        <v/>
      </c>
      <c r="AZ1073" s="94">
        <f>IF(AY1073=0,"None",_xlfn.TEXTJOIN(", ",TRUE(),IF(AT1073="Y","Breakout",""),IF(AU1073="Y","Accumulation",""),IF(AV1073="Y","Institutional buying",""),IF(AW1073="Y","Long buildup",""),IF(AX1073="Y","Momentum leader","")))</f>
        <v/>
      </c>
      <c r="BA1073" s="94">
        <f>IF(BW1073="","","Passes "&amp;AY1073&amp;" of 5 buy-side scans"&amp;IF(G1073="Y","; RED FLAG: filter out using Red flag column",""))</f>
        <v/>
      </c>
      <c r="BB1073" s="91" t="inlineStr">
        <is>
          <t>None</t>
        </is>
      </c>
      <c r="BC1073" s="92" t="inlineStr">
        <is>
          <t>N</t>
        </is>
      </c>
      <c r="BD1073" s="94" t="n"/>
      <c r="BE1073" s="94" t="n"/>
      <c r="BF1073" s="92">
        <f>IF(R1073*100000&gt;=Settings!$B$5,"Y","N")</f>
        <v/>
      </c>
      <c r="BG1073" s="91">
        <f>IF(F1073&gt;Settings!$B$6,"Y","N")</f>
        <v/>
      </c>
      <c r="BH1073" s="97" t="n">
        <v>-16.86</v>
      </c>
      <c r="BI1073" s="96" t="n">
        <v>-6.66</v>
      </c>
      <c r="BJ1073" s="96" t="n">
        <v>-13</v>
      </c>
      <c r="BK1073" s="96" t="n">
        <v>23.77</v>
      </c>
      <c r="BL1073" s="96" t="n">
        <v>41.26</v>
      </c>
      <c r="BM1073" s="96" t="n">
        <v>83.52</v>
      </c>
      <c r="BN1073" s="97" t="n">
        <v>-6.41</v>
      </c>
      <c r="BO1073" s="96" t="n">
        <v>-4.31</v>
      </c>
      <c r="BP1073" s="96" t="n">
        <v>2.43</v>
      </c>
      <c r="BQ1073" s="96" t="n">
        <v>14.27</v>
      </c>
      <c r="BR1073" s="91" t="inlineStr">
        <is>
          <t>Mixed</t>
        </is>
      </c>
      <c r="BS1073" s="91" t="inlineStr">
        <is>
          <t>None</t>
        </is>
      </c>
      <c r="BT1073" s="96" t="n">
        <v>31.6</v>
      </c>
      <c r="BU1073" s="91" t="inlineStr">
        <is>
          <t>N</t>
        </is>
      </c>
      <c r="BV1073" s="99">
        <f>IF(OR(BF1073&lt;&gt;"Y",BG1073&lt;&gt;"Y"),"",(AND(ISNUMBER(BQ1073),BQ1073&gt;0))+(BR1073="Stacked up")+(AND(ISNUMBER(BH1073),BH1073&gt;=-Settings!$B$17))+(AND(ISNUMBER(BK1073),ISNUMBER(BM1073),BK1073&gt;0,BM1073&gt;0))+(AND(ISNUMBER(AQ1073),AQ1073&gt;=Settings!$B$18))+(AND(ISNUMBER(BT1073),BT1073&gt;=Settings!$B$19,BT1073&lt;=Settings!$B$20))+(AND(ISNUMBER(AS1073),AS1073&gt;0))+(AND(ISNUMBER(T1073),ISNUMBER(M1073),T1073&gt;=Settings!$B$21,M1073&gt;0))+(AND(ISNUMBER(AD1073),ISNUMBER(M1073),AD1073&gt;=Settings!$B$22,M1073&gt;0))+(AY1073&gt;=1))</f>
        <v/>
      </c>
      <c r="BW1073" s="91">
        <f>IF(OR(AY1073=0,BF1073&lt;&gt;"Y",BG1073&lt;&gt;"Y"),"",1+SUMPRODUCT(($A$6:$A$2604=A1073)*($AY$6:$AY$2604&gt;0)*($BF$6:$BF$2604="Y")*($BG$6:$BG$2604="Y")*(($AY$6:$AY$2604&gt;AY1073)+($AY$6:$AY$2604=AY1073)*($AD$6:$AD$2604&gt;AD1073))))</f>
        <v/>
      </c>
    </row>
    <row r="1074" ht="23.85" customHeight="1" s="55">
      <c r="A1074" s="90" t="n">
        <v>46296</v>
      </c>
      <c r="B1074" s="91" t="inlineStr">
        <is>
          <t>RPSGVENT</t>
        </is>
      </c>
      <c r="C1074" s="91" t="inlineStr">
        <is>
          <t>INE425Y01011</t>
        </is>
      </c>
      <c r="D1074" s="91" t="n"/>
      <c r="E1074" s="91" t="inlineStr">
        <is>
          <t>None</t>
        </is>
      </c>
      <c r="F1074" s="93" t="n">
        <v>2746</v>
      </c>
      <c r="G1074" s="92" t="inlineStr">
        <is>
          <t>N</t>
        </is>
      </c>
      <c r="H1074" s="94" t="n"/>
      <c r="I1074" s="91" t="inlineStr">
        <is>
          <t>N</t>
        </is>
      </c>
      <c r="J1074" s="92">
        <f>IF(K1074="","N","Y")</f>
        <v/>
      </c>
      <c r="K1074" s="94">
        <f>_xlfn.TEXTJOIN("; ",TRUE,IF(P1074="52-wk low","52-wk low",""),IF(AND(AD1074&gt;=Settings!$B$12,M1074&lt;0),"Distribution",""),IF(AND(AJ1074="Y",M1074&lt;0,AK1074&lt;-Settings!$B$13),"Long unwinding",""),IF(AND(AJ1074="Y",M1074&lt;0,AK1074&gt;Settings!$B$13),"Short buildup",""))</f>
        <v/>
      </c>
      <c r="L1074" s="95" t="n">
        <v>829.85</v>
      </c>
      <c r="M1074" s="96" t="n">
        <v>-2.43</v>
      </c>
      <c r="N1074" s="93" t="n">
        <v>1854</v>
      </c>
      <c r="O1074" s="91" t="inlineStr">
        <is>
          <t>None</t>
        </is>
      </c>
      <c r="P1074" s="91" t="inlineStr">
        <is>
          <t>None</t>
        </is>
      </c>
      <c r="Q1074" s="97" t="n">
        <v>0.2</v>
      </c>
      <c r="R1074" s="96" t="n">
        <v>0.31</v>
      </c>
      <c r="S1074" s="96" t="n">
        <v>0.64</v>
      </c>
      <c r="T1074" s="96" t="n">
        <v>0.68</v>
      </c>
      <c r="U1074" s="96" t="n">
        <v>0.5600000000000001</v>
      </c>
      <c r="V1074" s="103" t="n">
        <v>0.93</v>
      </c>
      <c r="W1074" s="102" t="n">
        <v>2</v>
      </c>
      <c r="X1074" s="93" t="n"/>
      <c r="Y1074" s="91" t="inlineStr">
        <is>
          <t>None</t>
        </is>
      </c>
      <c r="Z1074" s="99" t="n">
        <v>57.04</v>
      </c>
      <c r="AA1074" s="96" t="n">
        <v>1.01</v>
      </c>
      <c r="AB1074" s="96" t="n">
        <v>0.93</v>
      </c>
      <c r="AC1074" s="96" t="n">
        <v>0.71</v>
      </c>
      <c r="AD1074" s="96" t="n">
        <v>0.6899999999999999</v>
      </c>
      <c r="AE1074" s="96" t="n">
        <v>0.62</v>
      </c>
      <c r="AF1074" s="103" t="n">
        <v>0.96</v>
      </c>
      <c r="AG1074" s="91" t="inlineStr">
        <is>
          <t>Normal</t>
        </is>
      </c>
      <c r="AH1074" s="100" t="n">
        <v>0</v>
      </c>
      <c r="AI1074" s="101" t="n">
        <v>0</v>
      </c>
      <c r="AJ1074" s="92" t="inlineStr">
        <is>
          <t>N</t>
        </is>
      </c>
      <c r="AK1074" s="96" t="n"/>
      <c r="AL1074" s="91" t="inlineStr">
        <is>
          <t>n/a</t>
        </is>
      </c>
      <c r="AM1074" s="93" t="n"/>
      <c r="AN1074" s="92" t="inlineStr">
        <is>
          <t>None</t>
        </is>
      </c>
      <c r="AO1074" s="102" t="n">
        <v>0</v>
      </c>
      <c r="AP1074" s="103" t="n">
        <v>0.73</v>
      </c>
      <c r="AQ1074" s="102" t="n">
        <v>41</v>
      </c>
      <c r="AR1074" s="91" t="inlineStr">
        <is>
          <t>N</t>
        </is>
      </c>
      <c r="AS1074" s="104" t="n"/>
      <c r="AT1074" s="92">
        <f>IF(AND(P1074="52-wk high",T1074&gt;=Settings!$B$7),"Y","N")</f>
        <v/>
      </c>
      <c r="AU1074" s="91">
        <f>IF(AND(AD1074&gt;=Settings!$B$8,M1074&gt;0),"Y","N")</f>
        <v/>
      </c>
      <c r="AV1074" s="91">
        <f>IF(OR(AH1074&gt;Settings!$B$9,AI1074&gt;Settings!$B$9),"Y","N")</f>
        <v/>
      </c>
      <c r="AW1074" s="91">
        <f>IF(AJ1074&lt;&gt;"Y","n/a",IF(AND(M1074&gt;0,AK1074&gt;Settings!$B$10),"Y","N"))</f>
        <v/>
      </c>
      <c r="AX1074" s="91">
        <f>IF(AO1074&gt;=Settings!$B$11,"Y","N")</f>
        <v/>
      </c>
      <c r="AY1074" s="99">
        <f>(AT1074="Y")+(AU1074="Y")+(AV1074="Y")+(AW1074="Y")+(AX1074="Y")</f>
        <v/>
      </c>
      <c r="AZ1074" s="94">
        <f>IF(AY1074=0,"None",_xlfn.TEXTJOIN(", ",TRUE(),IF(AT1074="Y","Breakout",""),IF(AU1074="Y","Accumulation",""),IF(AV1074="Y","Institutional buying",""),IF(AW1074="Y","Long buildup",""),IF(AX1074="Y","Momentum leader","")))</f>
        <v/>
      </c>
      <c r="BA1074" s="94">
        <f>IF(BW1074="","","Passes "&amp;AY1074&amp;" of 5 buy-side scans"&amp;IF(G1074="Y","; RED FLAG: filter out using Red flag column",""))</f>
        <v/>
      </c>
      <c r="BB1074" s="91" t="inlineStr">
        <is>
          <t>None</t>
        </is>
      </c>
      <c r="BC1074" s="92" t="inlineStr">
        <is>
          <t>Y</t>
        </is>
      </c>
      <c r="BD1074" s="94" t="inlineStr">
        <is>
          <t>PE &gt; 50</t>
        </is>
      </c>
      <c r="BE1074" s="94" t="n"/>
      <c r="BF1074" s="92">
        <f>IF(R1074*100000&gt;=Settings!$B$5,"Y","N")</f>
        <v/>
      </c>
      <c r="BG1074" s="91">
        <f>IF(F1074&gt;Settings!$B$6,"Y","N")</f>
        <v/>
      </c>
      <c r="BH1074" s="97" t="n">
        <v>-29.61</v>
      </c>
      <c r="BI1074" s="96" t="n">
        <v>-1.73</v>
      </c>
      <c r="BJ1074" s="96" t="n">
        <v>-1.48</v>
      </c>
      <c r="BK1074" s="96" t="n">
        <v>-1.44</v>
      </c>
      <c r="BL1074" s="96" t="n">
        <v>-12.36</v>
      </c>
      <c r="BM1074" s="96" t="n">
        <v>-0.63</v>
      </c>
      <c r="BN1074" s="97" t="n">
        <v>-1.58</v>
      </c>
      <c r="BO1074" s="96" t="n">
        <v>-3.38</v>
      </c>
      <c r="BP1074" s="96" t="n">
        <v>-3.83</v>
      </c>
      <c r="BQ1074" s="96" t="n">
        <v>-2.62</v>
      </c>
      <c r="BR1074" s="91" t="inlineStr">
        <is>
          <t>Mixed</t>
        </is>
      </c>
      <c r="BS1074" s="91" t="inlineStr">
        <is>
          <t>None</t>
        </is>
      </c>
      <c r="BT1074" s="96" t="n">
        <v>42.7</v>
      </c>
      <c r="BU1074" s="91" t="inlineStr">
        <is>
          <t>N</t>
        </is>
      </c>
      <c r="BV1074" s="99">
        <f>IF(OR(BF1074&lt;&gt;"Y",BG1074&lt;&gt;"Y"),"",(AND(ISNUMBER(BQ1074),BQ1074&gt;0))+(BR1074="Stacked up")+(AND(ISNUMBER(BH1074),BH1074&gt;=-Settings!$B$17))+(AND(ISNUMBER(BK1074),ISNUMBER(BM1074),BK1074&gt;0,BM1074&gt;0))+(AND(ISNUMBER(AQ1074),AQ1074&gt;=Settings!$B$18))+(AND(ISNUMBER(BT1074),BT1074&gt;=Settings!$B$19,BT1074&lt;=Settings!$B$20))+(AND(ISNUMBER(AS1074),AS1074&gt;0))+(AND(ISNUMBER(T1074),ISNUMBER(M1074),T1074&gt;=Settings!$B$21,M1074&gt;0))+(AND(ISNUMBER(AD1074),ISNUMBER(M1074),AD1074&gt;=Settings!$B$22,M1074&gt;0))+(AY1074&gt;=1))</f>
        <v/>
      </c>
      <c r="BW1074" s="91">
        <f>IF(OR(AY1074=0,BF1074&lt;&gt;"Y",BG1074&lt;&gt;"Y"),"",1+SUMPRODUCT(($A$6:$A$2604=A1074)*($AY$6:$AY$2604&gt;0)*($BF$6:$BF$2604="Y")*($BG$6:$BG$2604="Y")*(($AY$6:$AY$2604&gt;AY1074)+($AY$6:$AY$2604=AY1074)*($AD$6:$AD$2604&gt;AD1074))))</f>
        <v/>
      </c>
    </row>
    <row r="1075" ht="23.85" customHeight="1" s="55">
      <c r="A1075" s="90" t="n">
        <v>46296</v>
      </c>
      <c r="B1075" s="91" t="inlineStr">
        <is>
          <t>HMT</t>
        </is>
      </c>
      <c r="C1075" s="91" t="inlineStr">
        <is>
          <t>INE262A01018</t>
        </is>
      </c>
      <c r="D1075" s="91" t="n"/>
      <c r="E1075" s="91" t="inlineStr">
        <is>
          <t>None</t>
        </is>
      </c>
      <c r="F1075" s="93" t="n">
        <v>2741</v>
      </c>
      <c r="G1075" s="92" t="inlineStr">
        <is>
          <t>Y</t>
        </is>
      </c>
      <c r="H1075" s="94" t="inlineStr">
        <is>
          <t>GSM Stage 0; Loss making; BZ/SZ series</t>
        </is>
      </c>
      <c r="I1075" s="91" t="inlineStr">
        <is>
          <t>Y</t>
        </is>
      </c>
      <c r="J1075" s="92">
        <f>IF(K1075="","N","Y")</f>
        <v/>
      </c>
      <c r="K1075" s="94">
        <f>_xlfn.TEXTJOIN("; ",TRUE,IF(P1075="52-wk low","52-wk low",""),IF(AND(AD1075&gt;=Settings!$B$12,M1075&lt;0),"Distribution",""),IF(AND(AJ1075="Y",M1075&lt;0,AK1075&lt;-Settings!$B$13),"Long unwinding",""),IF(AND(AJ1075="Y",M1075&lt;0,AK1075&gt;Settings!$B$13),"Short buildup",""))</f>
        <v/>
      </c>
      <c r="L1075" s="95" t="n">
        <v>58.24</v>
      </c>
      <c r="M1075" s="96" t="n">
        <v>-3.09</v>
      </c>
      <c r="N1075" s="93" t="n">
        <v>2120</v>
      </c>
      <c r="O1075" s="91" t="inlineStr">
        <is>
          <t>None</t>
        </is>
      </c>
      <c r="P1075" s="91" t="inlineStr">
        <is>
          <t>None</t>
        </is>
      </c>
      <c r="Q1075" s="97" t="n">
        <v>0.1</v>
      </c>
      <c r="R1075" s="96" t="n">
        <v>0.15</v>
      </c>
      <c r="S1075" s="96" t="n">
        <v>0.61</v>
      </c>
      <c r="T1075" s="96" t="n">
        <v>0.65</v>
      </c>
      <c r="U1075" s="96" t="n">
        <v>0.64</v>
      </c>
      <c r="V1075" s="103" t="n">
        <v>0.9399999999999999</v>
      </c>
      <c r="W1075" s="102" t="n">
        <v>5</v>
      </c>
      <c r="X1075" s="93" t="n"/>
      <c r="Y1075" s="91" t="inlineStr">
        <is>
          <t>None</t>
        </is>
      </c>
      <c r="Z1075" s="99" t="n"/>
      <c r="AA1075" s="96" t="n"/>
      <c r="AB1075" s="96" t="n"/>
      <c r="AC1075" s="96" t="n"/>
      <c r="AD1075" s="96" t="n"/>
      <c r="AE1075" s="96" t="n"/>
      <c r="AF1075" s="103" t="n"/>
      <c r="AG1075" s="91" t="inlineStr">
        <is>
          <t>No delivery data</t>
        </is>
      </c>
      <c r="AH1075" s="100" t="n">
        <v>0</v>
      </c>
      <c r="AI1075" s="101" t="n">
        <v>0</v>
      </c>
      <c r="AJ1075" s="92" t="inlineStr">
        <is>
          <t>N</t>
        </is>
      </c>
      <c r="AK1075" s="96" t="n"/>
      <c r="AL1075" s="91" t="inlineStr">
        <is>
          <t>n/a</t>
        </is>
      </c>
      <c r="AM1075" s="93" t="n"/>
      <c r="AN1075" s="92" t="inlineStr">
        <is>
          <t>None</t>
        </is>
      </c>
      <c r="AO1075" s="102" t="n">
        <v>0</v>
      </c>
      <c r="AP1075" s="103" t="n">
        <v>0.78</v>
      </c>
      <c r="AQ1075" s="102" t="n">
        <v>48</v>
      </c>
      <c r="AR1075" s="91" t="inlineStr">
        <is>
          <t>N</t>
        </is>
      </c>
      <c r="AS1075" s="104" t="n"/>
      <c r="AT1075" s="92">
        <f>IF(AND(P1075="52-wk high",T1075&gt;=Settings!$B$7),"Y","N")</f>
        <v/>
      </c>
      <c r="AU1075" s="91">
        <f>IF(AND(AD1075&gt;=Settings!$B$8,M1075&gt;0),"Y","N")</f>
        <v/>
      </c>
      <c r="AV1075" s="91">
        <f>IF(OR(AH1075&gt;Settings!$B$9,AI1075&gt;Settings!$B$9),"Y","N")</f>
        <v/>
      </c>
      <c r="AW1075" s="91">
        <f>IF(AJ1075&lt;&gt;"Y","n/a",IF(AND(M1075&gt;0,AK1075&gt;Settings!$B$10),"Y","N"))</f>
        <v/>
      </c>
      <c r="AX1075" s="91">
        <f>IF(AO1075&gt;=Settings!$B$11,"Y","N")</f>
        <v/>
      </c>
      <c r="AY1075" s="99">
        <f>(AT1075="Y")+(AU1075="Y")+(AV1075="Y")+(AW1075="Y")+(AX1075="Y")</f>
        <v/>
      </c>
      <c r="AZ1075" s="94">
        <f>IF(AY1075=0,"None",_xlfn.TEXTJOIN(", ",TRUE(),IF(AT1075="Y","Breakout",""),IF(AU1075="Y","Accumulation",""),IF(AV1075="Y","Institutional buying",""),IF(AW1075="Y","Long buildup",""),IF(AX1075="Y","Momentum leader","")))</f>
        <v/>
      </c>
      <c r="BA1075" s="94">
        <f>IF(BW1075="","","Passes "&amp;AY1075&amp;" of 5 buy-side scans"&amp;IF(G1075="Y","; RED FLAG: filter out using Red flag column",""))</f>
        <v/>
      </c>
      <c r="BB1075" s="91" t="inlineStr">
        <is>
          <t>None</t>
        </is>
      </c>
      <c r="BC1075" s="92" t="inlineStr">
        <is>
          <t>Y</t>
        </is>
      </c>
      <c r="BD1075" s="94" t="inlineStr">
        <is>
          <t>EPS zero; Few traders (&lt;100 unique PAN, 30 days)</t>
        </is>
      </c>
      <c r="BE1075" s="94" t="n"/>
      <c r="BF1075" s="92">
        <f>IF(R1075*100000&gt;=Settings!$B$5,"Y","N")</f>
        <v/>
      </c>
      <c r="BG1075" s="91">
        <f>IF(F1075&gt;Settings!$B$6,"Y","N")</f>
        <v/>
      </c>
      <c r="BH1075" s="97" t="n">
        <v>-20.16</v>
      </c>
      <c r="BI1075" s="96" t="n">
        <v>-5.64</v>
      </c>
      <c r="BJ1075" s="96" t="n">
        <v>-9.380000000000001</v>
      </c>
      <c r="BK1075" s="96" t="n">
        <v>-15.05</v>
      </c>
      <c r="BL1075" s="96" t="n">
        <v>-2.95</v>
      </c>
      <c r="BM1075" s="96" t="n">
        <v>-1.15</v>
      </c>
      <c r="BN1075" s="97" t="n">
        <v>-5.9</v>
      </c>
      <c r="BO1075" s="96" t="n">
        <v>-6.44</v>
      </c>
      <c r="BP1075" s="96" t="n">
        <v>-5.13</v>
      </c>
      <c r="BQ1075" s="96" t="n">
        <v>-2.72</v>
      </c>
      <c r="BR1075" s="91" t="inlineStr">
        <is>
          <t>Mixed</t>
        </is>
      </c>
      <c r="BS1075" s="91" t="inlineStr">
        <is>
          <t>None</t>
        </is>
      </c>
      <c r="BT1075" s="96" t="n">
        <v>32.9</v>
      </c>
      <c r="BU1075" s="91" t="inlineStr">
        <is>
          <t>N</t>
        </is>
      </c>
      <c r="BV1075" s="99">
        <f>IF(OR(BF1075&lt;&gt;"Y",BG1075&lt;&gt;"Y"),"",(AND(ISNUMBER(BQ1075),BQ1075&gt;0))+(BR1075="Stacked up")+(AND(ISNUMBER(BH1075),BH1075&gt;=-Settings!$B$17))+(AND(ISNUMBER(BK1075),ISNUMBER(BM1075),BK1075&gt;0,BM1075&gt;0))+(AND(ISNUMBER(AQ1075),AQ1075&gt;=Settings!$B$18))+(AND(ISNUMBER(BT1075),BT1075&gt;=Settings!$B$19,BT1075&lt;=Settings!$B$20))+(AND(ISNUMBER(AS1075),AS1075&gt;0))+(AND(ISNUMBER(T1075),ISNUMBER(M1075),T1075&gt;=Settings!$B$21,M1075&gt;0))+(AND(ISNUMBER(AD1075),ISNUMBER(M1075),AD1075&gt;=Settings!$B$22,M1075&gt;0))+(AY1075&gt;=1))</f>
        <v/>
      </c>
      <c r="BW1075" s="91">
        <f>IF(OR(AY1075=0,BF1075&lt;&gt;"Y",BG1075&lt;&gt;"Y"),"",1+SUMPRODUCT(($A$6:$A$2604=A1075)*($AY$6:$AY$2604&gt;0)*($BF$6:$BF$2604="Y")*($BG$6:$BG$2604="Y")*(($AY$6:$AY$2604&gt;AY1075)+($AY$6:$AY$2604=AY1075)*($AD$6:$AD$2604&gt;AD1075))))</f>
        <v/>
      </c>
    </row>
    <row r="1076" ht="23.85" customHeight="1" s="55">
      <c r="A1076" s="90" t="n">
        <v>46296</v>
      </c>
      <c r="B1076" s="91" t="inlineStr">
        <is>
          <t>KLBRENG-B</t>
        </is>
      </c>
      <c r="C1076" s="91" t="inlineStr">
        <is>
          <t>INE338F01015</t>
        </is>
      </c>
      <c r="D1076" s="91" t="n"/>
      <c r="E1076" s="91" t="inlineStr">
        <is>
          <t>None</t>
        </is>
      </c>
      <c r="F1076" s="93" t="n">
        <v>2741</v>
      </c>
      <c r="G1076" s="92" t="inlineStr">
        <is>
          <t>N</t>
        </is>
      </c>
      <c r="H1076" s="94" t="n"/>
      <c r="I1076" s="91" t="inlineStr">
        <is>
          <t>N</t>
        </is>
      </c>
      <c r="J1076" s="92">
        <f>IF(K1076="","N","Y")</f>
        <v/>
      </c>
      <c r="K1076" s="94">
        <f>_xlfn.TEXTJOIN("; ",TRUE,IF(P1076="52-wk low","52-wk low",""),IF(AND(AD1076&gt;=Settings!$B$12,M1076&lt;0),"Distribution",""),IF(AND(AJ1076="Y",M1076&lt;0,AK1076&lt;-Settings!$B$13),"Long unwinding",""),IF(AND(AJ1076="Y",M1076&lt;0,AK1076&gt;Settings!$B$13),"Short buildup",""))</f>
        <v/>
      </c>
      <c r="L1076" s="95" t="n">
        <v>523.95</v>
      </c>
      <c r="M1076" s="96" t="n">
        <v>0</v>
      </c>
      <c r="N1076" s="93" t="n">
        <v>581</v>
      </c>
      <c r="O1076" s="91" t="inlineStr">
        <is>
          <t>None</t>
        </is>
      </c>
      <c r="P1076" s="91" t="inlineStr">
        <is>
          <t>None</t>
        </is>
      </c>
      <c r="Q1076" s="97" t="n">
        <v>1.94</v>
      </c>
      <c r="R1076" s="96" t="n">
        <v>3.35</v>
      </c>
      <c r="S1076" s="96" t="n">
        <v>0.5600000000000001</v>
      </c>
      <c r="T1076" s="96" t="n">
        <v>0.59</v>
      </c>
      <c r="U1076" s="96" t="n">
        <v>0.97</v>
      </c>
      <c r="V1076" s="103" t="n">
        <v>1.66</v>
      </c>
      <c r="W1076" s="102" t="n"/>
      <c r="X1076" s="93" t="n"/>
      <c r="Y1076" s="91" t="inlineStr">
        <is>
          <t>None</t>
        </is>
      </c>
      <c r="Z1076" s="99" t="n">
        <v>46.2</v>
      </c>
      <c r="AA1076" s="96" t="n">
        <v>0.85</v>
      </c>
      <c r="AB1076" s="96" t="n">
        <v>0.78</v>
      </c>
      <c r="AC1076" s="96" t="n">
        <v>0.53</v>
      </c>
      <c r="AD1076" s="96" t="n">
        <v>0.5600000000000001</v>
      </c>
      <c r="AE1076" s="96" t="n">
        <v>0.88</v>
      </c>
      <c r="AF1076" s="103" t="n">
        <v>0.95</v>
      </c>
      <c r="AG1076" s="91" t="inlineStr">
        <is>
          <t>Run-up, risky</t>
        </is>
      </c>
      <c r="AH1076" s="100" t="n">
        <v>0</v>
      </c>
      <c r="AI1076" s="101" t="n">
        <v>0</v>
      </c>
      <c r="AJ1076" s="92" t="inlineStr">
        <is>
          <t>N</t>
        </is>
      </c>
      <c r="AK1076" s="96" t="n"/>
      <c r="AL1076" s="91" t="inlineStr">
        <is>
          <t>n/a</t>
        </is>
      </c>
      <c r="AM1076" s="93" t="n"/>
      <c r="AN1076" s="92" t="inlineStr">
        <is>
          <t>None</t>
        </is>
      </c>
      <c r="AO1076" s="102" t="n">
        <v>0</v>
      </c>
      <c r="AP1076" s="103" t="n"/>
      <c r="AQ1076" s="102" t="n"/>
      <c r="AR1076" s="91" t="inlineStr">
        <is>
          <t>N</t>
        </is>
      </c>
      <c r="AS1076" s="104" t="n"/>
      <c r="AT1076" s="92">
        <f>IF(AND(P1076="52-wk high",T1076&gt;=Settings!$B$7),"Y","N")</f>
        <v/>
      </c>
      <c r="AU1076" s="91">
        <f>IF(AND(AD1076&gt;=Settings!$B$8,M1076&gt;0),"Y","N")</f>
        <v/>
      </c>
      <c r="AV1076" s="91">
        <f>IF(OR(AH1076&gt;Settings!$B$9,AI1076&gt;Settings!$B$9),"Y","N")</f>
        <v/>
      </c>
      <c r="AW1076" s="91">
        <f>IF(AJ1076&lt;&gt;"Y","n/a",IF(AND(M1076&gt;0,AK1076&gt;Settings!$B$10),"Y","N"))</f>
        <v/>
      </c>
      <c r="AX1076" s="91">
        <f>IF(AO1076&gt;=Settings!$B$11,"Y","N")</f>
        <v/>
      </c>
      <c r="AY1076" s="99">
        <f>(AT1076="Y")+(AU1076="Y")+(AV1076="Y")+(AW1076="Y")+(AX1076="Y")</f>
        <v/>
      </c>
      <c r="AZ1076" s="94">
        <f>IF(AY1076=0,"None",_xlfn.TEXTJOIN(", ",TRUE(),IF(AT1076="Y","Breakout",""),IF(AU1076="Y","Accumulation",""),IF(AV1076="Y","Institutional buying",""),IF(AW1076="Y","Long buildup",""),IF(AX1076="Y","Momentum leader","")))</f>
        <v/>
      </c>
      <c r="BA1076" s="94">
        <f>IF(BW1076="","","Passes "&amp;AY1076&amp;" of 5 buy-side scans"&amp;IF(G1076="Y","; RED FLAG: filter out using Red flag column",""))</f>
        <v/>
      </c>
      <c r="BB1076" s="91" t="inlineStr">
        <is>
          <t>None</t>
        </is>
      </c>
      <c r="BC1076" s="92" t="inlineStr">
        <is>
          <t>N</t>
        </is>
      </c>
      <c r="BD1076" s="94" t="n"/>
      <c r="BE1076" s="94" t="n"/>
      <c r="BF1076" s="92">
        <f>IF(R1076*100000&gt;=Settings!$B$5,"Y","N")</f>
        <v/>
      </c>
      <c r="BG1076" s="91">
        <f>IF(F1076&gt;Settings!$B$6,"Y","N")</f>
        <v/>
      </c>
      <c r="BH1076" s="97" t="n">
        <v>-3.84</v>
      </c>
      <c r="BI1076" s="96" t="n">
        <v>1.17</v>
      </c>
      <c r="BJ1076" s="96" t="n">
        <v>23.5</v>
      </c>
      <c r="BK1076" s="96" t="n">
        <v>6.46</v>
      </c>
      <c r="BL1076" s="96" t="n"/>
      <c r="BM1076" s="96" t="n"/>
      <c r="BN1076" s="97" t="n">
        <v>7.34</v>
      </c>
      <c r="BO1076" s="96" t="n">
        <v>13.52</v>
      </c>
      <c r="BP1076" s="96" t="n">
        <v>13.14</v>
      </c>
      <c r="BQ1076" s="96" t="n"/>
      <c r="BR1076" s="91" t="n"/>
      <c r="BS1076" s="91" t="inlineStr">
        <is>
          <t>None</t>
        </is>
      </c>
      <c r="BT1076" s="96" t="n">
        <v>71.8</v>
      </c>
      <c r="BU1076" s="91" t="n"/>
      <c r="BV1076" s="99">
        <f>IF(OR(BF1076&lt;&gt;"Y",BG1076&lt;&gt;"Y"),"",(AND(ISNUMBER(BQ1076),BQ1076&gt;0))+(BR1076="Stacked up")+(AND(ISNUMBER(BH1076),BH1076&gt;=-Settings!$B$17))+(AND(ISNUMBER(BK1076),ISNUMBER(BM1076),BK1076&gt;0,BM1076&gt;0))+(AND(ISNUMBER(AQ1076),AQ1076&gt;=Settings!$B$18))+(AND(ISNUMBER(BT1076),BT1076&gt;=Settings!$B$19,BT1076&lt;=Settings!$B$20))+(AND(ISNUMBER(AS1076),AS1076&gt;0))+(AND(ISNUMBER(T1076),ISNUMBER(M1076),T1076&gt;=Settings!$B$21,M1076&gt;0))+(AND(ISNUMBER(AD1076),ISNUMBER(M1076),AD1076&gt;=Settings!$B$22,M1076&gt;0))+(AY1076&gt;=1))</f>
        <v/>
      </c>
      <c r="BW1076" s="91">
        <f>IF(OR(AY1076=0,BF1076&lt;&gt;"Y",BG1076&lt;&gt;"Y"),"",1+SUMPRODUCT(($A$6:$A$2604=A1076)*($AY$6:$AY$2604&gt;0)*($BF$6:$BF$2604="Y")*($BG$6:$BG$2604="Y")*(($AY$6:$AY$2604&gt;AY1076)+($AY$6:$AY$2604=AY1076)*($AD$6:$AD$2604&gt;AD1076))))</f>
        <v/>
      </c>
    </row>
    <row r="1077" ht="23.85" customHeight="1" s="55">
      <c r="A1077" s="90" t="n">
        <v>46296</v>
      </c>
      <c r="B1077" s="91" t="inlineStr">
        <is>
          <t>NAVNETEDUL</t>
        </is>
      </c>
      <c r="C1077" s="91" t="inlineStr">
        <is>
          <t>INE060A01024</t>
        </is>
      </c>
      <c r="D1077" s="91" t="n"/>
      <c r="E1077" s="91" t="inlineStr">
        <is>
          <t>None</t>
        </is>
      </c>
      <c r="F1077" s="93" t="n">
        <v>2740</v>
      </c>
      <c r="G1077" s="92" t="inlineStr">
        <is>
          <t>N</t>
        </is>
      </c>
      <c r="H1077" s="94" t="n"/>
      <c r="I1077" s="91" t="inlineStr">
        <is>
          <t>N</t>
        </is>
      </c>
      <c r="J1077" s="92">
        <f>IF(K1077="","N","Y")</f>
        <v/>
      </c>
      <c r="K1077" s="94">
        <f>_xlfn.TEXTJOIN("; ",TRUE,IF(P1077="52-wk low","52-wk low",""),IF(AND(AD1077&gt;=Settings!$B$12,M1077&lt;0),"Distribution",""),IF(AND(AJ1077="Y",M1077&lt;0,AK1077&lt;-Settings!$B$13),"Long unwinding",""),IF(AND(AJ1077="Y",M1077&lt;0,AK1077&gt;Settings!$B$13),"Short buildup",""))</f>
        <v/>
      </c>
      <c r="L1077" s="95" t="n">
        <v>123.87</v>
      </c>
      <c r="M1077" s="96" t="n">
        <v>1.1</v>
      </c>
      <c r="N1077" s="93" t="n">
        <v>312</v>
      </c>
      <c r="O1077" s="91" t="inlineStr">
        <is>
          <t>None</t>
        </is>
      </c>
      <c r="P1077" s="91" t="inlineStr">
        <is>
          <t>None</t>
        </is>
      </c>
      <c r="Q1077" s="97" t="n">
        <v>2.72</v>
      </c>
      <c r="R1077" s="96" t="n">
        <v>0.98</v>
      </c>
      <c r="S1077" s="96" t="n">
        <v>2.67</v>
      </c>
      <c r="T1077" s="96" t="n">
        <v>1.65</v>
      </c>
      <c r="U1077" s="96" t="n">
        <v>1.5</v>
      </c>
      <c r="V1077" s="103" t="n">
        <v>0.53</v>
      </c>
      <c r="W1077" s="102" t="n">
        <v>2</v>
      </c>
      <c r="X1077" s="93" t="n"/>
      <c r="Y1077" s="91" t="inlineStr">
        <is>
          <t>None</t>
        </is>
      </c>
      <c r="Z1077" s="99" t="n">
        <v>65.33</v>
      </c>
      <c r="AA1077" s="96" t="n">
        <v>1</v>
      </c>
      <c r="AB1077" s="96" t="n">
        <v>1.02</v>
      </c>
      <c r="AC1077" s="96" t="n">
        <v>2.76</v>
      </c>
      <c r="AD1077" s="96" t="n">
        <v>1.72</v>
      </c>
      <c r="AE1077" s="96" t="n">
        <v>1.67</v>
      </c>
      <c r="AF1077" s="103" t="n">
        <v>1.12</v>
      </c>
      <c r="AG1077" s="91" t="inlineStr">
        <is>
          <t>Normal</t>
        </is>
      </c>
      <c r="AH1077" s="100" t="n">
        <v>0</v>
      </c>
      <c r="AI1077" s="101" t="n">
        <v>0</v>
      </c>
      <c r="AJ1077" s="92" t="inlineStr">
        <is>
          <t>N</t>
        </is>
      </c>
      <c r="AK1077" s="96" t="n"/>
      <c r="AL1077" s="91" t="inlineStr">
        <is>
          <t>n/a</t>
        </is>
      </c>
      <c r="AM1077" s="93" t="n"/>
      <c r="AN1077" s="92" t="inlineStr">
        <is>
          <t>None</t>
        </is>
      </c>
      <c r="AO1077" s="102" t="n">
        <v>0</v>
      </c>
      <c r="AP1077" s="103" t="n">
        <v>0.64</v>
      </c>
      <c r="AQ1077" s="102" t="n">
        <v>27</v>
      </c>
      <c r="AR1077" s="91" t="inlineStr">
        <is>
          <t>N</t>
        </is>
      </c>
      <c r="AS1077" s="104" t="n"/>
      <c r="AT1077" s="92">
        <f>IF(AND(P1077="52-wk high",T1077&gt;=Settings!$B$7),"Y","N")</f>
        <v/>
      </c>
      <c r="AU1077" s="91">
        <f>IF(AND(AD1077&gt;=Settings!$B$8,M1077&gt;0),"Y","N")</f>
        <v/>
      </c>
      <c r="AV1077" s="91">
        <f>IF(OR(AH1077&gt;Settings!$B$9,AI1077&gt;Settings!$B$9),"Y","N")</f>
        <v/>
      </c>
      <c r="AW1077" s="91">
        <f>IF(AJ1077&lt;&gt;"Y","n/a",IF(AND(M1077&gt;0,AK1077&gt;Settings!$B$10),"Y","N"))</f>
        <v/>
      </c>
      <c r="AX1077" s="91">
        <f>IF(AO1077&gt;=Settings!$B$11,"Y","N")</f>
        <v/>
      </c>
      <c r="AY1077" s="99">
        <f>(AT1077="Y")+(AU1077="Y")+(AV1077="Y")+(AW1077="Y")+(AX1077="Y")</f>
        <v/>
      </c>
      <c r="AZ1077" s="94">
        <f>IF(AY1077=0,"None",_xlfn.TEXTJOIN(", ",TRUE(),IF(AT1077="Y","Breakout",""),IF(AU1077="Y","Accumulation",""),IF(AV1077="Y","Institutional buying",""),IF(AW1077="Y","Long buildup",""),IF(AX1077="Y","Momentum leader","")))</f>
        <v/>
      </c>
      <c r="BA1077" s="94">
        <f>IF(BW1077="","","Passes "&amp;AY1077&amp;" of 5 buy-side scans"&amp;IF(G1077="Y","; RED FLAG: filter out using Red flag column",""))</f>
        <v/>
      </c>
      <c r="BB1077" s="91" t="inlineStr">
        <is>
          <t>None</t>
        </is>
      </c>
      <c r="BC1077" s="92" t="inlineStr">
        <is>
          <t>N</t>
        </is>
      </c>
      <c r="BD1077" s="94" t="n"/>
      <c r="BE1077" s="94" t="n"/>
      <c r="BF1077" s="92">
        <f>IF(R1077*100000&gt;=Settings!$B$5,"Y","N")</f>
        <v/>
      </c>
      <c r="BG1077" s="91">
        <f>IF(F1077&gt;Settings!$B$6,"Y","N")</f>
        <v/>
      </c>
      <c r="BH1077" s="97" t="n">
        <v>-25.38</v>
      </c>
      <c r="BI1077" s="96" t="n">
        <v>0.38</v>
      </c>
      <c r="BJ1077" s="96" t="n">
        <v>-7.53</v>
      </c>
      <c r="BK1077" s="96" t="n">
        <v>-16.55</v>
      </c>
      <c r="BL1077" s="96" t="n">
        <v>-4.91</v>
      </c>
      <c r="BM1077" s="96" t="n">
        <v>-20.05</v>
      </c>
      <c r="BN1077" s="97" t="n">
        <v>-1.53</v>
      </c>
      <c r="BO1077" s="96" t="n">
        <v>-5.24</v>
      </c>
      <c r="BP1077" s="96" t="n">
        <v>-8.34</v>
      </c>
      <c r="BQ1077" s="96" t="n">
        <v>-11.56</v>
      </c>
      <c r="BR1077" s="91" t="inlineStr">
        <is>
          <t>Stacked down</t>
        </is>
      </c>
      <c r="BS1077" s="91" t="inlineStr">
        <is>
          <t>None</t>
        </is>
      </c>
      <c r="BT1077" s="96" t="n">
        <v>42.4</v>
      </c>
      <c r="BU1077" s="91" t="inlineStr">
        <is>
          <t>N</t>
        </is>
      </c>
      <c r="BV1077" s="99">
        <f>IF(OR(BF1077&lt;&gt;"Y",BG1077&lt;&gt;"Y"),"",(AND(ISNUMBER(BQ1077),BQ1077&gt;0))+(BR1077="Stacked up")+(AND(ISNUMBER(BH1077),BH1077&gt;=-Settings!$B$17))+(AND(ISNUMBER(BK1077),ISNUMBER(BM1077),BK1077&gt;0,BM1077&gt;0))+(AND(ISNUMBER(AQ1077),AQ1077&gt;=Settings!$B$18))+(AND(ISNUMBER(BT1077),BT1077&gt;=Settings!$B$19,BT1077&lt;=Settings!$B$20))+(AND(ISNUMBER(AS1077),AS1077&gt;0))+(AND(ISNUMBER(T1077),ISNUMBER(M1077),T1077&gt;=Settings!$B$21,M1077&gt;0))+(AND(ISNUMBER(AD1077),ISNUMBER(M1077),AD1077&gt;=Settings!$B$22,M1077&gt;0))+(AY1077&gt;=1))</f>
        <v/>
      </c>
      <c r="BW1077" s="91">
        <f>IF(OR(AY1077=0,BF1077&lt;&gt;"Y",BG1077&lt;&gt;"Y"),"",1+SUMPRODUCT(($A$6:$A$2604=A1077)*($AY$6:$AY$2604&gt;0)*($BF$6:$BF$2604="Y")*($BG$6:$BG$2604="Y")*(($AY$6:$AY$2604&gt;AY1077)+($AY$6:$AY$2604=AY1077)*($AD$6:$AD$2604&gt;AD1077))))</f>
        <v/>
      </c>
    </row>
    <row r="1078" ht="23.85" customHeight="1" s="55">
      <c r="A1078" s="90" t="n">
        <v>46296</v>
      </c>
      <c r="B1078" s="91" t="inlineStr">
        <is>
          <t>ADOR</t>
        </is>
      </c>
      <c r="C1078" s="91" t="inlineStr">
        <is>
          <t>INE045A01017</t>
        </is>
      </c>
      <c r="D1078" s="91" t="n"/>
      <c r="E1078" s="91" t="inlineStr">
        <is>
          <t>None</t>
        </is>
      </c>
      <c r="F1078" s="93" t="n">
        <v>2733</v>
      </c>
      <c r="G1078" s="92" t="inlineStr">
        <is>
          <t>N</t>
        </is>
      </c>
      <c r="H1078" s="94" t="n"/>
      <c r="I1078" s="91" t="inlineStr">
        <is>
          <t>N</t>
        </is>
      </c>
      <c r="J1078" s="92">
        <f>IF(K1078="","N","Y")</f>
        <v/>
      </c>
      <c r="K1078" s="94">
        <f>_xlfn.TEXTJOIN("; ",TRUE,IF(P1078="52-wk low","52-wk low",""),IF(AND(AD1078&gt;=Settings!$B$12,M1078&lt;0),"Distribution",""),IF(AND(AJ1078="Y",M1078&lt;0,AK1078&lt;-Settings!$B$13),"Long unwinding",""),IF(AND(AJ1078="Y",M1078&lt;0,AK1078&gt;Settings!$B$13),"Short buildup",""))</f>
        <v/>
      </c>
      <c r="L1078" s="95" t="n">
        <v>1570.4</v>
      </c>
      <c r="M1078" s="96" t="n">
        <v>-1.34</v>
      </c>
      <c r="N1078" s="93" t="n">
        <v>1220</v>
      </c>
      <c r="O1078" s="91" t="inlineStr">
        <is>
          <t>None</t>
        </is>
      </c>
      <c r="P1078" s="91" t="inlineStr">
        <is>
          <t>None</t>
        </is>
      </c>
      <c r="Q1078" s="97" t="n">
        <v>0.3</v>
      </c>
      <c r="R1078" s="96" t="n">
        <v>0.3</v>
      </c>
      <c r="S1078" s="96" t="n">
        <v>0.9399999999999999</v>
      </c>
      <c r="T1078" s="96" t="n">
        <v>0.57</v>
      </c>
      <c r="U1078" s="96" t="n">
        <v>0.64</v>
      </c>
      <c r="V1078" s="103" t="n">
        <v>0.64</v>
      </c>
      <c r="W1078" s="102" t="n">
        <v>0</v>
      </c>
      <c r="X1078" s="93" t="n"/>
      <c r="Y1078" s="91" t="inlineStr">
        <is>
          <t>None</t>
        </is>
      </c>
      <c r="Z1078" s="99" t="n">
        <v>47.62</v>
      </c>
      <c r="AA1078" s="96" t="n">
        <v>0.96</v>
      </c>
      <c r="AB1078" s="96" t="n">
        <v>0.95</v>
      </c>
      <c r="AC1078" s="96" t="n">
        <v>0.93</v>
      </c>
      <c r="AD1078" s="96" t="n">
        <v>0.57</v>
      </c>
      <c r="AE1078" s="96" t="n">
        <v>0.66</v>
      </c>
      <c r="AF1078" s="103" t="n">
        <v>1.06</v>
      </c>
      <c r="AG1078" s="91" t="inlineStr">
        <is>
          <t>Normal</t>
        </is>
      </c>
      <c r="AH1078" s="100" t="n">
        <v>0</v>
      </c>
      <c r="AI1078" s="101" t="n">
        <v>0</v>
      </c>
      <c r="AJ1078" s="92" t="inlineStr">
        <is>
          <t>N</t>
        </is>
      </c>
      <c r="AK1078" s="96" t="n"/>
      <c r="AL1078" s="91" t="inlineStr">
        <is>
          <t>n/a</t>
        </is>
      </c>
      <c r="AM1078" s="93" t="n"/>
      <c r="AN1078" s="92" t="inlineStr">
        <is>
          <t>None</t>
        </is>
      </c>
      <c r="AO1078" s="102" t="n">
        <v>0</v>
      </c>
      <c r="AP1078" s="103" t="n">
        <v>2.59</v>
      </c>
      <c r="AQ1078" s="102" t="n">
        <v>94</v>
      </c>
      <c r="AR1078" s="91" t="inlineStr">
        <is>
          <t>N</t>
        </is>
      </c>
      <c r="AS1078" s="104" t="n"/>
      <c r="AT1078" s="92">
        <f>IF(AND(P1078="52-wk high",T1078&gt;=Settings!$B$7),"Y","N")</f>
        <v/>
      </c>
      <c r="AU1078" s="91">
        <f>IF(AND(AD1078&gt;=Settings!$B$8,M1078&gt;0),"Y","N")</f>
        <v/>
      </c>
      <c r="AV1078" s="91">
        <f>IF(OR(AH1078&gt;Settings!$B$9,AI1078&gt;Settings!$B$9),"Y","N")</f>
        <v/>
      </c>
      <c r="AW1078" s="91">
        <f>IF(AJ1078&lt;&gt;"Y","n/a",IF(AND(M1078&gt;0,AK1078&gt;Settings!$B$10),"Y","N"))</f>
        <v/>
      </c>
      <c r="AX1078" s="91">
        <f>IF(AO1078&gt;=Settings!$B$11,"Y","N")</f>
        <v/>
      </c>
      <c r="AY1078" s="99">
        <f>(AT1078="Y")+(AU1078="Y")+(AV1078="Y")+(AW1078="Y")+(AX1078="Y")</f>
        <v/>
      </c>
      <c r="AZ1078" s="94">
        <f>IF(AY1078=0,"None",_xlfn.TEXTJOIN(", ",TRUE(),IF(AT1078="Y","Breakout",""),IF(AU1078="Y","Accumulation",""),IF(AV1078="Y","Institutional buying",""),IF(AW1078="Y","Long buildup",""),IF(AX1078="Y","Momentum leader","")))</f>
        <v/>
      </c>
      <c r="BA1078" s="94">
        <f>IF(BW1078="","","Passes "&amp;AY1078&amp;" of 5 buy-side scans"&amp;IF(G1078="Y","; RED FLAG: filter out using Red flag column",""))</f>
        <v/>
      </c>
      <c r="BB1078" s="91" t="inlineStr">
        <is>
          <t>None</t>
        </is>
      </c>
      <c r="BC1078" s="92" t="inlineStr">
        <is>
          <t>Y</t>
        </is>
      </c>
      <c r="BD1078" s="94" t="inlineStr">
        <is>
          <t>&gt;75% move in 6 months; High-low range &gt;100% in 6 months</t>
        </is>
      </c>
      <c r="BE1078" s="94" t="n"/>
      <c r="BF1078" s="92">
        <f>IF(R1078*100000&gt;=Settings!$B$5,"Y","N")</f>
        <v/>
      </c>
      <c r="BG1078" s="91">
        <f>IF(F1078&gt;Settings!$B$6,"Y","N")</f>
        <v/>
      </c>
      <c r="BH1078" s="97" t="n">
        <v>-11.1</v>
      </c>
      <c r="BI1078" s="96" t="n">
        <v>-2.64</v>
      </c>
      <c r="BJ1078" s="96" t="n">
        <v>-7.67</v>
      </c>
      <c r="BK1078" s="96" t="n">
        <v>25.79</v>
      </c>
      <c r="BL1078" s="96" t="n">
        <v>75.81</v>
      </c>
      <c r="BM1078" s="96" t="n">
        <v>59.34</v>
      </c>
      <c r="BN1078" s="97" t="n">
        <v>-1.79</v>
      </c>
      <c r="BO1078" s="96" t="n">
        <v>1.73</v>
      </c>
      <c r="BP1078" s="96" t="n">
        <v>10.13</v>
      </c>
      <c r="BQ1078" s="96" t="n">
        <v>21.99</v>
      </c>
      <c r="BR1078" s="91" t="inlineStr">
        <is>
          <t>Mixed</t>
        </is>
      </c>
      <c r="BS1078" s="91" t="inlineStr">
        <is>
          <t>None</t>
        </is>
      </c>
      <c r="BT1078" s="96" t="n">
        <v>41</v>
      </c>
      <c r="BU1078" s="91" t="inlineStr">
        <is>
          <t>N</t>
        </is>
      </c>
      <c r="BV1078" s="99">
        <f>IF(OR(BF1078&lt;&gt;"Y",BG1078&lt;&gt;"Y"),"",(AND(ISNUMBER(BQ1078),BQ1078&gt;0))+(BR1078="Stacked up")+(AND(ISNUMBER(BH1078),BH1078&gt;=-Settings!$B$17))+(AND(ISNUMBER(BK1078),ISNUMBER(BM1078),BK1078&gt;0,BM1078&gt;0))+(AND(ISNUMBER(AQ1078),AQ1078&gt;=Settings!$B$18))+(AND(ISNUMBER(BT1078),BT1078&gt;=Settings!$B$19,BT1078&lt;=Settings!$B$20))+(AND(ISNUMBER(AS1078),AS1078&gt;0))+(AND(ISNUMBER(T1078),ISNUMBER(M1078),T1078&gt;=Settings!$B$21,M1078&gt;0))+(AND(ISNUMBER(AD1078),ISNUMBER(M1078),AD1078&gt;=Settings!$B$22,M1078&gt;0))+(AY1078&gt;=1))</f>
        <v/>
      </c>
      <c r="BW1078" s="91">
        <f>IF(OR(AY1078=0,BF1078&lt;&gt;"Y",BG1078&lt;&gt;"Y"),"",1+SUMPRODUCT(($A$6:$A$2604=A1078)*($AY$6:$AY$2604&gt;0)*($BF$6:$BF$2604="Y")*($BG$6:$BG$2604="Y")*(($AY$6:$AY$2604&gt;AY1078)+($AY$6:$AY$2604=AY1078)*($AD$6:$AD$2604&gt;AD1078))))</f>
        <v/>
      </c>
    </row>
    <row r="1079" ht="23.85" customHeight="1" s="55">
      <c r="A1079" s="90" t="n">
        <v>46296</v>
      </c>
      <c r="B1079" s="91" t="inlineStr">
        <is>
          <t>PRINCEPIPE</t>
        </is>
      </c>
      <c r="C1079" s="91" t="inlineStr">
        <is>
          <t>INE689W01016</t>
        </is>
      </c>
      <c r="D1079" s="91" t="n"/>
      <c r="E1079" s="91" t="inlineStr">
        <is>
          <t>None</t>
        </is>
      </c>
      <c r="F1079" s="93" t="n">
        <v>2730</v>
      </c>
      <c r="G1079" s="92" t="inlineStr">
        <is>
          <t>N</t>
        </is>
      </c>
      <c r="H1079" s="94" t="n"/>
      <c r="I1079" s="91" t="inlineStr">
        <is>
          <t>N</t>
        </is>
      </c>
      <c r="J1079" s="92">
        <f>IF(K1079="","N","Y")</f>
        <v/>
      </c>
      <c r="K1079" s="94">
        <f>_xlfn.TEXTJOIN("; ",TRUE,IF(P1079="52-wk low","52-wk low",""),IF(AND(AD1079&gt;=Settings!$B$12,M1079&lt;0),"Distribution",""),IF(AND(AJ1079="Y",M1079&lt;0,AK1079&lt;-Settings!$B$13),"Long unwinding",""),IF(AND(AJ1079="Y",M1079&lt;0,AK1079&gt;Settings!$B$13),"Short buildup",""))</f>
        <v/>
      </c>
      <c r="L1079" s="95" t="n">
        <v>246.9</v>
      </c>
      <c r="M1079" s="96" t="n">
        <v>-3.46</v>
      </c>
      <c r="N1079" s="93" t="n">
        <v>2218</v>
      </c>
      <c r="O1079" s="91" t="inlineStr">
        <is>
          <t>None</t>
        </is>
      </c>
      <c r="P1079" s="91" t="inlineStr">
        <is>
          <t>None</t>
        </is>
      </c>
      <c r="Q1079" s="97" t="n">
        <v>1.78</v>
      </c>
      <c r="R1079" s="96" t="n">
        <v>1.4</v>
      </c>
      <c r="S1079" s="96" t="n">
        <v>1.3</v>
      </c>
      <c r="T1079" s="96" t="n">
        <v>0.88</v>
      </c>
      <c r="U1079" s="96" t="n">
        <v>0.43</v>
      </c>
      <c r="V1079" s="103" t="n">
        <v>0.34</v>
      </c>
      <c r="W1079" s="102" t="n">
        <v>0</v>
      </c>
      <c r="X1079" s="93" t="n"/>
      <c r="Y1079" s="91" t="inlineStr">
        <is>
          <t>None</t>
        </is>
      </c>
      <c r="Z1079" s="99" t="n">
        <v>56.24</v>
      </c>
      <c r="AA1079" s="96" t="n">
        <v>1.08</v>
      </c>
      <c r="AB1079" s="96" t="n">
        <v>1.06</v>
      </c>
      <c r="AC1079" s="96" t="n">
        <v>1.44</v>
      </c>
      <c r="AD1079" s="96" t="n">
        <v>1.02</v>
      </c>
      <c r="AE1079" s="96" t="n">
        <v>0.6899999999999999</v>
      </c>
      <c r="AF1079" s="103" t="n">
        <v>1.44</v>
      </c>
      <c r="AG1079" s="91" t="inlineStr">
        <is>
          <t>Normal</t>
        </is>
      </c>
      <c r="AH1079" s="100" t="n">
        <v>0</v>
      </c>
      <c r="AI1079" s="101" t="n">
        <v>0</v>
      </c>
      <c r="AJ1079" s="92" t="inlineStr">
        <is>
          <t>N</t>
        </is>
      </c>
      <c r="AK1079" s="96" t="n"/>
      <c r="AL1079" s="91" t="inlineStr">
        <is>
          <t>n/a</t>
        </is>
      </c>
      <c r="AM1079" s="93" t="n"/>
      <c r="AN1079" s="92" t="inlineStr">
        <is>
          <t>None</t>
        </is>
      </c>
      <c r="AO1079" s="102" t="n">
        <v>0</v>
      </c>
      <c r="AP1079" s="103" t="n">
        <v>0.73</v>
      </c>
      <c r="AQ1079" s="102" t="n">
        <v>42</v>
      </c>
      <c r="AR1079" s="91" t="inlineStr">
        <is>
          <t>N</t>
        </is>
      </c>
      <c r="AS1079" s="104" t="n"/>
      <c r="AT1079" s="92">
        <f>IF(AND(P1079="52-wk high",T1079&gt;=Settings!$B$7),"Y","N")</f>
        <v/>
      </c>
      <c r="AU1079" s="91">
        <f>IF(AND(AD1079&gt;=Settings!$B$8,M1079&gt;0),"Y","N")</f>
        <v/>
      </c>
      <c r="AV1079" s="91">
        <f>IF(OR(AH1079&gt;Settings!$B$9,AI1079&gt;Settings!$B$9),"Y","N")</f>
        <v/>
      </c>
      <c r="AW1079" s="91">
        <f>IF(AJ1079&lt;&gt;"Y","n/a",IF(AND(M1079&gt;0,AK1079&gt;Settings!$B$10),"Y","N"))</f>
        <v/>
      </c>
      <c r="AX1079" s="91">
        <f>IF(AO1079&gt;=Settings!$B$11,"Y","N")</f>
        <v/>
      </c>
      <c r="AY1079" s="99">
        <f>(AT1079="Y")+(AU1079="Y")+(AV1079="Y")+(AW1079="Y")+(AX1079="Y")</f>
        <v/>
      </c>
      <c r="AZ1079" s="94">
        <f>IF(AY1079=0,"None",_xlfn.TEXTJOIN(", ",TRUE(),IF(AT1079="Y","Breakout",""),IF(AU1079="Y","Accumulation",""),IF(AV1079="Y","Institutional buying",""),IF(AW1079="Y","Long buildup",""),IF(AX1079="Y","Momentum leader","")))</f>
        <v/>
      </c>
      <c r="BA1079" s="94">
        <f>IF(BW1079="","","Passes "&amp;AY1079&amp;" of 5 buy-side scans"&amp;IF(G1079="Y","; RED FLAG: filter out using Red flag column",""))</f>
        <v/>
      </c>
      <c r="BB1079" s="91" t="inlineStr">
        <is>
          <t>None</t>
        </is>
      </c>
      <c r="BC1079" s="92" t="inlineStr">
        <is>
          <t>N</t>
        </is>
      </c>
      <c r="BD1079" s="94" t="n"/>
      <c r="BE1079" s="94" t="n"/>
      <c r="BF1079" s="92">
        <f>IF(R1079*100000&gt;=Settings!$B$5,"Y","N")</f>
        <v/>
      </c>
      <c r="BG1079" s="91">
        <f>IF(F1079&gt;Settings!$B$6,"Y","N")</f>
        <v/>
      </c>
      <c r="BH1079" s="97" t="n">
        <v>-29.9</v>
      </c>
      <c r="BI1079" s="96" t="n">
        <v>-4.97</v>
      </c>
      <c r="BJ1079" s="96" t="n">
        <v>-15.37</v>
      </c>
      <c r="BK1079" s="96" t="n">
        <v>-10.83</v>
      </c>
      <c r="BL1079" s="96" t="n">
        <v>10.58</v>
      </c>
      <c r="BM1079" s="96" t="n">
        <v>-24.1</v>
      </c>
      <c r="BN1079" s="97" t="n">
        <v>-6.88</v>
      </c>
      <c r="BO1079" s="96" t="n">
        <v>-8.800000000000001</v>
      </c>
      <c r="BP1079" s="96" t="n">
        <v>-8.699999999999999</v>
      </c>
      <c r="BQ1079" s="96" t="n">
        <v>-9.91</v>
      </c>
      <c r="BR1079" s="91" t="inlineStr">
        <is>
          <t>Mixed</t>
        </is>
      </c>
      <c r="BS1079" s="91" t="inlineStr">
        <is>
          <t>None</t>
        </is>
      </c>
      <c r="BT1079" s="96" t="n">
        <v>23.1</v>
      </c>
      <c r="BU1079" s="91" t="inlineStr">
        <is>
          <t>N</t>
        </is>
      </c>
      <c r="BV1079" s="99">
        <f>IF(OR(BF1079&lt;&gt;"Y",BG1079&lt;&gt;"Y"),"",(AND(ISNUMBER(BQ1079),BQ1079&gt;0))+(BR1079="Stacked up")+(AND(ISNUMBER(BH1079),BH1079&gt;=-Settings!$B$17))+(AND(ISNUMBER(BK1079),ISNUMBER(BM1079),BK1079&gt;0,BM1079&gt;0))+(AND(ISNUMBER(AQ1079),AQ1079&gt;=Settings!$B$18))+(AND(ISNUMBER(BT1079),BT1079&gt;=Settings!$B$19,BT1079&lt;=Settings!$B$20))+(AND(ISNUMBER(AS1079),AS1079&gt;0))+(AND(ISNUMBER(T1079),ISNUMBER(M1079),T1079&gt;=Settings!$B$21,M1079&gt;0))+(AND(ISNUMBER(AD1079),ISNUMBER(M1079),AD1079&gt;=Settings!$B$22,M1079&gt;0))+(AY1079&gt;=1))</f>
        <v/>
      </c>
      <c r="BW1079" s="91">
        <f>IF(OR(AY1079=0,BF1079&lt;&gt;"Y",BG1079&lt;&gt;"Y"),"",1+SUMPRODUCT(($A$6:$A$2604=A1079)*($AY$6:$AY$2604&gt;0)*($BF$6:$BF$2604="Y")*($BG$6:$BG$2604="Y")*(($AY$6:$AY$2604&gt;AY1079)+($AY$6:$AY$2604=AY1079)*($AD$6:$AD$2604&gt;AD1079))))</f>
        <v/>
      </c>
    </row>
    <row r="1080" ht="23.85" customHeight="1" s="55">
      <c r="A1080" s="90" t="n">
        <v>46296</v>
      </c>
      <c r="B1080" s="91" t="inlineStr">
        <is>
          <t>BALMLAWRIE</t>
        </is>
      </c>
      <c r="C1080" s="91" t="inlineStr">
        <is>
          <t>INE164A01016</t>
        </is>
      </c>
      <c r="D1080" s="91" t="n"/>
      <c r="E1080" s="91" t="inlineStr">
        <is>
          <t>None</t>
        </is>
      </c>
      <c r="F1080" s="93" t="n">
        <v>2724</v>
      </c>
      <c r="G1080" s="92" t="inlineStr">
        <is>
          <t>N</t>
        </is>
      </c>
      <c r="H1080" s="94" t="n"/>
      <c r="I1080" s="91" t="inlineStr">
        <is>
          <t>N</t>
        </is>
      </c>
      <c r="J1080" s="92">
        <f>IF(K1080="","N","Y")</f>
        <v/>
      </c>
      <c r="K1080" s="94">
        <f>_xlfn.TEXTJOIN("; ",TRUE,IF(P1080="52-wk low","52-wk low",""),IF(AND(AD1080&gt;=Settings!$B$12,M1080&lt;0),"Distribution",""),IF(AND(AJ1080="Y",M1080&lt;0,AK1080&lt;-Settings!$B$13),"Long unwinding",""),IF(AND(AJ1080="Y",M1080&lt;0,AK1080&gt;Settings!$B$13),"Short buildup",""))</f>
        <v/>
      </c>
      <c r="L1080" s="95" t="n">
        <v>159.3</v>
      </c>
      <c r="M1080" s="96" t="n">
        <v>-1.15</v>
      </c>
      <c r="N1080" s="93" t="n">
        <v>1120</v>
      </c>
      <c r="O1080" s="91" t="inlineStr">
        <is>
          <t>None</t>
        </is>
      </c>
      <c r="P1080" s="91" t="inlineStr">
        <is>
          <t>None</t>
        </is>
      </c>
      <c r="Q1080" s="97" t="n">
        <v>1.17</v>
      </c>
      <c r="R1080" s="96" t="n">
        <v>1.31</v>
      </c>
      <c r="S1080" s="96" t="n">
        <v>0.89</v>
      </c>
      <c r="T1080" s="96" t="n">
        <v>0.85</v>
      </c>
      <c r="U1080" s="96" t="n">
        <v>0.77</v>
      </c>
      <c r="V1080" s="103" t="n">
        <v>0.87</v>
      </c>
      <c r="W1080" s="102" t="n">
        <v>2</v>
      </c>
      <c r="X1080" s="93" t="n"/>
      <c r="Y1080" s="91" t="inlineStr">
        <is>
          <t>None</t>
        </is>
      </c>
      <c r="Z1080" s="99" t="n">
        <v>59.22</v>
      </c>
      <c r="AA1080" s="96" t="n">
        <v>1.07</v>
      </c>
      <c r="AB1080" s="96" t="n">
        <v>1.05</v>
      </c>
      <c r="AC1080" s="96" t="n">
        <v>1.02</v>
      </c>
      <c r="AD1080" s="96" t="n">
        <v>0.98</v>
      </c>
      <c r="AE1080" s="96" t="n">
        <v>0.85</v>
      </c>
      <c r="AF1080" s="103" t="n">
        <v>0.98</v>
      </c>
      <c r="AG1080" s="91" t="inlineStr">
        <is>
          <t>Normal</t>
        </is>
      </c>
      <c r="AH1080" s="100" t="n">
        <v>0</v>
      </c>
      <c r="AI1080" s="101" t="n">
        <v>0</v>
      </c>
      <c r="AJ1080" s="92" t="inlineStr">
        <is>
          <t>N</t>
        </is>
      </c>
      <c r="AK1080" s="96" t="n"/>
      <c r="AL1080" s="91" t="inlineStr">
        <is>
          <t>n/a</t>
        </is>
      </c>
      <c r="AM1080" s="93" t="n"/>
      <c r="AN1080" s="92" t="inlineStr">
        <is>
          <t>None</t>
        </is>
      </c>
      <c r="AO1080" s="102" t="n">
        <v>0</v>
      </c>
      <c r="AP1080" s="103" t="n">
        <v>0.6</v>
      </c>
      <c r="AQ1080" s="102" t="n">
        <v>21</v>
      </c>
      <c r="AR1080" s="91" t="inlineStr">
        <is>
          <t>N</t>
        </is>
      </c>
      <c r="AS1080" s="104" t="n"/>
      <c r="AT1080" s="92">
        <f>IF(AND(P1080="52-wk high",T1080&gt;=Settings!$B$7),"Y","N")</f>
        <v/>
      </c>
      <c r="AU1080" s="91">
        <f>IF(AND(AD1080&gt;=Settings!$B$8,M1080&gt;0),"Y","N")</f>
        <v/>
      </c>
      <c r="AV1080" s="91">
        <f>IF(OR(AH1080&gt;Settings!$B$9,AI1080&gt;Settings!$B$9),"Y","N")</f>
        <v/>
      </c>
      <c r="AW1080" s="91">
        <f>IF(AJ1080&lt;&gt;"Y","n/a",IF(AND(M1080&gt;0,AK1080&gt;Settings!$B$10),"Y","N"))</f>
        <v/>
      </c>
      <c r="AX1080" s="91">
        <f>IF(AO1080&gt;=Settings!$B$11,"Y","N")</f>
        <v/>
      </c>
      <c r="AY1080" s="99">
        <f>(AT1080="Y")+(AU1080="Y")+(AV1080="Y")+(AW1080="Y")+(AX1080="Y")</f>
        <v/>
      </c>
      <c r="AZ1080" s="94">
        <f>IF(AY1080=0,"None",_xlfn.TEXTJOIN(", ",TRUE(),IF(AT1080="Y","Breakout",""),IF(AU1080="Y","Accumulation",""),IF(AV1080="Y","Institutional buying",""),IF(AW1080="Y","Long buildup",""),IF(AX1080="Y","Momentum leader","")))</f>
        <v/>
      </c>
      <c r="BA1080" s="94">
        <f>IF(BW1080="","","Passes "&amp;AY1080&amp;" of 5 buy-side scans"&amp;IF(G1080="Y","; RED FLAG: filter out using Red flag column",""))</f>
        <v/>
      </c>
      <c r="BB1080" s="91" t="inlineStr">
        <is>
          <t>None</t>
        </is>
      </c>
      <c r="BC1080" s="92" t="inlineStr">
        <is>
          <t>N</t>
        </is>
      </c>
      <c r="BD1080" s="94" t="n"/>
      <c r="BE1080" s="94" t="n"/>
      <c r="BF1080" s="92">
        <f>IF(R1080*100000&gt;=Settings!$B$5,"Y","N")</f>
        <v/>
      </c>
      <c r="BG1080" s="91">
        <f>IF(F1080&gt;Settings!$B$6,"Y","N")</f>
        <v/>
      </c>
      <c r="BH1080" s="97" t="n">
        <v>-25.13</v>
      </c>
      <c r="BI1080" s="96" t="n">
        <v>-3.01</v>
      </c>
      <c r="BJ1080" s="96" t="n">
        <v>-9.56</v>
      </c>
      <c r="BK1080" s="96" t="n">
        <v>-11.62</v>
      </c>
      <c r="BL1080" s="96" t="n">
        <v>0.51</v>
      </c>
      <c r="BM1080" s="96" t="n">
        <v>-24.25</v>
      </c>
      <c r="BN1080" s="97" t="n">
        <v>-4.35</v>
      </c>
      <c r="BO1080" s="96" t="n">
        <v>-6.9</v>
      </c>
      <c r="BP1080" s="96" t="n">
        <v>-8.619999999999999</v>
      </c>
      <c r="BQ1080" s="96" t="n">
        <v>-11.14</v>
      </c>
      <c r="BR1080" s="91" t="inlineStr">
        <is>
          <t>Stacked down</t>
        </is>
      </c>
      <c r="BS1080" s="91" t="inlineStr">
        <is>
          <t>None</t>
        </is>
      </c>
      <c r="BT1080" s="96" t="n">
        <v>23.7</v>
      </c>
      <c r="BU1080" s="91" t="inlineStr">
        <is>
          <t>N</t>
        </is>
      </c>
      <c r="BV1080" s="99">
        <f>IF(OR(BF1080&lt;&gt;"Y",BG1080&lt;&gt;"Y"),"",(AND(ISNUMBER(BQ1080),BQ1080&gt;0))+(BR1080="Stacked up")+(AND(ISNUMBER(BH1080),BH1080&gt;=-Settings!$B$17))+(AND(ISNUMBER(BK1080),ISNUMBER(BM1080),BK1080&gt;0,BM1080&gt;0))+(AND(ISNUMBER(AQ1080),AQ1080&gt;=Settings!$B$18))+(AND(ISNUMBER(BT1080),BT1080&gt;=Settings!$B$19,BT1080&lt;=Settings!$B$20))+(AND(ISNUMBER(AS1080),AS1080&gt;0))+(AND(ISNUMBER(T1080),ISNUMBER(M1080),T1080&gt;=Settings!$B$21,M1080&gt;0))+(AND(ISNUMBER(AD1080),ISNUMBER(M1080),AD1080&gt;=Settings!$B$22,M1080&gt;0))+(AY1080&gt;=1))</f>
        <v/>
      </c>
      <c r="BW1080" s="91">
        <f>IF(OR(AY1080=0,BF1080&lt;&gt;"Y",BG1080&lt;&gt;"Y"),"",1+SUMPRODUCT(($A$6:$A$2604=A1080)*($AY$6:$AY$2604&gt;0)*($BF$6:$BF$2604="Y")*($BG$6:$BG$2604="Y")*(($AY$6:$AY$2604&gt;AY1080)+($AY$6:$AY$2604=AY1080)*($AD$6:$AD$2604&gt;AD1080))))</f>
        <v/>
      </c>
    </row>
    <row r="1081" ht="23.85" customHeight="1" s="55">
      <c r="A1081" s="90" t="n">
        <v>46296</v>
      </c>
      <c r="B1081" s="91" t="inlineStr">
        <is>
          <t>ARVSMART</t>
        </is>
      </c>
      <c r="C1081" s="91" t="inlineStr">
        <is>
          <t>INE034S01021</t>
        </is>
      </c>
      <c r="D1081" s="91" t="n"/>
      <c r="E1081" s="91" t="inlineStr">
        <is>
          <t>None</t>
        </is>
      </c>
      <c r="F1081" s="93" t="n">
        <v>2721</v>
      </c>
      <c r="G1081" s="92" t="inlineStr">
        <is>
          <t>N</t>
        </is>
      </c>
      <c r="H1081" s="94" t="n"/>
      <c r="I1081" s="91" t="inlineStr">
        <is>
          <t>N</t>
        </is>
      </c>
      <c r="J1081" s="92">
        <f>IF(K1081="","N","Y")</f>
        <v/>
      </c>
      <c r="K1081" s="94">
        <f>_xlfn.TEXTJOIN("; ",TRUE,IF(P1081="52-wk low","52-wk low",""),IF(AND(AD1081&gt;=Settings!$B$12,M1081&lt;0),"Distribution",""),IF(AND(AJ1081="Y",M1081&lt;0,AK1081&lt;-Settings!$B$13),"Long unwinding",""),IF(AND(AJ1081="Y",M1081&lt;0,AK1081&gt;Settings!$B$13),"Short buildup",""))</f>
        <v/>
      </c>
      <c r="L1081" s="95" t="n">
        <v>592.5</v>
      </c>
      <c r="M1081" s="96" t="n">
        <v>-1.54</v>
      </c>
      <c r="N1081" s="93" t="n">
        <v>1362</v>
      </c>
      <c r="O1081" s="91" t="inlineStr">
        <is>
          <t>None</t>
        </is>
      </c>
      <c r="P1081" s="91" t="inlineStr">
        <is>
          <t>None</t>
        </is>
      </c>
      <c r="Q1081" s="97" t="n">
        <v>0.5600000000000001</v>
      </c>
      <c r="R1081" s="96" t="n">
        <v>4.1</v>
      </c>
      <c r="S1081" s="96" t="n">
        <v>0.14</v>
      </c>
      <c r="T1081" s="96" t="n">
        <v>0.15</v>
      </c>
      <c r="U1081" s="96" t="n">
        <v>0.22</v>
      </c>
      <c r="V1081" s="103" t="n">
        <v>1.63</v>
      </c>
      <c r="W1081" s="102" t="n">
        <v>2</v>
      </c>
      <c r="X1081" s="93" t="n"/>
      <c r="Y1081" s="91" t="inlineStr">
        <is>
          <t>None</t>
        </is>
      </c>
      <c r="Z1081" s="99" t="n">
        <v>45.61</v>
      </c>
      <c r="AA1081" s="96" t="n">
        <v>0.98</v>
      </c>
      <c r="AB1081" s="96" t="n">
        <v>0.93</v>
      </c>
      <c r="AC1081" s="96" t="n">
        <v>0.45</v>
      </c>
      <c r="AD1081" s="96" t="n">
        <v>0.45</v>
      </c>
      <c r="AE1081" s="96" t="n">
        <v>0.61</v>
      </c>
      <c r="AF1081" s="103" t="n">
        <v>0.82</v>
      </c>
      <c r="AG1081" s="91" t="inlineStr">
        <is>
          <t>Drying up</t>
        </is>
      </c>
      <c r="AH1081" s="100" t="n">
        <v>0</v>
      </c>
      <c r="AI1081" s="101" t="n">
        <v>0</v>
      </c>
      <c r="AJ1081" s="92" t="inlineStr">
        <is>
          <t>N</t>
        </is>
      </c>
      <c r="AK1081" s="96" t="n"/>
      <c r="AL1081" s="91" t="inlineStr">
        <is>
          <t>n/a</t>
        </is>
      </c>
      <c r="AM1081" s="93" t="n"/>
      <c r="AN1081" s="92" t="inlineStr">
        <is>
          <t>None</t>
        </is>
      </c>
      <c r="AO1081" s="102" t="n">
        <v>0</v>
      </c>
      <c r="AP1081" s="103" t="n">
        <v>0.85</v>
      </c>
      <c r="AQ1081" s="102" t="n">
        <v>54</v>
      </c>
      <c r="AR1081" s="91" t="inlineStr">
        <is>
          <t>N</t>
        </is>
      </c>
      <c r="AS1081" s="104" t="n"/>
      <c r="AT1081" s="92">
        <f>IF(AND(P1081="52-wk high",T1081&gt;=Settings!$B$7),"Y","N")</f>
        <v/>
      </c>
      <c r="AU1081" s="91">
        <f>IF(AND(AD1081&gt;=Settings!$B$8,M1081&gt;0),"Y","N")</f>
        <v/>
      </c>
      <c r="AV1081" s="91">
        <f>IF(OR(AH1081&gt;Settings!$B$9,AI1081&gt;Settings!$B$9),"Y","N")</f>
        <v/>
      </c>
      <c r="AW1081" s="91">
        <f>IF(AJ1081&lt;&gt;"Y","n/a",IF(AND(M1081&gt;0,AK1081&gt;Settings!$B$10),"Y","N"))</f>
        <v/>
      </c>
      <c r="AX1081" s="91">
        <f>IF(AO1081&gt;=Settings!$B$11,"Y","N")</f>
        <v/>
      </c>
      <c r="AY1081" s="99">
        <f>(AT1081="Y")+(AU1081="Y")+(AV1081="Y")+(AW1081="Y")+(AX1081="Y")</f>
        <v/>
      </c>
      <c r="AZ1081" s="94">
        <f>IF(AY1081=0,"None",_xlfn.TEXTJOIN(", ",TRUE(),IF(AT1081="Y","Breakout",""),IF(AU1081="Y","Accumulation",""),IF(AV1081="Y","Institutional buying",""),IF(AW1081="Y","Long buildup",""),IF(AX1081="Y","Momentum leader","")))</f>
        <v/>
      </c>
      <c r="BA1081" s="94">
        <f>IF(BW1081="","","Passes "&amp;AY1081&amp;" of 5 buy-side scans"&amp;IF(G1081="Y","; RED FLAG: filter out using Red flag column",""))</f>
        <v/>
      </c>
      <c r="BB1081" s="91" t="inlineStr">
        <is>
          <t>None</t>
        </is>
      </c>
      <c r="BC1081" s="92" t="inlineStr">
        <is>
          <t>N</t>
        </is>
      </c>
      <c r="BD1081" s="94" t="n"/>
      <c r="BE1081" s="94" t="n"/>
      <c r="BF1081" s="92">
        <f>IF(R1081*100000&gt;=Settings!$B$5,"Y","N")</f>
        <v/>
      </c>
      <c r="BG1081" s="91">
        <f>IF(F1081&gt;Settings!$B$6,"Y","N")</f>
        <v/>
      </c>
      <c r="BH1081" s="97" t="n">
        <v>-16.3</v>
      </c>
      <c r="BI1081" s="96" t="n">
        <v>-4.86</v>
      </c>
      <c r="BJ1081" s="96" t="n">
        <v>-9.68</v>
      </c>
      <c r="BK1081" s="96" t="n">
        <v>-0.78</v>
      </c>
      <c r="BL1081" s="96" t="n">
        <v>12.08</v>
      </c>
      <c r="BM1081" s="96" t="n">
        <v>-10.64</v>
      </c>
      <c r="BN1081" s="97" t="n">
        <v>-2.42</v>
      </c>
      <c r="BO1081" s="96" t="n">
        <v>-3.62</v>
      </c>
      <c r="BP1081" s="96" t="n">
        <v>-2.97</v>
      </c>
      <c r="BQ1081" s="96" t="n">
        <v>-2.21</v>
      </c>
      <c r="BR1081" s="91" t="inlineStr">
        <is>
          <t>Mixed</t>
        </is>
      </c>
      <c r="BS1081" s="91" t="inlineStr">
        <is>
          <t>None</t>
        </is>
      </c>
      <c r="BT1081" s="96" t="n">
        <v>43.2</v>
      </c>
      <c r="BU1081" s="91" t="inlineStr">
        <is>
          <t>N</t>
        </is>
      </c>
      <c r="BV1081" s="99">
        <f>IF(OR(BF1081&lt;&gt;"Y",BG1081&lt;&gt;"Y"),"",(AND(ISNUMBER(BQ1081),BQ1081&gt;0))+(BR1081="Stacked up")+(AND(ISNUMBER(BH1081),BH1081&gt;=-Settings!$B$17))+(AND(ISNUMBER(BK1081),ISNUMBER(BM1081),BK1081&gt;0,BM1081&gt;0))+(AND(ISNUMBER(AQ1081),AQ1081&gt;=Settings!$B$18))+(AND(ISNUMBER(BT1081),BT1081&gt;=Settings!$B$19,BT1081&lt;=Settings!$B$20))+(AND(ISNUMBER(AS1081),AS1081&gt;0))+(AND(ISNUMBER(T1081),ISNUMBER(M1081),T1081&gt;=Settings!$B$21,M1081&gt;0))+(AND(ISNUMBER(AD1081),ISNUMBER(M1081),AD1081&gt;=Settings!$B$22,M1081&gt;0))+(AY1081&gt;=1))</f>
        <v/>
      </c>
      <c r="BW1081" s="91">
        <f>IF(OR(AY1081=0,BF1081&lt;&gt;"Y",BG1081&lt;&gt;"Y"),"",1+SUMPRODUCT(($A$6:$A$2604=A1081)*($AY$6:$AY$2604&gt;0)*($BF$6:$BF$2604="Y")*($BG$6:$BG$2604="Y")*(($AY$6:$AY$2604&gt;AY1081)+($AY$6:$AY$2604=AY1081)*($AD$6:$AD$2604&gt;AD1081))))</f>
        <v/>
      </c>
    </row>
    <row r="1082" ht="23.85" customHeight="1" s="55">
      <c r="A1082" s="90" t="n">
        <v>46296</v>
      </c>
      <c r="B1082" s="91" t="inlineStr">
        <is>
          <t>SHUKRAPHAR</t>
        </is>
      </c>
      <c r="C1082" s="91" t="inlineStr">
        <is>
          <t>INE551C01044</t>
        </is>
      </c>
      <c r="D1082" s="91" t="n"/>
      <c r="E1082" s="91" t="inlineStr">
        <is>
          <t>None</t>
        </is>
      </c>
      <c r="F1082" s="93" t="n">
        <v>2717</v>
      </c>
      <c r="G1082" s="92" t="inlineStr">
        <is>
          <t>N</t>
        </is>
      </c>
      <c r="H1082" s="94" t="n"/>
      <c r="I1082" s="91" t="inlineStr">
        <is>
          <t>N</t>
        </is>
      </c>
      <c r="J1082" s="92">
        <f>IF(K1082="","N","Y")</f>
        <v/>
      </c>
      <c r="K1082" s="94">
        <f>_xlfn.TEXTJOIN("; ",TRUE,IF(P1082="52-wk low","52-wk low",""),IF(AND(AD1082&gt;=Settings!$B$12,M1082&lt;0),"Distribution",""),IF(AND(AJ1082="Y",M1082&lt;0,AK1082&lt;-Settings!$B$13),"Long unwinding",""),IF(AND(AJ1082="Y",M1082&lt;0,AK1082&gt;Settings!$B$13),"Short buildup",""))</f>
        <v/>
      </c>
      <c r="L1082" s="95" t="n">
        <v>61.8</v>
      </c>
      <c r="M1082" s="96" t="n">
        <v>-0.47</v>
      </c>
      <c r="N1082" s="93" t="n">
        <v>781</v>
      </c>
      <c r="O1082" s="91" t="inlineStr">
        <is>
          <t>None</t>
        </is>
      </c>
      <c r="P1082" s="91" t="inlineStr">
        <is>
          <t>52-wk high</t>
        </is>
      </c>
      <c r="Q1082" s="97" t="n">
        <v>75.63</v>
      </c>
      <c r="R1082" s="96" t="n">
        <v>45.48</v>
      </c>
      <c r="S1082" s="96" t="n">
        <v>1.75</v>
      </c>
      <c r="T1082" s="96" t="n"/>
      <c r="U1082" s="96" t="n"/>
      <c r="V1082" s="103" t="n"/>
      <c r="W1082" s="102" t="n"/>
      <c r="X1082" s="93" t="n"/>
      <c r="Y1082" s="91" t="inlineStr">
        <is>
          <t>None</t>
        </is>
      </c>
      <c r="Z1082" s="99" t="n">
        <v>21.27</v>
      </c>
      <c r="AA1082" s="96" t="n">
        <v>0.55</v>
      </c>
      <c r="AB1082" s="96" t="n"/>
      <c r="AC1082" s="96" t="n">
        <v>1.17</v>
      </c>
      <c r="AD1082" s="96" t="n"/>
      <c r="AE1082" s="96" t="n"/>
      <c r="AF1082" s="103" t="n"/>
      <c r="AG1082" s="91" t="n"/>
      <c r="AH1082" s="100" t="n">
        <v>0</v>
      </c>
      <c r="AI1082" s="101" t="n">
        <v>0</v>
      </c>
      <c r="AJ1082" s="92" t="inlineStr">
        <is>
          <t>N</t>
        </is>
      </c>
      <c r="AK1082" s="96" t="n"/>
      <c r="AL1082" s="91" t="inlineStr">
        <is>
          <t>n/a</t>
        </is>
      </c>
      <c r="AM1082" s="93" t="n"/>
      <c r="AN1082" s="92" t="inlineStr">
        <is>
          <t>None</t>
        </is>
      </c>
      <c r="AO1082" s="102" t="n">
        <v>0</v>
      </c>
      <c r="AP1082" s="103" t="n"/>
      <c r="AQ1082" s="102" t="n"/>
      <c r="AR1082" s="91" t="inlineStr">
        <is>
          <t>N</t>
        </is>
      </c>
      <c r="AS1082" s="104" t="n"/>
      <c r="AT1082" s="92">
        <f>IF(AND(P1082="52-wk high",T1082&gt;=Settings!$B$7),"Y","N")</f>
        <v/>
      </c>
      <c r="AU1082" s="91">
        <f>IF(AND(AD1082&gt;=Settings!$B$8,M1082&gt;0),"Y","N")</f>
        <v/>
      </c>
      <c r="AV1082" s="91">
        <f>IF(OR(AH1082&gt;Settings!$B$9,AI1082&gt;Settings!$B$9),"Y","N")</f>
        <v/>
      </c>
      <c r="AW1082" s="91">
        <f>IF(AJ1082&lt;&gt;"Y","n/a",IF(AND(M1082&gt;0,AK1082&gt;Settings!$B$10),"Y","N"))</f>
        <v/>
      </c>
      <c r="AX1082" s="91">
        <f>IF(AO1082&gt;=Settings!$B$11,"Y","N")</f>
        <v/>
      </c>
      <c r="AY1082" s="99">
        <f>(AT1082="Y")+(AU1082="Y")+(AV1082="Y")+(AW1082="Y")+(AX1082="Y")</f>
        <v/>
      </c>
      <c r="AZ1082" s="94">
        <f>IF(AY1082=0,"None",_xlfn.TEXTJOIN(", ",TRUE(),IF(AT1082="Y","Breakout",""),IF(AU1082="Y","Accumulation",""),IF(AV1082="Y","Institutional buying",""),IF(AW1082="Y","Long buildup",""),IF(AX1082="Y","Momentum leader","")))</f>
        <v/>
      </c>
      <c r="BA1082" s="94">
        <f>IF(BW1082="","","Passes "&amp;AY1082&amp;" of 5 buy-side scans"&amp;IF(G1082="Y","; RED FLAG: filter out using Red flag column",""))</f>
        <v/>
      </c>
      <c r="BB1082" s="91" t="inlineStr">
        <is>
          <t>None</t>
        </is>
      </c>
      <c r="BC1082" s="92" t="inlineStr">
        <is>
          <t>Y</t>
        </is>
      </c>
      <c r="BD1082" s="94" t="inlineStr">
        <is>
          <t>&gt;25% move in 1 month</t>
        </is>
      </c>
      <c r="BE1082" s="94" t="n"/>
      <c r="BF1082" s="92">
        <f>IF(R1082*100000&gt;=Settings!$B$5,"Y","N")</f>
        <v/>
      </c>
      <c r="BG1082" s="91">
        <f>IF(F1082&gt;Settings!$B$6,"Y","N")</f>
        <v/>
      </c>
      <c r="BH1082" s="97" t="n">
        <v>-2.46</v>
      </c>
      <c r="BI1082" s="96" t="n">
        <v>10.83</v>
      </c>
      <c r="BJ1082" s="96" t="n">
        <v>39.1</v>
      </c>
      <c r="BK1082" s="96" t="n"/>
      <c r="BL1082" s="96" t="n"/>
      <c r="BM1082" s="96" t="n"/>
      <c r="BN1082" s="97" t="n">
        <v>11.07</v>
      </c>
      <c r="BO1082" s="96" t="n"/>
      <c r="BP1082" s="96" t="n"/>
      <c r="BQ1082" s="96" t="n"/>
      <c r="BR1082" s="91" t="n"/>
      <c r="BS1082" s="91" t="n"/>
      <c r="BT1082" s="96" t="n">
        <v>76.40000000000001</v>
      </c>
      <c r="BU1082" s="91" t="n"/>
      <c r="BV1082" s="99">
        <f>IF(OR(BF1082&lt;&gt;"Y",BG1082&lt;&gt;"Y"),"",(AND(ISNUMBER(BQ1082),BQ1082&gt;0))+(BR1082="Stacked up")+(AND(ISNUMBER(BH1082),BH1082&gt;=-Settings!$B$17))+(AND(ISNUMBER(BK1082),ISNUMBER(BM1082),BK1082&gt;0,BM1082&gt;0))+(AND(ISNUMBER(AQ1082),AQ1082&gt;=Settings!$B$18))+(AND(ISNUMBER(BT1082),BT1082&gt;=Settings!$B$19,BT1082&lt;=Settings!$B$20))+(AND(ISNUMBER(AS1082),AS1082&gt;0))+(AND(ISNUMBER(T1082),ISNUMBER(M1082),T1082&gt;=Settings!$B$21,M1082&gt;0))+(AND(ISNUMBER(AD1082),ISNUMBER(M1082),AD1082&gt;=Settings!$B$22,M1082&gt;0))+(AY1082&gt;=1))</f>
        <v/>
      </c>
      <c r="BW1082" s="91">
        <f>IF(OR(AY1082=0,BF1082&lt;&gt;"Y",BG1082&lt;&gt;"Y"),"",1+SUMPRODUCT(($A$6:$A$2604=A1082)*($AY$6:$AY$2604&gt;0)*($BF$6:$BF$2604="Y")*($BG$6:$BG$2604="Y")*(($AY$6:$AY$2604&gt;AY1082)+($AY$6:$AY$2604=AY1082)*($AD$6:$AD$2604&gt;AD1082))))</f>
        <v/>
      </c>
    </row>
    <row r="1083" ht="23.85" customHeight="1" s="55">
      <c r="A1083" s="90" t="n">
        <v>46296</v>
      </c>
      <c r="B1083" s="91" t="inlineStr">
        <is>
          <t>GIPCL</t>
        </is>
      </c>
      <c r="C1083" s="91" t="inlineStr">
        <is>
          <t>INE162A01010</t>
        </is>
      </c>
      <c r="D1083" s="91" t="n"/>
      <c r="E1083" s="91" t="inlineStr">
        <is>
          <t>None</t>
        </is>
      </c>
      <c r="F1083" s="93" t="n">
        <v>2714</v>
      </c>
      <c r="G1083" s="92" t="inlineStr">
        <is>
          <t>N</t>
        </is>
      </c>
      <c r="H1083" s="94" t="n"/>
      <c r="I1083" s="91" t="inlineStr">
        <is>
          <t>N</t>
        </is>
      </c>
      <c r="J1083" s="92">
        <f>IF(K1083="","N","Y")</f>
        <v/>
      </c>
      <c r="K1083" s="94">
        <f>_xlfn.TEXTJOIN("; ",TRUE,IF(P1083="52-wk low","52-wk low",""),IF(AND(AD1083&gt;=Settings!$B$12,M1083&lt;0),"Distribution",""),IF(AND(AJ1083="Y",M1083&lt;0,AK1083&lt;-Settings!$B$13),"Long unwinding",""),IF(AND(AJ1083="Y",M1083&lt;0,AK1083&gt;Settings!$B$13),"Short buildup",""))</f>
        <v/>
      </c>
      <c r="L1083" s="95" t="n">
        <v>174.83</v>
      </c>
      <c r="M1083" s="96" t="n">
        <v>-2.7</v>
      </c>
      <c r="N1083" s="93" t="n">
        <v>1983</v>
      </c>
      <c r="O1083" s="91" t="inlineStr">
        <is>
          <t>None</t>
        </is>
      </c>
      <c r="P1083" s="91" t="inlineStr">
        <is>
          <t>None</t>
        </is>
      </c>
      <c r="Q1083" s="97" t="n">
        <v>8.25</v>
      </c>
      <c r="R1083" s="96" t="n">
        <v>4.2</v>
      </c>
      <c r="S1083" s="96" t="n">
        <v>1.81</v>
      </c>
      <c r="T1083" s="96" t="n">
        <v>1.1</v>
      </c>
      <c r="U1083" s="96" t="n">
        <v>1.43</v>
      </c>
      <c r="V1083" s="103" t="n">
        <v>0.72</v>
      </c>
      <c r="W1083" s="102" t="n">
        <v>1</v>
      </c>
      <c r="X1083" s="93" t="n">
        <v>201</v>
      </c>
      <c r="Y1083" s="91" t="inlineStr">
        <is>
          <t>None</t>
        </is>
      </c>
      <c r="Z1083" s="99" t="n">
        <v>53.8</v>
      </c>
      <c r="AA1083" s="96" t="n">
        <v>0.99</v>
      </c>
      <c r="AB1083" s="96" t="n">
        <v>0.99</v>
      </c>
      <c r="AC1083" s="96" t="n">
        <v>1.85</v>
      </c>
      <c r="AD1083" s="96" t="n">
        <v>1.32</v>
      </c>
      <c r="AE1083" s="96" t="n">
        <v>1.64</v>
      </c>
      <c r="AF1083" s="103" t="n">
        <v>1.15</v>
      </c>
      <c r="AG1083" s="91" t="inlineStr">
        <is>
          <t>Normal</t>
        </is>
      </c>
      <c r="AH1083" s="100" t="n">
        <v>0</v>
      </c>
      <c r="AI1083" s="101" t="n">
        <v>0</v>
      </c>
      <c r="AJ1083" s="92" t="inlineStr">
        <is>
          <t>N</t>
        </is>
      </c>
      <c r="AK1083" s="96" t="n"/>
      <c r="AL1083" s="91" t="inlineStr">
        <is>
          <t>n/a</t>
        </is>
      </c>
      <c r="AM1083" s="93" t="n"/>
      <c r="AN1083" s="92" t="inlineStr">
        <is>
          <t>None</t>
        </is>
      </c>
      <c r="AO1083" s="102" t="n">
        <v>0</v>
      </c>
      <c r="AP1083" s="103" t="n">
        <v>1.25</v>
      </c>
      <c r="AQ1083" s="102" t="n">
        <v>72</v>
      </c>
      <c r="AR1083" s="91" t="inlineStr">
        <is>
          <t>N</t>
        </is>
      </c>
      <c r="AS1083" s="104" t="n"/>
      <c r="AT1083" s="92">
        <f>IF(AND(P1083="52-wk high",T1083&gt;=Settings!$B$7),"Y","N")</f>
        <v/>
      </c>
      <c r="AU1083" s="91">
        <f>IF(AND(AD1083&gt;=Settings!$B$8,M1083&gt;0),"Y","N")</f>
        <v/>
      </c>
      <c r="AV1083" s="91">
        <f>IF(OR(AH1083&gt;Settings!$B$9,AI1083&gt;Settings!$B$9),"Y","N")</f>
        <v/>
      </c>
      <c r="AW1083" s="91">
        <f>IF(AJ1083&lt;&gt;"Y","n/a",IF(AND(M1083&gt;0,AK1083&gt;Settings!$B$10),"Y","N"))</f>
        <v/>
      </c>
      <c r="AX1083" s="91">
        <f>IF(AO1083&gt;=Settings!$B$11,"Y","N")</f>
        <v/>
      </c>
      <c r="AY1083" s="99">
        <f>(AT1083="Y")+(AU1083="Y")+(AV1083="Y")+(AW1083="Y")+(AX1083="Y")</f>
        <v/>
      </c>
      <c r="AZ1083" s="94">
        <f>IF(AY1083=0,"None",_xlfn.TEXTJOIN(", ",TRUE(),IF(AT1083="Y","Breakout",""),IF(AU1083="Y","Accumulation",""),IF(AV1083="Y","Institutional buying",""),IF(AW1083="Y","Long buildup",""),IF(AX1083="Y","Momentum leader","")))</f>
        <v/>
      </c>
      <c r="BA1083" s="94">
        <f>IF(BW1083="","","Passes "&amp;AY1083&amp;" of 5 buy-side scans"&amp;IF(G1083="Y","; RED FLAG: filter out using Red flag column",""))</f>
        <v/>
      </c>
      <c r="BB1083" s="91" t="inlineStr">
        <is>
          <t>None</t>
        </is>
      </c>
      <c r="BC1083" s="92" t="inlineStr">
        <is>
          <t>N</t>
        </is>
      </c>
      <c r="BD1083" s="94" t="n"/>
      <c r="BE1083" s="94" t="n"/>
      <c r="BF1083" s="92">
        <f>IF(R1083*100000&gt;=Settings!$B$5,"Y","N")</f>
        <v/>
      </c>
      <c r="BG1083" s="91">
        <f>IF(F1083&gt;Settings!$B$6,"Y","N")</f>
        <v/>
      </c>
      <c r="BH1083" s="97" t="n">
        <v>-17.42</v>
      </c>
      <c r="BI1083" s="96" t="n">
        <v>-6.22</v>
      </c>
      <c r="BJ1083" s="96" t="n">
        <v>-12.06</v>
      </c>
      <c r="BK1083" s="96" t="n">
        <v>9.970000000000001</v>
      </c>
      <c r="BL1083" s="96" t="n">
        <v>35.06</v>
      </c>
      <c r="BM1083" s="96" t="n">
        <v>-3.93</v>
      </c>
      <c r="BN1083" s="97" t="n">
        <v>-6.24</v>
      </c>
      <c r="BO1083" s="96" t="n">
        <v>-3.95</v>
      </c>
      <c r="BP1083" s="96" t="n">
        <v>0.6899999999999999</v>
      </c>
      <c r="BQ1083" s="96" t="n">
        <v>3.98</v>
      </c>
      <c r="BR1083" s="91" t="inlineStr">
        <is>
          <t>Mixed</t>
        </is>
      </c>
      <c r="BS1083" s="91" t="inlineStr">
        <is>
          <t>None</t>
        </is>
      </c>
      <c r="BT1083" s="96" t="n">
        <v>26.1</v>
      </c>
      <c r="BU1083" s="91" t="inlineStr">
        <is>
          <t>N</t>
        </is>
      </c>
      <c r="BV1083" s="99">
        <f>IF(OR(BF1083&lt;&gt;"Y",BG1083&lt;&gt;"Y"),"",(AND(ISNUMBER(BQ1083),BQ1083&gt;0))+(BR1083="Stacked up")+(AND(ISNUMBER(BH1083),BH1083&gt;=-Settings!$B$17))+(AND(ISNUMBER(BK1083),ISNUMBER(BM1083),BK1083&gt;0,BM1083&gt;0))+(AND(ISNUMBER(AQ1083),AQ1083&gt;=Settings!$B$18))+(AND(ISNUMBER(BT1083),BT1083&gt;=Settings!$B$19,BT1083&lt;=Settings!$B$20))+(AND(ISNUMBER(AS1083),AS1083&gt;0))+(AND(ISNUMBER(T1083),ISNUMBER(M1083),T1083&gt;=Settings!$B$21,M1083&gt;0))+(AND(ISNUMBER(AD1083),ISNUMBER(M1083),AD1083&gt;=Settings!$B$22,M1083&gt;0))+(AY1083&gt;=1))</f>
        <v/>
      </c>
      <c r="BW1083" s="91">
        <f>IF(OR(AY1083=0,BF1083&lt;&gt;"Y",BG1083&lt;&gt;"Y"),"",1+SUMPRODUCT(($A$6:$A$2604=A1083)*($AY$6:$AY$2604&gt;0)*($BF$6:$BF$2604="Y")*($BG$6:$BG$2604="Y")*(($AY$6:$AY$2604&gt;AY1083)+($AY$6:$AY$2604=AY1083)*($AD$6:$AD$2604&gt;AD1083))))</f>
        <v/>
      </c>
    </row>
    <row r="1084" ht="23.85" customHeight="1" s="55">
      <c r="A1084" s="90" t="n">
        <v>46296</v>
      </c>
      <c r="B1084" s="91" t="inlineStr">
        <is>
          <t>UFBL</t>
        </is>
      </c>
      <c r="C1084" s="91" t="inlineStr">
        <is>
          <t>INE382M01027</t>
        </is>
      </c>
      <c r="D1084" s="91" t="n"/>
      <c r="E1084" s="91" t="inlineStr">
        <is>
          <t>None</t>
        </is>
      </c>
      <c r="F1084" s="93" t="n">
        <v>2710</v>
      </c>
      <c r="G1084" s="92" t="inlineStr">
        <is>
          <t>Y</t>
        </is>
      </c>
      <c r="H1084" s="94" t="inlineStr">
        <is>
          <t>Long-term ASM Stage 4; T2T (BE series)</t>
        </is>
      </c>
      <c r="I1084" s="91" t="inlineStr">
        <is>
          <t>Y</t>
        </is>
      </c>
      <c r="J1084" s="92">
        <f>IF(K1084="","N","Y")</f>
        <v/>
      </c>
      <c r="K1084" s="94">
        <f>_xlfn.TEXTJOIN("; ",TRUE,IF(P1084="52-wk low","52-wk low",""),IF(AND(AD1084&gt;=Settings!$B$12,M1084&lt;0),"Distribution",""),IF(AND(AJ1084="Y",M1084&lt;0,AK1084&lt;-Settings!$B$13),"Long unwinding",""),IF(AND(AJ1084="Y",M1084&lt;0,AK1084&gt;Settings!$B$13),"Short buildup",""))</f>
        <v/>
      </c>
      <c r="L1084" s="95" t="n">
        <v>692.75</v>
      </c>
      <c r="M1084" s="96" t="n">
        <v>2.06</v>
      </c>
      <c r="N1084" s="93" t="n">
        <v>179</v>
      </c>
      <c r="O1084" s="91" t="inlineStr">
        <is>
          <t>None</t>
        </is>
      </c>
      <c r="P1084" s="91" t="inlineStr">
        <is>
          <t>None</t>
        </is>
      </c>
      <c r="Q1084" s="97" t="n">
        <v>0.29</v>
      </c>
      <c r="R1084" s="96" t="n">
        <v>0.35</v>
      </c>
      <c r="S1084" s="96" t="n">
        <v>0.74</v>
      </c>
      <c r="T1084" s="96" t="n">
        <v>0.31</v>
      </c>
      <c r="U1084" s="96" t="n">
        <v>0.1</v>
      </c>
      <c r="V1084" s="103" t="n">
        <v>0.12</v>
      </c>
      <c r="W1084" s="102" t="n">
        <v>0</v>
      </c>
      <c r="X1084" s="93" t="n"/>
      <c r="Y1084" s="91" t="inlineStr">
        <is>
          <t>None</t>
        </is>
      </c>
      <c r="Z1084" s="99" t="n"/>
      <c r="AA1084" s="96" t="n"/>
      <c r="AB1084" s="96" t="n"/>
      <c r="AC1084" s="96" t="n"/>
      <c r="AD1084" s="96" t="n"/>
      <c r="AE1084" s="96" t="n"/>
      <c r="AF1084" s="103" t="n"/>
      <c r="AG1084" s="91" t="inlineStr">
        <is>
          <t>No delivery data</t>
        </is>
      </c>
      <c r="AH1084" s="100" t="n">
        <v>0</v>
      </c>
      <c r="AI1084" s="101" t="n">
        <v>0</v>
      </c>
      <c r="AJ1084" s="92" t="inlineStr">
        <is>
          <t>N</t>
        </is>
      </c>
      <c r="AK1084" s="96" t="n"/>
      <c r="AL1084" s="91" t="inlineStr">
        <is>
          <t>n/a</t>
        </is>
      </c>
      <c r="AM1084" s="93" t="n"/>
      <c r="AN1084" s="92" t="inlineStr">
        <is>
          <t>None</t>
        </is>
      </c>
      <c r="AO1084" s="102" t="n">
        <v>0</v>
      </c>
      <c r="AP1084" s="103" t="n">
        <v>3.94</v>
      </c>
      <c r="AQ1084" s="102" t="n">
        <v>98</v>
      </c>
      <c r="AR1084" s="91" t="inlineStr">
        <is>
          <t>N</t>
        </is>
      </c>
      <c r="AS1084" s="104" t="n"/>
      <c r="AT1084" s="92">
        <f>IF(AND(P1084="52-wk high",T1084&gt;=Settings!$B$7),"Y","N")</f>
        <v/>
      </c>
      <c r="AU1084" s="91">
        <f>IF(AND(AD1084&gt;=Settings!$B$8,M1084&gt;0),"Y","N")</f>
        <v/>
      </c>
      <c r="AV1084" s="91">
        <f>IF(OR(AH1084&gt;Settings!$B$9,AI1084&gt;Settings!$B$9),"Y","N")</f>
        <v/>
      </c>
      <c r="AW1084" s="91">
        <f>IF(AJ1084&lt;&gt;"Y","n/a",IF(AND(M1084&gt;0,AK1084&gt;Settings!$B$10),"Y","N"))</f>
        <v/>
      </c>
      <c r="AX1084" s="91">
        <f>IF(AO1084&gt;=Settings!$B$11,"Y","N")</f>
        <v/>
      </c>
      <c r="AY1084" s="99">
        <f>(AT1084="Y")+(AU1084="Y")+(AV1084="Y")+(AW1084="Y")+(AX1084="Y")</f>
        <v/>
      </c>
      <c r="AZ1084" s="94">
        <f>IF(AY1084=0,"None",_xlfn.TEXTJOIN(", ",TRUE(),IF(AT1084="Y","Breakout",""),IF(AU1084="Y","Accumulation",""),IF(AV1084="Y","Institutional buying",""),IF(AW1084="Y","Long buildup",""),IF(AX1084="Y","Momentum leader","")))</f>
        <v/>
      </c>
      <c r="BA1084" s="94">
        <f>IF(BW1084="","","Passes "&amp;AY1084&amp;" of 5 buy-side scans"&amp;IF(G1084="Y","; RED FLAG: filter out using Red flag column",""))</f>
        <v/>
      </c>
      <c r="BB1084" s="91" t="inlineStr">
        <is>
          <t>None</t>
        </is>
      </c>
      <c r="BC1084" s="92" t="inlineStr">
        <is>
          <t>Y</t>
        </is>
      </c>
      <c r="BD1084" s="94" t="inlineStr">
        <is>
          <t>EPS zero</t>
        </is>
      </c>
      <c r="BE1084" s="94" t="n"/>
      <c r="BF1084" s="92">
        <f>IF(R1084*100000&gt;=Settings!$B$5,"Y","N")</f>
        <v/>
      </c>
      <c r="BG1084" s="91">
        <f>IF(F1084&gt;Settings!$B$6,"Y","N")</f>
        <v/>
      </c>
      <c r="BH1084" s="97" t="n">
        <v>-18.5</v>
      </c>
      <c r="BI1084" s="96" t="n">
        <v>-4.18</v>
      </c>
      <c r="BJ1084" s="96" t="n">
        <v>-0.04</v>
      </c>
      <c r="BK1084" s="96" t="n">
        <v>8.08</v>
      </c>
      <c r="BL1084" s="96" t="n">
        <v>238.9</v>
      </c>
      <c r="BM1084" s="96" t="n">
        <v>195.9</v>
      </c>
      <c r="BN1084" s="97" t="n">
        <v>-1.75</v>
      </c>
      <c r="BO1084" s="96" t="n">
        <v>-1.46</v>
      </c>
      <c r="BP1084" s="96" t="n">
        <v>8.83</v>
      </c>
      <c r="BQ1084" s="96" t="n">
        <v>33.87</v>
      </c>
      <c r="BR1084" s="91" t="inlineStr">
        <is>
          <t>Mixed</t>
        </is>
      </c>
      <c r="BS1084" s="91" t="inlineStr">
        <is>
          <t>None</t>
        </is>
      </c>
      <c r="BT1084" s="96" t="n">
        <v>45.5</v>
      </c>
      <c r="BU1084" s="91" t="inlineStr">
        <is>
          <t>N</t>
        </is>
      </c>
      <c r="BV1084" s="99">
        <f>IF(OR(BF1084&lt;&gt;"Y",BG1084&lt;&gt;"Y"),"",(AND(ISNUMBER(BQ1084),BQ1084&gt;0))+(BR1084="Stacked up")+(AND(ISNUMBER(BH1084),BH1084&gt;=-Settings!$B$17))+(AND(ISNUMBER(BK1084),ISNUMBER(BM1084),BK1084&gt;0,BM1084&gt;0))+(AND(ISNUMBER(AQ1084),AQ1084&gt;=Settings!$B$18))+(AND(ISNUMBER(BT1084),BT1084&gt;=Settings!$B$19,BT1084&lt;=Settings!$B$20))+(AND(ISNUMBER(AS1084),AS1084&gt;0))+(AND(ISNUMBER(T1084),ISNUMBER(M1084),T1084&gt;=Settings!$B$21,M1084&gt;0))+(AND(ISNUMBER(AD1084),ISNUMBER(M1084),AD1084&gt;=Settings!$B$22,M1084&gt;0))+(AY1084&gt;=1))</f>
        <v/>
      </c>
      <c r="BW1084" s="91">
        <f>IF(OR(AY1084=0,BF1084&lt;&gt;"Y",BG1084&lt;&gt;"Y"),"",1+SUMPRODUCT(($A$6:$A$2604=A1084)*($AY$6:$AY$2604&gt;0)*($BF$6:$BF$2604="Y")*($BG$6:$BG$2604="Y")*(($AY$6:$AY$2604&gt;AY1084)+($AY$6:$AY$2604=AY1084)*($AD$6:$AD$2604&gt;AD1084))))</f>
        <v/>
      </c>
    </row>
    <row r="1085" ht="23.85" customHeight="1" s="55">
      <c r="A1085" s="90" t="n">
        <v>46296</v>
      </c>
      <c r="B1085" s="91" t="inlineStr">
        <is>
          <t>MANGLMCEM</t>
        </is>
      </c>
      <c r="C1085" s="91" t="inlineStr">
        <is>
          <t>INE347A01017</t>
        </is>
      </c>
      <c r="D1085" s="91" t="n"/>
      <c r="E1085" s="91" t="inlineStr">
        <is>
          <t>None</t>
        </is>
      </c>
      <c r="F1085" s="93" t="n">
        <v>2708</v>
      </c>
      <c r="G1085" s="92" t="inlineStr">
        <is>
          <t>N</t>
        </is>
      </c>
      <c r="H1085" s="94" t="n"/>
      <c r="I1085" s="91" t="inlineStr">
        <is>
          <t>N</t>
        </is>
      </c>
      <c r="J1085" s="92">
        <f>IF(K1085="","N","Y")</f>
        <v/>
      </c>
      <c r="K1085" s="94">
        <f>_xlfn.TEXTJOIN("; ",TRUE,IF(P1085="52-wk low","52-wk low",""),IF(AND(AD1085&gt;=Settings!$B$12,M1085&lt;0),"Distribution",""),IF(AND(AJ1085="Y",M1085&lt;0,AK1085&lt;-Settings!$B$13),"Long unwinding",""),IF(AND(AJ1085="Y",M1085&lt;0,AK1085&gt;Settings!$B$13),"Short buildup",""))</f>
        <v/>
      </c>
      <c r="L1085" s="95" t="n">
        <v>984.65</v>
      </c>
      <c r="M1085" s="96" t="n">
        <v>-0.86</v>
      </c>
      <c r="N1085" s="93" t="n">
        <v>966</v>
      </c>
      <c r="O1085" s="91" t="inlineStr">
        <is>
          <t>None</t>
        </is>
      </c>
      <c r="P1085" s="91" t="inlineStr">
        <is>
          <t>None</t>
        </is>
      </c>
      <c r="Q1085" s="97" t="n">
        <v>1.89</v>
      </c>
      <c r="R1085" s="96" t="n">
        <v>0.73</v>
      </c>
      <c r="S1085" s="96" t="n">
        <v>2.38</v>
      </c>
      <c r="T1085" s="96" t="n">
        <v>1.34</v>
      </c>
      <c r="U1085" s="96" t="n">
        <v>1.66</v>
      </c>
      <c r="V1085" s="103" t="n">
        <v>0.64</v>
      </c>
      <c r="W1085" s="102" t="n">
        <v>1</v>
      </c>
      <c r="X1085" s="93" t="n"/>
      <c r="Y1085" s="91" t="inlineStr">
        <is>
          <t>None</t>
        </is>
      </c>
      <c r="Z1085" s="99" t="n">
        <v>74.37</v>
      </c>
      <c r="AA1085" s="96" t="n">
        <v>1.29</v>
      </c>
      <c r="AB1085" s="96" t="n">
        <v>1.24</v>
      </c>
      <c r="AC1085" s="96" t="n">
        <v>3.07</v>
      </c>
      <c r="AD1085" s="96" t="n">
        <v>2.79</v>
      </c>
      <c r="AE1085" s="96" t="n">
        <v>2.63</v>
      </c>
      <c r="AF1085" s="103" t="n">
        <v>1.25</v>
      </c>
      <c r="AG1085" s="91" t="inlineStr">
        <is>
          <t>Normal</t>
        </is>
      </c>
      <c r="AH1085" s="100" t="n">
        <v>0</v>
      </c>
      <c r="AI1085" s="101" t="n">
        <v>0</v>
      </c>
      <c r="AJ1085" s="92" t="inlineStr">
        <is>
          <t>N</t>
        </is>
      </c>
      <c r="AK1085" s="96" t="n"/>
      <c r="AL1085" s="91" t="inlineStr">
        <is>
          <t>n/a</t>
        </is>
      </c>
      <c r="AM1085" s="93" t="n"/>
      <c r="AN1085" s="92" t="inlineStr">
        <is>
          <t>None</t>
        </is>
      </c>
      <c r="AO1085" s="102" t="n">
        <v>0</v>
      </c>
      <c r="AP1085" s="103" t="n">
        <v>1.65</v>
      </c>
      <c r="AQ1085" s="102" t="n">
        <v>83</v>
      </c>
      <c r="AR1085" s="91" t="inlineStr">
        <is>
          <t>N</t>
        </is>
      </c>
      <c r="AS1085" s="104" t="n"/>
      <c r="AT1085" s="92">
        <f>IF(AND(P1085="52-wk high",T1085&gt;=Settings!$B$7),"Y","N")</f>
        <v/>
      </c>
      <c r="AU1085" s="91">
        <f>IF(AND(AD1085&gt;=Settings!$B$8,M1085&gt;0),"Y","N")</f>
        <v/>
      </c>
      <c r="AV1085" s="91">
        <f>IF(OR(AH1085&gt;Settings!$B$9,AI1085&gt;Settings!$B$9),"Y","N")</f>
        <v/>
      </c>
      <c r="AW1085" s="91">
        <f>IF(AJ1085&lt;&gt;"Y","n/a",IF(AND(M1085&gt;0,AK1085&gt;Settings!$B$10),"Y","N"))</f>
        <v/>
      </c>
      <c r="AX1085" s="91">
        <f>IF(AO1085&gt;=Settings!$B$11,"Y","N")</f>
        <v/>
      </c>
      <c r="AY1085" s="99">
        <f>(AT1085="Y")+(AU1085="Y")+(AV1085="Y")+(AW1085="Y")+(AX1085="Y")</f>
        <v/>
      </c>
      <c r="AZ1085" s="94">
        <f>IF(AY1085=0,"None",_xlfn.TEXTJOIN(", ",TRUE(),IF(AT1085="Y","Breakout",""),IF(AU1085="Y","Accumulation",""),IF(AV1085="Y","Institutional buying",""),IF(AW1085="Y","Long buildup",""),IF(AX1085="Y","Momentum leader","")))</f>
        <v/>
      </c>
      <c r="BA1085" s="94">
        <f>IF(BW1085="","","Passes "&amp;AY1085&amp;" of 5 buy-side scans"&amp;IF(G1085="Y","; RED FLAG: filter out using Red flag column",""))</f>
        <v/>
      </c>
      <c r="BB1085" s="91" t="inlineStr">
        <is>
          <t>None</t>
        </is>
      </c>
      <c r="BC1085" s="92" t="inlineStr">
        <is>
          <t>N</t>
        </is>
      </c>
      <c r="BD1085" s="94" t="n"/>
      <c r="BE1085" s="94" t="n"/>
      <c r="BF1085" s="92">
        <f>IF(R1085*100000&gt;=Settings!$B$5,"Y","N")</f>
        <v/>
      </c>
      <c r="BG1085" s="91">
        <f>IF(F1085&gt;Settings!$B$6,"Y","N")</f>
        <v/>
      </c>
      <c r="BH1085" s="97" t="n">
        <v>-12.08</v>
      </c>
      <c r="BI1085" s="96" t="n">
        <v>-4.54</v>
      </c>
      <c r="BJ1085" s="96" t="n">
        <v>-9.17</v>
      </c>
      <c r="BK1085" s="96" t="n">
        <v>7.88</v>
      </c>
      <c r="BL1085" s="96" t="n">
        <v>23.36</v>
      </c>
      <c r="BM1085" s="96" t="n">
        <v>32.32</v>
      </c>
      <c r="BN1085" s="97" t="n">
        <v>-2.88</v>
      </c>
      <c r="BO1085" s="96" t="n">
        <v>-1.1</v>
      </c>
      <c r="BP1085" s="96" t="n">
        <v>2.91</v>
      </c>
      <c r="BQ1085" s="96" t="n">
        <v>9.17</v>
      </c>
      <c r="BR1085" s="91" t="inlineStr">
        <is>
          <t>Mixed</t>
        </is>
      </c>
      <c r="BS1085" s="91" t="inlineStr">
        <is>
          <t>None</t>
        </is>
      </c>
      <c r="BT1085" s="96" t="n">
        <v>36.9</v>
      </c>
      <c r="BU1085" s="91" t="inlineStr">
        <is>
          <t>N</t>
        </is>
      </c>
      <c r="BV1085" s="99">
        <f>IF(OR(BF1085&lt;&gt;"Y",BG1085&lt;&gt;"Y"),"",(AND(ISNUMBER(BQ1085),BQ1085&gt;0))+(BR1085="Stacked up")+(AND(ISNUMBER(BH1085),BH1085&gt;=-Settings!$B$17))+(AND(ISNUMBER(BK1085),ISNUMBER(BM1085),BK1085&gt;0,BM1085&gt;0))+(AND(ISNUMBER(AQ1085),AQ1085&gt;=Settings!$B$18))+(AND(ISNUMBER(BT1085),BT1085&gt;=Settings!$B$19,BT1085&lt;=Settings!$B$20))+(AND(ISNUMBER(AS1085),AS1085&gt;0))+(AND(ISNUMBER(T1085),ISNUMBER(M1085),T1085&gt;=Settings!$B$21,M1085&gt;0))+(AND(ISNUMBER(AD1085),ISNUMBER(M1085),AD1085&gt;=Settings!$B$22,M1085&gt;0))+(AY1085&gt;=1))</f>
        <v/>
      </c>
      <c r="BW1085" s="91">
        <f>IF(OR(AY1085=0,BF1085&lt;&gt;"Y",BG1085&lt;&gt;"Y"),"",1+SUMPRODUCT(($A$6:$A$2604=A1085)*($AY$6:$AY$2604&gt;0)*($BF$6:$BF$2604="Y")*($BG$6:$BG$2604="Y")*(($AY$6:$AY$2604&gt;AY1085)+($AY$6:$AY$2604=AY1085)*($AD$6:$AD$2604&gt;AD1085))))</f>
        <v/>
      </c>
    </row>
    <row r="1086" ht="23.85" customHeight="1" s="55">
      <c r="A1086" s="90" t="n">
        <v>46296</v>
      </c>
      <c r="B1086" s="91" t="inlineStr">
        <is>
          <t>RISHABH</t>
        </is>
      </c>
      <c r="C1086" s="91" t="inlineStr">
        <is>
          <t>INE0N2P01017</t>
        </is>
      </c>
      <c r="D1086" s="91" t="n"/>
      <c r="E1086" s="91" t="inlineStr">
        <is>
          <t>None</t>
        </is>
      </c>
      <c r="F1086" s="93" t="n">
        <v>2704</v>
      </c>
      <c r="G1086" s="92" t="inlineStr">
        <is>
          <t>N</t>
        </is>
      </c>
      <c r="H1086" s="94" t="n"/>
      <c r="I1086" s="91" t="inlineStr">
        <is>
          <t>N</t>
        </is>
      </c>
      <c r="J1086" s="92">
        <f>IF(K1086="","N","Y")</f>
        <v/>
      </c>
      <c r="K1086" s="94">
        <f>_xlfn.TEXTJOIN("; ",TRUE,IF(P1086="52-wk low","52-wk low",""),IF(AND(AD1086&gt;=Settings!$B$12,M1086&lt;0),"Distribution",""),IF(AND(AJ1086="Y",M1086&lt;0,AK1086&lt;-Settings!$B$13),"Long unwinding",""),IF(AND(AJ1086="Y",M1086&lt;0,AK1086&gt;Settings!$B$13),"Short buildup",""))</f>
        <v/>
      </c>
      <c r="L1086" s="95" t="n">
        <v>698.8</v>
      </c>
      <c r="M1086" s="96" t="n">
        <v>-0.6</v>
      </c>
      <c r="N1086" s="93" t="n">
        <v>832</v>
      </c>
      <c r="O1086" s="91" t="inlineStr">
        <is>
          <t>None</t>
        </is>
      </c>
      <c r="P1086" s="91" t="inlineStr">
        <is>
          <t>None</t>
        </is>
      </c>
      <c r="Q1086" s="97" t="n">
        <v>1.92</v>
      </c>
      <c r="R1086" s="96" t="n">
        <v>2.16</v>
      </c>
      <c r="S1086" s="96" t="n">
        <v>0.73</v>
      </c>
      <c r="T1086" s="96" t="n">
        <v>0.66</v>
      </c>
      <c r="U1086" s="96" t="n">
        <v>0.64</v>
      </c>
      <c r="V1086" s="103" t="n">
        <v>0.73</v>
      </c>
      <c r="W1086" s="102" t="n">
        <v>1</v>
      </c>
      <c r="X1086" s="93" t="n"/>
      <c r="Y1086" s="91" t="inlineStr">
        <is>
          <t>None</t>
        </is>
      </c>
      <c r="Z1086" s="99" t="n">
        <v>46.32</v>
      </c>
      <c r="AA1086" s="96" t="n">
        <v>1</v>
      </c>
      <c r="AB1086" s="96" t="n">
        <v>0.98</v>
      </c>
      <c r="AC1086" s="96" t="n">
        <v>0.8100000000000001</v>
      </c>
      <c r="AD1086" s="96" t="n">
        <v>0.71</v>
      </c>
      <c r="AE1086" s="96" t="n">
        <v>0.76</v>
      </c>
      <c r="AF1086" s="103" t="n">
        <v>1.13</v>
      </c>
      <c r="AG1086" s="91" t="inlineStr">
        <is>
          <t>Normal</t>
        </is>
      </c>
      <c r="AH1086" s="100" t="n">
        <v>0</v>
      </c>
      <c r="AI1086" s="101" t="n">
        <v>0</v>
      </c>
      <c r="AJ1086" s="92" t="inlineStr">
        <is>
          <t>N</t>
        </is>
      </c>
      <c r="AK1086" s="96" t="n"/>
      <c r="AL1086" s="91" t="inlineStr">
        <is>
          <t>n/a</t>
        </is>
      </c>
      <c r="AM1086" s="93" t="n"/>
      <c r="AN1086" s="92" t="inlineStr">
        <is>
          <t>None</t>
        </is>
      </c>
      <c r="AO1086" s="102" t="n">
        <v>0</v>
      </c>
      <c r="AP1086" s="103" t="n">
        <v>2.3</v>
      </c>
      <c r="AQ1086" s="102" t="n">
        <v>93</v>
      </c>
      <c r="AR1086" s="91" t="inlineStr">
        <is>
          <t>N</t>
        </is>
      </c>
      <c r="AS1086" s="104" t="n"/>
      <c r="AT1086" s="92">
        <f>IF(AND(P1086="52-wk high",T1086&gt;=Settings!$B$7),"Y","N")</f>
        <v/>
      </c>
      <c r="AU1086" s="91">
        <f>IF(AND(AD1086&gt;=Settings!$B$8,M1086&gt;0),"Y","N")</f>
        <v/>
      </c>
      <c r="AV1086" s="91">
        <f>IF(OR(AH1086&gt;Settings!$B$9,AI1086&gt;Settings!$B$9),"Y","N")</f>
        <v/>
      </c>
      <c r="AW1086" s="91">
        <f>IF(AJ1086&lt;&gt;"Y","n/a",IF(AND(M1086&gt;0,AK1086&gt;Settings!$B$10),"Y","N"))</f>
        <v/>
      </c>
      <c r="AX1086" s="91">
        <f>IF(AO1086&gt;=Settings!$B$11,"Y","N")</f>
        <v/>
      </c>
      <c r="AY1086" s="99">
        <f>(AT1086="Y")+(AU1086="Y")+(AV1086="Y")+(AW1086="Y")+(AX1086="Y")</f>
        <v/>
      </c>
      <c r="AZ1086" s="94">
        <f>IF(AY1086=0,"None",_xlfn.TEXTJOIN(", ",TRUE(),IF(AT1086="Y","Breakout",""),IF(AU1086="Y","Accumulation",""),IF(AV1086="Y","Institutional buying",""),IF(AW1086="Y","Long buildup",""),IF(AX1086="Y","Momentum leader","")))</f>
        <v/>
      </c>
      <c r="BA1086" s="94">
        <f>IF(BW1086="","","Passes "&amp;AY1086&amp;" of 5 buy-side scans"&amp;IF(G1086="Y","; RED FLAG: filter out using Red flag column",""))</f>
        <v/>
      </c>
      <c r="BB1086" s="91" t="inlineStr">
        <is>
          <t>None</t>
        </is>
      </c>
      <c r="BC1086" s="92" t="inlineStr">
        <is>
          <t>Y</t>
        </is>
      </c>
      <c r="BD1086" s="94" t="inlineStr">
        <is>
          <t>&gt;75% move in 6 months; High-low range &gt;100% in 6 months; High-low range &gt;150% in 12 months</t>
        </is>
      </c>
      <c r="BE1086" s="94" t="n"/>
      <c r="BF1086" s="92">
        <f>IF(R1086*100000&gt;=Settings!$B$5,"Y","N")</f>
        <v/>
      </c>
      <c r="BG1086" s="91">
        <f>IF(F1086&gt;Settings!$B$6,"Y","N")</f>
        <v/>
      </c>
      <c r="BH1086" s="97" t="n">
        <v>-17.98</v>
      </c>
      <c r="BI1086" s="96" t="n">
        <v>-0.82</v>
      </c>
      <c r="BJ1086" s="96" t="n">
        <v>0.45</v>
      </c>
      <c r="BK1086" s="96" t="n">
        <v>19.49</v>
      </c>
      <c r="BL1086" s="96" t="n">
        <v>85.33</v>
      </c>
      <c r="BM1086" s="96" t="n">
        <v>69.28</v>
      </c>
      <c r="BN1086" s="97" t="n">
        <v>-4.33</v>
      </c>
      <c r="BO1086" s="96" t="n">
        <v>-0.48</v>
      </c>
      <c r="BP1086" s="96" t="n">
        <v>8.43</v>
      </c>
      <c r="BQ1086" s="96" t="n">
        <v>22.71</v>
      </c>
      <c r="BR1086" s="91" t="inlineStr">
        <is>
          <t>Mixed</t>
        </is>
      </c>
      <c r="BS1086" s="91" t="inlineStr">
        <is>
          <t>None</t>
        </is>
      </c>
      <c r="BT1086" s="96" t="n">
        <v>36.3</v>
      </c>
      <c r="BU1086" s="91" t="inlineStr">
        <is>
          <t>N</t>
        </is>
      </c>
      <c r="BV1086" s="99">
        <f>IF(OR(BF1086&lt;&gt;"Y",BG1086&lt;&gt;"Y"),"",(AND(ISNUMBER(BQ1086),BQ1086&gt;0))+(BR1086="Stacked up")+(AND(ISNUMBER(BH1086),BH1086&gt;=-Settings!$B$17))+(AND(ISNUMBER(BK1086),ISNUMBER(BM1086),BK1086&gt;0,BM1086&gt;0))+(AND(ISNUMBER(AQ1086),AQ1086&gt;=Settings!$B$18))+(AND(ISNUMBER(BT1086),BT1086&gt;=Settings!$B$19,BT1086&lt;=Settings!$B$20))+(AND(ISNUMBER(AS1086),AS1086&gt;0))+(AND(ISNUMBER(T1086),ISNUMBER(M1086),T1086&gt;=Settings!$B$21,M1086&gt;0))+(AND(ISNUMBER(AD1086),ISNUMBER(M1086),AD1086&gt;=Settings!$B$22,M1086&gt;0))+(AY1086&gt;=1))</f>
        <v/>
      </c>
      <c r="BW1086" s="91">
        <f>IF(OR(AY1086=0,BF1086&lt;&gt;"Y",BG1086&lt;&gt;"Y"),"",1+SUMPRODUCT(($A$6:$A$2604=A1086)*($AY$6:$AY$2604&gt;0)*($BF$6:$BF$2604="Y")*($BG$6:$BG$2604="Y")*(($AY$6:$AY$2604&gt;AY1086)+($AY$6:$AY$2604=AY1086)*($AD$6:$AD$2604&gt;AD1086))))</f>
        <v/>
      </c>
    </row>
    <row r="1087" ht="23.85" customHeight="1" s="55">
      <c r="A1087" s="90" t="n">
        <v>46296</v>
      </c>
      <c r="B1087" s="91" t="inlineStr">
        <is>
          <t>MAITHANALL</t>
        </is>
      </c>
      <c r="C1087" s="91" t="inlineStr">
        <is>
          <t>INE683C01011</t>
        </is>
      </c>
      <c r="D1087" s="91" t="n"/>
      <c r="E1087" s="91" t="inlineStr">
        <is>
          <t>None</t>
        </is>
      </c>
      <c r="F1087" s="93" t="n">
        <v>2699</v>
      </c>
      <c r="G1087" s="92" t="inlineStr">
        <is>
          <t>N</t>
        </is>
      </c>
      <c r="H1087" s="94" t="n"/>
      <c r="I1087" s="91" t="inlineStr">
        <is>
          <t>N</t>
        </is>
      </c>
      <c r="J1087" s="92">
        <f>IF(K1087="","N","Y")</f>
        <v/>
      </c>
      <c r="K1087" s="94">
        <f>_xlfn.TEXTJOIN("; ",TRUE,IF(P1087="52-wk low","52-wk low",""),IF(AND(AD1087&gt;=Settings!$B$12,M1087&lt;0),"Distribution",""),IF(AND(AJ1087="Y",M1087&lt;0,AK1087&lt;-Settings!$B$13),"Long unwinding",""),IF(AND(AJ1087="Y",M1087&lt;0,AK1087&gt;Settings!$B$13),"Short buildup",""))</f>
        <v/>
      </c>
      <c r="L1087" s="95" t="n">
        <v>927</v>
      </c>
      <c r="M1087" s="96" t="n">
        <v>0.19</v>
      </c>
      <c r="N1087" s="93" t="n">
        <v>526</v>
      </c>
      <c r="O1087" s="91" t="inlineStr">
        <is>
          <t>None</t>
        </is>
      </c>
      <c r="P1087" s="91" t="inlineStr">
        <is>
          <t>None</t>
        </is>
      </c>
      <c r="Q1087" s="97" t="n">
        <v>0.76</v>
      </c>
      <c r="R1087" s="96" t="n">
        <v>1.51</v>
      </c>
      <c r="S1087" s="96" t="n">
        <v>0.45</v>
      </c>
      <c r="T1087" s="96" t="n">
        <v>0.86</v>
      </c>
      <c r="U1087" s="96" t="n">
        <v>0.96</v>
      </c>
      <c r="V1087" s="103" t="n">
        <v>1.91</v>
      </c>
      <c r="W1087" s="102" t="n">
        <v>6</v>
      </c>
      <c r="X1087" s="93" t="n"/>
      <c r="Y1087" s="91" t="inlineStr">
        <is>
          <t>None</t>
        </is>
      </c>
      <c r="Z1087" s="99" t="n">
        <v>61.76</v>
      </c>
      <c r="AA1087" s="96" t="n">
        <v>1.32</v>
      </c>
      <c r="AB1087" s="96" t="n">
        <v>1.15</v>
      </c>
      <c r="AC1087" s="96" t="n">
        <v>0.77</v>
      </c>
      <c r="AD1087" s="96" t="n">
        <v>1.29</v>
      </c>
      <c r="AE1087" s="96" t="n">
        <v>1.34</v>
      </c>
      <c r="AF1087" s="103" t="n">
        <v>0.85</v>
      </c>
      <c r="AG1087" s="91" t="inlineStr">
        <is>
          <t>Drying up</t>
        </is>
      </c>
      <c r="AH1087" s="100" t="n">
        <v>0</v>
      </c>
      <c r="AI1087" s="101" t="n">
        <v>0</v>
      </c>
      <c r="AJ1087" s="92" t="inlineStr">
        <is>
          <t>N</t>
        </is>
      </c>
      <c r="AK1087" s="96" t="n"/>
      <c r="AL1087" s="91" t="inlineStr">
        <is>
          <t>n/a</t>
        </is>
      </c>
      <c r="AM1087" s="93" t="n"/>
      <c r="AN1087" s="92" t="inlineStr">
        <is>
          <t>None</t>
        </is>
      </c>
      <c r="AO1087" s="102" t="n">
        <v>0</v>
      </c>
      <c r="AP1087" s="103" t="n">
        <v>0.73</v>
      </c>
      <c r="AQ1087" s="102" t="n">
        <v>41</v>
      </c>
      <c r="AR1087" s="91" t="inlineStr">
        <is>
          <t>N</t>
        </is>
      </c>
      <c r="AS1087" s="104" t="n"/>
      <c r="AT1087" s="92">
        <f>IF(AND(P1087="52-wk high",T1087&gt;=Settings!$B$7),"Y","N")</f>
        <v/>
      </c>
      <c r="AU1087" s="91">
        <f>IF(AND(AD1087&gt;=Settings!$B$8,M1087&gt;0),"Y","N")</f>
        <v/>
      </c>
      <c r="AV1087" s="91">
        <f>IF(OR(AH1087&gt;Settings!$B$9,AI1087&gt;Settings!$B$9),"Y","N")</f>
        <v/>
      </c>
      <c r="AW1087" s="91">
        <f>IF(AJ1087&lt;&gt;"Y","n/a",IF(AND(M1087&gt;0,AK1087&gt;Settings!$B$10),"Y","N"))</f>
        <v/>
      </c>
      <c r="AX1087" s="91">
        <f>IF(AO1087&gt;=Settings!$B$11,"Y","N")</f>
        <v/>
      </c>
      <c r="AY1087" s="99">
        <f>(AT1087="Y")+(AU1087="Y")+(AV1087="Y")+(AW1087="Y")+(AX1087="Y")</f>
        <v/>
      </c>
      <c r="AZ1087" s="94">
        <f>IF(AY1087=0,"None",_xlfn.TEXTJOIN(", ",TRUE(),IF(AT1087="Y","Breakout",""),IF(AU1087="Y","Accumulation",""),IF(AV1087="Y","Institutional buying",""),IF(AW1087="Y","Long buildup",""),IF(AX1087="Y","Momentum leader","")))</f>
        <v/>
      </c>
      <c r="BA1087" s="94">
        <f>IF(BW1087="","","Passes "&amp;AY1087&amp;" of 5 buy-side scans"&amp;IF(G1087="Y","; RED FLAG: filter out using Red flag column",""))</f>
        <v/>
      </c>
      <c r="BB1087" s="91" t="inlineStr">
        <is>
          <t>None</t>
        </is>
      </c>
      <c r="BC1087" s="92" t="inlineStr">
        <is>
          <t>N</t>
        </is>
      </c>
      <c r="BD1087" s="94" t="n"/>
      <c r="BE1087" s="94" t="n"/>
      <c r="BF1087" s="92">
        <f>IF(R1087*100000&gt;=Settings!$B$5,"Y","N")</f>
        <v/>
      </c>
      <c r="BG1087" s="91">
        <f>IF(F1087&gt;Settings!$B$6,"Y","N")</f>
        <v/>
      </c>
      <c r="BH1087" s="97" t="n">
        <v>-23.39</v>
      </c>
      <c r="BI1087" s="96" t="n">
        <v>-5.13</v>
      </c>
      <c r="BJ1087" s="96" t="n">
        <v>-4.7</v>
      </c>
      <c r="BK1087" s="96" t="n">
        <v>-8.51</v>
      </c>
      <c r="BL1087" s="96" t="n">
        <v>3.55</v>
      </c>
      <c r="BM1087" s="96" t="n">
        <v>-17.44</v>
      </c>
      <c r="BN1087" s="97" t="n">
        <v>-5.54</v>
      </c>
      <c r="BO1087" s="96" t="n">
        <v>-6.75</v>
      </c>
      <c r="BP1087" s="96" t="n">
        <v>-7.08</v>
      </c>
      <c r="BQ1087" s="96" t="n">
        <v>-8.35</v>
      </c>
      <c r="BR1087" s="91" t="inlineStr">
        <is>
          <t>Stacked down</t>
        </is>
      </c>
      <c r="BS1087" s="91" t="inlineStr">
        <is>
          <t>None</t>
        </is>
      </c>
      <c r="BT1087" s="96" t="n">
        <v>29.1</v>
      </c>
      <c r="BU1087" s="91" t="inlineStr">
        <is>
          <t>N</t>
        </is>
      </c>
      <c r="BV1087" s="99">
        <f>IF(OR(BF1087&lt;&gt;"Y",BG1087&lt;&gt;"Y"),"",(AND(ISNUMBER(BQ1087),BQ1087&gt;0))+(BR1087="Stacked up")+(AND(ISNUMBER(BH1087),BH1087&gt;=-Settings!$B$17))+(AND(ISNUMBER(BK1087),ISNUMBER(BM1087),BK1087&gt;0,BM1087&gt;0))+(AND(ISNUMBER(AQ1087),AQ1087&gt;=Settings!$B$18))+(AND(ISNUMBER(BT1087),BT1087&gt;=Settings!$B$19,BT1087&lt;=Settings!$B$20))+(AND(ISNUMBER(AS1087),AS1087&gt;0))+(AND(ISNUMBER(T1087),ISNUMBER(M1087),T1087&gt;=Settings!$B$21,M1087&gt;0))+(AND(ISNUMBER(AD1087),ISNUMBER(M1087),AD1087&gt;=Settings!$B$22,M1087&gt;0))+(AY1087&gt;=1))</f>
        <v/>
      </c>
      <c r="BW1087" s="91">
        <f>IF(OR(AY1087=0,BF1087&lt;&gt;"Y",BG1087&lt;&gt;"Y"),"",1+SUMPRODUCT(($A$6:$A$2604=A1087)*($AY$6:$AY$2604&gt;0)*($BF$6:$BF$2604="Y")*($BG$6:$BG$2604="Y")*(($AY$6:$AY$2604&gt;AY1087)+($AY$6:$AY$2604=AY1087)*($AD$6:$AD$2604&gt;AD1087))))</f>
        <v/>
      </c>
    </row>
    <row r="1088" ht="23.85" customHeight="1" s="55">
      <c r="A1088" s="90" t="n">
        <v>46296</v>
      </c>
      <c r="B1088" s="91" t="inlineStr">
        <is>
          <t>STALLION</t>
        </is>
      </c>
      <c r="C1088" s="91" t="inlineStr">
        <is>
          <t>INE0RYC01010</t>
        </is>
      </c>
      <c r="D1088" s="91" t="n"/>
      <c r="E1088" s="91" t="inlineStr">
        <is>
          <t>None</t>
        </is>
      </c>
      <c r="F1088" s="93" t="n">
        <v>2691</v>
      </c>
      <c r="G1088" s="92" t="inlineStr">
        <is>
          <t>Y</t>
        </is>
      </c>
      <c r="H1088" s="94" t="inlineStr">
        <is>
          <t>T2T (BE series)</t>
        </is>
      </c>
      <c r="I1088" s="91" t="inlineStr">
        <is>
          <t>Y</t>
        </is>
      </c>
      <c r="J1088" s="92">
        <f>IF(K1088="","N","Y")</f>
        <v/>
      </c>
      <c r="K1088" s="94">
        <f>_xlfn.TEXTJOIN("; ",TRUE,IF(P1088="52-wk low","52-wk low",""),IF(AND(AD1088&gt;=Settings!$B$12,M1088&lt;0),"Distribution",""),IF(AND(AJ1088="Y",M1088&lt;0,AK1088&lt;-Settings!$B$13),"Long unwinding",""),IF(AND(AJ1088="Y",M1088&lt;0,AK1088&gt;Settings!$B$13),"Short buildup",""))</f>
        <v/>
      </c>
      <c r="L1088" s="95" t="n">
        <v>231.81</v>
      </c>
      <c r="M1088" s="96" t="n">
        <v>0.55</v>
      </c>
      <c r="N1088" s="93" t="n">
        <v>433</v>
      </c>
      <c r="O1088" s="91" t="inlineStr">
        <is>
          <t>None</t>
        </is>
      </c>
      <c r="P1088" s="91" t="inlineStr">
        <is>
          <t>None</t>
        </is>
      </c>
      <c r="Q1088" s="97" t="n">
        <v>4.17</v>
      </c>
      <c r="R1088" s="96" t="n">
        <v>3.26</v>
      </c>
      <c r="S1088" s="96" t="n">
        <v>1.29</v>
      </c>
      <c r="T1088" s="96" t="n">
        <v>0.35</v>
      </c>
      <c r="U1088" s="96" t="n">
        <v>0.2</v>
      </c>
      <c r="V1088" s="103" t="n">
        <v>0.16</v>
      </c>
      <c r="W1088" s="102" t="n">
        <v>0</v>
      </c>
      <c r="X1088" s="93" t="n"/>
      <c r="Y1088" s="91" t="inlineStr">
        <is>
          <t>None</t>
        </is>
      </c>
      <c r="Z1088" s="99" t="n"/>
      <c r="AA1088" s="96" t="n"/>
      <c r="AB1088" s="96" t="n"/>
      <c r="AC1088" s="96" t="n"/>
      <c r="AD1088" s="96" t="n"/>
      <c r="AE1088" s="96" t="n"/>
      <c r="AF1088" s="103" t="n"/>
      <c r="AG1088" s="91" t="inlineStr">
        <is>
          <t>No delivery data</t>
        </is>
      </c>
      <c r="AH1088" s="100" t="n">
        <v>0</v>
      </c>
      <c r="AI1088" s="101" t="n">
        <v>0</v>
      </c>
      <c r="AJ1088" s="92" t="inlineStr">
        <is>
          <t>N</t>
        </is>
      </c>
      <c r="AK1088" s="96" t="n"/>
      <c r="AL1088" s="91" t="inlineStr">
        <is>
          <t>n/a</t>
        </is>
      </c>
      <c r="AM1088" s="93" t="n"/>
      <c r="AN1088" s="92" t="inlineStr">
        <is>
          <t>None</t>
        </is>
      </c>
      <c r="AO1088" s="102" t="n">
        <v>0</v>
      </c>
      <c r="AP1088" s="103" t="n">
        <v>1.58</v>
      </c>
      <c r="AQ1088" s="102" t="n">
        <v>81</v>
      </c>
      <c r="AR1088" s="91" t="inlineStr">
        <is>
          <t>N</t>
        </is>
      </c>
      <c r="AS1088" s="104" t="n"/>
      <c r="AT1088" s="92">
        <f>IF(AND(P1088="52-wk high",T1088&gt;=Settings!$B$7),"Y","N")</f>
        <v/>
      </c>
      <c r="AU1088" s="91">
        <f>IF(AND(AD1088&gt;=Settings!$B$8,M1088&gt;0),"Y","N")</f>
        <v/>
      </c>
      <c r="AV1088" s="91">
        <f>IF(OR(AH1088&gt;Settings!$B$9,AI1088&gt;Settings!$B$9),"Y","N")</f>
        <v/>
      </c>
      <c r="AW1088" s="91">
        <f>IF(AJ1088&lt;&gt;"Y","n/a",IF(AND(M1088&gt;0,AK1088&gt;Settings!$B$10),"Y","N"))</f>
        <v/>
      </c>
      <c r="AX1088" s="91">
        <f>IF(AO1088&gt;=Settings!$B$11,"Y","N")</f>
        <v/>
      </c>
      <c r="AY1088" s="99">
        <f>(AT1088="Y")+(AU1088="Y")+(AV1088="Y")+(AW1088="Y")+(AX1088="Y")</f>
        <v/>
      </c>
      <c r="AZ1088" s="94">
        <f>IF(AY1088=0,"None",_xlfn.TEXTJOIN(", ",TRUE(),IF(AT1088="Y","Breakout",""),IF(AU1088="Y","Accumulation",""),IF(AV1088="Y","Institutional buying",""),IF(AW1088="Y","Long buildup",""),IF(AX1088="Y","Momentum leader","")))</f>
        <v/>
      </c>
      <c r="BA1088" s="94">
        <f>IF(BW1088="","","Passes "&amp;AY1088&amp;" of 5 buy-side scans"&amp;IF(G1088="Y","; RED FLAG: filter out using Red flag column",""))</f>
        <v/>
      </c>
      <c r="BB1088" s="91" t="inlineStr">
        <is>
          <t>None</t>
        </is>
      </c>
      <c r="BC1088" s="92" t="inlineStr">
        <is>
          <t>Y</t>
        </is>
      </c>
      <c r="BD1088" s="94" t="inlineStr">
        <is>
          <t>PE &gt; 50</t>
        </is>
      </c>
      <c r="BE1088" s="94" t="n"/>
      <c r="BF1088" s="92">
        <f>IF(R1088*100000&gt;=Settings!$B$5,"Y","N")</f>
        <v/>
      </c>
      <c r="BG1088" s="91">
        <f>IF(F1088&gt;Settings!$B$6,"Y","N")</f>
        <v/>
      </c>
      <c r="BH1088" s="97" t="n">
        <v>-35.46</v>
      </c>
      <c r="BI1088" s="96" t="n">
        <v>5.61</v>
      </c>
      <c r="BJ1088" s="96" t="n">
        <v>11.66</v>
      </c>
      <c r="BK1088" s="96" t="n">
        <v>27.18</v>
      </c>
      <c r="BL1088" s="96" t="n">
        <v>116.69</v>
      </c>
      <c r="BM1088" s="96" t="n">
        <v>-14.26</v>
      </c>
      <c r="BN1088" s="97" t="n">
        <v>3.72</v>
      </c>
      <c r="BO1088" s="96" t="n">
        <v>4.81</v>
      </c>
      <c r="BP1088" s="96" t="n">
        <v>9.949999999999999</v>
      </c>
      <c r="BQ1088" s="96" t="n">
        <v>14.53</v>
      </c>
      <c r="BR1088" s="91" t="inlineStr">
        <is>
          <t>Stacked up</t>
        </is>
      </c>
      <c r="BS1088" s="91" t="inlineStr">
        <is>
          <t>None</t>
        </is>
      </c>
      <c r="BT1088" s="96" t="n">
        <v>59.6</v>
      </c>
      <c r="BU1088" s="91" t="inlineStr">
        <is>
          <t>N</t>
        </is>
      </c>
      <c r="BV1088" s="99">
        <f>IF(OR(BF1088&lt;&gt;"Y",BG1088&lt;&gt;"Y"),"",(AND(ISNUMBER(BQ1088),BQ1088&gt;0))+(BR1088="Stacked up")+(AND(ISNUMBER(BH1088),BH1088&gt;=-Settings!$B$17))+(AND(ISNUMBER(BK1088),ISNUMBER(BM1088),BK1088&gt;0,BM1088&gt;0))+(AND(ISNUMBER(AQ1088),AQ1088&gt;=Settings!$B$18))+(AND(ISNUMBER(BT1088),BT1088&gt;=Settings!$B$19,BT1088&lt;=Settings!$B$20))+(AND(ISNUMBER(AS1088),AS1088&gt;0))+(AND(ISNUMBER(T1088),ISNUMBER(M1088),T1088&gt;=Settings!$B$21,M1088&gt;0))+(AND(ISNUMBER(AD1088),ISNUMBER(M1088),AD1088&gt;=Settings!$B$22,M1088&gt;0))+(AY1088&gt;=1))</f>
        <v/>
      </c>
      <c r="BW1088" s="91">
        <f>IF(OR(AY1088=0,BF1088&lt;&gt;"Y",BG1088&lt;&gt;"Y"),"",1+SUMPRODUCT(($A$6:$A$2604=A1088)*($AY$6:$AY$2604&gt;0)*($BF$6:$BF$2604="Y")*($BG$6:$BG$2604="Y")*(($AY$6:$AY$2604&gt;AY1088)+($AY$6:$AY$2604=AY1088)*($AD$6:$AD$2604&gt;AD1088))))</f>
        <v/>
      </c>
    </row>
    <row r="1089" ht="23.85" customHeight="1" s="55">
      <c r="A1089" s="90" t="n">
        <v>46296</v>
      </c>
      <c r="B1089" s="91" t="inlineStr">
        <is>
          <t>HIKAL</t>
        </is>
      </c>
      <c r="C1089" s="91" t="inlineStr">
        <is>
          <t>INE475B01022</t>
        </is>
      </c>
      <c r="D1089" s="91" t="n"/>
      <c r="E1089" s="91" t="inlineStr">
        <is>
          <t>None</t>
        </is>
      </c>
      <c r="F1089" s="93" t="n">
        <v>2690</v>
      </c>
      <c r="G1089" s="92" t="inlineStr">
        <is>
          <t>N</t>
        </is>
      </c>
      <c r="H1089" s="94" t="n"/>
      <c r="I1089" s="91" t="inlineStr">
        <is>
          <t>N</t>
        </is>
      </c>
      <c r="J1089" s="92">
        <f>IF(K1089="","N","Y")</f>
        <v/>
      </c>
      <c r="K1089" s="94">
        <f>_xlfn.TEXTJOIN("; ",TRUE,IF(P1089="52-wk low","52-wk low",""),IF(AND(AD1089&gt;=Settings!$B$12,M1089&lt;0),"Distribution",""),IF(AND(AJ1089="Y",M1089&lt;0,AK1089&lt;-Settings!$B$13),"Long unwinding",""),IF(AND(AJ1089="Y",M1089&lt;0,AK1089&gt;Settings!$B$13),"Short buildup",""))</f>
        <v/>
      </c>
      <c r="L1089" s="95" t="n">
        <v>218.14</v>
      </c>
      <c r="M1089" s="96" t="n">
        <v>0.11</v>
      </c>
      <c r="N1089" s="93" t="n">
        <v>549</v>
      </c>
      <c r="O1089" s="91" t="inlineStr">
        <is>
          <t>None</t>
        </is>
      </c>
      <c r="P1089" s="91" t="inlineStr">
        <is>
          <t>None</t>
        </is>
      </c>
      <c r="Q1089" s="97" t="n">
        <v>9.42</v>
      </c>
      <c r="R1089" s="96" t="n">
        <v>38.7</v>
      </c>
      <c r="S1089" s="96" t="n">
        <v>0.25</v>
      </c>
      <c r="T1089" s="96" t="n">
        <v>0.54</v>
      </c>
      <c r="U1089" s="96" t="n">
        <v>0.8</v>
      </c>
      <c r="V1089" s="103" t="n">
        <v>3.25</v>
      </c>
      <c r="W1089" s="102" t="n">
        <v>4</v>
      </c>
      <c r="X1089" s="93" t="n"/>
      <c r="Y1089" s="91" t="inlineStr">
        <is>
          <t>None</t>
        </is>
      </c>
      <c r="Z1089" s="99" t="n">
        <v>39.36</v>
      </c>
      <c r="AA1089" s="96" t="n">
        <v>1.35</v>
      </c>
      <c r="AB1089" s="96" t="n">
        <v>1</v>
      </c>
      <c r="AC1089" s="96" t="n">
        <v>0.71</v>
      </c>
      <c r="AD1089" s="96" t="n">
        <v>1.29</v>
      </c>
      <c r="AE1089" s="96" t="n">
        <v>1.57</v>
      </c>
      <c r="AF1089" s="103" t="n">
        <v>0.6899999999999999</v>
      </c>
      <c r="AG1089" s="91" t="inlineStr">
        <is>
          <t>Drying up</t>
        </is>
      </c>
      <c r="AH1089" s="100" t="n">
        <v>0</v>
      </c>
      <c r="AI1089" s="101" t="n">
        <v>0</v>
      </c>
      <c r="AJ1089" s="92" t="inlineStr">
        <is>
          <t>N</t>
        </is>
      </c>
      <c r="AK1089" s="96" t="n"/>
      <c r="AL1089" s="91" t="inlineStr">
        <is>
          <t>n/a</t>
        </is>
      </c>
      <c r="AM1089" s="93" t="n"/>
      <c r="AN1089" s="92" t="inlineStr">
        <is>
          <t>None</t>
        </is>
      </c>
      <c r="AO1089" s="102" t="n">
        <v>0</v>
      </c>
      <c r="AP1089" s="103" t="n">
        <v>1.04</v>
      </c>
      <c r="AQ1089" s="102" t="n">
        <v>64</v>
      </c>
      <c r="AR1089" s="91" t="inlineStr">
        <is>
          <t>N</t>
        </is>
      </c>
      <c r="AS1089" s="104" t="n"/>
      <c r="AT1089" s="92">
        <f>IF(AND(P1089="52-wk high",T1089&gt;=Settings!$B$7),"Y","N")</f>
        <v/>
      </c>
      <c r="AU1089" s="91">
        <f>IF(AND(AD1089&gt;=Settings!$B$8,M1089&gt;0),"Y","N")</f>
        <v/>
      </c>
      <c r="AV1089" s="91">
        <f>IF(OR(AH1089&gt;Settings!$B$9,AI1089&gt;Settings!$B$9),"Y","N")</f>
        <v/>
      </c>
      <c r="AW1089" s="91">
        <f>IF(AJ1089&lt;&gt;"Y","n/a",IF(AND(M1089&gt;0,AK1089&gt;Settings!$B$10),"Y","N"))</f>
        <v/>
      </c>
      <c r="AX1089" s="91">
        <f>IF(AO1089&gt;=Settings!$B$11,"Y","N")</f>
        <v/>
      </c>
      <c r="AY1089" s="99">
        <f>(AT1089="Y")+(AU1089="Y")+(AV1089="Y")+(AW1089="Y")+(AX1089="Y")</f>
        <v/>
      </c>
      <c r="AZ1089" s="94">
        <f>IF(AY1089=0,"None",_xlfn.TEXTJOIN(", ",TRUE(),IF(AT1089="Y","Breakout",""),IF(AU1089="Y","Accumulation",""),IF(AV1089="Y","Institutional buying",""),IF(AW1089="Y","Long buildup",""),IF(AX1089="Y","Momentum leader","")))</f>
        <v/>
      </c>
      <c r="BA1089" s="94">
        <f>IF(BW1089="","","Passes "&amp;AY1089&amp;" of 5 buy-side scans"&amp;IF(G1089="Y","; RED FLAG: filter out using Red flag column",""))</f>
        <v/>
      </c>
      <c r="BB1089" s="91" t="inlineStr">
        <is>
          <t>None</t>
        </is>
      </c>
      <c r="BC1089" s="92" t="inlineStr">
        <is>
          <t>Y</t>
        </is>
      </c>
      <c r="BD1089" s="94" t="inlineStr">
        <is>
          <t>EPS zero</t>
        </is>
      </c>
      <c r="BE1089" s="94" t="n"/>
      <c r="BF1089" s="92">
        <f>IF(R1089*100000&gt;=Settings!$B$5,"Y","N")</f>
        <v/>
      </c>
      <c r="BG1089" s="91">
        <f>IF(F1089&gt;Settings!$B$6,"Y","N")</f>
        <v/>
      </c>
      <c r="BH1089" s="97" t="n">
        <v>-16.42</v>
      </c>
      <c r="BI1089" s="96" t="n">
        <v>1.86</v>
      </c>
      <c r="BJ1089" s="96" t="n">
        <v>9.869999999999999</v>
      </c>
      <c r="BK1089" s="96" t="n">
        <v>-0.37</v>
      </c>
      <c r="BL1089" s="96" t="n">
        <v>36.37</v>
      </c>
      <c r="BM1089" s="96" t="n">
        <v>-14.45</v>
      </c>
      <c r="BN1089" s="97" t="n">
        <v>-1.19</v>
      </c>
      <c r="BO1089" s="96" t="n">
        <v>-0.57</v>
      </c>
      <c r="BP1089" s="96" t="n">
        <v>1.23</v>
      </c>
      <c r="BQ1089" s="96" t="n">
        <v>0.95</v>
      </c>
      <c r="BR1089" s="91" t="inlineStr">
        <is>
          <t>Mixed</t>
        </is>
      </c>
      <c r="BS1089" s="91" t="inlineStr">
        <is>
          <t>None</t>
        </is>
      </c>
      <c r="BT1089" s="96" t="n">
        <v>47.4</v>
      </c>
      <c r="BU1089" s="91" t="inlineStr">
        <is>
          <t>N</t>
        </is>
      </c>
      <c r="BV1089" s="99">
        <f>IF(OR(BF1089&lt;&gt;"Y",BG1089&lt;&gt;"Y"),"",(AND(ISNUMBER(BQ1089),BQ1089&gt;0))+(BR1089="Stacked up")+(AND(ISNUMBER(BH1089),BH1089&gt;=-Settings!$B$17))+(AND(ISNUMBER(BK1089),ISNUMBER(BM1089),BK1089&gt;0,BM1089&gt;0))+(AND(ISNUMBER(AQ1089),AQ1089&gt;=Settings!$B$18))+(AND(ISNUMBER(BT1089),BT1089&gt;=Settings!$B$19,BT1089&lt;=Settings!$B$20))+(AND(ISNUMBER(AS1089),AS1089&gt;0))+(AND(ISNUMBER(T1089),ISNUMBER(M1089),T1089&gt;=Settings!$B$21,M1089&gt;0))+(AND(ISNUMBER(AD1089),ISNUMBER(M1089),AD1089&gt;=Settings!$B$22,M1089&gt;0))+(AY1089&gt;=1))</f>
        <v/>
      </c>
      <c r="BW1089" s="91">
        <f>IF(OR(AY1089=0,BF1089&lt;&gt;"Y",BG1089&lt;&gt;"Y"),"",1+SUMPRODUCT(($A$6:$A$2604=A1089)*($AY$6:$AY$2604&gt;0)*($BF$6:$BF$2604="Y")*($BG$6:$BG$2604="Y")*(($AY$6:$AY$2604&gt;AY1089)+($AY$6:$AY$2604=AY1089)*($AD$6:$AD$2604&gt;AD1089))))</f>
        <v/>
      </c>
    </row>
    <row r="1090" ht="23.85" customHeight="1" s="55">
      <c r="A1090" s="90" t="n">
        <v>46296</v>
      </c>
      <c r="B1090" s="91" t="inlineStr">
        <is>
          <t>STOVEKRAFT</t>
        </is>
      </c>
      <c r="C1090" s="91" t="inlineStr">
        <is>
          <t>INE00IN01015</t>
        </is>
      </c>
      <c r="D1090" s="91" t="n"/>
      <c r="E1090" s="91" t="inlineStr">
        <is>
          <t>None</t>
        </is>
      </c>
      <c r="F1090" s="93" t="n">
        <v>2679</v>
      </c>
      <c r="G1090" s="92" t="inlineStr">
        <is>
          <t>N</t>
        </is>
      </c>
      <c r="H1090" s="94" t="n"/>
      <c r="I1090" s="91" t="inlineStr">
        <is>
          <t>N</t>
        </is>
      </c>
      <c r="J1090" s="92">
        <f>IF(K1090="","N","Y")</f>
        <v/>
      </c>
      <c r="K1090" s="94">
        <f>_xlfn.TEXTJOIN("; ",TRUE,IF(P1090="52-wk low","52-wk low",""),IF(AND(AD1090&gt;=Settings!$B$12,M1090&lt;0),"Distribution",""),IF(AND(AJ1090="Y",M1090&lt;0,AK1090&lt;-Settings!$B$13),"Long unwinding",""),IF(AND(AJ1090="Y",M1090&lt;0,AK1090&gt;Settings!$B$13),"Short buildup",""))</f>
        <v/>
      </c>
      <c r="L1090" s="95" t="n">
        <v>809.15</v>
      </c>
      <c r="M1090" s="96" t="n">
        <v>1.79</v>
      </c>
      <c r="N1090" s="93" t="n">
        <v>212</v>
      </c>
      <c r="O1090" s="91" t="inlineStr">
        <is>
          <t>None</t>
        </is>
      </c>
      <c r="P1090" s="91" t="inlineStr">
        <is>
          <t>None</t>
        </is>
      </c>
      <c r="Q1090" s="97" t="n">
        <v>1.7</v>
      </c>
      <c r="R1090" s="96" t="n">
        <v>1.07</v>
      </c>
      <c r="S1090" s="96" t="n">
        <v>1.63</v>
      </c>
      <c r="T1090" s="96" t="n">
        <v>0.76</v>
      </c>
      <c r="U1090" s="96" t="n">
        <v>0.72</v>
      </c>
      <c r="V1090" s="103" t="n">
        <v>0.46</v>
      </c>
      <c r="W1090" s="102" t="n">
        <v>1</v>
      </c>
      <c r="X1090" s="93" t="n"/>
      <c r="Y1090" s="91" t="inlineStr">
        <is>
          <t>None</t>
        </is>
      </c>
      <c r="Z1090" s="99" t="n">
        <v>60.91</v>
      </c>
      <c r="AA1090" s="96" t="n">
        <v>1.24</v>
      </c>
      <c r="AB1090" s="96" t="n">
        <v>1.24</v>
      </c>
      <c r="AC1090" s="96" t="n">
        <v>2.1</v>
      </c>
      <c r="AD1090" s="96" t="n">
        <v>1.28</v>
      </c>
      <c r="AE1090" s="96" t="n">
        <v>1.17</v>
      </c>
      <c r="AF1090" s="103" t="n">
        <v>1.27</v>
      </c>
      <c r="AG1090" s="91" t="inlineStr">
        <is>
          <t>Normal</t>
        </is>
      </c>
      <c r="AH1090" s="100" t="n">
        <v>0</v>
      </c>
      <c r="AI1090" s="101" t="n">
        <v>0</v>
      </c>
      <c r="AJ1090" s="92" t="inlineStr">
        <is>
          <t>N</t>
        </is>
      </c>
      <c r="AK1090" s="96" t="n"/>
      <c r="AL1090" s="91" t="inlineStr">
        <is>
          <t>n/a</t>
        </is>
      </c>
      <c r="AM1090" s="93" t="n"/>
      <c r="AN1090" s="92" t="inlineStr">
        <is>
          <t>None</t>
        </is>
      </c>
      <c r="AO1090" s="102" t="n">
        <v>0</v>
      </c>
      <c r="AP1090" s="103" t="n">
        <v>1.88</v>
      </c>
      <c r="AQ1090" s="102" t="n">
        <v>88</v>
      </c>
      <c r="AR1090" s="91" t="inlineStr">
        <is>
          <t>N</t>
        </is>
      </c>
      <c r="AS1090" s="104" t="n"/>
      <c r="AT1090" s="92">
        <f>IF(AND(P1090="52-wk high",T1090&gt;=Settings!$B$7),"Y","N")</f>
        <v/>
      </c>
      <c r="AU1090" s="91">
        <f>IF(AND(AD1090&gt;=Settings!$B$8,M1090&gt;0),"Y","N")</f>
        <v/>
      </c>
      <c r="AV1090" s="91">
        <f>IF(OR(AH1090&gt;Settings!$B$9,AI1090&gt;Settings!$B$9),"Y","N")</f>
        <v/>
      </c>
      <c r="AW1090" s="91">
        <f>IF(AJ1090&lt;&gt;"Y","n/a",IF(AND(M1090&gt;0,AK1090&gt;Settings!$B$10),"Y","N"))</f>
        <v/>
      </c>
      <c r="AX1090" s="91">
        <f>IF(AO1090&gt;=Settings!$B$11,"Y","N")</f>
        <v/>
      </c>
      <c r="AY1090" s="99">
        <f>(AT1090="Y")+(AU1090="Y")+(AV1090="Y")+(AW1090="Y")+(AX1090="Y")</f>
        <v/>
      </c>
      <c r="AZ1090" s="94">
        <f>IF(AY1090=0,"None",_xlfn.TEXTJOIN(", ",TRUE(),IF(AT1090="Y","Breakout",""),IF(AU1090="Y","Accumulation",""),IF(AV1090="Y","Institutional buying",""),IF(AW1090="Y","Long buildup",""),IF(AX1090="Y","Momentum leader","")))</f>
        <v/>
      </c>
      <c r="BA1090" s="94">
        <f>IF(BW1090="","","Passes "&amp;AY1090&amp;" of 5 buy-side scans"&amp;IF(G1090="Y","; RED FLAG: filter out using Red flag column",""))</f>
        <v/>
      </c>
      <c r="BB1090" s="91" t="inlineStr">
        <is>
          <t>None</t>
        </is>
      </c>
      <c r="BC1090" s="92" t="inlineStr">
        <is>
          <t>Y</t>
        </is>
      </c>
      <c r="BD1090" s="94" t="inlineStr">
        <is>
          <t>PE &gt; 50</t>
        </is>
      </c>
      <c r="BE1090" s="94" t="n"/>
      <c r="BF1090" s="92">
        <f>IF(R1090*100000&gt;=Settings!$B$5,"Y","N")</f>
        <v/>
      </c>
      <c r="BG1090" s="91">
        <f>IF(F1090&gt;Settings!$B$6,"Y","N")</f>
        <v/>
      </c>
      <c r="BH1090" s="97" t="n">
        <v>-7.74</v>
      </c>
      <c r="BI1090" s="96" t="n">
        <v>-1.12</v>
      </c>
      <c r="BJ1090" s="96" t="n">
        <v>-4.48</v>
      </c>
      <c r="BK1090" s="96" t="n">
        <v>7.04</v>
      </c>
      <c r="BL1090" s="96" t="n">
        <v>69.48999999999999</v>
      </c>
      <c r="BM1090" s="96" t="n">
        <v>22.43</v>
      </c>
      <c r="BN1090" s="97" t="n">
        <v>-0.75</v>
      </c>
      <c r="BO1090" s="96" t="n">
        <v>1.57</v>
      </c>
      <c r="BP1090" s="96" t="n">
        <v>8.06</v>
      </c>
      <c r="BQ1090" s="96" t="n">
        <v>15.96</v>
      </c>
      <c r="BR1090" s="91" t="inlineStr">
        <is>
          <t>Mixed</t>
        </is>
      </c>
      <c r="BS1090" s="91" t="inlineStr">
        <is>
          <t>None</t>
        </is>
      </c>
      <c r="BT1090" s="96" t="n">
        <v>46.9</v>
      </c>
      <c r="BU1090" s="91" t="inlineStr">
        <is>
          <t>N</t>
        </is>
      </c>
      <c r="BV1090" s="99">
        <f>IF(OR(BF1090&lt;&gt;"Y",BG1090&lt;&gt;"Y"),"",(AND(ISNUMBER(BQ1090),BQ1090&gt;0))+(BR1090="Stacked up")+(AND(ISNUMBER(BH1090),BH1090&gt;=-Settings!$B$17))+(AND(ISNUMBER(BK1090),ISNUMBER(BM1090),BK1090&gt;0,BM1090&gt;0))+(AND(ISNUMBER(AQ1090),AQ1090&gt;=Settings!$B$18))+(AND(ISNUMBER(BT1090),BT1090&gt;=Settings!$B$19,BT1090&lt;=Settings!$B$20))+(AND(ISNUMBER(AS1090),AS1090&gt;0))+(AND(ISNUMBER(T1090),ISNUMBER(M1090),T1090&gt;=Settings!$B$21,M1090&gt;0))+(AND(ISNUMBER(AD1090),ISNUMBER(M1090),AD1090&gt;=Settings!$B$22,M1090&gt;0))+(AY1090&gt;=1))</f>
        <v/>
      </c>
      <c r="BW1090" s="91">
        <f>IF(OR(AY1090=0,BF1090&lt;&gt;"Y",BG1090&lt;&gt;"Y"),"",1+SUMPRODUCT(($A$6:$A$2604=A1090)*($AY$6:$AY$2604&gt;0)*($BF$6:$BF$2604="Y")*($BG$6:$BG$2604="Y")*(($AY$6:$AY$2604&gt;AY1090)+($AY$6:$AY$2604=AY1090)*($AD$6:$AD$2604&gt;AD1090))))</f>
        <v/>
      </c>
    </row>
    <row r="1091" ht="23.85" customHeight="1" s="55">
      <c r="A1091" s="90" t="n">
        <v>46296</v>
      </c>
      <c r="B1091" s="91" t="inlineStr">
        <is>
          <t>KABRAEXTRU</t>
        </is>
      </c>
      <c r="C1091" s="91" t="inlineStr">
        <is>
          <t>INE900B01029</t>
        </is>
      </c>
      <c r="D1091" s="91" t="n"/>
      <c r="E1091" s="91" t="inlineStr">
        <is>
          <t>None</t>
        </is>
      </c>
      <c r="F1091" s="93" t="n">
        <v>2676</v>
      </c>
      <c r="G1091" s="92" t="inlineStr">
        <is>
          <t>Y</t>
        </is>
      </c>
      <c r="H1091" s="94" t="inlineStr">
        <is>
          <t>Long-term ASM Stage 4; T2T (BE series)</t>
        </is>
      </c>
      <c r="I1091" s="91" t="inlineStr">
        <is>
          <t>Y</t>
        </is>
      </c>
      <c r="J1091" s="92">
        <f>IF(K1091="","N","Y")</f>
        <v/>
      </c>
      <c r="K1091" s="94">
        <f>_xlfn.TEXTJOIN("; ",TRUE,IF(P1091="52-wk low","52-wk low",""),IF(AND(AD1091&gt;=Settings!$B$12,M1091&lt;0),"Distribution",""),IF(AND(AJ1091="Y",M1091&lt;0,AK1091&lt;-Settings!$B$13),"Long unwinding",""),IF(AND(AJ1091="Y",M1091&lt;0,AK1091&gt;Settings!$B$13),"Short buildup",""))</f>
        <v/>
      </c>
      <c r="L1091" s="95" t="n">
        <v>765.3</v>
      </c>
      <c r="M1091" s="96" t="n">
        <v>-5</v>
      </c>
      <c r="N1091" s="93" t="n">
        <v>2491</v>
      </c>
      <c r="O1091" s="91" t="inlineStr">
        <is>
          <t>None</t>
        </is>
      </c>
      <c r="P1091" s="91" t="inlineStr">
        <is>
          <t>None</t>
        </is>
      </c>
      <c r="Q1091" s="97" t="n">
        <v>1.2</v>
      </c>
      <c r="R1091" s="96" t="n">
        <v>3.67</v>
      </c>
      <c r="S1091" s="96" t="n">
        <v>0.32</v>
      </c>
      <c r="T1091" s="96" t="n">
        <v>0.29</v>
      </c>
      <c r="U1091" s="96" t="n">
        <v>0.47</v>
      </c>
      <c r="V1091" s="103" t="n">
        <v>1.44</v>
      </c>
      <c r="W1091" s="102" t="n">
        <v>9</v>
      </c>
      <c r="X1091" s="93" t="n"/>
      <c r="Y1091" s="91" t="inlineStr">
        <is>
          <t>None</t>
        </is>
      </c>
      <c r="Z1091" s="99" t="n"/>
      <c r="AA1091" s="96" t="n"/>
      <c r="AB1091" s="96" t="n"/>
      <c r="AC1091" s="96" t="n"/>
      <c r="AD1091" s="96" t="n"/>
      <c r="AE1091" s="96" t="n"/>
      <c r="AF1091" s="103" t="n">
        <v>1.08</v>
      </c>
      <c r="AG1091" s="91" t="inlineStr">
        <is>
          <t>Normal</t>
        </is>
      </c>
      <c r="AH1091" s="100" t="n">
        <v>0</v>
      </c>
      <c r="AI1091" s="101" t="n">
        <v>0</v>
      </c>
      <c r="AJ1091" s="92" t="inlineStr">
        <is>
          <t>N</t>
        </is>
      </c>
      <c r="AK1091" s="96" t="n"/>
      <c r="AL1091" s="91" t="inlineStr">
        <is>
          <t>n/a</t>
        </is>
      </c>
      <c r="AM1091" s="93" t="n"/>
      <c r="AN1091" s="92" t="inlineStr">
        <is>
          <t>None</t>
        </is>
      </c>
      <c r="AO1091" s="102" t="n">
        <v>0</v>
      </c>
      <c r="AP1091" s="103" t="n">
        <v>4.86</v>
      </c>
      <c r="AQ1091" s="102" t="n">
        <v>99</v>
      </c>
      <c r="AR1091" s="91" t="inlineStr">
        <is>
          <t>N</t>
        </is>
      </c>
      <c r="AS1091" s="104" t="n"/>
      <c r="AT1091" s="92">
        <f>IF(AND(P1091="52-wk high",T1091&gt;=Settings!$B$7),"Y","N")</f>
        <v/>
      </c>
      <c r="AU1091" s="91">
        <f>IF(AND(AD1091&gt;=Settings!$B$8,M1091&gt;0),"Y","N")</f>
        <v/>
      </c>
      <c r="AV1091" s="91">
        <f>IF(OR(AH1091&gt;Settings!$B$9,AI1091&gt;Settings!$B$9),"Y","N")</f>
        <v/>
      </c>
      <c r="AW1091" s="91">
        <f>IF(AJ1091&lt;&gt;"Y","n/a",IF(AND(M1091&gt;0,AK1091&gt;Settings!$B$10),"Y","N"))</f>
        <v/>
      </c>
      <c r="AX1091" s="91">
        <f>IF(AO1091&gt;=Settings!$B$11,"Y","N")</f>
        <v/>
      </c>
      <c r="AY1091" s="99">
        <f>(AT1091="Y")+(AU1091="Y")+(AV1091="Y")+(AW1091="Y")+(AX1091="Y")</f>
        <v/>
      </c>
      <c r="AZ1091" s="94">
        <f>IF(AY1091=0,"None",_xlfn.TEXTJOIN(", ",TRUE(),IF(AT1091="Y","Breakout",""),IF(AU1091="Y","Accumulation",""),IF(AV1091="Y","Institutional buying",""),IF(AW1091="Y","Long buildup",""),IF(AX1091="Y","Momentum leader","")))</f>
        <v/>
      </c>
      <c r="BA1091" s="94">
        <f>IF(BW1091="","","Passes "&amp;AY1091&amp;" of 5 buy-side scans"&amp;IF(G1091="Y","; RED FLAG: filter out using Red flag column",""))</f>
        <v/>
      </c>
      <c r="BB1091" s="91" t="inlineStr">
        <is>
          <t>Lower</t>
        </is>
      </c>
      <c r="BC1091" s="92" t="inlineStr">
        <is>
          <t>Y</t>
        </is>
      </c>
      <c r="BD1091" s="94" t="inlineStr">
        <is>
          <t>PE &gt; 50</t>
        </is>
      </c>
      <c r="BE1091" s="94" t="n"/>
      <c r="BF1091" s="92">
        <f>IF(R1091*100000&gt;=Settings!$B$5,"Y","N")</f>
        <v/>
      </c>
      <c r="BG1091" s="91">
        <f>IF(F1091&gt;Settings!$B$6,"Y","N")</f>
        <v/>
      </c>
      <c r="BH1091" s="97" t="n">
        <v>-13.89</v>
      </c>
      <c r="BI1091" s="96" t="n">
        <v>-5.06</v>
      </c>
      <c r="BJ1091" s="96" t="n">
        <v>32.08</v>
      </c>
      <c r="BK1091" s="96" t="n">
        <v>188.79</v>
      </c>
      <c r="BL1091" s="96" t="n">
        <v>283.86</v>
      </c>
      <c r="BM1091" s="96" t="n">
        <v>197.61</v>
      </c>
      <c r="BN1091" s="97" t="n">
        <v>6.76</v>
      </c>
      <c r="BO1091" s="96" t="n">
        <v>28.07</v>
      </c>
      <c r="BP1091" s="96" t="n">
        <v>58.52</v>
      </c>
      <c r="BQ1091" s="96" t="n">
        <v>98.05</v>
      </c>
      <c r="BR1091" s="91" t="inlineStr">
        <is>
          <t>Stacked up</t>
        </is>
      </c>
      <c r="BS1091" s="91" t="inlineStr">
        <is>
          <t>None</t>
        </is>
      </c>
      <c r="BT1091" s="96" t="n">
        <v>56.6</v>
      </c>
      <c r="BU1091" s="91" t="inlineStr">
        <is>
          <t>N</t>
        </is>
      </c>
      <c r="BV1091" s="99">
        <f>IF(OR(BF1091&lt;&gt;"Y",BG1091&lt;&gt;"Y"),"",(AND(ISNUMBER(BQ1091),BQ1091&gt;0))+(BR1091="Stacked up")+(AND(ISNUMBER(BH1091),BH1091&gt;=-Settings!$B$17))+(AND(ISNUMBER(BK1091),ISNUMBER(BM1091),BK1091&gt;0,BM1091&gt;0))+(AND(ISNUMBER(AQ1091),AQ1091&gt;=Settings!$B$18))+(AND(ISNUMBER(BT1091),BT1091&gt;=Settings!$B$19,BT1091&lt;=Settings!$B$20))+(AND(ISNUMBER(AS1091),AS1091&gt;0))+(AND(ISNUMBER(T1091),ISNUMBER(M1091),T1091&gt;=Settings!$B$21,M1091&gt;0))+(AND(ISNUMBER(AD1091),ISNUMBER(M1091),AD1091&gt;=Settings!$B$22,M1091&gt;0))+(AY1091&gt;=1))</f>
        <v/>
      </c>
      <c r="BW1091" s="91">
        <f>IF(OR(AY1091=0,BF1091&lt;&gt;"Y",BG1091&lt;&gt;"Y"),"",1+SUMPRODUCT(($A$6:$A$2604=A1091)*($AY$6:$AY$2604&gt;0)*($BF$6:$BF$2604="Y")*($BG$6:$BG$2604="Y")*(($AY$6:$AY$2604&gt;AY1091)+($AY$6:$AY$2604=AY1091)*($AD$6:$AD$2604&gt;AD1091))))</f>
        <v/>
      </c>
    </row>
    <row r="1092" ht="23.85" customHeight="1" s="55">
      <c r="A1092" s="90" t="n">
        <v>46296</v>
      </c>
      <c r="B1092" s="91" t="inlineStr">
        <is>
          <t>ALEMBICLTD</t>
        </is>
      </c>
      <c r="C1092" s="91" t="inlineStr">
        <is>
          <t>INE426A01027</t>
        </is>
      </c>
      <c r="D1092" s="91" t="n"/>
      <c r="E1092" s="91" t="inlineStr">
        <is>
          <t>None</t>
        </is>
      </c>
      <c r="F1092" s="93" t="n">
        <v>2673</v>
      </c>
      <c r="G1092" s="92" t="inlineStr">
        <is>
          <t>N</t>
        </is>
      </c>
      <c r="H1092" s="94" t="n"/>
      <c r="I1092" s="91" t="inlineStr">
        <is>
          <t>N</t>
        </is>
      </c>
      <c r="J1092" s="92">
        <f>IF(K1092="","N","Y")</f>
        <v/>
      </c>
      <c r="K1092" s="94">
        <f>_xlfn.TEXTJOIN("; ",TRUE,IF(P1092="52-wk low","52-wk low",""),IF(AND(AD1092&gt;=Settings!$B$12,M1092&lt;0),"Distribution",""),IF(AND(AJ1092="Y",M1092&lt;0,AK1092&lt;-Settings!$B$13),"Long unwinding",""),IF(AND(AJ1092="Y",M1092&lt;0,AK1092&gt;Settings!$B$13),"Short buildup",""))</f>
        <v/>
      </c>
      <c r="L1092" s="95" t="n">
        <v>104.11</v>
      </c>
      <c r="M1092" s="96" t="n">
        <v>-2.91</v>
      </c>
      <c r="N1092" s="93" t="n">
        <v>2053</v>
      </c>
      <c r="O1092" s="91" t="inlineStr">
        <is>
          <t>None</t>
        </is>
      </c>
      <c r="P1092" s="91" t="inlineStr">
        <is>
          <t>None</t>
        </is>
      </c>
      <c r="Q1092" s="97" t="n">
        <v>8.68</v>
      </c>
      <c r="R1092" s="96" t="n">
        <v>28.87</v>
      </c>
      <c r="S1092" s="96" t="n">
        <v>0.3</v>
      </c>
      <c r="T1092" s="96" t="n">
        <v>0.59</v>
      </c>
      <c r="U1092" s="96" t="n">
        <v>0.98</v>
      </c>
      <c r="V1092" s="103" t="n">
        <v>3.24</v>
      </c>
      <c r="W1092" s="102" t="n">
        <v>2</v>
      </c>
      <c r="X1092" s="93" t="n"/>
      <c r="Y1092" s="91" t="inlineStr">
        <is>
          <t>None</t>
        </is>
      </c>
      <c r="Z1092" s="99" t="n">
        <v>41.33</v>
      </c>
      <c r="AA1092" s="96" t="n">
        <v>1.02</v>
      </c>
      <c r="AB1092" s="96" t="n">
        <v>0.83</v>
      </c>
      <c r="AC1092" s="96" t="n">
        <v>0.61</v>
      </c>
      <c r="AD1092" s="96" t="n">
        <v>0.89</v>
      </c>
      <c r="AE1092" s="96" t="n">
        <v>1.34</v>
      </c>
      <c r="AF1092" s="103" t="n">
        <v>0.68</v>
      </c>
      <c r="AG1092" s="91" t="inlineStr">
        <is>
          <t>Drying up</t>
        </is>
      </c>
      <c r="AH1092" s="100" t="n">
        <v>0</v>
      </c>
      <c r="AI1092" s="101" t="n">
        <v>0</v>
      </c>
      <c r="AJ1092" s="92" t="inlineStr">
        <is>
          <t>N</t>
        </is>
      </c>
      <c r="AK1092" s="96" t="n"/>
      <c r="AL1092" s="91" t="inlineStr">
        <is>
          <t>n/a</t>
        </is>
      </c>
      <c r="AM1092" s="93" t="n"/>
      <c r="AN1092" s="92" t="inlineStr">
        <is>
          <t>None</t>
        </is>
      </c>
      <c r="AO1092" s="102" t="n">
        <v>0</v>
      </c>
      <c r="AP1092" s="103" t="n">
        <v>1.4</v>
      </c>
      <c r="AQ1092" s="102" t="n">
        <v>76</v>
      </c>
      <c r="AR1092" s="91" t="inlineStr">
        <is>
          <t>N</t>
        </is>
      </c>
      <c r="AS1092" s="104" t="n"/>
      <c r="AT1092" s="92">
        <f>IF(AND(P1092="52-wk high",T1092&gt;=Settings!$B$7),"Y","N")</f>
        <v/>
      </c>
      <c r="AU1092" s="91">
        <f>IF(AND(AD1092&gt;=Settings!$B$8,M1092&gt;0),"Y","N")</f>
        <v/>
      </c>
      <c r="AV1092" s="91">
        <f>IF(OR(AH1092&gt;Settings!$B$9,AI1092&gt;Settings!$B$9),"Y","N")</f>
        <v/>
      </c>
      <c r="AW1092" s="91">
        <f>IF(AJ1092&lt;&gt;"Y","n/a",IF(AND(M1092&gt;0,AK1092&gt;Settings!$B$10),"Y","N"))</f>
        <v/>
      </c>
      <c r="AX1092" s="91">
        <f>IF(AO1092&gt;=Settings!$B$11,"Y","N")</f>
        <v/>
      </c>
      <c r="AY1092" s="99">
        <f>(AT1092="Y")+(AU1092="Y")+(AV1092="Y")+(AW1092="Y")+(AX1092="Y")</f>
        <v/>
      </c>
      <c r="AZ1092" s="94">
        <f>IF(AY1092=0,"None",_xlfn.TEXTJOIN(", ",TRUE(),IF(AT1092="Y","Breakout",""),IF(AU1092="Y","Accumulation",""),IF(AV1092="Y","Institutional buying",""),IF(AW1092="Y","Long buildup",""),IF(AX1092="Y","Momentum leader","")))</f>
        <v/>
      </c>
      <c r="BA1092" s="94">
        <f>IF(BW1092="","","Passes "&amp;AY1092&amp;" of 5 buy-side scans"&amp;IF(G1092="Y","; RED FLAG: filter out using Red flag column",""))</f>
        <v/>
      </c>
      <c r="BB1092" s="91" t="inlineStr">
        <is>
          <t>None</t>
        </is>
      </c>
      <c r="BC1092" s="92" t="inlineStr">
        <is>
          <t>N</t>
        </is>
      </c>
      <c r="BD1092" s="94" t="n"/>
      <c r="BE1092" s="94" t="n"/>
      <c r="BF1092" s="92">
        <f>IF(R1092*100000&gt;=Settings!$B$5,"Y","N")</f>
        <v/>
      </c>
      <c r="BG1092" s="91">
        <f>IF(F1092&gt;Settings!$B$6,"Y","N")</f>
        <v/>
      </c>
      <c r="BH1092" s="97" t="n">
        <v>-11.56</v>
      </c>
      <c r="BI1092" s="96" t="n">
        <v>-2.86</v>
      </c>
      <c r="BJ1092" s="96" t="n">
        <v>5.32</v>
      </c>
      <c r="BK1092" s="96" t="n">
        <v>13.73</v>
      </c>
      <c r="BL1092" s="96" t="n">
        <v>36.11</v>
      </c>
      <c r="BM1092" s="96" t="n">
        <v>0.64</v>
      </c>
      <c r="BN1092" s="97" t="n">
        <v>-0.02</v>
      </c>
      <c r="BO1092" s="96" t="n">
        <v>4.83</v>
      </c>
      <c r="BP1092" s="96" t="n">
        <v>8.73</v>
      </c>
      <c r="BQ1092" s="96" t="n">
        <v>9.74</v>
      </c>
      <c r="BR1092" s="91" t="inlineStr">
        <is>
          <t>Mixed</t>
        </is>
      </c>
      <c r="BS1092" s="91" t="inlineStr">
        <is>
          <t>None</t>
        </is>
      </c>
      <c r="BT1092" s="96" t="n">
        <v>47.9</v>
      </c>
      <c r="BU1092" s="91" t="inlineStr">
        <is>
          <t>N</t>
        </is>
      </c>
      <c r="BV1092" s="99">
        <f>IF(OR(BF1092&lt;&gt;"Y",BG1092&lt;&gt;"Y"),"",(AND(ISNUMBER(BQ1092),BQ1092&gt;0))+(BR1092="Stacked up")+(AND(ISNUMBER(BH1092),BH1092&gt;=-Settings!$B$17))+(AND(ISNUMBER(BK1092),ISNUMBER(BM1092),BK1092&gt;0,BM1092&gt;0))+(AND(ISNUMBER(AQ1092),AQ1092&gt;=Settings!$B$18))+(AND(ISNUMBER(BT1092),BT1092&gt;=Settings!$B$19,BT1092&lt;=Settings!$B$20))+(AND(ISNUMBER(AS1092),AS1092&gt;0))+(AND(ISNUMBER(T1092),ISNUMBER(M1092),T1092&gt;=Settings!$B$21,M1092&gt;0))+(AND(ISNUMBER(AD1092),ISNUMBER(M1092),AD1092&gt;=Settings!$B$22,M1092&gt;0))+(AY1092&gt;=1))</f>
        <v/>
      </c>
      <c r="BW1092" s="91">
        <f>IF(OR(AY1092=0,BF1092&lt;&gt;"Y",BG1092&lt;&gt;"Y"),"",1+SUMPRODUCT(($A$6:$A$2604=A1092)*($AY$6:$AY$2604&gt;0)*($BF$6:$BF$2604="Y")*($BG$6:$BG$2604="Y")*(($AY$6:$AY$2604&gt;AY1092)+($AY$6:$AY$2604=AY1092)*($AD$6:$AD$2604&gt;AD1092))))</f>
        <v/>
      </c>
    </row>
    <row r="1093" ht="23.85" customHeight="1" s="55">
      <c r="A1093" s="90" t="n">
        <v>46296</v>
      </c>
      <c r="B1093" s="91" t="inlineStr">
        <is>
          <t>XPROINDIA</t>
        </is>
      </c>
      <c r="C1093" s="91" t="inlineStr">
        <is>
          <t>INE445C01015</t>
        </is>
      </c>
      <c r="D1093" s="91" t="n"/>
      <c r="E1093" s="91" t="inlineStr">
        <is>
          <t>None</t>
        </is>
      </c>
      <c r="F1093" s="93" t="n">
        <v>2667</v>
      </c>
      <c r="G1093" s="92" t="inlineStr">
        <is>
          <t>N</t>
        </is>
      </c>
      <c r="H1093" s="94" t="n"/>
      <c r="I1093" s="91" t="inlineStr">
        <is>
          <t>N</t>
        </is>
      </c>
      <c r="J1093" s="92">
        <f>IF(K1093="","N","Y")</f>
        <v/>
      </c>
      <c r="K1093" s="94">
        <f>_xlfn.TEXTJOIN("; ",TRUE,IF(P1093="52-wk low","52-wk low",""),IF(AND(AD1093&gt;=Settings!$B$12,M1093&lt;0),"Distribution",""),IF(AND(AJ1093="Y",M1093&lt;0,AK1093&lt;-Settings!$B$13),"Long unwinding",""),IF(AND(AJ1093="Y",M1093&lt;0,AK1093&gt;Settings!$B$13),"Short buildup",""))</f>
        <v/>
      </c>
      <c r="L1093" s="95" t="n">
        <v>1136.2</v>
      </c>
      <c r="M1093" s="96" t="n">
        <v>-2.21</v>
      </c>
      <c r="N1093" s="93" t="n">
        <v>1750</v>
      </c>
      <c r="O1093" s="91" t="inlineStr">
        <is>
          <t>None</t>
        </is>
      </c>
      <c r="P1093" s="91" t="inlineStr">
        <is>
          <t>None</t>
        </is>
      </c>
      <c r="Q1093" s="97" t="n">
        <v>0.43</v>
      </c>
      <c r="R1093" s="96" t="n">
        <v>0.83</v>
      </c>
      <c r="S1093" s="96" t="n">
        <v>0.27</v>
      </c>
      <c r="T1093" s="96" t="n">
        <v>0.36</v>
      </c>
      <c r="U1093" s="96" t="n">
        <v>0.44</v>
      </c>
      <c r="V1093" s="103" t="n">
        <v>0.85</v>
      </c>
      <c r="W1093" s="102" t="n">
        <v>2</v>
      </c>
      <c r="X1093" s="93" t="n"/>
      <c r="Y1093" s="91" t="inlineStr">
        <is>
          <t>None</t>
        </is>
      </c>
      <c r="Z1093" s="99" t="n">
        <v>52.97</v>
      </c>
      <c r="AA1093" s="96" t="n">
        <v>1.03</v>
      </c>
      <c r="AB1093" s="96" t="n">
        <v>0.96</v>
      </c>
      <c r="AC1093" s="96" t="n">
        <v>0.42</v>
      </c>
      <c r="AD1093" s="96" t="n">
        <v>0.43</v>
      </c>
      <c r="AE1093" s="96" t="n">
        <v>0.58</v>
      </c>
      <c r="AF1093" s="103" t="n">
        <v>1.27</v>
      </c>
      <c r="AG1093" s="91" t="inlineStr">
        <is>
          <t>Normal</t>
        </is>
      </c>
      <c r="AH1093" s="100" t="n">
        <v>0</v>
      </c>
      <c r="AI1093" s="101" t="n">
        <v>0</v>
      </c>
      <c r="AJ1093" s="92" t="inlineStr">
        <is>
          <t>N</t>
        </is>
      </c>
      <c r="AK1093" s="96" t="n"/>
      <c r="AL1093" s="91" t="inlineStr">
        <is>
          <t>n/a</t>
        </is>
      </c>
      <c r="AM1093" s="93" t="n"/>
      <c r="AN1093" s="92" t="inlineStr">
        <is>
          <t>None</t>
        </is>
      </c>
      <c r="AO1093" s="102" t="n">
        <v>0</v>
      </c>
      <c r="AP1093" s="103" t="n">
        <v>0.89</v>
      </c>
      <c r="AQ1093" s="102" t="n">
        <v>56</v>
      </c>
      <c r="AR1093" s="91" t="inlineStr">
        <is>
          <t>N</t>
        </is>
      </c>
      <c r="AS1093" s="104" t="n"/>
      <c r="AT1093" s="92">
        <f>IF(AND(P1093="52-wk high",T1093&gt;=Settings!$B$7),"Y","N")</f>
        <v/>
      </c>
      <c r="AU1093" s="91">
        <f>IF(AND(AD1093&gt;=Settings!$B$8,M1093&gt;0),"Y","N")</f>
        <v/>
      </c>
      <c r="AV1093" s="91">
        <f>IF(OR(AH1093&gt;Settings!$B$9,AI1093&gt;Settings!$B$9),"Y","N")</f>
        <v/>
      </c>
      <c r="AW1093" s="91">
        <f>IF(AJ1093&lt;&gt;"Y","n/a",IF(AND(M1093&gt;0,AK1093&gt;Settings!$B$10),"Y","N"))</f>
        <v/>
      </c>
      <c r="AX1093" s="91">
        <f>IF(AO1093&gt;=Settings!$B$11,"Y","N")</f>
        <v/>
      </c>
      <c r="AY1093" s="99">
        <f>(AT1093="Y")+(AU1093="Y")+(AV1093="Y")+(AW1093="Y")+(AX1093="Y")</f>
        <v/>
      </c>
      <c r="AZ1093" s="94">
        <f>IF(AY1093=0,"None",_xlfn.TEXTJOIN(", ",TRUE(),IF(AT1093="Y","Breakout",""),IF(AU1093="Y","Accumulation",""),IF(AV1093="Y","Institutional buying",""),IF(AW1093="Y","Long buildup",""),IF(AX1093="Y","Momentum leader","")))</f>
        <v/>
      </c>
      <c r="BA1093" s="94">
        <f>IF(BW1093="","","Passes "&amp;AY1093&amp;" of 5 buy-side scans"&amp;IF(G1093="Y","; RED FLAG: filter out using Red flag column",""))</f>
        <v/>
      </c>
      <c r="BB1093" s="91" t="inlineStr">
        <is>
          <t>None</t>
        </is>
      </c>
      <c r="BC1093" s="92" t="inlineStr">
        <is>
          <t>Y</t>
        </is>
      </c>
      <c r="BD1093" s="94" t="inlineStr">
        <is>
          <t>PE &gt; 50</t>
        </is>
      </c>
      <c r="BE1093" s="94" t="n"/>
      <c r="BF1093" s="92">
        <f>IF(R1093*100000&gt;=Settings!$B$5,"Y","N")</f>
        <v/>
      </c>
      <c r="BG1093" s="91">
        <f>IF(F1093&gt;Settings!$B$6,"Y","N")</f>
        <v/>
      </c>
      <c r="BH1093" s="97" t="n">
        <v>-27.85</v>
      </c>
      <c r="BI1093" s="96" t="n">
        <v>-5.87</v>
      </c>
      <c r="BJ1093" s="96" t="n">
        <v>0.04</v>
      </c>
      <c r="BK1093" s="96" t="n">
        <v>-20.4</v>
      </c>
      <c r="BL1093" s="96" t="n">
        <v>9.390000000000001</v>
      </c>
      <c r="BM1093" s="96" t="n">
        <v>0.42</v>
      </c>
      <c r="BN1093" s="97" t="n">
        <v>-5.57</v>
      </c>
      <c r="BO1093" s="96" t="n">
        <v>-6.97</v>
      </c>
      <c r="BP1093" s="96" t="n">
        <v>-5.89</v>
      </c>
      <c r="BQ1093" s="96" t="n">
        <v>-2.87</v>
      </c>
      <c r="BR1093" s="91" t="inlineStr">
        <is>
          <t>Mixed</t>
        </is>
      </c>
      <c r="BS1093" s="91" t="inlineStr">
        <is>
          <t>None</t>
        </is>
      </c>
      <c r="BT1093" s="96" t="n">
        <v>33.4</v>
      </c>
      <c r="BU1093" s="91" t="inlineStr">
        <is>
          <t>N</t>
        </is>
      </c>
      <c r="BV1093" s="99">
        <f>IF(OR(BF1093&lt;&gt;"Y",BG1093&lt;&gt;"Y"),"",(AND(ISNUMBER(BQ1093),BQ1093&gt;0))+(BR1093="Stacked up")+(AND(ISNUMBER(BH1093),BH1093&gt;=-Settings!$B$17))+(AND(ISNUMBER(BK1093),ISNUMBER(BM1093),BK1093&gt;0,BM1093&gt;0))+(AND(ISNUMBER(AQ1093),AQ1093&gt;=Settings!$B$18))+(AND(ISNUMBER(BT1093),BT1093&gt;=Settings!$B$19,BT1093&lt;=Settings!$B$20))+(AND(ISNUMBER(AS1093),AS1093&gt;0))+(AND(ISNUMBER(T1093),ISNUMBER(M1093),T1093&gt;=Settings!$B$21,M1093&gt;0))+(AND(ISNUMBER(AD1093),ISNUMBER(M1093),AD1093&gt;=Settings!$B$22,M1093&gt;0))+(AY1093&gt;=1))</f>
        <v/>
      </c>
      <c r="BW1093" s="91">
        <f>IF(OR(AY1093=0,BF1093&lt;&gt;"Y",BG1093&lt;&gt;"Y"),"",1+SUMPRODUCT(($A$6:$A$2604=A1093)*($AY$6:$AY$2604&gt;0)*($BF$6:$BF$2604="Y")*($BG$6:$BG$2604="Y")*(($AY$6:$AY$2604&gt;AY1093)+($AY$6:$AY$2604=AY1093)*($AD$6:$AD$2604&gt;AD1093))))</f>
        <v/>
      </c>
    </row>
    <row r="1094" ht="23.85" customHeight="1" s="55">
      <c r="A1094" s="90" t="n">
        <v>46296</v>
      </c>
      <c r="B1094" s="91" t="inlineStr">
        <is>
          <t>NSIL</t>
        </is>
      </c>
      <c r="C1094" s="91" t="inlineStr">
        <is>
          <t>INE023A01030</t>
        </is>
      </c>
      <c r="D1094" s="91" t="n"/>
      <c r="E1094" s="91" t="inlineStr">
        <is>
          <t>None</t>
        </is>
      </c>
      <c r="F1094" s="93" t="n">
        <v>2652</v>
      </c>
      <c r="G1094" s="92" t="inlineStr">
        <is>
          <t>N</t>
        </is>
      </c>
      <c r="H1094" s="94" t="n"/>
      <c r="I1094" s="91" t="inlineStr">
        <is>
          <t>N</t>
        </is>
      </c>
      <c r="J1094" s="92">
        <f>IF(K1094="","N","Y")</f>
        <v/>
      </c>
      <c r="K1094" s="94">
        <f>_xlfn.TEXTJOIN("; ",TRUE,IF(P1094="52-wk low","52-wk low",""),IF(AND(AD1094&gt;=Settings!$B$12,M1094&lt;0),"Distribution",""),IF(AND(AJ1094="Y",M1094&lt;0,AK1094&lt;-Settings!$B$13),"Long unwinding",""),IF(AND(AJ1094="Y",M1094&lt;0,AK1094&gt;Settings!$B$13),"Short buildup",""))</f>
        <v/>
      </c>
      <c r="L1094" s="95" t="n">
        <v>5163.5</v>
      </c>
      <c r="M1094" s="96" t="n">
        <v>-3.01</v>
      </c>
      <c r="N1094" s="93" t="n">
        <v>2094</v>
      </c>
      <c r="O1094" s="91" t="inlineStr">
        <is>
          <t>None</t>
        </is>
      </c>
      <c r="P1094" s="91" t="inlineStr">
        <is>
          <t>None</t>
        </is>
      </c>
      <c r="Q1094" s="97" t="n">
        <v>0.02</v>
      </c>
      <c r="R1094" s="96" t="n">
        <v>0.02</v>
      </c>
      <c r="S1094" s="96" t="n">
        <v>1.14</v>
      </c>
      <c r="T1094" s="96" t="n">
        <v>1.07</v>
      </c>
      <c r="U1094" s="96" t="n">
        <v>1.09</v>
      </c>
      <c r="V1094" s="103" t="n">
        <v>0.97</v>
      </c>
      <c r="W1094" s="102" t="n">
        <v>6</v>
      </c>
      <c r="X1094" s="93" t="n"/>
      <c r="Y1094" s="91" t="inlineStr">
        <is>
          <t>None</t>
        </is>
      </c>
      <c r="Z1094" s="99" t="n">
        <v>65.54000000000001</v>
      </c>
      <c r="AA1094" s="96" t="n">
        <v>0.91</v>
      </c>
      <c r="AB1094" s="96" t="n">
        <v>0.97</v>
      </c>
      <c r="AC1094" s="96" t="n">
        <v>1</v>
      </c>
      <c r="AD1094" s="96" t="n">
        <v>1.05</v>
      </c>
      <c r="AE1094" s="96" t="n">
        <v>1.1</v>
      </c>
      <c r="AF1094" s="103" t="n">
        <v>1.15</v>
      </c>
      <c r="AG1094" s="91" t="inlineStr">
        <is>
          <t>Normal</t>
        </is>
      </c>
      <c r="AH1094" s="100" t="n">
        <v>0</v>
      </c>
      <c r="AI1094" s="101" t="n">
        <v>0</v>
      </c>
      <c r="AJ1094" s="92" t="inlineStr">
        <is>
          <t>N</t>
        </is>
      </c>
      <c r="AK1094" s="96" t="n"/>
      <c r="AL1094" s="91" t="inlineStr">
        <is>
          <t>n/a</t>
        </is>
      </c>
      <c r="AM1094" s="93" t="n"/>
      <c r="AN1094" s="92" t="inlineStr">
        <is>
          <t>None</t>
        </is>
      </c>
      <c r="AO1094" s="102" t="n">
        <v>0</v>
      </c>
      <c r="AP1094" s="103" t="n">
        <v>0.58</v>
      </c>
      <c r="AQ1094" s="102" t="n">
        <v>15</v>
      </c>
      <c r="AR1094" s="91" t="inlineStr">
        <is>
          <t>N</t>
        </is>
      </c>
      <c r="AS1094" s="104" t="n"/>
      <c r="AT1094" s="92">
        <f>IF(AND(P1094="52-wk high",T1094&gt;=Settings!$B$7),"Y","N")</f>
        <v/>
      </c>
      <c r="AU1094" s="91">
        <f>IF(AND(AD1094&gt;=Settings!$B$8,M1094&gt;0),"Y","N")</f>
        <v/>
      </c>
      <c r="AV1094" s="91">
        <f>IF(OR(AH1094&gt;Settings!$B$9,AI1094&gt;Settings!$B$9),"Y","N")</f>
        <v/>
      </c>
      <c r="AW1094" s="91">
        <f>IF(AJ1094&lt;&gt;"Y","n/a",IF(AND(M1094&gt;0,AK1094&gt;Settings!$B$10),"Y","N"))</f>
        <v/>
      </c>
      <c r="AX1094" s="91">
        <f>IF(AO1094&gt;=Settings!$B$11,"Y","N")</f>
        <v/>
      </c>
      <c r="AY1094" s="99">
        <f>(AT1094="Y")+(AU1094="Y")+(AV1094="Y")+(AW1094="Y")+(AX1094="Y")</f>
        <v/>
      </c>
      <c r="AZ1094" s="94">
        <f>IF(AY1094=0,"None",_xlfn.TEXTJOIN(", ",TRUE(),IF(AT1094="Y","Breakout",""),IF(AU1094="Y","Accumulation",""),IF(AV1094="Y","Institutional buying",""),IF(AW1094="Y","Long buildup",""),IF(AX1094="Y","Momentum leader","")))</f>
        <v/>
      </c>
      <c r="BA1094" s="94">
        <f>IF(BW1094="","","Passes "&amp;AY1094&amp;" of 5 buy-side scans"&amp;IF(G1094="Y","; RED FLAG: filter out using Red flag column",""))</f>
        <v/>
      </c>
      <c r="BB1094" s="91" t="inlineStr">
        <is>
          <t>None</t>
        </is>
      </c>
      <c r="BC1094" s="92" t="inlineStr">
        <is>
          <t>N</t>
        </is>
      </c>
      <c r="BD1094" s="94" t="n"/>
      <c r="BE1094" s="94" t="n"/>
      <c r="BF1094" s="92">
        <f>IF(R1094*100000&gt;=Settings!$B$5,"Y","N")</f>
        <v/>
      </c>
      <c r="BG1094" s="91">
        <f>IF(F1094&gt;Settings!$B$6,"Y","N")</f>
        <v/>
      </c>
      <c r="BH1094" s="97" t="n">
        <v>-40.85</v>
      </c>
      <c r="BI1094" s="96" t="n">
        <v>-6.15</v>
      </c>
      <c r="BJ1094" s="96" t="n">
        <v>-9.35</v>
      </c>
      <c r="BK1094" s="96" t="n">
        <v>-5.63</v>
      </c>
      <c r="BL1094" s="96" t="n">
        <v>1.42</v>
      </c>
      <c r="BM1094" s="96" t="n">
        <v>-32.13</v>
      </c>
      <c r="BN1094" s="97" t="n">
        <v>-5.62</v>
      </c>
      <c r="BO1094" s="96" t="n">
        <v>-6.68</v>
      </c>
      <c r="BP1094" s="96" t="n">
        <v>-7.82</v>
      </c>
      <c r="BQ1094" s="96" t="n">
        <v>-12</v>
      </c>
      <c r="BR1094" s="91" t="inlineStr">
        <is>
          <t>Stacked down</t>
        </is>
      </c>
      <c r="BS1094" s="91" t="inlineStr">
        <is>
          <t>None</t>
        </is>
      </c>
      <c r="BT1094" s="96" t="n">
        <v>21.3</v>
      </c>
      <c r="BU1094" s="91" t="inlineStr">
        <is>
          <t>N</t>
        </is>
      </c>
      <c r="BV1094" s="99">
        <f>IF(OR(BF1094&lt;&gt;"Y",BG1094&lt;&gt;"Y"),"",(AND(ISNUMBER(BQ1094),BQ1094&gt;0))+(BR1094="Stacked up")+(AND(ISNUMBER(BH1094),BH1094&gt;=-Settings!$B$17))+(AND(ISNUMBER(BK1094),ISNUMBER(BM1094),BK1094&gt;0,BM1094&gt;0))+(AND(ISNUMBER(AQ1094),AQ1094&gt;=Settings!$B$18))+(AND(ISNUMBER(BT1094),BT1094&gt;=Settings!$B$19,BT1094&lt;=Settings!$B$20))+(AND(ISNUMBER(AS1094),AS1094&gt;0))+(AND(ISNUMBER(T1094),ISNUMBER(M1094),T1094&gt;=Settings!$B$21,M1094&gt;0))+(AND(ISNUMBER(AD1094),ISNUMBER(M1094),AD1094&gt;=Settings!$B$22,M1094&gt;0))+(AY1094&gt;=1))</f>
        <v/>
      </c>
      <c r="BW1094" s="91">
        <f>IF(OR(AY1094=0,BF1094&lt;&gt;"Y",BG1094&lt;&gt;"Y"),"",1+SUMPRODUCT(($A$6:$A$2604=A1094)*($AY$6:$AY$2604&gt;0)*($BF$6:$BF$2604="Y")*($BG$6:$BG$2604="Y")*(($AY$6:$AY$2604&gt;AY1094)+($AY$6:$AY$2604=AY1094)*($AD$6:$AD$2604&gt;AD1094))))</f>
        <v/>
      </c>
    </row>
    <row r="1095" ht="23.85" customHeight="1" s="55">
      <c r="A1095" s="90" t="n">
        <v>46296</v>
      </c>
      <c r="B1095" s="91" t="inlineStr">
        <is>
          <t>NIITMTS</t>
        </is>
      </c>
      <c r="C1095" s="91" t="inlineStr">
        <is>
          <t>INE342G01023</t>
        </is>
      </c>
      <c r="D1095" s="91" t="n"/>
      <c r="E1095" s="91" t="inlineStr">
        <is>
          <t>None</t>
        </is>
      </c>
      <c r="F1095" s="93" t="n">
        <v>2637</v>
      </c>
      <c r="G1095" s="92" t="inlineStr">
        <is>
          <t>N</t>
        </is>
      </c>
      <c r="H1095" s="94" t="n"/>
      <c r="I1095" s="91" t="inlineStr">
        <is>
          <t>N</t>
        </is>
      </c>
      <c r="J1095" s="92">
        <f>IF(K1095="","N","Y")</f>
        <v/>
      </c>
      <c r="K1095" s="94">
        <f>_xlfn.TEXTJOIN("; ",TRUE,IF(P1095="52-wk low","52-wk low",""),IF(AND(AD1095&gt;=Settings!$B$12,M1095&lt;0),"Distribution",""),IF(AND(AJ1095="Y",M1095&lt;0,AK1095&lt;-Settings!$B$13),"Long unwinding",""),IF(AND(AJ1095="Y",M1095&lt;0,AK1095&gt;Settings!$B$13),"Short buildup",""))</f>
        <v/>
      </c>
      <c r="L1095" s="95" t="n">
        <v>191.08</v>
      </c>
      <c r="M1095" s="96" t="n">
        <v>-6.57</v>
      </c>
      <c r="N1095" s="93" t="n">
        <v>2563</v>
      </c>
      <c r="O1095" s="91" t="inlineStr">
        <is>
          <t>Top loser</t>
        </is>
      </c>
      <c r="P1095" s="91" t="inlineStr">
        <is>
          <t>52-wk low</t>
        </is>
      </c>
      <c r="Q1095" s="97" t="n">
        <v>8.699999999999999</v>
      </c>
      <c r="R1095" s="96" t="n">
        <v>2.38</v>
      </c>
      <c r="S1095" s="96" t="n">
        <v>4.32</v>
      </c>
      <c r="T1095" s="96" t="n">
        <v>5.35</v>
      </c>
      <c r="U1095" s="96" t="n">
        <v>2.07</v>
      </c>
      <c r="V1095" s="103" t="n">
        <v>0.5600000000000001</v>
      </c>
      <c r="W1095" s="102" t="n">
        <v>3</v>
      </c>
      <c r="X1095" s="93" t="n">
        <v>32</v>
      </c>
      <c r="Y1095" s="91" t="inlineStr">
        <is>
          <t>None</t>
        </is>
      </c>
      <c r="Z1095" s="99" t="n">
        <v>79.88</v>
      </c>
      <c r="AA1095" s="96" t="n">
        <v>1.54</v>
      </c>
      <c r="AB1095" s="96" t="n">
        <v>1.52</v>
      </c>
      <c r="AC1095" s="96" t="n">
        <v>7.72</v>
      </c>
      <c r="AD1095" s="96" t="n">
        <v>8.56</v>
      </c>
      <c r="AE1095" s="96" t="n">
        <v>4.43</v>
      </c>
      <c r="AF1095" s="103" t="n">
        <v>1.33</v>
      </c>
      <c r="AG1095" s="91" t="inlineStr">
        <is>
          <t>Normal</t>
        </is>
      </c>
      <c r="AH1095" s="100" t="n">
        <v>0</v>
      </c>
      <c r="AI1095" s="101" t="n">
        <v>0</v>
      </c>
      <c r="AJ1095" s="92" t="inlineStr">
        <is>
          <t>N</t>
        </is>
      </c>
      <c r="AK1095" s="96" t="n"/>
      <c r="AL1095" s="91" t="inlineStr">
        <is>
          <t>n/a</t>
        </is>
      </c>
      <c r="AM1095" s="93" t="n"/>
      <c r="AN1095" s="92" t="inlineStr">
        <is>
          <t>None</t>
        </is>
      </c>
      <c r="AO1095" s="102" t="n">
        <v>0</v>
      </c>
      <c r="AP1095" s="103" t="n">
        <v>0.48</v>
      </c>
      <c r="AQ1095" s="102" t="n">
        <v>3</v>
      </c>
      <c r="AR1095" s="91" t="inlineStr">
        <is>
          <t>N</t>
        </is>
      </c>
      <c r="AS1095" s="104" t="n"/>
      <c r="AT1095" s="92">
        <f>IF(AND(P1095="52-wk high",T1095&gt;=Settings!$B$7),"Y","N")</f>
        <v/>
      </c>
      <c r="AU1095" s="91">
        <f>IF(AND(AD1095&gt;=Settings!$B$8,M1095&gt;0),"Y","N")</f>
        <v/>
      </c>
      <c r="AV1095" s="91">
        <f>IF(OR(AH1095&gt;Settings!$B$9,AI1095&gt;Settings!$B$9),"Y","N")</f>
        <v/>
      </c>
      <c r="AW1095" s="91">
        <f>IF(AJ1095&lt;&gt;"Y","n/a",IF(AND(M1095&gt;0,AK1095&gt;Settings!$B$10),"Y","N"))</f>
        <v/>
      </c>
      <c r="AX1095" s="91">
        <f>IF(AO1095&gt;=Settings!$B$11,"Y","N")</f>
        <v/>
      </c>
      <c r="AY1095" s="99">
        <f>(AT1095="Y")+(AU1095="Y")+(AV1095="Y")+(AW1095="Y")+(AX1095="Y")</f>
        <v/>
      </c>
      <c r="AZ1095" s="94">
        <f>IF(AY1095=0,"None",_xlfn.TEXTJOIN(", ",TRUE(),IF(AT1095="Y","Breakout",""),IF(AU1095="Y","Accumulation",""),IF(AV1095="Y","Institutional buying",""),IF(AW1095="Y","Long buildup",""),IF(AX1095="Y","Momentum leader","")))</f>
        <v/>
      </c>
      <c r="BA1095" s="94">
        <f>IF(BW1095="","","Passes "&amp;AY1095&amp;" of 5 buy-side scans"&amp;IF(G1095="Y","; RED FLAG: filter out using Red flag column",""))</f>
        <v/>
      </c>
      <c r="BB1095" s="91" t="inlineStr">
        <is>
          <t>None</t>
        </is>
      </c>
      <c r="BC1095" s="92" t="inlineStr">
        <is>
          <t>N</t>
        </is>
      </c>
      <c r="BD1095" s="94" t="n"/>
      <c r="BE1095" s="94" t="n"/>
      <c r="BF1095" s="92">
        <f>IF(R1095*100000&gt;=Settings!$B$5,"Y","N")</f>
        <v/>
      </c>
      <c r="BG1095" s="91">
        <f>IF(F1095&gt;Settings!$B$6,"Y","N")</f>
        <v/>
      </c>
      <c r="BH1095" s="97" t="n">
        <v>-56.95</v>
      </c>
      <c r="BI1095" s="96" t="n">
        <v>-12.18</v>
      </c>
      <c r="BJ1095" s="96" t="n">
        <v>-16.98</v>
      </c>
      <c r="BK1095" s="96" t="n">
        <v>-16.74</v>
      </c>
      <c r="BL1095" s="96" t="n">
        <v>-29.92</v>
      </c>
      <c r="BM1095" s="96" t="n">
        <v>-42.74</v>
      </c>
      <c r="BN1095" s="97" t="n">
        <v>-11.41</v>
      </c>
      <c r="BO1095" s="96" t="n">
        <v>-15.45</v>
      </c>
      <c r="BP1095" s="96" t="n">
        <v>-21.07</v>
      </c>
      <c r="BQ1095" s="96" t="n">
        <v>-29.19</v>
      </c>
      <c r="BR1095" s="91" t="inlineStr">
        <is>
          <t>Stacked down</t>
        </is>
      </c>
      <c r="BS1095" s="91" t="inlineStr">
        <is>
          <t>None</t>
        </is>
      </c>
      <c r="BT1095" s="96" t="n">
        <v>17.1</v>
      </c>
      <c r="BU1095" s="91" t="inlineStr">
        <is>
          <t>N</t>
        </is>
      </c>
      <c r="BV1095" s="99">
        <f>IF(OR(BF1095&lt;&gt;"Y",BG1095&lt;&gt;"Y"),"",(AND(ISNUMBER(BQ1095),BQ1095&gt;0))+(BR1095="Stacked up")+(AND(ISNUMBER(BH1095),BH1095&gt;=-Settings!$B$17))+(AND(ISNUMBER(BK1095),ISNUMBER(BM1095),BK1095&gt;0,BM1095&gt;0))+(AND(ISNUMBER(AQ1095),AQ1095&gt;=Settings!$B$18))+(AND(ISNUMBER(BT1095),BT1095&gt;=Settings!$B$19,BT1095&lt;=Settings!$B$20))+(AND(ISNUMBER(AS1095),AS1095&gt;0))+(AND(ISNUMBER(T1095),ISNUMBER(M1095),T1095&gt;=Settings!$B$21,M1095&gt;0))+(AND(ISNUMBER(AD1095),ISNUMBER(M1095),AD1095&gt;=Settings!$B$22,M1095&gt;0))+(AY1095&gt;=1))</f>
        <v/>
      </c>
      <c r="BW1095" s="91">
        <f>IF(OR(AY1095=0,BF1095&lt;&gt;"Y",BG1095&lt;&gt;"Y"),"",1+SUMPRODUCT(($A$6:$A$2604=A1095)*($AY$6:$AY$2604&gt;0)*($BF$6:$BF$2604="Y")*($BG$6:$BG$2604="Y")*(($AY$6:$AY$2604&gt;AY1095)+($AY$6:$AY$2604=AY1095)*($AD$6:$AD$2604&gt;AD1095))))</f>
        <v/>
      </c>
    </row>
    <row r="1096" ht="23.85" customHeight="1" s="55">
      <c r="A1096" s="90" t="n">
        <v>46296</v>
      </c>
      <c r="B1096" s="91" t="inlineStr">
        <is>
          <t>JAYKAY</t>
        </is>
      </c>
      <c r="C1096" s="91" t="inlineStr">
        <is>
          <t>INE903A01025</t>
        </is>
      </c>
      <c r="D1096" s="91" t="n"/>
      <c r="E1096" s="91" t="inlineStr">
        <is>
          <t>None</t>
        </is>
      </c>
      <c r="F1096" s="93" t="n">
        <v>2625</v>
      </c>
      <c r="G1096" s="92" t="inlineStr">
        <is>
          <t>Y</t>
        </is>
      </c>
      <c r="H1096" s="94" t="inlineStr">
        <is>
          <t>Short-term ASM Stage 1</t>
        </is>
      </c>
      <c r="I1096" s="91" t="inlineStr">
        <is>
          <t>N</t>
        </is>
      </c>
      <c r="J1096" s="92">
        <f>IF(K1096="","N","Y")</f>
        <v/>
      </c>
      <c r="K1096" s="94">
        <f>_xlfn.TEXTJOIN("; ",TRUE,IF(P1096="52-wk low","52-wk low",""),IF(AND(AD1096&gt;=Settings!$B$12,M1096&lt;0),"Distribution",""),IF(AND(AJ1096="Y",M1096&lt;0,AK1096&lt;-Settings!$B$13),"Long unwinding",""),IF(AND(AJ1096="Y",M1096&lt;0,AK1096&gt;Settings!$B$13),"Short buildup",""))</f>
        <v/>
      </c>
      <c r="L1096" s="95" t="n">
        <v>201.46</v>
      </c>
      <c r="M1096" s="96" t="n">
        <v>-1.69</v>
      </c>
      <c r="N1096" s="93" t="n">
        <v>1453</v>
      </c>
      <c r="O1096" s="91" t="inlineStr">
        <is>
          <t>None</t>
        </is>
      </c>
      <c r="P1096" s="91" t="inlineStr">
        <is>
          <t>None</t>
        </is>
      </c>
      <c r="Q1096" s="97" t="n">
        <v>4.37</v>
      </c>
      <c r="R1096" s="96" t="n">
        <v>12.67</v>
      </c>
      <c r="S1096" s="96" t="n">
        <v>0.34</v>
      </c>
      <c r="T1096" s="96" t="n">
        <v>0.6</v>
      </c>
      <c r="U1096" s="96" t="n">
        <v>0.8100000000000001</v>
      </c>
      <c r="V1096" s="103" t="n">
        <v>2.33</v>
      </c>
      <c r="W1096" s="102" t="n">
        <v>6</v>
      </c>
      <c r="X1096" s="93" t="n"/>
      <c r="Y1096" s="91" t="inlineStr">
        <is>
          <t>None</t>
        </is>
      </c>
      <c r="Z1096" s="99" t="n">
        <v>44.39</v>
      </c>
      <c r="AA1096" s="96" t="n">
        <v>1.13</v>
      </c>
      <c r="AB1096" s="96" t="n">
        <v>0.99</v>
      </c>
      <c r="AC1096" s="96" t="n">
        <v>0.6</v>
      </c>
      <c r="AD1096" s="96" t="n">
        <v>0.92</v>
      </c>
      <c r="AE1096" s="96" t="n">
        <v>1.13</v>
      </c>
      <c r="AF1096" s="103" t="n">
        <v>0.79</v>
      </c>
      <c r="AG1096" s="91" t="inlineStr">
        <is>
          <t>Drying up</t>
        </is>
      </c>
      <c r="AH1096" s="100" t="n">
        <v>0</v>
      </c>
      <c r="AI1096" s="101" t="n">
        <v>0</v>
      </c>
      <c r="AJ1096" s="92" t="inlineStr">
        <is>
          <t>N</t>
        </is>
      </c>
      <c r="AK1096" s="96" t="n"/>
      <c r="AL1096" s="91" t="inlineStr">
        <is>
          <t>n/a</t>
        </is>
      </c>
      <c r="AM1096" s="93" t="n"/>
      <c r="AN1096" s="92" t="inlineStr">
        <is>
          <t>None</t>
        </is>
      </c>
      <c r="AO1096" s="102" t="n">
        <v>0</v>
      </c>
      <c r="AP1096" s="103" t="n"/>
      <c r="AQ1096" s="102" t="n"/>
      <c r="AR1096" s="91" t="inlineStr">
        <is>
          <t>N</t>
        </is>
      </c>
      <c r="AS1096" s="104" t="n"/>
      <c r="AT1096" s="92">
        <f>IF(AND(P1096="52-wk high",T1096&gt;=Settings!$B$7),"Y","N")</f>
        <v/>
      </c>
      <c r="AU1096" s="91">
        <f>IF(AND(AD1096&gt;=Settings!$B$8,M1096&gt;0),"Y","N")</f>
        <v/>
      </c>
      <c r="AV1096" s="91">
        <f>IF(OR(AH1096&gt;Settings!$B$9,AI1096&gt;Settings!$B$9),"Y","N")</f>
        <v/>
      </c>
      <c r="AW1096" s="91">
        <f>IF(AJ1096&lt;&gt;"Y","n/a",IF(AND(M1096&gt;0,AK1096&gt;Settings!$B$10),"Y","N"))</f>
        <v/>
      </c>
      <c r="AX1096" s="91">
        <f>IF(AO1096&gt;=Settings!$B$11,"Y","N")</f>
        <v/>
      </c>
      <c r="AY1096" s="99">
        <f>(AT1096="Y")+(AU1096="Y")+(AV1096="Y")+(AW1096="Y")+(AX1096="Y")</f>
        <v/>
      </c>
      <c r="AZ1096" s="94">
        <f>IF(AY1096=0,"None",_xlfn.TEXTJOIN(", ",TRUE(),IF(AT1096="Y","Breakout",""),IF(AU1096="Y","Accumulation",""),IF(AV1096="Y","Institutional buying",""),IF(AW1096="Y","Long buildup",""),IF(AX1096="Y","Momentum leader","")))</f>
        <v/>
      </c>
      <c r="BA1096" s="94">
        <f>IF(BW1096="","","Passes "&amp;AY1096&amp;" of 5 buy-side scans"&amp;IF(G1096="Y","; RED FLAG: filter out using Red flag column",""))</f>
        <v/>
      </c>
      <c r="BB1096" s="91" t="inlineStr">
        <is>
          <t>None</t>
        </is>
      </c>
      <c r="BC1096" s="92" t="inlineStr">
        <is>
          <t>N</t>
        </is>
      </c>
      <c r="BD1096" s="94" t="n"/>
      <c r="BE1096" s="94" t="n"/>
      <c r="BF1096" s="92">
        <f>IF(R1096*100000&gt;=Settings!$B$5,"Y","N")</f>
        <v/>
      </c>
      <c r="BG1096" s="91">
        <f>IF(F1096&gt;Settings!$B$6,"Y","N")</f>
        <v/>
      </c>
      <c r="BH1096" s="97" t="n">
        <v>-8.16</v>
      </c>
      <c r="BI1096" s="96" t="n">
        <v>-0.53</v>
      </c>
      <c r="BJ1096" s="96" t="n">
        <v>24.38</v>
      </c>
      <c r="BK1096" s="96" t="n">
        <v>15.88</v>
      </c>
      <c r="BL1096" s="96" t="n">
        <v>47.74</v>
      </c>
      <c r="BM1096" s="96" t="n"/>
      <c r="BN1096" s="97" t="n">
        <v>8.77</v>
      </c>
      <c r="BO1096" s="96" t="n">
        <v>15.85</v>
      </c>
      <c r="BP1096" s="96" t="n">
        <v>18.06</v>
      </c>
      <c r="BQ1096" s="96" t="n">
        <v>15.85</v>
      </c>
      <c r="BR1096" s="91" t="inlineStr">
        <is>
          <t>Mixed</t>
        </is>
      </c>
      <c r="BS1096" s="91" t="inlineStr">
        <is>
          <t>None</t>
        </is>
      </c>
      <c r="BT1096" s="96" t="n">
        <v>65.8</v>
      </c>
      <c r="BU1096" s="91" t="inlineStr">
        <is>
          <t>N</t>
        </is>
      </c>
      <c r="BV1096" s="99">
        <f>IF(OR(BF1096&lt;&gt;"Y",BG1096&lt;&gt;"Y"),"",(AND(ISNUMBER(BQ1096),BQ1096&gt;0))+(BR1096="Stacked up")+(AND(ISNUMBER(BH1096),BH1096&gt;=-Settings!$B$17))+(AND(ISNUMBER(BK1096),ISNUMBER(BM1096),BK1096&gt;0,BM1096&gt;0))+(AND(ISNUMBER(AQ1096),AQ1096&gt;=Settings!$B$18))+(AND(ISNUMBER(BT1096),BT1096&gt;=Settings!$B$19,BT1096&lt;=Settings!$B$20))+(AND(ISNUMBER(AS1096),AS1096&gt;0))+(AND(ISNUMBER(T1096),ISNUMBER(M1096),T1096&gt;=Settings!$B$21,M1096&gt;0))+(AND(ISNUMBER(AD1096),ISNUMBER(M1096),AD1096&gt;=Settings!$B$22,M1096&gt;0))+(AY1096&gt;=1))</f>
        <v/>
      </c>
      <c r="BW1096" s="91">
        <f>IF(OR(AY1096=0,BF1096&lt;&gt;"Y",BG1096&lt;&gt;"Y"),"",1+SUMPRODUCT(($A$6:$A$2604=A1096)*($AY$6:$AY$2604&gt;0)*($BF$6:$BF$2604="Y")*($BG$6:$BG$2604="Y")*(($AY$6:$AY$2604&gt;AY1096)+($AY$6:$AY$2604=AY1096)*($AD$6:$AD$2604&gt;AD1096))))</f>
        <v/>
      </c>
    </row>
    <row r="1097" ht="23.85" customHeight="1" s="55">
      <c r="A1097" s="90" t="n">
        <v>46296</v>
      </c>
      <c r="B1097" s="91" t="inlineStr">
        <is>
          <t>RAMCOIND</t>
        </is>
      </c>
      <c r="C1097" s="91" t="inlineStr">
        <is>
          <t>INE614A01028</t>
        </is>
      </c>
      <c r="D1097" s="91" t="n"/>
      <c r="E1097" s="91" t="inlineStr">
        <is>
          <t>None</t>
        </is>
      </c>
      <c r="F1097" s="93" t="n">
        <v>2625</v>
      </c>
      <c r="G1097" s="92" t="inlineStr">
        <is>
          <t>N</t>
        </is>
      </c>
      <c r="H1097" s="94" t="n"/>
      <c r="I1097" s="91" t="inlineStr">
        <is>
          <t>N</t>
        </is>
      </c>
      <c r="J1097" s="92">
        <f>IF(K1097="","N","Y")</f>
        <v/>
      </c>
      <c r="K1097" s="94">
        <f>_xlfn.TEXTJOIN("; ",TRUE,IF(P1097="52-wk low","52-wk low",""),IF(AND(AD1097&gt;=Settings!$B$12,M1097&lt;0),"Distribution",""),IF(AND(AJ1097="Y",M1097&lt;0,AK1097&lt;-Settings!$B$13),"Long unwinding",""),IF(AND(AJ1097="Y",M1097&lt;0,AK1097&gt;Settings!$B$13),"Short buildup",""))</f>
        <v/>
      </c>
      <c r="L1097" s="95" t="n">
        <v>302.3</v>
      </c>
      <c r="M1097" s="96" t="n">
        <v>-1.72</v>
      </c>
      <c r="N1097" s="93" t="n">
        <v>1475</v>
      </c>
      <c r="O1097" s="91" t="inlineStr">
        <is>
          <t>None</t>
        </is>
      </c>
      <c r="P1097" s="91" t="inlineStr">
        <is>
          <t>None</t>
        </is>
      </c>
      <c r="Q1097" s="97" t="n">
        <v>1.43</v>
      </c>
      <c r="R1097" s="96" t="n">
        <v>0.95</v>
      </c>
      <c r="S1097" s="96" t="n">
        <v>1.52</v>
      </c>
      <c r="T1097" s="96" t="n">
        <v>0.23</v>
      </c>
      <c r="U1097" s="96" t="n">
        <v>0.19</v>
      </c>
      <c r="V1097" s="103" t="n">
        <v>0.13</v>
      </c>
      <c r="W1097" s="102" t="n">
        <v>0</v>
      </c>
      <c r="X1097" s="93" t="n"/>
      <c r="Y1097" s="91" t="inlineStr">
        <is>
          <t>None</t>
        </is>
      </c>
      <c r="Z1097" s="99" t="n">
        <v>52.61</v>
      </c>
      <c r="AA1097" s="96" t="n">
        <v>1.05</v>
      </c>
      <c r="AB1097" s="96" t="n">
        <v>1.15</v>
      </c>
      <c r="AC1097" s="96" t="n">
        <v>1.62</v>
      </c>
      <c r="AD1097" s="96" t="n">
        <v>0.8100000000000001</v>
      </c>
      <c r="AE1097" s="96" t="n">
        <v>0.63</v>
      </c>
      <c r="AF1097" s="103" t="n">
        <v>3.14</v>
      </c>
      <c r="AG1097" s="91" t="inlineStr">
        <is>
          <t>Quiet accumulation</t>
        </is>
      </c>
      <c r="AH1097" s="100" t="n">
        <v>0</v>
      </c>
      <c r="AI1097" s="101" t="n">
        <v>0</v>
      </c>
      <c r="AJ1097" s="92" t="inlineStr">
        <is>
          <t>N</t>
        </is>
      </c>
      <c r="AK1097" s="96" t="n"/>
      <c r="AL1097" s="91" t="inlineStr">
        <is>
          <t>n/a</t>
        </is>
      </c>
      <c r="AM1097" s="93" t="n"/>
      <c r="AN1097" s="92" t="inlineStr">
        <is>
          <t>None</t>
        </is>
      </c>
      <c r="AO1097" s="102" t="n">
        <v>0</v>
      </c>
      <c r="AP1097" s="103" t="n">
        <v>0.95</v>
      </c>
      <c r="AQ1097" s="102" t="n">
        <v>59</v>
      </c>
      <c r="AR1097" s="91" t="inlineStr">
        <is>
          <t>N</t>
        </is>
      </c>
      <c r="AS1097" s="104" t="n"/>
      <c r="AT1097" s="92">
        <f>IF(AND(P1097="52-wk high",T1097&gt;=Settings!$B$7),"Y","N")</f>
        <v/>
      </c>
      <c r="AU1097" s="91">
        <f>IF(AND(AD1097&gt;=Settings!$B$8,M1097&gt;0),"Y","N")</f>
        <v/>
      </c>
      <c r="AV1097" s="91">
        <f>IF(OR(AH1097&gt;Settings!$B$9,AI1097&gt;Settings!$B$9),"Y","N")</f>
        <v/>
      </c>
      <c r="AW1097" s="91">
        <f>IF(AJ1097&lt;&gt;"Y","n/a",IF(AND(M1097&gt;0,AK1097&gt;Settings!$B$10),"Y","N"))</f>
        <v/>
      </c>
      <c r="AX1097" s="91">
        <f>IF(AO1097&gt;=Settings!$B$11,"Y","N")</f>
        <v/>
      </c>
      <c r="AY1097" s="99">
        <f>(AT1097="Y")+(AU1097="Y")+(AV1097="Y")+(AW1097="Y")+(AX1097="Y")</f>
        <v/>
      </c>
      <c r="AZ1097" s="94">
        <f>IF(AY1097=0,"None",_xlfn.TEXTJOIN(", ",TRUE(),IF(AT1097="Y","Breakout",""),IF(AU1097="Y","Accumulation",""),IF(AV1097="Y","Institutional buying",""),IF(AW1097="Y","Long buildup",""),IF(AX1097="Y","Momentum leader","")))</f>
        <v/>
      </c>
      <c r="BA1097" s="94">
        <f>IF(BW1097="","","Passes "&amp;AY1097&amp;" of 5 buy-side scans"&amp;IF(G1097="Y","; RED FLAG: filter out using Red flag column",""))</f>
        <v/>
      </c>
      <c r="BB1097" s="91" t="inlineStr">
        <is>
          <t>None</t>
        </is>
      </c>
      <c r="BC1097" s="92" t="inlineStr">
        <is>
          <t>N</t>
        </is>
      </c>
      <c r="BD1097" s="94" t="n"/>
      <c r="BE1097" s="94" t="n"/>
      <c r="BF1097" s="92">
        <f>IF(R1097*100000&gt;=Settings!$B$5,"Y","N")</f>
        <v/>
      </c>
      <c r="BG1097" s="91">
        <f>IF(F1097&gt;Settings!$B$6,"Y","N")</f>
        <v/>
      </c>
      <c r="BH1097" s="97" t="n">
        <v>-23.57</v>
      </c>
      <c r="BI1097" s="96" t="n">
        <v>-6.06</v>
      </c>
      <c r="BJ1097" s="96" t="n">
        <v>-6.61</v>
      </c>
      <c r="BK1097" s="96" t="n">
        <v>-9.52</v>
      </c>
      <c r="BL1097" s="96" t="n">
        <v>22.47</v>
      </c>
      <c r="BM1097" s="96" t="n">
        <v>-11.84</v>
      </c>
      <c r="BN1097" s="97" t="n">
        <v>-5.51</v>
      </c>
      <c r="BO1097" s="96" t="n">
        <v>-7.31</v>
      </c>
      <c r="BP1097" s="96" t="n">
        <v>-6.26</v>
      </c>
      <c r="BQ1097" s="96" t="n">
        <v>-5.97</v>
      </c>
      <c r="BR1097" s="91" t="inlineStr">
        <is>
          <t>Mixed</t>
        </is>
      </c>
      <c r="BS1097" s="91" t="inlineStr">
        <is>
          <t>None</t>
        </is>
      </c>
      <c r="BT1097" s="96" t="n">
        <v>25.9</v>
      </c>
      <c r="BU1097" s="91" t="inlineStr">
        <is>
          <t>N</t>
        </is>
      </c>
      <c r="BV1097" s="99">
        <f>IF(OR(BF1097&lt;&gt;"Y",BG1097&lt;&gt;"Y"),"",(AND(ISNUMBER(BQ1097),BQ1097&gt;0))+(BR1097="Stacked up")+(AND(ISNUMBER(BH1097),BH1097&gt;=-Settings!$B$17))+(AND(ISNUMBER(BK1097),ISNUMBER(BM1097),BK1097&gt;0,BM1097&gt;0))+(AND(ISNUMBER(AQ1097),AQ1097&gt;=Settings!$B$18))+(AND(ISNUMBER(BT1097),BT1097&gt;=Settings!$B$19,BT1097&lt;=Settings!$B$20))+(AND(ISNUMBER(AS1097),AS1097&gt;0))+(AND(ISNUMBER(T1097),ISNUMBER(M1097),T1097&gt;=Settings!$B$21,M1097&gt;0))+(AND(ISNUMBER(AD1097),ISNUMBER(M1097),AD1097&gt;=Settings!$B$22,M1097&gt;0))+(AY1097&gt;=1))</f>
        <v/>
      </c>
      <c r="BW1097" s="91">
        <f>IF(OR(AY1097=0,BF1097&lt;&gt;"Y",BG1097&lt;&gt;"Y"),"",1+SUMPRODUCT(($A$6:$A$2604=A1097)*($AY$6:$AY$2604&gt;0)*($BF$6:$BF$2604="Y")*($BG$6:$BG$2604="Y")*(($AY$6:$AY$2604&gt;AY1097)+($AY$6:$AY$2604=AY1097)*($AD$6:$AD$2604&gt;AD1097))))</f>
        <v/>
      </c>
    </row>
    <row r="1098" ht="23.85" customHeight="1" s="55">
      <c r="A1098" s="90" t="n">
        <v>46296</v>
      </c>
      <c r="B1098" s="91" t="inlineStr">
        <is>
          <t>VINCOFE</t>
        </is>
      </c>
      <c r="C1098" s="91" t="inlineStr">
        <is>
          <t>INE498Q01014</t>
        </is>
      </c>
      <c r="D1098" s="91" t="n"/>
      <c r="E1098" s="91" t="inlineStr">
        <is>
          <t>None</t>
        </is>
      </c>
      <c r="F1098" s="93" t="n">
        <v>2621</v>
      </c>
      <c r="G1098" s="92" t="inlineStr">
        <is>
          <t>N</t>
        </is>
      </c>
      <c r="H1098" s="94" t="n"/>
      <c r="I1098" s="91" t="inlineStr">
        <is>
          <t>N</t>
        </is>
      </c>
      <c r="J1098" s="92">
        <f>IF(K1098="","N","Y")</f>
        <v/>
      </c>
      <c r="K1098" s="94">
        <f>_xlfn.TEXTJOIN("; ",TRUE,IF(P1098="52-wk low","52-wk low",""),IF(AND(AD1098&gt;=Settings!$B$12,M1098&lt;0),"Distribution",""),IF(AND(AJ1098="Y",M1098&lt;0,AK1098&lt;-Settings!$B$13),"Long unwinding",""),IF(AND(AJ1098="Y",M1098&lt;0,AK1098&gt;Settings!$B$13),"Short buildup",""))</f>
        <v/>
      </c>
      <c r="L1098" s="95" t="n">
        <v>178.95</v>
      </c>
      <c r="M1098" s="96" t="n">
        <v>-0.5600000000000001</v>
      </c>
      <c r="N1098" s="93" t="n">
        <v>816</v>
      </c>
      <c r="O1098" s="91" t="inlineStr">
        <is>
          <t>None</t>
        </is>
      </c>
      <c r="P1098" s="91" t="inlineStr">
        <is>
          <t>None</t>
        </is>
      </c>
      <c r="Q1098" s="97" t="n">
        <v>10.32</v>
      </c>
      <c r="R1098" s="96" t="n">
        <v>20.59</v>
      </c>
      <c r="S1098" s="96" t="n">
        <v>0.49</v>
      </c>
      <c r="T1098" s="96" t="n">
        <v>0.38</v>
      </c>
      <c r="U1098" s="96" t="n">
        <v>0.38</v>
      </c>
      <c r="V1098" s="103" t="n">
        <v>0.77</v>
      </c>
      <c r="W1098" s="102" t="n">
        <v>2</v>
      </c>
      <c r="X1098" s="93" t="n"/>
      <c r="Y1098" s="91" t="inlineStr">
        <is>
          <t>None</t>
        </is>
      </c>
      <c r="Z1098" s="99" t="n">
        <v>45.66</v>
      </c>
      <c r="AA1098" s="96" t="n">
        <v>1.23</v>
      </c>
      <c r="AB1098" s="96" t="n">
        <v>1.21</v>
      </c>
      <c r="AC1098" s="96" t="n">
        <v>0.61</v>
      </c>
      <c r="AD1098" s="96" t="n">
        <v>0.46</v>
      </c>
      <c r="AE1098" s="96" t="n">
        <v>0.48</v>
      </c>
      <c r="AF1098" s="103" t="n">
        <v>1.02</v>
      </c>
      <c r="AG1098" s="91" t="inlineStr">
        <is>
          <t>Normal</t>
        </is>
      </c>
      <c r="AH1098" s="100" t="n">
        <v>0</v>
      </c>
      <c r="AI1098" s="101" t="n">
        <v>0</v>
      </c>
      <c r="AJ1098" s="92" t="inlineStr">
        <is>
          <t>N</t>
        </is>
      </c>
      <c r="AK1098" s="96" t="n"/>
      <c r="AL1098" s="91" t="inlineStr">
        <is>
          <t>n/a</t>
        </is>
      </c>
      <c r="AM1098" s="93" t="n"/>
      <c r="AN1098" s="92" t="inlineStr">
        <is>
          <t>None</t>
        </is>
      </c>
      <c r="AO1098" s="102" t="n">
        <v>0</v>
      </c>
      <c r="AP1098" s="103" t="n">
        <v>1.45</v>
      </c>
      <c r="AQ1098" s="102" t="n">
        <v>78</v>
      </c>
      <c r="AR1098" s="91" t="inlineStr">
        <is>
          <t>N</t>
        </is>
      </c>
      <c r="AS1098" s="104" t="n"/>
      <c r="AT1098" s="92">
        <f>IF(AND(P1098="52-wk high",T1098&gt;=Settings!$B$7),"Y","N")</f>
        <v/>
      </c>
      <c r="AU1098" s="91">
        <f>IF(AND(AD1098&gt;=Settings!$B$8,M1098&gt;0),"Y","N")</f>
        <v/>
      </c>
      <c r="AV1098" s="91">
        <f>IF(OR(AH1098&gt;Settings!$B$9,AI1098&gt;Settings!$B$9),"Y","N")</f>
        <v/>
      </c>
      <c r="AW1098" s="91">
        <f>IF(AJ1098&lt;&gt;"Y","n/a",IF(AND(M1098&gt;0,AK1098&gt;Settings!$B$10),"Y","N"))</f>
        <v/>
      </c>
      <c r="AX1098" s="91">
        <f>IF(AO1098&gt;=Settings!$B$11,"Y","N")</f>
        <v/>
      </c>
      <c r="AY1098" s="99">
        <f>(AT1098="Y")+(AU1098="Y")+(AV1098="Y")+(AW1098="Y")+(AX1098="Y")</f>
        <v/>
      </c>
      <c r="AZ1098" s="94">
        <f>IF(AY1098=0,"None",_xlfn.TEXTJOIN(", ",TRUE(),IF(AT1098="Y","Breakout",""),IF(AU1098="Y","Accumulation",""),IF(AV1098="Y","Institutional buying",""),IF(AW1098="Y","Long buildup",""),IF(AX1098="Y","Momentum leader","")))</f>
        <v/>
      </c>
      <c r="BA1098" s="94">
        <f>IF(BW1098="","","Passes "&amp;AY1098&amp;" of 5 buy-side scans"&amp;IF(G1098="Y","; RED FLAG: filter out using Red flag column",""))</f>
        <v/>
      </c>
      <c r="BB1098" s="91" t="inlineStr">
        <is>
          <t>None</t>
        </is>
      </c>
      <c r="BC1098" s="92" t="inlineStr">
        <is>
          <t>N</t>
        </is>
      </c>
      <c r="BD1098" s="94" t="n"/>
      <c r="BE1098" s="94" t="n"/>
      <c r="BF1098" s="92">
        <f>IF(R1098*100000&gt;=Settings!$B$5,"Y","N")</f>
        <v/>
      </c>
      <c r="BG1098" s="91">
        <f>IF(F1098&gt;Settings!$B$6,"Y","N")</f>
        <v/>
      </c>
      <c r="BH1098" s="97" t="n">
        <v>-6.48</v>
      </c>
      <c r="BI1098" s="96" t="n">
        <v>-2.61</v>
      </c>
      <c r="BJ1098" s="96" t="n">
        <v>1.19</v>
      </c>
      <c r="BK1098" s="96" t="n">
        <v>15.2</v>
      </c>
      <c r="BL1098" s="96" t="n">
        <v>32.03</v>
      </c>
      <c r="BM1098" s="96" t="n">
        <v>22.18</v>
      </c>
      <c r="BN1098" s="97" t="n">
        <v>1.38</v>
      </c>
      <c r="BO1098" s="96" t="n">
        <v>6.11</v>
      </c>
      <c r="BP1098" s="96" t="n">
        <v>11.02</v>
      </c>
      <c r="BQ1098" s="96" t="n">
        <v>14.96</v>
      </c>
      <c r="BR1098" s="91" t="inlineStr">
        <is>
          <t>Stacked up</t>
        </is>
      </c>
      <c r="BS1098" s="91" t="inlineStr">
        <is>
          <t>None</t>
        </is>
      </c>
      <c r="BT1098" s="96" t="n">
        <v>53.2</v>
      </c>
      <c r="BU1098" s="91" t="inlineStr">
        <is>
          <t>N</t>
        </is>
      </c>
      <c r="BV1098" s="99">
        <f>IF(OR(BF1098&lt;&gt;"Y",BG1098&lt;&gt;"Y"),"",(AND(ISNUMBER(BQ1098),BQ1098&gt;0))+(BR1098="Stacked up")+(AND(ISNUMBER(BH1098),BH1098&gt;=-Settings!$B$17))+(AND(ISNUMBER(BK1098),ISNUMBER(BM1098),BK1098&gt;0,BM1098&gt;0))+(AND(ISNUMBER(AQ1098),AQ1098&gt;=Settings!$B$18))+(AND(ISNUMBER(BT1098),BT1098&gt;=Settings!$B$19,BT1098&lt;=Settings!$B$20))+(AND(ISNUMBER(AS1098),AS1098&gt;0))+(AND(ISNUMBER(T1098),ISNUMBER(M1098),T1098&gt;=Settings!$B$21,M1098&gt;0))+(AND(ISNUMBER(AD1098),ISNUMBER(M1098),AD1098&gt;=Settings!$B$22,M1098&gt;0))+(AY1098&gt;=1))</f>
        <v/>
      </c>
      <c r="BW1098" s="91">
        <f>IF(OR(AY1098=0,BF1098&lt;&gt;"Y",BG1098&lt;&gt;"Y"),"",1+SUMPRODUCT(($A$6:$A$2604=A1098)*($AY$6:$AY$2604&gt;0)*($BF$6:$BF$2604="Y")*($BG$6:$BG$2604="Y")*(($AY$6:$AY$2604&gt;AY1098)+($AY$6:$AY$2604=AY1098)*($AD$6:$AD$2604&gt;AD1098))))</f>
        <v/>
      </c>
    </row>
    <row r="1099" ht="23.85" customHeight="1" s="55">
      <c r="A1099" s="90" t="n">
        <v>46296</v>
      </c>
      <c r="B1099" s="91" t="inlineStr">
        <is>
          <t>MARATHON</t>
        </is>
      </c>
      <c r="C1099" s="91" t="inlineStr">
        <is>
          <t>INE182D01020</t>
        </is>
      </c>
      <c r="D1099" s="91" t="n"/>
      <c r="E1099" s="91" t="inlineStr">
        <is>
          <t>None</t>
        </is>
      </c>
      <c r="F1099" s="93" t="n">
        <v>2618</v>
      </c>
      <c r="G1099" s="92" t="inlineStr">
        <is>
          <t>N</t>
        </is>
      </c>
      <c r="H1099" s="94" t="n"/>
      <c r="I1099" s="91" t="inlineStr">
        <is>
          <t>N</t>
        </is>
      </c>
      <c r="J1099" s="92">
        <f>IF(K1099="","N","Y")</f>
        <v/>
      </c>
      <c r="K1099" s="94">
        <f>_xlfn.TEXTJOIN("; ",TRUE,IF(P1099="52-wk low","52-wk low",""),IF(AND(AD1099&gt;=Settings!$B$12,M1099&lt;0),"Distribution",""),IF(AND(AJ1099="Y",M1099&lt;0,AK1099&lt;-Settings!$B$13),"Long unwinding",""),IF(AND(AJ1099="Y",M1099&lt;0,AK1099&gt;Settings!$B$13),"Short buildup",""))</f>
        <v/>
      </c>
      <c r="L1099" s="95" t="n">
        <v>388.1</v>
      </c>
      <c r="M1099" s="96" t="n">
        <v>-0.27</v>
      </c>
      <c r="N1099" s="93" t="n">
        <v>698</v>
      </c>
      <c r="O1099" s="91" t="inlineStr">
        <is>
          <t>None</t>
        </is>
      </c>
      <c r="P1099" s="91" t="inlineStr">
        <is>
          <t>None</t>
        </is>
      </c>
      <c r="Q1099" s="97" t="n">
        <v>0.84</v>
      </c>
      <c r="R1099" s="96" t="n">
        <v>1.19</v>
      </c>
      <c r="S1099" s="96" t="n">
        <v>0.68</v>
      </c>
      <c r="T1099" s="96" t="n">
        <v>0.36</v>
      </c>
      <c r="U1099" s="96" t="n">
        <v>0.55</v>
      </c>
      <c r="V1099" s="103" t="n">
        <v>0.78</v>
      </c>
      <c r="W1099" s="102" t="n">
        <v>1</v>
      </c>
      <c r="X1099" s="93" t="n"/>
      <c r="Y1099" s="91" t="inlineStr">
        <is>
          <t>None</t>
        </is>
      </c>
      <c r="Z1099" s="99" t="n">
        <v>57.65</v>
      </c>
      <c r="AA1099" s="96" t="n">
        <v>1.09</v>
      </c>
      <c r="AB1099" s="96" t="n">
        <v>1.02</v>
      </c>
      <c r="AC1099" s="96" t="n">
        <v>0.92</v>
      </c>
      <c r="AD1099" s="96" t="n">
        <v>0.66</v>
      </c>
      <c r="AE1099" s="96" t="n">
        <v>0.83</v>
      </c>
      <c r="AF1099" s="103" t="n">
        <v>1.12</v>
      </c>
      <c r="AG1099" s="91" t="inlineStr">
        <is>
          <t>Normal</t>
        </is>
      </c>
      <c r="AH1099" s="100" t="n">
        <v>0</v>
      </c>
      <c r="AI1099" s="101" t="n">
        <v>0</v>
      </c>
      <c r="AJ1099" s="92" t="inlineStr">
        <is>
          <t>N</t>
        </is>
      </c>
      <c r="AK1099" s="96" t="n"/>
      <c r="AL1099" s="91" t="inlineStr">
        <is>
          <t>n/a</t>
        </is>
      </c>
      <c r="AM1099" s="93" t="n"/>
      <c r="AN1099" s="92" t="inlineStr">
        <is>
          <t>None</t>
        </is>
      </c>
      <c r="AO1099" s="102" t="n">
        <v>0</v>
      </c>
      <c r="AP1099" s="103" t="n">
        <v>0.62</v>
      </c>
      <c r="AQ1099" s="102" t="n">
        <v>24</v>
      </c>
      <c r="AR1099" s="91" t="inlineStr">
        <is>
          <t>N</t>
        </is>
      </c>
      <c r="AS1099" s="104" t="n"/>
      <c r="AT1099" s="92">
        <f>IF(AND(P1099="52-wk high",T1099&gt;=Settings!$B$7),"Y","N")</f>
        <v/>
      </c>
      <c r="AU1099" s="91">
        <f>IF(AND(AD1099&gt;=Settings!$B$8,M1099&gt;0),"Y","N")</f>
        <v/>
      </c>
      <c r="AV1099" s="91">
        <f>IF(OR(AH1099&gt;Settings!$B$9,AI1099&gt;Settings!$B$9),"Y","N")</f>
        <v/>
      </c>
      <c r="AW1099" s="91">
        <f>IF(AJ1099&lt;&gt;"Y","n/a",IF(AND(M1099&gt;0,AK1099&gt;Settings!$B$10),"Y","N"))</f>
        <v/>
      </c>
      <c r="AX1099" s="91">
        <f>IF(AO1099&gt;=Settings!$B$11,"Y","N")</f>
        <v/>
      </c>
      <c r="AY1099" s="99">
        <f>(AT1099="Y")+(AU1099="Y")+(AV1099="Y")+(AW1099="Y")+(AX1099="Y")</f>
        <v/>
      </c>
      <c r="AZ1099" s="94">
        <f>IF(AY1099=0,"None",_xlfn.TEXTJOIN(", ",TRUE(),IF(AT1099="Y","Breakout",""),IF(AU1099="Y","Accumulation",""),IF(AV1099="Y","Institutional buying",""),IF(AW1099="Y","Long buildup",""),IF(AX1099="Y","Momentum leader","")))</f>
        <v/>
      </c>
      <c r="BA1099" s="94">
        <f>IF(BW1099="","","Passes "&amp;AY1099&amp;" of 5 buy-side scans"&amp;IF(G1099="Y","; RED FLAG: filter out using Red flag column",""))</f>
        <v/>
      </c>
      <c r="BB1099" s="91" t="inlineStr">
        <is>
          <t>None</t>
        </is>
      </c>
      <c r="BC1099" s="92" t="inlineStr">
        <is>
          <t>N</t>
        </is>
      </c>
      <c r="BD1099" s="94" t="n"/>
      <c r="BE1099" s="94" t="n"/>
      <c r="BF1099" s="92">
        <f>IF(R1099*100000&gt;=Settings!$B$5,"Y","N")</f>
        <v/>
      </c>
      <c r="BG1099" s="91">
        <f>IF(F1099&gt;Settings!$B$6,"Y","N")</f>
        <v/>
      </c>
      <c r="BH1099" s="97" t="n">
        <v>-42.76</v>
      </c>
      <c r="BI1099" s="96" t="n">
        <v>-5.53</v>
      </c>
      <c r="BJ1099" s="96" t="n">
        <v>-10.68</v>
      </c>
      <c r="BK1099" s="96" t="n">
        <v>-7.04</v>
      </c>
      <c r="BL1099" s="96" t="n">
        <v>-1.93</v>
      </c>
      <c r="BM1099" s="96" t="n">
        <v>-34.83</v>
      </c>
      <c r="BN1099" s="97" t="n">
        <v>-4.8</v>
      </c>
      <c r="BO1099" s="96" t="n">
        <v>-5</v>
      </c>
      <c r="BP1099" s="96" t="n">
        <v>-7.26</v>
      </c>
      <c r="BQ1099" s="96" t="n">
        <v>-14.09</v>
      </c>
      <c r="BR1099" s="91" t="inlineStr">
        <is>
          <t>Stacked down</t>
        </is>
      </c>
      <c r="BS1099" s="91" t="inlineStr">
        <is>
          <t>Bearish cross</t>
        </is>
      </c>
      <c r="BT1099" s="96" t="n">
        <v>32.4</v>
      </c>
      <c r="BU1099" s="91" t="inlineStr">
        <is>
          <t>N</t>
        </is>
      </c>
      <c r="BV1099" s="99">
        <f>IF(OR(BF1099&lt;&gt;"Y",BG1099&lt;&gt;"Y"),"",(AND(ISNUMBER(BQ1099),BQ1099&gt;0))+(BR1099="Stacked up")+(AND(ISNUMBER(BH1099),BH1099&gt;=-Settings!$B$17))+(AND(ISNUMBER(BK1099),ISNUMBER(BM1099),BK1099&gt;0,BM1099&gt;0))+(AND(ISNUMBER(AQ1099),AQ1099&gt;=Settings!$B$18))+(AND(ISNUMBER(BT1099),BT1099&gt;=Settings!$B$19,BT1099&lt;=Settings!$B$20))+(AND(ISNUMBER(AS1099),AS1099&gt;0))+(AND(ISNUMBER(T1099),ISNUMBER(M1099),T1099&gt;=Settings!$B$21,M1099&gt;0))+(AND(ISNUMBER(AD1099),ISNUMBER(M1099),AD1099&gt;=Settings!$B$22,M1099&gt;0))+(AY1099&gt;=1))</f>
        <v/>
      </c>
      <c r="BW1099" s="91">
        <f>IF(OR(AY1099=0,BF1099&lt;&gt;"Y",BG1099&lt;&gt;"Y"),"",1+SUMPRODUCT(($A$6:$A$2604=A1099)*($AY$6:$AY$2604&gt;0)*($BF$6:$BF$2604="Y")*($BG$6:$BG$2604="Y")*(($AY$6:$AY$2604&gt;AY1099)+($AY$6:$AY$2604=AY1099)*($AD$6:$AD$2604&gt;AD1099))))</f>
        <v/>
      </c>
    </row>
    <row r="1100" ht="23.85" customHeight="1" s="55">
      <c r="A1100" s="90" t="n">
        <v>46296</v>
      </c>
      <c r="B1100" s="91" t="inlineStr">
        <is>
          <t>GANECOS</t>
        </is>
      </c>
      <c r="C1100" s="91" t="inlineStr">
        <is>
          <t>INE845D01014</t>
        </is>
      </c>
      <c r="D1100" s="91" t="n"/>
      <c r="E1100" s="91" t="inlineStr">
        <is>
          <t>None</t>
        </is>
      </c>
      <c r="F1100" s="93" t="n">
        <v>2616</v>
      </c>
      <c r="G1100" s="92" t="inlineStr">
        <is>
          <t>N</t>
        </is>
      </c>
      <c r="H1100" s="94" t="n"/>
      <c r="I1100" s="91" t="inlineStr">
        <is>
          <t>N</t>
        </is>
      </c>
      <c r="J1100" s="92">
        <f>IF(K1100="","N","Y")</f>
        <v/>
      </c>
      <c r="K1100" s="94">
        <f>_xlfn.TEXTJOIN("; ",TRUE,IF(P1100="52-wk low","52-wk low",""),IF(AND(AD1100&gt;=Settings!$B$12,M1100&lt;0),"Distribution",""),IF(AND(AJ1100="Y",M1100&lt;0,AK1100&lt;-Settings!$B$13),"Long unwinding",""),IF(AND(AJ1100="Y",M1100&lt;0,AK1100&gt;Settings!$B$13),"Short buildup",""))</f>
        <v/>
      </c>
      <c r="L1100" s="95" t="n">
        <v>976.2</v>
      </c>
      <c r="M1100" s="96" t="n">
        <v>-2.44</v>
      </c>
      <c r="N1100" s="93" t="n">
        <v>1857</v>
      </c>
      <c r="O1100" s="91" t="inlineStr">
        <is>
          <t>None</t>
        </is>
      </c>
      <c r="P1100" s="91" t="inlineStr">
        <is>
          <t>None</t>
        </is>
      </c>
      <c r="Q1100" s="97" t="n">
        <v>0.51</v>
      </c>
      <c r="R1100" s="96" t="n">
        <v>1.03</v>
      </c>
      <c r="S1100" s="96" t="n">
        <v>0.5</v>
      </c>
      <c r="T1100" s="96" t="n">
        <v>0.48</v>
      </c>
      <c r="U1100" s="96" t="n">
        <v>0.3</v>
      </c>
      <c r="V1100" s="103" t="n">
        <v>0.61</v>
      </c>
      <c r="W1100" s="102" t="n">
        <v>2</v>
      </c>
      <c r="X1100" s="93" t="n"/>
      <c r="Y1100" s="91" t="inlineStr">
        <is>
          <t>None</t>
        </is>
      </c>
      <c r="Z1100" s="99" t="n">
        <v>46.57</v>
      </c>
      <c r="AA1100" s="96" t="n">
        <v>1.11</v>
      </c>
      <c r="AB1100" s="96" t="n">
        <v>1.04</v>
      </c>
      <c r="AC1100" s="96" t="n">
        <v>0.58</v>
      </c>
      <c r="AD1100" s="96" t="n">
        <v>0.51</v>
      </c>
      <c r="AE1100" s="96" t="n">
        <v>0.34</v>
      </c>
      <c r="AF1100" s="103" t="n">
        <v>0.95</v>
      </c>
      <c r="AG1100" s="91" t="inlineStr">
        <is>
          <t>Normal</t>
        </is>
      </c>
      <c r="AH1100" s="100" t="n">
        <v>0</v>
      </c>
      <c r="AI1100" s="101" t="n">
        <v>0</v>
      </c>
      <c r="AJ1100" s="92" t="inlineStr">
        <is>
          <t>N</t>
        </is>
      </c>
      <c r="AK1100" s="96" t="n"/>
      <c r="AL1100" s="91" t="inlineStr">
        <is>
          <t>n/a</t>
        </is>
      </c>
      <c r="AM1100" s="93" t="n"/>
      <c r="AN1100" s="92" t="inlineStr">
        <is>
          <t>None</t>
        </is>
      </c>
      <c r="AO1100" s="102" t="n">
        <v>0</v>
      </c>
      <c r="AP1100" s="103" t="n">
        <v>0.6899999999999999</v>
      </c>
      <c r="AQ1100" s="102" t="n">
        <v>36</v>
      </c>
      <c r="AR1100" s="91" t="inlineStr">
        <is>
          <t>N</t>
        </is>
      </c>
      <c r="AS1100" s="104" t="n"/>
      <c r="AT1100" s="92">
        <f>IF(AND(P1100="52-wk high",T1100&gt;=Settings!$B$7),"Y","N")</f>
        <v/>
      </c>
      <c r="AU1100" s="91">
        <f>IF(AND(AD1100&gt;=Settings!$B$8,M1100&gt;0),"Y","N")</f>
        <v/>
      </c>
      <c r="AV1100" s="91">
        <f>IF(OR(AH1100&gt;Settings!$B$9,AI1100&gt;Settings!$B$9),"Y","N")</f>
        <v/>
      </c>
      <c r="AW1100" s="91">
        <f>IF(AJ1100&lt;&gt;"Y","n/a",IF(AND(M1100&gt;0,AK1100&gt;Settings!$B$10),"Y","N"))</f>
        <v/>
      </c>
      <c r="AX1100" s="91">
        <f>IF(AO1100&gt;=Settings!$B$11,"Y","N")</f>
        <v/>
      </c>
      <c r="AY1100" s="99">
        <f>(AT1100="Y")+(AU1100="Y")+(AV1100="Y")+(AW1100="Y")+(AX1100="Y")</f>
        <v/>
      </c>
      <c r="AZ1100" s="94">
        <f>IF(AY1100=0,"None",_xlfn.TEXTJOIN(", ",TRUE(),IF(AT1100="Y","Breakout",""),IF(AU1100="Y","Accumulation",""),IF(AV1100="Y","Institutional buying",""),IF(AW1100="Y","Long buildup",""),IF(AX1100="Y","Momentum leader","")))</f>
        <v/>
      </c>
      <c r="BA1100" s="94">
        <f>IF(BW1100="","","Passes "&amp;AY1100&amp;" of 5 buy-side scans"&amp;IF(G1100="Y","; RED FLAG: filter out using Red flag column",""))</f>
        <v/>
      </c>
      <c r="BB1100" s="91" t="inlineStr">
        <is>
          <t>None</t>
        </is>
      </c>
      <c r="BC1100" s="92" t="inlineStr">
        <is>
          <t>N</t>
        </is>
      </c>
      <c r="BD1100" s="94" t="n"/>
      <c r="BE1100" s="94" t="n"/>
      <c r="BF1100" s="92">
        <f>IF(R1100*100000&gt;=Settings!$B$5,"Y","N")</f>
        <v/>
      </c>
      <c r="BG1100" s="91">
        <f>IF(F1100&gt;Settings!$B$6,"Y","N")</f>
        <v/>
      </c>
      <c r="BH1100" s="97" t="n">
        <v>-23.01</v>
      </c>
      <c r="BI1100" s="96" t="n">
        <v>-3.73</v>
      </c>
      <c r="BJ1100" s="96" t="n">
        <v>-4.72</v>
      </c>
      <c r="BK1100" s="96" t="n">
        <v>6.34</v>
      </c>
      <c r="BL1100" s="96" t="n">
        <v>-4.5</v>
      </c>
      <c r="BM1100" s="96" t="n">
        <v>-19.07</v>
      </c>
      <c r="BN1100" s="97" t="n">
        <v>-3.88</v>
      </c>
      <c r="BO1100" s="96" t="n">
        <v>-5.63</v>
      </c>
      <c r="BP1100" s="96" t="n">
        <v>-4.82</v>
      </c>
      <c r="BQ1100" s="96" t="n">
        <v>-3.94</v>
      </c>
      <c r="BR1100" s="91" t="inlineStr">
        <is>
          <t>Mixed</t>
        </is>
      </c>
      <c r="BS1100" s="91" t="inlineStr">
        <is>
          <t>None</t>
        </is>
      </c>
      <c r="BT1100" s="96" t="n">
        <v>36</v>
      </c>
      <c r="BU1100" s="91" t="inlineStr">
        <is>
          <t>N</t>
        </is>
      </c>
      <c r="BV1100" s="99">
        <f>IF(OR(BF1100&lt;&gt;"Y",BG1100&lt;&gt;"Y"),"",(AND(ISNUMBER(BQ1100),BQ1100&gt;0))+(BR1100="Stacked up")+(AND(ISNUMBER(BH1100),BH1100&gt;=-Settings!$B$17))+(AND(ISNUMBER(BK1100),ISNUMBER(BM1100),BK1100&gt;0,BM1100&gt;0))+(AND(ISNUMBER(AQ1100),AQ1100&gt;=Settings!$B$18))+(AND(ISNUMBER(BT1100),BT1100&gt;=Settings!$B$19,BT1100&lt;=Settings!$B$20))+(AND(ISNUMBER(AS1100),AS1100&gt;0))+(AND(ISNUMBER(T1100),ISNUMBER(M1100),T1100&gt;=Settings!$B$21,M1100&gt;0))+(AND(ISNUMBER(AD1100),ISNUMBER(M1100),AD1100&gt;=Settings!$B$22,M1100&gt;0))+(AY1100&gt;=1))</f>
        <v/>
      </c>
      <c r="BW1100" s="91">
        <f>IF(OR(AY1100=0,BF1100&lt;&gt;"Y",BG1100&lt;&gt;"Y"),"",1+SUMPRODUCT(($A$6:$A$2604=A1100)*($AY$6:$AY$2604&gt;0)*($BF$6:$BF$2604="Y")*($BG$6:$BG$2604="Y")*(($AY$6:$AY$2604&gt;AY1100)+($AY$6:$AY$2604=AY1100)*($AD$6:$AD$2604&gt;AD1100))))</f>
        <v/>
      </c>
    </row>
    <row r="1101" ht="23.85" customHeight="1" s="55">
      <c r="A1101" s="90" t="n">
        <v>46296</v>
      </c>
      <c r="B1101" s="91" t="inlineStr">
        <is>
          <t>SASKEN</t>
        </is>
      </c>
      <c r="C1101" s="91" t="inlineStr">
        <is>
          <t>INE231F01020</t>
        </is>
      </c>
      <c r="D1101" s="91" t="n"/>
      <c r="E1101" s="91" t="inlineStr">
        <is>
          <t>None</t>
        </is>
      </c>
      <c r="F1101" s="93" t="n">
        <v>2614</v>
      </c>
      <c r="G1101" s="92" t="inlineStr">
        <is>
          <t>N</t>
        </is>
      </c>
      <c r="H1101" s="94" t="n"/>
      <c r="I1101" s="91" t="inlineStr">
        <is>
          <t>N</t>
        </is>
      </c>
      <c r="J1101" s="92">
        <f>IF(K1101="","N","Y")</f>
        <v/>
      </c>
      <c r="K1101" s="94">
        <f>_xlfn.TEXTJOIN("; ",TRUE,IF(P1101="52-wk low","52-wk low",""),IF(AND(AD1101&gt;=Settings!$B$12,M1101&lt;0),"Distribution",""),IF(AND(AJ1101="Y",M1101&lt;0,AK1101&lt;-Settings!$B$13),"Long unwinding",""),IF(AND(AJ1101="Y",M1101&lt;0,AK1101&gt;Settings!$B$13),"Short buildup",""))</f>
        <v/>
      </c>
      <c r="L1101" s="95" t="n">
        <v>1720.5</v>
      </c>
      <c r="M1101" s="96" t="n">
        <v>2.86</v>
      </c>
      <c r="N1101" s="93" t="n">
        <v>128</v>
      </c>
      <c r="O1101" s="91" t="inlineStr">
        <is>
          <t>None</t>
        </is>
      </c>
      <c r="P1101" s="91" t="inlineStr">
        <is>
          <t>None</t>
        </is>
      </c>
      <c r="Q1101" s="97" t="n">
        <v>0.33</v>
      </c>
      <c r="R1101" s="96" t="n">
        <v>0.26</v>
      </c>
      <c r="S1101" s="96" t="n">
        <v>1.32</v>
      </c>
      <c r="T1101" s="96" t="n">
        <v>1.34</v>
      </c>
      <c r="U1101" s="96" t="n">
        <v>0.22</v>
      </c>
      <c r="V1101" s="103" t="n">
        <v>0.18</v>
      </c>
      <c r="W1101" s="102" t="n">
        <v>0</v>
      </c>
      <c r="X1101" s="93" t="n"/>
      <c r="Y1101" s="91" t="inlineStr">
        <is>
          <t>None</t>
        </is>
      </c>
      <c r="Z1101" s="99" t="n">
        <v>44.2</v>
      </c>
      <c r="AA1101" s="96" t="n">
        <v>0.75</v>
      </c>
      <c r="AB1101" s="96" t="n">
        <v>0.75</v>
      </c>
      <c r="AC1101" s="96" t="n">
        <v>1.01</v>
      </c>
      <c r="AD1101" s="96" t="n">
        <v>1.02</v>
      </c>
      <c r="AE1101" s="96" t="n">
        <v>0.5</v>
      </c>
      <c r="AF1101" s="103" t="n">
        <v>2.94</v>
      </c>
      <c r="AG1101" s="91" t="inlineStr">
        <is>
          <t>Quiet accumulation</t>
        </is>
      </c>
      <c r="AH1101" s="100" t="n">
        <v>0</v>
      </c>
      <c r="AI1101" s="101" t="n">
        <v>0</v>
      </c>
      <c r="AJ1101" s="92" t="inlineStr">
        <is>
          <t>N</t>
        </is>
      </c>
      <c r="AK1101" s="96" t="n"/>
      <c r="AL1101" s="91" t="inlineStr">
        <is>
          <t>n/a</t>
        </is>
      </c>
      <c r="AM1101" s="93" t="n"/>
      <c r="AN1101" s="92" t="inlineStr">
        <is>
          <t>None</t>
        </is>
      </c>
      <c r="AO1101" s="102" t="n">
        <v>0</v>
      </c>
      <c r="AP1101" s="103" t="n">
        <v>1.46</v>
      </c>
      <c r="AQ1101" s="102" t="n">
        <v>78</v>
      </c>
      <c r="AR1101" s="91" t="inlineStr">
        <is>
          <t>N</t>
        </is>
      </c>
      <c r="AS1101" s="104" t="n"/>
      <c r="AT1101" s="92">
        <f>IF(AND(P1101="52-wk high",T1101&gt;=Settings!$B$7),"Y","N")</f>
        <v/>
      </c>
      <c r="AU1101" s="91">
        <f>IF(AND(AD1101&gt;=Settings!$B$8,M1101&gt;0),"Y","N")</f>
        <v/>
      </c>
      <c r="AV1101" s="91">
        <f>IF(OR(AH1101&gt;Settings!$B$9,AI1101&gt;Settings!$B$9),"Y","N")</f>
        <v/>
      </c>
      <c r="AW1101" s="91">
        <f>IF(AJ1101&lt;&gt;"Y","n/a",IF(AND(M1101&gt;0,AK1101&gt;Settings!$B$10),"Y","N"))</f>
        <v/>
      </c>
      <c r="AX1101" s="91">
        <f>IF(AO1101&gt;=Settings!$B$11,"Y","N")</f>
        <v/>
      </c>
      <c r="AY1101" s="99">
        <f>(AT1101="Y")+(AU1101="Y")+(AV1101="Y")+(AW1101="Y")+(AX1101="Y")</f>
        <v/>
      </c>
      <c r="AZ1101" s="94">
        <f>IF(AY1101=0,"None",_xlfn.TEXTJOIN(", ",TRUE(),IF(AT1101="Y","Breakout",""),IF(AU1101="Y","Accumulation",""),IF(AV1101="Y","Institutional buying",""),IF(AW1101="Y","Long buildup",""),IF(AX1101="Y","Momentum leader","")))</f>
        <v/>
      </c>
      <c r="BA1101" s="94">
        <f>IF(BW1101="","","Passes "&amp;AY1101&amp;" of 5 buy-side scans"&amp;IF(G1101="Y","; RED FLAG: filter out using Red flag column",""))</f>
        <v/>
      </c>
      <c r="BB1101" s="91" t="inlineStr">
        <is>
          <t>None</t>
        </is>
      </c>
      <c r="BC1101" s="92" t="inlineStr">
        <is>
          <t>Y</t>
        </is>
      </c>
      <c r="BD1101" s="94" t="inlineStr">
        <is>
          <t>High-low range &gt;100% in 6 months; High-low range &gt;150% in 12 months</t>
        </is>
      </c>
      <c r="BE1101" s="94" t="n"/>
      <c r="BF1101" s="92">
        <f>IF(R1101*100000&gt;=Settings!$B$5,"Y","N")</f>
        <v/>
      </c>
      <c r="BG1101" s="91">
        <f>IF(F1101&gt;Settings!$B$6,"Y","N")</f>
        <v/>
      </c>
      <c r="BH1101" s="97" t="n">
        <v>-38.12</v>
      </c>
      <c r="BI1101" s="96" t="n">
        <v>-0.9399999999999999</v>
      </c>
      <c r="BJ1101" s="96" t="n">
        <v>-9.65</v>
      </c>
      <c r="BK1101" s="96" t="n">
        <v>-24.19</v>
      </c>
      <c r="BL1101" s="96" t="n">
        <v>50.26</v>
      </c>
      <c r="BM1101" s="96" t="n">
        <v>22.34</v>
      </c>
      <c r="BN1101" s="97" t="n">
        <v>-1.73</v>
      </c>
      <c r="BO1101" s="96" t="n">
        <v>-5.64</v>
      </c>
      <c r="BP1101" s="96" t="n">
        <v>-4.87</v>
      </c>
      <c r="BQ1101" s="96" t="n">
        <v>1.1</v>
      </c>
      <c r="BR1101" s="91" t="inlineStr">
        <is>
          <t>Mixed</t>
        </is>
      </c>
      <c r="BS1101" s="91" t="inlineStr">
        <is>
          <t>None</t>
        </is>
      </c>
      <c r="BT1101" s="96" t="n">
        <v>46.2</v>
      </c>
      <c r="BU1101" s="91" t="inlineStr">
        <is>
          <t>N</t>
        </is>
      </c>
      <c r="BV1101" s="99">
        <f>IF(OR(BF1101&lt;&gt;"Y",BG1101&lt;&gt;"Y"),"",(AND(ISNUMBER(BQ1101),BQ1101&gt;0))+(BR1101="Stacked up")+(AND(ISNUMBER(BH1101),BH1101&gt;=-Settings!$B$17))+(AND(ISNUMBER(BK1101),ISNUMBER(BM1101),BK1101&gt;0,BM1101&gt;0))+(AND(ISNUMBER(AQ1101),AQ1101&gt;=Settings!$B$18))+(AND(ISNUMBER(BT1101),BT1101&gt;=Settings!$B$19,BT1101&lt;=Settings!$B$20))+(AND(ISNUMBER(AS1101),AS1101&gt;0))+(AND(ISNUMBER(T1101),ISNUMBER(M1101),T1101&gt;=Settings!$B$21,M1101&gt;0))+(AND(ISNUMBER(AD1101),ISNUMBER(M1101),AD1101&gt;=Settings!$B$22,M1101&gt;0))+(AY1101&gt;=1))</f>
        <v/>
      </c>
      <c r="BW1101" s="91">
        <f>IF(OR(AY1101=0,BF1101&lt;&gt;"Y",BG1101&lt;&gt;"Y"),"",1+SUMPRODUCT(($A$6:$A$2604=A1101)*($AY$6:$AY$2604&gt;0)*($BF$6:$BF$2604="Y")*($BG$6:$BG$2604="Y")*(($AY$6:$AY$2604&gt;AY1101)+($AY$6:$AY$2604=AY1101)*($AD$6:$AD$2604&gt;AD1101))))</f>
        <v/>
      </c>
    </row>
    <row r="1102" ht="23.85" customHeight="1" s="55">
      <c r="A1102" s="90" t="n">
        <v>46296</v>
      </c>
      <c r="B1102" s="91" t="inlineStr">
        <is>
          <t>VIMTALABS</t>
        </is>
      </c>
      <c r="C1102" s="91" t="inlineStr">
        <is>
          <t>INE579C01029</t>
        </is>
      </c>
      <c r="D1102" s="91" t="n"/>
      <c r="E1102" s="91" t="inlineStr">
        <is>
          <t>None</t>
        </is>
      </c>
      <c r="F1102" s="93" t="n">
        <v>2612</v>
      </c>
      <c r="G1102" s="92" t="inlineStr">
        <is>
          <t>N</t>
        </is>
      </c>
      <c r="H1102" s="94" t="n"/>
      <c r="I1102" s="91" t="inlineStr">
        <is>
          <t>N</t>
        </is>
      </c>
      <c r="J1102" s="92">
        <f>IF(K1102="","N","Y")</f>
        <v/>
      </c>
      <c r="K1102" s="94">
        <f>_xlfn.TEXTJOIN("; ",TRUE,IF(P1102="52-wk low","52-wk low",""),IF(AND(AD1102&gt;=Settings!$B$12,M1102&lt;0),"Distribution",""),IF(AND(AJ1102="Y",M1102&lt;0,AK1102&lt;-Settings!$B$13),"Long unwinding",""),IF(AND(AJ1102="Y",M1102&lt;0,AK1102&gt;Settings!$B$13),"Short buildup",""))</f>
        <v/>
      </c>
      <c r="L1102" s="95" t="n">
        <v>584.35</v>
      </c>
      <c r="M1102" s="96" t="n">
        <v>-2.66</v>
      </c>
      <c r="N1102" s="93" t="n">
        <v>1965</v>
      </c>
      <c r="O1102" s="91" t="inlineStr">
        <is>
          <t>None</t>
        </is>
      </c>
      <c r="P1102" s="91" t="inlineStr">
        <is>
          <t>None</t>
        </is>
      </c>
      <c r="Q1102" s="97" t="n">
        <v>1.18</v>
      </c>
      <c r="R1102" s="96" t="n">
        <v>1.65</v>
      </c>
      <c r="S1102" s="96" t="n">
        <v>0.68</v>
      </c>
      <c r="T1102" s="96" t="n">
        <v>0.38</v>
      </c>
      <c r="U1102" s="96" t="n">
        <v>0.33</v>
      </c>
      <c r="V1102" s="103" t="n">
        <v>0.46</v>
      </c>
      <c r="W1102" s="102" t="n">
        <v>0</v>
      </c>
      <c r="X1102" s="93" t="n"/>
      <c r="Y1102" s="91" t="inlineStr">
        <is>
          <t>None</t>
        </is>
      </c>
      <c r="Z1102" s="99" t="n">
        <v>41.27</v>
      </c>
      <c r="AA1102" s="96" t="n">
        <v>1.02</v>
      </c>
      <c r="AB1102" s="96" t="n">
        <v>1.05</v>
      </c>
      <c r="AC1102" s="96" t="n">
        <v>0.72</v>
      </c>
      <c r="AD1102" s="96" t="n">
        <v>0.5600000000000001</v>
      </c>
      <c r="AE1102" s="96" t="n">
        <v>0.51</v>
      </c>
      <c r="AF1102" s="103" t="n">
        <v>1.5</v>
      </c>
      <c r="AG1102" s="91" t="inlineStr">
        <is>
          <t>Quiet accumulation</t>
        </is>
      </c>
      <c r="AH1102" s="100" t="n">
        <v>0</v>
      </c>
      <c r="AI1102" s="101" t="n">
        <v>0</v>
      </c>
      <c r="AJ1102" s="92" t="inlineStr">
        <is>
          <t>N</t>
        </is>
      </c>
      <c r="AK1102" s="96" t="n"/>
      <c r="AL1102" s="91" t="inlineStr">
        <is>
          <t>n/a</t>
        </is>
      </c>
      <c r="AM1102" s="93" t="n"/>
      <c r="AN1102" s="92" t="inlineStr">
        <is>
          <t>None</t>
        </is>
      </c>
      <c r="AO1102" s="102" t="n">
        <v>0</v>
      </c>
      <c r="AP1102" s="103" t="n">
        <v>1.12</v>
      </c>
      <c r="AQ1102" s="102" t="n">
        <v>67</v>
      </c>
      <c r="AR1102" s="91" t="inlineStr">
        <is>
          <t>N</t>
        </is>
      </c>
      <c r="AS1102" s="104" t="n"/>
      <c r="AT1102" s="92">
        <f>IF(AND(P1102="52-wk high",T1102&gt;=Settings!$B$7),"Y","N")</f>
        <v/>
      </c>
      <c r="AU1102" s="91">
        <f>IF(AND(AD1102&gt;=Settings!$B$8,M1102&gt;0),"Y","N")</f>
        <v/>
      </c>
      <c r="AV1102" s="91">
        <f>IF(OR(AH1102&gt;Settings!$B$9,AI1102&gt;Settings!$B$9),"Y","N")</f>
        <v/>
      </c>
      <c r="AW1102" s="91">
        <f>IF(AJ1102&lt;&gt;"Y","n/a",IF(AND(M1102&gt;0,AK1102&gt;Settings!$B$10),"Y","N"))</f>
        <v/>
      </c>
      <c r="AX1102" s="91">
        <f>IF(AO1102&gt;=Settings!$B$11,"Y","N")</f>
        <v/>
      </c>
      <c r="AY1102" s="99">
        <f>(AT1102="Y")+(AU1102="Y")+(AV1102="Y")+(AW1102="Y")+(AX1102="Y")</f>
        <v/>
      </c>
      <c r="AZ1102" s="94">
        <f>IF(AY1102=0,"None",_xlfn.TEXTJOIN(", ",TRUE(),IF(AT1102="Y","Breakout",""),IF(AU1102="Y","Accumulation",""),IF(AV1102="Y","Institutional buying",""),IF(AW1102="Y","Long buildup",""),IF(AX1102="Y","Momentum leader","")))</f>
        <v/>
      </c>
      <c r="BA1102" s="94">
        <f>IF(BW1102="","","Passes "&amp;AY1102&amp;" of 5 buy-side scans"&amp;IF(G1102="Y","; RED FLAG: filter out using Red flag column",""))</f>
        <v/>
      </c>
      <c r="BB1102" s="91" t="inlineStr">
        <is>
          <t>None</t>
        </is>
      </c>
      <c r="BC1102" s="92" t="inlineStr">
        <is>
          <t>N</t>
        </is>
      </c>
      <c r="BD1102" s="94" t="n"/>
      <c r="BE1102" s="94" t="n"/>
      <c r="BF1102" s="92">
        <f>IF(R1102*100000&gt;=Settings!$B$5,"Y","N")</f>
        <v/>
      </c>
      <c r="BG1102" s="91">
        <f>IF(F1102&gt;Settings!$B$6,"Y","N")</f>
        <v/>
      </c>
      <c r="BH1102" s="97" t="n">
        <v>-24.57</v>
      </c>
      <c r="BI1102" s="96" t="n">
        <v>-2.2</v>
      </c>
      <c r="BJ1102" s="96" t="n">
        <v>-11.7</v>
      </c>
      <c r="BK1102" s="96" t="n">
        <v>0.19</v>
      </c>
      <c r="BL1102" s="96" t="n">
        <v>43.15</v>
      </c>
      <c r="BM1102" s="96" t="n">
        <v>-18.3</v>
      </c>
      <c r="BN1102" s="97" t="n">
        <v>-3.81</v>
      </c>
      <c r="BO1102" s="96" t="n">
        <v>-3.49</v>
      </c>
      <c r="BP1102" s="96" t="n">
        <v>0.05</v>
      </c>
      <c r="BQ1102" s="96" t="n">
        <v>1.1</v>
      </c>
      <c r="BR1102" s="91" t="inlineStr">
        <is>
          <t>Mixed</t>
        </is>
      </c>
      <c r="BS1102" s="91" t="inlineStr">
        <is>
          <t>None</t>
        </is>
      </c>
      <c r="BT1102" s="96" t="n">
        <v>35.5</v>
      </c>
      <c r="BU1102" s="91" t="inlineStr">
        <is>
          <t>N</t>
        </is>
      </c>
      <c r="BV1102" s="99">
        <f>IF(OR(BF1102&lt;&gt;"Y",BG1102&lt;&gt;"Y"),"",(AND(ISNUMBER(BQ1102),BQ1102&gt;0))+(BR1102="Stacked up")+(AND(ISNUMBER(BH1102),BH1102&gt;=-Settings!$B$17))+(AND(ISNUMBER(BK1102),ISNUMBER(BM1102),BK1102&gt;0,BM1102&gt;0))+(AND(ISNUMBER(AQ1102),AQ1102&gt;=Settings!$B$18))+(AND(ISNUMBER(BT1102),BT1102&gt;=Settings!$B$19,BT1102&lt;=Settings!$B$20))+(AND(ISNUMBER(AS1102),AS1102&gt;0))+(AND(ISNUMBER(T1102),ISNUMBER(M1102),T1102&gt;=Settings!$B$21,M1102&gt;0))+(AND(ISNUMBER(AD1102),ISNUMBER(M1102),AD1102&gt;=Settings!$B$22,M1102&gt;0))+(AY1102&gt;=1))</f>
        <v/>
      </c>
      <c r="BW1102" s="91">
        <f>IF(OR(AY1102=0,BF1102&lt;&gt;"Y",BG1102&lt;&gt;"Y"),"",1+SUMPRODUCT(($A$6:$A$2604=A1102)*($AY$6:$AY$2604&gt;0)*($BF$6:$BF$2604="Y")*($BG$6:$BG$2604="Y")*(($AY$6:$AY$2604&gt;AY1102)+($AY$6:$AY$2604=AY1102)*($AD$6:$AD$2604&gt;AD1102))))</f>
        <v/>
      </c>
    </row>
    <row r="1103" ht="23.85" customHeight="1" s="55">
      <c r="A1103" s="90" t="n">
        <v>46296</v>
      </c>
      <c r="B1103" s="91" t="inlineStr">
        <is>
          <t>PROTEAN</t>
        </is>
      </c>
      <c r="C1103" s="91" t="inlineStr">
        <is>
          <t>INE004A01022</t>
        </is>
      </c>
      <c r="D1103" s="91" t="n"/>
      <c r="E1103" s="91" t="inlineStr">
        <is>
          <t>None</t>
        </is>
      </c>
      <c r="F1103" s="93" t="n">
        <v>2609</v>
      </c>
      <c r="G1103" s="92" t="inlineStr">
        <is>
          <t>N</t>
        </is>
      </c>
      <c r="H1103" s="94" t="n"/>
      <c r="I1103" s="91" t="inlineStr">
        <is>
          <t>N</t>
        </is>
      </c>
      <c r="J1103" s="92">
        <f>IF(K1103="","N","Y")</f>
        <v/>
      </c>
      <c r="K1103" s="94">
        <f>_xlfn.TEXTJOIN("; ",TRUE,IF(P1103="52-wk low","52-wk low",""),IF(AND(AD1103&gt;=Settings!$B$12,M1103&lt;0),"Distribution",""),IF(AND(AJ1103="Y",M1103&lt;0,AK1103&lt;-Settings!$B$13),"Long unwinding",""),IF(AND(AJ1103="Y",M1103&lt;0,AK1103&gt;Settings!$B$13),"Short buildup",""))</f>
        <v/>
      </c>
      <c r="L1103" s="95" t="n">
        <v>639.75</v>
      </c>
      <c r="M1103" s="96" t="n">
        <v>-2.97</v>
      </c>
      <c r="N1103" s="93" t="n">
        <v>2075</v>
      </c>
      <c r="O1103" s="91" t="inlineStr">
        <is>
          <t>None</t>
        </is>
      </c>
      <c r="P1103" s="91" t="inlineStr">
        <is>
          <t>None</t>
        </is>
      </c>
      <c r="Q1103" s="97" t="n">
        <v>6.1</v>
      </c>
      <c r="R1103" s="96" t="n">
        <v>19.13</v>
      </c>
      <c r="S1103" s="96" t="n">
        <v>0.32</v>
      </c>
      <c r="T1103" s="96" t="n">
        <v>0.65</v>
      </c>
      <c r="U1103" s="96" t="n">
        <v>0.87</v>
      </c>
      <c r="V1103" s="103" t="n">
        <v>2.71</v>
      </c>
      <c r="W1103" s="102" t="n">
        <v>6</v>
      </c>
      <c r="X1103" s="93" t="n"/>
      <c r="Y1103" s="91" t="inlineStr">
        <is>
          <t>None</t>
        </is>
      </c>
      <c r="Z1103" s="99" t="n">
        <v>28.94</v>
      </c>
      <c r="AA1103" s="96" t="n">
        <v>0.67</v>
      </c>
      <c r="AB1103" s="96" t="n">
        <v>0.6</v>
      </c>
      <c r="AC1103" s="96" t="n">
        <v>0.45</v>
      </c>
      <c r="AD1103" s="96" t="n">
        <v>0.74</v>
      </c>
      <c r="AE1103" s="96" t="n">
        <v>0.87</v>
      </c>
      <c r="AF1103" s="103" t="n">
        <v>0.71</v>
      </c>
      <c r="AG1103" s="91" t="inlineStr">
        <is>
          <t>Drying up</t>
        </is>
      </c>
      <c r="AH1103" s="100" t="n">
        <v>0</v>
      </c>
      <c r="AI1103" s="101" t="n">
        <v>0</v>
      </c>
      <c r="AJ1103" s="92" t="inlineStr">
        <is>
          <t>N</t>
        </is>
      </c>
      <c r="AK1103" s="96" t="n"/>
      <c r="AL1103" s="91" t="inlineStr">
        <is>
          <t>n/a</t>
        </is>
      </c>
      <c r="AM1103" s="93" t="n"/>
      <c r="AN1103" s="92" t="inlineStr">
        <is>
          <t>None</t>
        </is>
      </c>
      <c r="AO1103" s="102" t="n">
        <v>0</v>
      </c>
      <c r="AP1103" s="103" t="n">
        <v>0.87</v>
      </c>
      <c r="AQ1103" s="102" t="n">
        <v>55</v>
      </c>
      <c r="AR1103" s="91" t="inlineStr">
        <is>
          <t>N</t>
        </is>
      </c>
      <c r="AS1103" s="104" t="n"/>
      <c r="AT1103" s="92">
        <f>IF(AND(P1103="52-wk high",T1103&gt;=Settings!$B$7),"Y","N")</f>
        <v/>
      </c>
      <c r="AU1103" s="91">
        <f>IF(AND(AD1103&gt;=Settings!$B$8,M1103&gt;0),"Y","N")</f>
        <v/>
      </c>
      <c r="AV1103" s="91">
        <f>IF(OR(AH1103&gt;Settings!$B$9,AI1103&gt;Settings!$B$9),"Y","N")</f>
        <v/>
      </c>
      <c r="AW1103" s="91">
        <f>IF(AJ1103&lt;&gt;"Y","n/a",IF(AND(M1103&gt;0,AK1103&gt;Settings!$B$10),"Y","N"))</f>
        <v/>
      </c>
      <c r="AX1103" s="91">
        <f>IF(AO1103&gt;=Settings!$B$11,"Y","N")</f>
        <v/>
      </c>
      <c r="AY1103" s="99">
        <f>(AT1103="Y")+(AU1103="Y")+(AV1103="Y")+(AW1103="Y")+(AX1103="Y")</f>
        <v/>
      </c>
      <c r="AZ1103" s="94">
        <f>IF(AY1103=0,"None",_xlfn.TEXTJOIN(", ",TRUE(),IF(AT1103="Y","Breakout",""),IF(AU1103="Y","Accumulation",""),IF(AV1103="Y","Institutional buying",""),IF(AW1103="Y","Long buildup",""),IF(AX1103="Y","Momentum leader","")))</f>
        <v/>
      </c>
      <c r="BA1103" s="94">
        <f>IF(BW1103="","","Passes "&amp;AY1103&amp;" of 5 buy-side scans"&amp;IF(G1103="Y","; RED FLAG: filter out using Red flag column",""))</f>
        <v/>
      </c>
      <c r="BB1103" s="91" t="inlineStr">
        <is>
          <t>None</t>
        </is>
      </c>
      <c r="BC1103" s="92" t="inlineStr">
        <is>
          <t>Y</t>
        </is>
      </c>
      <c r="BD1103" s="94" t="inlineStr">
        <is>
          <t>&gt;25% move in 15 days; &gt;25% move in 1 month</t>
        </is>
      </c>
      <c r="BE1103" s="94" t="n"/>
      <c r="BF1103" s="92">
        <f>IF(R1103*100000&gt;=Settings!$B$5,"Y","N")</f>
        <v/>
      </c>
      <c r="BG1103" s="91">
        <f>IF(F1103&gt;Settings!$B$6,"Y","N")</f>
        <v/>
      </c>
      <c r="BH1103" s="97" t="n">
        <v>-29.66</v>
      </c>
      <c r="BI1103" s="96" t="n">
        <v>-0.34</v>
      </c>
      <c r="BJ1103" s="96" t="n">
        <v>25.47</v>
      </c>
      <c r="BK1103" s="96" t="n">
        <v>8.539999999999999</v>
      </c>
      <c r="BL1103" s="96" t="n">
        <v>30.31</v>
      </c>
      <c r="BM1103" s="96" t="n">
        <v>-28.25</v>
      </c>
      <c r="BN1103" s="97" t="n">
        <v>7.47</v>
      </c>
      <c r="BO1103" s="96" t="n">
        <v>11.28</v>
      </c>
      <c r="BP1103" s="96" t="n">
        <v>10.12</v>
      </c>
      <c r="BQ1103" s="96" t="n">
        <v>2.74</v>
      </c>
      <c r="BR1103" s="91" t="inlineStr">
        <is>
          <t>Mixed</t>
        </is>
      </c>
      <c r="BS1103" s="91" t="inlineStr">
        <is>
          <t>None</t>
        </is>
      </c>
      <c r="BT1103" s="96" t="n">
        <v>63.2</v>
      </c>
      <c r="BU1103" s="91" t="inlineStr">
        <is>
          <t>N</t>
        </is>
      </c>
      <c r="BV1103" s="99">
        <f>IF(OR(BF1103&lt;&gt;"Y",BG1103&lt;&gt;"Y"),"",(AND(ISNUMBER(BQ1103),BQ1103&gt;0))+(BR1103="Stacked up")+(AND(ISNUMBER(BH1103),BH1103&gt;=-Settings!$B$17))+(AND(ISNUMBER(BK1103),ISNUMBER(BM1103),BK1103&gt;0,BM1103&gt;0))+(AND(ISNUMBER(AQ1103),AQ1103&gt;=Settings!$B$18))+(AND(ISNUMBER(BT1103),BT1103&gt;=Settings!$B$19,BT1103&lt;=Settings!$B$20))+(AND(ISNUMBER(AS1103),AS1103&gt;0))+(AND(ISNUMBER(T1103),ISNUMBER(M1103),T1103&gt;=Settings!$B$21,M1103&gt;0))+(AND(ISNUMBER(AD1103),ISNUMBER(M1103),AD1103&gt;=Settings!$B$22,M1103&gt;0))+(AY1103&gt;=1))</f>
        <v/>
      </c>
      <c r="BW1103" s="91">
        <f>IF(OR(AY1103=0,BF1103&lt;&gt;"Y",BG1103&lt;&gt;"Y"),"",1+SUMPRODUCT(($A$6:$A$2604=A1103)*($AY$6:$AY$2604&gt;0)*($BF$6:$BF$2604="Y")*($BG$6:$BG$2604="Y")*(($AY$6:$AY$2604&gt;AY1103)+($AY$6:$AY$2604=AY1103)*($AD$6:$AD$2604&gt;AD1103))))</f>
        <v/>
      </c>
    </row>
    <row r="1104" ht="23.85" customHeight="1" s="55">
      <c r="A1104" s="90" t="n">
        <v>46296</v>
      </c>
      <c r="B1104" s="91" t="inlineStr">
        <is>
          <t>SUNCLAY</t>
        </is>
      </c>
      <c r="C1104" s="91" t="inlineStr">
        <is>
          <t>INE0Q3R01026</t>
        </is>
      </c>
      <c r="D1104" s="91" t="n"/>
      <c r="E1104" s="91" t="inlineStr">
        <is>
          <t>None</t>
        </is>
      </c>
      <c r="F1104" s="93" t="n">
        <v>2608</v>
      </c>
      <c r="G1104" s="92" t="inlineStr">
        <is>
          <t>N</t>
        </is>
      </c>
      <c r="H1104" s="94" t="n"/>
      <c r="I1104" s="91" t="inlineStr">
        <is>
          <t>N</t>
        </is>
      </c>
      <c r="J1104" s="92">
        <f>IF(K1104="","N","Y")</f>
        <v/>
      </c>
      <c r="K1104" s="94">
        <f>_xlfn.TEXTJOIN("; ",TRUE,IF(P1104="52-wk low","52-wk low",""),IF(AND(AD1104&gt;=Settings!$B$12,M1104&lt;0),"Distribution",""),IF(AND(AJ1104="Y",M1104&lt;0,AK1104&lt;-Settings!$B$13),"Long unwinding",""),IF(AND(AJ1104="Y",M1104&lt;0,AK1104&gt;Settings!$B$13),"Short buildup",""))</f>
        <v/>
      </c>
      <c r="L1104" s="95" t="n">
        <v>1183</v>
      </c>
      <c r="M1104" s="96" t="n">
        <v>-3.74</v>
      </c>
      <c r="N1104" s="93" t="n">
        <v>2291</v>
      </c>
      <c r="O1104" s="91" t="inlineStr">
        <is>
          <t>None</t>
        </is>
      </c>
      <c r="P1104" s="91" t="inlineStr">
        <is>
          <t>None</t>
        </is>
      </c>
      <c r="Q1104" s="97" t="n">
        <v>0.13</v>
      </c>
      <c r="R1104" s="96" t="n">
        <v>0.06</v>
      </c>
      <c r="S1104" s="96" t="n">
        <v>2.38</v>
      </c>
      <c r="T1104" s="96" t="n">
        <v>1.47</v>
      </c>
      <c r="U1104" s="96" t="n">
        <v>1.45</v>
      </c>
      <c r="V1104" s="103" t="n">
        <v>0.65</v>
      </c>
      <c r="W1104" s="102" t="n">
        <v>3</v>
      </c>
      <c r="X1104" s="93" t="n"/>
      <c r="Y1104" s="91" t="inlineStr">
        <is>
          <t>None</t>
        </is>
      </c>
      <c r="Z1104" s="99" t="n">
        <v>65.98</v>
      </c>
      <c r="AA1104" s="96" t="n">
        <v>0.97</v>
      </c>
      <c r="AB1104" s="96" t="n">
        <v>1.02</v>
      </c>
      <c r="AC1104" s="96" t="n">
        <v>2.35</v>
      </c>
      <c r="AD1104" s="96" t="n">
        <v>1.91</v>
      </c>
      <c r="AE1104" s="96" t="n">
        <v>1.92</v>
      </c>
      <c r="AF1104" s="103" t="n">
        <v>1.33</v>
      </c>
      <c r="AG1104" s="91" t="inlineStr">
        <is>
          <t>Normal</t>
        </is>
      </c>
      <c r="AH1104" s="100" t="n">
        <v>0</v>
      </c>
      <c r="AI1104" s="101" t="n">
        <v>0</v>
      </c>
      <c r="AJ1104" s="92" t="inlineStr">
        <is>
          <t>N</t>
        </is>
      </c>
      <c r="AK1104" s="96" t="n"/>
      <c r="AL1104" s="91" t="inlineStr">
        <is>
          <t>n/a</t>
        </is>
      </c>
      <c r="AM1104" s="93" t="n"/>
      <c r="AN1104" s="92" t="inlineStr">
        <is>
          <t>None</t>
        </is>
      </c>
      <c r="AO1104" s="102" t="n">
        <v>0</v>
      </c>
      <c r="AP1104" s="103" t="n">
        <v>0.6</v>
      </c>
      <c r="AQ1104" s="102" t="n">
        <v>21</v>
      </c>
      <c r="AR1104" s="91" t="inlineStr">
        <is>
          <t>N</t>
        </is>
      </c>
      <c r="AS1104" s="104" t="n"/>
      <c r="AT1104" s="92">
        <f>IF(AND(P1104="52-wk high",T1104&gt;=Settings!$B$7),"Y","N")</f>
        <v/>
      </c>
      <c r="AU1104" s="91">
        <f>IF(AND(AD1104&gt;=Settings!$B$8,M1104&gt;0),"Y","N")</f>
        <v/>
      </c>
      <c r="AV1104" s="91">
        <f>IF(OR(AH1104&gt;Settings!$B$9,AI1104&gt;Settings!$B$9),"Y","N")</f>
        <v/>
      </c>
      <c r="AW1104" s="91">
        <f>IF(AJ1104&lt;&gt;"Y","n/a",IF(AND(M1104&gt;0,AK1104&gt;Settings!$B$10),"Y","N"))</f>
        <v/>
      </c>
      <c r="AX1104" s="91">
        <f>IF(AO1104&gt;=Settings!$B$11,"Y","N")</f>
        <v/>
      </c>
      <c r="AY1104" s="99">
        <f>(AT1104="Y")+(AU1104="Y")+(AV1104="Y")+(AW1104="Y")+(AX1104="Y")</f>
        <v/>
      </c>
      <c r="AZ1104" s="94">
        <f>IF(AY1104=0,"None",_xlfn.TEXTJOIN(", ",TRUE(),IF(AT1104="Y","Breakout",""),IF(AU1104="Y","Accumulation",""),IF(AV1104="Y","Institutional buying",""),IF(AW1104="Y","Long buildup",""),IF(AX1104="Y","Momentum leader","")))</f>
        <v/>
      </c>
      <c r="BA1104" s="94">
        <f>IF(BW1104="","","Passes "&amp;AY1104&amp;" of 5 buy-side scans"&amp;IF(G1104="Y","; RED FLAG: filter out using Red flag column",""))</f>
        <v/>
      </c>
      <c r="BB1104" s="91" t="inlineStr">
        <is>
          <t>None</t>
        </is>
      </c>
      <c r="BC1104" s="92" t="inlineStr">
        <is>
          <t>N</t>
        </is>
      </c>
      <c r="BD1104" s="94" t="n"/>
      <c r="BE1104" s="94" t="n"/>
      <c r="BF1104" s="92">
        <f>IF(R1104*100000&gt;=Settings!$B$5,"Y","N")</f>
        <v/>
      </c>
      <c r="BG1104" s="91">
        <f>IF(F1104&gt;Settings!$B$6,"Y","N")</f>
        <v/>
      </c>
      <c r="BH1104" s="97" t="n">
        <v>-31.54</v>
      </c>
      <c r="BI1104" s="96" t="n">
        <v>-5.31</v>
      </c>
      <c r="BJ1104" s="96" t="n">
        <v>-8.77</v>
      </c>
      <c r="BK1104" s="96" t="n">
        <v>-12.51</v>
      </c>
      <c r="BL1104" s="96" t="n">
        <v>-4.62</v>
      </c>
      <c r="BM1104" s="96" t="n">
        <v>-29.94</v>
      </c>
      <c r="BN1104" s="97" t="n">
        <v>-5.29</v>
      </c>
      <c r="BO1104" s="96" t="n">
        <v>-7.14</v>
      </c>
      <c r="BP1104" s="96" t="n">
        <v>-8.99</v>
      </c>
      <c r="BQ1104" s="96" t="n">
        <v>-12.27</v>
      </c>
      <c r="BR1104" s="91" t="inlineStr">
        <is>
          <t>Stacked down</t>
        </is>
      </c>
      <c r="BS1104" s="91" t="inlineStr">
        <is>
          <t>None</t>
        </is>
      </c>
      <c r="BT1104" s="96" t="n">
        <v>16.5</v>
      </c>
      <c r="BU1104" s="91" t="inlineStr">
        <is>
          <t>N</t>
        </is>
      </c>
      <c r="BV1104" s="99">
        <f>IF(OR(BF1104&lt;&gt;"Y",BG1104&lt;&gt;"Y"),"",(AND(ISNUMBER(BQ1104),BQ1104&gt;0))+(BR1104="Stacked up")+(AND(ISNUMBER(BH1104),BH1104&gt;=-Settings!$B$17))+(AND(ISNUMBER(BK1104),ISNUMBER(BM1104),BK1104&gt;0,BM1104&gt;0))+(AND(ISNUMBER(AQ1104),AQ1104&gt;=Settings!$B$18))+(AND(ISNUMBER(BT1104),BT1104&gt;=Settings!$B$19,BT1104&lt;=Settings!$B$20))+(AND(ISNUMBER(AS1104),AS1104&gt;0))+(AND(ISNUMBER(T1104),ISNUMBER(M1104),T1104&gt;=Settings!$B$21,M1104&gt;0))+(AND(ISNUMBER(AD1104),ISNUMBER(M1104),AD1104&gt;=Settings!$B$22,M1104&gt;0))+(AY1104&gt;=1))</f>
        <v/>
      </c>
      <c r="BW1104" s="91">
        <f>IF(OR(AY1104=0,BF1104&lt;&gt;"Y",BG1104&lt;&gt;"Y"),"",1+SUMPRODUCT(($A$6:$A$2604=A1104)*($AY$6:$AY$2604&gt;0)*($BF$6:$BF$2604="Y")*($BG$6:$BG$2604="Y")*(($AY$6:$AY$2604&gt;AY1104)+($AY$6:$AY$2604=AY1104)*($AD$6:$AD$2604&gt;AD1104))))</f>
        <v/>
      </c>
    </row>
    <row r="1105" ht="23.85" customHeight="1" s="55">
      <c r="A1105" s="90" t="n">
        <v>46296</v>
      </c>
      <c r="B1105" s="91" t="inlineStr">
        <is>
          <t>GATEWAY</t>
        </is>
      </c>
      <c r="C1105" s="91" t="inlineStr">
        <is>
          <t>INE079J01017</t>
        </is>
      </c>
      <c r="D1105" s="91" t="n"/>
      <c r="E1105" s="91" t="inlineStr">
        <is>
          <t>None</t>
        </is>
      </c>
      <c r="F1105" s="93" t="n">
        <v>2592</v>
      </c>
      <c r="G1105" s="92" t="inlineStr">
        <is>
          <t>N</t>
        </is>
      </c>
      <c r="H1105" s="94" t="n"/>
      <c r="I1105" s="91" t="inlineStr">
        <is>
          <t>N</t>
        </is>
      </c>
      <c r="J1105" s="92">
        <f>IF(K1105="","N","Y")</f>
        <v/>
      </c>
      <c r="K1105" s="94">
        <f>_xlfn.TEXTJOIN("; ",TRUE,IF(P1105="52-wk low","52-wk low",""),IF(AND(AD1105&gt;=Settings!$B$12,M1105&lt;0),"Distribution",""),IF(AND(AJ1105="Y",M1105&lt;0,AK1105&lt;-Settings!$B$13),"Long unwinding",""),IF(AND(AJ1105="Y",M1105&lt;0,AK1105&gt;Settings!$B$13),"Short buildup",""))</f>
        <v/>
      </c>
      <c r="L1105" s="95" t="n">
        <v>51.88</v>
      </c>
      <c r="M1105" s="96" t="n">
        <v>-0.31</v>
      </c>
      <c r="N1105" s="93" t="n">
        <v>710</v>
      </c>
      <c r="O1105" s="91" t="inlineStr">
        <is>
          <t>None</t>
        </is>
      </c>
      <c r="P1105" s="91" t="inlineStr">
        <is>
          <t>None</t>
        </is>
      </c>
      <c r="Q1105" s="97" t="n">
        <v>7.49</v>
      </c>
      <c r="R1105" s="96" t="n">
        <v>5.63</v>
      </c>
      <c r="S1105" s="96" t="n">
        <v>1.31</v>
      </c>
      <c r="T1105" s="96" t="n">
        <v>0.71</v>
      </c>
      <c r="U1105" s="96" t="n">
        <v>0.77</v>
      </c>
      <c r="V1105" s="103" t="n">
        <v>0.58</v>
      </c>
      <c r="W1105" s="102" t="n">
        <v>0</v>
      </c>
      <c r="X1105" s="93" t="n"/>
      <c r="Y1105" s="91" t="inlineStr">
        <is>
          <t>None</t>
        </is>
      </c>
      <c r="Z1105" s="99" t="n">
        <v>52.47</v>
      </c>
      <c r="AA1105" s="96" t="n">
        <v>0.88</v>
      </c>
      <c r="AB1105" s="96" t="n">
        <v>0.85</v>
      </c>
      <c r="AC1105" s="96" t="n">
        <v>1.17</v>
      </c>
      <c r="AD1105" s="96" t="n">
        <v>0.63</v>
      </c>
      <c r="AE1105" s="96" t="n">
        <v>0.7</v>
      </c>
      <c r="AF1105" s="103" t="n">
        <v>1.01</v>
      </c>
      <c r="AG1105" s="91" t="inlineStr">
        <is>
          <t>Normal</t>
        </is>
      </c>
      <c r="AH1105" s="100" t="n">
        <v>0</v>
      </c>
      <c r="AI1105" s="101" t="n">
        <v>0</v>
      </c>
      <c r="AJ1105" s="92" t="inlineStr">
        <is>
          <t>N</t>
        </is>
      </c>
      <c r="AK1105" s="96" t="n"/>
      <c r="AL1105" s="91" t="inlineStr">
        <is>
          <t>n/a</t>
        </is>
      </c>
      <c r="AM1105" s="93" t="n"/>
      <c r="AN1105" s="92" t="inlineStr">
        <is>
          <t>None</t>
        </is>
      </c>
      <c r="AO1105" s="102" t="n">
        <v>0</v>
      </c>
      <c r="AP1105" s="103" t="n">
        <v>0.67</v>
      </c>
      <c r="AQ1105" s="102" t="n">
        <v>32</v>
      </c>
      <c r="AR1105" s="91" t="inlineStr">
        <is>
          <t>N</t>
        </is>
      </c>
      <c r="AS1105" s="104" t="n"/>
      <c r="AT1105" s="92">
        <f>IF(AND(P1105="52-wk high",T1105&gt;=Settings!$B$7),"Y","N")</f>
        <v/>
      </c>
      <c r="AU1105" s="91">
        <f>IF(AND(AD1105&gt;=Settings!$B$8,M1105&gt;0),"Y","N")</f>
        <v/>
      </c>
      <c r="AV1105" s="91">
        <f>IF(OR(AH1105&gt;Settings!$B$9,AI1105&gt;Settings!$B$9),"Y","N")</f>
        <v/>
      </c>
      <c r="AW1105" s="91">
        <f>IF(AJ1105&lt;&gt;"Y","n/a",IF(AND(M1105&gt;0,AK1105&gt;Settings!$B$10),"Y","N"))</f>
        <v/>
      </c>
      <c r="AX1105" s="91">
        <f>IF(AO1105&gt;=Settings!$B$11,"Y","N")</f>
        <v/>
      </c>
      <c r="AY1105" s="99">
        <f>(AT1105="Y")+(AU1105="Y")+(AV1105="Y")+(AW1105="Y")+(AX1105="Y")</f>
        <v/>
      </c>
      <c r="AZ1105" s="94">
        <f>IF(AY1105=0,"None",_xlfn.TEXTJOIN(", ",TRUE(),IF(AT1105="Y","Breakout",""),IF(AU1105="Y","Accumulation",""),IF(AV1105="Y","Institutional buying",""),IF(AW1105="Y","Long buildup",""),IF(AX1105="Y","Momentum leader","")))</f>
        <v/>
      </c>
      <c r="BA1105" s="94">
        <f>IF(BW1105="","","Passes "&amp;AY1105&amp;" of 5 buy-side scans"&amp;IF(G1105="Y","; RED FLAG: filter out using Red flag column",""))</f>
        <v/>
      </c>
      <c r="BB1105" s="91" t="inlineStr">
        <is>
          <t>None</t>
        </is>
      </c>
      <c r="BC1105" s="92" t="inlineStr">
        <is>
          <t>N</t>
        </is>
      </c>
      <c r="BD1105" s="94" t="n"/>
      <c r="BE1105" s="94" t="n"/>
      <c r="BF1105" s="92">
        <f>IF(R1105*100000&gt;=Settings!$B$5,"Y","N")</f>
        <v/>
      </c>
      <c r="BG1105" s="91">
        <f>IF(F1105&gt;Settings!$B$6,"Y","N")</f>
        <v/>
      </c>
      <c r="BH1105" s="97" t="n">
        <v>-20.7</v>
      </c>
      <c r="BI1105" s="96" t="n">
        <v>-0.9399999999999999</v>
      </c>
      <c r="BJ1105" s="96" t="n">
        <v>-1.85</v>
      </c>
      <c r="BK1105" s="96" t="n">
        <v>-12.7</v>
      </c>
      <c r="BL1105" s="96" t="n">
        <v>-1.85</v>
      </c>
      <c r="BM1105" s="96" t="n">
        <v>-16.51</v>
      </c>
      <c r="BN1105" s="97" t="n">
        <v>-1.67</v>
      </c>
      <c r="BO1105" s="96" t="n">
        <v>-4.35</v>
      </c>
      <c r="BP1105" s="96" t="n">
        <v>-6.68</v>
      </c>
      <c r="BQ1105" s="96" t="n">
        <v>-9.18</v>
      </c>
      <c r="BR1105" s="91" t="inlineStr">
        <is>
          <t>Stacked down</t>
        </is>
      </c>
      <c r="BS1105" s="91" t="inlineStr">
        <is>
          <t>None</t>
        </is>
      </c>
      <c r="BT1105" s="96" t="n">
        <v>37.7</v>
      </c>
      <c r="BU1105" s="91" t="inlineStr">
        <is>
          <t>N</t>
        </is>
      </c>
      <c r="BV1105" s="99">
        <f>IF(OR(BF1105&lt;&gt;"Y",BG1105&lt;&gt;"Y"),"",(AND(ISNUMBER(BQ1105),BQ1105&gt;0))+(BR1105="Stacked up")+(AND(ISNUMBER(BH1105),BH1105&gt;=-Settings!$B$17))+(AND(ISNUMBER(BK1105),ISNUMBER(BM1105),BK1105&gt;0,BM1105&gt;0))+(AND(ISNUMBER(AQ1105),AQ1105&gt;=Settings!$B$18))+(AND(ISNUMBER(BT1105),BT1105&gt;=Settings!$B$19,BT1105&lt;=Settings!$B$20))+(AND(ISNUMBER(AS1105),AS1105&gt;0))+(AND(ISNUMBER(T1105),ISNUMBER(M1105),T1105&gt;=Settings!$B$21,M1105&gt;0))+(AND(ISNUMBER(AD1105),ISNUMBER(M1105),AD1105&gt;=Settings!$B$22,M1105&gt;0))+(AY1105&gt;=1))</f>
        <v/>
      </c>
      <c r="BW1105" s="91">
        <f>IF(OR(AY1105=0,BF1105&lt;&gt;"Y",BG1105&lt;&gt;"Y"),"",1+SUMPRODUCT(($A$6:$A$2604=A1105)*($AY$6:$AY$2604&gt;0)*($BF$6:$BF$2604="Y")*($BG$6:$BG$2604="Y")*(($AY$6:$AY$2604&gt;AY1105)+($AY$6:$AY$2604=AY1105)*($AD$6:$AD$2604&gt;AD1105))))</f>
        <v/>
      </c>
    </row>
    <row r="1106" ht="23.85" customHeight="1" s="55">
      <c r="A1106" s="90" t="n">
        <v>46296</v>
      </c>
      <c r="B1106" s="91" t="inlineStr">
        <is>
          <t>TALBROAUTO</t>
        </is>
      </c>
      <c r="C1106" s="91" t="inlineStr">
        <is>
          <t>INE187D01029</t>
        </is>
      </c>
      <c r="D1106" s="91" t="n"/>
      <c r="E1106" s="91" t="inlineStr">
        <is>
          <t>None</t>
        </is>
      </c>
      <c r="F1106" s="93" t="n">
        <v>2591</v>
      </c>
      <c r="G1106" s="92" t="inlineStr">
        <is>
          <t>N</t>
        </is>
      </c>
      <c r="H1106" s="94" t="n"/>
      <c r="I1106" s="91" t="inlineStr">
        <is>
          <t>N</t>
        </is>
      </c>
      <c r="J1106" s="92">
        <f>IF(K1106="","N","Y")</f>
        <v/>
      </c>
      <c r="K1106" s="94">
        <f>_xlfn.TEXTJOIN("; ",TRUE,IF(P1106="52-wk low","52-wk low",""),IF(AND(AD1106&gt;=Settings!$B$12,M1106&lt;0),"Distribution",""),IF(AND(AJ1106="Y",M1106&lt;0,AK1106&lt;-Settings!$B$13),"Long unwinding",""),IF(AND(AJ1106="Y",M1106&lt;0,AK1106&gt;Settings!$B$13),"Short buildup",""))</f>
        <v/>
      </c>
      <c r="L1106" s="95" t="n">
        <v>419.7</v>
      </c>
      <c r="M1106" s="96" t="n">
        <v>-2.36</v>
      </c>
      <c r="N1106" s="93" t="n">
        <v>1821</v>
      </c>
      <c r="O1106" s="91" t="inlineStr">
        <is>
          <t>None</t>
        </is>
      </c>
      <c r="P1106" s="91" t="inlineStr">
        <is>
          <t>None</t>
        </is>
      </c>
      <c r="Q1106" s="97" t="n">
        <v>2.08</v>
      </c>
      <c r="R1106" s="96" t="n">
        <v>3.96</v>
      </c>
      <c r="S1106" s="96" t="n">
        <v>0.53</v>
      </c>
      <c r="T1106" s="96" t="n">
        <v>0.77</v>
      </c>
      <c r="U1106" s="96" t="n">
        <v>0.61</v>
      </c>
      <c r="V1106" s="103" t="n">
        <v>1.17</v>
      </c>
      <c r="W1106" s="102" t="n">
        <v>6</v>
      </c>
      <c r="X1106" s="93" t="n"/>
      <c r="Y1106" s="91" t="inlineStr">
        <is>
          <t>None</t>
        </is>
      </c>
      <c r="Z1106" s="99" t="n">
        <v>51.17</v>
      </c>
      <c r="AA1106" s="96" t="n">
        <v>1.2</v>
      </c>
      <c r="AB1106" s="96" t="n">
        <v>1.1</v>
      </c>
      <c r="AC1106" s="96" t="n">
        <v>0.83</v>
      </c>
      <c r="AD1106" s="96" t="n">
        <v>1.04</v>
      </c>
      <c r="AE1106" s="96" t="n">
        <v>0.9</v>
      </c>
      <c r="AF1106" s="103" t="n">
        <v>0.96</v>
      </c>
      <c r="AG1106" s="91" t="inlineStr">
        <is>
          <t>Normal</t>
        </is>
      </c>
      <c r="AH1106" s="100" t="n">
        <v>0</v>
      </c>
      <c r="AI1106" s="101" t="n">
        <v>0</v>
      </c>
      <c r="AJ1106" s="92" t="inlineStr">
        <is>
          <t>N</t>
        </is>
      </c>
      <c r="AK1106" s="96" t="n"/>
      <c r="AL1106" s="91" t="inlineStr">
        <is>
          <t>n/a</t>
        </is>
      </c>
      <c r="AM1106" s="93" t="n"/>
      <c r="AN1106" s="92" t="inlineStr">
        <is>
          <t>None</t>
        </is>
      </c>
      <c r="AO1106" s="102" t="n">
        <v>0</v>
      </c>
      <c r="AP1106" s="103" t="n">
        <v>2.17</v>
      </c>
      <c r="AQ1106" s="102" t="n">
        <v>91</v>
      </c>
      <c r="AR1106" s="91" t="inlineStr">
        <is>
          <t>N</t>
        </is>
      </c>
      <c r="AS1106" s="104" t="n"/>
      <c r="AT1106" s="92">
        <f>IF(AND(P1106="52-wk high",T1106&gt;=Settings!$B$7),"Y","N")</f>
        <v/>
      </c>
      <c r="AU1106" s="91">
        <f>IF(AND(AD1106&gt;=Settings!$B$8,M1106&gt;0),"Y","N")</f>
        <v/>
      </c>
      <c r="AV1106" s="91">
        <f>IF(OR(AH1106&gt;Settings!$B$9,AI1106&gt;Settings!$B$9),"Y","N")</f>
        <v/>
      </c>
      <c r="AW1106" s="91">
        <f>IF(AJ1106&lt;&gt;"Y","n/a",IF(AND(M1106&gt;0,AK1106&gt;Settings!$B$10),"Y","N"))</f>
        <v/>
      </c>
      <c r="AX1106" s="91">
        <f>IF(AO1106&gt;=Settings!$B$11,"Y","N")</f>
        <v/>
      </c>
      <c r="AY1106" s="99">
        <f>(AT1106="Y")+(AU1106="Y")+(AV1106="Y")+(AW1106="Y")+(AX1106="Y")</f>
        <v/>
      </c>
      <c r="AZ1106" s="94">
        <f>IF(AY1106=0,"None",_xlfn.TEXTJOIN(", ",TRUE(),IF(AT1106="Y","Breakout",""),IF(AU1106="Y","Accumulation",""),IF(AV1106="Y","Institutional buying",""),IF(AW1106="Y","Long buildup",""),IF(AX1106="Y","Momentum leader","")))</f>
        <v/>
      </c>
      <c r="BA1106" s="94">
        <f>IF(BW1106="","","Passes "&amp;AY1106&amp;" of 5 buy-side scans"&amp;IF(G1106="Y","; RED FLAG: filter out using Red flag column",""))</f>
        <v/>
      </c>
      <c r="BB1106" s="91" t="inlineStr">
        <is>
          <t>None</t>
        </is>
      </c>
      <c r="BC1106" s="92" t="inlineStr">
        <is>
          <t>Y</t>
        </is>
      </c>
      <c r="BD1106" s="94" t="inlineStr">
        <is>
          <t>High-low range &gt;100% in 6 months</t>
        </is>
      </c>
      <c r="BE1106" s="94" t="n"/>
      <c r="BF1106" s="92">
        <f>IF(R1106*100000&gt;=Settings!$B$5,"Y","N")</f>
        <v/>
      </c>
      <c r="BG1106" s="91">
        <f>IF(F1106&gt;Settings!$B$6,"Y","N")</f>
        <v/>
      </c>
      <c r="BH1106" s="97" t="n">
        <v>-13.61</v>
      </c>
      <c r="BI1106" s="96" t="n">
        <v>-9.94</v>
      </c>
      <c r="BJ1106" s="96" t="n">
        <v>2.17</v>
      </c>
      <c r="BK1106" s="96" t="n">
        <v>-1.47</v>
      </c>
      <c r="BL1106" s="96" t="n">
        <v>72.5</v>
      </c>
      <c r="BM1106" s="96" t="n">
        <v>39.95</v>
      </c>
      <c r="BN1106" s="97" t="n">
        <v>-3.96</v>
      </c>
      <c r="BO1106" s="96" t="n">
        <v>-0.58</v>
      </c>
      <c r="BP1106" s="96" t="n">
        <v>6.17</v>
      </c>
      <c r="BQ1106" s="96" t="n">
        <v>16.37</v>
      </c>
      <c r="BR1106" s="91" t="inlineStr">
        <is>
          <t>Mixed</t>
        </is>
      </c>
      <c r="BS1106" s="91" t="inlineStr">
        <is>
          <t>None</t>
        </is>
      </c>
      <c r="BT1106" s="96" t="n">
        <v>36.9</v>
      </c>
      <c r="BU1106" s="91" t="inlineStr">
        <is>
          <t>N</t>
        </is>
      </c>
      <c r="BV1106" s="99">
        <f>IF(OR(BF1106&lt;&gt;"Y",BG1106&lt;&gt;"Y"),"",(AND(ISNUMBER(BQ1106),BQ1106&gt;0))+(BR1106="Stacked up")+(AND(ISNUMBER(BH1106),BH1106&gt;=-Settings!$B$17))+(AND(ISNUMBER(BK1106),ISNUMBER(BM1106),BK1106&gt;0,BM1106&gt;0))+(AND(ISNUMBER(AQ1106),AQ1106&gt;=Settings!$B$18))+(AND(ISNUMBER(BT1106),BT1106&gt;=Settings!$B$19,BT1106&lt;=Settings!$B$20))+(AND(ISNUMBER(AS1106),AS1106&gt;0))+(AND(ISNUMBER(T1106),ISNUMBER(M1106),T1106&gt;=Settings!$B$21,M1106&gt;0))+(AND(ISNUMBER(AD1106),ISNUMBER(M1106),AD1106&gt;=Settings!$B$22,M1106&gt;0))+(AY1106&gt;=1))</f>
        <v/>
      </c>
      <c r="BW1106" s="91">
        <f>IF(OR(AY1106=0,BF1106&lt;&gt;"Y",BG1106&lt;&gt;"Y"),"",1+SUMPRODUCT(($A$6:$A$2604=A1106)*($AY$6:$AY$2604&gt;0)*($BF$6:$BF$2604="Y")*($BG$6:$BG$2604="Y")*(($AY$6:$AY$2604&gt;AY1106)+($AY$6:$AY$2604=AY1106)*($AD$6:$AD$2604&gt;AD1106))))</f>
        <v/>
      </c>
    </row>
    <row r="1107" ht="23.85" customHeight="1" s="55">
      <c r="A1107" s="90" t="n">
        <v>46296</v>
      </c>
      <c r="B1107" s="91" t="inlineStr">
        <is>
          <t>MUFIN</t>
        </is>
      </c>
      <c r="C1107" s="91" t="inlineStr">
        <is>
          <t>INE08KJ01020</t>
        </is>
      </c>
      <c r="D1107" s="91" t="n"/>
      <c r="E1107" s="91" t="inlineStr">
        <is>
          <t>None</t>
        </is>
      </c>
      <c r="F1107" s="93" t="n">
        <v>2588</v>
      </c>
      <c r="G1107" s="92" t="inlineStr">
        <is>
          <t>N</t>
        </is>
      </c>
      <c r="H1107" s="94" t="n"/>
      <c r="I1107" s="91" t="inlineStr">
        <is>
          <t>N</t>
        </is>
      </c>
      <c r="J1107" s="92">
        <f>IF(K1107="","N","Y")</f>
        <v/>
      </c>
      <c r="K1107" s="94">
        <f>_xlfn.TEXTJOIN("; ",TRUE,IF(P1107="52-wk low","52-wk low",""),IF(AND(AD1107&gt;=Settings!$B$12,M1107&lt;0),"Distribution",""),IF(AND(AJ1107="Y",M1107&lt;0,AK1107&lt;-Settings!$B$13),"Long unwinding",""),IF(AND(AJ1107="Y",M1107&lt;0,AK1107&gt;Settings!$B$13),"Short buildup",""))</f>
        <v/>
      </c>
      <c r="L1107" s="95" t="n">
        <v>130.59</v>
      </c>
      <c r="M1107" s="96" t="n">
        <v>-0.7</v>
      </c>
      <c r="N1107" s="93" t="n">
        <v>882</v>
      </c>
      <c r="O1107" s="91" t="inlineStr">
        <is>
          <t>None</t>
        </is>
      </c>
      <c r="P1107" s="91" t="inlineStr">
        <is>
          <t>None</t>
        </is>
      </c>
      <c r="Q1107" s="97" t="n">
        <v>6.99</v>
      </c>
      <c r="R1107" s="96" t="n">
        <v>6.95</v>
      </c>
      <c r="S1107" s="96" t="n">
        <v>1.02</v>
      </c>
      <c r="T1107" s="96" t="n">
        <v>0.72</v>
      </c>
      <c r="U1107" s="96" t="n">
        <v>0.5600000000000001</v>
      </c>
      <c r="V1107" s="103" t="n">
        <v>0.5600000000000001</v>
      </c>
      <c r="W1107" s="102" t="n">
        <v>1</v>
      </c>
      <c r="X1107" s="93" t="n"/>
      <c r="Y1107" s="91" t="inlineStr">
        <is>
          <t>None</t>
        </is>
      </c>
      <c r="Z1107" s="99" t="n">
        <v>40.22</v>
      </c>
      <c r="AA1107" s="96" t="n">
        <v>1.07</v>
      </c>
      <c r="AB1107" s="96" t="n">
        <v>1.13</v>
      </c>
      <c r="AC1107" s="96" t="n">
        <v>1.24</v>
      </c>
      <c r="AD1107" s="96" t="n">
        <v>0.88</v>
      </c>
      <c r="AE1107" s="96" t="n">
        <v>0.64</v>
      </c>
      <c r="AF1107" s="103" t="n">
        <v>0.96</v>
      </c>
      <c r="AG1107" s="91" t="inlineStr">
        <is>
          <t>Normal</t>
        </is>
      </c>
      <c r="AH1107" s="100" t="n">
        <v>0</v>
      </c>
      <c r="AI1107" s="101" t="n">
        <v>0</v>
      </c>
      <c r="AJ1107" s="92" t="inlineStr">
        <is>
          <t>N</t>
        </is>
      </c>
      <c r="AK1107" s="96" t="n"/>
      <c r="AL1107" s="91" t="inlineStr">
        <is>
          <t>n/a</t>
        </is>
      </c>
      <c r="AM1107" s="93" t="n"/>
      <c r="AN1107" s="92" t="inlineStr">
        <is>
          <t>None</t>
        </is>
      </c>
      <c r="AO1107" s="102" t="n">
        <v>0</v>
      </c>
      <c r="AP1107" s="103" t="n">
        <v>1.8</v>
      </c>
      <c r="AQ1107" s="102" t="n">
        <v>86</v>
      </c>
      <c r="AR1107" s="91" t="inlineStr">
        <is>
          <t>N</t>
        </is>
      </c>
      <c r="AS1107" s="104" t="n"/>
      <c r="AT1107" s="92">
        <f>IF(AND(P1107="52-wk high",T1107&gt;=Settings!$B$7),"Y","N")</f>
        <v/>
      </c>
      <c r="AU1107" s="91">
        <f>IF(AND(AD1107&gt;=Settings!$B$8,M1107&gt;0),"Y","N")</f>
        <v/>
      </c>
      <c r="AV1107" s="91">
        <f>IF(OR(AH1107&gt;Settings!$B$9,AI1107&gt;Settings!$B$9),"Y","N")</f>
        <v/>
      </c>
      <c r="AW1107" s="91">
        <f>IF(AJ1107&lt;&gt;"Y","n/a",IF(AND(M1107&gt;0,AK1107&gt;Settings!$B$10),"Y","N"))</f>
        <v/>
      </c>
      <c r="AX1107" s="91">
        <f>IF(AO1107&gt;=Settings!$B$11,"Y","N")</f>
        <v/>
      </c>
      <c r="AY1107" s="99">
        <f>(AT1107="Y")+(AU1107="Y")+(AV1107="Y")+(AW1107="Y")+(AX1107="Y")</f>
        <v/>
      </c>
      <c r="AZ1107" s="94">
        <f>IF(AY1107=0,"None",_xlfn.TEXTJOIN(", ",TRUE(),IF(AT1107="Y","Breakout",""),IF(AU1107="Y","Accumulation",""),IF(AV1107="Y","Institutional buying",""),IF(AW1107="Y","Long buildup",""),IF(AX1107="Y","Momentum leader","")))</f>
        <v/>
      </c>
      <c r="BA1107" s="94">
        <f>IF(BW1107="","","Passes "&amp;AY1107&amp;" of 5 buy-side scans"&amp;IF(G1107="Y","; RED FLAG: filter out using Red flag column",""))</f>
        <v/>
      </c>
      <c r="BB1107" s="91" t="inlineStr">
        <is>
          <t>None</t>
        </is>
      </c>
      <c r="BC1107" s="92" t="inlineStr">
        <is>
          <t>Y</t>
        </is>
      </c>
      <c r="BD1107" s="94" t="inlineStr">
        <is>
          <t>PE &gt; 50</t>
        </is>
      </c>
      <c r="BE1107" s="94" t="n"/>
      <c r="BF1107" s="92">
        <f>IF(R1107*100000&gt;=Settings!$B$5,"Y","N")</f>
        <v/>
      </c>
      <c r="BG1107" s="91">
        <f>IF(F1107&gt;Settings!$B$6,"Y","N")</f>
        <v/>
      </c>
      <c r="BH1107" s="97" t="n">
        <v>-7.71</v>
      </c>
      <c r="BI1107" s="96" t="n">
        <v>-0.93</v>
      </c>
      <c r="BJ1107" s="96" t="n">
        <v>-3.02</v>
      </c>
      <c r="BK1107" s="96" t="n">
        <v>-2.54</v>
      </c>
      <c r="BL1107" s="96" t="n">
        <v>28.17</v>
      </c>
      <c r="BM1107" s="96" t="n">
        <v>49.02</v>
      </c>
      <c r="BN1107" s="97" t="n">
        <v>-1.72</v>
      </c>
      <c r="BO1107" s="96" t="n">
        <v>-1.5</v>
      </c>
      <c r="BP1107" s="96" t="n">
        <v>1.35</v>
      </c>
      <c r="BQ1107" s="96" t="n">
        <v>7.53</v>
      </c>
      <c r="BR1107" s="91" t="inlineStr">
        <is>
          <t>Mixed</t>
        </is>
      </c>
      <c r="BS1107" s="91" t="inlineStr">
        <is>
          <t>None</t>
        </is>
      </c>
      <c r="BT1107" s="96" t="n">
        <v>39.8</v>
      </c>
      <c r="BU1107" s="91" t="inlineStr">
        <is>
          <t>N</t>
        </is>
      </c>
      <c r="BV1107" s="99">
        <f>IF(OR(BF1107&lt;&gt;"Y",BG1107&lt;&gt;"Y"),"",(AND(ISNUMBER(BQ1107),BQ1107&gt;0))+(BR1107="Stacked up")+(AND(ISNUMBER(BH1107),BH1107&gt;=-Settings!$B$17))+(AND(ISNUMBER(BK1107),ISNUMBER(BM1107),BK1107&gt;0,BM1107&gt;0))+(AND(ISNUMBER(AQ1107),AQ1107&gt;=Settings!$B$18))+(AND(ISNUMBER(BT1107),BT1107&gt;=Settings!$B$19,BT1107&lt;=Settings!$B$20))+(AND(ISNUMBER(AS1107),AS1107&gt;0))+(AND(ISNUMBER(T1107),ISNUMBER(M1107),T1107&gt;=Settings!$B$21,M1107&gt;0))+(AND(ISNUMBER(AD1107),ISNUMBER(M1107),AD1107&gt;=Settings!$B$22,M1107&gt;0))+(AY1107&gt;=1))</f>
        <v/>
      </c>
      <c r="BW1107" s="91">
        <f>IF(OR(AY1107=0,BF1107&lt;&gt;"Y",BG1107&lt;&gt;"Y"),"",1+SUMPRODUCT(($A$6:$A$2604=A1107)*($AY$6:$AY$2604&gt;0)*($BF$6:$BF$2604="Y")*($BG$6:$BG$2604="Y")*(($AY$6:$AY$2604&gt;AY1107)+($AY$6:$AY$2604=AY1107)*($AD$6:$AD$2604&gt;AD1107))))</f>
        <v/>
      </c>
    </row>
    <row r="1108" ht="23.85" customHeight="1" s="55">
      <c r="A1108" s="90" t="n">
        <v>46296</v>
      </c>
      <c r="B1108" s="91" t="inlineStr">
        <is>
          <t>PATELENG</t>
        </is>
      </c>
      <c r="C1108" s="91" t="inlineStr">
        <is>
          <t>INE244B01030</t>
        </is>
      </c>
      <c r="D1108" s="91" t="n"/>
      <c r="E1108" s="91" t="inlineStr">
        <is>
          <t>None</t>
        </is>
      </c>
      <c r="F1108" s="93" t="n">
        <v>2572</v>
      </c>
      <c r="G1108" s="92" t="inlineStr">
        <is>
          <t>N</t>
        </is>
      </c>
      <c r="H1108" s="94" t="n"/>
      <c r="I1108" s="91" t="inlineStr">
        <is>
          <t>N</t>
        </is>
      </c>
      <c r="J1108" s="92">
        <f>IF(K1108="","N","Y")</f>
        <v/>
      </c>
      <c r="K1108" s="94">
        <f>_xlfn.TEXTJOIN("; ",TRUE,IF(P1108="52-wk low","52-wk low",""),IF(AND(AD1108&gt;=Settings!$B$12,M1108&lt;0),"Distribution",""),IF(AND(AJ1108="Y",M1108&lt;0,AK1108&lt;-Settings!$B$13),"Long unwinding",""),IF(AND(AJ1108="Y",M1108&lt;0,AK1108&gt;Settings!$B$13),"Short buildup",""))</f>
        <v/>
      </c>
      <c r="L1108" s="95" t="n">
        <v>25.92</v>
      </c>
      <c r="M1108" s="96" t="n">
        <v>-2</v>
      </c>
      <c r="N1108" s="93" t="n">
        <v>1646</v>
      </c>
      <c r="O1108" s="91" t="inlineStr">
        <is>
          <t>None</t>
        </is>
      </c>
      <c r="P1108" s="91" t="inlineStr">
        <is>
          <t>None</t>
        </is>
      </c>
      <c r="Q1108" s="97" t="n">
        <v>19.52</v>
      </c>
      <c r="R1108" s="96" t="n">
        <v>24.29</v>
      </c>
      <c r="S1108" s="96" t="n">
        <v>0.78</v>
      </c>
      <c r="T1108" s="96" t="n">
        <v>0.63</v>
      </c>
      <c r="U1108" s="96" t="n">
        <v>0.36</v>
      </c>
      <c r="V1108" s="103" t="n">
        <v>0.45</v>
      </c>
      <c r="W1108" s="102" t="n">
        <v>1</v>
      </c>
      <c r="X1108" s="93" t="n"/>
      <c r="Y1108" s="91" t="inlineStr">
        <is>
          <t>None</t>
        </is>
      </c>
      <c r="Z1108" s="99" t="n">
        <v>54.99</v>
      </c>
      <c r="AA1108" s="96" t="n">
        <v>1.02</v>
      </c>
      <c r="AB1108" s="96" t="n">
        <v>1.04</v>
      </c>
      <c r="AC1108" s="96" t="n">
        <v>0.83</v>
      </c>
      <c r="AD1108" s="96" t="n">
        <v>0.68</v>
      </c>
      <c r="AE1108" s="96" t="n">
        <v>0.48</v>
      </c>
      <c r="AF1108" s="103" t="n">
        <v>1.24</v>
      </c>
      <c r="AG1108" s="91" t="inlineStr">
        <is>
          <t>Normal</t>
        </is>
      </c>
      <c r="AH1108" s="100" t="n">
        <v>0</v>
      </c>
      <c r="AI1108" s="101" t="n">
        <v>0</v>
      </c>
      <c r="AJ1108" s="92" t="inlineStr">
        <is>
          <t>N</t>
        </is>
      </c>
      <c r="AK1108" s="96" t="n"/>
      <c r="AL1108" s="91" t="inlineStr">
        <is>
          <t>n/a</t>
        </is>
      </c>
      <c r="AM1108" s="93" t="n"/>
      <c r="AN1108" s="92" t="inlineStr">
        <is>
          <t>None</t>
        </is>
      </c>
      <c r="AO1108" s="102" t="n">
        <v>0</v>
      </c>
      <c r="AP1108" s="103" t="n">
        <v>0.6899999999999999</v>
      </c>
      <c r="AQ1108" s="102" t="n">
        <v>35</v>
      </c>
      <c r="AR1108" s="91" t="inlineStr">
        <is>
          <t>N</t>
        </is>
      </c>
      <c r="AS1108" s="104" t="n"/>
      <c r="AT1108" s="92">
        <f>IF(AND(P1108="52-wk high",T1108&gt;=Settings!$B$7),"Y","N")</f>
        <v/>
      </c>
      <c r="AU1108" s="91">
        <f>IF(AND(AD1108&gt;=Settings!$B$8,M1108&gt;0),"Y","N")</f>
        <v/>
      </c>
      <c r="AV1108" s="91">
        <f>IF(OR(AH1108&gt;Settings!$B$9,AI1108&gt;Settings!$B$9),"Y","N")</f>
        <v/>
      </c>
      <c r="AW1108" s="91">
        <f>IF(AJ1108&lt;&gt;"Y","n/a",IF(AND(M1108&gt;0,AK1108&gt;Settings!$B$10),"Y","N"))</f>
        <v/>
      </c>
      <c r="AX1108" s="91">
        <f>IF(AO1108&gt;=Settings!$B$11,"Y","N")</f>
        <v/>
      </c>
      <c r="AY1108" s="99">
        <f>(AT1108="Y")+(AU1108="Y")+(AV1108="Y")+(AW1108="Y")+(AX1108="Y")</f>
        <v/>
      </c>
      <c r="AZ1108" s="94">
        <f>IF(AY1108=0,"None",_xlfn.TEXTJOIN(", ",TRUE(),IF(AT1108="Y","Breakout",""),IF(AU1108="Y","Accumulation",""),IF(AV1108="Y","Institutional buying",""),IF(AW1108="Y","Long buildup",""),IF(AX1108="Y","Momentum leader","")))</f>
        <v/>
      </c>
      <c r="BA1108" s="94">
        <f>IF(BW1108="","","Passes "&amp;AY1108&amp;" of 5 buy-side scans"&amp;IF(G1108="Y","; RED FLAG: filter out using Red flag column",""))</f>
        <v/>
      </c>
      <c r="BB1108" s="91" t="inlineStr">
        <is>
          <t>None</t>
        </is>
      </c>
      <c r="BC1108" s="92" t="inlineStr">
        <is>
          <t>N</t>
        </is>
      </c>
      <c r="BD1108" s="94" t="n"/>
      <c r="BE1108" s="94" t="n"/>
      <c r="BF1108" s="92">
        <f>IF(R1108*100000&gt;=Settings!$B$5,"Y","N")</f>
        <v/>
      </c>
      <c r="BG1108" s="91">
        <f>IF(F1108&gt;Settings!$B$6,"Y","N")</f>
        <v/>
      </c>
      <c r="BH1108" s="97" t="n">
        <v>-30.53</v>
      </c>
      <c r="BI1108" s="96" t="n">
        <v>-6.36</v>
      </c>
      <c r="BJ1108" s="96" t="n">
        <v>-6.63</v>
      </c>
      <c r="BK1108" s="96" t="n">
        <v>-24.74</v>
      </c>
      <c r="BL1108" s="96" t="n">
        <v>7.87</v>
      </c>
      <c r="BM1108" s="96" t="n">
        <v>-31.23</v>
      </c>
      <c r="BN1108" s="97" t="n">
        <v>-3.45</v>
      </c>
      <c r="BO1108" s="96" t="n">
        <v>-6.13</v>
      </c>
      <c r="BP1108" s="96" t="n">
        <v>-8.039999999999999</v>
      </c>
      <c r="BQ1108" s="96" t="n">
        <v>-11.9</v>
      </c>
      <c r="BR1108" s="91" t="inlineStr">
        <is>
          <t>Stacked down</t>
        </is>
      </c>
      <c r="BS1108" s="91" t="inlineStr">
        <is>
          <t>None</t>
        </is>
      </c>
      <c r="BT1108" s="96" t="n">
        <v>36.3</v>
      </c>
      <c r="BU1108" s="91" t="inlineStr">
        <is>
          <t>N</t>
        </is>
      </c>
      <c r="BV1108" s="99">
        <f>IF(OR(BF1108&lt;&gt;"Y",BG1108&lt;&gt;"Y"),"",(AND(ISNUMBER(BQ1108),BQ1108&gt;0))+(BR1108="Stacked up")+(AND(ISNUMBER(BH1108),BH1108&gt;=-Settings!$B$17))+(AND(ISNUMBER(BK1108),ISNUMBER(BM1108),BK1108&gt;0,BM1108&gt;0))+(AND(ISNUMBER(AQ1108),AQ1108&gt;=Settings!$B$18))+(AND(ISNUMBER(BT1108),BT1108&gt;=Settings!$B$19,BT1108&lt;=Settings!$B$20))+(AND(ISNUMBER(AS1108),AS1108&gt;0))+(AND(ISNUMBER(T1108),ISNUMBER(M1108),T1108&gt;=Settings!$B$21,M1108&gt;0))+(AND(ISNUMBER(AD1108),ISNUMBER(M1108),AD1108&gt;=Settings!$B$22,M1108&gt;0))+(AY1108&gt;=1))</f>
        <v/>
      </c>
      <c r="BW1108" s="91">
        <f>IF(OR(AY1108=0,BF1108&lt;&gt;"Y",BG1108&lt;&gt;"Y"),"",1+SUMPRODUCT(($A$6:$A$2604=A1108)*($AY$6:$AY$2604&gt;0)*($BF$6:$BF$2604="Y")*($BG$6:$BG$2604="Y")*(($AY$6:$AY$2604&gt;AY1108)+($AY$6:$AY$2604=AY1108)*($AD$6:$AD$2604&gt;AD1108))))</f>
        <v/>
      </c>
    </row>
    <row r="1109" ht="23.85" customHeight="1" s="55">
      <c r="A1109" s="90" t="n">
        <v>46296</v>
      </c>
      <c r="B1109" s="91" t="inlineStr">
        <is>
          <t>DIAMONDYD</t>
        </is>
      </c>
      <c r="C1109" s="91" t="inlineStr">
        <is>
          <t>INE393P01035</t>
        </is>
      </c>
      <c r="D1109" s="91" t="n"/>
      <c r="E1109" s="91" t="inlineStr">
        <is>
          <t>None</t>
        </is>
      </c>
      <c r="F1109" s="93" t="n">
        <v>2568</v>
      </c>
      <c r="G1109" s="92" t="inlineStr">
        <is>
          <t>N</t>
        </is>
      </c>
      <c r="H1109" s="94" t="n"/>
      <c r="I1109" s="91" t="inlineStr">
        <is>
          <t>N</t>
        </is>
      </c>
      <c r="J1109" s="92">
        <f>IF(K1109="","N","Y")</f>
        <v/>
      </c>
      <c r="K1109" s="94">
        <f>_xlfn.TEXTJOIN("; ",TRUE,IF(P1109="52-wk low","52-wk low",""),IF(AND(AD1109&gt;=Settings!$B$12,M1109&lt;0),"Distribution",""),IF(AND(AJ1109="Y",M1109&lt;0,AK1109&lt;-Settings!$B$13),"Long unwinding",""),IF(AND(AJ1109="Y",M1109&lt;0,AK1109&gt;Settings!$B$13),"Short buildup",""))</f>
        <v/>
      </c>
      <c r="L1109" s="95" t="n">
        <v>1073</v>
      </c>
      <c r="M1109" s="96" t="n">
        <v>-3.2</v>
      </c>
      <c r="N1109" s="93" t="n">
        <v>2149</v>
      </c>
      <c r="O1109" s="91" t="inlineStr">
        <is>
          <t>None</t>
        </is>
      </c>
      <c r="P1109" s="91" t="inlineStr">
        <is>
          <t>None</t>
        </is>
      </c>
      <c r="Q1109" s="97" t="n">
        <v>0.25</v>
      </c>
      <c r="R1109" s="96" t="n">
        <v>0.21</v>
      </c>
      <c r="S1109" s="96" t="n">
        <v>1.22</v>
      </c>
      <c r="T1109" s="96" t="n">
        <v>0.59</v>
      </c>
      <c r="U1109" s="96" t="n">
        <v>0.43</v>
      </c>
      <c r="V1109" s="103" t="n">
        <v>0.36</v>
      </c>
      <c r="W1109" s="102" t="n">
        <v>1</v>
      </c>
      <c r="X1109" s="93" t="n"/>
      <c r="Y1109" s="91" t="inlineStr">
        <is>
          <t>None</t>
        </is>
      </c>
      <c r="Z1109" s="99" t="n">
        <v>45.69</v>
      </c>
      <c r="AA1109" s="96" t="n">
        <v>0.78</v>
      </c>
      <c r="AB1109" s="96" t="n">
        <v>0.76</v>
      </c>
      <c r="AC1109" s="96" t="n">
        <v>0.96</v>
      </c>
      <c r="AD1109" s="96" t="n">
        <v>0.42</v>
      </c>
      <c r="AE1109" s="96" t="n">
        <v>0.38</v>
      </c>
      <c r="AF1109" s="103" t="n">
        <v>1.13</v>
      </c>
      <c r="AG1109" s="91" t="inlineStr">
        <is>
          <t>Normal</t>
        </is>
      </c>
      <c r="AH1109" s="100" t="n">
        <v>0</v>
      </c>
      <c r="AI1109" s="101" t="n">
        <v>0</v>
      </c>
      <c r="AJ1109" s="92" t="inlineStr">
        <is>
          <t>N</t>
        </is>
      </c>
      <c r="AK1109" s="96" t="n"/>
      <c r="AL1109" s="91" t="inlineStr">
        <is>
          <t>n/a</t>
        </is>
      </c>
      <c r="AM1109" s="93" t="n"/>
      <c r="AN1109" s="92" t="inlineStr">
        <is>
          <t>None</t>
        </is>
      </c>
      <c r="AO1109" s="102" t="n">
        <v>0</v>
      </c>
      <c r="AP1109" s="103" t="n">
        <v>1.02</v>
      </c>
      <c r="AQ1109" s="102" t="n">
        <v>63</v>
      </c>
      <c r="AR1109" s="91" t="inlineStr">
        <is>
          <t>N</t>
        </is>
      </c>
      <c r="AS1109" s="104" t="n"/>
      <c r="AT1109" s="92">
        <f>IF(AND(P1109="52-wk high",T1109&gt;=Settings!$B$7),"Y","N")</f>
        <v/>
      </c>
      <c r="AU1109" s="91">
        <f>IF(AND(AD1109&gt;=Settings!$B$8,M1109&gt;0),"Y","N")</f>
        <v/>
      </c>
      <c r="AV1109" s="91">
        <f>IF(OR(AH1109&gt;Settings!$B$9,AI1109&gt;Settings!$B$9),"Y","N")</f>
        <v/>
      </c>
      <c r="AW1109" s="91">
        <f>IF(AJ1109&lt;&gt;"Y","n/a",IF(AND(M1109&gt;0,AK1109&gt;Settings!$B$10),"Y","N"))</f>
        <v/>
      </c>
      <c r="AX1109" s="91">
        <f>IF(AO1109&gt;=Settings!$B$11,"Y","N")</f>
        <v/>
      </c>
      <c r="AY1109" s="99">
        <f>(AT1109="Y")+(AU1109="Y")+(AV1109="Y")+(AW1109="Y")+(AX1109="Y")</f>
        <v/>
      </c>
      <c r="AZ1109" s="94">
        <f>IF(AY1109=0,"None",_xlfn.TEXTJOIN(", ",TRUE(),IF(AT1109="Y","Breakout",""),IF(AU1109="Y","Accumulation",""),IF(AV1109="Y","Institutional buying",""),IF(AW1109="Y","Long buildup",""),IF(AX1109="Y","Momentum leader","")))</f>
        <v/>
      </c>
      <c r="BA1109" s="94">
        <f>IF(BW1109="","","Passes "&amp;AY1109&amp;" of 5 buy-side scans"&amp;IF(G1109="Y","; RED FLAG: filter out using Red flag column",""))</f>
        <v/>
      </c>
      <c r="BB1109" s="91" t="inlineStr">
        <is>
          <t>None</t>
        </is>
      </c>
      <c r="BC1109" s="92" t="inlineStr">
        <is>
          <t>Y</t>
        </is>
      </c>
      <c r="BD1109" s="94" t="inlineStr">
        <is>
          <t>PE &gt; 50</t>
        </is>
      </c>
      <c r="BE1109" s="94" t="n"/>
      <c r="BF1109" s="92">
        <f>IF(R1109*100000&gt;=Settings!$B$5,"Y","N")</f>
        <v/>
      </c>
      <c r="BG1109" s="91">
        <f>IF(F1109&gt;Settings!$B$6,"Y","N")</f>
        <v/>
      </c>
      <c r="BH1109" s="97" t="n">
        <v>-13.82</v>
      </c>
      <c r="BI1109" s="96" t="n">
        <v>0.72</v>
      </c>
      <c r="BJ1109" s="96" t="n">
        <v>-6.27</v>
      </c>
      <c r="BK1109" s="96" t="n">
        <v>-5.11</v>
      </c>
      <c r="BL1109" s="96" t="n">
        <v>10.79</v>
      </c>
      <c r="BM1109" s="96" t="n">
        <v>4.81</v>
      </c>
      <c r="BN1109" s="97" t="n">
        <v>-2.46</v>
      </c>
      <c r="BO1109" s="96" t="n">
        <v>-4.41</v>
      </c>
      <c r="BP1109" s="96" t="n">
        <v>-3.9</v>
      </c>
      <c r="BQ1109" s="96" t="n">
        <v>-2.13</v>
      </c>
      <c r="BR1109" s="91" t="inlineStr">
        <is>
          <t>Mixed</t>
        </is>
      </c>
      <c r="BS1109" s="91" t="inlineStr">
        <is>
          <t>None</t>
        </is>
      </c>
      <c r="BT1109" s="96" t="n">
        <v>41.7</v>
      </c>
      <c r="BU1109" s="91" t="inlineStr">
        <is>
          <t>N</t>
        </is>
      </c>
      <c r="BV1109" s="99">
        <f>IF(OR(BF1109&lt;&gt;"Y",BG1109&lt;&gt;"Y"),"",(AND(ISNUMBER(BQ1109),BQ1109&gt;0))+(BR1109="Stacked up")+(AND(ISNUMBER(BH1109),BH1109&gt;=-Settings!$B$17))+(AND(ISNUMBER(BK1109),ISNUMBER(BM1109),BK1109&gt;0,BM1109&gt;0))+(AND(ISNUMBER(AQ1109),AQ1109&gt;=Settings!$B$18))+(AND(ISNUMBER(BT1109),BT1109&gt;=Settings!$B$19,BT1109&lt;=Settings!$B$20))+(AND(ISNUMBER(AS1109),AS1109&gt;0))+(AND(ISNUMBER(T1109),ISNUMBER(M1109),T1109&gt;=Settings!$B$21,M1109&gt;0))+(AND(ISNUMBER(AD1109),ISNUMBER(M1109),AD1109&gt;=Settings!$B$22,M1109&gt;0))+(AY1109&gt;=1))</f>
        <v/>
      </c>
      <c r="BW1109" s="91">
        <f>IF(OR(AY1109=0,BF1109&lt;&gt;"Y",BG1109&lt;&gt;"Y"),"",1+SUMPRODUCT(($A$6:$A$2604=A1109)*($AY$6:$AY$2604&gt;0)*($BF$6:$BF$2604="Y")*($BG$6:$BG$2604="Y")*(($AY$6:$AY$2604&gt;AY1109)+($AY$6:$AY$2604=AY1109)*($AD$6:$AD$2604&gt;AD1109))))</f>
        <v/>
      </c>
    </row>
    <row r="1110" ht="23.85" customHeight="1" s="55">
      <c r="A1110" s="90" t="n">
        <v>46296</v>
      </c>
      <c r="B1110" s="91" t="inlineStr">
        <is>
          <t>DDEVPLSTIK</t>
        </is>
      </c>
      <c r="C1110" s="91" t="inlineStr">
        <is>
          <t>INE0HR601026</t>
        </is>
      </c>
      <c r="D1110" s="91" t="n"/>
      <c r="E1110" s="91" t="inlineStr">
        <is>
          <t>None</t>
        </is>
      </c>
      <c r="F1110" s="93" t="n">
        <v>2562</v>
      </c>
      <c r="G1110" s="92" t="inlineStr">
        <is>
          <t>N</t>
        </is>
      </c>
      <c r="H1110" s="94" t="n"/>
      <c r="I1110" s="91" t="inlineStr">
        <is>
          <t>N</t>
        </is>
      </c>
      <c r="J1110" s="92">
        <f>IF(K1110="","N","Y")</f>
        <v/>
      </c>
      <c r="K1110" s="94">
        <f>_xlfn.TEXTJOIN("; ",TRUE,IF(P1110="52-wk low","52-wk low",""),IF(AND(AD1110&gt;=Settings!$B$12,M1110&lt;0),"Distribution",""),IF(AND(AJ1110="Y",M1110&lt;0,AK1110&lt;-Settings!$B$13),"Long unwinding",""),IF(AND(AJ1110="Y",M1110&lt;0,AK1110&gt;Settings!$B$13),"Short buildup",""))</f>
        <v/>
      </c>
      <c r="L1110" s="95" t="n">
        <v>247.61</v>
      </c>
      <c r="M1110" s="96" t="n">
        <v>-0.76</v>
      </c>
      <c r="N1110" s="93" t="n">
        <v>920</v>
      </c>
      <c r="O1110" s="91" t="inlineStr">
        <is>
          <t>None</t>
        </is>
      </c>
      <c r="P1110" s="91" t="inlineStr">
        <is>
          <t>None</t>
        </is>
      </c>
      <c r="Q1110" s="97" t="n">
        <v>0.67</v>
      </c>
      <c r="R1110" s="96" t="n">
        <v>0.87</v>
      </c>
      <c r="S1110" s="96" t="n">
        <v>0.77</v>
      </c>
      <c r="T1110" s="96" t="n">
        <v>0.48</v>
      </c>
      <c r="U1110" s="96" t="n">
        <v>0.41</v>
      </c>
      <c r="V1110" s="103" t="n">
        <v>0.54</v>
      </c>
      <c r="W1110" s="102" t="n">
        <v>2</v>
      </c>
      <c r="X1110" s="93" t="n"/>
      <c r="Y1110" s="91" t="inlineStr">
        <is>
          <t>None</t>
        </is>
      </c>
      <c r="Z1110" s="99" t="n">
        <v>57.47</v>
      </c>
      <c r="AA1110" s="96" t="n">
        <v>0.98</v>
      </c>
      <c r="AB1110" s="96" t="n">
        <v>1.02</v>
      </c>
      <c r="AC1110" s="96" t="n">
        <v>0.76</v>
      </c>
      <c r="AD1110" s="96" t="n">
        <v>0.52</v>
      </c>
      <c r="AE1110" s="96" t="n">
        <v>0.47</v>
      </c>
      <c r="AF1110" s="103" t="n">
        <v>1.15</v>
      </c>
      <c r="AG1110" s="91" t="inlineStr">
        <is>
          <t>Normal</t>
        </is>
      </c>
      <c r="AH1110" s="100" t="n">
        <v>0</v>
      </c>
      <c r="AI1110" s="101" t="n">
        <v>0</v>
      </c>
      <c r="AJ1110" s="92" t="inlineStr">
        <is>
          <t>N</t>
        </is>
      </c>
      <c r="AK1110" s="96" t="n"/>
      <c r="AL1110" s="91" t="inlineStr">
        <is>
          <t>n/a</t>
        </is>
      </c>
      <c r="AM1110" s="93" t="n"/>
      <c r="AN1110" s="92" t="inlineStr">
        <is>
          <t>None</t>
        </is>
      </c>
      <c r="AO1110" s="102" t="n">
        <v>0</v>
      </c>
      <c r="AP1110" s="103" t="n">
        <v>0.76</v>
      </c>
      <c r="AQ1110" s="102" t="n">
        <v>44</v>
      </c>
      <c r="AR1110" s="91" t="inlineStr">
        <is>
          <t>N</t>
        </is>
      </c>
      <c r="AS1110" s="104" t="n"/>
      <c r="AT1110" s="92">
        <f>IF(AND(P1110="52-wk high",T1110&gt;=Settings!$B$7),"Y","N")</f>
        <v/>
      </c>
      <c r="AU1110" s="91">
        <f>IF(AND(AD1110&gt;=Settings!$B$8,M1110&gt;0),"Y","N")</f>
        <v/>
      </c>
      <c r="AV1110" s="91">
        <f>IF(OR(AH1110&gt;Settings!$B$9,AI1110&gt;Settings!$B$9),"Y","N")</f>
        <v/>
      </c>
      <c r="AW1110" s="91">
        <f>IF(AJ1110&lt;&gt;"Y","n/a",IF(AND(M1110&gt;0,AK1110&gt;Settings!$B$10),"Y","N"))</f>
        <v/>
      </c>
      <c r="AX1110" s="91">
        <f>IF(AO1110&gt;=Settings!$B$11,"Y","N")</f>
        <v/>
      </c>
      <c r="AY1110" s="99">
        <f>(AT1110="Y")+(AU1110="Y")+(AV1110="Y")+(AW1110="Y")+(AX1110="Y")</f>
        <v/>
      </c>
      <c r="AZ1110" s="94">
        <f>IF(AY1110=0,"None",_xlfn.TEXTJOIN(", ",TRUE(),IF(AT1110="Y","Breakout",""),IF(AU1110="Y","Accumulation",""),IF(AV1110="Y","Institutional buying",""),IF(AW1110="Y","Long buildup",""),IF(AX1110="Y","Momentum leader","")))</f>
        <v/>
      </c>
      <c r="BA1110" s="94">
        <f>IF(BW1110="","","Passes "&amp;AY1110&amp;" of 5 buy-side scans"&amp;IF(G1110="Y","; RED FLAG: filter out using Red flag column",""))</f>
        <v/>
      </c>
      <c r="BB1110" s="91" t="inlineStr">
        <is>
          <t>None</t>
        </is>
      </c>
      <c r="BC1110" s="92" t="inlineStr">
        <is>
          <t>N</t>
        </is>
      </c>
      <c r="BD1110" s="94" t="n"/>
      <c r="BE1110" s="94" t="n"/>
      <c r="BF1110" s="92">
        <f>IF(R1110*100000&gt;=Settings!$B$5,"Y","N")</f>
        <v/>
      </c>
      <c r="BG1110" s="91">
        <f>IF(F1110&gt;Settings!$B$6,"Y","N")</f>
        <v/>
      </c>
      <c r="BH1110" s="97" t="n">
        <v>-31.22</v>
      </c>
      <c r="BI1110" s="96" t="n">
        <v>-3.93</v>
      </c>
      <c r="BJ1110" s="96" t="n">
        <v>-11.17</v>
      </c>
      <c r="BK1110" s="96" t="n">
        <v>-8.359999999999999</v>
      </c>
      <c r="BL1110" s="96" t="n">
        <v>15.71</v>
      </c>
      <c r="BM1110" s="96" t="n">
        <v>-27.95</v>
      </c>
      <c r="BN1110" s="97" t="n">
        <v>-4.28</v>
      </c>
      <c r="BO1110" s="96" t="n">
        <v>-6.81</v>
      </c>
      <c r="BP1110" s="96" t="n">
        <v>-7.32</v>
      </c>
      <c r="BQ1110" s="96" t="n">
        <v>-9.699999999999999</v>
      </c>
      <c r="BR1110" s="91" t="inlineStr">
        <is>
          <t>Stacked down</t>
        </is>
      </c>
      <c r="BS1110" s="91" t="inlineStr">
        <is>
          <t>None</t>
        </is>
      </c>
      <c r="BT1110" s="96" t="n">
        <v>28.1</v>
      </c>
      <c r="BU1110" s="91" t="inlineStr">
        <is>
          <t>N</t>
        </is>
      </c>
      <c r="BV1110" s="99">
        <f>IF(OR(BF1110&lt;&gt;"Y",BG1110&lt;&gt;"Y"),"",(AND(ISNUMBER(BQ1110),BQ1110&gt;0))+(BR1110="Stacked up")+(AND(ISNUMBER(BH1110),BH1110&gt;=-Settings!$B$17))+(AND(ISNUMBER(BK1110),ISNUMBER(BM1110),BK1110&gt;0,BM1110&gt;0))+(AND(ISNUMBER(AQ1110),AQ1110&gt;=Settings!$B$18))+(AND(ISNUMBER(BT1110),BT1110&gt;=Settings!$B$19,BT1110&lt;=Settings!$B$20))+(AND(ISNUMBER(AS1110),AS1110&gt;0))+(AND(ISNUMBER(T1110),ISNUMBER(M1110),T1110&gt;=Settings!$B$21,M1110&gt;0))+(AND(ISNUMBER(AD1110),ISNUMBER(M1110),AD1110&gt;=Settings!$B$22,M1110&gt;0))+(AY1110&gt;=1))</f>
        <v/>
      </c>
      <c r="BW1110" s="91">
        <f>IF(OR(AY1110=0,BF1110&lt;&gt;"Y",BG1110&lt;&gt;"Y"),"",1+SUMPRODUCT(($A$6:$A$2604=A1110)*($AY$6:$AY$2604&gt;0)*($BF$6:$BF$2604="Y")*($BG$6:$BG$2604="Y")*(($AY$6:$AY$2604&gt;AY1110)+($AY$6:$AY$2604=AY1110)*($AD$6:$AD$2604&gt;AD1110))))</f>
        <v/>
      </c>
    </row>
    <row r="1111" ht="23.85" customHeight="1" s="55">
      <c r="A1111" s="90" t="n">
        <v>46296</v>
      </c>
      <c r="B1111" s="91" t="inlineStr">
        <is>
          <t>AUTOAXLES</t>
        </is>
      </c>
      <c r="C1111" s="91" t="inlineStr">
        <is>
          <t>INE449A01011</t>
        </is>
      </c>
      <c r="D1111" s="91" t="n"/>
      <c r="E1111" s="91" t="inlineStr">
        <is>
          <t>None</t>
        </is>
      </c>
      <c r="F1111" s="93" t="n">
        <v>2543</v>
      </c>
      <c r="G1111" s="92" t="inlineStr">
        <is>
          <t>N</t>
        </is>
      </c>
      <c r="H1111" s="94" t="n"/>
      <c r="I1111" s="91" t="inlineStr">
        <is>
          <t>N</t>
        </is>
      </c>
      <c r="J1111" s="92">
        <f>IF(K1111="","N","Y")</f>
        <v/>
      </c>
      <c r="K1111" s="94">
        <f>_xlfn.TEXTJOIN("; ",TRUE,IF(P1111="52-wk low","52-wk low",""),IF(AND(AD1111&gt;=Settings!$B$12,M1111&lt;0),"Distribution",""),IF(AND(AJ1111="Y",M1111&lt;0,AK1111&lt;-Settings!$B$13),"Long unwinding",""),IF(AND(AJ1111="Y",M1111&lt;0,AK1111&gt;Settings!$B$13),"Short buildup",""))</f>
        <v/>
      </c>
      <c r="L1111" s="95" t="n">
        <v>1683</v>
      </c>
      <c r="M1111" s="96" t="n">
        <v>-1.38</v>
      </c>
      <c r="N1111" s="93" t="n">
        <v>1243</v>
      </c>
      <c r="O1111" s="91" t="inlineStr">
        <is>
          <t>None</t>
        </is>
      </c>
      <c r="P1111" s="91" t="inlineStr">
        <is>
          <t>None</t>
        </is>
      </c>
      <c r="Q1111" s="97" t="n">
        <v>0.09</v>
      </c>
      <c r="R1111" s="96" t="n">
        <v>0.06</v>
      </c>
      <c r="S1111" s="96" t="n">
        <v>1.59</v>
      </c>
      <c r="T1111" s="96" t="n">
        <v>1</v>
      </c>
      <c r="U1111" s="96" t="n">
        <v>0.93</v>
      </c>
      <c r="V1111" s="103" t="n">
        <v>0.58</v>
      </c>
      <c r="W1111" s="102" t="n">
        <v>1</v>
      </c>
      <c r="X1111" s="93" t="n"/>
      <c r="Y1111" s="91" t="inlineStr">
        <is>
          <t>None</t>
        </is>
      </c>
      <c r="Z1111" s="99" t="n">
        <v>72.84</v>
      </c>
      <c r="AA1111" s="96" t="n">
        <v>1.14</v>
      </c>
      <c r="AB1111" s="96" t="n">
        <v>1.17</v>
      </c>
      <c r="AC1111" s="96" t="n">
        <v>1.93</v>
      </c>
      <c r="AD1111" s="96" t="n">
        <v>1.27</v>
      </c>
      <c r="AE1111" s="96" t="n">
        <v>1.3</v>
      </c>
      <c r="AF1111" s="103" t="n">
        <v>1.17</v>
      </c>
      <c r="AG1111" s="91" t="inlineStr">
        <is>
          <t>Normal</t>
        </is>
      </c>
      <c r="AH1111" s="100" t="n">
        <v>0</v>
      </c>
      <c r="AI1111" s="101" t="n">
        <v>0</v>
      </c>
      <c r="AJ1111" s="92" t="inlineStr">
        <is>
          <t>N</t>
        </is>
      </c>
      <c r="AK1111" s="96" t="n"/>
      <c r="AL1111" s="91" t="inlineStr">
        <is>
          <t>n/a</t>
        </is>
      </c>
      <c r="AM1111" s="93" t="n"/>
      <c r="AN1111" s="92" t="inlineStr">
        <is>
          <t>None</t>
        </is>
      </c>
      <c r="AO1111" s="102" t="n">
        <v>0</v>
      </c>
      <c r="AP1111" s="103" t="n">
        <v>0.82</v>
      </c>
      <c r="AQ1111" s="102" t="n">
        <v>51</v>
      </c>
      <c r="AR1111" s="91" t="inlineStr">
        <is>
          <t>N</t>
        </is>
      </c>
      <c r="AS1111" s="104" t="n"/>
      <c r="AT1111" s="92">
        <f>IF(AND(P1111="52-wk high",T1111&gt;=Settings!$B$7),"Y","N")</f>
        <v/>
      </c>
      <c r="AU1111" s="91">
        <f>IF(AND(AD1111&gt;=Settings!$B$8,M1111&gt;0),"Y","N")</f>
        <v/>
      </c>
      <c r="AV1111" s="91">
        <f>IF(OR(AH1111&gt;Settings!$B$9,AI1111&gt;Settings!$B$9),"Y","N")</f>
        <v/>
      </c>
      <c r="AW1111" s="91">
        <f>IF(AJ1111&lt;&gt;"Y","n/a",IF(AND(M1111&gt;0,AK1111&gt;Settings!$B$10),"Y","N"))</f>
        <v/>
      </c>
      <c r="AX1111" s="91">
        <f>IF(AO1111&gt;=Settings!$B$11,"Y","N")</f>
        <v/>
      </c>
      <c r="AY1111" s="99">
        <f>(AT1111="Y")+(AU1111="Y")+(AV1111="Y")+(AW1111="Y")+(AX1111="Y")</f>
        <v/>
      </c>
      <c r="AZ1111" s="94">
        <f>IF(AY1111=0,"None",_xlfn.TEXTJOIN(", ",TRUE(),IF(AT1111="Y","Breakout",""),IF(AU1111="Y","Accumulation",""),IF(AV1111="Y","Institutional buying",""),IF(AW1111="Y","Long buildup",""),IF(AX1111="Y","Momentum leader","")))</f>
        <v/>
      </c>
      <c r="BA1111" s="94">
        <f>IF(BW1111="","","Passes "&amp;AY1111&amp;" of 5 buy-side scans"&amp;IF(G1111="Y","; RED FLAG: filter out using Red flag column",""))</f>
        <v/>
      </c>
      <c r="BB1111" s="91" t="inlineStr">
        <is>
          <t>None</t>
        </is>
      </c>
      <c r="BC1111" s="92" t="inlineStr">
        <is>
          <t>N</t>
        </is>
      </c>
      <c r="BD1111" s="94" t="n"/>
      <c r="BE1111" s="94" t="n"/>
      <c r="BF1111" s="92">
        <f>IF(R1111*100000&gt;=Settings!$B$5,"Y","N")</f>
        <v/>
      </c>
      <c r="BG1111" s="91">
        <f>IF(F1111&gt;Settings!$B$6,"Y","N")</f>
        <v/>
      </c>
      <c r="BH1111" s="97" t="n">
        <v>-20.43</v>
      </c>
      <c r="BI1111" s="96" t="n">
        <v>-0.04</v>
      </c>
      <c r="BJ1111" s="96" t="n">
        <v>-0.47</v>
      </c>
      <c r="BK1111" s="96" t="n">
        <v>-5.31</v>
      </c>
      <c r="BL1111" s="96" t="n">
        <v>3.66</v>
      </c>
      <c r="BM1111" s="96" t="n">
        <v>-4.02</v>
      </c>
      <c r="BN1111" s="97" t="n">
        <v>-0.76</v>
      </c>
      <c r="BO1111" s="96" t="n">
        <v>-2.46</v>
      </c>
      <c r="BP1111" s="96" t="n">
        <v>-3.9</v>
      </c>
      <c r="BQ1111" s="96" t="n">
        <v>-5.06</v>
      </c>
      <c r="BR1111" s="91" t="inlineStr">
        <is>
          <t>Stacked down</t>
        </is>
      </c>
      <c r="BS1111" s="91" t="inlineStr">
        <is>
          <t>None</t>
        </is>
      </c>
      <c r="BT1111" s="96" t="n">
        <v>46</v>
      </c>
      <c r="BU1111" s="91" t="inlineStr">
        <is>
          <t>N</t>
        </is>
      </c>
      <c r="BV1111" s="99">
        <f>IF(OR(BF1111&lt;&gt;"Y",BG1111&lt;&gt;"Y"),"",(AND(ISNUMBER(BQ1111),BQ1111&gt;0))+(BR1111="Stacked up")+(AND(ISNUMBER(BH1111),BH1111&gt;=-Settings!$B$17))+(AND(ISNUMBER(BK1111),ISNUMBER(BM1111),BK1111&gt;0,BM1111&gt;0))+(AND(ISNUMBER(AQ1111),AQ1111&gt;=Settings!$B$18))+(AND(ISNUMBER(BT1111),BT1111&gt;=Settings!$B$19,BT1111&lt;=Settings!$B$20))+(AND(ISNUMBER(AS1111),AS1111&gt;0))+(AND(ISNUMBER(T1111),ISNUMBER(M1111),T1111&gt;=Settings!$B$21,M1111&gt;0))+(AND(ISNUMBER(AD1111),ISNUMBER(M1111),AD1111&gt;=Settings!$B$22,M1111&gt;0))+(AY1111&gt;=1))</f>
        <v/>
      </c>
      <c r="BW1111" s="91">
        <f>IF(OR(AY1111=0,BF1111&lt;&gt;"Y",BG1111&lt;&gt;"Y"),"",1+SUMPRODUCT(($A$6:$A$2604=A1111)*($AY$6:$AY$2604&gt;0)*($BF$6:$BF$2604="Y")*($BG$6:$BG$2604="Y")*(($AY$6:$AY$2604&gt;AY1111)+($AY$6:$AY$2604=AY1111)*($AD$6:$AD$2604&gt;AD1111))))</f>
        <v/>
      </c>
    </row>
    <row r="1112" ht="23.85" customHeight="1" s="55">
      <c r="A1112" s="90" t="n">
        <v>46296</v>
      </c>
      <c r="B1112" s="91" t="inlineStr">
        <is>
          <t>MONARCH</t>
        </is>
      </c>
      <c r="C1112" s="91" t="inlineStr">
        <is>
          <t>INE903D01011</t>
        </is>
      </c>
      <c r="D1112" s="91" t="n"/>
      <c r="E1112" s="91" t="inlineStr">
        <is>
          <t>None</t>
        </is>
      </c>
      <c r="F1112" s="93" t="n">
        <v>2534</v>
      </c>
      <c r="G1112" s="92" t="inlineStr">
        <is>
          <t>N</t>
        </is>
      </c>
      <c r="H1112" s="94" t="n"/>
      <c r="I1112" s="91" t="inlineStr">
        <is>
          <t>N</t>
        </is>
      </c>
      <c r="J1112" s="92">
        <f>IF(K1112="","N","Y")</f>
        <v/>
      </c>
      <c r="K1112" s="94">
        <f>_xlfn.TEXTJOIN("; ",TRUE,IF(P1112="52-wk low","52-wk low",""),IF(AND(AD1112&gt;=Settings!$B$12,M1112&lt;0),"Distribution",""),IF(AND(AJ1112="Y",M1112&lt;0,AK1112&lt;-Settings!$B$13),"Long unwinding",""),IF(AND(AJ1112="Y",M1112&lt;0,AK1112&gt;Settings!$B$13),"Short buildup",""))</f>
        <v/>
      </c>
      <c r="L1112" s="95" t="n">
        <v>342.7</v>
      </c>
      <c r="M1112" s="96" t="n">
        <v>1.44</v>
      </c>
      <c r="N1112" s="93" t="n">
        <v>262</v>
      </c>
      <c r="O1112" s="91" t="inlineStr">
        <is>
          <t>None</t>
        </is>
      </c>
      <c r="P1112" s="91" t="inlineStr">
        <is>
          <t>None</t>
        </is>
      </c>
      <c r="Q1112" s="97" t="n">
        <v>2.01</v>
      </c>
      <c r="R1112" s="96" t="n">
        <v>1.09</v>
      </c>
      <c r="S1112" s="96" t="n">
        <v>1.99</v>
      </c>
      <c r="T1112" s="96" t="n">
        <v>0.86</v>
      </c>
      <c r="U1112" s="96" t="n">
        <v>1.02</v>
      </c>
      <c r="V1112" s="103" t="n">
        <v>0.55</v>
      </c>
      <c r="W1112" s="102" t="n">
        <v>2</v>
      </c>
      <c r="X1112" s="93" t="n"/>
      <c r="Y1112" s="91" t="inlineStr">
        <is>
          <t>None</t>
        </is>
      </c>
      <c r="Z1112" s="99" t="n">
        <v>40.77</v>
      </c>
      <c r="AA1112" s="96" t="n">
        <v>0.7</v>
      </c>
      <c r="AB1112" s="96" t="n">
        <v>0.75</v>
      </c>
      <c r="AC1112" s="96" t="n">
        <v>1.51</v>
      </c>
      <c r="AD1112" s="96" t="n">
        <v>1</v>
      </c>
      <c r="AE1112" s="96" t="n">
        <v>0.96</v>
      </c>
      <c r="AF1112" s="103" t="n">
        <v>1.21</v>
      </c>
      <c r="AG1112" s="91" t="inlineStr">
        <is>
          <t>Normal</t>
        </is>
      </c>
      <c r="AH1112" s="100" t="n">
        <v>0</v>
      </c>
      <c r="AI1112" s="101" t="n">
        <v>0</v>
      </c>
      <c r="AJ1112" s="92" t="inlineStr">
        <is>
          <t>N</t>
        </is>
      </c>
      <c r="AK1112" s="96" t="n"/>
      <c r="AL1112" s="91" t="inlineStr">
        <is>
          <t>n/a</t>
        </is>
      </c>
      <c r="AM1112" s="93" t="n"/>
      <c r="AN1112" s="92" t="inlineStr">
        <is>
          <t>None</t>
        </is>
      </c>
      <c r="AO1112" s="102" t="n">
        <v>0</v>
      </c>
      <c r="AP1112" s="103" t="n">
        <v>1.34</v>
      </c>
      <c r="AQ1112" s="102" t="n">
        <v>75</v>
      </c>
      <c r="AR1112" s="91" t="inlineStr">
        <is>
          <t>N</t>
        </is>
      </c>
      <c r="AS1112" s="104" t="n"/>
      <c r="AT1112" s="92">
        <f>IF(AND(P1112="52-wk high",T1112&gt;=Settings!$B$7),"Y","N")</f>
        <v/>
      </c>
      <c r="AU1112" s="91">
        <f>IF(AND(AD1112&gt;=Settings!$B$8,M1112&gt;0),"Y","N")</f>
        <v/>
      </c>
      <c r="AV1112" s="91">
        <f>IF(OR(AH1112&gt;Settings!$B$9,AI1112&gt;Settings!$B$9),"Y","N")</f>
        <v/>
      </c>
      <c r="AW1112" s="91">
        <f>IF(AJ1112&lt;&gt;"Y","n/a",IF(AND(M1112&gt;0,AK1112&gt;Settings!$B$10),"Y","N"))</f>
        <v/>
      </c>
      <c r="AX1112" s="91">
        <f>IF(AO1112&gt;=Settings!$B$11,"Y","N")</f>
        <v/>
      </c>
      <c r="AY1112" s="99">
        <f>(AT1112="Y")+(AU1112="Y")+(AV1112="Y")+(AW1112="Y")+(AX1112="Y")</f>
        <v/>
      </c>
      <c r="AZ1112" s="94">
        <f>IF(AY1112=0,"None",_xlfn.TEXTJOIN(", ",TRUE(),IF(AT1112="Y","Breakout",""),IF(AU1112="Y","Accumulation",""),IF(AV1112="Y","Institutional buying",""),IF(AW1112="Y","Long buildup",""),IF(AX1112="Y","Momentum leader","")))</f>
        <v/>
      </c>
      <c r="BA1112" s="94">
        <f>IF(BW1112="","","Passes "&amp;AY1112&amp;" of 5 buy-side scans"&amp;IF(G1112="Y","; RED FLAG: filter out using Red flag column",""))</f>
        <v/>
      </c>
      <c r="BB1112" s="91" t="inlineStr">
        <is>
          <t>None</t>
        </is>
      </c>
      <c r="BC1112" s="92" t="inlineStr">
        <is>
          <t>N</t>
        </is>
      </c>
      <c r="BD1112" s="94" t="n"/>
      <c r="BE1112" s="94" t="n"/>
      <c r="BF1112" s="92">
        <f>IF(R1112*100000&gt;=Settings!$B$5,"Y","N")</f>
        <v/>
      </c>
      <c r="BG1112" s="91">
        <f>IF(F1112&gt;Settings!$B$6,"Y","N")</f>
        <v/>
      </c>
      <c r="BH1112" s="97" t="n">
        <v>-15.79</v>
      </c>
      <c r="BI1112" s="96" t="n">
        <v>-6.26</v>
      </c>
      <c r="BJ1112" s="96" t="n">
        <v>-8.52</v>
      </c>
      <c r="BK1112" s="96" t="n">
        <v>0</v>
      </c>
      <c r="BL1112" s="96" t="n">
        <v>28.82</v>
      </c>
      <c r="BM1112" s="96" t="n">
        <v>6.48</v>
      </c>
      <c r="BN1112" s="97" t="n">
        <v>-5.18</v>
      </c>
      <c r="BO1112" s="96" t="n">
        <v>-6.28</v>
      </c>
      <c r="BP1112" s="96" t="n">
        <v>-3.48</v>
      </c>
      <c r="BQ1112" s="96" t="n">
        <v>1.08</v>
      </c>
      <c r="BR1112" s="91" t="inlineStr">
        <is>
          <t>Mixed</t>
        </is>
      </c>
      <c r="BS1112" s="91" t="inlineStr">
        <is>
          <t>None</t>
        </is>
      </c>
      <c r="BT1112" s="96" t="n">
        <v>28.5</v>
      </c>
      <c r="BU1112" s="91" t="inlineStr">
        <is>
          <t>N</t>
        </is>
      </c>
      <c r="BV1112" s="99">
        <f>IF(OR(BF1112&lt;&gt;"Y",BG1112&lt;&gt;"Y"),"",(AND(ISNUMBER(BQ1112),BQ1112&gt;0))+(BR1112="Stacked up")+(AND(ISNUMBER(BH1112),BH1112&gt;=-Settings!$B$17))+(AND(ISNUMBER(BK1112),ISNUMBER(BM1112),BK1112&gt;0,BM1112&gt;0))+(AND(ISNUMBER(AQ1112),AQ1112&gt;=Settings!$B$18))+(AND(ISNUMBER(BT1112),BT1112&gt;=Settings!$B$19,BT1112&lt;=Settings!$B$20))+(AND(ISNUMBER(AS1112),AS1112&gt;0))+(AND(ISNUMBER(T1112),ISNUMBER(M1112),T1112&gt;=Settings!$B$21,M1112&gt;0))+(AND(ISNUMBER(AD1112),ISNUMBER(M1112),AD1112&gt;=Settings!$B$22,M1112&gt;0))+(AY1112&gt;=1))</f>
        <v/>
      </c>
      <c r="BW1112" s="91">
        <f>IF(OR(AY1112=0,BF1112&lt;&gt;"Y",BG1112&lt;&gt;"Y"),"",1+SUMPRODUCT(($A$6:$A$2604=A1112)*($AY$6:$AY$2604&gt;0)*($BF$6:$BF$2604="Y")*($BG$6:$BG$2604="Y")*(($AY$6:$AY$2604&gt;AY1112)+($AY$6:$AY$2604=AY1112)*($AD$6:$AD$2604&gt;AD1112))))</f>
        <v/>
      </c>
    </row>
    <row r="1113" ht="23.85" customHeight="1" s="55">
      <c r="A1113" s="90" t="n">
        <v>46296</v>
      </c>
      <c r="B1113" s="91" t="inlineStr">
        <is>
          <t>EFCIL</t>
        </is>
      </c>
      <c r="C1113" s="91" t="inlineStr">
        <is>
          <t>INE886D01026</t>
        </is>
      </c>
      <c r="D1113" s="91" t="n"/>
      <c r="E1113" s="91" t="inlineStr">
        <is>
          <t>None</t>
        </is>
      </c>
      <c r="F1113" s="93" t="n">
        <v>2533</v>
      </c>
      <c r="G1113" s="92" t="inlineStr">
        <is>
          <t>N</t>
        </is>
      </c>
      <c r="H1113" s="94" t="n"/>
      <c r="I1113" s="91" t="inlineStr">
        <is>
          <t>N</t>
        </is>
      </c>
      <c r="J1113" s="92">
        <f>IF(K1113="","N","Y")</f>
        <v/>
      </c>
      <c r="K1113" s="94">
        <f>_xlfn.TEXTJOIN("; ",TRUE,IF(P1113="52-wk low","52-wk low",""),IF(AND(AD1113&gt;=Settings!$B$12,M1113&lt;0),"Distribution",""),IF(AND(AJ1113="Y",M1113&lt;0,AK1113&lt;-Settings!$B$13),"Long unwinding",""),IF(AND(AJ1113="Y",M1113&lt;0,AK1113&gt;Settings!$B$13),"Short buildup",""))</f>
        <v/>
      </c>
      <c r="L1113" s="95" t="n">
        <v>171.2</v>
      </c>
      <c r="M1113" s="96" t="n">
        <v>-0.59</v>
      </c>
      <c r="N1113" s="93" t="n">
        <v>827</v>
      </c>
      <c r="O1113" s="91" t="inlineStr">
        <is>
          <t>None</t>
        </is>
      </c>
      <c r="P1113" s="91" t="inlineStr">
        <is>
          <t>52-wk low</t>
        </is>
      </c>
      <c r="Q1113" s="97" t="n">
        <v>2.43</v>
      </c>
      <c r="R1113" s="96" t="n">
        <v>2</v>
      </c>
      <c r="S1113" s="96" t="n">
        <v>1.23</v>
      </c>
      <c r="T1113" s="96" t="n">
        <v>0.76</v>
      </c>
      <c r="U1113" s="96" t="n">
        <v>0.52</v>
      </c>
      <c r="V1113" s="103" t="n">
        <v>0.43</v>
      </c>
      <c r="W1113" s="102" t="n">
        <v>1</v>
      </c>
      <c r="X1113" s="93" t="n"/>
      <c r="Y1113" s="91" t="inlineStr">
        <is>
          <t>None</t>
        </is>
      </c>
      <c r="Z1113" s="99" t="n">
        <v>64.62</v>
      </c>
      <c r="AA1113" s="96" t="n">
        <v>1.09</v>
      </c>
      <c r="AB1113" s="96" t="n">
        <v>1.09</v>
      </c>
      <c r="AC1113" s="96" t="n">
        <v>1.31</v>
      </c>
      <c r="AD1113" s="96" t="n">
        <v>0.82</v>
      </c>
      <c r="AE1113" s="96" t="n">
        <v>0.64</v>
      </c>
      <c r="AF1113" s="103" t="n">
        <v>1.17</v>
      </c>
      <c r="AG1113" s="91" t="inlineStr">
        <is>
          <t>Normal</t>
        </is>
      </c>
      <c r="AH1113" s="100" t="n">
        <v>0</v>
      </c>
      <c r="AI1113" s="101" t="n">
        <v>0</v>
      </c>
      <c r="AJ1113" s="92" t="inlineStr">
        <is>
          <t>N</t>
        </is>
      </c>
      <c r="AK1113" s="96" t="n"/>
      <c r="AL1113" s="91" t="inlineStr">
        <is>
          <t>n/a</t>
        </is>
      </c>
      <c r="AM1113" s="93" t="n"/>
      <c r="AN1113" s="92" t="inlineStr">
        <is>
          <t>None</t>
        </is>
      </c>
      <c r="AO1113" s="102" t="n">
        <v>0</v>
      </c>
      <c r="AP1113" s="103" t="n">
        <v>0.55</v>
      </c>
      <c r="AQ1113" s="102" t="n">
        <v>11</v>
      </c>
      <c r="AR1113" s="91" t="inlineStr">
        <is>
          <t>N</t>
        </is>
      </c>
      <c r="AS1113" s="104" t="n"/>
      <c r="AT1113" s="92">
        <f>IF(AND(P1113="52-wk high",T1113&gt;=Settings!$B$7),"Y","N")</f>
        <v/>
      </c>
      <c r="AU1113" s="91">
        <f>IF(AND(AD1113&gt;=Settings!$B$8,M1113&gt;0),"Y","N")</f>
        <v/>
      </c>
      <c r="AV1113" s="91">
        <f>IF(OR(AH1113&gt;Settings!$B$9,AI1113&gt;Settings!$B$9),"Y","N")</f>
        <v/>
      </c>
      <c r="AW1113" s="91">
        <f>IF(AJ1113&lt;&gt;"Y","n/a",IF(AND(M1113&gt;0,AK1113&gt;Settings!$B$10),"Y","N"))</f>
        <v/>
      </c>
      <c r="AX1113" s="91">
        <f>IF(AO1113&gt;=Settings!$B$11,"Y","N")</f>
        <v/>
      </c>
      <c r="AY1113" s="99">
        <f>(AT1113="Y")+(AU1113="Y")+(AV1113="Y")+(AW1113="Y")+(AX1113="Y")</f>
        <v/>
      </c>
      <c r="AZ1113" s="94">
        <f>IF(AY1113=0,"None",_xlfn.TEXTJOIN(", ",TRUE(),IF(AT1113="Y","Breakout",""),IF(AU1113="Y","Accumulation",""),IF(AV1113="Y","Institutional buying",""),IF(AW1113="Y","Long buildup",""),IF(AX1113="Y","Momentum leader","")))</f>
        <v/>
      </c>
      <c r="BA1113" s="94">
        <f>IF(BW1113="","","Passes "&amp;AY1113&amp;" of 5 buy-side scans"&amp;IF(G1113="Y","; RED FLAG: filter out using Red flag column",""))</f>
        <v/>
      </c>
      <c r="BB1113" s="91" t="inlineStr">
        <is>
          <t>None</t>
        </is>
      </c>
      <c r="BC1113" s="92" t="inlineStr">
        <is>
          <t>N</t>
        </is>
      </c>
      <c r="BD1113" s="94" t="n"/>
      <c r="BE1113" s="94" t="n"/>
      <c r="BF1113" s="92">
        <f>IF(R1113*100000&gt;=Settings!$B$5,"Y","N")</f>
        <v/>
      </c>
      <c r="BG1113" s="91">
        <f>IF(F1113&gt;Settings!$B$6,"Y","N")</f>
        <v/>
      </c>
      <c r="BH1113" s="97" t="n">
        <v>-48</v>
      </c>
      <c r="BI1113" s="96" t="n">
        <v>-5.52</v>
      </c>
      <c r="BJ1113" s="96" t="n">
        <v>-14.97</v>
      </c>
      <c r="BK1113" s="96" t="n">
        <v>-10.07</v>
      </c>
      <c r="BL1113" s="96" t="n">
        <v>-9.880000000000001</v>
      </c>
      <c r="BM1113" s="96" t="n">
        <v>-42.93</v>
      </c>
      <c r="BN1113" s="97" t="n">
        <v>-5.43</v>
      </c>
      <c r="BO1113" s="96" t="n">
        <v>-8.029999999999999</v>
      </c>
      <c r="BP1113" s="96" t="n">
        <v>-11.36</v>
      </c>
      <c r="BQ1113" s="96" t="n">
        <v>-19.72</v>
      </c>
      <c r="BR1113" s="91" t="inlineStr">
        <is>
          <t>Stacked down</t>
        </is>
      </c>
      <c r="BS1113" s="91" t="inlineStr">
        <is>
          <t>None</t>
        </is>
      </c>
      <c r="BT1113" s="96" t="n">
        <v>25.9</v>
      </c>
      <c r="BU1113" s="91" t="inlineStr">
        <is>
          <t>N</t>
        </is>
      </c>
      <c r="BV1113" s="99">
        <f>IF(OR(BF1113&lt;&gt;"Y",BG1113&lt;&gt;"Y"),"",(AND(ISNUMBER(BQ1113),BQ1113&gt;0))+(BR1113="Stacked up")+(AND(ISNUMBER(BH1113),BH1113&gt;=-Settings!$B$17))+(AND(ISNUMBER(BK1113),ISNUMBER(BM1113),BK1113&gt;0,BM1113&gt;0))+(AND(ISNUMBER(AQ1113),AQ1113&gt;=Settings!$B$18))+(AND(ISNUMBER(BT1113),BT1113&gt;=Settings!$B$19,BT1113&lt;=Settings!$B$20))+(AND(ISNUMBER(AS1113),AS1113&gt;0))+(AND(ISNUMBER(T1113),ISNUMBER(M1113),T1113&gt;=Settings!$B$21,M1113&gt;0))+(AND(ISNUMBER(AD1113),ISNUMBER(M1113),AD1113&gt;=Settings!$B$22,M1113&gt;0))+(AY1113&gt;=1))</f>
        <v/>
      </c>
      <c r="BW1113" s="91">
        <f>IF(OR(AY1113=0,BF1113&lt;&gt;"Y",BG1113&lt;&gt;"Y"),"",1+SUMPRODUCT(($A$6:$A$2604=A1113)*($AY$6:$AY$2604&gt;0)*($BF$6:$BF$2604="Y")*($BG$6:$BG$2604="Y")*(($AY$6:$AY$2604&gt;AY1113)+($AY$6:$AY$2604=AY1113)*($AD$6:$AD$2604&gt;AD1113))))</f>
        <v/>
      </c>
    </row>
    <row r="1114" ht="23.85" customHeight="1" s="55">
      <c r="A1114" s="90" t="n">
        <v>46296</v>
      </c>
      <c r="B1114" s="91" t="inlineStr">
        <is>
          <t>HUBTOWN</t>
        </is>
      </c>
      <c r="C1114" s="91" t="inlineStr">
        <is>
          <t>INE703H01016</t>
        </is>
      </c>
      <c r="D1114" s="91" t="n"/>
      <c r="E1114" s="91" t="inlineStr">
        <is>
          <t>None</t>
        </is>
      </c>
      <c r="F1114" s="93" t="n">
        <v>2521</v>
      </c>
      <c r="G1114" s="92" t="inlineStr">
        <is>
          <t>N</t>
        </is>
      </c>
      <c r="H1114" s="94" t="n"/>
      <c r="I1114" s="91" t="inlineStr">
        <is>
          <t>N</t>
        </is>
      </c>
      <c r="J1114" s="92">
        <f>IF(K1114="","N","Y")</f>
        <v/>
      </c>
      <c r="K1114" s="94">
        <f>_xlfn.TEXTJOIN("; ",TRUE,IF(P1114="52-wk low","52-wk low",""),IF(AND(AD1114&gt;=Settings!$B$12,M1114&lt;0),"Distribution",""),IF(AND(AJ1114="Y",M1114&lt;0,AK1114&lt;-Settings!$B$13),"Long unwinding",""),IF(AND(AJ1114="Y",M1114&lt;0,AK1114&gt;Settings!$B$13),"Short buildup",""))</f>
        <v/>
      </c>
      <c r="L1114" s="95" t="n">
        <v>177.42</v>
      </c>
      <c r="M1114" s="96" t="n">
        <v>-2.67</v>
      </c>
      <c r="N1114" s="93" t="n">
        <v>1968</v>
      </c>
      <c r="O1114" s="91" t="inlineStr">
        <is>
          <t>None</t>
        </is>
      </c>
      <c r="P1114" s="91" t="inlineStr">
        <is>
          <t>None</t>
        </is>
      </c>
      <c r="Q1114" s="97" t="n">
        <v>4.2</v>
      </c>
      <c r="R1114" s="96" t="n">
        <v>4.78</v>
      </c>
      <c r="S1114" s="96" t="n">
        <v>0.88</v>
      </c>
      <c r="T1114" s="96" t="n">
        <v>0.8</v>
      </c>
      <c r="U1114" s="96" t="n">
        <v>0.73</v>
      </c>
      <c r="V1114" s="103" t="n">
        <v>0.84</v>
      </c>
      <c r="W1114" s="102" t="n">
        <v>4</v>
      </c>
      <c r="X1114" s="93" t="n"/>
      <c r="Y1114" s="91" t="inlineStr">
        <is>
          <t>None</t>
        </is>
      </c>
      <c r="Z1114" s="99" t="n">
        <v>39.7</v>
      </c>
      <c r="AA1114" s="96" t="n">
        <v>0.71</v>
      </c>
      <c r="AB1114" s="96" t="n">
        <v>0.6899999999999999</v>
      </c>
      <c r="AC1114" s="96" t="n">
        <v>0.7</v>
      </c>
      <c r="AD1114" s="96" t="n">
        <v>0.65</v>
      </c>
      <c r="AE1114" s="96" t="n">
        <v>0.5600000000000001</v>
      </c>
      <c r="AF1114" s="103" t="n">
        <v>0.96</v>
      </c>
      <c r="AG1114" s="91" t="inlineStr">
        <is>
          <t>Normal</t>
        </is>
      </c>
      <c r="AH1114" s="100" t="n">
        <v>0</v>
      </c>
      <c r="AI1114" s="101" t="n">
        <v>0</v>
      </c>
      <c r="AJ1114" s="92" t="inlineStr">
        <is>
          <t>N</t>
        </is>
      </c>
      <c r="AK1114" s="96" t="n"/>
      <c r="AL1114" s="91" t="inlineStr">
        <is>
          <t>n/a</t>
        </is>
      </c>
      <c r="AM1114" s="93" t="n"/>
      <c r="AN1114" s="92" t="inlineStr">
        <is>
          <t>None</t>
        </is>
      </c>
      <c r="AO1114" s="102" t="n">
        <v>0</v>
      </c>
      <c r="AP1114" s="103" t="n">
        <v>0.62</v>
      </c>
      <c r="AQ1114" s="102" t="n">
        <v>23</v>
      </c>
      <c r="AR1114" s="91" t="inlineStr">
        <is>
          <t>N</t>
        </is>
      </c>
      <c r="AS1114" s="104" t="n"/>
      <c r="AT1114" s="92">
        <f>IF(AND(P1114="52-wk high",T1114&gt;=Settings!$B$7),"Y","N")</f>
        <v/>
      </c>
      <c r="AU1114" s="91">
        <f>IF(AND(AD1114&gt;=Settings!$B$8,M1114&gt;0),"Y","N")</f>
        <v/>
      </c>
      <c r="AV1114" s="91">
        <f>IF(OR(AH1114&gt;Settings!$B$9,AI1114&gt;Settings!$B$9),"Y","N")</f>
        <v/>
      </c>
      <c r="AW1114" s="91">
        <f>IF(AJ1114&lt;&gt;"Y","n/a",IF(AND(M1114&gt;0,AK1114&gt;Settings!$B$10),"Y","N"))</f>
        <v/>
      </c>
      <c r="AX1114" s="91">
        <f>IF(AO1114&gt;=Settings!$B$11,"Y","N")</f>
        <v/>
      </c>
      <c r="AY1114" s="99">
        <f>(AT1114="Y")+(AU1114="Y")+(AV1114="Y")+(AW1114="Y")+(AX1114="Y")</f>
        <v/>
      </c>
      <c r="AZ1114" s="94">
        <f>IF(AY1114=0,"None",_xlfn.TEXTJOIN(", ",TRUE(),IF(AT1114="Y","Breakout",""),IF(AU1114="Y","Accumulation",""),IF(AV1114="Y","Institutional buying",""),IF(AW1114="Y","Long buildup",""),IF(AX1114="Y","Momentum leader","")))</f>
        <v/>
      </c>
      <c r="BA1114" s="94">
        <f>IF(BW1114="","","Passes "&amp;AY1114&amp;" of 5 buy-side scans"&amp;IF(G1114="Y","; RED FLAG: filter out using Red flag column",""))</f>
        <v/>
      </c>
      <c r="BB1114" s="91" t="inlineStr">
        <is>
          <t>None</t>
        </is>
      </c>
      <c r="BC1114" s="92" t="inlineStr">
        <is>
          <t>N</t>
        </is>
      </c>
      <c r="BD1114" s="94" t="n"/>
      <c r="BE1114" s="94" t="n"/>
      <c r="BF1114" s="92">
        <f>IF(R1114*100000&gt;=Settings!$B$5,"Y","N")</f>
        <v/>
      </c>
      <c r="BG1114" s="91">
        <f>IF(F1114&gt;Settings!$B$6,"Y","N")</f>
        <v/>
      </c>
      <c r="BH1114" s="97" t="n">
        <v>-47.66</v>
      </c>
      <c r="BI1114" s="96" t="n">
        <v>2.33</v>
      </c>
      <c r="BJ1114" s="96" t="n">
        <v>-1.61</v>
      </c>
      <c r="BK1114" s="96" t="n">
        <v>-16.92</v>
      </c>
      <c r="BL1114" s="96" t="n">
        <v>-4.77</v>
      </c>
      <c r="BM1114" s="96" t="n">
        <v>-36.97</v>
      </c>
      <c r="BN1114" s="97" t="n">
        <v>-0.11</v>
      </c>
      <c r="BO1114" s="96" t="n">
        <v>-3.55</v>
      </c>
      <c r="BP1114" s="96" t="n">
        <v>-8.06</v>
      </c>
      <c r="BQ1114" s="96" t="n">
        <v>-16.74</v>
      </c>
      <c r="BR1114" s="91" t="inlineStr">
        <is>
          <t>Stacked down</t>
        </is>
      </c>
      <c r="BS1114" s="91" t="inlineStr">
        <is>
          <t>None</t>
        </is>
      </c>
      <c r="BT1114" s="96" t="n">
        <v>50.8</v>
      </c>
      <c r="BU1114" s="91" t="inlineStr">
        <is>
          <t>N</t>
        </is>
      </c>
      <c r="BV1114" s="99">
        <f>IF(OR(BF1114&lt;&gt;"Y",BG1114&lt;&gt;"Y"),"",(AND(ISNUMBER(BQ1114),BQ1114&gt;0))+(BR1114="Stacked up")+(AND(ISNUMBER(BH1114),BH1114&gt;=-Settings!$B$17))+(AND(ISNUMBER(BK1114),ISNUMBER(BM1114),BK1114&gt;0,BM1114&gt;0))+(AND(ISNUMBER(AQ1114),AQ1114&gt;=Settings!$B$18))+(AND(ISNUMBER(BT1114),BT1114&gt;=Settings!$B$19,BT1114&lt;=Settings!$B$20))+(AND(ISNUMBER(AS1114),AS1114&gt;0))+(AND(ISNUMBER(T1114),ISNUMBER(M1114),T1114&gt;=Settings!$B$21,M1114&gt;0))+(AND(ISNUMBER(AD1114),ISNUMBER(M1114),AD1114&gt;=Settings!$B$22,M1114&gt;0))+(AY1114&gt;=1))</f>
        <v/>
      </c>
      <c r="BW1114" s="91">
        <f>IF(OR(AY1114=0,BF1114&lt;&gt;"Y",BG1114&lt;&gt;"Y"),"",1+SUMPRODUCT(($A$6:$A$2604=A1114)*($AY$6:$AY$2604&gt;0)*($BF$6:$BF$2604="Y")*($BG$6:$BG$2604="Y")*(($AY$6:$AY$2604&gt;AY1114)+($AY$6:$AY$2604=AY1114)*($AD$6:$AD$2604&gt;AD1114))))</f>
        <v/>
      </c>
    </row>
    <row r="1115" ht="23.85" customHeight="1" s="55">
      <c r="A1115" s="90" t="n">
        <v>46296</v>
      </c>
      <c r="B1115" s="91" t="inlineStr">
        <is>
          <t>SOMANYCERA</t>
        </is>
      </c>
      <c r="C1115" s="91" t="inlineStr">
        <is>
          <t>INE355A01028</t>
        </is>
      </c>
      <c r="D1115" s="91" t="n"/>
      <c r="E1115" s="91" t="inlineStr">
        <is>
          <t>None</t>
        </is>
      </c>
      <c r="F1115" s="93" t="n">
        <v>2519</v>
      </c>
      <c r="G1115" s="92" t="inlineStr">
        <is>
          <t>N</t>
        </is>
      </c>
      <c r="H1115" s="94" t="n"/>
      <c r="I1115" s="91" t="inlineStr">
        <is>
          <t>N</t>
        </is>
      </c>
      <c r="J1115" s="92">
        <f>IF(K1115="","N","Y")</f>
        <v/>
      </c>
      <c r="K1115" s="94">
        <f>_xlfn.TEXTJOIN("; ",TRUE,IF(P1115="52-wk low","52-wk low",""),IF(AND(AD1115&gt;=Settings!$B$12,M1115&lt;0),"Distribution",""),IF(AND(AJ1115="Y",M1115&lt;0,AK1115&lt;-Settings!$B$13),"Long unwinding",""),IF(AND(AJ1115="Y",M1115&lt;0,AK1115&gt;Settings!$B$13),"Short buildup",""))</f>
        <v/>
      </c>
      <c r="L1115" s="95" t="n">
        <v>614.2</v>
      </c>
      <c r="M1115" s="96" t="n">
        <v>-0.57</v>
      </c>
      <c r="N1115" s="93" t="n">
        <v>819</v>
      </c>
      <c r="O1115" s="91" t="inlineStr">
        <is>
          <t>None</t>
        </is>
      </c>
      <c r="P1115" s="91" t="inlineStr">
        <is>
          <t>None</t>
        </is>
      </c>
      <c r="Q1115" s="97" t="n">
        <v>0.96</v>
      </c>
      <c r="R1115" s="96" t="n">
        <v>1.15</v>
      </c>
      <c r="S1115" s="96" t="n">
        <v>0.8</v>
      </c>
      <c r="T1115" s="96" t="n">
        <v>0.5</v>
      </c>
      <c r="U1115" s="96" t="n">
        <v>0.46</v>
      </c>
      <c r="V1115" s="103" t="n">
        <v>0.55</v>
      </c>
      <c r="W1115" s="102" t="n">
        <v>2</v>
      </c>
      <c r="X1115" s="93" t="n"/>
      <c r="Y1115" s="91" t="inlineStr">
        <is>
          <t>None</t>
        </is>
      </c>
      <c r="Z1115" s="99" t="n">
        <v>56.7</v>
      </c>
      <c r="AA1115" s="96" t="n">
        <v>1.05</v>
      </c>
      <c r="AB1115" s="96" t="n">
        <v>0.99</v>
      </c>
      <c r="AC1115" s="96" t="n">
        <v>0.89</v>
      </c>
      <c r="AD1115" s="96" t="n">
        <v>0.59</v>
      </c>
      <c r="AE1115" s="96" t="n">
        <v>0.65</v>
      </c>
      <c r="AF1115" s="103" t="n">
        <v>1.3</v>
      </c>
      <c r="AG1115" s="91" t="inlineStr">
        <is>
          <t>Normal</t>
        </is>
      </c>
      <c r="AH1115" s="100" t="n">
        <v>0</v>
      </c>
      <c r="AI1115" s="101" t="n">
        <v>0</v>
      </c>
      <c r="AJ1115" s="92" t="inlineStr">
        <is>
          <t>N</t>
        </is>
      </c>
      <c r="AK1115" s="96" t="n"/>
      <c r="AL1115" s="91" t="inlineStr">
        <is>
          <t>n/a</t>
        </is>
      </c>
      <c r="AM1115" s="93" t="n"/>
      <c r="AN1115" s="92" t="inlineStr">
        <is>
          <t>None</t>
        </is>
      </c>
      <c r="AO1115" s="102" t="n">
        <v>0</v>
      </c>
      <c r="AP1115" s="103" t="n">
        <v>2.23</v>
      </c>
      <c r="AQ1115" s="102" t="n">
        <v>92</v>
      </c>
      <c r="AR1115" s="91" t="inlineStr">
        <is>
          <t>N</t>
        </is>
      </c>
      <c r="AS1115" s="104" t="n"/>
      <c r="AT1115" s="92">
        <f>IF(AND(P1115="52-wk high",T1115&gt;=Settings!$B$7),"Y","N")</f>
        <v/>
      </c>
      <c r="AU1115" s="91">
        <f>IF(AND(AD1115&gt;=Settings!$B$8,M1115&gt;0),"Y","N")</f>
        <v/>
      </c>
      <c r="AV1115" s="91">
        <f>IF(OR(AH1115&gt;Settings!$B$9,AI1115&gt;Settings!$B$9),"Y","N")</f>
        <v/>
      </c>
      <c r="AW1115" s="91">
        <f>IF(AJ1115&lt;&gt;"Y","n/a",IF(AND(M1115&gt;0,AK1115&gt;Settings!$B$10),"Y","N"))</f>
        <v/>
      </c>
      <c r="AX1115" s="91">
        <f>IF(AO1115&gt;=Settings!$B$11,"Y","N")</f>
        <v/>
      </c>
      <c r="AY1115" s="99">
        <f>(AT1115="Y")+(AU1115="Y")+(AV1115="Y")+(AW1115="Y")+(AX1115="Y")</f>
        <v/>
      </c>
      <c r="AZ1115" s="94">
        <f>IF(AY1115=0,"None",_xlfn.TEXTJOIN(", ",TRUE(),IF(AT1115="Y","Breakout",""),IF(AU1115="Y","Accumulation",""),IF(AV1115="Y","Institutional buying",""),IF(AW1115="Y","Long buildup",""),IF(AX1115="Y","Momentum leader","")))</f>
        <v/>
      </c>
      <c r="BA1115" s="94">
        <f>IF(BW1115="","","Passes "&amp;AY1115&amp;" of 5 buy-side scans"&amp;IF(G1115="Y","; RED FLAG: filter out using Red flag column",""))</f>
        <v/>
      </c>
      <c r="BB1115" s="91" t="inlineStr">
        <is>
          <t>None</t>
        </is>
      </c>
      <c r="BC1115" s="92" t="inlineStr">
        <is>
          <t>N</t>
        </is>
      </c>
      <c r="BD1115" s="94" t="n"/>
      <c r="BE1115" s="94" t="n"/>
      <c r="BF1115" s="92">
        <f>IF(R1115*100000&gt;=Settings!$B$5,"Y","N")</f>
        <v/>
      </c>
      <c r="BG1115" s="91">
        <f>IF(F1115&gt;Settings!$B$6,"Y","N")</f>
        <v/>
      </c>
      <c r="BH1115" s="97" t="n">
        <v>-2.09</v>
      </c>
      <c r="BI1115" s="96" t="n">
        <v>2.05</v>
      </c>
      <c r="BJ1115" s="96" t="n">
        <v>9.07</v>
      </c>
      <c r="BK1115" s="96" t="n">
        <v>13.9</v>
      </c>
      <c r="BL1115" s="96" t="n">
        <v>68.78</v>
      </c>
      <c r="BM1115" s="96" t="n">
        <v>34.12</v>
      </c>
      <c r="BN1115" s="97" t="n">
        <v>4.67</v>
      </c>
      <c r="BO1115" s="96" t="n">
        <v>10.29</v>
      </c>
      <c r="BP1115" s="96" t="n">
        <v>16.5</v>
      </c>
      <c r="BQ1115" s="96" t="n">
        <v>23.77</v>
      </c>
      <c r="BR1115" s="91" t="inlineStr">
        <is>
          <t>Stacked up</t>
        </is>
      </c>
      <c r="BS1115" s="91" t="inlineStr">
        <is>
          <t>None</t>
        </is>
      </c>
      <c r="BT1115" s="96" t="n">
        <v>71.5</v>
      </c>
      <c r="BU1115" s="91" t="inlineStr">
        <is>
          <t>N</t>
        </is>
      </c>
      <c r="BV1115" s="99">
        <f>IF(OR(BF1115&lt;&gt;"Y",BG1115&lt;&gt;"Y"),"",(AND(ISNUMBER(BQ1115),BQ1115&gt;0))+(BR1115="Stacked up")+(AND(ISNUMBER(BH1115),BH1115&gt;=-Settings!$B$17))+(AND(ISNUMBER(BK1115),ISNUMBER(BM1115),BK1115&gt;0,BM1115&gt;0))+(AND(ISNUMBER(AQ1115),AQ1115&gt;=Settings!$B$18))+(AND(ISNUMBER(BT1115),BT1115&gt;=Settings!$B$19,BT1115&lt;=Settings!$B$20))+(AND(ISNUMBER(AS1115),AS1115&gt;0))+(AND(ISNUMBER(T1115),ISNUMBER(M1115),T1115&gt;=Settings!$B$21,M1115&gt;0))+(AND(ISNUMBER(AD1115),ISNUMBER(M1115),AD1115&gt;=Settings!$B$22,M1115&gt;0))+(AY1115&gt;=1))</f>
        <v/>
      </c>
      <c r="BW1115" s="91">
        <f>IF(OR(AY1115=0,BF1115&lt;&gt;"Y",BG1115&lt;&gt;"Y"),"",1+SUMPRODUCT(($A$6:$A$2604=A1115)*($AY$6:$AY$2604&gt;0)*($BF$6:$BF$2604="Y")*($BG$6:$BG$2604="Y")*(($AY$6:$AY$2604&gt;AY1115)+($AY$6:$AY$2604=AY1115)*($AD$6:$AD$2604&gt;AD1115))))</f>
        <v/>
      </c>
    </row>
    <row r="1116" ht="23.85" customHeight="1" s="55">
      <c r="A1116" s="90" t="n">
        <v>46296</v>
      </c>
      <c r="B1116" s="91" t="inlineStr">
        <is>
          <t>DOLPHIN</t>
        </is>
      </c>
      <c r="C1116" s="91" t="inlineStr">
        <is>
          <t>INE920A01037</t>
        </is>
      </c>
      <c r="D1116" s="91" t="n"/>
      <c r="E1116" s="91" t="inlineStr">
        <is>
          <t>None</t>
        </is>
      </c>
      <c r="F1116" s="93" t="n">
        <v>2513</v>
      </c>
      <c r="G1116" s="92" t="inlineStr">
        <is>
          <t>N</t>
        </is>
      </c>
      <c r="H1116" s="94" t="n"/>
      <c r="I1116" s="91" t="inlineStr">
        <is>
          <t>N</t>
        </is>
      </c>
      <c r="J1116" s="92">
        <f>IF(K1116="","N","Y")</f>
        <v/>
      </c>
      <c r="K1116" s="94">
        <f>_xlfn.TEXTJOIN("; ",TRUE,IF(P1116="52-wk low","52-wk low",""),IF(AND(AD1116&gt;=Settings!$B$12,M1116&lt;0),"Distribution",""),IF(AND(AJ1116="Y",M1116&lt;0,AK1116&lt;-Settings!$B$13),"Long unwinding",""),IF(AND(AJ1116="Y",M1116&lt;0,AK1116&gt;Settings!$B$13),"Short buildup",""))</f>
        <v/>
      </c>
      <c r="L1116" s="95" t="n">
        <v>628.1</v>
      </c>
      <c r="M1116" s="96" t="n">
        <v>-1.46</v>
      </c>
      <c r="N1116" s="93" t="n">
        <v>1296</v>
      </c>
      <c r="O1116" s="91" t="inlineStr">
        <is>
          <t>None</t>
        </is>
      </c>
      <c r="P1116" s="91" t="inlineStr">
        <is>
          <t>None</t>
        </is>
      </c>
      <c r="Q1116" s="97" t="n">
        <v>0.5</v>
      </c>
      <c r="R1116" s="96" t="n">
        <v>0.85</v>
      </c>
      <c r="S1116" s="96" t="n">
        <v>0.59</v>
      </c>
      <c r="T1116" s="96" t="n">
        <v>0.52</v>
      </c>
      <c r="U1116" s="96" t="n">
        <v>0.89</v>
      </c>
      <c r="V1116" s="103" t="n">
        <v>1.52</v>
      </c>
      <c r="W1116" s="102" t="n">
        <v>4</v>
      </c>
      <c r="X1116" s="93" t="n"/>
      <c r="Y1116" s="91" t="inlineStr">
        <is>
          <t>None</t>
        </is>
      </c>
      <c r="Z1116" s="99" t="n">
        <v>38.42</v>
      </c>
      <c r="AA1116" s="96" t="n">
        <v>0.88</v>
      </c>
      <c r="AB1116" s="96" t="n">
        <v>0.74</v>
      </c>
      <c r="AC1116" s="96" t="n">
        <v>0.55</v>
      </c>
      <c r="AD1116" s="96" t="n">
        <v>0.4</v>
      </c>
      <c r="AE1116" s="96" t="n">
        <v>0.6899999999999999</v>
      </c>
      <c r="AF1116" s="103" t="n">
        <v>0.83</v>
      </c>
      <c r="AG1116" s="91" t="inlineStr">
        <is>
          <t>Normal</t>
        </is>
      </c>
      <c r="AH1116" s="100" t="n">
        <v>0</v>
      </c>
      <c r="AI1116" s="101" t="n">
        <v>0</v>
      </c>
      <c r="AJ1116" s="92" t="inlineStr">
        <is>
          <t>N</t>
        </is>
      </c>
      <c r="AK1116" s="96" t="n"/>
      <c r="AL1116" s="91" t="inlineStr">
        <is>
          <t>n/a</t>
        </is>
      </c>
      <c r="AM1116" s="93" t="n"/>
      <c r="AN1116" s="92" t="inlineStr">
        <is>
          <t>None</t>
        </is>
      </c>
      <c r="AO1116" s="102" t="n">
        <v>0</v>
      </c>
      <c r="AP1116" s="103" t="n">
        <v>1.82</v>
      </c>
      <c r="AQ1116" s="102" t="n">
        <v>86</v>
      </c>
      <c r="AR1116" s="91" t="inlineStr">
        <is>
          <t>N</t>
        </is>
      </c>
      <c r="AS1116" s="104" t="n"/>
      <c r="AT1116" s="92">
        <f>IF(AND(P1116="52-wk high",T1116&gt;=Settings!$B$7),"Y","N")</f>
        <v/>
      </c>
      <c r="AU1116" s="91">
        <f>IF(AND(AD1116&gt;=Settings!$B$8,M1116&gt;0),"Y","N")</f>
        <v/>
      </c>
      <c r="AV1116" s="91">
        <f>IF(OR(AH1116&gt;Settings!$B$9,AI1116&gt;Settings!$B$9),"Y","N")</f>
        <v/>
      </c>
      <c r="AW1116" s="91">
        <f>IF(AJ1116&lt;&gt;"Y","n/a",IF(AND(M1116&gt;0,AK1116&gt;Settings!$B$10),"Y","N"))</f>
        <v/>
      </c>
      <c r="AX1116" s="91">
        <f>IF(AO1116&gt;=Settings!$B$11,"Y","N")</f>
        <v/>
      </c>
      <c r="AY1116" s="99">
        <f>(AT1116="Y")+(AU1116="Y")+(AV1116="Y")+(AW1116="Y")+(AX1116="Y")</f>
        <v/>
      </c>
      <c r="AZ1116" s="94">
        <f>IF(AY1116=0,"None",_xlfn.TEXTJOIN(", ",TRUE(),IF(AT1116="Y","Breakout",""),IF(AU1116="Y","Accumulation",""),IF(AV1116="Y","Institutional buying",""),IF(AW1116="Y","Long buildup",""),IF(AX1116="Y","Momentum leader","")))</f>
        <v/>
      </c>
      <c r="BA1116" s="94">
        <f>IF(BW1116="","","Passes "&amp;AY1116&amp;" of 5 buy-side scans"&amp;IF(G1116="Y","; RED FLAG: filter out using Red flag column",""))</f>
        <v/>
      </c>
      <c r="BB1116" s="91" t="inlineStr">
        <is>
          <t>None</t>
        </is>
      </c>
      <c r="BC1116" s="92" t="inlineStr">
        <is>
          <t>Y</t>
        </is>
      </c>
      <c r="BD1116" s="94" t="inlineStr">
        <is>
          <t>&gt;50% move in 3 months; High-low range &gt;75% in 3 months; High-low range &gt;100% in 6 months</t>
        </is>
      </c>
      <c r="BE1116" s="94" t="n"/>
      <c r="BF1116" s="92">
        <f>IF(R1116*100000&gt;=Settings!$B$5,"Y","N")</f>
        <v/>
      </c>
      <c r="BG1116" s="91">
        <f>IF(F1116&gt;Settings!$B$6,"Y","N")</f>
        <v/>
      </c>
      <c r="BH1116" s="97" t="n">
        <v>-16.2</v>
      </c>
      <c r="BI1116" s="96" t="n">
        <v>-8.35</v>
      </c>
      <c r="BJ1116" s="96" t="n">
        <v>7.68</v>
      </c>
      <c r="BK1116" s="96" t="n">
        <v>68.75</v>
      </c>
      <c r="BL1116" s="96" t="n">
        <v>55.91</v>
      </c>
      <c r="BM1116" s="96" t="n">
        <v>61.34</v>
      </c>
      <c r="BN1116" s="97" t="n">
        <v>-3.55</v>
      </c>
      <c r="BO1116" s="96" t="n">
        <v>6.96</v>
      </c>
      <c r="BP1116" s="96" t="n">
        <v>20.31</v>
      </c>
      <c r="BQ1116" s="96" t="n">
        <v>33.39</v>
      </c>
      <c r="BR1116" s="91" t="inlineStr">
        <is>
          <t>Mixed</t>
        </is>
      </c>
      <c r="BS1116" s="91" t="inlineStr">
        <is>
          <t>None</t>
        </is>
      </c>
      <c r="BT1116" s="96" t="n">
        <v>40.2</v>
      </c>
      <c r="BU1116" s="91" t="inlineStr">
        <is>
          <t>N</t>
        </is>
      </c>
      <c r="BV1116" s="99">
        <f>IF(OR(BF1116&lt;&gt;"Y",BG1116&lt;&gt;"Y"),"",(AND(ISNUMBER(BQ1116),BQ1116&gt;0))+(BR1116="Stacked up")+(AND(ISNUMBER(BH1116),BH1116&gt;=-Settings!$B$17))+(AND(ISNUMBER(BK1116),ISNUMBER(BM1116),BK1116&gt;0,BM1116&gt;0))+(AND(ISNUMBER(AQ1116),AQ1116&gt;=Settings!$B$18))+(AND(ISNUMBER(BT1116),BT1116&gt;=Settings!$B$19,BT1116&lt;=Settings!$B$20))+(AND(ISNUMBER(AS1116),AS1116&gt;0))+(AND(ISNUMBER(T1116),ISNUMBER(M1116),T1116&gt;=Settings!$B$21,M1116&gt;0))+(AND(ISNUMBER(AD1116),ISNUMBER(M1116),AD1116&gt;=Settings!$B$22,M1116&gt;0))+(AY1116&gt;=1))</f>
        <v/>
      </c>
      <c r="BW1116" s="91">
        <f>IF(OR(AY1116=0,BF1116&lt;&gt;"Y",BG1116&lt;&gt;"Y"),"",1+SUMPRODUCT(($A$6:$A$2604=A1116)*($AY$6:$AY$2604&gt;0)*($BF$6:$BF$2604="Y")*($BG$6:$BG$2604="Y")*(($AY$6:$AY$2604&gt;AY1116)+($AY$6:$AY$2604=AY1116)*($AD$6:$AD$2604&gt;AD1116))))</f>
        <v/>
      </c>
    </row>
    <row r="1117" ht="23.85" customHeight="1" s="55">
      <c r="A1117" s="90" t="n">
        <v>46296</v>
      </c>
      <c r="B1117" s="91" t="inlineStr">
        <is>
          <t>SATIN</t>
        </is>
      </c>
      <c r="C1117" s="91" t="inlineStr">
        <is>
          <t>INE836B01017</t>
        </is>
      </c>
      <c r="D1117" s="91" t="n"/>
      <c r="E1117" s="91" t="inlineStr">
        <is>
          <t>None</t>
        </is>
      </c>
      <c r="F1117" s="93" t="n">
        <v>2513</v>
      </c>
      <c r="G1117" s="92" t="inlineStr">
        <is>
          <t>N</t>
        </is>
      </c>
      <c r="H1117" s="94" t="n"/>
      <c r="I1117" s="91" t="inlineStr">
        <is>
          <t>N</t>
        </is>
      </c>
      <c r="J1117" s="92">
        <f>IF(K1117="","N","Y")</f>
        <v/>
      </c>
      <c r="K1117" s="94">
        <f>_xlfn.TEXTJOIN("; ",TRUE,IF(P1117="52-wk low","52-wk low",""),IF(AND(AD1117&gt;=Settings!$B$12,M1117&lt;0),"Distribution",""),IF(AND(AJ1117="Y",M1117&lt;0,AK1117&lt;-Settings!$B$13),"Long unwinding",""),IF(AND(AJ1117="Y",M1117&lt;0,AK1117&gt;Settings!$B$13),"Short buildup",""))</f>
        <v/>
      </c>
      <c r="L1117" s="95" t="n">
        <v>227.47</v>
      </c>
      <c r="M1117" s="96" t="n">
        <v>-2.04</v>
      </c>
      <c r="N1117" s="93" t="n">
        <v>1672</v>
      </c>
      <c r="O1117" s="91" t="inlineStr">
        <is>
          <t>None</t>
        </is>
      </c>
      <c r="P1117" s="91" t="inlineStr">
        <is>
          <t>None</t>
        </is>
      </c>
      <c r="Q1117" s="97" t="n">
        <v>2.34</v>
      </c>
      <c r="R1117" s="96" t="n">
        <v>2.27</v>
      </c>
      <c r="S1117" s="96" t="n">
        <v>1.05</v>
      </c>
      <c r="T1117" s="96" t="n">
        <v>0.63</v>
      </c>
      <c r="U1117" s="96" t="n">
        <v>0.28</v>
      </c>
      <c r="V1117" s="103" t="n">
        <v>0.27</v>
      </c>
      <c r="W1117" s="102" t="n">
        <v>0</v>
      </c>
      <c r="X1117" s="93" t="n"/>
      <c r="Y1117" s="91" t="inlineStr">
        <is>
          <t>None</t>
        </is>
      </c>
      <c r="Z1117" s="99" t="n">
        <v>50.35</v>
      </c>
      <c r="AA1117" s="96" t="n">
        <v>0.87</v>
      </c>
      <c r="AB1117" s="96" t="n">
        <v>0.9399999999999999</v>
      </c>
      <c r="AC1117" s="96" t="n">
        <v>0.9399999999999999</v>
      </c>
      <c r="AD1117" s="96" t="n">
        <v>0.64</v>
      </c>
      <c r="AE1117" s="96" t="n">
        <v>0.44</v>
      </c>
      <c r="AF1117" s="103" t="n">
        <v>1.78</v>
      </c>
      <c r="AG1117" s="91" t="inlineStr">
        <is>
          <t>Quiet accumulation</t>
        </is>
      </c>
      <c r="AH1117" s="100" t="n">
        <v>0</v>
      </c>
      <c r="AI1117" s="101" t="n">
        <v>0</v>
      </c>
      <c r="AJ1117" s="92" t="inlineStr">
        <is>
          <t>N</t>
        </is>
      </c>
      <c r="AK1117" s="96" t="n"/>
      <c r="AL1117" s="91" t="inlineStr">
        <is>
          <t>n/a</t>
        </is>
      </c>
      <c r="AM1117" s="93" t="n"/>
      <c r="AN1117" s="92" t="inlineStr">
        <is>
          <t>None</t>
        </is>
      </c>
      <c r="AO1117" s="102" t="n">
        <v>0</v>
      </c>
      <c r="AP1117" s="103" t="n">
        <v>2.42</v>
      </c>
      <c r="AQ1117" s="102" t="n">
        <v>93</v>
      </c>
      <c r="AR1117" s="91" t="inlineStr">
        <is>
          <t>N</t>
        </is>
      </c>
      <c r="AS1117" s="104" t="n"/>
      <c r="AT1117" s="92">
        <f>IF(AND(P1117="52-wk high",T1117&gt;=Settings!$B$7),"Y","N")</f>
        <v/>
      </c>
      <c r="AU1117" s="91">
        <f>IF(AND(AD1117&gt;=Settings!$B$8,M1117&gt;0),"Y","N")</f>
        <v/>
      </c>
      <c r="AV1117" s="91">
        <f>IF(OR(AH1117&gt;Settings!$B$9,AI1117&gt;Settings!$B$9),"Y","N")</f>
        <v/>
      </c>
      <c r="AW1117" s="91">
        <f>IF(AJ1117&lt;&gt;"Y","n/a",IF(AND(M1117&gt;0,AK1117&gt;Settings!$B$10),"Y","N"))</f>
        <v/>
      </c>
      <c r="AX1117" s="91">
        <f>IF(AO1117&gt;=Settings!$B$11,"Y","N")</f>
        <v/>
      </c>
      <c r="AY1117" s="99">
        <f>(AT1117="Y")+(AU1117="Y")+(AV1117="Y")+(AW1117="Y")+(AX1117="Y")</f>
        <v/>
      </c>
      <c r="AZ1117" s="94">
        <f>IF(AY1117=0,"None",_xlfn.TEXTJOIN(", ",TRUE(),IF(AT1117="Y","Breakout",""),IF(AU1117="Y","Accumulation",""),IF(AV1117="Y","Institutional buying",""),IF(AW1117="Y","Long buildup",""),IF(AX1117="Y","Momentum leader","")))</f>
        <v/>
      </c>
      <c r="BA1117" s="94">
        <f>IF(BW1117="","","Passes "&amp;AY1117&amp;" of 5 buy-side scans"&amp;IF(G1117="Y","; RED FLAG: filter out using Red flag column",""))</f>
        <v/>
      </c>
      <c r="BB1117" s="91" t="inlineStr">
        <is>
          <t>None</t>
        </is>
      </c>
      <c r="BC1117" s="92" t="inlineStr">
        <is>
          <t>N</t>
        </is>
      </c>
      <c r="BD1117" s="94" t="n"/>
      <c r="BE1117" s="94" t="n"/>
      <c r="BF1117" s="92">
        <f>IF(R1117*100000&gt;=Settings!$B$5,"Y","N")</f>
        <v/>
      </c>
      <c r="BG1117" s="91">
        <f>IF(F1117&gt;Settings!$B$6,"Y","N")</f>
        <v/>
      </c>
      <c r="BH1117" s="97" t="n">
        <v>-17.02</v>
      </c>
      <c r="BI1117" s="96" t="n">
        <v>0.58</v>
      </c>
      <c r="BJ1117" s="96" t="n">
        <v>4.74</v>
      </c>
      <c r="BK1117" s="96" t="n">
        <v>-9.6</v>
      </c>
      <c r="BL1117" s="96" t="n">
        <v>55.4</v>
      </c>
      <c r="BM1117" s="96" t="n">
        <v>56.89</v>
      </c>
      <c r="BN1117" s="97" t="n">
        <v>0.48</v>
      </c>
      <c r="BO1117" s="96" t="n">
        <v>0.02</v>
      </c>
      <c r="BP1117" s="96" t="n">
        <v>2.67</v>
      </c>
      <c r="BQ1117" s="96" t="n">
        <v>11.72</v>
      </c>
      <c r="BR1117" s="91" t="inlineStr">
        <is>
          <t>Mixed</t>
        </is>
      </c>
      <c r="BS1117" s="91" t="inlineStr">
        <is>
          <t>None</t>
        </is>
      </c>
      <c r="BT1117" s="96" t="n">
        <v>51.4</v>
      </c>
      <c r="BU1117" s="91" t="inlineStr">
        <is>
          <t>N</t>
        </is>
      </c>
      <c r="BV1117" s="99">
        <f>IF(OR(BF1117&lt;&gt;"Y",BG1117&lt;&gt;"Y"),"",(AND(ISNUMBER(BQ1117),BQ1117&gt;0))+(BR1117="Stacked up")+(AND(ISNUMBER(BH1117),BH1117&gt;=-Settings!$B$17))+(AND(ISNUMBER(BK1117),ISNUMBER(BM1117),BK1117&gt;0,BM1117&gt;0))+(AND(ISNUMBER(AQ1117),AQ1117&gt;=Settings!$B$18))+(AND(ISNUMBER(BT1117),BT1117&gt;=Settings!$B$19,BT1117&lt;=Settings!$B$20))+(AND(ISNUMBER(AS1117),AS1117&gt;0))+(AND(ISNUMBER(T1117),ISNUMBER(M1117),T1117&gt;=Settings!$B$21,M1117&gt;0))+(AND(ISNUMBER(AD1117),ISNUMBER(M1117),AD1117&gt;=Settings!$B$22,M1117&gt;0))+(AY1117&gt;=1))</f>
        <v/>
      </c>
      <c r="BW1117" s="91">
        <f>IF(OR(AY1117=0,BF1117&lt;&gt;"Y",BG1117&lt;&gt;"Y"),"",1+SUMPRODUCT(($A$6:$A$2604=A1117)*($AY$6:$AY$2604&gt;0)*($BF$6:$BF$2604="Y")*($BG$6:$BG$2604="Y")*(($AY$6:$AY$2604&gt;AY1117)+($AY$6:$AY$2604=AY1117)*($AD$6:$AD$2604&gt;AD1117))))</f>
        <v/>
      </c>
    </row>
    <row r="1118" ht="23.85" customHeight="1" s="55">
      <c r="A1118" s="90" t="n">
        <v>46296</v>
      </c>
      <c r="B1118" s="91" t="inlineStr">
        <is>
          <t>DREDGECORP</t>
        </is>
      </c>
      <c r="C1118" s="91" t="inlineStr">
        <is>
          <t>INE506A01018</t>
        </is>
      </c>
      <c r="D1118" s="91" t="n"/>
      <c r="E1118" s="91" t="inlineStr">
        <is>
          <t>None</t>
        </is>
      </c>
      <c r="F1118" s="93" t="n">
        <v>2507</v>
      </c>
      <c r="G1118" s="92" t="inlineStr">
        <is>
          <t>N</t>
        </is>
      </c>
      <c r="H1118" s="94" t="n"/>
      <c r="I1118" s="91" t="inlineStr">
        <is>
          <t>N</t>
        </is>
      </c>
      <c r="J1118" s="92">
        <f>IF(K1118="","N","Y")</f>
        <v/>
      </c>
      <c r="K1118" s="94">
        <f>_xlfn.TEXTJOIN("; ",TRUE,IF(P1118="52-wk low","52-wk low",""),IF(AND(AD1118&gt;=Settings!$B$12,M1118&lt;0),"Distribution",""),IF(AND(AJ1118="Y",M1118&lt;0,AK1118&lt;-Settings!$B$13),"Long unwinding",""),IF(AND(AJ1118="Y",M1118&lt;0,AK1118&gt;Settings!$B$13),"Short buildup",""))</f>
        <v/>
      </c>
      <c r="L1118" s="95" t="n">
        <v>895.2</v>
      </c>
      <c r="M1118" s="96" t="n">
        <v>-2.72</v>
      </c>
      <c r="N1118" s="93" t="n">
        <v>1987</v>
      </c>
      <c r="O1118" s="91" t="inlineStr">
        <is>
          <t>None</t>
        </is>
      </c>
      <c r="P1118" s="91" t="inlineStr">
        <is>
          <t>None</t>
        </is>
      </c>
      <c r="Q1118" s="97" t="n">
        <v>0.91</v>
      </c>
      <c r="R1118" s="96" t="n">
        <v>0.78</v>
      </c>
      <c r="S1118" s="96" t="n">
        <v>1.2</v>
      </c>
      <c r="T1118" s="96" t="n">
        <v>0.64</v>
      </c>
      <c r="U1118" s="96" t="n">
        <v>0.26</v>
      </c>
      <c r="V1118" s="103" t="n">
        <v>0.23</v>
      </c>
      <c r="W1118" s="102" t="n">
        <v>0</v>
      </c>
      <c r="X1118" s="93" t="n"/>
      <c r="Y1118" s="91" t="inlineStr">
        <is>
          <t>None</t>
        </is>
      </c>
      <c r="Z1118" s="99" t="n">
        <v>47.28</v>
      </c>
      <c r="AA1118" s="96" t="n">
        <v>1.07</v>
      </c>
      <c r="AB1118" s="96" t="n">
        <v>1.1</v>
      </c>
      <c r="AC1118" s="96" t="n">
        <v>1.29</v>
      </c>
      <c r="AD1118" s="96" t="n">
        <v>0.8</v>
      </c>
      <c r="AE1118" s="96" t="n">
        <v>0.53</v>
      </c>
      <c r="AF1118" s="103" t="n">
        <v>1.85</v>
      </c>
      <c r="AG1118" s="91" t="inlineStr">
        <is>
          <t>Quiet accumulation</t>
        </is>
      </c>
      <c r="AH1118" s="100" t="n">
        <v>0</v>
      </c>
      <c r="AI1118" s="101" t="n">
        <v>0</v>
      </c>
      <c r="AJ1118" s="92" t="inlineStr">
        <is>
          <t>N</t>
        </is>
      </c>
      <c r="AK1118" s="96" t="n"/>
      <c r="AL1118" s="91" t="inlineStr">
        <is>
          <t>n/a</t>
        </is>
      </c>
      <c r="AM1118" s="93" t="n"/>
      <c r="AN1118" s="92" t="inlineStr">
        <is>
          <t>None</t>
        </is>
      </c>
      <c r="AO1118" s="102" t="n">
        <v>0</v>
      </c>
      <c r="AP1118" s="103" t="n">
        <v>1.17</v>
      </c>
      <c r="AQ1118" s="102" t="n">
        <v>68</v>
      </c>
      <c r="AR1118" s="91" t="inlineStr">
        <is>
          <t>N</t>
        </is>
      </c>
      <c r="AS1118" s="104" t="n"/>
      <c r="AT1118" s="92">
        <f>IF(AND(P1118="52-wk high",T1118&gt;=Settings!$B$7),"Y","N")</f>
        <v/>
      </c>
      <c r="AU1118" s="91">
        <f>IF(AND(AD1118&gt;=Settings!$B$8,M1118&gt;0),"Y","N")</f>
        <v/>
      </c>
      <c r="AV1118" s="91">
        <f>IF(OR(AH1118&gt;Settings!$B$9,AI1118&gt;Settings!$B$9),"Y","N")</f>
        <v/>
      </c>
      <c r="AW1118" s="91">
        <f>IF(AJ1118&lt;&gt;"Y","n/a",IF(AND(M1118&gt;0,AK1118&gt;Settings!$B$10),"Y","N"))</f>
        <v/>
      </c>
      <c r="AX1118" s="91">
        <f>IF(AO1118&gt;=Settings!$B$11,"Y","N")</f>
        <v/>
      </c>
      <c r="AY1118" s="99">
        <f>(AT1118="Y")+(AU1118="Y")+(AV1118="Y")+(AW1118="Y")+(AX1118="Y")</f>
        <v/>
      </c>
      <c r="AZ1118" s="94">
        <f>IF(AY1118=0,"None",_xlfn.TEXTJOIN(", ",TRUE(),IF(AT1118="Y","Breakout",""),IF(AU1118="Y","Accumulation",""),IF(AV1118="Y","Institutional buying",""),IF(AW1118="Y","Long buildup",""),IF(AX1118="Y","Momentum leader","")))</f>
        <v/>
      </c>
      <c r="BA1118" s="94">
        <f>IF(BW1118="","","Passes "&amp;AY1118&amp;" of 5 buy-side scans"&amp;IF(G1118="Y","; RED FLAG: filter out using Red flag column",""))</f>
        <v/>
      </c>
      <c r="BB1118" s="91" t="inlineStr">
        <is>
          <t>None</t>
        </is>
      </c>
      <c r="BC1118" s="92" t="inlineStr">
        <is>
          <t>Y</t>
        </is>
      </c>
      <c r="BD1118" s="94" t="inlineStr">
        <is>
          <t>PE &gt; 50</t>
        </is>
      </c>
      <c r="BE1118" s="94" t="n"/>
      <c r="BF1118" s="92">
        <f>IF(R1118*100000&gt;=Settings!$B$5,"Y","N")</f>
        <v/>
      </c>
      <c r="BG1118" s="91">
        <f>IF(F1118&gt;Settings!$B$6,"Y","N")</f>
        <v/>
      </c>
      <c r="BH1118" s="97" t="n">
        <v>-30.39</v>
      </c>
      <c r="BI1118" s="96" t="n">
        <v>-10.17</v>
      </c>
      <c r="BJ1118" s="96" t="n">
        <v>-16.86</v>
      </c>
      <c r="BK1118" s="96" t="n">
        <v>-17.82</v>
      </c>
      <c r="BL1118" s="96" t="n">
        <v>7.94</v>
      </c>
      <c r="BM1118" s="96" t="n">
        <v>43.06</v>
      </c>
      <c r="BN1118" s="97" t="n">
        <v>-9.789999999999999</v>
      </c>
      <c r="BO1118" s="96" t="n">
        <v>-13.39</v>
      </c>
      <c r="BP1118" s="96" t="n">
        <v>-13.52</v>
      </c>
      <c r="BQ1118" s="96" t="n">
        <v>-9.52</v>
      </c>
      <c r="BR1118" s="91" t="inlineStr">
        <is>
          <t>Mixed</t>
        </is>
      </c>
      <c r="BS1118" s="91" t="inlineStr">
        <is>
          <t>None</t>
        </is>
      </c>
      <c r="BT1118" s="96" t="n">
        <v>17</v>
      </c>
      <c r="BU1118" s="91" t="inlineStr">
        <is>
          <t>N</t>
        </is>
      </c>
      <c r="BV1118" s="99">
        <f>IF(OR(BF1118&lt;&gt;"Y",BG1118&lt;&gt;"Y"),"",(AND(ISNUMBER(BQ1118),BQ1118&gt;0))+(BR1118="Stacked up")+(AND(ISNUMBER(BH1118),BH1118&gt;=-Settings!$B$17))+(AND(ISNUMBER(BK1118),ISNUMBER(BM1118),BK1118&gt;0,BM1118&gt;0))+(AND(ISNUMBER(AQ1118),AQ1118&gt;=Settings!$B$18))+(AND(ISNUMBER(BT1118),BT1118&gt;=Settings!$B$19,BT1118&lt;=Settings!$B$20))+(AND(ISNUMBER(AS1118),AS1118&gt;0))+(AND(ISNUMBER(T1118),ISNUMBER(M1118),T1118&gt;=Settings!$B$21,M1118&gt;0))+(AND(ISNUMBER(AD1118),ISNUMBER(M1118),AD1118&gt;=Settings!$B$22,M1118&gt;0))+(AY1118&gt;=1))</f>
        <v/>
      </c>
      <c r="BW1118" s="91">
        <f>IF(OR(AY1118=0,BF1118&lt;&gt;"Y",BG1118&lt;&gt;"Y"),"",1+SUMPRODUCT(($A$6:$A$2604=A1118)*($AY$6:$AY$2604&gt;0)*($BF$6:$BF$2604="Y")*($BG$6:$BG$2604="Y")*(($AY$6:$AY$2604&gt;AY1118)+($AY$6:$AY$2604=AY1118)*($AD$6:$AD$2604&gt;AD1118))))</f>
        <v/>
      </c>
    </row>
    <row r="1119" ht="23.85" customHeight="1" s="55">
      <c r="A1119" s="90" t="n">
        <v>46296</v>
      </c>
      <c r="B1119" s="91" t="inlineStr">
        <is>
          <t>INDORAMA</t>
        </is>
      </c>
      <c r="C1119" s="91" t="inlineStr">
        <is>
          <t>INE156A01020</t>
        </is>
      </c>
      <c r="D1119" s="91" t="n"/>
      <c r="E1119" s="91" t="inlineStr">
        <is>
          <t>None</t>
        </is>
      </c>
      <c r="F1119" s="93" t="n">
        <v>2502</v>
      </c>
      <c r="G1119" s="92" t="inlineStr">
        <is>
          <t>Y</t>
        </is>
      </c>
      <c r="H1119" s="94" t="inlineStr">
        <is>
          <t>Long-term ASM Stage 1</t>
        </is>
      </c>
      <c r="I1119" s="91" t="inlineStr">
        <is>
          <t>N</t>
        </is>
      </c>
      <c r="J1119" s="92">
        <f>IF(K1119="","N","Y")</f>
        <v/>
      </c>
      <c r="K1119" s="94">
        <f>_xlfn.TEXTJOIN("; ",TRUE,IF(P1119="52-wk low","52-wk low",""),IF(AND(AD1119&gt;=Settings!$B$12,M1119&lt;0),"Distribution",""),IF(AND(AJ1119="Y",M1119&lt;0,AK1119&lt;-Settings!$B$13),"Long unwinding",""),IF(AND(AJ1119="Y",M1119&lt;0,AK1119&gt;Settings!$B$13),"Short buildup",""))</f>
        <v/>
      </c>
      <c r="L1119" s="95" t="n">
        <v>95.81</v>
      </c>
      <c r="M1119" s="96" t="n">
        <v>-4.53</v>
      </c>
      <c r="N1119" s="93" t="n">
        <v>2421</v>
      </c>
      <c r="O1119" s="91" t="inlineStr">
        <is>
          <t>None</t>
        </is>
      </c>
      <c r="P1119" s="91" t="inlineStr">
        <is>
          <t>None</t>
        </is>
      </c>
      <c r="Q1119" s="97" t="n">
        <v>16.09</v>
      </c>
      <c r="R1119" s="96" t="n">
        <v>29.59</v>
      </c>
      <c r="S1119" s="96" t="n">
        <v>0.55</v>
      </c>
      <c r="T1119" s="96" t="n">
        <v>1.06</v>
      </c>
      <c r="U1119" s="96" t="n">
        <v>1.76</v>
      </c>
      <c r="V1119" s="103" t="n">
        <v>3.18</v>
      </c>
      <c r="W1119" s="102" t="n">
        <v>12</v>
      </c>
      <c r="X1119" s="93" t="n"/>
      <c r="Y1119" s="91" t="inlineStr">
        <is>
          <t>None</t>
        </is>
      </c>
      <c r="Z1119" s="99" t="n">
        <v>40.34</v>
      </c>
      <c r="AA1119" s="96" t="n">
        <v>1.34</v>
      </c>
      <c r="AB1119" s="96" t="n">
        <v>0.99</v>
      </c>
      <c r="AC1119" s="96" t="n">
        <v>0.9</v>
      </c>
      <c r="AD1119" s="96" t="n">
        <v>1.57</v>
      </c>
      <c r="AE1119" s="96" t="n">
        <v>2.36</v>
      </c>
      <c r="AF1119" s="103" t="n">
        <v>0.83</v>
      </c>
      <c r="AG1119" s="91" t="inlineStr">
        <is>
          <t>Run-up, risky</t>
        </is>
      </c>
      <c r="AH1119" s="100" t="n">
        <v>0</v>
      </c>
      <c r="AI1119" s="101" t="n">
        <v>0</v>
      </c>
      <c r="AJ1119" s="92" t="inlineStr">
        <is>
          <t>N</t>
        </is>
      </c>
      <c r="AK1119" s="96" t="n"/>
      <c r="AL1119" s="91" t="inlineStr">
        <is>
          <t>n/a</t>
        </is>
      </c>
      <c r="AM1119" s="93" t="n"/>
      <c r="AN1119" s="92" t="inlineStr">
        <is>
          <t>None</t>
        </is>
      </c>
      <c r="AO1119" s="102" t="n">
        <v>0</v>
      </c>
      <c r="AP1119" s="103" t="n">
        <v>3.01</v>
      </c>
      <c r="AQ1119" s="102" t="n">
        <v>97</v>
      </c>
      <c r="AR1119" s="91" t="inlineStr">
        <is>
          <t>N</t>
        </is>
      </c>
      <c r="AS1119" s="104" t="n"/>
      <c r="AT1119" s="92">
        <f>IF(AND(P1119="52-wk high",T1119&gt;=Settings!$B$7),"Y","N")</f>
        <v/>
      </c>
      <c r="AU1119" s="91">
        <f>IF(AND(AD1119&gt;=Settings!$B$8,M1119&gt;0),"Y","N")</f>
        <v/>
      </c>
      <c r="AV1119" s="91">
        <f>IF(OR(AH1119&gt;Settings!$B$9,AI1119&gt;Settings!$B$9),"Y","N")</f>
        <v/>
      </c>
      <c r="AW1119" s="91">
        <f>IF(AJ1119&lt;&gt;"Y","n/a",IF(AND(M1119&gt;0,AK1119&gt;Settings!$B$10),"Y","N"))</f>
        <v/>
      </c>
      <c r="AX1119" s="91">
        <f>IF(AO1119&gt;=Settings!$B$11,"Y","N")</f>
        <v/>
      </c>
      <c r="AY1119" s="99">
        <f>(AT1119="Y")+(AU1119="Y")+(AV1119="Y")+(AW1119="Y")+(AX1119="Y")</f>
        <v/>
      </c>
      <c r="AZ1119" s="94">
        <f>IF(AY1119=0,"None",_xlfn.TEXTJOIN(", ",TRUE(),IF(AT1119="Y","Breakout",""),IF(AU1119="Y","Accumulation",""),IF(AV1119="Y","Institutional buying",""),IF(AW1119="Y","Long buildup",""),IF(AX1119="Y","Momentum leader","")))</f>
        <v/>
      </c>
      <c r="BA1119" s="94">
        <f>IF(BW1119="","","Passes "&amp;AY1119&amp;" of 5 buy-side scans"&amp;IF(G1119="Y","; RED FLAG: filter out using Red flag column",""))</f>
        <v/>
      </c>
      <c r="BB1119" s="91" t="inlineStr">
        <is>
          <t>None</t>
        </is>
      </c>
      <c r="BC1119" s="92" t="inlineStr">
        <is>
          <t>N</t>
        </is>
      </c>
      <c r="BD1119" s="94" t="n"/>
      <c r="BE1119" s="94" t="n"/>
      <c r="BF1119" s="92">
        <f>IF(R1119*100000&gt;=Settings!$B$5,"Y","N")</f>
        <v/>
      </c>
      <c r="BG1119" s="91">
        <f>IF(F1119&gt;Settings!$B$6,"Y","N")</f>
        <v/>
      </c>
      <c r="BH1119" s="97" t="n">
        <v>-14.68</v>
      </c>
      <c r="BI1119" s="96" t="n">
        <v>-5.81</v>
      </c>
      <c r="BJ1119" s="96" t="n">
        <v>40.88</v>
      </c>
      <c r="BK1119" s="96" t="n">
        <v>111.5</v>
      </c>
      <c r="BL1119" s="96" t="n">
        <v>193.63</v>
      </c>
      <c r="BM1119" s="96" t="n">
        <v>61.35</v>
      </c>
      <c r="BN1119" s="97" t="n">
        <v>5.65</v>
      </c>
      <c r="BO1119" s="96" t="n">
        <v>26.18</v>
      </c>
      <c r="BP1119" s="96" t="n">
        <v>49.4</v>
      </c>
      <c r="BQ1119" s="96" t="n">
        <v>70.34999999999999</v>
      </c>
      <c r="BR1119" s="91" t="inlineStr">
        <is>
          <t>Stacked up</t>
        </is>
      </c>
      <c r="BS1119" s="91" t="inlineStr">
        <is>
          <t>None</t>
        </is>
      </c>
      <c r="BT1119" s="96" t="n">
        <v>55.6</v>
      </c>
      <c r="BU1119" s="91" t="inlineStr">
        <is>
          <t>N</t>
        </is>
      </c>
      <c r="BV1119" s="99">
        <f>IF(OR(BF1119&lt;&gt;"Y",BG1119&lt;&gt;"Y"),"",(AND(ISNUMBER(BQ1119),BQ1119&gt;0))+(BR1119="Stacked up")+(AND(ISNUMBER(BH1119),BH1119&gt;=-Settings!$B$17))+(AND(ISNUMBER(BK1119),ISNUMBER(BM1119),BK1119&gt;0,BM1119&gt;0))+(AND(ISNUMBER(AQ1119),AQ1119&gt;=Settings!$B$18))+(AND(ISNUMBER(BT1119),BT1119&gt;=Settings!$B$19,BT1119&lt;=Settings!$B$20))+(AND(ISNUMBER(AS1119),AS1119&gt;0))+(AND(ISNUMBER(T1119),ISNUMBER(M1119),T1119&gt;=Settings!$B$21,M1119&gt;0))+(AND(ISNUMBER(AD1119),ISNUMBER(M1119),AD1119&gt;=Settings!$B$22,M1119&gt;0))+(AY1119&gt;=1))</f>
        <v/>
      </c>
      <c r="BW1119" s="91">
        <f>IF(OR(AY1119=0,BF1119&lt;&gt;"Y",BG1119&lt;&gt;"Y"),"",1+SUMPRODUCT(($A$6:$A$2604=A1119)*($AY$6:$AY$2604&gt;0)*($BF$6:$BF$2604="Y")*($BG$6:$BG$2604="Y")*(($AY$6:$AY$2604&gt;AY1119)+($AY$6:$AY$2604=AY1119)*($AD$6:$AD$2604&gt;AD1119))))</f>
        <v/>
      </c>
    </row>
    <row r="1120" ht="23.85" customHeight="1" s="55">
      <c r="A1120" s="90" t="n">
        <v>46296</v>
      </c>
      <c r="B1120" s="91" t="inlineStr">
        <is>
          <t>ORIENTHOT</t>
        </is>
      </c>
      <c r="C1120" s="91" t="inlineStr">
        <is>
          <t>INE750A01020</t>
        </is>
      </c>
      <c r="D1120" s="91" t="n"/>
      <c r="E1120" s="91" t="inlineStr">
        <is>
          <t>None</t>
        </is>
      </c>
      <c r="F1120" s="93" t="n">
        <v>2500</v>
      </c>
      <c r="G1120" s="92" t="inlineStr">
        <is>
          <t>N</t>
        </is>
      </c>
      <c r="H1120" s="94" t="n"/>
      <c r="I1120" s="91" t="inlineStr">
        <is>
          <t>N</t>
        </is>
      </c>
      <c r="J1120" s="92">
        <f>IF(K1120="","N","Y")</f>
        <v/>
      </c>
      <c r="K1120" s="94">
        <f>_xlfn.TEXTJOIN("; ",TRUE,IF(P1120="52-wk low","52-wk low",""),IF(AND(AD1120&gt;=Settings!$B$12,M1120&lt;0),"Distribution",""),IF(AND(AJ1120="Y",M1120&lt;0,AK1120&lt;-Settings!$B$13),"Long unwinding",""),IF(AND(AJ1120="Y",M1120&lt;0,AK1120&gt;Settings!$B$13),"Short buildup",""))</f>
        <v/>
      </c>
      <c r="L1120" s="95" t="n">
        <v>140</v>
      </c>
      <c r="M1120" s="96" t="n">
        <v>-1.66</v>
      </c>
      <c r="N1120" s="93" t="n">
        <v>1442</v>
      </c>
      <c r="O1120" s="91" t="inlineStr">
        <is>
          <t>None</t>
        </is>
      </c>
      <c r="P1120" s="91" t="inlineStr">
        <is>
          <t>None</t>
        </is>
      </c>
      <c r="Q1120" s="97" t="n">
        <v>6.28</v>
      </c>
      <c r="R1120" s="96" t="n">
        <v>6.64</v>
      </c>
      <c r="S1120" s="96" t="n">
        <v>0.91</v>
      </c>
      <c r="T1120" s="96" t="n">
        <v>0.33</v>
      </c>
      <c r="U1120" s="96" t="n">
        <v>0.38</v>
      </c>
      <c r="V1120" s="103" t="n">
        <v>0.41</v>
      </c>
      <c r="W1120" s="102" t="n">
        <v>0</v>
      </c>
      <c r="X1120" s="93" t="n"/>
      <c r="Y1120" s="91" t="inlineStr">
        <is>
          <t>None</t>
        </is>
      </c>
      <c r="Z1120" s="99" t="n">
        <v>48.64</v>
      </c>
      <c r="AA1120" s="96" t="n">
        <v>0.93</v>
      </c>
      <c r="AB1120" s="96" t="n">
        <v>0.98</v>
      </c>
      <c r="AC1120" s="96" t="n">
        <v>0.88</v>
      </c>
      <c r="AD1120" s="96" t="n">
        <v>0.68</v>
      </c>
      <c r="AE1120" s="96" t="n">
        <v>0.79</v>
      </c>
      <c r="AF1120" s="103" t="n">
        <v>2.12</v>
      </c>
      <c r="AG1120" s="91" t="inlineStr">
        <is>
          <t>Quiet accumulation</t>
        </is>
      </c>
      <c r="AH1120" s="100" t="n">
        <v>0</v>
      </c>
      <c r="AI1120" s="101" t="n">
        <v>0</v>
      </c>
      <c r="AJ1120" s="92" t="inlineStr">
        <is>
          <t>N</t>
        </is>
      </c>
      <c r="AK1120" s="96" t="n"/>
      <c r="AL1120" s="91" t="inlineStr">
        <is>
          <t>n/a</t>
        </is>
      </c>
      <c r="AM1120" s="93" t="n"/>
      <c r="AN1120" s="92" t="inlineStr">
        <is>
          <t>None</t>
        </is>
      </c>
      <c r="AO1120" s="102" t="n">
        <v>0</v>
      </c>
      <c r="AP1120" s="103" t="n">
        <v>1.53</v>
      </c>
      <c r="AQ1120" s="102" t="n">
        <v>80</v>
      </c>
      <c r="AR1120" s="91" t="inlineStr">
        <is>
          <t>N</t>
        </is>
      </c>
      <c r="AS1120" s="104" t="n"/>
      <c r="AT1120" s="92">
        <f>IF(AND(P1120="52-wk high",T1120&gt;=Settings!$B$7),"Y","N")</f>
        <v/>
      </c>
      <c r="AU1120" s="91">
        <f>IF(AND(AD1120&gt;=Settings!$B$8,M1120&gt;0),"Y","N")</f>
        <v/>
      </c>
      <c r="AV1120" s="91">
        <f>IF(OR(AH1120&gt;Settings!$B$9,AI1120&gt;Settings!$B$9),"Y","N")</f>
        <v/>
      </c>
      <c r="AW1120" s="91">
        <f>IF(AJ1120&lt;&gt;"Y","n/a",IF(AND(M1120&gt;0,AK1120&gt;Settings!$B$10),"Y","N"))</f>
        <v/>
      </c>
      <c r="AX1120" s="91">
        <f>IF(AO1120&gt;=Settings!$B$11,"Y","N")</f>
        <v/>
      </c>
      <c r="AY1120" s="99">
        <f>(AT1120="Y")+(AU1120="Y")+(AV1120="Y")+(AW1120="Y")+(AX1120="Y")</f>
        <v/>
      </c>
      <c r="AZ1120" s="94">
        <f>IF(AY1120=0,"None",_xlfn.TEXTJOIN(", ",TRUE(),IF(AT1120="Y","Breakout",""),IF(AU1120="Y","Accumulation",""),IF(AV1120="Y","Institutional buying",""),IF(AW1120="Y","Long buildup",""),IF(AX1120="Y","Momentum leader","")))</f>
        <v/>
      </c>
      <c r="BA1120" s="94">
        <f>IF(BW1120="","","Passes "&amp;AY1120&amp;" of 5 buy-side scans"&amp;IF(G1120="Y","; RED FLAG: filter out using Red flag column",""))</f>
        <v/>
      </c>
      <c r="BB1120" s="91" t="inlineStr">
        <is>
          <t>None</t>
        </is>
      </c>
      <c r="BC1120" s="92" t="inlineStr">
        <is>
          <t>N</t>
        </is>
      </c>
      <c r="BD1120" s="94" t="n"/>
      <c r="BE1120" s="94" t="n"/>
      <c r="BF1120" s="92">
        <f>IF(R1120*100000&gt;=Settings!$B$5,"Y","N")</f>
        <v/>
      </c>
      <c r="BG1120" s="91">
        <f>IF(F1120&gt;Settings!$B$6,"Y","N")</f>
        <v/>
      </c>
      <c r="BH1120" s="97" t="n">
        <v>-5.91</v>
      </c>
      <c r="BI1120" s="96" t="n">
        <v>-0.29</v>
      </c>
      <c r="BJ1120" s="96" t="n">
        <v>0.97</v>
      </c>
      <c r="BK1120" s="96" t="n">
        <v>1.91</v>
      </c>
      <c r="BL1120" s="96" t="n">
        <v>57.29</v>
      </c>
      <c r="BM1120" s="96" t="n">
        <v>9.029999999999999</v>
      </c>
      <c r="BN1120" s="97" t="n">
        <v>-0.13</v>
      </c>
      <c r="BO1120" s="96" t="n">
        <v>2.73</v>
      </c>
      <c r="BP1120" s="96" t="n">
        <v>8.390000000000001</v>
      </c>
      <c r="BQ1120" s="96" t="n">
        <v>13.62</v>
      </c>
      <c r="BR1120" s="91" t="inlineStr">
        <is>
          <t>Mixed</t>
        </is>
      </c>
      <c r="BS1120" s="91" t="inlineStr">
        <is>
          <t>None</t>
        </is>
      </c>
      <c r="BT1120" s="96" t="n">
        <v>48.6</v>
      </c>
      <c r="BU1120" s="91" t="inlineStr">
        <is>
          <t>N</t>
        </is>
      </c>
      <c r="BV1120" s="99">
        <f>IF(OR(BF1120&lt;&gt;"Y",BG1120&lt;&gt;"Y"),"",(AND(ISNUMBER(BQ1120),BQ1120&gt;0))+(BR1120="Stacked up")+(AND(ISNUMBER(BH1120),BH1120&gt;=-Settings!$B$17))+(AND(ISNUMBER(BK1120),ISNUMBER(BM1120),BK1120&gt;0,BM1120&gt;0))+(AND(ISNUMBER(AQ1120),AQ1120&gt;=Settings!$B$18))+(AND(ISNUMBER(BT1120),BT1120&gt;=Settings!$B$19,BT1120&lt;=Settings!$B$20))+(AND(ISNUMBER(AS1120),AS1120&gt;0))+(AND(ISNUMBER(T1120),ISNUMBER(M1120),T1120&gt;=Settings!$B$21,M1120&gt;0))+(AND(ISNUMBER(AD1120),ISNUMBER(M1120),AD1120&gt;=Settings!$B$22,M1120&gt;0))+(AY1120&gt;=1))</f>
        <v/>
      </c>
      <c r="BW1120" s="91">
        <f>IF(OR(AY1120=0,BF1120&lt;&gt;"Y",BG1120&lt;&gt;"Y"),"",1+SUMPRODUCT(($A$6:$A$2604=A1120)*($AY$6:$AY$2604&gt;0)*($BF$6:$BF$2604="Y")*($BG$6:$BG$2604="Y")*(($AY$6:$AY$2604&gt;AY1120)+($AY$6:$AY$2604=AY1120)*($AD$6:$AD$2604&gt;AD1120))))</f>
        <v/>
      </c>
    </row>
    <row r="1121" ht="23.85" customHeight="1" s="55">
      <c r="A1121" s="90" t="n">
        <v>46296</v>
      </c>
      <c r="B1121" s="91" t="inlineStr">
        <is>
          <t>MUKANDLTD</t>
        </is>
      </c>
      <c r="C1121" s="91" t="inlineStr">
        <is>
          <t>INE304A01026</t>
        </is>
      </c>
      <c r="D1121" s="91" t="n"/>
      <c r="E1121" s="91" t="inlineStr">
        <is>
          <t>None</t>
        </is>
      </c>
      <c r="F1121" s="93" t="n">
        <v>2495</v>
      </c>
      <c r="G1121" s="92" t="inlineStr">
        <is>
          <t>Y</t>
        </is>
      </c>
      <c r="H1121" s="94" t="inlineStr">
        <is>
          <t>Short-term ASM Stage 1</t>
        </is>
      </c>
      <c r="I1121" s="91" t="inlineStr">
        <is>
          <t>N</t>
        </is>
      </c>
      <c r="J1121" s="92">
        <f>IF(K1121="","N","Y")</f>
        <v/>
      </c>
      <c r="K1121" s="94">
        <f>_xlfn.TEXTJOIN("; ",TRUE,IF(P1121="52-wk low","52-wk low",""),IF(AND(AD1121&gt;=Settings!$B$12,M1121&lt;0),"Distribution",""),IF(AND(AJ1121="Y",M1121&lt;0,AK1121&lt;-Settings!$B$13),"Long unwinding",""),IF(AND(AJ1121="Y",M1121&lt;0,AK1121&gt;Settings!$B$13),"Short buildup",""))</f>
        <v/>
      </c>
      <c r="L1121" s="95" t="n">
        <v>172.66</v>
      </c>
      <c r="M1121" s="96" t="n">
        <v>-4.15</v>
      </c>
      <c r="N1121" s="93" t="n">
        <v>2367</v>
      </c>
      <c r="O1121" s="91" t="inlineStr">
        <is>
          <t>None</t>
        </is>
      </c>
      <c r="P1121" s="91" t="inlineStr">
        <is>
          <t>None</t>
        </is>
      </c>
      <c r="Q1121" s="97" t="n">
        <v>8.59</v>
      </c>
      <c r="R1121" s="96" t="n">
        <v>5.37</v>
      </c>
      <c r="S1121" s="96" t="n">
        <v>1.73</v>
      </c>
      <c r="T1121" s="96" t="n">
        <v>3.05</v>
      </c>
      <c r="U1121" s="96" t="n">
        <v>3.05</v>
      </c>
      <c r="V1121" s="103" t="n">
        <v>1.87</v>
      </c>
      <c r="W1121" s="102" t="n">
        <v>9</v>
      </c>
      <c r="X1121" s="93" t="n">
        <v>52</v>
      </c>
      <c r="Y1121" s="91" t="inlineStr">
        <is>
          <t>None</t>
        </is>
      </c>
      <c r="Z1121" s="99" t="n">
        <v>34.98</v>
      </c>
      <c r="AA1121" s="96" t="n">
        <v>0.66</v>
      </c>
      <c r="AB1121" s="96" t="n">
        <v>0.63</v>
      </c>
      <c r="AC1121" s="96" t="n">
        <v>1.45</v>
      </c>
      <c r="AD1121" s="96" t="n">
        <v>2.59</v>
      </c>
      <c r="AE1121" s="96" t="n">
        <v>2.61</v>
      </c>
      <c r="AF1121" s="103" t="n">
        <v>1.01</v>
      </c>
      <c r="AG1121" s="91" t="inlineStr">
        <is>
          <t>Run-up, risky</t>
        </is>
      </c>
      <c r="AH1121" s="100" t="n">
        <v>0</v>
      </c>
      <c r="AI1121" s="101" t="n">
        <v>0</v>
      </c>
      <c r="AJ1121" s="92" t="inlineStr">
        <is>
          <t>N</t>
        </is>
      </c>
      <c r="AK1121" s="96" t="n"/>
      <c r="AL1121" s="91" t="inlineStr">
        <is>
          <t>n/a</t>
        </is>
      </c>
      <c r="AM1121" s="93" t="n"/>
      <c r="AN1121" s="92" t="inlineStr">
        <is>
          <t>None</t>
        </is>
      </c>
      <c r="AO1121" s="102" t="n">
        <v>0</v>
      </c>
      <c r="AP1121" s="103" t="n">
        <v>1.7</v>
      </c>
      <c r="AQ1121" s="102" t="n">
        <v>84</v>
      </c>
      <c r="AR1121" s="91" t="inlineStr">
        <is>
          <t>N</t>
        </is>
      </c>
      <c r="AS1121" s="104" t="n"/>
      <c r="AT1121" s="92">
        <f>IF(AND(P1121="52-wk high",T1121&gt;=Settings!$B$7),"Y","N")</f>
        <v/>
      </c>
      <c r="AU1121" s="91">
        <f>IF(AND(AD1121&gt;=Settings!$B$8,M1121&gt;0),"Y","N")</f>
        <v/>
      </c>
      <c r="AV1121" s="91">
        <f>IF(OR(AH1121&gt;Settings!$B$9,AI1121&gt;Settings!$B$9),"Y","N")</f>
        <v/>
      </c>
      <c r="AW1121" s="91">
        <f>IF(AJ1121&lt;&gt;"Y","n/a",IF(AND(M1121&gt;0,AK1121&gt;Settings!$B$10),"Y","N"))</f>
        <v/>
      </c>
      <c r="AX1121" s="91">
        <f>IF(AO1121&gt;=Settings!$B$11,"Y","N")</f>
        <v/>
      </c>
      <c r="AY1121" s="99">
        <f>(AT1121="Y")+(AU1121="Y")+(AV1121="Y")+(AW1121="Y")+(AX1121="Y")</f>
        <v/>
      </c>
      <c r="AZ1121" s="94">
        <f>IF(AY1121=0,"None",_xlfn.TEXTJOIN(", ",TRUE(),IF(AT1121="Y","Breakout",""),IF(AU1121="Y","Accumulation",""),IF(AV1121="Y","Institutional buying",""),IF(AW1121="Y","Long buildup",""),IF(AX1121="Y","Momentum leader","")))</f>
        <v/>
      </c>
      <c r="BA1121" s="94">
        <f>IF(BW1121="","","Passes "&amp;AY1121&amp;" of 5 buy-side scans"&amp;IF(G1121="Y","; RED FLAG: filter out using Red flag column",""))</f>
        <v/>
      </c>
      <c r="BB1121" s="91" t="inlineStr">
        <is>
          <t>None</t>
        </is>
      </c>
      <c r="BC1121" s="92" t="inlineStr">
        <is>
          <t>N</t>
        </is>
      </c>
      <c r="BD1121" s="94" t="n"/>
      <c r="BE1121" s="94" t="n"/>
      <c r="BF1121" s="92">
        <f>IF(R1121*100000&gt;=Settings!$B$5,"Y","N")</f>
        <v/>
      </c>
      <c r="BG1121" s="91">
        <f>IF(F1121&gt;Settings!$B$6,"Y","N")</f>
        <v/>
      </c>
      <c r="BH1121" s="97" t="n">
        <v>-6.57</v>
      </c>
      <c r="BI1121" s="96" t="n">
        <v>11.21</v>
      </c>
      <c r="BJ1121" s="96" t="n">
        <v>26.93</v>
      </c>
      <c r="BK1121" s="96" t="n">
        <v>30.14</v>
      </c>
      <c r="BL1121" s="96" t="n">
        <v>38.59</v>
      </c>
      <c r="BM1121" s="96" t="n">
        <v>25.53</v>
      </c>
      <c r="BN1121" s="97" t="n">
        <v>12.6</v>
      </c>
      <c r="BO1121" s="96" t="n">
        <v>19.17</v>
      </c>
      <c r="BP1121" s="96" t="n">
        <v>22.68</v>
      </c>
      <c r="BQ1121" s="96" t="n">
        <v>25.4</v>
      </c>
      <c r="BR1121" s="91" t="inlineStr">
        <is>
          <t>Stacked up</t>
        </is>
      </c>
      <c r="BS1121" s="91" t="inlineStr">
        <is>
          <t>None</t>
        </is>
      </c>
      <c r="BT1121" s="96" t="n">
        <v>73.2</v>
      </c>
      <c r="BU1121" s="91" t="inlineStr">
        <is>
          <t>N</t>
        </is>
      </c>
      <c r="BV1121" s="99">
        <f>IF(OR(BF1121&lt;&gt;"Y",BG1121&lt;&gt;"Y"),"",(AND(ISNUMBER(BQ1121),BQ1121&gt;0))+(BR1121="Stacked up")+(AND(ISNUMBER(BH1121),BH1121&gt;=-Settings!$B$17))+(AND(ISNUMBER(BK1121),ISNUMBER(BM1121),BK1121&gt;0,BM1121&gt;0))+(AND(ISNUMBER(AQ1121),AQ1121&gt;=Settings!$B$18))+(AND(ISNUMBER(BT1121),BT1121&gt;=Settings!$B$19,BT1121&lt;=Settings!$B$20))+(AND(ISNUMBER(AS1121),AS1121&gt;0))+(AND(ISNUMBER(T1121),ISNUMBER(M1121),T1121&gt;=Settings!$B$21,M1121&gt;0))+(AND(ISNUMBER(AD1121),ISNUMBER(M1121),AD1121&gt;=Settings!$B$22,M1121&gt;0))+(AY1121&gt;=1))</f>
        <v/>
      </c>
      <c r="BW1121" s="91">
        <f>IF(OR(AY1121=0,BF1121&lt;&gt;"Y",BG1121&lt;&gt;"Y"),"",1+SUMPRODUCT(($A$6:$A$2604=A1121)*($AY$6:$AY$2604&gt;0)*($BF$6:$BF$2604="Y")*($BG$6:$BG$2604="Y")*(($AY$6:$AY$2604&gt;AY1121)+($AY$6:$AY$2604=AY1121)*($AD$6:$AD$2604&gt;AD1121))))</f>
        <v/>
      </c>
    </row>
    <row r="1122" ht="23.85" customHeight="1" s="55">
      <c r="A1122" s="90" t="n">
        <v>46296</v>
      </c>
      <c r="B1122" s="91" t="inlineStr">
        <is>
          <t>DRAGARWQ</t>
        </is>
      </c>
      <c r="C1122" s="91" t="inlineStr">
        <is>
          <t>INE934C01018</t>
        </is>
      </c>
      <c r="D1122" s="91" t="n"/>
      <c r="E1122" s="91" t="inlineStr">
        <is>
          <t>None</t>
        </is>
      </c>
      <c r="F1122" s="93" t="n">
        <v>2493</v>
      </c>
      <c r="G1122" s="92" t="inlineStr">
        <is>
          <t>N</t>
        </is>
      </c>
      <c r="H1122" s="94" t="n"/>
      <c r="I1122" s="91" t="inlineStr">
        <is>
          <t>N</t>
        </is>
      </c>
      <c r="J1122" s="92">
        <f>IF(K1122="","N","Y")</f>
        <v/>
      </c>
      <c r="K1122" s="94">
        <f>_xlfn.TEXTJOIN("; ",TRUE,IF(P1122="52-wk low","52-wk low",""),IF(AND(AD1122&gt;=Settings!$B$12,M1122&lt;0),"Distribution",""),IF(AND(AJ1122="Y",M1122&lt;0,AK1122&lt;-Settings!$B$13),"Long unwinding",""),IF(AND(AJ1122="Y",M1122&lt;0,AK1122&gt;Settings!$B$13),"Short buildup",""))</f>
        <v/>
      </c>
      <c r="L1122" s="95" t="n">
        <v>5159</v>
      </c>
      <c r="M1122" s="96" t="n">
        <v>0.57</v>
      </c>
      <c r="N1122" s="93" t="n">
        <v>428</v>
      </c>
      <c r="O1122" s="91" t="inlineStr">
        <is>
          <t>None</t>
        </is>
      </c>
      <c r="P1122" s="91" t="inlineStr">
        <is>
          <t>None</t>
        </is>
      </c>
      <c r="Q1122" s="97" t="n">
        <v>0.02</v>
      </c>
      <c r="R1122" s="96" t="n">
        <v>0.02</v>
      </c>
      <c r="S1122" s="96" t="n">
        <v>1.05</v>
      </c>
      <c r="T1122" s="96" t="n">
        <v>1.39</v>
      </c>
      <c r="U1122" s="96" t="n">
        <v>1.75</v>
      </c>
      <c r="V1122" s="103" t="n">
        <v>1.63</v>
      </c>
      <c r="W1122" s="102" t="n"/>
      <c r="X1122" s="93" t="n"/>
      <c r="Y1122" s="91" t="inlineStr">
        <is>
          <t>None</t>
        </is>
      </c>
      <c r="Z1122" s="99" t="n">
        <v>67.48</v>
      </c>
      <c r="AA1122" s="96" t="n">
        <v>1.03</v>
      </c>
      <c r="AB1122" s="96" t="n">
        <v>1.04</v>
      </c>
      <c r="AC1122" s="96" t="n">
        <v>0.98</v>
      </c>
      <c r="AD1122" s="96" t="n">
        <v>1.4</v>
      </c>
      <c r="AE1122" s="96" t="n">
        <v>1.91</v>
      </c>
      <c r="AF1122" s="103" t="n">
        <v>1.19</v>
      </c>
      <c r="AG1122" s="91" t="inlineStr">
        <is>
          <t>Accumulation</t>
        </is>
      </c>
      <c r="AH1122" s="100" t="n">
        <v>0</v>
      </c>
      <c r="AI1122" s="101" t="n">
        <v>0</v>
      </c>
      <c r="AJ1122" s="92" t="inlineStr">
        <is>
          <t>N</t>
        </is>
      </c>
      <c r="AK1122" s="96" t="n"/>
      <c r="AL1122" s="91" t="inlineStr">
        <is>
          <t>n/a</t>
        </is>
      </c>
      <c r="AM1122" s="93" t="n"/>
      <c r="AN1122" s="92" t="inlineStr">
        <is>
          <t>None</t>
        </is>
      </c>
      <c r="AO1122" s="102" t="n">
        <v>0</v>
      </c>
      <c r="AP1122" s="103" t="n"/>
      <c r="AQ1122" s="102" t="n"/>
      <c r="AR1122" s="91" t="inlineStr">
        <is>
          <t>N</t>
        </is>
      </c>
      <c r="AS1122" s="104" t="n"/>
      <c r="AT1122" s="92">
        <f>IF(AND(P1122="52-wk high",T1122&gt;=Settings!$B$7),"Y","N")</f>
        <v/>
      </c>
      <c r="AU1122" s="91">
        <f>IF(AND(AD1122&gt;=Settings!$B$8,M1122&gt;0),"Y","N")</f>
        <v/>
      </c>
      <c r="AV1122" s="91">
        <f>IF(OR(AH1122&gt;Settings!$B$9,AI1122&gt;Settings!$B$9),"Y","N")</f>
        <v/>
      </c>
      <c r="AW1122" s="91">
        <f>IF(AJ1122&lt;&gt;"Y","n/a",IF(AND(M1122&gt;0,AK1122&gt;Settings!$B$10),"Y","N"))</f>
        <v/>
      </c>
      <c r="AX1122" s="91">
        <f>IF(AO1122&gt;=Settings!$B$11,"Y","N")</f>
        <v/>
      </c>
      <c r="AY1122" s="99">
        <f>(AT1122="Y")+(AU1122="Y")+(AV1122="Y")+(AW1122="Y")+(AX1122="Y")</f>
        <v/>
      </c>
      <c r="AZ1122" s="94">
        <f>IF(AY1122=0,"None",_xlfn.TEXTJOIN(", ",TRUE(),IF(AT1122="Y","Breakout",""),IF(AU1122="Y","Accumulation",""),IF(AV1122="Y","Institutional buying",""),IF(AW1122="Y","Long buildup",""),IF(AX1122="Y","Momentum leader","")))</f>
        <v/>
      </c>
      <c r="BA1122" s="94">
        <f>IF(BW1122="","","Passes "&amp;AY1122&amp;" of 5 buy-side scans"&amp;IF(G1122="Y","; RED FLAG: filter out using Red flag column",""))</f>
        <v/>
      </c>
      <c r="BB1122" s="91" t="inlineStr">
        <is>
          <t>None</t>
        </is>
      </c>
      <c r="BC1122" s="92" t="inlineStr">
        <is>
          <t>Y</t>
        </is>
      </c>
      <c r="BD1122" s="94" t="inlineStr">
        <is>
          <t>Few traders (&lt;100 unique PAN, 30 days)</t>
        </is>
      </c>
      <c r="BE1122" s="94" t="n"/>
      <c r="BF1122" s="92">
        <f>IF(R1122*100000&gt;=Settings!$B$5,"Y","N")</f>
        <v/>
      </c>
      <c r="BG1122" s="91">
        <f>IF(F1122&gt;Settings!$B$6,"Y","N")</f>
        <v/>
      </c>
      <c r="BH1122" s="97" t="n">
        <v>-14.86</v>
      </c>
      <c r="BI1122" s="96" t="n">
        <v>0</v>
      </c>
      <c r="BJ1122" s="96" t="n">
        <v>-2.83</v>
      </c>
      <c r="BK1122" s="96" t="n">
        <v>2.18</v>
      </c>
      <c r="BL1122" s="96" t="n"/>
      <c r="BM1122" s="96" t="n"/>
      <c r="BN1122" s="97" t="n">
        <v>-1.16</v>
      </c>
      <c r="BO1122" s="96" t="n">
        <v>-0.95</v>
      </c>
      <c r="BP1122" s="96" t="n">
        <v>0.43</v>
      </c>
      <c r="BQ1122" s="96" t="n"/>
      <c r="BR1122" s="91" t="n"/>
      <c r="BS1122" s="91" t="inlineStr">
        <is>
          <t>None</t>
        </is>
      </c>
      <c r="BT1122" s="96" t="n">
        <v>43.1</v>
      </c>
      <c r="BU1122" s="91" t="n"/>
      <c r="BV1122" s="99">
        <f>IF(OR(BF1122&lt;&gt;"Y",BG1122&lt;&gt;"Y"),"",(AND(ISNUMBER(BQ1122),BQ1122&gt;0))+(BR1122="Stacked up")+(AND(ISNUMBER(BH1122),BH1122&gt;=-Settings!$B$17))+(AND(ISNUMBER(BK1122),ISNUMBER(BM1122),BK1122&gt;0,BM1122&gt;0))+(AND(ISNUMBER(AQ1122),AQ1122&gt;=Settings!$B$18))+(AND(ISNUMBER(BT1122),BT1122&gt;=Settings!$B$19,BT1122&lt;=Settings!$B$20))+(AND(ISNUMBER(AS1122),AS1122&gt;0))+(AND(ISNUMBER(T1122),ISNUMBER(M1122),T1122&gt;=Settings!$B$21,M1122&gt;0))+(AND(ISNUMBER(AD1122),ISNUMBER(M1122),AD1122&gt;=Settings!$B$22,M1122&gt;0))+(AY1122&gt;=1))</f>
        <v/>
      </c>
      <c r="BW1122" s="91">
        <f>IF(OR(AY1122=0,BF1122&lt;&gt;"Y",BG1122&lt;&gt;"Y"),"",1+SUMPRODUCT(($A$6:$A$2604=A1122)*($AY$6:$AY$2604&gt;0)*($BF$6:$BF$2604="Y")*($BG$6:$BG$2604="Y")*(($AY$6:$AY$2604&gt;AY1122)+($AY$6:$AY$2604=AY1122)*($AD$6:$AD$2604&gt;AD1122))))</f>
        <v/>
      </c>
    </row>
    <row r="1123" ht="23.85" customHeight="1" s="55">
      <c r="A1123" s="90" t="n">
        <v>46296</v>
      </c>
      <c r="B1123" s="91" t="inlineStr">
        <is>
          <t>GNA</t>
        </is>
      </c>
      <c r="C1123" s="91" t="inlineStr">
        <is>
          <t>INE934S01014</t>
        </is>
      </c>
      <c r="D1123" s="91" t="n"/>
      <c r="E1123" s="91" t="inlineStr">
        <is>
          <t>None</t>
        </is>
      </c>
      <c r="F1123" s="93" t="n">
        <v>2493</v>
      </c>
      <c r="G1123" s="92" t="inlineStr">
        <is>
          <t>Y</t>
        </is>
      </c>
      <c r="H1123" s="94" t="inlineStr">
        <is>
          <t>Long-term ASM Stage 1</t>
        </is>
      </c>
      <c r="I1123" s="91" t="inlineStr">
        <is>
          <t>N</t>
        </is>
      </c>
      <c r="J1123" s="92">
        <f>IF(K1123="","N","Y")</f>
        <v/>
      </c>
      <c r="K1123" s="94">
        <f>_xlfn.TEXTJOIN("; ",TRUE,IF(P1123="52-wk low","52-wk low",""),IF(AND(AD1123&gt;=Settings!$B$12,M1123&lt;0),"Distribution",""),IF(AND(AJ1123="Y",M1123&lt;0,AK1123&lt;-Settings!$B$13),"Long unwinding",""),IF(AND(AJ1123="Y",M1123&lt;0,AK1123&gt;Settings!$B$13),"Short buildup",""))</f>
        <v/>
      </c>
      <c r="L1123" s="95" t="n">
        <v>580.7</v>
      </c>
      <c r="M1123" s="96" t="n">
        <v>-2.95</v>
      </c>
      <c r="N1123" s="93" t="n">
        <v>2070</v>
      </c>
      <c r="O1123" s="91" t="inlineStr">
        <is>
          <t>None</t>
        </is>
      </c>
      <c r="P1123" s="91" t="inlineStr">
        <is>
          <t>None</t>
        </is>
      </c>
      <c r="Q1123" s="97" t="n">
        <v>3.52</v>
      </c>
      <c r="R1123" s="96" t="n">
        <v>9.109999999999999</v>
      </c>
      <c r="S1123" s="96" t="n">
        <v>0.39</v>
      </c>
      <c r="T1123" s="96" t="n">
        <v>0.5600000000000001</v>
      </c>
      <c r="U1123" s="96" t="n">
        <v>0.59</v>
      </c>
      <c r="V1123" s="103" t="n">
        <v>1.53</v>
      </c>
      <c r="W1123" s="102" t="n">
        <v>3</v>
      </c>
      <c r="X1123" s="93" t="n"/>
      <c r="Y1123" s="91" t="inlineStr">
        <is>
          <t>None</t>
        </is>
      </c>
      <c r="Z1123" s="99" t="n">
        <v>43</v>
      </c>
      <c r="AA1123" s="96" t="n">
        <v>1</v>
      </c>
      <c r="AB1123" s="96" t="n">
        <v>0.96</v>
      </c>
      <c r="AC1123" s="96" t="n">
        <v>0.58</v>
      </c>
      <c r="AD1123" s="96" t="n">
        <v>0.68</v>
      </c>
      <c r="AE1123" s="96" t="n">
        <v>0.79</v>
      </c>
      <c r="AF1123" s="103" t="n">
        <v>0.9</v>
      </c>
      <c r="AG1123" s="91" t="inlineStr">
        <is>
          <t>Drying up</t>
        </is>
      </c>
      <c r="AH1123" s="100" t="n">
        <v>0</v>
      </c>
      <c r="AI1123" s="101" t="n">
        <v>0</v>
      </c>
      <c r="AJ1123" s="92" t="inlineStr">
        <is>
          <t>N</t>
        </is>
      </c>
      <c r="AK1123" s="96" t="n"/>
      <c r="AL1123" s="91" t="inlineStr">
        <is>
          <t>n/a</t>
        </is>
      </c>
      <c r="AM1123" s="93" t="n"/>
      <c r="AN1123" s="92" t="inlineStr">
        <is>
          <t>None</t>
        </is>
      </c>
      <c r="AO1123" s="102" t="n">
        <v>0</v>
      </c>
      <c r="AP1123" s="103" t="n">
        <v>2.22</v>
      </c>
      <c r="AQ1123" s="102" t="n">
        <v>92</v>
      </c>
      <c r="AR1123" s="91" t="inlineStr">
        <is>
          <t>N</t>
        </is>
      </c>
      <c r="AS1123" s="104" t="n"/>
      <c r="AT1123" s="92">
        <f>IF(AND(P1123="52-wk high",T1123&gt;=Settings!$B$7),"Y","N")</f>
        <v/>
      </c>
      <c r="AU1123" s="91">
        <f>IF(AND(AD1123&gt;=Settings!$B$8,M1123&gt;0),"Y","N")</f>
        <v/>
      </c>
      <c r="AV1123" s="91">
        <f>IF(OR(AH1123&gt;Settings!$B$9,AI1123&gt;Settings!$B$9),"Y","N")</f>
        <v/>
      </c>
      <c r="AW1123" s="91">
        <f>IF(AJ1123&lt;&gt;"Y","n/a",IF(AND(M1123&gt;0,AK1123&gt;Settings!$B$10),"Y","N"))</f>
        <v/>
      </c>
      <c r="AX1123" s="91">
        <f>IF(AO1123&gt;=Settings!$B$11,"Y","N")</f>
        <v/>
      </c>
      <c r="AY1123" s="99">
        <f>(AT1123="Y")+(AU1123="Y")+(AV1123="Y")+(AW1123="Y")+(AX1123="Y")</f>
        <v/>
      </c>
      <c r="AZ1123" s="94">
        <f>IF(AY1123=0,"None",_xlfn.TEXTJOIN(", ",TRUE(),IF(AT1123="Y","Breakout",""),IF(AU1123="Y","Accumulation",""),IF(AV1123="Y","Institutional buying",""),IF(AW1123="Y","Long buildup",""),IF(AX1123="Y","Momentum leader","")))</f>
        <v/>
      </c>
      <c r="BA1123" s="94">
        <f>IF(BW1123="","","Passes "&amp;AY1123&amp;" of 5 buy-side scans"&amp;IF(G1123="Y","; RED FLAG: filter out using Red flag column",""))</f>
        <v/>
      </c>
      <c r="BB1123" s="91" t="inlineStr">
        <is>
          <t>None</t>
        </is>
      </c>
      <c r="BC1123" s="92" t="inlineStr">
        <is>
          <t>N</t>
        </is>
      </c>
      <c r="BD1123" s="94" t="n"/>
      <c r="BE1123" s="94" t="n"/>
      <c r="BF1123" s="92">
        <f>IF(R1123*100000&gt;=Settings!$B$5,"Y","N")</f>
        <v/>
      </c>
      <c r="BG1123" s="91">
        <f>IF(F1123&gt;Settings!$B$6,"Y","N")</f>
        <v/>
      </c>
      <c r="BH1123" s="97" t="n">
        <v>-10.39</v>
      </c>
      <c r="BI1123" s="96" t="n">
        <v>-6.41</v>
      </c>
      <c r="BJ1123" s="96" t="n">
        <v>9.06</v>
      </c>
      <c r="BK1123" s="96" t="n">
        <v>31.04</v>
      </c>
      <c r="BL1123" s="96" t="n">
        <v>53.44</v>
      </c>
      <c r="BM1123" s="96" t="n">
        <v>85.34999999999999</v>
      </c>
      <c r="BN1123" s="97" t="n">
        <v>1.36</v>
      </c>
      <c r="BO1123" s="96" t="n">
        <v>6.46</v>
      </c>
      <c r="BP1123" s="96" t="n">
        <v>14.75</v>
      </c>
      <c r="BQ1123" s="96" t="n">
        <v>27.52</v>
      </c>
      <c r="BR1123" s="91" t="inlineStr">
        <is>
          <t>Stacked up</t>
        </is>
      </c>
      <c r="BS1123" s="91" t="inlineStr">
        <is>
          <t>None</t>
        </is>
      </c>
      <c r="BT1123" s="96" t="n">
        <v>52.4</v>
      </c>
      <c r="BU1123" s="91" t="inlineStr">
        <is>
          <t>N</t>
        </is>
      </c>
      <c r="BV1123" s="99">
        <f>IF(OR(BF1123&lt;&gt;"Y",BG1123&lt;&gt;"Y"),"",(AND(ISNUMBER(BQ1123),BQ1123&gt;0))+(BR1123="Stacked up")+(AND(ISNUMBER(BH1123),BH1123&gt;=-Settings!$B$17))+(AND(ISNUMBER(BK1123),ISNUMBER(BM1123),BK1123&gt;0,BM1123&gt;0))+(AND(ISNUMBER(AQ1123),AQ1123&gt;=Settings!$B$18))+(AND(ISNUMBER(BT1123),BT1123&gt;=Settings!$B$19,BT1123&lt;=Settings!$B$20))+(AND(ISNUMBER(AS1123),AS1123&gt;0))+(AND(ISNUMBER(T1123),ISNUMBER(M1123),T1123&gt;=Settings!$B$21,M1123&gt;0))+(AND(ISNUMBER(AD1123),ISNUMBER(M1123),AD1123&gt;=Settings!$B$22,M1123&gt;0))+(AY1123&gt;=1))</f>
        <v/>
      </c>
      <c r="BW1123" s="91">
        <f>IF(OR(AY1123=0,BF1123&lt;&gt;"Y",BG1123&lt;&gt;"Y"),"",1+SUMPRODUCT(($A$6:$A$2604=A1123)*($AY$6:$AY$2604&gt;0)*($BF$6:$BF$2604="Y")*($BG$6:$BG$2604="Y")*(($AY$6:$AY$2604&gt;AY1123)+($AY$6:$AY$2604=AY1123)*($AD$6:$AD$2604&gt;AD1123))))</f>
        <v/>
      </c>
    </row>
    <row r="1124" ht="23.85" customHeight="1" s="55">
      <c r="A1124" s="90" t="n">
        <v>46296</v>
      </c>
      <c r="B1124" s="91" t="inlineStr">
        <is>
          <t>GLOBUSSPR</t>
        </is>
      </c>
      <c r="C1124" s="91" t="inlineStr">
        <is>
          <t>INE615I01010</t>
        </is>
      </c>
      <c r="D1124" s="91" t="n"/>
      <c r="E1124" s="91" t="inlineStr">
        <is>
          <t>None</t>
        </is>
      </c>
      <c r="F1124" s="93" t="n">
        <v>2476</v>
      </c>
      <c r="G1124" s="92" t="inlineStr">
        <is>
          <t>N</t>
        </is>
      </c>
      <c r="H1124" s="94" t="n"/>
      <c r="I1124" s="91" t="inlineStr">
        <is>
          <t>N</t>
        </is>
      </c>
      <c r="J1124" s="92">
        <f>IF(K1124="","N","Y")</f>
        <v/>
      </c>
      <c r="K1124" s="94">
        <f>_xlfn.TEXTJOIN("; ",TRUE,IF(P1124="52-wk low","52-wk low",""),IF(AND(AD1124&gt;=Settings!$B$12,M1124&lt;0),"Distribution",""),IF(AND(AJ1124="Y",M1124&lt;0,AK1124&lt;-Settings!$B$13),"Long unwinding",""),IF(AND(AJ1124="Y",M1124&lt;0,AK1124&gt;Settings!$B$13),"Short buildup",""))</f>
        <v/>
      </c>
      <c r="L1124" s="95" t="n">
        <v>786.9</v>
      </c>
      <c r="M1124" s="96" t="n">
        <v>0.06</v>
      </c>
      <c r="N1124" s="93" t="n">
        <v>558</v>
      </c>
      <c r="O1124" s="91" t="inlineStr">
        <is>
          <t>None</t>
        </is>
      </c>
      <c r="P1124" s="91" t="inlineStr">
        <is>
          <t>52-wk low</t>
        </is>
      </c>
      <c r="Q1124" s="97" t="n">
        <v>0.55</v>
      </c>
      <c r="R1124" s="96" t="n">
        <v>0.82</v>
      </c>
      <c r="S1124" s="96" t="n">
        <v>0.65</v>
      </c>
      <c r="T1124" s="96" t="n">
        <v>0.59</v>
      </c>
      <c r="U1124" s="96" t="n">
        <v>0.55</v>
      </c>
      <c r="V1124" s="103" t="n">
        <v>0.82</v>
      </c>
      <c r="W1124" s="102" t="n">
        <v>3</v>
      </c>
      <c r="X1124" s="93" t="n"/>
      <c r="Y1124" s="91" t="inlineStr">
        <is>
          <t>None</t>
        </is>
      </c>
      <c r="Z1124" s="99" t="n">
        <v>47.36</v>
      </c>
      <c r="AA1124" s="96" t="n">
        <v>0.86</v>
      </c>
      <c r="AB1124" s="96" t="n">
        <v>0.87</v>
      </c>
      <c r="AC1124" s="96" t="n">
        <v>0.5600000000000001</v>
      </c>
      <c r="AD1124" s="96" t="n">
        <v>0.5</v>
      </c>
      <c r="AE1124" s="96" t="n">
        <v>0.54</v>
      </c>
      <c r="AF1124" s="103" t="n">
        <v>1.14</v>
      </c>
      <c r="AG1124" s="91" t="inlineStr">
        <is>
          <t>Normal</t>
        </is>
      </c>
      <c r="AH1124" s="100" t="n">
        <v>0</v>
      </c>
      <c r="AI1124" s="101" t="n">
        <v>0</v>
      </c>
      <c r="AJ1124" s="92" t="inlineStr">
        <is>
          <t>N</t>
        </is>
      </c>
      <c r="AK1124" s="96" t="n"/>
      <c r="AL1124" s="91" t="inlineStr">
        <is>
          <t>n/a</t>
        </is>
      </c>
      <c r="AM1124" s="93" t="n"/>
      <c r="AN1124" s="92" t="inlineStr">
        <is>
          <t>None</t>
        </is>
      </c>
      <c r="AO1124" s="102" t="n">
        <v>0</v>
      </c>
      <c r="AP1124" s="103" t="n">
        <v>0.61</v>
      </c>
      <c r="AQ1124" s="102" t="n">
        <v>21</v>
      </c>
      <c r="AR1124" s="91" t="inlineStr">
        <is>
          <t>N</t>
        </is>
      </c>
      <c r="AS1124" s="104" t="n"/>
      <c r="AT1124" s="92">
        <f>IF(AND(P1124="52-wk high",T1124&gt;=Settings!$B$7),"Y","N")</f>
        <v/>
      </c>
      <c r="AU1124" s="91">
        <f>IF(AND(AD1124&gt;=Settings!$B$8,M1124&gt;0),"Y","N")</f>
        <v/>
      </c>
      <c r="AV1124" s="91">
        <f>IF(OR(AH1124&gt;Settings!$B$9,AI1124&gt;Settings!$B$9),"Y","N")</f>
        <v/>
      </c>
      <c r="AW1124" s="91">
        <f>IF(AJ1124&lt;&gt;"Y","n/a",IF(AND(M1124&gt;0,AK1124&gt;Settings!$B$10),"Y","N"))</f>
        <v/>
      </c>
      <c r="AX1124" s="91">
        <f>IF(AO1124&gt;=Settings!$B$11,"Y","N")</f>
        <v/>
      </c>
      <c r="AY1124" s="99">
        <f>(AT1124="Y")+(AU1124="Y")+(AV1124="Y")+(AW1124="Y")+(AX1124="Y")</f>
        <v/>
      </c>
      <c r="AZ1124" s="94">
        <f>IF(AY1124=0,"None",_xlfn.TEXTJOIN(", ",TRUE(),IF(AT1124="Y","Breakout",""),IF(AU1124="Y","Accumulation",""),IF(AV1124="Y","Institutional buying",""),IF(AW1124="Y","Long buildup",""),IF(AX1124="Y","Momentum leader","")))</f>
        <v/>
      </c>
      <c r="BA1124" s="94">
        <f>IF(BW1124="","","Passes "&amp;AY1124&amp;" of 5 buy-side scans"&amp;IF(G1124="Y","; RED FLAG: filter out using Red flag column",""))</f>
        <v/>
      </c>
      <c r="BB1124" s="91" t="inlineStr">
        <is>
          <t>None</t>
        </is>
      </c>
      <c r="BC1124" s="92" t="inlineStr">
        <is>
          <t>N</t>
        </is>
      </c>
      <c r="BD1124" s="94" t="n"/>
      <c r="BE1124" s="94" t="n"/>
      <c r="BF1124" s="92">
        <f>IF(R1124*100000&gt;=Settings!$B$5,"Y","N")</f>
        <v/>
      </c>
      <c r="BG1124" s="91">
        <f>IF(F1124&gt;Settings!$B$6,"Y","N")</f>
        <v/>
      </c>
      <c r="BH1124" s="97" t="n">
        <v>-37.19</v>
      </c>
      <c r="BI1124" s="96" t="n">
        <v>-5.93</v>
      </c>
      <c r="BJ1124" s="96" t="n">
        <v>-14</v>
      </c>
      <c r="BK1124" s="96" t="n">
        <v>-14.41</v>
      </c>
      <c r="BL1124" s="96" t="n">
        <v>-7.74</v>
      </c>
      <c r="BM1124" s="96" t="n">
        <v>-26.02</v>
      </c>
      <c r="BN1124" s="97" t="n">
        <v>-5.7</v>
      </c>
      <c r="BO1124" s="96" t="n">
        <v>-8.9</v>
      </c>
      <c r="BP1124" s="96" t="n">
        <v>-11.33</v>
      </c>
      <c r="BQ1124" s="96" t="n">
        <v>-14.95</v>
      </c>
      <c r="BR1124" s="91" t="inlineStr">
        <is>
          <t>Stacked down</t>
        </is>
      </c>
      <c r="BS1124" s="91" t="inlineStr">
        <is>
          <t>None</t>
        </is>
      </c>
      <c r="BT1124" s="96" t="n">
        <v>23.9</v>
      </c>
      <c r="BU1124" s="91" t="inlineStr">
        <is>
          <t>N</t>
        </is>
      </c>
      <c r="BV1124" s="99">
        <f>IF(OR(BF1124&lt;&gt;"Y",BG1124&lt;&gt;"Y"),"",(AND(ISNUMBER(BQ1124),BQ1124&gt;0))+(BR1124="Stacked up")+(AND(ISNUMBER(BH1124),BH1124&gt;=-Settings!$B$17))+(AND(ISNUMBER(BK1124),ISNUMBER(BM1124),BK1124&gt;0,BM1124&gt;0))+(AND(ISNUMBER(AQ1124),AQ1124&gt;=Settings!$B$18))+(AND(ISNUMBER(BT1124),BT1124&gt;=Settings!$B$19,BT1124&lt;=Settings!$B$20))+(AND(ISNUMBER(AS1124),AS1124&gt;0))+(AND(ISNUMBER(T1124),ISNUMBER(M1124),T1124&gt;=Settings!$B$21,M1124&gt;0))+(AND(ISNUMBER(AD1124),ISNUMBER(M1124),AD1124&gt;=Settings!$B$22,M1124&gt;0))+(AY1124&gt;=1))</f>
        <v/>
      </c>
      <c r="BW1124" s="91">
        <f>IF(OR(AY1124=0,BF1124&lt;&gt;"Y",BG1124&lt;&gt;"Y"),"",1+SUMPRODUCT(($A$6:$A$2604=A1124)*($AY$6:$AY$2604&gt;0)*($BF$6:$BF$2604="Y")*($BG$6:$BG$2604="Y")*(($AY$6:$AY$2604&gt;AY1124)+($AY$6:$AY$2604=AY1124)*($AD$6:$AD$2604&gt;AD1124))))</f>
        <v/>
      </c>
    </row>
    <row r="1125" ht="23.85" customHeight="1" s="55">
      <c r="A1125" s="90" t="n">
        <v>46296</v>
      </c>
      <c r="B1125" s="91" t="inlineStr">
        <is>
          <t>FMGOETZE</t>
        </is>
      </c>
      <c r="C1125" s="91" t="inlineStr">
        <is>
          <t>INE529A01010</t>
        </is>
      </c>
      <c r="D1125" s="91" t="n"/>
      <c r="E1125" s="91" t="inlineStr">
        <is>
          <t>None</t>
        </is>
      </c>
      <c r="F1125" s="93" t="n">
        <v>2471</v>
      </c>
      <c r="G1125" s="92" t="inlineStr">
        <is>
          <t>N</t>
        </is>
      </c>
      <c r="H1125" s="94" t="n"/>
      <c r="I1125" s="91" t="inlineStr">
        <is>
          <t>N</t>
        </is>
      </c>
      <c r="J1125" s="92">
        <f>IF(K1125="","N","Y")</f>
        <v/>
      </c>
      <c r="K1125" s="94">
        <f>_xlfn.TEXTJOIN("; ",TRUE,IF(P1125="52-wk low","52-wk low",""),IF(AND(AD1125&gt;=Settings!$B$12,M1125&lt;0),"Distribution",""),IF(AND(AJ1125="Y",M1125&lt;0,AK1125&lt;-Settings!$B$13),"Long unwinding",""),IF(AND(AJ1125="Y",M1125&lt;0,AK1125&gt;Settings!$B$13),"Short buildup",""))</f>
        <v/>
      </c>
      <c r="L1125" s="95" t="n">
        <v>444.25</v>
      </c>
      <c r="M1125" s="96" t="n">
        <v>-0.31</v>
      </c>
      <c r="N1125" s="93" t="n">
        <v>710</v>
      </c>
      <c r="O1125" s="91" t="inlineStr">
        <is>
          <t>None</t>
        </is>
      </c>
      <c r="P1125" s="91" t="inlineStr">
        <is>
          <t>None</t>
        </is>
      </c>
      <c r="Q1125" s="97" t="n">
        <v>2.12</v>
      </c>
      <c r="R1125" s="96" t="n">
        <v>4.45</v>
      </c>
      <c r="S1125" s="96" t="n">
        <v>0.42</v>
      </c>
      <c r="T1125" s="96" t="n">
        <v>0.13</v>
      </c>
      <c r="U1125" s="96" t="n">
        <v>0.25</v>
      </c>
      <c r="V1125" s="103" t="n">
        <v>0.53</v>
      </c>
      <c r="W1125" s="102" t="n">
        <v>0</v>
      </c>
      <c r="X1125" s="93" t="n"/>
      <c r="Y1125" s="91" t="inlineStr">
        <is>
          <t>None</t>
        </is>
      </c>
      <c r="Z1125" s="99" t="n">
        <v>37.19</v>
      </c>
      <c r="AA1125" s="96" t="n">
        <v>0.88</v>
      </c>
      <c r="AB1125" s="96" t="n">
        <v>0.78</v>
      </c>
      <c r="AC1125" s="96" t="n">
        <v>0.36</v>
      </c>
      <c r="AD1125" s="96" t="n">
        <v>0.32</v>
      </c>
      <c r="AE1125" s="96" t="n">
        <v>0.57</v>
      </c>
      <c r="AF1125" s="103" t="n">
        <v>2.48</v>
      </c>
      <c r="AG1125" s="91" t="inlineStr">
        <is>
          <t>Quiet accumulation</t>
        </is>
      </c>
      <c r="AH1125" s="100" t="n">
        <v>0</v>
      </c>
      <c r="AI1125" s="101" t="n">
        <v>0</v>
      </c>
      <c r="AJ1125" s="92" t="inlineStr">
        <is>
          <t>N</t>
        </is>
      </c>
      <c r="AK1125" s="96" t="n"/>
      <c r="AL1125" s="91" t="inlineStr">
        <is>
          <t>n/a</t>
        </is>
      </c>
      <c r="AM1125" s="93" t="n"/>
      <c r="AN1125" s="92" t="inlineStr">
        <is>
          <t>None</t>
        </is>
      </c>
      <c r="AO1125" s="102" t="n">
        <v>0</v>
      </c>
      <c r="AP1125" s="103" t="n">
        <v>0.78</v>
      </c>
      <c r="AQ1125" s="102" t="n">
        <v>48</v>
      </c>
      <c r="AR1125" s="91" t="inlineStr">
        <is>
          <t>N</t>
        </is>
      </c>
      <c r="AS1125" s="104" t="n"/>
      <c r="AT1125" s="92">
        <f>IF(AND(P1125="52-wk high",T1125&gt;=Settings!$B$7),"Y","N")</f>
        <v/>
      </c>
      <c r="AU1125" s="91">
        <f>IF(AND(AD1125&gt;=Settings!$B$8,M1125&gt;0),"Y","N")</f>
        <v/>
      </c>
      <c r="AV1125" s="91">
        <f>IF(OR(AH1125&gt;Settings!$B$9,AI1125&gt;Settings!$B$9),"Y","N")</f>
        <v/>
      </c>
      <c r="AW1125" s="91">
        <f>IF(AJ1125&lt;&gt;"Y","n/a",IF(AND(M1125&gt;0,AK1125&gt;Settings!$B$10),"Y","N"))</f>
        <v/>
      </c>
      <c r="AX1125" s="91">
        <f>IF(AO1125&gt;=Settings!$B$11,"Y","N")</f>
        <v/>
      </c>
      <c r="AY1125" s="99">
        <f>(AT1125="Y")+(AU1125="Y")+(AV1125="Y")+(AW1125="Y")+(AX1125="Y")</f>
        <v/>
      </c>
      <c r="AZ1125" s="94">
        <f>IF(AY1125=0,"None",_xlfn.TEXTJOIN(", ",TRUE(),IF(AT1125="Y","Breakout",""),IF(AU1125="Y","Accumulation",""),IF(AV1125="Y","Institutional buying",""),IF(AW1125="Y","Long buildup",""),IF(AX1125="Y","Momentum leader","")))</f>
        <v/>
      </c>
      <c r="BA1125" s="94">
        <f>IF(BW1125="","","Passes "&amp;AY1125&amp;" of 5 buy-side scans"&amp;IF(G1125="Y","; RED FLAG: filter out using Red flag column",""))</f>
        <v/>
      </c>
      <c r="BB1125" s="91" t="inlineStr">
        <is>
          <t>None</t>
        </is>
      </c>
      <c r="BC1125" s="92" t="inlineStr">
        <is>
          <t>N</t>
        </is>
      </c>
      <c r="BD1125" s="94" t="n"/>
      <c r="BE1125" s="94" t="n"/>
      <c r="BF1125" s="92">
        <f>IF(R1125*100000&gt;=Settings!$B$5,"Y","N")</f>
        <v/>
      </c>
      <c r="BG1125" s="91">
        <f>IF(F1125&gt;Settings!$B$6,"Y","N")</f>
        <v/>
      </c>
      <c r="BH1125" s="97" t="n">
        <v>-30.71</v>
      </c>
      <c r="BI1125" s="96" t="n">
        <v>-5.17</v>
      </c>
      <c r="BJ1125" s="96" t="n">
        <v>-28.9</v>
      </c>
      <c r="BK1125" s="96" t="n">
        <v>-1.78</v>
      </c>
      <c r="BL1125" s="96" t="n">
        <v>6.24</v>
      </c>
      <c r="BM1125" s="96" t="n">
        <v>-13.03</v>
      </c>
      <c r="BN1125" s="97" t="n">
        <v>-5.13</v>
      </c>
      <c r="BO1125" s="96" t="n">
        <v>-7</v>
      </c>
      <c r="BP1125" s="96" t="n">
        <v>-5.92</v>
      </c>
      <c r="BQ1125" s="96" t="n">
        <v>-5.69</v>
      </c>
      <c r="BR1125" s="91" t="inlineStr">
        <is>
          <t>Mixed</t>
        </is>
      </c>
      <c r="BS1125" s="91" t="inlineStr">
        <is>
          <t>None</t>
        </is>
      </c>
      <c r="BT1125" s="96" t="n">
        <v>38.5</v>
      </c>
      <c r="BU1125" s="91" t="inlineStr">
        <is>
          <t>N</t>
        </is>
      </c>
      <c r="BV1125" s="99">
        <f>IF(OR(BF1125&lt;&gt;"Y",BG1125&lt;&gt;"Y"),"",(AND(ISNUMBER(BQ1125),BQ1125&gt;0))+(BR1125="Stacked up")+(AND(ISNUMBER(BH1125),BH1125&gt;=-Settings!$B$17))+(AND(ISNUMBER(BK1125),ISNUMBER(BM1125),BK1125&gt;0,BM1125&gt;0))+(AND(ISNUMBER(AQ1125),AQ1125&gt;=Settings!$B$18))+(AND(ISNUMBER(BT1125),BT1125&gt;=Settings!$B$19,BT1125&lt;=Settings!$B$20))+(AND(ISNUMBER(AS1125),AS1125&gt;0))+(AND(ISNUMBER(T1125),ISNUMBER(M1125),T1125&gt;=Settings!$B$21,M1125&gt;0))+(AND(ISNUMBER(AD1125),ISNUMBER(M1125),AD1125&gt;=Settings!$B$22,M1125&gt;0))+(AY1125&gt;=1))</f>
        <v/>
      </c>
      <c r="BW1125" s="91">
        <f>IF(OR(AY1125=0,BF1125&lt;&gt;"Y",BG1125&lt;&gt;"Y"),"",1+SUMPRODUCT(($A$6:$A$2604=A1125)*($AY$6:$AY$2604&gt;0)*($BF$6:$BF$2604="Y")*($BG$6:$BG$2604="Y")*(($AY$6:$AY$2604&gt;AY1125)+($AY$6:$AY$2604=AY1125)*($AD$6:$AD$2604&gt;AD1125))))</f>
        <v/>
      </c>
    </row>
    <row r="1126" ht="23.85" customHeight="1" s="55">
      <c r="A1126" s="90" t="n">
        <v>46296</v>
      </c>
      <c r="B1126" s="91" t="inlineStr">
        <is>
          <t>PIXTRANS</t>
        </is>
      </c>
      <c r="C1126" s="91" t="inlineStr">
        <is>
          <t>INE751B01018</t>
        </is>
      </c>
      <c r="D1126" s="91" t="n"/>
      <c r="E1126" s="91" t="inlineStr">
        <is>
          <t>None</t>
        </is>
      </c>
      <c r="F1126" s="93" t="n">
        <v>2465</v>
      </c>
      <c r="G1126" s="92" t="inlineStr">
        <is>
          <t>N</t>
        </is>
      </c>
      <c r="H1126" s="94" t="n"/>
      <c r="I1126" s="91" t="inlineStr">
        <is>
          <t>N</t>
        </is>
      </c>
      <c r="J1126" s="92">
        <f>IF(K1126="","N","Y")</f>
        <v/>
      </c>
      <c r="K1126" s="94">
        <f>_xlfn.TEXTJOIN("; ",TRUE,IF(P1126="52-wk low","52-wk low",""),IF(AND(AD1126&gt;=Settings!$B$12,M1126&lt;0),"Distribution",""),IF(AND(AJ1126="Y",M1126&lt;0,AK1126&lt;-Settings!$B$13),"Long unwinding",""),IF(AND(AJ1126="Y",M1126&lt;0,AK1126&gt;Settings!$B$13),"Short buildup",""))</f>
        <v/>
      </c>
      <c r="L1126" s="95" t="n">
        <v>1809.3</v>
      </c>
      <c r="M1126" s="96" t="n">
        <v>4.77</v>
      </c>
      <c r="N1126" s="93" t="n">
        <v>59</v>
      </c>
      <c r="O1126" s="91" t="inlineStr">
        <is>
          <t>None</t>
        </is>
      </c>
      <c r="P1126" s="91" t="inlineStr">
        <is>
          <t>None</t>
        </is>
      </c>
      <c r="Q1126" s="97" t="n">
        <v>14.55</v>
      </c>
      <c r="R1126" s="96" t="n">
        <v>0.82</v>
      </c>
      <c r="S1126" s="96" t="n">
        <v>150.47</v>
      </c>
      <c r="T1126" s="96" t="n">
        <v>32.42</v>
      </c>
      <c r="U1126" s="96" t="n">
        <v>18.73</v>
      </c>
      <c r="V1126" s="103" t="n">
        <v>0.89</v>
      </c>
      <c r="W1126" s="102" t="n">
        <v>1</v>
      </c>
      <c r="X1126" s="93" t="n"/>
      <c r="Y1126" s="91" t="inlineStr">
        <is>
          <t>None</t>
        </is>
      </c>
      <c r="Z1126" s="99" t="n">
        <v>4.05</v>
      </c>
      <c r="AA1126" s="96" t="n">
        <v>0.07000000000000001</v>
      </c>
      <c r="AB1126" s="96" t="n">
        <v>0.08</v>
      </c>
      <c r="AC1126" s="96" t="n">
        <v>11.23</v>
      </c>
      <c r="AD1126" s="96" t="n">
        <v>5.79</v>
      </c>
      <c r="AE1126" s="96" t="n">
        <v>4.78</v>
      </c>
      <c r="AF1126" s="103" t="n">
        <v>0.7</v>
      </c>
      <c r="AG1126" s="91" t="inlineStr">
        <is>
          <t>Normal</t>
        </is>
      </c>
      <c r="AH1126" s="100" t="n">
        <v>0</v>
      </c>
      <c r="AI1126" s="101" t="n">
        <v>0</v>
      </c>
      <c r="AJ1126" s="92" t="inlineStr">
        <is>
          <t>N</t>
        </is>
      </c>
      <c r="AK1126" s="96" t="n"/>
      <c r="AL1126" s="91" t="inlineStr">
        <is>
          <t>n/a</t>
        </is>
      </c>
      <c r="AM1126" s="93" t="n"/>
      <c r="AN1126" s="92" t="inlineStr">
        <is>
          <t>None</t>
        </is>
      </c>
      <c r="AO1126" s="102" t="n">
        <v>0</v>
      </c>
      <c r="AP1126" s="103" t="n">
        <v>1.53</v>
      </c>
      <c r="AQ1126" s="102" t="n">
        <v>80</v>
      </c>
      <c r="AR1126" s="91" t="inlineStr">
        <is>
          <t>N</t>
        </is>
      </c>
      <c r="AS1126" s="104" t="n"/>
      <c r="AT1126" s="92">
        <f>IF(AND(P1126="52-wk high",T1126&gt;=Settings!$B$7),"Y","N")</f>
        <v/>
      </c>
      <c r="AU1126" s="91">
        <f>IF(AND(AD1126&gt;=Settings!$B$8,M1126&gt;0),"Y","N")</f>
        <v/>
      </c>
      <c r="AV1126" s="91">
        <f>IF(OR(AH1126&gt;Settings!$B$9,AI1126&gt;Settings!$B$9),"Y","N")</f>
        <v/>
      </c>
      <c r="AW1126" s="91">
        <f>IF(AJ1126&lt;&gt;"Y","n/a",IF(AND(M1126&gt;0,AK1126&gt;Settings!$B$10),"Y","N"))</f>
        <v/>
      </c>
      <c r="AX1126" s="91">
        <f>IF(AO1126&gt;=Settings!$B$11,"Y","N")</f>
        <v/>
      </c>
      <c r="AY1126" s="99">
        <f>(AT1126="Y")+(AU1126="Y")+(AV1126="Y")+(AW1126="Y")+(AX1126="Y")</f>
        <v/>
      </c>
      <c r="AZ1126" s="94">
        <f>IF(AY1126=0,"None",_xlfn.TEXTJOIN(", ",TRUE(),IF(AT1126="Y","Breakout",""),IF(AU1126="Y","Accumulation",""),IF(AV1126="Y","Institutional buying",""),IF(AW1126="Y","Long buildup",""),IF(AX1126="Y","Momentum leader","")))</f>
        <v/>
      </c>
      <c r="BA1126" s="94">
        <f>IF(BW1126="","","Passes "&amp;AY1126&amp;" of 5 buy-side scans"&amp;IF(G1126="Y","; RED FLAG: filter out using Red flag column",""))</f>
        <v/>
      </c>
      <c r="BB1126" s="91" t="inlineStr">
        <is>
          <t>None</t>
        </is>
      </c>
      <c r="BC1126" s="92" t="inlineStr">
        <is>
          <t>N</t>
        </is>
      </c>
      <c r="BD1126" s="94" t="n"/>
      <c r="BE1126" s="94" t="n"/>
      <c r="BF1126" s="92">
        <f>IF(R1126*100000&gt;=Settings!$B$5,"Y","N")</f>
        <v/>
      </c>
      <c r="BG1126" s="91">
        <f>IF(F1126&gt;Settings!$B$6,"Y","N")</f>
        <v/>
      </c>
      <c r="BH1126" s="97" t="n">
        <v>-13.39</v>
      </c>
      <c r="BI1126" s="96" t="n">
        <v>3.64</v>
      </c>
      <c r="BJ1126" s="96" t="n">
        <v>1.36</v>
      </c>
      <c r="BK1126" s="96" t="n">
        <v>-0.6</v>
      </c>
      <c r="BL1126" s="96" t="n">
        <v>23.75</v>
      </c>
      <c r="BM1126" s="96" t="n">
        <v>25.92</v>
      </c>
      <c r="BN1126" s="97" t="n">
        <v>3.15</v>
      </c>
      <c r="BO1126" s="96" t="n">
        <v>2.8</v>
      </c>
      <c r="BP1126" s="96" t="n">
        <v>5.4</v>
      </c>
      <c r="BQ1126" s="96" t="n">
        <v>10.58</v>
      </c>
      <c r="BR1126" s="91" t="inlineStr">
        <is>
          <t>Mixed</t>
        </is>
      </c>
      <c r="BS1126" s="91" t="inlineStr">
        <is>
          <t>None</t>
        </is>
      </c>
      <c r="BT1126" s="96" t="n">
        <v>67.59999999999999</v>
      </c>
      <c r="BU1126" s="91" t="inlineStr">
        <is>
          <t>N</t>
        </is>
      </c>
      <c r="BV1126" s="99">
        <f>IF(OR(BF1126&lt;&gt;"Y",BG1126&lt;&gt;"Y"),"",(AND(ISNUMBER(BQ1126),BQ1126&gt;0))+(BR1126="Stacked up")+(AND(ISNUMBER(BH1126),BH1126&gt;=-Settings!$B$17))+(AND(ISNUMBER(BK1126),ISNUMBER(BM1126),BK1126&gt;0,BM1126&gt;0))+(AND(ISNUMBER(AQ1126),AQ1126&gt;=Settings!$B$18))+(AND(ISNUMBER(BT1126),BT1126&gt;=Settings!$B$19,BT1126&lt;=Settings!$B$20))+(AND(ISNUMBER(AS1126),AS1126&gt;0))+(AND(ISNUMBER(T1126),ISNUMBER(M1126),T1126&gt;=Settings!$B$21,M1126&gt;0))+(AND(ISNUMBER(AD1126),ISNUMBER(M1126),AD1126&gt;=Settings!$B$22,M1126&gt;0))+(AY1126&gt;=1))</f>
        <v/>
      </c>
      <c r="BW1126" s="91">
        <f>IF(OR(AY1126=0,BF1126&lt;&gt;"Y",BG1126&lt;&gt;"Y"),"",1+SUMPRODUCT(($A$6:$A$2604=A1126)*($AY$6:$AY$2604&gt;0)*($BF$6:$BF$2604="Y")*($BG$6:$BG$2604="Y")*(($AY$6:$AY$2604&gt;AY1126)+($AY$6:$AY$2604=AY1126)*($AD$6:$AD$2604&gt;AD1126))))</f>
        <v/>
      </c>
    </row>
    <row r="1127" ht="23.85" customHeight="1" s="55">
      <c r="A1127" s="90" t="n">
        <v>46296</v>
      </c>
      <c r="B1127" s="91" t="inlineStr">
        <is>
          <t>EPACKPEB</t>
        </is>
      </c>
      <c r="C1127" s="91" t="inlineStr">
        <is>
          <t>INE0MLS01022</t>
        </is>
      </c>
      <c r="D1127" s="91" t="n"/>
      <c r="E1127" s="91" t="inlineStr">
        <is>
          <t>None</t>
        </is>
      </c>
      <c r="F1127" s="93" t="n">
        <v>2436</v>
      </c>
      <c r="G1127" s="92" t="inlineStr">
        <is>
          <t>N</t>
        </is>
      </c>
      <c r="H1127" s="94" t="n"/>
      <c r="I1127" s="91" t="inlineStr">
        <is>
          <t>N</t>
        </is>
      </c>
      <c r="J1127" s="92">
        <f>IF(K1127="","N","Y")</f>
        <v/>
      </c>
      <c r="K1127" s="94">
        <f>_xlfn.TEXTJOIN("; ",TRUE,IF(P1127="52-wk low","52-wk low",""),IF(AND(AD1127&gt;=Settings!$B$12,M1127&lt;0),"Distribution",""),IF(AND(AJ1127="Y",M1127&lt;0,AK1127&lt;-Settings!$B$13),"Long unwinding",""),IF(AND(AJ1127="Y",M1127&lt;0,AK1127&gt;Settings!$B$13),"Short buildup",""))</f>
        <v/>
      </c>
      <c r="L1127" s="95" t="n">
        <v>242.07</v>
      </c>
      <c r="M1127" s="96" t="n">
        <v>-0.46</v>
      </c>
      <c r="N1127" s="93" t="n">
        <v>776</v>
      </c>
      <c r="O1127" s="91" t="inlineStr">
        <is>
          <t>None</t>
        </is>
      </c>
      <c r="P1127" s="91" t="inlineStr">
        <is>
          <t>None</t>
        </is>
      </c>
      <c r="Q1127" s="97" t="n">
        <v>5.99</v>
      </c>
      <c r="R1127" s="96" t="n">
        <v>6.56</v>
      </c>
      <c r="S1127" s="96" t="n">
        <v>0.92</v>
      </c>
      <c r="T1127" s="96" t="n">
        <v>0.5600000000000001</v>
      </c>
      <c r="U1127" s="96" t="n">
        <v>0.37</v>
      </c>
      <c r="V1127" s="103" t="n">
        <v>0.41</v>
      </c>
      <c r="W1127" s="102" t="n">
        <v>2</v>
      </c>
      <c r="X1127" s="93" t="n"/>
      <c r="Y1127" s="91" t="inlineStr">
        <is>
          <t>None</t>
        </is>
      </c>
      <c r="Z1127" s="99" t="n">
        <v>38.9</v>
      </c>
      <c r="AA1127" s="96" t="n">
        <v>0.92</v>
      </c>
      <c r="AB1127" s="96" t="n">
        <v>0.99</v>
      </c>
      <c r="AC1127" s="96" t="n">
        <v>0.9</v>
      </c>
      <c r="AD1127" s="96" t="n">
        <v>0.78</v>
      </c>
      <c r="AE1127" s="96" t="n">
        <v>0.65</v>
      </c>
      <c r="AF1127" s="103" t="n">
        <v>1.77</v>
      </c>
      <c r="AG1127" s="91" t="inlineStr">
        <is>
          <t>Normal</t>
        </is>
      </c>
      <c r="AH1127" s="100" t="n">
        <v>0</v>
      </c>
      <c r="AI1127" s="101" t="n">
        <v>0</v>
      </c>
      <c r="AJ1127" s="92" t="inlineStr">
        <is>
          <t>N</t>
        </is>
      </c>
      <c r="AK1127" s="96" t="n"/>
      <c r="AL1127" s="91" t="inlineStr">
        <is>
          <t>n/a</t>
        </is>
      </c>
      <c r="AM1127" s="93" t="n"/>
      <c r="AN1127" s="92" t="inlineStr">
        <is>
          <t>None</t>
        </is>
      </c>
      <c r="AO1127" s="102" t="n">
        <v>0</v>
      </c>
      <c r="AP1127" s="103" t="n">
        <v>1.61</v>
      </c>
      <c r="AQ1127" s="102" t="n">
        <v>82</v>
      </c>
      <c r="AR1127" s="91" t="inlineStr">
        <is>
          <t>N</t>
        </is>
      </c>
      <c r="AS1127" s="104" t="n"/>
      <c r="AT1127" s="92">
        <f>IF(AND(P1127="52-wk high",T1127&gt;=Settings!$B$7),"Y","N")</f>
        <v/>
      </c>
      <c r="AU1127" s="91">
        <f>IF(AND(AD1127&gt;=Settings!$B$8,M1127&gt;0),"Y","N")</f>
        <v/>
      </c>
      <c r="AV1127" s="91">
        <f>IF(OR(AH1127&gt;Settings!$B$9,AI1127&gt;Settings!$B$9),"Y","N")</f>
        <v/>
      </c>
      <c r="AW1127" s="91">
        <f>IF(AJ1127&lt;&gt;"Y","n/a",IF(AND(M1127&gt;0,AK1127&gt;Settings!$B$10),"Y","N"))</f>
        <v/>
      </c>
      <c r="AX1127" s="91">
        <f>IF(AO1127&gt;=Settings!$B$11,"Y","N")</f>
        <v/>
      </c>
      <c r="AY1127" s="99">
        <f>(AT1127="Y")+(AU1127="Y")+(AV1127="Y")+(AW1127="Y")+(AX1127="Y")</f>
        <v/>
      </c>
      <c r="AZ1127" s="94">
        <f>IF(AY1127=0,"None",_xlfn.TEXTJOIN(", ",TRUE(),IF(AT1127="Y","Breakout",""),IF(AU1127="Y","Accumulation",""),IF(AV1127="Y","Institutional buying",""),IF(AW1127="Y","Long buildup",""),IF(AX1127="Y","Momentum leader","")))</f>
        <v/>
      </c>
      <c r="BA1127" s="94">
        <f>IF(BW1127="","","Passes "&amp;AY1127&amp;" of 5 buy-side scans"&amp;IF(G1127="Y","; RED FLAG: filter out using Red flag column",""))</f>
        <v/>
      </c>
      <c r="BB1127" s="91" t="inlineStr">
        <is>
          <t>None</t>
        </is>
      </c>
      <c r="BC1127" s="92" t="inlineStr">
        <is>
          <t>Y</t>
        </is>
      </c>
      <c r="BD1127" s="94" t="inlineStr">
        <is>
          <t>High-low range &gt;100% in 6 months; High-low range &gt;150% in 12 months</t>
        </is>
      </c>
      <c r="BE1127" s="94" t="n"/>
      <c r="BF1127" s="92">
        <f>IF(R1127*100000&gt;=Settings!$B$5,"Y","N")</f>
        <v/>
      </c>
      <c r="BG1127" s="91">
        <f>IF(F1127&gt;Settings!$B$6,"Y","N")</f>
        <v/>
      </c>
      <c r="BH1127" s="97" t="n">
        <v>-29.63</v>
      </c>
      <c r="BI1127" s="96" t="n">
        <v>-1.71</v>
      </c>
      <c r="BJ1127" s="96" t="n">
        <v>8.07</v>
      </c>
      <c r="BK1127" s="96" t="n">
        <v>-1.53</v>
      </c>
      <c r="BL1127" s="96" t="n">
        <v>74.44</v>
      </c>
      <c r="BM1127" s="96" t="n">
        <v>26.96</v>
      </c>
      <c r="BN1127" s="97" t="n">
        <v>1.2</v>
      </c>
      <c r="BO1127" s="96" t="n">
        <v>1.93</v>
      </c>
      <c r="BP1127" s="96" t="n">
        <v>4.15</v>
      </c>
      <c r="BQ1127" s="96" t="n">
        <v>7.3</v>
      </c>
      <c r="BR1127" s="91" t="inlineStr">
        <is>
          <t>Stacked up</t>
        </is>
      </c>
      <c r="BS1127" s="91" t="inlineStr">
        <is>
          <t>None</t>
        </is>
      </c>
      <c r="BT1127" s="96" t="n">
        <v>53.5</v>
      </c>
      <c r="BU1127" s="91" t="inlineStr">
        <is>
          <t>N</t>
        </is>
      </c>
      <c r="BV1127" s="99">
        <f>IF(OR(BF1127&lt;&gt;"Y",BG1127&lt;&gt;"Y"),"",(AND(ISNUMBER(BQ1127),BQ1127&gt;0))+(BR1127="Stacked up")+(AND(ISNUMBER(BH1127),BH1127&gt;=-Settings!$B$17))+(AND(ISNUMBER(BK1127),ISNUMBER(BM1127),BK1127&gt;0,BM1127&gt;0))+(AND(ISNUMBER(AQ1127),AQ1127&gt;=Settings!$B$18))+(AND(ISNUMBER(BT1127),BT1127&gt;=Settings!$B$19,BT1127&lt;=Settings!$B$20))+(AND(ISNUMBER(AS1127),AS1127&gt;0))+(AND(ISNUMBER(T1127),ISNUMBER(M1127),T1127&gt;=Settings!$B$21,M1127&gt;0))+(AND(ISNUMBER(AD1127),ISNUMBER(M1127),AD1127&gt;=Settings!$B$22,M1127&gt;0))+(AY1127&gt;=1))</f>
        <v/>
      </c>
      <c r="BW1127" s="91">
        <f>IF(OR(AY1127=0,BF1127&lt;&gt;"Y",BG1127&lt;&gt;"Y"),"",1+SUMPRODUCT(($A$6:$A$2604=A1127)*($AY$6:$AY$2604&gt;0)*($BF$6:$BF$2604="Y")*($BG$6:$BG$2604="Y")*(($AY$6:$AY$2604&gt;AY1127)+($AY$6:$AY$2604=AY1127)*($AD$6:$AD$2604&gt;AD1127))))</f>
        <v/>
      </c>
    </row>
    <row r="1128" ht="23.85" customHeight="1" s="55">
      <c r="A1128" s="90" t="n">
        <v>46296</v>
      </c>
      <c r="B1128" s="91" t="inlineStr">
        <is>
          <t>TASTYBITE</t>
        </is>
      </c>
      <c r="C1128" s="91" t="inlineStr">
        <is>
          <t>INE488B01017</t>
        </is>
      </c>
      <c r="D1128" s="91" t="n"/>
      <c r="E1128" s="91" t="inlineStr">
        <is>
          <t>None</t>
        </is>
      </c>
      <c r="F1128" s="93" t="n">
        <v>2426</v>
      </c>
      <c r="G1128" s="92" t="inlineStr">
        <is>
          <t>N</t>
        </is>
      </c>
      <c r="H1128" s="94" t="n"/>
      <c r="I1128" s="91" t="inlineStr">
        <is>
          <t>N</t>
        </is>
      </c>
      <c r="J1128" s="92">
        <f>IF(K1128="","N","Y")</f>
        <v/>
      </c>
      <c r="K1128" s="94">
        <f>_xlfn.TEXTJOIN("; ",TRUE,IF(P1128="52-wk low","52-wk low",""),IF(AND(AD1128&gt;=Settings!$B$12,M1128&lt;0),"Distribution",""),IF(AND(AJ1128="Y",M1128&lt;0,AK1128&lt;-Settings!$B$13),"Long unwinding",""),IF(AND(AJ1128="Y",M1128&lt;0,AK1128&gt;Settings!$B$13),"Short buildup",""))</f>
        <v/>
      </c>
      <c r="L1128" s="95" t="n">
        <v>9453.5</v>
      </c>
      <c r="M1128" s="96" t="n">
        <v>-0.35</v>
      </c>
      <c r="N1128" s="93" t="n">
        <v>734</v>
      </c>
      <c r="O1128" s="91" t="inlineStr">
        <is>
          <t>None</t>
        </is>
      </c>
      <c r="P1128" s="91" t="inlineStr">
        <is>
          <t>None</t>
        </is>
      </c>
      <c r="Q1128" s="97" t="n">
        <v>0.03</v>
      </c>
      <c r="R1128" s="96" t="n">
        <v>0.03</v>
      </c>
      <c r="S1128" s="96" t="n">
        <v>0.96</v>
      </c>
      <c r="T1128" s="96" t="n">
        <v>0.29</v>
      </c>
      <c r="U1128" s="96" t="n">
        <v>0.38</v>
      </c>
      <c r="V1128" s="103" t="n">
        <v>0.4</v>
      </c>
      <c r="W1128" s="102" t="n">
        <v>0</v>
      </c>
      <c r="X1128" s="93" t="n"/>
      <c r="Y1128" s="91" t="inlineStr">
        <is>
          <t>None</t>
        </is>
      </c>
      <c r="Z1128" s="99" t="n">
        <v>68.26000000000001</v>
      </c>
      <c r="AA1128" s="96" t="n">
        <v>1.24</v>
      </c>
      <c r="AB1128" s="96" t="n">
        <v>1.36</v>
      </c>
      <c r="AC1128" s="96" t="n">
        <v>1.22</v>
      </c>
      <c r="AD1128" s="96" t="n">
        <v>0.74</v>
      </c>
      <c r="AE1128" s="96" t="n">
        <v>0.83</v>
      </c>
      <c r="AF1128" s="103" t="n">
        <v>1.75</v>
      </c>
      <c r="AG1128" s="91" t="inlineStr">
        <is>
          <t>Quiet accumulation</t>
        </is>
      </c>
      <c r="AH1128" s="100" t="n">
        <v>0</v>
      </c>
      <c r="AI1128" s="101" t="n">
        <v>0</v>
      </c>
      <c r="AJ1128" s="92" t="inlineStr">
        <is>
          <t>N</t>
        </is>
      </c>
      <c r="AK1128" s="96" t="n"/>
      <c r="AL1128" s="91" t="inlineStr">
        <is>
          <t>n/a</t>
        </is>
      </c>
      <c r="AM1128" s="93" t="n"/>
      <c r="AN1128" s="92" t="inlineStr">
        <is>
          <t>None</t>
        </is>
      </c>
      <c r="AO1128" s="102" t="n">
        <v>0</v>
      </c>
      <c r="AP1128" s="103" t="n">
        <v>1.47</v>
      </c>
      <c r="AQ1128" s="102" t="n">
        <v>78</v>
      </c>
      <c r="AR1128" s="91" t="inlineStr">
        <is>
          <t>N</t>
        </is>
      </c>
      <c r="AS1128" s="104" t="n"/>
      <c r="AT1128" s="92">
        <f>IF(AND(P1128="52-wk high",T1128&gt;=Settings!$B$7),"Y","N")</f>
        <v/>
      </c>
      <c r="AU1128" s="91">
        <f>IF(AND(AD1128&gt;=Settings!$B$8,M1128&gt;0),"Y","N")</f>
        <v/>
      </c>
      <c r="AV1128" s="91">
        <f>IF(OR(AH1128&gt;Settings!$B$9,AI1128&gt;Settings!$B$9),"Y","N")</f>
        <v/>
      </c>
      <c r="AW1128" s="91">
        <f>IF(AJ1128&lt;&gt;"Y","n/a",IF(AND(M1128&gt;0,AK1128&gt;Settings!$B$10),"Y","N"))</f>
        <v/>
      </c>
      <c r="AX1128" s="91">
        <f>IF(AO1128&gt;=Settings!$B$11,"Y","N")</f>
        <v/>
      </c>
      <c r="AY1128" s="99">
        <f>(AT1128="Y")+(AU1128="Y")+(AV1128="Y")+(AW1128="Y")+(AX1128="Y")</f>
        <v/>
      </c>
      <c r="AZ1128" s="94">
        <f>IF(AY1128=0,"None",_xlfn.TEXTJOIN(", ",TRUE(),IF(AT1128="Y","Breakout",""),IF(AU1128="Y","Accumulation",""),IF(AV1128="Y","Institutional buying",""),IF(AW1128="Y","Long buildup",""),IF(AX1128="Y","Momentum leader","")))</f>
        <v/>
      </c>
      <c r="BA1128" s="94">
        <f>IF(BW1128="","","Passes "&amp;AY1128&amp;" of 5 buy-side scans"&amp;IF(G1128="Y","; RED FLAG: filter out using Red flag column",""))</f>
        <v/>
      </c>
      <c r="BB1128" s="91" t="inlineStr">
        <is>
          <t>None</t>
        </is>
      </c>
      <c r="BC1128" s="92" t="inlineStr">
        <is>
          <t>Y</t>
        </is>
      </c>
      <c r="BD1128" s="94" t="inlineStr">
        <is>
          <t>PE &gt; 50</t>
        </is>
      </c>
      <c r="BE1128" s="94" t="n"/>
      <c r="BF1128" s="92">
        <f>IF(R1128*100000&gt;=Settings!$B$5,"Y","N")</f>
        <v/>
      </c>
      <c r="BG1128" s="91">
        <f>IF(F1128&gt;Settings!$B$6,"Y","N")</f>
        <v/>
      </c>
      <c r="BH1128" s="97" t="n">
        <v>-10.34</v>
      </c>
      <c r="BI1128" s="96" t="n">
        <v>-4.54</v>
      </c>
      <c r="BJ1128" s="96" t="n">
        <v>-4.95</v>
      </c>
      <c r="BK1128" s="96" t="n">
        <v>5.17</v>
      </c>
      <c r="BL1128" s="96" t="n">
        <v>41.15</v>
      </c>
      <c r="BM1128" s="96" t="n">
        <v>6.16</v>
      </c>
      <c r="BN1128" s="97" t="n">
        <v>-3.5</v>
      </c>
      <c r="BO1128" s="96" t="n">
        <v>-1.61</v>
      </c>
      <c r="BP1128" s="96" t="n">
        <v>3.49</v>
      </c>
      <c r="BQ1128" s="96" t="n">
        <v>8.279999999999999</v>
      </c>
      <c r="BR1128" s="91" t="inlineStr">
        <is>
          <t>Mixed</t>
        </is>
      </c>
      <c r="BS1128" s="91" t="inlineStr">
        <is>
          <t>None</t>
        </is>
      </c>
      <c r="BT1128" s="96" t="n">
        <v>32.8</v>
      </c>
      <c r="BU1128" s="91" t="inlineStr">
        <is>
          <t>N</t>
        </is>
      </c>
      <c r="BV1128" s="99">
        <f>IF(OR(BF1128&lt;&gt;"Y",BG1128&lt;&gt;"Y"),"",(AND(ISNUMBER(BQ1128),BQ1128&gt;0))+(BR1128="Stacked up")+(AND(ISNUMBER(BH1128),BH1128&gt;=-Settings!$B$17))+(AND(ISNUMBER(BK1128),ISNUMBER(BM1128),BK1128&gt;0,BM1128&gt;0))+(AND(ISNUMBER(AQ1128),AQ1128&gt;=Settings!$B$18))+(AND(ISNUMBER(BT1128),BT1128&gt;=Settings!$B$19,BT1128&lt;=Settings!$B$20))+(AND(ISNUMBER(AS1128),AS1128&gt;0))+(AND(ISNUMBER(T1128),ISNUMBER(M1128),T1128&gt;=Settings!$B$21,M1128&gt;0))+(AND(ISNUMBER(AD1128),ISNUMBER(M1128),AD1128&gt;=Settings!$B$22,M1128&gt;0))+(AY1128&gt;=1))</f>
        <v/>
      </c>
      <c r="BW1128" s="91">
        <f>IF(OR(AY1128=0,BF1128&lt;&gt;"Y",BG1128&lt;&gt;"Y"),"",1+SUMPRODUCT(($A$6:$A$2604=A1128)*($AY$6:$AY$2604&gt;0)*($BF$6:$BF$2604="Y")*($BG$6:$BG$2604="Y")*(($AY$6:$AY$2604&gt;AY1128)+($AY$6:$AY$2604=AY1128)*($AD$6:$AD$2604&gt;AD1128))))</f>
        <v/>
      </c>
    </row>
    <row r="1129" ht="23.85" customHeight="1" s="55">
      <c r="A1129" s="90" t="n">
        <v>46296</v>
      </c>
      <c r="B1129" s="91" t="inlineStr">
        <is>
          <t>JNKINDIA</t>
        </is>
      </c>
      <c r="C1129" s="91" t="inlineStr">
        <is>
          <t>INE0OAF01028</t>
        </is>
      </c>
      <c r="D1129" s="91" t="n"/>
      <c r="E1129" s="91" t="inlineStr">
        <is>
          <t>None</t>
        </is>
      </c>
      <c r="F1129" s="93" t="n">
        <v>2421</v>
      </c>
      <c r="G1129" s="92" t="inlineStr">
        <is>
          <t>N</t>
        </is>
      </c>
      <c r="H1129" s="94" t="n"/>
      <c r="I1129" s="91" t="inlineStr">
        <is>
          <t>N</t>
        </is>
      </c>
      <c r="J1129" s="92">
        <f>IF(K1129="","N","Y")</f>
        <v/>
      </c>
      <c r="K1129" s="94">
        <f>_xlfn.TEXTJOIN("; ",TRUE,IF(P1129="52-wk low","52-wk low",""),IF(AND(AD1129&gt;=Settings!$B$12,M1129&lt;0),"Distribution",""),IF(AND(AJ1129="Y",M1129&lt;0,AK1129&lt;-Settings!$B$13),"Long unwinding",""),IF(AND(AJ1129="Y",M1129&lt;0,AK1129&gt;Settings!$B$13),"Short buildup",""))</f>
        <v/>
      </c>
      <c r="L1129" s="95" t="n">
        <v>432.7</v>
      </c>
      <c r="M1129" s="96" t="n">
        <v>-1.26</v>
      </c>
      <c r="N1129" s="93" t="n">
        <v>1181</v>
      </c>
      <c r="O1129" s="91" t="inlineStr">
        <is>
          <t>None</t>
        </is>
      </c>
      <c r="P1129" s="91" t="inlineStr">
        <is>
          <t>None</t>
        </is>
      </c>
      <c r="Q1129" s="97" t="n">
        <v>1.8</v>
      </c>
      <c r="R1129" s="96" t="n">
        <v>1.5</v>
      </c>
      <c r="S1129" s="96" t="n">
        <v>1.25</v>
      </c>
      <c r="T1129" s="96" t="n">
        <v>0.8</v>
      </c>
      <c r="U1129" s="96" t="n">
        <v>0.21</v>
      </c>
      <c r="V1129" s="103" t="n">
        <v>0.17</v>
      </c>
      <c r="W1129" s="102" t="n">
        <v>0</v>
      </c>
      <c r="X1129" s="93" t="n"/>
      <c r="Y1129" s="91" t="inlineStr">
        <is>
          <t>None</t>
        </is>
      </c>
      <c r="Z1129" s="99" t="n">
        <v>39.79</v>
      </c>
      <c r="AA1129" s="96" t="n">
        <v>0.8</v>
      </c>
      <c r="AB1129" s="96" t="n">
        <v>0.83</v>
      </c>
      <c r="AC1129" s="96" t="n">
        <v>1.15</v>
      </c>
      <c r="AD1129" s="96" t="n">
        <v>0.73</v>
      </c>
      <c r="AE1129" s="96" t="n">
        <v>0.38</v>
      </c>
      <c r="AF1129" s="103" t="n">
        <v>1.97</v>
      </c>
      <c r="AG1129" s="91" t="inlineStr">
        <is>
          <t>Quiet accumulation</t>
        </is>
      </c>
      <c r="AH1129" s="100" t="n">
        <v>0</v>
      </c>
      <c r="AI1129" s="101" t="n">
        <v>0</v>
      </c>
      <c r="AJ1129" s="92" t="inlineStr">
        <is>
          <t>N</t>
        </is>
      </c>
      <c r="AK1129" s="96" t="n"/>
      <c r="AL1129" s="91" t="inlineStr">
        <is>
          <t>n/a</t>
        </is>
      </c>
      <c r="AM1129" s="93" t="n"/>
      <c r="AN1129" s="92" t="inlineStr">
        <is>
          <t>None</t>
        </is>
      </c>
      <c r="AO1129" s="102" t="n">
        <v>0</v>
      </c>
      <c r="AP1129" s="103" t="n">
        <v>2.06</v>
      </c>
      <c r="AQ1129" s="102" t="n">
        <v>90</v>
      </c>
      <c r="AR1129" s="91" t="inlineStr">
        <is>
          <t>N</t>
        </is>
      </c>
      <c r="AS1129" s="104" t="n"/>
      <c r="AT1129" s="92">
        <f>IF(AND(P1129="52-wk high",T1129&gt;=Settings!$B$7),"Y","N")</f>
        <v/>
      </c>
      <c r="AU1129" s="91">
        <f>IF(AND(AD1129&gt;=Settings!$B$8,M1129&gt;0),"Y","N")</f>
        <v/>
      </c>
      <c r="AV1129" s="91">
        <f>IF(OR(AH1129&gt;Settings!$B$9,AI1129&gt;Settings!$B$9),"Y","N")</f>
        <v/>
      </c>
      <c r="AW1129" s="91">
        <f>IF(AJ1129&lt;&gt;"Y","n/a",IF(AND(M1129&gt;0,AK1129&gt;Settings!$B$10),"Y","N"))</f>
        <v/>
      </c>
      <c r="AX1129" s="91">
        <f>IF(AO1129&gt;=Settings!$B$11,"Y","N")</f>
        <v/>
      </c>
      <c r="AY1129" s="99">
        <f>(AT1129="Y")+(AU1129="Y")+(AV1129="Y")+(AW1129="Y")+(AX1129="Y")</f>
        <v/>
      </c>
      <c r="AZ1129" s="94">
        <f>IF(AY1129=0,"None",_xlfn.TEXTJOIN(", ",TRUE(),IF(AT1129="Y","Breakout",""),IF(AU1129="Y","Accumulation",""),IF(AV1129="Y","Institutional buying",""),IF(AW1129="Y","Long buildup",""),IF(AX1129="Y","Momentum leader","")))</f>
        <v/>
      </c>
      <c r="BA1129" s="94">
        <f>IF(BW1129="","","Passes "&amp;AY1129&amp;" of 5 buy-side scans"&amp;IF(G1129="Y","; RED FLAG: filter out using Red flag column",""))</f>
        <v/>
      </c>
      <c r="BB1129" s="91" t="inlineStr">
        <is>
          <t>None</t>
        </is>
      </c>
      <c r="BC1129" s="92" t="inlineStr">
        <is>
          <t>Y</t>
        </is>
      </c>
      <c r="BD1129" s="94" t="inlineStr">
        <is>
          <t>&gt;75% move in 6 months; High-low range &gt;100% in 6 months; High-low range &gt;150% in 12 months</t>
        </is>
      </c>
      <c r="BE1129" s="94" t="n"/>
      <c r="BF1129" s="92">
        <f>IF(R1129*100000&gt;=Settings!$B$5,"Y","N")</f>
        <v/>
      </c>
      <c r="BG1129" s="91">
        <f>IF(F1129&gt;Settings!$B$6,"Y","N")</f>
        <v/>
      </c>
      <c r="BH1129" s="97" t="n">
        <v>-22.46</v>
      </c>
      <c r="BI1129" s="96" t="n">
        <v>2.43</v>
      </c>
      <c r="BJ1129" s="96" t="n">
        <v>0.45</v>
      </c>
      <c r="BK1129" s="96" t="n">
        <v>-12.18</v>
      </c>
      <c r="BL1129" s="96" t="n">
        <v>88.25</v>
      </c>
      <c r="BM1129" s="96" t="n">
        <v>56.52</v>
      </c>
      <c r="BN1129" s="97" t="n">
        <v>1.02</v>
      </c>
      <c r="BO1129" s="96" t="n">
        <v>-0.16</v>
      </c>
      <c r="BP1129" s="96" t="n">
        <v>3.41</v>
      </c>
      <c r="BQ1129" s="96" t="n">
        <v>14.01</v>
      </c>
      <c r="BR1129" s="91" t="inlineStr">
        <is>
          <t>Mixed</t>
        </is>
      </c>
      <c r="BS1129" s="91" t="inlineStr">
        <is>
          <t>None</t>
        </is>
      </c>
      <c r="BT1129" s="96" t="n">
        <v>53.7</v>
      </c>
      <c r="BU1129" s="91" t="inlineStr">
        <is>
          <t>N</t>
        </is>
      </c>
      <c r="BV1129" s="99">
        <f>IF(OR(BF1129&lt;&gt;"Y",BG1129&lt;&gt;"Y"),"",(AND(ISNUMBER(BQ1129),BQ1129&gt;0))+(BR1129="Stacked up")+(AND(ISNUMBER(BH1129),BH1129&gt;=-Settings!$B$17))+(AND(ISNUMBER(BK1129),ISNUMBER(BM1129),BK1129&gt;0,BM1129&gt;0))+(AND(ISNUMBER(AQ1129),AQ1129&gt;=Settings!$B$18))+(AND(ISNUMBER(BT1129),BT1129&gt;=Settings!$B$19,BT1129&lt;=Settings!$B$20))+(AND(ISNUMBER(AS1129),AS1129&gt;0))+(AND(ISNUMBER(T1129),ISNUMBER(M1129),T1129&gt;=Settings!$B$21,M1129&gt;0))+(AND(ISNUMBER(AD1129),ISNUMBER(M1129),AD1129&gt;=Settings!$B$22,M1129&gt;0))+(AY1129&gt;=1))</f>
        <v/>
      </c>
      <c r="BW1129" s="91">
        <f>IF(OR(AY1129=0,BF1129&lt;&gt;"Y",BG1129&lt;&gt;"Y"),"",1+SUMPRODUCT(($A$6:$A$2604=A1129)*($AY$6:$AY$2604&gt;0)*($BF$6:$BF$2604="Y")*($BG$6:$BG$2604="Y")*(($AY$6:$AY$2604&gt;AY1129)+($AY$6:$AY$2604=AY1129)*($AD$6:$AD$2604&gt;AD1129))))</f>
        <v/>
      </c>
    </row>
    <row r="1130" ht="23.85" customHeight="1" s="55">
      <c r="A1130" s="90" t="n">
        <v>46296</v>
      </c>
      <c r="B1130" s="91" t="inlineStr">
        <is>
          <t>SIYSIL</t>
        </is>
      </c>
      <c r="C1130" s="91" t="inlineStr">
        <is>
          <t>INE076B01028</t>
        </is>
      </c>
      <c r="D1130" s="91" t="n"/>
      <c r="E1130" s="91" t="inlineStr">
        <is>
          <t>None</t>
        </is>
      </c>
      <c r="F1130" s="93" t="n">
        <v>2412</v>
      </c>
      <c r="G1130" s="92" t="inlineStr">
        <is>
          <t>N</t>
        </is>
      </c>
      <c r="H1130" s="94" t="n"/>
      <c r="I1130" s="91" t="inlineStr">
        <is>
          <t>N</t>
        </is>
      </c>
      <c r="J1130" s="92">
        <f>IF(K1130="","N","Y")</f>
        <v/>
      </c>
      <c r="K1130" s="94">
        <f>_xlfn.TEXTJOIN("; ",TRUE,IF(P1130="52-wk low","52-wk low",""),IF(AND(AD1130&gt;=Settings!$B$12,M1130&lt;0),"Distribution",""),IF(AND(AJ1130="Y",M1130&lt;0,AK1130&lt;-Settings!$B$13),"Long unwinding",""),IF(AND(AJ1130="Y",M1130&lt;0,AK1130&gt;Settings!$B$13),"Short buildup",""))</f>
        <v/>
      </c>
      <c r="L1130" s="95" t="n">
        <v>531.55</v>
      </c>
      <c r="M1130" s="96" t="n">
        <v>-1.56</v>
      </c>
      <c r="N1130" s="93" t="n">
        <v>1373</v>
      </c>
      <c r="O1130" s="91" t="inlineStr">
        <is>
          <t>None</t>
        </is>
      </c>
      <c r="P1130" s="91" t="inlineStr">
        <is>
          <t>None</t>
        </is>
      </c>
      <c r="Q1130" s="97" t="n">
        <v>0.29</v>
      </c>
      <c r="R1130" s="96" t="n">
        <v>0.3</v>
      </c>
      <c r="S1130" s="96" t="n">
        <v>0.95</v>
      </c>
      <c r="T1130" s="96" t="n">
        <v>0.61</v>
      </c>
      <c r="U1130" s="96" t="n">
        <v>0.37</v>
      </c>
      <c r="V1130" s="103" t="n">
        <v>0.39</v>
      </c>
      <c r="W1130" s="102" t="n">
        <v>0</v>
      </c>
      <c r="X1130" s="93" t="n"/>
      <c r="Y1130" s="91" t="inlineStr">
        <is>
          <t>None</t>
        </is>
      </c>
      <c r="Z1130" s="99" t="n">
        <v>55.72</v>
      </c>
      <c r="AA1130" s="96" t="n">
        <v>1.03</v>
      </c>
      <c r="AB1130" s="96" t="n">
        <v>1.04</v>
      </c>
      <c r="AC1130" s="96" t="n">
        <v>0.97</v>
      </c>
      <c r="AD1130" s="96" t="n">
        <v>0.64</v>
      </c>
      <c r="AE1130" s="96" t="n">
        <v>0.44</v>
      </c>
      <c r="AF1130" s="103" t="n">
        <v>1.18</v>
      </c>
      <c r="AG1130" s="91" t="inlineStr">
        <is>
          <t>Normal</t>
        </is>
      </c>
      <c r="AH1130" s="100" t="n">
        <v>0</v>
      </c>
      <c r="AI1130" s="101" t="n">
        <v>0</v>
      </c>
      <c r="AJ1130" s="92" t="inlineStr">
        <is>
          <t>N</t>
        </is>
      </c>
      <c r="AK1130" s="96" t="n"/>
      <c r="AL1130" s="91" t="inlineStr">
        <is>
          <t>n/a</t>
        </is>
      </c>
      <c r="AM1130" s="93" t="n"/>
      <c r="AN1130" s="92" t="inlineStr">
        <is>
          <t>None</t>
        </is>
      </c>
      <c r="AO1130" s="102" t="n">
        <v>0</v>
      </c>
      <c r="AP1130" s="103" t="n">
        <v>0.79</v>
      </c>
      <c r="AQ1130" s="102" t="n">
        <v>48</v>
      </c>
      <c r="AR1130" s="91" t="inlineStr">
        <is>
          <t>N</t>
        </is>
      </c>
      <c r="AS1130" s="104" t="n"/>
      <c r="AT1130" s="92">
        <f>IF(AND(P1130="52-wk high",T1130&gt;=Settings!$B$7),"Y","N")</f>
        <v/>
      </c>
      <c r="AU1130" s="91">
        <f>IF(AND(AD1130&gt;=Settings!$B$8,M1130&gt;0),"Y","N")</f>
        <v/>
      </c>
      <c r="AV1130" s="91">
        <f>IF(OR(AH1130&gt;Settings!$B$9,AI1130&gt;Settings!$B$9),"Y","N")</f>
        <v/>
      </c>
      <c r="AW1130" s="91">
        <f>IF(AJ1130&lt;&gt;"Y","n/a",IF(AND(M1130&gt;0,AK1130&gt;Settings!$B$10),"Y","N"))</f>
        <v/>
      </c>
      <c r="AX1130" s="91">
        <f>IF(AO1130&gt;=Settings!$B$11,"Y","N")</f>
        <v/>
      </c>
      <c r="AY1130" s="99">
        <f>(AT1130="Y")+(AU1130="Y")+(AV1130="Y")+(AW1130="Y")+(AX1130="Y")</f>
        <v/>
      </c>
      <c r="AZ1130" s="94">
        <f>IF(AY1130=0,"None",_xlfn.TEXTJOIN(", ",TRUE(),IF(AT1130="Y","Breakout",""),IF(AU1130="Y","Accumulation",""),IF(AV1130="Y","Institutional buying",""),IF(AW1130="Y","Long buildup",""),IF(AX1130="Y","Momentum leader","")))</f>
        <v/>
      </c>
      <c r="BA1130" s="94">
        <f>IF(BW1130="","","Passes "&amp;AY1130&amp;" of 5 buy-side scans"&amp;IF(G1130="Y","; RED FLAG: filter out using Red flag column",""))</f>
        <v/>
      </c>
      <c r="BB1130" s="91" t="inlineStr">
        <is>
          <t>None</t>
        </is>
      </c>
      <c r="BC1130" s="92" t="inlineStr">
        <is>
          <t>N</t>
        </is>
      </c>
      <c r="BD1130" s="94" t="n"/>
      <c r="BE1130" s="94" t="inlineStr">
        <is>
          <t>SCH AGMT-BONUS NCRPS 4:1, ex 21-Aug-2026</t>
        </is>
      </c>
      <c r="BF1130" s="92">
        <f>IF(R1130*100000&gt;=Settings!$B$5,"Y","N")</f>
        <v/>
      </c>
      <c r="BG1130" s="91">
        <f>IF(F1130&gt;Settings!$B$6,"Y","N")</f>
        <v/>
      </c>
      <c r="BH1130" s="97" t="n">
        <v>-37.38</v>
      </c>
      <c r="BI1130" s="96" t="n">
        <v>-1.49</v>
      </c>
      <c r="BJ1130" s="96" t="n">
        <v>-4.13</v>
      </c>
      <c r="BK1130" s="96" t="n">
        <v>-16.53</v>
      </c>
      <c r="BL1130" s="96" t="n">
        <v>12.17</v>
      </c>
      <c r="BM1130" s="96" t="n">
        <v>-18.41</v>
      </c>
      <c r="BN1130" s="97" t="n">
        <v>-2.21</v>
      </c>
      <c r="BO1130" s="96" t="n">
        <v>-6.41</v>
      </c>
      <c r="BP1130" s="96" t="n">
        <v>-8.640000000000001</v>
      </c>
      <c r="BQ1130" s="96" t="n">
        <v>-10.86</v>
      </c>
      <c r="BR1130" s="91" t="inlineStr">
        <is>
          <t>Stacked down</t>
        </is>
      </c>
      <c r="BS1130" s="91" t="inlineStr">
        <is>
          <t>None</t>
        </is>
      </c>
      <c r="BT1130" s="96" t="n">
        <v>41.2</v>
      </c>
      <c r="BU1130" s="91" t="inlineStr">
        <is>
          <t>N</t>
        </is>
      </c>
      <c r="BV1130" s="99">
        <f>IF(OR(BF1130&lt;&gt;"Y",BG1130&lt;&gt;"Y"),"",(AND(ISNUMBER(BQ1130),BQ1130&gt;0))+(BR1130="Stacked up")+(AND(ISNUMBER(BH1130),BH1130&gt;=-Settings!$B$17))+(AND(ISNUMBER(BK1130),ISNUMBER(BM1130),BK1130&gt;0,BM1130&gt;0))+(AND(ISNUMBER(AQ1130),AQ1130&gt;=Settings!$B$18))+(AND(ISNUMBER(BT1130),BT1130&gt;=Settings!$B$19,BT1130&lt;=Settings!$B$20))+(AND(ISNUMBER(AS1130),AS1130&gt;0))+(AND(ISNUMBER(T1130),ISNUMBER(M1130),T1130&gt;=Settings!$B$21,M1130&gt;0))+(AND(ISNUMBER(AD1130),ISNUMBER(M1130),AD1130&gt;=Settings!$B$22,M1130&gt;0))+(AY1130&gt;=1))</f>
        <v/>
      </c>
      <c r="BW1130" s="91">
        <f>IF(OR(AY1130=0,BF1130&lt;&gt;"Y",BG1130&lt;&gt;"Y"),"",1+SUMPRODUCT(($A$6:$A$2604=A1130)*($AY$6:$AY$2604&gt;0)*($BF$6:$BF$2604="Y")*($BG$6:$BG$2604="Y")*(($AY$6:$AY$2604&gt;AY1130)+($AY$6:$AY$2604=AY1130)*($AD$6:$AD$2604&gt;AD1130))))</f>
        <v/>
      </c>
    </row>
    <row r="1131" ht="23.85" customHeight="1" s="55">
      <c r="A1131" s="90" t="n">
        <v>46296</v>
      </c>
      <c r="B1131" s="91" t="inlineStr">
        <is>
          <t>VENUSREM</t>
        </is>
      </c>
      <c r="C1131" s="91" t="inlineStr">
        <is>
          <t>INE411B01019</t>
        </is>
      </c>
      <c r="D1131" s="91" t="n"/>
      <c r="E1131" s="91" t="inlineStr">
        <is>
          <t>None</t>
        </is>
      </c>
      <c r="F1131" s="93" t="n">
        <v>2402</v>
      </c>
      <c r="G1131" s="92" t="inlineStr">
        <is>
          <t>Y</t>
        </is>
      </c>
      <c r="H1131" s="94" t="inlineStr">
        <is>
          <t>Long-term ASM Stage 4</t>
        </is>
      </c>
      <c r="I1131" s="91" t="inlineStr">
        <is>
          <t>N</t>
        </is>
      </c>
      <c r="J1131" s="92">
        <f>IF(K1131="","N","Y")</f>
        <v/>
      </c>
      <c r="K1131" s="94">
        <f>_xlfn.TEXTJOIN("; ",TRUE,IF(P1131="52-wk low","52-wk low",""),IF(AND(AD1131&gt;=Settings!$B$12,M1131&lt;0),"Distribution",""),IF(AND(AJ1131="Y",M1131&lt;0,AK1131&lt;-Settings!$B$13),"Long unwinding",""),IF(AND(AJ1131="Y",M1131&lt;0,AK1131&gt;Settings!$B$13),"Short buildup",""))</f>
        <v/>
      </c>
      <c r="L1131" s="95" t="n">
        <v>1796.7</v>
      </c>
      <c r="M1131" s="96" t="n">
        <v>0.03</v>
      </c>
      <c r="N1131" s="93" t="n">
        <v>571</v>
      </c>
      <c r="O1131" s="91" t="inlineStr">
        <is>
          <t>None</t>
        </is>
      </c>
      <c r="P1131" s="91" t="inlineStr">
        <is>
          <t>None</t>
        </is>
      </c>
      <c r="Q1131" s="97" t="n">
        <v>1.17</v>
      </c>
      <c r="R1131" s="96" t="n">
        <v>0.32</v>
      </c>
      <c r="S1131" s="96" t="n">
        <v>4.23</v>
      </c>
      <c r="T1131" s="96" t="n">
        <v>3.16</v>
      </c>
      <c r="U1131" s="96" t="n">
        <v>1.74</v>
      </c>
      <c r="V1131" s="103" t="n">
        <v>0.47</v>
      </c>
      <c r="W1131" s="102" t="n">
        <v>1</v>
      </c>
      <c r="X1131" s="93" t="n"/>
      <c r="Y1131" s="91" t="inlineStr">
        <is>
          <t>None</t>
        </is>
      </c>
      <c r="Z1131" s="99" t="n">
        <v>56.09</v>
      </c>
      <c r="AA1131" s="96" t="n">
        <v>0.93</v>
      </c>
      <c r="AB1131" s="96" t="n">
        <v>0.93</v>
      </c>
      <c r="AC1131" s="96" t="n"/>
      <c r="AD1131" s="96" t="n"/>
      <c r="AE1131" s="96" t="n"/>
      <c r="AF1131" s="103" t="n"/>
      <c r="AG1131" s="91" t="inlineStr">
        <is>
          <t>No delivery data</t>
        </is>
      </c>
      <c r="AH1131" s="100" t="n">
        <v>0</v>
      </c>
      <c r="AI1131" s="101" t="n">
        <v>0</v>
      </c>
      <c r="AJ1131" s="92" t="inlineStr">
        <is>
          <t>N</t>
        </is>
      </c>
      <c r="AK1131" s="96" t="n"/>
      <c r="AL1131" s="91" t="inlineStr">
        <is>
          <t>n/a</t>
        </is>
      </c>
      <c r="AM1131" s="93" t="n"/>
      <c r="AN1131" s="92" t="inlineStr">
        <is>
          <t>None</t>
        </is>
      </c>
      <c r="AO1131" s="102" t="n">
        <v>0</v>
      </c>
      <c r="AP1131" s="103" t="n">
        <v>4.31</v>
      </c>
      <c r="AQ1131" s="102" t="n">
        <v>99</v>
      </c>
      <c r="AR1131" s="91" t="inlineStr">
        <is>
          <t>N</t>
        </is>
      </c>
      <c r="AS1131" s="104" t="n"/>
      <c r="AT1131" s="92">
        <f>IF(AND(P1131="52-wk high",T1131&gt;=Settings!$B$7),"Y","N")</f>
        <v/>
      </c>
      <c r="AU1131" s="91">
        <f>IF(AND(AD1131&gt;=Settings!$B$8,M1131&gt;0),"Y","N")</f>
        <v/>
      </c>
      <c r="AV1131" s="91">
        <f>IF(OR(AH1131&gt;Settings!$B$9,AI1131&gt;Settings!$B$9),"Y","N")</f>
        <v/>
      </c>
      <c r="AW1131" s="91">
        <f>IF(AJ1131&lt;&gt;"Y","n/a",IF(AND(M1131&gt;0,AK1131&gt;Settings!$B$10),"Y","N"))</f>
        <v/>
      </c>
      <c r="AX1131" s="91">
        <f>IF(AO1131&gt;=Settings!$B$11,"Y","N")</f>
        <v/>
      </c>
      <c r="AY1131" s="99">
        <f>(AT1131="Y")+(AU1131="Y")+(AV1131="Y")+(AW1131="Y")+(AX1131="Y")</f>
        <v/>
      </c>
      <c r="AZ1131" s="94">
        <f>IF(AY1131=0,"None",_xlfn.TEXTJOIN(", ",TRUE(),IF(AT1131="Y","Breakout",""),IF(AU1131="Y","Accumulation",""),IF(AV1131="Y","Institutional buying",""),IF(AW1131="Y","Long buildup",""),IF(AX1131="Y","Momentum leader","")))</f>
        <v/>
      </c>
      <c r="BA1131" s="94">
        <f>IF(BW1131="","","Passes "&amp;AY1131&amp;" of 5 buy-side scans"&amp;IF(G1131="Y","; RED FLAG: filter out using Red flag column",""))</f>
        <v/>
      </c>
      <c r="BB1131" s="91" t="inlineStr">
        <is>
          <t>None</t>
        </is>
      </c>
      <c r="BC1131" s="92" t="inlineStr">
        <is>
          <t>N</t>
        </is>
      </c>
      <c r="BD1131" s="94" t="n"/>
      <c r="BE1131" s="94" t="n"/>
      <c r="BF1131" s="92">
        <f>IF(R1131*100000&gt;=Settings!$B$5,"Y","N")</f>
        <v/>
      </c>
      <c r="BG1131" s="91">
        <f>IF(F1131&gt;Settings!$B$6,"Y","N")</f>
        <v/>
      </c>
      <c r="BH1131" s="97" t="n">
        <v>-12.11</v>
      </c>
      <c r="BI1131" s="96" t="n">
        <v>10.58</v>
      </c>
      <c r="BJ1131" s="96" t="n">
        <v>12.23</v>
      </c>
      <c r="BK1131" s="96" t="n">
        <v>2.56</v>
      </c>
      <c r="BL1131" s="96" t="n">
        <v>108.66</v>
      </c>
      <c r="BM1131" s="96" t="n">
        <v>295.79</v>
      </c>
      <c r="BN1131" s="97" t="n">
        <v>8.039999999999999</v>
      </c>
      <c r="BO1131" s="96" t="n">
        <v>9.67</v>
      </c>
      <c r="BP1131" s="96" t="n">
        <v>17.56</v>
      </c>
      <c r="BQ1131" s="96" t="n">
        <v>39.37</v>
      </c>
      <c r="BR1131" s="91" t="inlineStr">
        <is>
          <t>Stacked up</t>
        </is>
      </c>
      <c r="BS1131" s="91" t="inlineStr">
        <is>
          <t>None</t>
        </is>
      </c>
      <c r="BT1131" s="96" t="n">
        <v>71.90000000000001</v>
      </c>
      <c r="BU1131" s="91" t="inlineStr">
        <is>
          <t>N</t>
        </is>
      </c>
      <c r="BV1131" s="99">
        <f>IF(OR(BF1131&lt;&gt;"Y",BG1131&lt;&gt;"Y"),"",(AND(ISNUMBER(BQ1131),BQ1131&gt;0))+(BR1131="Stacked up")+(AND(ISNUMBER(BH1131),BH1131&gt;=-Settings!$B$17))+(AND(ISNUMBER(BK1131),ISNUMBER(BM1131),BK1131&gt;0,BM1131&gt;0))+(AND(ISNUMBER(AQ1131),AQ1131&gt;=Settings!$B$18))+(AND(ISNUMBER(BT1131),BT1131&gt;=Settings!$B$19,BT1131&lt;=Settings!$B$20))+(AND(ISNUMBER(AS1131),AS1131&gt;0))+(AND(ISNUMBER(T1131),ISNUMBER(M1131),T1131&gt;=Settings!$B$21,M1131&gt;0))+(AND(ISNUMBER(AD1131),ISNUMBER(M1131),AD1131&gt;=Settings!$B$22,M1131&gt;0))+(AY1131&gt;=1))</f>
        <v/>
      </c>
      <c r="BW1131" s="91">
        <f>IF(OR(AY1131=0,BF1131&lt;&gt;"Y",BG1131&lt;&gt;"Y"),"",1+SUMPRODUCT(($A$6:$A$2604=A1131)*($AY$6:$AY$2604&gt;0)*($BF$6:$BF$2604="Y")*($BG$6:$BG$2604="Y")*(($AY$6:$AY$2604&gt;AY1131)+($AY$6:$AY$2604=AY1131)*($AD$6:$AD$2604&gt;AD1131))))</f>
        <v/>
      </c>
    </row>
    <row r="1132" ht="23.85" customHeight="1" s="55">
      <c r="A1132" s="90" t="n">
        <v>46296</v>
      </c>
      <c r="B1132" s="91" t="inlineStr">
        <is>
          <t>JGCHEM</t>
        </is>
      </c>
      <c r="C1132" s="91" t="inlineStr">
        <is>
          <t>INE0MB501011</t>
        </is>
      </c>
      <c r="D1132" s="91" t="n"/>
      <c r="E1132" s="91" t="inlineStr">
        <is>
          <t>None</t>
        </is>
      </c>
      <c r="F1132" s="93" t="n">
        <v>2392</v>
      </c>
      <c r="G1132" s="92" t="inlineStr">
        <is>
          <t>N</t>
        </is>
      </c>
      <c r="H1132" s="94" t="n"/>
      <c r="I1132" s="91" t="inlineStr">
        <is>
          <t>N</t>
        </is>
      </c>
      <c r="J1132" s="92">
        <f>IF(K1132="","N","Y")</f>
        <v/>
      </c>
      <c r="K1132" s="94">
        <f>_xlfn.TEXTJOIN("; ",TRUE,IF(P1132="52-wk low","52-wk low",""),IF(AND(AD1132&gt;=Settings!$B$12,M1132&lt;0),"Distribution",""),IF(AND(AJ1132="Y",M1132&lt;0,AK1132&lt;-Settings!$B$13),"Long unwinding",""),IF(AND(AJ1132="Y",M1132&lt;0,AK1132&gt;Settings!$B$13),"Short buildup",""))</f>
        <v/>
      </c>
      <c r="L1132" s="95" t="n">
        <v>610.3</v>
      </c>
      <c r="M1132" s="96" t="n">
        <v>-5.39</v>
      </c>
      <c r="N1132" s="93" t="n">
        <v>2529</v>
      </c>
      <c r="O1132" s="91" t="inlineStr">
        <is>
          <t>None</t>
        </is>
      </c>
      <c r="P1132" s="91" t="inlineStr">
        <is>
          <t>None</t>
        </is>
      </c>
      <c r="Q1132" s="97" t="n">
        <v>7.92</v>
      </c>
      <c r="R1132" s="96" t="n">
        <v>4.8</v>
      </c>
      <c r="S1132" s="96" t="n">
        <v>1.73</v>
      </c>
      <c r="T1132" s="96" t="n">
        <v>1.06</v>
      </c>
      <c r="U1132" s="96" t="n">
        <v>1.71</v>
      </c>
      <c r="V1132" s="103" t="n">
        <v>1.02</v>
      </c>
      <c r="W1132" s="102" t="n">
        <v>3</v>
      </c>
      <c r="X1132" s="93" t="n">
        <v>189</v>
      </c>
      <c r="Y1132" s="91" t="inlineStr">
        <is>
          <t>None</t>
        </is>
      </c>
      <c r="Z1132" s="99" t="n">
        <v>31.02</v>
      </c>
      <c r="AA1132" s="96" t="n">
        <v>0.84</v>
      </c>
      <c r="AB1132" s="96" t="n">
        <v>0.83</v>
      </c>
      <c r="AC1132" s="96" t="n">
        <v>1.6</v>
      </c>
      <c r="AD1132" s="96" t="n">
        <v>1.44</v>
      </c>
      <c r="AE1132" s="96" t="n">
        <v>2.14</v>
      </c>
      <c r="AF1132" s="103" t="n">
        <v>1.33</v>
      </c>
      <c r="AG1132" s="91" t="inlineStr">
        <is>
          <t>Normal</t>
        </is>
      </c>
      <c r="AH1132" s="100" t="n">
        <v>0</v>
      </c>
      <c r="AI1132" s="101" t="n">
        <v>0</v>
      </c>
      <c r="AJ1132" s="92" t="inlineStr">
        <is>
          <t>N</t>
        </is>
      </c>
      <c r="AK1132" s="96" t="n"/>
      <c r="AL1132" s="91" t="inlineStr">
        <is>
          <t>n/a</t>
        </is>
      </c>
      <c r="AM1132" s="93" t="n"/>
      <c r="AN1132" s="92" t="inlineStr">
        <is>
          <t>None</t>
        </is>
      </c>
      <c r="AO1132" s="102" t="n">
        <v>0</v>
      </c>
      <c r="AP1132" s="103" t="n">
        <v>2.15</v>
      </c>
      <c r="AQ1132" s="102" t="n">
        <v>91</v>
      </c>
      <c r="AR1132" s="91" t="inlineStr">
        <is>
          <t>N</t>
        </is>
      </c>
      <c r="AS1132" s="104" t="n"/>
      <c r="AT1132" s="92">
        <f>IF(AND(P1132="52-wk high",T1132&gt;=Settings!$B$7),"Y","N")</f>
        <v/>
      </c>
      <c r="AU1132" s="91">
        <f>IF(AND(AD1132&gt;=Settings!$B$8,M1132&gt;0),"Y","N")</f>
        <v/>
      </c>
      <c r="AV1132" s="91">
        <f>IF(OR(AH1132&gt;Settings!$B$9,AI1132&gt;Settings!$B$9),"Y","N")</f>
        <v/>
      </c>
      <c r="AW1132" s="91">
        <f>IF(AJ1132&lt;&gt;"Y","n/a",IF(AND(M1132&gt;0,AK1132&gt;Settings!$B$10),"Y","N"))</f>
        <v/>
      </c>
      <c r="AX1132" s="91">
        <f>IF(AO1132&gt;=Settings!$B$11,"Y","N")</f>
        <v/>
      </c>
      <c r="AY1132" s="99">
        <f>(AT1132="Y")+(AU1132="Y")+(AV1132="Y")+(AW1132="Y")+(AX1132="Y")</f>
        <v/>
      </c>
      <c r="AZ1132" s="94">
        <f>IF(AY1132=0,"None",_xlfn.TEXTJOIN(", ",TRUE(),IF(AT1132="Y","Breakout",""),IF(AU1132="Y","Accumulation",""),IF(AV1132="Y","Institutional buying",""),IF(AW1132="Y","Long buildup",""),IF(AX1132="Y","Momentum leader","")))</f>
        <v/>
      </c>
      <c r="BA1132" s="94">
        <f>IF(BW1132="","","Passes "&amp;AY1132&amp;" of 5 buy-side scans"&amp;IF(G1132="Y","; RED FLAG: filter out using Red flag column",""))</f>
        <v/>
      </c>
      <c r="BB1132" s="91" t="inlineStr">
        <is>
          <t>None</t>
        </is>
      </c>
      <c r="BC1132" s="92" t="inlineStr">
        <is>
          <t>Y</t>
        </is>
      </c>
      <c r="BD1132" s="94" t="inlineStr">
        <is>
          <t>&gt;75% move in 6 months; High-low range &gt;100% in 6 months</t>
        </is>
      </c>
      <c r="BE1132" s="94" t="n"/>
      <c r="BF1132" s="92">
        <f>IF(R1132*100000&gt;=Settings!$B$5,"Y","N")</f>
        <v/>
      </c>
      <c r="BG1132" s="91">
        <f>IF(F1132&gt;Settings!$B$6,"Y","N")</f>
        <v/>
      </c>
      <c r="BH1132" s="97" t="n">
        <v>-11.29</v>
      </c>
      <c r="BI1132" s="96" t="n">
        <v>1.42</v>
      </c>
      <c r="BJ1132" s="96" t="n">
        <v>-2.55</v>
      </c>
      <c r="BK1132" s="96" t="n">
        <v>43.97</v>
      </c>
      <c r="BL1132" s="96" t="n">
        <v>82.04000000000001</v>
      </c>
      <c r="BM1132" s="96" t="n">
        <v>47.33</v>
      </c>
      <c r="BN1132" s="97" t="n">
        <v>-0.39</v>
      </c>
      <c r="BO1132" s="96" t="n">
        <v>5.34</v>
      </c>
      <c r="BP1132" s="96" t="n">
        <v>15.6</v>
      </c>
      <c r="BQ1132" s="96" t="n">
        <v>28.18</v>
      </c>
      <c r="BR1132" s="91" t="inlineStr">
        <is>
          <t>Mixed</t>
        </is>
      </c>
      <c r="BS1132" s="91" t="inlineStr">
        <is>
          <t>None</t>
        </is>
      </c>
      <c r="BT1132" s="96" t="n">
        <v>48.3</v>
      </c>
      <c r="BU1132" s="91" t="inlineStr">
        <is>
          <t>N</t>
        </is>
      </c>
      <c r="BV1132" s="99">
        <f>IF(OR(BF1132&lt;&gt;"Y",BG1132&lt;&gt;"Y"),"",(AND(ISNUMBER(BQ1132),BQ1132&gt;0))+(BR1132="Stacked up")+(AND(ISNUMBER(BH1132),BH1132&gt;=-Settings!$B$17))+(AND(ISNUMBER(BK1132),ISNUMBER(BM1132),BK1132&gt;0,BM1132&gt;0))+(AND(ISNUMBER(AQ1132),AQ1132&gt;=Settings!$B$18))+(AND(ISNUMBER(BT1132),BT1132&gt;=Settings!$B$19,BT1132&lt;=Settings!$B$20))+(AND(ISNUMBER(AS1132),AS1132&gt;0))+(AND(ISNUMBER(T1132),ISNUMBER(M1132),T1132&gt;=Settings!$B$21,M1132&gt;0))+(AND(ISNUMBER(AD1132),ISNUMBER(M1132),AD1132&gt;=Settings!$B$22,M1132&gt;0))+(AY1132&gt;=1))</f>
        <v/>
      </c>
      <c r="BW1132" s="91">
        <f>IF(OR(AY1132=0,BF1132&lt;&gt;"Y",BG1132&lt;&gt;"Y"),"",1+SUMPRODUCT(($A$6:$A$2604=A1132)*($AY$6:$AY$2604&gt;0)*($BF$6:$BF$2604="Y")*($BG$6:$BG$2604="Y")*(($AY$6:$AY$2604&gt;AY1132)+($AY$6:$AY$2604=AY1132)*($AD$6:$AD$2604&gt;AD1132))))</f>
        <v/>
      </c>
    </row>
    <row r="1133" ht="23.85" customHeight="1" s="55">
      <c r="A1133" s="90" t="n">
        <v>46296</v>
      </c>
      <c r="B1133" s="91" t="inlineStr">
        <is>
          <t>SAKAR</t>
        </is>
      </c>
      <c r="C1133" s="91" t="inlineStr">
        <is>
          <t>INE732S01012</t>
        </is>
      </c>
      <c r="D1133" s="91" t="n"/>
      <c r="E1133" s="91" t="inlineStr">
        <is>
          <t>None</t>
        </is>
      </c>
      <c r="F1133" s="93" t="n">
        <v>2392</v>
      </c>
      <c r="G1133" s="92" t="inlineStr">
        <is>
          <t>Y</t>
        </is>
      </c>
      <c r="H1133" s="94" t="inlineStr">
        <is>
          <t>Long-term ASM Stage 1</t>
        </is>
      </c>
      <c r="I1133" s="91" t="inlineStr">
        <is>
          <t>N</t>
        </is>
      </c>
      <c r="J1133" s="92">
        <f>IF(K1133="","N","Y")</f>
        <v/>
      </c>
      <c r="K1133" s="94">
        <f>_xlfn.TEXTJOIN("; ",TRUE,IF(P1133="52-wk low","52-wk low",""),IF(AND(AD1133&gt;=Settings!$B$12,M1133&lt;0),"Distribution",""),IF(AND(AJ1133="Y",M1133&lt;0,AK1133&lt;-Settings!$B$13),"Long unwinding",""),IF(AND(AJ1133="Y",M1133&lt;0,AK1133&gt;Settings!$B$13),"Short buildup",""))</f>
        <v/>
      </c>
      <c r="L1133" s="95" t="n">
        <v>1075</v>
      </c>
      <c r="M1133" s="96" t="n">
        <v>-1.65</v>
      </c>
      <c r="N1133" s="93" t="n">
        <v>1436</v>
      </c>
      <c r="O1133" s="91" t="inlineStr">
        <is>
          <t>None</t>
        </is>
      </c>
      <c r="P1133" s="91" t="inlineStr">
        <is>
          <t>None</t>
        </is>
      </c>
      <c r="Q1133" s="97" t="n">
        <v>0.97</v>
      </c>
      <c r="R1133" s="96" t="n">
        <v>1.53</v>
      </c>
      <c r="S1133" s="96" t="n">
        <v>0.58</v>
      </c>
      <c r="T1133" s="96" t="n">
        <v>0.59</v>
      </c>
      <c r="U1133" s="96" t="n">
        <v>0.49</v>
      </c>
      <c r="V1133" s="103" t="n">
        <v>0.78</v>
      </c>
      <c r="W1133" s="102" t="n">
        <v>3</v>
      </c>
      <c r="X1133" s="93" t="n"/>
      <c r="Y1133" s="91" t="inlineStr">
        <is>
          <t>None</t>
        </is>
      </c>
      <c r="Z1133" s="99" t="n">
        <v>43.5</v>
      </c>
      <c r="AA1133" s="96" t="n">
        <v>0.9399999999999999</v>
      </c>
      <c r="AB1133" s="96" t="n">
        <v>0.93</v>
      </c>
      <c r="AC1133" s="96" t="n">
        <v>0.61</v>
      </c>
      <c r="AD1133" s="96" t="n">
        <v>0.65</v>
      </c>
      <c r="AE1133" s="96" t="n">
        <v>0.55</v>
      </c>
      <c r="AF1133" s="103" t="n">
        <v>1.11</v>
      </c>
      <c r="AG1133" s="91" t="inlineStr">
        <is>
          <t>Normal</t>
        </is>
      </c>
      <c r="AH1133" s="100" t="n">
        <v>0</v>
      </c>
      <c r="AI1133" s="101" t="n">
        <v>0</v>
      </c>
      <c r="AJ1133" s="92" t="inlineStr">
        <is>
          <t>N</t>
        </is>
      </c>
      <c r="AK1133" s="96" t="n"/>
      <c r="AL1133" s="91" t="inlineStr">
        <is>
          <t>n/a</t>
        </is>
      </c>
      <c r="AM1133" s="93" t="n"/>
      <c r="AN1133" s="92" t="inlineStr">
        <is>
          <t>None</t>
        </is>
      </c>
      <c r="AO1133" s="102" t="n">
        <v>0</v>
      </c>
      <c r="AP1133" s="103" t="n">
        <v>3.45</v>
      </c>
      <c r="AQ1133" s="102" t="n">
        <v>98</v>
      </c>
      <c r="AR1133" s="91" t="inlineStr">
        <is>
          <t>N</t>
        </is>
      </c>
      <c r="AS1133" s="104" t="n"/>
      <c r="AT1133" s="92">
        <f>IF(AND(P1133="52-wk high",T1133&gt;=Settings!$B$7),"Y","N")</f>
        <v/>
      </c>
      <c r="AU1133" s="91">
        <f>IF(AND(AD1133&gt;=Settings!$B$8,M1133&gt;0),"Y","N")</f>
        <v/>
      </c>
      <c r="AV1133" s="91">
        <f>IF(OR(AH1133&gt;Settings!$B$9,AI1133&gt;Settings!$B$9),"Y","N")</f>
        <v/>
      </c>
      <c r="AW1133" s="91">
        <f>IF(AJ1133&lt;&gt;"Y","n/a",IF(AND(M1133&gt;0,AK1133&gt;Settings!$B$10),"Y","N"))</f>
        <v/>
      </c>
      <c r="AX1133" s="91">
        <f>IF(AO1133&gt;=Settings!$B$11,"Y","N")</f>
        <v/>
      </c>
      <c r="AY1133" s="99">
        <f>(AT1133="Y")+(AU1133="Y")+(AV1133="Y")+(AW1133="Y")+(AX1133="Y")</f>
        <v/>
      </c>
      <c r="AZ1133" s="94">
        <f>IF(AY1133=0,"None",_xlfn.TEXTJOIN(", ",TRUE(),IF(AT1133="Y","Breakout",""),IF(AU1133="Y","Accumulation",""),IF(AV1133="Y","Institutional buying",""),IF(AW1133="Y","Long buildup",""),IF(AX1133="Y","Momentum leader","")))</f>
        <v/>
      </c>
      <c r="BA1133" s="94">
        <f>IF(BW1133="","","Passes "&amp;AY1133&amp;" of 5 buy-side scans"&amp;IF(G1133="Y","; RED FLAG: filter out using Red flag column",""))</f>
        <v/>
      </c>
      <c r="BB1133" s="91" t="inlineStr">
        <is>
          <t>None</t>
        </is>
      </c>
      <c r="BC1133" s="92" t="inlineStr">
        <is>
          <t>Y</t>
        </is>
      </c>
      <c r="BD1133" s="94" t="inlineStr">
        <is>
          <t>PE &gt; 50</t>
        </is>
      </c>
      <c r="BE1133" s="94" t="n"/>
      <c r="BF1133" s="92">
        <f>IF(R1133*100000&gt;=Settings!$B$5,"Y","N")</f>
        <v/>
      </c>
      <c r="BG1133" s="91">
        <f>IF(F1133&gt;Settings!$B$6,"Y","N")</f>
        <v/>
      </c>
      <c r="BH1133" s="97" t="n">
        <v>-12.59</v>
      </c>
      <c r="BI1133" s="96" t="n">
        <v>-4.75</v>
      </c>
      <c r="BJ1133" s="96" t="n">
        <v>11.31</v>
      </c>
      <c r="BK1133" s="96" t="n">
        <v>32.35</v>
      </c>
      <c r="BL1133" s="96" t="n">
        <v>108.47</v>
      </c>
      <c r="BM1133" s="96" t="n">
        <v>193.08</v>
      </c>
      <c r="BN1133" s="97" t="n">
        <v>-1.6</v>
      </c>
      <c r="BO1133" s="96" t="n">
        <v>6.64</v>
      </c>
      <c r="BP1133" s="96" t="n">
        <v>19.39</v>
      </c>
      <c r="BQ1133" s="96" t="n">
        <v>42.21</v>
      </c>
      <c r="BR1133" s="91" t="inlineStr">
        <is>
          <t>Mixed</t>
        </is>
      </c>
      <c r="BS1133" s="91" t="inlineStr">
        <is>
          <t>None</t>
        </is>
      </c>
      <c r="BT1133" s="96" t="n">
        <v>44.4</v>
      </c>
      <c r="BU1133" s="91" t="inlineStr">
        <is>
          <t>N</t>
        </is>
      </c>
      <c r="BV1133" s="99">
        <f>IF(OR(BF1133&lt;&gt;"Y",BG1133&lt;&gt;"Y"),"",(AND(ISNUMBER(BQ1133),BQ1133&gt;0))+(BR1133="Stacked up")+(AND(ISNUMBER(BH1133),BH1133&gt;=-Settings!$B$17))+(AND(ISNUMBER(BK1133),ISNUMBER(BM1133),BK1133&gt;0,BM1133&gt;0))+(AND(ISNUMBER(AQ1133),AQ1133&gt;=Settings!$B$18))+(AND(ISNUMBER(BT1133),BT1133&gt;=Settings!$B$19,BT1133&lt;=Settings!$B$20))+(AND(ISNUMBER(AS1133),AS1133&gt;0))+(AND(ISNUMBER(T1133),ISNUMBER(M1133),T1133&gt;=Settings!$B$21,M1133&gt;0))+(AND(ISNUMBER(AD1133),ISNUMBER(M1133),AD1133&gt;=Settings!$B$22,M1133&gt;0))+(AY1133&gt;=1))</f>
        <v/>
      </c>
      <c r="BW1133" s="91">
        <f>IF(OR(AY1133=0,BF1133&lt;&gt;"Y",BG1133&lt;&gt;"Y"),"",1+SUMPRODUCT(($A$6:$A$2604=A1133)*($AY$6:$AY$2604&gt;0)*($BF$6:$BF$2604="Y")*($BG$6:$BG$2604="Y")*(($AY$6:$AY$2604&gt;AY1133)+($AY$6:$AY$2604=AY1133)*($AD$6:$AD$2604&gt;AD1133))))</f>
        <v/>
      </c>
    </row>
    <row r="1134" ht="23.85" customHeight="1" s="55">
      <c r="A1134" s="90" t="n">
        <v>46296</v>
      </c>
      <c r="B1134" s="91" t="inlineStr">
        <is>
          <t>BODALCHEM</t>
        </is>
      </c>
      <c r="C1134" s="91" t="inlineStr">
        <is>
          <t>INE338D01028</t>
        </is>
      </c>
      <c r="D1134" s="91" t="n"/>
      <c r="E1134" s="91" t="inlineStr">
        <is>
          <t>None</t>
        </is>
      </c>
      <c r="F1134" s="93" t="n">
        <v>2390</v>
      </c>
      <c r="G1134" s="92" t="inlineStr">
        <is>
          <t>Y</t>
        </is>
      </c>
      <c r="H1134" s="94" t="inlineStr">
        <is>
          <t>Long-term ASM Stage 4; T2T (BE series)</t>
        </is>
      </c>
      <c r="I1134" s="91" t="inlineStr">
        <is>
          <t>Y</t>
        </is>
      </c>
      <c r="J1134" s="92">
        <f>IF(K1134="","N","Y")</f>
        <v/>
      </c>
      <c r="K1134" s="94">
        <f>_xlfn.TEXTJOIN("; ",TRUE,IF(P1134="52-wk low","52-wk low",""),IF(AND(AD1134&gt;=Settings!$B$12,M1134&lt;0),"Distribution",""),IF(AND(AJ1134="Y",M1134&lt;0,AK1134&lt;-Settings!$B$13),"Long unwinding",""),IF(AND(AJ1134="Y",M1134&lt;0,AK1134&gt;Settings!$B$13),"Short buildup",""))</f>
        <v/>
      </c>
      <c r="L1134" s="95" t="n">
        <v>189.75</v>
      </c>
      <c r="M1134" s="96" t="n">
        <v>-4.34</v>
      </c>
      <c r="N1134" s="93" t="n">
        <v>2394</v>
      </c>
      <c r="O1134" s="91" t="inlineStr">
        <is>
          <t>None</t>
        </is>
      </c>
      <c r="P1134" s="91" t="inlineStr">
        <is>
          <t>None</t>
        </is>
      </c>
      <c r="Q1134" s="97" t="n">
        <v>6.19</v>
      </c>
      <c r="R1134" s="96" t="n">
        <v>32.06</v>
      </c>
      <c r="S1134" s="96" t="n">
        <v>0.13</v>
      </c>
      <c r="T1134" s="96" t="n">
        <v>0.25</v>
      </c>
      <c r="U1134" s="96" t="n">
        <v>0.45</v>
      </c>
      <c r="V1134" s="103" t="n">
        <v>2.32</v>
      </c>
      <c r="W1134" s="102" t="n">
        <v>5</v>
      </c>
      <c r="X1134" s="93" t="n"/>
      <c r="Y1134" s="91" t="inlineStr">
        <is>
          <t>None</t>
        </is>
      </c>
      <c r="Z1134" s="99" t="n"/>
      <c r="AA1134" s="96" t="n"/>
      <c r="AB1134" s="96" t="n"/>
      <c r="AC1134" s="96" t="n"/>
      <c r="AD1134" s="96" t="n"/>
      <c r="AE1134" s="96" t="n"/>
      <c r="AF1134" s="103" t="n"/>
      <c r="AG1134" s="91" t="inlineStr">
        <is>
          <t>Drying up</t>
        </is>
      </c>
      <c r="AH1134" s="100" t="n">
        <v>0</v>
      </c>
      <c r="AI1134" s="101" t="n">
        <v>0</v>
      </c>
      <c r="AJ1134" s="92" t="inlineStr">
        <is>
          <t>N</t>
        </is>
      </c>
      <c r="AK1134" s="96" t="n"/>
      <c r="AL1134" s="91" t="inlineStr">
        <is>
          <t>n/a</t>
        </is>
      </c>
      <c r="AM1134" s="93" t="n"/>
      <c r="AN1134" s="92" t="inlineStr">
        <is>
          <t>None</t>
        </is>
      </c>
      <c r="AO1134" s="102" t="n">
        <v>0</v>
      </c>
      <c r="AP1134" s="103" t="n">
        <v>5.03</v>
      </c>
      <c r="AQ1134" s="102" t="n">
        <v>99</v>
      </c>
      <c r="AR1134" s="91" t="inlineStr">
        <is>
          <t>N</t>
        </is>
      </c>
      <c r="AS1134" s="104" t="n"/>
      <c r="AT1134" s="92">
        <f>IF(AND(P1134="52-wk high",T1134&gt;=Settings!$B$7),"Y","N")</f>
        <v/>
      </c>
      <c r="AU1134" s="91">
        <f>IF(AND(AD1134&gt;=Settings!$B$8,M1134&gt;0),"Y","N")</f>
        <v/>
      </c>
      <c r="AV1134" s="91">
        <f>IF(OR(AH1134&gt;Settings!$B$9,AI1134&gt;Settings!$B$9),"Y","N")</f>
        <v/>
      </c>
      <c r="AW1134" s="91">
        <f>IF(AJ1134&lt;&gt;"Y","n/a",IF(AND(M1134&gt;0,AK1134&gt;Settings!$B$10),"Y","N"))</f>
        <v/>
      </c>
      <c r="AX1134" s="91">
        <f>IF(AO1134&gt;=Settings!$B$11,"Y","N")</f>
        <v/>
      </c>
      <c r="AY1134" s="99">
        <f>(AT1134="Y")+(AU1134="Y")+(AV1134="Y")+(AW1134="Y")+(AX1134="Y")</f>
        <v/>
      </c>
      <c r="AZ1134" s="94">
        <f>IF(AY1134=0,"None",_xlfn.TEXTJOIN(", ",TRUE(),IF(AT1134="Y","Breakout",""),IF(AU1134="Y","Accumulation",""),IF(AV1134="Y","Institutional buying",""),IF(AW1134="Y","Long buildup",""),IF(AX1134="Y","Momentum leader","")))</f>
        <v/>
      </c>
      <c r="BA1134" s="94">
        <f>IF(BW1134="","","Passes "&amp;AY1134&amp;" of 5 buy-side scans"&amp;IF(G1134="Y","; RED FLAG: filter out using Red flag column",""))</f>
        <v/>
      </c>
      <c r="BB1134" s="91" t="inlineStr">
        <is>
          <t>Lower</t>
        </is>
      </c>
      <c r="BC1134" s="92" t="inlineStr">
        <is>
          <t>N</t>
        </is>
      </c>
      <c r="BD1134" s="94" t="n"/>
      <c r="BE1134" s="94" t="n"/>
      <c r="BF1134" s="92">
        <f>IF(R1134*100000&gt;=Settings!$B$5,"Y","N")</f>
        <v/>
      </c>
      <c r="BG1134" s="91">
        <f>IF(F1134&gt;Settings!$B$6,"Y","N")</f>
        <v/>
      </c>
      <c r="BH1134" s="97" t="n">
        <v>-8.640000000000001</v>
      </c>
      <c r="BI1134" s="96" t="n">
        <v>-2.73</v>
      </c>
      <c r="BJ1134" s="96" t="n">
        <v>49.69</v>
      </c>
      <c r="BK1134" s="96" t="n">
        <v>200.81</v>
      </c>
      <c r="BL1134" s="96" t="n">
        <v>247.21</v>
      </c>
      <c r="BM1134" s="96" t="n">
        <v>206.84</v>
      </c>
      <c r="BN1134" s="97" t="n">
        <v>7.5</v>
      </c>
      <c r="BO1134" s="96" t="n">
        <v>37.48</v>
      </c>
      <c r="BP1134" s="96" t="n">
        <v>73.97</v>
      </c>
      <c r="BQ1134" s="96" t="n">
        <v>116.03</v>
      </c>
      <c r="BR1134" s="91" t="inlineStr">
        <is>
          <t>Stacked up</t>
        </is>
      </c>
      <c r="BS1134" s="91" t="inlineStr">
        <is>
          <t>None</t>
        </is>
      </c>
      <c r="BT1134" s="96" t="n">
        <v>57.8</v>
      </c>
      <c r="BU1134" s="91" t="inlineStr">
        <is>
          <t>N</t>
        </is>
      </c>
      <c r="BV1134" s="99">
        <f>IF(OR(BF1134&lt;&gt;"Y",BG1134&lt;&gt;"Y"),"",(AND(ISNUMBER(BQ1134),BQ1134&gt;0))+(BR1134="Stacked up")+(AND(ISNUMBER(BH1134),BH1134&gt;=-Settings!$B$17))+(AND(ISNUMBER(BK1134),ISNUMBER(BM1134),BK1134&gt;0,BM1134&gt;0))+(AND(ISNUMBER(AQ1134),AQ1134&gt;=Settings!$B$18))+(AND(ISNUMBER(BT1134),BT1134&gt;=Settings!$B$19,BT1134&lt;=Settings!$B$20))+(AND(ISNUMBER(AS1134),AS1134&gt;0))+(AND(ISNUMBER(T1134),ISNUMBER(M1134),T1134&gt;=Settings!$B$21,M1134&gt;0))+(AND(ISNUMBER(AD1134),ISNUMBER(M1134),AD1134&gt;=Settings!$B$22,M1134&gt;0))+(AY1134&gt;=1))</f>
        <v/>
      </c>
      <c r="BW1134" s="91">
        <f>IF(OR(AY1134=0,BF1134&lt;&gt;"Y",BG1134&lt;&gt;"Y"),"",1+SUMPRODUCT(($A$6:$A$2604=A1134)*($AY$6:$AY$2604&gt;0)*($BF$6:$BF$2604="Y")*($BG$6:$BG$2604="Y")*(($AY$6:$AY$2604&gt;AY1134)+($AY$6:$AY$2604=AY1134)*($AD$6:$AD$2604&gt;AD1134))))</f>
        <v/>
      </c>
    </row>
    <row r="1135" ht="23.85" customHeight="1" s="55">
      <c r="A1135" s="90" t="n">
        <v>46296</v>
      </c>
      <c r="B1135" s="91" t="inlineStr">
        <is>
          <t>UTKARSHBNK</t>
        </is>
      </c>
      <c r="C1135" s="91" t="inlineStr">
        <is>
          <t>INE735W01017</t>
        </is>
      </c>
      <c r="D1135" s="91" t="n"/>
      <c r="E1135" s="91" t="inlineStr">
        <is>
          <t>None</t>
        </is>
      </c>
      <c r="F1135" s="93" t="n">
        <v>2390</v>
      </c>
      <c r="G1135" s="92" t="inlineStr">
        <is>
          <t>N</t>
        </is>
      </c>
      <c r="H1135" s="94" t="n"/>
      <c r="I1135" s="91" t="inlineStr">
        <is>
          <t>N</t>
        </is>
      </c>
      <c r="J1135" s="92">
        <f>IF(K1135="","N","Y")</f>
        <v/>
      </c>
      <c r="K1135" s="94">
        <f>_xlfn.TEXTJOIN("; ",TRUE,IF(P1135="52-wk low","52-wk low",""),IF(AND(AD1135&gt;=Settings!$B$12,M1135&lt;0),"Distribution",""),IF(AND(AJ1135="Y",M1135&lt;0,AK1135&lt;-Settings!$B$13),"Long unwinding",""),IF(AND(AJ1135="Y",M1135&lt;0,AK1135&gt;Settings!$B$13),"Short buildup",""))</f>
        <v/>
      </c>
      <c r="L1135" s="95" t="n">
        <v>13.43</v>
      </c>
      <c r="M1135" s="96" t="n">
        <v>-2.4</v>
      </c>
      <c r="N1135" s="93" t="n">
        <v>1841</v>
      </c>
      <c r="O1135" s="91" t="inlineStr">
        <is>
          <t>None</t>
        </is>
      </c>
      <c r="P1135" s="91" t="inlineStr">
        <is>
          <t>None</t>
        </is>
      </c>
      <c r="Q1135" s="97" t="n">
        <v>39.95</v>
      </c>
      <c r="R1135" s="96" t="n">
        <v>160.56</v>
      </c>
      <c r="S1135" s="96" t="n">
        <v>0.25</v>
      </c>
      <c r="T1135" s="96" t="n">
        <v>0.42</v>
      </c>
      <c r="U1135" s="96" t="n">
        <v>0.44</v>
      </c>
      <c r="V1135" s="103" t="n">
        <v>1.8</v>
      </c>
      <c r="W1135" s="102" t="n">
        <v>4</v>
      </c>
      <c r="X1135" s="93" t="n"/>
      <c r="Y1135" s="91" t="inlineStr">
        <is>
          <t>None</t>
        </is>
      </c>
      <c r="Z1135" s="99" t="n">
        <v>49.18</v>
      </c>
      <c r="AA1135" s="96" t="n">
        <v>1.09</v>
      </c>
      <c r="AB1135" s="96" t="n">
        <v>0.99</v>
      </c>
      <c r="AC1135" s="96" t="n">
        <v>0.35</v>
      </c>
      <c r="AD1135" s="96" t="n">
        <v>0.52</v>
      </c>
      <c r="AE1135" s="96" t="n">
        <v>0.57</v>
      </c>
      <c r="AF1135" s="103" t="n">
        <v>0.91</v>
      </c>
      <c r="AG1135" s="91" t="inlineStr">
        <is>
          <t>Drying up</t>
        </is>
      </c>
      <c r="AH1135" s="100" t="n">
        <v>0</v>
      </c>
      <c r="AI1135" s="101" t="n">
        <v>0</v>
      </c>
      <c r="AJ1135" s="92" t="inlineStr">
        <is>
          <t>N</t>
        </is>
      </c>
      <c r="AK1135" s="96" t="n"/>
      <c r="AL1135" s="91" t="inlineStr">
        <is>
          <t>n/a</t>
        </is>
      </c>
      <c r="AM1135" s="93" t="n"/>
      <c r="AN1135" s="92" t="inlineStr">
        <is>
          <t>None</t>
        </is>
      </c>
      <c r="AO1135" s="102" t="n">
        <v>0</v>
      </c>
      <c r="AP1135" s="103" t="n">
        <v>0.73</v>
      </c>
      <c r="AQ1135" s="102" t="n">
        <v>41</v>
      </c>
      <c r="AR1135" s="91" t="inlineStr">
        <is>
          <t>N</t>
        </is>
      </c>
      <c r="AS1135" s="104" t="n"/>
      <c r="AT1135" s="92">
        <f>IF(AND(P1135="52-wk high",T1135&gt;=Settings!$B$7),"Y","N")</f>
        <v/>
      </c>
      <c r="AU1135" s="91">
        <f>IF(AND(AD1135&gt;=Settings!$B$8,M1135&gt;0),"Y","N")</f>
        <v/>
      </c>
      <c r="AV1135" s="91">
        <f>IF(OR(AH1135&gt;Settings!$B$9,AI1135&gt;Settings!$B$9),"Y","N")</f>
        <v/>
      </c>
      <c r="AW1135" s="91">
        <f>IF(AJ1135&lt;&gt;"Y","n/a",IF(AND(M1135&gt;0,AK1135&gt;Settings!$B$10),"Y","N"))</f>
        <v/>
      </c>
      <c r="AX1135" s="91">
        <f>IF(AO1135&gt;=Settings!$B$11,"Y","N")</f>
        <v/>
      </c>
      <c r="AY1135" s="99">
        <f>(AT1135="Y")+(AU1135="Y")+(AV1135="Y")+(AW1135="Y")+(AX1135="Y")</f>
        <v/>
      </c>
      <c r="AZ1135" s="94">
        <f>IF(AY1135=0,"None",_xlfn.TEXTJOIN(", ",TRUE(),IF(AT1135="Y","Breakout",""),IF(AU1135="Y","Accumulation",""),IF(AV1135="Y","Institutional buying",""),IF(AW1135="Y","Long buildup",""),IF(AX1135="Y","Momentum leader","")))</f>
        <v/>
      </c>
      <c r="BA1135" s="94">
        <f>IF(BW1135="","","Passes "&amp;AY1135&amp;" of 5 buy-side scans"&amp;IF(G1135="Y","; RED FLAG: filter out using Red flag column",""))</f>
        <v/>
      </c>
      <c r="BB1135" s="91" t="inlineStr">
        <is>
          <t>None</t>
        </is>
      </c>
      <c r="BC1135" s="92" t="inlineStr">
        <is>
          <t>Y</t>
        </is>
      </c>
      <c r="BD1135" s="94" t="inlineStr">
        <is>
          <t>EPS zero</t>
        </is>
      </c>
      <c r="BE1135" s="94" t="n"/>
      <c r="BF1135" s="92">
        <f>IF(R1135*100000&gt;=Settings!$B$5,"Y","N")</f>
        <v/>
      </c>
      <c r="BG1135" s="91">
        <f>IF(F1135&gt;Settings!$B$6,"Y","N")</f>
        <v/>
      </c>
      <c r="BH1135" s="97" t="n">
        <v>-39.04</v>
      </c>
      <c r="BI1135" s="96" t="n">
        <v>-3.1</v>
      </c>
      <c r="BJ1135" s="96" t="n">
        <v>-9.74</v>
      </c>
      <c r="BK1135" s="96" t="n">
        <v>-9.56</v>
      </c>
      <c r="BL1135" s="96" t="n">
        <v>17.4</v>
      </c>
      <c r="BM1135" s="96" t="n">
        <v>-38.31</v>
      </c>
      <c r="BN1135" s="97" t="n">
        <v>-4.72</v>
      </c>
      <c r="BO1135" s="96" t="n">
        <v>-5.91</v>
      </c>
      <c r="BP1135" s="96" t="n">
        <v>-6.01</v>
      </c>
      <c r="BQ1135" s="96" t="n">
        <v>-10.05</v>
      </c>
      <c r="BR1135" s="91" t="inlineStr">
        <is>
          <t>Stacked down</t>
        </is>
      </c>
      <c r="BS1135" s="91" t="inlineStr">
        <is>
          <t>None</t>
        </is>
      </c>
      <c r="BT1135" s="96" t="n">
        <v>34.4</v>
      </c>
      <c r="BU1135" s="91" t="inlineStr">
        <is>
          <t>N</t>
        </is>
      </c>
      <c r="BV1135" s="99">
        <f>IF(OR(BF1135&lt;&gt;"Y",BG1135&lt;&gt;"Y"),"",(AND(ISNUMBER(BQ1135),BQ1135&gt;0))+(BR1135="Stacked up")+(AND(ISNUMBER(BH1135),BH1135&gt;=-Settings!$B$17))+(AND(ISNUMBER(BK1135),ISNUMBER(BM1135),BK1135&gt;0,BM1135&gt;0))+(AND(ISNUMBER(AQ1135),AQ1135&gt;=Settings!$B$18))+(AND(ISNUMBER(BT1135),BT1135&gt;=Settings!$B$19,BT1135&lt;=Settings!$B$20))+(AND(ISNUMBER(AS1135),AS1135&gt;0))+(AND(ISNUMBER(T1135),ISNUMBER(M1135),T1135&gt;=Settings!$B$21,M1135&gt;0))+(AND(ISNUMBER(AD1135),ISNUMBER(M1135),AD1135&gt;=Settings!$B$22,M1135&gt;0))+(AY1135&gt;=1))</f>
        <v/>
      </c>
      <c r="BW1135" s="91">
        <f>IF(OR(AY1135=0,BF1135&lt;&gt;"Y",BG1135&lt;&gt;"Y"),"",1+SUMPRODUCT(($A$6:$A$2604=A1135)*($AY$6:$AY$2604&gt;0)*($BF$6:$BF$2604="Y")*($BG$6:$BG$2604="Y")*(($AY$6:$AY$2604&gt;AY1135)+($AY$6:$AY$2604=AY1135)*($AD$6:$AD$2604&gt;AD1135))))</f>
        <v/>
      </c>
    </row>
    <row r="1136" ht="23.85" customHeight="1" s="55">
      <c r="A1136" s="90" t="n">
        <v>46296</v>
      </c>
      <c r="B1136" s="91" t="inlineStr">
        <is>
          <t>FLAIR</t>
        </is>
      </c>
      <c r="C1136" s="91" t="inlineStr">
        <is>
          <t>INE00Y201027</t>
        </is>
      </c>
      <c r="D1136" s="91" t="n"/>
      <c r="E1136" s="91" t="inlineStr">
        <is>
          <t>None</t>
        </is>
      </c>
      <c r="F1136" s="93" t="n">
        <v>2388</v>
      </c>
      <c r="G1136" s="92" t="inlineStr">
        <is>
          <t>N</t>
        </is>
      </c>
      <c r="H1136" s="94" t="n"/>
      <c r="I1136" s="91" t="inlineStr">
        <is>
          <t>N</t>
        </is>
      </c>
      <c r="J1136" s="92">
        <f>IF(K1136="","N","Y")</f>
        <v/>
      </c>
      <c r="K1136" s="94">
        <f>_xlfn.TEXTJOIN("; ",TRUE,IF(P1136="52-wk low","52-wk low",""),IF(AND(AD1136&gt;=Settings!$B$12,M1136&lt;0),"Distribution",""),IF(AND(AJ1136="Y",M1136&lt;0,AK1136&lt;-Settings!$B$13),"Long unwinding",""),IF(AND(AJ1136="Y",M1136&lt;0,AK1136&gt;Settings!$B$13),"Short buildup",""))</f>
        <v/>
      </c>
      <c r="L1136" s="95" t="n">
        <v>226.57</v>
      </c>
      <c r="M1136" s="96" t="n">
        <v>-1.2</v>
      </c>
      <c r="N1136" s="93" t="n">
        <v>1148</v>
      </c>
      <c r="O1136" s="91" t="inlineStr">
        <is>
          <t>None</t>
        </is>
      </c>
      <c r="P1136" s="91" t="inlineStr">
        <is>
          <t>52-wk low</t>
        </is>
      </c>
      <c r="Q1136" s="97" t="n">
        <v>1.26</v>
      </c>
      <c r="R1136" s="96" t="n">
        <v>1.1</v>
      </c>
      <c r="S1136" s="96" t="n">
        <v>1.17</v>
      </c>
      <c r="T1136" s="96" t="n">
        <v>1.09</v>
      </c>
      <c r="U1136" s="96" t="n">
        <v>0.83</v>
      </c>
      <c r="V1136" s="103" t="n">
        <v>0.73</v>
      </c>
      <c r="W1136" s="102" t="n">
        <v>1</v>
      </c>
      <c r="X1136" s="93" t="n"/>
      <c r="Y1136" s="91" t="inlineStr">
        <is>
          <t>None</t>
        </is>
      </c>
      <c r="Z1136" s="99" t="n">
        <v>56.87</v>
      </c>
      <c r="AA1136" s="96" t="n">
        <v>1.12</v>
      </c>
      <c r="AB1136" s="96" t="n">
        <v>1.03</v>
      </c>
      <c r="AC1136" s="96" t="n">
        <v>1.19</v>
      </c>
      <c r="AD1136" s="96" t="n">
        <v>1</v>
      </c>
      <c r="AE1136" s="96" t="n">
        <v>0.86</v>
      </c>
      <c r="AF1136" s="103" t="n">
        <v>1.03</v>
      </c>
      <c r="AG1136" s="91" t="inlineStr">
        <is>
          <t>Normal</t>
        </is>
      </c>
      <c r="AH1136" s="100" t="n">
        <v>0</v>
      </c>
      <c r="AI1136" s="101" t="n">
        <v>0</v>
      </c>
      <c r="AJ1136" s="92" t="inlineStr">
        <is>
          <t>N</t>
        </is>
      </c>
      <c r="AK1136" s="96" t="n"/>
      <c r="AL1136" s="91" t="inlineStr">
        <is>
          <t>n/a</t>
        </is>
      </c>
      <c r="AM1136" s="93" t="n"/>
      <c r="AN1136" s="92" t="inlineStr">
        <is>
          <t>None</t>
        </is>
      </c>
      <c r="AO1136" s="102" t="n">
        <v>0</v>
      </c>
      <c r="AP1136" s="103" t="n">
        <v>0.5</v>
      </c>
      <c r="AQ1136" s="102" t="n">
        <v>4</v>
      </c>
      <c r="AR1136" s="91" t="inlineStr">
        <is>
          <t>N</t>
        </is>
      </c>
      <c r="AS1136" s="104" t="n"/>
      <c r="AT1136" s="92">
        <f>IF(AND(P1136="52-wk high",T1136&gt;=Settings!$B$7),"Y","N")</f>
        <v/>
      </c>
      <c r="AU1136" s="91">
        <f>IF(AND(AD1136&gt;=Settings!$B$8,M1136&gt;0),"Y","N")</f>
        <v/>
      </c>
      <c r="AV1136" s="91">
        <f>IF(OR(AH1136&gt;Settings!$B$9,AI1136&gt;Settings!$B$9),"Y","N")</f>
        <v/>
      </c>
      <c r="AW1136" s="91">
        <f>IF(AJ1136&lt;&gt;"Y","n/a",IF(AND(M1136&gt;0,AK1136&gt;Settings!$B$10),"Y","N"))</f>
        <v/>
      </c>
      <c r="AX1136" s="91">
        <f>IF(AO1136&gt;=Settings!$B$11,"Y","N")</f>
        <v/>
      </c>
      <c r="AY1136" s="99">
        <f>(AT1136="Y")+(AU1136="Y")+(AV1136="Y")+(AW1136="Y")+(AX1136="Y")</f>
        <v/>
      </c>
      <c r="AZ1136" s="94">
        <f>IF(AY1136=0,"None",_xlfn.TEXTJOIN(", ",TRUE(),IF(AT1136="Y","Breakout",""),IF(AU1136="Y","Accumulation",""),IF(AV1136="Y","Institutional buying",""),IF(AW1136="Y","Long buildup",""),IF(AX1136="Y","Momentum leader","")))</f>
        <v/>
      </c>
      <c r="BA1136" s="94">
        <f>IF(BW1136="","","Passes "&amp;AY1136&amp;" of 5 buy-side scans"&amp;IF(G1136="Y","; RED FLAG: filter out using Red flag column",""))</f>
        <v/>
      </c>
      <c r="BB1136" s="91" t="inlineStr">
        <is>
          <t>None</t>
        </is>
      </c>
      <c r="BC1136" s="92" t="inlineStr">
        <is>
          <t>N</t>
        </is>
      </c>
      <c r="BD1136" s="94" t="n"/>
      <c r="BE1136" s="94" t="n"/>
      <c r="BF1136" s="92">
        <f>IF(R1136*100000&gt;=Settings!$B$5,"Y","N")</f>
        <v/>
      </c>
      <c r="BG1136" s="91">
        <f>IF(F1136&gt;Settings!$B$6,"Y","N")</f>
        <v/>
      </c>
      <c r="BH1136" s="97" t="n">
        <v>-34.33</v>
      </c>
      <c r="BI1136" s="96" t="n">
        <v>-6.75</v>
      </c>
      <c r="BJ1136" s="96" t="n">
        <v>-9.359999999999999</v>
      </c>
      <c r="BK1136" s="96" t="n">
        <v>-15.38</v>
      </c>
      <c r="BL1136" s="96" t="n">
        <v>-21.64</v>
      </c>
      <c r="BM1136" s="96" t="n">
        <v>-25.88</v>
      </c>
      <c r="BN1136" s="97" t="n">
        <v>-4.59</v>
      </c>
      <c r="BO1136" s="96" t="n">
        <v>-8.08</v>
      </c>
      <c r="BP1136" s="96" t="n">
        <v>-13.03</v>
      </c>
      <c r="BQ1136" s="96" t="n">
        <v>-18.39</v>
      </c>
      <c r="BR1136" s="91" t="inlineStr">
        <is>
          <t>Stacked down</t>
        </is>
      </c>
      <c r="BS1136" s="91" t="inlineStr">
        <is>
          <t>None</t>
        </is>
      </c>
      <c r="BT1136" s="96" t="n">
        <v>26.6</v>
      </c>
      <c r="BU1136" s="91" t="inlineStr">
        <is>
          <t>N</t>
        </is>
      </c>
      <c r="BV1136" s="99">
        <f>IF(OR(BF1136&lt;&gt;"Y",BG1136&lt;&gt;"Y"),"",(AND(ISNUMBER(BQ1136),BQ1136&gt;0))+(BR1136="Stacked up")+(AND(ISNUMBER(BH1136),BH1136&gt;=-Settings!$B$17))+(AND(ISNUMBER(BK1136),ISNUMBER(BM1136),BK1136&gt;0,BM1136&gt;0))+(AND(ISNUMBER(AQ1136),AQ1136&gt;=Settings!$B$18))+(AND(ISNUMBER(BT1136),BT1136&gt;=Settings!$B$19,BT1136&lt;=Settings!$B$20))+(AND(ISNUMBER(AS1136),AS1136&gt;0))+(AND(ISNUMBER(T1136),ISNUMBER(M1136),T1136&gt;=Settings!$B$21,M1136&gt;0))+(AND(ISNUMBER(AD1136),ISNUMBER(M1136),AD1136&gt;=Settings!$B$22,M1136&gt;0))+(AY1136&gt;=1))</f>
        <v/>
      </c>
      <c r="BW1136" s="91">
        <f>IF(OR(AY1136=0,BF1136&lt;&gt;"Y",BG1136&lt;&gt;"Y"),"",1+SUMPRODUCT(($A$6:$A$2604=A1136)*($AY$6:$AY$2604&gt;0)*($BF$6:$BF$2604="Y")*($BG$6:$BG$2604="Y")*(($AY$6:$AY$2604&gt;AY1136)+($AY$6:$AY$2604=AY1136)*($AD$6:$AD$2604&gt;AD1136))))</f>
        <v/>
      </c>
    </row>
    <row r="1137" ht="23.85" customHeight="1" s="55">
      <c r="A1137" s="90" t="n">
        <v>46296</v>
      </c>
      <c r="B1137" s="91" t="inlineStr">
        <is>
          <t>ORIENTCEM</t>
        </is>
      </c>
      <c r="C1137" s="91" t="inlineStr">
        <is>
          <t>INE876N01018</t>
        </is>
      </c>
      <c r="D1137" s="91" t="n"/>
      <c r="E1137" s="91" t="inlineStr">
        <is>
          <t>None</t>
        </is>
      </c>
      <c r="F1137" s="93" t="n">
        <v>2381</v>
      </c>
      <c r="G1137" s="92" t="inlineStr">
        <is>
          <t>N</t>
        </is>
      </c>
      <c r="H1137" s="94" t="n"/>
      <c r="I1137" s="91" t="inlineStr">
        <is>
          <t>N</t>
        </is>
      </c>
      <c r="J1137" s="92">
        <f>IF(K1137="","N","Y")</f>
        <v/>
      </c>
      <c r="K1137" s="94">
        <f>_xlfn.TEXTJOIN("; ",TRUE,IF(P1137="52-wk low","52-wk low",""),IF(AND(AD1137&gt;=Settings!$B$12,M1137&lt;0),"Distribution",""),IF(AND(AJ1137="Y",M1137&lt;0,AK1137&lt;-Settings!$B$13),"Long unwinding",""),IF(AND(AJ1137="Y",M1137&lt;0,AK1137&gt;Settings!$B$13),"Short buildup",""))</f>
        <v/>
      </c>
      <c r="L1137" s="95" t="n">
        <v>115.91</v>
      </c>
      <c r="M1137" s="96" t="n">
        <v>-2.41</v>
      </c>
      <c r="N1137" s="93" t="n">
        <v>1845</v>
      </c>
      <c r="O1137" s="91" t="inlineStr">
        <is>
          <t>None</t>
        </is>
      </c>
      <c r="P1137" s="91" t="inlineStr">
        <is>
          <t>52-wk low</t>
        </is>
      </c>
      <c r="Q1137" s="97" t="n">
        <v>3.17</v>
      </c>
      <c r="R1137" s="96" t="n">
        <v>5.3</v>
      </c>
      <c r="S1137" s="96" t="n">
        <v>0.61</v>
      </c>
      <c r="T1137" s="96" t="n">
        <v>0.88</v>
      </c>
      <c r="U1137" s="96" t="n">
        <v>1.11</v>
      </c>
      <c r="V1137" s="103" t="n">
        <v>1.85</v>
      </c>
      <c r="W1137" s="102" t="n">
        <v>11</v>
      </c>
      <c r="X1137" s="93" t="n"/>
      <c r="Y1137" s="91" t="inlineStr">
        <is>
          <t>None</t>
        </is>
      </c>
      <c r="Z1137" s="99" t="n">
        <v>55</v>
      </c>
      <c r="AA1137" s="96" t="n">
        <v>1.01</v>
      </c>
      <c r="AB1137" s="96" t="n">
        <v>1.04</v>
      </c>
      <c r="AC1137" s="96" t="n">
        <v>0.61</v>
      </c>
      <c r="AD1137" s="96" t="n">
        <v>0.91</v>
      </c>
      <c r="AE1137" s="96" t="n">
        <v>1.2</v>
      </c>
      <c r="AF1137" s="103" t="n">
        <v>1.08</v>
      </c>
      <c r="AG1137" s="91" t="inlineStr">
        <is>
          <t>Normal</t>
        </is>
      </c>
      <c r="AH1137" s="100" t="n">
        <v>0</v>
      </c>
      <c r="AI1137" s="101" t="n">
        <v>0</v>
      </c>
      <c r="AJ1137" s="92" t="inlineStr">
        <is>
          <t>N</t>
        </is>
      </c>
      <c r="AK1137" s="96" t="n"/>
      <c r="AL1137" s="91" t="inlineStr">
        <is>
          <t>n/a</t>
        </is>
      </c>
      <c r="AM1137" s="93" t="n"/>
      <c r="AN1137" s="92" t="inlineStr">
        <is>
          <t>None</t>
        </is>
      </c>
      <c r="AO1137" s="102" t="n">
        <v>0</v>
      </c>
      <c r="AP1137" s="103" t="n">
        <v>0.47</v>
      </c>
      <c r="AQ1137" s="102" t="n">
        <v>3</v>
      </c>
      <c r="AR1137" s="91" t="inlineStr">
        <is>
          <t>N</t>
        </is>
      </c>
      <c r="AS1137" s="104" t="n"/>
      <c r="AT1137" s="92">
        <f>IF(AND(P1137="52-wk high",T1137&gt;=Settings!$B$7),"Y","N")</f>
        <v/>
      </c>
      <c r="AU1137" s="91">
        <f>IF(AND(AD1137&gt;=Settings!$B$8,M1137&gt;0),"Y","N")</f>
        <v/>
      </c>
      <c r="AV1137" s="91">
        <f>IF(OR(AH1137&gt;Settings!$B$9,AI1137&gt;Settings!$B$9),"Y","N")</f>
        <v/>
      </c>
      <c r="AW1137" s="91">
        <f>IF(AJ1137&lt;&gt;"Y","n/a",IF(AND(M1137&gt;0,AK1137&gt;Settings!$B$10),"Y","N"))</f>
        <v/>
      </c>
      <c r="AX1137" s="91">
        <f>IF(AO1137&gt;=Settings!$B$11,"Y","N")</f>
        <v/>
      </c>
      <c r="AY1137" s="99">
        <f>(AT1137="Y")+(AU1137="Y")+(AV1137="Y")+(AW1137="Y")+(AX1137="Y")</f>
        <v/>
      </c>
      <c r="AZ1137" s="94">
        <f>IF(AY1137=0,"None",_xlfn.TEXTJOIN(", ",TRUE(),IF(AT1137="Y","Breakout",""),IF(AU1137="Y","Accumulation",""),IF(AV1137="Y","Institutional buying",""),IF(AW1137="Y","Long buildup",""),IF(AX1137="Y","Momentum leader","")))</f>
        <v/>
      </c>
      <c r="BA1137" s="94">
        <f>IF(BW1137="","","Passes "&amp;AY1137&amp;" of 5 buy-side scans"&amp;IF(G1137="Y","; RED FLAG: filter out using Red flag column",""))</f>
        <v/>
      </c>
      <c r="BB1137" s="91" t="inlineStr">
        <is>
          <t>None</t>
        </is>
      </c>
      <c r="BC1137" s="92" t="inlineStr">
        <is>
          <t>N</t>
        </is>
      </c>
      <c r="BD1137" s="94" t="n"/>
      <c r="BE1137" s="94" t="n"/>
      <c r="BF1137" s="92">
        <f>IF(R1137*100000&gt;=Settings!$B$5,"Y","N")</f>
        <v/>
      </c>
      <c r="BG1137" s="91">
        <f>IF(F1137&gt;Settings!$B$6,"Y","N")</f>
        <v/>
      </c>
      <c r="BH1137" s="97" t="n">
        <v>-48.91</v>
      </c>
      <c r="BI1137" s="96" t="n">
        <v>-5.24</v>
      </c>
      <c r="BJ1137" s="96" t="n">
        <v>-9.56</v>
      </c>
      <c r="BK1137" s="96" t="n">
        <v>-13.45</v>
      </c>
      <c r="BL1137" s="96" t="n">
        <v>-11.65</v>
      </c>
      <c r="BM1137" s="96" t="n">
        <v>-48.03</v>
      </c>
      <c r="BN1137" s="97" t="n">
        <v>-5.86</v>
      </c>
      <c r="BO1137" s="96" t="n">
        <v>-9.390000000000001</v>
      </c>
      <c r="BP1137" s="96" t="n">
        <v>-13.26</v>
      </c>
      <c r="BQ1137" s="96" t="n">
        <v>-21.38</v>
      </c>
      <c r="BR1137" s="91" t="inlineStr">
        <is>
          <t>Stacked down</t>
        </is>
      </c>
      <c r="BS1137" s="91" t="inlineStr">
        <is>
          <t>None</t>
        </is>
      </c>
      <c r="BT1137" s="96" t="n">
        <v>22.4</v>
      </c>
      <c r="BU1137" s="91" t="inlineStr">
        <is>
          <t>N</t>
        </is>
      </c>
      <c r="BV1137" s="99">
        <f>IF(OR(BF1137&lt;&gt;"Y",BG1137&lt;&gt;"Y"),"",(AND(ISNUMBER(BQ1137),BQ1137&gt;0))+(BR1137="Stacked up")+(AND(ISNUMBER(BH1137),BH1137&gt;=-Settings!$B$17))+(AND(ISNUMBER(BK1137),ISNUMBER(BM1137),BK1137&gt;0,BM1137&gt;0))+(AND(ISNUMBER(AQ1137),AQ1137&gt;=Settings!$B$18))+(AND(ISNUMBER(BT1137),BT1137&gt;=Settings!$B$19,BT1137&lt;=Settings!$B$20))+(AND(ISNUMBER(AS1137),AS1137&gt;0))+(AND(ISNUMBER(T1137),ISNUMBER(M1137),T1137&gt;=Settings!$B$21,M1137&gt;0))+(AND(ISNUMBER(AD1137),ISNUMBER(M1137),AD1137&gt;=Settings!$B$22,M1137&gt;0))+(AY1137&gt;=1))</f>
        <v/>
      </c>
      <c r="BW1137" s="91">
        <f>IF(OR(AY1137=0,BF1137&lt;&gt;"Y",BG1137&lt;&gt;"Y"),"",1+SUMPRODUCT(($A$6:$A$2604=A1137)*($AY$6:$AY$2604&gt;0)*($BF$6:$BF$2604="Y")*($BG$6:$BG$2604="Y")*(($AY$6:$AY$2604&gt;AY1137)+($AY$6:$AY$2604=AY1137)*($AD$6:$AD$2604&gt;AD1137))))</f>
        <v/>
      </c>
    </row>
    <row r="1138" ht="23.85" customHeight="1" s="55">
      <c r="A1138" s="90" t="n">
        <v>46296</v>
      </c>
      <c r="B1138" s="91" t="inlineStr">
        <is>
          <t>GLASSWALL</t>
        </is>
      </c>
      <c r="C1138" s="91" t="inlineStr">
        <is>
          <t>INE644Q01039</t>
        </is>
      </c>
      <c r="D1138" s="91" t="n"/>
      <c r="E1138" s="91" t="inlineStr">
        <is>
          <t>None</t>
        </is>
      </c>
      <c r="F1138" s="93" t="n">
        <v>2378</v>
      </c>
      <c r="G1138" s="92" t="inlineStr">
        <is>
          <t>N</t>
        </is>
      </c>
      <c r="H1138" s="94" t="n"/>
      <c r="I1138" s="91" t="inlineStr">
        <is>
          <t>N</t>
        </is>
      </c>
      <c r="J1138" s="92">
        <f>IF(K1138="","N","Y")</f>
        <v/>
      </c>
      <c r="K1138" s="94">
        <f>_xlfn.TEXTJOIN("; ",TRUE,IF(P1138="52-wk low","52-wk low",""),IF(AND(AD1138&gt;=Settings!$B$12,M1138&lt;0),"Distribution",""),IF(AND(AJ1138="Y",M1138&lt;0,AK1138&lt;-Settings!$B$13),"Long unwinding",""),IF(AND(AJ1138="Y",M1138&lt;0,AK1138&gt;Settings!$B$13),"Short buildup",""))</f>
        <v/>
      </c>
      <c r="L1138" s="95" t="n">
        <v>270.4</v>
      </c>
      <c r="M1138" s="96" t="n">
        <v>-4.11</v>
      </c>
      <c r="N1138" s="93" t="n">
        <v>2360</v>
      </c>
      <c r="O1138" s="91" t="inlineStr">
        <is>
          <t>None</t>
        </is>
      </c>
      <c r="P1138" s="91" t="inlineStr">
        <is>
          <t>None</t>
        </is>
      </c>
      <c r="Q1138" s="97" t="n">
        <v>61.36</v>
      </c>
      <c r="R1138" s="96" t="n"/>
      <c r="S1138" s="96" t="n"/>
      <c r="T1138" s="96" t="n"/>
      <c r="U1138" s="96" t="n"/>
      <c r="V1138" s="103" t="n"/>
      <c r="W1138" s="102" t="n"/>
      <c r="X1138" s="93" t="n"/>
      <c r="Y1138" s="91" t="inlineStr">
        <is>
          <t>None</t>
        </is>
      </c>
      <c r="Z1138" s="99" t="n">
        <v>19.65</v>
      </c>
      <c r="AA1138" s="96" t="n"/>
      <c r="AB1138" s="96" t="n"/>
      <c r="AC1138" s="96" t="n"/>
      <c r="AD1138" s="96" t="n"/>
      <c r="AE1138" s="96" t="n"/>
      <c r="AF1138" s="103" t="n"/>
      <c r="AG1138" s="91" t="n"/>
      <c r="AH1138" s="100" t="n">
        <v>0</v>
      </c>
      <c r="AI1138" s="101" t="n">
        <v>0</v>
      </c>
      <c r="AJ1138" s="92" t="inlineStr">
        <is>
          <t>N</t>
        </is>
      </c>
      <c r="AK1138" s="96" t="n"/>
      <c r="AL1138" s="91" t="inlineStr">
        <is>
          <t>n/a</t>
        </is>
      </c>
      <c r="AM1138" s="93" t="n"/>
      <c r="AN1138" s="92" t="inlineStr">
        <is>
          <t>None</t>
        </is>
      </c>
      <c r="AO1138" s="102" t="n">
        <v>0</v>
      </c>
      <c r="AP1138" s="103" t="n"/>
      <c r="AQ1138" s="102" t="n"/>
      <c r="AR1138" s="91" t="inlineStr">
        <is>
          <t>N</t>
        </is>
      </c>
      <c r="AS1138" s="104" t="n"/>
      <c r="AT1138" s="92">
        <f>IF(AND(P1138="52-wk high",T1138&gt;=Settings!$B$7),"Y","N")</f>
        <v/>
      </c>
      <c r="AU1138" s="91">
        <f>IF(AND(AD1138&gt;=Settings!$B$8,M1138&gt;0),"Y","N")</f>
        <v/>
      </c>
      <c r="AV1138" s="91">
        <f>IF(OR(AH1138&gt;Settings!$B$9,AI1138&gt;Settings!$B$9),"Y","N")</f>
        <v/>
      </c>
      <c r="AW1138" s="91">
        <f>IF(AJ1138&lt;&gt;"Y","n/a",IF(AND(M1138&gt;0,AK1138&gt;Settings!$B$10),"Y","N"))</f>
        <v/>
      </c>
      <c r="AX1138" s="91">
        <f>IF(AO1138&gt;=Settings!$B$11,"Y","N")</f>
        <v/>
      </c>
      <c r="AY1138" s="99">
        <f>(AT1138="Y")+(AU1138="Y")+(AV1138="Y")+(AW1138="Y")+(AX1138="Y")</f>
        <v/>
      </c>
      <c r="AZ1138" s="94">
        <f>IF(AY1138=0,"None",_xlfn.TEXTJOIN(", ",TRUE(),IF(AT1138="Y","Breakout",""),IF(AU1138="Y","Accumulation",""),IF(AV1138="Y","Institutional buying",""),IF(AW1138="Y","Long buildup",""),IF(AX1138="Y","Momentum leader","")))</f>
        <v/>
      </c>
      <c r="BA1138" s="94">
        <f>IF(BW1138="","","Passes "&amp;AY1138&amp;" of 5 buy-side scans"&amp;IF(G1138="Y","; RED FLAG: filter out using Red flag column",""))</f>
        <v/>
      </c>
      <c r="BB1138" s="91" t="inlineStr">
        <is>
          <t>None</t>
        </is>
      </c>
      <c r="BC1138" s="92" t="inlineStr">
        <is>
          <t>Y</t>
        </is>
      </c>
      <c r="BD1138" s="94" t="inlineStr">
        <is>
          <t>&gt;25% move in 15 days; &gt;25% move in 1 month</t>
        </is>
      </c>
      <c r="BE1138" s="94" t="n"/>
      <c r="BF1138" s="92">
        <f>IF(R1138*100000&gt;=Settings!$B$5,"Y","N")</f>
        <v/>
      </c>
      <c r="BG1138" s="91">
        <f>IF(F1138&gt;Settings!$B$6,"Y","N")</f>
        <v/>
      </c>
      <c r="BH1138" s="97" t="n">
        <v>-14.94</v>
      </c>
      <c r="BI1138" s="96" t="n">
        <v>-0.61</v>
      </c>
      <c r="BJ1138" s="96" t="n"/>
      <c r="BK1138" s="96" t="n"/>
      <c r="BL1138" s="96" t="n"/>
      <c r="BM1138" s="96" t="n"/>
      <c r="BN1138" s="97" t="n"/>
      <c r="BO1138" s="96" t="n"/>
      <c r="BP1138" s="96" t="n"/>
      <c r="BQ1138" s="96" t="n"/>
      <c r="BR1138" s="91" t="n"/>
      <c r="BS1138" s="91" t="n"/>
      <c r="BT1138" s="96" t="n"/>
      <c r="BU1138" s="91" t="n"/>
      <c r="BV1138" s="99">
        <f>IF(OR(BF1138&lt;&gt;"Y",BG1138&lt;&gt;"Y"),"",(AND(ISNUMBER(BQ1138),BQ1138&gt;0))+(BR1138="Stacked up")+(AND(ISNUMBER(BH1138),BH1138&gt;=-Settings!$B$17))+(AND(ISNUMBER(BK1138),ISNUMBER(BM1138),BK1138&gt;0,BM1138&gt;0))+(AND(ISNUMBER(AQ1138),AQ1138&gt;=Settings!$B$18))+(AND(ISNUMBER(BT1138),BT1138&gt;=Settings!$B$19,BT1138&lt;=Settings!$B$20))+(AND(ISNUMBER(AS1138),AS1138&gt;0))+(AND(ISNUMBER(T1138),ISNUMBER(M1138),T1138&gt;=Settings!$B$21,M1138&gt;0))+(AND(ISNUMBER(AD1138),ISNUMBER(M1138),AD1138&gt;=Settings!$B$22,M1138&gt;0))+(AY1138&gt;=1))</f>
        <v/>
      </c>
      <c r="BW1138" s="91">
        <f>IF(OR(AY1138=0,BF1138&lt;&gt;"Y",BG1138&lt;&gt;"Y"),"",1+SUMPRODUCT(($A$6:$A$2604=A1138)*($AY$6:$AY$2604&gt;0)*($BF$6:$BF$2604="Y")*($BG$6:$BG$2604="Y")*(($AY$6:$AY$2604&gt;AY1138)+($AY$6:$AY$2604=AY1138)*($AD$6:$AD$2604&gt;AD1138))))</f>
        <v/>
      </c>
    </row>
    <row r="1139" ht="23.85" customHeight="1" s="55">
      <c r="A1139" s="90" t="n">
        <v>46296</v>
      </c>
      <c r="B1139" s="91" t="inlineStr">
        <is>
          <t>ROSSARI</t>
        </is>
      </c>
      <c r="C1139" s="91" t="inlineStr">
        <is>
          <t>INE02A801020</t>
        </is>
      </c>
      <c r="D1139" s="91" t="n"/>
      <c r="E1139" s="91" t="inlineStr">
        <is>
          <t>None</t>
        </is>
      </c>
      <c r="F1139" s="93" t="n">
        <v>2368</v>
      </c>
      <c r="G1139" s="92" t="inlineStr">
        <is>
          <t>N</t>
        </is>
      </c>
      <c r="H1139" s="94" t="n"/>
      <c r="I1139" s="91" t="inlineStr">
        <is>
          <t>N</t>
        </is>
      </c>
      <c r="J1139" s="92">
        <f>IF(K1139="","N","Y")</f>
        <v/>
      </c>
      <c r="K1139" s="94">
        <f>_xlfn.TEXTJOIN("; ",TRUE,IF(P1139="52-wk low","52-wk low",""),IF(AND(AD1139&gt;=Settings!$B$12,M1139&lt;0),"Distribution",""),IF(AND(AJ1139="Y",M1139&lt;0,AK1139&lt;-Settings!$B$13),"Long unwinding",""),IF(AND(AJ1139="Y",M1139&lt;0,AK1139&gt;Settings!$B$13),"Short buildup",""))</f>
        <v/>
      </c>
      <c r="L1139" s="95" t="n">
        <v>427.55</v>
      </c>
      <c r="M1139" s="96" t="n">
        <v>2.3</v>
      </c>
      <c r="N1139" s="93" t="n">
        <v>165</v>
      </c>
      <c r="O1139" s="91" t="inlineStr">
        <is>
          <t>None</t>
        </is>
      </c>
      <c r="P1139" s="91" t="inlineStr">
        <is>
          <t>None</t>
        </is>
      </c>
      <c r="Q1139" s="97" t="n">
        <v>0.65</v>
      </c>
      <c r="R1139" s="96" t="n">
        <v>0.72</v>
      </c>
      <c r="S1139" s="96" t="n">
        <v>0.92</v>
      </c>
      <c r="T1139" s="96" t="n">
        <v>0.85</v>
      </c>
      <c r="U1139" s="96" t="n">
        <v>0.66</v>
      </c>
      <c r="V1139" s="103" t="n">
        <v>0.74</v>
      </c>
      <c r="W1139" s="102" t="n">
        <v>1</v>
      </c>
      <c r="X1139" s="93" t="n"/>
      <c r="Y1139" s="91" t="inlineStr">
        <is>
          <t>None</t>
        </is>
      </c>
      <c r="Z1139" s="99" t="n">
        <v>37.27</v>
      </c>
      <c r="AA1139" s="96" t="n">
        <v>0.68</v>
      </c>
      <c r="AB1139" s="96" t="n">
        <v>0.7</v>
      </c>
      <c r="AC1139" s="96" t="n">
        <v>0.65</v>
      </c>
      <c r="AD1139" s="96" t="n">
        <v>0.63</v>
      </c>
      <c r="AE1139" s="96" t="n">
        <v>0.53</v>
      </c>
      <c r="AF1139" s="103" t="n">
        <v>1.13</v>
      </c>
      <c r="AG1139" s="91" t="inlineStr">
        <is>
          <t>Normal</t>
        </is>
      </c>
      <c r="AH1139" s="100" t="n">
        <v>0</v>
      </c>
      <c r="AI1139" s="101" t="n">
        <v>0</v>
      </c>
      <c r="AJ1139" s="92" t="inlineStr">
        <is>
          <t>N</t>
        </is>
      </c>
      <c r="AK1139" s="96" t="n"/>
      <c r="AL1139" s="91" t="inlineStr">
        <is>
          <t>n/a</t>
        </is>
      </c>
      <c r="AM1139" s="93" t="n"/>
      <c r="AN1139" s="92" t="inlineStr">
        <is>
          <t>None</t>
        </is>
      </c>
      <c r="AO1139" s="102" t="n">
        <v>0</v>
      </c>
      <c r="AP1139" s="103" t="n">
        <v>0.64</v>
      </c>
      <c r="AQ1139" s="102" t="n">
        <v>27</v>
      </c>
      <c r="AR1139" s="91" t="inlineStr">
        <is>
          <t>N</t>
        </is>
      </c>
      <c r="AS1139" s="104" t="n"/>
      <c r="AT1139" s="92">
        <f>IF(AND(P1139="52-wk high",T1139&gt;=Settings!$B$7),"Y","N")</f>
        <v/>
      </c>
      <c r="AU1139" s="91">
        <f>IF(AND(AD1139&gt;=Settings!$B$8,M1139&gt;0),"Y","N")</f>
        <v/>
      </c>
      <c r="AV1139" s="91">
        <f>IF(OR(AH1139&gt;Settings!$B$9,AI1139&gt;Settings!$B$9),"Y","N")</f>
        <v/>
      </c>
      <c r="AW1139" s="91">
        <f>IF(AJ1139&lt;&gt;"Y","n/a",IF(AND(M1139&gt;0,AK1139&gt;Settings!$B$10),"Y","N"))</f>
        <v/>
      </c>
      <c r="AX1139" s="91">
        <f>IF(AO1139&gt;=Settings!$B$11,"Y","N")</f>
        <v/>
      </c>
      <c r="AY1139" s="99">
        <f>(AT1139="Y")+(AU1139="Y")+(AV1139="Y")+(AW1139="Y")+(AX1139="Y")</f>
        <v/>
      </c>
      <c r="AZ1139" s="94">
        <f>IF(AY1139=0,"None",_xlfn.TEXTJOIN(", ",TRUE(),IF(AT1139="Y","Breakout",""),IF(AU1139="Y","Accumulation",""),IF(AV1139="Y","Institutional buying",""),IF(AW1139="Y","Long buildup",""),IF(AX1139="Y","Momentum leader","")))</f>
        <v/>
      </c>
      <c r="BA1139" s="94">
        <f>IF(BW1139="","","Passes "&amp;AY1139&amp;" of 5 buy-side scans"&amp;IF(G1139="Y","; RED FLAG: filter out using Red flag column",""))</f>
        <v/>
      </c>
      <c r="BB1139" s="91" t="inlineStr">
        <is>
          <t>None</t>
        </is>
      </c>
      <c r="BC1139" s="92" t="inlineStr">
        <is>
          <t>N</t>
        </is>
      </c>
      <c r="BD1139" s="94" t="n"/>
      <c r="BE1139" s="94" t="n"/>
      <c r="BF1139" s="92">
        <f>IF(R1139*100000&gt;=Settings!$B$5,"Y","N")</f>
        <v/>
      </c>
      <c r="BG1139" s="91">
        <f>IF(F1139&gt;Settings!$B$6,"Y","N")</f>
        <v/>
      </c>
      <c r="BH1139" s="97" t="n">
        <v>-38.06</v>
      </c>
      <c r="BI1139" s="96" t="n">
        <v>-4.24</v>
      </c>
      <c r="BJ1139" s="96" t="n">
        <v>-10.28</v>
      </c>
      <c r="BK1139" s="96" t="n">
        <v>-18.89</v>
      </c>
      <c r="BL1139" s="96" t="n">
        <v>5.75</v>
      </c>
      <c r="BM1139" s="96" t="n">
        <v>-32.79</v>
      </c>
      <c r="BN1139" s="97" t="n">
        <v>-4.32</v>
      </c>
      <c r="BO1139" s="96" t="n">
        <v>-9.09</v>
      </c>
      <c r="BP1139" s="96" t="n">
        <v>-12.41</v>
      </c>
      <c r="BQ1139" s="96" t="n">
        <v>-16.84</v>
      </c>
      <c r="BR1139" s="91" t="inlineStr">
        <is>
          <t>Stacked down</t>
        </is>
      </c>
      <c r="BS1139" s="91" t="inlineStr">
        <is>
          <t>None</t>
        </is>
      </c>
      <c r="BT1139" s="96" t="n">
        <v>34.8</v>
      </c>
      <c r="BU1139" s="91" t="inlineStr">
        <is>
          <t>N</t>
        </is>
      </c>
      <c r="BV1139" s="99">
        <f>IF(OR(BF1139&lt;&gt;"Y",BG1139&lt;&gt;"Y"),"",(AND(ISNUMBER(BQ1139),BQ1139&gt;0))+(BR1139="Stacked up")+(AND(ISNUMBER(BH1139),BH1139&gt;=-Settings!$B$17))+(AND(ISNUMBER(BK1139),ISNUMBER(BM1139),BK1139&gt;0,BM1139&gt;0))+(AND(ISNUMBER(AQ1139),AQ1139&gt;=Settings!$B$18))+(AND(ISNUMBER(BT1139),BT1139&gt;=Settings!$B$19,BT1139&lt;=Settings!$B$20))+(AND(ISNUMBER(AS1139),AS1139&gt;0))+(AND(ISNUMBER(T1139),ISNUMBER(M1139),T1139&gt;=Settings!$B$21,M1139&gt;0))+(AND(ISNUMBER(AD1139),ISNUMBER(M1139),AD1139&gt;=Settings!$B$22,M1139&gt;0))+(AY1139&gt;=1))</f>
        <v/>
      </c>
      <c r="BW1139" s="91">
        <f>IF(OR(AY1139=0,BF1139&lt;&gt;"Y",BG1139&lt;&gt;"Y"),"",1+SUMPRODUCT(($A$6:$A$2604=A1139)*($AY$6:$AY$2604&gt;0)*($BF$6:$BF$2604="Y")*($BG$6:$BG$2604="Y")*(($AY$6:$AY$2604&gt;AY1139)+($AY$6:$AY$2604=AY1139)*($AD$6:$AD$2604&gt;AD1139))))</f>
        <v/>
      </c>
    </row>
    <row r="1140" ht="23.85" customHeight="1" s="55">
      <c r="A1140" s="90" t="n">
        <v>46296</v>
      </c>
      <c r="B1140" s="91" t="inlineStr">
        <is>
          <t>VEEDOL</t>
        </is>
      </c>
      <c r="C1140" s="91" t="inlineStr">
        <is>
          <t>INE484C01030</t>
        </is>
      </c>
      <c r="D1140" s="91" t="n"/>
      <c r="E1140" s="91" t="inlineStr">
        <is>
          <t>None</t>
        </is>
      </c>
      <c r="F1140" s="93" t="n">
        <v>2364</v>
      </c>
      <c r="G1140" s="92" t="inlineStr">
        <is>
          <t>N</t>
        </is>
      </c>
      <c r="H1140" s="94" t="n"/>
      <c r="I1140" s="91" t="inlineStr">
        <is>
          <t>N</t>
        </is>
      </c>
      <c r="J1140" s="92">
        <f>IF(K1140="","N","Y")</f>
        <v/>
      </c>
      <c r="K1140" s="94">
        <f>_xlfn.TEXTJOIN("; ",TRUE,IF(P1140="52-wk low","52-wk low",""),IF(AND(AD1140&gt;=Settings!$B$12,M1140&lt;0),"Distribution",""),IF(AND(AJ1140="Y",M1140&lt;0,AK1140&lt;-Settings!$B$13),"Long unwinding",""),IF(AND(AJ1140="Y",M1140&lt;0,AK1140&gt;Settings!$B$13),"Short buildup",""))</f>
        <v/>
      </c>
      <c r="L1140" s="95" t="n">
        <v>1356.6</v>
      </c>
      <c r="M1140" s="96" t="n">
        <v>-1.22</v>
      </c>
      <c r="N1140" s="93" t="n">
        <v>1158</v>
      </c>
      <c r="O1140" s="91" t="inlineStr">
        <is>
          <t>None</t>
        </is>
      </c>
      <c r="P1140" s="91" t="inlineStr">
        <is>
          <t>None</t>
        </is>
      </c>
      <c r="Q1140" s="97" t="n">
        <v>0.09</v>
      </c>
      <c r="R1140" s="96" t="n">
        <v>0.09</v>
      </c>
      <c r="S1140" s="96" t="n">
        <v>1.1</v>
      </c>
      <c r="T1140" s="96" t="n">
        <v>0.75</v>
      </c>
      <c r="U1140" s="96" t="n">
        <v>0.82</v>
      </c>
      <c r="V1140" s="103" t="n">
        <v>0.76</v>
      </c>
      <c r="W1140" s="102" t="n">
        <v>2</v>
      </c>
      <c r="X1140" s="93" t="n"/>
      <c r="Y1140" s="91" t="inlineStr">
        <is>
          <t>None</t>
        </is>
      </c>
      <c r="Z1140" s="99" t="n">
        <v>59.4</v>
      </c>
      <c r="AA1140" s="96" t="n">
        <v>1</v>
      </c>
      <c r="AB1140" s="96" t="n">
        <v>1.02</v>
      </c>
      <c r="AC1140" s="96" t="n">
        <v>1.11</v>
      </c>
      <c r="AD1140" s="96" t="n">
        <v>0.8</v>
      </c>
      <c r="AE1140" s="96" t="n">
        <v>0.89</v>
      </c>
      <c r="AF1140" s="103" t="n">
        <v>1.07</v>
      </c>
      <c r="AG1140" s="91" t="inlineStr">
        <is>
          <t>Normal</t>
        </is>
      </c>
      <c r="AH1140" s="100" t="n">
        <v>0</v>
      </c>
      <c r="AI1140" s="101" t="n">
        <v>0</v>
      </c>
      <c r="AJ1140" s="92" t="inlineStr">
        <is>
          <t>N</t>
        </is>
      </c>
      <c r="AK1140" s="96" t="n"/>
      <c r="AL1140" s="91" t="inlineStr">
        <is>
          <t>n/a</t>
        </is>
      </c>
      <c r="AM1140" s="93" t="n"/>
      <c r="AN1140" s="92" t="inlineStr">
        <is>
          <t>None</t>
        </is>
      </c>
      <c r="AO1140" s="102" t="n">
        <v>0</v>
      </c>
      <c r="AP1140" s="103" t="n">
        <v>0.63</v>
      </c>
      <c r="AQ1140" s="102" t="n">
        <v>25</v>
      </c>
      <c r="AR1140" s="91" t="inlineStr">
        <is>
          <t>N</t>
        </is>
      </c>
      <c r="AS1140" s="104" t="n"/>
      <c r="AT1140" s="92">
        <f>IF(AND(P1140="52-wk high",T1140&gt;=Settings!$B$7),"Y","N")</f>
        <v/>
      </c>
      <c r="AU1140" s="91">
        <f>IF(AND(AD1140&gt;=Settings!$B$8,M1140&gt;0),"Y","N")</f>
        <v/>
      </c>
      <c r="AV1140" s="91">
        <f>IF(OR(AH1140&gt;Settings!$B$9,AI1140&gt;Settings!$B$9),"Y","N")</f>
        <v/>
      </c>
      <c r="AW1140" s="91">
        <f>IF(AJ1140&lt;&gt;"Y","n/a",IF(AND(M1140&gt;0,AK1140&gt;Settings!$B$10),"Y","N"))</f>
        <v/>
      </c>
      <c r="AX1140" s="91">
        <f>IF(AO1140&gt;=Settings!$B$11,"Y","N")</f>
        <v/>
      </c>
      <c r="AY1140" s="99">
        <f>(AT1140="Y")+(AU1140="Y")+(AV1140="Y")+(AW1140="Y")+(AX1140="Y")</f>
        <v/>
      </c>
      <c r="AZ1140" s="94">
        <f>IF(AY1140=0,"None",_xlfn.TEXTJOIN(", ",TRUE(),IF(AT1140="Y","Breakout",""),IF(AU1140="Y","Accumulation",""),IF(AV1140="Y","Institutional buying",""),IF(AW1140="Y","Long buildup",""),IF(AX1140="Y","Momentum leader","")))</f>
        <v/>
      </c>
      <c r="BA1140" s="94">
        <f>IF(BW1140="","","Passes "&amp;AY1140&amp;" of 5 buy-side scans"&amp;IF(G1140="Y","; RED FLAG: filter out using Red flag column",""))</f>
        <v/>
      </c>
      <c r="BB1140" s="91" t="inlineStr">
        <is>
          <t>None</t>
        </is>
      </c>
      <c r="BC1140" s="92" t="inlineStr">
        <is>
          <t>N</t>
        </is>
      </c>
      <c r="BD1140" s="94" t="n"/>
      <c r="BE1140" s="94" t="n"/>
      <c r="BF1140" s="92">
        <f>IF(R1140*100000&gt;=Settings!$B$5,"Y","N")</f>
        <v/>
      </c>
      <c r="BG1140" s="91">
        <f>IF(F1140&gt;Settings!$B$6,"Y","N")</f>
        <v/>
      </c>
      <c r="BH1140" s="97" t="n">
        <v>-30.92</v>
      </c>
      <c r="BI1140" s="96" t="n">
        <v>-0.5600000000000001</v>
      </c>
      <c r="BJ1140" s="96" t="n">
        <v>-8.94</v>
      </c>
      <c r="BK1140" s="96" t="n">
        <v>-5.45</v>
      </c>
      <c r="BL1140" s="96" t="n">
        <v>5.26</v>
      </c>
      <c r="BM1140" s="96" t="n">
        <v>-24.44</v>
      </c>
      <c r="BN1140" s="97" t="n">
        <v>-2.77</v>
      </c>
      <c r="BO1140" s="96" t="n">
        <v>-4.78</v>
      </c>
      <c r="BP1140" s="96" t="n">
        <v>-5.77</v>
      </c>
      <c r="BQ1140" s="96" t="n">
        <v>-9.01</v>
      </c>
      <c r="BR1140" s="91" t="inlineStr">
        <is>
          <t>Stacked down</t>
        </is>
      </c>
      <c r="BS1140" s="91" t="inlineStr">
        <is>
          <t>None</t>
        </is>
      </c>
      <c r="BT1140" s="96" t="n">
        <v>36.5</v>
      </c>
      <c r="BU1140" s="91" t="inlineStr">
        <is>
          <t>N</t>
        </is>
      </c>
      <c r="BV1140" s="99">
        <f>IF(OR(BF1140&lt;&gt;"Y",BG1140&lt;&gt;"Y"),"",(AND(ISNUMBER(BQ1140),BQ1140&gt;0))+(BR1140="Stacked up")+(AND(ISNUMBER(BH1140),BH1140&gt;=-Settings!$B$17))+(AND(ISNUMBER(BK1140),ISNUMBER(BM1140),BK1140&gt;0,BM1140&gt;0))+(AND(ISNUMBER(AQ1140),AQ1140&gt;=Settings!$B$18))+(AND(ISNUMBER(BT1140),BT1140&gt;=Settings!$B$19,BT1140&lt;=Settings!$B$20))+(AND(ISNUMBER(AS1140),AS1140&gt;0))+(AND(ISNUMBER(T1140),ISNUMBER(M1140),T1140&gt;=Settings!$B$21,M1140&gt;0))+(AND(ISNUMBER(AD1140),ISNUMBER(M1140),AD1140&gt;=Settings!$B$22,M1140&gt;0))+(AY1140&gt;=1))</f>
        <v/>
      </c>
      <c r="BW1140" s="91">
        <f>IF(OR(AY1140=0,BF1140&lt;&gt;"Y",BG1140&lt;&gt;"Y"),"",1+SUMPRODUCT(($A$6:$A$2604=A1140)*($AY$6:$AY$2604&gt;0)*($BF$6:$BF$2604="Y")*($BG$6:$BG$2604="Y")*(($AY$6:$AY$2604&gt;AY1140)+($AY$6:$AY$2604=AY1140)*($AD$6:$AD$2604&gt;AD1140))))</f>
        <v/>
      </c>
    </row>
    <row r="1141" ht="23.85" customHeight="1" s="55">
      <c r="A1141" s="90" t="n">
        <v>46296</v>
      </c>
      <c r="B1141" s="91" t="inlineStr">
        <is>
          <t>TECHNVISN</t>
        </is>
      </c>
      <c r="C1141" s="91" t="inlineStr">
        <is>
          <t>INE314H01012</t>
        </is>
      </c>
      <c r="D1141" s="91" t="n"/>
      <c r="E1141" s="91" t="inlineStr">
        <is>
          <t>None</t>
        </is>
      </c>
      <c r="F1141" s="93" t="n">
        <v>2362</v>
      </c>
      <c r="G1141" s="92" t="inlineStr">
        <is>
          <t>N</t>
        </is>
      </c>
      <c r="H1141" s="94" t="n"/>
      <c r="I1141" s="91" t="inlineStr">
        <is>
          <t>N</t>
        </is>
      </c>
      <c r="J1141" s="92">
        <f>IF(K1141="","N","Y")</f>
        <v/>
      </c>
      <c r="K1141" s="94">
        <f>_xlfn.TEXTJOIN("; ",TRUE,IF(P1141="52-wk low","52-wk low",""),IF(AND(AD1141&gt;=Settings!$B$12,M1141&lt;0),"Distribution",""),IF(AND(AJ1141="Y",M1141&lt;0,AK1141&lt;-Settings!$B$13),"Long unwinding",""),IF(AND(AJ1141="Y",M1141&lt;0,AK1141&gt;Settings!$B$13),"Short buildup",""))</f>
        <v/>
      </c>
      <c r="L1141" s="95" t="n">
        <v>3763.5</v>
      </c>
      <c r="M1141" s="96" t="n">
        <v>-5</v>
      </c>
      <c r="N1141" s="93" t="n">
        <v>2491</v>
      </c>
      <c r="O1141" s="91" t="inlineStr">
        <is>
          <t>None</t>
        </is>
      </c>
      <c r="P1141" s="91" t="inlineStr">
        <is>
          <t>None</t>
        </is>
      </c>
      <c r="Q1141" s="97" t="n">
        <v>0.01</v>
      </c>
      <c r="R1141" s="96" t="n">
        <v>0</v>
      </c>
      <c r="S1141" s="96" t="n">
        <v>1.91</v>
      </c>
      <c r="T1141" s="96" t="n">
        <v>0.59</v>
      </c>
      <c r="U1141" s="96" t="n">
        <v>1</v>
      </c>
      <c r="V1141" s="103" t="n">
        <v>0.5600000000000001</v>
      </c>
      <c r="W1141" s="102" t="n"/>
      <c r="X1141" s="93" t="n"/>
      <c r="Y1141" s="91" t="inlineStr">
        <is>
          <t>None</t>
        </is>
      </c>
      <c r="Z1141" s="99" t="n">
        <v>86.98999999999999</v>
      </c>
      <c r="AA1141" s="96" t="n">
        <v>1.15</v>
      </c>
      <c r="AB1141" s="96" t="n">
        <v>1.34</v>
      </c>
      <c r="AC1141" s="96" t="n">
        <v>2.18</v>
      </c>
      <c r="AD1141" s="96" t="n">
        <v>1.44</v>
      </c>
      <c r="AE1141" s="96" t="n">
        <v>2.06</v>
      </c>
      <c r="AF1141" s="103" t="n">
        <v>1.83</v>
      </c>
      <c r="AG1141" s="91" t="inlineStr">
        <is>
          <t>Quiet accumulation</t>
        </is>
      </c>
      <c r="AH1141" s="100" t="n">
        <v>0</v>
      </c>
      <c r="AI1141" s="101" t="n">
        <v>0</v>
      </c>
      <c r="AJ1141" s="92" t="inlineStr">
        <is>
          <t>N</t>
        </is>
      </c>
      <c r="AK1141" s="96" t="n"/>
      <c r="AL1141" s="91" t="inlineStr">
        <is>
          <t>n/a</t>
        </is>
      </c>
      <c r="AM1141" s="93" t="n"/>
      <c r="AN1141" s="92" t="inlineStr">
        <is>
          <t>None</t>
        </is>
      </c>
      <c r="AO1141" s="102" t="n">
        <v>0</v>
      </c>
      <c r="AP1141" s="103" t="n"/>
      <c r="AQ1141" s="102" t="n"/>
      <c r="AR1141" s="91" t="inlineStr">
        <is>
          <t>N</t>
        </is>
      </c>
      <c r="AS1141" s="104" t="n"/>
      <c r="AT1141" s="92">
        <f>IF(AND(P1141="52-wk high",T1141&gt;=Settings!$B$7),"Y","N")</f>
        <v/>
      </c>
      <c r="AU1141" s="91">
        <f>IF(AND(AD1141&gt;=Settings!$B$8,M1141&gt;0),"Y","N")</f>
        <v/>
      </c>
      <c r="AV1141" s="91">
        <f>IF(OR(AH1141&gt;Settings!$B$9,AI1141&gt;Settings!$B$9),"Y","N")</f>
        <v/>
      </c>
      <c r="AW1141" s="91">
        <f>IF(AJ1141&lt;&gt;"Y","n/a",IF(AND(M1141&gt;0,AK1141&gt;Settings!$B$10),"Y","N"))</f>
        <v/>
      </c>
      <c r="AX1141" s="91">
        <f>IF(AO1141&gt;=Settings!$B$11,"Y","N")</f>
        <v/>
      </c>
      <c r="AY1141" s="99">
        <f>(AT1141="Y")+(AU1141="Y")+(AV1141="Y")+(AW1141="Y")+(AX1141="Y")</f>
        <v/>
      </c>
      <c r="AZ1141" s="94">
        <f>IF(AY1141=0,"None",_xlfn.TEXTJOIN(", ",TRUE(),IF(AT1141="Y","Breakout",""),IF(AU1141="Y","Accumulation",""),IF(AV1141="Y","Institutional buying",""),IF(AW1141="Y","Long buildup",""),IF(AX1141="Y","Momentum leader","")))</f>
        <v/>
      </c>
      <c r="BA1141" s="94">
        <f>IF(BW1141="","","Passes "&amp;AY1141&amp;" of 5 buy-side scans"&amp;IF(G1141="Y","; RED FLAG: filter out using Red flag column",""))</f>
        <v/>
      </c>
      <c r="BB1141" s="91" t="inlineStr">
        <is>
          <t>Lower</t>
        </is>
      </c>
      <c r="BC1141" s="92" t="inlineStr">
        <is>
          <t>Y</t>
        </is>
      </c>
      <c r="BD1141" s="94" t="inlineStr">
        <is>
          <t>Few traders (&lt;100 unique PAN, 30 days); High-low range &gt;75% in 3 months</t>
        </is>
      </c>
      <c r="BE1141" s="94" t="n"/>
      <c r="BF1141" s="92">
        <f>IF(R1141*100000&gt;=Settings!$B$5,"Y","N")</f>
        <v/>
      </c>
      <c r="BG1141" s="91">
        <f>IF(F1141&gt;Settings!$B$6,"Y","N")</f>
        <v/>
      </c>
      <c r="BH1141" s="97" t="n">
        <v>-39.28</v>
      </c>
      <c r="BI1141" s="96" t="n">
        <v>-8.869999999999999</v>
      </c>
      <c r="BJ1141" s="96" t="n">
        <v>-28.75</v>
      </c>
      <c r="BK1141" s="96" t="n">
        <v>-13.64</v>
      </c>
      <c r="BL1141" s="96" t="n"/>
      <c r="BM1141" s="96" t="n"/>
      <c r="BN1141" s="97" t="n">
        <v>-12.45</v>
      </c>
      <c r="BO1141" s="96" t="n">
        <v>-17.68</v>
      </c>
      <c r="BP1141" s="96" t="n">
        <v>-21.94</v>
      </c>
      <c r="BQ1141" s="96" t="n"/>
      <c r="BR1141" s="91" t="n"/>
      <c r="BS1141" s="91" t="inlineStr">
        <is>
          <t>None</t>
        </is>
      </c>
      <c r="BT1141" s="96" t="n">
        <v>26.9</v>
      </c>
      <c r="BU1141" s="91" t="n"/>
      <c r="BV1141" s="99">
        <f>IF(OR(BF1141&lt;&gt;"Y",BG1141&lt;&gt;"Y"),"",(AND(ISNUMBER(BQ1141),BQ1141&gt;0))+(BR1141="Stacked up")+(AND(ISNUMBER(BH1141),BH1141&gt;=-Settings!$B$17))+(AND(ISNUMBER(BK1141),ISNUMBER(BM1141),BK1141&gt;0,BM1141&gt;0))+(AND(ISNUMBER(AQ1141),AQ1141&gt;=Settings!$B$18))+(AND(ISNUMBER(BT1141),BT1141&gt;=Settings!$B$19,BT1141&lt;=Settings!$B$20))+(AND(ISNUMBER(AS1141),AS1141&gt;0))+(AND(ISNUMBER(T1141),ISNUMBER(M1141),T1141&gt;=Settings!$B$21,M1141&gt;0))+(AND(ISNUMBER(AD1141),ISNUMBER(M1141),AD1141&gt;=Settings!$B$22,M1141&gt;0))+(AY1141&gt;=1))</f>
        <v/>
      </c>
      <c r="BW1141" s="91">
        <f>IF(OR(AY1141=0,BF1141&lt;&gt;"Y",BG1141&lt;&gt;"Y"),"",1+SUMPRODUCT(($A$6:$A$2604=A1141)*($AY$6:$AY$2604&gt;0)*($BF$6:$BF$2604="Y")*($BG$6:$BG$2604="Y")*(($AY$6:$AY$2604&gt;AY1141)+($AY$6:$AY$2604=AY1141)*($AD$6:$AD$2604&gt;AD1141))))</f>
        <v/>
      </c>
    </row>
    <row r="1142" ht="23.85" customHeight="1" s="55">
      <c r="A1142" s="90" t="n">
        <v>46296</v>
      </c>
      <c r="B1142" s="91" t="inlineStr">
        <is>
          <t>DCAL</t>
        </is>
      </c>
      <c r="C1142" s="91" t="inlineStr">
        <is>
          <t>INE385W01011</t>
        </is>
      </c>
      <c r="D1142" s="91" t="n"/>
      <c r="E1142" s="91" t="inlineStr">
        <is>
          <t>None</t>
        </is>
      </c>
      <c r="F1142" s="93" t="n">
        <v>2357</v>
      </c>
      <c r="G1142" s="92" t="inlineStr">
        <is>
          <t>N</t>
        </is>
      </c>
      <c r="H1142" s="94" t="n"/>
      <c r="I1142" s="91" t="inlineStr">
        <is>
          <t>N</t>
        </is>
      </c>
      <c r="J1142" s="92">
        <f>IF(K1142="","N","Y")</f>
        <v/>
      </c>
      <c r="K1142" s="94">
        <f>_xlfn.TEXTJOIN("; ",TRUE,IF(P1142="52-wk low","52-wk low",""),IF(AND(AD1142&gt;=Settings!$B$12,M1142&lt;0),"Distribution",""),IF(AND(AJ1142="Y",M1142&lt;0,AK1142&lt;-Settings!$B$13),"Long unwinding",""),IF(AND(AJ1142="Y",M1142&lt;0,AK1142&gt;Settings!$B$13),"Short buildup",""))</f>
        <v/>
      </c>
      <c r="L1142" s="95" t="n">
        <v>150.35</v>
      </c>
      <c r="M1142" s="96" t="n">
        <v>-4.52</v>
      </c>
      <c r="N1142" s="93" t="n">
        <v>2420</v>
      </c>
      <c r="O1142" s="91" t="inlineStr">
        <is>
          <t>None</t>
        </is>
      </c>
      <c r="P1142" s="91" t="inlineStr">
        <is>
          <t>None</t>
        </is>
      </c>
      <c r="Q1142" s="97" t="n">
        <v>4.49</v>
      </c>
      <c r="R1142" s="96" t="n">
        <v>2.22</v>
      </c>
      <c r="S1142" s="96" t="n">
        <v>2.13</v>
      </c>
      <c r="T1142" s="96" t="n">
        <v>1.49</v>
      </c>
      <c r="U1142" s="96" t="n">
        <v>0.95</v>
      </c>
      <c r="V1142" s="103" t="n">
        <v>0.47</v>
      </c>
      <c r="W1142" s="102" t="n">
        <v>2</v>
      </c>
      <c r="X1142" s="93" t="n"/>
      <c r="Y1142" s="91" t="inlineStr">
        <is>
          <t>None</t>
        </is>
      </c>
      <c r="Z1142" s="99" t="n">
        <v>68.36</v>
      </c>
      <c r="AA1142" s="96" t="n">
        <v>1.32</v>
      </c>
      <c r="AB1142" s="96" t="n">
        <v>1.31</v>
      </c>
      <c r="AC1142" s="96" t="n">
        <v>3.2</v>
      </c>
      <c r="AD1142" s="96" t="n">
        <v>2.11</v>
      </c>
      <c r="AE1142" s="96" t="n">
        <v>1.73</v>
      </c>
      <c r="AF1142" s="103" t="n">
        <v>1.26</v>
      </c>
      <c r="AG1142" s="91" t="inlineStr">
        <is>
          <t>Normal</t>
        </is>
      </c>
      <c r="AH1142" s="100" t="n">
        <v>0</v>
      </c>
      <c r="AI1142" s="101" t="n">
        <v>0</v>
      </c>
      <c r="AJ1142" s="92" t="inlineStr">
        <is>
          <t>N</t>
        </is>
      </c>
      <c r="AK1142" s="96" t="n"/>
      <c r="AL1142" s="91" t="inlineStr">
        <is>
          <t>n/a</t>
        </is>
      </c>
      <c r="AM1142" s="93" t="n"/>
      <c r="AN1142" s="92" t="inlineStr">
        <is>
          <t>None</t>
        </is>
      </c>
      <c r="AO1142" s="102" t="n">
        <v>0</v>
      </c>
      <c r="AP1142" s="103" t="n">
        <v>0.63</v>
      </c>
      <c r="AQ1142" s="102" t="n">
        <v>26</v>
      </c>
      <c r="AR1142" s="91" t="inlineStr">
        <is>
          <t>N</t>
        </is>
      </c>
      <c r="AS1142" s="104" t="n"/>
      <c r="AT1142" s="92">
        <f>IF(AND(P1142="52-wk high",T1142&gt;=Settings!$B$7),"Y","N")</f>
        <v/>
      </c>
      <c r="AU1142" s="91">
        <f>IF(AND(AD1142&gt;=Settings!$B$8,M1142&gt;0),"Y","N")</f>
        <v/>
      </c>
      <c r="AV1142" s="91">
        <f>IF(OR(AH1142&gt;Settings!$B$9,AI1142&gt;Settings!$B$9),"Y","N")</f>
        <v/>
      </c>
      <c r="AW1142" s="91">
        <f>IF(AJ1142&lt;&gt;"Y","n/a",IF(AND(M1142&gt;0,AK1142&gt;Settings!$B$10),"Y","N"))</f>
        <v/>
      </c>
      <c r="AX1142" s="91">
        <f>IF(AO1142&gt;=Settings!$B$11,"Y","N")</f>
        <v/>
      </c>
      <c r="AY1142" s="99">
        <f>(AT1142="Y")+(AU1142="Y")+(AV1142="Y")+(AW1142="Y")+(AX1142="Y")</f>
        <v/>
      </c>
      <c r="AZ1142" s="94">
        <f>IF(AY1142=0,"None",_xlfn.TEXTJOIN(", ",TRUE(),IF(AT1142="Y","Breakout",""),IF(AU1142="Y","Accumulation",""),IF(AV1142="Y","Institutional buying",""),IF(AW1142="Y","Long buildup",""),IF(AX1142="Y","Momentum leader","")))</f>
        <v/>
      </c>
      <c r="BA1142" s="94">
        <f>IF(BW1142="","","Passes "&amp;AY1142&amp;" of 5 buy-side scans"&amp;IF(G1142="Y","; RED FLAG: filter out using Red flag column",""))</f>
        <v/>
      </c>
      <c r="BB1142" s="91" t="inlineStr">
        <is>
          <t>None</t>
        </is>
      </c>
      <c r="BC1142" s="92" t="inlineStr">
        <is>
          <t>Y</t>
        </is>
      </c>
      <c r="BD1142" s="94" t="inlineStr">
        <is>
          <t>PE &gt; 50</t>
        </is>
      </c>
      <c r="BE1142" s="94" t="n"/>
      <c r="BF1142" s="92">
        <f>IF(R1142*100000&gt;=Settings!$B$5,"Y","N")</f>
        <v/>
      </c>
      <c r="BG1142" s="91">
        <f>IF(F1142&gt;Settings!$B$6,"Y","N")</f>
        <v/>
      </c>
      <c r="BH1142" s="97" t="n">
        <v>-50.87</v>
      </c>
      <c r="BI1142" s="96" t="n">
        <v>-10.61</v>
      </c>
      <c r="BJ1142" s="96" t="n">
        <v>-17.31</v>
      </c>
      <c r="BK1142" s="96" t="n">
        <v>-14.56</v>
      </c>
      <c r="BL1142" s="96" t="n">
        <v>2.88</v>
      </c>
      <c r="BM1142" s="96" t="n">
        <v>-45.6</v>
      </c>
      <c r="BN1142" s="97" t="n">
        <v>-9.81</v>
      </c>
      <c r="BO1142" s="96" t="n">
        <v>-13.41</v>
      </c>
      <c r="BP1142" s="96" t="n">
        <v>-16.51</v>
      </c>
      <c r="BQ1142" s="96" t="n">
        <v>-23.49</v>
      </c>
      <c r="BR1142" s="91" t="inlineStr">
        <is>
          <t>Stacked down</t>
        </is>
      </c>
      <c r="BS1142" s="91" t="inlineStr">
        <is>
          <t>None</t>
        </is>
      </c>
      <c r="BT1142" s="96" t="n">
        <v>21.3</v>
      </c>
      <c r="BU1142" s="91" t="inlineStr">
        <is>
          <t>N</t>
        </is>
      </c>
      <c r="BV1142" s="99">
        <f>IF(OR(BF1142&lt;&gt;"Y",BG1142&lt;&gt;"Y"),"",(AND(ISNUMBER(BQ1142),BQ1142&gt;0))+(BR1142="Stacked up")+(AND(ISNUMBER(BH1142),BH1142&gt;=-Settings!$B$17))+(AND(ISNUMBER(BK1142),ISNUMBER(BM1142),BK1142&gt;0,BM1142&gt;0))+(AND(ISNUMBER(AQ1142),AQ1142&gt;=Settings!$B$18))+(AND(ISNUMBER(BT1142),BT1142&gt;=Settings!$B$19,BT1142&lt;=Settings!$B$20))+(AND(ISNUMBER(AS1142),AS1142&gt;0))+(AND(ISNUMBER(T1142),ISNUMBER(M1142),T1142&gt;=Settings!$B$21,M1142&gt;0))+(AND(ISNUMBER(AD1142),ISNUMBER(M1142),AD1142&gt;=Settings!$B$22,M1142&gt;0))+(AY1142&gt;=1))</f>
        <v/>
      </c>
      <c r="BW1142" s="91">
        <f>IF(OR(AY1142=0,BF1142&lt;&gt;"Y",BG1142&lt;&gt;"Y"),"",1+SUMPRODUCT(($A$6:$A$2604=A1142)*($AY$6:$AY$2604&gt;0)*($BF$6:$BF$2604="Y")*($BG$6:$BG$2604="Y")*(($AY$6:$AY$2604&gt;AY1142)+($AY$6:$AY$2604=AY1142)*($AD$6:$AD$2604&gt;AD1142))))</f>
        <v/>
      </c>
    </row>
    <row r="1143" ht="23.85" customHeight="1" s="55">
      <c r="A1143" s="90" t="n">
        <v>46296</v>
      </c>
      <c r="B1143" s="91" t="inlineStr">
        <is>
          <t>AJMERA</t>
        </is>
      </c>
      <c r="C1143" s="91" t="inlineStr">
        <is>
          <t>INE298G01035</t>
        </is>
      </c>
      <c r="D1143" s="91" t="n"/>
      <c r="E1143" s="91" t="inlineStr">
        <is>
          <t>None</t>
        </is>
      </c>
      <c r="F1143" s="93" t="n">
        <v>2354</v>
      </c>
      <c r="G1143" s="92" t="inlineStr">
        <is>
          <t>N</t>
        </is>
      </c>
      <c r="H1143" s="94" t="n"/>
      <c r="I1143" s="91" t="inlineStr">
        <is>
          <t>N</t>
        </is>
      </c>
      <c r="J1143" s="92">
        <f>IF(K1143="","N","Y")</f>
        <v/>
      </c>
      <c r="K1143" s="94">
        <f>_xlfn.TEXTJOIN("; ",TRUE,IF(P1143="52-wk low","52-wk low",""),IF(AND(AD1143&gt;=Settings!$B$12,M1143&lt;0),"Distribution",""),IF(AND(AJ1143="Y",M1143&lt;0,AK1143&lt;-Settings!$B$13),"Long unwinding",""),IF(AND(AJ1143="Y",M1143&lt;0,AK1143&gt;Settings!$B$13),"Short buildup",""))</f>
        <v/>
      </c>
      <c r="L1143" s="95" t="n">
        <v>119.6</v>
      </c>
      <c r="M1143" s="96" t="n">
        <v>0.72</v>
      </c>
      <c r="N1143" s="93" t="n">
        <v>397</v>
      </c>
      <c r="O1143" s="91" t="inlineStr">
        <is>
          <t>None</t>
        </is>
      </c>
      <c r="P1143" s="91" t="inlineStr">
        <is>
          <t>None</t>
        </is>
      </c>
      <c r="Q1143" s="97" t="n">
        <v>2.56</v>
      </c>
      <c r="R1143" s="96" t="n">
        <v>3.23</v>
      </c>
      <c r="S1143" s="96" t="n">
        <v>0.78</v>
      </c>
      <c r="T1143" s="96" t="n">
        <v>0.8</v>
      </c>
      <c r="U1143" s="96" t="n">
        <v>0.38</v>
      </c>
      <c r="V1143" s="103" t="n">
        <v>0.47</v>
      </c>
      <c r="W1143" s="102" t="n">
        <v>0</v>
      </c>
      <c r="X1143" s="93" t="n"/>
      <c r="Y1143" s="91" t="inlineStr">
        <is>
          <t>None</t>
        </is>
      </c>
      <c r="Z1143" s="99" t="n">
        <v>47.53</v>
      </c>
      <c r="AA1143" s="96" t="n">
        <v>1</v>
      </c>
      <c r="AB1143" s="96" t="n">
        <v>0.98</v>
      </c>
      <c r="AC1143" s="96" t="n">
        <v>0.8</v>
      </c>
      <c r="AD1143" s="96" t="n">
        <v>0.84</v>
      </c>
      <c r="AE1143" s="96" t="n">
        <v>0.45</v>
      </c>
      <c r="AF1143" s="103" t="n">
        <v>1.18</v>
      </c>
      <c r="AG1143" s="91" t="inlineStr">
        <is>
          <t>Normal</t>
        </is>
      </c>
      <c r="AH1143" s="100" t="n">
        <v>0</v>
      </c>
      <c r="AI1143" s="101" t="n">
        <v>0</v>
      </c>
      <c r="AJ1143" s="92" t="inlineStr">
        <is>
          <t>N</t>
        </is>
      </c>
      <c r="AK1143" s="96" t="n"/>
      <c r="AL1143" s="91" t="inlineStr">
        <is>
          <t>n/a</t>
        </is>
      </c>
      <c r="AM1143" s="93" t="n"/>
      <c r="AN1143" s="92" t="inlineStr">
        <is>
          <t>None</t>
        </is>
      </c>
      <c r="AO1143" s="102" t="n">
        <v>0</v>
      </c>
      <c r="AP1143" s="103" t="n"/>
      <c r="AQ1143" s="102" t="n"/>
      <c r="AR1143" s="91" t="inlineStr">
        <is>
          <t>N</t>
        </is>
      </c>
      <c r="AS1143" s="104" t="n"/>
      <c r="AT1143" s="92">
        <f>IF(AND(P1143="52-wk high",T1143&gt;=Settings!$B$7),"Y","N")</f>
        <v/>
      </c>
      <c r="AU1143" s="91">
        <f>IF(AND(AD1143&gt;=Settings!$B$8,M1143&gt;0),"Y","N")</f>
        <v/>
      </c>
      <c r="AV1143" s="91">
        <f>IF(OR(AH1143&gt;Settings!$B$9,AI1143&gt;Settings!$B$9),"Y","N")</f>
        <v/>
      </c>
      <c r="AW1143" s="91">
        <f>IF(AJ1143&lt;&gt;"Y","n/a",IF(AND(M1143&gt;0,AK1143&gt;Settings!$B$10),"Y","N"))</f>
        <v/>
      </c>
      <c r="AX1143" s="91">
        <f>IF(AO1143&gt;=Settings!$B$11,"Y","N")</f>
        <v/>
      </c>
      <c r="AY1143" s="99">
        <f>(AT1143="Y")+(AU1143="Y")+(AV1143="Y")+(AW1143="Y")+(AX1143="Y")</f>
        <v/>
      </c>
      <c r="AZ1143" s="94">
        <f>IF(AY1143=0,"None",_xlfn.TEXTJOIN(", ",TRUE(),IF(AT1143="Y","Breakout",""),IF(AU1143="Y","Accumulation",""),IF(AV1143="Y","Institutional buying",""),IF(AW1143="Y","Long buildup",""),IF(AX1143="Y","Momentum leader","")))</f>
        <v/>
      </c>
      <c r="BA1143" s="94">
        <f>IF(BW1143="","","Passes "&amp;AY1143&amp;" of 5 buy-side scans"&amp;IF(G1143="Y","; RED FLAG: filter out using Red flag column",""))</f>
        <v/>
      </c>
      <c r="BB1143" s="91" t="inlineStr">
        <is>
          <t>None</t>
        </is>
      </c>
      <c r="BC1143" s="92" t="inlineStr">
        <is>
          <t>N</t>
        </is>
      </c>
      <c r="BD1143" s="94" t="n"/>
      <c r="BE1143" s="94" t="inlineStr">
        <is>
          <t>FVSPLT FRM RS 10 TO RS 2, ex 15-Jan-2026</t>
        </is>
      </c>
      <c r="BF1143" s="92">
        <f>IF(R1143*100000&gt;=Settings!$B$5,"Y","N")</f>
        <v/>
      </c>
      <c r="BG1143" s="91">
        <f>IF(F1143&gt;Settings!$B$6,"Y","N")</f>
        <v/>
      </c>
      <c r="BH1143" s="97" t="n">
        <v>-45.98</v>
      </c>
      <c r="BI1143" s="96" t="n">
        <v>-0.76</v>
      </c>
      <c r="BJ1143" s="96" t="n">
        <v>3.4</v>
      </c>
      <c r="BK1143" s="96" t="n">
        <v>-10.14</v>
      </c>
      <c r="BL1143" s="96" t="n">
        <v>13.94</v>
      </c>
      <c r="BM1143" s="96" t="n"/>
      <c r="BN1143" s="97" t="n">
        <v>0.83</v>
      </c>
      <c r="BO1143" s="96" t="n">
        <v>-0.36</v>
      </c>
      <c r="BP1143" s="96" t="n">
        <v>-3.41</v>
      </c>
      <c r="BQ1143" s="96" t="n"/>
      <c r="BR1143" s="91" t="n"/>
      <c r="BS1143" s="91" t="inlineStr">
        <is>
          <t>None</t>
        </is>
      </c>
      <c r="BT1143" s="96" t="n">
        <v>55.6</v>
      </c>
      <c r="BU1143" s="91" t="n"/>
      <c r="BV1143" s="99">
        <f>IF(OR(BF1143&lt;&gt;"Y",BG1143&lt;&gt;"Y"),"",(AND(ISNUMBER(BQ1143),BQ1143&gt;0))+(BR1143="Stacked up")+(AND(ISNUMBER(BH1143),BH1143&gt;=-Settings!$B$17))+(AND(ISNUMBER(BK1143),ISNUMBER(BM1143),BK1143&gt;0,BM1143&gt;0))+(AND(ISNUMBER(AQ1143),AQ1143&gt;=Settings!$B$18))+(AND(ISNUMBER(BT1143),BT1143&gt;=Settings!$B$19,BT1143&lt;=Settings!$B$20))+(AND(ISNUMBER(AS1143),AS1143&gt;0))+(AND(ISNUMBER(T1143),ISNUMBER(M1143),T1143&gt;=Settings!$B$21,M1143&gt;0))+(AND(ISNUMBER(AD1143),ISNUMBER(M1143),AD1143&gt;=Settings!$B$22,M1143&gt;0))+(AY1143&gt;=1))</f>
        <v/>
      </c>
      <c r="BW1143" s="91">
        <f>IF(OR(AY1143=0,BF1143&lt;&gt;"Y",BG1143&lt;&gt;"Y"),"",1+SUMPRODUCT(($A$6:$A$2604=A1143)*($AY$6:$AY$2604&gt;0)*($BF$6:$BF$2604="Y")*($BG$6:$BG$2604="Y")*(($AY$6:$AY$2604&gt;AY1143)+($AY$6:$AY$2604=AY1143)*($AD$6:$AD$2604&gt;AD1143))))</f>
        <v/>
      </c>
    </row>
    <row r="1144" ht="23.85" customHeight="1" s="55">
      <c r="A1144" s="90" t="n">
        <v>46296</v>
      </c>
      <c r="B1144" s="91" t="inlineStr">
        <is>
          <t>PENIND</t>
        </is>
      </c>
      <c r="C1144" s="91" t="inlineStr">
        <is>
          <t>INE932A01024</t>
        </is>
      </c>
      <c r="D1144" s="91" t="n"/>
      <c r="E1144" s="91" t="inlineStr">
        <is>
          <t>None</t>
        </is>
      </c>
      <c r="F1144" s="93" t="n">
        <v>2352</v>
      </c>
      <c r="G1144" s="92" t="inlineStr">
        <is>
          <t>N</t>
        </is>
      </c>
      <c r="H1144" s="94" t="n"/>
      <c r="I1144" s="91" t="inlineStr">
        <is>
          <t>N</t>
        </is>
      </c>
      <c r="J1144" s="92">
        <f>IF(K1144="","N","Y")</f>
        <v/>
      </c>
      <c r="K1144" s="94">
        <f>_xlfn.TEXTJOIN("; ",TRUE,IF(P1144="52-wk low","52-wk low",""),IF(AND(AD1144&gt;=Settings!$B$12,M1144&lt;0),"Distribution",""),IF(AND(AJ1144="Y",M1144&lt;0,AK1144&lt;-Settings!$B$13),"Long unwinding",""),IF(AND(AJ1144="Y",M1144&lt;0,AK1144&gt;Settings!$B$13),"Short buildup",""))</f>
        <v/>
      </c>
      <c r="L1144" s="95" t="n">
        <v>173.62</v>
      </c>
      <c r="M1144" s="96" t="n">
        <v>-5.64</v>
      </c>
      <c r="N1144" s="93" t="n">
        <v>2540</v>
      </c>
      <c r="O1144" s="91" t="inlineStr">
        <is>
          <t>None</t>
        </is>
      </c>
      <c r="P1144" s="91" t="inlineStr">
        <is>
          <t>None</t>
        </is>
      </c>
      <c r="Q1144" s="97" t="n">
        <v>12.2</v>
      </c>
      <c r="R1144" s="96" t="n">
        <v>7.05</v>
      </c>
      <c r="S1144" s="96" t="n">
        <v>1.84</v>
      </c>
      <c r="T1144" s="96" t="n">
        <v>2.47</v>
      </c>
      <c r="U1144" s="96" t="n">
        <v>1.77</v>
      </c>
      <c r="V1144" s="103" t="n">
        <v>1.01</v>
      </c>
      <c r="W1144" s="102" t="n">
        <v>8</v>
      </c>
      <c r="X1144" s="93" t="n">
        <v>105</v>
      </c>
      <c r="Y1144" s="91" t="inlineStr">
        <is>
          <t>None</t>
        </is>
      </c>
      <c r="Z1144" s="99" t="n">
        <v>46.3</v>
      </c>
      <c r="AA1144" s="96" t="n">
        <v>0.99</v>
      </c>
      <c r="AB1144" s="96" t="n">
        <v>0.91</v>
      </c>
      <c r="AC1144" s="96" t="n">
        <v>1.92</v>
      </c>
      <c r="AD1144" s="96" t="n">
        <v>2.42</v>
      </c>
      <c r="AE1144" s="96" t="n">
        <v>2.25</v>
      </c>
      <c r="AF1144" s="103" t="n">
        <v>1.22</v>
      </c>
      <c r="AG1144" s="91" t="inlineStr">
        <is>
          <t>Normal</t>
        </is>
      </c>
      <c r="AH1144" s="100" t="n">
        <v>0</v>
      </c>
      <c r="AI1144" s="101" t="n">
        <v>0</v>
      </c>
      <c r="AJ1144" s="92" t="inlineStr">
        <is>
          <t>N</t>
        </is>
      </c>
      <c r="AK1144" s="96" t="n"/>
      <c r="AL1144" s="91" t="inlineStr">
        <is>
          <t>n/a</t>
        </is>
      </c>
      <c r="AM1144" s="93" t="n"/>
      <c r="AN1144" s="92" t="inlineStr">
        <is>
          <t>None</t>
        </is>
      </c>
      <c r="AO1144" s="102" t="n">
        <v>0</v>
      </c>
      <c r="AP1144" s="103" t="n">
        <v>0.8</v>
      </c>
      <c r="AQ1144" s="102" t="n">
        <v>49</v>
      </c>
      <c r="AR1144" s="91" t="inlineStr">
        <is>
          <t>N</t>
        </is>
      </c>
      <c r="AS1144" s="104" t="n"/>
      <c r="AT1144" s="92">
        <f>IF(AND(P1144="52-wk high",T1144&gt;=Settings!$B$7),"Y","N")</f>
        <v/>
      </c>
      <c r="AU1144" s="91">
        <f>IF(AND(AD1144&gt;=Settings!$B$8,M1144&gt;0),"Y","N")</f>
        <v/>
      </c>
      <c r="AV1144" s="91">
        <f>IF(OR(AH1144&gt;Settings!$B$9,AI1144&gt;Settings!$B$9),"Y","N")</f>
        <v/>
      </c>
      <c r="AW1144" s="91">
        <f>IF(AJ1144&lt;&gt;"Y","n/a",IF(AND(M1144&gt;0,AK1144&gt;Settings!$B$10),"Y","N"))</f>
        <v/>
      </c>
      <c r="AX1144" s="91">
        <f>IF(AO1144&gt;=Settings!$B$11,"Y","N")</f>
        <v/>
      </c>
      <c r="AY1144" s="99">
        <f>(AT1144="Y")+(AU1144="Y")+(AV1144="Y")+(AW1144="Y")+(AX1144="Y")</f>
        <v/>
      </c>
      <c r="AZ1144" s="94">
        <f>IF(AY1144=0,"None",_xlfn.TEXTJOIN(", ",TRUE(),IF(AT1144="Y","Breakout",""),IF(AU1144="Y","Accumulation",""),IF(AV1144="Y","Institutional buying",""),IF(AW1144="Y","Long buildup",""),IF(AX1144="Y","Momentum leader","")))</f>
        <v/>
      </c>
      <c r="BA1144" s="94">
        <f>IF(BW1144="","","Passes "&amp;AY1144&amp;" of 5 buy-side scans"&amp;IF(G1144="Y","; RED FLAG: filter out using Red flag column",""))</f>
        <v/>
      </c>
      <c r="BB1144" s="91" t="inlineStr">
        <is>
          <t>None</t>
        </is>
      </c>
      <c r="BC1144" s="92" t="inlineStr">
        <is>
          <t>N</t>
        </is>
      </c>
      <c r="BD1144" s="94" t="n"/>
      <c r="BE1144" s="94" t="n"/>
      <c r="BF1144" s="92">
        <f>IF(R1144*100000&gt;=Settings!$B$5,"Y","N")</f>
        <v/>
      </c>
      <c r="BG1144" s="91">
        <f>IF(F1144&gt;Settings!$B$6,"Y","N")</f>
        <v/>
      </c>
      <c r="BH1144" s="97" t="n">
        <v>-37.97</v>
      </c>
      <c r="BI1144" s="96" t="n">
        <v>-2.87</v>
      </c>
      <c r="BJ1144" s="96" t="n">
        <v>4.81</v>
      </c>
      <c r="BK1144" s="96" t="n">
        <v>3.75</v>
      </c>
      <c r="BL1144" s="96" t="n">
        <v>20.33</v>
      </c>
      <c r="BM1144" s="96" t="n">
        <v>-27.46</v>
      </c>
      <c r="BN1144" s="97" t="n">
        <v>-0.85</v>
      </c>
      <c r="BO1144" s="96" t="n">
        <v>2.13</v>
      </c>
      <c r="BP1144" s="96" t="n">
        <v>3.18</v>
      </c>
      <c r="BQ1144" s="96" t="n">
        <v>-1.2</v>
      </c>
      <c r="BR1144" s="91" t="inlineStr">
        <is>
          <t>Mixed</t>
        </is>
      </c>
      <c r="BS1144" s="91" t="inlineStr">
        <is>
          <t>None</t>
        </is>
      </c>
      <c r="BT1144" s="96" t="n">
        <v>46.5</v>
      </c>
      <c r="BU1144" s="91" t="inlineStr">
        <is>
          <t>N</t>
        </is>
      </c>
      <c r="BV1144" s="99">
        <f>IF(OR(BF1144&lt;&gt;"Y",BG1144&lt;&gt;"Y"),"",(AND(ISNUMBER(BQ1144),BQ1144&gt;0))+(BR1144="Stacked up")+(AND(ISNUMBER(BH1144),BH1144&gt;=-Settings!$B$17))+(AND(ISNUMBER(BK1144),ISNUMBER(BM1144),BK1144&gt;0,BM1144&gt;0))+(AND(ISNUMBER(AQ1144),AQ1144&gt;=Settings!$B$18))+(AND(ISNUMBER(BT1144),BT1144&gt;=Settings!$B$19,BT1144&lt;=Settings!$B$20))+(AND(ISNUMBER(AS1144),AS1144&gt;0))+(AND(ISNUMBER(T1144),ISNUMBER(M1144),T1144&gt;=Settings!$B$21,M1144&gt;0))+(AND(ISNUMBER(AD1144),ISNUMBER(M1144),AD1144&gt;=Settings!$B$22,M1144&gt;0))+(AY1144&gt;=1))</f>
        <v/>
      </c>
      <c r="BW1144" s="91">
        <f>IF(OR(AY1144=0,BF1144&lt;&gt;"Y",BG1144&lt;&gt;"Y"),"",1+SUMPRODUCT(($A$6:$A$2604=A1144)*($AY$6:$AY$2604&gt;0)*($BF$6:$BF$2604="Y")*($BG$6:$BG$2604="Y")*(($AY$6:$AY$2604&gt;AY1144)+($AY$6:$AY$2604=AY1144)*($AD$6:$AD$2604&gt;AD1144))))</f>
        <v/>
      </c>
    </row>
    <row r="1145" ht="23.85" customHeight="1" s="55">
      <c r="A1145" s="90" t="n">
        <v>46296</v>
      </c>
      <c r="B1145" s="91" t="inlineStr">
        <is>
          <t>SPAL</t>
        </is>
      </c>
      <c r="C1145" s="91" t="inlineStr">
        <is>
          <t>INE212I01016</t>
        </is>
      </c>
      <c r="D1145" s="91" t="n"/>
      <c r="E1145" s="91" t="inlineStr">
        <is>
          <t>None</t>
        </is>
      </c>
      <c r="F1145" s="93" t="n">
        <v>2352</v>
      </c>
      <c r="G1145" s="92" t="inlineStr">
        <is>
          <t>N</t>
        </is>
      </c>
      <c r="H1145" s="94" t="n"/>
      <c r="I1145" s="91" t="inlineStr">
        <is>
          <t>N</t>
        </is>
      </c>
      <c r="J1145" s="92">
        <f>IF(K1145="","N","Y")</f>
        <v/>
      </c>
      <c r="K1145" s="94">
        <f>_xlfn.TEXTJOIN("; ",TRUE,IF(P1145="52-wk low","52-wk low",""),IF(AND(AD1145&gt;=Settings!$B$12,M1145&lt;0),"Distribution",""),IF(AND(AJ1145="Y",M1145&lt;0,AK1145&lt;-Settings!$B$13),"Long unwinding",""),IF(AND(AJ1145="Y",M1145&lt;0,AK1145&gt;Settings!$B$13),"Short buildup",""))</f>
        <v/>
      </c>
      <c r="L1145" s="95" t="n">
        <v>935.6</v>
      </c>
      <c r="M1145" s="96" t="n">
        <v>-3.01</v>
      </c>
      <c r="N1145" s="93" t="n">
        <v>2094</v>
      </c>
      <c r="O1145" s="91" t="inlineStr">
        <is>
          <t>None</t>
        </is>
      </c>
      <c r="P1145" s="91" t="inlineStr">
        <is>
          <t>None</t>
        </is>
      </c>
      <c r="Q1145" s="97" t="n">
        <v>0.58</v>
      </c>
      <c r="R1145" s="96" t="n">
        <v>0.44</v>
      </c>
      <c r="S1145" s="96" t="n">
        <v>1.18</v>
      </c>
      <c r="T1145" s="96" t="n">
        <v>0.65</v>
      </c>
      <c r="U1145" s="96" t="n">
        <v>0.27</v>
      </c>
      <c r="V1145" s="103" t="n">
        <v>0.21</v>
      </c>
      <c r="W1145" s="102" t="n">
        <v>0</v>
      </c>
      <c r="X1145" s="93" t="n"/>
      <c r="Y1145" s="91" t="inlineStr">
        <is>
          <t>None</t>
        </is>
      </c>
      <c r="Z1145" s="99" t="n">
        <v>54.16</v>
      </c>
      <c r="AA1145" s="96" t="n">
        <v>1.12</v>
      </c>
      <c r="AB1145" s="96" t="n">
        <v>1.2</v>
      </c>
      <c r="AC1145" s="96" t="n">
        <v>1.34</v>
      </c>
      <c r="AD1145" s="96" t="n">
        <v>0.93</v>
      </c>
      <c r="AE1145" s="96" t="n">
        <v>0.68</v>
      </c>
      <c r="AF1145" s="103" t="n">
        <v>2.28</v>
      </c>
      <c r="AG1145" s="91" t="inlineStr">
        <is>
          <t>Quiet accumulation</t>
        </is>
      </c>
      <c r="AH1145" s="100" t="n">
        <v>0</v>
      </c>
      <c r="AI1145" s="101" t="n">
        <v>0</v>
      </c>
      <c r="AJ1145" s="92" t="inlineStr">
        <is>
          <t>N</t>
        </is>
      </c>
      <c r="AK1145" s="96" t="n"/>
      <c r="AL1145" s="91" t="inlineStr">
        <is>
          <t>n/a</t>
        </is>
      </c>
      <c r="AM1145" s="93" t="n"/>
      <c r="AN1145" s="92" t="inlineStr">
        <is>
          <t>None</t>
        </is>
      </c>
      <c r="AO1145" s="102" t="n">
        <v>0</v>
      </c>
      <c r="AP1145" s="103" t="n">
        <v>1.36</v>
      </c>
      <c r="AQ1145" s="102" t="n">
        <v>75</v>
      </c>
      <c r="AR1145" s="91" t="inlineStr">
        <is>
          <t>N</t>
        </is>
      </c>
      <c r="AS1145" s="104" t="n"/>
      <c r="AT1145" s="92">
        <f>IF(AND(P1145="52-wk high",T1145&gt;=Settings!$B$7),"Y","N")</f>
        <v/>
      </c>
      <c r="AU1145" s="91">
        <f>IF(AND(AD1145&gt;=Settings!$B$8,M1145&gt;0),"Y","N")</f>
        <v/>
      </c>
      <c r="AV1145" s="91">
        <f>IF(OR(AH1145&gt;Settings!$B$9,AI1145&gt;Settings!$B$9),"Y","N")</f>
        <v/>
      </c>
      <c r="AW1145" s="91">
        <f>IF(AJ1145&lt;&gt;"Y","n/a",IF(AND(M1145&gt;0,AK1145&gt;Settings!$B$10),"Y","N"))</f>
        <v/>
      </c>
      <c r="AX1145" s="91">
        <f>IF(AO1145&gt;=Settings!$B$11,"Y","N")</f>
        <v/>
      </c>
      <c r="AY1145" s="99">
        <f>(AT1145="Y")+(AU1145="Y")+(AV1145="Y")+(AW1145="Y")+(AX1145="Y")</f>
        <v/>
      </c>
      <c r="AZ1145" s="94">
        <f>IF(AY1145=0,"None",_xlfn.TEXTJOIN(", ",TRUE(),IF(AT1145="Y","Breakout",""),IF(AU1145="Y","Accumulation",""),IF(AV1145="Y","Institutional buying",""),IF(AW1145="Y","Long buildup",""),IF(AX1145="Y","Momentum leader","")))</f>
        <v/>
      </c>
      <c r="BA1145" s="94">
        <f>IF(BW1145="","","Passes "&amp;AY1145&amp;" of 5 buy-side scans"&amp;IF(G1145="Y","; RED FLAG: filter out using Red flag column",""))</f>
        <v/>
      </c>
      <c r="BB1145" s="91" t="inlineStr">
        <is>
          <t>None</t>
        </is>
      </c>
      <c r="BC1145" s="92" t="inlineStr">
        <is>
          <t>N</t>
        </is>
      </c>
      <c r="BD1145" s="94" t="n"/>
      <c r="BE1145" s="94" t="n"/>
      <c r="BF1145" s="92">
        <f>IF(R1145*100000&gt;=Settings!$B$5,"Y","N")</f>
        <v/>
      </c>
      <c r="BG1145" s="91">
        <f>IF(F1145&gt;Settings!$B$6,"Y","N")</f>
        <v/>
      </c>
      <c r="BH1145" s="97" t="n">
        <v>-23.43</v>
      </c>
      <c r="BI1145" s="96" t="n">
        <v>-4.43</v>
      </c>
      <c r="BJ1145" s="96" t="n">
        <v>-8.390000000000001</v>
      </c>
      <c r="BK1145" s="96" t="n">
        <v>-16.37</v>
      </c>
      <c r="BL1145" s="96" t="n">
        <v>29.05</v>
      </c>
      <c r="BM1145" s="96" t="n">
        <v>29.58</v>
      </c>
      <c r="BN1145" s="97" t="n">
        <v>-4.46</v>
      </c>
      <c r="BO1145" s="96" t="n">
        <v>-5.05</v>
      </c>
      <c r="BP1145" s="96" t="n">
        <v>-1.66</v>
      </c>
      <c r="BQ1145" s="96" t="n">
        <v>5.74</v>
      </c>
      <c r="BR1145" s="91" t="inlineStr">
        <is>
          <t>Mixed</t>
        </is>
      </c>
      <c r="BS1145" s="91" t="inlineStr">
        <is>
          <t>None</t>
        </is>
      </c>
      <c r="BT1145" s="96" t="n">
        <v>36.6</v>
      </c>
      <c r="BU1145" s="91" t="inlineStr">
        <is>
          <t>N</t>
        </is>
      </c>
      <c r="BV1145" s="99">
        <f>IF(OR(BF1145&lt;&gt;"Y",BG1145&lt;&gt;"Y"),"",(AND(ISNUMBER(BQ1145),BQ1145&gt;0))+(BR1145="Stacked up")+(AND(ISNUMBER(BH1145),BH1145&gt;=-Settings!$B$17))+(AND(ISNUMBER(BK1145),ISNUMBER(BM1145),BK1145&gt;0,BM1145&gt;0))+(AND(ISNUMBER(AQ1145),AQ1145&gt;=Settings!$B$18))+(AND(ISNUMBER(BT1145),BT1145&gt;=Settings!$B$19,BT1145&lt;=Settings!$B$20))+(AND(ISNUMBER(AS1145),AS1145&gt;0))+(AND(ISNUMBER(T1145),ISNUMBER(M1145),T1145&gt;=Settings!$B$21,M1145&gt;0))+(AND(ISNUMBER(AD1145),ISNUMBER(M1145),AD1145&gt;=Settings!$B$22,M1145&gt;0))+(AY1145&gt;=1))</f>
        <v/>
      </c>
      <c r="BW1145" s="91">
        <f>IF(OR(AY1145=0,BF1145&lt;&gt;"Y",BG1145&lt;&gt;"Y"),"",1+SUMPRODUCT(($A$6:$A$2604=A1145)*($AY$6:$AY$2604&gt;0)*($BF$6:$BF$2604="Y")*($BG$6:$BG$2604="Y")*(($AY$6:$AY$2604&gt;AY1145)+($AY$6:$AY$2604=AY1145)*($AD$6:$AD$2604&gt;AD1145))))</f>
        <v/>
      </c>
    </row>
    <row r="1146" ht="23.85" customHeight="1" s="55">
      <c r="A1146" s="90" t="n">
        <v>46296</v>
      </c>
      <c r="B1146" s="91" t="inlineStr">
        <is>
          <t>BBL</t>
        </is>
      </c>
      <c r="C1146" s="91" t="inlineStr">
        <is>
          <t>INE464A01036</t>
        </is>
      </c>
      <c r="D1146" s="91" t="n"/>
      <c r="E1146" s="91" t="inlineStr">
        <is>
          <t>None</t>
        </is>
      </c>
      <c r="F1146" s="93" t="n">
        <v>2339</v>
      </c>
      <c r="G1146" s="92" t="inlineStr">
        <is>
          <t>N</t>
        </is>
      </c>
      <c r="H1146" s="94" t="n"/>
      <c r="I1146" s="91" t="inlineStr">
        <is>
          <t>N</t>
        </is>
      </c>
      <c r="J1146" s="92">
        <f>IF(K1146="","N","Y")</f>
        <v/>
      </c>
      <c r="K1146" s="94">
        <f>_xlfn.TEXTJOIN("; ",TRUE,IF(P1146="52-wk low","52-wk low",""),IF(AND(AD1146&gt;=Settings!$B$12,M1146&lt;0),"Distribution",""),IF(AND(AJ1146="Y",M1146&lt;0,AK1146&lt;-Settings!$B$13),"Long unwinding",""),IF(AND(AJ1146="Y",M1146&lt;0,AK1146&gt;Settings!$B$13),"Short buildup",""))</f>
        <v/>
      </c>
      <c r="L1146" s="95" t="n">
        <v>2069.6</v>
      </c>
      <c r="M1146" s="96" t="n">
        <v>-1.22</v>
      </c>
      <c r="N1146" s="93" t="n">
        <v>1158</v>
      </c>
      <c r="O1146" s="91" t="inlineStr">
        <is>
          <t>None</t>
        </is>
      </c>
      <c r="P1146" s="91" t="inlineStr">
        <is>
          <t>52-wk low</t>
        </is>
      </c>
      <c r="Q1146" s="97" t="n">
        <v>0.31</v>
      </c>
      <c r="R1146" s="96" t="n">
        <v>0.2</v>
      </c>
      <c r="S1146" s="96" t="n">
        <v>1.54</v>
      </c>
      <c r="T1146" s="96" t="n">
        <v>1.12</v>
      </c>
      <c r="U1146" s="96" t="n">
        <v>0.91</v>
      </c>
      <c r="V1146" s="103" t="n">
        <v>0.62</v>
      </c>
      <c r="W1146" s="102" t="n">
        <v>0</v>
      </c>
      <c r="X1146" s="93" t="n"/>
      <c r="Y1146" s="91" t="inlineStr">
        <is>
          <t>None</t>
        </is>
      </c>
      <c r="Z1146" s="99" t="n">
        <v>55.78</v>
      </c>
      <c r="AA1146" s="96" t="n">
        <v>0.98</v>
      </c>
      <c r="AB1146" s="96" t="n">
        <v>0.98</v>
      </c>
      <c r="AC1146" s="96" t="n">
        <v>1.5</v>
      </c>
      <c r="AD1146" s="96" t="n">
        <v>1.11</v>
      </c>
      <c r="AE1146" s="96" t="n">
        <v>0.96</v>
      </c>
      <c r="AF1146" s="103" t="n">
        <v>1.07</v>
      </c>
      <c r="AG1146" s="91" t="inlineStr">
        <is>
          <t>Normal</t>
        </is>
      </c>
      <c r="AH1146" s="100" t="n">
        <v>0</v>
      </c>
      <c r="AI1146" s="101" t="n">
        <v>0</v>
      </c>
      <c r="AJ1146" s="92" t="inlineStr">
        <is>
          <t>N</t>
        </is>
      </c>
      <c r="AK1146" s="96" t="n"/>
      <c r="AL1146" s="91" t="inlineStr">
        <is>
          <t>n/a</t>
        </is>
      </c>
      <c r="AM1146" s="93" t="n"/>
      <c r="AN1146" s="92" t="inlineStr">
        <is>
          <t>None</t>
        </is>
      </c>
      <c r="AO1146" s="102" t="n">
        <v>0</v>
      </c>
      <c r="AP1146" s="103" t="n">
        <v>0.5600000000000001</v>
      </c>
      <c r="AQ1146" s="102" t="n">
        <v>12</v>
      </c>
      <c r="AR1146" s="91" t="inlineStr">
        <is>
          <t>N</t>
        </is>
      </c>
      <c r="AS1146" s="104" t="n"/>
      <c r="AT1146" s="92">
        <f>IF(AND(P1146="52-wk high",T1146&gt;=Settings!$B$7),"Y","N")</f>
        <v/>
      </c>
      <c r="AU1146" s="91">
        <f>IF(AND(AD1146&gt;=Settings!$B$8,M1146&gt;0),"Y","N")</f>
        <v/>
      </c>
      <c r="AV1146" s="91">
        <f>IF(OR(AH1146&gt;Settings!$B$9,AI1146&gt;Settings!$B$9),"Y","N")</f>
        <v/>
      </c>
      <c r="AW1146" s="91">
        <f>IF(AJ1146&lt;&gt;"Y","n/a",IF(AND(M1146&gt;0,AK1146&gt;Settings!$B$10),"Y","N"))</f>
        <v/>
      </c>
      <c r="AX1146" s="91">
        <f>IF(AO1146&gt;=Settings!$B$11,"Y","N")</f>
        <v/>
      </c>
      <c r="AY1146" s="99">
        <f>(AT1146="Y")+(AU1146="Y")+(AV1146="Y")+(AW1146="Y")+(AX1146="Y")</f>
        <v/>
      </c>
      <c r="AZ1146" s="94">
        <f>IF(AY1146=0,"None",_xlfn.TEXTJOIN(", ",TRUE(),IF(AT1146="Y","Breakout",""),IF(AU1146="Y","Accumulation",""),IF(AV1146="Y","Institutional buying",""),IF(AW1146="Y","Long buildup",""),IF(AX1146="Y","Momentum leader","")))</f>
        <v/>
      </c>
      <c r="BA1146" s="94">
        <f>IF(BW1146="","","Passes "&amp;AY1146&amp;" of 5 buy-side scans"&amp;IF(G1146="Y","; RED FLAG: filter out using Red flag column",""))</f>
        <v/>
      </c>
      <c r="BB1146" s="91" t="inlineStr">
        <is>
          <t>None</t>
        </is>
      </c>
      <c r="BC1146" s="92" t="inlineStr">
        <is>
          <t>N</t>
        </is>
      </c>
      <c r="BD1146" s="94" t="n"/>
      <c r="BE1146" s="94" t="n"/>
      <c r="BF1146" s="92">
        <f>IF(R1146*100000&gt;=Settings!$B$5,"Y","N")</f>
        <v/>
      </c>
      <c r="BG1146" s="91">
        <f>IF(F1146&gt;Settings!$B$6,"Y","N")</f>
        <v/>
      </c>
      <c r="BH1146" s="97" t="n">
        <v>-39.33</v>
      </c>
      <c r="BI1146" s="96" t="n">
        <v>-6.06</v>
      </c>
      <c r="BJ1146" s="96" t="n">
        <v>-10.76</v>
      </c>
      <c r="BK1146" s="96" t="n">
        <v>-26.74</v>
      </c>
      <c r="BL1146" s="96" t="n">
        <v>-6.44</v>
      </c>
      <c r="BM1146" s="96" t="n">
        <v>-37.43</v>
      </c>
      <c r="BN1146" s="97" t="n">
        <v>-5.72</v>
      </c>
      <c r="BO1146" s="96" t="n">
        <v>-10.66</v>
      </c>
      <c r="BP1146" s="96" t="n">
        <v>-15.25</v>
      </c>
      <c r="BQ1146" s="96" t="n">
        <v>-20.08</v>
      </c>
      <c r="BR1146" s="91" t="inlineStr">
        <is>
          <t>Stacked down</t>
        </is>
      </c>
      <c r="BS1146" s="91" t="inlineStr">
        <is>
          <t>None</t>
        </is>
      </c>
      <c r="BT1146" s="96" t="n">
        <v>22.7</v>
      </c>
      <c r="BU1146" s="91" t="inlineStr">
        <is>
          <t>N</t>
        </is>
      </c>
      <c r="BV1146" s="99">
        <f>IF(OR(BF1146&lt;&gt;"Y",BG1146&lt;&gt;"Y"),"",(AND(ISNUMBER(BQ1146),BQ1146&gt;0))+(BR1146="Stacked up")+(AND(ISNUMBER(BH1146),BH1146&gt;=-Settings!$B$17))+(AND(ISNUMBER(BK1146),ISNUMBER(BM1146),BK1146&gt;0,BM1146&gt;0))+(AND(ISNUMBER(AQ1146),AQ1146&gt;=Settings!$B$18))+(AND(ISNUMBER(BT1146),BT1146&gt;=Settings!$B$19,BT1146&lt;=Settings!$B$20))+(AND(ISNUMBER(AS1146),AS1146&gt;0))+(AND(ISNUMBER(T1146),ISNUMBER(M1146),T1146&gt;=Settings!$B$21,M1146&gt;0))+(AND(ISNUMBER(AD1146),ISNUMBER(M1146),AD1146&gt;=Settings!$B$22,M1146&gt;0))+(AY1146&gt;=1))</f>
        <v/>
      </c>
      <c r="BW1146" s="91">
        <f>IF(OR(AY1146=0,BF1146&lt;&gt;"Y",BG1146&lt;&gt;"Y"),"",1+SUMPRODUCT(($A$6:$A$2604=A1146)*($AY$6:$AY$2604&gt;0)*($BF$6:$BF$2604="Y")*($BG$6:$BG$2604="Y")*(($AY$6:$AY$2604&gt;AY1146)+($AY$6:$AY$2604=AY1146)*($AD$6:$AD$2604&gt;AD1146))))</f>
        <v/>
      </c>
    </row>
    <row r="1147" ht="23.85" customHeight="1" s="55">
      <c r="A1147" s="90" t="n">
        <v>46296</v>
      </c>
      <c r="B1147" s="91" t="inlineStr">
        <is>
          <t>SHANTIGOLD</t>
        </is>
      </c>
      <c r="C1147" s="91" t="inlineStr">
        <is>
          <t>INE06ZD01017</t>
        </is>
      </c>
      <c r="D1147" s="91" t="n"/>
      <c r="E1147" s="91" t="inlineStr">
        <is>
          <t>None</t>
        </is>
      </c>
      <c r="F1147" s="93" t="n">
        <v>2329</v>
      </c>
      <c r="G1147" s="92" t="inlineStr">
        <is>
          <t>Y</t>
        </is>
      </c>
      <c r="H1147" s="94" t="inlineStr">
        <is>
          <t>Short-term ASM Stage 1</t>
        </is>
      </c>
      <c r="I1147" s="91" t="inlineStr">
        <is>
          <t>N</t>
        </is>
      </c>
      <c r="J1147" s="92">
        <f>IF(K1147="","N","Y")</f>
        <v/>
      </c>
      <c r="K1147" s="94">
        <f>_xlfn.TEXTJOIN("; ",TRUE,IF(P1147="52-wk low","52-wk low",""),IF(AND(AD1147&gt;=Settings!$B$12,M1147&lt;0),"Distribution",""),IF(AND(AJ1147="Y",M1147&lt;0,AK1147&lt;-Settings!$B$13),"Long unwinding",""),IF(AND(AJ1147="Y",M1147&lt;0,AK1147&gt;Settings!$B$13),"Short buildup",""))</f>
        <v/>
      </c>
      <c r="L1147" s="95" t="n">
        <v>303.55</v>
      </c>
      <c r="M1147" s="96" t="n">
        <v>-1.64</v>
      </c>
      <c r="N1147" s="93" t="n">
        <v>1429</v>
      </c>
      <c r="O1147" s="91" t="inlineStr">
        <is>
          <t>None</t>
        </is>
      </c>
      <c r="P1147" s="91" t="inlineStr">
        <is>
          <t>None</t>
        </is>
      </c>
      <c r="Q1147" s="97" t="n">
        <v>22.38</v>
      </c>
      <c r="R1147" s="96" t="n">
        <v>45.06</v>
      </c>
      <c r="S1147" s="96" t="n">
        <v>0.5</v>
      </c>
      <c r="T1147" s="96" t="n">
        <v>0.71</v>
      </c>
      <c r="U1147" s="96" t="n">
        <v>1.01</v>
      </c>
      <c r="V1147" s="103" t="n">
        <v>2.03</v>
      </c>
      <c r="W1147" s="102" t="n">
        <v>6</v>
      </c>
      <c r="X1147" s="93" t="n"/>
      <c r="Y1147" s="91" t="inlineStr">
        <is>
          <t>None</t>
        </is>
      </c>
      <c r="Z1147" s="99" t="n">
        <v>32.88</v>
      </c>
      <c r="AA1147" s="96" t="n">
        <v>0.97</v>
      </c>
      <c r="AB1147" s="96" t="n">
        <v>0.82</v>
      </c>
      <c r="AC1147" s="96" t="n">
        <v>0.78</v>
      </c>
      <c r="AD1147" s="96" t="n">
        <v>0.83</v>
      </c>
      <c r="AE1147" s="96" t="n">
        <v>1.1</v>
      </c>
      <c r="AF1147" s="103" t="n">
        <v>0.7</v>
      </c>
      <c r="AG1147" s="91" t="inlineStr">
        <is>
          <t>Run-up, risky</t>
        </is>
      </c>
      <c r="AH1147" s="100" t="n">
        <v>0</v>
      </c>
      <c r="AI1147" s="101" t="n">
        <v>0</v>
      </c>
      <c r="AJ1147" s="92" t="inlineStr">
        <is>
          <t>N</t>
        </is>
      </c>
      <c r="AK1147" s="96" t="n"/>
      <c r="AL1147" s="91" t="inlineStr">
        <is>
          <t>n/a</t>
        </is>
      </c>
      <c r="AM1147" s="93" t="n"/>
      <c r="AN1147" s="92" t="inlineStr">
        <is>
          <t>None</t>
        </is>
      </c>
      <c r="AO1147" s="102" t="n">
        <v>0</v>
      </c>
      <c r="AP1147" s="103" t="n">
        <v>2.1</v>
      </c>
      <c r="AQ1147" s="102" t="n">
        <v>90</v>
      </c>
      <c r="AR1147" s="91" t="inlineStr">
        <is>
          <t>N</t>
        </is>
      </c>
      <c r="AS1147" s="104" t="n"/>
      <c r="AT1147" s="92">
        <f>IF(AND(P1147="52-wk high",T1147&gt;=Settings!$B$7),"Y","N")</f>
        <v/>
      </c>
      <c r="AU1147" s="91">
        <f>IF(AND(AD1147&gt;=Settings!$B$8,M1147&gt;0),"Y","N")</f>
        <v/>
      </c>
      <c r="AV1147" s="91">
        <f>IF(OR(AH1147&gt;Settings!$B$9,AI1147&gt;Settings!$B$9),"Y","N")</f>
        <v/>
      </c>
      <c r="AW1147" s="91">
        <f>IF(AJ1147&lt;&gt;"Y","n/a",IF(AND(M1147&gt;0,AK1147&gt;Settings!$B$10),"Y","N"))</f>
        <v/>
      </c>
      <c r="AX1147" s="91">
        <f>IF(AO1147&gt;=Settings!$B$11,"Y","N")</f>
        <v/>
      </c>
      <c r="AY1147" s="99">
        <f>(AT1147="Y")+(AU1147="Y")+(AV1147="Y")+(AW1147="Y")+(AX1147="Y")</f>
        <v/>
      </c>
      <c r="AZ1147" s="94">
        <f>IF(AY1147=0,"None",_xlfn.TEXTJOIN(", ",TRUE(),IF(AT1147="Y","Breakout",""),IF(AU1147="Y","Accumulation",""),IF(AV1147="Y","Institutional buying",""),IF(AW1147="Y","Long buildup",""),IF(AX1147="Y","Momentum leader","")))</f>
        <v/>
      </c>
      <c r="BA1147" s="94">
        <f>IF(BW1147="","","Passes "&amp;AY1147&amp;" of 5 buy-side scans"&amp;IF(G1147="Y","; RED FLAG: filter out using Red flag column",""))</f>
        <v/>
      </c>
      <c r="BB1147" s="91" t="inlineStr">
        <is>
          <t>None</t>
        </is>
      </c>
      <c r="BC1147" s="92" t="inlineStr">
        <is>
          <t>N</t>
        </is>
      </c>
      <c r="BD1147" s="94" t="n"/>
      <c r="BE1147" s="94" t="n"/>
      <c r="BF1147" s="92">
        <f>IF(R1147*100000&gt;=Settings!$B$5,"Y","N")</f>
        <v/>
      </c>
      <c r="BG1147" s="91">
        <f>IF(F1147&gt;Settings!$B$6,"Y","N")</f>
        <v/>
      </c>
      <c r="BH1147" s="97" t="n">
        <v>-8.869999999999999</v>
      </c>
      <c r="BI1147" s="96" t="n">
        <v>7.03</v>
      </c>
      <c r="BJ1147" s="96" t="n">
        <v>29.29</v>
      </c>
      <c r="BK1147" s="96" t="n">
        <v>37.46</v>
      </c>
      <c r="BL1147" s="96" t="n">
        <v>84.39</v>
      </c>
      <c r="BM1147" s="96" t="n">
        <v>44.09</v>
      </c>
      <c r="BN1147" s="97" t="n">
        <v>9.1</v>
      </c>
      <c r="BO1147" s="96" t="n">
        <v>18.11</v>
      </c>
      <c r="BP1147" s="96" t="n">
        <v>26.15</v>
      </c>
      <c r="BQ1147" s="96" t="n">
        <v>33.06</v>
      </c>
      <c r="BR1147" s="91" t="inlineStr">
        <is>
          <t>Stacked up</t>
        </is>
      </c>
      <c r="BS1147" s="91" t="inlineStr">
        <is>
          <t>None</t>
        </is>
      </c>
      <c r="BT1147" s="96" t="n">
        <v>64.2</v>
      </c>
      <c r="BU1147" s="91" t="inlineStr">
        <is>
          <t>N</t>
        </is>
      </c>
      <c r="BV1147" s="99">
        <f>IF(OR(BF1147&lt;&gt;"Y",BG1147&lt;&gt;"Y"),"",(AND(ISNUMBER(BQ1147),BQ1147&gt;0))+(BR1147="Stacked up")+(AND(ISNUMBER(BH1147),BH1147&gt;=-Settings!$B$17))+(AND(ISNUMBER(BK1147),ISNUMBER(BM1147),BK1147&gt;0,BM1147&gt;0))+(AND(ISNUMBER(AQ1147),AQ1147&gt;=Settings!$B$18))+(AND(ISNUMBER(BT1147),BT1147&gt;=Settings!$B$19,BT1147&lt;=Settings!$B$20))+(AND(ISNUMBER(AS1147),AS1147&gt;0))+(AND(ISNUMBER(T1147),ISNUMBER(M1147),T1147&gt;=Settings!$B$21,M1147&gt;0))+(AND(ISNUMBER(AD1147),ISNUMBER(M1147),AD1147&gt;=Settings!$B$22,M1147&gt;0))+(AY1147&gt;=1))</f>
        <v/>
      </c>
      <c r="BW1147" s="91">
        <f>IF(OR(AY1147=0,BF1147&lt;&gt;"Y",BG1147&lt;&gt;"Y"),"",1+SUMPRODUCT(($A$6:$A$2604=A1147)*($AY$6:$AY$2604&gt;0)*($BF$6:$BF$2604="Y")*($BG$6:$BG$2604="Y")*(($AY$6:$AY$2604&gt;AY1147)+($AY$6:$AY$2604=AY1147)*($AD$6:$AD$2604&gt;AD1147))))</f>
        <v/>
      </c>
    </row>
    <row r="1148" ht="23.85" customHeight="1" s="55">
      <c r="A1148" s="90" t="n">
        <v>46296</v>
      </c>
      <c r="B1148" s="91" t="inlineStr">
        <is>
          <t>GKENERGY</t>
        </is>
      </c>
      <c r="C1148" s="91" t="inlineStr">
        <is>
          <t>INE1AG301022</t>
        </is>
      </c>
      <c r="D1148" s="91" t="n"/>
      <c r="E1148" s="91" t="inlineStr">
        <is>
          <t>None</t>
        </is>
      </c>
      <c r="F1148" s="93" t="n">
        <v>2328</v>
      </c>
      <c r="G1148" s="92" t="inlineStr">
        <is>
          <t>N</t>
        </is>
      </c>
      <c r="H1148" s="94" t="n"/>
      <c r="I1148" s="91" t="inlineStr">
        <is>
          <t>N</t>
        </is>
      </c>
      <c r="J1148" s="92">
        <f>IF(K1148="","N","Y")</f>
        <v/>
      </c>
      <c r="K1148" s="94">
        <f>_xlfn.TEXTJOIN("; ",TRUE,IF(P1148="52-wk low","52-wk low",""),IF(AND(AD1148&gt;=Settings!$B$12,M1148&lt;0),"Distribution",""),IF(AND(AJ1148="Y",M1148&lt;0,AK1148&lt;-Settings!$B$13),"Long unwinding",""),IF(AND(AJ1148="Y",M1148&lt;0,AK1148&gt;Settings!$B$13),"Short buildup",""))</f>
        <v/>
      </c>
      <c r="L1148" s="95" t="n">
        <v>114.76</v>
      </c>
      <c r="M1148" s="96" t="n">
        <v>-4.27</v>
      </c>
      <c r="N1148" s="93" t="n">
        <v>2387</v>
      </c>
      <c r="O1148" s="91" t="inlineStr">
        <is>
          <t>None</t>
        </is>
      </c>
      <c r="P1148" s="91" t="inlineStr">
        <is>
          <t>None</t>
        </is>
      </c>
      <c r="Q1148" s="97" t="n">
        <v>11.01</v>
      </c>
      <c r="R1148" s="96" t="n">
        <v>4.79</v>
      </c>
      <c r="S1148" s="96" t="n">
        <v>2.53</v>
      </c>
      <c r="T1148" s="96" t="n">
        <v>1.9</v>
      </c>
      <c r="U1148" s="96" t="n">
        <v>1.46</v>
      </c>
      <c r="V1148" s="103" t="n">
        <v>0.63</v>
      </c>
      <c r="W1148" s="102" t="n">
        <v>3</v>
      </c>
      <c r="X1148" s="93" t="n">
        <v>111</v>
      </c>
      <c r="Y1148" s="91" t="inlineStr">
        <is>
          <t>None</t>
        </is>
      </c>
      <c r="Z1148" s="99" t="n">
        <v>44.85</v>
      </c>
      <c r="AA1148" s="96" t="n">
        <v>0.92</v>
      </c>
      <c r="AB1148" s="96" t="n">
        <v>0.93</v>
      </c>
      <c r="AC1148" s="96" t="n">
        <v>2.6</v>
      </c>
      <c r="AD1148" s="96" t="n">
        <v>2.26</v>
      </c>
      <c r="AE1148" s="96" t="n">
        <v>1.6</v>
      </c>
      <c r="AF1148" s="103" t="n">
        <v>1.07</v>
      </c>
      <c r="AG1148" s="91" t="inlineStr">
        <is>
          <t>Normal</t>
        </is>
      </c>
      <c r="AH1148" s="100" t="n">
        <v>0</v>
      </c>
      <c r="AI1148" s="101" t="n">
        <v>0</v>
      </c>
      <c r="AJ1148" s="92" t="inlineStr">
        <is>
          <t>N</t>
        </is>
      </c>
      <c r="AK1148" s="96" t="n"/>
      <c r="AL1148" s="91" t="inlineStr">
        <is>
          <t>n/a</t>
        </is>
      </c>
      <c r="AM1148" s="93" t="n"/>
      <c r="AN1148" s="92" t="inlineStr">
        <is>
          <t>None</t>
        </is>
      </c>
      <c r="AO1148" s="102" t="n">
        <v>0</v>
      </c>
      <c r="AP1148" s="103" t="n">
        <v>0.8100000000000001</v>
      </c>
      <c r="AQ1148" s="102" t="n">
        <v>50</v>
      </c>
      <c r="AR1148" s="91" t="inlineStr">
        <is>
          <t>N</t>
        </is>
      </c>
      <c r="AS1148" s="104" t="n"/>
      <c r="AT1148" s="92">
        <f>IF(AND(P1148="52-wk high",T1148&gt;=Settings!$B$7),"Y","N")</f>
        <v/>
      </c>
      <c r="AU1148" s="91">
        <f>IF(AND(AD1148&gt;=Settings!$B$8,M1148&gt;0),"Y","N")</f>
        <v/>
      </c>
      <c r="AV1148" s="91">
        <f>IF(OR(AH1148&gt;Settings!$B$9,AI1148&gt;Settings!$B$9),"Y","N")</f>
        <v/>
      </c>
      <c r="AW1148" s="91">
        <f>IF(AJ1148&lt;&gt;"Y","n/a",IF(AND(M1148&gt;0,AK1148&gt;Settings!$B$10),"Y","N"))</f>
        <v/>
      </c>
      <c r="AX1148" s="91">
        <f>IF(AO1148&gt;=Settings!$B$11,"Y","N")</f>
        <v/>
      </c>
      <c r="AY1148" s="99">
        <f>(AT1148="Y")+(AU1148="Y")+(AV1148="Y")+(AW1148="Y")+(AX1148="Y")</f>
        <v/>
      </c>
      <c r="AZ1148" s="94">
        <f>IF(AY1148=0,"None",_xlfn.TEXTJOIN(", ",TRUE(),IF(AT1148="Y","Breakout",""),IF(AU1148="Y","Accumulation",""),IF(AV1148="Y","Institutional buying",""),IF(AW1148="Y","Long buildup",""),IF(AX1148="Y","Momentum leader","")))</f>
        <v/>
      </c>
      <c r="BA1148" s="94">
        <f>IF(BW1148="","","Passes "&amp;AY1148&amp;" of 5 buy-side scans"&amp;IF(G1148="Y","; RED FLAG: filter out using Red flag column",""))</f>
        <v/>
      </c>
      <c r="BB1148" s="91" t="inlineStr">
        <is>
          <t>None</t>
        </is>
      </c>
      <c r="BC1148" s="92" t="inlineStr">
        <is>
          <t>Y</t>
        </is>
      </c>
      <c r="BD1148" s="94" t="inlineStr">
        <is>
          <t>High-low range &gt;150% in 12 months</t>
        </is>
      </c>
      <c r="BE1148" s="94" t="n"/>
      <c r="BF1148" s="92">
        <f>IF(R1148*100000&gt;=Settings!$B$5,"Y","N")</f>
        <v/>
      </c>
      <c r="BG1148" s="91">
        <f>IF(F1148&gt;Settings!$B$6,"Y","N")</f>
        <v/>
      </c>
      <c r="BH1148" s="97" t="n">
        <v>-52.1</v>
      </c>
      <c r="BI1148" s="96" t="n">
        <v>-7.96</v>
      </c>
      <c r="BJ1148" s="96" t="n">
        <v>-13.11</v>
      </c>
      <c r="BK1148" s="96" t="n">
        <v>-16.78</v>
      </c>
      <c r="BL1148" s="96" t="n">
        <v>26.33</v>
      </c>
      <c r="BM1148" s="96" t="n">
        <v>-32.35</v>
      </c>
      <c r="BN1148" s="97" t="n">
        <v>-7.33</v>
      </c>
      <c r="BO1148" s="96" t="n">
        <v>-10.12</v>
      </c>
      <c r="BP1148" s="96" t="n">
        <v>-11.65</v>
      </c>
      <c r="BQ1148" s="96" t="n">
        <v>-14.92</v>
      </c>
      <c r="BR1148" s="91" t="inlineStr">
        <is>
          <t>Stacked down</t>
        </is>
      </c>
      <c r="BS1148" s="91" t="inlineStr">
        <is>
          <t>None</t>
        </is>
      </c>
      <c r="BT1148" s="96" t="n">
        <v>26.1</v>
      </c>
      <c r="BU1148" s="91" t="inlineStr">
        <is>
          <t>N</t>
        </is>
      </c>
      <c r="BV1148" s="99">
        <f>IF(OR(BF1148&lt;&gt;"Y",BG1148&lt;&gt;"Y"),"",(AND(ISNUMBER(BQ1148),BQ1148&gt;0))+(BR1148="Stacked up")+(AND(ISNUMBER(BH1148),BH1148&gt;=-Settings!$B$17))+(AND(ISNUMBER(BK1148),ISNUMBER(BM1148),BK1148&gt;0,BM1148&gt;0))+(AND(ISNUMBER(AQ1148),AQ1148&gt;=Settings!$B$18))+(AND(ISNUMBER(BT1148),BT1148&gt;=Settings!$B$19,BT1148&lt;=Settings!$B$20))+(AND(ISNUMBER(AS1148),AS1148&gt;0))+(AND(ISNUMBER(T1148),ISNUMBER(M1148),T1148&gt;=Settings!$B$21,M1148&gt;0))+(AND(ISNUMBER(AD1148),ISNUMBER(M1148),AD1148&gt;=Settings!$B$22,M1148&gt;0))+(AY1148&gt;=1))</f>
        <v/>
      </c>
      <c r="BW1148" s="91">
        <f>IF(OR(AY1148=0,BF1148&lt;&gt;"Y",BG1148&lt;&gt;"Y"),"",1+SUMPRODUCT(($A$6:$A$2604=A1148)*($AY$6:$AY$2604&gt;0)*($BF$6:$BF$2604="Y")*($BG$6:$BG$2604="Y")*(($AY$6:$AY$2604&gt;AY1148)+($AY$6:$AY$2604=AY1148)*($AD$6:$AD$2604&gt;AD1148))))</f>
        <v/>
      </c>
    </row>
    <row r="1149" ht="23.85" customHeight="1" s="55">
      <c r="A1149" s="90" t="n">
        <v>46296</v>
      </c>
      <c r="B1149" s="91" t="inlineStr">
        <is>
          <t>INDOCO</t>
        </is>
      </c>
      <c r="C1149" s="91" t="inlineStr">
        <is>
          <t>INE873D01024</t>
        </is>
      </c>
      <c r="D1149" s="91" t="n"/>
      <c r="E1149" s="91" t="inlineStr">
        <is>
          <t>None</t>
        </is>
      </c>
      <c r="F1149" s="93" t="n">
        <v>2324</v>
      </c>
      <c r="G1149" s="92" t="inlineStr">
        <is>
          <t>N</t>
        </is>
      </c>
      <c r="H1149" s="94" t="n"/>
      <c r="I1149" s="91" t="inlineStr">
        <is>
          <t>N</t>
        </is>
      </c>
      <c r="J1149" s="92">
        <f>IF(K1149="","N","Y")</f>
        <v/>
      </c>
      <c r="K1149" s="94">
        <f>_xlfn.TEXTJOIN("; ",TRUE,IF(P1149="52-wk low","52-wk low",""),IF(AND(AD1149&gt;=Settings!$B$12,M1149&lt;0),"Distribution",""),IF(AND(AJ1149="Y",M1149&lt;0,AK1149&lt;-Settings!$B$13),"Long unwinding",""),IF(AND(AJ1149="Y",M1149&lt;0,AK1149&gt;Settings!$B$13),"Short buildup",""))</f>
        <v/>
      </c>
      <c r="L1149" s="95" t="n">
        <v>251.75</v>
      </c>
      <c r="M1149" s="96" t="n">
        <v>-3.79</v>
      </c>
      <c r="N1149" s="93" t="n">
        <v>2299</v>
      </c>
      <c r="O1149" s="91" t="inlineStr">
        <is>
          <t>None</t>
        </is>
      </c>
      <c r="P1149" s="91" t="inlineStr">
        <is>
          <t>None</t>
        </is>
      </c>
      <c r="Q1149" s="97" t="n">
        <v>2.91</v>
      </c>
      <c r="R1149" s="96" t="n">
        <v>18.74</v>
      </c>
      <c r="S1149" s="96" t="n">
        <v>0.1</v>
      </c>
      <c r="T1149" s="96" t="n">
        <v>0.23</v>
      </c>
      <c r="U1149" s="96" t="n">
        <v>0.33</v>
      </c>
      <c r="V1149" s="103" t="n">
        <v>2.12</v>
      </c>
      <c r="W1149" s="102" t="n">
        <v>4</v>
      </c>
      <c r="X1149" s="93" t="n"/>
      <c r="Y1149" s="91" t="inlineStr">
        <is>
          <t>None</t>
        </is>
      </c>
      <c r="Z1149" s="99" t="n">
        <v>36.44</v>
      </c>
      <c r="AA1149" s="96" t="n">
        <v>1.17</v>
      </c>
      <c r="AB1149" s="96" t="n">
        <v>0.97</v>
      </c>
      <c r="AC1149" s="96" t="n">
        <v>0.47</v>
      </c>
      <c r="AD1149" s="96" t="n">
        <v>0.85</v>
      </c>
      <c r="AE1149" s="96" t="n">
        <v>0.9</v>
      </c>
      <c r="AF1149" s="103" t="n">
        <v>0.8</v>
      </c>
      <c r="AG1149" s="91" t="inlineStr">
        <is>
          <t>Drying up</t>
        </is>
      </c>
      <c r="AH1149" s="100" t="n">
        <v>0</v>
      </c>
      <c r="AI1149" s="101" t="n">
        <v>0</v>
      </c>
      <c r="AJ1149" s="92" t="inlineStr">
        <is>
          <t>N</t>
        </is>
      </c>
      <c r="AK1149" s="96" t="n"/>
      <c r="AL1149" s="91" t="inlineStr">
        <is>
          <t>n/a</t>
        </is>
      </c>
      <c r="AM1149" s="93" t="n"/>
      <c r="AN1149" s="92" t="inlineStr">
        <is>
          <t>None</t>
        </is>
      </c>
      <c r="AO1149" s="102" t="n">
        <v>0</v>
      </c>
      <c r="AP1149" s="103" t="n">
        <v>1.03</v>
      </c>
      <c r="AQ1149" s="102" t="n">
        <v>64</v>
      </c>
      <c r="AR1149" s="91" t="inlineStr">
        <is>
          <t>N</t>
        </is>
      </c>
      <c r="AS1149" s="104" t="n"/>
      <c r="AT1149" s="92">
        <f>IF(AND(P1149="52-wk high",T1149&gt;=Settings!$B$7),"Y","N")</f>
        <v/>
      </c>
      <c r="AU1149" s="91">
        <f>IF(AND(AD1149&gt;=Settings!$B$8,M1149&gt;0),"Y","N")</f>
        <v/>
      </c>
      <c r="AV1149" s="91">
        <f>IF(OR(AH1149&gt;Settings!$B$9,AI1149&gt;Settings!$B$9),"Y","N")</f>
        <v/>
      </c>
      <c r="AW1149" s="91">
        <f>IF(AJ1149&lt;&gt;"Y","n/a",IF(AND(M1149&gt;0,AK1149&gt;Settings!$B$10),"Y","N"))</f>
        <v/>
      </c>
      <c r="AX1149" s="91">
        <f>IF(AO1149&gt;=Settings!$B$11,"Y","N")</f>
        <v/>
      </c>
      <c r="AY1149" s="99">
        <f>(AT1149="Y")+(AU1149="Y")+(AV1149="Y")+(AW1149="Y")+(AX1149="Y")</f>
        <v/>
      </c>
      <c r="AZ1149" s="94">
        <f>IF(AY1149=0,"None",_xlfn.TEXTJOIN(", ",TRUE(),IF(AT1149="Y","Breakout",""),IF(AU1149="Y","Accumulation",""),IF(AV1149="Y","Institutional buying",""),IF(AW1149="Y","Long buildup",""),IF(AX1149="Y","Momentum leader","")))</f>
        <v/>
      </c>
      <c r="BA1149" s="94">
        <f>IF(BW1149="","","Passes "&amp;AY1149&amp;" of 5 buy-side scans"&amp;IF(G1149="Y","; RED FLAG: filter out using Red flag column",""))</f>
        <v/>
      </c>
      <c r="BB1149" s="91" t="inlineStr">
        <is>
          <t>None</t>
        </is>
      </c>
      <c r="BC1149" s="92" t="inlineStr">
        <is>
          <t>Y</t>
        </is>
      </c>
      <c r="BD1149" s="94" t="inlineStr">
        <is>
          <t>PE &gt; 50</t>
        </is>
      </c>
      <c r="BE1149" s="94" t="n"/>
      <c r="BF1149" s="92">
        <f>IF(R1149*100000&gt;=Settings!$B$5,"Y","N")</f>
        <v/>
      </c>
      <c r="BG1149" s="91">
        <f>IF(F1149&gt;Settings!$B$6,"Y","N")</f>
        <v/>
      </c>
      <c r="BH1149" s="97" t="n">
        <v>-20.67</v>
      </c>
      <c r="BI1149" s="96" t="n">
        <v>0.58</v>
      </c>
      <c r="BJ1149" s="96" t="n">
        <v>3.24</v>
      </c>
      <c r="BK1149" s="96" t="n">
        <v>6.37</v>
      </c>
      <c r="BL1149" s="96" t="n">
        <v>34.57</v>
      </c>
      <c r="BM1149" s="96" t="n">
        <v>-13.23</v>
      </c>
      <c r="BN1149" s="97" t="n">
        <v>-0.11</v>
      </c>
      <c r="BO1149" s="96" t="n">
        <v>3.21</v>
      </c>
      <c r="BP1149" s="96" t="n">
        <v>6.29</v>
      </c>
      <c r="BQ1149" s="96" t="n">
        <v>5.92</v>
      </c>
      <c r="BR1149" s="91" t="inlineStr">
        <is>
          <t>Mixed</t>
        </is>
      </c>
      <c r="BS1149" s="91" t="inlineStr">
        <is>
          <t>None</t>
        </is>
      </c>
      <c r="BT1149" s="96" t="n">
        <v>49</v>
      </c>
      <c r="BU1149" s="91" t="inlineStr">
        <is>
          <t>N</t>
        </is>
      </c>
      <c r="BV1149" s="99">
        <f>IF(OR(BF1149&lt;&gt;"Y",BG1149&lt;&gt;"Y"),"",(AND(ISNUMBER(BQ1149),BQ1149&gt;0))+(BR1149="Stacked up")+(AND(ISNUMBER(BH1149),BH1149&gt;=-Settings!$B$17))+(AND(ISNUMBER(BK1149),ISNUMBER(BM1149),BK1149&gt;0,BM1149&gt;0))+(AND(ISNUMBER(AQ1149),AQ1149&gt;=Settings!$B$18))+(AND(ISNUMBER(BT1149),BT1149&gt;=Settings!$B$19,BT1149&lt;=Settings!$B$20))+(AND(ISNUMBER(AS1149),AS1149&gt;0))+(AND(ISNUMBER(T1149),ISNUMBER(M1149),T1149&gt;=Settings!$B$21,M1149&gt;0))+(AND(ISNUMBER(AD1149),ISNUMBER(M1149),AD1149&gt;=Settings!$B$22,M1149&gt;0))+(AY1149&gt;=1))</f>
        <v/>
      </c>
      <c r="BW1149" s="91">
        <f>IF(OR(AY1149=0,BF1149&lt;&gt;"Y",BG1149&lt;&gt;"Y"),"",1+SUMPRODUCT(($A$6:$A$2604=A1149)*($AY$6:$AY$2604&gt;0)*($BF$6:$BF$2604="Y")*($BG$6:$BG$2604="Y")*(($AY$6:$AY$2604&gt;AY1149)+($AY$6:$AY$2604=AY1149)*($AD$6:$AD$2604&gt;AD1149))))</f>
        <v/>
      </c>
    </row>
    <row r="1150" ht="23.85" customHeight="1" s="55">
      <c r="A1150" s="90" t="n">
        <v>46296</v>
      </c>
      <c r="B1150" s="91" t="inlineStr">
        <is>
          <t>SAIPARENT</t>
        </is>
      </c>
      <c r="C1150" s="91" t="inlineStr">
        <is>
          <t>INE0H9F01037</t>
        </is>
      </c>
      <c r="D1150" s="91" t="n"/>
      <c r="E1150" s="91" t="inlineStr">
        <is>
          <t>None</t>
        </is>
      </c>
      <c r="F1150" s="93" t="n">
        <v>2313</v>
      </c>
      <c r="G1150" s="92" t="inlineStr">
        <is>
          <t>N</t>
        </is>
      </c>
      <c r="H1150" s="94" t="n"/>
      <c r="I1150" s="91" t="inlineStr">
        <is>
          <t>N</t>
        </is>
      </c>
      <c r="J1150" s="92">
        <f>IF(K1150="","N","Y")</f>
        <v/>
      </c>
      <c r="K1150" s="94">
        <f>_xlfn.TEXTJOIN("; ",TRUE,IF(P1150="52-wk low","52-wk low",""),IF(AND(AD1150&gt;=Settings!$B$12,M1150&lt;0),"Distribution",""),IF(AND(AJ1150="Y",M1150&lt;0,AK1150&lt;-Settings!$B$13),"Long unwinding",""),IF(AND(AJ1150="Y",M1150&lt;0,AK1150&gt;Settings!$B$13),"Short buildup",""))</f>
        <v/>
      </c>
      <c r="L1150" s="95" t="n">
        <v>523.65</v>
      </c>
      <c r="M1150" s="96" t="n">
        <v>-1.07</v>
      </c>
      <c r="N1150" s="93" t="n">
        <v>1081</v>
      </c>
      <c r="O1150" s="91" t="inlineStr">
        <is>
          <t>None</t>
        </is>
      </c>
      <c r="P1150" s="91" t="inlineStr">
        <is>
          <t>None</t>
        </is>
      </c>
      <c r="Q1150" s="97" t="n">
        <v>0.68</v>
      </c>
      <c r="R1150" s="96" t="n">
        <v>0.73</v>
      </c>
      <c r="S1150" s="96" t="n">
        <v>0.95</v>
      </c>
      <c r="T1150" s="96" t="n">
        <v>0.61</v>
      </c>
      <c r="U1150" s="96" t="n">
        <v>0.32</v>
      </c>
      <c r="V1150" s="103" t="n">
        <v>0.34</v>
      </c>
      <c r="W1150" s="102" t="n">
        <v>1</v>
      </c>
      <c r="X1150" s="93" t="n"/>
      <c r="Y1150" s="91" t="inlineStr">
        <is>
          <t>None</t>
        </is>
      </c>
      <c r="Z1150" s="99" t="n">
        <v>51.49</v>
      </c>
      <c r="AA1150" s="96" t="n">
        <v>0.93</v>
      </c>
      <c r="AB1150" s="96" t="n">
        <v>0.93</v>
      </c>
      <c r="AC1150" s="96" t="n">
        <v>0.98</v>
      </c>
      <c r="AD1150" s="96" t="n">
        <v>0.64</v>
      </c>
      <c r="AE1150" s="96" t="n">
        <v>0.36</v>
      </c>
      <c r="AF1150" s="103" t="n">
        <v>1.09</v>
      </c>
      <c r="AG1150" s="91" t="inlineStr">
        <is>
          <t>Normal</t>
        </is>
      </c>
      <c r="AH1150" s="100" t="n">
        <v>0</v>
      </c>
      <c r="AI1150" s="101" t="n">
        <v>0</v>
      </c>
      <c r="AJ1150" s="92" t="inlineStr">
        <is>
          <t>N</t>
        </is>
      </c>
      <c r="AK1150" s="96" t="n"/>
      <c r="AL1150" s="91" t="inlineStr">
        <is>
          <t>n/a</t>
        </is>
      </c>
      <c r="AM1150" s="93" t="n"/>
      <c r="AN1150" s="92" t="inlineStr">
        <is>
          <t>None</t>
        </is>
      </c>
      <c r="AO1150" s="102" t="n">
        <v>0</v>
      </c>
      <c r="AP1150" s="103" t="n"/>
      <c r="AQ1150" s="102" t="n"/>
      <c r="AR1150" s="91" t="inlineStr">
        <is>
          <t>N</t>
        </is>
      </c>
      <c r="AS1150" s="104" t="n"/>
      <c r="AT1150" s="92">
        <f>IF(AND(P1150="52-wk high",T1150&gt;=Settings!$B$7),"Y","N")</f>
        <v/>
      </c>
      <c r="AU1150" s="91">
        <f>IF(AND(AD1150&gt;=Settings!$B$8,M1150&gt;0),"Y","N")</f>
        <v/>
      </c>
      <c r="AV1150" s="91">
        <f>IF(OR(AH1150&gt;Settings!$B$9,AI1150&gt;Settings!$B$9),"Y","N")</f>
        <v/>
      </c>
      <c r="AW1150" s="91">
        <f>IF(AJ1150&lt;&gt;"Y","n/a",IF(AND(M1150&gt;0,AK1150&gt;Settings!$B$10),"Y","N"))</f>
        <v/>
      </c>
      <c r="AX1150" s="91">
        <f>IF(AO1150&gt;=Settings!$B$11,"Y","N")</f>
        <v/>
      </c>
      <c r="AY1150" s="99">
        <f>(AT1150="Y")+(AU1150="Y")+(AV1150="Y")+(AW1150="Y")+(AX1150="Y")</f>
        <v/>
      </c>
      <c r="AZ1150" s="94">
        <f>IF(AY1150=0,"None",_xlfn.TEXTJOIN(", ",TRUE(),IF(AT1150="Y","Breakout",""),IF(AU1150="Y","Accumulation",""),IF(AV1150="Y","Institutional buying",""),IF(AW1150="Y","Long buildup",""),IF(AX1150="Y","Momentum leader","")))</f>
        <v/>
      </c>
      <c r="BA1150" s="94">
        <f>IF(BW1150="","","Passes "&amp;AY1150&amp;" of 5 buy-side scans"&amp;IF(G1150="Y","; RED FLAG: filter out using Red flag column",""))</f>
        <v/>
      </c>
      <c r="BB1150" s="91" t="inlineStr">
        <is>
          <t>None</t>
        </is>
      </c>
      <c r="BC1150" s="92" t="inlineStr">
        <is>
          <t>Y</t>
        </is>
      </c>
      <c r="BD1150" s="94" t="inlineStr">
        <is>
          <t>PE &gt; 50</t>
        </is>
      </c>
      <c r="BE1150" s="94" t="n"/>
      <c r="BF1150" s="92">
        <f>IF(R1150*100000&gt;=Settings!$B$5,"Y","N")</f>
        <v/>
      </c>
      <c r="BG1150" s="91">
        <f>IF(F1150&gt;Settings!$B$6,"Y","N")</f>
        <v/>
      </c>
      <c r="BH1150" s="97" t="n">
        <v>-25.83</v>
      </c>
      <c r="BI1150" s="96" t="n">
        <v>3.41</v>
      </c>
      <c r="BJ1150" s="96" t="n">
        <v>0.9399999999999999</v>
      </c>
      <c r="BK1150" s="96" t="n">
        <v>-14.45</v>
      </c>
      <c r="BL1150" s="96" t="n"/>
      <c r="BM1150" s="96" t="n"/>
      <c r="BN1150" s="97" t="n">
        <v>1.3</v>
      </c>
      <c r="BO1150" s="96" t="n">
        <v>-0.65</v>
      </c>
      <c r="BP1150" s="96" t="n">
        <v>0.41</v>
      </c>
      <c r="BQ1150" s="96" t="n"/>
      <c r="BR1150" s="91" t="n"/>
      <c r="BS1150" s="91" t="inlineStr">
        <is>
          <t>None</t>
        </is>
      </c>
      <c r="BT1150" s="96" t="n">
        <v>56.8</v>
      </c>
      <c r="BU1150" s="91" t="n"/>
      <c r="BV1150" s="99">
        <f>IF(OR(BF1150&lt;&gt;"Y",BG1150&lt;&gt;"Y"),"",(AND(ISNUMBER(BQ1150),BQ1150&gt;0))+(BR1150="Stacked up")+(AND(ISNUMBER(BH1150),BH1150&gt;=-Settings!$B$17))+(AND(ISNUMBER(BK1150),ISNUMBER(BM1150),BK1150&gt;0,BM1150&gt;0))+(AND(ISNUMBER(AQ1150),AQ1150&gt;=Settings!$B$18))+(AND(ISNUMBER(BT1150),BT1150&gt;=Settings!$B$19,BT1150&lt;=Settings!$B$20))+(AND(ISNUMBER(AS1150),AS1150&gt;0))+(AND(ISNUMBER(T1150),ISNUMBER(M1150),T1150&gt;=Settings!$B$21,M1150&gt;0))+(AND(ISNUMBER(AD1150),ISNUMBER(M1150),AD1150&gt;=Settings!$B$22,M1150&gt;0))+(AY1150&gt;=1))</f>
        <v/>
      </c>
      <c r="BW1150" s="91">
        <f>IF(OR(AY1150=0,BF1150&lt;&gt;"Y",BG1150&lt;&gt;"Y"),"",1+SUMPRODUCT(($A$6:$A$2604=A1150)*($AY$6:$AY$2604&gt;0)*($BF$6:$BF$2604="Y")*($BG$6:$BG$2604="Y")*(($AY$6:$AY$2604&gt;AY1150)+($AY$6:$AY$2604=AY1150)*($AD$6:$AD$2604&gt;AD1150))))</f>
        <v/>
      </c>
    </row>
    <row r="1151" ht="23.85" customHeight="1" s="55">
      <c r="A1151" s="90" t="n">
        <v>46296</v>
      </c>
      <c r="B1151" s="91" t="inlineStr">
        <is>
          <t>BETA</t>
        </is>
      </c>
      <c r="C1151" s="91" t="inlineStr">
        <is>
          <t>INE351Y01019</t>
        </is>
      </c>
      <c r="D1151" s="91" t="n"/>
      <c r="E1151" s="91" t="inlineStr">
        <is>
          <t>None</t>
        </is>
      </c>
      <c r="F1151" s="93" t="n">
        <v>2306</v>
      </c>
      <c r="G1151" s="92" t="inlineStr">
        <is>
          <t>Y</t>
        </is>
      </c>
      <c r="H1151" s="94" t="inlineStr">
        <is>
          <t>Long-term ASM Stage 1</t>
        </is>
      </c>
      <c r="I1151" s="91" t="inlineStr">
        <is>
          <t>N</t>
        </is>
      </c>
      <c r="J1151" s="92">
        <f>IF(K1151="","N","Y")</f>
        <v/>
      </c>
      <c r="K1151" s="94">
        <f>_xlfn.TEXTJOIN("; ",TRUE,IF(P1151="52-wk low","52-wk low",""),IF(AND(AD1151&gt;=Settings!$B$12,M1151&lt;0),"Distribution",""),IF(AND(AJ1151="Y",M1151&lt;0,AK1151&lt;-Settings!$B$13),"Long unwinding",""),IF(AND(AJ1151="Y",M1151&lt;0,AK1151&gt;Settings!$B$13),"Short buildup",""))</f>
        <v/>
      </c>
      <c r="L1151" s="95" t="n">
        <v>2073.3</v>
      </c>
      <c r="M1151" s="96" t="n">
        <v>0.99</v>
      </c>
      <c r="N1151" s="93" t="n">
        <v>341</v>
      </c>
      <c r="O1151" s="91" t="inlineStr">
        <is>
          <t>None</t>
        </is>
      </c>
      <c r="P1151" s="91" t="inlineStr">
        <is>
          <t>None</t>
        </is>
      </c>
      <c r="Q1151" s="97" t="n">
        <v>0.09</v>
      </c>
      <c r="R1151" s="96" t="n">
        <v>0.17</v>
      </c>
      <c r="S1151" s="96" t="n">
        <v>0.46</v>
      </c>
      <c r="T1151" s="96" t="n">
        <v>0.29</v>
      </c>
      <c r="U1151" s="96" t="n">
        <v>0.22</v>
      </c>
      <c r="V1151" s="103" t="n">
        <v>0.43</v>
      </c>
      <c r="W1151" s="102" t="n">
        <v>0</v>
      </c>
      <c r="X1151" s="93" t="n"/>
      <c r="Y1151" s="91" t="inlineStr">
        <is>
          <t>None</t>
        </is>
      </c>
      <c r="Z1151" s="99" t="n">
        <v>63.19</v>
      </c>
      <c r="AA1151" s="96" t="n">
        <v>1.2</v>
      </c>
      <c r="AB1151" s="96" t="n">
        <v>1.26</v>
      </c>
      <c r="AC1151" s="96" t="n">
        <v>0.57</v>
      </c>
      <c r="AD1151" s="96" t="n">
        <v>0.37</v>
      </c>
      <c r="AE1151" s="96" t="n">
        <v>0.35</v>
      </c>
      <c r="AF1151" s="103" t="n">
        <v>1.29</v>
      </c>
      <c r="AG1151" s="91" t="inlineStr">
        <is>
          <t>Normal</t>
        </is>
      </c>
      <c r="AH1151" s="100" t="n">
        <v>0</v>
      </c>
      <c r="AI1151" s="101" t="n">
        <v>0</v>
      </c>
      <c r="AJ1151" s="92" t="inlineStr">
        <is>
          <t>N</t>
        </is>
      </c>
      <c r="AK1151" s="96" t="n"/>
      <c r="AL1151" s="91" t="inlineStr">
        <is>
          <t>n/a</t>
        </is>
      </c>
      <c r="AM1151" s="93" t="n"/>
      <c r="AN1151" s="92" t="inlineStr">
        <is>
          <t>None</t>
        </is>
      </c>
      <c r="AO1151" s="102" t="n">
        <v>0</v>
      </c>
      <c r="AP1151" s="103" t="n"/>
      <c r="AQ1151" s="102" t="n"/>
      <c r="AR1151" s="91" t="inlineStr">
        <is>
          <t>N</t>
        </is>
      </c>
      <c r="AS1151" s="104" t="n"/>
      <c r="AT1151" s="92">
        <f>IF(AND(P1151="52-wk high",T1151&gt;=Settings!$B$7),"Y","N")</f>
        <v/>
      </c>
      <c r="AU1151" s="91">
        <f>IF(AND(AD1151&gt;=Settings!$B$8,M1151&gt;0),"Y","N")</f>
        <v/>
      </c>
      <c r="AV1151" s="91">
        <f>IF(OR(AH1151&gt;Settings!$B$9,AI1151&gt;Settings!$B$9),"Y","N")</f>
        <v/>
      </c>
      <c r="AW1151" s="91">
        <f>IF(AJ1151&lt;&gt;"Y","n/a",IF(AND(M1151&gt;0,AK1151&gt;Settings!$B$10),"Y","N"))</f>
        <v/>
      </c>
      <c r="AX1151" s="91">
        <f>IF(AO1151&gt;=Settings!$B$11,"Y","N")</f>
        <v/>
      </c>
      <c r="AY1151" s="99">
        <f>(AT1151="Y")+(AU1151="Y")+(AV1151="Y")+(AW1151="Y")+(AX1151="Y")</f>
        <v/>
      </c>
      <c r="AZ1151" s="94">
        <f>IF(AY1151=0,"None",_xlfn.TEXTJOIN(", ",TRUE(),IF(AT1151="Y","Breakout",""),IF(AU1151="Y","Accumulation",""),IF(AV1151="Y","Institutional buying",""),IF(AW1151="Y","Long buildup",""),IF(AX1151="Y","Momentum leader","")))</f>
        <v/>
      </c>
      <c r="BA1151" s="94">
        <f>IF(BW1151="","","Passes "&amp;AY1151&amp;" of 5 buy-side scans"&amp;IF(G1151="Y","; RED FLAG: filter out using Red flag column",""))</f>
        <v/>
      </c>
      <c r="BB1151" s="91" t="inlineStr">
        <is>
          <t>None</t>
        </is>
      </c>
      <c r="BC1151" s="92" t="inlineStr">
        <is>
          <t>Y</t>
        </is>
      </c>
      <c r="BD1151" s="94" t="inlineStr">
        <is>
          <t>PE &gt; 50</t>
        </is>
      </c>
      <c r="BE1151" s="94" t="n"/>
      <c r="BF1151" s="92">
        <f>IF(R1151*100000&gt;=Settings!$B$5,"Y","N")</f>
        <v/>
      </c>
      <c r="BG1151" s="91">
        <f>IF(F1151&gt;Settings!$B$6,"Y","N")</f>
        <v/>
      </c>
      <c r="BH1151" s="97" t="n">
        <v>-26.16</v>
      </c>
      <c r="BI1151" s="96" t="n">
        <v>-0.96</v>
      </c>
      <c r="BJ1151" s="96" t="n">
        <v>-6.05</v>
      </c>
      <c r="BK1151" s="96" t="n">
        <v>-5.11</v>
      </c>
      <c r="BL1151" s="96" t="n">
        <v>63.24</v>
      </c>
      <c r="BM1151" s="96" t="n"/>
      <c r="BN1151" s="97" t="n">
        <v>-2.14</v>
      </c>
      <c r="BO1151" s="96" t="n">
        <v>-3.47</v>
      </c>
      <c r="BP1151" s="96" t="n">
        <v>2.14</v>
      </c>
      <c r="BQ1151" s="96" t="n">
        <v>11.91</v>
      </c>
      <c r="BR1151" s="91" t="inlineStr">
        <is>
          <t>Mixed</t>
        </is>
      </c>
      <c r="BS1151" s="91" t="inlineStr">
        <is>
          <t>None</t>
        </is>
      </c>
      <c r="BT1151" s="96" t="n">
        <v>44.4</v>
      </c>
      <c r="BU1151" s="91" t="inlineStr">
        <is>
          <t>N</t>
        </is>
      </c>
      <c r="BV1151" s="99">
        <f>IF(OR(BF1151&lt;&gt;"Y",BG1151&lt;&gt;"Y"),"",(AND(ISNUMBER(BQ1151),BQ1151&gt;0))+(BR1151="Stacked up")+(AND(ISNUMBER(BH1151),BH1151&gt;=-Settings!$B$17))+(AND(ISNUMBER(BK1151),ISNUMBER(BM1151),BK1151&gt;0,BM1151&gt;0))+(AND(ISNUMBER(AQ1151),AQ1151&gt;=Settings!$B$18))+(AND(ISNUMBER(BT1151),BT1151&gt;=Settings!$B$19,BT1151&lt;=Settings!$B$20))+(AND(ISNUMBER(AS1151),AS1151&gt;0))+(AND(ISNUMBER(T1151),ISNUMBER(M1151),T1151&gt;=Settings!$B$21,M1151&gt;0))+(AND(ISNUMBER(AD1151),ISNUMBER(M1151),AD1151&gt;=Settings!$B$22,M1151&gt;0))+(AY1151&gt;=1))</f>
        <v/>
      </c>
      <c r="BW1151" s="91">
        <f>IF(OR(AY1151=0,BF1151&lt;&gt;"Y",BG1151&lt;&gt;"Y"),"",1+SUMPRODUCT(($A$6:$A$2604=A1151)*($AY$6:$AY$2604&gt;0)*($BF$6:$BF$2604="Y")*($BG$6:$BG$2604="Y")*(($AY$6:$AY$2604&gt;AY1151)+($AY$6:$AY$2604=AY1151)*($AD$6:$AD$2604&gt;AD1151))))</f>
        <v/>
      </c>
    </row>
    <row r="1152" ht="23.85" customHeight="1" s="55">
      <c r="A1152" s="90" t="n">
        <v>46296</v>
      </c>
      <c r="B1152" s="91" t="inlineStr">
        <is>
          <t>RAJRATAN</t>
        </is>
      </c>
      <c r="C1152" s="91" t="inlineStr">
        <is>
          <t>INE451D01029</t>
        </is>
      </c>
      <c r="D1152" s="91" t="n"/>
      <c r="E1152" s="91" t="inlineStr">
        <is>
          <t>None</t>
        </is>
      </c>
      <c r="F1152" s="93" t="n">
        <v>2303</v>
      </c>
      <c r="G1152" s="92" t="inlineStr">
        <is>
          <t>N</t>
        </is>
      </c>
      <c r="H1152" s="94" t="n"/>
      <c r="I1152" s="91" t="inlineStr">
        <is>
          <t>N</t>
        </is>
      </c>
      <c r="J1152" s="92">
        <f>IF(K1152="","N","Y")</f>
        <v/>
      </c>
      <c r="K1152" s="94">
        <f>_xlfn.TEXTJOIN("; ",TRUE,IF(P1152="52-wk low","52-wk low",""),IF(AND(AD1152&gt;=Settings!$B$12,M1152&lt;0),"Distribution",""),IF(AND(AJ1152="Y",M1152&lt;0,AK1152&lt;-Settings!$B$13),"Long unwinding",""),IF(AND(AJ1152="Y",M1152&lt;0,AK1152&gt;Settings!$B$13),"Short buildup",""))</f>
        <v/>
      </c>
      <c r="L1152" s="95" t="n">
        <v>453.55</v>
      </c>
      <c r="M1152" s="96" t="n">
        <v>-1.74</v>
      </c>
      <c r="N1152" s="93" t="n">
        <v>1489</v>
      </c>
      <c r="O1152" s="91" t="inlineStr">
        <is>
          <t>None</t>
        </is>
      </c>
      <c r="P1152" s="91" t="inlineStr">
        <is>
          <t>None</t>
        </is>
      </c>
      <c r="Q1152" s="97" t="n">
        <v>0.58</v>
      </c>
      <c r="R1152" s="96" t="n">
        <v>1.33</v>
      </c>
      <c r="S1152" s="96" t="n">
        <v>0.44</v>
      </c>
      <c r="T1152" s="96" t="n">
        <v>0.35</v>
      </c>
      <c r="U1152" s="96" t="n">
        <v>0.4</v>
      </c>
      <c r="V1152" s="103" t="n">
        <v>0.91</v>
      </c>
      <c r="W1152" s="102" t="n">
        <v>3</v>
      </c>
      <c r="X1152" s="93" t="n"/>
      <c r="Y1152" s="91" t="inlineStr">
        <is>
          <t>None</t>
        </is>
      </c>
      <c r="Z1152" s="99" t="n">
        <v>52.56</v>
      </c>
      <c r="AA1152" s="96" t="n">
        <v>1.05</v>
      </c>
      <c r="AB1152" s="96" t="n">
        <v>1.1</v>
      </c>
      <c r="AC1152" s="96" t="n">
        <v>0.54</v>
      </c>
      <c r="AD1152" s="96" t="n">
        <v>0.49</v>
      </c>
      <c r="AE1152" s="96" t="n">
        <v>0.59</v>
      </c>
      <c r="AF1152" s="103" t="n">
        <v>1.23</v>
      </c>
      <c r="AG1152" s="91" t="inlineStr">
        <is>
          <t>Normal</t>
        </is>
      </c>
      <c r="AH1152" s="100" t="n">
        <v>0</v>
      </c>
      <c r="AI1152" s="101" t="n">
        <v>0</v>
      </c>
      <c r="AJ1152" s="92" t="inlineStr">
        <is>
          <t>N</t>
        </is>
      </c>
      <c r="AK1152" s="96" t="n"/>
      <c r="AL1152" s="91" t="inlineStr">
        <is>
          <t>n/a</t>
        </is>
      </c>
      <c r="AM1152" s="93" t="n"/>
      <c r="AN1152" s="92" t="inlineStr">
        <is>
          <t>None</t>
        </is>
      </c>
      <c r="AO1152" s="102" t="n">
        <v>0</v>
      </c>
      <c r="AP1152" s="103" t="n">
        <v>1.44</v>
      </c>
      <c r="AQ1152" s="102" t="n">
        <v>77</v>
      </c>
      <c r="AR1152" s="91" t="inlineStr">
        <is>
          <t>N</t>
        </is>
      </c>
      <c r="AS1152" s="104" t="n"/>
      <c r="AT1152" s="92">
        <f>IF(AND(P1152="52-wk high",T1152&gt;=Settings!$B$7),"Y","N")</f>
        <v/>
      </c>
      <c r="AU1152" s="91">
        <f>IF(AND(AD1152&gt;=Settings!$B$8,M1152&gt;0),"Y","N")</f>
        <v/>
      </c>
      <c r="AV1152" s="91">
        <f>IF(OR(AH1152&gt;Settings!$B$9,AI1152&gt;Settings!$B$9),"Y","N")</f>
        <v/>
      </c>
      <c r="AW1152" s="91">
        <f>IF(AJ1152&lt;&gt;"Y","n/a",IF(AND(M1152&gt;0,AK1152&gt;Settings!$B$10),"Y","N"))</f>
        <v/>
      </c>
      <c r="AX1152" s="91">
        <f>IF(AO1152&gt;=Settings!$B$11,"Y","N")</f>
        <v/>
      </c>
      <c r="AY1152" s="99">
        <f>(AT1152="Y")+(AU1152="Y")+(AV1152="Y")+(AW1152="Y")+(AX1152="Y")</f>
        <v/>
      </c>
      <c r="AZ1152" s="94">
        <f>IF(AY1152=0,"None",_xlfn.TEXTJOIN(", ",TRUE(),IF(AT1152="Y","Breakout",""),IF(AU1152="Y","Accumulation",""),IF(AV1152="Y","Institutional buying",""),IF(AW1152="Y","Long buildup",""),IF(AX1152="Y","Momentum leader","")))</f>
        <v/>
      </c>
      <c r="BA1152" s="94">
        <f>IF(BW1152="","","Passes "&amp;AY1152&amp;" of 5 buy-side scans"&amp;IF(G1152="Y","; RED FLAG: filter out using Red flag column",""))</f>
        <v/>
      </c>
      <c r="BB1152" s="91" t="inlineStr">
        <is>
          <t>None</t>
        </is>
      </c>
      <c r="BC1152" s="92" t="inlineStr">
        <is>
          <t>N</t>
        </is>
      </c>
      <c r="BD1152" s="94" t="n"/>
      <c r="BE1152" s="94" t="n"/>
      <c r="BF1152" s="92">
        <f>IF(R1152*100000&gt;=Settings!$B$5,"Y","N")</f>
        <v/>
      </c>
      <c r="BG1152" s="91">
        <f>IF(F1152&gt;Settings!$B$6,"Y","N")</f>
        <v/>
      </c>
      <c r="BH1152" s="97" t="n">
        <v>-19.58</v>
      </c>
      <c r="BI1152" s="96" t="n">
        <v>-3.92</v>
      </c>
      <c r="BJ1152" s="96" t="n">
        <v>-8.69</v>
      </c>
      <c r="BK1152" s="96" t="n">
        <v>1.07</v>
      </c>
      <c r="BL1152" s="96" t="n">
        <v>25.1</v>
      </c>
      <c r="BM1152" s="96" t="n">
        <v>42.45</v>
      </c>
      <c r="BN1152" s="97" t="n">
        <v>-4.1</v>
      </c>
      <c r="BO1152" s="96" t="n">
        <v>-5.57</v>
      </c>
      <c r="BP1152" s="96" t="n">
        <v>-3.71</v>
      </c>
      <c r="BQ1152" s="96" t="n">
        <v>1</v>
      </c>
      <c r="BR1152" s="91" t="inlineStr">
        <is>
          <t>Mixed</t>
        </is>
      </c>
      <c r="BS1152" s="91" t="inlineStr">
        <is>
          <t>None</t>
        </is>
      </c>
      <c r="BT1152" s="96" t="n">
        <v>38.9</v>
      </c>
      <c r="BU1152" s="91" t="inlineStr">
        <is>
          <t>N</t>
        </is>
      </c>
      <c r="BV1152" s="99">
        <f>IF(OR(BF1152&lt;&gt;"Y",BG1152&lt;&gt;"Y"),"",(AND(ISNUMBER(BQ1152),BQ1152&gt;0))+(BR1152="Stacked up")+(AND(ISNUMBER(BH1152),BH1152&gt;=-Settings!$B$17))+(AND(ISNUMBER(BK1152),ISNUMBER(BM1152),BK1152&gt;0,BM1152&gt;0))+(AND(ISNUMBER(AQ1152),AQ1152&gt;=Settings!$B$18))+(AND(ISNUMBER(BT1152),BT1152&gt;=Settings!$B$19,BT1152&lt;=Settings!$B$20))+(AND(ISNUMBER(AS1152),AS1152&gt;0))+(AND(ISNUMBER(T1152),ISNUMBER(M1152),T1152&gt;=Settings!$B$21,M1152&gt;0))+(AND(ISNUMBER(AD1152),ISNUMBER(M1152),AD1152&gt;=Settings!$B$22,M1152&gt;0))+(AY1152&gt;=1))</f>
        <v/>
      </c>
      <c r="BW1152" s="91">
        <f>IF(OR(AY1152=0,BF1152&lt;&gt;"Y",BG1152&lt;&gt;"Y"),"",1+SUMPRODUCT(($A$6:$A$2604=A1152)*($AY$6:$AY$2604&gt;0)*($BF$6:$BF$2604="Y")*($BG$6:$BG$2604="Y")*(($AY$6:$AY$2604&gt;AY1152)+($AY$6:$AY$2604=AY1152)*($AD$6:$AD$2604&gt;AD1152))))</f>
        <v/>
      </c>
    </row>
    <row r="1153" ht="23.85" customHeight="1" s="55">
      <c r="A1153" s="90" t="n">
        <v>46296</v>
      </c>
      <c r="B1153" s="91" t="inlineStr">
        <is>
          <t>STLNETWORK</t>
        </is>
      </c>
      <c r="C1153" s="91" t="inlineStr">
        <is>
          <t>INE1VXE01018</t>
        </is>
      </c>
      <c r="D1153" s="91" t="n"/>
      <c r="E1153" s="91" t="inlineStr">
        <is>
          <t>None</t>
        </is>
      </c>
      <c r="F1153" s="93" t="n">
        <v>2303</v>
      </c>
      <c r="G1153" s="92" t="inlineStr">
        <is>
          <t>Y</t>
        </is>
      </c>
      <c r="H1153" s="94" t="inlineStr">
        <is>
          <t>Long-term ASM Stage 1</t>
        </is>
      </c>
      <c r="I1153" s="91" t="inlineStr">
        <is>
          <t>N</t>
        </is>
      </c>
      <c r="J1153" s="92">
        <f>IF(K1153="","N","Y")</f>
        <v/>
      </c>
      <c r="K1153" s="94">
        <f>_xlfn.TEXTJOIN("; ",TRUE,IF(P1153="52-wk low","52-wk low",""),IF(AND(AD1153&gt;=Settings!$B$12,M1153&lt;0),"Distribution",""),IF(AND(AJ1153="Y",M1153&lt;0,AK1153&lt;-Settings!$B$13),"Long unwinding",""),IF(AND(AJ1153="Y",M1153&lt;0,AK1153&gt;Settings!$B$13),"Short buildup",""))</f>
        <v/>
      </c>
      <c r="L1153" s="95" t="n">
        <v>47.18</v>
      </c>
      <c r="M1153" s="96" t="n">
        <v>-3.66</v>
      </c>
      <c r="N1153" s="93" t="n">
        <v>2269</v>
      </c>
      <c r="O1153" s="91" t="inlineStr">
        <is>
          <t>None</t>
        </is>
      </c>
      <c r="P1153" s="91" t="inlineStr">
        <is>
          <t>None</t>
        </is>
      </c>
      <c r="Q1153" s="97" t="n">
        <v>136.27</v>
      </c>
      <c r="R1153" s="96" t="n">
        <v>102.16</v>
      </c>
      <c r="S1153" s="96" t="n">
        <v>1.42</v>
      </c>
      <c r="T1153" s="96" t="n">
        <v>3.07</v>
      </c>
      <c r="U1153" s="96" t="n">
        <v>4.6</v>
      </c>
      <c r="V1153" s="103" t="n">
        <v>3.41</v>
      </c>
      <c r="W1153" s="102" t="n">
        <v>14</v>
      </c>
      <c r="X1153" s="93" t="n">
        <v>41</v>
      </c>
      <c r="Y1153" s="91" t="inlineStr">
        <is>
          <t>None</t>
        </is>
      </c>
      <c r="Z1153" s="99" t="n">
        <v>47.2</v>
      </c>
      <c r="AA1153" s="96" t="n">
        <v>0.79</v>
      </c>
      <c r="AB1153" s="96" t="n">
        <v>0.79</v>
      </c>
      <c r="AC1153" s="96" t="n">
        <v>1.39</v>
      </c>
      <c r="AD1153" s="96" t="n"/>
      <c r="AE1153" s="96" t="n"/>
      <c r="AF1153" s="103" t="n"/>
      <c r="AG1153" s="91" t="inlineStr">
        <is>
          <t>Run-up, risky</t>
        </is>
      </c>
      <c r="AH1153" s="100" t="n">
        <v>0</v>
      </c>
      <c r="AI1153" s="101" t="n">
        <v>0</v>
      </c>
      <c r="AJ1153" s="92" t="inlineStr">
        <is>
          <t>N</t>
        </is>
      </c>
      <c r="AK1153" s="96" t="n"/>
      <c r="AL1153" s="91" t="inlineStr">
        <is>
          <t>n/a</t>
        </is>
      </c>
      <c r="AM1153" s="93" t="n"/>
      <c r="AN1153" s="92" t="inlineStr">
        <is>
          <t>None</t>
        </is>
      </c>
      <c r="AO1153" s="102" t="n">
        <v>0</v>
      </c>
      <c r="AP1153" s="103" t="n">
        <v>2.99</v>
      </c>
      <c r="AQ1153" s="102" t="n">
        <v>96</v>
      </c>
      <c r="AR1153" s="91" t="inlineStr">
        <is>
          <t>N</t>
        </is>
      </c>
      <c r="AS1153" s="104" t="n"/>
      <c r="AT1153" s="92">
        <f>IF(AND(P1153="52-wk high",T1153&gt;=Settings!$B$7),"Y","N")</f>
        <v/>
      </c>
      <c r="AU1153" s="91">
        <f>IF(AND(AD1153&gt;=Settings!$B$8,M1153&gt;0),"Y","N")</f>
        <v/>
      </c>
      <c r="AV1153" s="91">
        <f>IF(OR(AH1153&gt;Settings!$B$9,AI1153&gt;Settings!$B$9),"Y","N")</f>
        <v/>
      </c>
      <c r="AW1153" s="91">
        <f>IF(AJ1153&lt;&gt;"Y","n/a",IF(AND(M1153&gt;0,AK1153&gt;Settings!$B$10),"Y","N"))</f>
        <v/>
      </c>
      <c r="AX1153" s="91">
        <f>IF(AO1153&gt;=Settings!$B$11,"Y","N")</f>
        <v/>
      </c>
      <c r="AY1153" s="99">
        <f>(AT1153="Y")+(AU1153="Y")+(AV1153="Y")+(AW1153="Y")+(AX1153="Y")</f>
        <v/>
      </c>
      <c r="AZ1153" s="94">
        <f>IF(AY1153=0,"None",_xlfn.TEXTJOIN(", ",TRUE(),IF(AT1153="Y","Breakout",""),IF(AU1153="Y","Accumulation",""),IF(AV1153="Y","Institutional buying",""),IF(AW1153="Y","Long buildup",""),IF(AX1153="Y","Momentum leader","")))</f>
        <v/>
      </c>
      <c r="BA1153" s="94">
        <f>IF(BW1153="","","Passes "&amp;AY1153&amp;" of 5 buy-side scans"&amp;IF(G1153="Y","; RED FLAG: filter out using Red flag column",""))</f>
        <v/>
      </c>
      <c r="BB1153" s="91" t="inlineStr">
        <is>
          <t>Lower</t>
        </is>
      </c>
      <c r="BC1153" s="92" t="inlineStr">
        <is>
          <t>Y</t>
        </is>
      </c>
      <c r="BD1153" s="94" t="inlineStr">
        <is>
          <t>EPS zero</t>
        </is>
      </c>
      <c r="BE1153" s="94" t="n"/>
      <c r="BF1153" s="92">
        <f>IF(R1153*100000&gt;=Settings!$B$5,"Y","N")</f>
        <v/>
      </c>
      <c r="BG1153" s="91">
        <f>IF(F1153&gt;Settings!$B$6,"Y","N")</f>
        <v/>
      </c>
      <c r="BH1153" s="97" t="n">
        <v>-16.5</v>
      </c>
      <c r="BI1153" s="96" t="n">
        <v>-9.289999999999999</v>
      </c>
      <c r="BJ1153" s="96" t="n">
        <v>73.70999999999999</v>
      </c>
      <c r="BK1153" s="96" t="n">
        <v>76.31</v>
      </c>
      <c r="BL1153" s="96" t="n">
        <v>171.31</v>
      </c>
      <c r="BM1153" s="96" t="n">
        <v>57.95</v>
      </c>
      <c r="BN1153" s="97" t="n">
        <v>10.04</v>
      </c>
      <c r="BO1153" s="96" t="n">
        <v>33.16</v>
      </c>
      <c r="BP1153" s="96" t="n">
        <v>51.68</v>
      </c>
      <c r="BQ1153" s="96" t="n">
        <v>64.54000000000001</v>
      </c>
      <c r="BR1153" s="91" t="inlineStr">
        <is>
          <t>Stacked up</t>
        </is>
      </c>
      <c r="BS1153" s="91" t="inlineStr">
        <is>
          <t>None</t>
        </is>
      </c>
      <c r="BT1153" s="96" t="n">
        <v>60.6</v>
      </c>
      <c r="BU1153" s="91" t="inlineStr">
        <is>
          <t>N</t>
        </is>
      </c>
      <c r="BV1153" s="99">
        <f>IF(OR(BF1153&lt;&gt;"Y",BG1153&lt;&gt;"Y"),"",(AND(ISNUMBER(BQ1153),BQ1153&gt;0))+(BR1153="Stacked up")+(AND(ISNUMBER(BH1153),BH1153&gt;=-Settings!$B$17))+(AND(ISNUMBER(BK1153),ISNUMBER(BM1153),BK1153&gt;0,BM1153&gt;0))+(AND(ISNUMBER(AQ1153),AQ1153&gt;=Settings!$B$18))+(AND(ISNUMBER(BT1153),BT1153&gt;=Settings!$B$19,BT1153&lt;=Settings!$B$20))+(AND(ISNUMBER(AS1153),AS1153&gt;0))+(AND(ISNUMBER(T1153),ISNUMBER(M1153),T1153&gt;=Settings!$B$21,M1153&gt;0))+(AND(ISNUMBER(AD1153),ISNUMBER(M1153),AD1153&gt;=Settings!$B$22,M1153&gt;0))+(AY1153&gt;=1))</f>
        <v/>
      </c>
      <c r="BW1153" s="91">
        <f>IF(OR(AY1153=0,BF1153&lt;&gt;"Y",BG1153&lt;&gt;"Y"),"",1+SUMPRODUCT(($A$6:$A$2604=A1153)*($AY$6:$AY$2604&gt;0)*($BF$6:$BF$2604="Y")*($BG$6:$BG$2604="Y")*(($AY$6:$AY$2604&gt;AY1153)+($AY$6:$AY$2604=AY1153)*($AD$6:$AD$2604&gt;AD1153))))</f>
        <v/>
      </c>
    </row>
    <row r="1154" ht="23.85" customHeight="1" s="55">
      <c r="A1154" s="90" t="n">
        <v>46296</v>
      </c>
      <c r="B1154" s="91" t="inlineStr">
        <is>
          <t>EVEREADY</t>
        </is>
      </c>
      <c r="C1154" s="91" t="inlineStr">
        <is>
          <t>INE128A01029</t>
        </is>
      </c>
      <c r="D1154" s="91" t="n"/>
      <c r="E1154" s="91" t="inlineStr">
        <is>
          <t>None</t>
        </is>
      </c>
      <c r="F1154" s="93" t="n">
        <v>2296</v>
      </c>
      <c r="G1154" s="92" t="inlineStr">
        <is>
          <t>N</t>
        </is>
      </c>
      <c r="H1154" s="94" t="n"/>
      <c r="I1154" s="91" t="inlineStr">
        <is>
          <t>N</t>
        </is>
      </c>
      <c r="J1154" s="92">
        <f>IF(K1154="","N","Y")</f>
        <v/>
      </c>
      <c r="K1154" s="94">
        <f>_xlfn.TEXTJOIN("; ",TRUE,IF(P1154="52-wk low","52-wk low",""),IF(AND(AD1154&gt;=Settings!$B$12,M1154&lt;0),"Distribution",""),IF(AND(AJ1154="Y",M1154&lt;0,AK1154&lt;-Settings!$B$13),"Long unwinding",""),IF(AND(AJ1154="Y",M1154&lt;0,AK1154&gt;Settings!$B$13),"Short buildup",""))</f>
        <v/>
      </c>
      <c r="L1154" s="95" t="n">
        <v>315.85</v>
      </c>
      <c r="M1154" s="96" t="n">
        <v>-2.27</v>
      </c>
      <c r="N1154" s="93" t="n">
        <v>1778</v>
      </c>
      <c r="O1154" s="91" t="inlineStr">
        <is>
          <t>None</t>
        </is>
      </c>
      <c r="P1154" s="91" t="inlineStr">
        <is>
          <t>None</t>
        </is>
      </c>
      <c r="Q1154" s="97" t="n">
        <v>0.6</v>
      </c>
      <c r="R1154" s="96" t="n">
        <v>1.43</v>
      </c>
      <c r="S1154" s="96" t="n">
        <v>0.42</v>
      </c>
      <c r="T1154" s="96" t="n">
        <v>0.48</v>
      </c>
      <c r="U1154" s="96" t="n">
        <v>0.37</v>
      </c>
      <c r="V1154" s="103" t="n">
        <v>0.89</v>
      </c>
      <c r="W1154" s="102" t="n">
        <v>6</v>
      </c>
      <c r="X1154" s="93" t="n"/>
      <c r="Y1154" s="91" t="inlineStr">
        <is>
          <t>None</t>
        </is>
      </c>
      <c r="Z1154" s="99" t="n">
        <v>46.19</v>
      </c>
      <c r="AA1154" s="96" t="n">
        <v>0.87</v>
      </c>
      <c r="AB1154" s="96" t="n">
        <v>0.87</v>
      </c>
      <c r="AC1154" s="96" t="n">
        <v>0.39</v>
      </c>
      <c r="AD1154" s="96" t="n">
        <v>0.44</v>
      </c>
      <c r="AE1154" s="96" t="n">
        <v>0.38</v>
      </c>
      <c r="AF1154" s="103" t="n">
        <v>1.1</v>
      </c>
      <c r="AG1154" s="91" t="inlineStr">
        <is>
          <t>Normal</t>
        </is>
      </c>
      <c r="AH1154" s="100" t="n">
        <v>0</v>
      </c>
      <c r="AI1154" s="101" t="n">
        <v>0</v>
      </c>
      <c r="AJ1154" s="92" t="inlineStr">
        <is>
          <t>N</t>
        </is>
      </c>
      <c r="AK1154" s="96" t="n"/>
      <c r="AL1154" s="91" t="inlineStr">
        <is>
          <t>n/a</t>
        </is>
      </c>
      <c r="AM1154" s="93" t="n"/>
      <c r="AN1154" s="92" t="inlineStr">
        <is>
          <t>None</t>
        </is>
      </c>
      <c r="AO1154" s="102" t="n">
        <v>0</v>
      </c>
      <c r="AP1154" s="103" t="n">
        <v>0.8100000000000001</v>
      </c>
      <c r="AQ1154" s="102" t="n">
        <v>50</v>
      </c>
      <c r="AR1154" s="91" t="inlineStr">
        <is>
          <t>N</t>
        </is>
      </c>
      <c r="AS1154" s="104" t="n"/>
      <c r="AT1154" s="92">
        <f>IF(AND(P1154="52-wk high",T1154&gt;=Settings!$B$7),"Y","N")</f>
        <v/>
      </c>
      <c r="AU1154" s="91">
        <f>IF(AND(AD1154&gt;=Settings!$B$8,M1154&gt;0),"Y","N")</f>
        <v/>
      </c>
      <c r="AV1154" s="91">
        <f>IF(OR(AH1154&gt;Settings!$B$9,AI1154&gt;Settings!$B$9),"Y","N")</f>
        <v/>
      </c>
      <c r="AW1154" s="91">
        <f>IF(AJ1154&lt;&gt;"Y","n/a",IF(AND(M1154&gt;0,AK1154&gt;Settings!$B$10),"Y","N"))</f>
        <v/>
      </c>
      <c r="AX1154" s="91">
        <f>IF(AO1154&gt;=Settings!$B$11,"Y","N")</f>
        <v/>
      </c>
      <c r="AY1154" s="99">
        <f>(AT1154="Y")+(AU1154="Y")+(AV1154="Y")+(AW1154="Y")+(AX1154="Y")</f>
        <v/>
      </c>
      <c r="AZ1154" s="94">
        <f>IF(AY1154=0,"None",_xlfn.TEXTJOIN(", ",TRUE(),IF(AT1154="Y","Breakout",""),IF(AU1154="Y","Accumulation",""),IF(AV1154="Y","Institutional buying",""),IF(AW1154="Y","Long buildup",""),IF(AX1154="Y","Momentum leader","")))</f>
        <v/>
      </c>
      <c r="BA1154" s="94">
        <f>IF(BW1154="","","Passes "&amp;AY1154&amp;" of 5 buy-side scans"&amp;IF(G1154="Y","; RED FLAG: filter out using Red flag column",""))</f>
        <v/>
      </c>
      <c r="BB1154" s="91" t="inlineStr">
        <is>
          <t>None</t>
        </is>
      </c>
      <c r="BC1154" s="92" t="inlineStr">
        <is>
          <t>N</t>
        </is>
      </c>
      <c r="BD1154" s="94" t="n"/>
      <c r="BE1154" s="94" t="n"/>
      <c r="BF1154" s="92">
        <f>IF(R1154*100000&gt;=Settings!$B$5,"Y","N")</f>
        <v/>
      </c>
      <c r="BG1154" s="91">
        <f>IF(F1154&gt;Settings!$B$6,"Y","N")</f>
        <v/>
      </c>
      <c r="BH1154" s="97" t="n">
        <v>-20.6</v>
      </c>
      <c r="BI1154" s="96" t="n">
        <v>-3.13</v>
      </c>
      <c r="BJ1154" s="96" t="n">
        <v>-2.85</v>
      </c>
      <c r="BK1154" s="96" t="n">
        <v>-13.32</v>
      </c>
      <c r="BL1154" s="96" t="n">
        <v>13.82</v>
      </c>
      <c r="BM1154" s="96" t="n">
        <v>-17.16</v>
      </c>
      <c r="BN1154" s="97" t="n">
        <v>-4.23</v>
      </c>
      <c r="BO1154" s="96" t="n">
        <v>-6.37</v>
      </c>
      <c r="BP1154" s="96" t="n">
        <v>-6.7</v>
      </c>
      <c r="BQ1154" s="96" t="n">
        <v>-7.66</v>
      </c>
      <c r="BR1154" s="91" t="inlineStr">
        <is>
          <t>Stacked down</t>
        </is>
      </c>
      <c r="BS1154" s="91" t="inlineStr">
        <is>
          <t>None</t>
        </is>
      </c>
      <c r="BT1154" s="96" t="n">
        <v>34.5</v>
      </c>
      <c r="BU1154" s="91" t="inlineStr">
        <is>
          <t>N</t>
        </is>
      </c>
      <c r="BV1154" s="99">
        <f>IF(OR(BF1154&lt;&gt;"Y",BG1154&lt;&gt;"Y"),"",(AND(ISNUMBER(BQ1154),BQ1154&gt;0))+(BR1154="Stacked up")+(AND(ISNUMBER(BH1154),BH1154&gt;=-Settings!$B$17))+(AND(ISNUMBER(BK1154),ISNUMBER(BM1154),BK1154&gt;0,BM1154&gt;0))+(AND(ISNUMBER(AQ1154),AQ1154&gt;=Settings!$B$18))+(AND(ISNUMBER(BT1154),BT1154&gt;=Settings!$B$19,BT1154&lt;=Settings!$B$20))+(AND(ISNUMBER(AS1154),AS1154&gt;0))+(AND(ISNUMBER(T1154),ISNUMBER(M1154),T1154&gt;=Settings!$B$21,M1154&gt;0))+(AND(ISNUMBER(AD1154),ISNUMBER(M1154),AD1154&gt;=Settings!$B$22,M1154&gt;0))+(AY1154&gt;=1))</f>
        <v/>
      </c>
      <c r="BW1154" s="91">
        <f>IF(OR(AY1154=0,BF1154&lt;&gt;"Y",BG1154&lt;&gt;"Y"),"",1+SUMPRODUCT(($A$6:$A$2604=A1154)*($AY$6:$AY$2604&gt;0)*($BF$6:$BF$2604="Y")*($BG$6:$BG$2604="Y")*(($AY$6:$AY$2604&gt;AY1154)+($AY$6:$AY$2604=AY1154)*($AD$6:$AD$2604&gt;AD1154))))</f>
        <v/>
      </c>
    </row>
    <row r="1155" ht="23.85" customHeight="1" s="55">
      <c r="A1155" s="90" t="n">
        <v>46296</v>
      </c>
      <c r="B1155" s="91" t="inlineStr">
        <is>
          <t>EASEMYTRIP</t>
        </is>
      </c>
      <c r="C1155" s="91" t="inlineStr">
        <is>
          <t>INE07O001026</t>
        </is>
      </c>
      <c r="D1155" s="91" t="n"/>
      <c r="E1155" s="91" t="inlineStr">
        <is>
          <t>None</t>
        </is>
      </c>
      <c r="F1155" s="93" t="n">
        <v>2295</v>
      </c>
      <c r="G1155" s="92" t="inlineStr">
        <is>
          <t>N</t>
        </is>
      </c>
      <c r="H1155" s="94" t="n"/>
      <c r="I1155" s="91" t="inlineStr">
        <is>
          <t>N</t>
        </is>
      </c>
      <c r="J1155" s="92">
        <f>IF(K1155="","N","Y")</f>
        <v/>
      </c>
      <c r="K1155" s="94">
        <f>_xlfn.TEXTJOIN("; ",TRUE,IF(P1155="52-wk low","52-wk low",""),IF(AND(AD1155&gt;=Settings!$B$12,M1155&lt;0),"Distribution",""),IF(AND(AJ1155="Y",M1155&lt;0,AK1155&lt;-Settings!$B$13),"Long unwinding",""),IF(AND(AJ1155="Y",M1155&lt;0,AK1155&gt;Settings!$B$13),"Short buildup",""))</f>
        <v/>
      </c>
      <c r="L1155" s="95" t="n">
        <v>5.76</v>
      </c>
      <c r="M1155" s="96" t="n">
        <v>-1.71</v>
      </c>
      <c r="N1155" s="93" t="n">
        <v>1467</v>
      </c>
      <c r="O1155" s="91" t="inlineStr">
        <is>
          <t>None</t>
        </is>
      </c>
      <c r="P1155" s="91" t="inlineStr">
        <is>
          <t>None</t>
        </is>
      </c>
      <c r="Q1155" s="97" t="n">
        <v>123.19</v>
      </c>
      <c r="R1155" s="96" t="n">
        <v>146.95</v>
      </c>
      <c r="S1155" s="96" t="n">
        <v>0.84</v>
      </c>
      <c r="T1155" s="96" t="n">
        <v>0.73</v>
      </c>
      <c r="U1155" s="96" t="n">
        <v>0.39</v>
      </c>
      <c r="V1155" s="103" t="n">
        <v>0.46</v>
      </c>
      <c r="W1155" s="102" t="n">
        <v>2</v>
      </c>
      <c r="X1155" s="93" t="n"/>
      <c r="Y1155" s="91" t="inlineStr">
        <is>
          <t>None</t>
        </is>
      </c>
      <c r="Z1155" s="99" t="n">
        <v>33.99</v>
      </c>
      <c r="AA1155" s="96" t="n">
        <v>0.8100000000000001</v>
      </c>
      <c r="AB1155" s="96" t="n">
        <v>0.8100000000000001</v>
      </c>
      <c r="AC1155" s="96" t="n">
        <v>0.75</v>
      </c>
      <c r="AD1155" s="96" t="n">
        <v>0.64</v>
      </c>
      <c r="AE1155" s="96" t="n">
        <v>0.46</v>
      </c>
      <c r="AF1155" s="103" t="n">
        <v>1.32</v>
      </c>
      <c r="AG1155" s="91" t="inlineStr">
        <is>
          <t>Normal</t>
        </is>
      </c>
      <c r="AH1155" s="100" t="n">
        <v>0</v>
      </c>
      <c r="AI1155" s="101" t="n">
        <v>0</v>
      </c>
      <c r="AJ1155" s="92" t="inlineStr">
        <is>
          <t>N</t>
        </is>
      </c>
      <c r="AK1155" s="96" t="n"/>
      <c r="AL1155" s="91" t="inlineStr">
        <is>
          <t>n/a</t>
        </is>
      </c>
      <c r="AM1155" s="93" t="n"/>
      <c r="AN1155" s="92" t="inlineStr">
        <is>
          <t>None</t>
        </is>
      </c>
      <c r="AO1155" s="102" t="n">
        <v>0</v>
      </c>
      <c r="AP1155" s="103" t="n">
        <v>0.64</v>
      </c>
      <c r="AQ1155" s="102" t="n">
        <v>27</v>
      </c>
      <c r="AR1155" s="91" t="inlineStr">
        <is>
          <t>N</t>
        </is>
      </c>
      <c r="AS1155" s="104" t="n"/>
      <c r="AT1155" s="92">
        <f>IF(AND(P1155="52-wk high",T1155&gt;=Settings!$B$7),"Y","N")</f>
        <v/>
      </c>
      <c r="AU1155" s="91">
        <f>IF(AND(AD1155&gt;=Settings!$B$8,M1155&gt;0),"Y","N")</f>
        <v/>
      </c>
      <c r="AV1155" s="91">
        <f>IF(OR(AH1155&gt;Settings!$B$9,AI1155&gt;Settings!$B$9),"Y","N")</f>
        <v/>
      </c>
      <c r="AW1155" s="91">
        <f>IF(AJ1155&lt;&gt;"Y","n/a",IF(AND(M1155&gt;0,AK1155&gt;Settings!$B$10),"Y","N"))</f>
        <v/>
      </c>
      <c r="AX1155" s="91">
        <f>IF(AO1155&gt;=Settings!$B$11,"Y","N")</f>
        <v/>
      </c>
      <c r="AY1155" s="99">
        <f>(AT1155="Y")+(AU1155="Y")+(AV1155="Y")+(AW1155="Y")+(AX1155="Y")</f>
        <v/>
      </c>
      <c r="AZ1155" s="94">
        <f>IF(AY1155=0,"None",_xlfn.TEXTJOIN(", ",TRUE(),IF(AT1155="Y","Breakout",""),IF(AU1155="Y","Accumulation",""),IF(AV1155="Y","Institutional buying",""),IF(AW1155="Y","Long buildup",""),IF(AX1155="Y","Momentum leader","")))</f>
        <v/>
      </c>
      <c r="BA1155" s="94">
        <f>IF(BW1155="","","Passes "&amp;AY1155&amp;" of 5 buy-side scans"&amp;IF(G1155="Y","; RED FLAG: filter out using Red flag column",""))</f>
        <v/>
      </c>
      <c r="BB1155" s="91" t="inlineStr">
        <is>
          <t>None</t>
        </is>
      </c>
      <c r="BC1155" s="92" t="inlineStr">
        <is>
          <t>Y</t>
        </is>
      </c>
      <c r="BD1155" s="94" t="inlineStr">
        <is>
          <t>EPS zero</t>
        </is>
      </c>
      <c r="BE1155" s="94" t="n"/>
      <c r="BF1155" s="92">
        <f>IF(R1155*100000&gt;=Settings!$B$5,"Y","N")</f>
        <v/>
      </c>
      <c r="BG1155" s="91">
        <f>IF(F1155&gt;Settings!$B$6,"Y","N")</f>
        <v/>
      </c>
      <c r="BH1155" s="97" t="n">
        <v>-45.66</v>
      </c>
      <c r="BI1155" s="96" t="n">
        <v>-0.6899999999999999</v>
      </c>
      <c r="BJ1155" s="96" t="n">
        <v>-3.84</v>
      </c>
      <c r="BK1155" s="96" t="n">
        <v>-20.11</v>
      </c>
      <c r="BL1155" s="96" t="n">
        <v>-10.28</v>
      </c>
      <c r="BM1155" s="96" t="n">
        <v>-29.06</v>
      </c>
      <c r="BN1155" s="97" t="n">
        <v>-2.56</v>
      </c>
      <c r="BO1155" s="96" t="n">
        <v>-7.04</v>
      </c>
      <c r="BP1155" s="96" t="n">
        <v>-12.54</v>
      </c>
      <c r="BQ1155" s="96" t="n">
        <v>-17.98</v>
      </c>
      <c r="BR1155" s="91" t="inlineStr">
        <is>
          <t>Stacked down</t>
        </is>
      </c>
      <c r="BS1155" s="91" t="inlineStr">
        <is>
          <t>None</t>
        </is>
      </c>
      <c r="BT1155" s="96" t="n">
        <v>38.6</v>
      </c>
      <c r="BU1155" s="91" t="inlineStr">
        <is>
          <t>N</t>
        </is>
      </c>
      <c r="BV1155" s="99">
        <f>IF(OR(BF1155&lt;&gt;"Y",BG1155&lt;&gt;"Y"),"",(AND(ISNUMBER(BQ1155),BQ1155&gt;0))+(BR1155="Stacked up")+(AND(ISNUMBER(BH1155),BH1155&gt;=-Settings!$B$17))+(AND(ISNUMBER(BK1155),ISNUMBER(BM1155),BK1155&gt;0,BM1155&gt;0))+(AND(ISNUMBER(AQ1155),AQ1155&gt;=Settings!$B$18))+(AND(ISNUMBER(BT1155),BT1155&gt;=Settings!$B$19,BT1155&lt;=Settings!$B$20))+(AND(ISNUMBER(AS1155),AS1155&gt;0))+(AND(ISNUMBER(T1155),ISNUMBER(M1155),T1155&gt;=Settings!$B$21,M1155&gt;0))+(AND(ISNUMBER(AD1155),ISNUMBER(M1155),AD1155&gt;=Settings!$B$22,M1155&gt;0))+(AY1155&gt;=1))</f>
        <v/>
      </c>
      <c r="BW1155" s="91">
        <f>IF(OR(AY1155=0,BF1155&lt;&gt;"Y",BG1155&lt;&gt;"Y"),"",1+SUMPRODUCT(($A$6:$A$2604=A1155)*($AY$6:$AY$2604&gt;0)*($BF$6:$BF$2604="Y")*($BG$6:$BG$2604="Y")*(($AY$6:$AY$2604&gt;AY1155)+($AY$6:$AY$2604=AY1155)*($AD$6:$AD$2604&gt;AD1155))))</f>
        <v/>
      </c>
    </row>
    <row r="1156" ht="23.85" customHeight="1" s="55">
      <c r="A1156" s="90" t="n">
        <v>46296</v>
      </c>
      <c r="B1156" s="91" t="inlineStr">
        <is>
          <t>MVELECTRO</t>
        </is>
      </c>
      <c r="C1156" s="91" t="inlineStr">
        <is>
          <t>INE0OWZ01020</t>
        </is>
      </c>
      <c r="D1156" s="91" t="n"/>
      <c r="E1156" s="91" t="inlineStr">
        <is>
          <t>None</t>
        </is>
      </c>
      <c r="F1156" s="93" t="n">
        <v>2283</v>
      </c>
      <c r="G1156" s="92" t="inlineStr">
        <is>
          <t>Y</t>
        </is>
      </c>
      <c r="H1156" s="94" t="inlineStr">
        <is>
          <t>Short-term ASM Stage 1</t>
        </is>
      </c>
      <c r="I1156" s="91" t="inlineStr">
        <is>
          <t>N</t>
        </is>
      </c>
      <c r="J1156" s="92">
        <f>IF(K1156="","N","Y")</f>
        <v/>
      </c>
      <c r="K1156" s="94">
        <f>_xlfn.TEXTJOIN("; ",TRUE,IF(P1156="52-wk low","52-wk low",""),IF(AND(AD1156&gt;=Settings!$B$12,M1156&lt;0),"Distribution",""),IF(AND(AJ1156="Y",M1156&lt;0,AK1156&lt;-Settings!$B$13),"Long unwinding",""),IF(AND(AJ1156="Y",M1156&lt;0,AK1156&gt;Settings!$B$13),"Short buildup",""))</f>
        <v/>
      </c>
      <c r="L1156" s="95" t="n">
        <v>836.95</v>
      </c>
      <c r="M1156" s="96" t="n">
        <v>2.3</v>
      </c>
      <c r="N1156" s="93" t="n">
        <v>165</v>
      </c>
      <c r="O1156" s="91" t="inlineStr">
        <is>
          <t>None</t>
        </is>
      </c>
      <c r="P1156" s="91" t="inlineStr">
        <is>
          <t>None</t>
        </is>
      </c>
      <c r="Q1156" s="97" t="n">
        <v>13.37</v>
      </c>
      <c r="R1156" s="96" t="n">
        <v>49.93</v>
      </c>
      <c r="S1156" s="96" t="n">
        <v>0.27</v>
      </c>
      <c r="T1156" s="96" t="n"/>
      <c r="U1156" s="96" t="n"/>
      <c r="V1156" s="103" t="n"/>
      <c r="W1156" s="102" t="n"/>
      <c r="X1156" s="93" t="n"/>
      <c r="Y1156" s="91" t="inlineStr">
        <is>
          <t>None</t>
        </is>
      </c>
      <c r="Z1156" s="99" t="n">
        <v>17.1</v>
      </c>
      <c r="AA1156" s="96" t="n">
        <v>1.28</v>
      </c>
      <c r="AB1156" s="96" t="n"/>
      <c r="AC1156" s="96" t="n">
        <v>0.54</v>
      </c>
      <c r="AD1156" s="96" t="n"/>
      <c r="AE1156" s="96" t="n"/>
      <c r="AF1156" s="103" t="n"/>
      <c r="AG1156" s="91" t="n"/>
      <c r="AH1156" s="100" t="n">
        <v>0</v>
      </c>
      <c r="AI1156" s="101" t="n">
        <v>0</v>
      </c>
      <c r="AJ1156" s="92" t="inlineStr">
        <is>
          <t>N</t>
        </is>
      </c>
      <c r="AK1156" s="96" t="n"/>
      <c r="AL1156" s="91" t="inlineStr">
        <is>
          <t>n/a</t>
        </is>
      </c>
      <c r="AM1156" s="93" t="n"/>
      <c r="AN1156" s="92" t="inlineStr">
        <is>
          <t>None</t>
        </is>
      </c>
      <c r="AO1156" s="102" t="n">
        <v>0</v>
      </c>
      <c r="AP1156" s="103" t="n"/>
      <c r="AQ1156" s="102" t="n"/>
      <c r="AR1156" s="91" t="inlineStr">
        <is>
          <t>N</t>
        </is>
      </c>
      <c r="AS1156" s="104" t="n"/>
      <c r="AT1156" s="92">
        <f>IF(AND(P1156="52-wk high",T1156&gt;=Settings!$B$7),"Y","N")</f>
        <v/>
      </c>
      <c r="AU1156" s="91">
        <f>IF(AND(AD1156&gt;=Settings!$B$8,M1156&gt;0),"Y","N")</f>
        <v/>
      </c>
      <c r="AV1156" s="91">
        <f>IF(OR(AH1156&gt;Settings!$B$9,AI1156&gt;Settings!$B$9),"Y","N")</f>
        <v/>
      </c>
      <c r="AW1156" s="91">
        <f>IF(AJ1156&lt;&gt;"Y","n/a",IF(AND(M1156&gt;0,AK1156&gt;Settings!$B$10),"Y","N"))</f>
        <v/>
      </c>
      <c r="AX1156" s="91">
        <f>IF(AO1156&gt;=Settings!$B$11,"Y","N")</f>
        <v/>
      </c>
      <c r="AY1156" s="99">
        <f>(AT1156="Y")+(AU1156="Y")+(AV1156="Y")+(AW1156="Y")+(AX1156="Y")</f>
        <v/>
      </c>
      <c r="AZ1156" s="94">
        <f>IF(AY1156=0,"None",_xlfn.TEXTJOIN(", ",TRUE(),IF(AT1156="Y","Breakout",""),IF(AU1156="Y","Accumulation",""),IF(AV1156="Y","Institutional buying",""),IF(AW1156="Y","Long buildup",""),IF(AX1156="Y","Momentum leader","")))</f>
        <v/>
      </c>
      <c r="BA1156" s="94">
        <f>IF(BW1156="","","Passes "&amp;AY1156&amp;" of 5 buy-side scans"&amp;IF(G1156="Y","; RED FLAG: filter out using Red flag column",""))</f>
        <v/>
      </c>
      <c r="BB1156" s="91" t="inlineStr">
        <is>
          <t>None</t>
        </is>
      </c>
      <c r="BC1156" s="92" t="inlineStr">
        <is>
          <t>N</t>
        </is>
      </c>
      <c r="BD1156" s="94" t="n"/>
      <c r="BE1156" s="94" t="n"/>
      <c r="BF1156" s="92">
        <f>IF(R1156*100000&gt;=Settings!$B$5,"Y","N")</f>
        <v/>
      </c>
      <c r="BG1156" s="91">
        <f>IF(F1156&gt;Settings!$B$6,"Y","N")</f>
        <v/>
      </c>
      <c r="BH1156" s="97" t="n">
        <v>-11.71</v>
      </c>
      <c r="BI1156" s="96" t="n">
        <v>2.25</v>
      </c>
      <c r="BJ1156" s="96" t="n">
        <v>17.27</v>
      </c>
      <c r="BK1156" s="96" t="n"/>
      <c r="BL1156" s="96" t="n"/>
      <c r="BM1156" s="96" t="n"/>
      <c r="BN1156" s="97" t="n">
        <v>4.24</v>
      </c>
      <c r="BO1156" s="96" t="n"/>
      <c r="BP1156" s="96" t="n"/>
      <c r="BQ1156" s="96" t="n"/>
      <c r="BR1156" s="91" t="n"/>
      <c r="BS1156" s="91" t="n"/>
      <c r="BT1156" s="96" t="n">
        <v>55</v>
      </c>
      <c r="BU1156" s="91" t="n"/>
      <c r="BV1156" s="99">
        <f>IF(OR(BF1156&lt;&gt;"Y",BG1156&lt;&gt;"Y"),"",(AND(ISNUMBER(BQ1156),BQ1156&gt;0))+(BR1156="Stacked up")+(AND(ISNUMBER(BH1156),BH1156&gt;=-Settings!$B$17))+(AND(ISNUMBER(BK1156),ISNUMBER(BM1156),BK1156&gt;0,BM1156&gt;0))+(AND(ISNUMBER(AQ1156),AQ1156&gt;=Settings!$B$18))+(AND(ISNUMBER(BT1156),BT1156&gt;=Settings!$B$19,BT1156&lt;=Settings!$B$20))+(AND(ISNUMBER(AS1156),AS1156&gt;0))+(AND(ISNUMBER(T1156),ISNUMBER(M1156),T1156&gt;=Settings!$B$21,M1156&gt;0))+(AND(ISNUMBER(AD1156),ISNUMBER(M1156),AD1156&gt;=Settings!$B$22,M1156&gt;0))+(AY1156&gt;=1))</f>
        <v/>
      </c>
      <c r="BW1156" s="91">
        <f>IF(OR(AY1156=0,BF1156&lt;&gt;"Y",BG1156&lt;&gt;"Y"),"",1+SUMPRODUCT(($A$6:$A$2604=A1156)*($AY$6:$AY$2604&gt;0)*($BF$6:$BF$2604="Y")*($BG$6:$BG$2604="Y")*(($AY$6:$AY$2604&gt;AY1156)+($AY$6:$AY$2604=AY1156)*($AD$6:$AD$2604&gt;AD1156))))</f>
        <v/>
      </c>
    </row>
    <row r="1157" ht="23.85" customHeight="1" s="55">
      <c r="A1157" s="90" t="n">
        <v>46296</v>
      </c>
      <c r="B1157" s="91" t="inlineStr">
        <is>
          <t>SIRCA</t>
        </is>
      </c>
      <c r="C1157" s="91" t="inlineStr">
        <is>
          <t>INE792Z01011</t>
        </is>
      </c>
      <c r="D1157" s="91" t="n"/>
      <c r="E1157" s="91" t="inlineStr">
        <is>
          <t>None</t>
        </is>
      </c>
      <c r="F1157" s="93" t="n">
        <v>2281</v>
      </c>
      <c r="G1157" s="92" t="inlineStr">
        <is>
          <t>N</t>
        </is>
      </c>
      <c r="H1157" s="94" t="n"/>
      <c r="I1157" s="91" t="inlineStr">
        <is>
          <t>N</t>
        </is>
      </c>
      <c r="J1157" s="92">
        <f>IF(K1157="","N","Y")</f>
        <v/>
      </c>
      <c r="K1157" s="94">
        <f>_xlfn.TEXTJOIN("; ",TRUE,IF(P1157="52-wk low","52-wk low",""),IF(AND(AD1157&gt;=Settings!$B$12,M1157&lt;0),"Distribution",""),IF(AND(AJ1157="Y",M1157&lt;0,AK1157&lt;-Settings!$B$13),"Long unwinding",""),IF(AND(AJ1157="Y",M1157&lt;0,AK1157&gt;Settings!$B$13),"Short buildup",""))</f>
        <v/>
      </c>
      <c r="L1157" s="95" t="n">
        <v>401.55</v>
      </c>
      <c r="M1157" s="96" t="n">
        <v>-2.08</v>
      </c>
      <c r="N1157" s="93" t="n">
        <v>1694</v>
      </c>
      <c r="O1157" s="91" t="inlineStr">
        <is>
          <t>None</t>
        </is>
      </c>
      <c r="P1157" s="91" t="inlineStr">
        <is>
          <t>None</t>
        </is>
      </c>
      <c r="Q1157" s="97" t="n">
        <v>1.3</v>
      </c>
      <c r="R1157" s="96" t="n">
        <v>2.13</v>
      </c>
      <c r="S1157" s="96" t="n">
        <v>0.6</v>
      </c>
      <c r="T1157" s="96" t="n">
        <v>0.36</v>
      </c>
      <c r="U1157" s="96" t="n">
        <v>0.34</v>
      </c>
      <c r="V1157" s="103" t="n">
        <v>0.6</v>
      </c>
      <c r="W1157" s="102" t="n">
        <v>1</v>
      </c>
      <c r="X1157" s="93" t="n"/>
      <c r="Y1157" s="91" t="inlineStr">
        <is>
          <t>None</t>
        </is>
      </c>
      <c r="Z1157" s="99" t="n">
        <v>30.72</v>
      </c>
      <c r="AA1157" s="96" t="n">
        <v>0.79</v>
      </c>
      <c r="AB1157" s="96" t="n">
        <v>0.8100000000000001</v>
      </c>
      <c r="AC1157" s="96" t="n">
        <v>0.49</v>
      </c>
      <c r="AD1157" s="96" t="n">
        <v>0.3</v>
      </c>
      <c r="AE1157" s="96" t="n">
        <v>0.29</v>
      </c>
      <c r="AF1157" s="103" t="n">
        <v>1.06</v>
      </c>
      <c r="AG1157" s="91" t="inlineStr">
        <is>
          <t>Normal</t>
        </is>
      </c>
      <c r="AH1157" s="100" t="n">
        <v>0</v>
      </c>
      <c r="AI1157" s="101" t="n">
        <v>0</v>
      </c>
      <c r="AJ1157" s="92" t="inlineStr">
        <is>
          <t>N</t>
        </is>
      </c>
      <c r="AK1157" s="96" t="n"/>
      <c r="AL1157" s="91" t="inlineStr">
        <is>
          <t>n/a</t>
        </is>
      </c>
      <c r="AM1157" s="93" t="n"/>
      <c r="AN1157" s="92" t="inlineStr">
        <is>
          <t>None</t>
        </is>
      </c>
      <c r="AO1157" s="102" t="n">
        <v>0</v>
      </c>
      <c r="AP1157" s="103" t="n">
        <v>0.63</v>
      </c>
      <c r="AQ1157" s="102" t="n">
        <v>26</v>
      </c>
      <c r="AR1157" s="91" t="inlineStr">
        <is>
          <t>N</t>
        </is>
      </c>
      <c r="AS1157" s="104" t="n"/>
      <c r="AT1157" s="92">
        <f>IF(AND(P1157="52-wk high",T1157&gt;=Settings!$B$7),"Y","N")</f>
        <v/>
      </c>
      <c r="AU1157" s="91">
        <f>IF(AND(AD1157&gt;=Settings!$B$8,M1157&gt;0),"Y","N")</f>
        <v/>
      </c>
      <c r="AV1157" s="91">
        <f>IF(OR(AH1157&gt;Settings!$B$9,AI1157&gt;Settings!$B$9),"Y","N")</f>
        <v/>
      </c>
      <c r="AW1157" s="91">
        <f>IF(AJ1157&lt;&gt;"Y","n/a",IF(AND(M1157&gt;0,AK1157&gt;Settings!$B$10),"Y","N"))</f>
        <v/>
      </c>
      <c r="AX1157" s="91">
        <f>IF(AO1157&gt;=Settings!$B$11,"Y","N")</f>
        <v/>
      </c>
      <c r="AY1157" s="99">
        <f>(AT1157="Y")+(AU1157="Y")+(AV1157="Y")+(AW1157="Y")+(AX1157="Y")</f>
        <v/>
      </c>
      <c r="AZ1157" s="94">
        <f>IF(AY1157=0,"None",_xlfn.TEXTJOIN(", ",TRUE(),IF(AT1157="Y","Breakout",""),IF(AU1157="Y","Accumulation",""),IF(AV1157="Y","Institutional buying",""),IF(AW1157="Y","Long buildup",""),IF(AX1157="Y","Momentum leader","")))</f>
        <v/>
      </c>
      <c r="BA1157" s="94">
        <f>IF(BW1157="","","Passes "&amp;AY1157&amp;" of 5 buy-side scans"&amp;IF(G1157="Y","; RED FLAG: filter out using Red flag column",""))</f>
        <v/>
      </c>
      <c r="BB1157" s="91" t="inlineStr">
        <is>
          <t>None</t>
        </is>
      </c>
      <c r="BC1157" s="92" t="inlineStr">
        <is>
          <t>N</t>
        </is>
      </c>
      <c r="BD1157" s="94" t="n"/>
      <c r="BE1157" s="94" t="n"/>
      <c r="BF1157" s="92">
        <f>IF(R1157*100000&gt;=Settings!$B$5,"Y","N")</f>
        <v/>
      </c>
      <c r="BG1157" s="91">
        <f>IF(F1157&gt;Settings!$B$6,"Y","N")</f>
        <v/>
      </c>
      <c r="BH1157" s="97" t="n">
        <v>-25.5</v>
      </c>
      <c r="BI1157" s="96" t="n">
        <v>-2.23</v>
      </c>
      <c r="BJ1157" s="96" t="n">
        <v>-6.83</v>
      </c>
      <c r="BK1157" s="96" t="n">
        <v>-0.21</v>
      </c>
      <c r="BL1157" s="96" t="n">
        <v>-5.01</v>
      </c>
      <c r="BM1157" s="96" t="n">
        <v>-16.68</v>
      </c>
      <c r="BN1157" s="97" t="n">
        <v>-3.2</v>
      </c>
      <c r="BO1157" s="96" t="n">
        <v>-4.39</v>
      </c>
      <c r="BP1157" s="96" t="n">
        <v>-5.27</v>
      </c>
      <c r="BQ1157" s="96" t="n">
        <v>-8.26</v>
      </c>
      <c r="BR1157" s="91" t="inlineStr">
        <is>
          <t>Stacked down</t>
        </is>
      </c>
      <c r="BS1157" s="91" t="inlineStr">
        <is>
          <t>None</t>
        </is>
      </c>
      <c r="BT1157" s="96" t="n">
        <v>31.5</v>
      </c>
      <c r="BU1157" s="91" t="inlineStr">
        <is>
          <t>N</t>
        </is>
      </c>
      <c r="BV1157" s="99">
        <f>IF(OR(BF1157&lt;&gt;"Y",BG1157&lt;&gt;"Y"),"",(AND(ISNUMBER(BQ1157),BQ1157&gt;0))+(BR1157="Stacked up")+(AND(ISNUMBER(BH1157),BH1157&gt;=-Settings!$B$17))+(AND(ISNUMBER(BK1157),ISNUMBER(BM1157),BK1157&gt;0,BM1157&gt;0))+(AND(ISNUMBER(AQ1157),AQ1157&gt;=Settings!$B$18))+(AND(ISNUMBER(BT1157),BT1157&gt;=Settings!$B$19,BT1157&lt;=Settings!$B$20))+(AND(ISNUMBER(AS1157),AS1157&gt;0))+(AND(ISNUMBER(T1157),ISNUMBER(M1157),T1157&gt;=Settings!$B$21,M1157&gt;0))+(AND(ISNUMBER(AD1157),ISNUMBER(M1157),AD1157&gt;=Settings!$B$22,M1157&gt;0))+(AY1157&gt;=1))</f>
        <v/>
      </c>
      <c r="BW1157" s="91">
        <f>IF(OR(AY1157=0,BF1157&lt;&gt;"Y",BG1157&lt;&gt;"Y"),"",1+SUMPRODUCT(($A$6:$A$2604=A1157)*($AY$6:$AY$2604&gt;0)*($BF$6:$BF$2604="Y")*($BG$6:$BG$2604="Y")*(($AY$6:$AY$2604&gt;AY1157)+($AY$6:$AY$2604=AY1157)*($AD$6:$AD$2604&gt;AD1157))))</f>
        <v/>
      </c>
    </row>
    <row r="1158" ht="23.85" customHeight="1" s="55">
      <c r="A1158" s="90" t="n">
        <v>46296</v>
      </c>
      <c r="B1158" s="91" t="inlineStr">
        <is>
          <t>VENKEYS</t>
        </is>
      </c>
      <c r="C1158" s="91" t="inlineStr">
        <is>
          <t>INE398A01010</t>
        </is>
      </c>
      <c r="D1158" s="91" t="n"/>
      <c r="E1158" s="91" t="inlineStr">
        <is>
          <t>None</t>
        </is>
      </c>
      <c r="F1158" s="93" t="n">
        <v>2272</v>
      </c>
      <c r="G1158" s="92" t="inlineStr">
        <is>
          <t>N</t>
        </is>
      </c>
      <c r="H1158" s="94" t="n"/>
      <c r="I1158" s="91" t="inlineStr">
        <is>
          <t>N</t>
        </is>
      </c>
      <c r="J1158" s="92">
        <f>IF(K1158="","N","Y")</f>
        <v/>
      </c>
      <c r="K1158" s="94">
        <f>_xlfn.TEXTJOIN("; ",TRUE,IF(P1158="52-wk low","52-wk low",""),IF(AND(AD1158&gt;=Settings!$B$12,M1158&lt;0),"Distribution",""),IF(AND(AJ1158="Y",M1158&lt;0,AK1158&lt;-Settings!$B$13),"Long unwinding",""),IF(AND(AJ1158="Y",M1158&lt;0,AK1158&gt;Settings!$B$13),"Short buildup",""))</f>
        <v/>
      </c>
      <c r="L1158" s="95" t="n">
        <v>1613</v>
      </c>
      <c r="M1158" s="96" t="n">
        <v>1.57</v>
      </c>
      <c r="N1158" s="93" t="n">
        <v>242</v>
      </c>
      <c r="O1158" s="91" t="inlineStr">
        <is>
          <t>None</t>
        </is>
      </c>
      <c r="P1158" s="91" t="inlineStr">
        <is>
          <t>None</t>
        </is>
      </c>
      <c r="Q1158" s="97" t="n">
        <v>0.58</v>
      </c>
      <c r="R1158" s="96" t="n">
        <v>0.7</v>
      </c>
      <c r="S1158" s="96" t="n">
        <v>0.82</v>
      </c>
      <c r="T1158" s="96" t="n">
        <v>0.57</v>
      </c>
      <c r="U1158" s="96" t="n">
        <v>0.65</v>
      </c>
      <c r="V1158" s="103" t="n">
        <v>0.79</v>
      </c>
      <c r="W1158" s="102" t="n">
        <v>2</v>
      </c>
      <c r="X1158" s="93" t="n"/>
      <c r="Y1158" s="91" t="inlineStr">
        <is>
          <t>None</t>
        </is>
      </c>
      <c r="Z1158" s="99" t="n">
        <v>45.07</v>
      </c>
      <c r="AA1158" s="96" t="n">
        <v>1</v>
      </c>
      <c r="AB1158" s="96" t="n">
        <v>0.98</v>
      </c>
      <c r="AC1158" s="96" t="n">
        <v>0.88</v>
      </c>
      <c r="AD1158" s="96" t="n">
        <v>0.8100000000000001</v>
      </c>
      <c r="AE1158" s="96" t="n">
        <v>0.86</v>
      </c>
      <c r="AF1158" s="103" t="n">
        <v>1.24</v>
      </c>
      <c r="AG1158" s="91" t="inlineStr">
        <is>
          <t>Normal</t>
        </is>
      </c>
      <c r="AH1158" s="100" t="n">
        <v>0</v>
      </c>
      <c r="AI1158" s="101" t="n">
        <v>0</v>
      </c>
      <c r="AJ1158" s="92" t="inlineStr">
        <is>
          <t>N</t>
        </is>
      </c>
      <c r="AK1158" s="96" t="n"/>
      <c r="AL1158" s="91" t="inlineStr">
        <is>
          <t>n/a</t>
        </is>
      </c>
      <c r="AM1158" s="93" t="n"/>
      <c r="AN1158" s="92" t="inlineStr">
        <is>
          <t>None</t>
        </is>
      </c>
      <c r="AO1158" s="102" t="n">
        <v>0</v>
      </c>
      <c r="AP1158" s="103" t="n">
        <v>1.31</v>
      </c>
      <c r="AQ1158" s="102" t="n">
        <v>74</v>
      </c>
      <c r="AR1158" s="91" t="inlineStr">
        <is>
          <t>N</t>
        </is>
      </c>
      <c r="AS1158" s="104" t="n"/>
      <c r="AT1158" s="92">
        <f>IF(AND(P1158="52-wk high",T1158&gt;=Settings!$B$7),"Y","N")</f>
        <v/>
      </c>
      <c r="AU1158" s="91">
        <f>IF(AND(AD1158&gt;=Settings!$B$8,M1158&gt;0),"Y","N")</f>
        <v/>
      </c>
      <c r="AV1158" s="91">
        <f>IF(OR(AH1158&gt;Settings!$B$9,AI1158&gt;Settings!$B$9),"Y","N")</f>
        <v/>
      </c>
      <c r="AW1158" s="91">
        <f>IF(AJ1158&lt;&gt;"Y","n/a",IF(AND(M1158&gt;0,AK1158&gt;Settings!$B$10),"Y","N"))</f>
        <v/>
      </c>
      <c r="AX1158" s="91">
        <f>IF(AO1158&gt;=Settings!$B$11,"Y","N")</f>
        <v/>
      </c>
      <c r="AY1158" s="99">
        <f>(AT1158="Y")+(AU1158="Y")+(AV1158="Y")+(AW1158="Y")+(AX1158="Y")</f>
        <v/>
      </c>
      <c r="AZ1158" s="94">
        <f>IF(AY1158=0,"None",_xlfn.TEXTJOIN(", ",TRUE(),IF(AT1158="Y","Breakout",""),IF(AU1158="Y","Accumulation",""),IF(AV1158="Y","Institutional buying",""),IF(AW1158="Y","Long buildup",""),IF(AX1158="Y","Momentum leader","")))</f>
        <v/>
      </c>
      <c r="BA1158" s="94">
        <f>IF(BW1158="","","Passes "&amp;AY1158&amp;" of 5 buy-side scans"&amp;IF(G1158="Y","; RED FLAG: filter out using Red flag column",""))</f>
        <v/>
      </c>
      <c r="BB1158" s="91" t="inlineStr">
        <is>
          <t>None</t>
        </is>
      </c>
      <c r="BC1158" s="92" t="inlineStr">
        <is>
          <t>N</t>
        </is>
      </c>
      <c r="BD1158" s="94" t="n"/>
      <c r="BE1158" s="94" t="n"/>
      <c r="BF1158" s="92">
        <f>IF(R1158*100000&gt;=Settings!$B$5,"Y","N")</f>
        <v/>
      </c>
      <c r="BG1158" s="91">
        <f>IF(F1158&gt;Settings!$B$6,"Y","N")</f>
        <v/>
      </c>
      <c r="BH1158" s="97" t="n">
        <v>-11.12</v>
      </c>
      <c r="BI1158" s="96" t="n">
        <v>-3.07</v>
      </c>
      <c r="BJ1158" s="96" t="n">
        <v>-2.18</v>
      </c>
      <c r="BK1158" s="96" t="n">
        <v>13.88</v>
      </c>
      <c r="BL1158" s="96" t="n">
        <v>32.14</v>
      </c>
      <c r="BM1158" s="96" t="n">
        <v>7.85</v>
      </c>
      <c r="BN1158" s="97" t="n">
        <v>-1.8</v>
      </c>
      <c r="BO1158" s="96" t="n">
        <v>0.57</v>
      </c>
      <c r="BP1158" s="96" t="n">
        <v>3.68</v>
      </c>
      <c r="BQ1158" s="96" t="n">
        <v>6.48</v>
      </c>
      <c r="BR1158" s="91" t="inlineStr">
        <is>
          <t>Mixed</t>
        </is>
      </c>
      <c r="BS1158" s="91" t="inlineStr">
        <is>
          <t>None</t>
        </is>
      </c>
      <c r="BT1158" s="96" t="n">
        <v>42.3</v>
      </c>
      <c r="BU1158" s="91" t="inlineStr">
        <is>
          <t>N</t>
        </is>
      </c>
      <c r="BV1158" s="99">
        <f>IF(OR(BF1158&lt;&gt;"Y",BG1158&lt;&gt;"Y"),"",(AND(ISNUMBER(BQ1158),BQ1158&gt;0))+(BR1158="Stacked up")+(AND(ISNUMBER(BH1158),BH1158&gt;=-Settings!$B$17))+(AND(ISNUMBER(BK1158),ISNUMBER(BM1158),BK1158&gt;0,BM1158&gt;0))+(AND(ISNUMBER(AQ1158),AQ1158&gt;=Settings!$B$18))+(AND(ISNUMBER(BT1158),BT1158&gt;=Settings!$B$19,BT1158&lt;=Settings!$B$20))+(AND(ISNUMBER(AS1158),AS1158&gt;0))+(AND(ISNUMBER(T1158),ISNUMBER(M1158),T1158&gt;=Settings!$B$21,M1158&gt;0))+(AND(ISNUMBER(AD1158),ISNUMBER(M1158),AD1158&gt;=Settings!$B$22,M1158&gt;0))+(AY1158&gt;=1))</f>
        <v/>
      </c>
      <c r="BW1158" s="91">
        <f>IF(OR(AY1158=0,BF1158&lt;&gt;"Y",BG1158&lt;&gt;"Y"),"",1+SUMPRODUCT(($A$6:$A$2604=A1158)*($AY$6:$AY$2604&gt;0)*($BF$6:$BF$2604="Y")*($BG$6:$BG$2604="Y")*(($AY$6:$AY$2604&gt;AY1158)+($AY$6:$AY$2604=AY1158)*($AD$6:$AD$2604&gt;AD1158))))</f>
        <v/>
      </c>
    </row>
    <row r="1159" ht="23.85" customHeight="1" s="55">
      <c r="A1159" s="90" t="n">
        <v>46296</v>
      </c>
      <c r="B1159" s="91" t="inlineStr">
        <is>
          <t>ASIANENE</t>
        </is>
      </c>
      <c r="C1159" s="91" t="inlineStr">
        <is>
          <t>INE276G01015</t>
        </is>
      </c>
      <c r="D1159" s="91" t="n"/>
      <c r="E1159" s="91" t="inlineStr">
        <is>
          <t>None</t>
        </is>
      </c>
      <c r="F1159" s="93" t="n">
        <v>2271</v>
      </c>
      <c r="G1159" s="92" t="inlineStr">
        <is>
          <t>N</t>
        </is>
      </c>
      <c r="H1159" s="94" t="n"/>
      <c r="I1159" s="91" t="inlineStr">
        <is>
          <t>N</t>
        </is>
      </c>
      <c r="J1159" s="92">
        <f>IF(K1159="","N","Y")</f>
        <v/>
      </c>
      <c r="K1159" s="94">
        <f>_xlfn.TEXTJOIN("; ",TRUE,IF(P1159="52-wk low","52-wk low",""),IF(AND(AD1159&gt;=Settings!$B$12,M1159&lt;0),"Distribution",""),IF(AND(AJ1159="Y",M1159&lt;0,AK1159&lt;-Settings!$B$13),"Long unwinding",""),IF(AND(AJ1159="Y",M1159&lt;0,AK1159&gt;Settings!$B$13),"Short buildup",""))</f>
        <v/>
      </c>
      <c r="L1159" s="95" t="n">
        <v>466.75</v>
      </c>
      <c r="M1159" s="96" t="n">
        <v>-1.08</v>
      </c>
      <c r="N1159" s="93" t="n">
        <v>1086</v>
      </c>
      <c r="O1159" s="91" t="inlineStr">
        <is>
          <t>None</t>
        </is>
      </c>
      <c r="P1159" s="91" t="inlineStr">
        <is>
          <t>None</t>
        </is>
      </c>
      <c r="Q1159" s="97" t="n">
        <v>2.29</v>
      </c>
      <c r="R1159" s="96" t="n">
        <v>4.45</v>
      </c>
      <c r="S1159" s="96" t="n">
        <v>0.48</v>
      </c>
      <c r="T1159" s="96" t="n">
        <v>0.39</v>
      </c>
      <c r="U1159" s="96" t="n">
        <v>0.41</v>
      </c>
      <c r="V1159" s="103" t="n">
        <v>0.79</v>
      </c>
      <c r="W1159" s="102" t="n">
        <v>3</v>
      </c>
      <c r="X1159" s="93" t="n"/>
      <c r="Y1159" s="91" t="inlineStr">
        <is>
          <t>None</t>
        </is>
      </c>
      <c r="Z1159" s="99" t="n">
        <v>46.77</v>
      </c>
      <c r="AA1159" s="96" t="n">
        <v>1.17</v>
      </c>
      <c r="AB1159" s="96" t="n">
        <v>1.13</v>
      </c>
      <c r="AC1159" s="96" t="n">
        <v>0.61</v>
      </c>
      <c r="AD1159" s="96" t="n">
        <v>0.5</v>
      </c>
      <c r="AE1159" s="96" t="n">
        <v>0.54</v>
      </c>
      <c r="AF1159" s="103" t="n">
        <v>1.06</v>
      </c>
      <c r="AG1159" s="91" t="inlineStr">
        <is>
          <t>Normal</t>
        </is>
      </c>
      <c r="AH1159" s="100" t="n">
        <v>0</v>
      </c>
      <c r="AI1159" s="101" t="n">
        <v>0</v>
      </c>
      <c r="AJ1159" s="92" t="inlineStr">
        <is>
          <t>N</t>
        </is>
      </c>
      <c r="AK1159" s="96" t="n"/>
      <c r="AL1159" s="91" t="inlineStr">
        <is>
          <t>n/a</t>
        </is>
      </c>
      <c r="AM1159" s="93" t="n"/>
      <c r="AN1159" s="92" t="inlineStr">
        <is>
          <t>None</t>
        </is>
      </c>
      <c r="AO1159" s="102" t="n">
        <v>0</v>
      </c>
      <c r="AP1159" s="103" t="n">
        <v>2.01</v>
      </c>
      <c r="AQ1159" s="102" t="n">
        <v>89</v>
      </c>
      <c r="AR1159" s="91" t="inlineStr">
        <is>
          <t>N</t>
        </is>
      </c>
      <c r="AS1159" s="104" t="n"/>
      <c r="AT1159" s="92">
        <f>IF(AND(P1159="52-wk high",T1159&gt;=Settings!$B$7),"Y","N")</f>
        <v/>
      </c>
      <c r="AU1159" s="91">
        <f>IF(AND(AD1159&gt;=Settings!$B$8,M1159&gt;0),"Y","N")</f>
        <v/>
      </c>
      <c r="AV1159" s="91">
        <f>IF(OR(AH1159&gt;Settings!$B$9,AI1159&gt;Settings!$B$9),"Y","N")</f>
        <v/>
      </c>
      <c r="AW1159" s="91">
        <f>IF(AJ1159&lt;&gt;"Y","n/a",IF(AND(M1159&gt;0,AK1159&gt;Settings!$B$10),"Y","N"))</f>
        <v/>
      </c>
      <c r="AX1159" s="91">
        <f>IF(AO1159&gt;=Settings!$B$11,"Y","N")</f>
        <v/>
      </c>
      <c r="AY1159" s="99">
        <f>(AT1159="Y")+(AU1159="Y")+(AV1159="Y")+(AW1159="Y")+(AX1159="Y")</f>
        <v/>
      </c>
      <c r="AZ1159" s="94">
        <f>IF(AY1159=0,"None",_xlfn.TEXTJOIN(", ",TRUE(),IF(AT1159="Y","Breakout",""),IF(AU1159="Y","Accumulation",""),IF(AV1159="Y","Institutional buying",""),IF(AW1159="Y","Long buildup",""),IF(AX1159="Y","Momentum leader","")))</f>
        <v/>
      </c>
      <c r="BA1159" s="94">
        <f>IF(BW1159="","","Passes "&amp;AY1159&amp;" of 5 buy-side scans"&amp;IF(G1159="Y","; RED FLAG: filter out using Red flag column",""))</f>
        <v/>
      </c>
      <c r="BB1159" s="91" t="inlineStr">
        <is>
          <t>None</t>
        </is>
      </c>
      <c r="BC1159" s="92" t="inlineStr">
        <is>
          <t>Y</t>
        </is>
      </c>
      <c r="BD1159" s="94" t="inlineStr">
        <is>
          <t>&gt;75% move in 6 months; High-low range &gt;75% in 3 months; High-low range &gt;100% in 6 months</t>
        </is>
      </c>
      <c r="BE1159" s="94" t="n"/>
      <c r="BF1159" s="92">
        <f>IF(R1159*100000&gt;=Settings!$B$5,"Y","N")</f>
        <v/>
      </c>
      <c r="BG1159" s="91">
        <f>IF(F1159&gt;Settings!$B$6,"Y","N")</f>
        <v/>
      </c>
      <c r="BH1159" s="97" t="n">
        <v>-17.49</v>
      </c>
      <c r="BI1159" s="96" t="n">
        <v>-1.66</v>
      </c>
      <c r="BJ1159" s="96" t="n">
        <v>-4.43</v>
      </c>
      <c r="BK1159" s="96" t="n">
        <v>33.2</v>
      </c>
      <c r="BL1159" s="96" t="n">
        <v>80.55</v>
      </c>
      <c r="BM1159" s="96" t="n">
        <v>39.08</v>
      </c>
      <c r="BN1159" s="97" t="n">
        <v>-3.47</v>
      </c>
      <c r="BO1159" s="96" t="n">
        <v>2.02</v>
      </c>
      <c r="BP1159" s="96" t="n">
        <v>12.01</v>
      </c>
      <c r="BQ1159" s="96" t="n">
        <v>23.84</v>
      </c>
      <c r="BR1159" s="91" t="inlineStr">
        <is>
          <t>Mixed</t>
        </is>
      </c>
      <c r="BS1159" s="91" t="inlineStr">
        <is>
          <t>None</t>
        </is>
      </c>
      <c r="BT1159" s="96" t="n">
        <v>39.4</v>
      </c>
      <c r="BU1159" s="91" t="inlineStr">
        <is>
          <t>N</t>
        </is>
      </c>
      <c r="BV1159" s="99">
        <f>IF(OR(BF1159&lt;&gt;"Y",BG1159&lt;&gt;"Y"),"",(AND(ISNUMBER(BQ1159),BQ1159&gt;0))+(BR1159="Stacked up")+(AND(ISNUMBER(BH1159),BH1159&gt;=-Settings!$B$17))+(AND(ISNUMBER(BK1159),ISNUMBER(BM1159),BK1159&gt;0,BM1159&gt;0))+(AND(ISNUMBER(AQ1159),AQ1159&gt;=Settings!$B$18))+(AND(ISNUMBER(BT1159),BT1159&gt;=Settings!$B$19,BT1159&lt;=Settings!$B$20))+(AND(ISNUMBER(AS1159),AS1159&gt;0))+(AND(ISNUMBER(T1159),ISNUMBER(M1159),T1159&gt;=Settings!$B$21,M1159&gt;0))+(AND(ISNUMBER(AD1159),ISNUMBER(M1159),AD1159&gt;=Settings!$B$22,M1159&gt;0))+(AY1159&gt;=1))</f>
        <v/>
      </c>
      <c r="BW1159" s="91">
        <f>IF(OR(AY1159=0,BF1159&lt;&gt;"Y",BG1159&lt;&gt;"Y"),"",1+SUMPRODUCT(($A$6:$A$2604=A1159)*($AY$6:$AY$2604&gt;0)*($BF$6:$BF$2604="Y")*($BG$6:$BG$2604="Y")*(($AY$6:$AY$2604&gt;AY1159)+($AY$6:$AY$2604=AY1159)*($AD$6:$AD$2604&gt;AD1159))))</f>
        <v/>
      </c>
    </row>
    <row r="1160" ht="23.85" customHeight="1" s="55">
      <c r="A1160" s="90" t="n">
        <v>46296</v>
      </c>
      <c r="B1160" s="91" t="inlineStr">
        <is>
          <t>APOLLOPIPE</t>
        </is>
      </c>
      <c r="C1160" s="91" t="inlineStr">
        <is>
          <t>INE126J01016</t>
        </is>
      </c>
      <c r="D1160" s="91" t="n"/>
      <c r="E1160" s="91" t="inlineStr">
        <is>
          <t>None</t>
        </is>
      </c>
      <c r="F1160" s="93" t="n">
        <v>2258</v>
      </c>
      <c r="G1160" s="92" t="inlineStr">
        <is>
          <t>N</t>
        </is>
      </c>
      <c r="H1160" s="94" t="n"/>
      <c r="I1160" s="91" t="inlineStr">
        <is>
          <t>N</t>
        </is>
      </c>
      <c r="J1160" s="92">
        <f>IF(K1160="","N","Y")</f>
        <v/>
      </c>
      <c r="K1160" s="94">
        <f>_xlfn.TEXTJOIN("; ",TRUE,IF(P1160="52-wk low","52-wk low",""),IF(AND(AD1160&gt;=Settings!$B$12,M1160&lt;0),"Distribution",""),IF(AND(AJ1160="Y",M1160&lt;0,AK1160&lt;-Settings!$B$13),"Long unwinding",""),IF(AND(AJ1160="Y",M1160&lt;0,AK1160&gt;Settings!$B$13),"Short buildup",""))</f>
        <v/>
      </c>
      <c r="L1160" s="95" t="n">
        <v>512.6</v>
      </c>
      <c r="M1160" s="96" t="n">
        <v>0.9399999999999999</v>
      </c>
      <c r="N1160" s="93" t="n">
        <v>352</v>
      </c>
      <c r="O1160" s="91" t="inlineStr">
        <is>
          <t>None</t>
        </is>
      </c>
      <c r="P1160" s="91" t="inlineStr">
        <is>
          <t>None</t>
        </is>
      </c>
      <c r="Q1160" s="97" t="n">
        <v>1.4</v>
      </c>
      <c r="R1160" s="96" t="n">
        <v>2.12</v>
      </c>
      <c r="S1160" s="96" t="n">
        <v>0.66</v>
      </c>
      <c r="T1160" s="96" t="n">
        <v>0.37</v>
      </c>
      <c r="U1160" s="96" t="n">
        <v>0.46</v>
      </c>
      <c r="V1160" s="103" t="n">
        <v>0.7</v>
      </c>
      <c r="W1160" s="102" t="n">
        <v>1</v>
      </c>
      <c r="X1160" s="93" t="n"/>
      <c r="Y1160" s="91" t="inlineStr">
        <is>
          <t>None</t>
        </is>
      </c>
      <c r="Z1160" s="99" t="n">
        <v>40.62</v>
      </c>
      <c r="AA1160" s="96" t="n">
        <v>0.95</v>
      </c>
      <c r="AB1160" s="96" t="n">
        <v>0.93</v>
      </c>
      <c r="AC1160" s="96" t="n">
        <v>0.62</v>
      </c>
      <c r="AD1160" s="96" t="n">
        <v>0.36</v>
      </c>
      <c r="AE1160" s="96" t="n">
        <v>0.46</v>
      </c>
      <c r="AF1160" s="103" t="n">
        <v>1.07</v>
      </c>
      <c r="AG1160" s="91" t="inlineStr">
        <is>
          <t>Normal</t>
        </is>
      </c>
      <c r="AH1160" s="100" t="n">
        <v>0</v>
      </c>
      <c r="AI1160" s="101" t="n">
        <v>0</v>
      </c>
      <c r="AJ1160" s="92" t="inlineStr">
        <is>
          <t>N</t>
        </is>
      </c>
      <c r="AK1160" s="96" t="n"/>
      <c r="AL1160" s="91" t="inlineStr">
        <is>
          <t>n/a</t>
        </is>
      </c>
      <c r="AM1160" s="93" t="n"/>
      <c r="AN1160" s="92" t="inlineStr">
        <is>
          <t>None</t>
        </is>
      </c>
      <c r="AO1160" s="102" t="n">
        <v>0</v>
      </c>
      <c r="AP1160" s="103" t="n">
        <v>1.48</v>
      </c>
      <c r="AQ1160" s="102" t="n">
        <v>79</v>
      </c>
      <c r="AR1160" s="91" t="inlineStr">
        <is>
          <t>N</t>
        </is>
      </c>
      <c r="AS1160" s="104" t="n"/>
      <c r="AT1160" s="92">
        <f>IF(AND(P1160="52-wk high",T1160&gt;=Settings!$B$7),"Y","N")</f>
        <v/>
      </c>
      <c r="AU1160" s="91">
        <f>IF(AND(AD1160&gt;=Settings!$B$8,M1160&gt;0),"Y","N")</f>
        <v/>
      </c>
      <c r="AV1160" s="91">
        <f>IF(OR(AH1160&gt;Settings!$B$9,AI1160&gt;Settings!$B$9),"Y","N")</f>
        <v/>
      </c>
      <c r="AW1160" s="91">
        <f>IF(AJ1160&lt;&gt;"Y","n/a",IF(AND(M1160&gt;0,AK1160&gt;Settings!$B$10),"Y","N"))</f>
        <v/>
      </c>
      <c r="AX1160" s="91">
        <f>IF(AO1160&gt;=Settings!$B$11,"Y","N")</f>
        <v/>
      </c>
      <c r="AY1160" s="99">
        <f>(AT1160="Y")+(AU1160="Y")+(AV1160="Y")+(AW1160="Y")+(AX1160="Y")</f>
        <v/>
      </c>
      <c r="AZ1160" s="94">
        <f>IF(AY1160=0,"None",_xlfn.TEXTJOIN(", ",TRUE(),IF(AT1160="Y","Breakout",""),IF(AU1160="Y","Accumulation",""),IF(AV1160="Y","Institutional buying",""),IF(AW1160="Y","Long buildup",""),IF(AX1160="Y","Momentum leader","")))</f>
        <v/>
      </c>
      <c r="BA1160" s="94">
        <f>IF(BW1160="","","Passes "&amp;AY1160&amp;" of 5 buy-side scans"&amp;IF(G1160="Y","; RED FLAG: filter out using Red flag column",""))</f>
        <v/>
      </c>
      <c r="BB1160" s="91" t="inlineStr">
        <is>
          <t>None</t>
        </is>
      </c>
      <c r="BC1160" s="92" t="inlineStr">
        <is>
          <t>Y</t>
        </is>
      </c>
      <c r="BD1160" s="94" t="inlineStr">
        <is>
          <t>PE &gt; 50; High-low range &gt;150% in 12 months</t>
        </is>
      </c>
      <c r="BE1160" s="94" t="n"/>
      <c r="BF1160" s="92">
        <f>IF(R1160*100000&gt;=Settings!$B$5,"Y","N")</f>
        <v/>
      </c>
      <c r="BG1160" s="91">
        <f>IF(F1160&gt;Settings!$B$6,"Y","N")</f>
        <v/>
      </c>
      <c r="BH1160" s="97" t="n">
        <v>-23.36</v>
      </c>
      <c r="BI1160" s="96" t="n">
        <v>0.41</v>
      </c>
      <c r="BJ1160" s="96" t="n">
        <v>-15.95</v>
      </c>
      <c r="BK1160" s="96" t="n">
        <v>6.01</v>
      </c>
      <c r="BL1160" s="96" t="n">
        <v>19.79</v>
      </c>
      <c r="BM1160" s="96" t="n">
        <v>49.36</v>
      </c>
      <c r="BN1160" s="97" t="n">
        <v>-4.43</v>
      </c>
      <c r="BO1160" s="96" t="n">
        <v>-5.05</v>
      </c>
      <c r="BP1160" s="96" t="n">
        <v>-0.42</v>
      </c>
      <c r="BQ1160" s="96" t="n">
        <v>9.220000000000001</v>
      </c>
      <c r="BR1160" s="91" t="inlineStr">
        <is>
          <t>Mixed</t>
        </is>
      </c>
      <c r="BS1160" s="91" t="inlineStr">
        <is>
          <t>None</t>
        </is>
      </c>
      <c r="BT1160" s="96" t="n">
        <v>36.6</v>
      </c>
      <c r="BU1160" s="91" t="inlineStr">
        <is>
          <t>N</t>
        </is>
      </c>
      <c r="BV1160" s="99">
        <f>IF(OR(BF1160&lt;&gt;"Y",BG1160&lt;&gt;"Y"),"",(AND(ISNUMBER(BQ1160),BQ1160&gt;0))+(BR1160="Stacked up")+(AND(ISNUMBER(BH1160),BH1160&gt;=-Settings!$B$17))+(AND(ISNUMBER(BK1160),ISNUMBER(BM1160),BK1160&gt;0,BM1160&gt;0))+(AND(ISNUMBER(AQ1160),AQ1160&gt;=Settings!$B$18))+(AND(ISNUMBER(BT1160),BT1160&gt;=Settings!$B$19,BT1160&lt;=Settings!$B$20))+(AND(ISNUMBER(AS1160),AS1160&gt;0))+(AND(ISNUMBER(T1160),ISNUMBER(M1160),T1160&gt;=Settings!$B$21,M1160&gt;0))+(AND(ISNUMBER(AD1160),ISNUMBER(M1160),AD1160&gt;=Settings!$B$22,M1160&gt;0))+(AY1160&gt;=1))</f>
        <v/>
      </c>
      <c r="BW1160" s="91">
        <f>IF(OR(AY1160=0,BF1160&lt;&gt;"Y",BG1160&lt;&gt;"Y"),"",1+SUMPRODUCT(($A$6:$A$2604=A1160)*($AY$6:$AY$2604&gt;0)*($BF$6:$BF$2604="Y")*($BG$6:$BG$2604="Y")*(($AY$6:$AY$2604&gt;AY1160)+($AY$6:$AY$2604=AY1160)*($AD$6:$AD$2604&gt;AD1160))))</f>
        <v/>
      </c>
    </row>
    <row r="1161" ht="23.85" customHeight="1" s="55">
      <c r="A1161" s="90" t="n">
        <v>46296</v>
      </c>
      <c r="B1161" s="91" t="inlineStr">
        <is>
          <t>SYNCOMF</t>
        </is>
      </c>
      <c r="C1161" s="91" t="inlineStr">
        <is>
          <t>INE312C01025</t>
        </is>
      </c>
      <c r="D1161" s="91" t="n"/>
      <c r="E1161" s="91" t="inlineStr">
        <is>
          <t>None</t>
        </is>
      </c>
      <c r="F1161" s="93" t="n">
        <v>2252</v>
      </c>
      <c r="G1161" s="92" t="inlineStr">
        <is>
          <t>Y</t>
        </is>
      </c>
      <c r="H1161" s="94" t="inlineStr">
        <is>
          <t>Short-term ASM Stage 1</t>
        </is>
      </c>
      <c r="I1161" s="91" t="inlineStr">
        <is>
          <t>N</t>
        </is>
      </c>
      <c r="J1161" s="92">
        <f>IF(K1161="","N","Y")</f>
        <v/>
      </c>
      <c r="K1161" s="94">
        <f>_xlfn.TEXTJOIN("; ",TRUE,IF(P1161="52-wk low","52-wk low",""),IF(AND(AD1161&gt;=Settings!$B$12,M1161&lt;0),"Distribution",""),IF(AND(AJ1161="Y",M1161&lt;0,AK1161&lt;-Settings!$B$13),"Long unwinding",""),IF(AND(AJ1161="Y",M1161&lt;0,AK1161&gt;Settings!$B$13),"Short buildup",""))</f>
        <v/>
      </c>
      <c r="L1161" s="95" t="n">
        <v>23.96</v>
      </c>
      <c r="M1161" s="96" t="n">
        <v>-4.47</v>
      </c>
      <c r="N1161" s="93" t="n">
        <v>2415</v>
      </c>
      <c r="O1161" s="91" t="inlineStr">
        <is>
          <t>None</t>
        </is>
      </c>
      <c r="P1161" s="91" t="inlineStr">
        <is>
          <t>None</t>
        </is>
      </c>
      <c r="Q1161" s="97" t="n">
        <v>443.88</v>
      </c>
      <c r="R1161" s="96" t="n">
        <v>312.25</v>
      </c>
      <c r="S1161" s="96" t="n">
        <v>1.46</v>
      </c>
      <c r="T1161" s="96" t="n">
        <v>2.56</v>
      </c>
      <c r="U1161" s="96" t="n">
        <v>4.5</v>
      </c>
      <c r="V1161" s="103" t="n">
        <v>3.03</v>
      </c>
      <c r="W1161" s="102" t="n">
        <v>6</v>
      </c>
      <c r="X1161" s="93" t="n">
        <v>45</v>
      </c>
      <c r="Y1161" s="91" t="inlineStr">
        <is>
          <t>By volume</t>
        </is>
      </c>
      <c r="Z1161" s="99" t="n">
        <v>24.24</v>
      </c>
      <c r="AA1161" s="96" t="n">
        <v>0.76</v>
      </c>
      <c r="AB1161" s="96" t="n">
        <v>0.62</v>
      </c>
      <c r="AC1161" s="96" t="n">
        <v>1.83</v>
      </c>
      <c r="AD1161" s="96" t="n">
        <v>2.8</v>
      </c>
      <c r="AE1161" s="96" t="n">
        <v>4.42</v>
      </c>
      <c r="AF1161" s="103" t="n">
        <v>0.78</v>
      </c>
      <c r="AG1161" s="91" t="inlineStr">
        <is>
          <t>Run-up, risky</t>
        </is>
      </c>
      <c r="AH1161" s="100" t="n">
        <v>0</v>
      </c>
      <c r="AI1161" s="101" t="n">
        <v>0</v>
      </c>
      <c r="AJ1161" s="92" t="inlineStr">
        <is>
          <t>N</t>
        </is>
      </c>
      <c r="AK1161" s="96" t="n"/>
      <c r="AL1161" s="91" t="inlineStr">
        <is>
          <t>n/a</t>
        </is>
      </c>
      <c r="AM1161" s="93" t="n"/>
      <c r="AN1161" s="92" t="inlineStr">
        <is>
          <t>None</t>
        </is>
      </c>
      <c r="AO1161" s="102" t="n">
        <v>0</v>
      </c>
      <c r="AP1161" s="103" t="n">
        <v>2.56</v>
      </c>
      <c r="AQ1161" s="102" t="n">
        <v>94</v>
      </c>
      <c r="AR1161" s="91" t="inlineStr">
        <is>
          <t>N</t>
        </is>
      </c>
      <c r="AS1161" s="104" t="n"/>
      <c r="AT1161" s="92">
        <f>IF(AND(P1161="52-wk high",T1161&gt;=Settings!$B$7),"Y","N")</f>
        <v/>
      </c>
      <c r="AU1161" s="91">
        <f>IF(AND(AD1161&gt;=Settings!$B$8,M1161&gt;0),"Y","N")</f>
        <v/>
      </c>
      <c r="AV1161" s="91">
        <f>IF(OR(AH1161&gt;Settings!$B$9,AI1161&gt;Settings!$B$9),"Y","N")</f>
        <v/>
      </c>
      <c r="AW1161" s="91">
        <f>IF(AJ1161&lt;&gt;"Y","n/a",IF(AND(M1161&gt;0,AK1161&gt;Settings!$B$10),"Y","N"))</f>
        <v/>
      </c>
      <c r="AX1161" s="91">
        <f>IF(AO1161&gt;=Settings!$B$11,"Y","N")</f>
        <v/>
      </c>
      <c r="AY1161" s="99">
        <f>(AT1161="Y")+(AU1161="Y")+(AV1161="Y")+(AW1161="Y")+(AX1161="Y")</f>
        <v/>
      </c>
      <c r="AZ1161" s="94">
        <f>IF(AY1161=0,"None",_xlfn.TEXTJOIN(", ",TRUE(),IF(AT1161="Y","Breakout",""),IF(AU1161="Y","Accumulation",""),IF(AV1161="Y","Institutional buying",""),IF(AW1161="Y","Long buildup",""),IF(AX1161="Y","Momentum leader","")))</f>
        <v/>
      </c>
      <c r="BA1161" s="94">
        <f>IF(BW1161="","","Passes "&amp;AY1161&amp;" of 5 buy-side scans"&amp;IF(G1161="Y","; RED FLAG: filter out using Red flag column",""))</f>
        <v/>
      </c>
      <c r="BB1161" s="91" t="inlineStr">
        <is>
          <t>None</t>
        </is>
      </c>
      <c r="BC1161" s="92" t="inlineStr">
        <is>
          <t>N</t>
        </is>
      </c>
      <c r="BD1161" s="94" t="n"/>
      <c r="BE1161" s="94" t="n"/>
      <c r="BF1161" s="92">
        <f>IF(R1161*100000&gt;=Settings!$B$5,"Y","N")</f>
        <v/>
      </c>
      <c r="BG1161" s="91">
        <f>IF(F1161&gt;Settings!$B$6,"Y","N")</f>
        <v/>
      </c>
      <c r="BH1161" s="97" t="n">
        <v>-12.84</v>
      </c>
      <c r="BI1161" s="96" t="n">
        <v>19.62</v>
      </c>
      <c r="BJ1161" s="96" t="n">
        <v>19.38</v>
      </c>
      <c r="BK1161" s="96" t="n">
        <v>66.5</v>
      </c>
      <c r="BL1161" s="96" t="n">
        <v>114.5</v>
      </c>
      <c r="BM1161" s="96" t="n">
        <v>46.01</v>
      </c>
      <c r="BN1161" s="97" t="n">
        <v>14.31</v>
      </c>
      <c r="BO1161" s="96" t="n">
        <v>29.19</v>
      </c>
      <c r="BP1161" s="96" t="n">
        <v>42.83</v>
      </c>
      <c r="BQ1161" s="96" t="n">
        <v>51.8</v>
      </c>
      <c r="BR1161" s="91" t="inlineStr">
        <is>
          <t>Stacked up</t>
        </is>
      </c>
      <c r="BS1161" s="91" t="inlineStr">
        <is>
          <t>None</t>
        </is>
      </c>
      <c r="BT1161" s="96" t="n">
        <v>66.09999999999999</v>
      </c>
      <c r="BU1161" s="91" t="inlineStr">
        <is>
          <t>N</t>
        </is>
      </c>
      <c r="BV1161" s="99">
        <f>IF(OR(BF1161&lt;&gt;"Y",BG1161&lt;&gt;"Y"),"",(AND(ISNUMBER(BQ1161),BQ1161&gt;0))+(BR1161="Stacked up")+(AND(ISNUMBER(BH1161),BH1161&gt;=-Settings!$B$17))+(AND(ISNUMBER(BK1161),ISNUMBER(BM1161),BK1161&gt;0,BM1161&gt;0))+(AND(ISNUMBER(AQ1161),AQ1161&gt;=Settings!$B$18))+(AND(ISNUMBER(BT1161),BT1161&gt;=Settings!$B$19,BT1161&lt;=Settings!$B$20))+(AND(ISNUMBER(AS1161),AS1161&gt;0))+(AND(ISNUMBER(T1161),ISNUMBER(M1161),T1161&gt;=Settings!$B$21,M1161&gt;0))+(AND(ISNUMBER(AD1161),ISNUMBER(M1161),AD1161&gt;=Settings!$B$22,M1161&gt;0))+(AY1161&gt;=1))</f>
        <v/>
      </c>
      <c r="BW1161" s="91">
        <f>IF(OR(AY1161=0,BF1161&lt;&gt;"Y",BG1161&lt;&gt;"Y"),"",1+SUMPRODUCT(($A$6:$A$2604=A1161)*($AY$6:$AY$2604&gt;0)*($BF$6:$BF$2604="Y")*($BG$6:$BG$2604="Y")*(($AY$6:$AY$2604&gt;AY1161)+($AY$6:$AY$2604=AY1161)*($AD$6:$AD$2604&gt;AD1161))))</f>
        <v/>
      </c>
    </row>
    <row r="1162" ht="23.85" customHeight="1" s="55">
      <c r="A1162" s="90" t="n">
        <v>46296</v>
      </c>
      <c r="B1162" s="91" t="inlineStr">
        <is>
          <t>THEJO</t>
        </is>
      </c>
      <c r="C1162" s="91" t="inlineStr">
        <is>
          <t>INE121N01019</t>
        </is>
      </c>
      <c r="D1162" s="91" t="n"/>
      <c r="E1162" s="91" t="inlineStr">
        <is>
          <t>None</t>
        </is>
      </c>
      <c r="F1162" s="93" t="n">
        <v>2247</v>
      </c>
      <c r="G1162" s="92" t="inlineStr">
        <is>
          <t>N</t>
        </is>
      </c>
      <c r="H1162" s="94" t="n"/>
      <c r="I1162" s="91" t="inlineStr">
        <is>
          <t>N</t>
        </is>
      </c>
      <c r="J1162" s="92">
        <f>IF(K1162="","N","Y")</f>
        <v/>
      </c>
      <c r="K1162" s="94">
        <f>_xlfn.TEXTJOIN("; ",TRUE,IF(P1162="52-wk low","52-wk low",""),IF(AND(AD1162&gt;=Settings!$B$12,M1162&lt;0),"Distribution",""),IF(AND(AJ1162="Y",M1162&lt;0,AK1162&lt;-Settings!$B$13),"Long unwinding",""),IF(AND(AJ1162="Y",M1162&lt;0,AK1162&gt;Settings!$B$13),"Short buildup",""))</f>
        <v/>
      </c>
      <c r="L1162" s="95" t="n">
        <v>2071.4</v>
      </c>
      <c r="M1162" s="96" t="n">
        <v>-4.78</v>
      </c>
      <c r="N1162" s="93" t="n">
        <v>2452</v>
      </c>
      <c r="O1162" s="91" t="inlineStr">
        <is>
          <t>None</t>
        </is>
      </c>
      <c r="P1162" s="91" t="inlineStr">
        <is>
          <t>None</t>
        </is>
      </c>
      <c r="Q1162" s="97" t="n">
        <v>0.22</v>
      </c>
      <c r="R1162" s="96" t="n">
        <v>0.09</v>
      </c>
      <c r="S1162" s="96" t="n">
        <v>2.71</v>
      </c>
      <c r="T1162" s="96" t="n">
        <v>2.14</v>
      </c>
      <c r="U1162" s="96" t="n">
        <v>2.4</v>
      </c>
      <c r="V1162" s="103" t="n">
        <v>0.97</v>
      </c>
      <c r="W1162" s="102" t="n">
        <v>6</v>
      </c>
      <c r="X1162" s="93" t="n"/>
      <c r="Y1162" s="91" t="inlineStr">
        <is>
          <t>None</t>
        </is>
      </c>
      <c r="Z1162" s="99" t="n">
        <v>77.44</v>
      </c>
      <c r="AA1162" s="96" t="n">
        <v>1.26</v>
      </c>
      <c r="AB1162" s="96" t="n">
        <v>1.26</v>
      </c>
      <c r="AC1162" s="96" t="n">
        <v>3.48</v>
      </c>
      <c r="AD1162" s="96" t="n">
        <v>2.93</v>
      </c>
      <c r="AE1162" s="96" t="n">
        <v>3.04</v>
      </c>
      <c r="AF1162" s="103" t="n">
        <v>1.01</v>
      </c>
      <c r="AG1162" s="91" t="inlineStr">
        <is>
          <t>Normal</t>
        </is>
      </c>
      <c r="AH1162" s="100" t="n">
        <v>0</v>
      </c>
      <c r="AI1162" s="101" t="n">
        <v>0</v>
      </c>
      <c r="AJ1162" s="92" t="inlineStr">
        <is>
          <t>N</t>
        </is>
      </c>
      <c r="AK1162" s="96" t="n"/>
      <c r="AL1162" s="91" t="inlineStr">
        <is>
          <t>n/a</t>
        </is>
      </c>
      <c r="AM1162" s="93" t="n"/>
      <c r="AN1162" s="92" t="inlineStr">
        <is>
          <t>None</t>
        </is>
      </c>
      <c r="AO1162" s="102" t="n">
        <v>0</v>
      </c>
      <c r="AP1162" s="103" t="n">
        <v>1.63</v>
      </c>
      <c r="AQ1162" s="102" t="n">
        <v>82</v>
      </c>
      <c r="AR1162" s="91" t="inlineStr">
        <is>
          <t>N</t>
        </is>
      </c>
      <c r="AS1162" s="104" t="n"/>
      <c r="AT1162" s="92">
        <f>IF(AND(P1162="52-wk high",T1162&gt;=Settings!$B$7),"Y","N")</f>
        <v/>
      </c>
      <c r="AU1162" s="91">
        <f>IF(AND(AD1162&gt;=Settings!$B$8,M1162&gt;0),"Y","N")</f>
        <v/>
      </c>
      <c r="AV1162" s="91">
        <f>IF(OR(AH1162&gt;Settings!$B$9,AI1162&gt;Settings!$B$9),"Y","N")</f>
        <v/>
      </c>
      <c r="AW1162" s="91">
        <f>IF(AJ1162&lt;&gt;"Y","n/a",IF(AND(M1162&gt;0,AK1162&gt;Settings!$B$10),"Y","N"))</f>
        <v/>
      </c>
      <c r="AX1162" s="91">
        <f>IF(AO1162&gt;=Settings!$B$11,"Y","N")</f>
        <v/>
      </c>
      <c r="AY1162" s="99">
        <f>(AT1162="Y")+(AU1162="Y")+(AV1162="Y")+(AW1162="Y")+(AX1162="Y")</f>
        <v/>
      </c>
      <c r="AZ1162" s="94">
        <f>IF(AY1162=0,"None",_xlfn.TEXTJOIN(", ",TRUE(),IF(AT1162="Y","Breakout",""),IF(AU1162="Y","Accumulation",""),IF(AV1162="Y","Institutional buying",""),IF(AW1162="Y","Long buildup",""),IF(AX1162="Y","Momentum leader","")))</f>
        <v/>
      </c>
      <c r="BA1162" s="94">
        <f>IF(BW1162="","","Passes "&amp;AY1162&amp;" of 5 buy-side scans"&amp;IF(G1162="Y","; RED FLAG: filter out using Red flag column",""))</f>
        <v/>
      </c>
      <c r="BB1162" s="91" t="inlineStr">
        <is>
          <t>None</t>
        </is>
      </c>
      <c r="BC1162" s="92" t="inlineStr">
        <is>
          <t>N</t>
        </is>
      </c>
      <c r="BD1162" s="94" t="n"/>
      <c r="BE1162" s="94" t="n"/>
      <c r="BF1162" s="92">
        <f>IF(R1162*100000&gt;=Settings!$B$5,"Y","N")</f>
        <v/>
      </c>
      <c r="BG1162" s="91">
        <f>IF(F1162&gt;Settings!$B$6,"Y","N")</f>
        <v/>
      </c>
      <c r="BH1162" s="97" t="n">
        <v>-9.41</v>
      </c>
      <c r="BI1162" s="96" t="n">
        <v>-4.49</v>
      </c>
      <c r="BJ1162" s="96" t="n">
        <v>-0.19</v>
      </c>
      <c r="BK1162" s="96" t="n">
        <v>6.46</v>
      </c>
      <c r="BL1162" s="96" t="n">
        <v>39.27</v>
      </c>
      <c r="BM1162" s="96" t="n">
        <v>15.55</v>
      </c>
      <c r="BN1162" s="97" t="n">
        <v>-3.22</v>
      </c>
      <c r="BO1162" s="96" t="n">
        <v>-0.4</v>
      </c>
      <c r="BP1162" s="96" t="n">
        <v>4.6</v>
      </c>
      <c r="BQ1162" s="96" t="n">
        <v>9.58</v>
      </c>
      <c r="BR1162" s="91" t="inlineStr">
        <is>
          <t>Mixed</t>
        </is>
      </c>
      <c r="BS1162" s="91" t="inlineStr">
        <is>
          <t>None</t>
        </is>
      </c>
      <c r="BT1162" s="96" t="n">
        <v>38.2</v>
      </c>
      <c r="BU1162" s="91" t="inlineStr">
        <is>
          <t>N</t>
        </is>
      </c>
      <c r="BV1162" s="99">
        <f>IF(OR(BF1162&lt;&gt;"Y",BG1162&lt;&gt;"Y"),"",(AND(ISNUMBER(BQ1162),BQ1162&gt;0))+(BR1162="Stacked up")+(AND(ISNUMBER(BH1162),BH1162&gt;=-Settings!$B$17))+(AND(ISNUMBER(BK1162),ISNUMBER(BM1162),BK1162&gt;0,BM1162&gt;0))+(AND(ISNUMBER(AQ1162),AQ1162&gt;=Settings!$B$18))+(AND(ISNUMBER(BT1162),BT1162&gt;=Settings!$B$19,BT1162&lt;=Settings!$B$20))+(AND(ISNUMBER(AS1162),AS1162&gt;0))+(AND(ISNUMBER(T1162),ISNUMBER(M1162),T1162&gt;=Settings!$B$21,M1162&gt;0))+(AND(ISNUMBER(AD1162),ISNUMBER(M1162),AD1162&gt;=Settings!$B$22,M1162&gt;0))+(AY1162&gt;=1))</f>
        <v/>
      </c>
      <c r="BW1162" s="91">
        <f>IF(OR(AY1162=0,BF1162&lt;&gt;"Y",BG1162&lt;&gt;"Y"),"",1+SUMPRODUCT(($A$6:$A$2604=A1162)*($AY$6:$AY$2604&gt;0)*($BF$6:$BF$2604="Y")*($BG$6:$BG$2604="Y")*(($AY$6:$AY$2604&gt;AY1162)+($AY$6:$AY$2604=AY1162)*($AD$6:$AD$2604&gt;AD1162))))</f>
        <v/>
      </c>
    </row>
    <row r="1163" ht="23.85" customHeight="1" s="55">
      <c r="A1163" s="90" t="n">
        <v>46296</v>
      </c>
      <c r="B1163" s="91" t="inlineStr">
        <is>
          <t>FREDUN</t>
        </is>
      </c>
      <c r="C1163" s="91" t="inlineStr">
        <is>
          <t>INE194R01017</t>
        </is>
      </c>
      <c r="D1163" s="91" t="n"/>
      <c r="E1163" s="91" t="inlineStr">
        <is>
          <t>None</t>
        </is>
      </c>
      <c r="F1163" s="93" t="n">
        <v>2241</v>
      </c>
      <c r="G1163" s="92" t="inlineStr">
        <is>
          <t>N</t>
        </is>
      </c>
      <c r="H1163" s="94" t="n"/>
      <c r="I1163" s="91" t="inlineStr">
        <is>
          <t>N</t>
        </is>
      </c>
      <c r="J1163" s="92">
        <f>IF(K1163="","N","Y")</f>
        <v/>
      </c>
      <c r="K1163" s="94">
        <f>_xlfn.TEXTJOIN("; ",TRUE,IF(P1163="52-wk low","52-wk low",""),IF(AND(AD1163&gt;=Settings!$B$12,M1163&lt;0),"Distribution",""),IF(AND(AJ1163="Y",M1163&lt;0,AK1163&lt;-Settings!$B$13),"Long unwinding",""),IF(AND(AJ1163="Y",M1163&lt;0,AK1163&gt;Settings!$B$13),"Short buildup",""))</f>
        <v/>
      </c>
      <c r="L1163" s="95" t="n">
        <v>1355.2</v>
      </c>
      <c r="M1163" s="96" t="n">
        <v>-3.51</v>
      </c>
      <c r="N1163" s="93" t="n">
        <v>2232</v>
      </c>
      <c r="O1163" s="91" t="inlineStr">
        <is>
          <t>None</t>
        </is>
      </c>
      <c r="P1163" s="91" t="inlineStr">
        <is>
          <t>None</t>
        </is>
      </c>
      <c r="Q1163" s="97" t="n">
        <v>0.39</v>
      </c>
      <c r="R1163" s="96" t="n">
        <v>0.72</v>
      </c>
      <c r="S1163" s="96" t="n">
        <v>0.55</v>
      </c>
      <c r="T1163" s="96" t="n"/>
      <c r="U1163" s="96" t="n"/>
      <c r="V1163" s="103" t="n"/>
      <c r="W1163" s="102" t="n"/>
      <c r="X1163" s="93" t="n"/>
      <c r="Y1163" s="91" t="inlineStr">
        <is>
          <t>None</t>
        </is>
      </c>
      <c r="Z1163" s="99" t="n">
        <v>42.96</v>
      </c>
      <c r="AA1163" s="96" t="n">
        <v>0.84</v>
      </c>
      <c r="AB1163" s="96" t="n"/>
      <c r="AC1163" s="96" t="n">
        <v>0.49</v>
      </c>
      <c r="AD1163" s="96" t="n"/>
      <c r="AE1163" s="96" t="n"/>
      <c r="AF1163" s="103" t="n"/>
      <c r="AG1163" s="91" t="n"/>
      <c r="AH1163" s="100" t="n">
        <v>0</v>
      </c>
      <c r="AI1163" s="101" t="n">
        <v>0</v>
      </c>
      <c r="AJ1163" s="92" t="inlineStr">
        <is>
          <t>N</t>
        </is>
      </c>
      <c r="AK1163" s="96" t="n"/>
      <c r="AL1163" s="91" t="inlineStr">
        <is>
          <t>n/a</t>
        </is>
      </c>
      <c r="AM1163" s="93" t="n"/>
      <c r="AN1163" s="92" t="inlineStr">
        <is>
          <t>None</t>
        </is>
      </c>
      <c r="AO1163" s="102" t="n">
        <v>0</v>
      </c>
      <c r="AP1163" s="103" t="n"/>
      <c r="AQ1163" s="102" t="n"/>
      <c r="AR1163" s="91" t="inlineStr">
        <is>
          <t>N</t>
        </is>
      </c>
      <c r="AS1163" s="104" t="n"/>
      <c r="AT1163" s="92">
        <f>IF(AND(P1163="52-wk high",T1163&gt;=Settings!$B$7),"Y","N")</f>
        <v/>
      </c>
      <c r="AU1163" s="91">
        <f>IF(AND(AD1163&gt;=Settings!$B$8,M1163&gt;0),"Y","N")</f>
        <v/>
      </c>
      <c r="AV1163" s="91">
        <f>IF(OR(AH1163&gt;Settings!$B$9,AI1163&gt;Settings!$B$9),"Y","N")</f>
        <v/>
      </c>
      <c r="AW1163" s="91">
        <f>IF(AJ1163&lt;&gt;"Y","n/a",IF(AND(M1163&gt;0,AK1163&gt;Settings!$B$10),"Y","N"))</f>
        <v/>
      </c>
      <c r="AX1163" s="91">
        <f>IF(AO1163&gt;=Settings!$B$11,"Y","N")</f>
        <v/>
      </c>
      <c r="AY1163" s="99">
        <f>(AT1163="Y")+(AU1163="Y")+(AV1163="Y")+(AW1163="Y")+(AX1163="Y")</f>
        <v/>
      </c>
      <c r="AZ1163" s="94">
        <f>IF(AY1163=0,"None",_xlfn.TEXTJOIN(", ",TRUE(),IF(AT1163="Y","Breakout",""),IF(AU1163="Y","Accumulation",""),IF(AV1163="Y","Institutional buying",""),IF(AW1163="Y","Long buildup",""),IF(AX1163="Y","Momentum leader","")))</f>
        <v/>
      </c>
      <c r="BA1163" s="94">
        <f>IF(BW1163="","","Passes "&amp;AY1163&amp;" of 5 buy-side scans"&amp;IF(G1163="Y","; RED FLAG: filter out using Red flag column",""))</f>
        <v/>
      </c>
      <c r="BB1163" s="91" t="inlineStr">
        <is>
          <t>None</t>
        </is>
      </c>
      <c r="BC1163" s="92" t="inlineStr">
        <is>
          <t>N</t>
        </is>
      </c>
      <c r="BD1163" s="94" t="n"/>
      <c r="BE1163" s="94" t="n"/>
      <c r="BF1163" s="92">
        <f>IF(R1163*100000&gt;=Settings!$B$5,"Y","N")</f>
        <v/>
      </c>
      <c r="BG1163" s="91">
        <f>IF(F1163&gt;Settings!$B$6,"Y","N")</f>
        <v/>
      </c>
      <c r="BH1163" s="97" t="n">
        <v>-14.77</v>
      </c>
      <c r="BI1163" s="96" t="n">
        <v>-0.37</v>
      </c>
      <c r="BJ1163" s="96" t="n">
        <v>-9.52</v>
      </c>
      <c r="BK1163" s="96" t="n"/>
      <c r="BL1163" s="96" t="n"/>
      <c r="BM1163" s="96" t="n"/>
      <c r="BN1163" s="97" t="n">
        <v>-2.11</v>
      </c>
      <c r="BO1163" s="96" t="n"/>
      <c r="BP1163" s="96" t="n"/>
      <c r="BQ1163" s="96" t="n"/>
      <c r="BR1163" s="91" t="n"/>
      <c r="BS1163" s="91" t="n"/>
      <c r="BT1163" s="96" t="n">
        <v>43.9</v>
      </c>
      <c r="BU1163" s="91" t="n"/>
      <c r="BV1163" s="99">
        <f>IF(OR(BF1163&lt;&gt;"Y",BG1163&lt;&gt;"Y"),"",(AND(ISNUMBER(BQ1163),BQ1163&gt;0))+(BR1163="Stacked up")+(AND(ISNUMBER(BH1163),BH1163&gt;=-Settings!$B$17))+(AND(ISNUMBER(BK1163),ISNUMBER(BM1163),BK1163&gt;0,BM1163&gt;0))+(AND(ISNUMBER(AQ1163),AQ1163&gt;=Settings!$B$18))+(AND(ISNUMBER(BT1163),BT1163&gt;=Settings!$B$19,BT1163&lt;=Settings!$B$20))+(AND(ISNUMBER(AS1163),AS1163&gt;0))+(AND(ISNUMBER(T1163),ISNUMBER(M1163),T1163&gt;=Settings!$B$21,M1163&gt;0))+(AND(ISNUMBER(AD1163),ISNUMBER(M1163),AD1163&gt;=Settings!$B$22,M1163&gt;0))+(AY1163&gt;=1))</f>
        <v/>
      </c>
      <c r="BW1163" s="91">
        <f>IF(OR(AY1163=0,BF1163&lt;&gt;"Y",BG1163&lt;&gt;"Y"),"",1+SUMPRODUCT(($A$6:$A$2604=A1163)*($AY$6:$AY$2604&gt;0)*($BF$6:$BF$2604="Y")*($BG$6:$BG$2604="Y")*(($AY$6:$AY$2604&gt;AY1163)+($AY$6:$AY$2604=AY1163)*($AD$6:$AD$2604&gt;AD1163))))</f>
        <v/>
      </c>
    </row>
    <row r="1164" ht="23.85" customHeight="1" s="55">
      <c r="A1164" s="90" t="n">
        <v>46296</v>
      </c>
      <c r="B1164" s="91" t="inlineStr">
        <is>
          <t>ESAFSFB</t>
        </is>
      </c>
      <c r="C1164" s="91" t="inlineStr">
        <is>
          <t>INE818W01011</t>
        </is>
      </c>
      <c r="D1164" s="91" t="n"/>
      <c r="E1164" s="91" t="inlineStr">
        <is>
          <t>None</t>
        </is>
      </c>
      <c r="F1164" s="93" t="n">
        <v>2240</v>
      </c>
      <c r="G1164" s="92" t="inlineStr">
        <is>
          <t>Y</t>
        </is>
      </c>
      <c r="H1164" s="94" t="inlineStr">
        <is>
          <t>T2T (BE series)</t>
        </is>
      </c>
      <c r="I1164" s="91" t="inlineStr">
        <is>
          <t>Y</t>
        </is>
      </c>
      <c r="J1164" s="92">
        <f>IF(K1164="","N","Y")</f>
        <v/>
      </c>
      <c r="K1164" s="94">
        <f>_xlfn.TEXTJOIN("; ",TRUE,IF(P1164="52-wk low","52-wk low",""),IF(AND(AD1164&gt;=Settings!$B$12,M1164&lt;0),"Distribution",""),IF(AND(AJ1164="Y",M1164&lt;0,AK1164&lt;-Settings!$B$13),"Long unwinding",""),IF(AND(AJ1164="Y",M1164&lt;0,AK1164&gt;Settings!$B$13),"Short buildup",""))</f>
        <v/>
      </c>
      <c r="L1164" s="95" t="n">
        <v>43.4</v>
      </c>
      <c r="M1164" s="96" t="n">
        <v>-2.52</v>
      </c>
      <c r="N1164" s="93" t="n">
        <v>1899</v>
      </c>
      <c r="O1164" s="91" t="inlineStr">
        <is>
          <t>None</t>
        </is>
      </c>
      <c r="P1164" s="91" t="inlineStr">
        <is>
          <t>None</t>
        </is>
      </c>
      <c r="Q1164" s="97" t="n">
        <v>4.39</v>
      </c>
      <c r="R1164" s="96" t="n">
        <v>6.61</v>
      </c>
      <c r="S1164" s="96" t="n">
        <v>0.67</v>
      </c>
      <c r="T1164" s="96" t="n">
        <v>0.17</v>
      </c>
      <c r="U1164" s="96" t="n">
        <v>0.2</v>
      </c>
      <c r="V1164" s="103" t="n">
        <v>0.3</v>
      </c>
      <c r="W1164" s="102" t="n">
        <v>0</v>
      </c>
      <c r="X1164" s="93" t="n"/>
      <c r="Y1164" s="91" t="inlineStr">
        <is>
          <t>None</t>
        </is>
      </c>
      <c r="Z1164" s="99" t="n"/>
      <c r="AA1164" s="96" t="n"/>
      <c r="AB1164" s="96" t="n"/>
      <c r="AC1164" s="96" t="n"/>
      <c r="AD1164" s="96" t="n"/>
      <c r="AE1164" s="96" t="n"/>
      <c r="AF1164" s="103" t="n"/>
      <c r="AG1164" s="91" t="inlineStr">
        <is>
          <t>No delivery data</t>
        </is>
      </c>
      <c r="AH1164" s="100" t="n">
        <v>0</v>
      </c>
      <c r="AI1164" s="101" t="n">
        <v>0</v>
      </c>
      <c r="AJ1164" s="92" t="inlineStr">
        <is>
          <t>N</t>
        </is>
      </c>
      <c r="AK1164" s="96" t="n"/>
      <c r="AL1164" s="91" t="inlineStr">
        <is>
          <t>n/a</t>
        </is>
      </c>
      <c r="AM1164" s="93" t="n"/>
      <c r="AN1164" s="92" t="inlineStr">
        <is>
          <t>None</t>
        </is>
      </c>
      <c r="AO1164" s="102" t="n">
        <v>0</v>
      </c>
      <c r="AP1164" s="103" t="n">
        <v>2.36</v>
      </c>
      <c r="AQ1164" s="102" t="n">
        <v>93</v>
      </c>
      <c r="AR1164" s="91" t="inlineStr">
        <is>
          <t>N</t>
        </is>
      </c>
      <c r="AS1164" s="104" t="n"/>
      <c r="AT1164" s="92">
        <f>IF(AND(P1164="52-wk high",T1164&gt;=Settings!$B$7),"Y","N")</f>
        <v/>
      </c>
      <c r="AU1164" s="91">
        <f>IF(AND(AD1164&gt;=Settings!$B$8,M1164&gt;0),"Y","N")</f>
        <v/>
      </c>
      <c r="AV1164" s="91">
        <f>IF(OR(AH1164&gt;Settings!$B$9,AI1164&gt;Settings!$B$9),"Y","N")</f>
        <v/>
      </c>
      <c r="AW1164" s="91">
        <f>IF(AJ1164&lt;&gt;"Y","n/a",IF(AND(M1164&gt;0,AK1164&gt;Settings!$B$10),"Y","N"))</f>
        <v/>
      </c>
      <c r="AX1164" s="91">
        <f>IF(AO1164&gt;=Settings!$B$11,"Y","N")</f>
        <v/>
      </c>
      <c r="AY1164" s="99">
        <f>(AT1164="Y")+(AU1164="Y")+(AV1164="Y")+(AW1164="Y")+(AX1164="Y")</f>
        <v/>
      </c>
      <c r="AZ1164" s="94">
        <f>IF(AY1164=0,"None",_xlfn.TEXTJOIN(", ",TRUE(),IF(AT1164="Y","Breakout",""),IF(AU1164="Y","Accumulation",""),IF(AV1164="Y","Institutional buying",""),IF(AW1164="Y","Long buildup",""),IF(AX1164="Y","Momentum leader","")))</f>
        <v/>
      </c>
      <c r="BA1164" s="94">
        <f>IF(BW1164="","","Passes "&amp;AY1164&amp;" of 5 buy-side scans"&amp;IF(G1164="Y","; RED FLAG: filter out using Red flag column",""))</f>
        <v/>
      </c>
      <c r="BB1164" s="91" t="inlineStr">
        <is>
          <t>Lower</t>
        </is>
      </c>
      <c r="BC1164" s="92" t="inlineStr">
        <is>
          <t>Y</t>
        </is>
      </c>
      <c r="BD1164" s="94" t="inlineStr">
        <is>
          <t>EPS zero</t>
        </is>
      </c>
      <c r="BE1164" s="94" t="n"/>
      <c r="BF1164" s="92">
        <f>IF(R1164*100000&gt;=Settings!$B$5,"Y","N")</f>
        <v/>
      </c>
      <c r="BG1164" s="91">
        <f>IF(F1164&gt;Settings!$B$6,"Y","N")</f>
        <v/>
      </c>
      <c r="BH1164" s="97" t="n">
        <v>-5.65</v>
      </c>
      <c r="BI1164" s="96" t="n">
        <v>6.32</v>
      </c>
      <c r="BJ1164" s="96" t="n">
        <v>4.63</v>
      </c>
      <c r="BK1164" s="96" t="n">
        <v>29.13</v>
      </c>
      <c r="BL1164" s="96" t="n">
        <v>93.48999999999999</v>
      </c>
      <c r="BM1164" s="96" t="n">
        <v>46.18</v>
      </c>
      <c r="BN1164" s="97" t="n">
        <v>4.07</v>
      </c>
      <c r="BO1164" s="96" t="n">
        <v>8.34</v>
      </c>
      <c r="BP1164" s="96" t="n">
        <v>17.31</v>
      </c>
      <c r="BQ1164" s="96" t="n">
        <v>29.31</v>
      </c>
      <c r="BR1164" s="91" t="inlineStr">
        <is>
          <t>Stacked up</t>
        </is>
      </c>
      <c r="BS1164" s="91" t="inlineStr">
        <is>
          <t>None</t>
        </is>
      </c>
      <c r="BT1164" s="96" t="n">
        <v>63.5</v>
      </c>
      <c r="BU1164" s="91" t="inlineStr">
        <is>
          <t>N</t>
        </is>
      </c>
      <c r="BV1164" s="99">
        <f>IF(OR(BF1164&lt;&gt;"Y",BG1164&lt;&gt;"Y"),"",(AND(ISNUMBER(BQ1164),BQ1164&gt;0))+(BR1164="Stacked up")+(AND(ISNUMBER(BH1164),BH1164&gt;=-Settings!$B$17))+(AND(ISNUMBER(BK1164),ISNUMBER(BM1164),BK1164&gt;0,BM1164&gt;0))+(AND(ISNUMBER(AQ1164),AQ1164&gt;=Settings!$B$18))+(AND(ISNUMBER(BT1164),BT1164&gt;=Settings!$B$19,BT1164&lt;=Settings!$B$20))+(AND(ISNUMBER(AS1164),AS1164&gt;0))+(AND(ISNUMBER(T1164),ISNUMBER(M1164),T1164&gt;=Settings!$B$21,M1164&gt;0))+(AND(ISNUMBER(AD1164),ISNUMBER(M1164),AD1164&gt;=Settings!$B$22,M1164&gt;0))+(AY1164&gt;=1))</f>
        <v/>
      </c>
      <c r="BW1164" s="91">
        <f>IF(OR(AY1164=0,BF1164&lt;&gt;"Y",BG1164&lt;&gt;"Y"),"",1+SUMPRODUCT(($A$6:$A$2604=A1164)*($AY$6:$AY$2604&gt;0)*($BF$6:$BF$2604="Y")*($BG$6:$BG$2604="Y")*(($AY$6:$AY$2604&gt;AY1164)+($AY$6:$AY$2604=AY1164)*($AD$6:$AD$2604&gt;AD1164))))</f>
        <v/>
      </c>
    </row>
    <row r="1165" ht="23.85" customHeight="1" s="55">
      <c r="A1165" s="90" t="n">
        <v>46296</v>
      </c>
      <c r="B1165" s="91" t="inlineStr">
        <is>
          <t>WINDLAS</t>
        </is>
      </c>
      <c r="C1165" s="91" t="inlineStr">
        <is>
          <t>INE0H5O01029</t>
        </is>
      </c>
      <c r="D1165" s="91" t="n"/>
      <c r="E1165" s="91" t="inlineStr">
        <is>
          <t>None</t>
        </is>
      </c>
      <c r="F1165" s="93" t="n">
        <v>2234</v>
      </c>
      <c r="G1165" s="92" t="inlineStr">
        <is>
          <t>N</t>
        </is>
      </c>
      <c r="H1165" s="94" t="n"/>
      <c r="I1165" s="91" t="inlineStr">
        <is>
          <t>N</t>
        </is>
      </c>
      <c r="J1165" s="92">
        <f>IF(K1165="","N","Y")</f>
        <v/>
      </c>
      <c r="K1165" s="94">
        <f>_xlfn.TEXTJOIN("; ",TRUE,IF(P1165="52-wk low","52-wk low",""),IF(AND(AD1165&gt;=Settings!$B$12,M1165&lt;0),"Distribution",""),IF(AND(AJ1165="Y",M1165&lt;0,AK1165&lt;-Settings!$B$13),"Long unwinding",""),IF(AND(AJ1165="Y",M1165&lt;0,AK1165&gt;Settings!$B$13),"Short buildup",""))</f>
        <v/>
      </c>
      <c r="L1165" s="95" t="n">
        <v>1082.4</v>
      </c>
      <c r="M1165" s="96" t="n">
        <v>-0.82</v>
      </c>
      <c r="N1165" s="93" t="n">
        <v>943</v>
      </c>
      <c r="O1165" s="91" t="inlineStr">
        <is>
          <t>None</t>
        </is>
      </c>
      <c r="P1165" s="91" t="inlineStr">
        <is>
          <t>None</t>
        </is>
      </c>
      <c r="Q1165" s="97" t="n">
        <v>0.64</v>
      </c>
      <c r="R1165" s="96" t="n">
        <v>1.19</v>
      </c>
      <c r="S1165" s="96" t="n">
        <v>0.33</v>
      </c>
      <c r="T1165" s="96" t="n">
        <v>0.37</v>
      </c>
      <c r="U1165" s="96" t="n">
        <v>0.55</v>
      </c>
      <c r="V1165" s="103" t="n">
        <v>1.03</v>
      </c>
      <c r="W1165" s="102" t="n">
        <v>1</v>
      </c>
      <c r="X1165" s="93" t="n"/>
      <c r="Y1165" s="91" t="inlineStr">
        <is>
          <t>None</t>
        </is>
      </c>
      <c r="Z1165" s="99" t="n">
        <v>49.6</v>
      </c>
      <c r="AA1165" s="96" t="n">
        <v>1.08</v>
      </c>
      <c r="AB1165" s="96" t="n">
        <v>1.02</v>
      </c>
      <c r="AC1165" s="96" t="n">
        <v>0.49</v>
      </c>
      <c r="AD1165" s="96" t="n">
        <v>0.6</v>
      </c>
      <c r="AE1165" s="96" t="n">
        <v>0.73</v>
      </c>
      <c r="AF1165" s="103" t="n">
        <v>1.16</v>
      </c>
      <c r="AG1165" s="91" t="inlineStr">
        <is>
          <t>Normal</t>
        </is>
      </c>
      <c r="AH1165" s="100" t="n">
        <v>0</v>
      </c>
      <c r="AI1165" s="101" t="n">
        <v>0</v>
      </c>
      <c r="AJ1165" s="92" t="inlineStr">
        <is>
          <t>N</t>
        </is>
      </c>
      <c r="AK1165" s="96" t="n"/>
      <c r="AL1165" s="91" t="inlineStr">
        <is>
          <t>n/a</t>
        </is>
      </c>
      <c r="AM1165" s="93" t="n"/>
      <c r="AN1165" s="92" t="inlineStr">
        <is>
          <t>None</t>
        </is>
      </c>
      <c r="AO1165" s="102" t="n">
        <v>0</v>
      </c>
      <c r="AP1165" s="103" t="n">
        <v>1.59</v>
      </c>
      <c r="AQ1165" s="102" t="n">
        <v>81</v>
      </c>
      <c r="AR1165" s="91" t="inlineStr">
        <is>
          <t>N</t>
        </is>
      </c>
      <c r="AS1165" s="104" t="n"/>
      <c r="AT1165" s="92">
        <f>IF(AND(P1165="52-wk high",T1165&gt;=Settings!$B$7),"Y","N")</f>
        <v/>
      </c>
      <c r="AU1165" s="91">
        <f>IF(AND(AD1165&gt;=Settings!$B$8,M1165&gt;0),"Y","N")</f>
        <v/>
      </c>
      <c r="AV1165" s="91">
        <f>IF(OR(AH1165&gt;Settings!$B$9,AI1165&gt;Settings!$B$9),"Y","N")</f>
        <v/>
      </c>
      <c r="AW1165" s="91">
        <f>IF(AJ1165&lt;&gt;"Y","n/a",IF(AND(M1165&gt;0,AK1165&gt;Settings!$B$10),"Y","N"))</f>
        <v/>
      </c>
      <c r="AX1165" s="91">
        <f>IF(AO1165&gt;=Settings!$B$11,"Y","N")</f>
        <v/>
      </c>
      <c r="AY1165" s="99">
        <f>(AT1165="Y")+(AU1165="Y")+(AV1165="Y")+(AW1165="Y")+(AX1165="Y")</f>
        <v/>
      </c>
      <c r="AZ1165" s="94">
        <f>IF(AY1165=0,"None",_xlfn.TEXTJOIN(", ",TRUE(),IF(AT1165="Y","Breakout",""),IF(AU1165="Y","Accumulation",""),IF(AV1165="Y","Institutional buying",""),IF(AW1165="Y","Long buildup",""),IF(AX1165="Y","Momentum leader","")))</f>
        <v/>
      </c>
      <c r="BA1165" s="94">
        <f>IF(BW1165="","","Passes "&amp;AY1165&amp;" of 5 buy-side scans"&amp;IF(G1165="Y","; RED FLAG: filter out using Red flag column",""))</f>
        <v/>
      </c>
      <c r="BB1165" s="91" t="inlineStr">
        <is>
          <t>None</t>
        </is>
      </c>
      <c r="BC1165" s="92" t="inlineStr">
        <is>
          <t>N</t>
        </is>
      </c>
      <c r="BD1165" s="94" t="n"/>
      <c r="BE1165" s="94" t="n"/>
      <c r="BF1165" s="92">
        <f>IF(R1165*100000&gt;=Settings!$B$5,"Y","N")</f>
        <v/>
      </c>
      <c r="BG1165" s="91">
        <f>IF(F1165&gt;Settings!$B$6,"Y","N")</f>
        <v/>
      </c>
      <c r="BH1165" s="97" t="n">
        <v>-8.42</v>
      </c>
      <c r="BI1165" s="96" t="n">
        <v>-1.04</v>
      </c>
      <c r="BJ1165" s="96" t="n">
        <v>7.34</v>
      </c>
      <c r="BK1165" s="96" t="n">
        <v>25.71</v>
      </c>
      <c r="BL1165" s="96" t="n">
        <v>41</v>
      </c>
      <c r="BM1165" s="96" t="n">
        <v>15.06</v>
      </c>
      <c r="BN1165" s="97" t="n">
        <v>-0.22</v>
      </c>
      <c r="BO1165" s="96" t="n">
        <v>6.06</v>
      </c>
      <c r="BP1165" s="96" t="n">
        <v>13.55</v>
      </c>
      <c r="BQ1165" s="96" t="n">
        <v>19.53</v>
      </c>
      <c r="BR1165" s="91" t="inlineStr">
        <is>
          <t>Mixed</t>
        </is>
      </c>
      <c r="BS1165" s="91" t="inlineStr">
        <is>
          <t>None</t>
        </is>
      </c>
      <c r="BT1165" s="96" t="n">
        <v>46.6</v>
      </c>
      <c r="BU1165" s="91" t="inlineStr">
        <is>
          <t>N</t>
        </is>
      </c>
      <c r="BV1165" s="99">
        <f>IF(OR(BF1165&lt;&gt;"Y",BG1165&lt;&gt;"Y"),"",(AND(ISNUMBER(BQ1165),BQ1165&gt;0))+(BR1165="Stacked up")+(AND(ISNUMBER(BH1165),BH1165&gt;=-Settings!$B$17))+(AND(ISNUMBER(BK1165),ISNUMBER(BM1165),BK1165&gt;0,BM1165&gt;0))+(AND(ISNUMBER(AQ1165),AQ1165&gt;=Settings!$B$18))+(AND(ISNUMBER(BT1165),BT1165&gt;=Settings!$B$19,BT1165&lt;=Settings!$B$20))+(AND(ISNUMBER(AS1165),AS1165&gt;0))+(AND(ISNUMBER(T1165),ISNUMBER(M1165),T1165&gt;=Settings!$B$21,M1165&gt;0))+(AND(ISNUMBER(AD1165),ISNUMBER(M1165),AD1165&gt;=Settings!$B$22,M1165&gt;0))+(AY1165&gt;=1))</f>
        <v/>
      </c>
      <c r="BW1165" s="91">
        <f>IF(OR(AY1165=0,BF1165&lt;&gt;"Y",BG1165&lt;&gt;"Y"),"",1+SUMPRODUCT(($A$6:$A$2604=A1165)*($AY$6:$AY$2604&gt;0)*($BF$6:$BF$2604="Y")*($BG$6:$BG$2604="Y")*(($AY$6:$AY$2604&gt;AY1165)+($AY$6:$AY$2604=AY1165)*($AD$6:$AD$2604&gt;AD1165))))</f>
        <v/>
      </c>
    </row>
    <row r="1166" ht="23.85" customHeight="1" s="55">
      <c r="A1166" s="90" t="n">
        <v>46296</v>
      </c>
      <c r="B1166" s="91" t="inlineStr">
        <is>
          <t>MEDIASSIST</t>
        </is>
      </c>
      <c r="C1166" s="91" t="inlineStr">
        <is>
          <t>INE456Z01021</t>
        </is>
      </c>
      <c r="D1166" s="91" t="n"/>
      <c r="E1166" s="91" t="inlineStr">
        <is>
          <t>None</t>
        </is>
      </c>
      <c r="F1166" s="93" t="n">
        <v>2230</v>
      </c>
      <c r="G1166" s="92" t="inlineStr">
        <is>
          <t>N</t>
        </is>
      </c>
      <c r="H1166" s="94" t="n"/>
      <c r="I1166" s="91" t="inlineStr">
        <is>
          <t>N</t>
        </is>
      </c>
      <c r="J1166" s="92">
        <f>IF(K1166="","N","Y")</f>
        <v/>
      </c>
      <c r="K1166" s="94">
        <f>_xlfn.TEXTJOIN("; ",TRUE,IF(P1166="52-wk low","52-wk low",""),IF(AND(AD1166&gt;=Settings!$B$12,M1166&lt;0),"Distribution",""),IF(AND(AJ1166="Y",M1166&lt;0,AK1166&lt;-Settings!$B$13),"Long unwinding",""),IF(AND(AJ1166="Y",M1166&lt;0,AK1166&gt;Settings!$B$13),"Short buildup",""))</f>
        <v/>
      </c>
      <c r="L1166" s="95" t="n">
        <v>298.5</v>
      </c>
      <c r="M1166" s="96" t="n">
        <v>-1.24</v>
      </c>
      <c r="N1166" s="93" t="n">
        <v>1171</v>
      </c>
      <c r="O1166" s="91" t="inlineStr">
        <is>
          <t>None</t>
        </is>
      </c>
      <c r="P1166" s="91" t="inlineStr">
        <is>
          <t>52-wk low</t>
        </is>
      </c>
      <c r="Q1166" s="97" t="n">
        <v>5.42</v>
      </c>
      <c r="R1166" s="96" t="n">
        <v>2.95</v>
      </c>
      <c r="S1166" s="96" t="n">
        <v>1.97</v>
      </c>
      <c r="T1166" s="96" t="n">
        <v>2.4</v>
      </c>
      <c r="U1166" s="96" t="n">
        <v>2.89</v>
      </c>
      <c r="V1166" s="103" t="n">
        <v>1.57</v>
      </c>
      <c r="W1166" s="102" t="n">
        <v>8</v>
      </c>
      <c r="X1166" s="93" t="n">
        <v>68</v>
      </c>
      <c r="Y1166" s="91" t="inlineStr">
        <is>
          <t>None</t>
        </is>
      </c>
      <c r="Z1166" s="99" t="n">
        <v>53.75</v>
      </c>
      <c r="AA1166" s="96" t="n">
        <v>0.87</v>
      </c>
      <c r="AB1166" s="96" t="n">
        <v>0.89</v>
      </c>
      <c r="AC1166" s="96" t="n">
        <v>1.6</v>
      </c>
      <c r="AD1166" s="96" t="n">
        <v>2.06</v>
      </c>
      <c r="AE1166" s="96" t="n">
        <v>2.51</v>
      </c>
      <c r="AF1166" s="103" t="n">
        <v>1.05</v>
      </c>
      <c r="AG1166" s="91" t="inlineStr">
        <is>
          <t>Normal</t>
        </is>
      </c>
      <c r="AH1166" s="100" t="n">
        <v>0</v>
      </c>
      <c r="AI1166" s="101" t="n">
        <v>0</v>
      </c>
      <c r="AJ1166" s="92" t="inlineStr">
        <is>
          <t>N</t>
        </is>
      </c>
      <c r="AK1166" s="96" t="n"/>
      <c r="AL1166" s="91" t="inlineStr">
        <is>
          <t>n/a</t>
        </is>
      </c>
      <c r="AM1166" s="93" t="n"/>
      <c r="AN1166" s="92" t="inlineStr">
        <is>
          <t>None</t>
        </is>
      </c>
      <c r="AO1166" s="102" t="n">
        <v>0</v>
      </c>
      <c r="AP1166" s="103" t="n">
        <v>0.55</v>
      </c>
      <c r="AQ1166" s="102" t="n">
        <v>10</v>
      </c>
      <c r="AR1166" s="91" t="inlineStr">
        <is>
          <t>N</t>
        </is>
      </c>
      <c r="AS1166" s="104" t="n"/>
      <c r="AT1166" s="92">
        <f>IF(AND(P1166="52-wk high",T1166&gt;=Settings!$B$7),"Y","N")</f>
        <v/>
      </c>
      <c r="AU1166" s="91">
        <f>IF(AND(AD1166&gt;=Settings!$B$8,M1166&gt;0),"Y","N")</f>
        <v/>
      </c>
      <c r="AV1166" s="91">
        <f>IF(OR(AH1166&gt;Settings!$B$9,AI1166&gt;Settings!$B$9),"Y","N")</f>
        <v/>
      </c>
      <c r="AW1166" s="91">
        <f>IF(AJ1166&lt;&gt;"Y","n/a",IF(AND(M1166&gt;0,AK1166&gt;Settings!$B$10),"Y","N"))</f>
        <v/>
      </c>
      <c r="AX1166" s="91">
        <f>IF(AO1166&gt;=Settings!$B$11,"Y","N")</f>
        <v/>
      </c>
      <c r="AY1166" s="99">
        <f>(AT1166="Y")+(AU1166="Y")+(AV1166="Y")+(AW1166="Y")+(AX1166="Y")</f>
        <v/>
      </c>
      <c r="AZ1166" s="94">
        <f>IF(AY1166=0,"None",_xlfn.TEXTJOIN(", ",TRUE(),IF(AT1166="Y","Breakout",""),IF(AU1166="Y","Accumulation",""),IF(AV1166="Y","Institutional buying",""),IF(AW1166="Y","Long buildup",""),IF(AX1166="Y","Momentum leader","")))</f>
        <v/>
      </c>
      <c r="BA1166" s="94">
        <f>IF(BW1166="","","Passes "&amp;AY1166&amp;" of 5 buy-side scans"&amp;IF(G1166="Y","; RED FLAG: filter out using Red flag column",""))</f>
        <v/>
      </c>
      <c r="BB1166" s="91" t="inlineStr">
        <is>
          <t>None</t>
        </is>
      </c>
      <c r="BC1166" s="92" t="inlineStr">
        <is>
          <t>N</t>
        </is>
      </c>
      <c r="BD1166" s="94" t="n"/>
      <c r="BE1166" s="94" t="n"/>
      <c r="BF1166" s="92">
        <f>IF(R1166*100000&gt;=Settings!$B$5,"Y","N")</f>
        <v/>
      </c>
      <c r="BG1166" s="91">
        <f>IF(F1166&gt;Settings!$B$6,"Y","N")</f>
        <v/>
      </c>
      <c r="BH1166" s="97" t="n">
        <v>-48.14</v>
      </c>
      <c r="BI1166" s="96" t="n">
        <v>-6.81</v>
      </c>
      <c r="BJ1166" s="96" t="n">
        <v>-11.7</v>
      </c>
      <c r="BK1166" s="96" t="n">
        <v>-18.46</v>
      </c>
      <c r="BL1166" s="96" t="n">
        <v>-5.87</v>
      </c>
      <c r="BM1166" s="96" t="n">
        <v>-44.4</v>
      </c>
      <c r="BN1166" s="97" t="n">
        <v>-6.99</v>
      </c>
      <c r="BO1166" s="96" t="n">
        <v>-10.78</v>
      </c>
      <c r="BP1166" s="96" t="n">
        <v>-14.38</v>
      </c>
      <c r="BQ1166" s="96" t="n">
        <v>-21.16</v>
      </c>
      <c r="BR1166" s="91" t="inlineStr">
        <is>
          <t>Stacked down</t>
        </is>
      </c>
      <c r="BS1166" s="91" t="inlineStr">
        <is>
          <t>None</t>
        </is>
      </c>
      <c r="BT1166" s="96" t="n">
        <v>27.9</v>
      </c>
      <c r="BU1166" s="91" t="inlineStr">
        <is>
          <t>N</t>
        </is>
      </c>
      <c r="BV1166" s="99">
        <f>IF(OR(BF1166&lt;&gt;"Y",BG1166&lt;&gt;"Y"),"",(AND(ISNUMBER(BQ1166),BQ1166&gt;0))+(BR1166="Stacked up")+(AND(ISNUMBER(BH1166),BH1166&gt;=-Settings!$B$17))+(AND(ISNUMBER(BK1166),ISNUMBER(BM1166),BK1166&gt;0,BM1166&gt;0))+(AND(ISNUMBER(AQ1166),AQ1166&gt;=Settings!$B$18))+(AND(ISNUMBER(BT1166),BT1166&gt;=Settings!$B$19,BT1166&lt;=Settings!$B$20))+(AND(ISNUMBER(AS1166),AS1166&gt;0))+(AND(ISNUMBER(T1166),ISNUMBER(M1166),T1166&gt;=Settings!$B$21,M1166&gt;0))+(AND(ISNUMBER(AD1166),ISNUMBER(M1166),AD1166&gt;=Settings!$B$22,M1166&gt;0))+(AY1166&gt;=1))</f>
        <v/>
      </c>
      <c r="BW1166" s="91">
        <f>IF(OR(AY1166=0,BF1166&lt;&gt;"Y",BG1166&lt;&gt;"Y"),"",1+SUMPRODUCT(($A$6:$A$2604=A1166)*($AY$6:$AY$2604&gt;0)*($BF$6:$BF$2604="Y")*($BG$6:$BG$2604="Y")*(($AY$6:$AY$2604&gt;AY1166)+($AY$6:$AY$2604=AY1166)*($AD$6:$AD$2604&gt;AD1166))))</f>
        <v/>
      </c>
    </row>
    <row r="1167" ht="23.85" customHeight="1" s="55">
      <c r="A1167" s="90" t="n">
        <v>46296</v>
      </c>
      <c r="B1167" s="91" t="inlineStr">
        <is>
          <t>BNAGROCHEM</t>
        </is>
      </c>
      <c r="C1167" s="91" t="inlineStr">
        <is>
          <t>INE00HZ01011</t>
        </is>
      </c>
      <c r="D1167" s="91" t="n"/>
      <c r="E1167" s="91" t="inlineStr">
        <is>
          <t>None</t>
        </is>
      </c>
      <c r="F1167" s="93" t="n">
        <v>2228</v>
      </c>
      <c r="G1167" s="92" t="inlineStr">
        <is>
          <t>N</t>
        </is>
      </c>
      <c r="H1167" s="94" t="n"/>
      <c r="I1167" s="91" t="inlineStr">
        <is>
          <t>N</t>
        </is>
      </c>
      <c r="J1167" s="92">
        <f>IF(K1167="","N","Y")</f>
        <v/>
      </c>
      <c r="K1167" s="94">
        <f>_xlfn.TEXTJOIN("; ",TRUE,IF(P1167="52-wk low","52-wk low",""),IF(AND(AD1167&gt;=Settings!$B$12,M1167&lt;0),"Distribution",""),IF(AND(AJ1167="Y",M1167&lt;0,AK1167&lt;-Settings!$B$13),"Long unwinding",""),IF(AND(AJ1167="Y",M1167&lt;0,AK1167&gt;Settings!$B$13),"Short buildup",""))</f>
        <v/>
      </c>
      <c r="L1167" s="95" t="n">
        <v>227.83</v>
      </c>
      <c r="M1167" s="96" t="n">
        <v>4.7</v>
      </c>
      <c r="N1167" s="93" t="n">
        <v>64</v>
      </c>
      <c r="O1167" s="91" t="inlineStr">
        <is>
          <t>None</t>
        </is>
      </c>
      <c r="P1167" s="91" t="inlineStr">
        <is>
          <t>None</t>
        </is>
      </c>
      <c r="Q1167" s="97" t="n">
        <v>4.35</v>
      </c>
      <c r="R1167" s="96" t="n">
        <v>0.29</v>
      </c>
      <c r="S1167" s="96" t="n">
        <v>58.82</v>
      </c>
      <c r="T1167" s="96" t="n">
        <v>22.79</v>
      </c>
      <c r="U1167" s="96" t="n">
        <v>25.72</v>
      </c>
      <c r="V1167" s="103" t="n">
        <v>1.37</v>
      </c>
      <c r="W1167" s="102" t="n"/>
      <c r="X1167" s="93" t="n"/>
      <c r="Y1167" s="91" t="inlineStr">
        <is>
          <t>None</t>
        </is>
      </c>
      <c r="Z1167" s="99" t="n">
        <v>5.55</v>
      </c>
      <c r="AA1167" s="96" t="n">
        <v>0.07000000000000001</v>
      </c>
      <c r="AB1167" s="96" t="n">
        <v>0.07000000000000001</v>
      </c>
      <c r="AC1167" s="96" t="n">
        <v>14.28</v>
      </c>
      <c r="AD1167" s="96" t="n"/>
      <c r="AE1167" s="96" t="n"/>
      <c r="AF1167" s="103" t="n"/>
      <c r="AG1167" s="91" t="inlineStr">
        <is>
          <t>No delivery data</t>
        </is>
      </c>
      <c r="AH1167" s="100" t="n">
        <v>0</v>
      </c>
      <c r="AI1167" s="101" t="n">
        <v>0</v>
      </c>
      <c r="AJ1167" s="92" t="inlineStr">
        <is>
          <t>N</t>
        </is>
      </c>
      <c r="AK1167" s="96" t="n"/>
      <c r="AL1167" s="91" t="inlineStr">
        <is>
          <t>n/a</t>
        </is>
      </c>
      <c r="AM1167" s="93" t="n"/>
      <c r="AN1167" s="92" t="inlineStr">
        <is>
          <t>None</t>
        </is>
      </c>
      <c r="AO1167" s="102" t="n">
        <v>0</v>
      </c>
      <c r="AP1167" s="103" t="n"/>
      <c r="AQ1167" s="102" t="n"/>
      <c r="AR1167" s="91" t="inlineStr">
        <is>
          <t>N</t>
        </is>
      </c>
      <c r="AS1167" s="104" t="n"/>
      <c r="AT1167" s="92">
        <f>IF(AND(P1167="52-wk high",T1167&gt;=Settings!$B$7),"Y","N")</f>
        <v/>
      </c>
      <c r="AU1167" s="91">
        <f>IF(AND(AD1167&gt;=Settings!$B$8,M1167&gt;0),"Y","N")</f>
        <v/>
      </c>
      <c r="AV1167" s="91">
        <f>IF(OR(AH1167&gt;Settings!$B$9,AI1167&gt;Settings!$B$9),"Y","N")</f>
        <v/>
      </c>
      <c r="AW1167" s="91">
        <f>IF(AJ1167&lt;&gt;"Y","n/a",IF(AND(M1167&gt;0,AK1167&gt;Settings!$B$10),"Y","N"))</f>
        <v/>
      </c>
      <c r="AX1167" s="91">
        <f>IF(AO1167&gt;=Settings!$B$11,"Y","N")</f>
        <v/>
      </c>
      <c r="AY1167" s="99">
        <f>(AT1167="Y")+(AU1167="Y")+(AV1167="Y")+(AW1167="Y")+(AX1167="Y")</f>
        <v/>
      </c>
      <c r="AZ1167" s="94">
        <f>IF(AY1167=0,"None",_xlfn.TEXTJOIN(", ",TRUE(),IF(AT1167="Y","Breakout",""),IF(AU1167="Y","Accumulation",""),IF(AV1167="Y","Institutional buying",""),IF(AW1167="Y","Long buildup",""),IF(AX1167="Y","Momentum leader","")))</f>
        <v/>
      </c>
      <c r="BA1167" s="94">
        <f>IF(BW1167="","","Passes "&amp;AY1167&amp;" of 5 buy-side scans"&amp;IF(G1167="Y","; RED FLAG: filter out using Red flag column",""))</f>
        <v/>
      </c>
      <c r="BB1167" s="91" t="inlineStr">
        <is>
          <t>Upper</t>
        </is>
      </c>
      <c r="BC1167" s="92" t="inlineStr">
        <is>
          <t>Y</t>
        </is>
      </c>
      <c r="BD1167" s="94" t="inlineStr">
        <is>
          <t>Few traders (&lt;100 unique PAN, 30 days); High-low range &gt;100% in 6 months</t>
        </is>
      </c>
      <c r="BE1167" s="94" t="n"/>
      <c r="BF1167" s="92">
        <f>IF(R1167*100000&gt;=Settings!$B$5,"Y","N")</f>
        <v/>
      </c>
      <c r="BG1167" s="91">
        <f>IF(F1167&gt;Settings!$B$6,"Y","N")</f>
        <v/>
      </c>
      <c r="BH1167" s="97" t="n">
        <v>-42.29</v>
      </c>
      <c r="BI1167" s="96" t="n">
        <v>9.539999999999999</v>
      </c>
      <c r="BJ1167" s="96" t="n">
        <v>-0.51</v>
      </c>
      <c r="BK1167" s="96" t="n">
        <v>-23.25</v>
      </c>
      <c r="BL1167" s="96" t="n"/>
      <c r="BM1167" s="96" t="n"/>
      <c r="BN1167" s="97" t="n">
        <v>5.8</v>
      </c>
      <c r="BO1167" s="96" t="n">
        <v>-1.96</v>
      </c>
      <c r="BP1167" s="96" t="n">
        <v>-7.71</v>
      </c>
      <c r="BQ1167" s="96" t="n"/>
      <c r="BR1167" s="91" t="n"/>
      <c r="BS1167" s="91" t="inlineStr">
        <is>
          <t>None</t>
        </is>
      </c>
      <c r="BT1167" s="96" t="n">
        <v>71</v>
      </c>
      <c r="BU1167" s="91" t="n"/>
      <c r="BV1167" s="99">
        <f>IF(OR(BF1167&lt;&gt;"Y",BG1167&lt;&gt;"Y"),"",(AND(ISNUMBER(BQ1167),BQ1167&gt;0))+(BR1167="Stacked up")+(AND(ISNUMBER(BH1167),BH1167&gt;=-Settings!$B$17))+(AND(ISNUMBER(BK1167),ISNUMBER(BM1167),BK1167&gt;0,BM1167&gt;0))+(AND(ISNUMBER(AQ1167),AQ1167&gt;=Settings!$B$18))+(AND(ISNUMBER(BT1167),BT1167&gt;=Settings!$B$19,BT1167&lt;=Settings!$B$20))+(AND(ISNUMBER(AS1167),AS1167&gt;0))+(AND(ISNUMBER(T1167),ISNUMBER(M1167),T1167&gt;=Settings!$B$21,M1167&gt;0))+(AND(ISNUMBER(AD1167),ISNUMBER(M1167),AD1167&gt;=Settings!$B$22,M1167&gt;0))+(AY1167&gt;=1))</f>
        <v/>
      </c>
      <c r="BW1167" s="91">
        <f>IF(OR(AY1167=0,BF1167&lt;&gt;"Y",BG1167&lt;&gt;"Y"),"",1+SUMPRODUCT(($A$6:$A$2604=A1167)*($AY$6:$AY$2604&gt;0)*($BF$6:$BF$2604="Y")*($BG$6:$BG$2604="Y")*(($AY$6:$AY$2604&gt;AY1167)+($AY$6:$AY$2604=AY1167)*($AD$6:$AD$2604&gt;AD1167))))</f>
        <v/>
      </c>
    </row>
    <row r="1168" ht="23.85" customHeight="1" s="55">
      <c r="A1168" s="90" t="n">
        <v>46296</v>
      </c>
      <c r="B1168" s="91" t="inlineStr">
        <is>
          <t>HINDOILEXP</t>
        </is>
      </c>
      <c r="C1168" s="91" t="inlineStr">
        <is>
          <t>INE345A01011</t>
        </is>
      </c>
      <c r="D1168" s="91" t="n"/>
      <c r="E1168" s="91" t="inlineStr">
        <is>
          <t>None</t>
        </is>
      </c>
      <c r="F1168" s="93" t="n">
        <v>2213</v>
      </c>
      <c r="G1168" s="92" t="inlineStr">
        <is>
          <t>N</t>
        </is>
      </c>
      <c r="H1168" s="94" t="n"/>
      <c r="I1168" s="91" t="inlineStr">
        <is>
          <t>N</t>
        </is>
      </c>
      <c r="J1168" s="92">
        <f>IF(K1168="","N","Y")</f>
        <v/>
      </c>
      <c r="K1168" s="94">
        <f>_xlfn.TEXTJOIN("; ",TRUE,IF(P1168="52-wk low","52-wk low",""),IF(AND(AD1168&gt;=Settings!$B$12,M1168&lt;0),"Distribution",""),IF(AND(AJ1168="Y",M1168&lt;0,AK1168&lt;-Settings!$B$13),"Long unwinding",""),IF(AND(AJ1168="Y",M1168&lt;0,AK1168&gt;Settings!$B$13),"Short buildup",""))</f>
        <v/>
      </c>
      <c r="L1168" s="95" t="n">
        <v>167.31</v>
      </c>
      <c r="M1168" s="96" t="n">
        <v>-2.47</v>
      </c>
      <c r="N1168" s="93" t="n">
        <v>1877</v>
      </c>
      <c r="O1168" s="91" t="inlineStr">
        <is>
          <t>None</t>
        </is>
      </c>
      <c r="P1168" s="91" t="inlineStr">
        <is>
          <t>None</t>
        </is>
      </c>
      <c r="Q1168" s="97" t="n">
        <v>4.73</v>
      </c>
      <c r="R1168" s="96" t="n">
        <v>27.31</v>
      </c>
      <c r="S1168" s="96" t="n">
        <v>0.17</v>
      </c>
      <c r="T1168" s="96" t="n">
        <v>0.33</v>
      </c>
      <c r="U1168" s="96" t="n">
        <v>0.39</v>
      </c>
      <c r="V1168" s="103" t="n">
        <v>2.24</v>
      </c>
      <c r="W1168" s="102" t="n">
        <v>3</v>
      </c>
      <c r="X1168" s="93" t="n"/>
      <c r="Y1168" s="91" t="inlineStr">
        <is>
          <t>None</t>
        </is>
      </c>
      <c r="Z1168" s="99" t="n">
        <v>53</v>
      </c>
      <c r="AA1168" s="96" t="n">
        <v>1.41</v>
      </c>
      <c r="AB1168" s="96" t="n">
        <v>1.21</v>
      </c>
      <c r="AC1168" s="96" t="n">
        <v>0.55</v>
      </c>
      <c r="AD1168" s="96" t="n">
        <v>0.75</v>
      </c>
      <c r="AE1168" s="96" t="n">
        <v>0.72</v>
      </c>
      <c r="AF1168" s="103" t="n">
        <v>0.59</v>
      </c>
      <c r="AG1168" s="91" t="inlineStr">
        <is>
          <t>Drying up</t>
        </is>
      </c>
      <c r="AH1168" s="100" t="n">
        <v>0</v>
      </c>
      <c r="AI1168" s="101" t="n">
        <v>0</v>
      </c>
      <c r="AJ1168" s="92" t="inlineStr">
        <is>
          <t>N</t>
        </is>
      </c>
      <c r="AK1168" s="96" t="n"/>
      <c r="AL1168" s="91" t="inlineStr">
        <is>
          <t>n/a</t>
        </is>
      </c>
      <c r="AM1168" s="93" t="n"/>
      <c r="AN1168" s="92" t="inlineStr">
        <is>
          <t>None</t>
        </is>
      </c>
      <c r="AO1168" s="102" t="n">
        <v>0</v>
      </c>
      <c r="AP1168" s="103" t="n">
        <v>1.16</v>
      </c>
      <c r="AQ1168" s="102" t="n">
        <v>68</v>
      </c>
      <c r="AR1168" s="91" t="inlineStr">
        <is>
          <t>N</t>
        </is>
      </c>
      <c r="AS1168" s="104" t="n"/>
      <c r="AT1168" s="92">
        <f>IF(AND(P1168="52-wk high",T1168&gt;=Settings!$B$7),"Y","N")</f>
        <v/>
      </c>
      <c r="AU1168" s="91">
        <f>IF(AND(AD1168&gt;=Settings!$B$8,M1168&gt;0),"Y","N")</f>
        <v/>
      </c>
      <c r="AV1168" s="91">
        <f>IF(OR(AH1168&gt;Settings!$B$9,AI1168&gt;Settings!$B$9),"Y","N")</f>
        <v/>
      </c>
      <c r="AW1168" s="91">
        <f>IF(AJ1168&lt;&gt;"Y","n/a",IF(AND(M1168&gt;0,AK1168&gt;Settings!$B$10),"Y","N"))</f>
        <v/>
      </c>
      <c r="AX1168" s="91">
        <f>IF(AO1168&gt;=Settings!$B$11,"Y","N")</f>
        <v/>
      </c>
      <c r="AY1168" s="99">
        <f>(AT1168="Y")+(AU1168="Y")+(AV1168="Y")+(AW1168="Y")+(AX1168="Y")</f>
        <v/>
      </c>
      <c r="AZ1168" s="94">
        <f>IF(AY1168=0,"None",_xlfn.TEXTJOIN(", ",TRUE(),IF(AT1168="Y","Breakout",""),IF(AU1168="Y","Accumulation",""),IF(AV1168="Y","Institutional buying",""),IF(AW1168="Y","Long buildup",""),IF(AX1168="Y","Momentum leader","")))</f>
        <v/>
      </c>
      <c r="BA1168" s="94">
        <f>IF(BW1168="","","Passes "&amp;AY1168&amp;" of 5 buy-side scans"&amp;IF(G1168="Y","; RED FLAG: filter out using Red flag column",""))</f>
        <v/>
      </c>
      <c r="BB1168" s="91" t="inlineStr">
        <is>
          <t>None</t>
        </is>
      </c>
      <c r="BC1168" s="92" t="inlineStr">
        <is>
          <t>Y</t>
        </is>
      </c>
      <c r="BD1168" s="94" t="inlineStr">
        <is>
          <t>PE &gt; 50</t>
        </is>
      </c>
      <c r="BE1168" s="94" t="n"/>
      <c r="BF1168" s="92">
        <f>IF(R1168*100000&gt;=Settings!$B$5,"Y","N")</f>
        <v/>
      </c>
      <c r="BG1168" s="91">
        <f>IF(F1168&gt;Settings!$B$6,"Y","N")</f>
        <v/>
      </c>
      <c r="BH1168" s="97" t="n">
        <v>-16.94</v>
      </c>
      <c r="BI1168" s="96" t="n">
        <v>-3.18</v>
      </c>
      <c r="BJ1168" s="96" t="n">
        <v>-1</v>
      </c>
      <c r="BK1168" s="96" t="n">
        <v>5.68</v>
      </c>
      <c r="BL1168" s="96" t="n">
        <v>36.55</v>
      </c>
      <c r="BM1168" s="96" t="n">
        <v>-3.38</v>
      </c>
      <c r="BN1168" s="97" t="n">
        <v>-3.89</v>
      </c>
      <c r="BO1168" s="96" t="n">
        <v>-1.6</v>
      </c>
      <c r="BP1168" s="96" t="n">
        <v>1.2</v>
      </c>
      <c r="BQ1168" s="96" t="n">
        <v>3.18</v>
      </c>
      <c r="BR1168" s="91" t="inlineStr">
        <is>
          <t>Mixed</t>
        </is>
      </c>
      <c r="BS1168" s="91" t="inlineStr">
        <is>
          <t>None</t>
        </is>
      </c>
      <c r="BT1168" s="96" t="n">
        <v>33.1</v>
      </c>
      <c r="BU1168" s="91" t="inlineStr">
        <is>
          <t>N</t>
        </is>
      </c>
      <c r="BV1168" s="99">
        <f>IF(OR(BF1168&lt;&gt;"Y",BG1168&lt;&gt;"Y"),"",(AND(ISNUMBER(BQ1168),BQ1168&gt;0))+(BR1168="Stacked up")+(AND(ISNUMBER(BH1168),BH1168&gt;=-Settings!$B$17))+(AND(ISNUMBER(BK1168),ISNUMBER(BM1168),BK1168&gt;0,BM1168&gt;0))+(AND(ISNUMBER(AQ1168),AQ1168&gt;=Settings!$B$18))+(AND(ISNUMBER(BT1168),BT1168&gt;=Settings!$B$19,BT1168&lt;=Settings!$B$20))+(AND(ISNUMBER(AS1168),AS1168&gt;0))+(AND(ISNUMBER(T1168),ISNUMBER(M1168),T1168&gt;=Settings!$B$21,M1168&gt;0))+(AND(ISNUMBER(AD1168),ISNUMBER(M1168),AD1168&gt;=Settings!$B$22,M1168&gt;0))+(AY1168&gt;=1))</f>
        <v/>
      </c>
      <c r="BW1168" s="91">
        <f>IF(OR(AY1168=0,BF1168&lt;&gt;"Y",BG1168&lt;&gt;"Y"),"",1+SUMPRODUCT(($A$6:$A$2604=A1168)*($AY$6:$AY$2604&gt;0)*($BF$6:$BF$2604="Y")*($BG$6:$BG$2604="Y")*(($AY$6:$AY$2604&gt;AY1168)+($AY$6:$AY$2604=AY1168)*($AD$6:$AD$2604&gt;AD1168))))</f>
        <v/>
      </c>
    </row>
    <row r="1169" ht="23.85" customHeight="1" s="55">
      <c r="A1169" s="90" t="n">
        <v>46296</v>
      </c>
      <c r="B1169" s="91" t="inlineStr">
        <is>
          <t>KNACK</t>
        </is>
      </c>
      <c r="C1169" s="91" t="inlineStr">
        <is>
          <t>INE17QZ01016</t>
        </is>
      </c>
      <c r="D1169" s="91" t="n"/>
      <c r="E1169" s="91" t="inlineStr">
        <is>
          <t>None</t>
        </is>
      </c>
      <c r="F1169" s="93" t="n">
        <v>2211</v>
      </c>
      <c r="G1169" s="92" t="inlineStr">
        <is>
          <t>N</t>
        </is>
      </c>
      <c r="H1169" s="94" t="n"/>
      <c r="I1169" s="91" t="inlineStr">
        <is>
          <t>N</t>
        </is>
      </c>
      <c r="J1169" s="92">
        <f>IF(K1169="","N","Y")</f>
        <v/>
      </c>
      <c r="K1169" s="94">
        <f>_xlfn.TEXTJOIN("; ",TRUE,IF(P1169="52-wk low","52-wk low",""),IF(AND(AD1169&gt;=Settings!$B$12,M1169&lt;0),"Distribution",""),IF(AND(AJ1169="Y",M1169&lt;0,AK1169&lt;-Settings!$B$13),"Long unwinding",""),IF(AND(AJ1169="Y",M1169&lt;0,AK1169&gt;Settings!$B$13),"Short buildup",""))</f>
        <v/>
      </c>
      <c r="L1169" s="95" t="n">
        <v>180.67</v>
      </c>
      <c r="M1169" s="96" t="n">
        <v>0.37</v>
      </c>
      <c r="N1169" s="93" t="n">
        <v>471</v>
      </c>
      <c r="O1169" s="91" t="inlineStr">
        <is>
          <t>None</t>
        </is>
      </c>
      <c r="P1169" s="91" t="inlineStr">
        <is>
          <t>None</t>
        </is>
      </c>
      <c r="Q1169" s="97" t="n">
        <v>6.34</v>
      </c>
      <c r="R1169" s="96" t="n">
        <v>5.86</v>
      </c>
      <c r="S1169" s="96" t="n">
        <v>1.04</v>
      </c>
      <c r="T1169" s="96" t="n">
        <v>0.58</v>
      </c>
      <c r="U1169" s="96" t="n"/>
      <c r="V1169" s="103" t="n"/>
      <c r="W1169" s="102" t="n"/>
      <c r="X1169" s="93" t="n"/>
      <c r="Y1169" s="91" t="inlineStr">
        <is>
          <t>None</t>
        </is>
      </c>
      <c r="Z1169" s="99" t="n">
        <v>55.57</v>
      </c>
      <c r="AA1169" s="96" t="n">
        <v>1.13</v>
      </c>
      <c r="AB1169" s="96" t="n">
        <v>1.24</v>
      </c>
      <c r="AC1169" s="96" t="n">
        <v>1.18</v>
      </c>
      <c r="AD1169" s="96" t="n">
        <v>0.8</v>
      </c>
      <c r="AE1169" s="96" t="n"/>
      <c r="AF1169" s="103" t="n"/>
      <c r="AG1169" s="91" t="n"/>
      <c r="AH1169" s="100" t="n">
        <v>0</v>
      </c>
      <c r="AI1169" s="101" t="n">
        <v>0</v>
      </c>
      <c r="AJ1169" s="92" t="inlineStr">
        <is>
          <t>N</t>
        </is>
      </c>
      <c r="AK1169" s="96" t="n"/>
      <c r="AL1169" s="91" t="inlineStr">
        <is>
          <t>n/a</t>
        </is>
      </c>
      <c r="AM1169" s="93" t="n"/>
      <c r="AN1169" s="92" t="inlineStr">
        <is>
          <t>None</t>
        </is>
      </c>
      <c r="AO1169" s="102" t="n">
        <v>0</v>
      </c>
      <c r="AP1169" s="103" t="n"/>
      <c r="AQ1169" s="102" t="n"/>
      <c r="AR1169" s="91" t="inlineStr">
        <is>
          <t>N</t>
        </is>
      </c>
      <c r="AS1169" s="104" t="n"/>
      <c r="AT1169" s="92">
        <f>IF(AND(P1169="52-wk high",T1169&gt;=Settings!$B$7),"Y","N")</f>
        <v/>
      </c>
      <c r="AU1169" s="91">
        <f>IF(AND(AD1169&gt;=Settings!$B$8,M1169&gt;0),"Y","N")</f>
        <v/>
      </c>
      <c r="AV1169" s="91">
        <f>IF(OR(AH1169&gt;Settings!$B$9,AI1169&gt;Settings!$B$9),"Y","N")</f>
        <v/>
      </c>
      <c r="AW1169" s="91">
        <f>IF(AJ1169&lt;&gt;"Y","n/a",IF(AND(M1169&gt;0,AK1169&gt;Settings!$B$10),"Y","N"))</f>
        <v/>
      </c>
      <c r="AX1169" s="91">
        <f>IF(AO1169&gt;=Settings!$B$11,"Y","N")</f>
        <v/>
      </c>
      <c r="AY1169" s="99">
        <f>(AT1169="Y")+(AU1169="Y")+(AV1169="Y")+(AW1169="Y")+(AX1169="Y")</f>
        <v/>
      </c>
      <c r="AZ1169" s="94">
        <f>IF(AY1169=0,"None",_xlfn.TEXTJOIN(", ",TRUE(),IF(AT1169="Y","Breakout",""),IF(AU1169="Y","Accumulation",""),IF(AV1169="Y","Institutional buying",""),IF(AW1169="Y","Long buildup",""),IF(AX1169="Y","Momentum leader","")))</f>
        <v/>
      </c>
      <c r="BA1169" s="94">
        <f>IF(BW1169="","","Passes "&amp;AY1169&amp;" of 5 buy-side scans"&amp;IF(G1169="Y","; RED FLAG: filter out using Red flag column",""))</f>
        <v/>
      </c>
      <c r="BB1169" s="91" t="inlineStr">
        <is>
          <t>None</t>
        </is>
      </c>
      <c r="BC1169" s="92" t="inlineStr">
        <is>
          <t>N</t>
        </is>
      </c>
      <c r="BD1169" s="94" t="n"/>
      <c r="BE1169" s="94" t="n"/>
      <c r="BF1169" s="92">
        <f>IF(R1169*100000&gt;=Settings!$B$5,"Y","N")</f>
        <v/>
      </c>
      <c r="BG1169" s="91">
        <f>IF(F1169&gt;Settings!$B$6,"Y","N")</f>
        <v/>
      </c>
      <c r="BH1169" s="97" t="n">
        <v>-18.62</v>
      </c>
      <c r="BI1169" s="96" t="n">
        <v>-0.87</v>
      </c>
      <c r="BJ1169" s="96" t="n">
        <v>-5.02</v>
      </c>
      <c r="BK1169" s="96" t="n"/>
      <c r="BL1169" s="96" t="n"/>
      <c r="BM1169" s="96" t="n"/>
      <c r="BN1169" s="97" t="n">
        <v>-1.6</v>
      </c>
      <c r="BO1169" s="96" t="n">
        <v>-3.98</v>
      </c>
      <c r="BP1169" s="96" t="n"/>
      <c r="BQ1169" s="96" t="n"/>
      <c r="BR1169" s="91" t="n"/>
      <c r="BS1169" s="91" t="inlineStr">
        <is>
          <t>None</t>
        </is>
      </c>
      <c r="BT1169" s="96" t="n">
        <v>44.1</v>
      </c>
      <c r="BU1169" s="91" t="n"/>
      <c r="BV1169" s="99">
        <f>IF(OR(BF1169&lt;&gt;"Y",BG1169&lt;&gt;"Y"),"",(AND(ISNUMBER(BQ1169),BQ1169&gt;0))+(BR1169="Stacked up")+(AND(ISNUMBER(BH1169),BH1169&gt;=-Settings!$B$17))+(AND(ISNUMBER(BK1169),ISNUMBER(BM1169),BK1169&gt;0,BM1169&gt;0))+(AND(ISNUMBER(AQ1169),AQ1169&gt;=Settings!$B$18))+(AND(ISNUMBER(BT1169),BT1169&gt;=Settings!$B$19,BT1169&lt;=Settings!$B$20))+(AND(ISNUMBER(AS1169),AS1169&gt;0))+(AND(ISNUMBER(T1169),ISNUMBER(M1169),T1169&gt;=Settings!$B$21,M1169&gt;0))+(AND(ISNUMBER(AD1169),ISNUMBER(M1169),AD1169&gt;=Settings!$B$22,M1169&gt;0))+(AY1169&gt;=1))</f>
        <v/>
      </c>
      <c r="BW1169" s="91">
        <f>IF(OR(AY1169=0,BF1169&lt;&gt;"Y",BG1169&lt;&gt;"Y"),"",1+SUMPRODUCT(($A$6:$A$2604=A1169)*($AY$6:$AY$2604&gt;0)*($BF$6:$BF$2604="Y")*($BG$6:$BG$2604="Y")*(($AY$6:$AY$2604&gt;AY1169)+($AY$6:$AY$2604=AY1169)*($AD$6:$AD$2604&gt;AD1169))))</f>
        <v/>
      </c>
    </row>
    <row r="1170" ht="23.85" customHeight="1" s="55">
      <c r="A1170" s="90" t="n">
        <v>46296</v>
      </c>
      <c r="B1170" s="91" t="inlineStr">
        <is>
          <t>BLUSPRING</t>
        </is>
      </c>
      <c r="C1170" s="91" t="inlineStr">
        <is>
          <t>INE0U4101014</t>
        </is>
      </c>
      <c r="D1170" s="91" t="n"/>
      <c r="E1170" s="91" t="inlineStr">
        <is>
          <t>None</t>
        </is>
      </c>
      <c r="F1170" s="93" t="n">
        <v>2210</v>
      </c>
      <c r="G1170" s="92" t="inlineStr">
        <is>
          <t>N</t>
        </is>
      </c>
      <c r="H1170" s="94" t="n"/>
      <c r="I1170" s="91" t="inlineStr">
        <is>
          <t>N</t>
        </is>
      </c>
      <c r="J1170" s="92">
        <f>IF(K1170="","N","Y")</f>
        <v/>
      </c>
      <c r="K1170" s="94">
        <f>_xlfn.TEXTJOIN("; ",TRUE,IF(P1170="52-wk low","52-wk low",""),IF(AND(AD1170&gt;=Settings!$B$12,M1170&lt;0),"Distribution",""),IF(AND(AJ1170="Y",M1170&lt;0,AK1170&lt;-Settings!$B$13),"Long unwinding",""),IF(AND(AJ1170="Y",M1170&lt;0,AK1170&gt;Settings!$B$13),"Short buildup",""))</f>
        <v/>
      </c>
      <c r="L1170" s="95" t="n">
        <v>147.82</v>
      </c>
      <c r="M1170" s="96" t="n">
        <v>4.29</v>
      </c>
      <c r="N1170" s="93" t="n">
        <v>80</v>
      </c>
      <c r="O1170" s="91" t="inlineStr">
        <is>
          <t>None</t>
        </is>
      </c>
      <c r="P1170" s="91" t="inlineStr">
        <is>
          <t>None</t>
        </is>
      </c>
      <c r="Q1170" s="97" t="n">
        <v>3.47</v>
      </c>
      <c r="R1170" s="96" t="n">
        <v>5.14</v>
      </c>
      <c r="S1170" s="96" t="n">
        <v>0.63</v>
      </c>
      <c r="T1170" s="96" t="n">
        <v>0.65</v>
      </c>
      <c r="U1170" s="96" t="n">
        <v>0.39</v>
      </c>
      <c r="V1170" s="103" t="n">
        <v>0.58</v>
      </c>
      <c r="W1170" s="102" t="n">
        <v>2</v>
      </c>
      <c r="X1170" s="93" t="n"/>
      <c r="Y1170" s="91" t="inlineStr">
        <is>
          <t>None</t>
        </is>
      </c>
      <c r="Z1170" s="99" t="n">
        <v>36.89</v>
      </c>
      <c r="AA1170" s="96" t="n">
        <v>0.82</v>
      </c>
      <c r="AB1170" s="96" t="n">
        <v>0.79</v>
      </c>
      <c r="AC1170" s="96" t="n">
        <v>0.55</v>
      </c>
      <c r="AD1170" s="96" t="n">
        <v>0.54</v>
      </c>
      <c r="AE1170" s="96" t="n">
        <v>0.43</v>
      </c>
      <c r="AF1170" s="103" t="n">
        <v>1.28</v>
      </c>
      <c r="AG1170" s="91" t="inlineStr">
        <is>
          <t>Normal</t>
        </is>
      </c>
      <c r="AH1170" s="100" t="n">
        <v>0</v>
      </c>
      <c r="AI1170" s="101" t="n">
        <v>0</v>
      </c>
      <c r="AJ1170" s="92" t="inlineStr">
        <is>
          <t>N</t>
        </is>
      </c>
      <c r="AK1170" s="96" t="n"/>
      <c r="AL1170" s="91" t="inlineStr">
        <is>
          <t>n/a</t>
        </is>
      </c>
      <c r="AM1170" s="93" t="n"/>
      <c r="AN1170" s="92" t="inlineStr">
        <is>
          <t>None</t>
        </is>
      </c>
      <c r="AO1170" s="102" t="n">
        <v>0</v>
      </c>
      <c r="AP1170" s="103" t="n">
        <v>3.01</v>
      </c>
      <c r="AQ1170" s="102" t="n">
        <v>97</v>
      </c>
      <c r="AR1170" s="91" t="inlineStr">
        <is>
          <t>N</t>
        </is>
      </c>
      <c r="AS1170" s="104" t="n"/>
      <c r="AT1170" s="92">
        <f>IF(AND(P1170="52-wk high",T1170&gt;=Settings!$B$7),"Y","N")</f>
        <v/>
      </c>
      <c r="AU1170" s="91">
        <f>IF(AND(AD1170&gt;=Settings!$B$8,M1170&gt;0),"Y","N")</f>
        <v/>
      </c>
      <c r="AV1170" s="91">
        <f>IF(OR(AH1170&gt;Settings!$B$9,AI1170&gt;Settings!$B$9),"Y","N")</f>
        <v/>
      </c>
      <c r="AW1170" s="91">
        <f>IF(AJ1170&lt;&gt;"Y","n/a",IF(AND(M1170&gt;0,AK1170&gt;Settings!$B$10),"Y","N"))</f>
        <v/>
      </c>
      <c r="AX1170" s="91">
        <f>IF(AO1170&gt;=Settings!$B$11,"Y","N")</f>
        <v/>
      </c>
      <c r="AY1170" s="99">
        <f>(AT1170="Y")+(AU1170="Y")+(AV1170="Y")+(AW1170="Y")+(AX1170="Y")</f>
        <v/>
      </c>
      <c r="AZ1170" s="94">
        <f>IF(AY1170=0,"None",_xlfn.TEXTJOIN(", ",TRUE(),IF(AT1170="Y","Breakout",""),IF(AU1170="Y","Accumulation",""),IF(AV1170="Y","Institutional buying",""),IF(AW1170="Y","Long buildup",""),IF(AX1170="Y","Momentum leader","")))</f>
        <v/>
      </c>
      <c r="BA1170" s="94">
        <f>IF(BW1170="","","Passes "&amp;AY1170&amp;" of 5 buy-side scans"&amp;IF(G1170="Y","; RED FLAG: filter out using Red flag column",""))</f>
        <v/>
      </c>
      <c r="BB1170" s="91" t="inlineStr">
        <is>
          <t>None</t>
        </is>
      </c>
      <c r="BC1170" s="92" t="inlineStr">
        <is>
          <t>Y</t>
        </is>
      </c>
      <c r="BD1170" s="94" t="inlineStr">
        <is>
          <t>EPS zero; &gt;75% move in 6 months; High-low range &gt;100% in 6 months; High-low range &gt;200% in 365 days</t>
        </is>
      </c>
      <c r="BE1170" s="94" t="n"/>
      <c r="BF1170" s="92">
        <f>IF(R1170*100000&gt;=Settings!$B$5,"Y","N")</f>
        <v/>
      </c>
      <c r="BG1170" s="91">
        <f>IF(F1170&gt;Settings!$B$6,"Y","N")</f>
        <v/>
      </c>
      <c r="BH1170" s="97" t="n">
        <v>-3.07</v>
      </c>
      <c r="BI1170" s="96" t="n">
        <v>5.17</v>
      </c>
      <c r="BJ1170" s="96" t="n">
        <v>21.69</v>
      </c>
      <c r="BK1170" s="96" t="n">
        <v>34.13</v>
      </c>
      <c r="BL1170" s="96" t="n">
        <v>172.03</v>
      </c>
      <c r="BM1170" s="96" t="n">
        <v>80.31</v>
      </c>
      <c r="BN1170" s="97" t="n">
        <v>9.609999999999999</v>
      </c>
      <c r="BO1170" s="96" t="n">
        <v>18.01</v>
      </c>
      <c r="BP1170" s="96" t="n">
        <v>32.08</v>
      </c>
      <c r="BQ1170" s="96" t="n">
        <v>51.91</v>
      </c>
      <c r="BR1170" s="91" t="inlineStr">
        <is>
          <t>Stacked up</t>
        </is>
      </c>
      <c r="BS1170" s="91" t="inlineStr">
        <is>
          <t>None</t>
        </is>
      </c>
      <c r="BT1170" s="96" t="n">
        <v>66.09999999999999</v>
      </c>
      <c r="BU1170" s="91" t="inlineStr">
        <is>
          <t>N</t>
        </is>
      </c>
      <c r="BV1170" s="99">
        <f>IF(OR(BF1170&lt;&gt;"Y",BG1170&lt;&gt;"Y"),"",(AND(ISNUMBER(BQ1170),BQ1170&gt;0))+(BR1170="Stacked up")+(AND(ISNUMBER(BH1170),BH1170&gt;=-Settings!$B$17))+(AND(ISNUMBER(BK1170),ISNUMBER(BM1170),BK1170&gt;0,BM1170&gt;0))+(AND(ISNUMBER(AQ1170),AQ1170&gt;=Settings!$B$18))+(AND(ISNUMBER(BT1170),BT1170&gt;=Settings!$B$19,BT1170&lt;=Settings!$B$20))+(AND(ISNUMBER(AS1170),AS1170&gt;0))+(AND(ISNUMBER(T1170),ISNUMBER(M1170),T1170&gt;=Settings!$B$21,M1170&gt;0))+(AND(ISNUMBER(AD1170),ISNUMBER(M1170),AD1170&gt;=Settings!$B$22,M1170&gt;0))+(AY1170&gt;=1))</f>
        <v/>
      </c>
      <c r="BW1170" s="91">
        <f>IF(OR(AY1170=0,BF1170&lt;&gt;"Y",BG1170&lt;&gt;"Y"),"",1+SUMPRODUCT(($A$6:$A$2604=A1170)*($AY$6:$AY$2604&gt;0)*($BF$6:$BF$2604="Y")*($BG$6:$BG$2604="Y")*(($AY$6:$AY$2604&gt;AY1170)+($AY$6:$AY$2604=AY1170)*($AD$6:$AD$2604&gt;AD1170))))</f>
        <v/>
      </c>
    </row>
    <row r="1171" ht="23.85" customHeight="1" s="55">
      <c r="A1171" s="90" t="n">
        <v>46296</v>
      </c>
      <c r="B1171" s="91" t="inlineStr">
        <is>
          <t>PARKHOTELS</t>
        </is>
      </c>
      <c r="C1171" s="91" t="inlineStr">
        <is>
          <t>INE988S01028</t>
        </is>
      </c>
      <c r="D1171" s="91" t="n"/>
      <c r="E1171" s="91" t="inlineStr">
        <is>
          <t>None</t>
        </is>
      </c>
      <c r="F1171" s="93" t="n">
        <v>2209</v>
      </c>
      <c r="G1171" s="92" t="inlineStr">
        <is>
          <t>N</t>
        </is>
      </c>
      <c r="H1171" s="94" t="n"/>
      <c r="I1171" s="91" t="inlineStr">
        <is>
          <t>N</t>
        </is>
      </c>
      <c r="J1171" s="92">
        <f>IF(K1171="","N","Y")</f>
        <v/>
      </c>
      <c r="K1171" s="94">
        <f>_xlfn.TEXTJOIN("; ",TRUE,IF(P1171="52-wk low","52-wk low",""),IF(AND(AD1171&gt;=Settings!$B$12,M1171&lt;0),"Distribution",""),IF(AND(AJ1171="Y",M1171&lt;0,AK1171&lt;-Settings!$B$13),"Long unwinding",""),IF(AND(AJ1171="Y",M1171&lt;0,AK1171&gt;Settings!$B$13),"Short buildup",""))</f>
        <v/>
      </c>
      <c r="L1171" s="95" t="n">
        <v>103.55</v>
      </c>
      <c r="M1171" s="96" t="n">
        <v>-2.24</v>
      </c>
      <c r="N1171" s="93" t="n">
        <v>1761</v>
      </c>
      <c r="O1171" s="91" t="inlineStr">
        <is>
          <t>None</t>
        </is>
      </c>
      <c r="P1171" s="91" t="inlineStr">
        <is>
          <t>None</t>
        </is>
      </c>
      <c r="Q1171" s="97" t="n">
        <v>1.75</v>
      </c>
      <c r="R1171" s="96" t="n">
        <v>1.84</v>
      </c>
      <c r="S1171" s="96" t="n">
        <v>0.96</v>
      </c>
      <c r="T1171" s="96" t="n">
        <v>1.14</v>
      </c>
      <c r="U1171" s="96" t="n">
        <v>0.99</v>
      </c>
      <c r="V1171" s="103" t="n">
        <v>1.05</v>
      </c>
      <c r="W1171" s="102" t="n">
        <v>7</v>
      </c>
      <c r="X1171" s="93" t="n"/>
      <c r="Y1171" s="91" t="inlineStr">
        <is>
          <t>None</t>
        </is>
      </c>
      <c r="Z1171" s="99" t="n">
        <v>52.79</v>
      </c>
      <c r="AA1171" s="96" t="n">
        <v>0.88</v>
      </c>
      <c r="AB1171" s="96" t="n">
        <v>0.88</v>
      </c>
      <c r="AC1171" s="96" t="n">
        <v>0.91</v>
      </c>
      <c r="AD1171" s="96" t="n">
        <v>1.06</v>
      </c>
      <c r="AE1171" s="96" t="n">
        <v>0.9399999999999999</v>
      </c>
      <c r="AF1171" s="103" t="n">
        <v>1</v>
      </c>
      <c r="AG1171" s="91" t="inlineStr">
        <is>
          <t>Normal</t>
        </is>
      </c>
      <c r="AH1171" s="100" t="n">
        <v>0</v>
      </c>
      <c r="AI1171" s="101" t="n">
        <v>0</v>
      </c>
      <c r="AJ1171" s="92" t="inlineStr">
        <is>
          <t>N</t>
        </is>
      </c>
      <c r="AK1171" s="96" t="n"/>
      <c r="AL1171" s="91" t="inlineStr">
        <is>
          <t>n/a</t>
        </is>
      </c>
      <c r="AM1171" s="93" t="n"/>
      <c r="AN1171" s="92" t="inlineStr">
        <is>
          <t>None</t>
        </is>
      </c>
      <c r="AO1171" s="102" t="n">
        <v>0</v>
      </c>
      <c r="AP1171" s="103" t="n">
        <v>0.59</v>
      </c>
      <c r="AQ1171" s="102" t="n">
        <v>19</v>
      </c>
      <c r="AR1171" s="91" t="inlineStr">
        <is>
          <t>N</t>
        </is>
      </c>
      <c r="AS1171" s="104" t="n"/>
      <c r="AT1171" s="92">
        <f>IF(AND(P1171="52-wk high",T1171&gt;=Settings!$B$7),"Y","N")</f>
        <v/>
      </c>
      <c r="AU1171" s="91">
        <f>IF(AND(AD1171&gt;=Settings!$B$8,M1171&gt;0),"Y","N")</f>
        <v/>
      </c>
      <c r="AV1171" s="91">
        <f>IF(OR(AH1171&gt;Settings!$B$9,AI1171&gt;Settings!$B$9),"Y","N")</f>
        <v/>
      </c>
      <c r="AW1171" s="91">
        <f>IF(AJ1171&lt;&gt;"Y","n/a",IF(AND(M1171&gt;0,AK1171&gt;Settings!$B$10),"Y","N"))</f>
        <v/>
      </c>
      <c r="AX1171" s="91">
        <f>IF(AO1171&gt;=Settings!$B$11,"Y","N")</f>
        <v/>
      </c>
      <c r="AY1171" s="99">
        <f>(AT1171="Y")+(AU1171="Y")+(AV1171="Y")+(AW1171="Y")+(AX1171="Y")</f>
        <v/>
      </c>
      <c r="AZ1171" s="94">
        <f>IF(AY1171=0,"None",_xlfn.TEXTJOIN(", ",TRUE(),IF(AT1171="Y","Breakout",""),IF(AU1171="Y","Accumulation",""),IF(AV1171="Y","Institutional buying",""),IF(AW1171="Y","Long buildup",""),IF(AX1171="Y","Momentum leader","")))</f>
        <v/>
      </c>
      <c r="BA1171" s="94">
        <f>IF(BW1171="","","Passes "&amp;AY1171&amp;" of 5 buy-side scans"&amp;IF(G1171="Y","; RED FLAG: filter out using Red flag column",""))</f>
        <v/>
      </c>
      <c r="BB1171" s="91" t="inlineStr">
        <is>
          <t>None</t>
        </is>
      </c>
      <c r="BC1171" s="92" t="inlineStr">
        <is>
          <t>N</t>
        </is>
      </c>
      <c r="BD1171" s="94" t="n"/>
      <c r="BE1171" s="94" t="n"/>
      <c r="BF1171" s="92">
        <f>IF(R1171*100000&gt;=Settings!$B$5,"Y","N")</f>
        <v/>
      </c>
      <c r="BG1171" s="91">
        <f>IF(F1171&gt;Settings!$B$6,"Y","N")</f>
        <v/>
      </c>
      <c r="BH1171" s="97" t="n">
        <v>-34.61</v>
      </c>
      <c r="BI1171" s="96" t="n">
        <v>-1.6</v>
      </c>
      <c r="BJ1171" s="96" t="n">
        <v>-7.48</v>
      </c>
      <c r="BK1171" s="96" t="n">
        <v>-13.22</v>
      </c>
      <c r="BL1171" s="96" t="n">
        <v>-2.54</v>
      </c>
      <c r="BM1171" s="96" t="n">
        <v>-29.49</v>
      </c>
      <c r="BN1171" s="97" t="n">
        <v>-3.72</v>
      </c>
      <c r="BO1171" s="96" t="n">
        <v>-7.9</v>
      </c>
      <c r="BP1171" s="96" t="n">
        <v>-11.01</v>
      </c>
      <c r="BQ1171" s="96" t="n">
        <v>-15.24</v>
      </c>
      <c r="BR1171" s="91" t="inlineStr">
        <is>
          <t>Stacked down</t>
        </is>
      </c>
      <c r="BS1171" s="91" t="inlineStr">
        <is>
          <t>None</t>
        </is>
      </c>
      <c r="BT1171" s="96" t="n">
        <v>36.9</v>
      </c>
      <c r="BU1171" s="91" t="inlineStr">
        <is>
          <t>N</t>
        </is>
      </c>
      <c r="BV1171" s="99">
        <f>IF(OR(BF1171&lt;&gt;"Y",BG1171&lt;&gt;"Y"),"",(AND(ISNUMBER(BQ1171),BQ1171&gt;0))+(BR1171="Stacked up")+(AND(ISNUMBER(BH1171),BH1171&gt;=-Settings!$B$17))+(AND(ISNUMBER(BK1171),ISNUMBER(BM1171),BK1171&gt;0,BM1171&gt;0))+(AND(ISNUMBER(AQ1171),AQ1171&gt;=Settings!$B$18))+(AND(ISNUMBER(BT1171),BT1171&gt;=Settings!$B$19,BT1171&lt;=Settings!$B$20))+(AND(ISNUMBER(AS1171),AS1171&gt;0))+(AND(ISNUMBER(T1171),ISNUMBER(M1171),T1171&gt;=Settings!$B$21,M1171&gt;0))+(AND(ISNUMBER(AD1171),ISNUMBER(M1171),AD1171&gt;=Settings!$B$22,M1171&gt;0))+(AY1171&gt;=1))</f>
        <v/>
      </c>
      <c r="BW1171" s="91">
        <f>IF(OR(AY1171=0,BF1171&lt;&gt;"Y",BG1171&lt;&gt;"Y"),"",1+SUMPRODUCT(($A$6:$A$2604=A1171)*($AY$6:$AY$2604&gt;0)*($BF$6:$BF$2604="Y")*($BG$6:$BG$2604="Y")*(($AY$6:$AY$2604&gt;AY1171)+($AY$6:$AY$2604=AY1171)*($AD$6:$AD$2604&gt;AD1171))))</f>
        <v/>
      </c>
    </row>
    <row r="1172" ht="23.85" customHeight="1" s="55">
      <c r="A1172" s="90" t="n">
        <v>46296</v>
      </c>
      <c r="B1172" s="91" t="inlineStr">
        <is>
          <t>ARKADE</t>
        </is>
      </c>
      <c r="C1172" s="91" t="inlineStr">
        <is>
          <t>INE0QRL01017</t>
        </is>
      </c>
      <c r="D1172" s="91" t="n"/>
      <c r="E1172" s="91" t="inlineStr">
        <is>
          <t>None</t>
        </is>
      </c>
      <c r="F1172" s="93" t="n">
        <v>2204</v>
      </c>
      <c r="G1172" s="92" t="inlineStr">
        <is>
          <t>N</t>
        </is>
      </c>
      <c r="H1172" s="94" t="n"/>
      <c r="I1172" s="91" t="inlineStr">
        <is>
          <t>N</t>
        </is>
      </c>
      <c r="J1172" s="92">
        <f>IF(K1172="","N","Y")</f>
        <v/>
      </c>
      <c r="K1172" s="94">
        <f>_xlfn.TEXTJOIN("; ",TRUE,IF(P1172="52-wk low","52-wk low",""),IF(AND(AD1172&gt;=Settings!$B$12,M1172&lt;0),"Distribution",""),IF(AND(AJ1172="Y",M1172&lt;0,AK1172&lt;-Settings!$B$13),"Long unwinding",""),IF(AND(AJ1172="Y",M1172&lt;0,AK1172&gt;Settings!$B$13),"Short buildup",""))</f>
        <v/>
      </c>
      <c r="L1172" s="95" t="n">
        <v>118.69</v>
      </c>
      <c r="M1172" s="96" t="n">
        <v>-0.59</v>
      </c>
      <c r="N1172" s="93" t="n">
        <v>827</v>
      </c>
      <c r="O1172" s="91" t="inlineStr">
        <is>
          <t>None</t>
        </is>
      </c>
      <c r="P1172" s="91" t="inlineStr">
        <is>
          <t>None</t>
        </is>
      </c>
      <c r="Q1172" s="97" t="n">
        <v>1.23</v>
      </c>
      <c r="R1172" s="96" t="n">
        <v>1.91</v>
      </c>
      <c r="S1172" s="96" t="n">
        <v>0.63</v>
      </c>
      <c r="T1172" s="96" t="n">
        <v>0.38</v>
      </c>
      <c r="U1172" s="96" t="n">
        <v>0.31</v>
      </c>
      <c r="V1172" s="103" t="n">
        <v>0.48</v>
      </c>
      <c r="W1172" s="102" t="n">
        <v>0</v>
      </c>
      <c r="X1172" s="93" t="n"/>
      <c r="Y1172" s="91" t="inlineStr">
        <is>
          <t>None</t>
        </is>
      </c>
      <c r="Z1172" s="99" t="n">
        <v>42.75</v>
      </c>
      <c r="AA1172" s="96" t="n">
        <v>1.05</v>
      </c>
      <c r="AB1172" s="96" t="n">
        <v>1.09</v>
      </c>
      <c r="AC1172" s="96" t="n">
        <v>0.6899999999999999</v>
      </c>
      <c r="AD1172" s="96" t="n">
        <v>0.41</v>
      </c>
      <c r="AE1172" s="96" t="n">
        <v>0.34</v>
      </c>
      <c r="AF1172" s="103" t="n">
        <v>1.01</v>
      </c>
      <c r="AG1172" s="91" t="inlineStr">
        <is>
          <t>Normal</t>
        </is>
      </c>
      <c r="AH1172" s="100" t="n">
        <v>0</v>
      </c>
      <c r="AI1172" s="101" t="n">
        <v>0</v>
      </c>
      <c r="AJ1172" s="92" t="inlineStr">
        <is>
          <t>N</t>
        </is>
      </c>
      <c r="AK1172" s="96" t="n"/>
      <c r="AL1172" s="91" t="inlineStr">
        <is>
          <t>n/a</t>
        </is>
      </c>
      <c r="AM1172" s="93" t="n"/>
      <c r="AN1172" s="92" t="inlineStr">
        <is>
          <t>None</t>
        </is>
      </c>
      <c r="AO1172" s="102" t="n">
        <v>0</v>
      </c>
      <c r="AP1172" s="103" t="n">
        <v>0.74</v>
      </c>
      <c r="AQ1172" s="102" t="n">
        <v>42</v>
      </c>
      <c r="AR1172" s="91" t="inlineStr">
        <is>
          <t>N</t>
        </is>
      </c>
      <c r="AS1172" s="104" t="n"/>
      <c r="AT1172" s="92">
        <f>IF(AND(P1172="52-wk high",T1172&gt;=Settings!$B$7),"Y","N")</f>
        <v/>
      </c>
      <c r="AU1172" s="91">
        <f>IF(AND(AD1172&gt;=Settings!$B$8,M1172&gt;0),"Y","N")</f>
        <v/>
      </c>
      <c r="AV1172" s="91">
        <f>IF(OR(AH1172&gt;Settings!$B$9,AI1172&gt;Settings!$B$9),"Y","N")</f>
        <v/>
      </c>
      <c r="AW1172" s="91">
        <f>IF(AJ1172&lt;&gt;"Y","n/a",IF(AND(M1172&gt;0,AK1172&gt;Settings!$B$10),"Y","N"))</f>
        <v/>
      </c>
      <c r="AX1172" s="91">
        <f>IF(AO1172&gt;=Settings!$B$11,"Y","N")</f>
        <v/>
      </c>
      <c r="AY1172" s="99">
        <f>(AT1172="Y")+(AU1172="Y")+(AV1172="Y")+(AW1172="Y")+(AX1172="Y")</f>
        <v/>
      </c>
      <c r="AZ1172" s="94">
        <f>IF(AY1172=0,"None",_xlfn.TEXTJOIN(", ",TRUE(),IF(AT1172="Y","Breakout",""),IF(AU1172="Y","Accumulation",""),IF(AV1172="Y","Institutional buying",""),IF(AW1172="Y","Long buildup",""),IF(AX1172="Y","Momentum leader","")))</f>
        <v/>
      </c>
      <c r="BA1172" s="94">
        <f>IF(BW1172="","","Passes "&amp;AY1172&amp;" of 5 buy-side scans"&amp;IF(G1172="Y","; RED FLAG: filter out using Red flag column",""))</f>
        <v/>
      </c>
      <c r="BB1172" s="91" t="inlineStr">
        <is>
          <t>None</t>
        </is>
      </c>
      <c r="BC1172" s="92" t="inlineStr">
        <is>
          <t>Y</t>
        </is>
      </c>
      <c r="BD1172" s="94" t="inlineStr">
        <is>
          <t>PE &gt; 50</t>
        </is>
      </c>
      <c r="BE1172" s="94" t="n"/>
      <c r="BF1172" s="92">
        <f>IF(R1172*100000&gt;=Settings!$B$5,"Y","N")</f>
        <v/>
      </c>
      <c r="BG1172" s="91">
        <f>IF(F1172&gt;Settings!$B$6,"Y","N")</f>
        <v/>
      </c>
      <c r="BH1172" s="97" t="n">
        <v>-34.06</v>
      </c>
      <c r="BI1172" s="96" t="n">
        <v>-4.84</v>
      </c>
      <c r="BJ1172" s="96" t="n">
        <v>-1.68</v>
      </c>
      <c r="BK1172" s="96" t="n">
        <v>-4.05</v>
      </c>
      <c r="BL1172" s="96" t="n">
        <v>16.18</v>
      </c>
      <c r="BM1172" s="96" t="n">
        <v>-30.06</v>
      </c>
      <c r="BN1172" s="97" t="n">
        <v>-3.51</v>
      </c>
      <c r="BO1172" s="96" t="n">
        <v>-5.31</v>
      </c>
      <c r="BP1172" s="96" t="n">
        <v>-5.63</v>
      </c>
      <c r="BQ1172" s="96" t="n">
        <v>-8.9</v>
      </c>
      <c r="BR1172" s="91" t="inlineStr">
        <is>
          <t>Stacked down</t>
        </is>
      </c>
      <c r="BS1172" s="91" t="inlineStr">
        <is>
          <t>None</t>
        </is>
      </c>
      <c r="BT1172" s="96" t="n">
        <v>37.5</v>
      </c>
      <c r="BU1172" s="91" t="inlineStr">
        <is>
          <t>N</t>
        </is>
      </c>
      <c r="BV1172" s="99">
        <f>IF(OR(BF1172&lt;&gt;"Y",BG1172&lt;&gt;"Y"),"",(AND(ISNUMBER(BQ1172),BQ1172&gt;0))+(BR1172="Stacked up")+(AND(ISNUMBER(BH1172),BH1172&gt;=-Settings!$B$17))+(AND(ISNUMBER(BK1172),ISNUMBER(BM1172),BK1172&gt;0,BM1172&gt;0))+(AND(ISNUMBER(AQ1172),AQ1172&gt;=Settings!$B$18))+(AND(ISNUMBER(BT1172),BT1172&gt;=Settings!$B$19,BT1172&lt;=Settings!$B$20))+(AND(ISNUMBER(AS1172),AS1172&gt;0))+(AND(ISNUMBER(T1172),ISNUMBER(M1172),T1172&gt;=Settings!$B$21,M1172&gt;0))+(AND(ISNUMBER(AD1172),ISNUMBER(M1172),AD1172&gt;=Settings!$B$22,M1172&gt;0))+(AY1172&gt;=1))</f>
        <v/>
      </c>
      <c r="BW1172" s="91">
        <f>IF(OR(AY1172=0,BF1172&lt;&gt;"Y",BG1172&lt;&gt;"Y"),"",1+SUMPRODUCT(($A$6:$A$2604=A1172)*($AY$6:$AY$2604&gt;0)*($BF$6:$BF$2604="Y")*($BG$6:$BG$2604="Y")*(($AY$6:$AY$2604&gt;AY1172)+($AY$6:$AY$2604=AY1172)*($AD$6:$AD$2604&gt;AD1172))))</f>
        <v/>
      </c>
    </row>
    <row r="1173" ht="23.85" customHeight="1" s="55">
      <c r="A1173" s="90" t="n">
        <v>46296</v>
      </c>
      <c r="B1173" s="91" t="inlineStr">
        <is>
          <t>PANACEABIO</t>
        </is>
      </c>
      <c r="C1173" s="91" t="inlineStr">
        <is>
          <t>INE922B01023</t>
        </is>
      </c>
      <c r="D1173" s="91" t="n"/>
      <c r="E1173" s="91" t="inlineStr">
        <is>
          <t>None</t>
        </is>
      </c>
      <c r="F1173" s="93" t="n">
        <v>2199</v>
      </c>
      <c r="G1173" s="92" t="inlineStr">
        <is>
          <t>N</t>
        </is>
      </c>
      <c r="H1173" s="94" t="n"/>
      <c r="I1173" s="91" t="inlineStr">
        <is>
          <t>N</t>
        </is>
      </c>
      <c r="J1173" s="92">
        <f>IF(K1173="","N","Y")</f>
        <v/>
      </c>
      <c r="K1173" s="94">
        <f>_xlfn.TEXTJOIN("; ",TRUE,IF(P1173="52-wk low","52-wk low",""),IF(AND(AD1173&gt;=Settings!$B$12,M1173&lt;0),"Distribution",""),IF(AND(AJ1173="Y",M1173&lt;0,AK1173&lt;-Settings!$B$13),"Long unwinding",""),IF(AND(AJ1173="Y",M1173&lt;0,AK1173&gt;Settings!$B$13),"Short buildup",""))</f>
        <v/>
      </c>
      <c r="L1173" s="95" t="n">
        <v>359.05</v>
      </c>
      <c r="M1173" s="96" t="n">
        <v>-1.9</v>
      </c>
      <c r="N1173" s="93" t="n">
        <v>1576</v>
      </c>
      <c r="O1173" s="91" t="inlineStr">
        <is>
          <t>None</t>
        </is>
      </c>
      <c r="P1173" s="91" t="inlineStr">
        <is>
          <t>None</t>
        </is>
      </c>
      <c r="Q1173" s="97" t="n">
        <v>0.65</v>
      </c>
      <c r="R1173" s="96" t="n">
        <v>0.9</v>
      </c>
      <c r="S1173" s="96" t="n">
        <v>0.64</v>
      </c>
      <c r="T1173" s="96" t="n">
        <v>0.46</v>
      </c>
      <c r="U1173" s="96" t="n">
        <v>0.12</v>
      </c>
      <c r="V1173" s="103" t="n">
        <v>0.17</v>
      </c>
      <c r="W1173" s="102" t="n">
        <v>0</v>
      </c>
      <c r="X1173" s="93" t="n"/>
      <c r="Y1173" s="91" t="inlineStr">
        <is>
          <t>None</t>
        </is>
      </c>
      <c r="Z1173" s="99" t="n">
        <v>49.3</v>
      </c>
      <c r="AA1173" s="96" t="n">
        <v>0.93</v>
      </c>
      <c r="AB1173" s="96" t="n">
        <v>0.97</v>
      </c>
      <c r="AC1173" s="96" t="n">
        <v>0.62</v>
      </c>
      <c r="AD1173" s="96" t="n">
        <v>0.47</v>
      </c>
      <c r="AE1173" s="96" t="n">
        <v>0.29</v>
      </c>
      <c r="AF1173" s="103" t="n">
        <v>2.4</v>
      </c>
      <c r="AG1173" s="91" t="inlineStr">
        <is>
          <t>Quiet accumulation</t>
        </is>
      </c>
      <c r="AH1173" s="100" t="n">
        <v>0</v>
      </c>
      <c r="AI1173" s="101" t="n">
        <v>0</v>
      </c>
      <c r="AJ1173" s="92" t="inlineStr">
        <is>
          <t>N</t>
        </is>
      </c>
      <c r="AK1173" s="96" t="n"/>
      <c r="AL1173" s="91" t="inlineStr">
        <is>
          <t>n/a</t>
        </is>
      </c>
      <c r="AM1173" s="93" t="n"/>
      <c r="AN1173" s="92" t="inlineStr">
        <is>
          <t>None</t>
        </is>
      </c>
      <c r="AO1173" s="102" t="n">
        <v>0</v>
      </c>
      <c r="AP1173" s="103" t="n">
        <v>0.83</v>
      </c>
      <c r="AQ1173" s="102" t="n">
        <v>52</v>
      </c>
      <c r="AR1173" s="91" t="inlineStr">
        <is>
          <t>N</t>
        </is>
      </c>
      <c r="AS1173" s="104" t="n"/>
      <c r="AT1173" s="92">
        <f>IF(AND(P1173="52-wk high",T1173&gt;=Settings!$B$7),"Y","N")</f>
        <v/>
      </c>
      <c r="AU1173" s="91">
        <f>IF(AND(AD1173&gt;=Settings!$B$8,M1173&gt;0),"Y","N")</f>
        <v/>
      </c>
      <c r="AV1173" s="91">
        <f>IF(OR(AH1173&gt;Settings!$B$9,AI1173&gt;Settings!$B$9),"Y","N")</f>
        <v/>
      </c>
      <c r="AW1173" s="91">
        <f>IF(AJ1173&lt;&gt;"Y","n/a",IF(AND(M1173&gt;0,AK1173&gt;Settings!$B$10),"Y","N"))</f>
        <v/>
      </c>
      <c r="AX1173" s="91">
        <f>IF(AO1173&gt;=Settings!$B$11,"Y","N")</f>
        <v/>
      </c>
      <c r="AY1173" s="99">
        <f>(AT1173="Y")+(AU1173="Y")+(AV1173="Y")+(AW1173="Y")+(AX1173="Y")</f>
        <v/>
      </c>
      <c r="AZ1173" s="94">
        <f>IF(AY1173=0,"None",_xlfn.TEXTJOIN(", ",TRUE(),IF(AT1173="Y","Breakout",""),IF(AU1173="Y","Accumulation",""),IF(AV1173="Y","Institutional buying",""),IF(AW1173="Y","Long buildup",""),IF(AX1173="Y","Momentum leader","")))</f>
        <v/>
      </c>
      <c r="BA1173" s="94">
        <f>IF(BW1173="","","Passes "&amp;AY1173&amp;" of 5 buy-side scans"&amp;IF(G1173="Y","; RED FLAG: filter out using Red flag column",""))</f>
        <v/>
      </c>
      <c r="BB1173" s="91" t="inlineStr">
        <is>
          <t>None</t>
        </is>
      </c>
      <c r="BC1173" s="92" t="inlineStr">
        <is>
          <t>Y</t>
        </is>
      </c>
      <c r="BD1173" s="94" t="inlineStr">
        <is>
          <t>EPS zero; High-low range &gt;100% in 6 months</t>
        </is>
      </c>
      <c r="BE1173" s="94" t="n"/>
      <c r="BF1173" s="92">
        <f>IF(R1173*100000&gt;=Settings!$B$5,"Y","N")</f>
        <v/>
      </c>
      <c r="BG1173" s="91">
        <f>IF(F1173&gt;Settings!$B$6,"Y","N")</f>
        <v/>
      </c>
      <c r="BH1173" s="97" t="n">
        <v>-44.51</v>
      </c>
      <c r="BI1173" s="96" t="n">
        <v>-4.19</v>
      </c>
      <c r="BJ1173" s="96" t="n">
        <v>-8.15</v>
      </c>
      <c r="BK1173" s="96" t="n">
        <v>-33.88</v>
      </c>
      <c r="BL1173" s="96" t="n">
        <v>10.38</v>
      </c>
      <c r="BM1173" s="96" t="n">
        <v>-10.46</v>
      </c>
      <c r="BN1173" s="97" t="n">
        <v>-5.12</v>
      </c>
      <c r="BO1173" s="96" t="n">
        <v>-10.72</v>
      </c>
      <c r="BP1173" s="96" t="n">
        <v>-13.56</v>
      </c>
      <c r="BQ1173" s="96" t="n">
        <v>-13.05</v>
      </c>
      <c r="BR1173" s="91" t="inlineStr">
        <is>
          <t>Mixed</t>
        </is>
      </c>
      <c r="BS1173" s="91" t="inlineStr">
        <is>
          <t>None</t>
        </is>
      </c>
      <c r="BT1173" s="96" t="n">
        <v>34.4</v>
      </c>
      <c r="BU1173" s="91" t="inlineStr">
        <is>
          <t>N</t>
        </is>
      </c>
      <c r="BV1173" s="99">
        <f>IF(OR(BF1173&lt;&gt;"Y",BG1173&lt;&gt;"Y"),"",(AND(ISNUMBER(BQ1173),BQ1173&gt;0))+(BR1173="Stacked up")+(AND(ISNUMBER(BH1173),BH1173&gt;=-Settings!$B$17))+(AND(ISNUMBER(BK1173),ISNUMBER(BM1173),BK1173&gt;0,BM1173&gt;0))+(AND(ISNUMBER(AQ1173),AQ1173&gt;=Settings!$B$18))+(AND(ISNUMBER(BT1173),BT1173&gt;=Settings!$B$19,BT1173&lt;=Settings!$B$20))+(AND(ISNUMBER(AS1173),AS1173&gt;0))+(AND(ISNUMBER(T1173),ISNUMBER(M1173),T1173&gt;=Settings!$B$21,M1173&gt;0))+(AND(ISNUMBER(AD1173),ISNUMBER(M1173),AD1173&gt;=Settings!$B$22,M1173&gt;0))+(AY1173&gt;=1))</f>
        <v/>
      </c>
      <c r="BW1173" s="91">
        <f>IF(OR(AY1173=0,BF1173&lt;&gt;"Y",BG1173&lt;&gt;"Y"),"",1+SUMPRODUCT(($A$6:$A$2604=A1173)*($AY$6:$AY$2604&gt;0)*($BF$6:$BF$2604="Y")*($BG$6:$BG$2604="Y")*(($AY$6:$AY$2604&gt;AY1173)+($AY$6:$AY$2604=AY1173)*($AD$6:$AD$2604&gt;AD1173))))</f>
        <v/>
      </c>
    </row>
    <row r="1174" ht="23.85" customHeight="1" s="55">
      <c r="A1174" s="90" t="n">
        <v>46296</v>
      </c>
      <c r="B1174" s="91" t="inlineStr">
        <is>
          <t>FISCHER</t>
        </is>
      </c>
      <c r="C1174" s="91" t="inlineStr">
        <is>
          <t>INE771F01041</t>
        </is>
      </c>
      <c r="D1174" s="91" t="n"/>
      <c r="E1174" s="91" t="inlineStr">
        <is>
          <t>None</t>
        </is>
      </c>
      <c r="F1174" s="93" t="n">
        <v>2190</v>
      </c>
      <c r="G1174" s="92" t="inlineStr">
        <is>
          <t>N</t>
        </is>
      </c>
      <c r="H1174" s="94" t="n"/>
      <c r="I1174" s="91" t="inlineStr">
        <is>
          <t>N</t>
        </is>
      </c>
      <c r="J1174" s="92">
        <f>IF(K1174="","N","Y")</f>
        <v/>
      </c>
      <c r="K1174" s="94">
        <f>_xlfn.TEXTJOIN("; ",TRUE,IF(P1174="52-wk low","52-wk low",""),IF(AND(AD1174&gt;=Settings!$B$12,M1174&lt;0),"Distribution",""),IF(AND(AJ1174="Y",M1174&lt;0,AK1174&lt;-Settings!$B$13),"Long unwinding",""),IF(AND(AJ1174="Y",M1174&lt;0,AK1174&gt;Settings!$B$13),"Short buildup",""))</f>
        <v/>
      </c>
      <c r="L1174" s="95" t="n">
        <v>33.46</v>
      </c>
      <c r="M1174" s="96" t="n">
        <v>-0.27</v>
      </c>
      <c r="N1174" s="93" t="n">
        <v>698</v>
      </c>
      <c r="O1174" s="91" t="inlineStr">
        <is>
          <t>None</t>
        </is>
      </c>
      <c r="P1174" s="91" t="inlineStr">
        <is>
          <t>None</t>
        </is>
      </c>
      <c r="Q1174" s="97" t="n">
        <v>2.2</v>
      </c>
      <c r="R1174" s="96" t="n">
        <v>10.23</v>
      </c>
      <c r="S1174" s="96" t="n">
        <v>0.21</v>
      </c>
      <c r="T1174" s="96" t="n">
        <v>0.16</v>
      </c>
      <c r="U1174" s="96" t="n">
        <v>0.14</v>
      </c>
      <c r="V1174" s="103" t="n">
        <v>0.63</v>
      </c>
      <c r="W1174" s="102" t="n">
        <v>2</v>
      </c>
      <c r="X1174" s="93" t="n"/>
      <c r="Y1174" s="91" t="inlineStr">
        <is>
          <t>None</t>
        </is>
      </c>
      <c r="Z1174" s="99" t="n">
        <v>55.99</v>
      </c>
      <c r="AA1174" s="96" t="n">
        <v>0.97</v>
      </c>
      <c r="AB1174" s="96" t="n">
        <v>1.15</v>
      </c>
      <c r="AC1174" s="96" t="n">
        <v>0.18</v>
      </c>
      <c r="AD1174" s="96" t="n">
        <v>0.2</v>
      </c>
      <c r="AE1174" s="96" t="n">
        <v>0.19</v>
      </c>
      <c r="AF1174" s="103" t="n">
        <v>1.72</v>
      </c>
      <c r="AG1174" s="91" t="inlineStr">
        <is>
          <t>Quiet accumulation</t>
        </is>
      </c>
      <c r="AH1174" s="100" t="n">
        <v>0</v>
      </c>
      <c r="AI1174" s="101" t="n">
        <v>0</v>
      </c>
      <c r="AJ1174" s="92" t="inlineStr">
        <is>
          <t>N</t>
        </is>
      </c>
      <c r="AK1174" s="96" t="n"/>
      <c r="AL1174" s="91" t="inlineStr">
        <is>
          <t>n/a</t>
        </is>
      </c>
      <c r="AM1174" s="93" t="n"/>
      <c r="AN1174" s="92" t="inlineStr">
        <is>
          <t>None</t>
        </is>
      </c>
      <c r="AO1174" s="102" t="n">
        <v>0</v>
      </c>
      <c r="AP1174" s="103" t="n">
        <v>0.51</v>
      </c>
      <c r="AQ1174" s="102" t="n">
        <v>6</v>
      </c>
      <c r="AR1174" s="91" t="inlineStr">
        <is>
          <t>N</t>
        </is>
      </c>
      <c r="AS1174" s="104" t="n"/>
      <c r="AT1174" s="92">
        <f>IF(AND(P1174="52-wk high",T1174&gt;=Settings!$B$7),"Y","N")</f>
        <v/>
      </c>
      <c r="AU1174" s="91">
        <f>IF(AND(AD1174&gt;=Settings!$B$8,M1174&gt;0),"Y","N")</f>
        <v/>
      </c>
      <c r="AV1174" s="91">
        <f>IF(OR(AH1174&gt;Settings!$B$9,AI1174&gt;Settings!$B$9),"Y","N")</f>
        <v/>
      </c>
      <c r="AW1174" s="91">
        <f>IF(AJ1174&lt;&gt;"Y","n/a",IF(AND(M1174&gt;0,AK1174&gt;Settings!$B$10),"Y","N"))</f>
        <v/>
      </c>
      <c r="AX1174" s="91">
        <f>IF(AO1174&gt;=Settings!$B$11,"Y","N")</f>
        <v/>
      </c>
      <c r="AY1174" s="99">
        <f>(AT1174="Y")+(AU1174="Y")+(AV1174="Y")+(AW1174="Y")+(AX1174="Y")</f>
        <v/>
      </c>
      <c r="AZ1174" s="94">
        <f>IF(AY1174=0,"None",_xlfn.TEXTJOIN(", ",TRUE(),IF(AT1174="Y","Breakout",""),IF(AU1174="Y","Accumulation",""),IF(AV1174="Y","Institutional buying",""),IF(AW1174="Y","Long buildup",""),IF(AX1174="Y","Momentum leader","")))</f>
        <v/>
      </c>
      <c r="BA1174" s="94">
        <f>IF(BW1174="","","Passes "&amp;AY1174&amp;" of 5 buy-side scans"&amp;IF(G1174="Y","; RED FLAG: filter out using Red flag column",""))</f>
        <v/>
      </c>
      <c r="BB1174" s="91" t="inlineStr">
        <is>
          <t>None</t>
        </is>
      </c>
      <c r="BC1174" s="92" t="inlineStr">
        <is>
          <t>Y</t>
        </is>
      </c>
      <c r="BD1174" s="94" t="inlineStr">
        <is>
          <t>PE &gt; 50; High-low range &gt;200% in 365 days; High-low range &gt;150% in 12 months</t>
        </is>
      </c>
      <c r="BE1174" s="94" t="n"/>
      <c r="BF1174" s="92">
        <f>IF(R1174*100000&gt;=Settings!$B$5,"Y","N")</f>
        <v/>
      </c>
      <c r="BG1174" s="91">
        <f>IF(F1174&gt;Settings!$B$6,"Y","N")</f>
        <v/>
      </c>
      <c r="BH1174" s="97" t="n">
        <v>-72.51000000000001</v>
      </c>
      <c r="BI1174" s="96" t="n">
        <v>-2.25</v>
      </c>
      <c r="BJ1174" s="96" t="n">
        <v>-9</v>
      </c>
      <c r="BK1174" s="96" t="n">
        <v>-18.33</v>
      </c>
      <c r="BL1174" s="96" t="n">
        <v>-18.73</v>
      </c>
      <c r="BM1174" s="96" t="n">
        <v>-68.94</v>
      </c>
      <c r="BN1174" s="97" t="n">
        <v>-2.89</v>
      </c>
      <c r="BO1174" s="96" t="n">
        <v>-6.25</v>
      </c>
      <c r="BP1174" s="96" t="n">
        <v>-10.63</v>
      </c>
      <c r="BQ1174" s="96" t="n">
        <v>-26.92</v>
      </c>
      <c r="BR1174" s="91" t="inlineStr">
        <is>
          <t>Stacked down</t>
        </is>
      </c>
      <c r="BS1174" s="91" t="inlineStr">
        <is>
          <t>None</t>
        </is>
      </c>
      <c r="BT1174" s="96" t="n">
        <v>39.3</v>
      </c>
      <c r="BU1174" s="91" t="inlineStr">
        <is>
          <t>N</t>
        </is>
      </c>
      <c r="BV1174" s="99">
        <f>IF(OR(BF1174&lt;&gt;"Y",BG1174&lt;&gt;"Y"),"",(AND(ISNUMBER(BQ1174),BQ1174&gt;0))+(BR1174="Stacked up")+(AND(ISNUMBER(BH1174),BH1174&gt;=-Settings!$B$17))+(AND(ISNUMBER(BK1174),ISNUMBER(BM1174),BK1174&gt;0,BM1174&gt;0))+(AND(ISNUMBER(AQ1174),AQ1174&gt;=Settings!$B$18))+(AND(ISNUMBER(BT1174),BT1174&gt;=Settings!$B$19,BT1174&lt;=Settings!$B$20))+(AND(ISNUMBER(AS1174),AS1174&gt;0))+(AND(ISNUMBER(T1174),ISNUMBER(M1174),T1174&gt;=Settings!$B$21,M1174&gt;0))+(AND(ISNUMBER(AD1174),ISNUMBER(M1174),AD1174&gt;=Settings!$B$22,M1174&gt;0))+(AY1174&gt;=1))</f>
        <v/>
      </c>
      <c r="BW1174" s="91">
        <f>IF(OR(AY1174=0,BF1174&lt;&gt;"Y",BG1174&lt;&gt;"Y"),"",1+SUMPRODUCT(($A$6:$A$2604=A1174)*($AY$6:$AY$2604&gt;0)*($BF$6:$BF$2604="Y")*($BG$6:$BG$2604="Y")*(($AY$6:$AY$2604&gt;AY1174)+($AY$6:$AY$2604=AY1174)*($AD$6:$AD$2604&gt;AD1174))))</f>
        <v/>
      </c>
    </row>
    <row r="1175" ht="23.85" customHeight="1" s="55">
      <c r="A1175" s="90" t="n">
        <v>46296</v>
      </c>
      <c r="B1175" s="91" t="inlineStr">
        <is>
          <t>MOLDTKPAC</t>
        </is>
      </c>
      <c r="C1175" s="91" t="inlineStr">
        <is>
          <t>INE893J01029</t>
        </is>
      </c>
      <c r="D1175" s="91" t="n"/>
      <c r="E1175" s="91" t="inlineStr">
        <is>
          <t>None</t>
        </is>
      </c>
      <c r="F1175" s="93" t="n">
        <v>2182</v>
      </c>
      <c r="G1175" s="92" t="inlineStr">
        <is>
          <t>N</t>
        </is>
      </c>
      <c r="H1175" s="94" t="n"/>
      <c r="I1175" s="91" t="inlineStr">
        <is>
          <t>N</t>
        </is>
      </c>
      <c r="J1175" s="92">
        <f>IF(K1175="","N","Y")</f>
        <v/>
      </c>
      <c r="K1175" s="94">
        <f>_xlfn.TEXTJOIN("; ",TRUE,IF(P1175="52-wk low","52-wk low",""),IF(AND(AD1175&gt;=Settings!$B$12,M1175&lt;0),"Distribution",""),IF(AND(AJ1175="Y",M1175&lt;0,AK1175&lt;-Settings!$B$13),"Long unwinding",""),IF(AND(AJ1175="Y",M1175&lt;0,AK1175&gt;Settings!$B$13),"Short buildup",""))</f>
        <v/>
      </c>
      <c r="L1175" s="95" t="n">
        <v>658.85</v>
      </c>
      <c r="M1175" s="96" t="n">
        <v>-0.26</v>
      </c>
      <c r="N1175" s="93" t="n">
        <v>692</v>
      </c>
      <c r="O1175" s="91" t="inlineStr">
        <is>
          <t>None</t>
        </is>
      </c>
      <c r="P1175" s="91" t="inlineStr">
        <is>
          <t>None</t>
        </is>
      </c>
      <c r="Q1175" s="97" t="n">
        <v>0.95</v>
      </c>
      <c r="R1175" s="96" t="n">
        <v>0.44</v>
      </c>
      <c r="S1175" s="96" t="n">
        <v>2.32</v>
      </c>
      <c r="T1175" s="96" t="n">
        <v>1.04</v>
      </c>
      <c r="U1175" s="96" t="n">
        <v>0.72</v>
      </c>
      <c r="V1175" s="103" t="n">
        <v>0.35</v>
      </c>
      <c r="W1175" s="102" t="n">
        <v>0</v>
      </c>
      <c r="X1175" s="93" t="n"/>
      <c r="Y1175" s="91" t="inlineStr">
        <is>
          <t>None</t>
        </is>
      </c>
      <c r="Z1175" s="99" t="n">
        <v>70.87</v>
      </c>
      <c r="AA1175" s="96" t="n">
        <v>1.3</v>
      </c>
      <c r="AB1175" s="96" t="n">
        <v>1.38</v>
      </c>
      <c r="AC1175" s="96" t="n">
        <v>3.02</v>
      </c>
      <c r="AD1175" s="96" t="n">
        <v>1.84</v>
      </c>
      <c r="AE1175" s="96" t="n">
        <v>1.16</v>
      </c>
      <c r="AF1175" s="103" t="n">
        <v>1.25</v>
      </c>
      <c r="AG1175" s="91" t="inlineStr">
        <is>
          <t>Normal</t>
        </is>
      </c>
      <c r="AH1175" s="100" t="n">
        <v>0</v>
      </c>
      <c r="AI1175" s="101" t="n">
        <v>0</v>
      </c>
      <c r="AJ1175" s="92" t="inlineStr">
        <is>
          <t>N</t>
        </is>
      </c>
      <c r="AK1175" s="96" t="n"/>
      <c r="AL1175" s="91" t="inlineStr">
        <is>
          <t>n/a</t>
        </is>
      </c>
      <c r="AM1175" s="93" t="n"/>
      <c r="AN1175" s="92" t="inlineStr">
        <is>
          <t>None</t>
        </is>
      </c>
      <c r="AO1175" s="102" t="n">
        <v>0</v>
      </c>
      <c r="AP1175" s="103" t="n">
        <v>1.07</v>
      </c>
      <c r="AQ1175" s="102" t="n">
        <v>65</v>
      </c>
      <c r="AR1175" s="91" t="inlineStr">
        <is>
          <t>N</t>
        </is>
      </c>
      <c r="AS1175" s="104" t="n"/>
      <c r="AT1175" s="92">
        <f>IF(AND(P1175="52-wk high",T1175&gt;=Settings!$B$7),"Y","N")</f>
        <v/>
      </c>
      <c r="AU1175" s="91">
        <f>IF(AND(AD1175&gt;=Settings!$B$8,M1175&gt;0),"Y","N")</f>
        <v/>
      </c>
      <c r="AV1175" s="91">
        <f>IF(OR(AH1175&gt;Settings!$B$9,AI1175&gt;Settings!$B$9),"Y","N")</f>
        <v/>
      </c>
      <c r="AW1175" s="91">
        <f>IF(AJ1175&lt;&gt;"Y","n/a",IF(AND(M1175&gt;0,AK1175&gt;Settings!$B$10),"Y","N"))</f>
        <v/>
      </c>
      <c r="AX1175" s="91">
        <f>IF(AO1175&gt;=Settings!$B$11,"Y","N")</f>
        <v/>
      </c>
      <c r="AY1175" s="99">
        <f>(AT1175="Y")+(AU1175="Y")+(AV1175="Y")+(AW1175="Y")+(AX1175="Y")</f>
        <v/>
      </c>
      <c r="AZ1175" s="94">
        <f>IF(AY1175=0,"None",_xlfn.TEXTJOIN(", ",TRUE(),IF(AT1175="Y","Breakout",""),IF(AU1175="Y","Accumulation",""),IF(AV1175="Y","Institutional buying",""),IF(AW1175="Y","Long buildup",""),IF(AX1175="Y","Momentum leader","")))</f>
        <v/>
      </c>
      <c r="BA1175" s="94">
        <f>IF(BW1175="","","Passes "&amp;AY1175&amp;" of 5 buy-side scans"&amp;IF(G1175="Y","; RED FLAG: filter out using Red flag column",""))</f>
        <v/>
      </c>
      <c r="BB1175" s="91" t="inlineStr">
        <is>
          <t>None</t>
        </is>
      </c>
      <c r="BC1175" s="92" t="inlineStr">
        <is>
          <t>N</t>
        </is>
      </c>
      <c r="BD1175" s="94" t="n"/>
      <c r="BE1175" s="94" t="n"/>
      <c r="BF1175" s="92">
        <f>IF(R1175*100000&gt;=Settings!$B$5,"Y","N")</f>
        <v/>
      </c>
      <c r="BG1175" s="91">
        <f>IF(F1175&gt;Settings!$B$6,"Y","N")</f>
        <v/>
      </c>
      <c r="BH1175" s="97" t="n">
        <v>-19.16</v>
      </c>
      <c r="BI1175" s="96" t="n">
        <v>-2.1</v>
      </c>
      <c r="BJ1175" s="96" t="n">
        <v>-5.87</v>
      </c>
      <c r="BK1175" s="96" t="n">
        <v>-7.66</v>
      </c>
      <c r="BL1175" s="96" t="n">
        <v>31.92</v>
      </c>
      <c r="BM1175" s="96" t="n">
        <v>-12.64</v>
      </c>
      <c r="BN1175" s="97" t="n">
        <v>-1.31</v>
      </c>
      <c r="BO1175" s="96" t="n">
        <v>-2.51</v>
      </c>
      <c r="BP1175" s="96" t="n">
        <v>-1.39</v>
      </c>
      <c r="BQ1175" s="96" t="n">
        <v>-0.6</v>
      </c>
      <c r="BR1175" s="91" t="inlineStr">
        <is>
          <t>Mixed</t>
        </is>
      </c>
      <c r="BS1175" s="91" t="inlineStr">
        <is>
          <t>None</t>
        </is>
      </c>
      <c r="BT1175" s="96" t="n">
        <v>46</v>
      </c>
      <c r="BU1175" s="91" t="inlineStr">
        <is>
          <t>N</t>
        </is>
      </c>
      <c r="BV1175" s="99">
        <f>IF(OR(BF1175&lt;&gt;"Y",BG1175&lt;&gt;"Y"),"",(AND(ISNUMBER(BQ1175),BQ1175&gt;0))+(BR1175="Stacked up")+(AND(ISNUMBER(BH1175),BH1175&gt;=-Settings!$B$17))+(AND(ISNUMBER(BK1175),ISNUMBER(BM1175),BK1175&gt;0,BM1175&gt;0))+(AND(ISNUMBER(AQ1175),AQ1175&gt;=Settings!$B$18))+(AND(ISNUMBER(BT1175),BT1175&gt;=Settings!$B$19,BT1175&lt;=Settings!$B$20))+(AND(ISNUMBER(AS1175),AS1175&gt;0))+(AND(ISNUMBER(T1175),ISNUMBER(M1175),T1175&gt;=Settings!$B$21,M1175&gt;0))+(AND(ISNUMBER(AD1175),ISNUMBER(M1175),AD1175&gt;=Settings!$B$22,M1175&gt;0))+(AY1175&gt;=1))</f>
        <v/>
      </c>
      <c r="BW1175" s="91">
        <f>IF(OR(AY1175=0,BF1175&lt;&gt;"Y",BG1175&lt;&gt;"Y"),"",1+SUMPRODUCT(($A$6:$A$2604=A1175)*($AY$6:$AY$2604&gt;0)*($BF$6:$BF$2604="Y")*($BG$6:$BG$2604="Y")*(($AY$6:$AY$2604&gt;AY1175)+($AY$6:$AY$2604=AY1175)*($AD$6:$AD$2604&gt;AD1175))))</f>
        <v/>
      </c>
    </row>
    <row r="1176" ht="23.85" customHeight="1" s="55">
      <c r="A1176" s="90" t="n">
        <v>46296</v>
      </c>
      <c r="B1176" s="91" t="inlineStr">
        <is>
          <t>GMBREW</t>
        </is>
      </c>
      <c r="C1176" s="91" t="inlineStr">
        <is>
          <t>INE075D01018</t>
        </is>
      </c>
      <c r="D1176" s="91" t="n"/>
      <c r="E1176" s="91" t="inlineStr">
        <is>
          <t>None</t>
        </is>
      </c>
      <c r="F1176" s="93" t="n">
        <v>2175</v>
      </c>
      <c r="G1176" s="92" t="inlineStr">
        <is>
          <t>N</t>
        </is>
      </c>
      <c r="H1176" s="94" t="n"/>
      <c r="I1176" s="91" t="inlineStr">
        <is>
          <t>N</t>
        </is>
      </c>
      <c r="J1176" s="92">
        <f>IF(K1176="","N","Y")</f>
        <v/>
      </c>
      <c r="K1176" s="94">
        <f>_xlfn.TEXTJOIN("; ",TRUE,IF(P1176="52-wk low","52-wk low",""),IF(AND(AD1176&gt;=Settings!$B$12,M1176&lt;0),"Distribution",""),IF(AND(AJ1176="Y",M1176&lt;0,AK1176&lt;-Settings!$B$13),"Long unwinding",""),IF(AND(AJ1176="Y",M1176&lt;0,AK1176&gt;Settings!$B$13),"Short buildup",""))</f>
        <v/>
      </c>
      <c r="L1176" s="95" t="n">
        <v>952</v>
      </c>
      <c r="M1176" s="96" t="n">
        <v>-1.55</v>
      </c>
      <c r="N1176" s="93" t="n">
        <v>1366</v>
      </c>
      <c r="O1176" s="91" t="inlineStr">
        <is>
          <t>None</t>
        </is>
      </c>
      <c r="P1176" s="91" t="inlineStr">
        <is>
          <t>None</t>
        </is>
      </c>
      <c r="Q1176" s="97" t="n">
        <v>0.5600000000000001</v>
      </c>
      <c r="R1176" s="96" t="n">
        <v>0.43</v>
      </c>
      <c r="S1176" s="96" t="n">
        <v>1.36</v>
      </c>
      <c r="T1176" s="96" t="n">
        <v>1.9</v>
      </c>
      <c r="U1176" s="96" t="n">
        <v>1.06</v>
      </c>
      <c r="V1176" s="103" t="n">
        <v>0.8100000000000001</v>
      </c>
      <c r="W1176" s="102" t="n">
        <v>5</v>
      </c>
      <c r="X1176" s="93" t="n"/>
      <c r="Y1176" s="91" t="inlineStr">
        <is>
          <t>None</t>
        </is>
      </c>
      <c r="Z1176" s="99" t="n">
        <v>53.96</v>
      </c>
      <c r="AA1176" s="96" t="n">
        <v>1</v>
      </c>
      <c r="AB1176" s="96" t="n">
        <v>0.98</v>
      </c>
      <c r="AC1176" s="96" t="n">
        <v>1.38</v>
      </c>
      <c r="AD1176" s="96" t="n">
        <v>1.91</v>
      </c>
      <c r="AE1176" s="96" t="n">
        <v>1.39</v>
      </c>
      <c r="AF1176" s="103" t="n">
        <v>1.29</v>
      </c>
      <c r="AG1176" s="91" t="inlineStr">
        <is>
          <t>Normal</t>
        </is>
      </c>
      <c r="AH1176" s="100" t="n">
        <v>0</v>
      </c>
      <c r="AI1176" s="101" t="n">
        <v>0</v>
      </c>
      <c r="AJ1176" s="92" t="inlineStr">
        <is>
          <t>N</t>
        </is>
      </c>
      <c r="AK1176" s="96" t="n"/>
      <c r="AL1176" s="91" t="inlineStr">
        <is>
          <t>n/a</t>
        </is>
      </c>
      <c r="AM1176" s="93" t="n"/>
      <c r="AN1176" s="92" t="inlineStr">
        <is>
          <t>None</t>
        </is>
      </c>
      <c r="AO1176" s="102" t="n">
        <v>0</v>
      </c>
      <c r="AP1176" s="103" t="n">
        <v>0.98</v>
      </c>
      <c r="AQ1176" s="102" t="n">
        <v>60</v>
      </c>
      <c r="AR1176" s="91" t="inlineStr">
        <is>
          <t>N</t>
        </is>
      </c>
      <c r="AS1176" s="104" t="n"/>
      <c r="AT1176" s="92">
        <f>IF(AND(P1176="52-wk high",T1176&gt;=Settings!$B$7),"Y","N")</f>
        <v/>
      </c>
      <c r="AU1176" s="91">
        <f>IF(AND(AD1176&gt;=Settings!$B$8,M1176&gt;0),"Y","N")</f>
        <v/>
      </c>
      <c r="AV1176" s="91">
        <f>IF(OR(AH1176&gt;Settings!$B$9,AI1176&gt;Settings!$B$9),"Y","N")</f>
        <v/>
      </c>
      <c r="AW1176" s="91">
        <f>IF(AJ1176&lt;&gt;"Y","n/a",IF(AND(M1176&gt;0,AK1176&gt;Settings!$B$10),"Y","N"))</f>
        <v/>
      </c>
      <c r="AX1176" s="91">
        <f>IF(AO1176&gt;=Settings!$B$11,"Y","N")</f>
        <v/>
      </c>
      <c r="AY1176" s="99">
        <f>(AT1176="Y")+(AU1176="Y")+(AV1176="Y")+(AW1176="Y")+(AX1176="Y")</f>
        <v/>
      </c>
      <c r="AZ1176" s="94">
        <f>IF(AY1176=0,"None",_xlfn.TEXTJOIN(", ",TRUE(),IF(AT1176="Y","Breakout",""),IF(AU1176="Y","Accumulation",""),IF(AV1176="Y","Institutional buying",""),IF(AW1176="Y","Long buildup",""),IF(AX1176="Y","Momentum leader","")))</f>
        <v/>
      </c>
      <c r="BA1176" s="94">
        <f>IF(BW1176="","","Passes "&amp;AY1176&amp;" of 5 buy-side scans"&amp;IF(G1176="Y","; RED FLAG: filter out using Red flag column",""))</f>
        <v/>
      </c>
      <c r="BB1176" s="91" t="inlineStr">
        <is>
          <t>None</t>
        </is>
      </c>
      <c r="BC1176" s="92" t="inlineStr">
        <is>
          <t>N</t>
        </is>
      </c>
      <c r="BD1176" s="94" t="n"/>
      <c r="BE1176" s="94" t="n"/>
      <c r="BF1176" s="92">
        <f>IF(R1176*100000&gt;=Settings!$B$5,"Y","N")</f>
        <v/>
      </c>
      <c r="BG1176" s="91">
        <f>IF(F1176&gt;Settings!$B$6,"Y","N")</f>
        <v/>
      </c>
      <c r="BH1176" s="97" t="n">
        <v>-28.36</v>
      </c>
      <c r="BI1176" s="96" t="n">
        <v>-1.58</v>
      </c>
      <c r="BJ1176" s="96" t="n">
        <v>8.65</v>
      </c>
      <c r="BK1176" s="96" t="n">
        <v>-1.36</v>
      </c>
      <c r="BL1176" s="96" t="n">
        <v>-9.24</v>
      </c>
      <c r="BM1176" s="96" t="n">
        <v>30.87</v>
      </c>
      <c r="BN1176" s="97" t="n">
        <v>1.02</v>
      </c>
      <c r="BO1176" s="96" t="n">
        <v>2.74</v>
      </c>
      <c r="BP1176" s="96" t="n">
        <v>2.38</v>
      </c>
      <c r="BQ1176" s="96" t="n">
        <v>2.37</v>
      </c>
      <c r="BR1176" s="91" t="inlineStr">
        <is>
          <t>Mixed</t>
        </is>
      </c>
      <c r="BS1176" s="91" t="inlineStr">
        <is>
          <t>None</t>
        </is>
      </c>
      <c r="BT1176" s="96" t="n">
        <v>54</v>
      </c>
      <c r="BU1176" s="91" t="inlineStr">
        <is>
          <t>N</t>
        </is>
      </c>
      <c r="BV1176" s="99">
        <f>IF(OR(BF1176&lt;&gt;"Y",BG1176&lt;&gt;"Y"),"",(AND(ISNUMBER(BQ1176),BQ1176&gt;0))+(BR1176="Stacked up")+(AND(ISNUMBER(BH1176),BH1176&gt;=-Settings!$B$17))+(AND(ISNUMBER(BK1176),ISNUMBER(BM1176),BK1176&gt;0,BM1176&gt;0))+(AND(ISNUMBER(AQ1176),AQ1176&gt;=Settings!$B$18))+(AND(ISNUMBER(BT1176),BT1176&gt;=Settings!$B$19,BT1176&lt;=Settings!$B$20))+(AND(ISNUMBER(AS1176),AS1176&gt;0))+(AND(ISNUMBER(T1176),ISNUMBER(M1176),T1176&gt;=Settings!$B$21,M1176&gt;0))+(AND(ISNUMBER(AD1176),ISNUMBER(M1176),AD1176&gt;=Settings!$B$22,M1176&gt;0))+(AY1176&gt;=1))</f>
        <v/>
      </c>
      <c r="BW1176" s="91">
        <f>IF(OR(AY1176=0,BF1176&lt;&gt;"Y",BG1176&lt;&gt;"Y"),"",1+SUMPRODUCT(($A$6:$A$2604=A1176)*($AY$6:$AY$2604&gt;0)*($BF$6:$BF$2604="Y")*($BG$6:$BG$2604="Y")*(($AY$6:$AY$2604&gt;AY1176)+($AY$6:$AY$2604=AY1176)*($AD$6:$AD$2604&gt;AD1176))))</f>
        <v/>
      </c>
    </row>
    <row r="1177" ht="23.85" customHeight="1" s="55">
      <c r="A1177" s="90" t="n">
        <v>46296</v>
      </c>
      <c r="B1177" s="91" t="inlineStr">
        <is>
          <t>COSMOFIRST</t>
        </is>
      </c>
      <c r="C1177" s="91" t="inlineStr">
        <is>
          <t>INE757A01017</t>
        </is>
      </c>
      <c r="D1177" s="91" t="n"/>
      <c r="E1177" s="91" t="inlineStr">
        <is>
          <t>None</t>
        </is>
      </c>
      <c r="F1177" s="93" t="n">
        <v>2170</v>
      </c>
      <c r="G1177" s="92" t="inlineStr">
        <is>
          <t>N</t>
        </is>
      </c>
      <c r="H1177" s="94" t="n"/>
      <c r="I1177" s="91" t="inlineStr">
        <is>
          <t>N</t>
        </is>
      </c>
      <c r="J1177" s="92">
        <f>IF(K1177="","N","Y")</f>
        <v/>
      </c>
      <c r="K1177" s="94">
        <f>_xlfn.TEXTJOIN("; ",TRUE,IF(P1177="52-wk low","52-wk low",""),IF(AND(AD1177&gt;=Settings!$B$12,M1177&lt;0),"Distribution",""),IF(AND(AJ1177="Y",M1177&lt;0,AK1177&lt;-Settings!$B$13),"Long unwinding",""),IF(AND(AJ1177="Y",M1177&lt;0,AK1177&gt;Settings!$B$13),"Short buildup",""))</f>
        <v/>
      </c>
      <c r="L1177" s="95" t="n">
        <v>826.85</v>
      </c>
      <c r="M1177" s="96" t="n">
        <v>-2.22</v>
      </c>
      <c r="N1177" s="93" t="n">
        <v>1752</v>
      </c>
      <c r="O1177" s="91" t="inlineStr">
        <is>
          <t>None</t>
        </is>
      </c>
      <c r="P1177" s="91" t="inlineStr">
        <is>
          <t>None</t>
        </is>
      </c>
      <c r="Q1177" s="97" t="n">
        <v>0.31</v>
      </c>
      <c r="R1177" s="96" t="n">
        <v>0.46</v>
      </c>
      <c r="S1177" s="96" t="n">
        <v>0.6</v>
      </c>
      <c r="T1177" s="96" t="n">
        <v>0.28</v>
      </c>
      <c r="U1177" s="96" t="n">
        <v>0.26</v>
      </c>
      <c r="V1177" s="103" t="n">
        <v>0.39</v>
      </c>
      <c r="W1177" s="102" t="n">
        <v>0</v>
      </c>
      <c r="X1177" s="93" t="n"/>
      <c r="Y1177" s="91" t="inlineStr">
        <is>
          <t>None</t>
        </is>
      </c>
      <c r="Z1177" s="99" t="n">
        <v>42.91</v>
      </c>
      <c r="AA1177" s="96" t="n">
        <v>0.84</v>
      </c>
      <c r="AB1177" s="96" t="n">
        <v>0.85</v>
      </c>
      <c r="AC1177" s="96" t="n">
        <v>0.52</v>
      </c>
      <c r="AD1177" s="96" t="n">
        <v>0.26</v>
      </c>
      <c r="AE1177" s="96" t="n">
        <v>0.25</v>
      </c>
      <c r="AF1177" s="103" t="n">
        <v>1.18</v>
      </c>
      <c r="AG1177" s="91" t="inlineStr">
        <is>
          <t>Normal</t>
        </is>
      </c>
      <c r="AH1177" s="100" t="n">
        <v>0</v>
      </c>
      <c r="AI1177" s="101" t="n">
        <v>0</v>
      </c>
      <c r="AJ1177" s="92" t="inlineStr">
        <is>
          <t>N</t>
        </is>
      </c>
      <c r="AK1177" s="96" t="n"/>
      <c r="AL1177" s="91" t="inlineStr">
        <is>
          <t>n/a</t>
        </is>
      </c>
      <c r="AM1177" s="93" t="n"/>
      <c r="AN1177" s="92" t="inlineStr">
        <is>
          <t>None</t>
        </is>
      </c>
      <c r="AO1177" s="102" t="n">
        <v>0</v>
      </c>
      <c r="AP1177" s="103" t="n">
        <v>1.16</v>
      </c>
      <c r="AQ1177" s="102" t="n">
        <v>68</v>
      </c>
      <c r="AR1177" s="91" t="inlineStr">
        <is>
          <t>N</t>
        </is>
      </c>
      <c r="AS1177" s="104" t="n"/>
      <c r="AT1177" s="92">
        <f>IF(AND(P1177="52-wk high",T1177&gt;=Settings!$B$7),"Y","N")</f>
        <v/>
      </c>
      <c r="AU1177" s="91">
        <f>IF(AND(AD1177&gt;=Settings!$B$8,M1177&gt;0),"Y","N")</f>
        <v/>
      </c>
      <c r="AV1177" s="91">
        <f>IF(OR(AH1177&gt;Settings!$B$9,AI1177&gt;Settings!$B$9),"Y","N")</f>
        <v/>
      </c>
      <c r="AW1177" s="91">
        <f>IF(AJ1177&lt;&gt;"Y","n/a",IF(AND(M1177&gt;0,AK1177&gt;Settings!$B$10),"Y","N"))</f>
        <v/>
      </c>
      <c r="AX1177" s="91">
        <f>IF(AO1177&gt;=Settings!$B$11,"Y","N")</f>
        <v/>
      </c>
      <c r="AY1177" s="99">
        <f>(AT1177="Y")+(AU1177="Y")+(AV1177="Y")+(AW1177="Y")+(AX1177="Y")</f>
        <v/>
      </c>
      <c r="AZ1177" s="94">
        <f>IF(AY1177=0,"None",_xlfn.TEXTJOIN(", ",TRUE(),IF(AT1177="Y","Breakout",""),IF(AU1177="Y","Accumulation",""),IF(AV1177="Y","Institutional buying",""),IF(AW1177="Y","Long buildup",""),IF(AX1177="Y","Momentum leader","")))</f>
        <v/>
      </c>
      <c r="BA1177" s="94">
        <f>IF(BW1177="","","Passes "&amp;AY1177&amp;" of 5 buy-side scans"&amp;IF(G1177="Y","; RED FLAG: filter out using Red flag column",""))</f>
        <v/>
      </c>
      <c r="BB1177" s="91" t="inlineStr">
        <is>
          <t>None</t>
        </is>
      </c>
      <c r="BC1177" s="92" t="inlineStr">
        <is>
          <t>N</t>
        </is>
      </c>
      <c r="BD1177" s="94" t="n"/>
      <c r="BE1177" s="94" t="n"/>
      <c r="BF1177" s="92">
        <f>IF(R1177*100000&gt;=Settings!$B$5,"Y","N")</f>
        <v/>
      </c>
      <c r="BG1177" s="91">
        <f>IF(F1177&gt;Settings!$B$6,"Y","N")</f>
        <v/>
      </c>
      <c r="BH1177" s="97" t="n">
        <v>-16.98</v>
      </c>
      <c r="BI1177" s="96" t="n">
        <v>-3.55</v>
      </c>
      <c r="BJ1177" s="96" t="n">
        <v>-12.93</v>
      </c>
      <c r="BK1177" s="96" t="n">
        <v>4.13</v>
      </c>
      <c r="BL1177" s="96" t="n">
        <v>32.52</v>
      </c>
      <c r="BM1177" s="96" t="n">
        <v>-5.24</v>
      </c>
      <c r="BN1177" s="97" t="n">
        <v>-4.86</v>
      </c>
      <c r="BO1177" s="96" t="n">
        <v>-5.5</v>
      </c>
      <c r="BP1177" s="96" t="n">
        <v>-2.1</v>
      </c>
      <c r="BQ1177" s="96" t="n">
        <v>1.54</v>
      </c>
      <c r="BR1177" s="91" t="inlineStr">
        <is>
          <t>Mixed</t>
        </is>
      </c>
      <c r="BS1177" s="91" t="inlineStr">
        <is>
          <t>None</t>
        </is>
      </c>
      <c r="BT1177" s="96" t="n">
        <v>26.9</v>
      </c>
      <c r="BU1177" s="91" t="inlineStr">
        <is>
          <t>N</t>
        </is>
      </c>
      <c r="BV1177" s="99">
        <f>IF(OR(BF1177&lt;&gt;"Y",BG1177&lt;&gt;"Y"),"",(AND(ISNUMBER(BQ1177),BQ1177&gt;0))+(BR1177="Stacked up")+(AND(ISNUMBER(BH1177),BH1177&gt;=-Settings!$B$17))+(AND(ISNUMBER(BK1177),ISNUMBER(BM1177),BK1177&gt;0,BM1177&gt;0))+(AND(ISNUMBER(AQ1177),AQ1177&gt;=Settings!$B$18))+(AND(ISNUMBER(BT1177),BT1177&gt;=Settings!$B$19,BT1177&lt;=Settings!$B$20))+(AND(ISNUMBER(AS1177),AS1177&gt;0))+(AND(ISNUMBER(T1177),ISNUMBER(M1177),T1177&gt;=Settings!$B$21,M1177&gt;0))+(AND(ISNUMBER(AD1177),ISNUMBER(M1177),AD1177&gt;=Settings!$B$22,M1177&gt;0))+(AY1177&gt;=1))</f>
        <v/>
      </c>
      <c r="BW1177" s="91">
        <f>IF(OR(AY1177=0,BF1177&lt;&gt;"Y",BG1177&lt;&gt;"Y"),"",1+SUMPRODUCT(($A$6:$A$2604=A1177)*($AY$6:$AY$2604&gt;0)*($BF$6:$BF$2604="Y")*($BG$6:$BG$2604="Y")*(($AY$6:$AY$2604&gt;AY1177)+($AY$6:$AY$2604=AY1177)*($AD$6:$AD$2604&gt;AD1177))))</f>
        <v/>
      </c>
    </row>
    <row r="1178" ht="23.85" customHeight="1" s="55">
      <c r="A1178" s="90" t="n">
        <v>46296</v>
      </c>
      <c r="B1178" s="91" t="inlineStr">
        <is>
          <t>RANEHOLDIN</t>
        </is>
      </c>
      <c r="C1178" s="91" t="inlineStr">
        <is>
          <t>INE384A01010</t>
        </is>
      </c>
      <c r="D1178" s="91" t="n"/>
      <c r="E1178" s="91" t="inlineStr">
        <is>
          <t>None</t>
        </is>
      </c>
      <c r="F1178" s="93" t="n">
        <v>2168</v>
      </c>
      <c r="G1178" s="92" t="inlineStr">
        <is>
          <t>N</t>
        </is>
      </c>
      <c r="H1178" s="94" t="n"/>
      <c r="I1178" s="91" t="inlineStr">
        <is>
          <t>N</t>
        </is>
      </c>
      <c r="J1178" s="92">
        <f>IF(K1178="","N","Y")</f>
        <v/>
      </c>
      <c r="K1178" s="94">
        <f>_xlfn.TEXTJOIN("; ",TRUE,IF(P1178="52-wk low","52-wk low",""),IF(AND(AD1178&gt;=Settings!$B$12,M1178&lt;0),"Distribution",""),IF(AND(AJ1178="Y",M1178&lt;0,AK1178&lt;-Settings!$B$13),"Long unwinding",""),IF(AND(AJ1178="Y",M1178&lt;0,AK1178&gt;Settings!$B$13),"Short buildup",""))</f>
        <v/>
      </c>
      <c r="L1178" s="95" t="n">
        <v>1518.7</v>
      </c>
      <c r="M1178" s="96" t="n">
        <v>-0.73</v>
      </c>
      <c r="N1178" s="93" t="n">
        <v>897</v>
      </c>
      <c r="O1178" s="91" t="inlineStr">
        <is>
          <t>None</t>
        </is>
      </c>
      <c r="P1178" s="91" t="inlineStr">
        <is>
          <t>None</t>
        </is>
      </c>
      <c r="Q1178" s="97" t="n">
        <v>0.07000000000000001</v>
      </c>
      <c r="R1178" s="96" t="n">
        <v>0.18</v>
      </c>
      <c r="S1178" s="96" t="n">
        <v>0.42</v>
      </c>
      <c r="T1178" s="96" t="n">
        <v>0.39</v>
      </c>
      <c r="U1178" s="96" t="n">
        <v>0.21</v>
      </c>
      <c r="V1178" s="103" t="n">
        <v>0.49</v>
      </c>
      <c r="W1178" s="102" t="n">
        <v>3</v>
      </c>
      <c r="X1178" s="93" t="n"/>
      <c r="Y1178" s="91" t="inlineStr">
        <is>
          <t>None</t>
        </is>
      </c>
      <c r="Z1178" s="99" t="n">
        <v>60.06</v>
      </c>
      <c r="AA1178" s="96" t="n">
        <v>1.07</v>
      </c>
      <c r="AB1178" s="96" t="n">
        <v>1.04</v>
      </c>
      <c r="AC1178" s="96" t="n">
        <v>0.5600000000000001</v>
      </c>
      <c r="AD1178" s="96" t="n">
        <v>0.46</v>
      </c>
      <c r="AE1178" s="96" t="n">
        <v>0.35</v>
      </c>
      <c r="AF1178" s="103" t="n">
        <v>1.27</v>
      </c>
      <c r="AG1178" s="91" t="inlineStr">
        <is>
          <t>Normal</t>
        </is>
      </c>
      <c r="AH1178" s="100" t="n">
        <v>0</v>
      </c>
      <c r="AI1178" s="101" t="n">
        <v>0</v>
      </c>
      <c r="AJ1178" s="92" t="inlineStr">
        <is>
          <t>N</t>
        </is>
      </c>
      <c r="AK1178" s="96" t="n"/>
      <c r="AL1178" s="91" t="inlineStr">
        <is>
          <t>n/a</t>
        </is>
      </c>
      <c r="AM1178" s="93" t="n"/>
      <c r="AN1178" s="92" t="inlineStr">
        <is>
          <t>None</t>
        </is>
      </c>
      <c r="AO1178" s="102" t="n">
        <v>0</v>
      </c>
      <c r="AP1178" s="103" t="n">
        <v>1.3</v>
      </c>
      <c r="AQ1178" s="102" t="n">
        <v>73</v>
      </c>
      <c r="AR1178" s="91" t="inlineStr">
        <is>
          <t>N</t>
        </is>
      </c>
      <c r="AS1178" s="104" t="n"/>
      <c r="AT1178" s="92">
        <f>IF(AND(P1178="52-wk high",T1178&gt;=Settings!$B$7),"Y","N")</f>
        <v/>
      </c>
      <c r="AU1178" s="91">
        <f>IF(AND(AD1178&gt;=Settings!$B$8,M1178&gt;0),"Y","N")</f>
        <v/>
      </c>
      <c r="AV1178" s="91">
        <f>IF(OR(AH1178&gt;Settings!$B$9,AI1178&gt;Settings!$B$9),"Y","N")</f>
        <v/>
      </c>
      <c r="AW1178" s="91">
        <f>IF(AJ1178&lt;&gt;"Y","n/a",IF(AND(M1178&gt;0,AK1178&gt;Settings!$B$10),"Y","N"))</f>
        <v/>
      </c>
      <c r="AX1178" s="91">
        <f>IF(AO1178&gt;=Settings!$B$11,"Y","N")</f>
        <v/>
      </c>
      <c r="AY1178" s="99">
        <f>(AT1178="Y")+(AU1178="Y")+(AV1178="Y")+(AW1178="Y")+(AX1178="Y")</f>
        <v/>
      </c>
      <c r="AZ1178" s="94">
        <f>IF(AY1178=0,"None",_xlfn.TEXTJOIN(", ",TRUE(),IF(AT1178="Y","Breakout",""),IF(AU1178="Y","Accumulation",""),IF(AV1178="Y","Institutional buying",""),IF(AW1178="Y","Long buildup",""),IF(AX1178="Y","Momentum leader","")))</f>
        <v/>
      </c>
      <c r="BA1178" s="94">
        <f>IF(BW1178="","","Passes "&amp;AY1178&amp;" of 5 buy-side scans"&amp;IF(G1178="Y","; RED FLAG: filter out using Red flag column",""))</f>
        <v/>
      </c>
      <c r="BB1178" s="91" t="inlineStr">
        <is>
          <t>None</t>
        </is>
      </c>
      <c r="BC1178" s="92" t="inlineStr">
        <is>
          <t>N</t>
        </is>
      </c>
      <c r="BD1178" s="94" t="n"/>
      <c r="BE1178" s="94" t="n"/>
      <c r="BF1178" s="92">
        <f>IF(R1178*100000&gt;=Settings!$B$5,"Y","N")</f>
        <v/>
      </c>
      <c r="BG1178" s="91">
        <f>IF(F1178&gt;Settings!$B$6,"Y","N")</f>
        <v/>
      </c>
      <c r="BH1178" s="97" t="n">
        <v>-19.84</v>
      </c>
      <c r="BI1178" s="96" t="n">
        <v>-4.53</v>
      </c>
      <c r="BJ1178" s="96" t="n">
        <v>-2.69</v>
      </c>
      <c r="BK1178" s="96" t="n">
        <v>-11.72</v>
      </c>
      <c r="BL1178" s="96" t="n">
        <v>45.4</v>
      </c>
      <c r="BM1178" s="96" t="n">
        <v>-6.6</v>
      </c>
      <c r="BN1178" s="97" t="n">
        <v>-4.84</v>
      </c>
      <c r="BO1178" s="96" t="n">
        <v>-6.26</v>
      </c>
      <c r="BP1178" s="96" t="n">
        <v>-3.71</v>
      </c>
      <c r="BQ1178" s="96" t="n">
        <v>-0.31</v>
      </c>
      <c r="BR1178" s="91" t="inlineStr">
        <is>
          <t>Mixed</t>
        </is>
      </c>
      <c r="BS1178" s="91" t="inlineStr">
        <is>
          <t>None</t>
        </is>
      </c>
      <c r="BT1178" s="96" t="n">
        <v>23.8</v>
      </c>
      <c r="BU1178" s="91" t="inlineStr">
        <is>
          <t>N</t>
        </is>
      </c>
      <c r="BV1178" s="99">
        <f>IF(OR(BF1178&lt;&gt;"Y",BG1178&lt;&gt;"Y"),"",(AND(ISNUMBER(BQ1178),BQ1178&gt;0))+(BR1178="Stacked up")+(AND(ISNUMBER(BH1178),BH1178&gt;=-Settings!$B$17))+(AND(ISNUMBER(BK1178),ISNUMBER(BM1178),BK1178&gt;0,BM1178&gt;0))+(AND(ISNUMBER(AQ1178),AQ1178&gt;=Settings!$B$18))+(AND(ISNUMBER(BT1178),BT1178&gt;=Settings!$B$19,BT1178&lt;=Settings!$B$20))+(AND(ISNUMBER(AS1178),AS1178&gt;0))+(AND(ISNUMBER(T1178),ISNUMBER(M1178),T1178&gt;=Settings!$B$21,M1178&gt;0))+(AND(ISNUMBER(AD1178),ISNUMBER(M1178),AD1178&gt;=Settings!$B$22,M1178&gt;0))+(AY1178&gt;=1))</f>
        <v/>
      </c>
      <c r="BW1178" s="91">
        <f>IF(OR(AY1178=0,BF1178&lt;&gt;"Y",BG1178&lt;&gt;"Y"),"",1+SUMPRODUCT(($A$6:$A$2604=A1178)*($AY$6:$AY$2604&gt;0)*($BF$6:$BF$2604="Y")*($BG$6:$BG$2604="Y")*(($AY$6:$AY$2604&gt;AY1178)+($AY$6:$AY$2604=AY1178)*($AD$6:$AD$2604&gt;AD1178))))</f>
        <v/>
      </c>
    </row>
    <row r="1179" ht="23.85" customHeight="1" s="55">
      <c r="A1179" s="90" t="n">
        <v>46296</v>
      </c>
      <c r="B1179" s="91" t="inlineStr">
        <is>
          <t>POKARNA</t>
        </is>
      </c>
      <c r="C1179" s="91" t="inlineStr">
        <is>
          <t>INE637C01025</t>
        </is>
      </c>
      <c r="D1179" s="91" t="n"/>
      <c r="E1179" s="91" t="inlineStr">
        <is>
          <t>None</t>
        </is>
      </c>
      <c r="F1179" s="93" t="n">
        <v>2167</v>
      </c>
      <c r="G1179" s="92" t="inlineStr">
        <is>
          <t>N</t>
        </is>
      </c>
      <c r="H1179" s="94" t="n"/>
      <c r="I1179" s="91" t="inlineStr">
        <is>
          <t>N</t>
        </is>
      </c>
      <c r="J1179" s="92">
        <f>IF(K1179="","N","Y")</f>
        <v/>
      </c>
      <c r="K1179" s="94">
        <f>_xlfn.TEXTJOIN("; ",TRUE,IF(P1179="52-wk low","52-wk low",""),IF(AND(AD1179&gt;=Settings!$B$12,M1179&lt;0),"Distribution",""),IF(AND(AJ1179="Y",M1179&lt;0,AK1179&lt;-Settings!$B$13),"Long unwinding",""),IF(AND(AJ1179="Y",M1179&lt;0,AK1179&gt;Settings!$B$13),"Short buildup",""))</f>
        <v/>
      </c>
      <c r="L1179" s="95" t="n">
        <v>699.1</v>
      </c>
      <c r="M1179" s="96" t="n">
        <v>-0.9399999999999999</v>
      </c>
      <c r="N1179" s="93" t="n">
        <v>1013</v>
      </c>
      <c r="O1179" s="91" t="inlineStr">
        <is>
          <t>None</t>
        </is>
      </c>
      <c r="P1179" s="91" t="inlineStr">
        <is>
          <t>52-wk low</t>
        </is>
      </c>
      <c r="Q1179" s="97" t="n">
        <v>0.78</v>
      </c>
      <c r="R1179" s="96" t="n">
        <v>1.45</v>
      </c>
      <c r="S1179" s="96" t="n">
        <v>0.55</v>
      </c>
      <c r="T1179" s="96" t="n">
        <v>0.72</v>
      </c>
      <c r="U1179" s="96" t="n">
        <v>0.77</v>
      </c>
      <c r="V1179" s="103" t="n">
        <v>1.42</v>
      </c>
      <c r="W1179" s="102" t="n">
        <v>3</v>
      </c>
      <c r="X1179" s="93" t="n"/>
      <c r="Y1179" s="91" t="inlineStr">
        <is>
          <t>None</t>
        </is>
      </c>
      <c r="Z1179" s="99" t="n">
        <v>56.23</v>
      </c>
      <c r="AA1179" s="96" t="n">
        <v>1.1</v>
      </c>
      <c r="AB1179" s="96" t="n">
        <v>1.12</v>
      </c>
      <c r="AC1179" s="96" t="n">
        <v>0.79</v>
      </c>
      <c r="AD1179" s="96" t="n">
        <v>0.99</v>
      </c>
      <c r="AE1179" s="96" t="n">
        <v>1.05</v>
      </c>
      <c r="AF1179" s="103" t="n">
        <v>0.95</v>
      </c>
      <c r="AG1179" s="91" t="inlineStr">
        <is>
          <t>Normal</t>
        </is>
      </c>
      <c r="AH1179" s="100" t="n">
        <v>0</v>
      </c>
      <c r="AI1179" s="101" t="n">
        <v>0</v>
      </c>
      <c r="AJ1179" s="92" t="inlineStr">
        <is>
          <t>N</t>
        </is>
      </c>
      <c r="AK1179" s="96" t="n"/>
      <c r="AL1179" s="91" t="inlineStr">
        <is>
          <t>n/a</t>
        </is>
      </c>
      <c r="AM1179" s="93" t="n"/>
      <c r="AN1179" s="92" t="inlineStr">
        <is>
          <t>None</t>
        </is>
      </c>
      <c r="AO1179" s="102" t="n">
        <v>0</v>
      </c>
      <c r="AP1179" s="103" t="n">
        <v>0.66</v>
      </c>
      <c r="AQ1179" s="102" t="n">
        <v>31</v>
      </c>
      <c r="AR1179" s="91" t="inlineStr">
        <is>
          <t>N</t>
        </is>
      </c>
      <c r="AS1179" s="104" t="n"/>
      <c r="AT1179" s="92">
        <f>IF(AND(P1179="52-wk high",T1179&gt;=Settings!$B$7),"Y","N")</f>
        <v/>
      </c>
      <c r="AU1179" s="91">
        <f>IF(AND(AD1179&gt;=Settings!$B$8,M1179&gt;0),"Y","N")</f>
        <v/>
      </c>
      <c r="AV1179" s="91">
        <f>IF(OR(AH1179&gt;Settings!$B$9,AI1179&gt;Settings!$B$9),"Y","N")</f>
        <v/>
      </c>
      <c r="AW1179" s="91">
        <f>IF(AJ1179&lt;&gt;"Y","n/a",IF(AND(M1179&gt;0,AK1179&gt;Settings!$B$10),"Y","N"))</f>
        <v/>
      </c>
      <c r="AX1179" s="91">
        <f>IF(AO1179&gt;=Settings!$B$11,"Y","N")</f>
        <v/>
      </c>
      <c r="AY1179" s="99">
        <f>(AT1179="Y")+(AU1179="Y")+(AV1179="Y")+(AW1179="Y")+(AX1179="Y")</f>
        <v/>
      </c>
      <c r="AZ1179" s="94">
        <f>IF(AY1179=0,"None",_xlfn.TEXTJOIN(", ",TRUE(),IF(AT1179="Y","Breakout",""),IF(AU1179="Y","Accumulation",""),IF(AV1179="Y","Institutional buying",""),IF(AW1179="Y","Long buildup",""),IF(AX1179="Y","Momentum leader","")))</f>
        <v/>
      </c>
      <c r="BA1179" s="94">
        <f>IF(BW1179="","","Passes "&amp;AY1179&amp;" of 5 buy-side scans"&amp;IF(G1179="Y","; RED FLAG: filter out using Red flag column",""))</f>
        <v/>
      </c>
      <c r="BB1179" s="91" t="inlineStr">
        <is>
          <t>None</t>
        </is>
      </c>
      <c r="BC1179" s="92" t="inlineStr">
        <is>
          <t>N</t>
        </is>
      </c>
      <c r="BD1179" s="94" t="n"/>
      <c r="BE1179" s="94" t="n"/>
      <c r="BF1179" s="92">
        <f>IF(R1179*100000&gt;=Settings!$B$5,"Y","N")</f>
        <v/>
      </c>
      <c r="BG1179" s="91">
        <f>IF(F1179&gt;Settings!$B$6,"Y","N")</f>
        <v/>
      </c>
      <c r="BH1179" s="97" t="n">
        <v>-39.01</v>
      </c>
      <c r="BI1179" s="96" t="n">
        <v>-4.11</v>
      </c>
      <c r="BJ1179" s="96" t="n">
        <v>-16.97</v>
      </c>
      <c r="BK1179" s="96" t="n">
        <v>-31.68</v>
      </c>
      <c r="BL1179" s="96" t="n">
        <v>-19.62</v>
      </c>
      <c r="BM1179" s="96" t="n">
        <v>-10.22</v>
      </c>
      <c r="BN1179" s="97" t="n">
        <v>-7.76</v>
      </c>
      <c r="BO1179" s="96" t="n">
        <v>-15.29</v>
      </c>
      <c r="BP1179" s="96" t="n">
        <v>-18.98</v>
      </c>
      <c r="BQ1179" s="96" t="n">
        <v>-19.98</v>
      </c>
      <c r="BR1179" s="91" t="inlineStr">
        <is>
          <t>Stacked down</t>
        </is>
      </c>
      <c r="BS1179" s="91" t="inlineStr">
        <is>
          <t>None</t>
        </is>
      </c>
      <c r="BT1179" s="96" t="n">
        <v>18.2</v>
      </c>
      <c r="BU1179" s="91" t="inlineStr">
        <is>
          <t>N</t>
        </is>
      </c>
      <c r="BV1179" s="99">
        <f>IF(OR(BF1179&lt;&gt;"Y",BG1179&lt;&gt;"Y"),"",(AND(ISNUMBER(BQ1179),BQ1179&gt;0))+(BR1179="Stacked up")+(AND(ISNUMBER(BH1179),BH1179&gt;=-Settings!$B$17))+(AND(ISNUMBER(BK1179),ISNUMBER(BM1179),BK1179&gt;0,BM1179&gt;0))+(AND(ISNUMBER(AQ1179),AQ1179&gt;=Settings!$B$18))+(AND(ISNUMBER(BT1179),BT1179&gt;=Settings!$B$19,BT1179&lt;=Settings!$B$20))+(AND(ISNUMBER(AS1179),AS1179&gt;0))+(AND(ISNUMBER(T1179),ISNUMBER(M1179),T1179&gt;=Settings!$B$21,M1179&gt;0))+(AND(ISNUMBER(AD1179),ISNUMBER(M1179),AD1179&gt;=Settings!$B$22,M1179&gt;0))+(AY1179&gt;=1))</f>
        <v/>
      </c>
      <c r="BW1179" s="91">
        <f>IF(OR(AY1179=0,BF1179&lt;&gt;"Y",BG1179&lt;&gt;"Y"),"",1+SUMPRODUCT(($A$6:$A$2604=A1179)*($AY$6:$AY$2604&gt;0)*($BF$6:$BF$2604="Y")*($BG$6:$BG$2604="Y")*(($AY$6:$AY$2604&gt;AY1179)+($AY$6:$AY$2604=AY1179)*($AD$6:$AD$2604&gt;AD1179))))</f>
        <v/>
      </c>
    </row>
    <row r="1180" ht="23.85" customHeight="1" s="55">
      <c r="A1180" s="90" t="n">
        <v>46296</v>
      </c>
      <c r="B1180" s="91" t="inlineStr">
        <is>
          <t>BRIGHOTEL</t>
        </is>
      </c>
      <c r="C1180" s="91" t="inlineStr">
        <is>
          <t>INE03NU01014</t>
        </is>
      </c>
      <c r="D1180" s="91" t="n"/>
      <c r="E1180" s="91" t="inlineStr">
        <is>
          <t>None</t>
        </is>
      </c>
      <c r="F1180" s="93" t="n">
        <v>2163</v>
      </c>
      <c r="G1180" s="92" t="inlineStr">
        <is>
          <t>N</t>
        </is>
      </c>
      <c r="H1180" s="94" t="n"/>
      <c r="I1180" s="91" t="inlineStr">
        <is>
          <t>N</t>
        </is>
      </c>
      <c r="J1180" s="92">
        <f>IF(K1180="","N","Y")</f>
        <v/>
      </c>
      <c r="K1180" s="94">
        <f>_xlfn.TEXTJOIN("; ",TRUE,IF(P1180="52-wk low","52-wk low",""),IF(AND(AD1180&gt;=Settings!$B$12,M1180&lt;0),"Distribution",""),IF(AND(AJ1180="Y",M1180&lt;0,AK1180&lt;-Settings!$B$13),"Long unwinding",""),IF(AND(AJ1180="Y",M1180&lt;0,AK1180&gt;Settings!$B$13),"Short buildup",""))</f>
        <v/>
      </c>
      <c r="L1180" s="95" t="n">
        <v>56.94</v>
      </c>
      <c r="M1180" s="96" t="n">
        <v>-0.04</v>
      </c>
      <c r="N1180" s="93" t="n">
        <v>625</v>
      </c>
      <c r="O1180" s="91" t="inlineStr">
        <is>
          <t>None</t>
        </is>
      </c>
      <c r="P1180" s="91" t="inlineStr">
        <is>
          <t>None</t>
        </is>
      </c>
      <c r="Q1180" s="97" t="n">
        <v>1.87</v>
      </c>
      <c r="R1180" s="96" t="n">
        <v>1.16</v>
      </c>
      <c r="S1180" s="96" t="n">
        <v>1.69</v>
      </c>
      <c r="T1180" s="96" t="n">
        <v>1.48</v>
      </c>
      <c r="U1180" s="96" t="n">
        <v>1.69</v>
      </c>
      <c r="V1180" s="103" t="n">
        <v>1.05</v>
      </c>
      <c r="W1180" s="102" t="n">
        <v>5</v>
      </c>
      <c r="X1180" s="93" t="n">
        <v>165</v>
      </c>
      <c r="Y1180" s="91" t="inlineStr">
        <is>
          <t>None</t>
        </is>
      </c>
      <c r="Z1180" s="99" t="n">
        <v>76.5</v>
      </c>
      <c r="AA1180" s="96" t="n">
        <v>1.15</v>
      </c>
      <c r="AB1180" s="96" t="n">
        <v>1.17</v>
      </c>
      <c r="AC1180" s="96" t="n">
        <v>1.93</v>
      </c>
      <c r="AD1180" s="96" t="n">
        <v>1.87</v>
      </c>
      <c r="AE1180" s="96" t="n">
        <v>2.09</v>
      </c>
      <c r="AF1180" s="103" t="n">
        <v>1.09</v>
      </c>
      <c r="AG1180" s="91" t="inlineStr">
        <is>
          <t>Normal</t>
        </is>
      </c>
      <c r="AH1180" s="100" t="n">
        <v>0</v>
      </c>
      <c r="AI1180" s="101" t="n">
        <v>0</v>
      </c>
      <c r="AJ1180" s="92" t="inlineStr">
        <is>
          <t>N</t>
        </is>
      </c>
      <c r="AK1180" s="96" t="n"/>
      <c r="AL1180" s="91" t="inlineStr">
        <is>
          <t>n/a</t>
        </is>
      </c>
      <c r="AM1180" s="93" t="n"/>
      <c r="AN1180" s="92" t="inlineStr">
        <is>
          <t>None</t>
        </is>
      </c>
      <c r="AO1180" s="102" t="n">
        <v>0</v>
      </c>
      <c r="AP1180" s="103" t="n">
        <v>0.54</v>
      </c>
      <c r="AQ1180" s="102" t="n">
        <v>9</v>
      </c>
      <c r="AR1180" s="91" t="inlineStr">
        <is>
          <t>N</t>
        </is>
      </c>
      <c r="AS1180" s="104" t="n"/>
      <c r="AT1180" s="92">
        <f>IF(AND(P1180="52-wk high",T1180&gt;=Settings!$B$7),"Y","N")</f>
        <v/>
      </c>
      <c r="AU1180" s="91">
        <f>IF(AND(AD1180&gt;=Settings!$B$8,M1180&gt;0),"Y","N")</f>
        <v/>
      </c>
      <c r="AV1180" s="91">
        <f>IF(OR(AH1180&gt;Settings!$B$9,AI1180&gt;Settings!$B$9),"Y","N")</f>
        <v/>
      </c>
      <c r="AW1180" s="91">
        <f>IF(AJ1180&lt;&gt;"Y","n/a",IF(AND(M1180&gt;0,AK1180&gt;Settings!$B$10),"Y","N"))</f>
        <v/>
      </c>
      <c r="AX1180" s="91">
        <f>IF(AO1180&gt;=Settings!$B$11,"Y","N")</f>
        <v/>
      </c>
      <c r="AY1180" s="99">
        <f>(AT1180="Y")+(AU1180="Y")+(AV1180="Y")+(AW1180="Y")+(AX1180="Y")</f>
        <v/>
      </c>
      <c r="AZ1180" s="94">
        <f>IF(AY1180=0,"None",_xlfn.TEXTJOIN(", ",TRUE(),IF(AT1180="Y","Breakout",""),IF(AU1180="Y","Accumulation",""),IF(AV1180="Y","Institutional buying",""),IF(AW1180="Y","Long buildup",""),IF(AX1180="Y","Momentum leader","")))</f>
        <v/>
      </c>
      <c r="BA1180" s="94">
        <f>IF(BW1180="","","Passes "&amp;AY1180&amp;" of 5 buy-side scans"&amp;IF(G1180="Y","; RED FLAG: filter out using Red flag column",""))</f>
        <v/>
      </c>
      <c r="BB1180" s="91" t="inlineStr">
        <is>
          <t>None</t>
        </is>
      </c>
      <c r="BC1180" s="92" t="inlineStr">
        <is>
          <t>N</t>
        </is>
      </c>
      <c r="BD1180" s="94" t="n"/>
      <c r="BE1180" s="94" t="n"/>
      <c r="BF1180" s="92">
        <f>IF(R1180*100000&gt;=Settings!$B$5,"Y","N")</f>
        <v/>
      </c>
      <c r="BG1180" s="91">
        <f>IF(F1180&gt;Settings!$B$6,"Y","N")</f>
        <v/>
      </c>
      <c r="BH1180" s="97" t="n">
        <v>-35.14</v>
      </c>
      <c r="BI1180" s="96" t="n">
        <v>1.48</v>
      </c>
      <c r="BJ1180" s="96" t="n">
        <v>-2.37</v>
      </c>
      <c r="BK1180" s="96" t="n">
        <v>-10.34</v>
      </c>
      <c r="BL1180" s="96" t="n">
        <v>-1.78</v>
      </c>
      <c r="BM1180" s="96" t="n">
        <v>-31.16</v>
      </c>
      <c r="BN1180" s="97" t="n">
        <v>-0.02</v>
      </c>
      <c r="BO1180" s="96" t="n">
        <v>-2.65</v>
      </c>
      <c r="BP1180" s="96" t="n">
        <v>-5.56</v>
      </c>
      <c r="BQ1180" s="96" t="n">
        <v>-10.72</v>
      </c>
      <c r="BR1180" s="91" t="inlineStr">
        <is>
          <t>Stacked down</t>
        </is>
      </c>
      <c r="BS1180" s="91" t="inlineStr">
        <is>
          <t>None</t>
        </is>
      </c>
      <c r="BT1180" s="96" t="n">
        <v>52</v>
      </c>
      <c r="BU1180" s="91" t="inlineStr">
        <is>
          <t>N</t>
        </is>
      </c>
      <c r="BV1180" s="99">
        <f>IF(OR(BF1180&lt;&gt;"Y",BG1180&lt;&gt;"Y"),"",(AND(ISNUMBER(BQ1180),BQ1180&gt;0))+(BR1180="Stacked up")+(AND(ISNUMBER(BH1180),BH1180&gt;=-Settings!$B$17))+(AND(ISNUMBER(BK1180),ISNUMBER(BM1180),BK1180&gt;0,BM1180&gt;0))+(AND(ISNUMBER(AQ1180),AQ1180&gt;=Settings!$B$18))+(AND(ISNUMBER(BT1180),BT1180&gt;=Settings!$B$19,BT1180&lt;=Settings!$B$20))+(AND(ISNUMBER(AS1180),AS1180&gt;0))+(AND(ISNUMBER(T1180),ISNUMBER(M1180),T1180&gt;=Settings!$B$21,M1180&gt;0))+(AND(ISNUMBER(AD1180),ISNUMBER(M1180),AD1180&gt;=Settings!$B$22,M1180&gt;0))+(AY1180&gt;=1))</f>
        <v/>
      </c>
      <c r="BW1180" s="91">
        <f>IF(OR(AY1180=0,BF1180&lt;&gt;"Y",BG1180&lt;&gt;"Y"),"",1+SUMPRODUCT(($A$6:$A$2604=A1180)*($AY$6:$AY$2604&gt;0)*($BF$6:$BF$2604="Y")*($BG$6:$BG$2604="Y")*(($AY$6:$AY$2604&gt;AY1180)+($AY$6:$AY$2604=AY1180)*($AD$6:$AD$2604&gt;AD1180))))</f>
        <v/>
      </c>
    </row>
    <row r="1181" ht="23.85" customHeight="1" s="55">
      <c r="A1181" s="90" t="n">
        <v>46296</v>
      </c>
      <c r="B1181" s="91" t="inlineStr">
        <is>
          <t>SIKA</t>
        </is>
      </c>
      <c r="C1181" s="91" t="inlineStr">
        <is>
          <t>INE438E01032</t>
        </is>
      </c>
      <c r="D1181" s="91" t="n"/>
      <c r="E1181" s="91" t="inlineStr">
        <is>
          <t>None</t>
        </is>
      </c>
      <c r="F1181" s="93" t="n">
        <v>2159</v>
      </c>
      <c r="G1181" s="92" t="inlineStr">
        <is>
          <t>N</t>
        </is>
      </c>
      <c r="H1181" s="94" t="n"/>
      <c r="I1181" s="91" t="inlineStr">
        <is>
          <t>N</t>
        </is>
      </c>
      <c r="J1181" s="92">
        <f>IF(K1181="","N","Y")</f>
        <v/>
      </c>
      <c r="K1181" s="94">
        <f>_xlfn.TEXTJOIN("; ",TRUE,IF(P1181="52-wk low","52-wk low",""),IF(AND(AD1181&gt;=Settings!$B$12,M1181&lt;0),"Distribution",""),IF(AND(AJ1181="Y",M1181&lt;0,AK1181&lt;-Settings!$B$13),"Long unwinding",""),IF(AND(AJ1181="Y",M1181&lt;0,AK1181&gt;Settings!$B$13),"Short buildup",""))</f>
        <v/>
      </c>
      <c r="L1181" s="95" t="n">
        <v>1018.2</v>
      </c>
      <c r="M1181" s="96" t="n">
        <v>0.38</v>
      </c>
      <c r="N1181" s="93" t="n">
        <v>470</v>
      </c>
      <c r="O1181" s="91" t="inlineStr">
        <is>
          <t>None</t>
        </is>
      </c>
      <c r="P1181" s="91" t="inlineStr">
        <is>
          <t>None</t>
        </is>
      </c>
      <c r="Q1181" s="97" t="n">
        <v>0.34</v>
      </c>
      <c r="R1181" s="96" t="n">
        <v>0.66</v>
      </c>
      <c r="S1181" s="96" t="n">
        <v>0.53</v>
      </c>
      <c r="T1181" s="96" t="n">
        <v>0.83</v>
      </c>
      <c r="U1181" s="96" t="n">
        <v>0.41</v>
      </c>
      <c r="V1181" s="103" t="n">
        <v>0.8100000000000001</v>
      </c>
      <c r="W1181" s="102" t="n"/>
      <c r="X1181" s="93" t="n"/>
      <c r="Y1181" s="91" t="inlineStr">
        <is>
          <t>None</t>
        </is>
      </c>
      <c r="Z1181" s="99" t="n">
        <v>52.99</v>
      </c>
      <c r="AA1181" s="96" t="n">
        <v>1.15</v>
      </c>
      <c r="AB1181" s="96" t="n">
        <v>1.09</v>
      </c>
      <c r="AC1181" s="96" t="n">
        <v>0.93</v>
      </c>
      <c r="AD1181" s="96" t="n">
        <v>1.19</v>
      </c>
      <c r="AE1181" s="96" t="n">
        <v>0.87</v>
      </c>
      <c r="AF1181" s="103" t="n">
        <v>1.22</v>
      </c>
      <c r="AG1181" s="91" t="inlineStr">
        <is>
          <t>Normal</t>
        </is>
      </c>
      <c r="AH1181" s="100" t="n">
        <v>0</v>
      </c>
      <c r="AI1181" s="101" t="n">
        <v>0</v>
      </c>
      <c r="AJ1181" s="92" t="inlineStr">
        <is>
          <t>N</t>
        </is>
      </c>
      <c r="AK1181" s="96" t="n"/>
      <c r="AL1181" s="91" t="inlineStr">
        <is>
          <t>n/a</t>
        </is>
      </c>
      <c r="AM1181" s="93" t="n"/>
      <c r="AN1181" s="92" t="inlineStr">
        <is>
          <t>None</t>
        </is>
      </c>
      <c r="AO1181" s="102" t="n">
        <v>0</v>
      </c>
      <c r="AP1181" s="103" t="n"/>
      <c r="AQ1181" s="102" t="n"/>
      <c r="AR1181" s="91" t="inlineStr">
        <is>
          <t>N</t>
        </is>
      </c>
      <c r="AS1181" s="104" t="n"/>
      <c r="AT1181" s="92">
        <f>IF(AND(P1181="52-wk high",T1181&gt;=Settings!$B$7),"Y","N")</f>
        <v/>
      </c>
      <c r="AU1181" s="91">
        <f>IF(AND(AD1181&gt;=Settings!$B$8,M1181&gt;0),"Y","N")</f>
        <v/>
      </c>
      <c r="AV1181" s="91">
        <f>IF(OR(AH1181&gt;Settings!$B$9,AI1181&gt;Settings!$B$9),"Y","N")</f>
        <v/>
      </c>
      <c r="AW1181" s="91">
        <f>IF(AJ1181&lt;&gt;"Y","n/a",IF(AND(M1181&gt;0,AK1181&gt;Settings!$B$10),"Y","N"))</f>
        <v/>
      </c>
      <c r="AX1181" s="91">
        <f>IF(AO1181&gt;=Settings!$B$11,"Y","N")</f>
        <v/>
      </c>
      <c r="AY1181" s="99">
        <f>(AT1181="Y")+(AU1181="Y")+(AV1181="Y")+(AW1181="Y")+(AX1181="Y")</f>
        <v/>
      </c>
      <c r="AZ1181" s="94">
        <f>IF(AY1181=0,"None",_xlfn.TEXTJOIN(", ",TRUE(),IF(AT1181="Y","Breakout",""),IF(AU1181="Y","Accumulation",""),IF(AV1181="Y","Institutional buying",""),IF(AW1181="Y","Long buildup",""),IF(AX1181="Y","Momentum leader","")))</f>
        <v/>
      </c>
      <c r="BA1181" s="94">
        <f>IF(BW1181="","","Passes "&amp;AY1181&amp;" of 5 buy-side scans"&amp;IF(G1181="Y","; RED FLAG: filter out using Red flag column",""))</f>
        <v/>
      </c>
      <c r="BB1181" s="91" t="inlineStr">
        <is>
          <t>None</t>
        </is>
      </c>
      <c r="BC1181" s="92" t="inlineStr">
        <is>
          <t>N</t>
        </is>
      </c>
      <c r="BD1181" s="94" t="n"/>
      <c r="BE1181" s="94" t="n"/>
      <c r="BF1181" s="92">
        <f>IF(R1181*100000&gt;=Settings!$B$5,"Y","N")</f>
        <v/>
      </c>
      <c r="BG1181" s="91">
        <f>IF(F1181&gt;Settings!$B$6,"Y","N")</f>
        <v/>
      </c>
      <c r="BH1181" s="97" t="n">
        <v>-25.1</v>
      </c>
      <c r="BI1181" s="96" t="n">
        <v>-1.97</v>
      </c>
      <c r="BJ1181" s="96" t="n">
        <v>2.29</v>
      </c>
      <c r="BK1181" s="96" t="n">
        <v>-8.5</v>
      </c>
      <c r="BL1181" s="96" t="n"/>
      <c r="BM1181" s="96" t="n"/>
      <c r="BN1181" s="97" t="n">
        <v>-1.46</v>
      </c>
      <c r="BO1181" s="96" t="n">
        <v>-2.46</v>
      </c>
      <c r="BP1181" s="96" t="n">
        <v>-1.97</v>
      </c>
      <c r="BQ1181" s="96" t="n"/>
      <c r="BR1181" s="91" t="n"/>
      <c r="BS1181" s="91" t="inlineStr">
        <is>
          <t>None</t>
        </is>
      </c>
      <c r="BT1181" s="96" t="n">
        <v>44.8</v>
      </c>
      <c r="BU1181" s="91" t="n"/>
      <c r="BV1181" s="99">
        <f>IF(OR(BF1181&lt;&gt;"Y",BG1181&lt;&gt;"Y"),"",(AND(ISNUMBER(BQ1181),BQ1181&gt;0))+(BR1181="Stacked up")+(AND(ISNUMBER(BH1181),BH1181&gt;=-Settings!$B$17))+(AND(ISNUMBER(BK1181),ISNUMBER(BM1181),BK1181&gt;0,BM1181&gt;0))+(AND(ISNUMBER(AQ1181),AQ1181&gt;=Settings!$B$18))+(AND(ISNUMBER(BT1181),BT1181&gt;=Settings!$B$19,BT1181&lt;=Settings!$B$20))+(AND(ISNUMBER(AS1181),AS1181&gt;0))+(AND(ISNUMBER(T1181),ISNUMBER(M1181),T1181&gt;=Settings!$B$21,M1181&gt;0))+(AND(ISNUMBER(AD1181),ISNUMBER(M1181),AD1181&gt;=Settings!$B$22,M1181&gt;0))+(AY1181&gt;=1))</f>
        <v/>
      </c>
      <c r="BW1181" s="91">
        <f>IF(OR(AY1181=0,BF1181&lt;&gt;"Y",BG1181&lt;&gt;"Y"),"",1+SUMPRODUCT(($A$6:$A$2604=A1181)*($AY$6:$AY$2604&gt;0)*($BF$6:$BF$2604="Y")*($BG$6:$BG$2604="Y")*(($AY$6:$AY$2604&gt;AY1181)+($AY$6:$AY$2604=AY1181)*($AD$6:$AD$2604&gt;AD1181))))</f>
        <v/>
      </c>
    </row>
    <row r="1182" ht="23.85" customHeight="1" s="55">
      <c r="A1182" s="90" t="n">
        <v>46296</v>
      </c>
      <c r="B1182" s="91" t="inlineStr">
        <is>
          <t>AEROPLANE</t>
        </is>
      </c>
      <c r="C1182" s="91" t="inlineStr">
        <is>
          <t>INE05TO01019</t>
        </is>
      </c>
      <c r="D1182" s="91" t="n"/>
      <c r="E1182" s="91" t="inlineStr">
        <is>
          <t>None</t>
        </is>
      </c>
      <c r="F1182" s="93" t="n">
        <v>2155</v>
      </c>
      <c r="G1182" s="92" t="inlineStr">
        <is>
          <t>N</t>
        </is>
      </c>
      <c r="H1182" s="94" t="n"/>
      <c r="I1182" s="91" t="inlineStr">
        <is>
          <t>N</t>
        </is>
      </c>
      <c r="J1182" s="92">
        <f>IF(K1182="","N","Y")</f>
        <v/>
      </c>
      <c r="K1182" s="94">
        <f>_xlfn.TEXTJOIN("; ",TRUE,IF(P1182="52-wk low","52-wk low",""),IF(AND(AD1182&gt;=Settings!$B$12,M1182&lt;0),"Distribution",""),IF(AND(AJ1182="Y",M1182&lt;0,AK1182&lt;-Settings!$B$13),"Long unwinding",""),IF(AND(AJ1182="Y",M1182&lt;0,AK1182&gt;Settings!$B$13),"Short buildup",""))</f>
        <v/>
      </c>
      <c r="L1182" s="95" t="n">
        <v>208.14</v>
      </c>
      <c r="M1182" s="96" t="n">
        <v>0.76</v>
      </c>
      <c r="N1182" s="93" t="n">
        <v>388</v>
      </c>
      <c r="O1182" s="91" t="inlineStr">
        <is>
          <t>None</t>
        </is>
      </c>
      <c r="P1182" s="91" t="inlineStr">
        <is>
          <t>None</t>
        </is>
      </c>
      <c r="Q1182" s="97" t="n">
        <v>5.91</v>
      </c>
      <c r="R1182" s="96" t="n">
        <v>8.960000000000001</v>
      </c>
      <c r="S1182" s="96" t="n">
        <v>0.65</v>
      </c>
      <c r="T1182" s="96" t="n">
        <v>0.92</v>
      </c>
      <c r="U1182" s="96" t="n">
        <v>0.83</v>
      </c>
      <c r="V1182" s="103" t="n">
        <v>1.26</v>
      </c>
      <c r="W1182" s="102" t="n">
        <v>5</v>
      </c>
      <c r="X1182" s="93" t="n"/>
      <c r="Y1182" s="91" t="inlineStr">
        <is>
          <t>None</t>
        </is>
      </c>
      <c r="Z1182" s="99" t="n">
        <v>54.37</v>
      </c>
      <c r="AA1182" s="96" t="n">
        <v>0.9399999999999999</v>
      </c>
      <c r="AB1182" s="96" t="n">
        <v>0.93</v>
      </c>
      <c r="AC1182" s="96" t="n">
        <v>0.66</v>
      </c>
      <c r="AD1182" s="96" t="n">
        <v>0.88</v>
      </c>
      <c r="AE1182" s="96" t="n">
        <v>0.85</v>
      </c>
      <c r="AF1182" s="103" t="n">
        <v>1</v>
      </c>
      <c r="AG1182" s="91" t="inlineStr">
        <is>
          <t>Normal</t>
        </is>
      </c>
      <c r="AH1182" s="100" t="n">
        <v>0</v>
      </c>
      <c r="AI1182" s="101" t="n">
        <v>0</v>
      </c>
      <c r="AJ1182" s="92" t="inlineStr">
        <is>
          <t>N</t>
        </is>
      </c>
      <c r="AK1182" s="96" t="n"/>
      <c r="AL1182" s="91" t="inlineStr">
        <is>
          <t>n/a</t>
        </is>
      </c>
      <c r="AM1182" s="93" t="n"/>
      <c r="AN1182" s="92" t="inlineStr">
        <is>
          <t>None</t>
        </is>
      </c>
      <c r="AO1182" s="102" t="n">
        <v>0</v>
      </c>
      <c r="AP1182" s="103" t="n"/>
      <c r="AQ1182" s="102" t="n"/>
      <c r="AR1182" s="91" t="inlineStr">
        <is>
          <t>N</t>
        </is>
      </c>
      <c r="AS1182" s="104" t="n"/>
      <c r="AT1182" s="92">
        <f>IF(AND(P1182="52-wk high",T1182&gt;=Settings!$B$7),"Y","N")</f>
        <v/>
      </c>
      <c r="AU1182" s="91">
        <f>IF(AND(AD1182&gt;=Settings!$B$8,M1182&gt;0),"Y","N")</f>
        <v/>
      </c>
      <c r="AV1182" s="91">
        <f>IF(OR(AH1182&gt;Settings!$B$9,AI1182&gt;Settings!$B$9),"Y","N")</f>
        <v/>
      </c>
      <c r="AW1182" s="91">
        <f>IF(AJ1182&lt;&gt;"Y","n/a",IF(AND(M1182&gt;0,AK1182&gt;Settings!$B$10),"Y","N"))</f>
        <v/>
      </c>
      <c r="AX1182" s="91">
        <f>IF(AO1182&gt;=Settings!$B$11,"Y","N")</f>
        <v/>
      </c>
      <c r="AY1182" s="99">
        <f>(AT1182="Y")+(AU1182="Y")+(AV1182="Y")+(AW1182="Y")+(AX1182="Y")</f>
        <v/>
      </c>
      <c r="AZ1182" s="94">
        <f>IF(AY1182=0,"None",_xlfn.TEXTJOIN(", ",TRUE(),IF(AT1182="Y","Breakout",""),IF(AU1182="Y","Accumulation",""),IF(AV1182="Y","Institutional buying",""),IF(AW1182="Y","Long buildup",""),IF(AX1182="Y","Momentum leader","")))</f>
        <v/>
      </c>
      <c r="BA1182" s="94">
        <f>IF(BW1182="","","Passes "&amp;AY1182&amp;" of 5 buy-side scans"&amp;IF(G1182="Y","; RED FLAG: filter out using Red flag column",""))</f>
        <v/>
      </c>
      <c r="BB1182" s="91" t="inlineStr">
        <is>
          <t>None</t>
        </is>
      </c>
      <c r="BC1182" s="92" t="inlineStr">
        <is>
          <t>N</t>
        </is>
      </c>
      <c r="BD1182" s="94" t="n"/>
      <c r="BE1182" s="94" t="n"/>
      <c r="BF1182" s="92">
        <f>IF(R1182*100000&gt;=Settings!$B$5,"Y","N")</f>
        <v/>
      </c>
      <c r="BG1182" s="91">
        <f>IF(F1182&gt;Settings!$B$6,"Y","N")</f>
        <v/>
      </c>
      <c r="BH1182" s="97" t="n">
        <v>-1.85</v>
      </c>
      <c r="BI1182" s="96" t="n">
        <v>3.05</v>
      </c>
      <c r="BJ1182" s="96" t="n">
        <v>19.49</v>
      </c>
      <c r="BK1182" s="96" t="n">
        <v>41.08</v>
      </c>
      <c r="BL1182" s="96" t="n"/>
      <c r="BM1182" s="96" t="n"/>
      <c r="BN1182" s="97" t="n">
        <v>4.18</v>
      </c>
      <c r="BO1182" s="96" t="n">
        <v>9.869999999999999</v>
      </c>
      <c r="BP1182" s="96" t="n">
        <v>16.63</v>
      </c>
      <c r="BQ1182" s="96" t="n"/>
      <c r="BR1182" s="91" t="n"/>
      <c r="BS1182" s="91" t="inlineStr">
        <is>
          <t>None</t>
        </is>
      </c>
      <c r="BT1182" s="96" t="n">
        <v>61.9</v>
      </c>
      <c r="BU1182" s="91" t="n"/>
      <c r="BV1182" s="99">
        <f>IF(OR(BF1182&lt;&gt;"Y",BG1182&lt;&gt;"Y"),"",(AND(ISNUMBER(BQ1182),BQ1182&gt;0))+(BR1182="Stacked up")+(AND(ISNUMBER(BH1182),BH1182&gt;=-Settings!$B$17))+(AND(ISNUMBER(BK1182),ISNUMBER(BM1182),BK1182&gt;0,BM1182&gt;0))+(AND(ISNUMBER(AQ1182),AQ1182&gt;=Settings!$B$18))+(AND(ISNUMBER(BT1182),BT1182&gt;=Settings!$B$19,BT1182&lt;=Settings!$B$20))+(AND(ISNUMBER(AS1182),AS1182&gt;0))+(AND(ISNUMBER(T1182),ISNUMBER(M1182),T1182&gt;=Settings!$B$21,M1182&gt;0))+(AND(ISNUMBER(AD1182),ISNUMBER(M1182),AD1182&gt;=Settings!$B$22,M1182&gt;0))+(AY1182&gt;=1))</f>
        <v/>
      </c>
      <c r="BW1182" s="91">
        <f>IF(OR(AY1182=0,BF1182&lt;&gt;"Y",BG1182&lt;&gt;"Y"),"",1+SUMPRODUCT(($A$6:$A$2604=A1182)*($AY$6:$AY$2604&gt;0)*($BF$6:$BF$2604="Y")*($BG$6:$BG$2604="Y")*(($AY$6:$AY$2604&gt;AY1182)+($AY$6:$AY$2604=AY1182)*($AD$6:$AD$2604&gt;AD1182))))</f>
        <v/>
      </c>
    </row>
    <row r="1183" ht="23.85" customHeight="1" s="55">
      <c r="A1183" s="90" t="n">
        <v>46296</v>
      </c>
      <c r="B1183" s="91" t="inlineStr">
        <is>
          <t>MACPOWER</t>
        </is>
      </c>
      <c r="C1183" s="91" t="inlineStr">
        <is>
          <t>INE155Z01011</t>
        </is>
      </c>
      <c r="D1183" s="91" t="n"/>
      <c r="E1183" s="91" t="inlineStr">
        <is>
          <t>None</t>
        </is>
      </c>
      <c r="F1183" s="93" t="n">
        <v>2146</v>
      </c>
      <c r="G1183" s="92" t="inlineStr">
        <is>
          <t>Y</t>
        </is>
      </c>
      <c r="H1183" s="94" t="inlineStr">
        <is>
          <t>Long-term ASM Stage 1</t>
        </is>
      </c>
      <c r="I1183" s="91" t="inlineStr">
        <is>
          <t>N</t>
        </is>
      </c>
      <c r="J1183" s="92">
        <f>IF(K1183="","N","Y")</f>
        <v/>
      </c>
      <c r="K1183" s="94">
        <f>_xlfn.TEXTJOIN("; ",TRUE,IF(P1183="52-wk low","52-wk low",""),IF(AND(AD1183&gt;=Settings!$B$12,M1183&lt;0),"Distribution",""),IF(AND(AJ1183="Y",M1183&lt;0,AK1183&lt;-Settings!$B$13),"Long unwinding",""),IF(AND(AJ1183="Y",M1183&lt;0,AK1183&gt;Settings!$B$13),"Short buildup",""))</f>
        <v/>
      </c>
      <c r="L1183" s="95" t="n">
        <v>2144.8</v>
      </c>
      <c r="M1183" s="96" t="n">
        <v>2.33</v>
      </c>
      <c r="N1183" s="93" t="n">
        <v>164</v>
      </c>
      <c r="O1183" s="91" t="inlineStr">
        <is>
          <t>None</t>
        </is>
      </c>
      <c r="P1183" s="91" t="inlineStr">
        <is>
          <t>52-wk high</t>
        </is>
      </c>
      <c r="Q1183" s="97" t="n">
        <v>0.97</v>
      </c>
      <c r="R1183" s="96" t="n">
        <v>0.7</v>
      </c>
      <c r="S1183" s="96" t="n">
        <v>1.45</v>
      </c>
      <c r="T1183" s="96" t="n">
        <v>1.49</v>
      </c>
      <c r="U1183" s="96" t="n">
        <v>1.71</v>
      </c>
      <c r="V1183" s="103" t="n">
        <v>1.21</v>
      </c>
      <c r="W1183" s="102" t="n">
        <v>6</v>
      </c>
      <c r="X1183" s="93" t="n"/>
      <c r="Y1183" s="91" t="inlineStr">
        <is>
          <t>None</t>
        </is>
      </c>
      <c r="Z1183" s="99" t="n">
        <v>24.33</v>
      </c>
      <c r="AA1183" s="96" t="n">
        <v>0.52</v>
      </c>
      <c r="AB1183" s="96" t="n">
        <v>0.51</v>
      </c>
      <c r="AC1183" s="96" t="n">
        <v>0.82</v>
      </c>
      <c r="AD1183" s="96" t="n">
        <v>0.85</v>
      </c>
      <c r="AE1183" s="96" t="n">
        <v>1.04</v>
      </c>
      <c r="AF1183" s="103" t="n">
        <v>1.06</v>
      </c>
      <c r="AG1183" s="91" t="inlineStr">
        <is>
          <t>Normal</t>
        </is>
      </c>
      <c r="AH1183" s="100" t="n">
        <v>0</v>
      </c>
      <c r="AI1183" s="101" t="n">
        <v>0</v>
      </c>
      <c r="AJ1183" s="92" t="inlineStr">
        <is>
          <t>N</t>
        </is>
      </c>
      <c r="AK1183" s="96" t="n"/>
      <c r="AL1183" s="91" t="inlineStr">
        <is>
          <t>n/a</t>
        </is>
      </c>
      <c r="AM1183" s="93" t="n"/>
      <c r="AN1183" s="92" t="inlineStr">
        <is>
          <t>None</t>
        </is>
      </c>
      <c r="AO1183" s="102" t="n">
        <v>0</v>
      </c>
      <c r="AP1183" s="103" t="n">
        <v>3.53</v>
      </c>
      <c r="AQ1183" s="102" t="n">
        <v>98</v>
      </c>
      <c r="AR1183" s="91" t="inlineStr">
        <is>
          <t>N</t>
        </is>
      </c>
      <c r="AS1183" s="104" t="n"/>
      <c r="AT1183" s="92">
        <f>IF(AND(P1183="52-wk high",T1183&gt;=Settings!$B$7),"Y","N")</f>
        <v/>
      </c>
      <c r="AU1183" s="91">
        <f>IF(AND(AD1183&gt;=Settings!$B$8,M1183&gt;0),"Y","N")</f>
        <v/>
      </c>
      <c r="AV1183" s="91">
        <f>IF(OR(AH1183&gt;Settings!$B$9,AI1183&gt;Settings!$B$9),"Y","N")</f>
        <v/>
      </c>
      <c r="AW1183" s="91">
        <f>IF(AJ1183&lt;&gt;"Y","n/a",IF(AND(M1183&gt;0,AK1183&gt;Settings!$B$10),"Y","N"))</f>
        <v/>
      </c>
      <c r="AX1183" s="91">
        <f>IF(AO1183&gt;=Settings!$B$11,"Y","N")</f>
        <v/>
      </c>
      <c r="AY1183" s="99">
        <f>(AT1183="Y")+(AU1183="Y")+(AV1183="Y")+(AW1183="Y")+(AX1183="Y")</f>
        <v/>
      </c>
      <c r="AZ1183" s="94">
        <f>IF(AY1183=0,"None",_xlfn.TEXTJOIN(", ",TRUE(),IF(AT1183="Y","Breakout",""),IF(AU1183="Y","Accumulation",""),IF(AV1183="Y","Institutional buying",""),IF(AW1183="Y","Long buildup",""),IF(AX1183="Y","Momentum leader","")))</f>
        <v/>
      </c>
      <c r="BA1183" s="94">
        <f>IF(BW1183="","","Passes "&amp;AY1183&amp;" of 5 buy-side scans"&amp;IF(G1183="Y","; RED FLAG: filter out using Red flag column",""))</f>
        <v/>
      </c>
      <c r="BB1183" s="91" t="inlineStr">
        <is>
          <t>None</t>
        </is>
      </c>
      <c r="BC1183" s="92" t="inlineStr">
        <is>
          <t>Y</t>
        </is>
      </c>
      <c r="BD1183" s="94" t="inlineStr">
        <is>
          <t>PE &gt; 50</t>
        </is>
      </c>
      <c r="BE1183" s="94" t="n"/>
      <c r="BF1183" s="92">
        <f>IF(R1183*100000&gt;=Settings!$B$5,"Y","N")</f>
        <v/>
      </c>
      <c r="BG1183" s="91">
        <f>IF(F1183&gt;Settings!$B$6,"Y","N")</f>
        <v/>
      </c>
      <c r="BH1183" s="97" t="n">
        <v>-3.65</v>
      </c>
      <c r="BI1183" s="96" t="n">
        <v>4.06</v>
      </c>
      <c r="BJ1183" s="96" t="n">
        <v>12.22</v>
      </c>
      <c r="BK1183" s="96" t="n">
        <v>59.6</v>
      </c>
      <c r="BL1183" s="96" t="n">
        <v>147.27</v>
      </c>
      <c r="BM1183" s="96" t="n">
        <v>156.63</v>
      </c>
      <c r="BN1183" s="97" t="n">
        <v>6.63</v>
      </c>
      <c r="BO1183" s="96" t="n">
        <v>17.42</v>
      </c>
      <c r="BP1183" s="96" t="n">
        <v>34.23</v>
      </c>
      <c r="BQ1183" s="96" t="n">
        <v>58.11</v>
      </c>
      <c r="BR1183" s="91" t="inlineStr">
        <is>
          <t>Stacked up</t>
        </is>
      </c>
      <c r="BS1183" s="91" t="inlineStr">
        <is>
          <t>None</t>
        </is>
      </c>
      <c r="BT1183" s="96" t="n">
        <v>62</v>
      </c>
      <c r="BU1183" s="91" t="inlineStr">
        <is>
          <t>N</t>
        </is>
      </c>
      <c r="BV1183" s="99">
        <f>IF(OR(BF1183&lt;&gt;"Y",BG1183&lt;&gt;"Y"),"",(AND(ISNUMBER(BQ1183),BQ1183&gt;0))+(BR1183="Stacked up")+(AND(ISNUMBER(BH1183),BH1183&gt;=-Settings!$B$17))+(AND(ISNUMBER(BK1183),ISNUMBER(BM1183),BK1183&gt;0,BM1183&gt;0))+(AND(ISNUMBER(AQ1183),AQ1183&gt;=Settings!$B$18))+(AND(ISNUMBER(BT1183),BT1183&gt;=Settings!$B$19,BT1183&lt;=Settings!$B$20))+(AND(ISNUMBER(AS1183),AS1183&gt;0))+(AND(ISNUMBER(T1183),ISNUMBER(M1183),T1183&gt;=Settings!$B$21,M1183&gt;0))+(AND(ISNUMBER(AD1183),ISNUMBER(M1183),AD1183&gt;=Settings!$B$22,M1183&gt;0))+(AY1183&gt;=1))</f>
        <v/>
      </c>
      <c r="BW1183" s="91">
        <f>IF(OR(AY1183=0,BF1183&lt;&gt;"Y",BG1183&lt;&gt;"Y"),"",1+SUMPRODUCT(($A$6:$A$2604=A1183)*($AY$6:$AY$2604&gt;0)*($BF$6:$BF$2604="Y")*($BG$6:$BG$2604="Y")*(($AY$6:$AY$2604&gt;AY1183)+($AY$6:$AY$2604=AY1183)*($AD$6:$AD$2604&gt;AD1183))))</f>
        <v/>
      </c>
    </row>
    <row r="1184" ht="23.85" customHeight="1" s="55">
      <c r="A1184" s="90" t="n">
        <v>46296</v>
      </c>
      <c r="B1184" s="91" t="inlineStr">
        <is>
          <t>SHRINGARMS</t>
        </is>
      </c>
      <c r="C1184" s="91" t="inlineStr">
        <is>
          <t>INE1B3L01017</t>
        </is>
      </c>
      <c r="D1184" s="91" t="n"/>
      <c r="E1184" s="91" t="inlineStr">
        <is>
          <t>None</t>
        </is>
      </c>
      <c r="F1184" s="93" t="n">
        <v>2134</v>
      </c>
      <c r="G1184" s="92" t="inlineStr">
        <is>
          <t>N</t>
        </is>
      </c>
      <c r="H1184" s="94" t="n"/>
      <c r="I1184" s="91" t="inlineStr">
        <is>
          <t>N</t>
        </is>
      </c>
      <c r="J1184" s="92">
        <f>IF(K1184="","N","Y")</f>
        <v/>
      </c>
      <c r="K1184" s="94">
        <f>_xlfn.TEXTJOIN("; ",TRUE,IF(P1184="52-wk low","52-wk low",""),IF(AND(AD1184&gt;=Settings!$B$12,M1184&lt;0),"Distribution",""),IF(AND(AJ1184="Y",M1184&lt;0,AK1184&lt;-Settings!$B$13),"Long unwinding",""),IF(AND(AJ1184="Y",M1184&lt;0,AK1184&gt;Settings!$B$13),"Short buildup",""))</f>
        <v/>
      </c>
      <c r="L1184" s="95" t="n">
        <v>221.31</v>
      </c>
      <c r="M1184" s="96" t="n">
        <v>-1.46</v>
      </c>
      <c r="N1184" s="93" t="n">
        <v>1296</v>
      </c>
      <c r="O1184" s="91" t="inlineStr">
        <is>
          <t>None</t>
        </is>
      </c>
      <c r="P1184" s="91" t="inlineStr">
        <is>
          <t>None</t>
        </is>
      </c>
      <c r="Q1184" s="97" t="n">
        <v>11.03</v>
      </c>
      <c r="R1184" s="96" t="n">
        <v>4.9</v>
      </c>
      <c r="S1184" s="96" t="n">
        <v>2.5</v>
      </c>
      <c r="T1184" s="96" t="n">
        <v>2.34</v>
      </c>
      <c r="U1184" s="96" t="n">
        <v>1.61</v>
      </c>
      <c r="V1184" s="103" t="n">
        <v>0.72</v>
      </c>
      <c r="W1184" s="102" t="n">
        <v>4</v>
      </c>
      <c r="X1184" s="93" t="n">
        <v>94</v>
      </c>
      <c r="Y1184" s="91" t="inlineStr">
        <is>
          <t>None</t>
        </is>
      </c>
      <c r="Z1184" s="99" t="n">
        <v>25.97</v>
      </c>
      <c r="AA1184" s="96" t="n">
        <v>0.77</v>
      </c>
      <c r="AB1184" s="96" t="n">
        <v>0.76</v>
      </c>
      <c r="AC1184" s="96" t="n">
        <v>2.05</v>
      </c>
      <c r="AD1184" s="96" t="n">
        <v>1.89</v>
      </c>
      <c r="AE1184" s="96" t="n">
        <v>1.24</v>
      </c>
      <c r="AF1184" s="103" t="n">
        <v>0.93</v>
      </c>
      <c r="AG1184" s="91" t="inlineStr">
        <is>
          <t>Normal</t>
        </is>
      </c>
      <c r="AH1184" s="100" t="n">
        <v>0</v>
      </c>
      <c r="AI1184" s="101" t="n">
        <v>0</v>
      </c>
      <c r="AJ1184" s="92" t="inlineStr">
        <is>
          <t>N</t>
        </is>
      </c>
      <c r="AK1184" s="96" t="n"/>
      <c r="AL1184" s="91" t="inlineStr">
        <is>
          <t>n/a</t>
        </is>
      </c>
      <c r="AM1184" s="93" t="n"/>
      <c r="AN1184" s="92" t="inlineStr">
        <is>
          <t>None</t>
        </is>
      </c>
      <c r="AO1184" s="102" t="n">
        <v>0</v>
      </c>
      <c r="AP1184" s="103" t="n">
        <v>1.33</v>
      </c>
      <c r="AQ1184" s="102" t="n">
        <v>75</v>
      </c>
      <c r="AR1184" s="91" t="inlineStr">
        <is>
          <t>N</t>
        </is>
      </c>
      <c r="AS1184" s="104" t="n"/>
      <c r="AT1184" s="92">
        <f>IF(AND(P1184="52-wk high",T1184&gt;=Settings!$B$7),"Y","N")</f>
        <v/>
      </c>
      <c r="AU1184" s="91">
        <f>IF(AND(AD1184&gt;=Settings!$B$8,M1184&gt;0),"Y","N")</f>
        <v/>
      </c>
      <c r="AV1184" s="91">
        <f>IF(OR(AH1184&gt;Settings!$B$9,AI1184&gt;Settings!$B$9),"Y","N")</f>
        <v/>
      </c>
      <c r="AW1184" s="91">
        <f>IF(AJ1184&lt;&gt;"Y","n/a",IF(AND(M1184&gt;0,AK1184&gt;Settings!$B$10),"Y","N"))</f>
        <v/>
      </c>
      <c r="AX1184" s="91">
        <f>IF(AO1184&gt;=Settings!$B$11,"Y","N")</f>
        <v/>
      </c>
      <c r="AY1184" s="99">
        <f>(AT1184="Y")+(AU1184="Y")+(AV1184="Y")+(AW1184="Y")+(AX1184="Y")</f>
        <v/>
      </c>
      <c r="AZ1184" s="94">
        <f>IF(AY1184=0,"None",_xlfn.TEXTJOIN(", ",TRUE(),IF(AT1184="Y","Breakout",""),IF(AU1184="Y","Accumulation",""),IF(AV1184="Y","Institutional buying",""),IF(AW1184="Y","Long buildup",""),IF(AX1184="Y","Momentum leader","")))</f>
        <v/>
      </c>
      <c r="BA1184" s="94">
        <f>IF(BW1184="","","Passes "&amp;AY1184&amp;" of 5 buy-side scans"&amp;IF(G1184="Y","; RED FLAG: filter out using Red flag column",""))</f>
        <v/>
      </c>
      <c r="BB1184" s="91" t="inlineStr">
        <is>
          <t>None</t>
        </is>
      </c>
      <c r="BC1184" s="92" t="inlineStr">
        <is>
          <t>N</t>
        </is>
      </c>
      <c r="BD1184" s="94" t="n"/>
      <c r="BE1184" s="94" t="n"/>
      <c r="BF1184" s="92">
        <f>IF(R1184*100000&gt;=Settings!$B$5,"Y","N")</f>
        <v/>
      </c>
      <c r="BG1184" s="91">
        <f>IF(F1184&gt;Settings!$B$6,"Y","N")</f>
        <v/>
      </c>
      <c r="BH1184" s="97" t="n">
        <v>-16.96</v>
      </c>
      <c r="BI1184" s="96" t="n">
        <v>5.26</v>
      </c>
      <c r="BJ1184" s="96" t="n">
        <v>2.47</v>
      </c>
      <c r="BK1184" s="96" t="n">
        <v>-1.36</v>
      </c>
      <c r="BL1184" s="96" t="n">
        <v>24.67</v>
      </c>
      <c r="BM1184" s="96" t="n">
        <v>20.63</v>
      </c>
      <c r="BN1184" s="97" t="n">
        <v>2.27</v>
      </c>
      <c r="BO1184" s="96" t="n">
        <v>1.4</v>
      </c>
      <c r="BP1184" s="96" t="n">
        <v>1.68</v>
      </c>
      <c r="BQ1184" s="96" t="n">
        <v>3.13</v>
      </c>
      <c r="BR1184" s="91" t="inlineStr">
        <is>
          <t>Mixed</t>
        </is>
      </c>
      <c r="BS1184" s="91" t="inlineStr">
        <is>
          <t>None</t>
        </is>
      </c>
      <c r="BT1184" s="96" t="n">
        <v>61</v>
      </c>
      <c r="BU1184" s="91" t="inlineStr">
        <is>
          <t>N</t>
        </is>
      </c>
      <c r="BV1184" s="99">
        <f>IF(OR(BF1184&lt;&gt;"Y",BG1184&lt;&gt;"Y"),"",(AND(ISNUMBER(BQ1184),BQ1184&gt;0))+(BR1184="Stacked up")+(AND(ISNUMBER(BH1184),BH1184&gt;=-Settings!$B$17))+(AND(ISNUMBER(BK1184),ISNUMBER(BM1184),BK1184&gt;0,BM1184&gt;0))+(AND(ISNUMBER(AQ1184),AQ1184&gt;=Settings!$B$18))+(AND(ISNUMBER(BT1184),BT1184&gt;=Settings!$B$19,BT1184&lt;=Settings!$B$20))+(AND(ISNUMBER(AS1184),AS1184&gt;0))+(AND(ISNUMBER(T1184),ISNUMBER(M1184),T1184&gt;=Settings!$B$21,M1184&gt;0))+(AND(ISNUMBER(AD1184),ISNUMBER(M1184),AD1184&gt;=Settings!$B$22,M1184&gt;0))+(AY1184&gt;=1))</f>
        <v/>
      </c>
      <c r="BW1184" s="91">
        <f>IF(OR(AY1184=0,BF1184&lt;&gt;"Y",BG1184&lt;&gt;"Y"),"",1+SUMPRODUCT(($A$6:$A$2604=A1184)*($AY$6:$AY$2604&gt;0)*($BF$6:$BF$2604="Y")*($BG$6:$BG$2604="Y")*(($AY$6:$AY$2604&gt;AY1184)+($AY$6:$AY$2604=AY1184)*($AD$6:$AD$2604&gt;AD1184))))</f>
        <v/>
      </c>
    </row>
    <row r="1185" ht="23.85" customHeight="1" s="55">
      <c r="A1185" s="90" t="n">
        <v>46296</v>
      </c>
      <c r="B1185" s="91" t="inlineStr">
        <is>
          <t>PRAKASH</t>
        </is>
      </c>
      <c r="C1185" s="91" t="inlineStr">
        <is>
          <t>INE603A01013</t>
        </is>
      </c>
      <c r="D1185" s="91" t="n"/>
      <c r="E1185" s="91" t="inlineStr">
        <is>
          <t>None</t>
        </is>
      </c>
      <c r="F1185" s="93" t="n">
        <v>2126</v>
      </c>
      <c r="G1185" s="92" t="inlineStr">
        <is>
          <t>N</t>
        </is>
      </c>
      <c r="H1185" s="94" t="n"/>
      <c r="I1185" s="91" t="inlineStr">
        <is>
          <t>N</t>
        </is>
      </c>
      <c r="J1185" s="92">
        <f>IF(K1185="","N","Y")</f>
        <v/>
      </c>
      <c r="K1185" s="94">
        <f>_xlfn.TEXTJOIN("; ",TRUE,IF(P1185="52-wk low","52-wk low",""),IF(AND(AD1185&gt;=Settings!$B$12,M1185&lt;0),"Distribution",""),IF(AND(AJ1185="Y",M1185&lt;0,AK1185&lt;-Settings!$B$13),"Long unwinding",""),IF(AND(AJ1185="Y",M1185&lt;0,AK1185&gt;Settings!$B$13),"Short buildup",""))</f>
        <v/>
      </c>
      <c r="L1185" s="95" t="n">
        <v>118.69</v>
      </c>
      <c r="M1185" s="96" t="n">
        <v>-4.07</v>
      </c>
      <c r="N1185" s="93" t="n">
        <v>2353</v>
      </c>
      <c r="O1185" s="91" t="inlineStr">
        <is>
          <t>None</t>
        </is>
      </c>
      <c r="P1185" s="91" t="inlineStr">
        <is>
          <t>None</t>
        </is>
      </c>
      <c r="Q1185" s="97" t="n">
        <v>5.44</v>
      </c>
      <c r="R1185" s="96" t="n">
        <v>5.58</v>
      </c>
      <c r="S1185" s="96" t="n">
        <v>1.01</v>
      </c>
      <c r="T1185" s="96" t="n">
        <v>1.07</v>
      </c>
      <c r="U1185" s="96" t="n">
        <v>1.09</v>
      </c>
      <c r="V1185" s="103" t="n">
        <v>1.12</v>
      </c>
      <c r="W1185" s="102" t="n">
        <v>9</v>
      </c>
      <c r="X1185" s="93" t="n">
        <v>287</v>
      </c>
      <c r="Y1185" s="91" t="inlineStr">
        <is>
          <t>None</t>
        </is>
      </c>
      <c r="Z1185" s="99" t="n">
        <v>50.07</v>
      </c>
      <c r="AA1185" s="96" t="n">
        <v>0.91</v>
      </c>
      <c r="AB1185" s="96" t="n">
        <v>0.9399999999999999</v>
      </c>
      <c r="AC1185" s="96" t="n">
        <v>0.93</v>
      </c>
      <c r="AD1185" s="96" t="n">
        <v>1.06</v>
      </c>
      <c r="AE1185" s="96" t="n">
        <v>1.04</v>
      </c>
      <c r="AF1185" s="103" t="n">
        <v>1.02</v>
      </c>
      <c r="AG1185" s="91" t="inlineStr">
        <is>
          <t>Normal</t>
        </is>
      </c>
      <c r="AH1185" s="100" t="n">
        <v>0</v>
      </c>
      <c r="AI1185" s="101" t="n">
        <v>0</v>
      </c>
      <c r="AJ1185" s="92" t="inlineStr">
        <is>
          <t>N</t>
        </is>
      </c>
      <c r="AK1185" s="96" t="n"/>
      <c r="AL1185" s="91" t="inlineStr">
        <is>
          <t>n/a</t>
        </is>
      </c>
      <c r="AM1185" s="93" t="n"/>
      <c r="AN1185" s="92" t="inlineStr">
        <is>
          <t>None</t>
        </is>
      </c>
      <c r="AO1185" s="102" t="n">
        <v>0</v>
      </c>
      <c r="AP1185" s="103" t="n">
        <v>0.64</v>
      </c>
      <c r="AQ1185" s="102" t="n">
        <v>27</v>
      </c>
      <c r="AR1185" s="91" t="inlineStr">
        <is>
          <t>N</t>
        </is>
      </c>
      <c r="AS1185" s="104" t="n"/>
      <c r="AT1185" s="92">
        <f>IF(AND(P1185="52-wk high",T1185&gt;=Settings!$B$7),"Y","N")</f>
        <v/>
      </c>
      <c r="AU1185" s="91">
        <f>IF(AND(AD1185&gt;=Settings!$B$8,M1185&gt;0),"Y","N")</f>
        <v/>
      </c>
      <c r="AV1185" s="91">
        <f>IF(OR(AH1185&gt;Settings!$B$9,AI1185&gt;Settings!$B$9),"Y","N")</f>
        <v/>
      </c>
      <c r="AW1185" s="91">
        <f>IF(AJ1185&lt;&gt;"Y","n/a",IF(AND(M1185&gt;0,AK1185&gt;Settings!$B$10),"Y","N"))</f>
        <v/>
      </c>
      <c r="AX1185" s="91">
        <f>IF(AO1185&gt;=Settings!$B$11,"Y","N")</f>
        <v/>
      </c>
      <c r="AY1185" s="99">
        <f>(AT1185="Y")+(AU1185="Y")+(AV1185="Y")+(AW1185="Y")+(AX1185="Y")</f>
        <v/>
      </c>
      <c r="AZ1185" s="94">
        <f>IF(AY1185=0,"None",_xlfn.TEXTJOIN(", ",TRUE(),IF(AT1185="Y","Breakout",""),IF(AU1185="Y","Accumulation",""),IF(AV1185="Y","Institutional buying",""),IF(AW1185="Y","Long buildup",""),IF(AX1185="Y","Momentum leader","")))</f>
        <v/>
      </c>
      <c r="BA1185" s="94">
        <f>IF(BW1185="","","Passes "&amp;AY1185&amp;" of 5 buy-side scans"&amp;IF(G1185="Y","; RED FLAG: filter out using Red flag column",""))</f>
        <v/>
      </c>
      <c r="BB1185" s="91" t="inlineStr">
        <is>
          <t>None</t>
        </is>
      </c>
      <c r="BC1185" s="92" t="inlineStr">
        <is>
          <t>N</t>
        </is>
      </c>
      <c r="BD1185" s="94" t="n"/>
      <c r="BE1185" s="94" t="n"/>
      <c r="BF1185" s="92">
        <f>IF(R1185*100000&gt;=Settings!$B$5,"Y","N")</f>
        <v/>
      </c>
      <c r="BG1185" s="91">
        <f>IF(F1185&gt;Settings!$B$6,"Y","N")</f>
        <v/>
      </c>
      <c r="BH1185" s="97" t="n">
        <v>-31.35</v>
      </c>
      <c r="BI1185" s="96" t="n">
        <v>0.86</v>
      </c>
      <c r="BJ1185" s="96" t="n">
        <v>-5.97</v>
      </c>
      <c r="BK1185" s="96" t="n">
        <v>-14.91</v>
      </c>
      <c r="BL1185" s="96" t="n">
        <v>-1.49</v>
      </c>
      <c r="BM1185" s="96" t="n">
        <v>-28.58</v>
      </c>
      <c r="BN1185" s="97" t="n">
        <v>-2.15</v>
      </c>
      <c r="BO1185" s="96" t="n">
        <v>-5.02</v>
      </c>
      <c r="BP1185" s="96" t="n">
        <v>-8.029999999999999</v>
      </c>
      <c r="BQ1185" s="96" t="n">
        <v>-12.06</v>
      </c>
      <c r="BR1185" s="91" t="inlineStr">
        <is>
          <t>Stacked down</t>
        </is>
      </c>
      <c r="BS1185" s="91" t="inlineStr">
        <is>
          <t>None</t>
        </is>
      </c>
      <c r="BT1185" s="96" t="n">
        <v>44.5</v>
      </c>
      <c r="BU1185" s="91" t="inlineStr">
        <is>
          <t>N</t>
        </is>
      </c>
      <c r="BV1185" s="99">
        <f>IF(OR(BF1185&lt;&gt;"Y",BG1185&lt;&gt;"Y"),"",(AND(ISNUMBER(BQ1185),BQ1185&gt;0))+(BR1185="Stacked up")+(AND(ISNUMBER(BH1185),BH1185&gt;=-Settings!$B$17))+(AND(ISNUMBER(BK1185),ISNUMBER(BM1185),BK1185&gt;0,BM1185&gt;0))+(AND(ISNUMBER(AQ1185),AQ1185&gt;=Settings!$B$18))+(AND(ISNUMBER(BT1185),BT1185&gt;=Settings!$B$19,BT1185&lt;=Settings!$B$20))+(AND(ISNUMBER(AS1185),AS1185&gt;0))+(AND(ISNUMBER(T1185),ISNUMBER(M1185),T1185&gt;=Settings!$B$21,M1185&gt;0))+(AND(ISNUMBER(AD1185),ISNUMBER(M1185),AD1185&gt;=Settings!$B$22,M1185&gt;0))+(AY1185&gt;=1))</f>
        <v/>
      </c>
      <c r="BW1185" s="91">
        <f>IF(OR(AY1185=0,BF1185&lt;&gt;"Y",BG1185&lt;&gt;"Y"),"",1+SUMPRODUCT(($A$6:$A$2604=A1185)*($AY$6:$AY$2604&gt;0)*($BF$6:$BF$2604="Y")*($BG$6:$BG$2604="Y")*(($AY$6:$AY$2604&gt;AY1185)+($AY$6:$AY$2604=AY1185)*($AD$6:$AD$2604&gt;AD1185))))</f>
        <v/>
      </c>
    </row>
    <row r="1186" ht="23.85" customHeight="1" s="55">
      <c r="A1186" s="90" t="n">
        <v>46296</v>
      </c>
      <c r="B1186" s="91" t="inlineStr">
        <is>
          <t>QUADFUTURE</t>
        </is>
      </c>
      <c r="C1186" s="91" t="inlineStr">
        <is>
          <t>INE0LRY01011</t>
        </is>
      </c>
      <c r="D1186" s="91" t="n"/>
      <c r="E1186" s="91" t="inlineStr">
        <is>
          <t>None</t>
        </is>
      </c>
      <c r="F1186" s="93" t="n">
        <v>2126</v>
      </c>
      <c r="G1186" s="92" t="inlineStr">
        <is>
          <t>N</t>
        </is>
      </c>
      <c r="H1186" s="94" t="n"/>
      <c r="I1186" s="91" t="inlineStr">
        <is>
          <t>N</t>
        </is>
      </c>
      <c r="J1186" s="92">
        <f>IF(K1186="","N","Y")</f>
        <v/>
      </c>
      <c r="K1186" s="94">
        <f>_xlfn.TEXTJOIN("; ",TRUE,IF(P1186="52-wk low","52-wk low",""),IF(AND(AD1186&gt;=Settings!$B$12,M1186&lt;0),"Distribution",""),IF(AND(AJ1186="Y",M1186&lt;0,AK1186&lt;-Settings!$B$13),"Long unwinding",""),IF(AND(AJ1186="Y",M1186&lt;0,AK1186&gt;Settings!$B$13),"Short buildup",""))</f>
        <v/>
      </c>
      <c r="L1186" s="95" t="n">
        <v>531.4</v>
      </c>
      <c r="M1186" s="96" t="n">
        <v>-2.93</v>
      </c>
      <c r="N1186" s="93" t="n">
        <v>2060</v>
      </c>
      <c r="O1186" s="91" t="inlineStr">
        <is>
          <t>None</t>
        </is>
      </c>
      <c r="P1186" s="91" t="inlineStr">
        <is>
          <t>None</t>
        </is>
      </c>
      <c r="Q1186" s="97" t="n">
        <v>4.04</v>
      </c>
      <c r="R1186" s="96" t="n">
        <v>15.04</v>
      </c>
      <c r="S1186" s="96" t="n">
        <v>0.27</v>
      </c>
      <c r="T1186" s="96" t="n">
        <v>0.26</v>
      </c>
      <c r="U1186" s="96" t="n">
        <v>0.31</v>
      </c>
      <c r="V1186" s="103" t="n">
        <v>1.14</v>
      </c>
      <c r="W1186" s="102" t="n">
        <v>3</v>
      </c>
      <c r="X1186" s="93" t="n"/>
      <c r="Y1186" s="91" t="inlineStr">
        <is>
          <t>None</t>
        </is>
      </c>
      <c r="Z1186" s="99" t="n">
        <v>32.75</v>
      </c>
      <c r="AA1186" s="96" t="n">
        <v>1.25</v>
      </c>
      <c r="AB1186" s="96" t="n">
        <v>1.01</v>
      </c>
      <c r="AC1186" s="96" t="n">
        <v>0.52</v>
      </c>
      <c r="AD1186" s="96" t="n">
        <v>0.5600000000000001</v>
      </c>
      <c r="AE1186" s="96" t="n">
        <v>0.61</v>
      </c>
      <c r="AF1186" s="103" t="n">
        <v>1.05</v>
      </c>
      <c r="AG1186" s="91" t="inlineStr">
        <is>
          <t>Normal</t>
        </is>
      </c>
      <c r="AH1186" s="100" t="n">
        <v>0</v>
      </c>
      <c r="AI1186" s="101" t="n">
        <v>0</v>
      </c>
      <c r="AJ1186" s="92" t="inlineStr">
        <is>
          <t>N</t>
        </is>
      </c>
      <c r="AK1186" s="96" t="n"/>
      <c r="AL1186" s="91" t="inlineStr">
        <is>
          <t>n/a</t>
        </is>
      </c>
      <c r="AM1186" s="93" t="n"/>
      <c r="AN1186" s="92" t="inlineStr">
        <is>
          <t>None</t>
        </is>
      </c>
      <c r="AO1186" s="102" t="n">
        <v>0</v>
      </c>
      <c r="AP1186" s="103" t="n">
        <v>1.77</v>
      </c>
      <c r="AQ1186" s="102" t="n">
        <v>85</v>
      </c>
      <c r="AR1186" s="91" t="inlineStr">
        <is>
          <t>N</t>
        </is>
      </c>
      <c r="AS1186" s="104" t="n"/>
      <c r="AT1186" s="92">
        <f>IF(AND(P1186="52-wk high",T1186&gt;=Settings!$B$7),"Y","N")</f>
        <v/>
      </c>
      <c r="AU1186" s="91">
        <f>IF(AND(AD1186&gt;=Settings!$B$8,M1186&gt;0),"Y","N")</f>
        <v/>
      </c>
      <c r="AV1186" s="91">
        <f>IF(OR(AH1186&gt;Settings!$B$9,AI1186&gt;Settings!$B$9),"Y","N")</f>
        <v/>
      </c>
      <c r="AW1186" s="91">
        <f>IF(AJ1186&lt;&gt;"Y","n/a",IF(AND(M1186&gt;0,AK1186&gt;Settings!$B$10),"Y","N"))</f>
        <v/>
      </c>
      <c r="AX1186" s="91">
        <f>IF(AO1186&gt;=Settings!$B$11,"Y","N")</f>
        <v/>
      </c>
      <c r="AY1186" s="99">
        <f>(AT1186="Y")+(AU1186="Y")+(AV1186="Y")+(AW1186="Y")+(AX1186="Y")</f>
        <v/>
      </c>
      <c r="AZ1186" s="94">
        <f>IF(AY1186=0,"None",_xlfn.TEXTJOIN(", ",TRUE(),IF(AT1186="Y","Breakout",""),IF(AU1186="Y","Accumulation",""),IF(AV1186="Y","Institutional buying",""),IF(AW1186="Y","Long buildup",""),IF(AX1186="Y","Momentum leader","")))</f>
        <v/>
      </c>
      <c r="BA1186" s="94">
        <f>IF(BW1186="","","Passes "&amp;AY1186&amp;" of 5 buy-side scans"&amp;IF(G1186="Y","; RED FLAG: filter out using Red flag column",""))</f>
        <v/>
      </c>
      <c r="BB1186" s="91" t="inlineStr">
        <is>
          <t>None</t>
        </is>
      </c>
      <c r="BC1186" s="92" t="inlineStr">
        <is>
          <t>Y</t>
        </is>
      </c>
      <c r="BD1186" s="94" t="inlineStr">
        <is>
          <t>EPS zero; &gt;25% move in 1 month; &gt;75% move in 6 months; High-low range &gt;100% in 6 months</t>
        </is>
      </c>
      <c r="BE1186" s="94" t="n"/>
      <c r="BF1186" s="92">
        <f>IF(R1186*100000&gt;=Settings!$B$5,"Y","N")</f>
        <v/>
      </c>
      <c r="BG1186" s="91">
        <f>IF(F1186&gt;Settings!$B$6,"Y","N")</f>
        <v/>
      </c>
      <c r="BH1186" s="97" t="n">
        <v>-6.31</v>
      </c>
      <c r="BI1186" s="96" t="n">
        <v>6.2</v>
      </c>
      <c r="BJ1186" s="96" t="n">
        <v>26.78</v>
      </c>
      <c r="BK1186" s="96" t="n">
        <v>20.16</v>
      </c>
      <c r="BL1186" s="96" t="n">
        <v>85.73999999999999</v>
      </c>
      <c r="BM1186" s="96" t="n">
        <v>29.89</v>
      </c>
      <c r="BN1186" s="97" t="n">
        <v>6.59</v>
      </c>
      <c r="BO1186" s="96" t="n">
        <v>18.22</v>
      </c>
      <c r="BP1186" s="96" t="n">
        <v>29.25</v>
      </c>
      <c r="BQ1186" s="96" t="n">
        <v>38.63</v>
      </c>
      <c r="BR1186" s="91" t="inlineStr">
        <is>
          <t>Stacked up</t>
        </is>
      </c>
      <c r="BS1186" s="91" t="inlineStr">
        <is>
          <t>None</t>
        </is>
      </c>
      <c r="BT1186" s="96" t="n">
        <v>60.3</v>
      </c>
      <c r="BU1186" s="91" t="inlineStr">
        <is>
          <t>N</t>
        </is>
      </c>
      <c r="BV1186" s="99">
        <f>IF(OR(BF1186&lt;&gt;"Y",BG1186&lt;&gt;"Y"),"",(AND(ISNUMBER(BQ1186),BQ1186&gt;0))+(BR1186="Stacked up")+(AND(ISNUMBER(BH1186),BH1186&gt;=-Settings!$B$17))+(AND(ISNUMBER(BK1186),ISNUMBER(BM1186),BK1186&gt;0,BM1186&gt;0))+(AND(ISNUMBER(AQ1186),AQ1186&gt;=Settings!$B$18))+(AND(ISNUMBER(BT1186),BT1186&gt;=Settings!$B$19,BT1186&lt;=Settings!$B$20))+(AND(ISNUMBER(AS1186),AS1186&gt;0))+(AND(ISNUMBER(T1186),ISNUMBER(M1186),T1186&gt;=Settings!$B$21,M1186&gt;0))+(AND(ISNUMBER(AD1186),ISNUMBER(M1186),AD1186&gt;=Settings!$B$22,M1186&gt;0))+(AY1186&gt;=1))</f>
        <v/>
      </c>
      <c r="BW1186" s="91">
        <f>IF(OR(AY1186=0,BF1186&lt;&gt;"Y",BG1186&lt;&gt;"Y"),"",1+SUMPRODUCT(($A$6:$A$2604=A1186)*($AY$6:$AY$2604&gt;0)*($BF$6:$BF$2604="Y")*($BG$6:$BG$2604="Y")*(($AY$6:$AY$2604&gt;AY1186)+($AY$6:$AY$2604=AY1186)*($AD$6:$AD$2604&gt;AD1186))))</f>
        <v/>
      </c>
    </row>
    <row r="1187" ht="23.85" customHeight="1" s="55">
      <c r="A1187" s="90" t="n">
        <v>46296</v>
      </c>
      <c r="B1187" s="91" t="inlineStr">
        <is>
          <t>ORISSAMINE</t>
        </is>
      </c>
      <c r="C1187" s="91" t="inlineStr">
        <is>
          <t>INE725E01024</t>
        </is>
      </c>
      <c r="D1187" s="91" t="n"/>
      <c r="E1187" s="91" t="inlineStr">
        <is>
          <t>None</t>
        </is>
      </c>
      <c r="F1187" s="93" t="n">
        <v>2123</v>
      </c>
      <c r="G1187" s="92" t="inlineStr">
        <is>
          <t>N</t>
        </is>
      </c>
      <c r="H1187" s="94" t="n"/>
      <c r="I1187" s="91" t="inlineStr">
        <is>
          <t>N</t>
        </is>
      </c>
      <c r="J1187" s="92">
        <f>IF(K1187="","N","Y")</f>
        <v/>
      </c>
      <c r="K1187" s="94">
        <f>_xlfn.TEXTJOIN("; ",TRUE,IF(P1187="52-wk low","52-wk low",""),IF(AND(AD1187&gt;=Settings!$B$12,M1187&lt;0),"Distribution",""),IF(AND(AJ1187="Y",M1187&lt;0,AK1187&lt;-Settings!$B$13),"Long unwinding",""),IF(AND(AJ1187="Y",M1187&lt;0,AK1187&gt;Settings!$B$13),"Short buildup",""))</f>
        <v/>
      </c>
      <c r="L1187" s="95" t="n">
        <v>3538.6</v>
      </c>
      <c r="M1187" s="96" t="n">
        <v>-3.09</v>
      </c>
      <c r="N1187" s="93" t="n">
        <v>2120</v>
      </c>
      <c r="O1187" s="91" t="inlineStr">
        <is>
          <t>None</t>
        </is>
      </c>
      <c r="P1187" s="91" t="inlineStr">
        <is>
          <t>None</t>
        </is>
      </c>
      <c r="Q1187" s="97" t="n">
        <v>0.12</v>
      </c>
      <c r="R1187" s="96" t="n">
        <v>0.08</v>
      </c>
      <c r="S1187" s="96" t="n">
        <v>1.54</v>
      </c>
      <c r="T1187" s="96" t="n">
        <v>0.39</v>
      </c>
      <c r="U1187" s="96" t="n">
        <v>0.62</v>
      </c>
      <c r="V1187" s="103" t="n">
        <v>0.42</v>
      </c>
      <c r="W1187" s="102" t="n">
        <v>0</v>
      </c>
      <c r="X1187" s="93" t="n"/>
      <c r="Y1187" s="91" t="inlineStr">
        <is>
          <t>None</t>
        </is>
      </c>
      <c r="Z1187" s="99" t="n">
        <v>38.45</v>
      </c>
      <c r="AA1187" s="96" t="n">
        <v>0.8100000000000001</v>
      </c>
      <c r="AB1187" s="96" t="n">
        <v>0.84</v>
      </c>
      <c r="AC1187" s="96" t="n">
        <v>1.33</v>
      </c>
      <c r="AD1187" s="96" t="n">
        <v>0.64</v>
      </c>
      <c r="AE1187" s="96" t="n">
        <v>0.85</v>
      </c>
      <c r="AF1187" s="103" t="n">
        <v>1.57</v>
      </c>
      <c r="AG1187" s="91" t="inlineStr">
        <is>
          <t>Quiet accumulation</t>
        </is>
      </c>
      <c r="AH1187" s="100" t="n">
        <v>0</v>
      </c>
      <c r="AI1187" s="101" t="n">
        <v>0</v>
      </c>
      <c r="AJ1187" s="92" t="inlineStr">
        <is>
          <t>N</t>
        </is>
      </c>
      <c r="AK1187" s="96" t="n"/>
      <c r="AL1187" s="91" t="inlineStr">
        <is>
          <t>n/a</t>
        </is>
      </c>
      <c r="AM1187" s="93" t="n"/>
      <c r="AN1187" s="92" t="inlineStr">
        <is>
          <t>None</t>
        </is>
      </c>
      <c r="AO1187" s="102" t="n">
        <v>0</v>
      </c>
      <c r="AP1187" s="103" t="n">
        <v>0.6899999999999999</v>
      </c>
      <c r="AQ1187" s="102" t="n">
        <v>36</v>
      </c>
      <c r="AR1187" s="91" t="inlineStr">
        <is>
          <t>N</t>
        </is>
      </c>
      <c r="AS1187" s="104" t="n"/>
      <c r="AT1187" s="92">
        <f>IF(AND(P1187="52-wk high",T1187&gt;=Settings!$B$7),"Y","N")</f>
        <v/>
      </c>
      <c r="AU1187" s="91">
        <f>IF(AND(AD1187&gt;=Settings!$B$8,M1187&gt;0),"Y","N")</f>
        <v/>
      </c>
      <c r="AV1187" s="91">
        <f>IF(OR(AH1187&gt;Settings!$B$9,AI1187&gt;Settings!$B$9),"Y","N")</f>
        <v/>
      </c>
      <c r="AW1187" s="91">
        <f>IF(AJ1187&lt;&gt;"Y","n/a",IF(AND(M1187&gt;0,AK1187&gt;Settings!$B$10),"Y","N"))</f>
        <v/>
      </c>
      <c r="AX1187" s="91">
        <f>IF(AO1187&gt;=Settings!$B$11,"Y","N")</f>
        <v/>
      </c>
      <c r="AY1187" s="99">
        <f>(AT1187="Y")+(AU1187="Y")+(AV1187="Y")+(AW1187="Y")+(AX1187="Y")</f>
        <v/>
      </c>
      <c r="AZ1187" s="94">
        <f>IF(AY1187=0,"None",_xlfn.TEXTJOIN(", ",TRUE(),IF(AT1187="Y","Breakout",""),IF(AU1187="Y","Accumulation",""),IF(AV1187="Y","Institutional buying",""),IF(AW1187="Y","Long buildup",""),IF(AX1187="Y","Momentum leader","")))</f>
        <v/>
      </c>
      <c r="BA1187" s="94">
        <f>IF(BW1187="","","Passes "&amp;AY1187&amp;" of 5 buy-side scans"&amp;IF(G1187="Y","; RED FLAG: filter out using Red flag column",""))</f>
        <v/>
      </c>
      <c r="BB1187" s="91" t="inlineStr">
        <is>
          <t>None</t>
        </is>
      </c>
      <c r="BC1187" s="92" t="inlineStr">
        <is>
          <t>Y</t>
        </is>
      </c>
      <c r="BD1187" s="94" t="inlineStr">
        <is>
          <t>PE &gt; 50</t>
        </is>
      </c>
      <c r="BE1187" s="94" t="n"/>
      <c r="BF1187" s="92">
        <f>IF(R1187*100000&gt;=Settings!$B$5,"Y","N")</f>
        <v/>
      </c>
      <c r="BG1187" s="91">
        <f>IF(F1187&gt;Settings!$B$6,"Y","N")</f>
        <v/>
      </c>
      <c r="BH1187" s="97" t="n">
        <v>-42.36</v>
      </c>
      <c r="BI1187" s="96" t="n">
        <v>-4.8</v>
      </c>
      <c r="BJ1187" s="96" t="n">
        <v>-18.18</v>
      </c>
      <c r="BK1187" s="96" t="n">
        <v>-11.43</v>
      </c>
      <c r="BL1187" s="96" t="n">
        <v>4.67</v>
      </c>
      <c r="BM1187" s="96" t="n">
        <v>-25.44</v>
      </c>
      <c r="BN1187" s="97" t="n">
        <v>-8.859999999999999</v>
      </c>
      <c r="BO1187" s="96" t="n">
        <v>-12.61</v>
      </c>
      <c r="BP1187" s="96" t="n">
        <v>-13.73</v>
      </c>
      <c r="BQ1187" s="96" t="n">
        <v>-16.43</v>
      </c>
      <c r="BR1187" s="91" t="inlineStr">
        <is>
          <t>Stacked down</t>
        </is>
      </c>
      <c r="BS1187" s="91" t="inlineStr">
        <is>
          <t>None</t>
        </is>
      </c>
      <c r="BT1187" s="96" t="n">
        <v>17</v>
      </c>
      <c r="BU1187" s="91" t="inlineStr">
        <is>
          <t>N</t>
        </is>
      </c>
      <c r="BV1187" s="99">
        <f>IF(OR(BF1187&lt;&gt;"Y",BG1187&lt;&gt;"Y"),"",(AND(ISNUMBER(BQ1187),BQ1187&gt;0))+(BR1187="Stacked up")+(AND(ISNUMBER(BH1187),BH1187&gt;=-Settings!$B$17))+(AND(ISNUMBER(BK1187),ISNUMBER(BM1187),BK1187&gt;0,BM1187&gt;0))+(AND(ISNUMBER(AQ1187),AQ1187&gt;=Settings!$B$18))+(AND(ISNUMBER(BT1187),BT1187&gt;=Settings!$B$19,BT1187&lt;=Settings!$B$20))+(AND(ISNUMBER(AS1187),AS1187&gt;0))+(AND(ISNUMBER(T1187),ISNUMBER(M1187),T1187&gt;=Settings!$B$21,M1187&gt;0))+(AND(ISNUMBER(AD1187),ISNUMBER(M1187),AD1187&gt;=Settings!$B$22,M1187&gt;0))+(AY1187&gt;=1))</f>
        <v/>
      </c>
      <c r="BW1187" s="91">
        <f>IF(OR(AY1187=0,BF1187&lt;&gt;"Y",BG1187&lt;&gt;"Y"),"",1+SUMPRODUCT(($A$6:$A$2604=A1187)*($AY$6:$AY$2604&gt;0)*($BF$6:$BF$2604="Y")*($BG$6:$BG$2604="Y")*(($AY$6:$AY$2604&gt;AY1187)+($AY$6:$AY$2604=AY1187)*($AD$6:$AD$2604&gt;AD1187))))</f>
        <v/>
      </c>
    </row>
    <row r="1188" ht="23.85" customHeight="1" s="55">
      <c r="A1188" s="90" t="n">
        <v>46296</v>
      </c>
      <c r="B1188" s="91" t="inlineStr">
        <is>
          <t>BOMDYEING</t>
        </is>
      </c>
      <c r="C1188" s="91" t="inlineStr">
        <is>
          <t>INE032A01023</t>
        </is>
      </c>
      <c r="D1188" s="91" t="n"/>
      <c r="E1188" s="91" t="inlineStr">
        <is>
          <t>None</t>
        </is>
      </c>
      <c r="F1188" s="93" t="n">
        <v>2120</v>
      </c>
      <c r="G1188" s="92" t="inlineStr">
        <is>
          <t>N</t>
        </is>
      </c>
      <c r="H1188" s="94" t="n"/>
      <c r="I1188" s="91" t="inlineStr">
        <is>
          <t>N</t>
        </is>
      </c>
      <c r="J1188" s="92">
        <f>IF(K1188="","N","Y")</f>
        <v/>
      </c>
      <c r="K1188" s="94">
        <f>_xlfn.TEXTJOIN("; ",TRUE,IF(P1188="52-wk low","52-wk low",""),IF(AND(AD1188&gt;=Settings!$B$12,M1188&lt;0),"Distribution",""),IF(AND(AJ1188="Y",M1188&lt;0,AK1188&lt;-Settings!$B$13),"Long unwinding",""),IF(AND(AJ1188="Y",M1188&lt;0,AK1188&gt;Settings!$B$13),"Short buildup",""))</f>
        <v/>
      </c>
      <c r="L1188" s="95" t="n">
        <v>102.63</v>
      </c>
      <c r="M1188" s="96" t="n">
        <v>-2.83</v>
      </c>
      <c r="N1188" s="93" t="n">
        <v>2025</v>
      </c>
      <c r="O1188" s="91" t="inlineStr">
        <is>
          <t>None</t>
        </is>
      </c>
      <c r="P1188" s="91" t="inlineStr">
        <is>
          <t>None</t>
        </is>
      </c>
      <c r="Q1188" s="97" t="n">
        <v>5.17</v>
      </c>
      <c r="R1188" s="96" t="n">
        <v>4.71</v>
      </c>
      <c r="S1188" s="96" t="n">
        <v>1.09</v>
      </c>
      <c r="T1188" s="96" t="n">
        <v>0.73</v>
      </c>
      <c r="U1188" s="96" t="n">
        <v>0.65</v>
      </c>
      <c r="V1188" s="103" t="n">
        <v>0.6</v>
      </c>
      <c r="W1188" s="102" t="n">
        <v>1</v>
      </c>
      <c r="X1188" s="93" t="n"/>
      <c r="Y1188" s="91" t="inlineStr">
        <is>
          <t>None</t>
        </is>
      </c>
      <c r="Z1188" s="99" t="n">
        <v>49.08</v>
      </c>
      <c r="AA1188" s="96" t="n">
        <v>1.24</v>
      </c>
      <c r="AB1188" s="96" t="n">
        <v>1.13</v>
      </c>
      <c r="AC1188" s="96" t="n">
        <v>1.43</v>
      </c>
      <c r="AD1188" s="96" t="n">
        <v>1.19</v>
      </c>
      <c r="AE1188" s="96" t="n">
        <v>0.95</v>
      </c>
      <c r="AF1188" s="103" t="n">
        <v>1.13</v>
      </c>
      <c r="AG1188" s="91" t="inlineStr">
        <is>
          <t>Normal</t>
        </is>
      </c>
      <c r="AH1188" s="100" t="n">
        <v>0</v>
      </c>
      <c r="AI1188" s="101" t="n">
        <v>0</v>
      </c>
      <c r="AJ1188" s="92" t="inlineStr">
        <is>
          <t>N</t>
        </is>
      </c>
      <c r="AK1188" s="96" t="n"/>
      <c r="AL1188" s="91" t="inlineStr">
        <is>
          <t>n/a</t>
        </is>
      </c>
      <c r="AM1188" s="93" t="n"/>
      <c r="AN1188" s="92" t="inlineStr">
        <is>
          <t>None</t>
        </is>
      </c>
      <c r="AO1188" s="102" t="n">
        <v>0</v>
      </c>
      <c r="AP1188" s="103" t="n">
        <v>0.59</v>
      </c>
      <c r="AQ1188" s="102" t="n">
        <v>18</v>
      </c>
      <c r="AR1188" s="91" t="inlineStr">
        <is>
          <t>N</t>
        </is>
      </c>
      <c r="AS1188" s="104" t="n"/>
      <c r="AT1188" s="92">
        <f>IF(AND(P1188="52-wk high",T1188&gt;=Settings!$B$7),"Y","N")</f>
        <v/>
      </c>
      <c r="AU1188" s="91">
        <f>IF(AND(AD1188&gt;=Settings!$B$8,M1188&gt;0),"Y","N")</f>
        <v/>
      </c>
      <c r="AV1188" s="91">
        <f>IF(OR(AH1188&gt;Settings!$B$9,AI1188&gt;Settings!$B$9),"Y","N")</f>
        <v/>
      </c>
      <c r="AW1188" s="91">
        <f>IF(AJ1188&lt;&gt;"Y","n/a",IF(AND(M1188&gt;0,AK1188&gt;Settings!$B$10),"Y","N"))</f>
        <v/>
      </c>
      <c r="AX1188" s="91">
        <f>IF(AO1188&gt;=Settings!$B$11,"Y","N")</f>
        <v/>
      </c>
      <c r="AY1188" s="99">
        <f>(AT1188="Y")+(AU1188="Y")+(AV1188="Y")+(AW1188="Y")+(AX1188="Y")</f>
        <v/>
      </c>
      <c r="AZ1188" s="94">
        <f>IF(AY1188=0,"None",_xlfn.TEXTJOIN(", ",TRUE(),IF(AT1188="Y","Breakout",""),IF(AU1188="Y","Accumulation",""),IF(AV1188="Y","Institutional buying",""),IF(AW1188="Y","Long buildup",""),IF(AX1188="Y","Momentum leader","")))</f>
        <v/>
      </c>
      <c r="BA1188" s="94">
        <f>IF(BW1188="","","Passes "&amp;AY1188&amp;" of 5 buy-side scans"&amp;IF(G1188="Y","; RED FLAG: filter out using Red flag column",""))</f>
        <v/>
      </c>
      <c r="BB1188" s="91" t="inlineStr">
        <is>
          <t>None</t>
        </is>
      </c>
      <c r="BC1188" s="92" t="inlineStr">
        <is>
          <t>Y</t>
        </is>
      </c>
      <c r="BD1188" s="94" t="inlineStr">
        <is>
          <t>PE &gt; 50</t>
        </is>
      </c>
      <c r="BE1188" s="94" t="n"/>
      <c r="BF1188" s="92">
        <f>IF(R1188*100000&gt;=Settings!$B$5,"Y","N")</f>
        <v/>
      </c>
      <c r="BG1188" s="91">
        <f>IF(F1188&gt;Settings!$B$6,"Y","N")</f>
        <v/>
      </c>
      <c r="BH1188" s="97" t="n">
        <v>-43.22</v>
      </c>
      <c r="BI1188" s="96" t="n">
        <v>-6.39</v>
      </c>
      <c r="BJ1188" s="96" t="n">
        <v>-9.57</v>
      </c>
      <c r="BK1188" s="96" t="n">
        <v>-22.11</v>
      </c>
      <c r="BL1188" s="96" t="n">
        <v>0.33</v>
      </c>
      <c r="BM1188" s="96" t="n">
        <v>-39.81</v>
      </c>
      <c r="BN1188" s="97" t="n">
        <v>-6.2</v>
      </c>
      <c r="BO1188" s="96" t="n">
        <v>-9.619999999999999</v>
      </c>
      <c r="BP1188" s="96" t="n">
        <v>-12.51</v>
      </c>
      <c r="BQ1188" s="96" t="n">
        <v>-17.68</v>
      </c>
      <c r="BR1188" s="91" t="inlineStr">
        <is>
          <t>Stacked down</t>
        </is>
      </c>
      <c r="BS1188" s="91" t="inlineStr">
        <is>
          <t>None</t>
        </is>
      </c>
      <c r="BT1188" s="96" t="n">
        <v>24.8</v>
      </c>
      <c r="BU1188" s="91" t="inlineStr">
        <is>
          <t>N</t>
        </is>
      </c>
      <c r="BV1188" s="99">
        <f>IF(OR(BF1188&lt;&gt;"Y",BG1188&lt;&gt;"Y"),"",(AND(ISNUMBER(BQ1188),BQ1188&gt;0))+(BR1188="Stacked up")+(AND(ISNUMBER(BH1188),BH1188&gt;=-Settings!$B$17))+(AND(ISNUMBER(BK1188),ISNUMBER(BM1188),BK1188&gt;0,BM1188&gt;0))+(AND(ISNUMBER(AQ1188),AQ1188&gt;=Settings!$B$18))+(AND(ISNUMBER(BT1188),BT1188&gt;=Settings!$B$19,BT1188&lt;=Settings!$B$20))+(AND(ISNUMBER(AS1188),AS1188&gt;0))+(AND(ISNUMBER(T1188),ISNUMBER(M1188),T1188&gt;=Settings!$B$21,M1188&gt;0))+(AND(ISNUMBER(AD1188),ISNUMBER(M1188),AD1188&gt;=Settings!$B$22,M1188&gt;0))+(AY1188&gt;=1))</f>
        <v/>
      </c>
      <c r="BW1188" s="91">
        <f>IF(OR(AY1188=0,BF1188&lt;&gt;"Y",BG1188&lt;&gt;"Y"),"",1+SUMPRODUCT(($A$6:$A$2604=A1188)*($AY$6:$AY$2604&gt;0)*($BF$6:$BF$2604="Y")*($BG$6:$BG$2604="Y")*(($AY$6:$AY$2604&gt;AY1188)+($AY$6:$AY$2604=AY1188)*($AD$6:$AD$2604&gt;AD1188))))</f>
        <v/>
      </c>
    </row>
    <row r="1189" ht="23.85" customHeight="1" s="55">
      <c r="A1189" s="90" t="n">
        <v>46296</v>
      </c>
      <c r="B1189" s="91" t="inlineStr">
        <is>
          <t>GSPCROP</t>
        </is>
      </c>
      <c r="C1189" s="91" t="inlineStr">
        <is>
          <t>INE713R01022</t>
        </is>
      </c>
      <c r="D1189" s="91" t="n"/>
      <c r="E1189" s="91" t="inlineStr">
        <is>
          <t>None</t>
        </is>
      </c>
      <c r="F1189" s="93" t="n">
        <v>2114</v>
      </c>
      <c r="G1189" s="92" t="inlineStr">
        <is>
          <t>N</t>
        </is>
      </c>
      <c r="H1189" s="94" t="n"/>
      <c r="I1189" s="91" t="inlineStr">
        <is>
          <t>N</t>
        </is>
      </c>
      <c r="J1189" s="92">
        <f>IF(K1189="","N","Y")</f>
        <v/>
      </c>
      <c r="K1189" s="94">
        <f>_xlfn.TEXTJOIN("; ",TRUE,IF(P1189="52-wk low","52-wk low",""),IF(AND(AD1189&gt;=Settings!$B$12,M1189&lt;0),"Distribution",""),IF(AND(AJ1189="Y",M1189&lt;0,AK1189&lt;-Settings!$B$13),"Long unwinding",""),IF(AND(AJ1189="Y",M1189&lt;0,AK1189&gt;Settings!$B$13),"Short buildup",""))</f>
        <v/>
      </c>
      <c r="L1189" s="95" t="n">
        <v>454.35</v>
      </c>
      <c r="M1189" s="96" t="n">
        <v>-2.74</v>
      </c>
      <c r="N1189" s="93" t="n">
        <v>1991</v>
      </c>
      <c r="O1189" s="91" t="inlineStr">
        <is>
          <t>None</t>
        </is>
      </c>
      <c r="P1189" s="91" t="inlineStr">
        <is>
          <t>None</t>
        </is>
      </c>
      <c r="Q1189" s="97" t="n">
        <v>2.8</v>
      </c>
      <c r="R1189" s="96" t="n">
        <v>4.55</v>
      </c>
      <c r="S1189" s="96" t="n">
        <v>0.63</v>
      </c>
      <c r="T1189" s="96" t="n">
        <v>0.74</v>
      </c>
      <c r="U1189" s="96" t="n">
        <v>0.82</v>
      </c>
      <c r="V1189" s="103" t="n">
        <v>1.32</v>
      </c>
      <c r="W1189" s="102" t="n">
        <v>3</v>
      </c>
      <c r="X1189" s="93" t="n"/>
      <c r="Y1189" s="91" t="inlineStr">
        <is>
          <t>None</t>
        </is>
      </c>
      <c r="Z1189" s="99" t="n">
        <v>12.2</v>
      </c>
      <c r="AA1189" s="96" t="n">
        <v>0.58</v>
      </c>
      <c r="AB1189" s="96" t="n">
        <v>0.48</v>
      </c>
      <c r="AC1189" s="96" t="n">
        <v>0.34</v>
      </c>
      <c r="AD1189" s="96" t="n">
        <v>0.35</v>
      </c>
      <c r="AE1189" s="96" t="n">
        <v>0.33</v>
      </c>
      <c r="AF1189" s="103" t="n">
        <v>0.74</v>
      </c>
      <c r="AG1189" s="91" t="inlineStr">
        <is>
          <t>Normal</t>
        </is>
      </c>
      <c r="AH1189" s="100" t="n">
        <v>0</v>
      </c>
      <c r="AI1189" s="101" t="n">
        <v>0</v>
      </c>
      <c r="AJ1189" s="92" t="inlineStr">
        <is>
          <t>N</t>
        </is>
      </c>
      <c r="AK1189" s="96" t="n"/>
      <c r="AL1189" s="91" t="inlineStr">
        <is>
          <t>n/a</t>
        </is>
      </c>
      <c r="AM1189" s="93" t="n"/>
      <c r="AN1189" s="92" t="inlineStr">
        <is>
          <t>None</t>
        </is>
      </c>
      <c r="AO1189" s="102" t="n">
        <v>0</v>
      </c>
      <c r="AP1189" s="103" t="n"/>
      <c r="AQ1189" s="102" t="n"/>
      <c r="AR1189" s="91" t="inlineStr">
        <is>
          <t>N</t>
        </is>
      </c>
      <c r="AS1189" s="104" t="n"/>
      <c r="AT1189" s="92">
        <f>IF(AND(P1189="52-wk high",T1189&gt;=Settings!$B$7),"Y","N")</f>
        <v/>
      </c>
      <c r="AU1189" s="91">
        <f>IF(AND(AD1189&gt;=Settings!$B$8,M1189&gt;0),"Y","N")</f>
        <v/>
      </c>
      <c r="AV1189" s="91">
        <f>IF(OR(AH1189&gt;Settings!$B$9,AI1189&gt;Settings!$B$9),"Y","N")</f>
        <v/>
      </c>
      <c r="AW1189" s="91">
        <f>IF(AJ1189&lt;&gt;"Y","n/a",IF(AND(M1189&gt;0,AK1189&gt;Settings!$B$10),"Y","N"))</f>
        <v/>
      </c>
      <c r="AX1189" s="91">
        <f>IF(AO1189&gt;=Settings!$B$11,"Y","N")</f>
        <v/>
      </c>
      <c r="AY1189" s="99">
        <f>(AT1189="Y")+(AU1189="Y")+(AV1189="Y")+(AW1189="Y")+(AX1189="Y")</f>
        <v/>
      </c>
      <c r="AZ1189" s="94">
        <f>IF(AY1189=0,"None",_xlfn.TEXTJOIN(", ",TRUE(),IF(AT1189="Y","Breakout",""),IF(AU1189="Y","Accumulation",""),IF(AV1189="Y","Institutional buying",""),IF(AW1189="Y","Long buildup",""),IF(AX1189="Y","Momentum leader","")))</f>
        <v/>
      </c>
      <c r="BA1189" s="94">
        <f>IF(BW1189="","","Passes "&amp;AY1189&amp;" of 5 buy-side scans"&amp;IF(G1189="Y","; RED FLAG: filter out using Red flag column",""))</f>
        <v/>
      </c>
      <c r="BB1189" s="91" t="inlineStr">
        <is>
          <t>None</t>
        </is>
      </c>
      <c r="BC1189" s="92" t="inlineStr">
        <is>
          <t>Y</t>
        </is>
      </c>
      <c r="BD1189" s="94" t="inlineStr">
        <is>
          <t>High-low range &gt;75% in 3 months</t>
        </is>
      </c>
      <c r="BE1189" s="94" t="n"/>
      <c r="BF1189" s="92">
        <f>IF(R1189*100000&gt;=Settings!$B$5,"Y","N")</f>
        <v/>
      </c>
      <c r="BG1189" s="91">
        <f>IF(F1189&gt;Settings!$B$6,"Y","N")</f>
        <v/>
      </c>
      <c r="BH1189" s="97" t="n">
        <v>-31.98</v>
      </c>
      <c r="BI1189" s="96" t="n">
        <v>-7.35</v>
      </c>
      <c r="BJ1189" s="96" t="n">
        <v>-26.92</v>
      </c>
      <c r="BK1189" s="96" t="n">
        <v>15.3</v>
      </c>
      <c r="BL1189" s="96" t="n">
        <v>16.23</v>
      </c>
      <c r="BM1189" s="96" t="n"/>
      <c r="BN1189" s="97" t="n">
        <v>-9.65</v>
      </c>
      <c r="BO1189" s="96" t="n">
        <v>-12.77</v>
      </c>
      <c r="BP1189" s="96" t="n">
        <v>-8.859999999999999</v>
      </c>
      <c r="BQ1189" s="96" t="n"/>
      <c r="BR1189" s="91" t="n"/>
      <c r="BS1189" s="91" t="inlineStr">
        <is>
          <t>None</t>
        </is>
      </c>
      <c r="BT1189" s="96" t="n">
        <v>22.4</v>
      </c>
      <c r="BU1189" s="91" t="n"/>
      <c r="BV1189" s="99">
        <f>IF(OR(BF1189&lt;&gt;"Y",BG1189&lt;&gt;"Y"),"",(AND(ISNUMBER(BQ1189),BQ1189&gt;0))+(BR1189="Stacked up")+(AND(ISNUMBER(BH1189),BH1189&gt;=-Settings!$B$17))+(AND(ISNUMBER(BK1189),ISNUMBER(BM1189),BK1189&gt;0,BM1189&gt;0))+(AND(ISNUMBER(AQ1189),AQ1189&gt;=Settings!$B$18))+(AND(ISNUMBER(BT1189),BT1189&gt;=Settings!$B$19,BT1189&lt;=Settings!$B$20))+(AND(ISNUMBER(AS1189),AS1189&gt;0))+(AND(ISNUMBER(T1189),ISNUMBER(M1189),T1189&gt;=Settings!$B$21,M1189&gt;0))+(AND(ISNUMBER(AD1189),ISNUMBER(M1189),AD1189&gt;=Settings!$B$22,M1189&gt;0))+(AY1189&gt;=1))</f>
        <v/>
      </c>
      <c r="BW1189" s="91">
        <f>IF(OR(AY1189=0,BF1189&lt;&gt;"Y",BG1189&lt;&gt;"Y"),"",1+SUMPRODUCT(($A$6:$A$2604=A1189)*($AY$6:$AY$2604&gt;0)*($BF$6:$BF$2604="Y")*($BG$6:$BG$2604="Y")*(($AY$6:$AY$2604&gt;AY1189)+($AY$6:$AY$2604=AY1189)*($AD$6:$AD$2604&gt;AD1189))))</f>
        <v/>
      </c>
    </row>
    <row r="1190" ht="23.85" customHeight="1" s="55">
      <c r="A1190" s="90" t="n">
        <v>46296</v>
      </c>
      <c r="B1190" s="91" t="inlineStr">
        <is>
          <t>GEOJITFSL</t>
        </is>
      </c>
      <c r="C1190" s="91" t="inlineStr">
        <is>
          <t>INE007B01023</t>
        </is>
      </c>
      <c r="D1190" s="91" t="n"/>
      <c r="E1190" s="91" t="inlineStr">
        <is>
          <t>None</t>
        </is>
      </c>
      <c r="F1190" s="93" t="n">
        <v>2113</v>
      </c>
      <c r="G1190" s="92" t="inlineStr">
        <is>
          <t>N</t>
        </is>
      </c>
      <c r="H1190" s="94" t="n"/>
      <c r="I1190" s="91" t="inlineStr">
        <is>
          <t>N</t>
        </is>
      </c>
      <c r="J1190" s="92">
        <f>IF(K1190="","N","Y")</f>
        <v/>
      </c>
      <c r="K1190" s="94">
        <f>_xlfn.TEXTJOIN("; ",TRUE,IF(P1190="52-wk low","52-wk low",""),IF(AND(AD1190&gt;=Settings!$B$12,M1190&lt;0),"Distribution",""),IF(AND(AJ1190="Y",M1190&lt;0,AK1190&lt;-Settings!$B$13),"Long unwinding",""),IF(AND(AJ1190="Y",M1190&lt;0,AK1190&gt;Settings!$B$13),"Short buildup",""))</f>
        <v/>
      </c>
      <c r="L1190" s="95" t="n">
        <v>75.7</v>
      </c>
      <c r="M1190" s="96" t="n">
        <v>-1.16</v>
      </c>
      <c r="N1190" s="93" t="n">
        <v>1124</v>
      </c>
      <c r="O1190" s="91" t="inlineStr">
        <is>
          <t>None</t>
        </is>
      </c>
      <c r="P1190" s="91" t="inlineStr">
        <is>
          <t>None</t>
        </is>
      </c>
      <c r="Q1190" s="97" t="n">
        <v>2.22</v>
      </c>
      <c r="R1190" s="96" t="n">
        <v>3.38</v>
      </c>
      <c r="S1190" s="96" t="n">
        <v>0.65</v>
      </c>
      <c r="T1190" s="96" t="n">
        <v>0.58</v>
      </c>
      <c r="U1190" s="96" t="n">
        <v>0.5600000000000001</v>
      </c>
      <c r="V1190" s="103" t="n">
        <v>0.86</v>
      </c>
      <c r="W1190" s="102" t="n">
        <v>4</v>
      </c>
      <c r="X1190" s="93" t="n"/>
      <c r="Y1190" s="91" t="inlineStr">
        <is>
          <t>None</t>
        </is>
      </c>
      <c r="Z1190" s="99" t="n">
        <v>61.35</v>
      </c>
      <c r="AA1190" s="96" t="n">
        <v>1.22</v>
      </c>
      <c r="AB1190" s="96" t="n">
        <v>1.18</v>
      </c>
      <c r="AC1190" s="96" t="n">
        <v>0.83</v>
      </c>
      <c r="AD1190" s="96" t="n">
        <v>0.72</v>
      </c>
      <c r="AE1190" s="96" t="n">
        <v>0.67</v>
      </c>
      <c r="AF1190" s="103" t="n">
        <v>0.96</v>
      </c>
      <c r="AG1190" s="91" t="inlineStr">
        <is>
          <t>Normal</t>
        </is>
      </c>
      <c r="AH1190" s="100" t="n">
        <v>0</v>
      </c>
      <c r="AI1190" s="101" t="n">
        <v>0</v>
      </c>
      <c r="AJ1190" s="92" t="inlineStr">
        <is>
          <t>N</t>
        </is>
      </c>
      <c r="AK1190" s="96" t="n"/>
      <c r="AL1190" s="91" t="inlineStr">
        <is>
          <t>n/a</t>
        </is>
      </c>
      <c r="AM1190" s="93" t="n"/>
      <c r="AN1190" s="92" t="inlineStr">
        <is>
          <t>None</t>
        </is>
      </c>
      <c r="AO1190" s="102" t="n">
        <v>0</v>
      </c>
      <c r="AP1190" s="103" t="n">
        <v>1.23</v>
      </c>
      <c r="AQ1190" s="102" t="n">
        <v>71</v>
      </c>
      <c r="AR1190" s="91" t="inlineStr">
        <is>
          <t>N</t>
        </is>
      </c>
      <c r="AS1190" s="104" t="n"/>
      <c r="AT1190" s="92">
        <f>IF(AND(P1190="52-wk high",T1190&gt;=Settings!$B$7),"Y","N")</f>
        <v/>
      </c>
      <c r="AU1190" s="91">
        <f>IF(AND(AD1190&gt;=Settings!$B$8,M1190&gt;0),"Y","N")</f>
        <v/>
      </c>
      <c r="AV1190" s="91">
        <f>IF(OR(AH1190&gt;Settings!$B$9,AI1190&gt;Settings!$B$9),"Y","N")</f>
        <v/>
      </c>
      <c r="AW1190" s="91">
        <f>IF(AJ1190&lt;&gt;"Y","n/a",IF(AND(M1190&gt;0,AK1190&gt;Settings!$B$10),"Y","N"))</f>
        <v/>
      </c>
      <c r="AX1190" s="91">
        <f>IF(AO1190&gt;=Settings!$B$11,"Y","N")</f>
        <v/>
      </c>
      <c r="AY1190" s="99">
        <f>(AT1190="Y")+(AU1190="Y")+(AV1190="Y")+(AW1190="Y")+(AX1190="Y")</f>
        <v/>
      </c>
      <c r="AZ1190" s="94">
        <f>IF(AY1190=0,"None",_xlfn.TEXTJOIN(", ",TRUE(),IF(AT1190="Y","Breakout",""),IF(AU1190="Y","Accumulation",""),IF(AV1190="Y","Institutional buying",""),IF(AW1190="Y","Long buildup",""),IF(AX1190="Y","Momentum leader","")))</f>
        <v/>
      </c>
      <c r="BA1190" s="94">
        <f>IF(BW1190="","","Passes "&amp;AY1190&amp;" of 5 buy-side scans"&amp;IF(G1190="Y","; RED FLAG: filter out using Red flag column",""))</f>
        <v/>
      </c>
      <c r="BB1190" s="91" t="inlineStr">
        <is>
          <t>None</t>
        </is>
      </c>
      <c r="BC1190" s="92" t="inlineStr">
        <is>
          <t>N</t>
        </is>
      </c>
      <c r="BD1190" s="94" t="n"/>
      <c r="BE1190" s="94" t="n"/>
      <c r="BF1190" s="92">
        <f>IF(R1190*100000&gt;=Settings!$B$5,"Y","N")</f>
        <v/>
      </c>
      <c r="BG1190" s="91">
        <f>IF(F1190&gt;Settings!$B$6,"Y","N")</f>
        <v/>
      </c>
      <c r="BH1190" s="97" t="n">
        <v>-12.49</v>
      </c>
      <c r="BI1190" s="96" t="n">
        <v>-4.38</v>
      </c>
      <c r="BJ1190" s="96" t="n">
        <v>-9.039999999999999</v>
      </c>
      <c r="BK1190" s="96" t="n">
        <v>-3.33</v>
      </c>
      <c r="BL1190" s="96" t="n">
        <v>32.48</v>
      </c>
      <c r="BM1190" s="96" t="n">
        <v>-3.13</v>
      </c>
      <c r="BN1190" s="97" t="n">
        <v>-4.58</v>
      </c>
      <c r="BO1190" s="96" t="n">
        <v>-4.49</v>
      </c>
      <c r="BP1190" s="96" t="n">
        <v>-2.2</v>
      </c>
      <c r="BQ1190" s="96" t="n">
        <v>0.08</v>
      </c>
      <c r="BR1190" s="91" t="inlineStr">
        <is>
          <t>Mixed</t>
        </is>
      </c>
      <c r="BS1190" s="91" t="inlineStr">
        <is>
          <t>None</t>
        </is>
      </c>
      <c r="BT1190" s="96" t="n">
        <v>34.3</v>
      </c>
      <c r="BU1190" s="91" t="inlineStr">
        <is>
          <t>N</t>
        </is>
      </c>
      <c r="BV1190" s="99">
        <f>IF(OR(BF1190&lt;&gt;"Y",BG1190&lt;&gt;"Y"),"",(AND(ISNUMBER(BQ1190),BQ1190&gt;0))+(BR1190="Stacked up")+(AND(ISNUMBER(BH1190),BH1190&gt;=-Settings!$B$17))+(AND(ISNUMBER(BK1190),ISNUMBER(BM1190),BK1190&gt;0,BM1190&gt;0))+(AND(ISNUMBER(AQ1190),AQ1190&gt;=Settings!$B$18))+(AND(ISNUMBER(BT1190),BT1190&gt;=Settings!$B$19,BT1190&lt;=Settings!$B$20))+(AND(ISNUMBER(AS1190),AS1190&gt;0))+(AND(ISNUMBER(T1190),ISNUMBER(M1190),T1190&gt;=Settings!$B$21,M1190&gt;0))+(AND(ISNUMBER(AD1190),ISNUMBER(M1190),AD1190&gt;=Settings!$B$22,M1190&gt;0))+(AY1190&gt;=1))</f>
        <v/>
      </c>
      <c r="BW1190" s="91">
        <f>IF(OR(AY1190=0,BF1190&lt;&gt;"Y",BG1190&lt;&gt;"Y"),"",1+SUMPRODUCT(($A$6:$A$2604=A1190)*($AY$6:$AY$2604&gt;0)*($BF$6:$BF$2604="Y")*($BG$6:$BG$2604="Y")*(($AY$6:$AY$2604&gt;AY1190)+($AY$6:$AY$2604=AY1190)*($AD$6:$AD$2604&gt;AD1190))))</f>
        <v/>
      </c>
    </row>
    <row r="1191" ht="23.85" customHeight="1" s="55">
      <c r="A1191" s="90" t="n">
        <v>46296</v>
      </c>
      <c r="B1191" s="91" t="inlineStr">
        <is>
          <t>REPCOHOME</t>
        </is>
      </c>
      <c r="C1191" s="91" t="inlineStr">
        <is>
          <t>INE612J01015</t>
        </is>
      </c>
      <c r="D1191" s="91" t="n"/>
      <c r="E1191" s="91" t="inlineStr">
        <is>
          <t>None</t>
        </is>
      </c>
      <c r="F1191" s="93" t="n">
        <v>2113</v>
      </c>
      <c r="G1191" s="92" t="inlineStr">
        <is>
          <t>N</t>
        </is>
      </c>
      <c r="H1191" s="94" t="n"/>
      <c r="I1191" s="91" t="inlineStr">
        <is>
          <t>N</t>
        </is>
      </c>
      <c r="J1191" s="92">
        <f>IF(K1191="","N","Y")</f>
        <v/>
      </c>
      <c r="K1191" s="94">
        <f>_xlfn.TEXTJOIN("; ",TRUE,IF(P1191="52-wk low","52-wk low",""),IF(AND(AD1191&gt;=Settings!$B$12,M1191&lt;0),"Distribution",""),IF(AND(AJ1191="Y",M1191&lt;0,AK1191&lt;-Settings!$B$13),"Long unwinding",""),IF(AND(AJ1191="Y",M1191&lt;0,AK1191&gt;Settings!$B$13),"Short buildup",""))</f>
        <v/>
      </c>
      <c r="L1191" s="95" t="n">
        <v>337.75</v>
      </c>
      <c r="M1191" s="96" t="n">
        <v>-1.16</v>
      </c>
      <c r="N1191" s="93" t="n">
        <v>1124</v>
      </c>
      <c r="O1191" s="91" t="inlineStr">
        <is>
          <t>None</t>
        </is>
      </c>
      <c r="P1191" s="91" t="inlineStr">
        <is>
          <t>52-wk low</t>
        </is>
      </c>
      <c r="Q1191" s="97" t="n">
        <v>0.6899999999999999</v>
      </c>
      <c r="R1191" s="96" t="n">
        <v>0.78</v>
      </c>
      <c r="S1191" s="96" t="n">
        <v>0.89</v>
      </c>
      <c r="T1191" s="96" t="n">
        <v>0.74</v>
      </c>
      <c r="U1191" s="96" t="n">
        <v>0.49</v>
      </c>
      <c r="V1191" s="103" t="n">
        <v>0.5600000000000001</v>
      </c>
      <c r="W1191" s="102" t="n">
        <v>2</v>
      </c>
      <c r="X1191" s="93" t="n"/>
      <c r="Y1191" s="91" t="inlineStr">
        <is>
          <t>None</t>
        </is>
      </c>
      <c r="Z1191" s="99" t="n">
        <v>62.78</v>
      </c>
      <c r="AA1191" s="96" t="n">
        <v>1.02</v>
      </c>
      <c r="AB1191" s="96" t="n">
        <v>1.02</v>
      </c>
      <c r="AC1191" s="96" t="n">
        <v>0.91</v>
      </c>
      <c r="AD1191" s="96" t="n">
        <v>0.76</v>
      </c>
      <c r="AE1191" s="96" t="n">
        <v>0.59</v>
      </c>
      <c r="AF1191" s="103" t="n">
        <v>1.18</v>
      </c>
      <c r="AG1191" s="91" t="inlineStr">
        <is>
          <t>Normal</t>
        </is>
      </c>
      <c r="AH1191" s="100" t="n">
        <v>0</v>
      </c>
      <c r="AI1191" s="101" t="n">
        <v>0</v>
      </c>
      <c r="AJ1191" s="92" t="inlineStr">
        <is>
          <t>N</t>
        </is>
      </c>
      <c r="AK1191" s="96" t="n"/>
      <c r="AL1191" s="91" t="inlineStr">
        <is>
          <t>n/a</t>
        </is>
      </c>
      <c r="AM1191" s="93" t="n"/>
      <c r="AN1191" s="92" t="inlineStr">
        <is>
          <t>None</t>
        </is>
      </c>
      <c r="AO1191" s="102" t="n">
        <v>0</v>
      </c>
      <c r="AP1191" s="103" t="n">
        <v>0.6899999999999999</v>
      </c>
      <c r="AQ1191" s="102" t="n">
        <v>36</v>
      </c>
      <c r="AR1191" s="91" t="inlineStr">
        <is>
          <t>N</t>
        </is>
      </c>
      <c r="AS1191" s="104" t="n"/>
      <c r="AT1191" s="92">
        <f>IF(AND(P1191="52-wk high",T1191&gt;=Settings!$B$7),"Y","N")</f>
        <v/>
      </c>
      <c r="AU1191" s="91">
        <f>IF(AND(AD1191&gt;=Settings!$B$8,M1191&gt;0),"Y","N")</f>
        <v/>
      </c>
      <c r="AV1191" s="91">
        <f>IF(OR(AH1191&gt;Settings!$B$9,AI1191&gt;Settings!$B$9),"Y","N")</f>
        <v/>
      </c>
      <c r="AW1191" s="91">
        <f>IF(AJ1191&lt;&gt;"Y","n/a",IF(AND(M1191&gt;0,AK1191&gt;Settings!$B$10),"Y","N"))</f>
        <v/>
      </c>
      <c r="AX1191" s="91">
        <f>IF(AO1191&gt;=Settings!$B$11,"Y","N")</f>
        <v/>
      </c>
      <c r="AY1191" s="99">
        <f>(AT1191="Y")+(AU1191="Y")+(AV1191="Y")+(AW1191="Y")+(AX1191="Y")</f>
        <v/>
      </c>
      <c r="AZ1191" s="94">
        <f>IF(AY1191=0,"None",_xlfn.TEXTJOIN(", ",TRUE(),IF(AT1191="Y","Breakout",""),IF(AU1191="Y","Accumulation",""),IF(AV1191="Y","Institutional buying",""),IF(AW1191="Y","Long buildup",""),IF(AX1191="Y","Momentum leader","")))</f>
        <v/>
      </c>
      <c r="BA1191" s="94">
        <f>IF(BW1191="","","Passes "&amp;AY1191&amp;" of 5 buy-side scans"&amp;IF(G1191="Y","; RED FLAG: filter out using Red flag column",""))</f>
        <v/>
      </c>
      <c r="BB1191" s="91" t="inlineStr">
        <is>
          <t>None</t>
        </is>
      </c>
      <c r="BC1191" s="92" t="inlineStr">
        <is>
          <t>N</t>
        </is>
      </c>
      <c r="BD1191" s="94" t="n"/>
      <c r="BE1191" s="94" t="n"/>
      <c r="BF1191" s="92">
        <f>IF(R1191*100000&gt;=Settings!$B$5,"Y","N")</f>
        <v/>
      </c>
      <c r="BG1191" s="91">
        <f>IF(F1191&gt;Settings!$B$6,"Y","N")</f>
        <v/>
      </c>
      <c r="BH1191" s="97" t="n">
        <v>-25.92</v>
      </c>
      <c r="BI1191" s="96" t="n">
        <v>-4.17</v>
      </c>
      <c r="BJ1191" s="96" t="n">
        <v>-6.9</v>
      </c>
      <c r="BK1191" s="96" t="n">
        <v>-20.51</v>
      </c>
      <c r="BL1191" s="96" t="n">
        <v>-7.15</v>
      </c>
      <c r="BM1191" s="96" t="n">
        <v>-6.98</v>
      </c>
      <c r="BN1191" s="97" t="n">
        <v>-3.97</v>
      </c>
      <c r="BO1191" s="96" t="n">
        <v>-7</v>
      </c>
      <c r="BP1191" s="96" t="n">
        <v>-9.6</v>
      </c>
      <c r="BQ1191" s="96" t="n">
        <v>-11.19</v>
      </c>
      <c r="BR1191" s="91" t="inlineStr">
        <is>
          <t>Stacked down</t>
        </is>
      </c>
      <c r="BS1191" s="91" t="inlineStr">
        <is>
          <t>None</t>
        </is>
      </c>
      <c r="BT1191" s="96" t="n">
        <v>28.1</v>
      </c>
      <c r="BU1191" s="91" t="inlineStr">
        <is>
          <t>N</t>
        </is>
      </c>
      <c r="BV1191" s="99">
        <f>IF(OR(BF1191&lt;&gt;"Y",BG1191&lt;&gt;"Y"),"",(AND(ISNUMBER(BQ1191),BQ1191&gt;0))+(BR1191="Stacked up")+(AND(ISNUMBER(BH1191),BH1191&gt;=-Settings!$B$17))+(AND(ISNUMBER(BK1191),ISNUMBER(BM1191),BK1191&gt;0,BM1191&gt;0))+(AND(ISNUMBER(AQ1191),AQ1191&gt;=Settings!$B$18))+(AND(ISNUMBER(BT1191),BT1191&gt;=Settings!$B$19,BT1191&lt;=Settings!$B$20))+(AND(ISNUMBER(AS1191),AS1191&gt;0))+(AND(ISNUMBER(T1191),ISNUMBER(M1191),T1191&gt;=Settings!$B$21,M1191&gt;0))+(AND(ISNUMBER(AD1191),ISNUMBER(M1191),AD1191&gt;=Settings!$B$22,M1191&gt;0))+(AY1191&gt;=1))</f>
        <v/>
      </c>
      <c r="BW1191" s="91">
        <f>IF(OR(AY1191=0,BF1191&lt;&gt;"Y",BG1191&lt;&gt;"Y"),"",1+SUMPRODUCT(($A$6:$A$2604=A1191)*($AY$6:$AY$2604&gt;0)*($BF$6:$BF$2604="Y")*($BG$6:$BG$2604="Y")*(($AY$6:$AY$2604&gt;AY1191)+($AY$6:$AY$2604=AY1191)*($AD$6:$AD$2604&gt;AD1191))))</f>
        <v/>
      </c>
    </row>
    <row r="1192" ht="23.85" customHeight="1" s="55">
      <c r="A1192" s="90" t="n">
        <v>46296</v>
      </c>
      <c r="B1192" s="91" t="inlineStr">
        <is>
          <t>EXICOM</t>
        </is>
      </c>
      <c r="C1192" s="91" t="inlineStr">
        <is>
          <t>INE777F01014</t>
        </is>
      </c>
      <c r="D1192" s="91" t="n"/>
      <c r="E1192" s="91" t="inlineStr">
        <is>
          <t>None</t>
        </is>
      </c>
      <c r="F1192" s="93" t="n">
        <v>2101</v>
      </c>
      <c r="G1192" s="92" t="inlineStr">
        <is>
          <t>Y</t>
        </is>
      </c>
      <c r="H1192" s="94" t="inlineStr">
        <is>
          <t>Loss making</t>
        </is>
      </c>
      <c r="I1192" s="91" t="inlineStr">
        <is>
          <t>N</t>
        </is>
      </c>
      <c r="J1192" s="92">
        <f>IF(K1192="","N","Y")</f>
        <v/>
      </c>
      <c r="K1192" s="94">
        <f>_xlfn.TEXTJOIN("; ",TRUE,IF(P1192="52-wk low","52-wk low",""),IF(AND(AD1192&gt;=Settings!$B$12,M1192&lt;0),"Distribution",""),IF(AND(AJ1192="Y",M1192&lt;0,AK1192&lt;-Settings!$B$13),"Long unwinding",""),IF(AND(AJ1192="Y",M1192&lt;0,AK1192&gt;Settings!$B$13),"Short buildup",""))</f>
        <v/>
      </c>
      <c r="L1192" s="95" t="n">
        <v>151.1</v>
      </c>
      <c r="M1192" s="96" t="n">
        <v>-0.66</v>
      </c>
      <c r="N1192" s="93" t="n">
        <v>860</v>
      </c>
      <c r="O1192" s="91" t="inlineStr">
        <is>
          <t>None</t>
        </is>
      </c>
      <c r="P1192" s="91" t="inlineStr">
        <is>
          <t>None</t>
        </is>
      </c>
      <c r="Q1192" s="97" t="n">
        <v>8.4</v>
      </c>
      <c r="R1192" s="96" t="n">
        <v>15.88</v>
      </c>
      <c r="S1192" s="96" t="n">
        <v>0.53</v>
      </c>
      <c r="T1192" s="96" t="n">
        <v>0.5600000000000001</v>
      </c>
      <c r="U1192" s="96" t="n">
        <v>0.19</v>
      </c>
      <c r="V1192" s="103" t="n">
        <v>0.36</v>
      </c>
      <c r="W1192" s="102" t="n">
        <v>1</v>
      </c>
      <c r="X1192" s="93" t="n"/>
      <c r="Y1192" s="91" t="inlineStr">
        <is>
          <t>None</t>
        </is>
      </c>
      <c r="Z1192" s="99" t="n">
        <v>36.59</v>
      </c>
      <c r="AA1192" s="96" t="n">
        <v>0.98</v>
      </c>
      <c r="AB1192" s="96" t="n">
        <v>0.98</v>
      </c>
      <c r="AC1192" s="96" t="n">
        <v>0.5600000000000001</v>
      </c>
      <c r="AD1192" s="96" t="n">
        <v>0.59</v>
      </c>
      <c r="AE1192" s="96" t="n">
        <v>0.41</v>
      </c>
      <c r="AF1192" s="103" t="n">
        <v>2.06</v>
      </c>
      <c r="AG1192" s="91" t="inlineStr">
        <is>
          <t>Quiet accumulation</t>
        </is>
      </c>
      <c r="AH1192" s="100" t="n">
        <v>0</v>
      </c>
      <c r="AI1192" s="101" t="n">
        <v>0</v>
      </c>
      <c r="AJ1192" s="92" t="inlineStr">
        <is>
          <t>N</t>
        </is>
      </c>
      <c r="AK1192" s="96" t="n"/>
      <c r="AL1192" s="91" t="inlineStr">
        <is>
          <t>n/a</t>
        </is>
      </c>
      <c r="AM1192" s="93" t="n"/>
      <c r="AN1192" s="92" t="inlineStr">
        <is>
          <t>None</t>
        </is>
      </c>
      <c r="AO1192" s="102" t="n">
        <v>0</v>
      </c>
      <c r="AP1192" s="103" t="n">
        <v>1.53</v>
      </c>
      <c r="AQ1192" s="102" t="n">
        <v>80</v>
      </c>
      <c r="AR1192" s="91" t="inlineStr">
        <is>
          <t>N</t>
        </is>
      </c>
      <c r="AS1192" s="104" t="n"/>
      <c r="AT1192" s="92">
        <f>IF(AND(P1192="52-wk high",T1192&gt;=Settings!$B$7),"Y","N")</f>
        <v/>
      </c>
      <c r="AU1192" s="91">
        <f>IF(AND(AD1192&gt;=Settings!$B$8,M1192&gt;0),"Y","N")</f>
        <v/>
      </c>
      <c r="AV1192" s="91">
        <f>IF(OR(AH1192&gt;Settings!$B$9,AI1192&gt;Settings!$B$9),"Y","N")</f>
        <v/>
      </c>
      <c r="AW1192" s="91">
        <f>IF(AJ1192&lt;&gt;"Y","n/a",IF(AND(M1192&gt;0,AK1192&gt;Settings!$B$10),"Y","N"))</f>
        <v/>
      </c>
      <c r="AX1192" s="91">
        <f>IF(AO1192&gt;=Settings!$B$11,"Y","N")</f>
        <v/>
      </c>
      <c r="AY1192" s="99">
        <f>(AT1192="Y")+(AU1192="Y")+(AV1192="Y")+(AW1192="Y")+(AX1192="Y")</f>
        <v/>
      </c>
      <c r="AZ1192" s="94">
        <f>IF(AY1192=0,"None",_xlfn.TEXTJOIN(", ",TRUE(),IF(AT1192="Y","Breakout",""),IF(AU1192="Y","Accumulation",""),IF(AV1192="Y","Institutional buying",""),IF(AW1192="Y","Long buildup",""),IF(AX1192="Y","Momentum leader","")))</f>
        <v/>
      </c>
      <c r="BA1192" s="94">
        <f>IF(BW1192="","","Passes "&amp;AY1192&amp;" of 5 buy-side scans"&amp;IF(G1192="Y","; RED FLAG: filter out using Red flag column",""))</f>
        <v/>
      </c>
      <c r="BB1192" s="91" t="inlineStr">
        <is>
          <t>None</t>
        </is>
      </c>
      <c r="BC1192" s="92" t="inlineStr">
        <is>
          <t>Y</t>
        </is>
      </c>
      <c r="BD1192" s="94" t="inlineStr">
        <is>
          <t>EPS zero; &gt;75% move in 6 months; High-low range &gt;100% in 6 months; High-low range &gt;150% in 12 months</t>
        </is>
      </c>
      <c r="BE1192" s="94" t="n"/>
      <c r="BF1192" s="92">
        <f>IF(R1192*100000&gt;=Settings!$B$5,"Y","N")</f>
        <v/>
      </c>
      <c r="BG1192" s="91">
        <f>IF(F1192&gt;Settings!$B$6,"Y","N")</f>
        <v/>
      </c>
      <c r="BH1192" s="97" t="n">
        <v>-20.12</v>
      </c>
      <c r="BI1192" s="96" t="n">
        <v>-8.220000000000001</v>
      </c>
      <c r="BJ1192" s="96" t="n">
        <v>-7.29</v>
      </c>
      <c r="BK1192" s="96" t="n">
        <v>-9.27</v>
      </c>
      <c r="BL1192" s="96" t="n">
        <v>80.37</v>
      </c>
      <c r="BM1192" s="96" t="n">
        <v>2.98</v>
      </c>
      <c r="BN1192" s="97" t="n">
        <v>-6.48</v>
      </c>
      <c r="BO1192" s="96" t="n">
        <v>-6.29</v>
      </c>
      <c r="BP1192" s="96" t="n">
        <v>-1.76</v>
      </c>
      <c r="BQ1192" s="96" t="n">
        <v>4.8</v>
      </c>
      <c r="BR1192" s="91" t="inlineStr">
        <is>
          <t>Mixed</t>
        </is>
      </c>
      <c r="BS1192" s="91" t="inlineStr">
        <is>
          <t>None</t>
        </is>
      </c>
      <c r="BT1192" s="96" t="n">
        <v>32.1</v>
      </c>
      <c r="BU1192" s="91" t="inlineStr">
        <is>
          <t>N</t>
        </is>
      </c>
      <c r="BV1192" s="99">
        <f>IF(OR(BF1192&lt;&gt;"Y",BG1192&lt;&gt;"Y"),"",(AND(ISNUMBER(BQ1192),BQ1192&gt;0))+(BR1192="Stacked up")+(AND(ISNUMBER(BH1192),BH1192&gt;=-Settings!$B$17))+(AND(ISNUMBER(BK1192),ISNUMBER(BM1192),BK1192&gt;0,BM1192&gt;0))+(AND(ISNUMBER(AQ1192),AQ1192&gt;=Settings!$B$18))+(AND(ISNUMBER(BT1192),BT1192&gt;=Settings!$B$19,BT1192&lt;=Settings!$B$20))+(AND(ISNUMBER(AS1192),AS1192&gt;0))+(AND(ISNUMBER(T1192),ISNUMBER(M1192),T1192&gt;=Settings!$B$21,M1192&gt;0))+(AND(ISNUMBER(AD1192),ISNUMBER(M1192),AD1192&gt;=Settings!$B$22,M1192&gt;0))+(AY1192&gt;=1))</f>
        <v/>
      </c>
      <c r="BW1192" s="91">
        <f>IF(OR(AY1192=0,BF1192&lt;&gt;"Y",BG1192&lt;&gt;"Y"),"",1+SUMPRODUCT(($A$6:$A$2604=A1192)*($AY$6:$AY$2604&gt;0)*($BF$6:$BF$2604="Y")*($BG$6:$BG$2604="Y")*(($AY$6:$AY$2604&gt;AY1192)+($AY$6:$AY$2604=AY1192)*($AD$6:$AD$2604&gt;AD1192))))</f>
        <v/>
      </c>
    </row>
    <row r="1193" ht="23.85" customHeight="1" s="55">
      <c r="A1193" s="90" t="n">
        <v>46296</v>
      </c>
      <c r="B1193" s="91" t="inlineStr">
        <is>
          <t>DYCL</t>
        </is>
      </c>
      <c r="C1193" s="91" t="inlineStr">
        <is>
          <t>INE600Y01019</t>
        </is>
      </c>
      <c r="D1193" s="91" t="n"/>
      <c r="E1193" s="91" t="inlineStr">
        <is>
          <t>None</t>
        </is>
      </c>
      <c r="F1193" s="93" t="n">
        <v>2074</v>
      </c>
      <c r="G1193" s="92" t="inlineStr">
        <is>
          <t>N</t>
        </is>
      </c>
      <c r="H1193" s="94" t="n"/>
      <c r="I1193" s="91" t="inlineStr">
        <is>
          <t>N</t>
        </is>
      </c>
      <c r="J1193" s="92">
        <f>IF(K1193="","N","Y")</f>
        <v/>
      </c>
      <c r="K1193" s="94">
        <f>_xlfn.TEXTJOIN("; ",TRUE,IF(P1193="52-wk low","52-wk low",""),IF(AND(AD1193&gt;=Settings!$B$12,M1193&lt;0),"Distribution",""),IF(AND(AJ1193="Y",M1193&lt;0,AK1193&lt;-Settings!$B$13),"Long unwinding",""),IF(AND(AJ1193="Y",M1193&lt;0,AK1193&gt;Settings!$B$13),"Short buildup",""))</f>
        <v/>
      </c>
      <c r="L1193" s="95" t="n">
        <v>428</v>
      </c>
      <c r="M1193" s="96" t="n">
        <v>-2.09</v>
      </c>
      <c r="N1193" s="93" t="n">
        <v>1700</v>
      </c>
      <c r="O1193" s="91" t="inlineStr">
        <is>
          <t>None</t>
        </is>
      </c>
      <c r="P1193" s="91" t="inlineStr">
        <is>
          <t>None</t>
        </is>
      </c>
      <c r="Q1193" s="97" t="n">
        <v>3.13</v>
      </c>
      <c r="R1193" s="96" t="n">
        <v>5.83</v>
      </c>
      <c r="S1193" s="96" t="n">
        <v>0.5</v>
      </c>
      <c r="T1193" s="96" t="n">
        <v>0.35</v>
      </c>
      <c r="U1193" s="96" t="n">
        <v>0.29</v>
      </c>
      <c r="V1193" s="103" t="n">
        <v>0.53</v>
      </c>
      <c r="W1193" s="102" t="n">
        <v>1</v>
      </c>
      <c r="X1193" s="93" t="n"/>
      <c r="Y1193" s="91" t="inlineStr">
        <is>
          <t>None</t>
        </is>
      </c>
      <c r="Z1193" s="99" t="n">
        <v>40.72</v>
      </c>
      <c r="AA1193" s="96" t="n">
        <v>1.08</v>
      </c>
      <c r="AB1193" s="96" t="n">
        <v>1.14</v>
      </c>
      <c r="AC1193" s="96" t="n">
        <v>0.55</v>
      </c>
      <c r="AD1193" s="96" t="n">
        <v>0.53</v>
      </c>
      <c r="AE1193" s="96" t="n">
        <v>0.54</v>
      </c>
      <c r="AF1193" s="103" t="n">
        <v>1.8</v>
      </c>
      <c r="AG1193" s="91" t="inlineStr">
        <is>
          <t>Quiet accumulation</t>
        </is>
      </c>
      <c r="AH1193" s="100" t="n">
        <v>0</v>
      </c>
      <c r="AI1193" s="101" t="n">
        <v>0</v>
      </c>
      <c r="AJ1193" s="92" t="inlineStr">
        <is>
          <t>N</t>
        </is>
      </c>
      <c r="AK1193" s="96" t="n"/>
      <c r="AL1193" s="91" t="inlineStr">
        <is>
          <t>n/a</t>
        </is>
      </c>
      <c r="AM1193" s="93" t="n"/>
      <c r="AN1193" s="92" t="inlineStr">
        <is>
          <t>None</t>
        </is>
      </c>
      <c r="AO1193" s="102" t="n">
        <v>0</v>
      </c>
      <c r="AP1193" s="103" t="n">
        <v>1.43</v>
      </c>
      <c r="AQ1193" s="102" t="n">
        <v>77</v>
      </c>
      <c r="AR1193" s="91" t="inlineStr">
        <is>
          <t>N</t>
        </is>
      </c>
      <c r="AS1193" s="104" t="n"/>
      <c r="AT1193" s="92">
        <f>IF(AND(P1193="52-wk high",T1193&gt;=Settings!$B$7),"Y","N")</f>
        <v/>
      </c>
      <c r="AU1193" s="91">
        <f>IF(AND(AD1193&gt;=Settings!$B$8,M1193&gt;0),"Y","N")</f>
        <v/>
      </c>
      <c r="AV1193" s="91">
        <f>IF(OR(AH1193&gt;Settings!$B$9,AI1193&gt;Settings!$B$9),"Y","N")</f>
        <v/>
      </c>
      <c r="AW1193" s="91">
        <f>IF(AJ1193&lt;&gt;"Y","n/a",IF(AND(M1193&gt;0,AK1193&gt;Settings!$B$10),"Y","N"))</f>
        <v/>
      </c>
      <c r="AX1193" s="91">
        <f>IF(AO1193&gt;=Settings!$B$11,"Y","N")</f>
        <v/>
      </c>
      <c r="AY1193" s="99">
        <f>(AT1193="Y")+(AU1193="Y")+(AV1193="Y")+(AW1193="Y")+(AX1193="Y")</f>
        <v/>
      </c>
      <c r="AZ1193" s="94">
        <f>IF(AY1193=0,"None",_xlfn.TEXTJOIN(", ",TRUE(),IF(AT1193="Y","Breakout",""),IF(AU1193="Y","Accumulation",""),IF(AV1193="Y","Institutional buying",""),IF(AW1193="Y","Long buildup",""),IF(AX1193="Y","Momentum leader","")))</f>
        <v/>
      </c>
      <c r="BA1193" s="94">
        <f>IF(BW1193="","","Passes "&amp;AY1193&amp;" of 5 buy-side scans"&amp;IF(G1193="Y","; RED FLAG: filter out using Red flag column",""))</f>
        <v/>
      </c>
      <c r="BB1193" s="91" t="inlineStr">
        <is>
          <t>None</t>
        </is>
      </c>
      <c r="BC1193" s="92" t="inlineStr">
        <is>
          <t>Y</t>
        </is>
      </c>
      <c r="BD1193" s="94" t="inlineStr">
        <is>
          <t>High-low range &gt;100% in 6 months</t>
        </is>
      </c>
      <c r="BE1193" s="94" t="n"/>
      <c r="BF1193" s="92">
        <f>IF(R1193*100000&gt;=Settings!$B$5,"Y","N")</f>
        <v/>
      </c>
      <c r="BG1193" s="91">
        <f>IF(F1193&gt;Settings!$B$6,"Y","N")</f>
        <v/>
      </c>
      <c r="BH1193" s="97" t="n">
        <v>-23.57</v>
      </c>
      <c r="BI1193" s="96" t="n">
        <v>-9.550000000000001</v>
      </c>
      <c r="BJ1193" s="96" t="n">
        <v>-21.09</v>
      </c>
      <c r="BK1193" s="96" t="n">
        <v>17.36</v>
      </c>
      <c r="BL1193" s="96" t="n">
        <v>64.26000000000001</v>
      </c>
      <c r="BM1193" s="96" t="n">
        <v>6.91</v>
      </c>
      <c r="BN1193" s="97" t="n">
        <v>-5.21</v>
      </c>
      <c r="BO1193" s="96" t="n">
        <v>-2.65</v>
      </c>
      <c r="BP1193" s="96" t="n">
        <v>4.1</v>
      </c>
      <c r="BQ1193" s="96" t="n">
        <v>10.64</v>
      </c>
      <c r="BR1193" s="91" t="inlineStr">
        <is>
          <t>Mixed</t>
        </is>
      </c>
      <c r="BS1193" s="91" t="inlineStr">
        <is>
          <t>None</t>
        </is>
      </c>
      <c r="BT1193" s="96" t="n">
        <v>36.5</v>
      </c>
      <c r="BU1193" s="91" t="inlineStr">
        <is>
          <t>N</t>
        </is>
      </c>
      <c r="BV1193" s="99">
        <f>IF(OR(BF1193&lt;&gt;"Y",BG1193&lt;&gt;"Y"),"",(AND(ISNUMBER(BQ1193),BQ1193&gt;0))+(BR1193="Stacked up")+(AND(ISNUMBER(BH1193),BH1193&gt;=-Settings!$B$17))+(AND(ISNUMBER(BK1193),ISNUMBER(BM1193),BK1193&gt;0,BM1193&gt;0))+(AND(ISNUMBER(AQ1193),AQ1193&gt;=Settings!$B$18))+(AND(ISNUMBER(BT1193),BT1193&gt;=Settings!$B$19,BT1193&lt;=Settings!$B$20))+(AND(ISNUMBER(AS1193),AS1193&gt;0))+(AND(ISNUMBER(T1193),ISNUMBER(M1193),T1193&gt;=Settings!$B$21,M1193&gt;0))+(AND(ISNUMBER(AD1193),ISNUMBER(M1193),AD1193&gt;=Settings!$B$22,M1193&gt;0))+(AY1193&gt;=1))</f>
        <v/>
      </c>
      <c r="BW1193" s="91">
        <f>IF(OR(AY1193=0,BF1193&lt;&gt;"Y",BG1193&lt;&gt;"Y"),"",1+SUMPRODUCT(($A$6:$A$2604=A1193)*($AY$6:$AY$2604&gt;0)*($BF$6:$BF$2604="Y")*($BG$6:$BG$2604="Y")*(($AY$6:$AY$2604&gt;AY1193)+($AY$6:$AY$2604=AY1193)*($AD$6:$AD$2604&gt;AD1193))))</f>
        <v/>
      </c>
    </row>
    <row r="1194" ht="23.85" customHeight="1" s="55">
      <c r="A1194" s="90" t="n">
        <v>46296</v>
      </c>
      <c r="B1194" s="91" t="inlineStr">
        <is>
          <t>SMCGLOBAL</t>
        </is>
      </c>
      <c r="C1194" s="91" t="inlineStr">
        <is>
          <t>INE103C01036</t>
        </is>
      </c>
      <c r="D1194" s="91" t="n"/>
      <c r="E1194" s="91" t="inlineStr">
        <is>
          <t>None</t>
        </is>
      </c>
      <c r="F1194" s="93" t="n">
        <v>2074</v>
      </c>
      <c r="G1194" s="92" t="inlineStr">
        <is>
          <t>N</t>
        </is>
      </c>
      <c r="H1194" s="94" t="n"/>
      <c r="I1194" s="91" t="inlineStr">
        <is>
          <t>N</t>
        </is>
      </c>
      <c r="J1194" s="92">
        <f>IF(K1194="","N","Y")</f>
        <v/>
      </c>
      <c r="K1194" s="94">
        <f>_xlfn.TEXTJOIN("; ",TRUE,IF(P1194="52-wk low","52-wk low",""),IF(AND(AD1194&gt;=Settings!$B$12,M1194&lt;0),"Distribution",""),IF(AND(AJ1194="Y",M1194&lt;0,AK1194&lt;-Settings!$B$13),"Long unwinding",""),IF(AND(AJ1194="Y",M1194&lt;0,AK1194&gt;Settings!$B$13),"Short buildup",""))</f>
        <v/>
      </c>
      <c r="L1194" s="95" t="n">
        <v>99.06</v>
      </c>
      <c r="M1194" s="96" t="n">
        <v>4.85</v>
      </c>
      <c r="N1194" s="93" t="n">
        <v>56</v>
      </c>
      <c r="O1194" s="91" t="inlineStr">
        <is>
          <t>None</t>
        </is>
      </c>
      <c r="P1194" s="91" t="inlineStr">
        <is>
          <t>None</t>
        </is>
      </c>
      <c r="Q1194" s="97" t="n">
        <v>95</v>
      </c>
      <c r="R1194" s="96" t="n">
        <v>61.65</v>
      </c>
      <c r="S1194" s="96" t="n">
        <v>1.67</v>
      </c>
      <c r="T1194" s="96" t="n">
        <v>3.62</v>
      </c>
      <c r="U1194" s="96" t="n">
        <v>5.83</v>
      </c>
      <c r="V1194" s="103" t="n">
        <v>3.58</v>
      </c>
      <c r="W1194" s="102" t="n">
        <v>10</v>
      </c>
      <c r="X1194" s="93" t="n">
        <v>35</v>
      </c>
      <c r="Y1194" s="91" t="inlineStr">
        <is>
          <t>None</t>
        </is>
      </c>
      <c r="Z1194" s="99" t="n">
        <v>19.47</v>
      </c>
      <c r="AA1194" s="96" t="n">
        <v>0.43</v>
      </c>
      <c r="AB1194" s="96" t="n">
        <v>0.35</v>
      </c>
      <c r="AC1194" s="96" t="n">
        <v>1.94</v>
      </c>
      <c r="AD1194" s="96" t="n">
        <v>3.12</v>
      </c>
      <c r="AE1194" s="96" t="n">
        <v>3.97</v>
      </c>
      <c r="AF1194" s="103" t="n">
        <v>0.6</v>
      </c>
      <c r="AG1194" s="91" t="inlineStr">
        <is>
          <t>Run-up, risky</t>
        </is>
      </c>
      <c r="AH1194" s="100" t="n">
        <v>0</v>
      </c>
      <c r="AI1194" s="101" t="n">
        <v>0</v>
      </c>
      <c r="AJ1194" s="92" t="inlineStr">
        <is>
          <t>N</t>
        </is>
      </c>
      <c r="AK1194" s="96" t="n"/>
      <c r="AL1194" s="91" t="inlineStr">
        <is>
          <t>n/a</t>
        </is>
      </c>
      <c r="AM1194" s="93" t="n"/>
      <c r="AN1194" s="92" t="inlineStr">
        <is>
          <t>None</t>
        </is>
      </c>
      <c r="AO1194" s="102" t="n">
        <v>0</v>
      </c>
      <c r="AP1194" s="103" t="n">
        <v>1.03</v>
      </c>
      <c r="AQ1194" s="102" t="n">
        <v>64</v>
      </c>
      <c r="AR1194" s="91" t="inlineStr">
        <is>
          <t>N</t>
        </is>
      </c>
      <c r="AS1194" s="104" t="n"/>
      <c r="AT1194" s="92">
        <f>IF(AND(P1194="52-wk high",T1194&gt;=Settings!$B$7),"Y","N")</f>
        <v/>
      </c>
      <c r="AU1194" s="91">
        <f>IF(AND(AD1194&gt;=Settings!$B$8,M1194&gt;0),"Y","N")</f>
        <v/>
      </c>
      <c r="AV1194" s="91">
        <f>IF(OR(AH1194&gt;Settings!$B$9,AI1194&gt;Settings!$B$9),"Y","N")</f>
        <v/>
      </c>
      <c r="AW1194" s="91">
        <f>IF(AJ1194&lt;&gt;"Y","n/a",IF(AND(M1194&gt;0,AK1194&gt;Settings!$B$10),"Y","N"))</f>
        <v/>
      </c>
      <c r="AX1194" s="91">
        <f>IF(AO1194&gt;=Settings!$B$11,"Y","N")</f>
        <v/>
      </c>
      <c r="AY1194" s="99">
        <f>(AT1194="Y")+(AU1194="Y")+(AV1194="Y")+(AW1194="Y")+(AX1194="Y")</f>
        <v/>
      </c>
      <c r="AZ1194" s="94">
        <f>IF(AY1194=0,"None",_xlfn.TEXTJOIN(", ",TRUE(),IF(AT1194="Y","Breakout",""),IF(AU1194="Y","Accumulation",""),IF(AV1194="Y","Institutional buying",""),IF(AW1194="Y","Long buildup",""),IF(AX1194="Y","Momentum leader","")))</f>
        <v/>
      </c>
      <c r="BA1194" s="94">
        <f>IF(BW1194="","","Passes "&amp;AY1194&amp;" of 5 buy-side scans"&amp;IF(G1194="Y","; RED FLAG: filter out using Red flag column",""))</f>
        <v/>
      </c>
      <c r="BB1194" s="91" t="inlineStr">
        <is>
          <t>None</t>
        </is>
      </c>
      <c r="BC1194" s="92" t="inlineStr">
        <is>
          <t>N</t>
        </is>
      </c>
      <c r="BD1194" s="94" t="n"/>
      <c r="BE1194" s="94" t="inlineStr">
        <is>
          <t>BONUS 1:1, ex 14-Nov-2025</t>
        </is>
      </c>
      <c r="BF1194" s="92">
        <f>IF(R1194*100000&gt;=Settings!$B$5,"Y","N")</f>
        <v/>
      </c>
      <c r="BG1194" s="91">
        <f>IF(F1194&gt;Settings!$B$6,"Y","N")</f>
        <v/>
      </c>
      <c r="BH1194" s="97" t="n">
        <v>-7.42</v>
      </c>
      <c r="BI1194" s="96" t="n">
        <v>16.45</v>
      </c>
      <c r="BJ1194" s="96" t="n">
        <v>24.37</v>
      </c>
      <c r="BK1194" s="96" t="n">
        <v>40.07</v>
      </c>
      <c r="BL1194" s="96" t="n">
        <v>66.38</v>
      </c>
      <c r="BM1194" s="96" t="n">
        <v>-28.65</v>
      </c>
      <c r="BN1194" s="97" t="n">
        <v>13.6</v>
      </c>
      <c r="BO1194" s="96" t="n">
        <v>19.99</v>
      </c>
      <c r="BP1194" s="96" t="n">
        <v>24.77</v>
      </c>
      <c r="BQ1194" s="96" t="n">
        <v>18.89</v>
      </c>
      <c r="BR1194" s="91" t="inlineStr">
        <is>
          <t>Mixed</t>
        </is>
      </c>
      <c r="BS1194" s="91" t="inlineStr">
        <is>
          <t>None</t>
        </is>
      </c>
      <c r="BT1194" s="96" t="n">
        <v>73.5</v>
      </c>
      <c r="BU1194" s="91" t="inlineStr">
        <is>
          <t>N</t>
        </is>
      </c>
      <c r="BV1194" s="99">
        <f>IF(OR(BF1194&lt;&gt;"Y",BG1194&lt;&gt;"Y"),"",(AND(ISNUMBER(BQ1194),BQ1194&gt;0))+(BR1194="Stacked up")+(AND(ISNUMBER(BH1194),BH1194&gt;=-Settings!$B$17))+(AND(ISNUMBER(BK1194),ISNUMBER(BM1194),BK1194&gt;0,BM1194&gt;0))+(AND(ISNUMBER(AQ1194),AQ1194&gt;=Settings!$B$18))+(AND(ISNUMBER(BT1194),BT1194&gt;=Settings!$B$19,BT1194&lt;=Settings!$B$20))+(AND(ISNUMBER(AS1194),AS1194&gt;0))+(AND(ISNUMBER(T1194),ISNUMBER(M1194),T1194&gt;=Settings!$B$21,M1194&gt;0))+(AND(ISNUMBER(AD1194),ISNUMBER(M1194),AD1194&gt;=Settings!$B$22,M1194&gt;0))+(AY1194&gt;=1))</f>
        <v/>
      </c>
      <c r="BW1194" s="91">
        <f>IF(OR(AY1194=0,BF1194&lt;&gt;"Y",BG1194&lt;&gt;"Y"),"",1+SUMPRODUCT(($A$6:$A$2604=A1194)*($AY$6:$AY$2604&gt;0)*($BF$6:$BF$2604="Y")*($BG$6:$BG$2604="Y")*(($AY$6:$AY$2604&gt;AY1194)+($AY$6:$AY$2604=AY1194)*($AD$6:$AD$2604&gt;AD1194))))</f>
        <v/>
      </c>
    </row>
    <row r="1195" ht="23.85" customHeight="1" s="55">
      <c r="A1195" s="90" t="n">
        <v>46296</v>
      </c>
      <c r="B1195" s="91" t="inlineStr">
        <is>
          <t>SANSTAR</t>
        </is>
      </c>
      <c r="C1195" s="91" t="inlineStr">
        <is>
          <t>INE08NE01025</t>
        </is>
      </c>
      <c r="D1195" s="91" t="n"/>
      <c r="E1195" s="91" t="inlineStr">
        <is>
          <t>None</t>
        </is>
      </c>
      <c r="F1195" s="93" t="n">
        <v>2063</v>
      </c>
      <c r="G1195" s="92" t="inlineStr">
        <is>
          <t>N</t>
        </is>
      </c>
      <c r="H1195" s="94" t="n"/>
      <c r="I1195" s="91" t="inlineStr">
        <is>
          <t>N</t>
        </is>
      </c>
      <c r="J1195" s="92">
        <f>IF(K1195="","N","Y")</f>
        <v/>
      </c>
      <c r="K1195" s="94">
        <f>_xlfn.TEXTJOIN("; ",TRUE,IF(P1195="52-wk low","52-wk low",""),IF(AND(AD1195&gt;=Settings!$B$12,M1195&lt;0),"Distribution",""),IF(AND(AJ1195="Y",M1195&lt;0,AK1195&lt;-Settings!$B$13),"Long unwinding",""),IF(AND(AJ1195="Y",M1195&lt;0,AK1195&gt;Settings!$B$13),"Short buildup",""))</f>
        <v/>
      </c>
      <c r="L1195" s="95" t="n">
        <v>103</v>
      </c>
      <c r="M1195" s="96" t="n">
        <v>-1.85</v>
      </c>
      <c r="N1195" s="93" t="n">
        <v>1548</v>
      </c>
      <c r="O1195" s="91" t="inlineStr">
        <is>
          <t>None</t>
        </is>
      </c>
      <c r="P1195" s="91" t="inlineStr">
        <is>
          <t>None</t>
        </is>
      </c>
      <c r="Q1195" s="97" t="n">
        <v>1.05</v>
      </c>
      <c r="R1195" s="96" t="n">
        <v>1.77</v>
      </c>
      <c r="S1195" s="96" t="n">
        <v>0.58</v>
      </c>
      <c r="T1195" s="96" t="n">
        <v>0.44</v>
      </c>
      <c r="U1195" s="96" t="n">
        <v>0.13</v>
      </c>
      <c r="V1195" s="103" t="n">
        <v>0.23</v>
      </c>
      <c r="W1195" s="102" t="n">
        <v>0</v>
      </c>
      <c r="X1195" s="93" t="n"/>
      <c r="Y1195" s="91" t="inlineStr">
        <is>
          <t>None</t>
        </is>
      </c>
      <c r="Z1195" s="99" t="n">
        <v>49.25</v>
      </c>
      <c r="AA1195" s="96" t="n">
        <v>1.05</v>
      </c>
      <c r="AB1195" s="96" t="n">
        <v>1.03</v>
      </c>
      <c r="AC1195" s="96" t="n">
        <v>0.67</v>
      </c>
      <c r="AD1195" s="96" t="n">
        <v>0.52</v>
      </c>
      <c r="AE1195" s="96" t="n">
        <v>0.24</v>
      </c>
      <c r="AF1195" s="103" t="n">
        <v>1.54</v>
      </c>
      <c r="AG1195" s="91" t="inlineStr">
        <is>
          <t>Quiet accumulation</t>
        </is>
      </c>
      <c r="AH1195" s="100" t="n">
        <v>0</v>
      </c>
      <c r="AI1195" s="101" t="n">
        <v>0</v>
      </c>
      <c r="AJ1195" s="92" t="inlineStr">
        <is>
          <t>N</t>
        </is>
      </c>
      <c r="AK1195" s="96" t="n"/>
      <c r="AL1195" s="91" t="inlineStr">
        <is>
          <t>n/a</t>
        </is>
      </c>
      <c r="AM1195" s="93" t="n"/>
      <c r="AN1195" s="92" t="inlineStr">
        <is>
          <t>None</t>
        </is>
      </c>
      <c r="AO1195" s="102" t="n">
        <v>0</v>
      </c>
      <c r="AP1195" s="103" t="n">
        <v>1.35</v>
      </c>
      <c r="AQ1195" s="102" t="n">
        <v>75</v>
      </c>
      <c r="AR1195" s="91" t="inlineStr">
        <is>
          <t>N</t>
        </is>
      </c>
      <c r="AS1195" s="104" t="n"/>
      <c r="AT1195" s="92">
        <f>IF(AND(P1195="52-wk high",T1195&gt;=Settings!$B$7),"Y","N")</f>
        <v/>
      </c>
      <c r="AU1195" s="91">
        <f>IF(AND(AD1195&gt;=Settings!$B$8,M1195&gt;0),"Y","N")</f>
        <v/>
      </c>
      <c r="AV1195" s="91">
        <f>IF(OR(AH1195&gt;Settings!$B$9,AI1195&gt;Settings!$B$9),"Y","N")</f>
        <v/>
      </c>
      <c r="AW1195" s="91">
        <f>IF(AJ1195&lt;&gt;"Y","n/a",IF(AND(M1195&gt;0,AK1195&gt;Settings!$B$10),"Y","N"))</f>
        <v/>
      </c>
      <c r="AX1195" s="91">
        <f>IF(AO1195&gt;=Settings!$B$11,"Y","N")</f>
        <v/>
      </c>
      <c r="AY1195" s="99">
        <f>(AT1195="Y")+(AU1195="Y")+(AV1195="Y")+(AW1195="Y")+(AX1195="Y")</f>
        <v/>
      </c>
      <c r="AZ1195" s="94">
        <f>IF(AY1195=0,"None",_xlfn.TEXTJOIN(", ",TRUE(),IF(AT1195="Y","Breakout",""),IF(AU1195="Y","Accumulation",""),IF(AV1195="Y","Institutional buying",""),IF(AW1195="Y","Long buildup",""),IF(AX1195="Y","Momentum leader","")))</f>
        <v/>
      </c>
      <c r="BA1195" s="94">
        <f>IF(BW1195="","","Passes "&amp;AY1195&amp;" of 5 buy-side scans"&amp;IF(G1195="Y","; RED FLAG: filter out using Red flag column",""))</f>
        <v/>
      </c>
      <c r="BB1195" s="91" t="inlineStr">
        <is>
          <t>None</t>
        </is>
      </c>
      <c r="BC1195" s="92" t="inlineStr">
        <is>
          <t>N</t>
        </is>
      </c>
      <c r="BD1195" s="94" t="n"/>
      <c r="BE1195" s="94" t="n"/>
      <c r="BF1195" s="92">
        <f>IF(R1195*100000&gt;=Settings!$B$5,"Y","N")</f>
        <v/>
      </c>
      <c r="BG1195" s="91">
        <f>IF(F1195&gt;Settings!$B$6,"Y","N")</f>
        <v/>
      </c>
      <c r="BH1195" s="97" t="n">
        <v>-25.09</v>
      </c>
      <c r="BI1195" s="96" t="n">
        <v>-5.85</v>
      </c>
      <c r="BJ1195" s="96" t="n">
        <v>-4.06</v>
      </c>
      <c r="BK1195" s="96" t="n">
        <v>-13.63</v>
      </c>
      <c r="BL1195" s="96" t="n">
        <v>35.24</v>
      </c>
      <c r="BM1195" s="96" t="n">
        <v>8.01</v>
      </c>
      <c r="BN1195" s="97" t="n">
        <v>-5.4</v>
      </c>
      <c r="BO1195" s="96" t="n">
        <v>-6.17</v>
      </c>
      <c r="BP1195" s="96" t="n">
        <v>-4.62</v>
      </c>
      <c r="BQ1195" s="96" t="n">
        <v>-0.6899999999999999</v>
      </c>
      <c r="BR1195" s="91" t="inlineStr">
        <is>
          <t>Mixed</t>
        </is>
      </c>
      <c r="BS1195" s="91" t="inlineStr">
        <is>
          <t>None</t>
        </is>
      </c>
      <c r="BT1195" s="96" t="n">
        <v>26.1</v>
      </c>
      <c r="BU1195" s="91" t="inlineStr">
        <is>
          <t>N</t>
        </is>
      </c>
      <c r="BV1195" s="99">
        <f>IF(OR(BF1195&lt;&gt;"Y",BG1195&lt;&gt;"Y"),"",(AND(ISNUMBER(BQ1195),BQ1195&gt;0))+(BR1195="Stacked up")+(AND(ISNUMBER(BH1195),BH1195&gt;=-Settings!$B$17))+(AND(ISNUMBER(BK1195),ISNUMBER(BM1195),BK1195&gt;0,BM1195&gt;0))+(AND(ISNUMBER(AQ1195),AQ1195&gt;=Settings!$B$18))+(AND(ISNUMBER(BT1195),BT1195&gt;=Settings!$B$19,BT1195&lt;=Settings!$B$20))+(AND(ISNUMBER(AS1195),AS1195&gt;0))+(AND(ISNUMBER(T1195),ISNUMBER(M1195),T1195&gt;=Settings!$B$21,M1195&gt;0))+(AND(ISNUMBER(AD1195),ISNUMBER(M1195),AD1195&gt;=Settings!$B$22,M1195&gt;0))+(AY1195&gt;=1))</f>
        <v/>
      </c>
      <c r="BW1195" s="91">
        <f>IF(OR(AY1195=0,BF1195&lt;&gt;"Y",BG1195&lt;&gt;"Y"),"",1+SUMPRODUCT(($A$6:$A$2604=A1195)*($AY$6:$AY$2604&gt;0)*($BF$6:$BF$2604="Y")*($BG$6:$BG$2604="Y")*(($AY$6:$AY$2604&gt;AY1195)+($AY$6:$AY$2604=AY1195)*($AD$6:$AD$2604&gt;AD1195))))</f>
        <v/>
      </c>
    </row>
    <row r="1196" ht="23.85" customHeight="1" s="55">
      <c r="A1196" s="90" t="n">
        <v>46296</v>
      </c>
      <c r="B1196" s="91" t="inlineStr">
        <is>
          <t>TIL</t>
        </is>
      </c>
      <c r="C1196" s="91" t="inlineStr">
        <is>
          <t>INE806C01018</t>
        </is>
      </c>
      <c r="D1196" s="91" t="n"/>
      <c r="E1196" s="91" t="inlineStr">
        <is>
          <t>None</t>
        </is>
      </c>
      <c r="F1196" s="93" t="n">
        <v>2060</v>
      </c>
      <c r="G1196" s="92" t="inlineStr">
        <is>
          <t>Y</t>
        </is>
      </c>
      <c r="H1196" s="94" t="inlineStr">
        <is>
          <t>T2T (BE series)</t>
        </is>
      </c>
      <c r="I1196" s="91" t="inlineStr">
        <is>
          <t>Y</t>
        </is>
      </c>
      <c r="J1196" s="92">
        <f>IF(K1196="","N","Y")</f>
        <v/>
      </c>
      <c r="K1196" s="94">
        <f>_xlfn.TEXTJOIN("; ",TRUE,IF(P1196="52-wk low","52-wk low",""),IF(AND(AD1196&gt;=Settings!$B$12,M1196&lt;0),"Distribution",""),IF(AND(AJ1196="Y",M1196&lt;0,AK1196&lt;-Settings!$B$13),"Long unwinding",""),IF(AND(AJ1196="Y",M1196&lt;0,AK1196&gt;Settings!$B$13),"Short buildup",""))</f>
        <v/>
      </c>
      <c r="L1196" s="95" t="n">
        <v>250.05</v>
      </c>
      <c r="M1196" s="96" t="n">
        <v>-1.04</v>
      </c>
      <c r="N1196" s="93" t="n">
        <v>1066</v>
      </c>
      <c r="O1196" s="91" t="inlineStr">
        <is>
          <t>None</t>
        </is>
      </c>
      <c r="P1196" s="91" t="inlineStr">
        <is>
          <t>None</t>
        </is>
      </c>
      <c r="Q1196" s="97" t="n">
        <v>1</v>
      </c>
      <c r="R1196" s="96" t="n">
        <v>0.96</v>
      </c>
      <c r="S1196" s="96" t="n">
        <v>1.08</v>
      </c>
      <c r="T1196" s="96" t="n">
        <v>0.08</v>
      </c>
      <c r="U1196" s="96" t="n">
        <v>0.15</v>
      </c>
      <c r="V1196" s="103" t="n">
        <v>0.14</v>
      </c>
      <c r="W1196" s="102" t="n">
        <v>0</v>
      </c>
      <c r="X1196" s="93" t="n"/>
      <c r="Y1196" s="91" t="inlineStr">
        <is>
          <t>None</t>
        </is>
      </c>
      <c r="Z1196" s="99" t="n"/>
      <c r="AA1196" s="96" t="n"/>
      <c r="AB1196" s="96" t="n"/>
      <c r="AC1196" s="96" t="n"/>
      <c r="AD1196" s="96" t="n"/>
      <c r="AE1196" s="96" t="n"/>
      <c r="AF1196" s="103" t="n"/>
      <c r="AG1196" s="91" t="inlineStr">
        <is>
          <t>No delivery data</t>
        </is>
      </c>
      <c r="AH1196" s="100" t="n">
        <v>0</v>
      </c>
      <c r="AI1196" s="101" t="n">
        <v>0</v>
      </c>
      <c r="AJ1196" s="92" t="inlineStr">
        <is>
          <t>N</t>
        </is>
      </c>
      <c r="AK1196" s="96" t="n"/>
      <c r="AL1196" s="91" t="inlineStr">
        <is>
          <t>n/a</t>
        </is>
      </c>
      <c r="AM1196" s="93" t="n"/>
      <c r="AN1196" s="92" t="inlineStr">
        <is>
          <t>None</t>
        </is>
      </c>
      <c r="AO1196" s="102" t="n">
        <v>0</v>
      </c>
      <c r="AP1196" s="103" t="n">
        <v>1</v>
      </c>
      <c r="AQ1196" s="102" t="n">
        <v>61</v>
      </c>
      <c r="AR1196" s="91" t="inlineStr">
        <is>
          <t>N</t>
        </is>
      </c>
      <c r="AS1196" s="104" t="n"/>
      <c r="AT1196" s="92">
        <f>IF(AND(P1196="52-wk high",T1196&gt;=Settings!$B$7),"Y","N")</f>
        <v/>
      </c>
      <c r="AU1196" s="91">
        <f>IF(AND(AD1196&gt;=Settings!$B$8,M1196&gt;0),"Y","N")</f>
        <v/>
      </c>
      <c r="AV1196" s="91">
        <f>IF(OR(AH1196&gt;Settings!$B$9,AI1196&gt;Settings!$B$9),"Y","N")</f>
        <v/>
      </c>
      <c r="AW1196" s="91">
        <f>IF(AJ1196&lt;&gt;"Y","n/a",IF(AND(M1196&gt;0,AK1196&gt;Settings!$B$10),"Y","N"))</f>
        <v/>
      </c>
      <c r="AX1196" s="91">
        <f>IF(AO1196&gt;=Settings!$B$11,"Y","N")</f>
        <v/>
      </c>
      <c r="AY1196" s="99">
        <f>(AT1196="Y")+(AU1196="Y")+(AV1196="Y")+(AW1196="Y")+(AX1196="Y")</f>
        <v/>
      </c>
      <c r="AZ1196" s="94">
        <f>IF(AY1196=0,"None",_xlfn.TEXTJOIN(", ",TRUE(),IF(AT1196="Y","Breakout",""),IF(AU1196="Y","Accumulation",""),IF(AV1196="Y","Institutional buying",""),IF(AW1196="Y","Long buildup",""),IF(AX1196="Y","Momentum leader","")))</f>
        <v/>
      </c>
      <c r="BA1196" s="94">
        <f>IF(BW1196="","","Passes "&amp;AY1196&amp;" of 5 buy-side scans"&amp;IF(G1196="Y","; RED FLAG: filter out using Red flag column",""))</f>
        <v/>
      </c>
      <c r="BB1196" s="91" t="inlineStr">
        <is>
          <t>None</t>
        </is>
      </c>
      <c r="BC1196" s="92" t="inlineStr">
        <is>
          <t>Y</t>
        </is>
      </c>
      <c r="BD1196" s="94" t="inlineStr">
        <is>
          <t>EPS zero</t>
        </is>
      </c>
      <c r="BE1196" s="94" t="n"/>
      <c r="BF1196" s="92">
        <f>IF(R1196*100000&gt;=Settings!$B$5,"Y","N")</f>
        <v/>
      </c>
      <c r="BG1196" s="91">
        <f>IF(F1196&gt;Settings!$B$6,"Y","N")</f>
        <v/>
      </c>
      <c r="BH1196" s="97" t="n">
        <v>-25.29</v>
      </c>
      <c r="BI1196" s="96" t="n">
        <v>-2.39</v>
      </c>
      <c r="BJ1196" s="96" t="n">
        <v>8.4</v>
      </c>
      <c r="BK1196" s="96" t="n">
        <v>24.39</v>
      </c>
      <c r="BL1196" s="96" t="n">
        <v>41.37</v>
      </c>
      <c r="BM1196" s="96" t="n">
        <v>-21.26</v>
      </c>
      <c r="BN1196" s="97" t="n">
        <v>0.25</v>
      </c>
      <c r="BO1196" s="96" t="n">
        <v>3.83</v>
      </c>
      <c r="BP1196" s="96" t="n">
        <v>7.6</v>
      </c>
      <c r="BQ1196" s="96" t="n">
        <v>5.47</v>
      </c>
      <c r="BR1196" s="91" t="inlineStr">
        <is>
          <t>Mixed</t>
        </is>
      </c>
      <c r="BS1196" s="91" t="inlineStr">
        <is>
          <t>None</t>
        </is>
      </c>
      <c r="BT1196" s="96" t="n">
        <v>49.8</v>
      </c>
      <c r="BU1196" s="91" t="inlineStr">
        <is>
          <t>N</t>
        </is>
      </c>
      <c r="BV1196" s="99">
        <f>IF(OR(BF1196&lt;&gt;"Y",BG1196&lt;&gt;"Y"),"",(AND(ISNUMBER(BQ1196),BQ1196&gt;0))+(BR1196="Stacked up")+(AND(ISNUMBER(BH1196),BH1196&gt;=-Settings!$B$17))+(AND(ISNUMBER(BK1196),ISNUMBER(BM1196),BK1196&gt;0,BM1196&gt;0))+(AND(ISNUMBER(AQ1196),AQ1196&gt;=Settings!$B$18))+(AND(ISNUMBER(BT1196),BT1196&gt;=Settings!$B$19,BT1196&lt;=Settings!$B$20))+(AND(ISNUMBER(AS1196),AS1196&gt;0))+(AND(ISNUMBER(T1196),ISNUMBER(M1196),T1196&gt;=Settings!$B$21,M1196&gt;0))+(AND(ISNUMBER(AD1196),ISNUMBER(M1196),AD1196&gt;=Settings!$B$22,M1196&gt;0))+(AY1196&gt;=1))</f>
        <v/>
      </c>
      <c r="BW1196" s="91">
        <f>IF(OR(AY1196=0,BF1196&lt;&gt;"Y",BG1196&lt;&gt;"Y"),"",1+SUMPRODUCT(($A$6:$A$2604=A1196)*($AY$6:$AY$2604&gt;0)*($BF$6:$BF$2604="Y")*($BG$6:$BG$2604="Y")*(($AY$6:$AY$2604&gt;AY1196)+($AY$6:$AY$2604=AY1196)*($AD$6:$AD$2604&gt;AD1196))))</f>
        <v/>
      </c>
    </row>
    <row r="1197" ht="23.85" customHeight="1" s="55">
      <c r="A1197" s="90" t="n">
        <v>46296</v>
      </c>
      <c r="B1197" s="91" t="inlineStr">
        <is>
          <t>VERANDA</t>
        </is>
      </c>
      <c r="C1197" s="91" t="inlineStr">
        <is>
          <t>INE0IQ001011</t>
        </is>
      </c>
      <c r="D1197" s="91" t="n"/>
      <c r="E1197" s="91" t="inlineStr">
        <is>
          <t>None</t>
        </is>
      </c>
      <c r="F1197" s="93" t="n">
        <v>2060</v>
      </c>
      <c r="G1197" s="92" t="inlineStr">
        <is>
          <t>N</t>
        </is>
      </c>
      <c r="H1197" s="94" t="n"/>
      <c r="I1197" s="91" t="inlineStr">
        <is>
          <t>N</t>
        </is>
      </c>
      <c r="J1197" s="92">
        <f>IF(K1197="","N","Y")</f>
        <v/>
      </c>
      <c r="K1197" s="94">
        <f>_xlfn.TEXTJOIN("; ",TRUE,IF(P1197="52-wk low","52-wk low",""),IF(AND(AD1197&gt;=Settings!$B$12,M1197&lt;0),"Distribution",""),IF(AND(AJ1197="Y",M1197&lt;0,AK1197&lt;-Settings!$B$13),"Long unwinding",""),IF(AND(AJ1197="Y",M1197&lt;0,AK1197&gt;Settings!$B$13),"Short buildup",""))</f>
        <v/>
      </c>
      <c r="L1197" s="95" t="n">
        <v>213.8</v>
      </c>
      <c r="M1197" s="96" t="n">
        <v>-3.15</v>
      </c>
      <c r="N1197" s="93" t="n">
        <v>2136</v>
      </c>
      <c r="O1197" s="91" t="inlineStr">
        <is>
          <t>None</t>
        </is>
      </c>
      <c r="P1197" s="91" t="inlineStr">
        <is>
          <t>None</t>
        </is>
      </c>
      <c r="Q1197" s="97" t="n">
        <v>5.22</v>
      </c>
      <c r="R1197" s="96" t="n">
        <v>4.48</v>
      </c>
      <c r="S1197" s="96" t="n">
        <v>1.2</v>
      </c>
      <c r="T1197" s="96" t="n">
        <v>0.77</v>
      </c>
      <c r="U1197" s="96" t="n">
        <v>0.89</v>
      </c>
      <c r="V1197" s="103" t="n">
        <v>0.76</v>
      </c>
      <c r="W1197" s="102" t="n">
        <v>3</v>
      </c>
      <c r="X1197" s="93" t="n"/>
      <c r="Y1197" s="91" t="inlineStr">
        <is>
          <t>None</t>
        </is>
      </c>
      <c r="Z1197" s="99" t="n">
        <v>51.49</v>
      </c>
      <c r="AA1197" s="96" t="n">
        <v>0.88</v>
      </c>
      <c r="AB1197" s="96" t="n">
        <v>1.01</v>
      </c>
      <c r="AC1197" s="96" t="n">
        <v>1.05</v>
      </c>
      <c r="AD1197" s="96" t="n">
        <v>1.15</v>
      </c>
      <c r="AE1197" s="96" t="n">
        <v>1.1</v>
      </c>
      <c r="AF1197" s="103" t="n">
        <v>1.4</v>
      </c>
      <c r="AG1197" s="91" t="inlineStr">
        <is>
          <t>Normal</t>
        </is>
      </c>
      <c r="AH1197" s="100" t="n">
        <v>0</v>
      </c>
      <c r="AI1197" s="101" t="n">
        <v>0</v>
      </c>
      <c r="AJ1197" s="92" t="inlineStr">
        <is>
          <t>N</t>
        </is>
      </c>
      <c r="AK1197" s="96" t="n"/>
      <c r="AL1197" s="91" t="inlineStr">
        <is>
          <t>n/a</t>
        </is>
      </c>
      <c r="AM1197" s="93" t="n"/>
      <c r="AN1197" s="92" t="inlineStr">
        <is>
          <t>None</t>
        </is>
      </c>
      <c r="AO1197" s="102" t="n">
        <v>0</v>
      </c>
      <c r="AP1197" s="103" t="n">
        <v>1.23</v>
      </c>
      <c r="AQ1197" s="102" t="n">
        <v>71</v>
      </c>
      <c r="AR1197" s="91" t="inlineStr">
        <is>
          <t>N</t>
        </is>
      </c>
      <c r="AS1197" s="104" t="n"/>
      <c r="AT1197" s="92">
        <f>IF(AND(P1197="52-wk high",T1197&gt;=Settings!$B$7),"Y","N")</f>
        <v/>
      </c>
      <c r="AU1197" s="91">
        <f>IF(AND(AD1197&gt;=Settings!$B$8,M1197&gt;0),"Y","N")</f>
        <v/>
      </c>
      <c r="AV1197" s="91">
        <f>IF(OR(AH1197&gt;Settings!$B$9,AI1197&gt;Settings!$B$9),"Y","N")</f>
        <v/>
      </c>
      <c r="AW1197" s="91">
        <f>IF(AJ1197&lt;&gt;"Y","n/a",IF(AND(M1197&gt;0,AK1197&gt;Settings!$B$10),"Y","N"))</f>
        <v/>
      </c>
      <c r="AX1197" s="91">
        <f>IF(AO1197&gt;=Settings!$B$11,"Y","N")</f>
        <v/>
      </c>
      <c r="AY1197" s="99">
        <f>(AT1197="Y")+(AU1197="Y")+(AV1197="Y")+(AW1197="Y")+(AX1197="Y")</f>
        <v/>
      </c>
      <c r="AZ1197" s="94">
        <f>IF(AY1197=0,"None",_xlfn.TEXTJOIN(", ",TRUE(),IF(AT1197="Y","Breakout",""),IF(AU1197="Y","Accumulation",""),IF(AV1197="Y","Institutional buying",""),IF(AW1197="Y","Long buildup",""),IF(AX1197="Y","Momentum leader","")))</f>
        <v/>
      </c>
      <c r="BA1197" s="94">
        <f>IF(BW1197="","","Passes "&amp;AY1197&amp;" of 5 buy-side scans"&amp;IF(G1197="Y","; RED FLAG: filter out using Red flag column",""))</f>
        <v/>
      </c>
      <c r="BB1197" s="91" t="inlineStr">
        <is>
          <t>None</t>
        </is>
      </c>
      <c r="BC1197" s="92" t="inlineStr">
        <is>
          <t>N</t>
        </is>
      </c>
      <c r="BD1197" s="94" t="n"/>
      <c r="BE1197" s="94" t="n"/>
      <c r="BF1197" s="92">
        <f>IF(R1197*100000&gt;=Settings!$B$5,"Y","N")</f>
        <v/>
      </c>
      <c r="BG1197" s="91">
        <f>IF(F1197&gt;Settings!$B$6,"Y","N")</f>
        <v/>
      </c>
      <c r="BH1197" s="97" t="n">
        <v>-21.54</v>
      </c>
      <c r="BI1197" s="96" t="n">
        <v>-8.029999999999999</v>
      </c>
      <c r="BJ1197" s="96" t="n">
        <v>-11.99</v>
      </c>
      <c r="BK1197" s="96" t="n">
        <v>-10.01</v>
      </c>
      <c r="BL1197" s="96" t="n">
        <v>48.63</v>
      </c>
      <c r="BM1197" s="96" t="n">
        <v>-5.22</v>
      </c>
      <c r="BN1197" s="97" t="n">
        <v>-6.7</v>
      </c>
      <c r="BO1197" s="96" t="n">
        <v>-8.4</v>
      </c>
      <c r="BP1197" s="96" t="n">
        <v>-6.59</v>
      </c>
      <c r="BQ1197" s="96" t="n">
        <v>-3.15</v>
      </c>
      <c r="BR1197" s="91" t="inlineStr">
        <is>
          <t>Mixed</t>
        </is>
      </c>
      <c r="BS1197" s="91" t="inlineStr">
        <is>
          <t>None</t>
        </is>
      </c>
      <c r="BT1197" s="96" t="n">
        <v>31.1</v>
      </c>
      <c r="BU1197" s="91" t="inlineStr">
        <is>
          <t>N</t>
        </is>
      </c>
      <c r="BV1197" s="99">
        <f>IF(OR(BF1197&lt;&gt;"Y",BG1197&lt;&gt;"Y"),"",(AND(ISNUMBER(BQ1197),BQ1197&gt;0))+(BR1197="Stacked up")+(AND(ISNUMBER(BH1197),BH1197&gt;=-Settings!$B$17))+(AND(ISNUMBER(BK1197),ISNUMBER(BM1197),BK1197&gt;0,BM1197&gt;0))+(AND(ISNUMBER(AQ1197),AQ1197&gt;=Settings!$B$18))+(AND(ISNUMBER(BT1197),BT1197&gt;=Settings!$B$19,BT1197&lt;=Settings!$B$20))+(AND(ISNUMBER(AS1197),AS1197&gt;0))+(AND(ISNUMBER(T1197),ISNUMBER(M1197),T1197&gt;=Settings!$B$21,M1197&gt;0))+(AND(ISNUMBER(AD1197),ISNUMBER(M1197),AD1197&gt;=Settings!$B$22,M1197&gt;0))+(AY1197&gt;=1))</f>
        <v/>
      </c>
      <c r="BW1197" s="91">
        <f>IF(OR(AY1197=0,BF1197&lt;&gt;"Y",BG1197&lt;&gt;"Y"),"",1+SUMPRODUCT(($A$6:$A$2604=A1197)*($AY$6:$AY$2604&gt;0)*($BF$6:$BF$2604="Y")*($BG$6:$BG$2604="Y")*(($AY$6:$AY$2604&gt;AY1197)+($AY$6:$AY$2604=AY1197)*($AD$6:$AD$2604&gt;AD1197))))</f>
        <v/>
      </c>
    </row>
    <row r="1198" ht="23.85" customHeight="1" s="55">
      <c r="A1198" s="90" t="n">
        <v>46296</v>
      </c>
      <c r="B1198" s="91" t="inlineStr">
        <is>
          <t>TURTLEMINT</t>
        </is>
      </c>
      <c r="C1198" s="91" t="inlineStr">
        <is>
          <t>INE0OC301013</t>
        </is>
      </c>
      <c r="D1198" s="91" t="n"/>
      <c r="E1198" s="91" t="inlineStr">
        <is>
          <t>None</t>
        </is>
      </c>
      <c r="F1198" s="93" t="n">
        <v>2055</v>
      </c>
      <c r="G1198" s="92" t="inlineStr">
        <is>
          <t>Y</t>
        </is>
      </c>
      <c r="H1198" s="94" t="inlineStr">
        <is>
          <t>Short-term ASM Stage 1</t>
        </is>
      </c>
      <c r="I1198" s="91" t="inlineStr">
        <is>
          <t>N</t>
        </is>
      </c>
      <c r="J1198" s="92">
        <f>IF(K1198="","N","Y")</f>
        <v/>
      </c>
      <c r="K1198" s="94">
        <f>_xlfn.TEXTJOIN("; ",TRUE,IF(P1198="52-wk low","52-wk low",""),IF(AND(AD1198&gt;=Settings!$B$12,M1198&lt;0),"Distribution",""),IF(AND(AJ1198="Y",M1198&lt;0,AK1198&lt;-Settings!$B$13),"Long unwinding",""),IF(AND(AJ1198="Y",M1198&lt;0,AK1198&gt;Settings!$B$13),"Short buildup",""))</f>
        <v/>
      </c>
      <c r="L1198" s="95" t="n">
        <v>69.79000000000001</v>
      </c>
      <c r="M1198" s="96" t="n">
        <v>-8.699999999999999</v>
      </c>
      <c r="N1198" s="93" t="n">
        <v>2575</v>
      </c>
      <c r="O1198" s="91" t="inlineStr">
        <is>
          <t>Top loser</t>
        </is>
      </c>
      <c r="P1198" s="91" t="inlineStr">
        <is>
          <t>52-wk low</t>
        </is>
      </c>
      <c r="Q1198" s="97" t="n">
        <v>27.62</v>
      </c>
      <c r="R1198" s="96" t="n">
        <v>23.01</v>
      </c>
      <c r="S1198" s="96" t="n">
        <v>1.26</v>
      </c>
      <c r="T1198" s="96" t="n">
        <v>1.31</v>
      </c>
      <c r="U1198" s="96" t="n"/>
      <c r="V1198" s="103" t="n"/>
      <c r="W1198" s="102" t="n"/>
      <c r="X1198" s="93" t="n"/>
      <c r="Y1198" s="91" t="inlineStr">
        <is>
          <t>None</t>
        </is>
      </c>
      <c r="Z1198" s="99" t="n">
        <v>38.53</v>
      </c>
      <c r="AA1198" s="96" t="n">
        <v>0.91</v>
      </c>
      <c r="AB1198" s="96" t="n">
        <v>0.95</v>
      </c>
      <c r="AC1198" s="96" t="n">
        <v>1.41</v>
      </c>
      <c r="AD1198" s="96" t="n">
        <v>1.7</v>
      </c>
      <c r="AE1198" s="96" t="n"/>
      <c r="AF1198" s="103" t="n"/>
      <c r="AG1198" s="91" t="n"/>
      <c r="AH1198" s="100" t="n">
        <v>0</v>
      </c>
      <c r="AI1198" s="101" t="n">
        <v>0</v>
      </c>
      <c r="AJ1198" s="92" t="inlineStr">
        <is>
          <t>N</t>
        </is>
      </c>
      <c r="AK1198" s="96" t="n"/>
      <c r="AL1198" s="91" t="inlineStr">
        <is>
          <t>n/a</t>
        </is>
      </c>
      <c r="AM1198" s="93" t="n"/>
      <c r="AN1198" s="92" t="inlineStr">
        <is>
          <t>None</t>
        </is>
      </c>
      <c r="AO1198" s="102" t="n">
        <v>0</v>
      </c>
      <c r="AP1198" s="103" t="n"/>
      <c r="AQ1198" s="102" t="n"/>
      <c r="AR1198" s="91" t="inlineStr">
        <is>
          <t>N</t>
        </is>
      </c>
      <c r="AS1198" s="104" t="n"/>
      <c r="AT1198" s="92">
        <f>IF(AND(P1198="52-wk high",T1198&gt;=Settings!$B$7),"Y","N")</f>
        <v/>
      </c>
      <c r="AU1198" s="91">
        <f>IF(AND(AD1198&gt;=Settings!$B$8,M1198&gt;0),"Y","N")</f>
        <v/>
      </c>
      <c r="AV1198" s="91">
        <f>IF(OR(AH1198&gt;Settings!$B$9,AI1198&gt;Settings!$B$9),"Y","N")</f>
        <v/>
      </c>
      <c r="AW1198" s="91">
        <f>IF(AJ1198&lt;&gt;"Y","n/a",IF(AND(M1198&gt;0,AK1198&gt;Settings!$B$10),"Y","N"))</f>
        <v/>
      </c>
      <c r="AX1198" s="91">
        <f>IF(AO1198&gt;=Settings!$B$11,"Y","N")</f>
        <v/>
      </c>
      <c r="AY1198" s="99">
        <f>(AT1198="Y")+(AU1198="Y")+(AV1198="Y")+(AW1198="Y")+(AX1198="Y")</f>
        <v/>
      </c>
      <c r="AZ1198" s="94">
        <f>IF(AY1198=0,"None",_xlfn.TEXTJOIN(", ",TRUE(),IF(AT1198="Y","Breakout",""),IF(AU1198="Y","Accumulation",""),IF(AV1198="Y","Institutional buying",""),IF(AW1198="Y","Long buildup",""),IF(AX1198="Y","Momentum leader","")))</f>
        <v/>
      </c>
      <c r="BA1198" s="94">
        <f>IF(BW1198="","","Passes "&amp;AY1198&amp;" of 5 buy-side scans"&amp;IF(G1198="Y","; RED FLAG: filter out using Red flag column",""))</f>
        <v/>
      </c>
      <c r="BB1198" s="91" t="inlineStr">
        <is>
          <t>None</t>
        </is>
      </c>
      <c r="BC1198" s="92" t="inlineStr">
        <is>
          <t>N</t>
        </is>
      </c>
      <c r="BD1198" s="94" t="n"/>
      <c r="BE1198" s="94" t="n"/>
      <c r="BF1198" s="92">
        <f>IF(R1198*100000&gt;=Settings!$B$5,"Y","N")</f>
        <v/>
      </c>
      <c r="BG1198" s="91">
        <f>IF(F1198&gt;Settings!$B$6,"Y","N")</f>
        <v/>
      </c>
      <c r="BH1198" s="97" t="n">
        <v>-56.38</v>
      </c>
      <c r="BI1198" s="96" t="n">
        <v>-36</v>
      </c>
      <c r="BJ1198" s="96" t="n">
        <v>-53.1</v>
      </c>
      <c r="BK1198" s="96" t="n">
        <v>-51.15</v>
      </c>
      <c r="BL1198" s="96" t="n"/>
      <c r="BM1198" s="96" t="n"/>
      <c r="BN1198" s="97" t="n">
        <v>-37.81</v>
      </c>
      <c r="BO1198" s="96" t="n">
        <v>-44.17</v>
      </c>
      <c r="BP1198" s="96" t="n"/>
      <c r="BQ1198" s="96" t="n"/>
      <c r="BR1198" s="91" t="n"/>
      <c r="BS1198" s="91" t="inlineStr">
        <is>
          <t>None</t>
        </is>
      </c>
      <c r="BT1198" s="96" t="n">
        <v>14.5</v>
      </c>
      <c r="BU1198" s="91" t="n"/>
      <c r="BV1198" s="99">
        <f>IF(OR(BF1198&lt;&gt;"Y",BG1198&lt;&gt;"Y"),"",(AND(ISNUMBER(BQ1198),BQ1198&gt;0))+(BR1198="Stacked up")+(AND(ISNUMBER(BH1198),BH1198&gt;=-Settings!$B$17))+(AND(ISNUMBER(BK1198),ISNUMBER(BM1198),BK1198&gt;0,BM1198&gt;0))+(AND(ISNUMBER(AQ1198),AQ1198&gt;=Settings!$B$18))+(AND(ISNUMBER(BT1198),BT1198&gt;=Settings!$B$19,BT1198&lt;=Settings!$B$20))+(AND(ISNUMBER(AS1198),AS1198&gt;0))+(AND(ISNUMBER(T1198),ISNUMBER(M1198),T1198&gt;=Settings!$B$21,M1198&gt;0))+(AND(ISNUMBER(AD1198),ISNUMBER(M1198),AD1198&gt;=Settings!$B$22,M1198&gt;0))+(AY1198&gt;=1))</f>
        <v/>
      </c>
      <c r="BW1198" s="91">
        <f>IF(OR(AY1198=0,BF1198&lt;&gt;"Y",BG1198&lt;&gt;"Y"),"",1+SUMPRODUCT(($A$6:$A$2604=A1198)*($AY$6:$AY$2604&gt;0)*($BF$6:$BF$2604="Y")*($BG$6:$BG$2604="Y")*(($AY$6:$AY$2604&gt;AY1198)+($AY$6:$AY$2604=AY1198)*($AD$6:$AD$2604&gt;AD1198))))</f>
        <v/>
      </c>
    </row>
    <row r="1199" ht="23.85" customHeight="1" s="55">
      <c r="A1199" s="90" t="n">
        <v>46296</v>
      </c>
      <c r="B1199" s="91" t="inlineStr">
        <is>
          <t>RAMCOSYS</t>
        </is>
      </c>
      <c r="C1199" s="91" t="inlineStr">
        <is>
          <t>INE246B01019</t>
        </is>
      </c>
      <c r="D1199" s="91" t="n"/>
      <c r="E1199" s="91" t="inlineStr">
        <is>
          <t>None</t>
        </is>
      </c>
      <c r="F1199" s="93" t="n">
        <v>2054</v>
      </c>
      <c r="G1199" s="92" t="inlineStr">
        <is>
          <t>N</t>
        </is>
      </c>
      <c r="H1199" s="94" t="n"/>
      <c r="I1199" s="91" t="inlineStr">
        <is>
          <t>N</t>
        </is>
      </c>
      <c r="J1199" s="92">
        <f>IF(K1199="","N","Y")</f>
        <v/>
      </c>
      <c r="K1199" s="94">
        <f>_xlfn.TEXTJOIN("; ",TRUE,IF(P1199="52-wk low","52-wk low",""),IF(AND(AD1199&gt;=Settings!$B$12,M1199&lt;0),"Distribution",""),IF(AND(AJ1199="Y",M1199&lt;0,AK1199&lt;-Settings!$B$13),"Long unwinding",""),IF(AND(AJ1199="Y",M1199&lt;0,AK1199&gt;Settings!$B$13),"Short buildup",""))</f>
        <v/>
      </c>
      <c r="L1199" s="95" t="n">
        <v>546.25</v>
      </c>
      <c r="M1199" s="96" t="n">
        <v>-1.51</v>
      </c>
      <c r="N1199" s="93" t="n">
        <v>1334</v>
      </c>
      <c r="O1199" s="91" t="inlineStr">
        <is>
          <t>None</t>
        </is>
      </c>
      <c r="P1199" s="91" t="inlineStr">
        <is>
          <t>None</t>
        </is>
      </c>
      <c r="Q1199" s="97" t="n">
        <v>0.8</v>
      </c>
      <c r="R1199" s="96" t="n">
        <v>0.67</v>
      </c>
      <c r="S1199" s="96" t="n">
        <v>1.18</v>
      </c>
      <c r="T1199" s="96" t="n">
        <v>0.36</v>
      </c>
      <c r="U1199" s="96" t="n">
        <v>0.05</v>
      </c>
      <c r="V1199" s="103" t="n">
        <v>0.04</v>
      </c>
      <c r="W1199" s="102" t="n">
        <v>0</v>
      </c>
      <c r="X1199" s="93" t="n"/>
      <c r="Y1199" s="91" t="inlineStr">
        <is>
          <t>None</t>
        </is>
      </c>
      <c r="Z1199" s="99" t="n">
        <v>48.95</v>
      </c>
      <c r="AA1199" s="96" t="n">
        <v>0.93</v>
      </c>
      <c r="AB1199" s="96" t="n">
        <v>0.99</v>
      </c>
      <c r="AC1199" s="96" t="n">
        <v>1.13</v>
      </c>
      <c r="AD1199" s="96" t="n">
        <v>0.46</v>
      </c>
      <c r="AE1199" s="96" t="n">
        <v>0.24</v>
      </c>
      <c r="AF1199" s="103" t="n">
        <v>4.71</v>
      </c>
      <c r="AG1199" s="91" t="inlineStr">
        <is>
          <t>Quiet accumulation</t>
        </is>
      </c>
      <c r="AH1199" s="100" t="n">
        <v>0</v>
      </c>
      <c r="AI1199" s="101" t="n">
        <v>0</v>
      </c>
      <c r="AJ1199" s="92" t="inlineStr">
        <is>
          <t>N</t>
        </is>
      </c>
      <c r="AK1199" s="96" t="n"/>
      <c r="AL1199" s="91" t="inlineStr">
        <is>
          <t>n/a</t>
        </is>
      </c>
      <c r="AM1199" s="93" t="n"/>
      <c r="AN1199" s="92" t="inlineStr">
        <is>
          <t>None</t>
        </is>
      </c>
      <c r="AO1199" s="102" t="n">
        <v>0</v>
      </c>
      <c r="AP1199" s="103" t="n">
        <v>1.26</v>
      </c>
      <c r="AQ1199" s="102" t="n">
        <v>72</v>
      </c>
      <c r="AR1199" s="91" t="inlineStr">
        <is>
          <t>N</t>
        </is>
      </c>
      <c r="AS1199" s="104" t="n"/>
      <c r="AT1199" s="92">
        <f>IF(AND(P1199="52-wk high",T1199&gt;=Settings!$B$7),"Y","N")</f>
        <v/>
      </c>
      <c r="AU1199" s="91">
        <f>IF(AND(AD1199&gt;=Settings!$B$8,M1199&gt;0),"Y","N")</f>
        <v/>
      </c>
      <c r="AV1199" s="91">
        <f>IF(OR(AH1199&gt;Settings!$B$9,AI1199&gt;Settings!$B$9),"Y","N")</f>
        <v/>
      </c>
      <c r="AW1199" s="91">
        <f>IF(AJ1199&lt;&gt;"Y","n/a",IF(AND(M1199&gt;0,AK1199&gt;Settings!$B$10),"Y","N"))</f>
        <v/>
      </c>
      <c r="AX1199" s="91">
        <f>IF(AO1199&gt;=Settings!$B$11,"Y","N")</f>
        <v/>
      </c>
      <c r="AY1199" s="99">
        <f>(AT1199="Y")+(AU1199="Y")+(AV1199="Y")+(AW1199="Y")+(AX1199="Y")</f>
        <v/>
      </c>
      <c r="AZ1199" s="94">
        <f>IF(AY1199=0,"None",_xlfn.TEXTJOIN(", ",TRUE(),IF(AT1199="Y","Breakout",""),IF(AU1199="Y","Accumulation",""),IF(AV1199="Y","Institutional buying",""),IF(AW1199="Y","Long buildup",""),IF(AX1199="Y","Momentum leader","")))</f>
        <v/>
      </c>
      <c r="BA1199" s="94">
        <f>IF(BW1199="","","Passes "&amp;AY1199&amp;" of 5 buy-side scans"&amp;IF(G1199="Y","; RED FLAG: filter out using Red flag column",""))</f>
        <v/>
      </c>
      <c r="BB1199" s="91" t="inlineStr">
        <is>
          <t>Lower</t>
        </is>
      </c>
      <c r="BC1199" s="92" t="inlineStr">
        <is>
          <t>Y</t>
        </is>
      </c>
      <c r="BD1199" s="94" t="inlineStr">
        <is>
          <t>PE &gt; 50; High-low range &gt;75% in 3 months; High-low range &gt;100% in 6 months; High-low range &gt;150% in 12 months</t>
        </is>
      </c>
      <c r="BE1199" s="94" t="n"/>
      <c r="BF1199" s="92">
        <f>IF(R1199*100000&gt;=Settings!$B$5,"Y","N")</f>
        <v/>
      </c>
      <c r="BG1199" s="91">
        <f>IF(F1199&gt;Settings!$B$6,"Y","N")</f>
        <v/>
      </c>
      <c r="BH1199" s="97" t="n">
        <v>-43.54</v>
      </c>
      <c r="BI1199" s="96" t="n">
        <v>-6.04</v>
      </c>
      <c r="BJ1199" s="96" t="n">
        <v>-7.56</v>
      </c>
      <c r="BK1199" s="96" t="n">
        <v>-31.32</v>
      </c>
      <c r="BL1199" s="96" t="n">
        <v>50.38</v>
      </c>
      <c r="BM1199" s="96" t="n">
        <v>8.43</v>
      </c>
      <c r="BN1199" s="97" t="n">
        <v>-4.97</v>
      </c>
      <c r="BO1199" s="96" t="n">
        <v>-7.99</v>
      </c>
      <c r="BP1199" s="96" t="n">
        <v>-6.93</v>
      </c>
      <c r="BQ1199" s="96" t="n">
        <v>-2.74</v>
      </c>
      <c r="BR1199" s="91" t="inlineStr">
        <is>
          <t>Mixed</t>
        </is>
      </c>
      <c r="BS1199" s="91" t="inlineStr">
        <is>
          <t>None</t>
        </is>
      </c>
      <c r="BT1199" s="96" t="n">
        <v>34.1</v>
      </c>
      <c r="BU1199" s="91" t="inlineStr">
        <is>
          <t>N</t>
        </is>
      </c>
      <c r="BV1199" s="99">
        <f>IF(OR(BF1199&lt;&gt;"Y",BG1199&lt;&gt;"Y"),"",(AND(ISNUMBER(BQ1199),BQ1199&gt;0))+(BR1199="Stacked up")+(AND(ISNUMBER(BH1199),BH1199&gt;=-Settings!$B$17))+(AND(ISNUMBER(BK1199),ISNUMBER(BM1199),BK1199&gt;0,BM1199&gt;0))+(AND(ISNUMBER(AQ1199),AQ1199&gt;=Settings!$B$18))+(AND(ISNUMBER(BT1199),BT1199&gt;=Settings!$B$19,BT1199&lt;=Settings!$B$20))+(AND(ISNUMBER(AS1199),AS1199&gt;0))+(AND(ISNUMBER(T1199),ISNUMBER(M1199),T1199&gt;=Settings!$B$21,M1199&gt;0))+(AND(ISNUMBER(AD1199),ISNUMBER(M1199),AD1199&gt;=Settings!$B$22,M1199&gt;0))+(AY1199&gt;=1))</f>
        <v/>
      </c>
      <c r="BW1199" s="91">
        <f>IF(OR(AY1199=0,BF1199&lt;&gt;"Y",BG1199&lt;&gt;"Y"),"",1+SUMPRODUCT(($A$6:$A$2604=A1199)*($AY$6:$AY$2604&gt;0)*($BF$6:$BF$2604="Y")*($BG$6:$BG$2604="Y")*(($AY$6:$AY$2604&gt;AY1199)+($AY$6:$AY$2604=AY1199)*($AD$6:$AD$2604&gt;AD1199))))</f>
        <v/>
      </c>
    </row>
    <row r="1200" ht="23.85" customHeight="1" s="55">
      <c r="A1200" s="90" t="n">
        <v>46296</v>
      </c>
      <c r="B1200" s="91" t="inlineStr">
        <is>
          <t>KICL</t>
        </is>
      </c>
      <c r="C1200" s="91" t="inlineStr">
        <is>
          <t>INE029L01018</t>
        </is>
      </c>
      <c r="D1200" s="91" t="n"/>
      <c r="E1200" s="91" t="inlineStr">
        <is>
          <t>None</t>
        </is>
      </c>
      <c r="F1200" s="93" t="n">
        <v>2049</v>
      </c>
      <c r="G1200" s="92" t="inlineStr">
        <is>
          <t>N</t>
        </is>
      </c>
      <c r="H1200" s="94" t="n"/>
      <c r="I1200" s="91" t="inlineStr">
        <is>
          <t>N</t>
        </is>
      </c>
      <c r="J1200" s="92">
        <f>IF(K1200="","N","Y")</f>
        <v/>
      </c>
      <c r="K1200" s="94">
        <f>_xlfn.TEXTJOIN("; ",TRUE,IF(P1200="52-wk low","52-wk low",""),IF(AND(AD1200&gt;=Settings!$B$12,M1200&lt;0),"Distribution",""),IF(AND(AJ1200="Y",M1200&lt;0,AK1200&lt;-Settings!$B$13),"Long unwinding",""),IF(AND(AJ1200="Y",M1200&lt;0,AK1200&gt;Settings!$B$13),"Short buildup",""))</f>
        <v/>
      </c>
      <c r="L1200" s="95" t="n">
        <v>4693.2</v>
      </c>
      <c r="M1200" s="96" t="n">
        <v>-2.2</v>
      </c>
      <c r="N1200" s="93" t="n">
        <v>1743</v>
      </c>
      <c r="O1200" s="91" t="inlineStr">
        <is>
          <t>None</t>
        </is>
      </c>
      <c r="P1200" s="91" t="inlineStr">
        <is>
          <t>None</t>
        </is>
      </c>
      <c r="Q1200" s="97" t="n">
        <v>0.06</v>
      </c>
      <c r="R1200" s="96" t="n">
        <v>0.01</v>
      </c>
      <c r="S1200" s="96" t="n">
        <v>5.25</v>
      </c>
      <c r="T1200" s="96" t="n">
        <v>5.23</v>
      </c>
      <c r="U1200" s="96" t="n">
        <v>3.84</v>
      </c>
      <c r="V1200" s="103" t="n">
        <v>0.88</v>
      </c>
      <c r="W1200" s="102" t="n">
        <v>4</v>
      </c>
      <c r="X1200" s="93" t="n"/>
      <c r="Y1200" s="91" t="inlineStr">
        <is>
          <t>None</t>
        </is>
      </c>
      <c r="Z1200" s="99" t="n">
        <v>34.05</v>
      </c>
      <c r="AA1200" s="96" t="n">
        <v>0.51</v>
      </c>
      <c r="AB1200" s="96" t="n">
        <v>0.53</v>
      </c>
      <c r="AC1200" s="96" t="n">
        <v>2.61</v>
      </c>
      <c r="AD1200" s="96" t="n">
        <v>2.83</v>
      </c>
      <c r="AE1200" s="96" t="n">
        <v>2.03</v>
      </c>
      <c r="AF1200" s="103" t="n">
        <v>0.98</v>
      </c>
      <c r="AG1200" s="91" t="inlineStr">
        <is>
          <t>Normal</t>
        </is>
      </c>
      <c r="AH1200" s="100" t="n">
        <v>0</v>
      </c>
      <c r="AI1200" s="101" t="n">
        <v>0</v>
      </c>
      <c r="AJ1200" s="92" t="inlineStr">
        <is>
          <t>N</t>
        </is>
      </c>
      <c r="AK1200" s="96" t="n"/>
      <c r="AL1200" s="91" t="inlineStr">
        <is>
          <t>n/a</t>
        </is>
      </c>
      <c r="AM1200" s="93" t="n"/>
      <c r="AN1200" s="92" t="inlineStr">
        <is>
          <t>None</t>
        </is>
      </c>
      <c r="AO1200" s="102" t="n">
        <v>0</v>
      </c>
      <c r="AP1200" s="103" t="n">
        <v>0.85</v>
      </c>
      <c r="AQ1200" s="102" t="n">
        <v>54</v>
      </c>
      <c r="AR1200" s="91" t="inlineStr">
        <is>
          <t>N</t>
        </is>
      </c>
      <c r="AS1200" s="104" t="n"/>
      <c r="AT1200" s="92">
        <f>IF(AND(P1200="52-wk high",T1200&gt;=Settings!$B$7),"Y","N")</f>
        <v/>
      </c>
      <c r="AU1200" s="91">
        <f>IF(AND(AD1200&gt;=Settings!$B$8,M1200&gt;0),"Y","N")</f>
        <v/>
      </c>
      <c r="AV1200" s="91">
        <f>IF(OR(AH1200&gt;Settings!$B$9,AI1200&gt;Settings!$B$9),"Y","N")</f>
        <v/>
      </c>
      <c r="AW1200" s="91">
        <f>IF(AJ1200&lt;&gt;"Y","n/a",IF(AND(M1200&gt;0,AK1200&gt;Settings!$B$10),"Y","N"))</f>
        <v/>
      </c>
      <c r="AX1200" s="91">
        <f>IF(AO1200&gt;=Settings!$B$11,"Y","N")</f>
        <v/>
      </c>
      <c r="AY1200" s="99">
        <f>(AT1200="Y")+(AU1200="Y")+(AV1200="Y")+(AW1200="Y")+(AX1200="Y")</f>
        <v/>
      </c>
      <c r="AZ1200" s="94">
        <f>IF(AY1200=0,"None",_xlfn.TEXTJOIN(", ",TRUE(),IF(AT1200="Y","Breakout",""),IF(AU1200="Y","Accumulation",""),IF(AV1200="Y","Institutional buying",""),IF(AW1200="Y","Long buildup",""),IF(AX1200="Y","Momentum leader","")))</f>
        <v/>
      </c>
      <c r="BA1200" s="94">
        <f>IF(BW1200="","","Passes "&amp;AY1200&amp;" of 5 buy-side scans"&amp;IF(G1200="Y","; RED FLAG: filter out using Red flag column",""))</f>
        <v/>
      </c>
      <c r="BB1200" s="91" t="inlineStr">
        <is>
          <t>None</t>
        </is>
      </c>
      <c r="BC1200" s="92" t="inlineStr">
        <is>
          <t>Y</t>
        </is>
      </c>
      <c r="BD1200" s="94" t="inlineStr">
        <is>
          <t>PE &gt; 50; Few traders (&lt;100 unique PAN, 30 days)</t>
        </is>
      </c>
      <c r="BE1200" s="94" t="n"/>
      <c r="BF1200" s="92">
        <f>IF(R1200*100000&gt;=Settings!$B$5,"Y","N")</f>
        <v/>
      </c>
      <c r="BG1200" s="91">
        <f>IF(F1200&gt;Settings!$B$6,"Y","N")</f>
        <v/>
      </c>
      <c r="BH1200" s="97" t="n">
        <v>-28.4</v>
      </c>
      <c r="BI1200" s="96" t="n">
        <v>-5.01</v>
      </c>
      <c r="BJ1200" s="96" t="n">
        <v>-9.35</v>
      </c>
      <c r="BK1200" s="96" t="n">
        <v>-10.96</v>
      </c>
      <c r="BL1200" s="96" t="n">
        <v>11.1</v>
      </c>
      <c r="BM1200" s="96" t="n">
        <v>-9.609999999999999</v>
      </c>
      <c r="BN1200" s="97" t="n">
        <v>-5.37</v>
      </c>
      <c r="BO1200" s="96" t="n">
        <v>-8.050000000000001</v>
      </c>
      <c r="BP1200" s="96" t="n">
        <v>-8.369999999999999</v>
      </c>
      <c r="BQ1200" s="96" t="n">
        <v>-7.7</v>
      </c>
      <c r="BR1200" s="91" t="inlineStr">
        <is>
          <t>Mixed</t>
        </is>
      </c>
      <c r="BS1200" s="91" t="inlineStr">
        <is>
          <t>None</t>
        </is>
      </c>
      <c r="BT1200" s="96" t="n">
        <v>29.6</v>
      </c>
      <c r="BU1200" s="91" t="inlineStr">
        <is>
          <t>N</t>
        </is>
      </c>
      <c r="BV1200" s="99">
        <f>IF(OR(BF1200&lt;&gt;"Y",BG1200&lt;&gt;"Y"),"",(AND(ISNUMBER(BQ1200),BQ1200&gt;0))+(BR1200="Stacked up")+(AND(ISNUMBER(BH1200),BH1200&gt;=-Settings!$B$17))+(AND(ISNUMBER(BK1200),ISNUMBER(BM1200),BK1200&gt;0,BM1200&gt;0))+(AND(ISNUMBER(AQ1200),AQ1200&gt;=Settings!$B$18))+(AND(ISNUMBER(BT1200),BT1200&gt;=Settings!$B$19,BT1200&lt;=Settings!$B$20))+(AND(ISNUMBER(AS1200),AS1200&gt;0))+(AND(ISNUMBER(T1200),ISNUMBER(M1200),T1200&gt;=Settings!$B$21,M1200&gt;0))+(AND(ISNUMBER(AD1200),ISNUMBER(M1200),AD1200&gt;=Settings!$B$22,M1200&gt;0))+(AY1200&gt;=1))</f>
        <v/>
      </c>
      <c r="BW1200" s="91">
        <f>IF(OR(AY1200=0,BF1200&lt;&gt;"Y",BG1200&lt;&gt;"Y"),"",1+SUMPRODUCT(($A$6:$A$2604=A1200)*($AY$6:$AY$2604&gt;0)*($BF$6:$BF$2604="Y")*($BG$6:$BG$2604="Y")*(($AY$6:$AY$2604&gt;AY1200)+($AY$6:$AY$2604=AY1200)*($AD$6:$AD$2604&gt;AD1200))))</f>
        <v/>
      </c>
    </row>
    <row r="1201" ht="23.85" customHeight="1" s="55">
      <c r="A1201" s="90" t="n">
        <v>46296</v>
      </c>
      <c r="B1201" s="91" t="inlineStr">
        <is>
          <t>ELCIDIN</t>
        </is>
      </c>
      <c r="C1201" s="91" t="inlineStr">
        <is>
          <t>INE927X01018</t>
        </is>
      </c>
      <c r="D1201" s="91" t="n"/>
      <c r="E1201" s="91" t="inlineStr">
        <is>
          <t>None</t>
        </is>
      </c>
      <c r="F1201" s="93" t="n">
        <v>2043</v>
      </c>
      <c r="G1201" s="92" t="inlineStr">
        <is>
          <t>N</t>
        </is>
      </c>
      <c r="H1201" s="94" t="n"/>
      <c r="I1201" s="91" t="inlineStr">
        <is>
          <t>N</t>
        </is>
      </c>
      <c r="J1201" s="92">
        <f>IF(K1201="","N","Y")</f>
        <v/>
      </c>
      <c r="K1201" s="94">
        <f>_xlfn.TEXTJOIN("; ",TRUE,IF(P1201="52-wk low","52-wk low",""),IF(AND(AD1201&gt;=Settings!$B$12,M1201&lt;0),"Distribution",""),IF(AND(AJ1201="Y",M1201&lt;0,AK1201&lt;-Settings!$B$13),"Long unwinding",""),IF(AND(AJ1201="Y",M1201&lt;0,AK1201&gt;Settings!$B$13),"Short buildup",""))</f>
        <v/>
      </c>
      <c r="L1201" s="95" t="n">
        <v>102155</v>
      </c>
      <c r="M1201" s="96" t="n">
        <v>-0.5</v>
      </c>
      <c r="N1201" s="93" t="n">
        <v>792</v>
      </c>
      <c r="O1201" s="91" t="inlineStr">
        <is>
          <t>None</t>
        </is>
      </c>
      <c r="P1201" s="91" t="inlineStr">
        <is>
          <t>52-wk low</t>
        </is>
      </c>
      <c r="Q1201" s="97" t="n">
        <v>0</v>
      </c>
      <c r="R1201" s="96" t="n">
        <v>0</v>
      </c>
      <c r="S1201" s="96" t="n">
        <v>0.77</v>
      </c>
      <c r="T1201" s="96" t="n">
        <v>0.58</v>
      </c>
      <c r="U1201" s="96" t="n">
        <v>0.5600000000000001</v>
      </c>
      <c r="V1201" s="103" t="n">
        <v>0.75</v>
      </c>
      <c r="W1201" s="102" t="n"/>
      <c r="X1201" s="93" t="n"/>
      <c r="Y1201" s="91" t="inlineStr">
        <is>
          <t>None</t>
        </is>
      </c>
      <c r="Z1201" s="99" t="n">
        <v>71.43000000000001</v>
      </c>
      <c r="AA1201" s="96" t="n">
        <v>0.91</v>
      </c>
      <c r="AB1201" s="96" t="n">
        <v>0.9399999999999999</v>
      </c>
      <c r="AC1201" s="96" t="n">
        <v>0.76</v>
      </c>
      <c r="AD1201" s="96" t="n">
        <v>0.63</v>
      </c>
      <c r="AE1201" s="96" t="n">
        <v>0.59</v>
      </c>
      <c r="AF1201" s="103" t="n">
        <v>1.07</v>
      </c>
      <c r="AG1201" s="91" t="inlineStr">
        <is>
          <t>Normal</t>
        </is>
      </c>
      <c r="AH1201" s="100" t="n">
        <v>0</v>
      </c>
      <c r="AI1201" s="101" t="n">
        <v>0</v>
      </c>
      <c r="AJ1201" s="92" t="inlineStr">
        <is>
          <t>N</t>
        </is>
      </c>
      <c r="AK1201" s="96" t="n"/>
      <c r="AL1201" s="91" t="inlineStr">
        <is>
          <t>n/a</t>
        </is>
      </c>
      <c r="AM1201" s="93" t="n"/>
      <c r="AN1201" s="92" t="inlineStr">
        <is>
          <t>None</t>
        </is>
      </c>
      <c r="AO1201" s="102" t="n">
        <v>0</v>
      </c>
      <c r="AP1201" s="103" t="n"/>
      <c r="AQ1201" s="102" t="n"/>
      <c r="AR1201" s="91" t="inlineStr">
        <is>
          <t>N</t>
        </is>
      </c>
      <c r="AS1201" s="104" t="n"/>
      <c r="AT1201" s="92">
        <f>IF(AND(P1201="52-wk high",T1201&gt;=Settings!$B$7),"Y","N")</f>
        <v/>
      </c>
      <c r="AU1201" s="91">
        <f>IF(AND(AD1201&gt;=Settings!$B$8,M1201&gt;0),"Y","N")</f>
        <v/>
      </c>
      <c r="AV1201" s="91">
        <f>IF(OR(AH1201&gt;Settings!$B$9,AI1201&gt;Settings!$B$9),"Y","N")</f>
        <v/>
      </c>
      <c r="AW1201" s="91">
        <f>IF(AJ1201&lt;&gt;"Y","n/a",IF(AND(M1201&gt;0,AK1201&gt;Settings!$B$10),"Y","N"))</f>
        <v/>
      </c>
      <c r="AX1201" s="91">
        <f>IF(AO1201&gt;=Settings!$B$11,"Y","N")</f>
        <v/>
      </c>
      <c r="AY1201" s="99">
        <f>(AT1201="Y")+(AU1201="Y")+(AV1201="Y")+(AW1201="Y")+(AX1201="Y")</f>
        <v/>
      </c>
      <c r="AZ1201" s="94">
        <f>IF(AY1201=0,"None",_xlfn.TEXTJOIN(", ",TRUE(),IF(AT1201="Y","Breakout",""),IF(AU1201="Y","Accumulation",""),IF(AV1201="Y","Institutional buying",""),IF(AW1201="Y","Long buildup",""),IF(AX1201="Y","Momentum leader","")))</f>
        <v/>
      </c>
      <c r="BA1201" s="94">
        <f>IF(BW1201="","","Passes "&amp;AY1201&amp;" of 5 buy-side scans"&amp;IF(G1201="Y","; RED FLAG: filter out using Red flag column",""))</f>
        <v/>
      </c>
      <c r="BB1201" s="91" t="inlineStr">
        <is>
          <t>None</t>
        </is>
      </c>
      <c r="BC1201" s="92" t="inlineStr">
        <is>
          <t>Y</t>
        </is>
      </c>
      <c r="BD1201" s="94" t="inlineStr">
        <is>
          <t>Few traders (&lt;100 unique PAN, 30 days)</t>
        </is>
      </c>
      <c r="BE1201" s="94" t="n"/>
      <c r="BF1201" s="92">
        <f>IF(R1201*100000&gt;=Settings!$B$5,"Y","N")</f>
        <v/>
      </c>
      <c r="BG1201" s="91">
        <f>IF(F1201&gt;Settings!$B$6,"Y","N")</f>
        <v/>
      </c>
      <c r="BH1201" s="97" t="n">
        <v>-25.43</v>
      </c>
      <c r="BI1201" s="96" t="n">
        <v>-2.55</v>
      </c>
      <c r="BJ1201" s="96" t="n">
        <v>-4.26</v>
      </c>
      <c r="BK1201" s="96" t="n">
        <v>-10.39</v>
      </c>
      <c r="BL1201" s="96" t="n"/>
      <c r="BM1201" s="96" t="n"/>
      <c r="BN1201" s="97" t="n">
        <v>-2.85</v>
      </c>
      <c r="BO1201" s="96" t="n">
        <v>-5.49</v>
      </c>
      <c r="BP1201" s="96" t="n">
        <v>-9.26</v>
      </c>
      <c r="BQ1201" s="96" t="n"/>
      <c r="BR1201" s="91" t="n"/>
      <c r="BS1201" s="91" t="inlineStr">
        <is>
          <t>None</t>
        </is>
      </c>
      <c r="BT1201" s="96" t="n">
        <v>32.8</v>
      </c>
      <c r="BU1201" s="91" t="n"/>
      <c r="BV1201" s="99">
        <f>IF(OR(BF1201&lt;&gt;"Y",BG1201&lt;&gt;"Y"),"",(AND(ISNUMBER(BQ1201),BQ1201&gt;0))+(BR1201="Stacked up")+(AND(ISNUMBER(BH1201),BH1201&gt;=-Settings!$B$17))+(AND(ISNUMBER(BK1201),ISNUMBER(BM1201),BK1201&gt;0,BM1201&gt;0))+(AND(ISNUMBER(AQ1201),AQ1201&gt;=Settings!$B$18))+(AND(ISNUMBER(BT1201),BT1201&gt;=Settings!$B$19,BT1201&lt;=Settings!$B$20))+(AND(ISNUMBER(AS1201),AS1201&gt;0))+(AND(ISNUMBER(T1201),ISNUMBER(M1201),T1201&gt;=Settings!$B$21,M1201&gt;0))+(AND(ISNUMBER(AD1201),ISNUMBER(M1201),AD1201&gt;=Settings!$B$22,M1201&gt;0))+(AY1201&gt;=1))</f>
        <v/>
      </c>
      <c r="BW1201" s="91">
        <f>IF(OR(AY1201=0,BF1201&lt;&gt;"Y",BG1201&lt;&gt;"Y"),"",1+SUMPRODUCT(($A$6:$A$2604=A1201)*($AY$6:$AY$2604&gt;0)*($BF$6:$BF$2604="Y")*($BG$6:$BG$2604="Y")*(($AY$6:$AY$2604&gt;AY1201)+($AY$6:$AY$2604=AY1201)*($AD$6:$AD$2604&gt;AD1201))))</f>
        <v/>
      </c>
    </row>
    <row r="1202" ht="23.85" customHeight="1" s="55">
      <c r="A1202" s="90" t="n">
        <v>46296</v>
      </c>
      <c r="B1202" s="91" t="inlineStr">
        <is>
          <t>ADVAIT</t>
        </is>
      </c>
      <c r="C1202" s="91" t="inlineStr">
        <is>
          <t>INE0ALI01010</t>
        </is>
      </c>
      <c r="D1202" s="91" t="n"/>
      <c r="E1202" s="91" t="inlineStr">
        <is>
          <t>None</t>
        </is>
      </c>
      <c r="F1202" s="93" t="n">
        <v>2040</v>
      </c>
      <c r="G1202" s="92" t="inlineStr">
        <is>
          <t>N</t>
        </is>
      </c>
      <c r="H1202" s="94" t="n"/>
      <c r="I1202" s="91" t="inlineStr">
        <is>
          <t>N</t>
        </is>
      </c>
      <c r="J1202" s="92">
        <f>IF(K1202="","N","Y")</f>
        <v/>
      </c>
      <c r="K1202" s="94">
        <f>_xlfn.TEXTJOIN("; ",TRUE,IF(P1202="52-wk low","52-wk low",""),IF(AND(AD1202&gt;=Settings!$B$12,M1202&lt;0),"Distribution",""),IF(AND(AJ1202="Y",M1202&lt;0,AK1202&lt;-Settings!$B$13),"Long unwinding",""),IF(AND(AJ1202="Y",M1202&lt;0,AK1202&gt;Settings!$B$13),"Short buildup",""))</f>
        <v/>
      </c>
      <c r="L1202" s="95" t="n">
        <v>1863</v>
      </c>
      <c r="M1202" s="96" t="n">
        <v>-2.04</v>
      </c>
      <c r="N1202" s="93" t="n">
        <v>1672</v>
      </c>
      <c r="O1202" s="91" t="inlineStr">
        <is>
          <t>None</t>
        </is>
      </c>
      <c r="P1202" s="91" t="inlineStr">
        <is>
          <t>None</t>
        </is>
      </c>
      <c r="Q1202" s="97" t="n">
        <v>0.28</v>
      </c>
      <c r="R1202" s="96" t="n">
        <v>0.4</v>
      </c>
      <c r="S1202" s="96" t="n">
        <v>0.7</v>
      </c>
      <c r="T1202" s="96" t="n">
        <v>0.54</v>
      </c>
      <c r="U1202" s="96" t="n">
        <v>0.47</v>
      </c>
      <c r="V1202" s="103" t="n">
        <v>0.67</v>
      </c>
      <c r="W1202" s="102" t="n">
        <v>1</v>
      </c>
      <c r="X1202" s="93" t="n"/>
      <c r="Y1202" s="91" t="inlineStr">
        <is>
          <t>None</t>
        </is>
      </c>
      <c r="Z1202" s="99" t="n">
        <v>53.57</v>
      </c>
      <c r="AA1202" s="96" t="n">
        <v>1.1</v>
      </c>
      <c r="AB1202" s="96" t="n">
        <v>1.12</v>
      </c>
      <c r="AC1202" s="96" t="n">
        <v>0.77</v>
      </c>
      <c r="AD1202" s="96" t="n">
        <v>0.6899999999999999</v>
      </c>
      <c r="AE1202" s="96" t="n">
        <v>0.63</v>
      </c>
      <c r="AF1202" s="103" t="n">
        <v>1.2</v>
      </c>
      <c r="AG1202" s="91" t="inlineStr">
        <is>
          <t>Normal</t>
        </is>
      </c>
      <c r="AH1202" s="100" t="n">
        <v>0</v>
      </c>
      <c r="AI1202" s="101" t="n">
        <v>0</v>
      </c>
      <c r="AJ1202" s="92" t="inlineStr">
        <is>
          <t>N</t>
        </is>
      </c>
      <c r="AK1202" s="96" t="n"/>
      <c r="AL1202" s="91" t="inlineStr">
        <is>
          <t>n/a</t>
        </is>
      </c>
      <c r="AM1202" s="93" t="n"/>
      <c r="AN1202" s="92" t="inlineStr">
        <is>
          <t>None</t>
        </is>
      </c>
      <c r="AO1202" s="102" t="n">
        <v>0</v>
      </c>
      <c r="AP1202" s="103" t="n"/>
      <c r="AQ1202" s="102" t="n"/>
      <c r="AR1202" s="91" t="inlineStr">
        <is>
          <t>N</t>
        </is>
      </c>
      <c r="AS1202" s="104" t="n"/>
      <c r="AT1202" s="92">
        <f>IF(AND(P1202="52-wk high",T1202&gt;=Settings!$B$7),"Y","N")</f>
        <v/>
      </c>
      <c r="AU1202" s="91">
        <f>IF(AND(AD1202&gt;=Settings!$B$8,M1202&gt;0),"Y","N")</f>
        <v/>
      </c>
      <c r="AV1202" s="91">
        <f>IF(OR(AH1202&gt;Settings!$B$9,AI1202&gt;Settings!$B$9),"Y","N")</f>
        <v/>
      </c>
      <c r="AW1202" s="91">
        <f>IF(AJ1202&lt;&gt;"Y","n/a",IF(AND(M1202&gt;0,AK1202&gt;Settings!$B$10),"Y","N"))</f>
        <v/>
      </c>
      <c r="AX1202" s="91">
        <f>IF(AO1202&gt;=Settings!$B$11,"Y","N")</f>
        <v/>
      </c>
      <c r="AY1202" s="99">
        <f>(AT1202="Y")+(AU1202="Y")+(AV1202="Y")+(AW1202="Y")+(AX1202="Y")</f>
        <v/>
      </c>
      <c r="AZ1202" s="94">
        <f>IF(AY1202=0,"None",_xlfn.TEXTJOIN(", ",TRUE(),IF(AT1202="Y","Breakout",""),IF(AU1202="Y","Accumulation",""),IF(AV1202="Y","Institutional buying",""),IF(AW1202="Y","Long buildup",""),IF(AX1202="Y","Momentum leader","")))</f>
        <v/>
      </c>
      <c r="BA1202" s="94">
        <f>IF(BW1202="","","Passes "&amp;AY1202&amp;" of 5 buy-side scans"&amp;IF(G1202="Y","; RED FLAG: filter out using Red flag column",""))</f>
        <v/>
      </c>
      <c r="BB1202" s="91" t="inlineStr">
        <is>
          <t>None</t>
        </is>
      </c>
      <c r="BC1202" s="92" t="inlineStr">
        <is>
          <t>N</t>
        </is>
      </c>
      <c r="BD1202" s="94" t="n"/>
      <c r="BE1202" s="94" t="n"/>
      <c r="BF1202" s="92">
        <f>IF(R1202*100000&gt;=Settings!$B$5,"Y","N")</f>
        <v/>
      </c>
      <c r="BG1202" s="91">
        <f>IF(F1202&gt;Settings!$B$6,"Y","N")</f>
        <v/>
      </c>
      <c r="BH1202" s="97" t="n">
        <v>-25.03</v>
      </c>
      <c r="BI1202" s="96" t="n">
        <v>-3.09</v>
      </c>
      <c r="BJ1202" s="96" t="n">
        <v>-12.16</v>
      </c>
      <c r="BK1202" s="96" t="n">
        <v>-19.18</v>
      </c>
      <c r="BL1202" s="96" t="n">
        <v>7.22</v>
      </c>
      <c r="BM1202" s="96" t="n"/>
      <c r="BN1202" s="97" t="n">
        <v>-6.16</v>
      </c>
      <c r="BO1202" s="96" t="n">
        <v>-9.81</v>
      </c>
      <c r="BP1202" s="96" t="n">
        <v>-9.390000000000001</v>
      </c>
      <c r="BQ1202" s="96" t="n"/>
      <c r="BR1202" s="91" t="n"/>
      <c r="BS1202" s="91" t="inlineStr">
        <is>
          <t>None</t>
        </is>
      </c>
      <c r="BT1202" s="96" t="n">
        <v>26.5</v>
      </c>
      <c r="BU1202" s="91" t="n"/>
      <c r="BV1202" s="99">
        <f>IF(OR(BF1202&lt;&gt;"Y",BG1202&lt;&gt;"Y"),"",(AND(ISNUMBER(BQ1202),BQ1202&gt;0))+(BR1202="Stacked up")+(AND(ISNUMBER(BH1202),BH1202&gt;=-Settings!$B$17))+(AND(ISNUMBER(BK1202),ISNUMBER(BM1202),BK1202&gt;0,BM1202&gt;0))+(AND(ISNUMBER(AQ1202),AQ1202&gt;=Settings!$B$18))+(AND(ISNUMBER(BT1202),BT1202&gt;=Settings!$B$19,BT1202&lt;=Settings!$B$20))+(AND(ISNUMBER(AS1202),AS1202&gt;0))+(AND(ISNUMBER(T1202),ISNUMBER(M1202),T1202&gt;=Settings!$B$21,M1202&gt;0))+(AND(ISNUMBER(AD1202),ISNUMBER(M1202),AD1202&gt;=Settings!$B$22,M1202&gt;0))+(AY1202&gt;=1))</f>
        <v/>
      </c>
      <c r="BW1202" s="91">
        <f>IF(OR(AY1202=0,BF1202&lt;&gt;"Y",BG1202&lt;&gt;"Y"),"",1+SUMPRODUCT(($A$6:$A$2604=A1202)*($AY$6:$AY$2604&gt;0)*($BF$6:$BF$2604="Y")*($BG$6:$BG$2604="Y")*(($AY$6:$AY$2604&gt;AY1202)+($AY$6:$AY$2604=AY1202)*($AD$6:$AD$2604&gt;AD1202))))</f>
        <v/>
      </c>
    </row>
    <row r="1203" ht="23.85" customHeight="1" s="55">
      <c r="A1203" s="90" t="n">
        <v>46296</v>
      </c>
      <c r="B1203" s="91" t="inlineStr">
        <is>
          <t>MOTISONS</t>
        </is>
      </c>
      <c r="C1203" s="91" t="inlineStr">
        <is>
          <t>INE0FRK01020</t>
        </is>
      </c>
      <c r="D1203" s="91" t="n"/>
      <c r="E1203" s="91" t="inlineStr">
        <is>
          <t>None</t>
        </is>
      </c>
      <c r="F1203" s="93" t="n">
        <v>2034</v>
      </c>
      <c r="G1203" s="92" t="inlineStr">
        <is>
          <t>N</t>
        </is>
      </c>
      <c r="H1203" s="94" t="n"/>
      <c r="I1203" s="91" t="inlineStr">
        <is>
          <t>N</t>
        </is>
      </c>
      <c r="J1203" s="92">
        <f>IF(K1203="","N","Y")</f>
        <v/>
      </c>
      <c r="K1203" s="94">
        <f>_xlfn.TEXTJOIN("; ",TRUE,IF(P1203="52-wk low","52-wk low",""),IF(AND(AD1203&gt;=Settings!$B$12,M1203&lt;0),"Distribution",""),IF(AND(AJ1203="Y",M1203&lt;0,AK1203&lt;-Settings!$B$13),"Long unwinding",""),IF(AND(AJ1203="Y",M1203&lt;0,AK1203&gt;Settings!$B$13),"Short buildup",""))</f>
        <v/>
      </c>
      <c r="L1203" s="95" t="n">
        <v>17.88</v>
      </c>
      <c r="M1203" s="96" t="n">
        <v>-0.67</v>
      </c>
      <c r="N1203" s="93" t="n">
        <v>865</v>
      </c>
      <c r="O1203" s="91" t="inlineStr">
        <is>
          <t>None</t>
        </is>
      </c>
      <c r="P1203" s="91" t="inlineStr">
        <is>
          <t>None</t>
        </is>
      </c>
      <c r="Q1203" s="97" t="n">
        <v>282.6</v>
      </c>
      <c r="R1203" s="96" t="n">
        <v>705.84</v>
      </c>
      <c r="S1203" s="96" t="n">
        <v>0.4</v>
      </c>
      <c r="T1203" s="96" t="n">
        <v>0.47</v>
      </c>
      <c r="U1203" s="96" t="n">
        <v>0.62</v>
      </c>
      <c r="V1203" s="103" t="n">
        <v>1.53</v>
      </c>
      <c r="W1203" s="102" t="n">
        <v>8</v>
      </c>
      <c r="X1203" s="93" t="n"/>
      <c r="Y1203" s="91" t="inlineStr">
        <is>
          <t>None</t>
        </is>
      </c>
      <c r="Z1203" s="99" t="n">
        <v>17.65</v>
      </c>
      <c r="AA1203" s="96" t="n">
        <v>0.84</v>
      </c>
      <c r="AB1203" s="96" t="n">
        <v>0.78</v>
      </c>
      <c r="AC1203" s="96" t="n">
        <v>0.41</v>
      </c>
      <c r="AD1203" s="96" t="n">
        <v>0.48</v>
      </c>
      <c r="AE1203" s="96" t="n">
        <v>0.57</v>
      </c>
      <c r="AF1203" s="103" t="n">
        <v>0.88</v>
      </c>
      <c r="AG1203" s="91" t="inlineStr">
        <is>
          <t>Drying up</t>
        </is>
      </c>
      <c r="AH1203" s="100" t="n">
        <v>0</v>
      </c>
      <c r="AI1203" s="101" t="n">
        <v>0</v>
      </c>
      <c r="AJ1203" s="92" t="inlineStr">
        <is>
          <t>N</t>
        </is>
      </c>
      <c r="AK1203" s="96" t="n"/>
      <c r="AL1203" s="91" t="inlineStr">
        <is>
          <t>n/a</t>
        </is>
      </c>
      <c r="AM1203" s="93" t="n"/>
      <c r="AN1203" s="92" t="inlineStr">
        <is>
          <t>None</t>
        </is>
      </c>
      <c r="AO1203" s="102" t="n">
        <v>0</v>
      </c>
      <c r="AP1203" s="103" t="n">
        <v>1.25</v>
      </c>
      <c r="AQ1203" s="102" t="n">
        <v>72</v>
      </c>
      <c r="AR1203" s="91" t="inlineStr">
        <is>
          <t>N</t>
        </is>
      </c>
      <c r="AS1203" s="104" t="n"/>
      <c r="AT1203" s="92">
        <f>IF(AND(P1203="52-wk high",T1203&gt;=Settings!$B$7),"Y","N")</f>
        <v/>
      </c>
      <c r="AU1203" s="91">
        <f>IF(AND(AD1203&gt;=Settings!$B$8,M1203&gt;0),"Y","N")</f>
        <v/>
      </c>
      <c r="AV1203" s="91">
        <f>IF(OR(AH1203&gt;Settings!$B$9,AI1203&gt;Settings!$B$9),"Y","N")</f>
        <v/>
      </c>
      <c r="AW1203" s="91">
        <f>IF(AJ1203&lt;&gt;"Y","n/a",IF(AND(M1203&gt;0,AK1203&gt;Settings!$B$10),"Y","N"))</f>
        <v/>
      </c>
      <c r="AX1203" s="91">
        <f>IF(AO1203&gt;=Settings!$B$11,"Y","N")</f>
        <v/>
      </c>
      <c r="AY1203" s="99">
        <f>(AT1203="Y")+(AU1203="Y")+(AV1203="Y")+(AW1203="Y")+(AX1203="Y")</f>
        <v/>
      </c>
      <c r="AZ1203" s="94">
        <f>IF(AY1203=0,"None",_xlfn.TEXTJOIN(", ",TRUE(),IF(AT1203="Y","Breakout",""),IF(AU1203="Y","Accumulation",""),IF(AV1203="Y","Institutional buying",""),IF(AW1203="Y","Long buildup",""),IF(AX1203="Y","Momentum leader","")))</f>
        <v/>
      </c>
      <c r="BA1203" s="94">
        <f>IF(BW1203="","","Passes "&amp;AY1203&amp;" of 5 buy-side scans"&amp;IF(G1203="Y","; RED FLAG: filter out using Red flag column",""))</f>
        <v/>
      </c>
      <c r="BB1203" s="91" t="inlineStr">
        <is>
          <t>None</t>
        </is>
      </c>
      <c r="BC1203" s="92" t="inlineStr">
        <is>
          <t>N</t>
        </is>
      </c>
      <c r="BD1203" s="94" t="n"/>
      <c r="BE1203" s="94" t="n"/>
      <c r="BF1203" s="92">
        <f>IF(R1203*100000&gt;=Settings!$B$5,"Y","N")</f>
        <v/>
      </c>
      <c r="BG1203" s="91">
        <f>IF(F1203&gt;Settings!$B$6,"Y","N")</f>
        <v/>
      </c>
      <c r="BH1203" s="97" t="n">
        <v>-9.609999999999999</v>
      </c>
      <c r="BI1203" s="96" t="n">
        <v>-4.84</v>
      </c>
      <c r="BJ1203" s="96" t="n">
        <v>12.67</v>
      </c>
      <c r="BK1203" s="96" t="n">
        <v>26.36</v>
      </c>
      <c r="BL1203" s="96" t="n">
        <v>47.16</v>
      </c>
      <c r="BM1203" s="96" t="n">
        <v>-2.51</v>
      </c>
      <c r="BN1203" s="97" t="n">
        <v>2.89</v>
      </c>
      <c r="BO1203" s="96" t="n">
        <v>9.69</v>
      </c>
      <c r="BP1203" s="96" t="n">
        <v>16.08</v>
      </c>
      <c r="BQ1203" s="96" t="n">
        <v>17.65</v>
      </c>
      <c r="BR1203" s="91" t="inlineStr">
        <is>
          <t>Stacked up</t>
        </is>
      </c>
      <c r="BS1203" s="91" t="inlineStr">
        <is>
          <t>None</t>
        </is>
      </c>
      <c r="BT1203" s="96" t="n">
        <v>55.5</v>
      </c>
      <c r="BU1203" s="91" t="inlineStr">
        <is>
          <t>N</t>
        </is>
      </c>
      <c r="BV1203" s="99">
        <f>IF(OR(BF1203&lt;&gt;"Y",BG1203&lt;&gt;"Y"),"",(AND(ISNUMBER(BQ1203),BQ1203&gt;0))+(BR1203="Stacked up")+(AND(ISNUMBER(BH1203),BH1203&gt;=-Settings!$B$17))+(AND(ISNUMBER(BK1203),ISNUMBER(BM1203),BK1203&gt;0,BM1203&gt;0))+(AND(ISNUMBER(AQ1203),AQ1203&gt;=Settings!$B$18))+(AND(ISNUMBER(BT1203),BT1203&gt;=Settings!$B$19,BT1203&lt;=Settings!$B$20))+(AND(ISNUMBER(AS1203),AS1203&gt;0))+(AND(ISNUMBER(T1203),ISNUMBER(M1203),T1203&gt;=Settings!$B$21,M1203&gt;0))+(AND(ISNUMBER(AD1203),ISNUMBER(M1203),AD1203&gt;=Settings!$B$22,M1203&gt;0))+(AY1203&gt;=1))</f>
        <v/>
      </c>
      <c r="BW1203" s="91">
        <f>IF(OR(AY1203=0,BF1203&lt;&gt;"Y",BG1203&lt;&gt;"Y"),"",1+SUMPRODUCT(($A$6:$A$2604=A1203)*($AY$6:$AY$2604&gt;0)*($BF$6:$BF$2604="Y")*($BG$6:$BG$2604="Y")*(($AY$6:$AY$2604&gt;AY1203)+($AY$6:$AY$2604=AY1203)*($AD$6:$AD$2604&gt;AD1203))))</f>
        <v/>
      </c>
    </row>
    <row r="1204" ht="23.85" customHeight="1" s="55">
      <c r="A1204" s="90" t="n">
        <v>46296</v>
      </c>
      <c r="B1204" s="91" t="inlineStr">
        <is>
          <t>NELCO</t>
        </is>
      </c>
      <c r="C1204" s="91" t="inlineStr">
        <is>
          <t>INE045B01015</t>
        </is>
      </c>
      <c r="D1204" s="91" t="n"/>
      <c r="E1204" s="91" t="inlineStr">
        <is>
          <t>None</t>
        </is>
      </c>
      <c r="F1204" s="93" t="n">
        <v>2029</v>
      </c>
      <c r="G1204" s="92" t="inlineStr">
        <is>
          <t>N</t>
        </is>
      </c>
      <c r="H1204" s="94" t="n"/>
      <c r="I1204" s="91" t="inlineStr">
        <is>
          <t>N</t>
        </is>
      </c>
      <c r="J1204" s="92">
        <f>IF(K1204="","N","Y")</f>
        <v/>
      </c>
      <c r="K1204" s="94">
        <f>_xlfn.TEXTJOIN("; ",TRUE,IF(P1204="52-wk low","52-wk low",""),IF(AND(AD1204&gt;=Settings!$B$12,M1204&lt;0),"Distribution",""),IF(AND(AJ1204="Y",M1204&lt;0,AK1204&lt;-Settings!$B$13),"Long unwinding",""),IF(AND(AJ1204="Y",M1204&lt;0,AK1204&gt;Settings!$B$13),"Short buildup",""))</f>
        <v/>
      </c>
      <c r="L1204" s="95" t="n">
        <v>889.2</v>
      </c>
      <c r="M1204" s="96" t="n">
        <v>-2.77</v>
      </c>
      <c r="N1204" s="93" t="n">
        <v>1996</v>
      </c>
      <c r="O1204" s="91" t="inlineStr">
        <is>
          <t>None</t>
        </is>
      </c>
      <c r="P1204" s="91" t="inlineStr">
        <is>
          <t>None</t>
        </is>
      </c>
      <c r="Q1204" s="97" t="n">
        <v>2.68</v>
      </c>
      <c r="R1204" s="96" t="n">
        <v>3.47</v>
      </c>
      <c r="S1204" s="96" t="n">
        <v>0.78</v>
      </c>
      <c r="T1204" s="96" t="n">
        <v>0.59</v>
      </c>
      <c r="U1204" s="96" t="n">
        <v>0.58</v>
      </c>
      <c r="V1204" s="103" t="n">
        <v>0.75</v>
      </c>
      <c r="W1204" s="102" t="n">
        <v>3</v>
      </c>
      <c r="X1204" s="93" t="n"/>
      <c r="Y1204" s="91" t="inlineStr">
        <is>
          <t>None</t>
        </is>
      </c>
      <c r="Z1204" s="99" t="n">
        <v>55.24</v>
      </c>
      <c r="AA1204" s="96" t="n">
        <v>1.44</v>
      </c>
      <c r="AB1204" s="96" t="n">
        <v>1.64</v>
      </c>
      <c r="AC1204" s="96" t="n">
        <v>1.25</v>
      </c>
      <c r="AD1204" s="96" t="n">
        <v>1.12</v>
      </c>
      <c r="AE1204" s="96" t="n">
        <v>1.39</v>
      </c>
      <c r="AF1204" s="103" t="n">
        <v>1.52</v>
      </c>
      <c r="AG1204" s="91" t="inlineStr">
        <is>
          <t>Quiet accumulation</t>
        </is>
      </c>
      <c r="AH1204" s="100" t="n">
        <v>0</v>
      </c>
      <c r="AI1204" s="101" t="n">
        <v>0</v>
      </c>
      <c r="AJ1204" s="92" t="inlineStr">
        <is>
          <t>N</t>
        </is>
      </c>
      <c r="AK1204" s="96" t="n"/>
      <c r="AL1204" s="91" t="inlineStr">
        <is>
          <t>n/a</t>
        </is>
      </c>
      <c r="AM1204" s="93" t="n"/>
      <c r="AN1204" s="92" t="inlineStr">
        <is>
          <t>None</t>
        </is>
      </c>
      <c r="AO1204" s="102" t="n">
        <v>0</v>
      </c>
      <c r="AP1204" s="103" t="n">
        <v>1.51</v>
      </c>
      <c r="AQ1204" s="102" t="n">
        <v>80</v>
      </c>
      <c r="AR1204" s="91" t="inlineStr">
        <is>
          <t>N</t>
        </is>
      </c>
      <c r="AS1204" s="104" t="n"/>
      <c r="AT1204" s="92">
        <f>IF(AND(P1204="52-wk high",T1204&gt;=Settings!$B$7),"Y","N")</f>
        <v/>
      </c>
      <c r="AU1204" s="91">
        <f>IF(AND(AD1204&gt;=Settings!$B$8,M1204&gt;0),"Y","N")</f>
        <v/>
      </c>
      <c r="AV1204" s="91">
        <f>IF(OR(AH1204&gt;Settings!$B$9,AI1204&gt;Settings!$B$9),"Y","N")</f>
        <v/>
      </c>
      <c r="AW1204" s="91">
        <f>IF(AJ1204&lt;&gt;"Y","n/a",IF(AND(M1204&gt;0,AK1204&gt;Settings!$B$10),"Y","N"))</f>
        <v/>
      </c>
      <c r="AX1204" s="91">
        <f>IF(AO1204&gt;=Settings!$B$11,"Y","N")</f>
        <v/>
      </c>
      <c r="AY1204" s="99">
        <f>(AT1204="Y")+(AU1204="Y")+(AV1204="Y")+(AW1204="Y")+(AX1204="Y")</f>
        <v/>
      </c>
      <c r="AZ1204" s="94">
        <f>IF(AY1204=0,"None",_xlfn.TEXTJOIN(", ",TRUE(),IF(AT1204="Y","Breakout",""),IF(AU1204="Y","Accumulation",""),IF(AV1204="Y","Institutional buying",""),IF(AW1204="Y","Long buildup",""),IF(AX1204="Y","Momentum leader","")))</f>
        <v/>
      </c>
      <c r="BA1204" s="94">
        <f>IF(BW1204="","","Passes "&amp;AY1204&amp;" of 5 buy-side scans"&amp;IF(G1204="Y","; RED FLAG: filter out using Red flag column",""))</f>
        <v/>
      </c>
      <c r="BB1204" s="91" t="inlineStr">
        <is>
          <t>None</t>
        </is>
      </c>
      <c r="BC1204" s="92" t="inlineStr">
        <is>
          <t>Y</t>
        </is>
      </c>
      <c r="BD1204" s="94" t="inlineStr">
        <is>
          <t>PE &gt; 50; High-low range &gt;100% in 6 months</t>
        </is>
      </c>
      <c r="BE1204" s="94" t="n"/>
      <c r="BF1204" s="92">
        <f>IF(R1204*100000&gt;=Settings!$B$5,"Y","N")</f>
        <v/>
      </c>
      <c r="BG1204" s="91">
        <f>IF(F1204&gt;Settings!$B$6,"Y","N")</f>
        <v/>
      </c>
      <c r="BH1204" s="97" t="n">
        <v>-20.61</v>
      </c>
      <c r="BI1204" s="96" t="n">
        <v>-10.46</v>
      </c>
      <c r="BJ1204" s="96" t="n">
        <v>-3.8</v>
      </c>
      <c r="BK1204" s="96" t="n">
        <v>-5.52</v>
      </c>
      <c r="BL1204" s="96" t="n">
        <v>60.26</v>
      </c>
      <c r="BM1204" s="96" t="n">
        <v>3.55</v>
      </c>
      <c r="BN1204" s="97" t="n">
        <v>-6.37</v>
      </c>
      <c r="BO1204" s="96" t="n">
        <v>-5.04</v>
      </c>
      <c r="BP1204" s="96" t="n">
        <v>0.23</v>
      </c>
      <c r="BQ1204" s="96" t="n">
        <v>6.22</v>
      </c>
      <c r="BR1204" s="91" t="inlineStr">
        <is>
          <t>Mixed</t>
        </is>
      </c>
      <c r="BS1204" s="91" t="inlineStr">
        <is>
          <t>None</t>
        </is>
      </c>
      <c r="BT1204" s="96" t="n">
        <v>33.5</v>
      </c>
      <c r="BU1204" s="91" t="inlineStr">
        <is>
          <t>N</t>
        </is>
      </c>
      <c r="BV1204" s="99">
        <f>IF(OR(BF1204&lt;&gt;"Y",BG1204&lt;&gt;"Y"),"",(AND(ISNUMBER(BQ1204),BQ1204&gt;0))+(BR1204="Stacked up")+(AND(ISNUMBER(BH1204),BH1204&gt;=-Settings!$B$17))+(AND(ISNUMBER(BK1204),ISNUMBER(BM1204),BK1204&gt;0,BM1204&gt;0))+(AND(ISNUMBER(AQ1204),AQ1204&gt;=Settings!$B$18))+(AND(ISNUMBER(BT1204),BT1204&gt;=Settings!$B$19,BT1204&lt;=Settings!$B$20))+(AND(ISNUMBER(AS1204),AS1204&gt;0))+(AND(ISNUMBER(T1204),ISNUMBER(M1204),T1204&gt;=Settings!$B$21,M1204&gt;0))+(AND(ISNUMBER(AD1204),ISNUMBER(M1204),AD1204&gt;=Settings!$B$22,M1204&gt;0))+(AY1204&gt;=1))</f>
        <v/>
      </c>
      <c r="BW1204" s="91">
        <f>IF(OR(AY1204=0,BF1204&lt;&gt;"Y",BG1204&lt;&gt;"Y"),"",1+SUMPRODUCT(($A$6:$A$2604=A1204)*($AY$6:$AY$2604&gt;0)*($BF$6:$BF$2604="Y")*($BG$6:$BG$2604="Y")*(($AY$6:$AY$2604&gt;AY1204)+($AY$6:$AY$2604=AY1204)*($AD$6:$AD$2604&gt;AD1204))))</f>
        <v/>
      </c>
    </row>
    <row r="1205" ht="23.85" customHeight="1" s="55">
      <c r="A1205" s="90" t="n">
        <v>46296</v>
      </c>
      <c r="B1205" s="91" t="inlineStr">
        <is>
          <t>NITCO</t>
        </is>
      </c>
      <c r="C1205" s="91" t="inlineStr">
        <is>
          <t>INE858F01012</t>
        </is>
      </c>
      <c r="D1205" s="91" t="n"/>
      <c r="E1205" s="91" t="inlineStr">
        <is>
          <t>None</t>
        </is>
      </c>
      <c r="F1205" s="93" t="n">
        <v>2025</v>
      </c>
      <c r="G1205" s="92" t="inlineStr">
        <is>
          <t>N</t>
        </is>
      </c>
      <c r="H1205" s="94" t="n"/>
      <c r="I1205" s="91" t="inlineStr">
        <is>
          <t>N</t>
        </is>
      </c>
      <c r="J1205" s="92">
        <f>IF(K1205="","N","Y")</f>
        <v/>
      </c>
      <c r="K1205" s="94">
        <f>_xlfn.TEXTJOIN("; ",TRUE,IF(P1205="52-wk low","52-wk low",""),IF(AND(AD1205&gt;=Settings!$B$12,M1205&lt;0),"Distribution",""),IF(AND(AJ1205="Y",M1205&lt;0,AK1205&lt;-Settings!$B$13),"Long unwinding",""),IF(AND(AJ1205="Y",M1205&lt;0,AK1205&gt;Settings!$B$13),"Short buildup",""))</f>
        <v/>
      </c>
      <c r="L1205" s="95" t="n">
        <v>84.18000000000001</v>
      </c>
      <c r="M1205" s="96" t="n">
        <v>-4.47</v>
      </c>
      <c r="N1205" s="93" t="n">
        <v>2415</v>
      </c>
      <c r="O1205" s="91" t="inlineStr">
        <is>
          <t>None</t>
        </is>
      </c>
      <c r="P1205" s="91" t="inlineStr">
        <is>
          <t>None</t>
        </is>
      </c>
      <c r="Q1205" s="97" t="n">
        <v>7.66</v>
      </c>
      <c r="R1205" s="96" t="n">
        <v>5.98</v>
      </c>
      <c r="S1205" s="96" t="n">
        <v>1.33</v>
      </c>
      <c r="T1205" s="96" t="n">
        <v>0.74</v>
      </c>
      <c r="U1205" s="96" t="n">
        <v>0.63</v>
      </c>
      <c r="V1205" s="103" t="n">
        <v>0.5</v>
      </c>
      <c r="W1205" s="102" t="n">
        <v>1</v>
      </c>
      <c r="X1205" s="93" t="n"/>
      <c r="Y1205" s="91" t="inlineStr">
        <is>
          <t>None</t>
        </is>
      </c>
      <c r="Z1205" s="99" t="n">
        <v>48.87</v>
      </c>
      <c r="AA1205" s="96" t="n">
        <v>0.92</v>
      </c>
      <c r="AB1205" s="96" t="n">
        <v>0.91</v>
      </c>
      <c r="AC1205" s="96" t="n">
        <v>1.24</v>
      </c>
      <c r="AD1205" s="96" t="n">
        <v>0.99</v>
      </c>
      <c r="AE1205" s="96" t="n">
        <v>0.84</v>
      </c>
      <c r="AF1205" s="103" t="n">
        <v>1.43</v>
      </c>
      <c r="AG1205" s="91" t="inlineStr">
        <is>
          <t>Normal</t>
        </is>
      </c>
      <c r="AH1205" s="100" t="n">
        <v>0</v>
      </c>
      <c r="AI1205" s="101" t="n">
        <v>0</v>
      </c>
      <c r="AJ1205" s="92" t="inlineStr">
        <is>
          <t>N</t>
        </is>
      </c>
      <c r="AK1205" s="96" t="n"/>
      <c r="AL1205" s="91" t="inlineStr">
        <is>
          <t>n/a</t>
        </is>
      </c>
      <c r="AM1205" s="93" t="n"/>
      <c r="AN1205" s="92" t="inlineStr">
        <is>
          <t>None</t>
        </is>
      </c>
      <c r="AO1205" s="102" t="n">
        <v>0</v>
      </c>
      <c r="AP1205" s="103" t="n">
        <v>0.67</v>
      </c>
      <c r="AQ1205" s="102" t="n">
        <v>33</v>
      </c>
      <c r="AR1205" s="91" t="inlineStr">
        <is>
          <t>N</t>
        </is>
      </c>
      <c r="AS1205" s="104" t="n"/>
      <c r="AT1205" s="92">
        <f>IF(AND(P1205="52-wk high",T1205&gt;=Settings!$B$7),"Y","N")</f>
        <v/>
      </c>
      <c r="AU1205" s="91">
        <f>IF(AND(AD1205&gt;=Settings!$B$8,M1205&gt;0),"Y","N")</f>
        <v/>
      </c>
      <c r="AV1205" s="91">
        <f>IF(OR(AH1205&gt;Settings!$B$9,AI1205&gt;Settings!$B$9),"Y","N")</f>
        <v/>
      </c>
      <c r="AW1205" s="91">
        <f>IF(AJ1205&lt;&gt;"Y","n/a",IF(AND(M1205&gt;0,AK1205&gt;Settings!$B$10),"Y","N"))</f>
        <v/>
      </c>
      <c r="AX1205" s="91">
        <f>IF(AO1205&gt;=Settings!$B$11,"Y","N")</f>
        <v/>
      </c>
      <c r="AY1205" s="99">
        <f>(AT1205="Y")+(AU1205="Y")+(AV1205="Y")+(AW1205="Y")+(AX1205="Y")</f>
        <v/>
      </c>
      <c r="AZ1205" s="94">
        <f>IF(AY1205=0,"None",_xlfn.TEXTJOIN(", ",TRUE(),IF(AT1205="Y","Breakout",""),IF(AU1205="Y","Accumulation",""),IF(AV1205="Y","Institutional buying",""),IF(AW1205="Y","Long buildup",""),IF(AX1205="Y","Momentum leader","")))</f>
        <v/>
      </c>
      <c r="BA1205" s="94">
        <f>IF(BW1205="","","Passes "&amp;AY1205&amp;" of 5 buy-side scans"&amp;IF(G1205="Y","; RED FLAG: filter out using Red flag column",""))</f>
        <v/>
      </c>
      <c r="BB1205" s="91" t="inlineStr">
        <is>
          <t>None</t>
        </is>
      </c>
      <c r="BC1205" s="92" t="inlineStr">
        <is>
          <t>Y</t>
        </is>
      </c>
      <c r="BD1205" s="94" t="inlineStr">
        <is>
          <t>PE &gt; 50</t>
        </is>
      </c>
      <c r="BE1205" s="94" t="n"/>
      <c r="BF1205" s="92">
        <f>IF(R1205*100000&gt;=Settings!$B$5,"Y","N")</f>
        <v/>
      </c>
      <c r="BG1205" s="91">
        <f>IF(F1205&gt;Settings!$B$6,"Y","N")</f>
        <v/>
      </c>
      <c r="BH1205" s="97" t="n">
        <v>-29.85</v>
      </c>
      <c r="BI1205" s="96" t="n">
        <v>-6.5</v>
      </c>
      <c r="BJ1205" s="96" t="n">
        <v>-9.9</v>
      </c>
      <c r="BK1205" s="96" t="n">
        <v>-24.54</v>
      </c>
      <c r="BL1205" s="96" t="n">
        <v>-3.36</v>
      </c>
      <c r="BM1205" s="96" t="n">
        <v>-26.09</v>
      </c>
      <c r="BN1205" s="97" t="n">
        <v>-6.12</v>
      </c>
      <c r="BO1205" s="96" t="n">
        <v>-10.14</v>
      </c>
      <c r="BP1205" s="96" t="n">
        <v>-11.7</v>
      </c>
      <c r="BQ1205" s="96" t="n">
        <v>-12.68</v>
      </c>
      <c r="BR1205" s="91" t="inlineStr">
        <is>
          <t>Stacked down</t>
        </is>
      </c>
      <c r="BS1205" s="91" t="inlineStr">
        <is>
          <t>None</t>
        </is>
      </c>
      <c r="BT1205" s="96" t="n">
        <v>35.9</v>
      </c>
      <c r="BU1205" s="91" t="inlineStr">
        <is>
          <t>N</t>
        </is>
      </c>
      <c r="BV1205" s="99">
        <f>IF(OR(BF1205&lt;&gt;"Y",BG1205&lt;&gt;"Y"),"",(AND(ISNUMBER(BQ1205),BQ1205&gt;0))+(BR1205="Stacked up")+(AND(ISNUMBER(BH1205),BH1205&gt;=-Settings!$B$17))+(AND(ISNUMBER(BK1205),ISNUMBER(BM1205),BK1205&gt;0,BM1205&gt;0))+(AND(ISNUMBER(AQ1205),AQ1205&gt;=Settings!$B$18))+(AND(ISNUMBER(BT1205),BT1205&gt;=Settings!$B$19,BT1205&lt;=Settings!$B$20))+(AND(ISNUMBER(AS1205),AS1205&gt;0))+(AND(ISNUMBER(T1205),ISNUMBER(M1205),T1205&gt;=Settings!$B$21,M1205&gt;0))+(AND(ISNUMBER(AD1205),ISNUMBER(M1205),AD1205&gt;=Settings!$B$22,M1205&gt;0))+(AY1205&gt;=1))</f>
        <v/>
      </c>
      <c r="BW1205" s="91">
        <f>IF(OR(AY1205=0,BF1205&lt;&gt;"Y",BG1205&lt;&gt;"Y"),"",1+SUMPRODUCT(($A$6:$A$2604=A1205)*($AY$6:$AY$2604&gt;0)*($BF$6:$BF$2604="Y")*($BG$6:$BG$2604="Y")*(($AY$6:$AY$2604&gt;AY1205)+($AY$6:$AY$2604=AY1205)*($AD$6:$AD$2604&gt;AD1205))))</f>
        <v/>
      </c>
    </row>
    <row r="1206" ht="23.85" customHeight="1" s="55">
      <c r="A1206" s="90" t="n">
        <v>46296</v>
      </c>
      <c r="B1206" s="91" t="inlineStr">
        <is>
          <t>OMAXE</t>
        </is>
      </c>
      <c r="C1206" s="91" t="inlineStr">
        <is>
          <t>INE800H01010</t>
        </is>
      </c>
      <c r="D1206" s="91" t="n"/>
      <c r="E1206" s="91" t="inlineStr">
        <is>
          <t>None</t>
        </is>
      </c>
      <c r="F1206" s="93" t="n">
        <v>1990</v>
      </c>
      <c r="G1206" s="92" t="inlineStr">
        <is>
          <t>Y</t>
        </is>
      </c>
      <c r="H1206" s="94" t="inlineStr">
        <is>
          <t>Loss making</t>
        </is>
      </c>
      <c r="I1206" s="91" t="inlineStr">
        <is>
          <t>N</t>
        </is>
      </c>
      <c r="J1206" s="92">
        <f>IF(K1206="","N","Y")</f>
        <v/>
      </c>
      <c r="K1206" s="94">
        <f>_xlfn.TEXTJOIN("; ",TRUE,IF(P1206="52-wk low","52-wk low",""),IF(AND(AD1206&gt;=Settings!$B$12,M1206&lt;0),"Distribution",""),IF(AND(AJ1206="Y",M1206&lt;0,AK1206&lt;-Settings!$B$13),"Long unwinding",""),IF(AND(AJ1206="Y",M1206&lt;0,AK1206&gt;Settings!$B$13),"Short buildup",""))</f>
        <v/>
      </c>
      <c r="L1206" s="95" t="n">
        <v>108.78</v>
      </c>
      <c r="M1206" s="96" t="n">
        <v>-0.89</v>
      </c>
      <c r="N1206" s="93" t="n">
        <v>983</v>
      </c>
      <c r="O1206" s="91" t="inlineStr">
        <is>
          <t>None</t>
        </is>
      </c>
      <c r="P1206" s="91" t="inlineStr">
        <is>
          <t>None</t>
        </is>
      </c>
      <c r="Q1206" s="97" t="n">
        <v>3.44</v>
      </c>
      <c r="R1206" s="96" t="n">
        <v>13.33</v>
      </c>
      <c r="S1206" s="96" t="n">
        <v>0.12</v>
      </c>
      <c r="T1206" s="96" t="n">
        <v>0.09</v>
      </c>
      <c r="U1206" s="96" t="n">
        <v>0.12</v>
      </c>
      <c r="V1206" s="103" t="n">
        <v>0.45</v>
      </c>
      <c r="W1206" s="102" t="n">
        <v>0</v>
      </c>
      <c r="X1206" s="93" t="n"/>
      <c r="Y1206" s="91" t="inlineStr">
        <is>
          <t>None</t>
        </is>
      </c>
      <c r="Z1206" s="99" t="n">
        <v>38.18</v>
      </c>
      <c r="AA1206" s="96" t="n">
        <v>1.25</v>
      </c>
      <c r="AB1206" s="96" t="n">
        <v>1.12</v>
      </c>
      <c r="AC1206" s="96" t="n">
        <v>0.31</v>
      </c>
      <c r="AD1206" s="96" t="n">
        <v>0.25</v>
      </c>
      <c r="AE1206" s="96" t="n">
        <v>0.33</v>
      </c>
      <c r="AF1206" s="103" t="n">
        <v>1.98</v>
      </c>
      <c r="AG1206" s="91" t="inlineStr">
        <is>
          <t>Quiet accumulation</t>
        </is>
      </c>
      <c r="AH1206" s="100" t="n">
        <v>0</v>
      </c>
      <c r="AI1206" s="101" t="n">
        <v>0</v>
      </c>
      <c r="AJ1206" s="92" t="inlineStr">
        <is>
          <t>N</t>
        </is>
      </c>
      <c r="AK1206" s="96" t="n"/>
      <c r="AL1206" s="91" t="inlineStr">
        <is>
          <t>n/a</t>
        </is>
      </c>
      <c r="AM1206" s="93" t="n"/>
      <c r="AN1206" s="92" t="inlineStr">
        <is>
          <t>None</t>
        </is>
      </c>
      <c r="AO1206" s="102" t="n">
        <v>0</v>
      </c>
      <c r="AP1206" s="103" t="n">
        <v>1.59</v>
      </c>
      <c r="AQ1206" s="102" t="n">
        <v>81</v>
      </c>
      <c r="AR1206" s="91" t="inlineStr">
        <is>
          <t>N</t>
        </is>
      </c>
      <c r="AS1206" s="104" t="n"/>
      <c r="AT1206" s="92">
        <f>IF(AND(P1206="52-wk high",T1206&gt;=Settings!$B$7),"Y","N")</f>
        <v/>
      </c>
      <c r="AU1206" s="91">
        <f>IF(AND(AD1206&gt;=Settings!$B$8,M1206&gt;0),"Y","N")</f>
        <v/>
      </c>
      <c r="AV1206" s="91">
        <f>IF(OR(AH1206&gt;Settings!$B$9,AI1206&gt;Settings!$B$9),"Y","N")</f>
        <v/>
      </c>
      <c r="AW1206" s="91">
        <f>IF(AJ1206&lt;&gt;"Y","n/a",IF(AND(M1206&gt;0,AK1206&gt;Settings!$B$10),"Y","N"))</f>
        <v/>
      </c>
      <c r="AX1206" s="91">
        <f>IF(AO1206&gt;=Settings!$B$11,"Y","N")</f>
        <v/>
      </c>
      <c r="AY1206" s="99">
        <f>(AT1206="Y")+(AU1206="Y")+(AV1206="Y")+(AW1206="Y")+(AX1206="Y")</f>
        <v/>
      </c>
      <c r="AZ1206" s="94">
        <f>IF(AY1206=0,"None",_xlfn.TEXTJOIN(", ",TRUE(),IF(AT1206="Y","Breakout",""),IF(AU1206="Y","Accumulation",""),IF(AV1206="Y","Institutional buying",""),IF(AW1206="Y","Long buildup",""),IF(AX1206="Y","Momentum leader","")))</f>
        <v/>
      </c>
      <c r="BA1206" s="94">
        <f>IF(BW1206="","","Passes "&amp;AY1206&amp;" of 5 buy-side scans"&amp;IF(G1206="Y","; RED FLAG: filter out using Red flag column",""))</f>
        <v/>
      </c>
      <c r="BB1206" s="91" t="inlineStr">
        <is>
          <t>None</t>
        </is>
      </c>
      <c r="BC1206" s="92" t="inlineStr">
        <is>
          <t>Y</t>
        </is>
      </c>
      <c r="BD1206" s="94" t="inlineStr">
        <is>
          <t>EPS zero; High-low range &gt;75% in 3 months; High-low range &gt;100% in 6 months</t>
        </is>
      </c>
      <c r="BE1206" s="94" t="n"/>
      <c r="BF1206" s="92">
        <f>IF(R1206*100000&gt;=Settings!$B$5,"Y","N")</f>
        <v/>
      </c>
      <c r="BG1206" s="91">
        <f>IF(F1206&gt;Settings!$B$6,"Y","N")</f>
        <v/>
      </c>
      <c r="BH1206" s="97" t="n">
        <v>-21.68</v>
      </c>
      <c r="BI1206" s="96" t="n">
        <v>-7.56</v>
      </c>
      <c r="BJ1206" s="96" t="n">
        <v>-14.19</v>
      </c>
      <c r="BK1206" s="96" t="n">
        <v>36.81</v>
      </c>
      <c r="BL1206" s="96" t="n">
        <v>55.51</v>
      </c>
      <c r="BM1206" s="96" t="n">
        <v>32.82</v>
      </c>
      <c r="BN1206" s="97" t="n">
        <v>-5.45</v>
      </c>
      <c r="BO1206" s="96" t="n">
        <v>0.27</v>
      </c>
      <c r="BP1206" s="96" t="n">
        <v>9.68</v>
      </c>
      <c r="BQ1206" s="96" t="n">
        <v>19.46</v>
      </c>
      <c r="BR1206" s="91" t="inlineStr">
        <is>
          <t>Mixed</t>
        </is>
      </c>
      <c r="BS1206" s="91" t="inlineStr">
        <is>
          <t>None</t>
        </is>
      </c>
      <c r="BT1206" s="96" t="n">
        <v>38.4</v>
      </c>
      <c r="BU1206" s="91" t="inlineStr">
        <is>
          <t>N</t>
        </is>
      </c>
      <c r="BV1206" s="99">
        <f>IF(OR(BF1206&lt;&gt;"Y",BG1206&lt;&gt;"Y"),"",(AND(ISNUMBER(BQ1206),BQ1206&gt;0))+(BR1206="Stacked up")+(AND(ISNUMBER(BH1206),BH1206&gt;=-Settings!$B$17))+(AND(ISNUMBER(BK1206),ISNUMBER(BM1206),BK1206&gt;0,BM1206&gt;0))+(AND(ISNUMBER(AQ1206),AQ1206&gt;=Settings!$B$18))+(AND(ISNUMBER(BT1206),BT1206&gt;=Settings!$B$19,BT1206&lt;=Settings!$B$20))+(AND(ISNUMBER(AS1206),AS1206&gt;0))+(AND(ISNUMBER(T1206),ISNUMBER(M1206),T1206&gt;=Settings!$B$21,M1206&gt;0))+(AND(ISNUMBER(AD1206),ISNUMBER(M1206),AD1206&gt;=Settings!$B$22,M1206&gt;0))+(AY1206&gt;=1))</f>
        <v/>
      </c>
      <c r="BW1206" s="91">
        <f>IF(OR(AY1206=0,BF1206&lt;&gt;"Y",BG1206&lt;&gt;"Y"),"",1+SUMPRODUCT(($A$6:$A$2604=A1206)*($AY$6:$AY$2604&gt;0)*($BF$6:$BF$2604="Y")*($BG$6:$BG$2604="Y")*(($AY$6:$AY$2604&gt;AY1206)+($AY$6:$AY$2604=AY1206)*($AD$6:$AD$2604&gt;AD1206))))</f>
        <v/>
      </c>
    </row>
    <row r="1207" ht="23.85" customHeight="1" s="55">
      <c r="A1207" s="90" t="n">
        <v>46296</v>
      </c>
      <c r="B1207" s="91" t="inlineStr">
        <is>
          <t>KCP</t>
        </is>
      </c>
      <c r="C1207" s="91" t="inlineStr">
        <is>
          <t>INE805C01028</t>
        </is>
      </c>
      <c r="D1207" s="91" t="n"/>
      <c r="E1207" s="91" t="inlineStr">
        <is>
          <t>None</t>
        </is>
      </c>
      <c r="F1207" s="93" t="n">
        <v>1988</v>
      </c>
      <c r="G1207" s="92" t="inlineStr">
        <is>
          <t>N</t>
        </is>
      </c>
      <c r="H1207" s="94" t="n"/>
      <c r="I1207" s="91" t="inlineStr">
        <is>
          <t>N</t>
        </is>
      </c>
      <c r="J1207" s="92">
        <f>IF(K1207="","N","Y")</f>
        <v/>
      </c>
      <c r="K1207" s="94">
        <f>_xlfn.TEXTJOIN("; ",TRUE,IF(P1207="52-wk low","52-wk low",""),IF(AND(AD1207&gt;=Settings!$B$12,M1207&lt;0),"Distribution",""),IF(AND(AJ1207="Y",M1207&lt;0,AK1207&lt;-Settings!$B$13),"Long unwinding",""),IF(AND(AJ1207="Y",M1207&lt;0,AK1207&gt;Settings!$B$13),"Short buildup",""))</f>
        <v/>
      </c>
      <c r="L1207" s="95" t="n">
        <v>154.17</v>
      </c>
      <c r="M1207" s="96" t="n">
        <v>0.01</v>
      </c>
      <c r="N1207" s="93" t="n">
        <v>575</v>
      </c>
      <c r="O1207" s="91" t="inlineStr">
        <is>
          <t>None</t>
        </is>
      </c>
      <c r="P1207" s="91" t="inlineStr">
        <is>
          <t>None</t>
        </is>
      </c>
      <c r="Q1207" s="97" t="n">
        <v>0.93</v>
      </c>
      <c r="R1207" s="96" t="n">
        <v>1.06</v>
      </c>
      <c r="S1207" s="96" t="n">
        <v>0.88</v>
      </c>
      <c r="T1207" s="96" t="n">
        <v>0.49</v>
      </c>
      <c r="U1207" s="96" t="n">
        <v>0.5600000000000001</v>
      </c>
      <c r="V1207" s="103" t="n">
        <v>0.65</v>
      </c>
      <c r="W1207" s="102" t="n">
        <v>0</v>
      </c>
      <c r="X1207" s="93" t="n"/>
      <c r="Y1207" s="91" t="inlineStr">
        <is>
          <t>None</t>
        </is>
      </c>
      <c r="Z1207" s="99" t="n">
        <v>60.07</v>
      </c>
      <c r="AA1207" s="96" t="n">
        <v>1</v>
      </c>
      <c r="AB1207" s="96" t="n">
        <v>1.06</v>
      </c>
      <c r="AC1207" s="96" t="n">
        <v>0.9</v>
      </c>
      <c r="AD1207" s="96" t="n">
        <v>0.62</v>
      </c>
      <c r="AE1207" s="96" t="n">
        <v>0.6899999999999999</v>
      </c>
      <c r="AF1207" s="103" t="n">
        <v>1.22</v>
      </c>
      <c r="AG1207" s="91" t="inlineStr">
        <is>
          <t>Normal</t>
        </is>
      </c>
      <c r="AH1207" s="100" t="n">
        <v>0</v>
      </c>
      <c r="AI1207" s="101" t="n">
        <v>0</v>
      </c>
      <c r="AJ1207" s="92" t="inlineStr">
        <is>
          <t>N</t>
        </is>
      </c>
      <c r="AK1207" s="96" t="n"/>
      <c r="AL1207" s="91" t="inlineStr">
        <is>
          <t>n/a</t>
        </is>
      </c>
      <c r="AM1207" s="93" t="n"/>
      <c r="AN1207" s="92" t="inlineStr">
        <is>
          <t>None</t>
        </is>
      </c>
      <c r="AO1207" s="102" t="n">
        <v>0</v>
      </c>
      <c r="AP1207" s="103" t="n">
        <v>0.79</v>
      </c>
      <c r="AQ1207" s="102" t="n">
        <v>48</v>
      </c>
      <c r="AR1207" s="91" t="inlineStr">
        <is>
          <t>N</t>
        </is>
      </c>
      <c r="AS1207" s="104" t="n"/>
      <c r="AT1207" s="92">
        <f>IF(AND(P1207="52-wk high",T1207&gt;=Settings!$B$7),"Y","N")</f>
        <v/>
      </c>
      <c r="AU1207" s="91">
        <f>IF(AND(AD1207&gt;=Settings!$B$8,M1207&gt;0),"Y","N")</f>
        <v/>
      </c>
      <c r="AV1207" s="91">
        <f>IF(OR(AH1207&gt;Settings!$B$9,AI1207&gt;Settings!$B$9),"Y","N")</f>
        <v/>
      </c>
      <c r="AW1207" s="91">
        <f>IF(AJ1207&lt;&gt;"Y","n/a",IF(AND(M1207&gt;0,AK1207&gt;Settings!$B$10),"Y","N"))</f>
        <v/>
      </c>
      <c r="AX1207" s="91">
        <f>IF(AO1207&gt;=Settings!$B$11,"Y","N")</f>
        <v/>
      </c>
      <c r="AY1207" s="99">
        <f>(AT1207="Y")+(AU1207="Y")+(AV1207="Y")+(AW1207="Y")+(AX1207="Y")</f>
        <v/>
      </c>
      <c r="AZ1207" s="94">
        <f>IF(AY1207=0,"None",_xlfn.TEXTJOIN(", ",TRUE(),IF(AT1207="Y","Breakout",""),IF(AU1207="Y","Accumulation",""),IF(AV1207="Y","Institutional buying",""),IF(AW1207="Y","Long buildup",""),IF(AX1207="Y","Momentum leader","")))</f>
        <v/>
      </c>
      <c r="BA1207" s="94">
        <f>IF(BW1207="","","Passes "&amp;AY1207&amp;" of 5 buy-side scans"&amp;IF(G1207="Y","; RED FLAG: filter out using Red flag column",""))</f>
        <v/>
      </c>
      <c r="BB1207" s="91" t="inlineStr">
        <is>
          <t>None</t>
        </is>
      </c>
      <c r="BC1207" s="92" t="inlineStr">
        <is>
          <t>N</t>
        </is>
      </c>
      <c r="BD1207" s="94" t="n"/>
      <c r="BE1207" s="94" t="n"/>
      <c r="BF1207" s="92">
        <f>IF(R1207*100000&gt;=Settings!$B$5,"Y","N")</f>
        <v/>
      </c>
      <c r="BG1207" s="91">
        <f>IF(F1207&gt;Settings!$B$6,"Y","N")</f>
        <v/>
      </c>
      <c r="BH1207" s="97" t="n">
        <v>-25.81</v>
      </c>
      <c r="BI1207" s="96" t="n">
        <v>-3.15</v>
      </c>
      <c r="BJ1207" s="96" t="n">
        <v>-8.17</v>
      </c>
      <c r="BK1207" s="96" t="n">
        <v>-9.109999999999999</v>
      </c>
      <c r="BL1207" s="96" t="n">
        <v>15.46</v>
      </c>
      <c r="BM1207" s="96" t="n">
        <v>-22.1</v>
      </c>
      <c r="BN1207" s="97" t="n">
        <v>-3.2</v>
      </c>
      <c r="BO1207" s="96" t="n">
        <v>-4.42</v>
      </c>
      <c r="BP1207" s="96" t="n">
        <v>-5.45</v>
      </c>
      <c r="BQ1207" s="96" t="n">
        <v>-8.15</v>
      </c>
      <c r="BR1207" s="91" t="inlineStr">
        <is>
          <t>Stacked down</t>
        </is>
      </c>
      <c r="BS1207" s="91" t="inlineStr">
        <is>
          <t>None</t>
        </is>
      </c>
      <c r="BT1207" s="96" t="n">
        <v>36.2</v>
      </c>
      <c r="BU1207" s="91" t="inlineStr">
        <is>
          <t>N</t>
        </is>
      </c>
      <c r="BV1207" s="99">
        <f>IF(OR(BF1207&lt;&gt;"Y",BG1207&lt;&gt;"Y"),"",(AND(ISNUMBER(BQ1207),BQ1207&gt;0))+(BR1207="Stacked up")+(AND(ISNUMBER(BH1207),BH1207&gt;=-Settings!$B$17))+(AND(ISNUMBER(BK1207),ISNUMBER(BM1207),BK1207&gt;0,BM1207&gt;0))+(AND(ISNUMBER(AQ1207),AQ1207&gt;=Settings!$B$18))+(AND(ISNUMBER(BT1207),BT1207&gt;=Settings!$B$19,BT1207&lt;=Settings!$B$20))+(AND(ISNUMBER(AS1207),AS1207&gt;0))+(AND(ISNUMBER(T1207),ISNUMBER(M1207),T1207&gt;=Settings!$B$21,M1207&gt;0))+(AND(ISNUMBER(AD1207),ISNUMBER(M1207),AD1207&gt;=Settings!$B$22,M1207&gt;0))+(AY1207&gt;=1))</f>
        <v/>
      </c>
      <c r="BW1207" s="91">
        <f>IF(OR(AY1207=0,BF1207&lt;&gt;"Y",BG1207&lt;&gt;"Y"),"",1+SUMPRODUCT(($A$6:$A$2604=A1207)*($AY$6:$AY$2604&gt;0)*($BF$6:$BF$2604="Y")*($BG$6:$BG$2604="Y")*(($AY$6:$AY$2604&gt;AY1207)+($AY$6:$AY$2604=AY1207)*($AD$6:$AD$2604&gt;AD1207))))</f>
        <v/>
      </c>
    </row>
    <row r="1208" ht="23.85" customHeight="1" s="55">
      <c r="A1208" s="90" t="n">
        <v>46296</v>
      </c>
      <c r="B1208" s="91" t="inlineStr">
        <is>
          <t>BLEL</t>
        </is>
      </c>
      <c r="C1208" s="91" t="inlineStr">
        <is>
          <t>INE1EEM01017</t>
        </is>
      </c>
      <c r="D1208" s="91" t="n"/>
      <c r="E1208" s="91" t="inlineStr">
        <is>
          <t>None</t>
        </is>
      </c>
      <c r="F1208" s="93" t="n">
        <v>1980</v>
      </c>
      <c r="G1208" s="92" t="inlineStr">
        <is>
          <t>N</t>
        </is>
      </c>
      <c r="H1208" s="94" t="n"/>
      <c r="I1208" s="91" t="inlineStr">
        <is>
          <t>N</t>
        </is>
      </c>
      <c r="J1208" s="92">
        <f>IF(K1208="","N","Y")</f>
        <v/>
      </c>
      <c r="K1208" s="94">
        <f>_xlfn.TEXTJOIN("; ",TRUE,IF(P1208="52-wk low","52-wk low",""),IF(AND(AD1208&gt;=Settings!$B$12,M1208&lt;0),"Distribution",""),IF(AND(AJ1208="Y",M1208&lt;0,AK1208&lt;-Settings!$B$13),"Long unwinding",""),IF(AND(AJ1208="Y",M1208&lt;0,AK1208&gt;Settings!$B$13),"Short buildup",""))</f>
        <v/>
      </c>
      <c r="L1208" s="95" t="n">
        <v>467.95</v>
      </c>
      <c r="M1208" s="96" t="n">
        <v>-3.63</v>
      </c>
      <c r="N1208" s="93" t="n">
        <v>2257</v>
      </c>
      <c r="O1208" s="91" t="inlineStr">
        <is>
          <t>None</t>
        </is>
      </c>
      <c r="P1208" s="91" t="inlineStr">
        <is>
          <t>None</t>
        </is>
      </c>
      <c r="Q1208" s="97" t="n">
        <v>18.49</v>
      </c>
      <c r="R1208" s="96" t="n">
        <v>17.08</v>
      </c>
      <c r="S1208" s="96" t="n">
        <v>1.09</v>
      </c>
      <c r="T1208" s="96" t="n"/>
      <c r="U1208" s="96" t="n"/>
      <c r="V1208" s="103" t="n"/>
      <c r="W1208" s="102" t="n"/>
      <c r="X1208" s="93" t="n"/>
      <c r="Y1208" s="91" t="inlineStr">
        <is>
          <t>None</t>
        </is>
      </c>
      <c r="Z1208" s="99" t="n">
        <v>19.53</v>
      </c>
      <c r="AA1208" s="96" t="n">
        <v>0.65</v>
      </c>
      <c r="AB1208" s="96" t="n"/>
      <c r="AC1208" s="96" t="n">
        <v>1.22</v>
      </c>
      <c r="AD1208" s="96" t="n"/>
      <c r="AE1208" s="96" t="n"/>
      <c r="AF1208" s="103" t="n"/>
      <c r="AG1208" s="91" t="n"/>
      <c r="AH1208" s="100" t="n">
        <v>0</v>
      </c>
      <c r="AI1208" s="101" t="n">
        <v>0</v>
      </c>
      <c r="AJ1208" s="92" t="inlineStr">
        <is>
          <t>N</t>
        </is>
      </c>
      <c r="AK1208" s="96" t="n"/>
      <c r="AL1208" s="91" t="inlineStr">
        <is>
          <t>n/a</t>
        </is>
      </c>
      <c r="AM1208" s="93" t="n"/>
      <c r="AN1208" s="92" t="inlineStr">
        <is>
          <t>None</t>
        </is>
      </c>
      <c r="AO1208" s="102" t="n">
        <v>0</v>
      </c>
      <c r="AP1208" s="103" t="n"/>
      <c r="AQ1208" s="102" t="n"/>
      <c r="AR1208" s="91" t="inlineStr">
        <is>
          <t>N</t>
        </is>
      </c>
      <c r="AS1208" s="104" t="n"/>
      <c r="AT1208" s="92">
        <f>IF(AND(P1208="52-wk high",T1208&gt;=Settings!$B$7),"Y","N")</f>
        <v/>
      </c>
      <c r="AU1208" s="91">
        <f>IF(AND(AD1208&gt;=Settings!$B$8,M1208&gt;0),"Y","N")</f>
        <v/>
      </c>
      <c r="AV1208" s="91">
        <f>IF(OR(AH1208&gt;Settings!$B$9,AI1208&gt;Settings!$B$9),"Y","N")</f>
        <v/>
      </c>
      <c r="AW1208" s="91">
        <f>IF(AJ1208&lt;&gt;"Y","n/a",IF(AND(M1208&gt;0,AK1208&gt;Settings!$B$10),"Y","N"))</f>
        <v/>
      </c>
      <c r="AX1208" s="91">
        <f>IF(AO1208&gt;=Settings!$B$11,"Y","N")</f>
        <v/>
      </c>
      <c r="AY1208" s="99">
        <f>(AT1208="Y")+(AU1208="Y")+(AV1208="Y")+(AW1208="Y")+(AX1208="Y")</f>
        <v/>
      </c>
      <c r="AZ1208" s="94">
        <f>IF(AY1208=0,"None",_xlfn.TEXTJOIN(", ",TRUE(),IF(AT1208="Y","Breakout",""),IF(AU1208="Y","Accumulation",""),IF(AV1208="Y","Institutional buying",""),IF(AW1208="Y","Long buildup",""),IF(AX1208="Y","Momentum leader","")))</f>
        <v/>
      </c>
      <c r="BA1208" s="94">
        <f>IF(BW1208="","","Passes "&amp;AY1208&amp;" of 5 buy-side scans"&amp;IF(G1208="Y","; RED FLAG: filter out using Red flag column",""))</f>
        <v/>
      </c>
      <c r="BB1208" s="91" t="inlineStr">
        <is>
          <t>None</t>
        </is>
      </c>
      <c r="BC1208" s="92" t="inlineStr">
        <is>
          <t>N</t>
        </is>
      </c>
      <c r="BD1208" s="94" t="n"/>
      <c r="BE1208" s="94" t="n"/>
      <c r="BF1208" s="92">
        <f>IF(R1208*100000&gt;=Settings!$B$5,"Y","N")</f>
        <v/>
      </c>
      <c r="BG1208" s="91">
        <f>IF(F1208&gt;Settings!$B$6,"Y","N")</f>
        <v/>
      </c>
      <c r="BH1208" s="97" t="n">
        <v>-14.61</v>
      </c>
      <c r="BI1208" s="96" t="n">
        <v>4.62</v>
      </c>
      <c r="BJ1208" s="96" t="n">
        <v>7.23</v>
      </c>
      <c r="BK1208" s="96" t="n"/>
      <c r="BL1208" s="96" t="n"/>
      <c r="BM1208" s="96" t="n"/>
      <c r="BN1208" s="97" t="n">
        <v>2.22</v>
      </c>
      <c r="BO1208" s="96" t="n"/>
      <c r="BP1208" s="96" t="n"/>
      <c r="BQ1208" s="96" t="n"/>
      <c r="BR1208" s="91" t="n"/>
      <c r="BS1208" s="91" t="n"/>
      <c r="BT1208" s="96" t="n">
        <v>55.2</v>
      </c>
      <c r="BU1208" s="91" t="n"/>
      <c r="BV1208" s="99">
        <f>IF(OR(BF1208&lt;&gt;"Y",BG1208&lt;&gt;"Y"),"",(AND(ISNUMBER(BQ1208),BQ1208&gt;0))+(BR1208="Stacked up")+(AND(ISNUMBER(BH1208),BH1208&gt;=-Settings!$B$17))+(AND(ISNUMBER(BK1208),ISNUMBER(BM1208),BK1208&gt;0,BM1208&gt;0))+(AND(ISNUMBER(AQ1208),AQ1208&gt;=Settings!$B$18))+(AND(ISNUMBER(BT1208),BT1208&gt;=Settings!$B$19,BT1208&lt;=Settings!$B$20))+(AND(ISNUMBER(AS1208),AS1208&gt;0))+(AND(ISNUMBER(T1208),ISNUMBER(M1208),T1208&gt;=Settings!$B$21,M1208&gt;0))+(AND(ISNUMBER(AD1208),ISNUMBER(M1208),AD1208&gt;=Settings!$B$22,M1208&gt;0))+(AY1208&gt;=1))</f>
        <v/>
      </c>
      <c r="BW1208" s="91">
        <f>IF(OR(AY1208=0,BF1208&lt;&gt;"Y",BG1208&lt;&gt;"Y"),"",1+SUMPRODUCT(($A$6:$A$2604=A1208)*($AY$6:$AY$2604&gt;0)*($BF$6:$BF$2604="Y")*($BG$6:$BG$2604="Y")*(($AY$6:$AY$2604&gt;AY1208)+($AY$6:$AY$2604=AY1208)*($AD$6:$AD$2604&gt;AD1208))))</f>
        <v/>
      </c>
    </row>
    <row r="1209" ht="23.85" customHeight="1" s="55">
      <c r="A1209" s="90" t="n">
        <v>46296</v>
      </c>
      <c r="B1209" s="91" t="inlineStr">
        <is>
          <t>TAJGVK</t>
        </is>
      </c>
      <c r="C1209" s="91" t="inlineStr">
        <is>
          <t>INE586B01026</t>
        </is>
      </c>
      <c r="D1209" s="91" t="n"/>
      <c r="E1209" s="91" t="inlineStr">
        <is>
          <t>None</t>
        </is>
      </c>
      <c r="F1209" s="93" t="n">
        <v>1974</v>
      </c>
      <c r="G1209" s="92" t="inlineStr">
        <is>
          <t>N</t>
        </is>
      </c>
      <c r="H1209" s="94" t="n"/>
      <c r="I1209" s="91" t="inlineStr">
        <is>
          <t>N</t>
        </is>
      </c>
      <c r="J1209" s="92">
        <f>IF(K1209="","N","Y")</f>
        <v/>
      </c>
      <c r="K1209" s="94">
        <f>_xlfn.TEXTJOIN("; ",TRUE,IF(P1209="52-wk low","52-wk low",""),IF(AND(AD1209&gt;=Settings!$B$12,M1209&lt;0),"Distribution",""),IF(AND(AJ1209="Y",M1209&lt;0,AK1209&lt;-Settings!$B$13),"Long unwinding",""),IF(AND(AJ1209="Y",M1209&lt;0,AK1209&gt;Settings!$B$13),"Short buildup",""))</f>
        <v/>
      </c>
      <c r="L1209" s="95" t="n">
        <v>314.9</v>
      </c>
      <c r="M1209" s="96" t="n">
        <v>-1.66</v>
      </c>
      <c r="N1209" s="93" t="n">
        <v>1442</v>
      </c>
      <c r="O1209" s="91" t="inlineStr">
        <is>
          <t>None</t>
        </is>
      </c>
      <c r="P1209" s="91" t="inlineStr">
        <is>
          <t>None</t>
        </is>
      </c>
      <c r="Q1209" s="97" t="n">
        <v>0.46</v>
      </c>
      <c r="R1209" s="96" t="n">
        <v>0.63</v>
      </c>
      <c r="S1209" s="96" t="n">
        <v>0.6899999999999999</v>
      </c>
      <c r="T1209" s="96" t="n">
        <v>0.54</v>
      </c>
      <c r="U1209" s="96" t="n">
        <v>0.42</v>
      </c>
      <c r="V1209" s="103" t="n">
        <v>0.58</v>
      </c>
      <c r="W1209" s="102" t="n">
        <v>2</v>
      </c>
      <c r="X1209" s="93" t="n"/>
      <c r="Y1209" s="91" t="inlineStr">
        <is>
          <t>None</t>
        </is>
      </c>
      <c r="Z1209" s="99" t="n">
        <v>44.67</v>
      </c>
      <c r="AA1209" s="96" t="n">
        <v>0.86</v>
      </c>
      <c r="AB1209" s="96" t="n">
        <v>0.86</v>
      </c>
      <c r="AC1209" s="96" t="n">
        <v>0.63</v>
      </c>
      <c r="AD1209" s="96" t="n">
        <v>0.52</v>
      </c>
      <c r="AE1209" s="96" t="n">
        <v>0.41</v>
      </c>
      <c r="AF1209" s="103" t="n">
        <v>1.09</v>
      </c>
      <c r="AG1209" s="91" t="inlineStr">
        <is>
          <t>Normal</t>
        </is>
      </c>
      <c r="AH1209" s="100" t="n">
        <v>0</v>
      </c>
      <c r="AI1209" s="101" t="n">
        <v>0</v>
      </c>
      <c r="AJ1209" s="92" t="inlineStr">
        <is>
          <t>N</t>
        </is>
      </c>
      <c r="AK1209" s="96" t="n"/>
      <c r="AL1209" s="91" t="inlineStr">
        <is>
          <t>n/a</t>
        </is>
      </c>
      <c r="AM1209" s="93" t="n"/>
      <c r="AN1209" s="92" t="inlineStr">
        <is>
          <t>None</t>
        </is>
      </c>
      <c r="AO1209" s="102" t="n">
        <v>0</v>
      </c>
      <c r="AP1209" s="103" t="n">
        <v>0.63</v>
      </c>
      <c r="AQ1209" s="102" t="n">
        <v>26</v>
      </c>
      <c r="AR1209" s="91" t="inlineStr">
        <is>
          <t>N</t>
        </is>
      </c>
      <c r="AS1209" s="104" t="n"/>
      <c r="AT1209" s="92">
        <f>IF(AND(P1209="52-wk high",T1209&gt;=Settings!$B$7),"Y","N")</f>
        <v/>
      </c>
      <c r="AU1209" s="91">
        <f>IF(AND(AD1209&gt;=Settings!$B$8,M1209&gt;0),"Y","N")</f>
        <v/>
      </c>
      <c r="AV1209" s="91">
        <f>IF(OR(AH1209&gt;Settings!$B$9,AI1209&gt;Settings!$B$9),"Y","N")</f>
        <v/>
      </c>
      <c r="AW1209" s="91">
        <f>IF(AJ1209&lt;&gt;"Y","n/a",IF(AND(M1209&gt;0,AK1209&gt;Settings!$B$10),"Y","N"))</f>
        <v/>
      </c>
      <c r="AX1209" s="91">
        <f>IF(AO1209&gt;=Settings!$B$11,"Y","N")</f>
        <v/>
      </c>
      <c r="AY1209" s="99">
        <f>(AT1209="Y")+(AU1209="Y")+(AV1209="Y")+(AW1209="Y")+(AX1209="Y")</f>
        <v/>
      </c>
      <c r="AZ1209" s="94">
        <f>IF(AY1209=0,"None",_xlfn.TEXTJOIN(", ",TRUE(),IF(AT1209="Y","Breakout",""),IF(AU1209="Y","Accumulation",""),IF(AV1209="Y","Institutional buying",""),IF(AW1209="Y","Long buildup",""),IF(AX1209="Y","Momentum leader","")))</f>
        <v/>
      </c>
      <c r="BA1209" s="94">
        <f>IF(BW1209="","","Passes "&amp;AY1209&amp;" of 5 buy-side scans"&amp;IF(G1209="Y","; RED FLAG: filter out using Red flag column",""))</f>
        <v/>
      </c>
      <c r="BB1209" s="91" t="inlineStr">
        <is>
          <t>None</t>
        </is>
      </c>
      <c r="BC1209" s="92" t="inlineStr">
        <is>
          <t>N</t>
        </is>
      </c>
      <c r="BD1209" s="94" t="n"/>
      <c r="BE1209" s="94" t="n"/>
      <c r="BF1209" s="92">
        <f>IF(R1209*100000&gt;=Settings!$B$5,"Y","N")</f>
        <v/>
      </c>
      <c r="BG1209" s="91">
        <f>IF(F1209&gt;Settings!$B$6,"Y","N")</f>
        <v/>
      </c>
      <c r="BH1209" s="97" t="n">
        <v>-28.15</v>
      </c>
      <c r="BI1209" s="96" t="n">
        <v>-2.57</v>
      </c>
      <c r="BJ1209" s="96" t="n">
        <v>-4.27</v>
      </c>
      <c r="BK1209" s="96" t="n">
        <v>-8.220000000000001</v>
      </c>
      <c r="BL1209" s="96" t="n">
        <v>-1.16</v>
      </c>
      <c r="BM1209" s="96" t="n">
        <v>-24.46</v>
      </c>
      <c r="BN1209" s="97" t="n">
        <v>-3.87</v>
      </c>
      <c r="BO1209" s="96" t="n">
        <v>-6.29</v>
      </c>
      <c r="BP1209" s="96" t="n">
        <v>-7.51</v>
      </c>
      <c r="BQ1209" s="96" t="n">
        <v>-10.46</v>
      </c>
      <c r="BR1209" s="91" t="inlineStr">
        <is>
          <t>Stacked down</t>
        </is>
      </c>
      <c r="BS1209" s="91" t="inlineStr">
        <is>
          <t>None</t>
        </is>
      </c>
      <c r="BT1209" s="96" t="n">
        <v>33.7</v>
      </c>
      <c r="BU1209" s="91" t="inlineStr">
        <is>
          <t>N</t>
        </is>
      </c>
      <c r="BV1209" s="99">
        <f>IF(OR(BF1209&lt;&gt;"Y",BG1209&lt;&gt;"Y"),"",(AND(ISNUMBER(BQ1209),BQ1209&gt;0))+(BR1209="Stacked up")+(AND(ISNUMBER(BH1209),BH1209&gt;=-Settings!$B$17))+(AND(ISNUMBER(BK1209),ISNUMBER(BM1209),BK1209&gt;0,BM1209&gt;0))+(AND(ISNUMBER(AQ1209),AQ1209&gt;=Settings!$B$18))+(AND(ISNUMBER(BT1209),BT1209&gt;=Settings!$B$19,BT1209&lt;=Settings!$B$20))+(AND(ISNUMBER(AS1209),AS1209&gt;0))+(AND(ISNUMBER(T1209),ISNUMBER(M1209),T1209&gt;=Settings!$B$21,M1209&gt;0))+(AND(ISNUMBER(AD1209),ISNUMBER(M1209),AD1209&gt;=Settings!$B$22,M1209&gt;0))+(AY1209&gt;=1))</f>
        <v/>
      </c>
      <c r="BW1209" s="91">
        <f>IF(OR(AY1209=0,BF1209&lt;&gt;"Y",BG1209&lt;&gt;"Y"),"",1+SUMPRODUCT(($A$6:$A$2604=A1209)*($AY$6:$AY$2604&gt;0)*($BF$6:$BF$2604="Y")*($BG$6:$BG$2604="Y")*(($AY$6:$AY$2604&gt;AY1209)+($AY$6:$AY$2604=AY1209)*($AD$6:$AD$2604&gt;AD1209))))</f>
        <v/>
      </c>
    </row>
    <row r="1210" ht="23.85" customHeight="1" s="55">
      <c r="A1210" s="90" t="n">
        <v>46296</v>
      </c>
      <c r="B1210" s="91" t="inlineStr">
        <is>
          <t>DELTACORP</t>
        </is>
      </c>
      <c r="C1210" s="91" t="inlineStr">
        <is>
          <t>INE124G01033</t>
        </is>
      </c>
      <c r="D1210" s="91" t="n"/>
      <c r="E1210" s="91" t="inlineStr">
        <is>
          <t>None</t>
        </is>
      </c>
      <c r="F1210" s="93" t="n">
        <v>1968</v>
      </c>
      <c r="G1210" s="92" t="inlineStr">
        <is>
          <t>Y</t>
        </is>
      </c>
      <c r="H1210" s="94" t="inlineStr">
        <is>
          <t>Short-term ASM Stage 1</t>
        </is>
      </c>
      <c r="I1210" s="91" t="inlineStr">
        <is>
          <t>N</t>
        </is>
      </c>
      <c r="J1210" s="92">
        <f>IF(K1210="","N","Y")</f>
        <v/>
      </c>
      <c r="K1210" s="94">
        <f>_xlfn.TEXTJOIN("; ",TRUE,IF(P1210="52-wk low","52-wk low",""),IF(AND(AD1210&gt;=Settings!$B$12,M1210&lt;0),"Distribution",""),IF(AND(AJ1210="Y",M1210&lt;0,AK1210&lt;-Settings!$B$13),"Long unwinding",""),IF(AND(AJ1210="Y",M1210&lt;0,AK1210&gt;Settings!$B$13),"Short buildup",""))</f>
        <v/>
      </c>
      <c r="L1210" s="95" t="n">
        <v>73.48</v>
      </c>
      <c r="M1210" s="96" t="n">
        <v>-8.73</v>
      </c>
      <c r="N1210" s="93" t="n">
        <v>2576</v>
      </c>
      <c r="O1210" s="91" t="inlineStr">
        <is>
          <t>Top loser</t>
        </is>
      </c>
      <c r="P1210" s="91" t="inlineStr">
        <is>
          <t>None</t>
        </is>
      </c>
      <c r="Q1210" s="97" t="n">
        <v>312.38</v>
      </c>
      <c r="R1210" s="96" t="n">
        <v>118.24</v>
      </c>
      <c r="S1210" s="96" t="n">
        <v>3.03</v>
      </c>
      <c r="T1210" s="96" t="n">
        <v>6.7</v>
      </c>
      <c r="U1210" s="96" t="n">
        <v>6.45</v>
      </c>
      <c r="V1210" s="103" t="n">
        <v>2.3</v>
      </c>
      <c r="W1210" s="102" t="n">
        <v>8</v>
      </c>
      <c r="X1210" s="93" t="n">
        <v>20</v>
      </c>
      <c r="Y1210" s="91" t="inlineStr">
        <is>
          <t>None</t>
        </is>
      </c>
      <c r="Z1210" s="99" t="n">
        <v>13.91</v>
      </c>
      <c r="AA1210" s="96" t="n">
        <v>0.35</v>
      </c>
      <c r="AB1210" s="96" t="n">
        <v>0.32</v>
      </c>
      <c r="AC1210" s="96" t="n">
        <v>2.1</v>
      </c>
      <c r="AD1210" s="96" t="n">
        <v>4.1</v>
      </c>
      <c r="AE1210" s="96" t="n">
        <v>3.77</v>
      </c>
      <c r="AF1210" s="103" t="n">
        <v>0.83</v>
      </c>
      <c r="AG1210" s="91" t="inlineStr">
        <is>
          <t>Run-up, risky</t>
        </is>
      </c>
      <c r="AH1210" s="100" t="n">
        <v>254768</v>
      </c>
      <c r="AI1210" s="101" t="n">
        <v>0</v>
      </c>
      <c r="AJ1210" s="92" t="inlineStr">
        <is>
          <t>N</t>
        </is>
      </c>
      <c r="AK1210" s="96" t="n"/>
      <c r="AL1210" s="91" t="inlineStr">
        <is>
          <t>n/a</t>
        </is>
      </c>
      <c r="AM1210" s="93" t="n"/>
      <c r="AN1210" s="92" t="inlineStr">
        <is>
          <t>None</t>
        </is>
      </c>
      <c r="AO1210" s="102" t="n">
        <v>0</v>
      </c>
      <c r="AP1210" s="103" t="n">
        <v>1.09</v>
      </c>
      <c r="AQ1210" s="102" t="n">
        <v>66</v>
      </c>
      <c r="AR1210" s="91" t="inlineStr">
        <is>
          <t>N</t>
        </is>
      </c>
      <c r="AS1210" s="104" t="n"/>
      <c r="AT1210" s="92">
        <f>IF(AND(P1210="52-wk high",T1210&gt;=Settings!$B$7),"Y","N")</f>
        <v/>
      </c>
      <c r="AU1210" s="91">
        <f>IF(AND(AD1210&gt;=Settings!$B$8,M1210&gt;0),"Y","N")</f>
        <v/>
      </c>
      <c r="AV1210" s="91">
        <f>IF(OR(AH1210&gt;Settings!$B$9,AI1210&gt;Settings!$B$9),"Y","N")</f>
        <v/>
      </c>
      <c r="AW1210" s="91">
        <f>IF(AJ1210&lt;&gt;"Y","n/a",IF(AND(M1210&gt;0,AK1210&gt;Settings!$B$10),"Y","N"))</f>
        <v/>
      </c>
      <c r="AX1210" s="91">
        <f>IF(AO1210&gt;=Settings!$B$11,"Y","N")</f>
        <v/>
      </c>
      <c r="AY1210" s="99">
        <f>(AT1210="Y")+(AU1210="Y")+(AV1210="Y")+(AW1210="Y")+(AX1210="Y")</f>
        <v/>
      </c>
      <c r="AZ1210" s="94">
        <f>IF(AY1210=0,"None",_xlfn.TEXTJOIN(", ",TRUE(),IF(AT1210="Y","Breakout",""),IF(AU1210="Y","Accumulation",""),IF(AV1210="Y","Institutional buying",""),IF(AW1210="Y","Long buildup",""),IF(AX1210="Y","Momentum leader","")))</f>
        <v/>
      </c>
      <c r="BA1210" s="94">
        <f>IF(BW1210="","","Passes "&amp;AY1210&amp;" of 5 buy-side scans"&amp;IF(G1210="Y","; RED FLAG: filter out using Red flag column",""))</f>
        <v/>
      </c>
      <c r="BB1210" s="91" t="inlineStr">
        <is>
          <t>None</t>
        </is>
      </c>
      <c r="BC1210" s="92" t="inlineStr">
        <is>
          <t>N</t>
        </is>
      </c>
      <c r="BD1210" s="94" t="n"/>
      <c r="BE1210" s="94" t="n"/>
      <c r="BF1210" s="92">
        <f>IF(R1210*100000&gt;=Settings!$B$5,"Y","N")</f>
        <v/>
      </c>
      <c r="BG1210" s="91">
        <f>IF(F1210&gt;Settings!$B$6,"Y","N")</f>
        <v/>
      </c>
      <c r="BH1210" s="97" t="n">
        <v>-16.41</v>
      </c>
      <c r="BI1210" s="96" t="n">
        <v>1.1</v>
      </c>
      <c r="BJ1210" s="96" t="n">
        <v>27.99</v>
      </c>
      <c r="BK1210" s="96" t="n">
        <v>15.17</v>
      </c>
      <c r="BL1210" s="96" t="n">
        <v>35.3</v>
      </c>
      <c r="BM1210" s="96" t="n">
        <v>-7.03</v>
      </c>
      <c r="BN1210" s="97" t="n">
        <v>10.31</v>
      </c>
      <c r="BO1210" s="96" t="n">
        <v>15.5</v>
      </c>
      <c r="BP1210" s="96" t="n">
        <v>15.08</v>
      </c>
      <c r="BQ1210" s="96" t="n">
        <v>11.29</v>
      </c>
      <c r="BR1210" s="91" t="inlineStr">
        <is>
          <t>Mixed</t>
        </is>
      </c>
      <c r="BS1210" s="91" t="inlineStr">
        <is>
          <t>None</t>
        </is>
      </c>
      <c r="BT1210" s="96" t="n">
        <v>61.3</v>
      </c>
      <c r="BU1210" s="91" t="inlineStr">
        <is>
          <t>N</t>
        </is>
      </c>
      <c r="BV1210" s="99">
        <f>IF(OR(BF1210&lt;&gt;"Y",BG1210&lt;&gt;"Y"),"",(AND(ISNUMBER(BQ1210),BQ1210&gt;0))+(BR1210="Stacked up")+(AND(ISNUMBER(BH1210),BH1210&gt;=-Settings!$B$17))+(AND(ISNUMBER(BK1210),ISNUMBER(BM1210),BK1210&gt;0,BM1210&gt;0))+(AND(ISNUMBER(AQ1210),AQ1210&gt;=Settings!$B$18))+(AND(ISNUMBER(BT1210),BT1210&gt;=Settings!$B$19,BT1210&lt;=Settings!$B$20))+(AND(ISNUMBER(AS1210),AS1210&gt;0))+(AND(ISNUMBER(T1210),ISNUMBER(M1210),T1210&gt;=Settings!$B$21,M1210&gt;0))+(AND(ISNUMBER(AD1210),ISNUMBER(M1210),AD1210&gt;=Settings!$B$22,M1210&gt;0))+(AY1210&gt;=1))</f>
        <v/>
      </c>
      <c r="BW1210" s="91">
        <f>IF(OR(AY1210=0,BF1210&lt;&gt;"Y",BG1210&lt;&gt;"Y"),"",1+SUMPRODUCT(($A$6:$A$2604=A1210)*($AY$6:$AY$2604&gt;0)*($BF$6:$BF$2604="Y")*($BG$6:$BG$2604="Y")*(($AY$6:$AY$2604&gt;AY1210)+($AY$6:$AY$2604=AY1210)*($AD$6:$AD$2604&gt;AD1210))))</f>
        <v/>
      </c>
    </row>
    <row r="1211" ht="23.85" customHeight="1" s="55">
      <c r="A1211" s="90" t="n">
        <v>46296</v>
      </c>
      <c r="B1211" s="91" t="inlineStr">
        <is>
          <t>MARSONS</t>
        </is>
      </c>
      <c r="C1211" s="91" t="inlineStr">
        <is>
          <t>INE415B01044</t>
        </is>
      </c>
      <c r="D1211" s="91" t="n"/>
      <c r="E1211" s="91" t="inlineStr">
        <is>
          <t>None</t>
        </is>
      </c>
      <c r="F1211" s="93" t="n">
        <v>1966</v>
      </c>
      <c r="G1211" s="92" t="inlineStr">
        <is>
          <t>N</t>
        </is>
      </c>
      <c r="H1211" s="94" t="n"/>
      <c r="I1211" s="91" t="inlineStr">
        <is>
          <t>N</t>
        </is>
      </c>
      <c r="J1211" s="92">
        <f>IF(K1211="","N","Y")</f>
        <v/>
      </c>
      <c r="K1211" s="94">
        <f>_xlfn.TEXTJOIN("; ",TRUE,IF(P1211="52-wk low","52-wk low",""),IF(AND(AD1211&gt;=Settings!$B$12,M1211&lt;0),"Distribution",""),IF(AND(AJ1211="Y",M1211&lt;0,AK1211&lt;-Settings!$B$13),"Long unwinding",""),IF(AND(AJ1211="Y",M1211&lt;0,AK1211&gt;Settings!$B$13),"Short buildup",""))</f>
        <v/>
      </c>
      <c r="L1211" s="95" t="n">
        <v>114.26</v>
      </c>
      <c r="M1211" s="96" t="n">
        <v>-1.02</v>
      </c>
      <c r="N1211" s="93" t="n">
        <v>1058</v>
      </c>
      <c r="O1211" s="91" t="inlineStr">
        <is>
          <t>None</t>
        </is>
      </c>
      <c r="P1211" s="91" t="inlineStr">
        <is>
          <t>None</t>
        </is>
      </c>
      <c r="Q1211" s="97" t="n">
        <v>19.09</v>
      </c>
      <c r="R1211" s="96" t="n">
        <v>31.43</v>
      </c>
      <c r="S1211" s="96" t="n">
        <v>0.6</v>
      </c>
      <c r="T1211" s="96" t="n">
        <v>0.67</v>
      </c>
      <c r="U1211" s="96" t="n">
        <v>0.82</v>
      </c>
      <c r="V1211" s="103" t="n">
        <v>1.35</v>
      </c>
      <c r="W1211" s="102" t="n">
        <v>7</v>
      </c>
      <c r="X1211" s="93" t="n"/>
      <c r="Y1211" s="91" t="inlineStr">
        <is>
          <t>None</t>
        </is>
      </c>
      <c r="Z1211" s="99" t="n">
        <v>35.45</v>
      </c>
      <c r="AA1211" s="96" t="n">
        <v>1.16</v>
      </c>
      <c r="AB1211" s="96" t="n">
        <v>1.18</v>
      </c>
      <c r="AC1211" s="96" t="n">
        <v>0.82</v>
      </c>
      <c r="AD1211" s="96" t="n">
        <v>0.88</v>
      </c>
      <c r="AE1211" s="96" t="n">
        <v>1.09</v>
      </c>
      <c r="AF1211" s="103" t="n">
        <v>0.96</v>
      </c>
      <c r="AG1211" s="91" t="inlineStr">
        <is>
          <t>Normal</t>
        </is>
      </c>
      <c r="AH1211" s="100" t="n">
        <v>0</v>
      </c>
      <c r="AI1211" s="101" t="n">
        <v>0</v>
      </c>
      <c r="AJ1211" s="92" t="inlineStr">
        <is>
          <t>N</t>
        </is>
      </c>
      <c r="AK1211" s="96" t="n"/>
      <c r="AL1211" s="91" t="inlineStr">
        <is>
          <t>n/a</t>
        </is>
      </c>
      <c r="AM1211" s="93" t="n"/>
      <c r="AN1211" s="92" t="inlineStr">
        <is>
          <t>None</t>
        </is>
      </c>
      <c r="AO1211" s="102" t="n">
        <v>0</v>
      </c>
      <c r="AP1211" s="103" t="n"/>
      <c r="AQ1211" s="102" t="n"/>
      <c r="AR1211" s="91" t="inlineStr">
        <is>
          <t>N</t>
        </is>
      </c>
      <c r="AS1211" s="104" t="n"/>
      <c r="AT1211" s="92">
        <f>IF(AND(P1211="52-wk high",T1211&gt;=Settings!$B$7),"Y","N")</f>
        <v/>
      </c>
      <c r="AU1211" s="91">
        <f>IF(AND(AD1211&gt;=Settings!$B$8,M1211&gt;0),"Y","N")</f>
        <v/>
      </c>
      <c r="AV1211" s="91">
        <f>IF(OR(AH1211&gt;Settings!$B$9,AI1211&gt;Settings!$B$9),"Y","N")</f>
        <v/>
      </c>
      <c r="AW1211" s="91">
        <f>IF(AJ1211&lt;&gt;"Y","n/a",IF(AND(M1211&gt;0,AK1211&gt;Settings!$B$10),"Y","N"))</f>
        <v/>
      </c>
      <c r="AX1211" s="91">
        <f>IF(AO1211&gt;=Settings!$B$11,"Y","N")</f>
        <v/>
      </c>
      <c r="AY1211" s="99">
        <f>(AT1211="Y")+(AU1211="Y")+(AV1211="Y")+(AW1211="Y")+(AX1211="Y")</f>
        <v/>
      </c>
      <c r="AZ1211" s="94">
        <f>IF(AY1211=0,"None",_xlfn.TEXTJOIN(", ",TRUE(),IF(AT1211="Y","Breakout",""),IF(AU1211="Y","Accumulation",""),IF(AV1211="Y","Institutional buying",""),IF(AW1211="Y","Long buildup",""),IF(AX1211="Y","Momentum leader","")))</f>
        <v/>
      </c>
      <c r="BA1211" s="94">
        <f>IF(BW1211="","","Passes "&amp;AY1211&amp;" of 5 buy-side scans"&amp;IF(G1211="Y","; RED FLAG: filter out using Red flag column",""))</f>
        <v/>
      </c>
      <c r="BB1211" s="91" t="inlineStr">
        <is>
          <t>None</t>
        </is>
      </c>
      <c r="BC1211" s="92" t="inlineStr">
        <is>
          <t>N</t>
        </is>
      </c>
      <c r="BD1211" s="94" t="n"/>
      <c r="BE1211" s="94" t="n"/>
      <c r="BF1211" s="92">
        <f>IF(R1211*100000&gt;=Settings!$B$5,"Y","N")</f>
        <v/>
      </c>
      <c r="BG1211" s="91">
        <f>IF(F1211&gt;Settings!$B$6,"Y","N")</f>
        <v/>
      </c>
      <c r="BH1211" s="97" t="n">
        <v>-34.86</v>
      </c>
      <c r="BI1211" s="96" t="n">
        <v>-8.130000000000001</v>
      </c>
      <c r="BJ1211" s="96" t="n">
        <v>-7.85</v>
      </c>
      <c r="BK1211" s="96" t="n">
        <v>-0.17</v>
      </c>
      <c r="BL1211" s="96" t="n">
        <v>-14.62</v>
      </c>
      <c r="BM1211" s="96" t="n"/>
      <c r="BN1211" s="97" t="n">
        <v>-6.36</v>
      </c>
      <c r="BO1211" s="96" t="n">
        <v>-5.63</v>
      </c>
      <c r="BP1211" s="96" t="n">
        <v>-7.41</v>
      </c>
      <c r="BQ1211" s="96" t="n"/>
      <c r="BR1211" s="91" t="n"/>
      <c r="BS1211" s="91" t="inlineStr">
        <is>
          <t>None</t>
        </is>
      </c>
      <c r="BT1211" s="96" t="n">
        <v>31.7</v>
      </c>
      <c r="BU1211" s="91" t="n"/>
      <c r="BV1211" s="99">
        <f>IF(OR(BF1211&lt;&gt;"Y",BG1211&lt;&gt;"Y"),"",(AND(ISNUMBER(BQ1211),BQ1211&gt;0))+(BR1211="Stacked up")+(AND(ISNUMBER(BH1211),BH1211&gt;=-Settings!$B$17))+(AND(ISNUMBER(BK1211),ISNUMBER(BM1211),BK1211&gt;0,BM1211&gt;0))+(AND(ISNUMBER(AQ1211),AQ1211&gt;=Settings!$B$18))+(AND(ISNUMBER(BT1211),BT1211&gt;=Settings!$B$19,BT1211&lt;=Settings!$B$20))+(AND(ISNUMBER(AS1211),AS1211&gt;0))+(AND(ISNUMBER(T1211),ISNUMBER(M1211),T1211&gt;=Settings!$B$21,M1211&gt;0))+(AND(ISNUMBER(AD1211),ISNUMBER(M1211),AD1211&gt;=Settings!$B$22,M1211&gt;0))+(AY1211&gt;=1))</f>
        <v/>
      </c>
      <c r="BW1211" s="91">
        <f>IF(OR(AY1211=0,BF1211&lt;&gt;"Y",BG1211&lt;&gt;"Y"),"",1+SUMPRODUCT(($A$6:$A$2604=A1211)*($AY$6:$AY$2604&gt;0)*($BF$6:$BF$2604="Y")*($BG$6:$BG$2604="Y")*(($AY$6:$AY$2604&gt;AY1211)+($AY$6:$AY$2604=AY1211)*($AD$6:$AD$2604&gt;AD1211))))</f>
        <v/>
      </c>
    </row>
    <row r="1212" ht="23.85" customHeight="1" s="55">
      <c r="A1212" s="90" t="n">
        <v>46296</v>
      </c>
      <c r="B1212" s="91" t="inlineStr">
        <is>
          <t>SAGCEM</t>
        </is>
      </c>
      <c r="C1212" s="91" t="inlineStr">
        <is>
          <t>INE229C01021</t>
        </is>
      </c>
      <c r="D1212" s="91" t="n"/>
      <c r="E1212" s="91" t="inlineStr">
        <is>
          <t>None</t>
        </is>
      </c>
      <c r="F1212" s="93" t="n">
        <v>1961</v>
      </c>
      <c r="G1212" s="92" t="inlineStr">
        <is>
          <t>N</t>
        </is>
      </c>
      <c r="H1212" s="94" t="n"/>
      <c r="I1212" s="91" t="inlineStr">
        <is>
          <t>N</t>
        </is>
      </c>
      <c r="J1212" s="92">
        <f>IF(K1212="","N","Y")</f>
        <v/>
      </c>
      <c r="K1212" s="94">
        <f>_xlfn.TEXTJOIN("; ",TRUE,IF(P1212="52-wk low","52-wk low",""),IF(AND(AD1212&gt;=Settings!$B$12,M1212&lt;0),"Distribution",""),IF(AND(AJ1212="Y",M1212&lt;0,AK1212&lt;-Settings!$B$13),"Long unwinding",""),IF(AND(AJ1212="Y",M1212&lt;0,AK1212&gt;Settings!$B$13),"Short buildup",""))</f>
        <v/>
      </c>
      <c r="L1212" s="95" t="n">
        <v>150.01</v>
      </c>
      <c r="M1212" s="96" t="n">
        <v>0.92</v>
      </c>
      <c r="N1212" s="93" t="n">
        <v>356</v>
      </c>
      <c r="O1212" s="91" t="inlineStr">
        <is>
          <t>None</t>
        </is>
      </c>
      <c r="P1212" s="91" t="inlineStr">
        <is>
          <t>None</t>
        </is>
      </c>
      <c r="Q1212" s="97" t="n">
        <v>0.67</v>
      </c>
      <c r="R1212" s="96" t="n">
        <v>0.6</v>
      </c>
      <c r="S1212" s="96" t="n">
        <v>1.14</v>
      </c>
      <c r="T1212" s="96" t="n">
        <v>1.39</v>
      </c>
      <c r="U1212" s="96" t="n">
        <v>1.13</v>
      </c>
      <c r="V1212" s="103" t="n">
        <v>1.02</v>
      </c>
      <c r="W1212" s="102" t="n">
        <v>6</v>
      </c>
      <c r="X1212" s="93" t="n"/>
      <c r="Y1212" s="91" t="inlineStr">
        <is>
          <t>None</t>
        </is>
      </c>
      <c r="Z1212" s="99" t="n">
        <v>49.57</v>
      </c>
      <c r="AA1212" s="96" t="n">
        <v>0.75</v>
      </c>
      <c r="AB1212" s="96" t="n">
        <v>0.79</v>
      </c>
      <c r="AC1212" s="96" t="n">
        <v>0.79</v>
      </c>
      <c r="AD1212" s="96" t="n">
        <v>1.08</v>
      </c>
      <c r="AE1212" s="96" t="n">
        <v>1.06</v>
      </c>
      <c r="AF1212" s="103" t="n">
        <v>1.34</v>
      </c>
      <c r="AG1212" s="91" t="inlineStr">
        <is>
          <t>Normal</t>
        </is>
      </c>
      <c r="AH1212" s="100" t="n">
        <v>0</v>
      </c>
      <c r="AI1212" s="101" t="n">
        <v>0</v>
      </c>
      <c r="AJ1212" s="92" t="inlineStr">
        <is>
          <t>N</t>
        </is>
      </c>
      <c r="AK1212" s="96" t="n"/>
      <c r="AL1212" s="91" t="inlineStr">
        <is>
          <t>n/a</t>
        </is>
      </c>
      <c r="AM1212" s="93" t="n"/>
      <c r="AN1212" s="92" t="inlineStr">
        <is>
          <t>None</t>
        </is>
      </c>
      <c r="AO1212" s="102" t="n">
        <v>0</v>
      </c>
      <c r="AP1212" s="103" t="n">
        <v>0.52</v>
      </c>
      <c r="AQ1212" s="102" t="n">
        <v>7</v>
      </c>
      <c r="AR1212" s="91" t="inlineStr">
        <is>
          <t>N</t>
        </is>
      </c>
      <c r="AS1212" s="104" t="n"/>
      <c r="AT1212" s="92">
        <f>IF(AND(P1212="52-wk high",T1212&gt;=Settings!$B$7),"Y","N")</f>
        <v/>
      </c>
      <c r="AU1212" s="91">
        <f>IF(AND(AD1212&gt;=Settings!$B$8,M1212&gt;0),"Y","N")</f>
        <v/>
      </c>
      <c r="AV1212" s="91">
        <f>IF(OR(AH1212&gt;Settings!$B$9,AI1212&gt;Settings!$B$9),"Y","N")</f>
        <v/>
      </c>
      <c r="AW1212" s="91">
        <f>IF(AJ1212&lt;&gt;"Y","n/a",IF(AND(M1212&gt;0,AK1212&gt;Settings!$B$10),"Y","N"))</f>
        <v/>
      </c>
      <c r="AX1212" s="91">
        <f>IF(AO1212&gt;=Settings!$B$11,"Y","N")</f>
        <v/>
      </c>
      <c r="AY1212" s="99">
        <f>(AT1212="Y")+(AU1212="Y")+(AV1212="Y")+(AW1212="Y")+(AX1212="Y")</f>
        <v/>
      </c>
      <c r="AZ1212" s="94">
        <f>IF(AY1212=0,"None",_xlfn.TEXTJOIN(", ",TRUE(),IF(AT1212="Y","Breakout",""),IF(AU1212="Y","Accumulation",""),IF(AV1212="Y","Institutional buying",""),IF(AW1212="Y","Long buildup",""),IF(AX1212="Y","Momentum leader","")))</f>
        <v/>
      </c>
      <c r="BA1212" s="94">
        <f>IF(BW1212="","","Passes "&amp;AY1212&amp;" of 5 buy-side scans"&amp;IF(G1212="Y","; RED FLAG: filter out using Red flag column",""))</f>
        <v/>
      </c>
      <c r="BB1212" s="91" t="inlineStr">
        <is>
          <t>None</t>
        </is>
      </c>
      <c r="BC1212" s="92" t="inlineStr">
        <is>
          <t>Y</t>
        </is>
      </c>
      <c r="BD1212" s="94" t="inlineStr">
        <is>
          <t>EPS zero</t>
        </is>
      </c>
      <c r="BE1212" s="94" t="n"/>
      <c r="BF1212" s="92">
        <f>IF(R1212*100000&gt;=Settings!$B$5,"Y","N")</f>
        <v/>
      </c>
      <c r="BG1212" s="91">
        <f>IF(F1212&gt;Settings!$B$6,"Y","N")</f>
        <v/>
      </c>
      <c r="BH1212" s="97" t="n">
        <v>-41.88</v>
      </c>
      <c r="BI1212" s="96" t="n">
        <v>-1.15</v>
      </c>
      <c r="BJ1212" s="96" t="n">
        <v>-4.47</v>
      </c>
      <c r="BK1212" s="96" t="n">
        <v>-15.92</v>
      </c>
      <c r="BL1212" s="96" t="n">
        <v>-8.880000000000001</v>
      </c>
      <c r="BM1212" s="96" t="n">
        <v>-41.13</v>
      </c>
      <c r="BN1212" s="97" t="n">
        <v>-1.56</v>
      </c>
      <c r="BO1212" s="96" t="n">
        <v>-6.06</v>
      </c>
      <c r="BP1212" s="96" t="n">
        <v>-10.75</v>
      </c>
      <c r="BQ1212" s="96" t="n">
        <v>-18.17</v>
      </c>
      <c r="BR1212" s="91" t="inlineStr">
        <is>
          <t>Stacked down</t>
        </is>
      </c>
      <c r="BS1212" s="91" t="inlineStr">
        <is>
          <t>None</t>
        </is>
      </c>
      <c r="BT1212" s="96" t="n">
        <v>43.7</v>
      </c>
      <c r="BU1212" s="91" t="inlineStr">
        <is>
          <t>N</t>
        </is>
      </c>
      <c r="BV1212" s="99">
        <f>IF(OR(BF1212&lt;&gt;"Y",BG1212&lt;&gt;"Y"),"",(AND(ISNUMBER(BQ1212),BQ1212&gt;0))+(BR1212="Stacked up")+(AND(ISNUMBER(BH1212),BH1212&gt;=-Settings!$B$17))+(AND(ISNUMBER(BK1212),ISNUMBER(BM1212),BK1212&gt;0,BM1212&gt;0))+(AND(ISNUMBER(AQ1212),AQ1212&gt;=Settings!$B$18))+(AND(ISNUMBER(BT1212),BT1212&gt;=Settings!$B$19,BT1212&lt;=Settings!$B$20))+(AND(ISNUMBER(AS1212),AS1212&gt;0))+(AND(ISNUMBER(T1212),ISNUMBER(M1212),T1212&gt;=Settings!$B$21,M1212&gt;0))+(AND(ISNUMBER(AD1212),ISNUMBER(M1212),AD1212&gt;=Settings!$B$22,M1212&gt;0))+(AY1212&gt;=1))</f>
        <v/>
      </c>
      <c r="BW1212" s="91">
        <f>IF(OR(AY1212=0,BF1212&lt;&gt;"Y",BG1212&lt;&gt;"Y"),"",1+SUMPRODUCT(($A$6:$A$2604=A1212)*($AY$6:$AY$2604&gt;0)*($BF$6:$BF$2604="Y")*($BG$6:$BG$2604="Y")*(($AY$6:$AY$2604&gt;AY1212)+($AY$6:$AY$2604=AY1212)*($AD$6:$AD$2604&gt;AD1212))))</f>
        <v/>
      </c>
    </row>
    <row r="1213" ht="23.85" customHeight="1" s="55">
      <c r="A1213" s="90" t="n">
        <v>46296</v>
      </c>
      <c r="B1213" s="91" t="inlineStr">
        <is>
          <t>ONEPOINT</t>
        </is>
      </c>
      <c r="C1213" s="91" t="inlineStr">
        <is>
          <t>INE840Y01029</t>
        </is>
      </c>
      <c r="D1213" s="91" t="n"/>
      <c r="E1213" s="91" t="inlineStr">
        <is>
          <t>None</t>
        </is>
      </c>
      <c r="F1213" s="93" t="n">
        <v>1955</v>
      </c>
      <c r="G1213" s="92" t="inlineStr">
        <is>
          <t>N</t>
        </is>
      </c>
      <c r="H1213" s="94" t="n"/>
      <c r="I1213" s="91" t="inlineStr">
        <is>
          <t>N</t>
        </is>
      </c>
      <c r="J1213" s="92">
        <f>IF(K1213="","N","Y")</f>
        <v/>
      </c>
      <c r="K1213" s="94">
        <f>_xlfn.TEXTJOIN("; ",TRUE,IF(P1213="52-wk low","52-wk low",""),IF(AND(AD1213&gt;=Settings!$B$12,M1213&lt;0),"Distribution",""),IF(AND(AJ1213="Y",M1213&lt;0,AK1213&lt;-Settings!$B$13),"Long unwinding",""),IF(AND(AJ1213="Y",M1213&lt;0,AK1213&gt;Settings!$B$13),"Short buildup",""))</f>
        <v/>
      </c>
      <c r="L1213" s="95" t="n">
        <v>74.37</v>
      </c>
      <c r="M1213" s="96" t="n">
        <v>1.34</v>
      </c>
      <c r="N1213" s="93" t="n">
        <v>275</v>
      </c>
      <c r="O1213" s="91" t="inlineStr">
        <is>
          <t>None</t>
        </is>
      </c>
      <c r="P1213" s="91" t="inlineStr">
        <is>
          <t>52-wk high</t>
        </is>
      </c>
      <c r="Q1213" s="97" t="n">
        <v>62.52</v>
      </c>
      <c r="R1213" s="96" t="n">
        <v>41.47</v>
      </c>
      <c r="S1213" s="96" t="n">
        <v>1.62</v>
      </c>
      <c r="T1213" s="96" t="n">
        <v>2.83</v>
      </c>
      <c r="U1213" s="96" t="n">
        <v>3.3</v>
      </c>
      <c r="V1213" s="103" t="n">
        <v>2.14</v>
      </c>
      <c r="W1213" s="102" t="n">
        <v>12</v>
      </c>
      <c r="X1213" s="93" t="n">
        <v>54</v>
      </c>
      <c r="Y1213" s="91" t="inlineStr">
        <is>
          <t>None</t>
        </is>
      </c>
      <c r="Z1213" s="99" t="n">
        <v>56.08</v>
      </c>
      <c r="AA1213" s="96" t="n">
        <v>1.39</v>
      </c>
      <c r="AB1213" s="96" t="n">
        <v>1.31</v>
      </c>
      <c r="AC1213" s="96" t="n">
        <v>2.58</v>
      </c>
      <c r="AD1213" s="96" t="n">
        <v>4.17</v>
      </c>
      <c r="AE1213" s="96" t="n">
        <v>4.73</v>
      </c>
      <c r="AF1213" s="103" t="n">
        <v>0.93</v>
      </c>
      <c r="AG1213" s="91" t="inlineStr">
        <is>
          <t>Run-up, risky</t>
        </is>
      </c>
      <c r="AH1213" s="100" t="n">
        <v>0</v>
      </c>
      <c r="AI1213" s="101" t="n">
        <v>0</v>
      </c>
      <c r="AJ1213" s="92" t="inlineStr">
        <is>
          <t>N</t>
        </is>
      </c>
      <c r="AK1213" s="96" t="n"/>
      <c r="AL1213" s="91" t="inlineStr">
        <is>
          <t>n/a</t>
        </is>
      </c>
      <c r="AM1213" s="93" t="n"/>
      <c r="AN1213" s="92" t="inlineStr">
        <is>
          <t>None</t>
        </is>
      </c>
      <c r="AO1213" s="102" t="n">
        <v>0</v>
      </c>
      <c r="AP1213" s="103" t="n">
        <v>2.43</v>
      </c>
      <c r="AQ1213" s="102" t="n">
        <v>94</v>
      </c>
      <c r="AR1213" s="91" t="inlineStr">
        <is>
          <t>N</t>
        </is>
      </c>
      <c r="AS1213" s="104" t="n"/>
      <c r="AT1213" s="92">
        <f>IF(AND(P1213="52-wk high",T1213&gt;=Settings!$B$7),"Y","N")</f>
        <v/>
      </c>
      <c r="AU1213" s="91">
        <f>IF(AND(AD1213&gt;=Settings!$B$8,M1213&gt;0),"Y","N")</f>
        <v/>
      </c>
      <c r="AV1213" s="91">
        <f>IF(OR(AH1213&gt;Settings!$B$9,AI1213&gt;Settings!$B$9),"Y","N")</f>
        <v/>
      </c>
      <c r="AW1213" s="91">
        <f>IF(AJ1213&lt;&gt;"Y","n/a",IF(AND(M1213&gt;0,AK1213&gt;Settings!$B$10),"Y","N"))</f>
        <v/>
      </c>
      <c r="AX1213" s="91">
        <f>IF(AO1213&gt;=Settings!$B$11,"Y","N")</f>
        <v/>
      </c>
      <c r="AY1213" s="99">
        <f>(AT1213="Y")+(AU1213="Y")+(AV1213="Y")+(AW1213="Y")+(AX1213="Y")</f>
        <v/>
      </c>
      <c r="AZ1213" s="94">
        <f>IF(AY1213=0,"None",_xlfn.TEXTJOIN(", ",TRUE(),IF(AT1213="Y","Breakout",""),IF(AU1213="Y","Accumulation",""),IF(AV1213="Y","Institutional buying",""),IF(AW1213="Y","Long buildup",""),IF(AX1213="Y","Momentum leader","")))</f>
        <v/>
      </c>
      <c r="BA1213" s="94">
        <f>IF(BW1213="","","Passes "&amp;AY1213&amp;" of 5 buy-side scans"&amp;IF(G1213="Y","; RED FLAG: filter out using Red flag column",""))</f>
        <v/>
      </c>
      <c r="BB1213" s="91" t="inlineStr">
        <is>
          <t>None</t>
        </is>
      </c>
      <c r="BC1213" s="92" t="inlineStr">
        <is>
          <t>Y</t>
        </is>
      </c>
      <c r="BD1213" s="94" t="inlineStr">
        <is>
          <t>&gt;25% move in 15 days; &gt;25% move in 1 month</t>
        </is>
      </c>
      <c r="BE1213" s="94" t="n"/>
      <c r="BF1213" s="92">
        <f>IF(R1213*100000&gt;=Settings!$B$5,"Y","N")</f>
        <v/>
      </c>
      <c r="BG1213" s="91">
        <f>IF(F1213&gt;Settings!$B$6,"Y","N")</f>
        <v/>
      </c>
      <c r="BH1213" s="97" t="n">
        <v>-0.04</v>
      </c>
      <c r="BI1213" s="96" t="n">
        <v>7.3</v>
      </c>
      <c r="BJ1213" s="96" t="n">
        <v>35.86</v>
      </c>
      <c r="BK1213" s="96" t="n">
        <v>26.95</v>
      </c>
      <c r="BL1213" s="96" t="n">
        <v>68.91</v>
      </c>
      <c r="BM1213" s="96" t="n">
        <v>60.97</v>
      </c>
      <c r="BN1213" s="97" t="n">
        <v>15.09</v>
      </c>
      <c r="BO1213" s="96" t="n">
        <v>22.92</v>
      </c>
      <c r="BP1213" s="96" t="n">
        <v>27.88</v>
      </c>
      <c r="BQ1213" s="96" t="n">
        <v>34.4</v>
      </c>
      <c r="BR1213" s="91" t="inlineStr">
        <is>
          <t>Stacked up</t>
        </is>
      </c>
      <c r="BS1213" s="91" t="inlineStr">
        <is>
          <t>None</t>
        </is>
      </c>
      <c r="BT1213" s="96" t="n">
        <v>91.40000000000001</v>
      </c>
      <c r="BU1213" s="91" t="inlineStr">
        <is>
          <t>N</t>
        </is>
      </c>
      <c r="BV1213" s="99">
        <f>IF(OR(BF1213&lt;&gt;"Y",BG1213&lt;&gt;"Y"),"",(AND(ISNUMBER(BQ1213),BQ1213&gt;0))+(BR1213="Stacked up")+(AND(ISNUMBER(BH1213),BH1213&gt;=-Settings!$B$17))+(AND(ISNUMBER(BK1213),ISNUMBER(BM1213),BK1213&gt;0,BM1213&gt;0))+(AND(ISNUMBER(AQ1213),AQ1213&gt;=Settings!$B$18))+(AND(ISNUMBER(BT1213),BT1213&gt;=Settings!$B$19,BT1213&lt;=Settings!$B$20))+(AND(ISNUMBER(AS1213),AS1213&gt;0))+(AND(ISNUMBER(T1213),ISNUMBER(M1213),T1213&gt;=Settings!$B$21,M1213&gt;0))+(AND(ISNUMBER(AD1213),ISNUMBER(M1213),AD1213&gt;=Settings!$B$22,M1213&gt;0))+(AY1213&gt;=1))</f>
        <v/>
      </c>
      <c r="BW1213" s="91">
        <f>IF(OR(AY1213=0,BF1213&lt;&gt;"Y",BG1213&lt;&gt;"Y"),"",1+SUMPRODUCT(($A$6:$A$2604=A1213)*($AY$6:$AY$2604&gt;0)*($BF$6:$BF$2604="Y")*($BG$6:$BG$2604="Y")*(($AY$6:$AY$2604&gt;AY1213)+($AY$6:$AY$2604=AY1213)*($AD$6:$AD$2604&gt;AD1213))))</f>
        <v/>
      </c>
    </row>
    <row r="1214" ht="23.85" customHeight="1" s="55">
      <c r="A1214" s="90" t="n">
        <v>46296</v>
      </c>
      <c r="B1214" s="91" t="inlineStr">
        <is>
          <t>JISLJALEQS</t>
        </is>
      </c>
      <c r="C1214" s="91" t="inlineStr">
        <is>
          <t>INE175A01038</t>
        </is>
      </c>
      <c r="D1214" s="91" t="n"/>
      <c r="E1214" s="91" t="inlineStr">
        <is>
          <t>None</t>
        </is>
      </c>
      <c r="F1214" s="93" t="n">
        <v>1951</v>
      </c>
      <c r="G1214" s="92" t="inlineStr">
        <is>
          <t>N</t>
        </is>
      </c>
      <c r="H1214" s="94" t="n"/>
      <c r="I1214" s="91" t="inlineStr">
        <is>
          <t>N</t>
        </is>
      </c>
      <c r="J1214" s="92">
        <f>IF(K1214="","N","Y")</f>
        <v/>
      </c>
      <c r="K1214" s="94">
        <f>_xlfn.TEXTJOIN("; ",TRUE,IF(P1214="52-wk low","52-wk low",""),IF(AND(AD1214&gt;=Settings!$B$12,M1214&lt;0),"Distribution",""),IF(AND(AJ1214="Y",M1214&lt;0,AK1214&lt;-Settings!$B$13),"Long unwinding",""),IF(AND(AJ1214="Y",M1214&lt;0,AK1214&gt;Settings!$B$13),"Short buildup",""))</f>
        <v/>
      </c>
      <c r="L1214" s="95" t="n">
        <v>27.3</v>
      </c>
      <c r="M1214" s="96" t="n">
        <v>-2.26</v>
      </c>
      <c r="N1214" s="93" t="n">
        <v>1774</v>
      </c>
      <c r="O1214" s="91" t="inlineStr">
        <is>
          <t>None</t>
        </is>
      </c>
      <c r="P1214" s="91" t="inlineStr">
        <is>
          <t>None</t>
        </is>
      </c>
      <c r="Q1214" s="97" t="n">
        <v>16.3</v>
      </c>
      <c r="R1214" s="96" t="n">
        <v>52.86</v>
      </c>
      <c r="S1214" s="96" t="n">
        <v>0.31</v>
      </c>
      <c r="T1214" s="96" t="n">
        <v>0.44</v>
      </c>
      <c r="U1214" s="96" t="n">
        <v>0.43</v>
      </c>
      <c r="V1214" s="103" t="n">
        <v>1.39</v>
      </c>
      <c r="W1214" s="102" t="n">
        <v>5</v>
      </c>
      <c r="X1214" s="93" t="n"/>
      <c r="Y1214" s="91" t="inlineStr">
        <is>
          <t>None</t>
        </is>
      </c>
      <c r="Z1214" s="99" t="n">
        <v>48.72</v>
      </c>
      <c r="AA1214" s="96" t="n">
        <v>1.12</v>
      </c>
      <c r="AB1214" s="96" t="n">
        <v>0.99</v>
      </c>
      <c r="AC1214" s="96" t="n">
        <v>0.53</v>
      </c>
      <c r="AD1214" s="96" t="n">
        <v>0.61</v>
      </c>
      <c r="AE1214" s="96" t="n">
        <v>0.55</v>
      </c>
      <c r="AF1214" s="103" t="n">
        <v>0.76</v>
      </c>
      <c r="AG1214" s="91" t="inlineStr">
        <is>
          <t>Normal</t>
        </is>
      </c>
      <c r="AH1214" s="100" t="n">
        <v>0</v>
      </c>
      <c r="AI1214" s="101" t="n">
        <v>0</v>
      </c>
      <c r="AJ1214" s="92" t="inlineStr">
        <is>
          <t>N</t>
        </is>
      </c>
      <c r="AK1214" s="96" t="n"/>
      <c r="AL1214" s="91" t="inlineStr">
        <is>
          <t>n/a</t>
        </is>
      </c>
      <c r="AM1214" s="93" t="n"/>
      <c r="AN1214" s="92" t="inlineStr">
        <is>
          <t>None</t>
        </is>
      </c>
      <c r="AO1214" s="102" t="n">
        <v>0</v>
      </c>
      <c r="AP1214" s="103" t="n">
        <v>0.5600000000000001</v>
      </c>
      <c r="AQ1214" s="102" t="n">
        <v>12</v>
      </c>
      <c r="AR1214" s="91" t="inlineStr">
        <is>
          <t>N</t>
        </is>
      </c>
      <c r="AS1214" s="104" t="n"/>
      <c r="AT1214" s="92">
        <f>IF(AND(P1214="52-wk high",T1214&gt;=Settings!$B$7),"Y","N")</f>
        <v/>
      </c>
      <c r="AU1214" s="91">
        <f>IF(AND(AD1214&gt;=Settings!$B$8,M1214&gt;0),"Y","N")</f>
        <v/>
      </c>
      <c r="AV1214" s="91">
        <f>IF(OR(AH1214&gt;Settings!$B$9,AI1214&gt;Settings!$B$9),"Y","N")</f>
        <v/>
      </c>
      <c r="AW1214" s="91">
        <f>IF(AJ1214&lt;&gt;"Y","n/a",IF(AND(M1214&gt;0,AK1214&gt;Settings!$B$10),"Y","N"))</f>
        <v/>
      </c>
      <c r="AX1214" s="91">
        <f>IF(AO1214&gt;=Settings!$B$11,"Y","N")</f>
        <v/>
      </c>
      <c r="AY1214" s="99">
        <f>(AT1214="Y")+(AU1214="Y")+(AV1214="Y")+(AW1214="Y")+(AX1214="Y")</f>
        <v/>
      </c>
      <c r="AZ1214" s="94">
        <f>IF(AY1214=0,"None",_xlfn.TEXTJOIN(", ",TRUE(),IF(AT1214="Y","Breakout",""),IF(AU1214="Y","Accumulation",""),IF(AV1214="Y","Institutional buying",""),IF(AW1214="Y","Long buildup",""),IF(AX1214="Y","Momentum leader","")))</f>
        <v/>
      </c>
      <c r="BA1214" s="94">
        <f>IF(BW1214="","","Passes "&amp;AY1214&amp;" of 5 buy-side scans"&amp;IF(G1214="Y","; RED FLAG: filter out using Red flag column",""))</f>
        <v/>
      </c>
      <c r="BB1214" s="91" t="inlineStr">
        <is>
          <t>None</t>
        </is>
      </c>
      <c r="BC1214" s="92" t="inlineStr">
        <is>
          <t>Y</t>
        </is>
      </c>
      <c r="BD1214" s="94" t="inlineStr">
        <is>
          <t>EPS zero</t>
        </is>
      </c>
      <c r="BE1214" s="94" t="n"/>
      <c r="BF1214" s="92">
        <f>IF(R1214*100000&gt;=Settings!$B$5,"Y","N")</f>
        <v/>
      </c>
      <c r="BG1214" s="91">
        <f>IF(F1214&gt;Settings!$B$6,"Y","N")</f>
        <v/>
      </c>
      <c r="BH1214" s="97" t="n">
        <v>-51.07</v>
      </c>
      <c r="BI1214" s="96" t="n">
        <v>-4.48</v>
      </c>
      <c r="BJ1214" s="96" t="n">
        <v>-2.74</v>
      </c>
      <c r="BK1214" s="96" t="n">
        <v>-22.44</v>
      </c>
      <c r="BL1214" s="96" t="n">
        <v>-7.21</v>
      </c>
      <c r="BM1214" s="96" t="n">
        <v>-47.56</v>
      </c>
      <c r="BN1214" s="97" t="n">
        <v>-5.97</v>
      </c>
      <c r="BO1214" s="96" t="n">
        <v>-7.7</v>
      </c>
      <c r="BP1214" s="96" t="n">
        <v>-11.34</v>
      </c>
      <c r="BQ1214" s="96" t="n">
        <v>-20.1</v>
      </c>
      <c r="BR1214" s="91" t="inlineStr">
        <is>
          <t>Stacked down</t>
        </is>
      </c>
      <c r="BS1214" s="91" t="inlineStr">
        <is>
          <t>None</t>
        </is>
      </c>
      <c r="BT1214" s="96" t="n">
        <v>31.9</v>
      </c>
      <c r="BU1214" s="91" t="inlineStr">
        <is>
          <t>N</t>
        </is>
      </c>
      <c r="BV1214" s="99">
        <f>IF(OR(BF1214&lt;&gt;"Y",BG1214&lt;&gt;"Y"),"",(AND(ISNUMBER(BQ1214),BQ1214&gt;0))+(BR1214="Stacked up")+(AND(ISNUMBER(BH1214),BH1214&gt;=-Settings!$B$17))+(AND(ISNUMBER(BK1214),ISNUMBER(BM1214),BK1214&gt;0,BM1214&gt;0))+(AND(ISNUMBER(AQ1214),AQ1214&gt;=Settings!$B$18))+(AND(ISNUMBER(BT1214),BT1214&gt;=Settings!$B$19,BT1214&lt;=Settings!$B$20))+(AND(ISNUMBER(AS1214),AS1214&gt;0))+(AND(ISNUMBER(T1214),ISNUMBER(M1214),T1214&gt;=Settings!$B$21,M1214&gt;0))+(AND(ISNUMBER(AD1214),ISNUMBER(M1214),AD1214&gt;=Settings!$B$22,M1214&gt;0))+(AY1214&gt;=1))</f>
        <v/>
      </c>
      <c r="BW1214" s="91">
        <f>IF(OR(AY1214=0,BF1214&lt;&gt;"Y",BG1214&lt;&gt;"Y"),"",1+SUMPRODUCT(($A$6:$A$2604=A1214)*($AY$6:$AY$2604&gt;0)*($BF$6:$BF$2604="Y")*($BG$6:$BG$2604="Y")*(($AY$6:$AY$2604&gt;AY1214)+($AY$6:$AY$2604=AY1214)*($AD$6:$AD$2604&gt;AD1214))))</f>
        <v/>
      </c>
    </row>
    <row r="1215" ht="23.85" customHeight="1" s="55">
      <c r="A1215" s="90" t="n">
        <v>46296</v>
      </c>
      <c r="B1215" s="91" t="inlineStr">
        <is>
          <t>EUROPRATIK</t>
        </is>
      </c>
      <c r="C1215" s="91" t="inlineStr">
        <is>
          <t>INE198501012</t>
        </is>
      </c>
      <c r="D1215" s="91" t="n"/>
      <c r="E1215" s="91" t="inlineStr">
        <is>
          <t>None</t>
        </is>
      </c>
      <c r="F1215" s="93" t="n">
        <v>1946</v>
      </c>
      <c r="G1215" s="92" t="inlineStr">
        <is>
          <t>N</t>
        </is>
      </c>
      <c r="H1215" s="94" t="n"/>
      <c r="I1215" s="91" t="inlineStr">
        <is>
          <t>N</t>
        </is>
      </c>
      <c r="J1215" s="92">
        <f>IF(K1215="","N","Y")</f>
        <v/>
      </c>
      <c r="K1215" s="94">
        <f>_xlfn.TEXTJOIN("; ",TRUE,IF(P1215="52-wk low","52-wk low",""),IF(AND(AD1215&gt;=Settings!$B$12,M1215&lt;0),"Distribution",""),IF(AND(AJ1215="Y",M1215&lt;0,AK1215&lt;-Settings!$B$13),"Long unwinding",""),IF(AND(AJ1215="Y",M1215&lt;0,AK1215&gt;Settings!$B$13),"Short buildup",""))</f>
        <v/>
      </c>
      <c r="L1215" s="95" t="n">
        <v>190.42</v>
      </c>
      <c r="M1215" s="96" t="n">
        <v>-0.98</v>
      </c>
      <c r="N1215" s="93" t="n">
        <v>1034</v>
      </c>
      <c r="O1215" s="91" t="inlineStr">
        <is>
          <t>None</t>
        </is>
      </c>
      <c r="P1215" s="91" t="inlineStr">
        <is>
          <t>52-wk low</t>
        </is>
      </c>
      <c r="Q1215" s="97" t="n">
        <v>1.95</v>
      </c>
      <c r="R1215" s="96" t="n">
        <v>2.37</v>
      </c>
      <c r="S1215" s="96" t="n">
        <v>0.82</v>
      </c>
      <c r="T1215" s="96" t="n">
        <v>0.9399999999999999</v>
      </c>
      <c r="U1215" s="96" t="n">
        <v>0.77</v>
      </c>
      <c r="V1215" s="103" t="n">
        <v>0.93</v>
      </c>
      <c r="W1215" s="102" t="n">
        <v>6</v>
      </c>
      <c r="X1215" s="93" t="n"/>
      <c r="Y1215" s="91" t="inlineStr">
        <is>
          <t>None</t>
        </is>
      </c>
      <c r="Z1215" s="99" t="n">
        <v>45.31</v>
      </c>
      <c r="AA1215" s="96" t="n">
        <v>1.44</v>
      </c>
      <c r="AB1215" s="96" t="n">
        <v>1.53</v>
      </c>
      <c r="AC1215" s="96" t="n">
        <v>1.11</v>
      </c>
      <c r="AD1215" s="96" t="n">
        <v>1.33</v>
      </c>
      <c r="AE1215" s="96" t="n">
        <v>0.9</v>
      </c>
      <c r="AF1215" s="103" t="n">
        <v>0.89</v>
      </c>
      <c r="AG1215" s="91" t="inlineStr">
        <is>
          <t>Normal</t>
        </is>
      </c>
      <c r="AH1215" s="100" t="n">
        <v>0</v>
      </c>
      <c r="AI1215" s="101" t="n">
        <v>0</v>
      </c>
      <c r="AJ1215" s="92" t="inlineStr">
        <is>
          <t>N</t>
        </is>
      </c>
      <c r="AK1215" s="96" t="n"/>
      <c r="AL1215" s="91" t="inlineStr">
        <is>
          <t>n/a</t>
        </is>
      </c>
      <c r="AM1215" s="93" t="n"/>
      <c r="AN1215" s="92" t="inlineStr">
        <is>
          <t>None</t>
        </is>
      </c>
      <c r="AO1215" s="102" t="n">
        <v>0</v>
      </c>
      <c r="AP1215" s="103" t="n">
        <v>0.62</v>
      </c>
      <c r="AQ1215" s="102" t="n">
        <v>23</v>
      </c>
      <c r="AR1215" s="91" t="inlineStr">
        <is>
          <t>N</t>
        </is>
      </c>
      <c r="AS1215" s="104" t="n"/>
      <c r="AT1215" s="92">
        <f>IF(AND(P1215="52-wk high",T1215&gt;=Settings!$B$7),"Y","N")</f>
        <v/>
      </c>
      <c r="AU1215" s="91">
        <f>IF(AND(AD1215&gt;=Settings!$B$8,M1215&gt;0),"Y","N")</f>
        <v/>
      </c>
      <c r="AV1215" s="91">
        <f>IF(OR(AH1215&gt;Settings!$B$9,AI1215&gt;Settings!$B$9),"Y","N")</f>
        <v/>
      </c>
      <c r="AW1215" s="91">
        <f>IF(AJ1215&lt;&gt;"Y","n/a",IF(AND(M1215&gt;0,AK1215&gt;Settings!$B$10),"Y","N"))</f>
        <v/>
      </c>
      <c r="AX1215" s="91">
        <f>IF(AO1215&gt;=Settings!$B$11,"Y","N")</f>
        <v/>
      </c>
      <c r="AY1215" s="99">
        <f>(AT1215="Y")+(AU1215="Y")+(AV1215="Y")+(AW1215="Y")+(AX1215="Y")</f>
        <v/>
      </c>
      <c r="AZ1215" s="94">
        <f>IF(AY1215=0,"None",_xlfn.TEXTJOIN(", ",TRUE(),IF(AT1215="Y","Breakout",""),IF(AU1215="Y","Accumulation",""),IF(AV1215="Y","Institutional buying",""),IF(AW1215="Y","Long buildup",""),IF(AX1215="Y","Momentum leader","")))</f>
        <v/>
      </c>
      <c r="BA1215" s="94">
        <f>IF(BW1215="","","Passes "&amp;AY1215&amp;" of 5 buy-side scans"&amp;IF(G1215="Y","; RED FLAG: filter out using Red flag column",""))</f>
        <v/>
      </c>
      <c r="BB1215" s="91" t="inlineStr">
        <is>
          <t>None</t>
        </is>
      </c>
      <c r="BC1215" s="92" t="inlineStr">
        <is>
          <t>Y</t>
        </is>
      </c>
      <c r="BD1215" s="94" t="inlineStr">
        <is>
          <t>High-low range &gt;75% in 3 months</t>
        </is>
      </c>
      <c r="BE1215" s="94" t="n"/>
      <c r="BF1215" s="92">
        <f>IF(R1215*100000&gt;=Settings!$B$5,"Y","N")</f>
        <v/>
      </c>
      <c r="BG1215" s="91">
        <f>IF(F1215&gt;Settings!$B$6,"Y","N")</f>
        <v/>
      </c>
      <c r="BH1215" s="97" t="n">
        <v>-51.17</v>
      </c>
      <c r="BI1215" s="96" t="n">
        <v>-10.03</v>
      </c>
      <c r="BJ1215" s="96" t="n">
        <v>-26.58</v>
      </c>
      <c r="BK1215" s="96" t="n">
        <v>-35.79</v>
      </c>
      <c r="BL1215" s="96" t="n">
        <v>-14.46</v>
      </c>
      <c r="BM1215" s="96" t="n">
        <v>-24.59</v>
      </c>
      <c r="BN1215" s="97" t="n">
        <v>-15.67</v>
      </c>
      <c r="BO1215" s="96" t="n">
        <v>-24.13</v>
      </c>
      <c r="BP1215" s="96" t="n">
        <v>-27.37</v>
      </c>
      <c r="BQ1215" s="96" t="n">
        <v>-28.32</v>
      </c>
      <c r="BR1215" s="91" t="inlineStr">
        <is>
          <t>Stacked down</t>
        </is>
      </c>
      <c r="BS1215" s="91" t="inlineStr">
        <is>
          <t>None</t>
        </is>
      </c>
      <c r="BT1215" s="96" t="n">
        <v>9.300000000000001</v>
      </c>
      <c r="BU1215" s="91" t="inlineStr">
        <is>
          <t>N</t>
        </is>
      </c>
      <c r="BV1215" s="99">
        <f>IF(OR(BF1215&lt;&gt;"Y",BG1215&lt;&gt;"Y"),"",(AND(ISNUMBER(BQ1215),BQ1215&gt;0))+(BR1215="Stacked up")+(AND(ISNUMBER(BH1215),BH1215&gt;=-Settings!$B$17))+(AND(ISNUMBER(BK1215),ISNUMBER(BM1215),BK1215&gt;0,BM1215&gt;0))+(AND(ISNUMBER(AQ1215),AQ1215&gt;=Settings!$B$18))+(AND(ISNUMBER(BT1215),BT1215&gt;=Settings!$B$19,BT1215&lt;=Settings!$B$20))+(AND(ISNUMBER(AS1215),AS1215&gt;0))+(AND(ISNUMBER(T1215),ISNUMBER(M1215),T1215&gt;=Settings!$B$21,M1215&gt;0))+(AND(ISNUMBER(AD1215),ISNUMBER(M1215),AD1215&gt;=Settings!$B$22,M1215&gt;0))+(AY1215&gt;=1))</f>
        <v/>
      </c>
      <c r="BW1215" s="91">
        <f>IF(OR(AY1215=0,BF1215&lt;&gt;"Y",BG1215&lt;&gt;"Y"),"",1+SUMPRODUCT(($A$6:$A$2604=A1215)*($AY$6:$AY$2604&gt;0)*($BF$6:$BF$2604="Y")*($BG$6:$BG$2604="Y")*(($AY$6:$AY$2604&gt;AY1215)+($AY$6:$AY$2604=AY1215)*($AD$6:$AD$2604&gt;AD1215))))</f>
        <v/>
      </c>
    </row>
    <row r="1216" ht="23.85" customHeight="1" s="55">
      <c r="A1216" s="90" t="n">
        <v>46296</v>
      </c>
      <c r="B1216" s="91" t="inlineStr">
        <is>
          <t>GREENPANEL</t>
        </is>
      </c>
      <c r="C1216" s="91" t="inlineStr">
        <is>
          <t>INE08ZM01014</t>
        </is>
      </c>
      <c r="D1216" s="91" t="n"/>
      <c r="E1216" s="91" t="inlineStr">
        <is>
          <t>None</t>
        </is>
      </c>
      <c r="F1216" s="93" t="n">
        <v>1945</v>
      </c>
      <c r="G1216" s="92" t="inlineStr">
        <is>
          <t>N</t>
        </is>
      </c>
      <c r="H1216" s="94" t="n"/>
      <c r="I1216" s="91" t="inlineStr">
        <is>
          <t>N</t>
        </is>
      </c>
      <c r="J1216" s="92">
        <f>IF(K1216="","N","Y")</f>
        <v/>
      </c>
      <c r="K1216" s="94">
        <f>_xlfn.TEXTJOIN("; ",TRUE,IF(P1216="52-wk low","52-wk low",""),IF(AND(AD1216&gt;=Settings!$B$12,M1216&lt;0),"Distribution",""),IF(AND(AJ1216="Y",M1216&lt;0,AK1216&lt;-Settings!$B$13),"Long unwinding",""),IF(AND(AJ1216="Y",M1216&lt;0,AK1216&gt;Settings!$B$13),"Short buildup",""))</f>
        <v/>
      </c>
      <c r="L1216" s="95" t="n">
        <v>158.59</v>
      </c>
      <c r="M1216" s="96" t="n">
        <v>-1.08</v>
      </c>
      <c r="N1216" s="93" t="n">
        <v>1086</v>
      </c>
      <c r="O1216" s="91" t="inlineStr">
        <is>
          <t>None</t>
        </is>
      </c>
      <c r="P1216" s="91" t="inlineStr">
        <is>
          <t>None</t>
        </is>
      </c>
      <c r="Q1216" s="97" t="n">
        <v>1.21</v>
      </c>
      <c r="R1216" s="96" t="n">
        <v>4.49</v>
      </c>
      <c r="S1216" s="96" t="n">
        <v>0.27</v>
      </c>
      <c r="T1216" s="96" t="n">
        <v>0.35</v>
      </c>
      <c r="U1216" s="96" t="n">
        <v>0.43</v>
      </c>
      <c r="V1216" s="103" t="n">
        <v>1.61</v>
      </c>
      <c r="W1216" s="102" t="n">
        <v>9</v>
      </c>
      <c r="X1216" s="93" t="n"/>
      <c r="Y1216" s="91" t="inlineStr">
        <is>
          <t>None</t>
        </is>
      </c>
      <c r="Z1216" s="99" t="n">
        <v>55.11</v>
      </c>
      <c r="AA1216" s="96" t="n">
        <v>0.96</v>
      </c>
      <c r="AB1216" s="96" t="n">
        <v>0.92</v>
      </c>
      <c r="AC1216" s="96" t="n">
        <v>0.25</v>
      </c>
      <c r="AD1216" s="96" t="n">
        <v>0.3</v>
      </c>
      <c r="AE1216" s="96" t="n">
        <v>0.42</v>
      </c>
      <c r="AF1216" s="103" t="n">
        <v>1.02</v>
      </c>
      <c r="AG1216" s="91" t="inlineStr">
        <is>
          <t>Drying up</t>
        </is>
      </c>
      <c r="AH1216" s="100" t="n">
        <v>0</v>
      </c>
      <c r="AI1216" s="101" t="n">
        <v>0</v>
      </c>
      <c r="AJ1216" s="92" t="inlineStr">
        <is>
          <t>N</t>
        </is>
      </c>
      <c r="AK1216" s="96" t="n"/>
      <c r="AL1216" s="91" t="inlineStr">
        <is>
          <t>n/a</t>
        </is>
      </c>
      <c r="AM1216" s="93" t="n"/>
      <c r="AN1216" s="92" t="inlineStr">
        <is>
          <t>None</t>
        </is>
      </c>
      <c r="AO1216" s="102" t="n">
        <v>0</v>
      </c>
      <c r="AP1216" s="103" t="n">
        <v>0.51</v>
      </c>
      <c r="AQ1216" s="102" t="n">
        <v>6</v>
      </c>
      <c r="AR1216" s="91" t="inlineStr">
        <is>
          <t>N</t>
        </is>
      </c>
      <c r="AS1216" s="104" t="n"/>
      <c r="AT1216" s="92">
        <f>IF(AND(P1216="52-wk high",T1216&gt;=Settings!$B$7),"Y","N")</f>
        <v/>
      </c>
      <c r="AU1216" s="91">
        <f>IF(AND(AD1216&gt;=Settings!$B$8,M1216&gt;0),"Y","N")</f>
        <v/>
      </c>
      <c r="AV1216" s="91">
        <f>IF(OR(AH1216&gt;Settings!$B$9,AI1216&gt;Settings!$B$9),"Y","N")</f>
        <v/>
      </c>
      <c r="AW1216" s="91">
        <f>IF(AJ1216&lt;&gt;"Y","n/a",IF(AND(M1216&gt;0,AK1216&gt;Settings!$B$10),"Y","N"))</f>
        <v/>
      </c>
      <c r="AX1216" s="91">
        <f>IF(AO1216&gt;=Settings!$B$11,"Y","N")</f>
        <v/>
      </c>
      <c r="AY1216" s="99">
        <f>(AT1216="Y")+(AU1216="Y")+(AV1216="Y")+(AW1216="Y")+(AX1216="Y")</f>
        <v/>
      </c>
      <c r="AZ1216" s="94">
        <f>IF(AY1216=0,"None",_xlfn.TEXTJOIN(", ",TRUE(),IF(AT1216="Y","Breakout",""),IF(AU1216="Y","Accumulation",""),IF(AV1216="Y","Institutional buying",""),IF(AW1216="Y","Long buildup",""),IF(AX1216="Y","Momentum leader","")))</f>
        <v/>
      </c>
      <c r="BA1216" s="94">
        <f>IF(BW1216="","","Passes "&amp;AY1216&amp;" of 5 buy-side scans"&amp;IF(G1216="Y","; RED FLAG: filter out using Red flag column",""))</f>
        <v/>
      </c>
      <c r="BB1216" s="91" t="inlineStr">
        <is>
          <t>None</t>
        </is>
      </c>
      <c r="BC1216" s="92" t="inlineStr">
        <is>
          <t>Y</t>
        </is>
      </c>
      <c r="BD1216" s="94" t="inlineStr">
        <is>
          <t>PE &gt; 50</t>
        </is>
      </c>
      <c r="BE1216" s="94" t="n"/>
      <c r="BF1216" s="92">
        <f>IF(R1216*100000&gt;=Settings!$B$5,"Y","N")</f>
        <v/>
      </c>
      <c r="BG1216" s="91">
        <f>IF(F1216&gt;Settings!$B$6,"Y","N")</f>
        <v/>
      </c>
      <c r="BH1216" s="97" t="n">
        <v>-49.56</v>
      </c>
      <c r="BI1216" s="96" t="n">
        <v>-4.81</v>
      </c>
      <c r="BJ1216" s="96" t="n">
        <v>-0.9399999999999999</v>
      </c>
      <c r="BK1216" s="96" t="n">
        <v>-16.13</v>
      </c>
      <c r="BL1216" s="96" t="n">
        <v>-11.76</v>
      </c>
      <c r="BM1216" s="96" t="n">
        <v>-46.66</v>
      </c>
      <c r="BN1216" s="97" t="n">
        <v>-1.97</v>
      </c>
      <c r="BO1216" s="96" t="n">
        <v>-6.2</v>
      </c>
      <c r="BP1216" s="96" t="n">
        <v>-12.14</v>
      </c>
      <c r="BQ1216" s="96" t="n">
        <v>-20.7</v>
      </c>
      <c r="BR1216" s="91" t="inlineStr">
        <is>
          <t>Stacked down</t>
        </is>
      </c>
      <c r="BS1216" s="91" t="inlineStr">
        <is>
          <t>None</t>
        </is>
      </c>
      <c r="BT1216" s="96" t="n">
        <v>43.1</v>
      </c>
      <c r="BU1216" s="91" t="inlineStr">
        <is>
          <t>N</t>
        </is>
      </c>
      <c r="BV1216" s="99">
        <f>IF(OR(BF1216&lt;&gt;"Y",BG1216&lt;&gt;"Y"),"",(AND(ISNUMBER(BQ1216),BQ1216&gt;0))+(BR1216="Stacked up")+(AND(ISNUMBER(BH1216),BH1216&gt;=-Settings!$B$17))+(AND(ISNUMBER(BK1216),ISNUMBER(BM1216),BK1216&gt;0,BM1216&gt;0))+(AND(ISNUMBER(AQ1216),AQ1216&gt;=Settings!$B$18))+(AND(ISNUMBER(BT1216),BT1216&gt;=Settings!$B$19,BT1216&lt;=Settings!$B$20))+(AND(ISNUMBER(AS1216),AS1216&gt;0))+(AND(ISNUMBER(T1216),ISNUMBER(M1216),T1216&gt;=Settings!$B$21,M1216&gt;0))+(AND(ISNUMBER(AD1216),ISNUMBER(M1216),AD1216&gt;=Settings!$B$22,M1216&gt;0))+(AY1216&gt;=1))</f>
        <v/>
      </c>
      <c r="BW1216" s="91">
        <f>IF(OR(AY1216=0,BF1216&lt;&gt;"Y",BG1216&lt;&gt;"Y"),"",1+SUMPRODUCT(($A$6:$A$2604=A1216)*($AY$6:$AY$2604&gt;0)*($BF$6:$BF$2604="Y")*($BG$6:$BG$2604="Y")*(($AY$6:$AY$2604&gt;AY1216)+($AY$6:$AY$2604=AY1216)*($AD$6:$AD$2604&gt;AD1216))))</f>
        <v/>
      </c>
    </row>
    <row r="1217" ht="23.85" customHeight="1" s="55">
      <c r="A1217" s="90" t="n">
        <v>46296</v>
      </c>
      <c r="B1217" s="91" t="inlineStr">
        <is>
          <t>MAHASTEEL</t>
        </is>
      </c>
      <c r="C1217" s="91" t="inlineStr">
        <is>
          <t>INE451L01014</t>
        </is>
      </c>
      <c r="D1217" s="91" t="n"/>
      <c r="E1217" s="91" t="inlineStr">
        <is>
          <t>None</t>
        </is>
      </c>
      <c r="F1217" s="93" t="n">
        <v>1943</v>
      </c>
      <c r="G1217" s="92" t="inlineStr">
        <is>
          <t>Y</t>
        </is>
      </c>
      <c r="H1217" s="94" t="inlineStr">
        <is>
          <t>T2T (BE series)</t>
        </is>
      </c>
      <c r="I1217" s="91" t="inlineStr">
        <is>
          <t>Y</t>
        </is>
      </c>
      <c r="J1217" s="92">
        <f>IF(K1217="","N","Y")</f>
        <v/>
      </c>
      <c r="K1217" s="94">
        <f>_xlfn.TEXTJOIN("; ",TRUE,IF(P1217="52-wk low","52-wk low",""),IF(AND(AD1217&gt;=Settings!$B$12,M1217&lt;0),"Distribution",""),IF(AND(AJ1217="Y",M1217&lt;0,AK1217&lt;-Settings!$B$13),"Long unwinding",""),IF(AND(AJ1217="Y",M1217&lt;0,AK1217&gt;Settings!$B$13),"Short buildup",""))</f>
        <v/>
      </c>
      <c r="L1217" s="95" t="n">
        <v>1182.5</v>
      </c>
      <c r="M1217" s="96" t="n">
        <v>-0.55</v>
      </c>
      <c r="N1217" s="93" t="n">
        <v>814</v>
      </c>
      <c r="O1217" s="91" t="inlineStr">
        <is>
          <t>None</t>
        </is>
      </c>
      <c r="P1217" s="91" t="inlineStr">
        <is>
          <t>None</t>
        </is>
      </c>
      <c r="Q1217" s="97" t="n">
        <v>0.04</v>
      </c>
      <c r="R1217" s="96" t="n">
        <v>0.04</v>
      </c>
      <c r="S1217" s="96" t="n">
        <v>0.9399999999999999</v>
      </c>
      <c r="T1217" s="96" t="n">
        <v>0.25</v>
      </c>
      <c r="U1217" s="96" t="n">
        <v>0.38</v>
      </c>
      <c r="V1217" s="103" t="n">
        <v>0.41</v>
      </c>
      <c r="W1217" s="102" t="n">
        <v>0</v>
      </c>
      <c r="X1217" s="93" t="n"/>
      <c r="Y1217" s="91" t="inlineStr">
        <is>
          <t>None</t>
        </is>
      </c>
      <c r="Z1217" s="99" t="n"/>
      <c r="AA1217" s="96" t="n"/>
      <c r="AB1217" s="96" t="n"/>
      <c r="AC1217" s="96" t="n"/>
      <c r="AD1217" s="96" t="n"/>
      <c r="AE1217" s="96" t="n"/>
      <c r="AF1217" s="103" t="n"/>
      <c r="AG1217" s="91" t="inlineStr">
        <is>
          <t>No delivery data</t>
        </is>
      </c>
      <c r="AH1217" s="100" t="n">
        <v>0</v>
      </c>
      <c r="AI1217" s="101" t="n">
        <v>0</v>
      </c>
      <c r="AJ1217" s="92" t="inlineStr">
        <is>
          <t>N</t>
        </is>
      </c>
      <c r="AK1217" s="96" t="n"/>
      <c r="AL1217" s="91" t="inlineStr">
        <is>
          <t>n/a</t>
        </is>
      </c>
      <c r="AM1217" s="93" t="n"/>
      <c r="AN1217" s="92" t="inlineStr">
        <is>
          <t>None</t>
        </is>
      </c>
      <c r="AO1217" s="102" t="n">
        <v>0</v>
      </c>
      <c r="AP1217" s="103" t="n">
        <v>2.62</v>
      </c>
      <c r="AQ1217" s="102" t="n">
        <v>95</v>
      </c>
      <c r="AR1217" s="91" t="inlineStr">
        <is>
          <t>N</t>
        </is>
      </c>
      <c r="AS1217" s="104" t="n"/>
      <c r="AT1217" s="92">
        <f>IF(AND(P1217="52-wk high",T1217&gt;=Settings!$B$7),"Y","N")</f>
        <v/>
      </c>
      <c r="AU1217" s="91">
        <f>IF(AND(AD1217&gt;=Settings!$B$8,M1217&gt;0),"Y","N")</f>
        <v/>
      </c>
      <c r="AV1217" s="91">
        <f>IF(OR(AH1217&gt;Settings!$B$9,AI1217&gt;Settings!$B$9),"Y","N")</f>
        <v/>
      </c>
      <c r="AW1217" s="91">
        <f>IF(AJ1217&lt;&gt;"Y","n/a",IF(AND(M1217&gt;0,AK1217&gt;Settings!$B$10),"Y","N"))</f>
        <v/>
      </c>
      <c r="AX1217" s="91">
        <f>IF(AO1217&gt;=Settings!$B$11,"Y","N")</f>
        <v/>
      </c>
      <c r="AY1217" s="99">
        <f>(AT1217="Y")+(AU1217="Y")+(AV1217="Y")+(AW1217="Y")+(AX1217="Y")</f>
        <v/>
      </c>
      <c r="AZ1217" s="94">
        <f>IF(AY1217=0,"None",_xlfn.TEXTJOIN(", ",TRUE(),IF(AT1217="Y","Breakout",""),IF(AU1217="Y","Accumulation",""),IF(AV1217="Y","Institutional buying",""),IF(AW1217="Y","Long buildup",""),IF(AX1217="Y","Momentum leader","")))</f>
        <v/>
      </c>
      <c r="BA1217" s="94">
        <f>IF(BW1217="","","Passes "&amp;AY1217&amp;" of 5 buy-side scans"&amp;IF(G1217="Y","; RED FLAG: filter out using Red flag column",""))</f>
        <v/>
      </c>
      <c r="BB1217" s="91" t="inlineStr">
        <is>
          <t>None</t>
        </is>
      </c>
      <c r="BC1217" s="92" t="inlineStr">
        <is>
          <t>Y</t>
        </is>
      </c>
      <c r="BD1217" s="94" t="inlineStr">
        <is>
          <t>PE &gt; 50</t>
        </is>
      </c>
      <c r="BE1217" s="94" t="n"/>
      <c r="BF1217" s="92">
        <f>IF(R1217*100000&gt;=Settings!$B$5,"Y","N")</f>
        <v/>
      </c>
      <c r="BG1217" s="91">
        <f>IF(F1217&gt;Settings!$B$6,"Y","N")</f>
        <v/>
      </c>
      <c r="BH1217" s="97" t="n">
        <v>-16.78</v>
      </c>
      <c r="BI1217" s="96" t="n">
        <v>-2.43</v>
      </c>
      <c r="BJ1217" s="96" t="n">
        <v>-15.18</v>
      </c>
      <c r="BK1217" s="96" t="n">
        <v>54.72</v>
      </c>
      <c r="BL1217" s="96" t="n">
        <v>23.52</v>
      </c>
      <c r="BM1217" s="96" t="n">
        <v>160.46</v>
      </c>
      <c r="BN1217" s="97" t="n">
        <v>-1.89</v>
      </c>
      <c r="BO1217" s="96" t="n">
        <v>3.63</v>
      </c>
      <c r="BP1217" s="96" t="n">
        <v>13.15</v>
      </c>
      <c r="BQ1217" s="96" t="n">
        <v>28.13</v>
      </c>
      <c r="BR1217" s="91" t="inlineStr">
        <is>
          <t>Mixed</t>
        </is>
      </c>
      <c r="BS1217" s="91" t="inlineStr">
        <is>
          <t>None</t>
        </is>
      </c>
      <c r="BT1217" s="96" t="n">
        <v>44.5</v>
      </c>
      <c r="BU1217" s="91" t="inlineStr">
        <is>
          <t>N</t>
        </is>
      </c>
      <c r="BV1217" s="99">
        <f>IF(OR(BF1217&lt;&gt;"Y",BG1217&lt;&gt;"Y"),"",(AND(ISNUMBER(BQ1217),BQ1217&gt;0))+(BR1217="Stacked up")+(AND(ISNUMBER(BH1217),BH1217&gt;=-Settings!$B$17))+(AND(ISNUMBER(BK1217),ISNUMBER(BM1217),BK1217&gt;0,BM1217&gt;0))+(AND(ISNUMBER(AQ1217),AQ1217&gt;=Settings!$B$18))+(AND(ISNUMBER(BT1217),BT1217&gt;=Settings!$B$19,BT1217&lt;=Settings!$B$20))+(AND(ISNUMBER(AS1217),AS1217&gt;0))+(AND(ISNUMBER(T1217),ISNUMBER(M1217),T1217&gt;=Settings!$B$21,M1217&gt;0))+(AND(ISNUMBER(AD1217),ISNUMBER(M1217),AD1217&gt;=Settings!$B$22,M1217&gt;0))+(AY1217&gt;=1))</f>
        <v/>
      </c>
      <c r="BW1217" s="91">
        <f>IF(OR(AY1217=0,BF1217&lt;&gt;"Y",BG1217&lt;&gt;"Y"),"",1+SUMPRODUCT(($A$6:$A$2604=A1217)*($AY$6:$AY$2604&gt;0)*($BF$6:$BF$2604="Y")*($BG$6:$BG$2604="Y")*(($AY$6:$AY$2604&gt;AY1217)+($AY$6:$AY$2604=AY1217)*($AD$6:$AD$2604&gt;AD1217))))</f>
        <v/>
      </c>
    </row>
    <row r="1218" ht="23.85" customHeight="1" s="55">
      <c r="A1218" s="90" t="n">
        <v>46296</v>
      </c>
      <c r="B1218" s="91" t="inlineStr">
        <is>
          <t>TCIEXP</t>
        </is>
      </c>
      <c r="C1218" s="91" t="inlineStr">
        <is>
          <t>INE586V01016</t>
        </is>
      </c>
      <c r="D1218" s="91" t="n"/>
      <c r="E1218" s="91" t="inlineStr">
        <is>
          <t>None</t>
        </is>
      </c>
      <c r="F1218" s="93" t="n">
        <v>1940</v>
      </c>
      <c r="G1218" s="92" t="inlineStr">
        <is>
          <t>N</t>
        </is>
      </c>
      <c r="H1218" s="94" t="n"/>
      <c r="I1218" s="91" t="inlineStr">
        <is>
          <t>N</t>
        </is>
      </c>
      <c r="J1218" s="92">
        <f>IF(K1218="","N","Y")</f>
        <v/>
      </c>
      <c r="K1218" s="94">
        <f>_xlfn.TEXTJOIN("; ",TRUE,IF(P1218="52-wk low","52-wk low",""),IF(AND(AD1218&gt;=Settings!$B$12,M1218&lt;0),"Distribution",""),IF(AND(AJ1218="Y",M1218&lt;0,AK1218&lt;-Settings!$B$13),"Long unwinding",""),IF(AND(AJ1218="Y",M1218&lt;0,AK1218&gt;Settings!$B$13),"Short buildup",""))</f>
        <v/>
      </c>
      <c r="L1218" s="95" t="n">
        <v>504.75</v>
      </c>
      <c r="M1218" s="96" t="n">
        <v>-3.24</v>
      </c>
      <c r="N1218" s="93" t="n">
        <v>2165</v>
      </c>
      <c r="O1218" s="91" t="inlineStr">
        <is>
          <t>None</t>
        </is>
      </c>
      <c r="P1218" s="91" t="inlineStr">
        <is>
          <t>None</t>
        </is>
      </c>
      <c r="Q1218" s="97" t="n">
        <v>0.93</v>
      </c>
      <c r="R1218" s="96" t="n">
        <v>3.45</v>
      </c>
      <c r="S1218" s="96" t="n">
        <v>0.27</v>
      </c>
      <c r="T1218" s="96" t="n">
        <v>0.48</v>
      </c>
      <c r="U1218" s="96" t="n">
        <v>0.46</v>
      </c>
      <c r="V1218" s="103" t="n">
        <v>1.69</v>
      </c>
      <c r="W1218" s="102" t="n">
        <v>2</v>
      </c>
      <c r="X1218" s="93" t="n"/>
      <c r="Y1218" s="91" t="inlineStr">
        <is>
          <t>None</t>
        </is>
      </c>
      <c r="Z1218" s="99" t="n">
        <v>28.91</v>
      </c>
      <c r="AA1218" s="96" t="n">
        <v>0.59</v>
      </c>
      <c r="AB1218" s="96" t="n">
        <v>0.6</v>
      </c>
      <c r="AC1218" s="96" t="n">
        <v>0.68</v>
      </c>
      <c r="AD1218" s="96" t="n">
        <v>0.9399999999999999</v>
      </c>
      <c r="AE1218" s="96" t="n">
        <v>0.79</v>
      </c>
      <c r="AF1218" s="103" t="n">
        <v>0.6899999999999999</v>
      </c>
      <c r="AG1218" s="91" t="inlineStr">
        <is>
          <t>Drying up</t>
        </is>
      </c>
      <c r="AH1218" s="100" t="n">
        <v>0</v>
      </c>
      <c r="AI1218" s="101" t="n">
        <v>0</v>
      </c>
      <c r="AJ1218" s="92" t="inlineStr">
        <is>
          <t>N</t>
        </is>
      </c>
      <c r="AK1218" s="96" t="n"/>
      <c r="AL1218" s="91" t="inlineStr">
        <is>
          <t>n/a</t>
        </is>
      </c>
      <c r="AM1218" s="93" t="n"/>
      <c r="AN1218" s="92" t="inlineStr">
        <is>
          <t>None</t>
        </is>
      </c>
      <c r="AO1218" s="102" t="n">
        <v>0</v>
      </c>
      <c r="AP1218" s="103" t="n">
        <v>0.68</v>
      </c>
      <c r="AQ1218" s="102" t="n">
        <v>34</v>
      </c>
      <c r="AR1218" s="91" t="inlineStr">
        <is>
          <t>N</t>
        </is>
      </c>
      <c r="AS1218" s="104" t="n"/>
      <c r="AT1218" s="92">
        <f>IF(AND(P1218="52-wk high",T1218&gt;=Settings!$B$7),"Y","N")</f>
        <v/>
      </c>
      <c r="AU1218" s="91">
        <f>IF(AND(AD1218&gt;=Settings!$B$8,M1218&gt;0),"Y","N")</f>
        <v/>
      </c>
      <c r="AV1218" s="91">
        <f>IF(OR(AH1218&gt;Settings!$B$9,AI1218&gt;Settings!$B$9),"Y","N")</f>
        <v/>
      </c>
      <c r="AW1218" s="91">
        <f>IF(AJ1218&lt;&gt;"Y","n/a",IF(AND(M1218&gt;0,AK1218&gt;Settings!$B$10),"Y","N"))</f>
        <v/>
      </c>
      <c r="AX1218" s="91">
        <f>IF(AO1218&gt;=Settings!$B$11,"Y","N")</f>
        <v/>
      </c>
      <c r="AY1218" s="99">
        <f>(AT1218="Y")+(AU1218="Y")+(AV1218="Y")+(AW1218="Y")+(AX1218="Y")</f>
        <v/>
      </c>
      <c r="AZ1218" s="94">
        <f>IF(AY1218=0,"None",_xlfn.TEXTJOIN(", ",TRUE(),IF(AT1218="Y","Breakout",""),IF(AU1218="Y","Accumulation",""),IF(AV1218="Y","Institutional buying",""),IF(AW1218="Y","Long buildup",""),IF(AX1218="Y","Momentum leader","")))</f>
        <v/>
      </c>
      <c r="BA1218" s="94">
        <f>IF(BW1218="","","Passes "&amp;AY1218&amp;" of 5 buy-side scans"&amp;IF(G1218="Y","; RED FLAG: filter out using Red flag column",""))</f>
        <v/>
      </c>
      <c r="BB1218" s="91" t="inlineStr">
        <is>
          <t>None</t>
        </is>
      </c>
      <c r="BC1218" s="92" t="inlineStr">
        <is>
          <t>N</t>
        </is>
      </c>
      <c r="BD1218" s="94" t="n"/>
      <c r="BE1218" s="94" t="n"/>
      <c r="BF1218" s="92">
        <f>IF(R1218*100000&gt;=Settings!$B$5,"Y","N")</f>
        <v/>
      </c>
      <c r="BG1218" s="91">
        <f>IF(F1218&gt;Settings!$B$6,"Y","N")</f>
        <v/>
      </c>
      <c r="BH1218" s="97" t="n">
        <v>-32.41</v>
      </c>
      <c r="BI1218" s="96" t="n">
        <v>2.44</v>
      </c>
      <c r="BJ1218" s="96" t="n">
        <v>-6.86</v>
      </c>
      <c r="BK1218" s="96" t="n">
        <v>-0.84</v>
      </c>
      <c r="BL1218" s="96" t="n">
        <v>6.48</v>
      </c>
      <c r="BM1218" s="96" t="n">
        <v>-31.05</v>
      </c>
      <c r="BN1218" s="97" t="n">
        <v>-1.62</v>
      </c>
      <c r="BO1218" s="96" t="n">
        <v>-4.18</v>
      </c>
      <c r="BP1218" s="96" t="n">
        <v>-5.49</v>
      </c>
      <c r="BQ1218" s="96" t="n">
        <v>-9.34</v>
      </c>
      <c r="BR1218" s="91" t="inlineStr">
        <is>
          <t>Stacked down</t>
        </is>
      </c>
      <c r="BS1218" s="91" t="inlineStr">
        <is>
          <t>None</t>
        </is>
      </c>
      <c r="BT1218" s="96" t="n">
        <v>47.2</v>
      </c>
      <c r="BU1218" s="91" t="inlineStr">
        <is>
          <t>N</t>
        </is>
      </c>
      <c r="BV1218" s="99">
        <f>IF(OR(BF1218&lt;&gt;"Y",BG1218&lt;&gt;"Y"),"",(AND(ISNUMBER(BQ1218),BQ1218&gt;0))+(BR1218="Stacked up")+(AND(ISNUMBER(BH1218),BH1218&gt;=-Settings!$B$17))+(AND(ISNUMBER(BK1218),ISNUMBER(BM1218),BK1218&gt;0,BM1218&gt;0))+(AND(ISNUMBER(AQ1218),AQ1218&gt;=Settings!$B$18))+(AND(ISNUMBER(BT1218),BT1218&gt;=Settings!$B$19,BT1218&lt;=Settings!$B$20))+(AND(ISNUMBER(AS1218),AS1218&gt;0))+(AND(ISNUMBER(T1218),ISNUMBER(M1218),T1218&gt;=Settings!$B$21,M1218&gt;0))+(AND(ISNUMBER(AD1218),ISNUMBER(M1218),AD1218&gt;=Settings!$B$22,M1218&gt;0))+(AY1218&gt;=1))</f>
        <v/>
      </c>
      <c r="BW1218" s="91">
        <f>IF(OR(AY1218=0,BF1218&lt;&gt;"Y",BG1218&lt;&gt;"Y"),"",1+SUMPRODUCT(($A$6:$A$2604=A1218)*($AY$6:$AY$2604&gt;0)*($BF$6:$BF$2604="Y")*($BG$6:$BG$2604="Y")*(($AY$6:$AY$2604&gt;AY1218)+($AY$6:$AY$2604=AY1218)*($AD$6:$AD$2604&gt;AD1218))))</f>
        <v/>
      </c>
    </row>
    <row r="1219" ht="23.85" customHeight="1" s="55">
      <c r="A1219" s="90" t="n">
        <v>46296</v>
      </c>
      <c r="B1219" s="91" t="inlineStr">
        <is>
          <t>SIMPLEXINF</t>
        </is>
      </c>
      <c r="C1219" s="91" t="inlineStr">
        <is>
          <t>INE059B01024</t>
        </is>
      </c>
      <c r="D1219" s="91" t="n"/>
      <c r="E1219" s="91" t="inlineStr">
        <is>
          <t>None</t>
        </is>
      </c>
      <c r="F1219" s="93" t="n">
        <v>1938</v>
      </c>
      <c r="G1219" s="92" t="inlineStr">
        <is>
          <t>N</t>
        </is>
      </c>
      <c r="H1219" s="94" t="n"/>
      <c r="I1219" s="91" t="inlineStr">
        <is>
          <t>N</t>
        </is>
      </c>
      <c r="J1219" s="92">
        <f>IF(K1219="","N","Y")</f>
        <v/>
      </c>
      <c r="K1219" s="94">
        <f>_xlfn.TEXTJOIN("; ",TRUE,IF(P1219="52-wk low","52-wk low",""),IF(AND(AD1219&gt;=Settings!$B$12,M1219&lt;0),"Distribution",""),IF(AND(AJ1219="Y",M1219&lt;0,AK1219&lt;-Settings!$B$13),"Long unwinding",""),IF(AND(AJ1219="Y",M1219&lt;0,AK1219&gt;Settings!$B$13),"Short buildup",""))</f>
        <v/>
      </c>
      <c r="L1219" s="95" t="n">
        <v>245.01</v>
      </c>
      <c r="M1219" s="96" t="n">
        <v>-0.2</v>
      </c>
      <c r="N1219" s="93" t="n">
        <v>675</v>
      </c>
      <c r="O1219" s="91" t="inlineStr">
        <is>
          <t>None</t>
        </is>
      </c>
      <c r="P1219" s="91" t="inlineStr">
        <is>
          <t>None</t>
        </is>
      </c>
      <c r="Q1219" s="97" t="n">
        <v>7.01</v>
      </c>
      <c r="R1219" s="96" t="n">
        <v>1.29</v>
      </c>
      <c r="S1219" s="96" t="n">
        <v>7.06</v>
      </c>
      <c r="T1219" s="96" t="n">
        <v>6.17</v>
      </c>
      <c r="U1219" s="96" t="n">
        <v>4.65</v>
      </c>
      <c r="V1219" s="103" t="n">
        <v>0.82</v>
      </c>
      <c r="W1219" s="102" t="n">
        <v>4</v>
      </c>
      <c r="X1219" s="93" t="n">
        <v>17</v>
      </c>
      <c r="Y1219" s="91" t="inlineStr">
        <is>
          <t>None</t>
        </is>
      </c>
      <c r="Z1219" s="99" t="n">
        <v>77.56</v>
      </c>
      <c r="AA1219" s="96" t="n">
        <v>1.18</v>
      </c>
      <c r="AB1219" s="96" t="n">
        <v>1.23</v>
      </c>
      <c r="AC1219" s="96" t="n">
        <v>8.52</v>
      </c>
      <c r="AD1219" s="96" t="n">
        <v>7.77</v>
      </c>
      <c r="AE1219" s="96" t="n">
        <v>6.08</v>
      </c>
      <c r="AF1219" s="103" t="n">
        <v>1.13</v>
      </c>
      <c r="AG1219" s="91" t="inlineStr">
        <is>
          <t>Normal</t>
        </is>
      </c>
      <c r="AH1219" s="100" t="n">
        <v>0</v>
      </c>
      <c r="AI1219" s="101" t="n">
        <v>0</v>
      </c>
      <c r="AJ1219" s="92" t="inlineStr">
        <is>
          <t>N</t>
        </is>
      </c>
      <c r="AK1219" s="96" t="n"/>
      <c r="AL1219" s="91" t="inlineStr">
        <is>
          <t>n/a</t>
        </is>
      </c>
      <c r="AM1219" s="93" t="n"/>
      <c r="AN1219" s="92" t="inlineStr">
        <is>
          <t>None</t>
        </is>
      </c>
      <c r="AO1219" s="102" t="n">
        <v>0</v>
      </c>
      <c r="AP1219" s="103" t="n">
        <v>1.2</v>
      </c>
      <c r="AQ1219" s="102" t="n">
        <v>69</v>
      </c>
      <c r="AR1219" s="91" t="inlineStr">
        <is>
          <t>N</t>
        </is>
      </c>
      <c r="AS1219" s="104" t="n"/>
      <c r="AT1219" s="92">
        <f>IF(AND(P1219="52-wk high",T1219&gt;=Settings!$B$7),"Y","N")</f>
        <v/>
      </c>
      <c r="AU1219" s="91">
        <f>IF(AND(AD1219&gt;=Settings!$B$8,M1219&gt;0),"Y","N")</f>
        <v/>
      </c>
      <c r="AV1219" s="91">
        <f>IF(OR(AH1219&gt;Settings!$B$9,AI1219&gt;Settings!$B$9),"Y","N")</f>
        <v/>
      </c>
      <c r="AW1219" s="91">
        <f>IF(AJ1219&lt;&gt;"Y","n/a",IF(AND(M1219&gt;0,AK1219&gt;Settings!$B$10),"Y","N"))</f>
        <v/>
      </c>
      <c r="AX1219" s="91">
        <f>IF(AO1219&gt;=Settings!$B$11,"Y","N")</f>
        <v/>
      </c>
      <c r="AY1219" s="99">
        <f>(AT1219="Y")+(AU1219="Y")+(AV1219="Y")+(AW1219="Y")+(AX1219="Y")</f>
        <v/>
      </c>
      <c r="AZ1219" s="94">
        <f>IF(AY1219=0,"None",_xlfn.TEXTJOIN(", ",TRUE(),IF(AT1219="Y","Breakout",""),IF(AU1219="Y","Accumulation",""),IF(AV1219="Y","Institutional buying",""),IF(AW1219="Y","Long buildup",""),IF(AX1219="Y","Momentum leader","")))</f>
        <v/>
      </c>
      <c r="BA1219" s="94">
        <f>IF(BW1219="","","Passes "&amp;AY1219&amp;" of 5 buy-side scans"&amp;IF(G1219="Y","; RED FLAG: filter out using Red flag column",""))</f>
        <v/>
      </c>
      <c r="BB1219" s="91" t="inlineStr">
        <is>
          <t>None</t>
        </is>
      </c>
      <c r="BC1219" s="92" t="inlineStr">
        <is>
          <t>N</t>
        </is>
      </c>
      <c r="BD1219" s="94" t="n"/>
      <c r="BE1219" s="94" t="n"/>
      <c r="BF1219" s="92">
        <f>IF(R1219*100000&gt;=Settings!$B$5,"Y","N")</f>
        <v/>
      </c>
      <c r="BG1219" s="91">
        <f>IF(F1219&gt;Settings!$B$6,"Y","N")</f>
        <v/>
      </c>
      <c r="BH1219" s="97" t="n">
        <v>-22.95</v>
      </c>
      <c r="BI1219" s="96" t="n">
        <v>-2.68</v>
      </c>
      <c r="BJ1219" s="96" t="n">
        <v>-4.52</v>
      </c>
      <c r="BK1219" s="96" t="n">
        <v>-7.86</v>
      </c>
      <c r="BL1219" s="96" t="n">
        <v>54.12</v>
      </c>
      <c r="BM1219" s="96" t="n">
        <v>-13.38</v>
      </c>
      <c r="BN1219" s="97" t="n">
        <v>-2.36</v>
      </c>
      <c r="BO1219" s="96" t="n">
        <v>-2.67</v>
      </c>
      <c r="BP1219" s="96" t="n">
        <v>-1.17</v>
      </c>
      <c r="BQ1219" s="96" t="n">
        <v>-1.47</v>
      </c>
      <c r="BR1219" s="91" t="inlineStr">
        <is>
          <t>Mixed</t>
        </is>
      </c>
      <c r="BS1219" s="91" t="inlineStr">
        <is>
          <t>None</t>
        </is>
      </c>
      <c r="BT1219" s="96" t="n">
        <v>40.8</v>
      </c>
      <c r="BU1219" s="91" t="inlineStr">
        <is>
          <t>N</t>
        </is>
      </c>
      <c r="BV1219" s="99">
        <f>IF(OR(BF1219&lt;&gt;"Y",BG1219&lt;&gt;"Y"),"",(AND(ISNUMBER(BQ1219),BQ1219&gt;0))+(BR1219="Stacked up")+(AND(ISNUMBER(BH1219),BH1219&gt;=-Settings!$B$17))+(AND(ISNUMBER(BK1219),ISNUMBER(BM1219),BK1219&gt;0,BM1219&gt;0))+(AND(ISNUMBER(AQ1219),AQ1219&gt;=Settings!$B$18))+(AND(ISNUMBER(BT1219),BT1219&gt;=Settings!$B$19,BT1219&lt;=Settings!$B$20))+(AND(ISNUMBER(AS1219),AS1219&gt;0))+(AND(ISNUMBER(T1219),ISNUMBER(M1219),T1219&gt;=Settings!$B$21,M1219&gt;0))+(AND(ISNUMBER(AD1219),ISNUMBER(M1219),AD1219&gt;=Settings!$B$22,M1219&gt;0))+(AY1219&gt;=1))</f>
        <v/>
      </c>
      <c r="BW1219" s="91">
        <f>IF(OR(AY1219=0,BF1219&lt;&gt;"Y",BG1219&lt;&gt;"Y"),"",1+SUMPRODUCT(($A$6:$A$2604=A1219)*($AY$6:$AY$2604&gt;0)*($BF$6:$BF$2604="Y")*($BG$6:$BG$2604="Y")*(($AY$6:$AY$2604&gt;AY1219)+($AY$6:$AY$2604=AY1219)*($AD$6:$AD$2604&gt;AD1219))))</f>
        <v/>
      </c>
    </row>
    <row r="1220" ht="23.85" customHeight="1" s="55">
      <c r="A1220" s="90" t="n">
        <v>46296</v>
      </c>
      <c r="B1220" s="91" t="inlineStr">
        <is>
          <t>VIDYAWIRES</t>
        </is>
      </c>
      <c r="C1220" s="91" t="inlineStr">
        <is>
          <t>INE14UN01029</t>
        </is>
      </c>
      <c r="D1220" s="91" t="n"/>
      <c r="E1220" s="91" t="inlineStr">
        <is>
          <t>None</t>
        </is>
      </c>
      <c r="F1220" s="93" t="n">
        <v>1935</v>
      </c>
      <c r="G1220" s="92" t="inlineStr">
        <is>
          <t>N</t>
        </is>
      </c>
      <c r="H1220" s="94" t="n"/>
      <c r="I1220" s="91" t="inlineStr">
        <is>
          <t>N</t>
        </is>
      </c>
      <c r="J1220" s="92">
        <f>IF(K1220="","N","Y")</f>
        <v/>
      </c>
      <c r="K1220" s="94">
        <f>_xlfn.TEXTJOIN("; ",TRUE,IF(P1220="52-wk low","52-wk low",""),IF(AND(AD1220&gt;=Settings!$B$12,M1220&lt;0),"Distribution",""),IF(AND(AJ1220="Y",M1220&lt;0,AK1220&lt;-Settings!$B$13),"Long unwinding",""),IF(AND(AJ1220="Y",M1220&lt;0,AK1220&gt;Settings!$B$13),"Short buildup",""))</f>
        <v/>
      </c>
      <c r="L1220" s="95" t="n">
        <v>90.97</v>
      </c>
      <c r="M1220" s="96" t="n">
        <v>-3.64</v>
      </c>
      <c r="N1220" s="93" t="n">
        <v>2261</v>
      </c>
      <c r="O1220" s="91" t="inlineStr">
        <is>
          <t>None</t>
        </is>
      </c>
      <c r="P1220" s="91" t="inlineStr">
        <is>
          <t>None</t>
        </is>
      </c>
      <c r="Q1220" s="97" t="n">
        <v>10.67</v>
      </c>
      <c r="R1220" s="96" t="n">
        <v>10.03</v>
      </c>
      <c r="S1220" s="96" t="n">
        <v>1.08</v>
      </c>
      <c r="T1220" s="96" t="n">
        <v>1.09</v>
      </c>
      <c r="U1220" s="96" t="n">
        <v>0.42</v>
      </c>
      <c r="V1220" s="103" t="n">
        <v>0.4</v>
      </c>
      <c r="W1220" s="102" t="n">
        <v>0</v>
      </c>
      <c r="X1220" s="93" t="n"/>
      <c r="Y1220" s="91" t="inlineStr">
        <is>
          <t>None</t>
        </is>
      </c>
      <c r="Z1220" s="99" t="n">
        <v>59.79</v>
      </c>
      <c r="AA1220" s="96" t="n">
        <v>1.14</v>
      </c>
      <c r="AB1220" s="96" t="n">
        <v>1.1</v>
      </c>
      <c r="AC1220" s="96" t="n">
        <v>1.24</v>
      </c>
      <c r="AD1220" s="96" t="n">
        <v>1.2</v>
      </c>
      <c r="AE1220" s="96" t="n">
        <v>0.64</v>
      </c>
      <c r="AF1220" s="103" t="n">
        <v>1.32</v>
      </c>
      <c r="AG1220" s="91" t="inlineStr">
        <is>
          <t>Normal</t>
        </is>
      </c>
      <c r="AH1220" s="100" t="n">
        <v>0</v>
      </c>
      <c r="AI1220" s="101" t="n">
        <v>0</v>
      </c>
      <c r="AJ1220" s="92" t="inlineStr">
        <is>
          <t>N</t>
        </is>
      </c>
      <c r="AK1220" s="96" t="n"/>
      <c r="AL1220" s="91" t="inlineStr">
        <is>
          <t>n/a</t>
        </is>
      </c>
      <c r="AM1220" s="93" t="n"/>
      <c r="AN1220" s="92" t="inlineStr">
        <is>
          <t>None</t>
        </is>
      </c>
      <c r="AO1220" s="102" t="n">
        <v>0</v>
      </c>
      <c r="AP1220" s="103" t="n"/>
      <c r="AQ1220" s="102" t="n"/>
      <c r="AR1220" s="91" t="inlineStr">
        <is>
          <t>N</t>
        </is>
      </c>
      <c r="AS1220" s="104" t="n"/>
      <c r="AT1220" s="92">
        <f>IF(AND(P1220="52-wk high",T1220&gt;=Settings!$B$7),"Y","N")</f>
        <v/>
      </c>
      <c r="AU1220" s="91">
        <f>IF(AND(AD1220&gt;=Settings!$B$8,M1220&gt;0),"Y","N")</f>
        <v/>
      </c>
      <c r="AV1220" s="91">
        <f>IF(OR(AH1220&gt;Settings!$B$9,AI1220&gt;Settings!$B$9),"Y","N")</f>
        <v/>
      </c>
      <c r="AW1220" s="91">
        <f>IF(AJ1220&lt;&gt;"Y","n/a",IF(AND(M1220&gt;0,AK1220&gt;Settings!$B$10),"Y","N"))</f>
        <v/>
      </c>
      <c r="AX1220" s="91">
        <f>IF(AO1220&gt;=Settings!$B$11,"Y","N")</f>
        <v/>
      </c>
      <c r="AY1220" s="99">
        <f>(AT1220="Y")+(AU1220="Y")+(AV1220="Y")+(AW1220="Y")+(AX1220="Y")</f>
        <v/>
      </c>
      <c r="AZ1220" s="94">
        <f>IF(AY1220=0,"None",_xlfn.TEXTJOIN(", ",TRUE(),IF(AT1220="Y","Breakout",""),IF(AU1220="Y","Accumulation",""),IF(AV1220="Y","Institutional buying",""),IF(AW1220="Y","Long buildup",""),IF(AX1220="Y","Momentum leader","")))</f>
        <v/>
      </c>
      <c r="BA1220" s="94">
        <f>IF(BW1220="","","Passes "&amp;AY1220&amp;" of 5 buy-side scans"&amp;IF(G1220="Y","; RED FLAG: filter out using Red flag column",""))</f>
        <v/>
      </c>
      <c r="BB1220" s="91" t="inlineStr">
        <is>
          <t>Lower</t>
        </is>
      </c>
      <c r="BC1220" s="92" t="inlineStr">
        <is>
          <t>Y</t>
        </is>
      </c>
      <c r="BD1220" s="94" t="inlineStr">
        <is>
          <t>High-low range &gt;100% in 6 months; High-low range &gt;150% in 12 months</t>
        </is>
      </c>
      <c r="BE1220" s="94" t="n"/>
      <c r="BF1220" s="92">
        <f>IF(R1220*100000&gt;=Settings!$B$5,"Y","N")</f>
        <v/>
      </c>
      <c r="BG1220" s="91">
        <f>IF(F1220&gt;Settings!$B$6,"Y","N")</f>
        <v/>
      </c>
      <c r="BH1220" s="97" t="n">
        <v>-22.48</v>
      </c>
      <c r="BI1220" s="96" t="n">
        <v>5.5</v>
      </c>
      <c r="BJ1220" s="96" t="n">
        <v>-0.3</v>
      </c>
      <c r="BK1220" s="96" t="n">
        <v>-6.77</v>
      </c>
      <c r="BL1220" s="96" t="n">
        <v>73.51000000000001</v>
      </c>
      <c r="BM1220" s="96" t="n"/>
      <c r="BN1220" s="97" t="n">
        <v>1.78</v>
      </c>
      <c r="BO1220" s="96" t="n">
        <v>1.39</v>
      </c>
      <c r="BP1220" s="96" t="n">
        <v>4.1</v>
      </c>
      <c r="BQ1220" s="96" t="n">
        <v>14.53</v>
      </c>
      <c r="BR1220" s="91" t="inlineStr">
        <is>
          <t>Mixed</t>
        </is>
      </c>
      <c r="BS1220" s="91" t="inlineStr">
        <is>
          <t>None</t>
        </is>
      </c>
      <c r="BT1220" s="96" t="n">
        <v>54.8</v>
      </c>
      <c r="BU1220" s="91" t="inlineStr">
        <is>
          <t>N</t>
        </is>
      </c>
      <c r="BV1220" s="99">
        <f>IF(OR(BF1220&lt;&gt;"Y",BG1220&lt;&gt;"Y"),"",(AND(ISNUMBER(BQ1220),BQ1220&gt;0))+(BR1220="Stacked up")+(AND(ISNUMBER(BH1220),BH1220&gt;=-Settings!$B$17))+(AND(ISNUMBER(BK1220),ISNUMBER(BM1220),BK1220&gt;0,BM1220&gt;0))+(AND(ISNUMBER(AQ1220),AQ1220&gt;=Settings!$B$18))+(AND(ISNUMBER(BT1220),BT1220&gt;=Settings!$B$19,BT1220&lt;=Settings!$B$20))+(AND(ISNUMBER(AS1220),AS1220&gt;0))+(AND(ISNUMBER(T1220),ISNUMBER(M1220),T1220&gt;=Settings!$B$21,M1220&gt;0))+(AND(ISNUMBER(AD1220),ISNUMBER(M1220),AD1220&gt;=Settings!$B$22,M1220&gt;0))+(AY1220&gt;=1))</f>
        <v/>
      </c>
      <c r="BW1220" s="91">
        <f>IF(OR(AY1220=0,BF1220&lt;&gt;"Y",BG1220&lt;&gt;"Y"),"",1+SUMPRODUCT(($A$6:$A$2604=A1220)*($AY$6:$AY$2604&gt;0)*($BF$6:$BF$2604="Y")*($BG$6:$BG$2604="Y")*(($AY$6:$AY$2604&gt;AY1220)+($AY$6:$AY$2604=AY1220)*($AD$6:$AD$2604&gt;AD1220))))</f>
        <v/>
      </c>
    </row>
    <row r="1221" ht="23.85" customHeight="1" s="55">
      <c r="A1221" s="90" t="n">
        <v>46296</v>
      </c>
      <c r="B1221" s="91" t="inlineStr">
        <is>
          <t>BCG</t>
        </is>
      </c>
      <c r="C1221" s="91" t="inlineStr">
        <is>
          <t>INE425B01027</t>
        </is>
      </c>
      <c r="D1221" s="91" t="n"/>
      <c r="E1221" s="91" t="inlineStr">
        <is>
          <t>None</t>
        </is>
      </c>
      <c r="F1221" s="93" t="n">
        <v>1921</v>
      </c>
      <c r="G1221" s="92" t="inlineStr">
        <is>
          <t>N</t>
        </is>
      </c>
      <c r="H1221" s="94" t="n"/>
      <c r="I1221" s="91" t="inlineStr">
        <is>
          <t>N</t>
        </is>
      </c>
      <c r="J1221" s="92">
        <f>IF(K1221="","N","Y")</f>
        <v/>
      </c>
      <c r="K1221" s="94">
        <f>_xlfn.TEXTJOIN("; ",TRUE,IF(P1221="52-wk low","52-wk low",""),IF(AND(AD1221&gt;=Settings!$B$12,M1221&lt;0),"Distribution",""),IF(AND(AJ1221="Y",M1221&lt;0,AK1221&lt;-Settings!$B$13),"Long unwinding",""),IF(AND(AJ1221="Y",M1221&lt;0,AK1221&gt;Settings!$B$13),"Short buildup",""))</f>
        <v/>
      </c>
      <c r="L1221" s="95" t="n">
        <v>9.52</v>
      </c>
      <c r="M1221" s="96" t="n">
        <v>3.25</v>
      </c>
      <c r="N1221" s="93" t="n">
        <v>111</v>
      </c>
      <c r="O1221" s="91" t="inlineStr">
        <is>
          <t>None</t>
        </is>
      </c>
      <c r="P1221" s="91" t="inlineStr">
        <is>
          <t>None</t>
        </is>
      </c>
      <c r="Q1221" s="97" t="n">
        <v>74.18000000000001</v>
      </c>
      <c r="R1221" s="96" t="n">
        <v>104.8</v>
      </c>
      <c r="S1221" s="96" t="n">
        <v>0.72</v>
      </c>
      <c r="T1221" s="96" t="n">
        <v>1.03</v>
      </c>
      <c r="U1221" s="96" t="n">
        <v>0.98</v>
      </c>
      <c r="V1221" s="103" t="n">
        <v>1.37</v>
      </c>
      <c r="W1221" s="102" t="n">
        <v>7</v>
      </c>
      <c r="X1221" s="93" t="n"/>
      <c r="Y1221" s="91" t="inlineStr">
        <is>
          <t>None</t>
        </is>
      </c>
      <c r="Z1221" s="99" t="n">
        <v>65.03</v>
      </c>
      <c r="AA1221" s="96" t="n">
        <v>1.38</v>
      </c>
      <c r="AB1221" s="96" t="n">
        <v>1.25</v>
      </c>
      <c r="AC1221" s="96" t="n">
        <v>1.26</v>
      </c>
      <c r="AD1221" s="96" t="n">
        <v>1.54</v>
      </c>
      <c r="AE1221" s="96" t="n"/>
      <c r="AF1221" s="103" t="n">
        <v>0.85</v>
      </c>
      <c r="AG1221" s="91" t="inlineStr">
        <is>
          <t>Normal</t>
        </is>
      </c>
      <c r="AH1221" s="100" t="n">
        <v>0</v>
      </c>
      <c r="AI1221" s="101" t="n">
        <v>0</v>
      </c>
      <c r="AJ1221" s="92" t="inlineStr">
        <is>
          <t>N</t>
        </is>
      </c>
      <c r="AK1221" s="96" t="n"/>
      <c r="AL1221" s="91" t="inlineStr">
        <is>
          <t>n/a</t>
        </is>
      </c>
      <c r="AM1221" s="93" t="n"/>
      <c r="AN1221" s="92" t="inlineStr">
        <is>
          <t>None</t>
        </is>
      </c>
      <c r="AO1221" s="102" t="n">
        <v>0</v>
      </c>
      <c r="AP1221" s="103" t="n">
        <v>0.72</v>
      </c>
      <c r="AQ1221" s="102" t="n">
        <v>40</v>
      </c>
      <c r="AR1221" s="91" t="inlineStr">
        <is>
          <t>N</t>
        </is>
      </c>
      <c r="AS1221" s="104" t="n"/>
      <c r="AT1221" s="92">
        <f>IF(AND(P1221="52-wk high",T1221&gt;=Settings!$B$7),"Y","N")</f>
        <v/>
      </c>
      <c r="AU1221" s="91">
        <f>IF(AND(AD1221&gt;=Settings!$B$8,M1221&gt;0),"Y","N")</f>
        <v/>
      </c>
      <c r="AV1221" s="91">
        <f>IF(OR(AH1221&gt;Settings!$B$9,AI1221&gt;Settings!$B$9),"Y","N")</f>
        <v/>
      </c>
      <c r="AW1221" s="91">
        <f>IF(AJ1221&lt;&gt;"Y","n/a",IF(AND(M1221&gt;0,AK1221&gt;Settings!$B$10),"Y","N"))</f>
        <v/>
      </c>
      <c r="AX1221" s="91">
        <f>IF(AO1221&gt;=Settings!$B$11,"Y","N")</f>
        <v/>
      </c>
      <c r="AY1221" s="99">
        <f>(AT1221="Y")+(AU1221="Y")+(AV1221="Y")+(AW1221="Y")+(AX1221="Y")</f>
        <v/>
      </c>
      <c r="AZ1221" s="94">
        <f>IF(AY1221=0,"None",_xlfn.TEXTJOIN(", ",TRUE(),IF(AT1221="Y","Breakout",""),IF(AU1221="Y","Accumulation",""),IF(AV1221="Y","Institutional buying",""),IF(AW1221="Y","Long buildup",""),IF(AX1221="Y","Momentum leader","")))</f>
        <v/>
      </c>
      <c r="BA1221" s="94">
        <f>IF(BW1221="","","Passes "&amp;AY1221&amp;" of 5 buy-side scans"&amp;IF(G1221="Y","; RED FLAG: filter out using Red flag column",""))</f>
        <v/>
      </c>
      <c r="BB1221" s="91" t="inlineStr">
        <is>
          <t>None</t>
        </is>
      </c>
      <c r="BC1221" s="92" t="inlineStr">
        <is>
          <t>N</t>
        </is>
      </c>
      <c r="BD1221" s="94" t="n"/>
      <c r="BE1221" s="94" t="n"/>
      <c r="BF1221" s="92">
        <f>IF(R1221*100000&gt;=Settings!$B$5,"Y","N")</f>
        <v/>
      </c>
      <c r="BG1221" s="91">
        <f>IF(F1221&gt;Settings!$B$6,"Y","N")</f>
        <v/>
      </c>
      <c r="BH1221" s="97" t="n">
        <v>-37</v>
      </c>
      <c r="BI1221" s="96" t="n">
        <v>0.63</v>
      </c>
      <c r="BJ1221" s="96" t="n">
        <v>5.78</v>
      </c>
      <c r="BK1221" s="96" t="n">
        <v>-3.25</v>
      </c>
      <c r="BL1221" s="96" t="n">
        <v>11.09</v>
      </c>
      <c r="BM1221" s="96" t="n">
        <v>-32.24</v>
      </c>
      <c r="BN1221" s="97" t="n">
        <v>-0.25</v>
      </c>
      <c r="BO1221" s="96" t="n">
        <v>-0.5600000000000001</v>
      </c>
      <c r="BP1221" s="96" t="n">
        <v>-2.2</v>
      </c>
      <c r="BQ1221" s="96" t="n">
        <v>-7.73</v>
      </c>
      <c r="BR1221" s="91" t="inlineStr">
        <is>
          <t>Stacked down</t>
        </is>
      </c>
      <c r="BS1221" s="91" t="inlineStr">
        <is>
          <t>None</t>
        </is>
      </c>
      <c r="BT1221" s="96" t="n">
        <v>49.3</v>
      </c>
      <c r="BU1221" s="91" t="inlineStr">
        <is>
          <t>N</t>
        </is>
      </c>
      <c r="BV1221" s="99">
        <f>IF(OR(BF1221&lt;&gt;"Y",BG1221&lt;&gt;"Y"),"",(AND(ISNUMBER(BQ1221),BQ1221&gt;0))+(BR1221="Stacked up")+(AND(ISNUMBER(BH1221),BH1221&gt;=-Settings!$B$17))+(AND(ISNUMBER(BK1221),ISNUMBER(BM1221),BK1221&gt;0,BM1221&gt;0))+(AND(ISNUMBER(AQ1221),AQ1221&gt;=Settings!$B$18))+(AND(ISNUMBER(BT1221),BT1221&gt;=Settings!$B$19,BT1221&lt;=Settings!$B$20))+(AND(ISNUMBER(AS1221),AS1221&gt;0))+(AND(ISNUMBER(T1221),ISNUMBER(M1221),T1221&gt;=Settings!$B$21,M1221&gt;0))+(AND(ISNUMBER(AD1221),ISNUMBER(M1221),AD1221&gt;=Settings!$B$22,M1221&gt;0))+(AY1221&gt;=1))</f>
        <v/>
      </c>
      <c r="BW1221" s="91">
        <f>IF(OR(AY1221=0,BF1221&lt;&gt;"Y",BG1221&lt;&gt;"Y"),"",1+SUMPRODUCT(($A$6:$A$2604=A1221)*($AY$6:$AY$2604&gt;0)*($BF$6:$BF$2604="Y")*($BG$6:$BG$2604="Y")*(($AY$6:$AY$2604&gt;AY1221)+($AY$6:$AY$2604=AY1221)*($AD$6:$AD$2604&gt;AD1221))))</f>
        <v/>
      </c>
    </row>
    <row r="1222" ht="23.85" customHeight="1" s="55">
      <c r="A1222" s="90" t="n">
        <v>46296</v>
      </c>
      <c r="B1222" s="91" t="inlineStr">
        <is>
          <t>LANDMARK</t>
        </is>
      </c>
      <c r="C1222" s="91" t="inlineStr">
        <is>
          <t>INE559R01029</t>
        </is>
      </c>
      <c r="D1222" s="91" t="n"/>
      <c r="E1222" s="91" t="inlineStr">
        <is>
          <t>None</t>
        </is>
      </c>
      <c r="F1222" s="93" t="n">
        <v>1921</v>
      </c>
      <c r="G1222" s="92" t="inlineStr">
        <is>
          <t>N</t>
        </is>
      </c>
      <c r="H1222" s="94" t="n"/>
      <c r="I1222" s="91" t="inlineStr">
        <is>
          <t>N</t>
        </is>
      </c>
      <c r="J1222" s="92">
        <f>IF(K1222="","N","Y")</f>
        <v/>
      </c>
      <c r="K1222" s="94">
        <f>_xlfn.TEXTJOIN("; ",TRUE,IF(P1222="52-wk low","52-wk low",""),IF(AND(AD1222&gt;=Settings!$B$12,M1222&lt;0),"Distribution",""),IF(AND(AJ1222="Y",M1222&lt;0,AK1222&lt;-Settings!$B$13),"Long unwinding",""),IF(AND(AJ1222="Y",M1222&lt;0,AK1222&gt;Settings!$B$13),"Short buildup",""))</f>
        <v/>
      </c>
      <c r="L1222" s="95" t="n">
        <v>463.25</v>
      </c>
      <c r="M1222" s="96" t="n">
        <v>-2.62</v>
      </c>
      <c r="N1222" s="93" t="n">
        <v>1948</v>
      </c>
      <c r="O1222" s="91" t="inlineStr">
        <is>
          <t>None</t>
        </is>
      </c>
      <c r="P1222" s="91" t="inlineStr">
        <is>
          <t>None</t>
        </is>
      </c>
      <c r="Q1222" s="97" t="n">
        <v>2.06</v>
      </c>
      <c r="R1222" s="96" t="n">
        <v>9.609999999999999</v>
      </c>
      <c r="S1222" s="96" t="n">
        <v>0.22</v>
      </c>
      <c r="T1222" s="96" t="n">
        <v>0.39</v>
      </c>
      <c r="U1222" s="96" t="n">
        <v>0.24</v>
      </c>
      <c r="V1222" s="103" t="n">
        <v>1.13</v>
      </c>
      <c r="W1222" s="102" t="n">
        <v>2</v>
      </c>
      <c r="X1222" s="93" t="n"/>
      <c r="Y1222" s="91" t="inlineStr">
        <is>
          <t>None</t>
        </is>
      </c>
      <c r="Z1222" s="99" t="n">
        <v>27.63</v>
      </c>
      <c r="AA1222" s="96" t="n">
        <v>0.61</v>
      </c>
      <c r="AB1222" s="96" t="n">
        <v>0.6899999999999999</v>
      </c>
      <c r="AC1222" s="96" t="n">
        <v>0.78</v>
      </c>
      <c r="AD1222" s="96" t="n">
        <v>0.72</v>
      </c>
      <c r="AE1222" s="96" t="n">
        <v>0.5</v>
      </c>
      <c r="AF1222" s="103" t="n">
        <v>0.58</v>
      </c>
      <c r="AG1222" s="91" t="inlineStr">
        <is>
          <t>Normal</t>
        </is>
      </c>
      <c r="AH1222" s="100" t="n">
        <v>0</v>
      </c>
      <c r="AI1222" s="101" t="n">
        <v>0</v>
      </c>
      <c r="AJ1222" s="92" t="inlineStr">
        <is>
          <t>N</t>
        </is>
      </c>
      <c r="AK1222" s="96" t="n"/>
      <c r="AL1222" s="91" t="inlineStr">
        <is>
          <t>n/a</t>
        </is>
      </c>
      <c r="AM1222" s="93" t="n"/>
      <c r="AN1222" s="92" t="inlineStr">
        <is>
          <t>None</t>
        </is>
      </c>
      <c r="AO1222" s="102" t="n">
        <v>0</v>
      </c>
      <c r="AP1222" s="103" t="n">
        <v>0.78</v>
      </c>
      <c r="AQ1222" s="102" t="n">
        <v>48</v>
      </c>
      <c r="AR1222" s="91" t="inlineStr">
        <is>
          <t>N</t>
        </is>
      </c>
      <c r="AS1222" s="104" t="n"/>
      <c r="AT1222" s="92">
        <f>IF(AND(P1222="52-wk high",T1222&gt;=Settings!$B$7),"Y","N")</f>
        <v/>
      </c>
      <c r="AU1222" s="91">
        <f>IF(AND(AD1222&gt;=Settings!$B$8,M1222&gt;0),"Y","N")</f>
        <v/>
      </c>
      <c r="AV1222" s="91">
        <f>IF(OR(AH1222&gt;Settings!$B$9,AI1222&gt;Settings!$B$9),"Y","N")</f>
        <v/>
      </c>
      <c r="AW1222" s="91">
        <f>IF(AJ1222&lt;&gt;"Y","n/a",IF(AND(M1222&gt;0,AK1222&gt;Settings!$B$10),"Y","N"))</f>
        <v/>
      </c>
      <c r="AX1222" s="91">
        <f>IF(AO1222&gt;=Settings!$B$11,"Y","N")</f>
        <v/>
      </c>
      <c r="AY1222" s="99">
        <f>(AT1222="Y")+(AU1222="Y")+(AV1222="Y")+(AW1222="Y")+(AX1222="Y")</f>
        <v/>
      </c>
      <c r="AZ1222" s="94">
        <f>IF(AY1222=0,"None",_xlfn.TEXTJOIN(", ",TRUE(),IF(AT1222="Y","Breakout",""),IF(AU1222="Y","Accumulation",""),IF(AV1222="Y","Institutional buying",""),IF(AW1222="Y","Long buildup",""),IF(AX1222="Y","Momentum leader","")))</f>
        <v/>
      </c>
      <c r="BA1222" s="94">
        <f>IF(BW1222="","","Passes "&amp;AY1222&amp;" of 5 buy-side scans"&amp;IF(G1222="Y","; RED FLAG: filter out using Red flag column",""))</f>
        <v/>
      </c>
      <c r="BB1222" s="91" t="inlineStr">
        <is>
          <t>None</t>
        </is>
      </c>
      <c r="BC1222" s="92" t="inlineStr">
        <is>
          <t>N</t>
        </is>
      </c>
      <c r="BD1222" s="94" t="n"/>
      <c r="BE1222" s="94" t="n"/>
      <c r="BF1222" s="92">
        <f>IF(R1222*100000&gt;=Settings!$B$5,"Y","N")</f>
        <v/>
      </c>
      <c r="BG1222" s="91">
        <f>IF(F1222&gt;Settings!$B$6,"Y","N")</f>
        <v/>
      </c>
      <c r="BH1222" s="97" t="n">
        <v>-30.02</v>
      </c>
      <c r="BI1222" s="96" t="n">
        <v>-5.28</v>
      </c>
      <c r="BJ1222" s="96" t="n">
        <v>-8.44</v>
      </c>
      <c r="BK1222" s="96" t="n">
        <v>8.77</v>
      </c>
      <c r="BL1222" s="96" t="n">
        <v>15.47</v>
      </c>
      <c r="BM1222" s="96" t="n">
        <v>-24.17</v>
      </c>
      <c r="BN1222" s="97" t="n">
        <v>-5.61</v>
      </c>
      <c r="BO1222" s="96" t="n">
        <v>-6.12</v>
      </c>
      <c r="BP1222" s="96" t="n">
        <v>-3.56</v>
      </c>
      <c r="BQ1222" s="96" t="n">
        <v>-3.57</v>
      </c>
      <c r="BR1222" s="91" t="inlineStr">
        <is>
          <t>Mixed</t>
        </is>
      </c>
      <c r="BS1222" s="91" t="inlineStr">
        <is>
          <t>None</t>
        </is>
      </c>
      <c r="BT1222" s="96" t="n">
        <v>33.7</v>
      </c>
      <c r="BU1222" s="91" t="inlineStr">
        <is>
          <t>N</t>
        </is>
      </c>
      <c r="BV1222" s="99">
        <f>IF(OR(BF1222&lt;&gt;"Y",BG1222&lt;&gt;"Y"),"",(AND(ISNUMBER(BQ1222),BQ1222&gt;0))+(BR1222="Stacked up")+(AND(ISNUMBER(BH1222),BH1222&gt;=-Settings!$B$17))+(AND(ISNUMBER(BK1222),ISNUMBER(BM1222),BK1222&gt;0,BM1222&gt;0))+(AND(ISNUMBER(AQ1222),AQ1222&gt;=Settings!$B$18))+(AND(ISNUMBER(BT1222),BT1222&gt;=Settings!$B$19,BT1222&lt;=Settings!$B$20))+(AND(ISNUMBER(AS1222),AS1222&gt;0))+(AND(ISNUMBER(T1222),ISNUMBER(M1222),T1222&gt;=Settings!$B$21,M1222&gt;0))+(AND(ISNUMBER(AD1222),ISNUMBER(M1222),AD1222&gt;=Settings!$B$22,M1222&gt;0))+(AY1222&gt;=1))</f>
        <v/>
      </c>
      <c r="BW1222" s="91">
        <f>IF(OR(AY1222=0,BF1222&lt;&gt;"Y",BG1222&lt;&gt;"Y"),"",1+SUMPRODUCT(($A$6:$A$2604=A1222)*($AY$6:$AY$2604&gt;0)*($BF$6:$BF$2604="Y")*($BG$6:$BG$2604="Y")*(($AY$6:$AY$2604&gt;AY1222)+($AY$6:$AY$2604=AY1222)*($AD$6:$AD$2604&gt;AD1222))))</f>
        <v/>
      </c>
    </row>
    <row r="1223" ht="23.85" customHeight="1" s="55">
      <c r="A1223" s="90" t="n">
        <v>46296</v>
      </c>
      <c r="B1223" s="91" t="inlineStr">
        <is>
          <t>INA</t>
        </is>
      </c>
      <c r="C1223" s="91" t="inlineStr">
        <is>
          <t>INE0LGX01024</t>
        </is>
      </c>
      <c r="D1223" s="91" t="n"/>
      <c r="E1223" s="91" t="inlineStr">
        <is>
          <t>None</t>
        </is>
      </c>
      <c r="F1223" s="93" t="n">
        <v>1918</v>
      </c>
      <c r="G1223" s="92" t="inlineStr">
        <is>
          <t>N</t>
        </is>
      </c>
      <c r="H1223" s="94" t="n"/>
      <c r="I1223" s="91" t="inlineStr">
        <is>
          <t>N</t>
        </is>
      </c>
      <c r="J1223" s="92">
        <f>IF(K1223="","N","Y")</f>
        <v/>
      </c>
      <c r="K1223" s="94">
        <f>_xlfn.TEXTJOIN("; ",TRUE,IF(P1223="52-wk low","52-wk low",""),IF(AND(AD1223&gt;=Settings!$B$12,M1223&lt;0),"Distribution",""),IF(AND(AJ1223="Y",M1223&lt;0,AK1223&lt;-Settings!$B$13),"Long unwinding",""),IF(AND(AJ1223="Y",M1223&lt;0,AK1223&gt;Settings!$B$13),"Short buildup",""))</f>
        <v/>
      </c>
      <c r="L1223" s="95" t="n">
        <v>87.02</v>
      </c>
      <c r="M1223" s="96" t="n">
        <v>-0.55</v>
      </c>
      <c r="N1223" s="93" t="n">
        <v>814</v>
      </c>
      <c r="O1223" s="91" t="inlineStr">
        <is>
          <t>None</t>
        </is>
      </c>
      <c r="P1223" s="91" t="inlineStr">
        <is>
          <t>None</t>
        </is>
      </c>
      <c r="Q1223" s="97" t="n">
        <v>7</v>
      </c>
      <c r="R1223" s="96" t="n">
        <v>6.2</v>
      </c>
      <c r="S1223" s="96" t="n">
        <v>1.16</v>
      </c>
      <c r="T1223" s="96" t="n">
        <v>1.17</v>
      </c>
      <c r="U1223" s="96" t="n">
        <v>0.52</v>
      </c>
      <c r="V1223" s="103" t="n">
        <v>0.46</v>
      </c>
      <c r="W1223" s="102" t="n">
        <v>0</v>
      </c>
      <c r="X1223" s="93" t="n"/>
      <c r="Y1223" s="91" t="inlineStr">
        <is>
          <t>None</t>
        </is>
      </c>
      <c r="Z1223" s="99" t="n">
        <v>49.31</v>
      </c>
      <c r="AA1223" s="96" t="n">
        <v>1.02</v>
      </c>
      <c r="AB1223" s="96" t="n">
        <v>1.03</v>
      </c>
      <c r="AC1223" s="96" t="n">
        <v>1.24</v>
      </c>
      <c r="AD1223" s="96" t="n">
        <v>1.26</v>
      </c>
      <c r="AE1223" s="96" t="n">
        <v>0.95</v>
      </c>
      <c r="AF1223" s="103" t="n">
        <v>1.69</v>
      </c>
      <c r="AG1223" s="91" t="inlineStr">
        <is>
          <t>Quiet accumulation</t>
        </is>
      </c>
      <c r="AH1223" s="100" t="n">
        <v>0</v>
      </c>
      <c r="AI1223" s="101" t="n">
        <v>0</v>
      </c>
      <c r="AJ1223" s="92" t="inlineStr">
        <is>
          <t>N</t>
        </is>
      </c>
      <c r="AK1223" s="96" t="n"/>
      <c r="AL1223" s="91" t="inlineStr">
        <is>
          <t>n/a</t>
        </is>
      </c>
      <c r="AM1223" s="93" t="n"/>
      <c r="AN1223" s="92" t="inlineStr">
        <is>
          <t>None</t>
        </is>
      </c>
      <c r="AO1223" s="102" t="n">
        <v>0</v>
      </c>
      <c r="AP1223" s="103" t="n"/>
      <c r="AQ1223" s="102" t="n"/>
      <c r="AR1223" s="91" t="inlineStr">
        <is>
          <t>N</t>
        </is>
      </c>
      <c r="AS1223" s="104" t="n"/>
      <c r="AT1223" s="92">
        <f>IF(AND(P1223="52-wk high",T1223&gt;=Settings!$B$7),"Y","N")</f>
        <v/>
      </c>
      <c r="AU1223" s="91">
        <f>IF(AND(AD1223&gt;=Settings!$B$8,M1223&gt;0),"Y","N")</f>
        <v/>
      </c>
      <c r="AV1223" s="91">
        <f>IF(OR(AH1223&gt;Settings!$B$9,AI1223&gt;Settings!$B$9),"Y","N")</f>
        <v/>
      </c>
      <c r="AW1223" s="91">
        <f>IF(AJ1223&lt;&gt;"Y","n/a",IF(AND(M1223&gt;0,AK1223&gt;Settings!$B$10),"Y","N"))</f>
        <v/>
      </c>
      <c r="AX1223" s="91">
        <f>IF(AO1223&gt;=Settings!$B$11,"Y","N")</f>
        <v/>
      </c>
      <c r="AY1223" s="99">
        <f>(AT1223="Y")+(AU1223="Y")+(AV1223="Y")+(AW1223="Y")+(AX1223="Y")</f>
        <v/>
      </c>
      <c r="AZ1223" s="94">
        <f>IF(AY1223=0,"None",_xlfn.TEXTJOIN(", ",TRUE(),IF(AT1223="Y","Breakout",""),IF(AU1223="Y","Accumulation",""),IF(AV1223="Y","Institutional buying",""),IF(AW1223="Y","Long buildup",""),IF(AX1223="Y","Momentum leader","")))</f>
        <v/>
      </c>
      <c r="BA1223" s="94">
        <f>IF(BW1223="","","Passes "&amp;AY1223&amp;" of 5 buy-side scans"&amp;IF(G1223="Y","; RED FLAG: filter out using Red flag column",""))</f>
        <v/>
      </c>
      <c r="BB1223" s="91" t="inlineStr">
        <is>
          <t>None</t>
        </is>
      </c>
      <c r="BC1223" s="92" t="inlineStr">
        <is>
          <t>N</t>
        </is>
      </c>
      <c r="BD1223" s="94" t="n"/>
      <c r="BE1223" s="94" t="n"/>
      <c r="BF1223" s="92">
        <f>IF(R1223*100000&gt;=Settings!$B$5,"Y","N")</f>
        <v/>
      </c>
      <c r="BG1223" s="91">
        <f>IF(F1223&gt;Settings!$B$6,"Y","N")</f>
        <v/>
      </c>
      <c r="BH1223" s="97" t="n">
        <v>-46.22</v>
      </c>
      <c r="BI1223" s="96" t="n">
        <v>-5.75</v>
      </c>
      <c r="BJ1223" s="96" t="n">
        <v>-2.88</v>
      </c>
      <c r="BK1223" s="96" t="n">
        <v>-24.81</v>
      </c>
      <c r="BL1223" s="96" t="n">
        <v>-2.97</v>
      </c>
      <c r="BM1223" s="96" t="n"/>
      <c r="BN1223" s="97" t="n">
        <v>-3.98</v>
      </c>
      <c r="BO1223" s="96" t="n">
        <v>-10.15</v>
      </c>
      <c r="BP1223" s="96" t="n">
        <v>-15.54</v>
      </c>
      <c r="BQ1223" s="96" t="n"/>
      <c r="BR1223" s="91" t="n"/>
      <c r="BS1223" s="91" t="inlineStr">
        <is>
          <t>None</t>
        </is>
      </c>
      <c r="BT1223" s="96" t="n">
        <v>35.4</v>
      </c>
      <c r="BU1223" s="91" t="n"/>
      <c r="BV1223" s="99">
        <f>IF(OR(BF1223&lt;&gt;"Y",BG1223&lt;&gt;"Y"),"",(AND(ISNUMBER(BQ1223),BQ1223&gt;0))+(BR1223="Stacked up")+(AND(ISNUMBER(BH1223),BH1223&gt;=-Settings!$B$17))+(AND(ISNUMBER(BK1223),ISNUMBER(BM1223),BK1223&gt;0,BM1223&gt;0))+(AND(ISNUMBER(AQ1223),AQ1223&gt;=Settings!$B$18))+(AND(ISNUMBER(BT1223),BT1223&gt;=Settings!$B$19,BT1223&lt;=Settings!$B$20))+(AND(ISNUMBER(AS1223),AS1223&gt;0))+(AND(ISNUMBER(T1223),ISNUMBER(M1223),T1223&gt;=Settings!$B$21,M1223&gt;0))+(AND(ISNUMBER(AD1223),ISNUMBER(M1223),AD1223&gt;=Settings!$B$22,M1223&gt;0))+(AY1223&gt;=1))</f>
        <v/>
      </c>
      <c r="BW1223" s="91">
        <f>IF(OR(AY1223=0,BF1223&lt;&gt;"Y",BG1223&lt;&gt;"Y"),"",1+SUMPRODUCT(($A$6:$A$2604=A1223)*($AY$6:$AY$2604&gt;0)*($BF$6:$BF$2604="Y")*($BG$6:$BG$2604="Y")*(($AY$6:$AY$2604&gt;AY1223)+($AY$6:$AY$2604=AY1223)*($AD$6:$AD$2604&gt;AD1223))))</f>
        <v/>
      </c>
    </row>
    <row r="1224" ht="23.85" customHeight="1" s="55">
      <c r="A1224" s="90" t="n">
        <v>46296</v>
      </c>
      <c r="B1224" s="91" t="inlineStr">
        <is>
          <t>NIBE</t>
        </is>
      </c>
      <c r="C1224" s="91" t="inlineStr">
        <is>
          <t>INE149O01018</t>
        </is>
      </c>
      <c r="D1224" s="91" t="n"/>
      <c r="E1224" s="91" t="inlineStr">
        <is>
          <t>None</t>
        </is>
      </c>
      <c r="F1224" s="93" t="n">
        <v>1914</v>
      </c>
      <c r="G1224" s="92" t="inlineStr">
        <is>
          <t>N</t>
        </is>
      </c>
      <c r="H1224" s="94" t="n"/>
      <c r="I1224" s="91" t="inlineStr">
        <is>
          <t>N</t>
        </is>
      </c>
      <c r="J1224" s="92">
        <f>IF(K1224="","N","Y")</f>
        <v/>
      </c>
      <c r="K1224" s="94">
        <f>_xlfn.TEXTJOIN("; ",TRUE,IF(P1224="52-wk low","52-wk low",""),IF(AND(AD1224&gt;=Settings!$B$12,M1224&lt;0),"Distribution",""),IF(AND(AJ1224="Y",M1224&lt;0,AK1224&lt;-Settings!$B$13),"Long unwinding",""),IF(AND(AJ1224="Y",M1224&lt;0,AK1224&gt;Settings!$B$13),"Short buildup",""))</f>
        <v/>
      </c>
      <c r="L1224" s="95" t="n">
        <v>1234.5</v>
      </c>
      <c r="M1224" s="96" t="n">
        <v>-0.15</v>
      </c>
      <c r="N1224" s="93" t="n">
        <v>660</v>
      </c>
      <c r="O1224" s="91" t="inlineStr">
        <is>
          <t>None</t>
        </is>
      </c>
      <c r="P1224" s="91" t="inlineStr">
        <is>
          <t>None</t>
        </is>
      </c>
      <c r="Q1224" s="97" t="n">
        <v>0.51</v>
      </c>
      <c r="R1224" s="96" t="n">
        <v>0.5600000000000001</v>
      </c>
      <c r="S1224" s="96" t="n">
        <v>0.9399999999999999</v>
      </c>
      <c r="T1224" s="96" t="n">
        <v>0.82</v>
      </c>
      <c r="U1224" s="96" t="n">
        <v>0.3</v>
      </c>
      <c r="V1224" s="103" t="n">
        <v>0.33</v>
      </c>
      <c r="W1224" s="102" t="n">
        <v>1</v>
      </c>
      <c r="X1224" s="93" t="n"/>
      <c r="Y1224" s="91" t="inlineStr">
        <is>
          <t>None</t>
        </is>
      </c>
      <c r="Z1224" s="99" t="n">
        <v>52.03</v>
      </c>
      <c r="AA1224" s="96" t="n">
        <v>1.06</v>
      </c>
      <c r="AB1224" s="96" t="n">
        <v>1.03</v>
      </c>
      <c r="AC1224" s="96" t="n">
        <v>1.17</v>
      </c>
      <c r="AD1224" s="96" t="n">
        <v>0.92</v>
      </c>
      <c r="AE1224" s="96" t="n">
        <v>0.46</v>
      </c>
      <c r="AF1224" s="103" t="n">
        <v>1.23</v>
      </c>
      <c r="AG1224" s="91" t="inlineStr">
        <is>
          <t>Normal</t>
        </is>
      </c>
      <c r="AH1224" s="100" t="n">
        <v>0</v>
      </c>
      <c r="AI1224" s="101" t="n">
        <v>0</v>
      </c>
      <c r="AJ1224" s="92" t="inlineStr">
        <is>
          <t>N</t>
        </is>
      </c>
      <c r="AK1224" s="96" t="n"/>
      <c r="AL1224" s="91" t="inlineStr">
        <is>
          <t>n/a</t>
        </is>
      </c>
      <c r="AM1224" s="93" t="n"/>
      <c r="AN1224" s="92" t="inlineStr">
        <is>
          <t>None</t>
        </is>
      </c>
      <c r="AO1224" s="102" t="n">
        <v>0</v>
      </c>
      <c r="AP1224" s="103" t="n">
        <v>1.04</v>
      </c>
      <c r="AQ1224" s="102" t="n">
        <v>64</v>
      </c>
      <c r="AR1224" s="91" t="inlineStr">
        <is>
          <t>N</t>
        </is>
      </c>
      <c r="AS1224" s="104" t="n"/>
      <c r="AT1224" s="92">
        <f>IF(AND(P1224="52-wk high",T1224&gt;=Settings!$B$7),"Y","N")</f>
        <v/>
      </c>
      <c r="AU1224" s="91">
        <f>IF(AND(AD1224&gt;=Settings!$B$8,M1224&gt;0),"Y","N")</f>
        <v/>
      </c>
      <c r="AV1224" s="91">
        <f>IF(OR(AH1224&gt;Settings!$B$9,AI1224&gt;Settings!$B$9),"Y","N")</f>
        <v/>
      </c>
      <c r="AW1224" s="91">
        <f>IF(AJ1224&lt;&gt;"Y","n/a",IF(AND(M1224&gt;0,AK1224&gt;Settings!$B$10),"Y","N"))</f>
        <v/>
      </c>
      <c r="AX1224" s="91">
        <f>IF(AO1224&gt;=Settings!$B$11,"Y","N")</f>
        <v/>
      </c>
      <c r="AY1224" s="99">
        <f>(AT1224="Y")+(AU1224="Y")+(AV1224="Y")+(AW1224="Y")+(AX1224="Y")</f>
        <v/>
      </c>
      <c r="AZ1224" s="94">
        <f>IF(AY1224=0,"None",_xlfn.TEXTJOIN(", ",TRUE(),IF(AT1224="Y","Breakout",""),IF(AU1224="Y","Accumulation",""),IF(AV1224="Y","Institutional buying",""),IF(AW1224="Y","Long buildup",""),IF(AX1224="Y","Momentum leader","")))</f>
        <v/>
      </c>
      <c r="BA1224" s="94">
        <f>IF(BW1224="","","Passes "&amp;AY1224&amp;" of 5 buy-side scans"&amp;IF(G1224="Y","; RED FLAG: filter out using Red flag column",""))</f>
        <v/>
      </c>
      <c r="BB1224" s="91" t="inlineStr">
        <is>
          <t>None</t>
        </is>
      </c>
      <c r="BC1224" s="92" t="inlineStr">
        <is>
          <t>Y</t>
        </is>
      </c>
      <c r="BD1224" s="94" t="inlineStr">
        <is>
          <t>PE &gt; 50; High-low range &gt;100% in 6 months</t>
        </is>
      </c>
      <c r="BE1224" s="94" t="n"/>
      <c r="BF1224" s="92">
        <f>IF(R1224*100000&gt;=Settings!$B$5,"Y","N")</f>
        <v/>
      </c>
      <c r="BG1224" s="91">
        <f>IF(F1224&gt;Settings!$B$6,"Y","N")</f>
        <v/>
      </c>
      <c r="BH1224" s="97" t="n">
        <v>-33.2</v>
      </c>
      <c r="BI1224" s="96" t="n">
        <v>-4.83</v>
      </c>
      <c r="BJ1224" s="96" t="n">
        <v>-8.949999999999999</v>
      </c>
      <c r="BK1224" s="96" t="n">
        <v>-25.46</v>
      </c>
      <c r="BL1224" s="96" t="n">
        <v>38</v>
      </c>
      <c r="BM1224" s="96" t="n">
        <v>-14.94</v>
      </c>
      <c r="BN1224" s="97" t="n">
        <v>-4.7</v>
      </c>
      <c r="BO1224" s="96" t="n">
        <v>-8.77</v>
      </c>
      <c r="BP1224" s="96" t="n">
        <v>-8.82</v>
      </c>
      <c r="BQ1224" s="96" t="n">
        <v>-6.04</v>
      </c>
      <c r="BR1224" s="91" t="inlineStr">
        <is>
          <t>Mixed</t>
        </is>
      </c>
      <c r="BS1224" s="91" t="inlineStr">
        <is>
          <t>None</t>
        </is>
      </c>
      <c r="BT1224" s="96" t="n">
        <v>35</v>
      </c>
      <c r="BU1224" s="91" t="inlineStr">
        <is>
          <t>N</t>
        </is>
      </c>
      <c r="BV1224" s="99">
        <f>IF(OR(BF1224&lt;&gt;"Y",BG1224&lt;&gt;"Y"),"",(AND(ISNUMBER(BQ1224),BQ1224&gt;0))+(BR1224="Stacked up")+(AND(ISNUMBER(BH1224),BH1224&gt;=-Settings!$B$17))+(AND(ISNUMBER(BK1224),ISNUMBER(BM1224),BK1224&gt;0,BM1224&gt;0))+(AND(ISNUMBER(AQ1224),AQ1224&gt;=Settings!$B$18))+(AND(ISNUMBER(BT1224),BT1224&gt;=Settings!$B$19,BT1224&lt;=Settings!$B$20))+(AND(ISNUMBER(AS1224),AS1224&gt;0))+(AND(ISNUMBER(T1224),ISNUMBER(M1224),T1224&gt;=Settings!$B$21,M1224&gt;0))+(AND(ISNUMBER(AD1224),ISNUMBER(M1224),AD1224&gt;=Settings!$B$22,M1224&gt;0))+(AY1224&gt;=1))</f>
        <v/>
      </c>
      <c r="BW1224" s="91">
        <f>IF(OR(AY1224=0,BF1224&lt;&gt;"Y",BG1224&lt;&gt;"Y"),"",1+SUMPRODUCT(($A$6:$A$2604=A1224)*($AY$6:$AY$2604&gt;0)*($BF$6:$BF$2604="Y")*($BG$6:$BG$2604="Y")*(($AY$6:$AY$2604&gt;AY1224)+($AY$6:$AY$2604=AY1224)*($AD$6:$AD$2604&gt;AD1224))))</f>
        <v/>
      </c>
    </row>
    <row r="1225" ht="23.85" customHeight="1" s="55">
      <c r="A1225" s="90" t="n">
        <v>46296</v>
      </c>
      <c r="B1225" s="91" t="inlineStr">
        <is>
          <t>HONDAPOWER</t>
        </is>
      </c>
      <c r="C1225" s="91" t="inlineStr">
        <is>
          <t>INE634A01018</t>
        </is>
      </c>
      <c r="D1225" s="91" t="n"/>
      <c r="E1225" s="91" t="inlineStr">
        <is>
          <t>None</t>
        </is>
      </c>
      <c r="F1225" s="93" t="n">
        <v>1913</v>
      </c>
      <c r="G1225" s="92" t="inlineStr">
        <is>
          <t>N</t>
        </is>
      </c>
      <c r="H1225" s="94" t="n"/>
      <c r="I1225" s="91" t="inlineStr">
        <is>
          <t>N</t>
        </is>
      </c>
      <c r="J1225" s="92">
        <f>IF(K1225="","N","Y")</f>
        <v/>
      </c>
      <c r="K1225" s="94">
        <f>_xlfn.TEXTJOIN("; ",TRUE,IF(P1225="52-wk low","52-wk low",""),IF(AND(AD1225&gt;=Settings!$B$12,M1225&lt;0),"Distribution",""),IF(AND(AJ1225="Y",M1225&lt;0,AK1225&lt;-Settings!$B$13),"Long unwinding",""),IF(AND(AJ1225="Y",M1225&lt;0,AK1225&gt;Settings!$B$13),"Short buildup",""))</f>
        <v/>
      </c>
      <c r="L1225" s="95" t="n">
        <v>1886.3</v>
      </c>
      <c r="M1225" s="96" t="n">
        <v>0.63</v>
      </c>
      <c r="N1225" s="93" t="n">
        <v>414</v>
      </c>
      <c r="O1225" s="91" t="inlineStr">
        <is>
          <t>None</t>
        </is>
      </c>
      <c r="P1225" s="91" t="inlineStr">
        <is>
          <t>None</t>
        </is>
      </c>
      <c r="Q1225" s="97" t="n">
        <v>0.03</v>
      </c>
      <c r="R1225" s="96" t="n">
        <v>0.03</v>
      </c>
      <c r="S1225" s="96" t="n">
        <v>1.03</v>
      </c>
      <c r="T1225" s="96" t="n">
        <v>0.83</v>
      </c>
      <c r="U1225" s="96" t="n">
        <v>0.63</v>
      </c>
      <c r="V1225" s="103" t="n">
        <v>0.58</v>
      </c>
      <c r="W1225" s="102" t="n">
        <v>0</v>
      </c>
      <c r="X1225" s="93" t="n"/>
      <c r="Y1225" s="91" t="inlineStr">
        <is>
          <t>None</t>
        </is>
      </c>
      <c r="Z1225" s="99" t="n">
        <v>60.59</v>
      </c>
      <c r="AA1225" s="96" t="n">
        <v>1.06</v>
      </c>
      <c r="AB1225" s="96" t="n">
        <v>1.07</v>
      </c>
      <c r="AC1225" s="96" t="n">
        <v>1.09</v>
      </c>
      <c r="AD1225" s="96" t="n">
        <v>0.9</v>
      </c>
      <c r="AE1225" s="96" t="n">
        <v>0.79</v>
      </c>
      <c r="AF1225" s="103" t="n">
        <v>1.21</v>
      </c>
      <c r="AG1225" s="91" t="inlineStr">
        <is>
          <t>Normal</t>
        </is>
      </c>
      <c r="AH1225" s="100" t="n">
        <v>0</v>
      </c>
      <c r="AI1225" s="101" t="n">
        <v>0</v>
      </c>
      <c r="AJ1225" s="92" t="inlineStr">
        <is>
          <t>N</t>
        </is>
      </c>
      <c r="AK1225" s="96" t="n"/>
      <c r="AL1225" s="91" t="inlineStr">
        <is>
          <t>n/a</t>
        </is>
      </c>
      <c r="AM1225" s="93" t="n"/>
      <c r="AN1225" s="92" t="inlineStr">
        <is>
          <t>None</t>
        </is>
      </c>
      <c r="AO1225" s="102" t="n">
        <v>0</v>
      </c>
      <c r="AP1225" s="103" t="n">
        <v>0.54</v>
      </c>
      <c r="AQ1225" s="102" t="n">
        <v>10</v>
      </c>
      <c r="AR1225" s="91" t="inlineStr">
        <is>
          <t>N</t>
        </is>
      </c>
      <c r="AS1225" s="104" t="n"/>
      <c r="AT1225" s="92">
        <f>IF(AND(P1225="52-wk high",T1225&gt;=Settings!$B$7),"Y","N")</f>
        <v/>
      </c>
      <c r="AU1225" s="91">
        <f>IF(AND(AD1225&gt;=Settings!$B$8,M1225&gt;0),"Y","N")</f>
        <v/>
      </c>
      <c r="AV1225" s="91">
        <f>IF(OR(AH1225&gt;Settings!$B$9,AI1225&gt;Settings!$B$9),"Y","N")</f>
        <v/>
      </c>
      <c r="AW1225" s="91">
        <f>IF(AJ1225&lt;&gt;"Y","n/a",IF(AND(M1225&gt;0,AK1225&gt;Settings!$B$10),"Y","N"))</f>
        <v/>
      </c>
      <c r="AX1225" s="91">
        <f>IF(AO1225&gt;=Settings!$B$11,"Y","N")</f>
        <v/>
      </c>
      <c r="AY1225" s="99">
        <f>(AT1225="Y")+(AU1225="Y")+(AV1225="Y")+(AW1225="Y")+(AX1225="Y")</f>
        <v/>
      </c>
      <c r="AZ1225" s="94">
        <f>IF(AY1225=0,"None",_xlfn.TEXTJOIN(", ",TRUE(),IF(AT1225="Y","Breakout",""),IF(AU1225="Y","Accumulation",""),IF(AV1225="Y","Institutional buying",""),IF(AW1225="Y","Long buildup",""),IF(AX1225="Y","Momentum leader","")))</f>
        <v/>
      </c>
      <c r="BA1225" s="94">
        <f>IF(BW1225="","","Passes "&amp;AY1225&amp;" of 5 buy-side scans"&amp;IF(G1225="Y","; RED FLAG: filter out using Red flag column",""))</f>
        <v/>
      </c>
      <c r="BB1225" s="91" t="inlineStr">
        <is>
          <t>None</t>
        </is>
      </c>
      <c r="BC1225" s="92" t="inlineStr">
        <is>
          <t>N</t>
        </is>
      </c>
      <c r="BD1225" s="94" t="n"/>
      <c r="BE1225" s="94" t="n"/>
      <c r="BF1225" s="92">
        <f>IF(R1225*100000&gt;=Settings!$B$5,"Y","N")</f>
        <v/>
      </c>
      <c r="BG1225" s="91">
        <f>IF(F1225&gt;Settings!$B$6,"Y","N")</f>
        <v/>
      </c>
      <c r="BH1225" s="97" t="n">
        <v>-32.22</v>
      </c>
      <c r="BI1225" s="96" t="n">
        <v>-1.01</v>
      </c>
      <c r="BJ1225" s="96" t="n">
        <v>-5.37</v>
      </c>
      <c r="BK1225" s="96" t="n">
        <v>-12.93</v>
      </c>
      <c r="BL1225" s="96" t="n">
        <v>-3.31</v>
      </c>
      <c r="BM1225" s="96" t="n">
        <v>-31.15</v>
      </c>
      <c r="BN1225" s="97" t="n">
        <v>-2.49</v>
      </c>
      <c r="BO1225" s="96" t="n">
        <v>-6</v>
      </c>
      <c r="BP1225" s="96" t="n">
        <v>-9.17</v>
      </c>
      <c r="BQ1225" s="96" t="n">
        <v>-13.88</v>
      </c>
      <c r="BR1225" s="91" t="inlineStr">
        <is>
          <t>Stacked down</t>
        </is>
      </c>
      <c r="BS1225" s="91" t="inlineStr">
        <is>
          <t>None</t>
        </is>
      </c>
      <c r="BT1225" s="96" t="n">
        <v>36</v>
      </c>
      <c r="BU1225" s="91" t="inlineStr">
        <is>
          <t>N</t>
        </is>
      </c>
      <c r="BV1225" s="99">
        <f>IF(OR(BF1225&lt;&gt;"Y",BG1225&lt;&gt;"Y"),"",(AND(ISNUMBER(BQ1225),BQ1225&gt;0))+(BR1225="Stacked up")+(AND(ISNUMBER(BH1225),BH1225&gt;=-Settings!$B$17))+(AND(ISNUMBER(BK1225),ISNUMBER(BM1225),BK1225&gt;0,BM1225&gt;0))+(AND(ISNUMBER(AQ1225),AQ1225&gt;=Settings!$B$18))+(AND(ISNUMBER(BT1225),BT1225&gt;=Settings!$B$19,BT1225&lt;=Settings!$B$20))+(AND(ISNUMBER(AS1225),AS1225&gt;0))+(AND(ISNUMBER(T1225),ISNUMBER(M1225),T1225&gt;=Settings!$B$21,M1225&gt;0))+(AND(ISNUMBER(AD1225),ISNUMBER(M1225),AD1225&gt;=Settings!$B$22,M1225&gt;0))+(AY1225&gt;=1))</f>
        <v/>
      </c>
      <c r="BW1225" s="91">
        <f>IF(OR(AY1225=0,BF1225&lt;&gt;"Y",BG1225&lt;&gt;"Y"),"",1+SUMPRODUCT(($A$6:$A$2604=A1225)*($AY$6:$AY$2604&gt;0)*($BF$6:$BF$2604="Y")*($BG$6:$BG$2604="Y")*(($AY$6:$AY$2604&gt;AY1225)+($AY$6:$AY$2604=AY1225)*($AD$6:$AD$2604&gt;AD1225))))</f>
        <v/>
      </c>
    </row>
    <row r="1226" ht="23.85" customHeight="1" s="55">
      <c r="A1226" s="90" t="n">
        <v>46296</v>
      </c>
      <c r="B1226" s="91" t="inlineStr">
        <is>
          <t>SHK</t>
        </is>
      </c>
      <c r="C1226" s="91" t="inlineStr">
        <is>
          <t>INE500L01026</t>
        </is>
      </c>
      <c r="D1226" s="91" t="n"/>
      <c r="E1226" s="91" t="inlineStr">
        <is>
          <t>None</t>
        </is>
      </c>
      <c r="F1226" s="93" t="n">
        <v>1908</v>
      </c>
      <c r="G1226" s="92" t="inlineStr">
        <is>
          <t>N</t>
        </is>
      </c>
      <c r="H1226" s="94" t="n"/>
      <c r="I1226" s="91" t="inlineStr">
        <is>
          <t>N</t>
        </is>
      </c>
      <c r="J1226" s="92">
        <f>IF(K1226="","N","Y")</f>
        <v/>
      </c>
      <c r="K1226" s="94">
        <f>_xlfn.TEXTJOIN("; ",TRUE,IF(P1226="52-wk low","52-wk low",""),IF(AND(AD1226&gt;=Settings!$B$12,M1226&lt;0),"Distribution",""),IF(AND(AJ1226="Y",M1226&lt;0,AK1226&lt;-Settings!$B$13),"Long unwinding",""),IF(AND(AJ1226="Y",M1226&lt;0,AK1226&gt;Settings!$B$13),"Short buildup",""))</f>
        <v/>
      </c>
      <c r="L1226" s="95" t="n">
        <v>137.86</v>
      </c>
      <c r="M1226" s="96" t="n">
        <v>-2.24</v>
      </c>
      <c r="N1226" s="93" t="n">
        <v>1761</v>
      </c>
      <c r="O1226" s="91" t="inlineStr">
        <is>
          <t>None</t>
        </is>
      </c>
      <c r="P1226" s="91" t="inlineStr">
        <is>
          <t>None</t>
        </is>
      </c>
      <c r="Q1226" s="97" t="n">
        <v>2.08</v>
      </c>
      <c r="R1226" s="96" t="n">
        <v>3.58</v>
      </c>
      <c r="S1226" s="96" t="n">
        <v>0.55</v>
      </c>
      <c r="T1226" s="96" t="n">
        <v>0.25</v>
      </c>
      <c r="U1226" s="96" t="n">
        <v>0.31</v>
      </c>
      <c r="V1226" s="103" t="n">
        <v>0.53</v>
      </c>
      <c r="W1226" s="102" t="n">
        <v>0</v>
      </c>
      <c r="X1226" s="93" t="n"/>
      <c r="Y1226" s="91" t="inlineStr">
        <is>
          <t>None</t>
        </is>
      </c>
      <c r="Z1226" s="99" t="n">
        <v>44.26</v>
      </c>
      <c r="AA1226" s="96" t="n">
        <v>0.85</v>
      </c>
      <c r="AB1226" s="96" t="n">
        <v>0.89</v>
      </c>
      <c r="AC1226" s="96" t="n">
        <v>0.47</v>
      </c>
      <c r="AD1226" s="96" t="n">
        <v>0.35</v>
      </c>
      <c r="AE1226" s="96" t="n">
        <v>0.35</v>
      </c>
      <c r="AF1226" s="103" t="n">
        <v>1.32</v>
      </c>
      <c r="AG1226" s="91" t="inlineStr">
        <is>
          <t>Normal</t>
        </is>
      </c>
      <c r="AH1226" s="100" t="n">
        <v>0</v>
      </c>
      <c r="AI1226" s="101" t="n">
        <v>0</v>
      </c>
      <c r="AJ1226" s="92" t="inlineStr">
        <is>
          <t>N</t>
        </is>
      </c>
      <c r="AK1226" s="96" t="n"/>
      <c r="AL1226" s="91" t="inlineStr">
        <is>
          <t>n/a</t>
        </is>
      </c>
      <c r="AM1226" s="93" t="n"/>
      <c r="AN1226" s="92" t="inlineStr">
        <is>
          <t>None</t>
        </is>
      </c>
      <c r="AO1226" s="102" t="n">
        <v>0</v>
      </c>
      <c r="AP1226" s="103" t="n">
        <v>0.67</v>
      </c>
      <c r="AQ1226" s="102" t="n">
        <v>33</v>
      </c>
      <c r="AR1226" s="91" t="inlineStr">
        <is>
          <t>N</t>
        </is>
      </c>
      <c r="AS1226" s="104" t="n"/>
      <c r="AT1226" s="92">
        <f>IF(AND(P1226="52-wk high",T1226&gt;=Settings!$B$7),"Y","N")</f>
        <v/>
      </c>
      <c r="AU1226" s="91">
        <f>IF(AND(AD1226&gt;=Settings!$B$8,M1226&gt;0),"Y","N")</f>
        <v/>
      </c>
      <c r="AV1226" s="91">
        <f>IF(OR(AH1226&gt;Settings!$B$9,AI1226&gt;Settings!$B$9),"Y","N")</f>
        <v/>
      </c>
      <c r="AW1226" s="91">
        <f>IF(AJ1226&lt;&gt;"Y","n/a",IF(AND(M1226&gt;0,AK1226&gt;Settings!$B$10),"Y","N"))</f>
        <v/>
      </c>
      <c r="AX1226" s="91">
        <f>IF(AO1226&gt;=Settings!$B$11,"Y","N")</f>
        <v/>
      </c>
      <c r="AY1226" s="99">
        <f>(AT1226="Y")+(AU1226="Y")+(AV1226="Y")+(AW1226="Y")+(AX1226="Y")</f>
        <v/>
      </c>
      <c r="AZ1226" s="94">
        <f>IF(AY1226=0,"None",_xlfn.TEXTJOIN(", ",TRUE(),IF(AT1226="Y","Breakout",""),IF(AU1226="Y","Accumulation",""),IF(AV1226="Y","Institutional buying",""),IF(AW1226="Y","Long buildup",""),IF(AX1226="Y","Momentum leader","")))</f>
        <v/>
      </c>
      <c r="BA1226" s="94">
        <f>IF(BW1226="","","Passes "&amp;AY1226&amp;" of 5 buy-side scans"&amp;IF(G1226="Y","; RED FLAG: filter out using Red flag column",""))</f>
        <v/>
      </c>
      <c r="BB1226" s="91" t="inlineStr">
        <is>
          <t>None</t>
        </is>
      </c>
      <c r="BC1226" s="92" t="inlineStr">
        <is>
          <t>N</t>
        </is>
      </c>
      <c r="BD1226" s="94" t="n"/>
      <c r="BE1226" s="94" t="n"/>
      <c r="BF1226" s="92">
        <f>IF(R1226*100000&gt;=Settings!$B$5,"Y","N")</f>
        <v/>
      </c>
      <c r="BG1226" s="91">
        <f>IF(F1226&gt;Settings!$B$6,"Y","N")</f>
        <v/>
      </c>
      <c r="BH1226" s="97" t="n">
        <v>-43.39</v>
      </c>
      <c r="BI1226" s="96" t="n">
        <v>-2.2</v>
      </c>
      <c r="BJ1226" s="96" t="n">
        <v>-7.27</v>
      </c>
      <c r="BK1226" s="96" t="n">
        <v>6.72</v>
      </c>
      <c r="BL1226" s="96" t="n">
        <v>11.81</v>
      </c>
      <c r="BM1226" s="96" t="n">
        <v>-41.68</v>
      </c>
      <c r="BN1226" s="97" t="n">
        <v>-3.14</v>
      </c>
      <c r="BO1226" s="96" t="n">
        <v>-5.25</v>
      </c>
      <c r="BP1226" s="96" t="n">
        <v>-5.75</v>
      </c>
      <c r="BQ1226" s="96" t="n">
        <v>-11.38</v>
      </c>
      <c r="BR1226" s="91" t="inlineStr">
        <is>
          <t>Stacked down</t>
        </is>
      </c>
      <c r="BS1226" s="91" t="inlineStr">
        <is>
          <t>None</t>
        </is>
      </c>
      <c r="BT1226" s="96" t="n">
        <v>41.2</v>
      </c>
      <c r="BU1226" s="91" t="inlineStr">
        <is>
          <t>N</t>
        </is>
      </c>
      <c r="BV1226" s="99">
        <f>IF(OR(BF1226&lt;&gt;"Y",BG1226&lt;&gt;"Y"),"",(AND(ISNUMBER(BQ1226),BQ1226&gt;0))+(BR1226="Stacked up")+(AND(ISNUMBER(BH1226),BH1226&gt;=-Settings!$B$17))+(AND(ISNUMBER(BK1226),ISNUMBER(BM1226),BK1226&gt;0,BM1226&gt;0))+(AND(ISNUMBER(AQ1226),AQ1226&gt;=Settings!$B$18))+(AND(ISNUMBER(BT1226),BT1226&gt;=Settings!$B$19,BT1226&lt;=Settings!$B$20))+(AND(ISNUMBER(AS1226),AS1226&gt;0))+(AND(ISNUMBER(T1226),ISNUMBER(M1226),T1226&gt;=Settings!$B$21,M1226&gt;0))+(AND(ISNUMBER(AD1226),ISNUMBER(M1226),AD1226&gt;=Settings!$B$22,M1226&gt;0))+(AY1226&gt;=1))</f>
        <v/>
      </c>
      <c r="BW1226" s="91">
        <f>IF(OR(AY1226=0,BF1226&lt;&gt;"Y",BG1226&lt;&gt;"Y"),"",1+SUMPRODUCT(($A$6:$A$2604=A1226)*($AY$6:$AY$2604&gt;0)*($BF$6:$BF$2604="Y")*($BG$6:$BG$2604="Y")*(($AY$6:$AY$2604&gt;AY1226)+($AY$6:$AY$2604=AY1226)*($AD$6:$AD$2604&gt;AD1226))))</f>
        <v/>
      </c>
    </row>
    <row r="1227" ht="23.85" customHeight="1" s="55">
      <c r="A1227" s="90" t="n">
        <v>46296</v>
      </c>
      <c r="B1227" s="91" t="inlineStr">
        <is>
          <t>GAJA</t>
        </is>
      </c>
      <c r="C1227" s="91" t="inlineStr">
        <is>
          <t>INE18UN01038</t>
        </is>
      </c>
      <c r="D1227" s="91" t="n"/>
      <c r="E1227" s="91" t="inlineStr">
        <is>
          <t>None</t>
        </is>
      </c>
      <c r="F1227" s="93" t="n">
        <v>1907</v>
      </c>
      <c r="G1227" s="92" t="inlineStr">
        <is>
          <t>N</t>
        </is>
      </c>
      <c r="H1227" s="94" t="n"/>
      <c r="I1227" s="91" t="inlineStr">
        <is>
          <t>N</t>
        </is>
      </c>
      <c r="J1227" s="92">
        <f>IF(K1227="","N","Y")</f>
        <v/>
      </c>
      <c r="K1227" s="94">
        <f>_xlfn.TEXTJOIN("; ",TRUE,IF(P1227="52-wk low","52-wk low",""),IF(AND(AD1227&gt;=Settings!$B$12,M1227&lt;0),"Distribution",""),IF(AND(AJ1227="Y",M1227&lt;0,AK1227&lt;-Settings!$B$13),"Long unwinding",""),IF(AND(AJ1227="Y",M1227&lt;0,AK1227&gt;Settings!$B$13),"Short buildup",""))</f>
        <v/>
      </c>
      <c r="L1227" s="95" t="n">
        <v>135.27</v>
      </c>
      <c r="M1227" s="96" t="n">
        <v>-3.41</v>
      </c>
      <c r="N1227" s="93" t="n">
        <v>2200</v>
      </c>
      <c r="O1227" s="91" t="inlineStr">
        <is>
          <t>None</t>
        </is>
      </c>
      <c r="P1227" s="91" t="inlineStr">
        <is>
          <t>52-wk low</t>
        </is>
      </c>
      <c r="Q1227" s="97" t="n">
        <v>5.27</v>
      </c>
      <c r="R1227" s="96" t="n">
        <v>17.37</v>
      </c>
      <c r="S1227" s="96" t="n">
        <v>0.29</v>
      </c>
      <c r="T1227" s="96" t="n"/>
      <c r="U1227" s="96" t="n"/>
      <c r="V1227" s="103" t="n"/>
      <c r="W1227" s="102" t="n"/>
      <c r="X1227" s="93" t="n"/>
      <c r="Y1227" s="91" t="inlineStr">
        <is>
          <t>None</t>
        </is>
      </c>
      <c r="Z1227" s="99" t="n">
        <v>45.96</v>
      </c>
      <c r="AA1227" s="96" t="n">
        <v>1.29</v>
      </c>
      <c r="AB1227" s="96" t="n"/>
      <c r="AC1227" s="96" t="n">
        <v>0.64</v>
      </c>
      <c r="AD1227" s="96" t="n"/>
      <c r="AE1227" s="96" t="n"/>
      <c r="AF1227" s="103" t="n"/>
      <c r="AG1227" s="91" t="n"/>
      <c r="AH1227" s="100" t="n">
        <v>0</v>
      </c>
      <c r="AI1227" s="101" t="n">
        <v>0</v>
      </c>
      <c r="AJ1227" s="92" t="inlineStr">
        <is>
          <t>N</t>
        </is>
      </c>
      <c r="AK1227" s="96" t="n"/>
      <c r="AL1227" s="91" t="inlineStr">
        <is>
          <t>n/a</t>
        </is>
      </c>
      <c r="AM1227" s="93" t="n"/>
      <c r="AN1227" s="92" t="inlineStr">
        <is>
          <t>None</t>
        </is>
      </c>
      <c r="AO1227" s="102" t="n">
        <v>0</v>
      </c>
      <c r="AP1227" s="103" t="n"/>
      <c r="AQ1227" s="102" t="n"/>
      <c r="AR1227" s="91" t="inlineStr">
        <is>
          <t>N</t>
        </is>
      </c>
      <c r="AS1227" s="104" t="n"/>
      <c r="AT1227" s="92">
        <f>IF(AND(P1227="52-wk high",T1227&gt;=Settings!$B$7),"Y","N")</f>
        <v/>
      </c>
      <c r="AU1227" s="91">
        <f>IF(AND(AD1227&gt;=Settings!$B$8,M1227&gt;0),"Y","N")</f>
        <v/>
      </c>
      <c r="AV1227" s="91">
        <f>IF(OR(AH1227&gt;Settings!$B$9,AI1227&gt;Settings!$B$9),"Y","N")</f>
        <v/>
      </c>
      <c r="AW1227" s="91">
        <f>IF(AJ1227&lt;&gt;"Y","n/a",IF(AND(M1227&gt;0,AK1227&gt;Settings!$B$10),"Y","N"))</f>
        <v/>
      </c>
      <c r="AX1227" s="91">
        <f>IF(AO1227&gt;=Settings!$B$11,"Y","N")</f>
        <v/>
      </c>
      <c r="AY1227" s="99">
        <f>(AT1227="Y")+(AU1227="Y")+(AV1227="Y")+(AW1227="Y")+(AX1227="Y")</f>
        <v/>
      </c>
      <c r="AZ1227" s="94">
        <f>IF(AY1227=0,"None",_xlfn.TEXTJOIN(", ",TRUE(),IF(AT1227="Y","Breakout",""),IF(AU1227="Y","Accumulation",""),IF(AV1227="Y","Institutional buying",""),IF(AW1227="Y","Long buildup",""),IF(AX1227="Y","Momentum leader","")))</f>
        <v/>
      </c>
      <c r="BA1227" s="94">
        <f>IF(BW1227="","","Passes "&amp;AY1227&amp;" of 5 buy-side scans"&amp;IF(G1227="Y","; RED FLAG: filter out using Red flag column",""))</f>
        <v/>
      </c>
      <c r="BB1227" s="91" t="inlineStr">
        <is>
          <t>None</t>
        </is>
      </c>
      <c r="BC1227" s="92" t="inlineStr">
        <is>
          <t>N</t>
        </is>
      </c>
      <c r="BD1227" s="94" t="n"/>
      <c r="BE1227" s="94" t="n"/>
      <c r="BF1227" s="92">
        <f>IF(R1227*100000&gt;=Settings!$B$5,"Y","N")</f>
        <v/>
      </c>
      <c r="BG1227" s="91">
        <f>IF(F1227&gt;Settings!$B$6,"Y","N")</f>
        <v/>
      </c>
      <c r="BH1227" s="97" t="n">
        <v>-29.42</v>
      </c>
      <c r="BI1227" s="96" t="n">
        <v>-7.31</v>
      </c>
      <c r="BJ1227" s="96" t="n">
        <v>-16.39</v>
      </c>
      <c r="BK1227" s="96" t="n"/>
      <c r="BL1227" s="96" t="n"/>
      <c r="BM1227" s="96" t="n"/>
      <c r="BN1227" s="97" t="n">
        <v>-8.890000000000001</v>
      </c>
      <c r="BO1227" s="96" t="n"/>
      <c r="BP1227" s="96" t="n"/>
      <c r="BQ1227" s="96" t="n"/>
      <c r="BR1227" s="91" t="n"/>
      <c r="BS1227" s="91" t="n"/>
      <c r="BT1227" s="96" t="n"/>
      <c r="BU1227" s="91" t="n"/>
      <c r="BV1227" s="99">
        <f>IF(OR(BF1227&lt;&gt;"Y",BG1227&lt;&gt;"Y"),"",(AND(ISNUMBER(BQ1227),BQ1227&gt;0))+(BR1227="Stacked up")+(AND(ISNUMBER(BH1227),BH1227&gt;=-Settings!$B$17))+(AND(ISNUMBER(BK1227),ISNUMBER(BM1227),BK1227&gt;0,BM1227&gt;0))+(AND(ISNUMBER(AQ1227),AQ1227&gt;=Settings!$B$18))+(AND(ISNUMBER(BT1227),BT1227&gt;=Settings!$B$19,BT1227&lt;=Settings!$B$20))+(AND(ISNUMBER(AS1227),AS1227&gt;0))+(AND(ISNUMBER(T1227),ISNUMBER(M1227),T1227&gt;=Settings!$B$21,M1227&gt;0))+(AND(ISNUMBER(AD1227),ISNUMBER(M1227),AD1227&gt;=Settings!$B$22,M1227&gt;0))+(AY1227&gt;=1))</f>
        <v/>
      </c>
      <c r="BW1227" s="91">
        <f>IF(OR(AY1227=0,BF1227&lt;&gt;"Y",BG1227&lt;&gt;"Y"),"",1+SUMPRODUCT(($A$6:$A$2604=A1227)*($AY$6:$AY$2604&gt;0)*($BF$6:$BF$2604="Y")*($BG$6:$BG$2604="Y")*(($AY$6:$AY$2604&gt;AY1227)+($AY$6:$AY$2604=AY1227)*($AD$6:$AD$2604&gt;AD1227))))</f>
        <v/>
      </c>
    </row>
    <row r="1228" ht="23.85" customHeight="1" s="55">
      <c r="A1228" s="90" t="n">
        <v>46296</v>
      </c>
      <c r="B1228" s="91" t="inlineStr">
        <is>
          <t>BFUTILITIE</t>
        </is>
      </c>
      <c r="C1228" s="91" t="inlineStr">
        <is>
          <t>INE243D01012</t>
        </is>
      </c>
      <c r="D1228" s="91" t="n"/>
      <c r="E1228" s="91" t="inlineStr">
        <is>
          <t>None</t>
        </is>
      </c>
      <c r="F1228" s="93" t="n">
        <v>1901</v>
      </c>
      <c r="G1228" s="92" t="inlineStr">
        <is>
          <t>N</t>
        </is>
      </c>
      <c r="H1228" s="94" t="n"/>
      <c r="I1228" s="91" t="inlineStr">
        <is>
          <t>N</t>
        </is>
      </c>
      <c r="J1228" s="92">
        <f>IF(K1228="","N","Y")</f>
        <v/>
      </c>
      <c r="K1228" s="94">
        <f>_xlfn.TEXTJOIN("; ",TRUE,IF(P1228="52-wk low","52-wk low",""),IF(AND(AD1228&gt;=Settings!$B$12,M1228&lt;0),"Distribution",""),IF(AND(AJ1228="Y",M1228&lt;0,AK1228&lt;-Settings!$B$13),"Long unwinding",""),IF(AND(AJ1228="Y",M1228&lt;0,AK1228&gt;Settings!$B$13),"Short buildup",""))</f>
        <v/>
      </c>
      <c r="L1228" s="95" t="n">
        <v>504.75</v>
      </c>
      <c r="M1228" s="96" t="n">
        <v>-0.59</v>
      </c>
      <c r="N1228" s="93" t="n">
        <v>827</v>
      </c>
      <c r="O1228" s="91" t="inlineStr">
        <is>
          <t>None</t>
        </is>
      </c>
      <c r="P1228" s="91" t="inlineStr">
        <is>
          <t>None</t>
        </is>
      </c>
      <c r="Q1228" s="97" t="n">
        <v>0.78</v>
      </c>
      <c r="R1228" s="96" t="n">
        <v>3.21</v>
      </c>
      <c r="S1228" s="96" t="n">
        <v>0.25</v>
      </c>
      <c r="T1228" s="96" t="n">
        <v>0.48</v>
      </c>
      <c r="U1228" s="96" t="n">
        <v>0.43</v>
      </c>
      <c r="V1228" s="103" t="n">
        <v>1.78</v>
      </c>
      <c r="W1228" s="102" t="n">
        <v>2</v>
      </c>
      <c r="X1228" s="93" t="n"/>
      <c r="Y1228" s="91" t="inlineStr">
        <is>
          <t>None</t>
        </is>
      </c>
      <c r="Z1228" s="99" t="n">
        <v>28.84</v>
      </c>
      <c r="AA1228" s="96" t="n">
        <v>0.76</v>
      </c>
      <c r="AB1228" s="96" t="n">
        <v>0.65</v>
      </c>
      <c r="AC1228" s="96" t="n">
        <v>0.53</v>
      </c>
      <c r="AD1228" s="96" t="n">
        <v>0.74</v>
      </c>
      <c r="AE1228" s="96" t="n">
        <v>0.53</v>
      </c>
      <c r="AF1228" s="103" t="n">
        <v>0.57</v>
      </c>
      <c r="AG1228" s="91" t="inlineStr">
        <is>
          <t>Drying up</t>
        </is>
      </c>
      <c r="AH1228" s="100" t="n">
        <v>0</v>
      </c>
      <c r="AI1228" s="101" t="n">
        <v>0</v>
      </c>
      <c r="AJ1228" s="92" t="inlineStr">
        <is>
          <t>N</t>
        </is>
      </c>
      <c r="AK1228" s="96" t="n"/>
      <c r="AL1228" s="91" t="inlineStr">
        <is>
          <t>n/a</t>
        </is>
      </c>
      <c r="AM1228" s="93" t="n"/>
      <c r="AN1228" s="92" t="inlineStr">
        <is>
          <t>None</t>
        </is>
      </c>
      <c r="AO1228" s="102" t="n">
        <v>0</v>
      </c>
      <c r="AP1228" s="103" t="n">
        <v>0.8100000000000001</v>
      </c>
      <c r="AQ1228" s="102" t="n">
        <v>50</v>
      </c>
      <c r="AR1228" s="91" t="inlineStr">
        <is>
          <t>N</t>
        </is>
      </c>
      <c r="AS1228" s="104" t="n"/>
      <c r="AT1228" s="92">
        <f>IF(AND(P1228="52-wk high",T1228&gt;=Settings!$B$7),"Y","N")</f>
        <v/>
      </c>
      <c r="AU1228" s="91">
        <f>IF(AND(AD1228&gt;=Settings!$B$8,M1228&gt;0),"Y","N")</f>
        <v/>
      </c>
      <c r="AV1228" s="91">
        <f>IF(OR(AH1228&gt;Settings!$B$9,AI1228&gt;Settings!$B$9),"Y","N")</f>
        <v/>
      </c>
      <c r="AW1228" s="91">
        <f>IF(AJ1228&lt;&gt;"Y","n/a",IF(AND(M1228&gt;0,AK1228&gt;Settings!$B$10),"Y","N"))</f>
        <v/>
      </c>
      <c r="AX1228" s="91">
        <f>IF(AO1228&gt;=Settings!$B$11,"Y","N")</f>
        <v/>
      </c>
      <c r="AY1228" s="99">
        <f>(AT1228="Y")+(AU1228="Y")+(AV1228="Y")+(AW1228="Y")+(AX1228="Y")</f>
        <v/>
      </c>
      <c r="AZ1228" s="94">
        <f>IF(AY1228=0,"None",_xlfn.TEXTJOIN(", ",TRUE(),IF(AT1228="Y","Breakout",""),IF(AU1228="Y","Accumulation",""),IF(AV1228="Y","Institutional buying",""),IF(AW1228="Y","Long buildup",""),IF(AX1228="Y","Momentum leader","")))</f>
        <v/>
      </c>
      <c r="BA1228" s="94">
        <f>IF(BW1228="","","Passes "&amp;AY1228&amp;" of 5 buy-side scans"&amp;IF(G1228="Y","; RED FLAG: filter out using Red flag column",""))</f>
        <v/>
      </c>
      <c r="BB1228" s="91" t="inlineStr">
        <is>
          <t>None</t>
        </is>
      </c>
      <c r="BC1228" s="92" t="inlineStr">
        <is>
          <t>N</t>
        </is>
      </c>
      <c r="BD1228" s="94" t="n"/>
      <c r="BE1228" s="94" t="n"/>
      <c r="BF1228" s="92">
        <f>IF(R1228*100000&gt;=Settings!$B$5,"Y","N")</f>
        <v/>
      </c>
      <c r="BG1228" s="91">
        <f>IF(F1228&gt;Settings!$B$6,"Y","N")</f>
        <v/>
      </c>
      <c r="BH1228" s="97" t="n">
        <v>-39.48</v>
      </c>
      <c r="BI1228" s="96" t="n">
        <v>-3.94</v>
      </c>
      <c r="BJ1228" s="96" t="n">
        <v>0.01</v>
      </c>
      <c r="BK1228" s="96" t="n">
        <v>-13.21</v>
      </c>
      <c r="BL1228" s="96" t="n">
        <v>29.34</v>
      </c>
      <c r="BM1228" s="96" t="n">
        <v>-36.8</v>
      </c>
      <c r="BN1228" s="97" t="n">
        <v>-3.49</v>
      </c>
      <c r="BO1228" s="96" t="n">
        <v>-6.1</v>
      </c>
      <c r="BP1228" s="96" t="n">
        <v>-8.34</v>
      </c>
      <c r="BQ1228" s="96" t="n">
        <v>-13.39</v>
      </c>
      <c r="BR1228" s="91" t="inlineStr">
        <is>
          <t>Stacked down</t>
        </is>
      </c>
      <c r="BS1228" s="91" t="inlineStr">
        <is>
          <t>None</t>
        </is>
      </c>
      <c r="BT1228" s="96" t="n">
        <v>34.2</v>
      </c>
      <c r="BU1228" s="91" t="inlineStr">
        <is>
          <t>N</t>
        </is>
      </c>
      <c r="BV1228" s="99">
        <f>IF(OR(BF1228&lt;&gt;"Y",BG1228&lt;&gt;"Y"),"",(AND(ISNUMBER(BQ1228),BQ1228&gt;0))+(BR1228="Stacked up")+(AND(ISNUMBER(BH1228),BH1228&gt;=-Settings!$B$17))+(AND(ISNUMBER(BK1228),ISNUMBER(BM1228),BK1228&gt;0,BM1228&gt;0))+(AND(ISNUMBER(AQ1228),AQ1228&gt;=Settings!$B$18))+(AND(ISNUMBER(BT1228),BT1228&gt;=Settings!$B$19,BT1228&lt;=Settings!$B$20))+(AND(ISNUMBER(AS1228),AS1228&gt;0))+(AND(ISNUMBER(T1228),ISNUMBER(M1228),T1228&gt;=Settings!$B$21,M1228&gt;0))+(AND(ISNUMBER(AD1228),ISNUMBER(M1228),AD1228&gt;=Settings!$B$22,M1228&gt;0))+(AY1228&gt;=1))</f>
        <v/>
      </c>
      <c r="BW1228" s="91">
        <f>IF(OR(AY1228=0,BF1228&lt;&gt;"Y",BG1228&lt;&gt;"Y"),"",1+SUMPRODUCT(($A$6:$A$2604=A1228)*($AY$6:$AY$2604&gt;0)*($BF$6:$BF$2604="Y")*($BG$6:$BG$2604="Y")*(($AY$6:$AY$2604&gt;AY1228)+($AY$6:$AY$2604=AY1228)*($AD$6:$AD$2604&gt;AD1228))))</f>
        <v/>
      </c>
    </row>
    <row r="1229" ht="23.85" customHeight="1" s="55">
      <c r="A1229" s="90" t="n">
        <v>46296</v>
      </c>
      <c r="B1229" s="91" t="inlineStr">
        <is>
          <t>RAMKY</t>
        </is>
      </c>
      <c r="C1229" s="91" t="inlineStr">
        <is>
          <t>INE874I01013</t>
        </is>
      </c>
      <c r="D1229" s="91" t="n"/>
      <c r="E1229" s="91" t="inlineStr">
        <is>
          <t>None</t>
        </is>
      </c>
      <c r="F1229" s="93" t="n">
        <v>1900</v>
      </c>
      <c r="G1229" s="92" t="inlineStr">
        <is>
          <t>N</t>
        </is>
      </c>
      <c r="H1229" s="94" t="n"/>
      <c r="I1229" s="91" t="inlineStr">
        <is>
          <t>N</t>
        </is>
      </c>
      <c r="J1229" s="92">
        <f>IF(K1229="","N","Y")</f>
        <v/>
      </c>
      <c r="K1229" s="94">
        <f>_xlfn.TEXTJOIN("; ",TRUE,IF(P1229="52-wk low","52-wk low",""),IF(AND(AD1229&gt;=Settings!$B$12,M1229&lt;0),"Distribution",""),IF(AND(AJ1229="Y",M1229&lt;0,AK1229&lt;-Settings!$B$13),"Long unwinding",""),IF(AND(AJ1229="Y",M1229&lt;0,AK1229&gt;Settings!$B$13),"Short buildup",""))</f>
        <v/>
      </c>
      <c r="L1229" s="95" t="n">
        <v>274.6</v>
      </c>
      <c r="M1229" s="96" t="n">
        <v>-1.61</v>
      </c>
      <c r="N1229" s="93" t="n">
        <v>1411</v>
      </c>
      <c r="O1229" s="91" t="inlineStr">
        <is>
          <t>None</t>
        </is>
      </c>
      <c r="P1229" s="91" t="inlineStr">
        <is>
          <t>52-wk low</t>
        </is>
      </c>
      <c r="Q1229" s="97" t="n">
        <v>1.72</v>
      </c>
      <c r="R1229" s="96" t="n">
        <v>0.54</v>
      </c>
      <c r="S1229" s="96" t="n">
        <v>3.72</v>
      </c>
      <c r="T1229" s="96" t="n">
        <v>4</v>
      </c>
      <c r="U1229" s="96" t="n">
        <v>3.18</v>
      </c>
      <c r="V1229" s="103" t="n">
        <v>0.98</v>
      </c>
      <c r="W1229" s="102" t="n">
        <v>5</v>
      </c>
      <c r="X1229" s="93" t="n"/>
      <c r="Y1229" s="91" t="inlineStr">
        <is>
          <t>None</t>
        </is>
      </c>
      <c r="Z1229" s="99" t="n">
        <v>53.92</v>
      </c>
      <c r="AA1229" s="96" t="n">
        <v>0.9</v>
      </c>
      <c r="AB1229" s="96" t="n">
        <v>0.89</v>
      </c>
      <c r="AC1229" s="96" t="n">
        <v>3.27</v>
      </c>
      <c r="AD1229" s="96" t="n">
        <v>3.61</v>
      </c>
      <c r="AE1229" s="96" t="n">
        <v>3.02</v>
      </c>
      <c r="AF1229" s="103" t="n">
        <v>1.06</v>
      </c>
      <c r="AG1229" s="91" t="inlineStr">
        <is>
          <t>Normal</t>
        </is>
      </c>
      <c r="AH1229" s="100" t="n">
        <v>0</v>
      </c>
      <c r="AI1229" s="101" t="n">
        <v>0</v>
      </c>
      <c r="AJ1229" s="92" t="inlineStr">
        <is>
          <t>N</t>
        </is>
      </c>
      <c r="AK1229" s="96" t="n"/>
      <c r="AL1229" s="91" t="inlineStr">
        <is>
          <t>n/a</t>
        </is>
      </c>
      <c r="AM1229" s="93" t="n"/>
      <c r="AN1229" s="92" t="inlineStr">
        <is>
          <t>None</t>
        </is>
      </c>
      <c r="AO1229" s="102" t="n">
        <v>0</v>
      </c>
      <c r="AP1229" s="103" t="n">
        <v>0.4</v>
      </c>
      <c r="AQ1229" s="102" t="n">
        <v>0</v>
      </c>
      <c r="AR1229" s="91" t="inlineStr">
        <is>
          <t>N</t>
        </is>
      </c>
      <c r="AS1229" s="104" t="n"/>
      <c r="AT1229" s="92">
        <f>IF(AND(P1229="52-wk high",T1229&gt;=Settings!$B$7),"Y","N")</f>
        <v/>
      </c>
      <c r="AU1229" s="91">
        <f>IF(AND(AD1229&gt;=Settings!$B$8,M1229&gt;0),"Y","N")</f>
        <v/>
      </c>
      <c r="AV1229" s="91">
        <f>IF(OR(AH1229&gt;Settings!$B$9,AI1229&gt;Settings!$B$9),"Y","N")</f>
        <v/>
      </c>
      <c r="AW1229" s="91">
        <f>IF(AJ1229&lt;&gt;"Y","n/a",IF(AND(M1229&gt;0,AK1229&gt;Settings!$B$10),"Y","N"))</f>
        <v/>
      </c>
      <c r="AX1229" s="91">
        <f>IF(AO1229&gt;=Settings!$B$11,"Y","N")</f>
        <v/>
      </c>
      <c r="AY1229" s="99">
        <f>(AT1229="Y")+(AU1229="Y")+(AV1229="Y")+(AW1229="Y")+(AX1229="Y")</f>
        <v/>
      </c>
      <c r="AZ1229" s="94">
        <f>IF(AY1229=0,"None",_xlfn.TEXTJOIN(", ",TRUE(),IF(AT1229="Y","Breakout",""),IF(AU1229="Y","Accumulation",""),IF(AV1229="Y","Institutional buying",""),IF(AW1229="Y","Long buildup",""),IF(AX1229="Y","Momentum leader","")))</f>
        <v/>
      </c>
      <c r="BA1229" s="94">
        <f>IF(BW1229="","","Passes "&amp;AY1229&amp;" of 5 buy-side scans"&amp;IF(G1229="Y","; RED FLAG: filter out using Red flag column",""))</f>
        <v/>
      </c>
      <c r="BB1229" s="91" t="inlineStr">
        <is>
          <t>None</t>
        </is>
      </c>
      <c r="BC1229" s="92" t="inlineStr">
        <is>
          <t>Y</t>
        </is>
      </c>
      <c r="BD1229" s="94" t="inlineStr">
        <is>
          <t>High-low range &gt;150% in 12 months</t>
        </is>
      </c>
      <c r="BE1229" s="94" t="n"/>
      <c r="BF1229" s="92">
        <f>IF(R1229*100000&gt;=Settings!$B$5,"Y","N")</f>
        <v/>
      </c>
      <c r="BG1229" s="91">
        <f>IF(F1229&gt;Settings!$B$6,"Y","N")</f>
        <v/>
      </c>
      <c r="BH1229" s="97" t="n">
        <v>-61.05</v>
      </c>
      <c r="BI1229" s="96" t="n">
        <v>-11.46</v>
      </c>
      <c r="BJ1229" s="96" t="n">
        <v>-20.14</v>
      </c>
      <c r="BK1229" s="96" t="n">
        <v>-31.59</v>
      </c>
      <c r="BL1229" s="96" t="n">
        <v>-39.83</v>
      </c>
      <c r="BM1229" s="96" t="n">
        <v>-52.84</v>
      </c>
      <c r="BN1229" s="97" t="n">
        <v>-13.47</v>
      </c>
      <c r="BO1229" s="96" t="n">
        <v>-21.27</v>
      </c>
      <c r="BP1229" s="96" t="n">
        <v>-28.52</v>
      </c>
      <c r="BQ1229" s="96" t="n">
        <v>-36.78</v>
      </c>
      <c r="BR1229" s="91" t="inlineStr">
        <is>
          <t>Stacked down</t>
        </is>
      </c>
      <c r="BS1229" s="91" t="inlineStr">
        <is>
          <t>None</t>
        </is>
      </c>
      <c r="BT1229" s="96" t="n">
        <v>16</v>
      </c>
      <c r="BU1229" s="91" t="inlineStr">
        <is>
          <t>N</t>
        </is>
      </c>
      <c r="BV1229" s="99">
        <f>IF(OR(BF1229&lt;&gt;"Y",BG1229&lt;&gt;"Y"),"",(AND(ISNUMBER(BQ1229),BQ1229&gt;0))+(BR1229="Stacked up")+(AND(ISNUMBER(BH1229),BH1229&gt;=-Settings!$B$17))+(AND(ISNUMBER(BK1229),ISNUMBER(BM1229),BK1229&gt;0,BM1229&gt;0))+(AND(ISNUMBER(AQ1229),AQ1229&gt;=Settings!$B$18))+(AND(ISNUMBER(BT1229),BT1229&gt;=Settings!$B$19,BT1229&lt;=Settings!$B$20))+(AND(ISNUMBER(AS1229),AS1229&gt;0))+(AND(ISNUMBER(T1229),ISNUMBER(M1229),T1229&gt;=Settings!$B$21,M1229&gt;0))+(AND(ISNUMBER(AD1229),ISNUMBER(M1229),AD1229&gt;=Settings!$B$22,M1229&gt;0))+(AY1229&gt;=1))</f>
        <v/>
      </c>
      <c r="BW1229" s="91">
        <f>IF(OR(AY1229=0,BF1229&lt;&gt;"Y",BG1229&lt;&gt;"Y"),"",1+SUMPRODUCT(($A$6:$A$2604=A1229)*($AY$6:$AY$2604&gt;0)*($BF$6:$BF$2604="Y")*($BG$6:$BG$2604="Y")*(($AY$6:$AY$2604&gt;AY1229)+($AY$6:$AY$2604=AY1229)*($AD$6:$AD$2604&gt;AD1229))))</f>
        <v/>
      </c>
    </row>
    <row r="1230" ht="23.85" customHeight="1" s="55">
      <c r="A1230" s="90" t="n">
        <v>46296</v>
      </c>
      <c r="B1230" s="91" t="inlineStr">
        <is>
          <t>RELINFRA</t>
        </is>
      </c>
      <c r="C1230" s="91" t="inlineStr">
        <is>
          <t>INE036A01016</t>
        </is>
      </c>
      <c r="D1230" s="91" t="n"/>
      <c r="E1230" s="91" t="inlineStr">
        <is>
          <t>None</t>
        </is>
      </c>
      <c r="F1230" s="93" t="n">
        <v>1899</v>
      </c>
      <c r="G1230" s="92" t="inlineStr">
        <is>
          <t>Y</t>
        </is>
      </c>
      <c r="H1230" s="94" t="inlineStr">
        <is>
          <t>IRP (insolvency); T2T (BE series)</t>
        </is>
      </c>
      <c r="I1230" s="91" t="inlineStr">
        <is>
          <t>Y</t>
        </is>
      </c>
      <c r="J1230" s="92">
        <f>IF(K1230="","N","Y")</f>
        <v/>
      </c>
      <c r="K1230" s="94">
        <f>_xlfn.TEXTJOIN("; ",TRUE,IF(P1230="52-wk low","52-wk low",""),IF(AND(AD1230&gt;=Settings!$B$12,M1230&lt;0),"Distribution",""),IF(AND(AJ1230="Y",M1230&lt;0,AK1230&lt;-Settings!$B$13),"Long unwinding",""),IF(AND(AJ1230="Y",M1230&lt;0,AK1230&gt;Settings!$B$13),"Short buildup",""))</f>
        <v/>
      </c>
      <c r="L1230" s="95" t="n">
        <v>46.48</v>
      </c>
      <c r="M1230" s="96" t="n">
        <v>4.99</v>
      </c>
      <c r="N1230" s="93" t="n">
        <v>45</v>
      </c>
      <c r="O1230" s="91" t="inlineStr">
        <is>
          <t>None</t>
        </is>
      </c>
      <c r="P1230" s="91" t="inlineStr">
        <is>
          <t>None</t>
        </is>
      </c>
      <c r="Q1230" s="97" t="n">
        <v>6.74</v>
      </c>
      <c r="R1230" s="96" t="n">
        <v>2.3</v>
      </c>
      <c r="S1230" s="96" t="n">
        <v>3.16</v>
      </c>
      <c r="T1230" s="96" t="n">
        <v>2.17</v>
      </c>
      <c r="U1230" s="96" t="n">
        <v>2.31</v>
      </c>
      <c r="V1230" s="103" t="n">
        <v>0.78</v>
      </c>
      <c r="W1230" s="102" t="n">
        <v>4</v>
      </c>
      <c r="X1230" s="93" t="n">
        <v>55</v>
      </c>
      <c r="Y1230" s="91" t="inlineStr">
        <is>
          <t>None</t>
        </is>
      </c>
      <c r="Z1230" s="99" t="n"/>
      <c r="AA1230" s="96" t="n"/>
      <c r="AB1230" s="96" t="n"/>
      <c r="AC1230" s="96" t="n"/>
      <c r="AD1230" s="96" t="n"/>
      <c r="AE1230" s="96" t="n"/>
      <c r="AF1230" s="103" t="n"/>
      <c r="AG1230" s="91" t="inlineStr">
        <is>
          <t>No delivery data</t>
        </is>
      </c>
      <c r="AH1230" s="100" t="n">
        <v>0</v>
      </c>
      <c r="AI1230" s="101" t="n">
        <v>0</v>
      </c>
      <c r="AJ1230" s="92" t="inlineStr">
        <is>
          <t>N</t>
        </is>
      </c>
      <c r="AK1230" s="96" t="n"/>
      <c r="AL1230" s="91" t="inlineStr">
        <is>
          <t>n/a</t>
        </is>
      </c>
      <c r="AM1230" s="93" t="n"/>
      <c r="AN1230" s="92" t="inlineStr">
        <is>
          <t>None</t>
        </is>
      </c>
      <c r="AO1230" s="102" t="n">
        <v>0</v>
      </c>
      <c r="AP1230" s="103" t="n">
        <v>0.46</v>
      </c>
      <c r="AQ1230" s="102" t="n">
        <v>2</v>
      </c>
      <c r="AR1230" s="91" t="inlineStr">
        <is>
          <t>N</t>
        </is>
      </c>
      <c r="AS1230" s="104" t="n"/>
      <c r="AT1230" s="92">
        <f>IF(AND(P1230="52-wk high",T1230&gt;=Settings!$B$7),"Y","N")</f>
        <v/>
      </c>
      <c r="AU1230" s="91">
        <f>IF(AND(AD1230&gt;=Settings!$B$8,M1230&gt;0),"Y","N")</f>
        <v/>
      </c>
      <c r="AV1230" s="91">
        <f>IF(OR(AH1230&gt;Settings!$B$9,AI1230&gt;Settings!$B$9),"Y","N")</f>
        <v/>
      </c>
      <c r="AW1230" s="91">
        <f>IF(AJ1230&lt;&gt;"Y","n/a",IF(AND(M1230&gt;0,AK1230&gt;Settings!$B$10),"Y","N"))</f>
        <v/>
      </c>
      <c r="AX1230" s="91">
        <f>IF(AO1230&gt;=Settings!$B$11,"Y","N")</f>
        <v/>
      </c>
      <c r="AY1230" s="99">
        <f>(AT1230="Y")+(AU1230="Y")+(AV1230="Y")+(AW1230="Y")+(AX1230="Y")</f>
        <v/>
      </c>
      <c r="AZ1230" s="94">
        <f>IF(AY1230=0,"None",_xlfn.TEXTJOIN(", ",TRUE(),IF(AT1230="Y","Breakout",""),IF(AU1230="Y","Accumulation",""),IF(AV1230="Y","Institutional buying",""),IF(AW1230="Y","Long buildup",""),IF(AX1230="Y","Momentum leader","")))</f>
        <v/>
      </c>
      <c r="BA1230" s="94">
        <f>IF(BW1230="","","Passes "&amp;AY1230&amp;" of 5 buy-side scans"&amp;IF(G1230="Y","; RED FLAG: filter out using Red flag column",""))</f>
        <v/>
      </c>
      <c r="BB1230" s="91" t="inlineStr">
        <is>
          <t>Upper</t>
        </is>
      </c>
      <c r="BC1230" s="92" t="inlineStr">
        <is>
          <t>N</t>
        </is>
      </c>
      <c r="BD1230" s="94" t="n"/>
      <c r="BE1230" s="94" t="n"/>
      <c r="BF1230" s="92">
        <f>IF(R1230*100000&gt;=Settings!$B$5,"Y","N")</f>
        <v/>
      </c>
      <c r="BG1230" s="91">
        <f>IF(F1230&gt;Settings!$B$6,"Y","N")</f>
        <v/>
      </c>
      <c r="BH1230" s="97" t="n">
        <v>-81.83</v>
      </c>
      <c r="BI1230" s="96" t="n">
        <v>0.78</v>
      </c>
      <c r="BJ1230" s="96" t="n">
        <v>-20.15</v>
      </c>
      <c r="BK1230" s="96" t="n">
        <v>-36.86</v>
      </c>
      <c r="BL1230" s="96" t="n">
        <v>-33.43</v>
      </c>
      <c r="BM1230" s="96" t="n">
        <v>-80.92</v>
      </c>
      <c r="BN1230" s="97" t="n">
        <v>-7.4</v>
      </c>
      <c r="BO1230" s="96" t="n">
        <v>-22.08</v>
      </c>
      <c r="BP1230" s="96" t="n">
        <v>-42.2</v>
      </c>
      <c r="BQ1230" s="96" t="n"/>
      <c r="BR1230" s="91" t="n"/>
      <c r="BS1230" s="91" t="inlineStr">
        <is>
          <t>None</t>
        </is>
      </c>
      <c r="BT1230" s="96" t="n">
        <v>35</v>
      </c>
      <c r="BU1230" s="91" t="n"/>
      <c r="BV1230" s="99">
        <f>IF(OR(BF1230&lt;&gt;"Y",BG1230&lt;&gt;"Y"),"",(AND(ISNUMBER(BQ1230),BQ1230&gt;0))+(BR1230="Stacked up")+(AND(ISNUMBER(BH1230),BH1230&gt;=-Settings!$B$17))+(AND(ISNUMBER(BK1230),ISNUMBER(BM1230),BK1230&gt;0,BM1230&gt;0))+(AND(ISNUMBER(AQ1230),AQ1230&gt;=Settings!$B$18))+(AND(ISNUMBER(BT1230),BT1230&gt;=Settings!$B$19,BT1230&lt;=Settings!$B$20))+(AND(ISNUMBER(AS1230),AS1230&gt;0))+(AND(ISNUMBER(T1230),ISNUMBER(M1230),T1230&gt;=Settings!$B$21,M1230&gt;0))+(AND(ISNUMBER(AD1230),ISNUMBER(M1230),AD1230&gt;=Settings!$B$22,M1230&gt;0))+(AY1230&gt;=1))</f>
        <v/>
      </c>
      <c r="BW1230" s="91">
        <f>IF(OR(AY1230=0,BF1230&lt;&gt;"Y",BG1230&lt;&gt;"Y"),"",1+SUMPRODUCT(($A$6:$A$2604=A1230)*($AY$6:$AY$2604&gt;0)*($BF$6:$BF$2604="Y")*($BG$6:$BG$2604="Y")*(($AY$6:$AY$2604&gt;AY1230)+($AY$6:$AY$2604=AY1230)*($AD$6:$AD$2604&gt;AD1230))))</f>
        <v/>
      </c>
    </row>
    <row r="1231" ht="23.85" customHeight="1" s="55">
      <c r="A1231" s="90" t="n">
        <v>46296</v>
      </c>
      <c r="B1231" s="91" t="inlineStr">
        <is>
          <t>ALGOQUANT</t>
        </is>
      </c>
      <c r="C1231" s="91" t="inlineStr">
        <is>
          <t>INE598D01035</t>
        </is>
      </c>
      <c r="D1231" s="91" t="n"/>
      <c r="E1231" s="91" t="inlineStr">
        <is>
          <t>None</t>
        </is>
      </c>
      <c r="F1231" s="93" t="n">
        <v>1898</v>
      </c>
      <c r="G1231" s="92" t="inlineStr">
        <is>
          <t>N</t>
        </is>
      </c>
      <c r="H1231" s="94" t="n"/>
      <c r="I1231" s="91" t="inlineStr">
        <is>
          <t>N</t>
        </is>
      </c>
      <c r="J1231" s="92">
        <f>IF(K1231="","N","Y")</f>
        <v/>
      </c>
      <c r="K1231" s="94">
        <f>_xlfn.TEXTJOIN("; ",TRUE,IF(P1231="52-wk low","52-wk low",""),IF(AND(AD1231&gt;=Settings!$B$12,M1231&lt;0),"Distribution",""),IF(AND(AJ1231="Y",M1231&lt;0,AK1231&lt;-Settings!$B$13),"Long unwinding",""),IF(AND(AJ1231="Y",M1231&lt;0,AK1231&gt;Settings!$B$13),"Short buildup",""))</f>
        <v/>
      </c>
      <c r="L1231" s="95" t="n">
        <v>67.51000000000001</v>
      </c>
      <c r="M1231" s="96" t="n">
        <v>2.24</v>
      </c>
      <c r="N1231" s="93" t="n">
        <v>169</v>
      </c>
      <c r="O1231" s="91" t="inlineStr">
        <is>
          <t>None</t>
        </is>
      </c>
      <c r="P1231" s="91" t="inlineStr">
        <is>
          <t>None</t>
        </is>
      </c>
      <c r="Q1231" s="97" t="n">
        <v>13.8</v>
      </c>
      <c r="R1231" s="96" t="n">
        <v>15.22</v>
      </c>
      <c r="S1231" s="96" t="n">
        <v>0.91</v>
      </c>
      <c r="T1231" s="96" t="n">
        <v>1</v>
      </c>
      <c r="U1231" s="96" t="n">
        <v>0.97</v>
      </c>
      <c r="V1231" s="103" t="n">
        <v>1.06</v>
      </c>
      <c r="W1231" s="102" t="n">
        <v>8</v>
      </c>
      <c r="X1231" s="93" t="n"/>
      <c r="Y1231" s="91" t="inlineStr">
        <is>
          <t>None</t>
        </is>
      </c>
      <c r="Z1231" s="99" t="n">
        <v>20.75</v>
      </c>
      <c r="AA1231" s="96" t="n">
        <v>0.71</v>
      </c>
      <c r="AB1231" s="96" t="n">
        <v>0.82</v>
      </c>
      <c r="AC1231" s="96" t="n">
        <v>0.66</v>
      </c>
      <c r="AD1231" s="96" t="n">
        <v>0.8100000000000001</v>
      </c>
      <c r="AE1231" s="96" t="n">
        <v>0.91</v>
      </c>
      <c r="AF1231" s="103" t="n">
        <v>1.28</v>
      </c>
      <c r="AG1231" s="91" t="inlineStr">
        <is>
          <t>Normal</t>
        </is>
      </c>
      <c r="AH1231" s="100" t="n">
        <v>0</v>
      </c>
      <c r="AI1231" s="101" t="n">
        <v>0</v>
      </c>
      <c r="AJ1231" s="92" t="inlineStr">
        <is>
          <t>N</t>
        </is>
      </c>
      <c r="AK1231" s="96" t="n"/>
      <c r="AL1231" s="91" t="inlineStr">
        <is>
          <t>n/a</t>
        </is>
      </c>
      <c r="AM1231" s="93" t="n"/>
      <c r="AN1231" s="92" t="inlineStr">
        <is>
          <t>None</t>
        </is>
      </c>
      <c r="AO1231" s="102" t="n">
        <v>0</v>
      </c>
      <c r="AP1231" s="103" t="n"/>
      <c r="AQ1231" s="102" t="n"/>
      <c r="AR1231" s="91" t="inlineStr">
        <is>
          <t>N</t>
        </is>
      </c>
      <c r="AS1231" s="104" t="n"/>
      <c r="AT1231" s="92">
        <f>IF(AND(P1231="52-wk high",T1231&gt;=Settings!$B$7),"Y","N")</f>
        <v/>
      </c>
      <c r="AU1231" s="91">
        <f>IF(AND(AD1231&gt;=Settings!$B$8,M1231&gt;0),"Y","N")</f>
        <v/>
      </c>
      <c r="AV1231" s="91">
        <f>IF(OR(AH1231&gt;Settings!$B$9,AI1231&gt;Settings!$B$9),"Y","N")</f>
        <v/>
      </c>
      <c r="AW1231" s="91">
        <f>IF(AJ1231&lt;&gt;"Y","n/a",IF(AND(M1231&gt;0,AK1231&gt;Settings!$B$10),"Y","N"))</f>
        <v/>
      </c>
      <c r="AX1231" s="91">
        <f>IF(AO1231&gt;=Settings!$B$11,"Y","N")</f>
        <v/>
      </c>
      <c r="AY1231" s="99">
        <f>(AT1231="Y")+(AU1231="Y")+(AV1231="Y")+(AW1231="Y")+(AX1231="Y")</f>
        <v/>
      </c>
      <c r="AZ1231" s="94">
        <f>IF(AY1231=0,"None",_xlfn.TEXTJOIN(", ",TRUE(),IF(AT1231="Y","Breakout",""),IF(AU1231="Y","Accumulation",""),IF(AV1231="Y","Institutional buying",""),IF(AW1231="Y","Long buildup",""),IF(AX1231="Y","Momentum leader","")))</f>
        <v/>
      </c>
      <c r="BA1231" s="94">
        <f>IF(BW1231="","","Passes "&amp;AY1231&amp;" of 5 buy-side scans"&amp;IF(G1231="Y","; RED FLAG: filter out using Red flag column",""))</f>
        <v/>
      </c>
      <c r="BB1231" s="91" t="inlineStr">
        <is>
          <t>None</t>
        </is>
      </c>
      <c r="BC1231" s="92" t="inlineStr">
        <is>
          <t>N</t>
        </is>
      </c>
      <c r="BD1231" s="94" t="n"/>
      <c r="BE1231" s="94" t="n"/>
      <c r="BF1231" s="92">
        <f>IF(R1231*100000&gt;=Settings!$B$5,"Y","N")</f>
        <v/>
      </c>
      <c r="BG1231" s="91">
        <f>IF(F1231&gt;Settings!$B$6,"Y","N")</f>
        <v/>
      </c>
      <c r="BH1231" s="97" t="n">
        <v>-11.4</v>
      </c>
      <c r="BI1231" s="96" t="n">
        <v>-7.99</v>
      </c>
      <c r="BJ1231" s="96" t="n">
        <v>7.12</v>
      </c>
      <c r="BK1231" s="96" t="n">
        <v>18.36</v>
      </c>
      <c r="BL1231" s="96" t="n">
        <v>32.66</v>
      </c>
      <c r="BM1231" s="96" t="n"/>
      <c r="BN1231" s="97" t="n">
        <v>-0.78</v>
      </c>
      <c r="BO1231" s="96" t="n">
        <v>2</v>
      </c>
      <c r="BP1231" s="96" t="n">
        <v>5.32</v>
      </c>
      <c r="BQ1231" s="96" t="n"/>
      <c r="BR1231" s="91" t="n"/>
      <c r="BS1231" s="91" t="inlineStr">
        <is>
          <t>None</t>
        </is>
      </c>
      <c r="BT1231" s="96" t="n">
        <v>46.7</v>
      </c>
      <c r="BU1231" s="91" t="n"/>
      <c r="BV1231" s="99">
        <f>IF(OR(BF1231&lt;&gt;"Y",BG1231&lt;&gt;"Y"),"",(AND(ISNUMBER(BQ1231),BQ1231&gt;0))+(BR1231="Stacked up")+(AND(ISNUMBER(BH1231),BH1231&gt;=-Settings!$B$17))+(AND(ISNUMBER(BK1231),ISNUMBER(BM1231),BK1231&gt;0,BM1231&gt;0))+(AND(ISNUMBER(AQ1231),AQ1231&gt;=Settings!$B$18))+(AND(ISNUMBER(BT1231),BT1231&gt;=Settings!$B$19,BT1231&lt;=Settings!$B$20))+(AND(ISNUMBER(AS1231),AS1231&gt;0))+(AND(ISNUMBER(T1231),ISNUMBER(M1231),T1231&gt;=Settings!$B$21,M1231&gt;0))+(AND(ISNUMBER(AD1231),ISNUMBER(M1231),AD1231&gt;=Settings!$B$22,M1231&gt;0))+(AY1231&gt;=1))</f>
        <v/>
      </c>
      <c r="BW1231" s="91">
        <f>IF(OR(AY1231=0,BF1231&lt;&gt;"Y",BG1231&lt;&gt;"Y"),"",1+SUMPRODUCT(($A$6:$A$2604=A1231)*($AY$6:$AY$2604&gt;0)*($BF$6:$BF$2604="Y")*($BG$6:$BG$2604="Y")*(($AY$6:$AY$2604&gt;AY1231)+($AY$6:$AY$2604=AY1231)*($AD$6:$AD$2604&gt;AD1231))))</f>
        <v/>
      </c>
    </row>
    <row r="1232" ht="23.85" customHeight="1" s="55">
      <c r="A1232" s="90" t="n">
        <v>46296</v>
      </c>
      <c r="B1232" s="91" t="inlineStr">
        <is>
          <t>TECHNOCRAF</t>
        </is>
      </c>
      <c r="C1232" s="91" t="inlineStr">
        <is>
          <t>INE1D0W01018</t>
        </is>
      </c>
      <c r="D1232" s="91" t="n"/>
      <c r="E1232" s="91" t="inlineStr">
        <is>
          <t>None</t>
        </is>
      </c>
      <c r="F1232" s="93" t="n">
        <v>1894</v>
      </c>
      <c r="G1232" s="92" t="inlineStr">
        <is>
          <t>N</t>
        </is>
      </c>
      <c r="H1232" s="94" t="n"/>
      <c r="I1232" s="91" t="inlineStr">
        <is>
          <t>N</t>
        </is>
      </c>
      <c r="J1232" s="92">
        <f>IF(K1232="","N","Y")</f>
        <v/>
      </c>
      <c r="K1232" s="94">
        <f>_xlfn.TEXTJOIN("; ",TRUE,IF(P1232="52-wk low","52-wk low",""),IF(AND(AD1232&gt;=Settings!$B$12,M1232&lt;0),"Distribution",""),IF(AND(AJ1232="Y",M1232&lt;0,AK1232&lt;-Settings!$B$13),"Long unwinding",""),IF(AND(AJ1232="Y",M1232&lt;0,AK1232&gt;Settings!$B$13),"Short buildup",""))</f>
        <v/>
      </c>
      <c r="L1232" s="95" t="n">
        <v>478.1</v>
      </c>
      <c r="M1232" s="96" t="n">
        <v>0.33</v>
      </c>
      <c r="N1232" s="93" t="n">
        <v>486</v>
      </c>
      <c r="O1232" s="91" t="inlineStr">
        <is>
          <t>None</t>
        </is>
      </c>
      <c r="P1232" s="91" t="inlineStr">
        <is>
          <t>None</t>
        </is>
      </c>
      <c r="Q1232" s="97" t="n">
        <v>7.75</v>
      </c>
      <c r="R1232" s="96" t="n">
        <v>15.01</v>
      </c>
      <c r="S1232" s="96" t="n">
        <v>0.51</v>
      </c>
      <c r="T1232" s="96" t="n"/>
      <c r="U1232" s="96" t="n"/>
      <c r="V1232" s="103" t="n"/>
      <c r="W1232" s="102" t="n"/>
      <c r="X1232" s="93" t="n"/>
      <c r="Y1232" s="91" t="inlineStr">
        <is>
          <t>None</t>
        </is>
      </c>
      <c r="Z1232" s="99" t="n">
        <v>41.98</v>
      </c>
      <c r="AA1232" s="96" t="n">
        <v>1.33</v>
      </c>
      <c r="AB1232" s="96" t="n"/>
      <c r="AC1232" s="96" t="n">
        <v>0.76</v>
      </c>
      <c r="AD1232" s="96" t="n"/>
      <c r="AE1232" s="96" t="n"/>
      <c r="AF1232" s="103" t="n"/>
      <c r="AG1232" s="91" t="n"/>
      <c r="AH1232" s="100" t="n">
        <v>0</v>
      </c>
      <c r="AI1232" s="101" t="n">
        <v>0</v>
      </c>
      <c r="AJ1232" s="92" t="inlineStr">
        <is>
          <t>N</t>
        </is>
      </c>
      <c r="AK1232" s="96" t="n"/>
      <c r="AL1232" s="91" t="inlineStr">
        <is>
          <t>n/a</t>
        </is>
      </c>
      <c r="AM1232" s="93" t="n"/>
      <c r="AN1232" s="92" t="inlineStr">
        <is>
          <t>None</t>
        </is>
      </c>
      <c r="AO1232" s="102" t="n">
        <v>0</v>
      </c>
      <c r="AP1232" s="103" t="n"/>
      <c r="AQ1232" s="102" t="n"/>
      <c r="AR1232" s="91" t="inlineStr">
        <is>
          <t>N</t>
        </is>
      </c>
      <c r="AS1232" s="104" t="n"/>
      <c r="AT1232" s="92">
        <f>IF(AND(P1232="52-wk high",T1232&gt;=Settings!$B$7),"Y","N")</f>
        <v/>
      </c>
      <c r="AU1232" s="91">
        <f>IF(AND(AD1232&gt;=Settings!$B$8,M1232&gt;0),"Y","N")</f>
        <v/>
      </c>
      <c r="AV1232" s="91">
        <f>IF(OR(AH1232&gt;Settings!$B$9,AI1232&gt;Settings!$B$9),"Y","N")</f>
        <v/>
      </c>
      <c r="AW1232" s="91">
        <f>IF(AJ1232&lt;&gt;"Y","n/a",IF(AND(M1232&gt;0,AK1232&gt;Settings!$B$10),"Y","N"))</f>
        <v/>
      </c>
      <c r="AX1232" s="91">
        <f>IF(AO1232&gt;=Settings!$B$11,"Y","N")</f>
        <v/>
      </c>
      <c r="AY1232" s="99">
        <f>(AT1232="Y")+(AU1232="Y")+(AV1232="Y")+(AW1232="Y")+(AX1232="Y")</f>
        <v/>
      </c>
      <c r="AZ1232" s="94">
        <f>IF(AY1232=0,"None",_xlfn.TEXTJOIN(", ",TRUE(),IF(AT1232="Y","Breakout",""),IF(AU1232="Y","Accumulation",""),IF(AV1232="Y","Institutional buying",""),IF(AW1232="Y","Long buildup",""),IF(AX1232="Y","Momentum leader","")))</f>
        <v/>
      </c>
      <c r="BA1232" s="94">
        <f>IF(BW1232="","","Passes "&amp;AY1232&amp;" of 5 buy-side scans"&amp;IF(G1232="Y","; RED FLAG: filter out using Red flag column",""))</f>
        <v/>
      </c>
      <c r="BB1232" s="91" t="inlineStr">
        <is>
          <t>None</t>
        </is>
      </c>
      <c r="BC1232" s="92" t="inlineStr">
        <is>
          <t>Y</t>
        </is>
      </c>
      <c r="BD1232" s="94" t="inlineStr">
        <is>
          <t>&gt;25% move in 1 month; &gt;50% move in 3 months</t>
        </is>
      </c>
      <c r="BE1232" s="94" t="n"/>
      <c r="BF1232" s="92">
        <f>IF(R1232*100000&gt;=Settings!$B$5,"Y","N")</f>
        <v/>
      </c>
      <c r="BG1232" s="91">
        <f>IF(F1232&gt;Settings!$B$6,"Y","N")</f>
        <v/>
      </c>
      <c r="BH1232" s="97" t="n">
        <v>-3.71</v>
      </c>
      <c r="BI1232" s="96" t="n">
        <v>0.64</v>
      </c>
      <c r="BJ1232" s="96" t="n">
        <v>27.77</v>
      </c>
      <c r="BK1232" s="96" t="n"/>
      <c r="BL1232" s="96" t="n"/>
      <c r="BM1232" s="96" t="n"/>
      <c r="BN1232" s="97" t="n">
        <v>8.1</v>
      </c>
      <c r="BO1232" s="96" t="n"/>
      <c r="BP1232" s="96" t="n"/>
      <c r="BQ1232" s="96" t="n"/>
      <c r="BR1232" s="91" t="n"/>
      <c r="BS1232" s="91" t="n"/>
      <c r="BT1232" s="96" t="n">
        <v>69.5</v>
      </c>
      <c r="BU1232" s="91" t="n"/>
      <c r="BV1232" s="99">
        <f>IF(OR(BF1232&lt;&gt;"Y",BG1232&lt;&gt;"Y"),"",(AND(ISNUMBER(BQ1232),BQ1232&gt;0))+(BR1232="Stacked up")+(AND(ISNUMBER(BH1232),BH1232&gt;=-Settings!$B$17))+(AND(ISNUMBER(BK1232),ISNUMBER(BM1232),BK1232&gt;0,BM1232&gt;0))+(AND(ISNUMBER(AQ1232),AQ1232&gt;=Settings!$B$18))+(AND(ISNUMBER(BT1232),BT1232&gt;=Settings!$B$19,BT1232&lt;=Settings!$B$20))+(AND(ISNUMBER(AS1232),AS1232&gt;0))+(AND(ISNUMBER(T1232),ISNUMBER(M1232),T1232&gt;=Settings!$B$21,M1232&gt;0))+(AND(ISNUMBER(AD1232),ISNUMBER(M1232),AD1232&gt;=Settings!$B$22,M1232&gt;0))+(AY1232&gt;=1))</f>
        <v/>
      </c>
      <c r="BW1232" s="91">
        <f>IF(OR(AY1232=0,BF1232&lt;&gt;"Y",BG1232&lt;&gt;"Y"),"",1+SUMPRODUCT(($A$6:$A$2604=A1232)*($AY$6:$AY$2604&gt;0)*($BF$6:$BF$2604="Y")*($BG$6:$BG$2604="Y")*(($AY$6:$AY$2604&gt;AY1232)+($AY$6:$AY$2604=AY1232)*($AD$6:$AD$2604&gt;AD1232))))</f>
        <v/>
      </c>
    </row>
    <row r="1233" ht="23.85" customHeight="1" s="55">
      <c r="A1233" s="90" t="n">
        <v>46296</v>
      </c>
      <c r="B1233" s="91" t="inlineStr">
        <is>
          <t>BAJEL</t>
        </is>
      </c>
      <c r="C1233" s="91" t="inlineStr">
        <is>
          <t>INE0KQN01018</t>
        </is>
      </c>
      <c r="D1233" s="91" t="n"/>
      <c r="E1233" s="91" t="inlineStr">
        <is>
          <t>None</t>
        </is>
      </c>
      <c r="F1233" s="93" t="n">
        <v>1893</v>
      </c>
      <c r="G1233" s="92" t="inlineStr">
        <is>
          <t>N</t>
        </is>
      </c>
      <c r="H1233" s="94" t="n"/>
      <c r="I1233" s="91" t="inlineStr">
        <is>
          <t>N</t>
        </is>
      </c>
      <c r="J1233" s="92">
        <f>IF(K1233="","N","Y")</f>
        <v/>
      </c>
      <c r="K1233" s="94">
        <f>_xlfn.TEXTJOIN("; ",TRUE,IF(P1233="52-wk low","52-wk low",""),IF(AND(AD1233&gt;=Settings!$B$12,M1233&lt;0),"Distribution",""),IF(AND(AJ1233="Y",M1233&lt;0,AK1233&lt;-Settings!$B$13),"Long unwinding",""),IF(AND(AJ1233="Y",M1233&lt;0,AK1233&gt;Settings!$B$13),"Short buildup",""))</f>
        <v/>
      </c>
      <c r="L1233" s="95" t="n">
        <v>163.63</v>
      </c>
      <c r="M1233" s="96" t="n">
        <v>-0.77</v>
      </c>
      <c r="N1233" s="93" t="n">
        <v>928</v>
      </c>
      <c r="O1233" s="91" t="inlineStr">
        <is>
          <t>None</t>
        </is>
      </c>
      <c r="P1233" s="91" t="inlineStr">
        <is>
          <t>None</t>
        </is>
      </c>
      <c r="Q1233" s="97" t="n">
        <v>1.51</v>
      </c>
      <c r="R1233" s="96" t="n">
        <v>1.55</v>
      </c>
      <c r="S1233" s="96" t="n">
        <v>0.99</v>
      </c>
      <c r="T1233" s="96" t="n">
        <v>0.55</v>
      </c>
      <c r="U1233" s="96" t="n">
        <v>0.29</v>
      </c>
      <c r="V1233" s="103" t="n">
        <v>0.3</v>
      </c>
      <c r="W1233" s="102" t="n">
        <v>0</v>
      </c>
      <c r="X1233" s="93" t="n"/>
      <c r="Y1233" s="91" t="inlineStr">
        <is>
          <t>None</t>
        </is>
      </c>
      <c r="Z1233" s="99" t="n">
        <v>54.62</v>
      </c>
      <c r="AA1233" s="96" t="n">
        <v>1.06</v>
      </c>
      <c r="AB1233" s="96" t="n">
        <v>1.14</v>
      </c>
      <c r="AC1233" s="96" t="n">
        <v>1.04</v>
      </c>
      <c r="AD1233" s="96" t="n">
        <v>0.82</v>
      </c>
      <c r="AE1233" s="96" t="n">
        <v>0.61</v>
      </c>
      <c r="AF1233" s="103" t="n">
        <v>2.02</v>
      </c>
      <c r="AG1233" s="91" t="inlineStr">
        <is>
          <t>Quiet accumulation</t>
        </is>
      </c>
      <c r="AH1233" s="100" t="n">
        <v>0</v>
      </c>
      <c r="AI1233" s="101" t="n">
        <v>0</v>
      </c>
      <c r="AJ1233" s="92" t="inlineStr">
        <is>
          <t>N</t>
        </is>
      </c>
      <c r="AK1233" s="96" t="n"/>
      <c r="AL1233" s="91" t="inlineStr">
        <is>
          <t>n/a</t>
        </is>
      </c>
      <c r="AM1233" s="93" t="n"/>
      <c r="AN1233" s="92" t="inlineStr">
        <is>
          <t>None</t>
        </is>
      </c>
      <c r="AO1233" s="102" t="n">
        <v>0</v>
      </c>
      <c r="AP1233" s="103" t="n">
        <v>0.73</v>
      </c>
      <c r="AQ1233" s="102" t="n">
        <v>42</v>
      </c>
      <c r="AR1233" s="91" t="inlineStr">
        <is>
          <t>N</t>
        </is>
      </c>
      <c r="AS1233" s="104" t="n"/>
      <c r="AT1233" s="92">
        <f>IF(AND(P1233="52-wk high",T1233&gt;=Settings!$B$7),"Y","N")</f>
        <v/>
      </c>
      <c r="AU1233" s="91">
        <f>IF(AND(AD1233&gt;=Settings!$B$8,M1233&gt;0),"Y","N")</f>
        <v/>
      </c>
      <c r="AV1233" s="91">
        <f>IF(OR(AH1233&gt;Settings!$B$9,AI1233&gt;Settings!$B$9),"Y","N")</f>
        <v/>
      </c>
      <c r="AW1233" s="91">
        <f>IF(AJ1233&lt;&gt;"Y","n/a",IF(AND(M1233&gt;0,AK1233&gt;Settings!$B$10),"Y","N"))</f>
        <v/>
      </c>
      <c r="AX1233" s="91">
        <f>IF(AO1233&gt;=Settings!$B$11,"Y","N")</f>
        <v/>
      </c>
      <c r="AY1233" s="99">
        <f>(AT1233="Y")+(AU1233="Y")+(AV1233="Y")+(AW1233="Y")+(AX1233="Y")</f>
        <v/>
      </c>
      <c r="AZ1233" s="94">
        <f>IF(AY1233=0,"None",_xlfn.TEXTJOIN(", ",TRUE(),IF(AT1233="Y","Breakout",""),IF(AU1233="Y","Accumulation",""),IF(AV1233="Y","Institutional buying",""),IF(AW1233="Y","Long buildup",""),IF(AX1233="Y","Momentum leader","")))</f>
        <v/>
      </c>
      <c r="BA1233" s="94">
        <f>IF(BW1233="","","Passes "&amp;AY1233&amp;" of 5 buy-side scans"&amp;IF(G1233="Y","; RED FLAG: filter out using Red flag column",""))</f>
        <v/>
      </c>
      <c r="BB1233" s="91" t="inlineStr">
        <is>
          <t>None</t>
        </is>
      </c>
      <c r="BC1233" s="92" t="inlineStr">
        <is>
          <t>Y</t>
        </is>
      </c>
      <c r="BD1233" s="94" t="inlineStr">
        <is>
          <t>PE &gt; 50</t>
        </is>
      </c>
      <c r="BE1233" s="94" t="n"/>
      <c r="BF1233" s="92">
        <f>IF(R1233*100000&gt;=Settings!$B$5,"Y","N")</f>
        <v/>
      </c>
      <c r="BG1233" s="91">
        <f>IF(F1233&gt;Settings!$B$6,"Y","N")</f>
        <v/>
      </c>
      <c r="BH1233" s="97" t="n">
        <v>-25.5</v>
      </c>
      <c r="BI1233" s="96" t="n">
        <v>-4.93</v>
      </c>
      <c r="BJ1233" s="96" t="n">
        <v>-12.11</v>
      </c>
      <c r="BK1233" s="96" t="n">
        <v>-15.09</v>
      </c>
      <c r="BL1233" s="96" t="n">
        <v>6.16</v>
      </c>
      <c r="BM1233" s="96" t="n">
        <v>-21.01</v>
      </c>
      <c r="BN1233" s="97" t="n">
        <v>-5.94</v>
      </c>
      <c r="BO1233" s="96" t="n">
        <v>-8.83</v>
      </c>
      <c r="BP1233" s="96" t="n">
        <v>-9.58</v>
      </c>
      <c r="BQ1233" s="96" t="n">
        <v>-10.25</v>
      </c>
      <c r="BR1233" s="91" t="inlineStr">
        <is>
          <t>Stacked down</t>
        </is>
      </c>
      <c r="BS1233" s="91" t="inlineStr">
        <is>
          <t>None</t>
        </is>
      </c>
      <c r="BT1233" s="96" t="n">
        <v>26.4</v>
      </c>
      <c r="BU1233" s="91" t="inlineStr">
        <is>
          <t>N</t>
        </is>
      </c>
      <c r="BV1233" s="99">
        <f>IF(OR(BF1233&lt;&gt;"Y",BG1233&lt;&gt;"Y"),"",(AND(ISNUMBER(BQ1233),BQ1233&gt;0))+(BR1233="Stacked up")+(AND(ISNUMBER(BH1233),BH1233&gt;=-Settings!$B$17))+(AND(ISNUMBER(BK1233),ISNUMBER(BM1233),BK1233&gt;0,BM1233&gt;0))+(AND(ISNUMBER(AQ1233),AQ1233&gt;=Settings!$B$18))+(AND(ISNUMBER(BT1233),BT1233&gt;=Settings!$B$19,BT1233&lt;=Settings!$B$20))+(AND(ISNUMBER(AS1233),AS1233&gt;0))+(AND(ISNUMBER(T1233),ISNUMBER(M1233),T1233&gt;=Settings!$B$21,M1233&gt;0))+(AND(ISNUMBER(AD1233),ISNUMBER(M1233),AD1233&gt;=Settings!$B$22,M1233&gt;0))+(AY1233&gt;=1))</f>
        <v/>
      </c>
      <c r="BW1233" s="91">
        <f>IF(OR(AY1233=0,BF1233&lt;&gt;"Y",BG1233&lt;&gt;"Y"),"",1+SUMPRODUCT(($A$6:$A$2604=A1233)*($AY$6:$AY$2604&gt;0)*($BF$6:$BF$2604="Y")*($BG$6:$BG$2604="Y")*(($AY$6:$AY$2604&gt;AY1233)+($AY$6:$AY$2604=AY1233)*($AD$6:$AD$2604&gt;AD1233))))</f>
        <v/>
      </c>
    </row>
    <row r="1234" ht="23.85" customHeight="1" s="55">
      <c r="A1234" s="90" t="n">
        <v>46296</v>
      </c>
      <c r="B1234" s="91" t="inlineStr">
        <is>
          <t>RAJESHEXPO</t>
        </is>
      </c>
      <c r="C1234" s="91" t="inlineStr">
        <is>
          <t>INE343B01030</t>
        </is>
      </c>
      <c r="D1234" s="91" t="n"/>
      <c r="E1234" s="91" t="inlineStr">
        <is>
          <t>None</t>
        </is>
      </c>
      <c r="F1234" s="93" t="n">
        <v>1891</v>
      </c>
      <c r="G1234" s="92" t="inlineStr">
        <is>
          <t>Y</t>
        </is>
      </c>
      <c r="H1234" s="94" t="inlineStr">
        <is>
          <t>BZ/SZ series</t>
        </is>
      </c>
      <c r="I1234" s="91" t="inlineStr">
        <is>
          <t>Y</t>
        </is>
      </c>
      <c r="J1234" s="92">
        <f>IF(K1234="","N","Y")</f>
        <v/>
      </c>
      <c r="K1234" s="94">
        <f>_xlfn.TEXTJOIN("; ",TRUE,IF(P1234="52-wk low","52-wk low",""),IF(AND(AD1234&gt;=Settings!$B$12,M1234&lt;0),"Distribution",""),IF(AND(AJ1234="Y",M1234&lt;0,AK1234&lt;-Settings!$B$13),"Long unwinding",""),IF(AND(AJ1234="Y",M1234&lt;0,AK1234&gt;Settings!$B$13),"Short buildup",""))</f>
        <v/>
      </c>
      <c r="L1234" s="95" t="n">
        <v>64.03</v>
      </c>
      <c r="M1234" s="96" t="n">
        <v>-1.04</v>
      </c>
      <c r="N1234" s="93" t="n">
        <v>1066</v>
      </c>
      <c r="O1234" s="91" t="inlineStr">
        <is>
          <t>None</t>
        </is>
      </c>
      <c r="P1234" s="91" t="inlineStr">
        <is>
          <t>None</t>
        </is>
      </c>
      <c r="Q1234" s="97" t="n">
        <v>5.71</v>
      </c>
      <c r="R1234" s="96" t="n">
        <v>2.74</v>
      </c>
      <c r="S1234" s="96" t="n">
        <v>2.2</v>
      </c>
      <c r="T1234" s="96" t="n">
        <v>3.07</v>
      </c>
      <c r="U1234" s="96" t="n">
        <v>2.14</v>
      </c>
      <c r="V1234" s="103" t="n">
        <v>1.01</v>
      </c>
      <c r="W1234" s="102" t="n">
        <v>5</v>
      </c>
      <c r="X1234" s="93" t="n">
        <v>61</v>
      </c>
      <c r="Y1234" s="91" t="inlineStr">
        <is>
          <t>None</t>
        </is>
      </c>
      <c r="Z1234" s="99" t="n"/>
      <c r="AA1234" s="96" t="n"/>
      <c r="AB1234" s="96" t="n"/>
      <c r="AC1234" s="96" t="n"/>
      <c r="AD1234" s="96" t="n"/>
      <c r="AE1234" s="96" t="n"/>
      <c r="AF1234" s="103" t="n"/>
      <c r="AG1234" s="91" t="inlineStr">
        <is>
          <t>No delivery data</t>
        </is>
      </c>
      <c r="AH1234" s="100" t="n">
        <v>0</v>
      </c>
      <c r="AI1234" s="101" t="n">
        <v>0</v>
      </c>
      <c r="AJ1234" s="92" t="inlineStr">
        <is>
          <t>N</t>
        </is>
      </c>
      <c r="AK1234" s="96" t="n"/>
      <c r="AL1234" s="91" t="inlineStr">
        <is>
          <t>n/a</t>
        </is>
      </c>
      <c r="AM1234" s="93" t="n"/>
      <c r="AN1234" s="92" t="inlineStr">
        <is>
          <t>None</t>
        </is>
      </c>
      <c r="AO1234" s="102" t="n">
        <v>0</v>
      </c>
      <c r="AP1234" s="103" t="n">
        <v>0.49</v>
      </c>
      <c r="AQ1234" s="102" t="n">
        <v>4</v>
      </c>
      <c r="AR1234" s="91" t="inlineStr">
        <is>
          <t>N</t>
        </is>
      </c>
      <c r="AS1234" s="104" t="n"/>
      <c r="AT1234" s="92">
        <f>IF(AND(P1234="52-wk high",T1234&gt;=Settings!$B$7),"Y","N")</f>
        <v/>
      </c>
      <c r="AU1234" s="91">
        <f>IF(AND(AD1234&gt;=Settings!$B$8,M1234&gt;0),"Y","N")</f>
        <v/>
      </c>
      <c r="AV1234" s="91">
        <f>IF(OR(AH1234&gt;Settings!$B$9,AI1234&gt;Settings!$B$9),"Y","N")</f>
        <v/>
      </c>
      <c r="AW1234" s="91">
        <f>IF(AJ1234&lt;&gt;"Y","n/a",IF(AND(M1234&gt;0,AK1234&gt;Settings!$B$10),"Y","N"))</f>
        <v/>
      </c>
      <c r="AX1234" s="91">
        <f>IF(AO1234&gt;=Settings!$B$11,"Y","N")</f>
        <v/>
      </c>
      <c r="AY1234" s="99">
        <f>(AT1234="Y")+(AU1234="Y")+(AV1234="Y")+(AW1234="Y")+(AX1234="Y")</f>
        <v/>
      </c>
      <c r="AZ1234" s="94">
        <f>IF(AY1234=0,"None",_xlfn.TEXTJOIN(", ",TRUE(),IF(AT1234="Y","Breakout",""),IF(AU1234="Y","Accumulation",""),IF(AV1234="Y","Institutional buying",""),IF(AW1234="Y","Long buildup",""),IF(AX1234="Y","Momentum leader","")))</f>
        <v/>
      </c>
      <c r="BA1234" s="94">
        <f>IF(BW1234="","","Passes "&amp;AY1234&amp;" of 5 buy-side scans"&amp;IF(G1234="Y","; RED FLAG: filter out using Red flag column",""))</f>
        <v/>
      </c>
      <c r="BB1234" s="91" t="inlineStr">
        <is>
          <t>Lower</t>
        </is>
      </c>
      <c r="BC1234" s="92" t="inlineStr">
        <is>
          <t>N</t>
        </is>
      </c>
      <c r="BD1234" s="94" t="n"/>
      <c r="BE1234" s="94" t="n"/>
      <c r="BF1234" s="92">
        <f>IF(R1234*100000&gt;=Settings!$B$5,"Y","N")</f>
        <v/>
      </c>
      <c r="BG1234" s="91">
        <f>IF(F1234&gt;Settings!$B$6,"Y","N")</f>
        <v/>
      </c>
      <c r="BH1234" s="97" t="n">
        <v>-73.08</v>
      </c>
      <c r="BI1234" s="96" t="n">
        <v>-5.94</v>
      </c>
      <c r="BJ1234" s="96" t="n">
        <v>-15.43</v>
      </c>
      <c r="BK1234" s="96" t="n">
        <v>-26.67</v>
      </c>
      <c r="BL1234" s="96" t="n">
        <v>-23.1</v>
      </c>
      <c r="BM1234" s="96" t="n">
        <v>-65.09999999999999</v>
      </c>
      <c r="BN1234" s="97" t="n">
        <v>-9.82</v>
      </c>
      <c r="BO1234" s="96" t="n">
        <v>-18.06</v>
      </c>
      <c r="BP1234" s="96" t="n">
        <v>-28.6</v>
      </c>
      <c r="BQ1234" s="96" t="n">
        <v>-42.58</v>
      </c>
      <c r="BR1234" s="91" t="inlineStr">
        <is>
          <t>Stacked down</t>
        </is>
      </c>
      <c r="BS1234" s="91" t="inlineStr">
        <is>
          <t>None</t>
        </is>
      </c>
      <c r="BT1234" s="96" t="n">
        <v>19.7</v>
      </c>
      <c r="BU1234" s="91" t="inlineStr">
        <is>
          <t>N</t>
        </is>
      </c>
      <c r="BV1234" s="99">
        <f>IF(OR(BF1234&lt;&gt;"Y",BG1234&lt;&gt;"Y"),"",(AND(ISNUMBER(BQ1234),BQ1234&gt;0))+(BR1234="Stacked up")+(AND(ISNUMBER(BH1234),BH1234&gt;=-Settings!$B$17))+(AND(ISNUMBER(BK1234),ISNUMBER(BM1234),BK1234&gt;0,BM1234&gt;0))+(AND(ISNUMBER(AQ1234),AQ1234&gt;=Settings!$B$18))+(AND(ISNUMBER(BT1234),BT1234&gt;=Settings!$B$19,BT1234&lt;=Settings!$B$20))+(AND(ISNUMBER(AS1234),AS1234&gt;0))+(AND(ISNUMBER(T1234),ISNUMBER(M1234),T1234&gt;=Settings!$B$21,M1234&gt;0))+(AND(ISNUMBER(AD1234),ISNUMBER(M1234),AD1234&gt;=Settings!$B$22,M1234&gt;0))+(AY1234&gt;=1))</f>
        <v/>
      </c>
      <c r="BW1234" s="91">
        <f>IF(OR(AY1234=0,BF1234&lt;&gt;"Y",BG1234&lt;&gt;"Y"),"",1+SUMPRODUCT(($A$6:$A$2604=A1234)*($AY$6:$AY$2604&gt;0)*($BF$6:$BF$2604="Y")*($BG$6:$BG$2604="Y")*(($AY$6:$AY$2604&gt;AY1234)+($AY$6:$AY$2604=AY1234)*($AD$6:$AD$2604&gt;AD1234))))</f>
        <v/>
      </c>
    </row>
    <row r="1235" ht="23.85" customHeight="1" s="55">
      <c r="A1235" s="90" t="n">
        <v>46296</v>
      </c>
      <c r="B1235" s="91" t="inlineStr">
        <is>
          <t>GENESYS</t>
        </is>
      </c>
      <c r="C1235" s="91" t="inlineStr">
        <is>
          <t>INE727B01026</t>
        </is>
      </c>
      <c r="D1235" s="91" t="n"/>
      <c r="E1235" s="91" t="inlineStr">
        <is>
          <t>None</t>
        </is>
      </c>
      <c r="F1235" s="93" t="n">
        <v>1881</v>
      </c>
      <c r="G1235" s="92" t="inlineStr">
        <is>
          <t>N</t>
        </is>
      </c>
      <c r="H1235" s="94" t="n"/>
      <c r="I1235" s="91" t="inlineStr">
        <is>
          <t>N</t>
        </is>
      </c>
      <c r="J1235" s="92">
        <f>IF(K1235="","N","Y")</f>
        <v/>
      </c>
      <c r="K1235" s="94">
        <f>_xlfn.TEXTJOIN("; ",TRUE,IF(P1235="52-wk low","52-wk low",""),IF(AND(AD1235&gt;=Settings!$B$12,M1235&lt;0),"Distribution",""),IF(AND(AJ1235="Y",M1235&lt;0,AK1235&lt;-Settings!$B$13),"Long unwinding",""),IF(AND(AJ1235="Y",M1235&lt;0,AK1235&gt;Settings!$B$13),"Short buildup",""))</f>
        <v/>
      </c>
      <c r="L1235" s="95" t="n">
        <v>281.35</v>
      </c>
      <c r="M1235" s="96" t="n">
        <v>2.9</v>
      </c>
      <c r="N1235" s="93" t="n">
        <v>125</v>
      </c>
      <c r="O1235" s="91" t="inlineStr">
        <is>
          <t>None</t>
        </is>
      </c>
      <c r="P1235" s="91" t="inlineStr">
        <is>
          <t>None</t>
        </is>
      </c>
      <c r="Q1235" s="97" t="n">
        <v>6.06</v>
      </c>
      <c r="R1235" s="96" t="n">
        <v>17.39</v>
      </c>
      <c r="S1235" s="96" t="n">
        <v>0.35</v>
      </c>
      <c r="T1235" s="96" t="n">
        <v>0.39</v>
      </c>
      <c r="U1235" s="96" t="n">
        <v>0.41</v>
      </c>
      <c r="V1235" s="103" t="n">
        <v>1.19</v>
      </c>
      <c r="W1235" s="102" t="n">
        <v>3</v>
      </c>
      <c r="X1235" s="93" t="n"/>
      <c r="Y1235" s="91" t="inlineStr">
        <is>
          <t>None</t>
        </is>
      </c>
      <c r="Z1235" s="99" t="n">
        <v>36.14</v>
      </c>
      <c r="AA1235" s="96" t="n">
        <v>1.18</v>
      </c>
      <c r="AB1235" s="96" t="n">
        <v>0.99</v>
      </c>
      <c r="AC1235" s="96" t="n">
        <v>0.64</v>
      </c>
      <c r="AD1235" s="96" t="n">
        <v>0.67</v>
      </c>
      <c r="AE1235" s="96" t="n">
        <v>0.74</v>
      </c>
      <c r="AF1235" s="103" t="n">
        <v>1</v>
      </c>
      <c r="AG1235" s="91" t="inlineStr">
        <is>
          <t>Normal</t>
        </is>
      </c>
      <c r="AH1235" s="100" t="n">
        <v>0</v>
      </c>
      <c r="AI1235" s="101" t="n">
        <v>0</v>
      </c>
      <c r="AJ1235" s="92" t="inlineStr">
        <is>
          <t>N</t>
        </is>
      </c>
      <c r="AK1235" s="96" t="n"/>
      <c r="AL1235" s="91" t="inlineStr">
        <is>
          <t>n/a</t>
        </is>
      </c>
      <c r="AM1235" s="93" t="n"/>
      <c r="AN1235" s="92" t="inlineStr">
        <is>
          <t>None</t>
        </is>
      </c>
      <c r="AO1235" s="102" t="n">
        <v>0</v>
      </c>
      <c r="AP1235" s="103" t="n">
        <v>0.74</v>
      </c>
      <c r="AQ1235" s="102" t="n">
        <v>43</v>
      </c>
      <c r="AR1235" s="91" t="inlineStr">
        <is>
          <t>N</t>
        </is>
      </c>
      <c r="AS1235" s="104" t="n"/>
      <c r="AT1235" s="92">
        <f>IF(AND(P1235="52-wk high",T1235&gt;=Settings!$B$7),"Y","N")</f>
        <v/>
      </c>
      <c r="AU1235" s="91">
        <f>IF(AND(AD1235&gt;=Settings!$B$8,M1235&gt;0),"Y","N")</f>
        <v/>
      </c>
      <c r="AV1235" s="91">
        <f>IF(OR(AH1235&gt;Settings!$B$9,AI1235&gt;Settings!$B$9),"Y","N")</f>
        <v/>
      </c>
      <c r="AW1235" s="91">
        <f>IF(AJ1235&lt;&gt;"Y","n/a",IF(AND(M1235&gt;0,AK1235&gt;Settings!$B$10),"Y","N"))</f>
        <v/>
      </c>
      <c r="AX1235" s="91">
        <f>IF(AO1235&gt;=Settings!$B$11,"Y","N")</f>
        <v/>
      </c>
      <c r="AY1235" s="99">
        <f>(AT1235="Y")+(AU1235="Y")+(AV1235="Y")+(AW1235="Y")+(AX1235="Y")</f>
        <v/>
      </c>
      <c r="AZ1235" s="94">
        <f>IF(AY1235=0,"None",_xlfn.TEXTJOIN(", ",TRUE(),IF(AT1235="Y","Breakout",""),IF(AU1235="Y","Accumulation",""),IF(AV1235="Y","Institutional buying",""),IF(AW1235="Y","Long buildup",""),IF(AX1235="Y","Momentum leader","")))</f>
        <v/>
      </c>
      <c r="BA1235" s="94">
        <f>IF(BW1235="","","Passes "&amp;AY1235&amp;" of 5 buy-side scans"&amp;IF(G1235="Y","; RED FLAG: filter out using Red flag column",""))</f>
        <v/>
      </c>
      <c r="BB1235" s="91" t="inlineStr">
        <is>
          <t>None</t>
        </is>
      </c>
      <c r="BC1235" s="92" t="inlineStr">
        <is>
          <t>Y</t>
        </is>
      </c>
      <c r="BD1235" s="94" t="inlineStr">
        <is>
          <t>PE &gt; 50; High-low range &gt;75% in 3 months; High-low range &gt;100% in 6 months; High-low range &gt;200% in 365 days</t>
        </is>
      </c>
      <c r="BE1235" s="94" t="n"/>
      <c r="BF1235" s="92">
        <f>IF(R1235*100000&gt;=Settings!$B$5,"Y","N")</f>
        <v/>
      </c>
      <c r="BG1235" s="91">
        <f>IF(F1235&gt;Settings!$B$6,"Y","N")</f>
        <v/>
      </c>
      <c r="BH1235" s="97" t="n">
        <v>-32.42</v>
      </c>
      <c r="BI1235" s="96" t="n">
        <v>-0.65</v>
      </c>
      <c r="BJ1235" s="96" t="n">
        <v>24.53</v>
      </c>
      <c r="BK1235" s="96" t="n">
        <v>-12.69</v>
      </c>
      <c r="BL1235" s="96" t="n">
        <v>17.92</v>
      </c>
      <c r="BM1235" s="96" t="n">
        <v>-44.19</v>
      </c>
      <c r="BN1235" s="97" t="n">
        <v>3.4</v>
      </c>
      <c r="BO1235" s="96" t="n">
        <v>5.65</v>
      </c>
      <c r="BP1235" s="96" t="n">
        <v>2.14</v>
      </c>
      <c r="BQ1235" s="96" t="n">
        <v>-9.42</v>
      </c>
      <c r="BR1235" s="91" t="inlineStr">
        <is>
          <t>Mixed</t>
        </is>
      </c>
      <c r="BS1235" s="91" t="inlineStr">
        <is>
          <t>None</t>
        </is>
      </c>
      <c r="BT1235" s="96" t="n">
        <v>56.4</v>
      </c>
      <c r="BU1235" s="91" t="inlineStr">
        <is>
          <t>N</t>
        </is>
      </c>
      <c r="BV1235" s="99">
        <f>IF(OR(BF1235&lt;&gt;"Y",BG1235&lt;&gt;"Y"),"",(AND(ISNUMBER(BQ1235),BQ1235&gt;0))+(BR1235="Stacked up")+(AND(ISNUMBER(BH1235),BH1235&gt;=-Settings!$B$17))+(AND(ISNUMBER(BK1235),ISNUMBER(BM1235),BK1235&gt;0,BM1235&gt;0))+(AND(ISNUMBER(AQ1235),AQ1235&gt;=Settings!$B$18))+(AND(ISNUMBER(BT1235),BT1235&gt;=Settings!$B$19,BT1235&lt;=Settings!$B$20))+(AND(ISNUMBER(AS1235),AS1235&gt;0))+(AND(ISNUMBER(T1235),ISNUMBER(M1235),T1235&gt;=Settings!$B$21,M1235&gt;0))+(AND(ISNUMBER(AD1235),ISNUMBER(M1235),AD1235&gt;=Settings!$B$22,M1235&gt;0))+(AY1235&gt;=1))</f>
        <v/>
      </c>
      <c r="BW1235" s="91">
        <f>IF(OR(AY1235=0,BF1235&lt;&gt;"Y",BG1235&lt;&gt;"Y"),"",1+SUMPRODUCT(($A$6:$A$2604=A1235)*($AY$6:$AY$2604&gt;0)*($BF$6:$BF$2604="Y")*($BG$6:$BG$2604="Y")*(($AY$6:$AY$2604&gt;AY1235)+($AY$6:$AY$2604=AY1235)*($AD$6:$AD$2604&gt;AD1235))))</f>
        <v/>
      </c>
    </row>
    <row r="1236" ht="23.85" customHeight="1" s="55">
      <c r="A1236" s="90" t="n">
        <v>46296</v>
      </c>
      <c r="B1236" s="91" t="inlineStr">
        <is>
          <t>CANTABIL</t>
        </is>
      </c>
      <c r="C1236" s="91" t="inlineStr">
        <is>
          <t>INE068L01024</t>
        </is>
      </c>
      <c r="D1236" s="91" t="n"/>
      <c r="E1236" s="91" t="inlineStr">
        <is>
          <t>None</t>
        </is>
      </c>
      <c r="F1236" s="93" t="n">
        <v>1879</v>
      </c>
      <c r="G1236" s="92" t="inlineStr">
        <is>
          <t>N</t>
        </is>
      </c>
      <c r="H1236" s="94" t="n"/>
      <c r="I1236" s="91" t="inlineStr">
        <is>
          <t>N</t>
        </is>
      </c>
      <c r="J1236" s="92">
        <f>IF(K1236="","N","Y")</f>
        <v/>
      </c>
      <c r="K1236" s="94">
        <f>_xlfn.TEXTJOIN("; ",TRUE,IF(P1236="52-wk low","52-wk low",""),IF(AND(AD1236&gt;=Settings!$B$12,M1236&lt;0),"Distribution",""),IF(AND(AJ1236="Y",M1236&lt;0,AK1236&lt;-Settings!$B$13),"Long unwinding",""),IF(AND(AJ1236="Y",M1236&lt;0,AK1236&gt;Settings!$B$13),"Short buildup",""))</f>
        <v/>
      </c>
      <c r="L1236" s="95" t="n">
        <v>224.66</v>
      </c>
      <c r="M1236" s="96" t="n">
        <v>-2.84</v>
      </c>
      <c r="N1236" s="93" t="n">
        <v>2029</v>
      </c>
      <c r="O1236" s="91" t="inlineStr">
        <is>
          <t>None</t>
        </is>
      </c>
      <c r="P1236" s="91" t="inlineStr">
        <is>
          <t>None</t>
        </is>
      </c>
      <c r="Q1236" s="97" t="n">
        <v>0.91</v>
      </c>
      <c r="R1236" s="96" t="n">
        <v>1.15</v>
      </c>
      <c r="S1236" s="96" t="n">
        <v>0.79</v>
      </c>
      <c r="T1236" s="96" t="n">
        <v>0.46</v>
      </c>
      <c r="U1236" s="96" t="n">
        <v>0.37</v>
      </c>
      <c r="V1236" s="103" t="n">
        <v>0.47</v>
      </c>
      <c r="W1236" s="102" t="n">
        <v>0</v>
      </c>
      <c r="X1236" s="93" t="n"/>
      <c r="Y1236" s="91" t="inlineStr">
        <is>
          <t>None</t>
        </is>
      </c>
      <c r="Z1236" s="99" t="n">
        <v>62.19</v>
      </c>
      <c r="AA1236" s="96" t="n">
        <v>1.11</v>
      </c>
      <c r="AB1236" s="96" t="n">
        <v>1.13</v>
      </c>
      <c r="AC1236" s="96" t="n">
        <v>0.9</v>
      </c>
      <c r="AD1236" s="96" t="n">
        <v>0.54</v>
      </c>
      <c r="AE1236" s="96" t="n">
        <v>0.44</v>
      </c>
      <c r="AF1236" s="103" t="n">
        <v>1.04</v>
      </c>
      <c r="AG1236" s="91" t="inlineStr">
        <is>
          <t>Normal</t>
        </is>
      </c>
      <c r="AH1236" s="100" t="n">
        <v>0</v>
      </c>
      <c r="AI1236" s="101" t="n">
        <v>0</v>
      </c>
      <c r="AJ1236" s="92" t="inlineStr">
        <is>
          <t>N</t>
        </is>
      </c>
      <c r="AK1236" s="96" t="n"/>
      <c r="AL1236" s="91" t="inlineStr">
        <is>
          <t>n/a</t>
        </is>
      </c>
      <c r="AM1236" s="93" t="n"/>
      <c r="AN1236" s="92" t="inlineStr">
        <is>
          <t>None</t>
        </is>
      </c>
      <c r="AO1236" s="102" t="n">
        <v>0</v>
      </c>
      <c r="AP1236" s="103" t="n">
        <v>0.7</v>
      </c>
      <c r="AQ1236" s="102" t="n">
        <v>37</v>
      </c>
      <c r="AR1236" s="91" t="inlineStr">
        <is>
          <t>N</t>
        </is>
      </c>
      <c r="AS1236" s="104" t="n"/>
      <c r="AT1236" s="92">
        <f>IF(AND(P1236="52-wk high",T1236&gt;=Settings!$B$7),"Y","N")</f>
        <v/>
      </c>
      <c r="AU1236" s="91">
        <f>IF(AND(AD1236&gt;=Settings!$B$8,M1236&gt;0),"Y","N")</f>
        <v/>
      </c>
      <c r="AV1236" s="91">
        <f>IF(OR(AH1236&gt;Settings!$B$9,AI1236&gt;Settings!$B$9),"Y","N")</f>
        <v/>
      </c>
      <c r="AW1236" s="91">
        <f>IF(AJ1236&lt;&gt;"Y","n/a",IF(AND(M1236&gt;0,AK1236&gt;Settings!$B$10),"Y","N"))</f>
        <v/>
      </c>
      <c r="AX1236" s="91">
        <f>IF(AO1236&gt;=Settings!$B$11,"Y","N")</f>
        <v/>
      </c>
      <c r="AY1236" s="99">
        <f>(AT1236="Y")+(AU1236="Y")+(AV1236="Y")+(AW1236="Y")+(AX1236="Y")</f>
        <v/>
      </c>
      <c r="AZ1236" s="94">
        <f>IF(AY1236=0,"None",_xlfn.TEXTJOIN(", ",TRUE(),IF(AT1236="Y","Breakout",""),IF(AU1236="Y","Accumulation",""),IF(AV1236="Y","Institutional buying",""),IF(AW1236="Y","Long buildup",""),IF(AX1236="Y","Momentum leader","")))</f>
        <v/>
      </c>
      <c r="BA1236" s="94">
        <f>IF(BW1236="","","Passes "&amp;AY1236&amp;" of 5 buy-side scans"&amp;IF(G1236="Y","; RED FLAG: filter out using Red flag column",""))</f>
        <v/>
      </c>
      <c r="BB1236" s="91" t="inlineStr">
        <is>
          <t>None</t>
        </is>
      </c>
      <c r="BC1236" s="92" t="inlineStr">
        <is>
          <t>N</t>
        </is>
      </c>
      <c r="BD1236" s="94" t="n"/>
      <c r="BE1236" s="94" t="n"/>
      <c r="BF1236" s="92">
        <f>IF(R1236*100000&gt;=Settings!$B$5,"Y","N")</f>
        <v/>
      </c>
      <c r="BG1236" s="91">
        <f>IF(F1236&gt;Settings!$B$6,"Y","N")</f>
        <v/>
      </c>
      <c r="BH1236" s="97" t="n">
        <v>-30.12</v>
      </c>
      <c r="BI1236" s="96" t="n">
        <v>-5.81</v>
      </c>
      <c r="BJ1236" s="96" t="n">
        <v>-7.13</v>
      </c>
      <c r="BK1236" s="96" t="n">
        <v>-7.15</v>
      </c>
      <c r="BL1236" s="96" t="n">
        <v>-2.75</v>
      </c>
      <c r="BM1236" s="96" t="n">
        <v>-13.11</v>
      </c>
      <c r="BN1236" s="97" t="n">
        <v>-4.95</v>
      </c>
      <c r="BO1236" s="96" t="n">
        <v>-5.79</v>
      </c>
      <c r="BP1236" s="96" t="n">
        <v>-6.52</v>
      </c>
      <c r="BQ1236" s="96" t="n">
        <v>-8.57</v>
      </c>
      <c r="BR1236" s="91" t="inlineStr">
        <is>
          <t>Stacked down</t>
        </is>
      </c>
      <c r="BS1236" s="91" t="inlineStr">
        <is>
          <t>None</t>
        </is>
      </c>
      <c r="BT1236" s="96" t="n">
        <v>22.7</v>
      </c>
      <c r="BU1236" s="91" t="inlineStr">
        <is>
          <t>N</t>
        </is>
      </c>
      <c r="BV1236" s="99">
        <f>IF(OR(BF1236&lt;&gt;"Y",BG1236&lt;&gt;"Y"),"",(AND(ISNUMBER(BQ1236),BQ1236&gt;0))+(BR1236="Stacked up")+(AND(ISNUMBER(BH1236),BH1236&gt;=-Settings!$B$17))+(AND(ISNUMBER(BK1236),ISNUMBER(BM1236),BK1236&gt;0,BM1236&gt;0))+(AND(ISNUMBER(AQ1236),AQ1236&gt;=Settings!$B$18))+(AND(ISNUMBER(BT1236),BT1236&gt;=Settings!$B$19,BT1236&lt;=Settings!$B$20))+(AND(ISNUMBER(AS1236),AS1236&gt;0))+(AND(ISNUMBER(T1236),ISNUMBER(M1236),T1236&gt;=Settings!$B$21,M1236&gt;0))+(AND(ISNUMBER(AD1236),ISNUMBER(M1236),AD1236&gt;=Settings!$B$22,M1236&gt;0))+(AY1236&gt;=1))</f>
        <v/>
      </c>
      <c r="BW1236" s="91">
        <f>IF(OR(AY1236=0,BF1236&lt;&gt;"Y",BG1236&lt;&gt;"Y"),"",1+SUMPRODUCT(($A$6:$A$2604=A1236)*($AY$6:$AY$2604&gt;0)*($BF$6:$BF$2604="Y")*($BG$6:$BG$2604="Y")*(($AY$6:$AY$2604&gt;AY1236)+($AY$6:$AY$2604=AY1236)*($AD$6:$AD$2604&gt;AD1236))))</f>
        <v/>
      </c>
    </row>
    <row r="1237" ht="23.85" customHeight="1" s="55">
      <c r="A1237" s="90" t="n">
        <v>46296</v>
      </c>
      <c r="B1237" s="91" t="inlineStr">
        <is>
          <t>ARMANFIN</t>
        </is>
      </c>
      <c r="C1237" s="91" t="inlineStr">
        <is>
          <t>INE109C01017</t>
        </is>
      </c>
      <c r="D1237" s="91" t="n"/>
      <c r="E1237" s="91" t="inlineStr">
        <is>
          <t>None</t>
        </is>
      </c>
      <c r="F1237" s="93" t="n">
        <v>1861</v>
      </c>
      <c r="G1237" s="92" t="inlineStr">
        <is>
          <t>N</t>
        </is>
      </c>
      <c r="H1237" s="94" t="n"/>
      <c r="I1237" s="91" t="inlineStr">
        <is>
          <t>N</t>
        </is>
      </c>
      <c r="J1237" s="92">
        <f>IF(K1237="","N","Y")</f>
        <v/>
      </c>
      <c r="K1237" s="94">
        <f>_xlfn.TEXTJOIN("; ",TRUE,IF(P1237="52-wk low","52-wk low",""),IF(AND(AD1237&gt;=Settings!$B$12,M1237&lt;0),"Distribution",""),IF(AND(AJ1237="Y",M1237&lt;0,AK1237&lt;-Settings!$B$13),"Long unwinding",""),IF(AND(AJ1237="Y",M1237&lt;0,AK1237&gt;Settings!$B$13),"Short buildup",""))</f>
        <v/>
      </c>
      <c r="L1237" s="95" t="n">
        <v>1764.4</v>
      </c>
      <c r="M1237" s="96" t="n">
        <v>1.16</v>
      </c>
      <c r="N1237" s="93" t="n">
        <v>303</v>
      </c>
      <c r="O1237" s="91" t="inlineStr">
        <is>
          <t>None</t>
        </is>
      </c>
      <c r="P1237" s="91" t="inlineStr">
        <is>
          <t>None</t>
        </is>
      </c>
      <c r="Q1237" s="97" t="n">
        <v>0.38</v>
      </c>
      <c r="R1237" s="96" t="n">
        <v>0.38</v>
      </c>
      <c r="S1237" s="96" t="n">
        <v>1.03</v>
      </c>
      <c r="T1237" s="96" t="n">
        <v>0.86</v>
      </c>
      <c r="U1237" s="96" t="n">
        <v>0.8</v>
      </c>
      <c r="V1237" s="103" t="n">
        <v>0.8100000000000001</v>
      </c>
      <c r="W1237" s="102" t="n">
        <v>3</v>
      </c>
      <c r="X1237" s="93" t="n"/>
      <c r="Y1237" s="91" t="inlineStr">
        <is>
          <t>None</t>
        </is>
      </c>
      <c r="Z1237" s="99" t="n">
        <v>47.04</v>
      </c>
      <c r="AA1237" s="96" t="n">
        <v>0.9</v>
      </c>
      <c r="AB1237" s="96" t="n">
        <v>0.88</v>
      </c>
      <c r="AC1237" s="96" t="n">
        <v>1.04</v>
      </c>
      <c r="AD1237" s="96" t="n">
        <v>0.83</v>
      </c>
      <c r="AE1237" s="96" t="n">
        <v>0.77</v>
      </c>
      <c r="AF1237" s="103" t="n">
        <v>0.95</v>
      </c>
      <c r="AG1237" s="91" t="inlineStr">
        <is>
          <t>Normal</t>
        </is>
      </c>
      <c r="AH1237" s="100" t="n">
        <v>0</v>
      </c>
      <c r="AI1237" s="101" t="n">
        <v>0</v>
      </c>
      <c r="AJ1237" s="92" t="inlineStr">
        <is>
          <t>N</t>
        </is>
      </c>
      <c r="AK1237" s="96" t="n"/>
      <c r="AL1237" s="91" t="inlineStr">
        <is>
          <t>n/a</t>
        </is>
      </c>
      <c r="AM1237" s="93" t="n"/>
      <c r="AN1237" s="92" t="inlineStr">
        <is>
          <t>None</t>
        </is>
      </c>
      <c r="AO1237" s="102" t="n">
        <v>0</v>
      </c>
      <c r="AP1237" s="103" t="n">
        <v>1.21</v>
      </c>
      <c r="AQ1237" s="102" t="n">
        <v>70</v>
      </c>
      <c r="AR1237" s="91" t="inlineStr">
        <is>
          <t>N</t>
        </is>
      </c>
      <c r="AS1237" s="104" t="n"/>
      <c r="AT1237" s="92">
        <f>IF(AND(P1237="52-wk high",T1237&gt;=Settings!$B$7),"Y","N")</f>
        <v/>
      </c>
      <c r="AU1237" s="91">
        <f>IF(AND(AD1237&gt;=Settings!$B$8,M1237&gt;0),"Y","N")</f>
        <v/>
      </c>
      <c r="AV1237" s="91">
        <f>IF(OR(AH1237&gt;Settings!$B$9,AI1237&gt;Settings!$B$9),"Y","N")</f>
        <v/>
      </c>
      <c r="AW1237" s="91">
        <f>IF(AJ1237&lt;&gt;"Y","n/a",IF(AND(M1237&gt;0,AK1237&gt;Settings!$B$10),"Y","N"))</f>
        <v/>
      </c>
      <c r="AX1237" s="91">
        <f>IF(AO1237&gt;=Settings!$B$11,"Y","N")</f>
        <v/>
      </c>
      <c r="AY1237" s="99">
        <f>(AT1237="Y")+(AU1237="Y")+(AV1237="Y")+(AW1237="Y")+(AX1237="Y")</f>
        <v/>
      </c>
      <c r="AZ1237" s="94">
        <f>IF(AY1237=0,"None",_xlfn.TEXTJOIN(", ",TRUE(),IF(AT1237="Y","Breakout",""),IF(AU1237="Y","Accumulation",""),IF(AV1237="Y","Institutional buying",""),IF(AW1237="Y","Long buildup",""),IF(AX1237="Y","Momentum leader","")))</f>
        <v/>
      </c>
      <c r="BA1237" s="94">
        <f>IF(BW1237="","","Passes "&amp;AY1237&amp;" of 5 buy-side scans"&amp;IF(G1237="Y","; RED FLAG: filter out using Red flag column",""))</f>
        <v/>
      </c>
      <c r="BB1237" s="91" t="inlineStr">
        <is>
          <t>None</t>
        </is>
      </c>
      <c r="BC1237" s="92" t="inlineStr">
        <is>
          <t>N</t>
        </is>
      </c>
      <c r="BD1237" s="94" t="n"/>
      <c r="BE1237" s="94" t="n"/>
      <c r="BF1237" s="92">
        <f>IF(R1237*100000&gt;=Settings!$B$5,"Y","N")</f>
        <v/>
      </c>
      <c r="BG1237" s="91">
        <f>IF(F1237&gt;Settings!$B$6,"Y","N")</f>
        <v/>
      </c>
      <c r="BH1237" s="97" t="n">
        <v>-18.26</v>
      </c>
      <c r="BI1237" s="96" t="n">
        <v>-7.01</v>
      </c>
      <c r="BJ1237" s="96" t="n">
        <v>-9.619999999999999</v>
      </c>
      <c r="BK1237" s="96" t="n">
        <v>3.58</v>
      </c>
      <c r="BL1237" s="96" t="n">
        <v>18.83</v>
      </c>
      <c r="BM1237" s="96" t="n">
        <v>16.73</v>
      </c>
      <c r="BN1237" s="97" t="n">
        <v>-6.36</v>
      </c>
      <c r="BO1237" s="96" t="n">
        <v>-7.33</v>
      </c>
      <c r="BP1237" s="96" t="n">
        <v>-4.37</v>
      </c>
      <c r="BQ1237" s="96" t="n">
        <v>0.7</v>
      </c>
      <c r="BR1237" s="91" t="inlineStr">
        <is>
          <t>Mixed</t>
        </is>
      </c>
      <c r="BS1237" s="91" t="inlineStr">
        <is>
          <t>None</t>
        </is>
      </c>
      <c r="BT1237" s="96" t="n">
        <v>33</v>
      </c>
      <c r="BU1237" s="91" t="inlineStr">
        <is>
          <t>N</t>
        </is>
      </c>
      <c r="BV1237" s="99">
        <f>IF(OR(BF1237&lt;&gt;"Y",BG1237&lt;&gt;"Y"),"",(AND(ISNUMBER(BQ1237),BQ1237&gt;0))+(BR1237="Stacked up")+(AND(ISNUMBER(BH1237),BH1237&gt;=-Settings!$B$17))+(AND(ISNUMBER(BK1237),ISNUMBER(BM1237),BK1237&gt;0,BM1237&gt;0))+(AND(ISNUMBER(AQ1237),AQ1237&gt;=Settings!$B$18))+(AND(ISNUMBER(BT1237),BT1237&gt;=Settings!$B$19,BT1237&lt;=Settings!$B$20))+(AND(ISNUMBER(AS1237),AS1237&gt;0))+(AND(ISNUMBER(T1237),ISNUMBER(M1237),T1237&gt;=Settings!$B$21,M1237&gt;0))+(AND(ISNUMBER(AD1237),ISNUMBER(M1237),AD1237&gt;=Settings!$B$22,M1237&gt;0))+(AY1237&gt;=1))</f>
        <v/>
      </c>
      <c r="BW1237" s="91">
        <f>IF(OR(AY1237=0,BF1237&lt;&gt;"Y",BG1237&lt;&gt;"Y"),"",1+SUMPRODUCT(($A$6:$A$2604=A1237)*($AY$6:$AY$2604&gt;0)*($BF$6:$BF$2604="Y")*($BG$6:$BG$2604="Y")*(($AY$6:$AY$2604&gt;AY1237)+($AY$6:$AY$2604=AY1237)*($AD$6:$AD$2604&gt;AD1237))))</f>
        <v/>
      </c>
    </row>
    <row r="1238" ht="23.85" customHeight="1" s="55">
      <c r="A1238" s="90" t="n">
        <v>46296</v>
      </c>
      <c r="B1238" s="91" t="inlineStr">
        <is>
          <t>PFS</t>
        </is>
      </c>
      <c r="C1238" s="91" t="inlineStr">
        <is>
          <t>INE560K01014</t>
        </is>
      </c>
      <c r="D1238" s="91" t="n"/>
      <c r="E1238" s="91" t="inlineStr">
        <is>
          <t>None</t>
        </is>
      </c>
      <c r="F1238" s="93" t="n">
        <v>1850</v>
      </c>
      <c r="G1238" s="92" t="inlineStr">
        <is>
          <t>N</t>
        </is>
      </c>
      <c r="H1238" s="94" t="n"/>
      <c r="I1238" s="91" t="inlineStr">
        <is>
          <t>N</t>
        </is>
      </c>
      <c r="J1238" s="92">
        <f>IF(K1238="","N","Y")</f>
        <v/>
      </c>
      <c r="K1238" s="94">
        <f>_xlfn.TEXTJOIN("; ",TRUE,IF(P1238="52-wk low","52-wk low",""),IF(AND(AD1238&gt;=Settings!$B$12,M1238&lt;0),"Distribution",""),IF(AND(AJ1238="Y",M1238&lt;0,AK1238&lt;-Settings!$B$13),"Long unwinding",""),IF(AND(AJ1238="Y",M1238&lt;0,AK1238&gt;Settings!$B$13),"Short buildup",""))</f>
        <v/>
      </c>
      <c r="L1238" s="95" t="n">
        <v>28.81</v>
      </c>
      <c r="M1238" s="96" t="n">
        <v>-0.93</v>
      </c>
      <c r="N1238" s="93" t="n">
        <v>1002</v>
      </c>
      <c r="O1238" s="91" t="inlineStr">
        <is>
          <t>None</t>
        </is>
      </c>
      <c r="P1238" s="91" t="inlineStr">
        <is>
          <t>None</t>
        </is>
      </c>
      <c r="Q1238" s="97" t="n">
        <v>18.67</v>
      </c>
      <c r="R1238" s="96" t="n">
        <v>28.4</v>
      </c>
      <c r="S1238" s="96" t="n">
        <v>0.67</v>
      </c>
      <c r="T1238" s="96" t="n">
        <v>1.32</v>
      </c>
      <c r="U1238" s="96" t="n">
        <v>1.86</v>
      </c>
      <c r="V1238" s="103" t="n">
        <v>2.79</v>
      </c>
      <c r="W1238" s="102" t="n">
        <v>5</v>
      </c>
      <c r="X1238" s="93" t="n"/>
      <c r="Y1238" s="91" t="inlineStr">
        <is>
          <t>None</t>
        </is>
      </c>
      <c r="Z1238" s="99" t="n">
        <v>30.38</v>
      </c>
      <c r="AA1238" s="96" t="n">
        <v>0.53</v>
      </c>
      <c r="AB1238" s="96" t="n">
        <v>0.48</v>
      </c>
      <c r="AC1238" s="96" t="n">
        <v>1.28</v>
      </c>
      <c r="AD1238" s="96" t="n">
        <v>1.51</v>
      </c>
      <c r="AE1238" s="96" t="n">
        <v>1.59</v>
      </c>
      <c r="AF1238" s="103" t="n">
        <v>0.46</v>
      </c>
      <c r="AG1238" s="91" t="inlineStr">
        <is>
          <t>Churn</t>
        </is>
      </c>
      <c r="AH1238" s="100" t="n">
        <v>0</v>
      </c>
      <c r="AI1238" s="101" t="n">
        <v>0</v>
      </c>
      <c r="AJ1238" s="92" t="inlineStr">
        <is>
          <t>N</t>
        </is>
      </c>
      <c r="AK1238" s="96" t="n"/>
      <c r="AL1238" s="91" t="inlineStr">
        <is>
          <t>n/a</t>
        </is>
      </c>
      <c r="AM1238" s="93" t="n"/>
      <c r="AN1238" s="92" t="inlineStr">
        <is>
          <t>None</t>
        </is>
      </c>
      <c r="AO1238" s="102" t="n">
        <v>0</v>
      </c>
      <c r="AP1238" s="103" t="n">
        <v>0.75</v>
      </c>
      <c r="AQ1238" s="102" t="n">
        <v>44</v>
      </c>
      <c r="AR1238" s="91" t="inlineStr">
        <is>
          <t>N</t>
        </is>
      </c>
      <c r="AS1238" s="104" t="n"/>
      <c r="AT1238" s="92">
        <f>IF(AND(P1238="52-wk high",T1238&gt;=Settings!$B$7),"Y","N")</f>
        <v/>
      </c>
      <c r="AU1238" s="91">
        <f>IF(AND(AD1238&gt;=Settings!$B$8,M1238&gt;0),"Y","N")</f>
        <v/>
      </c>
      <c r="AV1238" s="91">
        <f>IF(OR(AH1238&gt;Settings!$B$9,AI1238&gt;Settings!$B$9),"Y","N")</f>
        <v/>
      </c>
      <c r="AW1238" s="91">
        <f>IF(AJ1238&lt;&gt;"Y","n/a",IF(AND(M1238&gt;0,AK1238&gt;Settings!$B$10),"Y","N"))</f>
        <v/>
      </c>
      <c r="AX1238" s="91">
        <f>IF(AO1238&gt;=Settings!$B$11,"Y","N")</f>
        <v/>
      </c>
      <c r="AY1238" s="99">
        <f>(AT1238="Y")+(AU1238="Y")+(AV1238="Y")+(AW1238="Y")+(AX1238="Y")</f>
        <v/>
      </c>
      <c r="AZ1238" s="94">
        <f>IF(AY1238=0,"None",_xlfn.TEXTJOIN(", ",TRUE(),IF(AT1238="Y","Breakout",""),IF(AU1238="Y","Accumulation",""),IF(AV1238="Y","Institutional buying",""),IF(AW1238="Y","Long buildup",""),IF(AX1238="Y","Momentum leader","")))</f>
        <v/>
      </c>
      <c r="BA1238" s="94">
        <f>IF(BW1238="","","Passes "&amp;AY1238&amp;" of 5 buy-side scans"&amp;IF(G1238="Y","; RED FLAG: filter out using Red flag column",""))</f>
        <v/>
      </c>
      <c r="BB1238" s="91" t="inlineStr">
        <is>
          <t>None</t>
        </is>
      </c>
      <c r="BC1238" s="92" t="inlineStr">
        <is>
          <t>N</t>
        </is>
      </c>
      <c r="BD1238" s="94" t="n"/>
      <c r="BE1238" s="94" t="n"/>
      <c r="BF1238" s="92">
        <f>IF(R1238*100000&gt;=Settings!$B$5,"Y","N")</f>
        <v/>
      </c>
      <c r="BG1238" s="91">
        <f>IF(F1238&gt;Settings!$B$6,"Y","N")</f>
        <v/>
      </c>
      <c r="BH1238" s="97" t="n">
        <v>-28.86</v>
      </c>
      <c r="BI1238" s="96" t="n">
        <v>6.98</v>
      </c>
      <c r="BJ1238" s="96" t="n">
        <v>6.86</v>
      </c>
      <c r="BK1238" s="96" t="n">
        <v>-8.1</v>
      </c>
      <c r="BL1238" s="96" t="n">
        <v>8.390000000000001</v>
      </c>
      <c r="BM1238" s="96" t="n">
        <v>-18.08</v>
      </c>
      <c r="BN1238" s="97" t="n">
        <v>5.13</v>
      </c>
      <c r="BO1238" s="96" t="n">
        <v>3.29</v>
      </c>
      <c r="BP1238" s="96" t="n">
        <v>0.09</v>
      </c>
      <c r="BQ1238" s="96" t="n">
        <v>-4.79</v>
      </c>
      <c r="BR1238" s="91" t="inlineStr">
        <is>
          <t>Mixed</t>
        </is>
      </c>
      <c r="BS1238" s="91" t="inlineStr">
        <is>
          <t>None</t>
        </is>
      </c>
      <c r="BT1238" s="96" t="n">
        <v>68.09999999999999</v>
      </c>
      <c r="BU1238" s="91" t="inlineStr">
        <is>
          <t>N</t>
        </is>
      </c>
      <c r="BV1238" s="99">
        <f>IF(OR(BF1238&lt;&gt;"Y",BG1238&lt;&gt;"Y"),"",(AND(ISNUMBER(BQ1238),BQ1238&gt;0))+(BR1238="Stacked up")+(AND(ISNUMBER(BH1238),BH1238&gt;=-Settings!$B$17))+(AND(ISNUMBER(BK1238),ISNUMBER(BM1238),BK1238&gt;0,BM1238&gt;0))+(AND(ISNUMBER(AQ1238),AQ1238&gt;=Settings!$B$18))+(AND(ISNUMBER(BT1238),BT1238&gt;=Settings!$B$19,BT1238&lt;=Settings!$B$20))+(AND(ISNUMBER(AS1238),AS1238&gt;0))+(AND(ISNUMBER(T1238),ISNUMBER(M1238),T1238&gt;=Settings!$B$21,M1238&gt;0))+(AND(ISNUMBER(AD1238),ISNUMBER(M1238),AD1238&gt;=Settings!$B$22,M1238&gt;0))+(AY1238&gt;=1))</f>
        <v/>
      </c>
      <c r="BW1238" s="91">
        <f>IF(OR(AY1238=0,BF1238&lt;&gt;"Y",BG1238&lt;&gt;"Y"),"",1+SUMPRODUCT(($A$6:$A$2604=A1238)*($AY$6:$AY$2604&gt;0)*($BF$6:$BF$2604="Y")*($BG$6:$BG$2604="Y")*(($AY$6:$AY$2604&gt;AY1238)+($AY$6:$AY$2604=AY1238)*($AD$6:$AD$2604&gt;AD1238))))</f>
        <v/>
      </c>
    </row>
    <row r="1239" ht="23.85" customHeight="1" s="55">
      <c r="A1239" s="90" t="n">
        <v>46296</v>
      </c>
      <c r="B1239" s="91" t="inlineStr">
        <is>
          <t>PARACABLES</t>
        </is>
      </c>
      <c r="C1239" s="91" t="inlineStr">
        <is>
          <t>INE074B01023</t>
        </is>
      </c>
      <c r="D1239" s="91" t="n"/>
      <c r="E1239" s="91" t="inlineStr">
        <is>
          <t>None</t>
        </is>
      </c>
      <c r="F1239" s="93" t="n">
        <v>1849</v>
      </c>
      <c r="G1239" s="92" t="inlineStr">
        <is>
          <t>N</t>
        </is>
      </c>
      <c r="H1239" s="94" t="n"/>
      <c r="I1239" s="91" t="inlineStr">
        <is>
          <t>N</t>
        </is>
      </c>
      <c r="J1239" s="92">
        <f>IF(K1239="","N","Y")</f>
        <v/>
      </c>
      <c r="K1239" s="94">
        <f>_xlfn.TEXTJOIN("; ",TRUE,IF(P1239="52-wk low","52-wk low",""),IF(AND(AD1239&gt;=Settings!$B$12,M1239&lt;0),"Distribution",""),IF(AND(AJ1239="Y",M1239&lt;0,AK1239&lt;-Settings!$B$13),"Long unwinding",""),IF(AND(AJ1239="Y",M1239&lt;0,AK1239&gt;Settings!$B$13),"Short buildup",""))</f>
        <v/>
      </c>
      <c r="L1239" s="95" t="n">
        <v>56.51</v>
      </c>
      <c r="M1239" s="96" t="n">
        <v>0.27</v>
      </c>
      <c r="N1239" s="93" t="n">
        <v>506</v>
      </c>
      <c r="O1239" s="91" t="inlineStr">
        <is>
          <t>None</t>
        </is>
      </c>
      <c r="P1239" s="91" t="inlineStr">
        <is>
          <t>None</t>
        </is>
      </c>
      <c r="Q1239" s="97" t="n">
        <v>17.17</v>
      </c>
      <c r="R1239" s="96" t="n">
        <v>18.5</v>
      </c>
      <c r="S1239" s="96" t="n">
        <v>0.9399999999999999</v>
      </c>
      <c r="T1239" s="96" t="n">
        <v>0.96</v>
      </c>
      <c r="U1239" s="96" t="n">
        <v>0.57</v>
      </c>
      <c r="V1239" s="103" t="n">
        <v>0.67</v>
      </c>
      <c r="W1239" s="102" t="n">
        <v>3</v>
      </c>
      <c r="X1239" s="93" t="n"/>
      <c r="Y1239" s="91" t="inlineStr">
        <is>
          <t>None</t>
        </is>
      </c>
      <c r="Z1239" s="99" t="n">
        <v>42.93</v>
      </c>
      <c r="AA1239" s="96" t="n">
        <v>0.9</v>
      </c>
      <c r="AB1239" s="96" t="n">
        <v>0.86</v>
      </c>
      <c r="AC1239" s="96" t="n">
        <v>0.87</v>
      </c>
      <c r="AD1239" s="96" t="n">
        <v>0.85</v>
      </c>
      <c r="AE1239" s="96" t="n">
        <v>0.58</v>
      </c>
      <c r="AF1239" s="103" t="n">
        <v>1.05</v>
      </c>
      <c r="AG1239" s="91" t="inlineStr">
        <is>
          <t>Normal</t>
        </is>
      </c>
      <c r="AH1239" s="100" t="n">
        <v>0</v>
      </c>
      <c r="AI1239" s="101" t="n">
        <v>0</v>
      </c>
      <c r="AJ1239" s="92" t="inlineStr">
        <is>
          <t>N</t>
        </is>
      </c>
      <c r="AK1239" s="96" t="n"/>
      <c r="AL1239" s="91" t="inlineStr">
        <is>
          <t>n/a</t>
        </is>
      </c>
      <c r="AM1239" s="93" t="n"/>
      <c r="AN1239" s="92" t="inlineStr">
        <is>
          <t>None</t>
        </is>
      </c>
      <c r="AO1239" s="102" t="n">
        <v>0</v>
      </c>
      <c r="AP1239" s="103" t="n">
        <v>1.67</v>
      </c>
      <c r="AQ1239" s="102" t="n">
        <v>83</v>
      </c>
      <c r="AR1239" s="91" t="inlineStr">
        <is>
          <t>N</t>
        </is>
      </c>
      <c r="AS1239" s="104" t="n"/>
      <c r="AT1239" s="92">
        <f>IF(AND(P1239="52-wk high",T1239&gt;=Settings!$B$7),"Y","N")</f>
        <v/>
      </c>
      <c r="AU1239" s="91">
        <f>IF(AND(AD1239&gt;=Settings!$B$8,M1239&gt;0),"Y","N")</f>
        <v/>
      </c>
      <c r="AV1239" s="91">
        <f>IF(OR(AH1239&gt;Settings!$B$9,AI1239&gt;Settings!$B$9),"Y","N")</f>
        <v/>
      </c>
      <c r="AW1239" s="91">
        <f>IF(AJ1239&lt;&gt;"Y","n/a",IF(AND(M1239&gt;0,AK1239&gt;Settings!$B$10),"Y","N"))</f>
        <v/>
      </c>
      <c r="AX1239" s="91">
        <f>IF(AO1239&gt;=Settings!$B$11,"Y","N")</f>
        <v/>
      </c>
      <c r="AY1239" s="99">
        <f>(AT1239="Y")+(AU1239="Y")+(AV1239="Y")+(AW1239="Y")+(AX1239="Y")</f>
        <v/>
      </c>
      <c r="AZ1239" s="94">
        <f>IF(AY1239=0,"None",_xlfn.TEXTJOIN(", ",TRUE(),IF(AT1239="Y","Breakout",""),IF(AU1239="Y","Accumulation",""),IF(AV1239="Y","Institutional buying",""),IF(AW1239="Y","Long buildup",""),IF(AX1239="Y","Momentum leader","")))</f>
        <v/>
      </c>
      <c r="BA1239" s="94">
        <f>IF(BW1239="","","Passes "&amp;AY1239&amp;" of 5 buy-side scans"&amp;IF(G1239="Y","; RED FLAG: filter out using Red flag column",""))</f>
        <v/>
      </c>
      <c r="BB1239" s="91" t="inlineStr">
        <is>
          <t>None</t>
        </is>
      </c>
      <c r="BC1239" s="92" t="inlineStr">
        <is>
          <t>Y</t>
        </is>
      </c>
      <c r="BD1239" s="94" t="inlineStr">
        <is>
          <t>&gt;75% move in 6 months; High-low range &gt;100% in 6 months; High-low range &gt;150% in 12 months</t>
        </is>
      </c>
      <c r="BE1239" s="94" t="n"/>
      <c r="BF1239" s="92">
        <f>IF(R1239*100000&gt;=Settings!$B$5,"Y","N")</f>
        <v/>
      </c>
      <c r="BG1239" s="91">
        <f>IF(F1239&gt;Settings!$B$6,"Y","N")</f>
        <v/>
      </c>
      <c r="BH1239" s="97" t="n">
        <v>-25.35</v>
      </c>
      <c r="BI1239" s="96" t="n">
        <v>-6.05</v>
      </c>
      <c r="BJ1239" s="96" t="n">
        <v>-10.94</v>
      </c>
      <c r="BK1239" s="96" t="n">
        <v>-23.77</v>
      </c>
      <c r="BL1239" s="96" t="n">
        <v>76.87</v>
      </c>
      <c r="BM1239" s="96" t="n">
        <v>26.08</v>
      </c>
      <c r="BN1239" s="97" t="n">
        <v>-6.82</v>
      </c>
      <c r="BO1239" s="96" t="n">
        <v>-9.18</v>
      </c>
      <c r="BP1239" s="96" t="n">
        <v>-5.99</v>
      </c>
      <c r="BQ1239" s="96" t="n">
        <v>2.8</v>
      </c>
      <c r="BR1239" s="91" t="inlineStr">
        <is>
          <t>Mixed</t>
        </is>
      </c>
      <c r="BS1239" s="91" t="inlineStr">
        <is>
          <t>None</t>
        </is>
      </c>
      <c r="BT1239" s="96" t="n">
        <v>31.9</v>
      </c>
      <c r="BU1239" s="91" t="inlineStr">
        <is>
          <t>N</t>
        </is>
      </c>
      <c r="BV1239" s="99">
        <f>IF(OR(BF1239&lt;&gt;"Y",BG1239&lt;&gt;"Y"),"",(AND(ISNUMBER(BQ1239),BQ1239&gt;0))+(BR1239="Stacked up")+(AND(ISNUMBER(BH1239),BH1239&gt;=-Settings!$B$17))+(AND(ISNUMBER(BK1239),ISNUMBER(BM1239),BK1239&gt;0,BM1239&gt;0))+(AND(ISNUMBER(AQ1239),AQ1239&gt;=Settings!$B$18))+(AND(ISNUMBER(BT1239),BT1239&gt;=Settings!$B$19,BT1239&lt;=Settings!$B$20))+(AND(ISNUMBER(AS1239),AS1239&gt;0))+(AND(ISNUMBER(T1239),ISNUMBER(M1239),T1239&gt;=Settings!$B$21,M1239&gt;0))+(AND(ISNUMBER(AD1239),ISNUMBER(M1239),AD1239&gt;=Settings!$B$22,M1239&gt;0))+(AY1239&gt;=1))</f>
        <v/>
      </c>
      <c r="BW1239" s="91">
        <f>IF(OR(AY1239=0,BF1239&lt;&gt;"Y",BG1239&lt;&gt;"Y"),"",1+SUMPRODUCT(($A$6:$A$2604=A1239)*($AY$6:$AY$2604&gt;0)*($BF$6:$BF$2604="Y")*($BG$6:$BG$2604="Y")*(($AY$6:$AY$2604&gt;AY1239)+($AY$6:$AY$2604=AY1239)*($AD$6:$AD$2604&gt;AD1239))))</f>
        <v/>
      </c>
    </row>
    <row r="1240" ht="23.85" customHeight="1" s="55">
      <c r="A1240" s="90" t="n">
        <v>46296</v>
      </c>
      <c r="B1240" s="91" t="inlineStr">
        <is>
          <t>DEEPA</t>
        </is>
      </c>
      <c r="C1240" s="91" t="inlineStr">
        <is>
          <t>INE1M2N01020</t>
        </is>
      </c>
      <c r="D1240" s="91" t="n"/>
      <c r="E1240" s="91" t="inlineStr">
        <is>
          <t>None</t>
        </is>
      </c>
      <c r="F1240" s="93" t="n">
        <v>1847</v>
      </c>
      <c r="G1240" s="92" t="inlineStr">
        <is>
          <t>N</t>
        </is>
      </c>
      <c r="H1240" s="94" t="n"/>
      <c r="I1240" s="91" t="inlineStr">
        <is>
          <t>N</t>
        </is>
      </c>
      <c r="J1240" s="92">
        <f>IF(K1240="","N","Y")</f>
        <v/>
      </c>
      <c r="K1240" s="94">
        <f>_xlfn.TEXTJOIN("; ",TRUE,IF(P1240="52-wk low","52-wk low",""),IF(AND(AD1240&gt;=Settings!$B$12,M1240&lt;0),"Distribution",""),IF(AND(AJ1240="Y",M1240&lt;0,AK1240&lt;-Settings!$B$13),"Long unwinding",""),IF(AND(AJ1240="Y",M1240&lt;0,AK1240&gt;Settings!$B$13),"Short buildup",""))</f>
        <v/>
      </c>
      <c r="L1240" s="95" t="n">
        <v>192.17</v>
      </c>
      <c r="M1240" s="96" t="n">
        <v>-1.69</v>
      </c>
      <c r="N1240" s="93" t="n">
        <v>1453</v>
      </c>
      <c r="O1240" s="91" t="inlineStr">
        <is>
          <t>None</t>
        </is>
      </c>
      <c r="P1240" s="91" t="inlineStr">
        <is>
          <t>None</t>
        </is>
      </c>
      <c r="Q1240" s="97" t="n">
        <v>19.19</v>
      </c>
      <c r="R1240" s="96" t="n"/>
      <c r="S1240" s="96" t="n"/>
      <c r="T1240" s="96" t="n"/>
      <c r="U1240" s="96" t="n"/>
      <c r="V1240" s="103" t="n"/>
      <c r="W1240" s="102" t="n"/>
      <c r="X1240" s="93" t="n"/>
      <c r="Y1240" s="91" t="inlineStr">
        <is>
          <t>None</t>
        </is>
      </c>
      <c r="Z1240" s="99" t="n">
        <v>30.56</v>
      </c>
      <c r="AA1240" s="96" t="n"/>
      <c r="AB1240" s="96" t="n"/>
      <c r="AC1240" s="96" t="n"/>
      <c r="AD1240" s="96" t="n"/>
      <c r="AE1240" s="96" t="n"/>
      <c r="AF1240" s="103" t="n"/>
      <c r="AG1240" s="91" t="n"/>
      <c r="AH1240" s="100" t="n">
        <v>0</v>
      </c>
      <c r="AI1240" s="101" t="n">
        <v>0</v>
      </c>
      <c r="AJ1240" s="92" t="inlineStr">
        <is>
          <t>N</t>
        </is>
      </c>
      <c r="AK1240" s="96" t="n"/>
      <c r="AL1240" s="91" t="inlineStr">
        <is>
          <t>n/a</t>
        </is>
      </c>
      <c r="AM1240" s="93" t="n"/>
      <c r="AN1240" s="92" t="inlineStr">
        <is>
          <t>None</t>
        </is>
      </c>
      <c r="AO1240" s="102" t="n">
        <v>0</v>
      </c>
      <c r="AP1240" s="103" t="n"/>
      <c r="AQ1240" s="102" t="n"/>
      <c r="AR1240" s="91" t="inlineStr">
        <is>
          <t>N</t>
        </is>
      </c>
      <c r="AS1240" s="104" t="n"/>
      <c r="AT1240" s="92">
        <f>IF(AND(P1240="52-wk high",T1240&gt;=Settings!$B$7),"Y","N")</f>
        <v/>
      </c>
      <c r="AU1240" s="91">
        <f>IF(AND(AD1240&gt;=Settings!$B$8,M1240&gt;0),"Y","N")</f>
        <v/>
      </c>
      <c r="AV1240" s="91">
        <f>IF(OR(AH1240&gt;Settings!$B$9,AI1240&gt;Settings!$B$9),"Y","N")</f>
        <v/>
      </c>
      <c r="AW1240" s="91">
        <f>IF(AJ1240&lt;&gt;"Y","n/a",IF(AND(M1240&gt;0,AK1240&gt;Settings!$B$10),"Y","N"))</f>
        <v/>
      </c>
      <c r="AX1240" s="91">
        <f>IF(AO1240&gt;=Settings!$B$11,"Y","N")</f>
        <v/>
      </c>
      <c r="AY1240" s="99">
        <f>(AT1240="Y")+(AU1240="Y")+(AV1240="Y")+(AW1240="Y")+(AX1240="Y")</f>
        <v/>
      </c>
      <c r="AZ1240" s="94">
        <f>IF(AY1240=0,"None",_xlfn.TEXTJOIN(", ",TRUE(),IF(AT1240="Y","Breakout",""),IF(AU1240="Y","Accumulation",""),IF(AV1240="Y","Institutional buying",""),IF(AW1240="Y","Long buildup",""),IF(AX1240="Y","Momentum leader","")))</f>
        <v/>
      </c>
      <c r="BA1240" s="94">
        <f>IF(BW1240="","","Passes "&amp;AY1240&amp;" of 5 buy-side scans"&amp;IF(G1240="Y","; RED FLAG: filter out using Red flag column",""))</f>
        <v/>
      </c>
      <c r="BB1240" s="91" t="inlineStr">
        <is>
          <t>None</t>
        </is>
      </c>
      <c r="BC1240" s="92" t="inlineStr">
        <is>
          <t>N</t>
        </is>
      </c>
      <c r="BD1240" s="94" t="n"/>
      <c r="BE1240" s="94" t="n"/>
      <c r="BF1240" s="92">
        <f>IF(R1240*100000&gt;=Settings!$B$5,"Y","N")</f>
        <v/>
      </c>
      <c r="BG1240" s="91">
        <f>IF(F1240&gt;Settings!$B$6,"Y","N")</f>
        <v/>
      </c>
      <c r="BH1240" s="97" t="n">
        <v>-13.44</v>
      </c>
      <c r="BI1240" s="96" t="n">
        <v>-1.04</v>
      </c>
      <c r="BJ1240" s="96" t="n"/>
      <c r="BK1240" s="96" t="n"/>
      <c r="BL1240" s="96" t="n"/>
      <c r="BM1240" s="96" t="n"/>
      <c r="BN1240" s="97" t="n"/>
      <c r="BO1240" s="96" t="n"/>
      <c r="BP1240" s="96" t="n"/>
      <c r="BQ1240" s="96" t="n"/>
      <c r="BR1240" s="91" t="n"/>
      <c r="BS1240" s="91" t="n"/>
      <c r="BT1240" s="96" t="n"/>
      <c r="BU1240" s="91" t="n"/>
      <c r="BV1240" s="99">
        <f>IF(OR(BF1240&lt;&gt;"Y",BG1240&lt;&gt;"Y"),"",(AND(ISNUMBER(BQ1240),BQ1240&gt;0))+(BR1240="Stacked up")+(AND(ISNUMBER(BH1240),BH1240&gt;=-Settings!$B$17))+(AND(ISNUMBER(BK1240),ISNUMBER(BM1240),BK1240&gt;0,BM1240&gt;0))+(AND(ISNUMBER(AQ1240),AQ1240&gt;=Settings!$B$18))+(AND(ISNUMBER(BT1240),BT1240&gt;=Settings!$B$19,BT1240&lt;=Settings!$B$20))+(AND(ISNUMBER(AS1240),AS1240&gt;0))+(AND(ISNUMBER(T1240),ISNUMBER(M1240),T1240&gt;=Settings!$B$21,M1240&gt;0))+(AND(ISNUMBER(AD1240),ISNUMBER(M1240),AD1240&gt;=Settings!$B$22,M1240&gt;0))+(AY1240&gt;=1))</f>
        <v/>
      </c>
      <c r="BW1240" s="91">
        <f>IF(OR(AY1240=0,BF1240&lt;&gt;"Y",BG1240&lt;&gt;"Y"),"",1+SUMPRODUCT(($A$6:$A$2604=A1240)*($AY$6:$AY$2604&gt;0)*($BF$6:$BF$2604="Y")*($BG$6:$BG$2604="Y")*(($AY$6:$AY$2604&gt;AY1240)+($AY$6:$AY$2604=AY1240)*($AD$6:$AD$2604&gt;AD1240))))</f>
        <v/>
      </c>
    </row>
    <row r="1241" ht="23.85" customHeight="1" s="55">
      <c r="A1241" s="90" t="n">
        <v>46296</v>
      </c>
      <c r="B1241" s="91" t="inlineStr">
        <is>
          <t>SAKSOFT</t>
        </is>
      </c>
      <c r="C1241" s="91" t="inlineStr">
        <is>
          <t>INE667G01023</t>
        </is>
      </c>
      <c r="D1241" s="91" t="n"/>
      <c r="E1241" s="91" t="inlineStr">
        <is>
          <t>None</t>
        </is>
      </c>
      <c r="F1241" s="93" t="n">
        <v>1847</v>
      </c>
      <c r="G1241" s="92" t="inlineStr">
        <is>
          <t>N</t>
        </is>
      </c>
      <c r="H1241" s="94" t="n"/>
      <c r="I1241" s="91" t="inlineStr">
        <is>
          <t>N</t>
        </is>
      </c>
      <c r="J1241" s="92">
        <f>IF(K1241="","N","Y")</f>
        <v/>
      </c>
      <c r="K1241" s="94">
        <f>_xlfn.TEXTJOIN("; ",TRUE,IF(P1241="52-wk low","52-wk low",""),IF(AND(AD1241&gt;=Settings!$B$12,M1241&lt;0),"Distribution",""),IF(AND(AJ1241="Y",M1241&lt;0,AK1241&lt;-Settings!$B$13),"Long unwinding",""),IF(AND(AJ1241="Y",M1241&lt;0,AK1241&gt;Settings!$B$13),"Short buildup",""))</f>
        <v/>
      </c>
      <c r="L1241" s="95" t="n">
        <v>139.33</v>
      </c>
      <c r="M1241" s="96" t="n">
        <v>-0.07000000000000001</v>
      </c>
      <c r="N1241" s="93" t="n">
        <v>633</v>
      </c>
      <c r="O1241" s="91" t="inlineStr">
        <is>
          <t>None</t>
        </is>
      </c>
      <c r="P1241" s="91" t="inlineStr">
        <is>
          <t>None</t>
        </is>
      </c>
      <c r="Q1241" s="97" t="n">
        <v>2.41</v>
      </c>
      <c r="R1241" s="96" t="n">
        <v>2.46</v>
      </c>
      <c r="S1241" s="96" t="n">
        <v>0.95</v>
      </c>
      <c r="T1241" s="96" t="n">
        <v>0.55</v>
      </c>
      <c r="U1241" s="96" t="n">
        <v>0.06</v>
      </c>
      <c r="V1241" s="103" t="n">
        <v>0.06</v>
      </c>
      <c r="W1241" s="102" t="n">
        <v>0</v>
      </c>
      <c r="X1241" s="93" t="n"/>
      <c r="Y1241" s="91" t="inlineStr">
        <is>
          <t>None</t>
        </is>
      </c>
      <c r="Z1241" s="99" t="n">
        <v>38.3</v>
      </c>
      <c r="AA1241" s="96" t="n">
        <v>0.89</v>
      </c>
      <c r="AB1241" s="96" t="n">
        <v>0.99</v>
      </c>
      <c r="AC1241" s="96" t="n">
        <v>0.9</v>
      </c>
      <c r="AD1241" s="96" t="n">
        <v>0.64</v>
      </c>
      <c r="AE1241" s="96" t="n">
        <v>0.29</v>
      </c>
      <c r="AF1241" s="103" t="n">
        <v>5.32</v>
      </c>
      <c r="AG1241" s="91" t="inlineStr">
        <is>
          <t>Quiet accumulation</t>
        </is>
      </c>
      <c r="AH1241" s="100" t="n">
        <v>0</v>
      </c>
      <c r="AI1241" s="101" t="n">
        <v>0</v>
      </c>
      <c r="AJ1241" s="92" t="inlineStr">
        <is>
          <t>N</t>
        </is>
      </c>
      <c r="AK1241" s="96" t="n"/>
      <c r="AL1241" s="91" t="inlineStr">
        <is>
          <t>n/a</t>
        </is>
      </c>
      <c r="AM1241" s="93" t="n"/>
      <c r="AN1241" s="92" t="inlineStr">
        <is>
          <t>None</t>
        </is>
      </c>
      <c r="AO1241" s="102" t="n">
        <v>0</v>
      </c>
      <c r="AP1241" s="103" t="n">
        <v>0.74</v>
      </c>
      <c r="AQ1241" s="102" t="n">
        <v>43</v>
      </c>
      <c r="AR1241" s="91" t="inlineStr">
        <is>
          <t>N</t>
        </is>
      </c>
      <c r="AS1241" s="104" t="n"/>
      <c r="AT1241" s="92">
        <f>IF(AND(P1241="52-wk high",T1241&gt;=Settings!$B$7),"Y","N")</f>
        <v/>
      </c>
      <c r="AU1241" s="91">
        <f>IF(AND(AD1241&gt;=Settings!$B$8,M1241&gt;0),"Y","N")</f>
        <v/>
      </c>
      <c r="AV1241" s="91">
        <f>IF(OR(AH1241&gt;Settings!$B$9,AI1241&gt;Settings!$B$9),"Y","N")</f>
        <v/>
      </c>
      <c r="AW1241" s="91">
        <f>IF(AJ1241&lt;&gt;"Y","n/a",IF(AND(M1241&gt;0,AK1241&gt;Settings!$B$10),"Y","N"))</f>
        <v/>
      </c>
      <c r="AX1241" s="91">
        <f>IF(AO1241&gt;=Settings!$B$11,"Y","N")</f>
        <v/>
      </c>
      <c r="AY1241" s="99">
        <f>(AT1241="Y")+(AU1241="Y")+(AV1241="Y")+(AW1241="Y")+(AX1241="Y")</f>
        <v/>
      </c>
      <c r="AZ1241" s="94">
        <f>IF(AY1241=0,"None",_xlfn.TEXTJOIN(", ",TRUE(),IF(AT1241="Y","Breakout",""),IF(AU1241="Y","Accumulation",""),IF(AV1241="Y","Institutional buying",""),IF(AW1241="Y","Long buildup",""),IF(AX1241="Y","Momentum leader","")))</f>
        <v/>
      </c>
      <c r="BA1241" s="94">
        <f>IF(BW1241="","","Passes "&amp;AY1241&amp;" of 5 buy-side scans"&amp;IF(G1241="Y","; RED FLAG: filter out using Red flag column",""))</f>
        <v/>
      </c>
      <c r="BB1241" s="91" t="inlineStr">
        <is>
          <t>None</t>
        </is>
      </c>
      <c r="BC1241" s="92" t="inlineStr">
        <is>
          <t>N</t>
        </is>
      </c>
      <c r="BD1241" s="94" t="n"/>
      <c r="BE1241" s="94" t="n"/>
      <c r="BF1241" s="92">
        <f>IF(R1241*100000&gt;=Settings!$B$5,"Y","N")</f>
        <v/>
      </c>
      <c r="BG1241" s="91">
        <f>IF(F1241&gt;Settings!$B$6,"Y","N")</f>
        <v/>
      </c>
      <c r="BH1241" s="97" t="n">
        <v>-37.52</v>
      </c>
      <c r="BI1241" s="96" t="n">
        <v>-2.93</v>
      </c>
      <c r="BJ1241" s="96" t="n">
        <v>-9.66</v>
      </c>
      <c r="BK1241" s="96" t="n">
        <v>-28.54</v>
      </c>
      <c r="BL1241" s="96" t="n">
        <v>13.33</v>
      </c>
      <c r="BM1241" s="96" t="n">
        <v>-29.7</v>
      </c>
      <c r="BN1241" s="97" t="n">
        <v>-4.4</v>
      </c>
      <c r="BO1241" s="96" t="n">
        <v>-8.699999999999999</v>
      </c>
      <c r="BP1241" s="96" t="n">
        <v>-10.4</v>
      </c>
      <c r="BQ1241" s="96" t="n">
        <v>-14.08</v>
      </c>
      <c r="BR1241" s="91" t="inlineStr">
        <is>
          <t>Stacked down</t>
        </is>
      </c>
      <c r="BS1241" s="91" t="inlineStr">
        <is>
          <t>None</t>
        </is>
      </c>
      <c r="BT1241" s="96" t="n">
        <v>33.1</v>
      </c>
      <c r="BU1241" s="91" t="inlineStr">
        <is>
          <t>N</t>
        </is>
      </c>
      <c r="BV1241" s="99">
        <f>IF(OR(BF1241&lt;&gt;"Y",BG1241&lt;&gt;"Y"),"",(AND(ISNUMBER(BQ1241),BQ1241&gt;0))+(BR1241="Stacked up")+(AND(ISNUMBER(BH1241),BH1241&gt;=-Settings!$B$17))+(AND(ISNUMBER(BK1241),ISNUMBER(BM1241),BK1241&gt;0,BM1241&gt;0))+(AND(ISNUMBER(AQ1241),AQ1241&gt;=Settings!$B$18))+(AND(ISNUMBER(BT1241),BT1241&gt;=Settings!$B$19,BT1241&lt;=Settings!$B$20))+(AND(ISNUMBER(AS1241),AS1241&gt;0))+(AND(ISNUMBER(T1241),ISNUMBER(M1241),T1241&gt;=Settings!$B$21,M1241&gt;0))+(AND(ISNUMBER(AD1241),ISNUMBER(M1241),AD1241&gt;=Settings!$B$22,M1241&gt;0))+(AY1241&gt;=1))</f>
        <v/>
      </c>
      <c r="BW1241" s="91">
        <f>IF(OR(AY1241=0,BF1241&lt;&gt;"Y",BG1241&lt;&gt;"Y"),"",1+SUMPRODUCT(($A$6:$A$2604=A1241)*($AY$6:$AY$2604&gt;0)*($BF$6:$BF$2604="Y")*($BG$6:$BG$2604="Y")*(($AY$6:$AY$2604&gt;AY1241)+($AY$6:$AY$2604=AY1241)*($AD$6:$AD$2604&gt;AD1241))))</f>
        <v/>
      </c>
    </row>
    <row r="1242" ht="23.85" customHeight="1" s="55">
      <c r="A1242" s="90" t="n">
        <v>46296</v>
      </c>
      <c r="B1242" s="91" t="inlineStr">
        <is>
          <t>MSPL</t>
        </is>
      </c>
      <c r="C1242" s="91" t="inlineStr">
        <is>
          <t>INE752G01015</t>
        </is>
      </c>
      <c r="D1242" s="91" t="n"/>
      <c r="E1242" s="91" t="inlineStr">
        <is>
          <t>None</t>
        </is>
      </c>
      <c r="F1242" s="93" t="n">
        <v>1843</v>
      </c>
      <c r="G1242" s="92" t="inlineStr">
        <is>
          <t>N</t>
        </is>
      </c>
      <c r="H1242" s="94" t="n"/>
      <c r="I1242" s="91" t="inlineStr">
        <is>
          <t>N</t>
        </is>
      </c>
      <c r="J1242" s="92">
        <f>IF(K1242="","N","Y")</f>
        <v/>
      </c>
      <c r="K1242" s="94">
        <f>_xlfn.TEXTJOIN("; ",TRUE,IF(P1242="52-wk low","52-wk low",""),IF(AND(AD1242&gt;=Settings!$B$12,M1242&lt;0),"Distribution",""),IF(AND(AJ1242="Y",M1242&lt;0,AK1242&lt;-Settings!$B$13),"Long unwinding",""),IF(AND(AJ1242="Y",M1242&lt;0,AK1242&gt;Settings!$B$13),"Short buildup",""))</f>
        <v/>
      </c>
      <c r="L1242" s="95" t="n">
        <v>32.52</v>
      </c>
      <c r="M1242" s="96" t="n">
        <v>-1.45</v>
      </c>
      <c r="N1242" s="93" t="n">
        <v>1284</v>
      </c>
      <c r="O1242" s="91" t="inlineStr">
        <is>
          <t>None</t>
        </is>
      </c>
      <c r="P1242" s="91" t="inlineStr">
        <is>
          <t>None</t>
        </is>
      </c>
      <c r="Q1242" s="97" t="n">
        <v>10.38</v>
      </c>
      <c r="R1242" s="96" t="n">
        <v>8.52</v>
      </c>
      <c r="S1242" s="96" t="n">
        <v>1.19</v>
      </c>
      <c r="T1242" s="96" t="n">
        <v>1.2</v>
      </c>
      <c r="U1242" s="96" t="n">
        <v>0.61</v>
      </c>
      <c r="V1242" s="103" t="n">
        <v>0.51</v>
      </c>
      <c r="W1242" s="102" t="n">
        <v>1</v>
      </c>
      <c r="X1242" s="93" t="n"/>
      <c r="Y1242" s="91" t="inlineStr">
        <is>
          <t>None</t>
        </is>
      </c>
      <c r="Z1242" s="99" t="n">
        <v>61.81</v>
      </c>
      <c r="AA1242" s="96" t="n">
        <v>1</v>
      </c>
      <c r="AB1242" s="96" t="n">
        <v>1.01</v>
      </c>
      <c r="AC1242" s="96" t="n">
        <v>1.2</v>
      </c>
      <c r="AD1242" s="96" t="n">
        <v>1.24</v>
      </c>
      <c r="AE1242" s="96" t="n">
        <v>0.67</v>
      </c>
      <c r="AF1242" s="103" t="n">
        <v>1.1</v>
      </c>
      <c r="AG1242" s="91" t="inlineStr">
        <is>
          <t>Normal</t>
        </is>
      </c>
      <c r="AH1242" s="100" t="n">
        <v>0</v>
      </c>
      <c r="AI1242" s="101" t="n">
        <v>0</v>
      </c>
      <c r="AJ1242" s="92" t="inlineStr">
        <is>
          <t>N</t>
        </is>
      </c>
      <c r="AK1242" s="96" t="n"/>
      <c r="AL1242" s="91" t="inlineStr">
        <is>
          <t>n/a</t>
        </is>
      </c>
      <c r="AM1242" s="93" t="n"/>
      <c r="AN1242" s="92" t="inlineStr">
        <is>
          <t>None</t>
        </is>
      </c>
      <c r="AO1242" s="102" t="n">
        <v>0</v>
      </c>
      <c r="AP1242" s="103" t="n">
        <v>0.83</v>
      </c>
      <c r="AQ1242" s="102" t="n">
        <v>51</v>
      </c>
      <c r="AR1242" s="91" t="inlineStr">
        <is>
          <t>N</t>
        </is>
      </c>
      <c r="AS1242" s="104" t="n"/>
      <c r="AT1242" s="92">
        <f>IF(AND(P1242="52-wk high",T1242&gt;=Settings!$B$7),"Y","N")</f>
        <v/>
      </c>
      <c r="AU1242" s="91">
        <f>IF(AND(AD1242&gt;=Settings!$B$8,M1242&gt;0),"Y","N")</f>
        <v/>
      </c>
      <c r="AV1242" s="91">
        <f>IF(OR(AH1242&gt;Settings!$B$9,AI1242&gt;Settings!$B$9),"Y","N")</f>
        <v/>
      </c>
      <c r="AW1242" s="91">
        <f>IF(AJ1242&lt;&gt;"Y","n/a",IF(AND(M1242&gt;0,AK1242&gt;Settings!$B$10),"Y","N"))</f>
        <v/>
      </c>
      <c r="AX1242" s="91">
        <f>IF(AO1242&gt;=Settings!$B$11,"Y","N")</f>
        <v/>
      </c>
      <c r="AY1242" s="99">
        <f>(AT1242="Y")+(AU1242="Y")+(AV1242="Y")+(AW1242="Y")+(AX1242="Y")</f>
        <v/>
      </c>
      <c r="AZ1242" s="94">
        <f>IF(AY1242=0,"None",_xlfn.TEXTJOIN(", ",TRUE(),IF(AT1242="Y","Breakout",""),IF(AU1242="Y","Accumulation",""),IF(AV1242="Y","Institutional buying",""),IF(AW1242="Y","Long buildup",""),IF(AX1242="Y","Momentum leader","")))</f>
        <v/>
      </c>
      <c r="BA1242" s="94">
        <f>IF(BW1242="","","Passes "&amp;AY1242&amp;" of 5 buy-side scans"&amp;IF(G1242="Y","; RED FLAG: filter out using Red flag column",""))</f>
        <v/>
      </c>
      <c r="BB1242" s="91" t="inlineStr">
        <is>
          <t>None</t>
        </is>
      </c>
      <c r="BC1242" s="92" t="inlineStr">
        <is>
          <t>N</t>
        </is>
      </c>
      <c r="BD1242" s="94" t="n"/>
      <c r="BE1242" s="94" t="n"/>
      <c r="BF1242" s="92">
        <f>IF(R1242*100000&gt;=Settings!$B$5,"Y","N")</f>
        <v/>
      </c>
      <c r="BG1242" s="91">
        <f>IF(F1242&gt;Settings!$B$6,"Y","N")</f>
        <v/>
      </c>
      <c r="BH1242" s="97" t="n">
        <v>-29.49</v>
      </c>
      <c r="BI1242" s="96" t="n">
        <v>-6.87</v>
      </c>
      <c r="BJ1242" s="96" t="n">
        <v>-4.83</v>
      </c>
      <c r="BK1242" s="96" t="n">
        <v>-23.68</v>
      </c>
      <c r="BL1242" s="96" t="n">
        <v>11.79</v>
      </c>
      <c r="BM1242" s="96" t="n">
        <v>-12.86</v>
      </c>
      <c r="BN1242" s="97" t="n">
        <v>-4.12</v>
      </c>
      <c r="BO1242" s="96" t="n">
        <v>-7.04</v>
      </c>
      <c r="BP1242" s="96" t="n">
        <v>-9.210000000000001</v>
      </c>
      <c r="BQ1242" s="96" t="n">
        <v>-9.789999999999999</v>
      </c>
      <c r="BR1242" s="91" t="inlineStr">
        <is>
          <t>Stacked down</t>
        </is>
      </c>
      <c r="BS1242" s="91" t="inlineStr">
        <is>
          <t>None</t>
        </is>
      </c>
      <c r="BT1242" s="96" t="n">
        <v>38.5</v>
      </c>
      <c r="BU1242" s="91" t="inlineStr">
        <is>
          <t>N</t>
        </is>
      </c>
      <c r="BV1242" s="99">
        <f>IF(OR(BF1242&lt;&gt;"Y",BG1242&lt;&gt;"Y"),"",(AND(ISNUMBER(BQ1242),BQ1242&gt;0))+(BR1242="Stacked up")+(AND(ISNUMBER(BH1242),BH1242&gt;=-Settings!$B$17))+(AND(ISNUMBER(BK1242),ISNUMBER(BM1242),BK1242&gt;0,BM1242&gt;0))+(AND(ISNUMBER(AQ1242),AQ1242&gt;=Settings!$B$18))+(AND(ISNUMBER(BT1242),BT1242&gt;=Settings!$B$19,BT1242&lt;=Settings!$B$20))+(AND(ISNUMBER(AS1242),AS1242&gt;0))+(AND(ISNUMBER(T1242),ISNUMBER(M1242),T1242&gt;=Settings!$B$21,M1242&gt;0))+(AND(ISNUMBER(AD1242),ISNUMBER(M1242),AD1242&gt;=Settings!$B$22,M1242&gt;0))+(AY1242&gt;=1))</f>
        <v/>
      </c>
      <c r="BW1242" s="91">
        <f>IF(OR(AY1242=0,BF1242&lt;&gt;"Y",BG1242&lt;&gt;"Y"),"",1+SUMPRODUCT(($A$6:$A$2604=A1242)*($AY$6:$AY$2604&gt;0)*($BF$6:$BF$2604="Y")*($BG$6:$BG$2604="Y")*(($AY$6:$AY$2604&gt;AY1242)+($AY$6:$AY$2604=AY1242)*($AD$6:$AD$2604&gt;AD1242))))</f>
        <v/>
      </c>
    </row>
    <row r="1243" ht="23.85" customHeight="1" s="55">
      <c r="A1243" s="90" t="n">
        <v>46296</v>
      </c>
      <c r="B1243" s="91" t="inlineStr">
        <is>
          <t>EMSLIMITED</t>
        </is>
      </c>
      <c r="C1243" s="91" t="inlineStr">
        <is>
          <t>INE0OV601013</t>
        </is>
      </c>
      <c r="D1243" s="91" t="n"/>
      <c r="E1243" s="91" t="inlineStr">
        <is>
          <t>None</t>
        </is>
      </c>
      <c r="F1243" s="93" t="n">
        <v>1841</v>
      </c>
      <c r="G1243" s="92" t="inlineStr">
        <is>
          <t>N</t>
        </is>
      </c>
      <c r="H1243" s="94" t="n"/>
      <c r="I1243" s="91" t="inlineStr">
        <is>
          <t>N</t>
        </is>
      </c>
      <c r="J1243" s="92">
        <f>IF(K1243="","N","Y")</f>
        <v/>
      </c>
      <c r="K1243" s="94">
        <f>_xlfn.TEXTJOIN("; ",TRUE,IF(P1243="52-wk low","52-wk low",""),IF(AND(AD1243&gt;=Settings!$B$12,M1243&lt;0),"Distribution",""),IF(AND(AJ1243="Y",M1243&lt;0,AK1243&lt;-Settings!$B$13),"Long unwinding",""),IF(AND(AJ1243="Y",M1243&lt;0,AK1243&gt;Settings!$B$13),"Short buildup",""))</f>
        <v/>
      </c>
      <c r="L1243" s="95" t="n">
        <v>331.55</v>
      </c>
      <c r="M1243" s="96" t="n">
        <v>-1.68</v>
      </c>
      <c r="N1243" s="93" t="n">
        <v>1451</v>
      </c>
      <c r="O1243" s="91" t="inlineStr">
        <is>
          <t>None</t>
        </is>
      </c>
      <c r="P1243" s="91" t="inlineStr">
        <is>
          <t>None</t>
        </is>
      </c>
      <c r="Q1243" s="97" t="n">
        <v>1.57</v>
      </c>
      <c r="R1243" s="96" t="n">
        <v>2.04</v>
      </c>
      <c r="S1243" s="96" t="n">
        <v>0.26</v>
      </c>
      <c r="T1243" s="96" t="n">
        <v>0.33</v>
      </c>
      <c r="U1243" s="96" t="n">
        <v>0.17</v>
      </c>
      <c r="V1243" s="103" t="n">
        <v>0.22</v>
      </c>
      <c r="W1243" s="102" t="n">
        <v>0</v>
      </c>
      <c r="X1243" s="93" t="n"/>
      <c r="Y1243" s="91" t="inlineStr">
        <is>
          <t>None</t>
        </is>
      </c>
      <c r="Z1243" s="99" t="n">
        <v>42.63</v>
      </c>
      <c r="AA1243" s="96" t="n">
        <v>1.08</v>
      </c>
      <c r="AB1243" s="96" t="n">
        <v>1.15</v>
      </c>
      <c r="AC1243" s="96" t="n">
        <v>0.68</v>
      </c>
      <c r="AD1243" s="96" t="n">
        <v>0.73</v>
      </c>
      <c r="AE1243" s="96" t="n">
        <v>0.46</v>
      </c>
      <c r="AF1243" s="103" t="n">
        <v>2.3</v>
      </c>
      <c r="AG1243" s="91" t="inlineStr">
        <is>
          <t>Quiet accumulation</t>
        </is>
      </c>
      <c r="AH1243" s="100" t="n">
        <v>0</v>
      </c>
      <c r="AI1243" s="101" t="n">
        <v>0</v>
      </c>
      <c r="AJ1243" s="92" t="inlineStr">
        <is>
          <t>N</t>
        </is>
      </c>
      <c r="AK1243" s="96" t="n"/>
      <c r="AL1243" s="91" t="inlineStr">
        <is>
          <t>n/a</t>
        </is>
      </c>
      <c r="AM1243" s="93" t="n"/>
      <c r="AN1243" s="92" t="inlineStr">
        <is>
          <t>None</t>
        </is>
      </c>
      <c r="AO1243" s="102" t="n">
        <v>0</v>
      </c>
      <c r="AP1243" s="103" t="n">
        <v>0.72</v>
      </c>
      <c r="AQ1243" s="102" t="n">
        <v>41</v>
      </c>
      <c r="AR1243" s="91" t="inlineStr">
        <is>
          <t>N</t>
        </is>
      </c>
      <c r="AS1243" s="104" t="n"/>
      <c r="AT1243" s="92">
        <f>IF(AND(P1243="52-wk high",T1243&gt;=Settings!$B$7),"Y","N")</f>
        <v/>
      </c>
      <c r="AU1243" s="91">
        <f>IF(AND(AD1243&gt;=Settings!$B$8,M1243&gt;0),"Y","N")</f>
        <v/>
      </c>
      <c r="AV1243" s="91">
        <f>IF(OR(AH1243&gt;Settings!$B$9,AI1243&gt;Settings!$B$9),"Y","N")</f>
        <v/>
      </c>
      <c r="AW1243" s="91">
        <f>IF(AJ1243&lt;&gt;"Y","n/a",IF(AND(M1243&gt;0,AK1243&gt;Settings!$B$10),"Y","N"))</f>
        <v/>
      </c>
      <c r="AX1243" s="91">
        <f>IF(AO1243&gt;=Settings!$B$11,"Y","N")</f>
        <v/>
      </c>
      <c r="AY1243" s="99">
        <f>(AT1243="Y")+(AU1243="Y")+(AV1243="Y")+(AW1243="Y")+(AX1243="Y")</f>
        <v/>
      </c>
      <c r="AZ1243" s="94">
        <f>IF(AY1243=0,"None",_xlfn.TEXTJOIN(", ",TRUE(),IF(AT1243="Y","Breakout",""),IF(AU1243="Y","Accumulation",""),IF(AV1243="Y","Institutional buying",""),IF(AW1243="Y","Long buildup",""),IF(AX1243="Y","Momentum leader","")))</f>
        <v/>
      </c>
      <c r="BA1243" s="94">
        <f>IF(BW1243="","","Passes "&amp;AY1243&amp;" of 5 buy-side scans"&amp;IF(G1243="Y","; RED FLAG: filter out using Red flag column",""))</f>
        <v/>
      </c>
      <c r="BB1243" s="91" t="inlineStr">
        <is>
          <t>None</t>
        </is>
      </c>
      <c r="BC1243" s="92" t="inlineStr">
        <is>
          <t>N</t>
        </is>
      </c>
      <c r="BD1243" s="94" t="n"/>
      <c r="BE1243" s="94" t="n"/>
      <c r="BF1243" s="92">
        <f>IF(R1243*100000&gt;=Settings!$B$5,"Y","N")</f>
        <v/>
      </c>
      <c r="BG1243" s="91">
        <f>IF(F1243&gt;Settings!$B$6,"Y","N")</f>
        <v/>
      </c>
      <c r="BH1243" s="97" t="n">
        <v>-42.53</v>
      </c>
      <c r="BI1243" s="96" t="n">
        <v>-7.54</v>
      </c>
      <c r="BJ1243" s="96" t="n">
        <v>-10.97</v>
      </c>
      <c r="BK1243" s="96" t="n">
        <v>-19.33</v>
      </c>
      <c r="BL1243" s="96" t="n">
        <v>16.93</v>
      </c>
      <c r="BM1243" s="96" t="n">
        <v>-39.45</v>
      </c>
      <c r="BN1243" s="97" t="n">
        <v>-8.02</v>
      </c>
      <c r="BO1243" s="96" t="n">
        <v>-11.08</v>
      </c>
      <c r="BP1243" s="96" t="n">
        <v>-11.38</v>
      </c>
      <c r="BQ1243" s="96" t="n">
        <v>-14.87</v>
      </c>
      <c r="BR1243" s="91" t="inlineStr">
        <is>
          <t>Stacked down</t>
        </is>
      </c>
      <c r="BS1243" s="91" t="inlineStr">
        <is>
          <t>None</t>
        </is>
      </c>
      <c r="BT1243" s="96" t="n">
        <v>18.1</v>
      </c>
      <c r="BU1243" s="91" t="inlineStr">
        <is>
          <t>N</t>
        </is>
      </c>
      <c r="BV1243" s="99">
        <f>IF(OR(BF1243&lt;&gt;"Y",BG1243&lt;&gt;"Y"),"",(AND(ISNUMBER(BQ1243),BQ1243&gt;0))+(BR1243="Stacked up")+(AND(ISNUMBER(BH1243),BH1243&gt;=-Settings!$B$17))+(AND(ISNUMBER(BK1243),ISNUMBER(BM1243),BK1243&gt;0,BM1243&gt;0))+(AND(ISNUMBER(AQ1243),AQ1243&gt;=Settings!$B$18))+(AND(ISNUMBER(BT1243),BT1243&gt;=Settings!$B$19,BT1243&lt;=Settings!$B$20))+(AND(ISNUMBER(AS1243),AS1243&gt;0))+(AND(ISNUMBER(T1243),ISNUMBER(M1243),T1243&gt;=Settings!$B$21,M1243&gt;0))+(AND(ISNUMBER(AD1243),ISNUMBER(M1243),AD1243&gt;=Settings!$B$22,M1243&gt;0))+(AY1243&gt;=1))</f>
        <v/>
      </c>
      <c r="BW1243" s="91">
        <f>IF(OR(AY1243=0,BF1243&lt;&gt;"Y",BG1243&lt;&gt;"Y"),"",1+SUMPRODUCT(($A$6:$A$2604=A1243)*($AY$6:$AY$2604&gt;0)*($BF$6:$BF$2604="Y")*($BG$6:$BG$2604="Y")*(($AY$6:$AY$2604&gt;AY1243)+($AY$6:$AY$2604=AY1243)*($AD$6:$AD$2604&gt;AD1243))))</f>
        <v/>
      </c>
    </row>
    <row r="1244" ht="23.85" customHeight="1" s="55">
      <c r="A1244" s="90" t="n">
        <v>46296</v>
      </c>
      <c r="B1244" s="91" t="inlineStr">
        <is>
          <t>BLUECLOUDS</t>
        </is>
      </c>
      <c r="C1244" s="91" t="inlineStr">
        <is>
          <t>INE373T01047</t>
        </is>
      </c>
      <c r="D1244" s="91" t="n"/>
      <c r="E1244" s="91" t="inlineStr">
        <is>
          <t>None</t>
        </is>
      </c>
      <c r="F1244" s="93" t="n">
        <v>1835</v>
      </c>
      <c r="G1244" s="92" t="inlineStr">
        <is>
          <t>N</t>
        </is>
      </c>
      <c r="H1244" s="94" t="n"/>
      <c r="I1244" s="91" t="inlineStr">
        <is>
          <t>N</t>
        </is>
      </c>
      <c r="J1244" s="92">
        <f>IF(K1244="","N","Y")</f>
        <v/>
      </c>
      <c r="K1244" s="94">
        <f>_xlfn.TEXTJOIN("; ",TRUE,IF(P1244="52-wk low","52-wk low",""),IF(AND(AD1244&gt;=Settings!$B$12,M1244&lt;0),"Distribution",""),IF(AND(AJ1244="Y",M1244&lt;0,AK1244&lt;-Settings!$B$13),"Long unwinding",""),IF(AND(AJ1244="Y",M1244&lt;0,AK1244&gt;Settings!$B$13),"Short buildup",""))</f>
        <v/>
      </c>
      <c r="L1244" s="95" t="n">
        <v>19.88</v>
      </c>
      <c r="M1244" s="96" t="n">
        <v>-0.1</v>
      </c>
      <c r="N1244" s="93" t="n">
        <v>642</v>
      </c>
      <c r="O1244" s="91" t="inlineStr">
        <is>
          <t>None</t>
        </is>
      </c>
      <c r="P1244" s="91" t="inlineStr">
        <is>
          <t>None</t>
        </is>
      </c>
      <c r="Q1244" s="97" t="n">
        <v>24.31</v>
      </c>
      <c r="R1244" s="96" t="n">
        <v>63.01</v>
      </c>
      <c r="S1244" s="96" t="n">
        <v>0.39</v>
      </c>
      <c r="T1244" s="96" t="n"/>
      <c r="U1244" s="96" t="n"/>
      <c r="V1244" s="103" t="n"/>
      <c r="W1244" s="102" t="n"/>
      <c r="X1244" s="93" t="n"/>
      <c r="Y1244" s="91" t="inlineStr">
        <is>
          <t>None</t>
        </is>
      </c>
      <c r="Z1244" s="99" t="n">
        <v>39.29</v>
      </c>
      <c r="AA1244" s="96" t="n">
        <v>0.87</v>
      </c>
      <c r="AB1244" s="96" t="n"/>
      <c r="AC1244" s="96" t="n">
        <v>0.75</v>
      </c>
      <c r="AD1244" s="96" t="n"/>
      <c r="AE1244" s="96" t="n"/>
      <c r="AF1244" s="103" t="n"/>
      <c r="AG1244" s="91" t="n"/>
      <c r="AH1244" s="100" t="n">
        <v>0</v>
      </c>
      <c r="AI1244" s="101" t="n">
        <v>0</v>
      </c>
      <c r="AJ1244" s="92" t="inlineStr">
        <is>
          <t>N</t>
        </is>
      </c>
      <c r="AK1244" s="96" t="n"/>
      <c r="AL1244" s="91" t="inlineStr">
        <is>
          <t>n/a</t>
        </is>
      </c>
      <c r="AM1244" s="93" t="n"/>
      <c r="AN1244" s="92" t="inlineStr">
        <is>
          <t>None</t>
        </is>
      </c>
      <c r="AO1244" s="102" t="n">
        <v>0</v>
      </c>
      <c r="AP1244" s="103" t="n"/>
      <c r="AQ1244" s="102" t="n"/>
      <c r="AR1244" s="91" t="inlineStr">
        <is>
          <t>N</t>
        </is>
      </c>
      <c r="AS1244" s="104" t="n"/>
      <c r="AT1244" s="92">
        <f>IF(AND(P1244="52-wk high",T1244&gt;=Settings!$B$7),"Y","N")</f>
        <v/>
      </c>
      <c r="AU1244" s="91">
        <f>IF(AND(AD1244&gt;=Settings!$B$8,M1244&gt;0),"Y","N")</f>
        <v/>
      </c>
      <c r="AV1244" s="91">
        <f>IF(OR(AH1244&gt;Settings!$B$9,AI1244&gt;Settings!$B$9),"Y","N")</f>
        <v/>
      </c>
      <c r="AW1244" s="91">
        <f>IF(AJ1244&lt;&gt;"Y","n/a",IF(AND(M1244&gt;0,AK1244&gt;Settings!$B$10),"Y","N"))</f>
        <v/>
      </c>
      <c r="AX1244" s="91">
        <f>IF(AO1244&gt;=Settings!$B$11,"Y","N")</f>
        <v/>
      </c>
      <c r="AY1244" s="99">
        <f>(AT1244="Y")+(AU1244="Y")+(AV1244="Y")+(AW1244="Y")+(AX1244="Y")</f>
        <v/>
      </c>
      <c r="AZ1244" s="94">
        <f>IF(AY1244=0,"None",_xlfn.TEXTJOIN(", ",TRUE(),IF(AT1244="Y","Breakout",""),IF(AU1244="Y","Accumulation",""),IF(AV1244="Y","Institutional buying",""),IF(AW1244="Y","Long buildup",""),IF(AX1244="Y","Momentum leader","")))</f>
        <v/>
      </c>
      <c r="BA1244" s="94">
        <f>IF(BW1244="","","Passes "&amp;AY1244&amp;" of 5 buy-side scans"&amp;IF(G1244="Y","; RED FLAG: filter out using Red flag column",""))</f>
        <v/>
      </c>
      <c r="BB1244" s="91" t="inlineStr">
        <is>
          <t>None</t>
        </is>
      </c>
      <c r="BC1244" s="92" t="inlineStr">
        <is>
          <t>N</t>
        </is>
      </c>
      <c r="BD1244" s="94" t="n"/>
      <c r="BE1244" s="94" t="n"/>
      <c r="BF1244" s="92">
        <f>IF(R1244*100000&gt;=Settings!$B$5,"Y","N")</f>
        <v/>
      </c>
      <c r="BG1244" s="91">
        <f>IF(F1244&gt;Settings!$B$6,"Y","N")</f>
        <v/>
      </c>
      <c r="BH1244" s="97" t="n">
        <v>-18.86</v>
      </c>
      <c r="BI1244" s="96" t="n">
        <v>-0.9</v>
      </c>
      <c r="BJ1244" s="96" t="n">
        <v>-0.55</v>
      </c>
      <c r="BK1244" s="96" t="n"/>
      <c r="BL1244" s="96" t="n"/>
      <c r="BM1244" s="96" t="n"/>
      <c r="BN1244" s="97" t="n">
        <v>-1.59</v>
      </c>
      <c r="BO1244" s="96" t="n"/>
      <c r="BP1244" s="96" t="n"/>
      <c r="BQ1244" s="96" t="n"/>
      <c r="BR1244" s="91" t="n"/>
      <c r="BS1244" s="91" t="n"/>
      <c r="BT1244" s="96" t="n">
        <v>48.7</v>
      </c>
      <c r="BU1244" s="91" t="n"/>
      <c r="BV1244" s="99">
        <f>IF(OR(BF1244&lt;&gt;"Y",BG1244&lt;&gt;"Y"),"",(AND(ISNUMBER(BQ1244),BQ1244&gt;0))+(BR1244="Stacked up")+(AND(ISNUMBER(BH1244),BH1244&gt;=-Settings!$B$17))+(AND(ISNUMBER(BK1244),ISNUMBER(BM1244),BK1244&gt;0,BM1244&gt;0))+(AND(ISNUMBER(AQ1244),AQ1244&gt;=Settings!$B$18))+(AND(ISNUMBER(BT1244),BT1244&gt;=Settings!$B$19,BT1244&lt;=Settings!$B$20))+(AND(ISNUMBER(AS1244),AS1244&gt;0))+(AND(ISNUMBER(T1244),ISNUMBER(M1244),T1244&gt;=Settings!$B$21,M1244&gt;0))+(AND(ISNUMBER(AD1244),ISNUMBER(M1244),AD1244&gt;=Settings!$B$22,M1244&gt;0))+(AY1244&gt;=1))</f>
        <v/>
      </c>
      <c r="BW1244" s="91">
        <f>IF(OR(AY1244=0,BF1244&lt;&gt;"Y",BG1244&lt;&gt;"Y"),"",1+SUMPRODUCT(($A$6:$A$2604=A1244)*($AY$6:$AY$2604&gt;0)*($BF$6:$BF$2604="Y")*($BG$6:$BG$2604="Y")*(($AY$6:$AY$2604&gt;AY1244)+($AY$6:$AY$2604=AY1244)*($AD$6:$AD$2604&gt;AD1244))))</f>
        <v/>
      </c>
    </row>
    <row r="1245" ht="23.85" customHeight="1" s="55">
      <c r="A1245" s="90" t="n">
        <v>46296</v>
      </c>
      <c r="B1245" s="91" t="inlineStr">
        <is>
          <t>SURAKSHA</t>
        </is>
      </c>
      <c r="C1245" s="91" t="inlineStr">
        <is>
          <t>INE877V01027</t>
        </is>
      </c>
      <c r="D1245" s="91" t="n"/>
      <c r="E1245" s="91" t="inlineStr">
        <is>
          <t>None</t>
        </is>
      </c>
      <c r="F1245" s="93" t="n">
        <v>1824</v>
      </c>
      <c r="G1245" s="92" t="inlineStr">
        <is>
          <t>N</t>
        </is>
      </c>
      <c r="H1245" s="94" t="n"/>
      <c r="I1245" s="91" t="inlineStr">
        <is>
          <t>N</t>
        </is>
      </c>
      <c r="J1245" s="92">
        <f>IF(K1245="","N","Y")</f>
        <v/>
      </c>
      <c r="K1245" s="94">
        <f>_xlfn.TEXTJOIN("; ",TRUE,IF(P1245="52-wk low","52-wk low",""),IF(AND(AD1245&gt;=Settings!$B$12,M1245&lt;0),"Distribution",""),IF(AND(AJ1245="Y",M1245&lt;0,AK1245&lt;-Settings!$B$13),"Long unwinding",""),IF(AND(AJ1245="Y",M1245&lt;0,AK1245&gt;Settings!$B$13),"Short buildup",""))</f>
        <v/>
      </c>
      <c r="L1245" s="95" t="n">
        <v>350.15</v>
      </c>
      <c r="M1245" s="96" t="n">
        <v>-1.48</v>
      </c>
      <c r="N1245" s="93" t="n">
        <v>1311</v>
      </c>
      <c r="O1245" s="91" t="inlineStr">
        <is>
          <t>None</t>
        </is>
      </c>
      <c r="P1245" s="91" t="inlineStr">
        <is>
          <t>None</t>
        </is>
      </c>
      <c r="Q1245" s="97" t="n">
        <v>0.93</v>
      </c>
      <c r="R1245" s="96" t="n">
        <v>0.9399999999999999</v>
      </c>
      <c r="S1245" s="96" t="n">
        <v>0.98</v>
      </c>
      <c r="T1245" s="96" t="n">
        <v>0.46</v>
      </c>
      <c r="U1245" s="96" t="n">
        <v>0.75</v>
      </c>
      <c r="V1245" s="103" t="n">
        <v>0.76</v>
      </c>
      <c r="W1245" s="102" t="n">
        <v>1</v>
      </c>
      <c r="X1245" s="93" t="n"/>
      <c r="Y1245" s="91" t="inlineStr">
        <is>
          <t>None</t>
        </is>
      </c>
      <c r="Z1245" s="99" t="n">
        <v>46.18</v>
      </c>
      <c r="AA1245" s="96" t="n">
        <v>0.84</v>
      </c>
      <c r="AB1245" s="96" t="n">
        <v>0.84</v>
      </c>
      <c r="AC1245" s="96" t="n">
        <v>0.83</v>
      </c>
      <c r="AD1245" s="96" t="n">
        <v>0.51</v>
      </c>
      <c r="AE1245" s="96" t="n">
        <v>0.78</v>
      </c>
      <c r="AF1245" s="103" t="n">
        <v>1.22</v>
      </c>
      <c r="AG1245" s="91" t="inlineStr">
        <is>
          <t>Normal</t>
        </is>
      </c>
      <c r="AH1245" s="100" t="n">
        <v>0</v>
      </c>
      <c r="AI1245" s="101" t="n">
        <v>0</v>
      </c>
      <c r="AJ1245" s="92" t="inlineStr">
        <is>
          <t>N</t>
        </is>
      </c>
      <c r="AK1245" s="96" t="n"/>
      <c r="AL1245" s="91" t="inlineStr">
        <is>
          <t>n/a</t>
        </is>
      </c>
      <c r="AM1245" s="93" t="n"/>
      <c r="AN1245" s="92" t="inlineStr">
        <is>
          <t>None</t>
        </is>
      </c>
      <c r="AO1245" s="102" t="n">
        <v>0</v>
      </c>
      <c r="AP1245" s="103" t="n">
        <v>1.68</v>
      </c>
      <c r="AQ1245" s="102" t="n">
        <v>83</v>
      </c>
      <c r="AR1245" s="91" t="inlineStr">
        <is>
          <t>N</t>
        </is>
      </c>
      <c r="AS1245" s="104" t="n"/>
      <c r="AT1245" s="92">
        <f>IF(AND(P1245="52-wk high",T1245&gt;=Settings!$B$7),"Y","N")</f>
        <v/>
      </c>
      <c r="AU1245" s="91">
        <f>IF(AND(AD1245&gt;=Settings!$B$8,M1245&gt;0),"Y","N")</f>
        <v/>
      </c>
      <c r="AV1245" s="91">
        <f>IF(OR(AH1245&gt;Settings!$B$9,AI1245&gt;Settings!$B$9),"Y","N")</f>
        <v/>
      </c>
      <c r="AW1245" s="91">
        <f>IF(AJ1245&lt;&gt;"Y","n/a",IF(AND(M1245&gt;0,AK1245&gt;Settings!$B$10),"Y","N"))</f>
        <v/>
      </c>
      <c r="AX1245" s="91">
        <f>IF(AO1245&gt;=Settings!$B$11,"Y","N")</f>
        <v/>
      </c>
      <c r="AY1245" s="99">
        <f>(AT1245="Y")+(AU1245="Y")+(AV1245="Y")+(AW1245="Y")+(AX1245="Y")</f>
        <v/>
      </c>
      <c r="AZ1245" s="94">
        <f>IF(AY1245=0,"None",_xlfn.TEXTJOIN(", ",TRUE(),IF(AT1245="Y","Breakout",""),IF(AU1245="Y","Accumulation",""),IF(AV1245="Y","Institutional buying",""),IF(AW1245="Y","Long buildup",""),IF(AX1245="Y","Momentum leader","")))</f>
        <v/>
      </c>
      <c r="BA1245" s="94">
        <f>IF(BW1245="","","Passes "&amp;AY1245&amp;" of 5 buy-side scans"&amp;IF(G1245="Y","; RED FLAG: filter out using Red flag column",""))</f>
        <v/>
      </c>
      <c r="BB1245" s="91" t="inlineStr">
        <is>
          <t>None</t>
        </is>
      </c>
      <c r="BC1245" s="92" t="inlineStr">
        <is>
          <t>Y</t>
        </is>
      </c>
      <c r="BD1245" s="94" t="inlineStr">
        <is>
          <t>PE &gt; 50</t>
        </is>
      </c>
      <c r="BE1245" s="94" t="n"/>
      <c r="BF1245" s="92">
        <f>IF(R1245*100000&gt;=Settings!$B$5,"Y","N")</f>
        <v/>
      </c>
      <c r="BG1245" s="91">
        <f>IF(F1245&gt;Settings!$B$6,"Y","N")</f>
        <v/>
      </c>
      <c r="BH1245" s="97" t="n">
        <v>-2.74</v>
      </c>
      <c r="BI1245" s="96" t="n">
        <v>-1.64</v>
      </c>
      <c r="BJ1245" s="96" t="n">
        <v>2.74</v>
      </c>
      <c r="BK1245" s="96" t="n">
        <v>30.75</v>
      </c>
      <c r="BL1245" s="96" t="n">
        <v>42.76</v>
      </c>
      <c r="BM1245" s="96" t="n">
        <v>17.7</v>
      </c>
      <c r="BN1245" s="97" t="n">
        <v>2.73</v>
      </c>
      <c r="BO1245" s="96" t="n">
        <v>9.529999999999999</v>
      </c>
      <c r="BP1245" s="96" t="n">
        <v>15.61</v>
      </c>
      <c r="BQ1245" s="96" t="n">
        <v>18.99</v>
      </c>
      <c r="BR1245" s="91" t="inlineStr">
        <is>
          <t>Stacked up</t>
        </is>
      </c>
      <c r="BS1245" s="91" t="inlineStr">
        <is>
          <t>None</t>
        </is>
      </c>
      <c r="BT1245" s="96" t="n">
        <v>58.6</v>
      </c>
      <c r="BU1245" s="91" t="inlineStr">
        <is>
          <t>N</t>
        </is>
      </c>
      <c r="BV1245" s="99">
        <f>IF(OR(BF1245&lt;&gt;"Y",BG1245&lt;&gt;"Y"),"",(AND(ISNUMBER(BQ1245),BQ1245&gt;0))+(BR1245="Stacked up")+(AND(ISNUMBER(BH1245),BH1245&gt;=-Settings!$B$17))+(AND(ISNUMBER(BK1245),ISNUMBER(BM1245),BK1245&gt;0,BM1245&gt;0))+(AND(ISNUMBER(AQ1245),AQ1245&gt;=Settings!$B$18))+(AND(ISNUMBER(BT1245),BT1245&gt;=Settings!$B$19,BT1245&lt;=Settings!$B$20))+(AND(ISNUMBER(AS1245),AS1245&gt;0))+(AND(ISNUMBER(T1245),ISNUMBER(M1245),T1245&gt;=Settings!$B$21,M1245&gt;0))+(AND(ISNUMBER(AD1245),ISNUMBER(M1245),AD1245&gt;=Settings!$B$22,M1245&gt;0))+(AY1245&gt;=1))</f>
        <v/>
      </c>
      <c r="BW1245" s="91">
        <f>IF(OR(AY1245=0,BF1245&lt;&gt;"Y",BG1245&lt;&gt;"Y"),"",1+SUMPRODUCT(($A$6:$A$2604=A1245)*($AY$6:$AY$2604&gt;0)*($BF$6:$BF$2604="Y")*($BG$6:$BG$2604="Y")*(($AY$6:$AY$2604&gt;AY1245)+($AY$6:$AY$2604=AY1245)*($AD$6:$AD$2604&gt;AD1245))))</f>
        <v/>
      </c>
    </row>
    <row r="1246" ht="23.85" customHeight="1" s="55">
      <c r="A1246" s="90" t="n">
        <v>46296</v>
      </c>
      <c r="B1246" s="91" t="inlineStr">
        <is>
          <t>INDIANHUME</t>
        </is>
      </c>
      <c r="C1246" s="91" t="inlineStr">
        <is>
          <t>INE323C01030</t>
        </is>
      </c>
      <c r="D1246" s="91" t="n"/>
      <c r="E1246" s="91" t="inlineStr">
        <is>
          <t>None</t>
        </is>
      </c>
      <c r="F1246" s="93" t="n">
        <v>1823</v>
      </c>
      <c r="G1246" s="92" t="inlineStr">
        <is>
          <t>N</t>
        </is>
      </c>
      <c r="H1246" s="94" t="n"/>
      <c r="I1246" s="91" t="inlineStr">
        <is>
          <t>N</t>
        </is>
      </c>
      <c r="J1246" s="92">
        <f>IF(K1246="","N","Y")</f>
        <v/>
      </c>
      <c r="K1246" s="94">
        <f>_xlfn.TEXTJOIN("; ",TRUE,IF(P1246="52-wk low","52-wk low",""),IF(AND(AD1246&gt;=Settings!$B$12,M1246&lt;0),"Distribution",""),IF(AND(AJ1246="Y",M1246&lt;0,AK1246&lt;-Settings!$B$13),"Long unwinding",""),IF(AND(AJ1246="Y",M1246&lt;0,AK1246&gt;Settings!$B$13),"Short buildup",""))</f>
        <v/>
      </c>
      <c r="L1246" s="95" t="n">
        <v>346.1</v>
      </c>
      <c r="M1246" s="96" t="n">
        <v>-1.9</v>
      </c>
      <c r="N1246" s="93" t="n">
        <v>1576</v>
      </c>
      <c r="O1246" s="91" t="inlineStr">
        <is>
          <t>None</t>
        </is>
      </c>
      <c r="P1246" s="91" t="inlineStr">
        <is>
          <t>None</t>
        </is>
      </c>
      <c r="Q1246" s="97" t="n">
        <v>0.34</v>
      </c>
      <c r="R1246" s="96" t="n">
        <v>0.6</v>
      </c>
      <c r="S1246" s="96" t="n">
        <v>0.54</v>
      </c>
      <c r="T1246" s="96" t="n">
        <v>0.57</v>
      </c>
      <c r="U1246" s="96" t="n">
        <v>0.25</v>
      </c>
      <c r="V1246" s="103" t="n">
        <v>0.44</v>
      </c>
      <c r="W1246" s="102" t="n">
        <v>1</v>
      </c>
      <c r="X1246" s="93" t="n"/>
      <c r="Y1246" s="91" t="inlineStr">
        <is>
          <t>None</t>
        </is>
      </c>
      <c r="Z1246" s="99" t="n">
        <v>44.87</v>
      </c>
      <c r="AA1246" s="96" t="n">
        <v>0.87</v>
      </c>
      <c r="AB1246" s="96" t="n">
        <v>0.87</v>
      </c>
      <c r="AC1246" s="96" t="n">
        <v>0.49</v>
      </c>
      <c r="AD1246" s="96" t="n">
        <v>0.55</v>
      </c>
      <c r="AE1246" s="96" t="n">
        <v>0.33</v>
      </c>
      <c r="AF1246" s="103" t="n">
        <v>1.52</v>
      </c>
      <c r="AG1246" s="91" t="inlineStr">
        <is>
          <t>Quiet accumulation</t>
        </is>
      </c>
      <c r="AH1246" s="100" t="n">
        <v>0</v>
      </c>
      <c r="AI1246" s="101" t="n">
        <v>0</v>
      </c>
      <c r="AJ1246" s="92" t="inlineStr">
        <is>
          <t>N</t>
        </is>
      </c>
      <c r="AK1246" s="96" t="n"/>
      <c r="AL1246" s="91" t="inlineStr">
        <is>
          <t>n/a</t>
        </is>
      </c>
      <c r="AM1246" s="93" t="n"/>
      <c r="AN1246" s="92" t="inlineStr">
        <is>
          <t>None</t>
        </is>
      </c>
      <c r="AO1246" s="102" t="n">
        <v>0</v>
      </c>
      <c r="AP1246" s="103" t="n">
        <v>0.89</v>
      </c>
      <c r="AQ1246" s="102" t="n">
        <v>56</v>
      </c>
      <c r="AR1246" s="91" t="inlineStr">
        <is>
          <t>N</t>
        </is>
      </c>
      <c r="AS1246" s="104" t="n"/>
      <c r="AT1246" s="92">
        <f>IF(AND(P1246="52-wk high",T1246&gt;=Settings!$B$7),"Y","N")</f>
        <v/>
      </c>
      <c r="AU1246" s="91">
        <f>IF(AND(AD1246&gt;=Settings!$B$8,M1246&gt;0),"Y","N")</f>
        <v/>
      </c>
      <c r="AV1246" s="91">
        <f>IF(OR(AH1246&gt;Settings!$B$9,AI1246&gt;Settings!$B$9),"Y","N")</f>
        <v/>
      </c>
      <c r="AW1246" s="91">
        <f>IF(AJ1246&lt;&gt;"Y","n/a",IF(AND(M1246&gt;0,AK1246&gt;Settings!$B$10),"Y","N"))</f>
        <v/>
      </c>
      <c r="AX1246" s="91">
        <f>IF(AO1246&gt;=Settings!$B$11,"Y","N")</f>
        <v/>
      </c>
      <c r="AY1246" s="99">
        <f>(AT1246="Y")+(AU1246="Y")+(AV1246="Y")+(AW1246="Y")+(AX1246="Y")</f>
        <v/>
      </c>
      <c r="AZ1246" s="94">
        <f>IF(AY1246=0,"None",_xlfn.TEXTJOIN(", ",TRUE(),IF(AT1246="Y","Breakout",""),IF(AU1246="Y","Accumulation",""),IF(AV1246="Y","Institutional buying",""),IF(AW1246="Y","Long buildup",""),IF(AX1246="Y","Momentum leader","")))</f>
        <v/>
      </c>
      <c r="BA1246" s="94">
        <f>IF(BW1246="","","Passes "&amp;AY1246&amp;" of 5 buy-side scans"&amp;IF(G1246="Y","; RED FLAG: filter out using Red flag column",""))</f>
        <v/>
      </c>
      <c r="BB1246" s="91" t="inlineStr">
        <is>
          <t>None</t>
        </is>
      </c>
      <c r="BC1246" s="92" t="inlineStr">
        <is>
          <t>N</t>
        </is>
      </c>
      <c r="BD1246" s="94" t="n"/>
      <c r="BE1246" s="94" t="n"/>
      <c r="BF1246" s="92">
        <f>IF(R1246*100000&gt;=Settings!$B$5,"Y","N")</f>
        <v/>
      </c>
      <c r="BG1246" s="91">
        <f>IF(F1246&gt;Settings!$B$6,"Y","N")</f>
        <v/>
      </c>
      <c r="BH1246" s="97" t="n">
        <v>-19.88</v>
      </c>
      <c r="BI1246" s="96" t="n">
        <v>-4.26</v>
      </c>
      <c r="BJ1246" s="96" t="n">
        <v>-7</v>
      </c>
      <c r="BK1246" s="96" t="n">
        <v>5.76</v>
      </c>
      <c r="BL1246" s="96" t="n">
        <v>12.66</v>
      </c>
      <c r="BM1246" s="96" t="n">
        <v>-5.62</v>
      </c>
      <c r="BN1246" s="97" t="n">
        <v>-4.7</v>
      </c>
      <c r="BO1246" s="96" t="n">
        <v>-5.82</v>
      </c>
      <c r="BP1246" s="96" t="n">
        <v>-4.54</v>
      </c>
      <c r="BQ1246" s="96" t="n">
        <v>-3.96</v>
      </c>
      <c r="BR1246" s="91" t="inlineStr">
        <is>
          <t>Mixed</t>
        </is>
      </c>
      <c r="BS1246" s="91" t="inlineStr">
        <is>
          <t>None</t>
        </is>
      </c>
      <c r="BT1246" s="96" t="n">
        <v>33.2</v>
      </c>
      <c r="BU1246" s="91" t="inlineStr">
        <is>
          <t>N</t>
        </is>
      </c>
      <c r="BV1246" s="99">
        <f>IF(OR(BF1246&lt;&gt;"Y",BG1246&lt;&gt;"Y"),"",(AND(ISNUMBER(BQ1246),BQ1246&gt;0))+(BR1246="Stacked up")+(AND(ISNUMBER(BH1246),BH1246&gt;=-Settings!$B$17))+(AND(ISNUMBER(BK1246),ISNUMBER(BM1246),BK1246&gt;0,BM1246&gt;0))+(AND(ISNUMBER(AQ1246),AQ1246&gt;=Settings!$B$18))+(AND(ISNUMBER(BT1246),BT1246&gt;=Settings!$B$19,BT1246&lt;=Settings!$B$20))+(AND(ISNUMBER(AS1246),AS1246&gt;0))+(AND(ISNUMBER(T1246),ISNUMBER(M1246),T1246&gt;=Settings!$B$21,M1246&gt;0))+(AND(ISNUMBER(AD1246),ISNUMBER(M1246),AD1246&gt;=Settings!$B$22,M1246&gt;0))+(AY1246&gt;=1))</f>
        <v/>
      </c>
      <c r="BW1246" s="91">
        <f>IF(OR(AY1246=0,BF1246&lt;&gt;"Y",BG1246&lt;&gt;"Y"),"",1+SUMPRODUCT(($A$6:$A$2604=A1246)*($AY$6:$AY$2604&gt;0)*($BF$6:$BF$2604="Y")*($BG$6:$BG$2604="Y")*(($AY$6:$AY$2604&gt;AY1246)+($AY$6:$AY$2604=AY1246)*($AD$6:$AD$2604&gt;AD1246))))</f>
        <v/>
      </c>
    </row>
    <row r="1247" ht="23.85" customHeight="1" s="55">
      <c r="A1247" s="90" t="n">
        <v>46296</v>
      </c>
      <c r="B1247" s="91" t="inlineStr">
        <is>
          <t>RACLGEAR</t>
        </is>
      </c>
      <c r="C1247" s="91" t="inlineStr">
        <is>
          <t>INE704B01017</t>
        </is>
      </c>
      <c r="D1247" s="91" t="n"/>
      <c r="E1247" s="91" t="inlineStr">
        <is>
          <t>None</t>
        </is>
      </c>
      <c r="F1247" s="93" t="n">
        <v>1813</v>
      </c>
      <c r="G1247" s="92" t="inlineStr">
        <is>
          <t>N</t>
        </is>
      </c>
      <c r="H1247" s="94" t="n"/>
      <c r="I1247" s="91" t="inlineStr">
        <is>
          <t>N</t>
        </is>
      </c>
      <c r="J1247" s="92">
        <f>IF(K1247="","N","Y")</f>
        <v/>
      </c>
      <c r="K1247" s="94">
        <f>_xlfn.TEXTJOIN("; ",TRUE,IF(P1247="52-wk low","52-wk low",""),IF(AND(AD1247&gt;=Settings!$B$12,M1247&lt;0),"Distribution",""),IF(AND(AJ1247="Y",M1247&lt;0,AK1247&lt;-Settings!$B$13),"Long unwinding",""),IF(AND(AJ1247="Y",M1247&lt;0,AK1247&gt;Settings!$B$13),"Short buildup",""))</f>
        <v/>
      </c>
      <c r="L1247" s="95" t="n">
        <v>1538.2</v>
      </c>
      <c r="M1247" s="96" t="n">
        <v>-3.55</v>
      </c>
      <c r="N1247" s="93" t="n">
        <v>2242</v>
      </c>
      <c r="O1247" s="91" t="inlineStr">
        <is>
          <t>None</t>
        </is>
      </c>
      <c r="P1247" s="91" t="inlineStr">
        <is>
          <t>None</t>
        </is>
      </c>
      <c r="Q1247" s="97" t="n">
        <v>0.34</v>
      </c>
      <c r="R1247" s="96" t="n">
        <v>1.21</v>
      </c>
      <c r="S1247" s="96" t="n">
        <v>0.29</v>
      </c>
      <c r="T1247" s="96" t="n">
        <v>0.44</v>
      </c>
      <c r="U1247" s="96" t="n">
        <v>0.62</v>
      </c>
      <c r="V1247" s="103" t="n">
        <v>2.18</v>
      </c>
      <c r="W1247" s="102" t="n">
        <v>5</v>
      </c>
      <c r="X1247" s="93" t="n"/>
      <c r="Y1247" s="91" t="inlineStr">
        <is>
          <t>None</t>
        </is>
      </c>
      <c r="Z1247" s="99" t="n">
        <v>44</v>
      </c>
      <c r="AA1247" s="96" t="n">
        <v>1.12</v>
      </c>
      <c r="AB1247" s="96" t="n">
        <v>0.97</v>
      </c>
      <c r="AC1247" s="96" t="n">
        <v>0.57</v>
      </c>
      <c r="AD1247" s="96" t="n">
        <v>0.64</v>
      </c>
      <c r="AE1247" s="96" t="n">
        <v>0.8100000000000001</v>
      </c>
      <c r="AF1247" s="103" t="n">
        <v>0.65</v>
      </c>
      <c r="AG1247" s="91" t="inlineStr">
        <is>
          <t>Drying up</t>
        </is>
      </c>
      <c r="AH1247" s="100" t="n">
        <v>0</v>
      </c>
      <c r="AI1247" s="101" t="n">
        <v>0</v>
      </c>
      <c r="AJ1247" s="92" t="inlineStr">
        <is>
          <t>N</t>
        </is>
      </c>
      <c r="AK1247" s="96" t="n"/>
      <c r="AL1247" s="91" t="inlineStr">
        <is>
          <t>n/a</t>
        </is>
      </c>
      <c r="AM1247" s="93" t="n"/>
      <c r="AN1247" s="92" t="inlineStr">
        <is>
          <t>None</t>
        </is>
      </c>
      <c r="AO1247" s="102" t="n">
        <v>0</v>
      </c>
      <c r="AP1247" s="103" t="n">
        <v>1.25</v>
      </c>
      <c r="AQ1247" s="102" t="n">
        <v>72</v>
      </c>
      <c r="AR1247" s="91" t="inlineStr">
        <is>
          <t>N</t>
        </is>
      </c>
      <c r="AS1247" s="104" t="n"/>
      <c r="AT1247" s="92">
        <f>IF(AND(P1247="52-wk high",T1247&gt;=Settings!$B$7),"Y","N")</f>
        <v/>
      </c>
      <c r="AU1247" s="91">
        <f>IF(AND(AD1247&gt;=Settings!$B$8,M1247&gt;0),"Y","N")</f>
        <v/>
      </c>
      <c r="AV1247" s="91">
        <f>IF(OR(AH1247&gt;Settings!$B$9,AI1247&gt;Settings!$B$9),"Y","N")</f>
        <v/>
      </c>
      <c r="AW1247" s="91">
        <f>IF(AJ1247&lt;&gt;"Y","n/a",IF(AND(M1247&gt;0,AK1247&gt;Settings!$B$10),"Y","N"))</f>
        <v/>
      </c>
      <c r="AX1247" s="91">
        <f>IF(AO1247&gt;=Settings!$B$11,"Y","N")</f>
        <v/>
      </c>
      <c r="AY1247" s="99">
        <f>(AT1247="Y")+(AU1247="Y")+(AV1247="Y")+(AW1247="Y")+(AX1247="Y")</f>
        <v/>
      </c>
      <c r="AZ1247" s="94">
        <f>IF(AY1247=0,"None",_xlfn.TEXTJOIN(", ",TRUE(),IF(AT1247="Y","Breakout",""),IF(AU1247="Y","Accumulation",""),IF(AV1247="Y","Institutional buying",""),IF(AW1247="Y","Long buildup",""),IF(AX1247="Y","Momentum leader","")))</f>
        <v/>
      </c>
      <c r="BA1247" s="94">
        <f>IF(BW1247="","","Passes "&amp;AY1247&amp;" of 5 buy-side scans"&amp;IF(G1247="Y","; RED FLAG: filter out using Red flag column",""))</f>
        <v/>
      </c>
      <c r="BB1247" s="91" t="inlineStr">
        <is>
          <t>None</t>
        </is>
      </c>
      <c r="BC1247" s="92" t="inlineStr">
        <is>
          <t>N</t>
        </is>
      </c>
      <c r="BD1247" s="94" t="n"/>
      <c r="BE1247" s="94" t="n"/>
      <c r="BF1247" s="92">
        <f>IF(R1247*100000&gt;=Settings!$B$5,"Y","N")</f>
        <v/>
      </c>
      <c r="BG1247" s="91">
        <f>IF(F1247&gt;Settings!$B$6,"Y","N")</f>
        <v/>
      </c>
      <c r="BH1247" s="97" t="n">
        <v>-20.21</v>
      </c>
      <c r="BI1247" s="96" t="n">
        <v>-8.43</v>
      </c>
      <c r="BJ1247" s="96" t="n">
        <v>0.02</v>
      </c>
      <c r="BK1247" s="96" t="n">
        <v>11.99</v>
      </c>
      <c r="BL1247" s="96" t="n">
        <v>25.49</v>
      </c>
      <c r="BM1247" s="96" t="n">
        <v>26.28</v>
      </c>
      <c r="BN1247" s="97" t="n">
        <v>-5.72</v>
      </c>
      <c r="BO1247" s="96" t="n">
        <v>-0.53</v>
      </c>
      <c r="BP1247" s="96" t="n">
        <v>5.94</v>
      </c>
      <c r="BQ1247" s="96" t="n">
        <v>15.02</v>
      </c>
      <c r="BR1247" s="91" t="inlineStr">
        <is>
          <t>Mixed</t>
        </is>
      </c>
      <c r="BS1247" s="91" t="inlineStr">
        <is>
          <t>None</t>
        </is>
      </c>
      <c r="BT1247" s="96" t="n">
        <v>34.5</v>
      </c>
      <c r="BU1247" s="91" t="inlineStr">
        <is>
          <t>N</t>
        </is>
      </c>
      <c r="BV1247" s="99">
        <f>IF(OR(BF1247&lt;&gt;"Y",BG1247&lt;&gt;"Y"),"",(AND(ISNUMBER(BQ1247),BQ1247&gt;0))+(BR1247="Stacked up")+(AND(ISNUMBER(BH1247),BH1247&gt;=-Settings!$B$17))+(AND(ISNUMBER(BK1247),ISNUMBER(BM1247),BK1247&gt;0,BM1247&gt;0))+(AND(ISNUMBER(AQ1247),AQ1247&gt;=Settings!$B$18))+(AND(ISNUMBER(BT1247),BT1247&gt;=Settings!$B$19,BT1247&lt;=Settings!$B$20))+(AND(ISNUMBER(AS1247),AS1247&gt;0))+(AND(ISNUMBER(T1247),ISNUMBER(M1247),T1247&gt;=Settings!$B$21,M1247&gt;0))+(AND(ISNUMBER(AD1247),ISNUMBER(M1247),AD1247&gt;=Settings!$B$22,M1247&gt;0))+(AY1247&gt;=1))</f>
        <v/>
      </c>
      <c r="BW1247" s="91">
        <f>IF(OR(AY1247=0,BF1247&lt;&gt;"Y",BG1247&lt;&gt;"Y"),"",1+SUMPRODUCT(($A$6:$A$2604=A1247)*($AY$6:$AY$2604&gt;0)*($BF$6:$BF$2604="Y")*($BG$6:$BG$2604="Y")*(($AY$6:$AY$2604&gt;AY1247)+($AY$6:$AY$2604=AY1247)*($AD$6:$AD$2604&gt;AD1247))))</f>
        <v/>
      </c>
    </row>
    <row r="1248" ht="23.85" customHeight="1" s="55">
      <c r="A1248" s="90" t="n">
        <v>46296</v>
      </c>
      <c r="B1248" s="91" t="inlineStr">
        <is>
          <t>HESTERBIO</t>
        </is>
      </c>
      <c r="C1248" s="91" t="inlineStr">
        <is>
          <t>INE782E01017</t>
        </is>
      </c>
      <c r="D1248" s="91" t="n"/>
      <c r="E1248" s="91" t="inlineStr">
        <is>
          <t>None</t>
        </is>
      </c>
      <c r="F1248" s="93" t="n">
        <v>1809</v>
      </c>
      <c r="G1248" s="92" t="inlineStr">
        <is>
          <t>N</t>
        </is>
      </c>
      <c r="H1248" s="94" t="n"/>
      <c r="I1248" s="91" t="inlineStr">
        <is>
          <t>N</t>
        </is>
      </c>
      <c r="J1248" s="92">
        <f>IF(K1248="","N","Y")</f>
        <v/>
      </c>
      <c r="K1248" s="94">
        <f>_xlfn.TEXTJOIN("; ",TRUE,IF(P1248="52-wk low","52-wk low",""),IF(AND(AD1248&gt;=Settings!$B$12,M1248&lt;0),"Distribution",""),IF(AND(AJ1248="Y",M1248&lt;0,AK1248&lt;-Settings!$B$13),"Long unwinding",""),IF(AND(AJ1248="Y",M1248&lt;0,AK1248&gt;Settings!$B$13),"Short buildup",""))</f>
        <v/>
      </c>
      <c r="L1248" s="95" t="n">
        <v>2126.8</v>
      </c>
      <c r="M1248" s="96" t="n">
        <v>-2.25</v>
      </c>
      <c r="N1248" s="93" t="n">
        <v>1767</v>
      </c>
      <c r="O1248" s="91" t="inlineStr">
        <is>
          <t>None</t>
        </is>
      </c>
      <c r="P1248" s="91" t="inlineStr">
        <is>
          <t>None</t>
        </is>
      </c>
      <c r="Q1248" s="97" t="n">
        <v>0.03</v>
      </c>
      <c r="R1248" s="96" t="n">
        <v>0.08</v>
      </c>
      <c r="S1248" s="96" t="n">
        <v>0.33</v>
      </c>
      <c r="T1248" s="96" t="n">
        <v>0.17</v>
      </c>
      <c r="U1248" s="96" t="n">
        <v>0.11</v>
      </c>
      <c r="V1248" s="103" t="n">
        <v>0.31</v>
      </c>
      <c r="W1248" s="102" t="n">
        <v>1</v>
      </c>
      <c r="X1248" s="93" t="n"/>
      <c r="Y1248" s="91" t="inlineStr">
        <is>
          <t>None</t>
        </is>
      </c>
      <c r="Z1248" s="99" t="n">
        <v>57.87</v>
      </c>
      <c r="AA1248" s="96" t="n">
        <v>1.2</v>
      </c>
      <c r="AB1248" s="96" t="n">
        <v>1.17</v>
      </c>
      <c r="AC1248" s="96" t="n">
        <v>0.71</v>
      </c>
      <c r="AD1248" s="96" t="n">
        <v>0.46</v>
      </c>
      <c r="AE1248" s="96" t="n">
        <v>0.25</v>
      </c>
      <c r="AF1248" s="103" t="n">
        <v>1.06</v>
      </c>
      <c r="AG1248" s="91" t="inlineStr">
        <is>
          <t>Normal</t>
        </is>
      </c>
      <c r="AH1248" s="100" t="n">
        <v>0</v>
      </c>
      <c r="AI1248" s="101" t="n">
        <v>0</v>
      </c>
      <c r="AJ1248" s="92" t="inlineStr">
        <is>
          <t>N</t>
        </is>
      </c>
      <c r="AK1248" s="96" t="n"/>
      <c r="AL1248" s="91" t="inlineStr">
        <is>
          <t>n/a</t>
        </is>
      </c>
      <c r="AM1248" s="93" t="n"/>
      <c r="AN1248" s="92" t="inlineStr">
        <is>
          <t>None</t>
        </is>
      </c>
      <c r="AO1248" s="102" t="n">
        <v>0</v>
      </c>
      <c r="AP1248" s="103" t="n">
        <v>1.64</v>
      </c>
      <c r="AQ1248" s="102" t="n">
        <v>83</v>
      </c>
      <c r="AR1248" s="91" t="inlineStr">
        <is>
          <t>N</t>
        </is>
      </c>
      <c r="AS1248" s="104" t="n"/>
      <c r="AT1248" s="92">
        <f>IF(AND(P1248="52-wk high",T1248&gt;=Settings!$B$7),"Y","N")</f>
        <v/>
      </c>
      <c r="AU1248" s="91">
        <f>IF(AND(AD1248&gt;=Settings!$B$8,M1248&gt;0),"Y","N")</f>
        <v/>
      </c>
      <c r="AV1248" s="91">
        <f>IF(OR(AH1248&gt;Settings!$B$9,AI1248&gt;Settings!$B$9),"Y","N")</f>
        <v/>
      </c>
      <c r="AW1248" s="91">
        <f>IF(AJ1248&lt;&gt;"Y","n/a",IF(AND(M1248&gt;0,AK1248&gt;Settings!$B$10),"Y","N"))</f>
        <v/>
      </c>
      <c r="AX1248" s="91">
        <f>IF(AO1248&gt;=Settings!$B$11,"Y","N")</f>
        <v/>
      </c>
      <c r="AY1248" s="99">
        <f>(AT1248="Y")+(AU1248="Y")+(AV1248="Y")+(AW1248="Y")+(AX1248="Y")</f>
        <v/>
      </c>
      <c r="AZ1248" s="94">
        <f>IF(AY1248=0,"None",_xlfn.TEXTJOIN(", ",TRUE(),IF(AT1248="Y","Breakout",""),IF(AU1248="Y","Accumulation",""),IF(AV1248="Y","Institutional buying",""),IF(AW1248="Y","Long buildup",""),IF(AX1248="Y","Momentum leader","")))</f>
        <v/>
      </c>
      <c r="BA1248" s="94">
        <f>IF(BW1248="","","Passes "&amp;AY1248&amp;" of 5 buy-side scans"&amp;IF(G1248="Y","; RED FLAG: filter out using Red flag column",""))</f>
        <v/>
      </c>
      <c r="BB1248" s="91" t="inlineStr">
        <is>
          <t>None</t>
        </is>
      </c>
      <c r="BC1248" s="92" t="inlineStr">
        <is>
          <t>Y</t>
        </is>
      </c>
      <c r="BD1248" s="94" t="inlineStr">
        <is>
          <t>High-low range &gt;100% in 6 months</t>
        </is>
      </c>
      <c r="BE1248" s="94" t="n"/>
      <c r="BF1248" s="92">
        <f>IF(R1248*100000&gt;=Settings!$B$5,"Y","N")</f>
        <v/>
      </c>
      <c r="BG1248" s="91">
        <f>IF(F1248&gt;Settings!$B$6,"Y","N")</f>
        <v/>
      </c>
      <c r="BH1248" s="97" t="n">
        <v>-20.75</v>
      </c>
      <c r="BI1248" s="96" t="n">
        <v>-3.38</v>
      </c>
      <c r="BJ1248" s="96" t="n">
        <v>-3.35</v>
      </c>
      <c r="BK1248" s="96" t="n">
        <v>-3.27</v>
      </c>
      <c r="BL1248" s="96" t="n">
        <v>55.74</v>
      </c>
      <c r="BM1248" s="96" t="n">
        <v>13.42</v>
      </c>
      <c r="BN1248" s="97" t="n">
        <v>-4.15</v>
      </c>
      <c r="BO1248" s="96" t="n">
        <v>-5.61</v>
      </c>
      <c r="BP1248" s="96" t="n">
        <v>-1.75</v>
      </c>
      <c r="BQ1248" s="96" t="n">
        <v>5.3</v>
      </c>
      <c r="BR1248" s="91" t="inlineStr">
        <is>
          <t>Mixed</t>
        </is>
      </c>
      <c r="BS1248" s="91" t="inlineStr">
        <is>
          <t>None</t>
        </is>
      </c>
      <c r="BT1248" s="96" t="n">
        <v>35.5</v>
      </c>
      <c r="BU1248" s="91" t="inlineStr">
        <is>
          <t>N</t>
        </is>
      </c>
      <c r="BV1248" s="99">
        <f>IF(OR(BF1248&lt;&gt;"Y",BG1248&lt;&gt;"Y"),"",(AND(ISNUMBER(BQ1248),BQ1248&gt;0))+(BR1248="Stacked up")+(AND(ISNUMBER(BH1248),BH1248&gt;=-Settings!$B$17))+(AND(ISNUMBER(BK1248),ISNUMBER(BM1248),BK1248&gt;0,BM1248&gt;0))+(AND(ISNUMBER(AQ1248),AQ1248&gt;=Settings!$B$18))+(AND(ISNUMBER(BT1248),BT1248&gt;=Settings!$B$19,BT1248&lt;=Settings!$B$20))+(AND(ISNUMBER(AS1248),AS1248&gt;0))+(AND(ISNUMBER(T1248),ISNUMBER(M1248),T1248&gt;=Settings!$B$21,M1248&gt;0))+(AND(ISNUMBER(AD1248),ISNUMBER(M1248),AD1248&gt;=Settings!$B$22,M1248&gt;0))+(AY1248&gt;=1))</f>
        <v/>
      </c>
      <c r="BW1248" s="91">
        <f>IF(OR(AY1248=0,BF1248&lt;&gt;"Y",BG1248&lt;&gt;"Y"),"",1+SUMPRODUCT(($A$6:$A$2604=A1248)*($AY$6:$AY$2604&gt;0)*($BF$6:$BF$2604="Y")*($BG$6:$BG$2604="Y")*(($AY$6:$AY$2604&gt;AY1248)+($AY$6:$AY$2604=AY1248)*($AD$6:$AD$2604&gt;AD1248))))</f>
        <v/>
      </c>
    </row>
    <row r="1249" ht="23.85" customHeight="1" s="55">
      <c r="A1249" s="90" t="n">
        <v>46296</v>
      </c>
      <c r="B1249" s="91" t="inlineStr">
        <is>
          <t>GRANDOAK</t>
        </is>
      </c>
      <c r="C1249" s="91" t="inlineStr">
        <is>
          <t>INE926B01016</t>
        </is>
      </c>
      <c r="D1249" s="91" t="n"/>
      <c r="E1249" s="91" t="inlineStr">
        <is>
          <t>None</t>
        </is>
      </c>
      <c r="F1249" s="93" t="n">
        <v>1806</v>
      </c>
      <c r="G1249" s="92" t="inlineStr">
        <is>
          <t>N</t>
        </is>
      </c>
      <c r="H1249" s="94" t="n"/>
      <c r="I1249" s="91" t="inlineStr">
        <is>
          <t>N</t>
        </is>
      </c>
      <c r="J1249" s="92">
        <f>IF(K1249="","N","Y")</f>
        <v/>
      </c>
      <c r="K1249" s="94">
        <f>_xlfn.TEXTJOIN("; ",TRUE,IF(P1249="52-wk low","52-wk low",""),IF(AND(AD1249&gt;=Settings!$B$12,M1249&lt;0),"Distribution",""),IF(AND(AJ1249="Y",M1249&lt;0,AK1249&lt;-Settings!$B$13),"Long unwinding",""),IF(AND(AJ1249="Y",M1249&lt;0,AK1249&gt;Settings!$B$13),"Short buildup",""))</f>
        <v/>
      </c>
      <c r="L1249" s="95" t="n">
        <v>34.8</v>
      </c>
      <c r="M1249" s="96" t="n">
        <v>1.78</v>
      </c>
      <c r="N1249" s="93" t="n">
        <v>213</v>
      </c>
      <c r="O1249" s="91" t="inlineStr">
        <is>
          <t>None</t>
        </is>
      </c>
      <c r="P1249" s="91" t="inlineStr">
        <is>
          <t>None</t>
        </is>
      </c>
      <c r="Q1249" s="97" t="n">
        <v>0.06</v>
      </c>
      <c r="R1249" s="96" t="n">
        <v>0.03</v>
      </c>
      <c r="S1249" s="96" t="n">
        <v>1.88</v>
      </c>
      <c r="T1249" s="96" t="n">
        <v>1</v>
      </c>
      <c r="U1249" s="96" t="n">
        <v>0.18</v>
      </c>
      <c r="V1249" s="103" t="n">
        <v>0.09</v>
      </c>
      <c r="W1249" s="102" t="n"/>
      <c r="X1249" s="93" t="n"/>
      <c r="Y1249" s="91" t="inlineStr">
        <is>
          <t>None</t>
        </is>
      </c>
      <c r="Z1249" s="99" t="n">
        <v>48.16</v>
      </c>
      <c r="AA1249" s="96" t="n">
        <v>0.77</v>
      </c>
      <c r="AB1249" s="96" t="n">
        <v>0.76</v>
      </c>
      <c r="AC1249" s="96" t="n">
        <v>1.41</v>
      </c>
      <c r="AD1249" s="96" t="n">
        <v>0.75</v>
      </c>
      <c r="AE1249" s="96" t="n">
        <v>0.25</v>
      </c>
      <c r="AF1249" s="103" t="n">
        <v>1.82</v>
      </c>
      <c r="AG1249" s="91" t="inlineStr">
        <is>
          <t>Quiet accumulation</t>
        </is>
      </c>
      <c r="AH1249" s="100" t="n">
        <v>0</v>
      </c>
      <c r="AI1249" s="101" t="n">
        <v>0</v>
      </c>
      <c r="AJ1249" s="92" t="inlineStr">
        <is>
          <t>N</t>
        </is>
      </c>
      <c r="AK1249" s="96" t="n"/>
      <c r="AL1249" s="91" t="inlineStr">
        <is>
          <t>n/a</t>
        </is>
      </c>
      <c r="AM1249" s="93" t="n"/>
      <c r="AN1249" s="92" t="inlineStr">
        <is>
          <t>None</t>
        </is>
      </c>
      <c r="AO1249" s="102" t="n">
        <v>0</v>
      </c>
      <c r="AP1249" s="103" t="n"/>
      <c r="AQ1249" s="102" t="n"/>
      <c r="AR1249" s="91" t="inlineStr">
        <is>
          <t>N</t>
        </is>
      </c>
      <c r="AS1249" s="104" t="n"/>
      <c r="AT1249" s="92">
        <f>IF(AND(P1249="52-wk high",T1249&gt;=Settings!$B$7),"Y","N")</f>
        <v/>
      </c>
      <c r="AU1249" s="91">
        <f>IF(AND(AD1249&gt;=Settings!$B$8,M1249&gt;0),"Y","N")</f>
        <v/>
      </c>
      <c r="AV1249" s="91">
        <f>IF(OR(AH1249&gt;Settings!$B$9,AI1249&gt;Settings!$B$9),"Y","N")</f>
        <v/>
      </c>
      <c r="AW1249" s="91">
        <f>IF(AJ1249&lt;&gt;"Y","n/a",IF(AND(M1249&gt;0,AK1249&gt;Settings!$B$10),"Y","N"))</f>
        <v/>
      </c>
      <c r="AX1249" s="91">
        <f>IF(AO1249&gt;=Settings!$B$11,"Y","N")</f>
        <v/>
      </c>
      <c r="AY1249" s="99">
        <f>(AT1249="Y")+(AU1249="Y")+(AV1249="Y")+(AW1249="Y")+(AX1249="Y")</f>
        <v/>
      </c>
      <c r="AZ1249" s="94">
        <f>IF(AY1249=0,"None",_xlfn.TEXTJOIN(", ",TRUE(),IF(AT1249="Y","Breakout",""),IF(AU1249="Y","Accumulation",""),IF(AV1249="Y","Institutional buying",""),IF(AW1249="Y","Long buildup",""),IF(AX1249="Y","Momentum leader","")))</f>
        <v/>
      </c>
      <c r="BA1249" s="94">
        <f>IF(BW1249="","","Passes "&amp;AY1249&amp;" of 5 buy-side scans"&amp;IF(G1249="Y","; RED FLAG: filter out using Red flag column",""))</f>
        <v/>
      </c>
      <c r="BB1249" s="91" t="inlineStr">
        <is>
          <t>Upper</t>
        </is>
      </c>
      <c r="BC1249" s="92" t="inlineStr">
        <is>
          <t>Y</t>
        </is>
      </c>
      <c r="BD1249" s="94" t="inlineStr">
        <is>
          <t>Few traders (&lt;100 unique PAN, 30 days); High-low range &gt;100% in 6 months</t>
        </is>
      </c>
      <c r="BE1249" s="94" t="n"/>
      <c r="BF1249" s="92">
        <f>IF(R1249*100000&gt;=Settings!$B$5,"Y","N")</f>
        <v/>
      </c>
      <c r="BG1249" s="91">
        <f>IF(F1249&gt;Settings!$B$6,"Y","N")</f>
        <v/>
      </c>
      <c r="BH1249" s="97" t="n">
        <v>-37.59</v>
      </c>
      <c r="BI1249" s="96" t="n">
        <v>2.9</v>
      </c>
      <c r="BJ1249" s="96" t="n">
        <v>-3.95</v>
      </c>
      <c r="BK1249" s="96" t="n">
        <v>-20.11</v>
      </c>
      <c r="BL1249" s="96" t="n"/>
      <c r="BM1249" s="96" t="n"/>
      <c r="BN1249" s="97" t="n">
        <v>-0.57</v>
      </c>
      <c r="BO1249" s="96" t="n">
        <v>-3.97</v>
      </c>
      <c r="BP1249" s="96" t="n">
        <v>-3.15</v>
      </c>
      <c r="BQ1249" s="96" t="n"/>
      <c r="BR1249" s="91" t="n"/>
      <c r="BS1249" s="91" t="inlineStr">
        <is>
          <t>None</t>
        </is>
      </c>
      <c r="BT1249" s="96" t="n">
        <v>49.7</v>
      </c>
      <c r="BU1249" s="91" t="n"/>
      <c r="BV1249" s="99">
        <f>IF(OR(BF1249&lt;&gt;"Y",BG1249&lt;&gt;"Y"),"",(AND(ISNUMBER(BQ1249),BQ1249&gt;0))+(BR1249="Stacked up")+(AND(ISNUMBER(BH1249),BH1249&gt;=-Settings!$B$17))+(AND(ISNUMBER(BK1249),ISNUMBER(BM1249),BK1249&gt;0,BM1249&gt;0))+(AND(ISNUMBER(AQ1249),AQ1249&gt;=Settings!$B$18))+(AND(ISNUMBER(BT1249),BT1249&gt;=Settings!$B$19,BT1249&lt;=Settings!$B$20))+(AND(ISNUMBER(AS1249),AS1249&gt;0))+(AND(ISNUMBER(T1249),ISNUMBER(M1249),T1249&gt;=Settings!$B$21,M1249&gt;0))+(AND(ISNUMBER(AD1249),ISNUMBER(M1249),AD1249&gt;=Settings!$B$22,M1249&gt;0))+(AY1249&gt;=1))</f>
        <v/>
      </c>
      <c r="BW1249" s="91">
        <f>IF(OR(AY1249=0,BF1249&lt;&gt;"Y",BG1249&lt;&gt;"Y"),"",1+SUMPRODUCT(($A$6:$A$2604=A1249)*($AY$6:$AY$2604&gt;0)*($BF$6:$BF$2604="Y")*($BG$6:$BG$2604="Y")*(($AY$6:$AY$2604&gt;AY1249)+($AY$6:$AY$2604=AY1249)*($AD$6:$AD$2604&gt;AD1249))))</f>
        <v/>
      </c>
    </row>
    <row r="1250" ht="23.85" customHeight="1" s="55">
      <c r="A1250" s="90" t="n">
        <v>46296</v>
      </c>
      <c r="B1250" s="91" t="inlineStr">
        <is>
          <t>NGLFINE</t>
        </is>
      </c>
      <c r="C1250" s="91" t="inlineStr">
        <is>
          <t>INE887E01022</t>
        </is>
      </c>
      <c r="D1250" s="91" t="n"/>
      <c r="E1250" s="91" t="inlineStr">
        <is>
          <t>None</t>
        </is>
      </c>
      <c r="F1250" s="93" t="n">
        <v>1806</v>
      </c>
      <c r="G1250" s="92" t="inlineStr">
        <is>
          <t>N</t>
        </is>
      </c>
      <c r="H1250" s="94" t="n"/>
      <c r="I1250" s="91" t="inlineStr">
        <is>
          <t>N</t>
        </is>
      </c>
      <c r="J1250" s="92">
        <f>IF(K1250="","N","Y")</f>
        <v/>
      </c>
      <c r="K1250" s="94">
        <f>_xlfn.TEXTJOIN("; ",TRUE,IF(P1250="52-wk low","52-wk low",""),IF(AND(AD1250&gt;=Settings!$B$12,M1250&lt;0),"Distribution",""),IF(AND(AJ1250="Y",M1250&lt;0,AK1250&lt;-Settings!$B$13),"Long unwinding",""),IF(AND(AJ1250="Y",M1250&lt;0,AK1250&gt;Settings!$B$13),"Short buildup",""))</f>
        <v/>
      </c>
      <c r="L1250" s="95" t="n">
        <v>2924</v>
      </c>
      <c r="M1250" s="96" t="n">
        <v>0.5</v>
      </c>
      <c r="N1250" s="93" t="n">
        <v>443</v>
      </c>
      <c r="O1250" s="91" t="inlineStr">
        <is>
          <t>None</t>
        </is>
      </c>
      <c r="P1250" s="91" t="inlineStr">
        <is>
          <t>None</t>
        </is>
      </c>
      <c r="Q1250" s="97" t="n">
        <v>0.15</v>
      </c>
      <c r="R1250" s="96" t="n">
        <v>0.12</v>
      </c>
      <c r="S1250" s="96" t="n">
        <v>1.25</v>
      </c>
      <c r="T1250" s="96" t="n">
        <v>1.18</v>
      </c>
      <c r="U1250" s="96" t="n">
        <v>0.91</v>
      </c>
      <c r="V1250" s="103" t="n">
        <v>0.74</v>
      </c>
      <c r="W1250" s="102" t="n">
        <v>3</v>
      </c>
      <c r="X1250" s="93" t="n"/>
      <c r="Y1250" s="91" t="inlineStr">
        <is>
          <t>None</t>
        </is>
      </c>
      <c r="Z1250" s="99" t="n">
        <v>35.86</v>
      </c>
      <c r="AA1250" s="96" t="n">
        <v>0.74</v>
      </c>
      <c r="AB1250" s="96" t="n">
        <v>0.72</v>
      </c>
      <c r="AC1250" s="96" t="n">
        <v>1.16</v>
      </c>
      <c r="AD1250" s="96" t="n">
        <v>1.08</v>
      </c>
      <c r="AE1250" s="96" t="n">
        <v>0.83</v>
      </c>
      <c r="AF1250" s="103" t="n">
        <v>0.97</v>
      </c>
      <c r="AG1250" s="91" t="inlineStr">
        <is>
          <t>Normal</t>
        </is>
      </c>
      <c r="AH1250" s="100" t="n">
        <v>0</v>
      </c>
      <c r="AI1250" s="101" t="n">
        <v>0</v>
      </c>
      <c r="AJ1250" s="92" t="inlineStr">
        <is>
          <t>N</t>
        </is>
      </c>
      <c r="AK1250" s="96" t="n"/>
      <c r="AL1250" s="91" t="inlineStr">
        <is>
          <t>n/a</t>
        </is>
      </c>
      <c r="AM1250" s="93" t="n"/>
      <c r="AN1250" s="92" t="inlineStr">
        <is>
          <t>None</t>
        </is>
      </c>
      <c r="AO1250" s="102" t="n">
        <v>0</v>
      </c>
      <c r="AP1250" s="103" t="n">
        <v>1.96</v>
      </c>
      <c r="AQ1250" s="102" t="n">
        <v>88</v>
      </c>
      <c r="AR1250" s="91" t="inlineStr">
        <is>
          <t>N</t>
        </is>
      </c>
      <c r="AS1250" s="104" t="n"/>
      <c r="AT1250" s="92">
        <f>IF(AND(P1250="52-wk high",T1250&gt;=Settings!$B$7),"Y","N")</f>
        <v/>
      </c>
      <c r="AU1250" s="91">
        <f>IF(AND(AD1250&gt;=Settings!$B$8,M1250&gt;0),"Y","N")</f>
        <v/>
      </c>
      <c r="AV1250" s="91">
        <f>IF(OR(AH1250&gt;Settings!$B$9,AI1250&gt;Settings!$B$9),"Y","N")</f>
        <v/>
      </c>
      <c r="AW1250" s="91">
        <f>IF(AJ1250&lt;&gt;"Y","n/a",IF(AND(M1250&gt;0,AK1250&gt;Settings!$B$10),"Y","N"))</f>
        <v/>
      </c>
      <c r="AX1250" s="91">
        <f>IF(AO1250&gt;=Settings!$B$11,"Y","N")</f>
        <v/>
      </c>
      <c r="AY1250" s="99">
        <f>(AT1250="Y")+(AU1250="Y")+(AV1250="Y")+(AW1250="Y")+(AX1250="Y")</f>
        <v/>
      </c>
      <c r="AZ1250" s="94">
        <f>IF(AY1250=0,"None",_xlfn.TEXTJOIN(", ",TRUE(),IF(AT1250="Y","Breakout",""),IF(AU1250="Y","Accumulation",""),IF(AV1250="Y","Institutional buying",""),IF(AW1250="Y","Long buildup",""),IF(AX1250="Y","Momentum leader","")))</f>
        <v/>
      </c>
      <c r="BA1250" s="94">
        <f>IF(BW1250="","","Passes "&amp;AY1250&amp;" of 5 buy-side scans"&amp;IF(G1250="Y","; RED FLAG: filter out using Red flag column",""))</f>
        <v/>
      </c>
      <c r="BB1250" s="91" t="inlineStr">
        <is>
          <t>None</t>
        </is>
      </c>
      <c r="BC1250" s="92" t="inlineStr">
        <is>
          <t>Y</t>
        </is>
      </c>
      <c r="BD1250" s="94" t="inlineStr">
        <is>
          <t>&gt;100% move in 365 days; High-low range &gt;150% in 12 months</t>
        </is>
      </c>
      <c r="BE1250" s="94" t="n"/>
      <c r="BF1250" s="92">
        <f>IF(R1250*100000&gt;=Settings!$B$5,"Y","N")</f>
        <v/>
      </c>
      <c r="BG1250" s="91">
        <f>IF(F1250&gt;Settings!$B$6,"Y","N")</f>
        <v/>
      </c>
      <c r="BH1250" s="97" t="n">
        <v>-18.82</v>
      </c>
      <c r="BI1250" s="96" t="n">
        <v>1.01</v>
      </c>
      <c r="BJ1250" s="96" t="n">
        <v>10.02</v>
      </c>
      <c r="BK1250" s="96" t="n">
        <v>-2.62</v>
      </c>
      <c r="BL1250" s="96" t="n">
        <v>40.5</v>
      </c>
      <c r="BM1250" s="96" t="n">
        <v>103.39</v>
      </c>
      <c r="BN1250" s="97" t="n">
        <v>2.91</v>
      </c>
      <c r="BO1250" s="96" t="n">
        <v>0.82</v>
      </c>
      <c r="BP1250" s="96" t="n">
        <v>3.57</v>
      </c>
      <c r="BQ1250" s="96" t="n">
        <v>15.23</v>
      </c>
      <c r="BR1250" s="91" t="inlineStr">
        <is>
          <t>Mixed</t>
        </is>
      </c>
      <c r="BS1250" s="91" t="inlineStr">
        <is>
          <t>None</t>
        </is>
      </c>
      <c r="BT1250" s="96" t="n">
        <v>57.9</v>
      </c>
      <c r="BU1250" s="91" t="inlineStr">
        <is>
          <t>N</t>
        </is>
      </c>
      <c r="BV1250" s="99">
        <f>IF(OR(BF1250&lt;&gt;"Y",BG1250&lt;&gt;"Y"),"",(AND(ISNUMBER(BQ1250),BQ1250&gt;0))+(BR1250="Stacked up")+(AND(ISNUMBER(BH1250),BH1250&gt;=-Settings!$B$17))+(AND(ISNUMBER(BK1250),ISNUMBER(BM1250),BK1250&gt;0,BM1250&gt;0))+(AND(ISNUMBER(AQ1250),AQ1250&gt;=Settings!$B$18))+(AND(ISNUMBER(BT1250),BT1250&gt;=Settings!$B$19,BT1250&lt;=Settings!$B$20))+(AND(ISNUMBER(AS1250),AS1250&gt;0))+(AND(ISNUMBER(T1250),ISNUMBER(M1250),T1250&gt;=Settings!$B$21,M1250&gt;0))+(AND(ISNUMBER(AD1250),ISNUMBER(M1250),AD1250&gt;=Settings!$B$22,M1250&gt;0))+(AY1250&gt;=1))</f>
        <v/>
      </c>
      <c r="BW1250" s="91">
        <f>IF(OR(AY1250=0,BF1250&lt;&gt;"Y",BG1250&lt;&gt;"Y"),"",1+SUMPRODUCT(($A$6:$A$2604=A1250)*($AY$6:$AY$2604&gt;0)*($BF$6:$BF$2604="Y")*($BG$6:$BG$2604="Y")*(($AY$6:$AY$2604&gt;AY1250)+($AY$6:$AY$2604=AY1250)*($AD$6:$AD$2604&gt;AD1250))))</f>
        <v/>
      </c>
    </row>
    <row r="1251" ht="23.85" customHeight="1" s="55">
      <c r="A1251" s="90" t="n">
        <v>46296</v>
      </c>
      <c r="B1251" s="91" t="inlineStr">
        <is>
          <t>EIHAHOTELS</t>
        </is>
      </c>
      <c r="C1251" s="91" t="inlineStr">
        <is>
          <t>INE276C01014</t>
        </is>
      </c>
      <c r="D1251" s="91" t="n"/>
      <c r="E1251" s="91" t="inlineStr">
        <is>
          <t>None</t>
        </is>
      </c>
      <c r="F1251" s="93" t="n">
        <v>1804</v>
      </c>
      <c r="G1251" s="92" t="inlineStr">
        <is>
          <t>N</t>
        </is>
      </c>
      <c r="H1251" s="94" t="n"/>
      <c r="I1251" s="91" t="inlineStr">
        <is>
          <t>N</t>
        </is>
      </c>
      <c r="J1251" s="92">
        <f>IF(K1251="","N","Y")</f>
        <v/>
      </c>
      <c r="K1251" s="94">
        <f>_xlfn.TEXTJOIN("; ",TRUE,IF(P1251="52-wk low","52-wk low",""),IF(AND(AD1251&gt;=Settings!$B$12,M1251&lt;0),"Distribution",""),IF(AND(AJ1251="Y",M1251&lt;0,AK1251&lt;-Settings!$B$13),"Long unwinding",""),IF(AND(AJ1251="Y",M1251&lt;0,AK1251&gt;Settings!$B$13),"Short buildup",""))</f>
        <v/>
      </c>
      <c r="L1251" s="95" t="n">
        <v>296.1</v>
      </c>
      <c r="M1251" s="96" t="n">
        <v>-0.35</v>
      </c>
      <c r="N1251" s="93" t="n">
        <v>734</v>
      </c>
      <c r="O1251" s="91" t="inlineStr">
        <is>
          <t>None</t>
        </is>
      </c>
      <c r="P1251" s="91" t="inlineStr">
        <is>
          <t>None</t>
        </is>
      </c>
      <c r="Q1251" s="97" t="n">
        <v>0.13</v>
      </c>
      <c r="R1251" s="96" t="n">
        <v>0.17</v>
      </c>
      <c r="S1251" s="96" t="n">
        <v>0.72</v>
      </c>
      <c r="T1251" s="96" t="n">
        <v>0.72</v>
      </c>
      <c r="U1251" s="96" t="n">
        <v>0.79</v>
      </c>
      <c r="V1251" s="103" t="n">
        <v>0.99</v>
      </c>
      <c r="W1251" s="102" t="n">
        <v>4</v>
      </c>
      <c r="X1251" s="93" t="n"/>
      <c r="Y1251" s="91" t="inlineStr">
        <is>
          <t>None</t>
        </is>
      </c>
      <c r="Z1251" s="99" t="n">
        <v>67.01000000000001</v>
      </c>
      <c r="AA1251" s="96" t="n">
        <v>1.13</v>
      </c>
      <c r="AB1251" s="96" t="n">
        <v>1.14</v>
      </c>
      <c r="AC1251" s="96" t="n">
        <v>0.84</v>
      </c>
      <c r="AD1251" s="96" t="n">
        <v>0.83</v>
      </c>
      <c r="AE1251" s="96" t="n">
        <v>0.92</v>
      </c>
      <c r="AF1251" s="103" t="n">
        <v>1.01</v>
      </c>
      <c r="AG1251" s="91" t="inlineStr">
        <is>
          <t>Normal</t>
        </is>
      </c>
      <c r="AH1251" s="100" t="n">
        <v>0</v>
      </c>
      <c r="AI1251" s="101" t="n">
        <v>0</v>
      </c>
      <c r="AJ1251" s="92" t="inlineStr">
        <is>
          <t>N</t>
        </is>
      </c>
      <c r="AK1251" s="96" t="n"/>
      <c r="AL1251" s="91" t="inlineStr">
        <is>
          <t>n/a</t>
        </is>
      </c>
      <c r="AM1251" s="93" t="n"/>
      <c r="AN1251" s="92" t="inlineStr">
        <is>
          <t>None</t>
        </is>
      </c>
      <c r="AO1251" s="102" t="n">
        <v>0</v>
      </c>
      <c r="AP1251" s="103" t="n">
        <v>0.68</v>
      </c>
      <c r="AQ1251" s="102" t="n">
        <v>34</v>
      </c>
      <c r="AR1251" s="91" t="inlineStr">
        <is>
          <t>N</t>
        </is>
      </c>
      <c r="AS1251" s="104" t="n"/>
      <c r="AT1251" s="92">
        <f>IF(AND(P1251="52-wk high",T1251&gt;=Settings!$B$7),"Y","N")</f>
        <v/>
      </c>
      <c r="AU1251" s="91">
        <f>IF(AND(AD1251&gt;=Settings!$B$8,M1251&gt;0),"Y","N")</f>
        <v/>
      </c>
      <c r="AV1251" s="91">
        <f>IF(OR(AH1251&gt;Settings!$B$9,AI1251&gt;Settings!$B$9),"Y","N")</f>
        <v/>
      </c>
      <c r="AW1251" s="91">
        <f>IF(AJ1251&lt;&gt;"Y","n/a",IF(AND(M1251&gt;0,AK1251&gt;Settings!$B$10),"Y","N"))</f>
        <v/>
      </c>
      <c r="AX1251" s="91">
        <f>IF(AO1251&gt;=Settings!$B$11,"Y","N")</f>
        <v/>
      </c>
      <c r="AY1251" s="99">
        <f>(AT1251="Y")+(AU1251="Y")+(AV1251="Y")+(AW1251="Y")+(AX1251="Y")</f>
        <v/>
      </c>
      <c r="AZ1251" s="94">
        <f>IF(AY1251=0,"None",_xlfn.TEXTJOIN(", ",TRUE(),IF(AT1251="Y","Breakout",""),IF(AU1251="Y","Accumulation",""),IF(AV1251="Y","Institutional buying",""),IF(AW1251="Y","Long buildup",""),IF(AX1251="Y","Momentum leader","")))</f>
        <v/>
      </c>
      <c r="BA1251" s="94">
        <f>IF(BW1251="","","Passes "&amp;AY1251&amp;" of 5 buy-side scans"&amp;IF(G1251="Y","; RED FLAG: filter out using Red flag column",""))</f>
        <v/>
      </c>
      <c r="BB1251" s="91" t="inlineStr">
        <is>
          <t>None</t>
        </is>
      </c>
      <c r="BC1251" s="92" t="inlineStr">
        <is>
          <t>N</t>
        </is>
      </c>
      <c r="BD1251" s="94" t="n"/>
      <c r="BE1251" s="94" t="n"/>
      <c r="BF1251" s="92">
        <f>IF(R1251*100000&gt;=Settings!$B$5,"Y","N")</f>
        <v/>
      </c>
      <c r="BG1251" s="91">
        <f>IF(F1251&gt;Settings!$B$6,"Y","N")</f>
        <v/>
      </c>
      <c r="BH1251" s="97" t="n">
        <v>-26.61</v>
      </c>
      <c r="BI1251" s="96" t="n">
        <v>2.6</v>
      </c>
      <c r="BJ1251" s="96" t="n">
        <v>0.95</v>
      </c>
      <c r="BK1251" s="96" t="n">
        <v>-8.880000000000001</v>
      </c>
      <c r="BL1251" s="96" t="n">
        <v>5.22</v>
      </c>
      <c r="BM1251" s="96" t="n">
        <v>-21.39</v>
      </c>
      <c r="BN1251" s="97" t="n">
        <v>0.3</v>
      </c>
      <c r="BO1251" s="96" t="n">
        <v>-1.27</v>
      </c>
      <c r="BP1251" s="96" t="n">
        <v>-3.56</v>
      </c>
      <c r="BQ1251" s="96" t="n">
        <v>-7.68</v>
      </c>
      <c r="BR1251" s="91" t="inlineStr">
        <is>
          <t>Mixed</t>
        </is>
      </c>
      <c r="BS1251" s="91" t="inlineStr">
        <is>
          <t>None</t>
        </is>
      </c>
      <c r="BT1251" s="96" t="n">
        <v>51.9</v>
      </c>
      <c r="BU1251" s="91" t="inlineStr">
        <is>
          <t>N</t>
        </is>
      </c>
      <c r="BV1251" s="99">
        <f>IF(OR(BF1251&lt;&gt;"Y",BG1251&lt;&gt;"Y"),"",(AND(ISNUMBER(BQ1251),BQ1251&gt;0))+(BR1251="Stacked up")+(AND(ISNUMBER(BH1251),BH1251&gt;=-Settings!$B$17))+(AND(ISNUMBER(BK1251),ISNUMBER(BM1251),BK1251&gt;0,BM1251&gt;0))+(AND(ISNUMBER(AQ1251),AQ1251&gt;=Settings!$B$18))+(AND(ISNUMBER(BT1251),BT1251&gt;=Settings!$B$19,BT1251&lt;=Settings!$B$20))+(AND(ISNUMBER(AS1251),AS1251&gt;0))+(AND(ISNUMBER(T1251),ISNUMBER(M1251),T1251&gt;=Settings!$B$21,M1251&gt;0))+(AND(ISNUMBER(AD1251),ISNUMBER(M1251),AD1251&gt;=Settings!$B$22,M1251&gt;0))+(AY1251&gt;=1))</f>
        <v/>
      </c>
      <c r="BW1251" s="91">
        <f>IF(OR(AY1251=0,BF1251&lt;&gt;"Y",BG1251&lt;&gt;"Y"),"",1+SUMPRODUCT(($A$6:$A$2604=A1251)*($AY$6:$AY$2604&gt;0)*($BF$6:$BF$2604="Y")*($BG$6:$BG$2604="Y")*(($AY$6:$AY$2604&gt;AY1251)+($AY$6:$AY$2604=AY1251)*($AD$6:$AD$2604&gt;AD1251))))</f>
        <v/>
      </c>
    </row>
    <row r="1252" ht="23.85" customHeight="1" s="55">
      <c r="A1252" s="90" t="n">
        <v>46296</v>
      </c>
      <c r="B1252" s="91" t="inlineStr">
        <is>
          <t>TEAMLEASE</t>
        </is>
      </c>
      <c r="C1252" s="91" t="inlineStr">
        <is>
          <t>INE985S01024</t>
        </is>
      </c>
      <c r="D1252" s="91" t="n"/>
      <c r="E1252" s="91" t="inlineStr">
        <is>
          <t>None</t>
        </is>
      </c>
      <c r="F1252" s="93" t="n">
        <v>1802</v>
      </c>
      <c r="G1252" s="92" t="inlineStr">
        <is>
          <t>N</t>
        </is>
      </c>
      <c r="H1252" s="94" t="n"/>
      <c r="I1252" s="91" t="inlineStr">
        <is>
          <t>N</t>
        </is>
      </c>
      <c r="J1252" s="92">
        <f>IF(K1252="","N","Y")</f>
        <v/>
      </c>
      <c r="K1252" s="94">
        <f>_xlfn.TEXTJOIN("; ",TRUE,IF(P1252="52-wk low","52-wk low",""),IF(AND(AD1252&gt;=Settings!$B$12,M1252&lt;0),"Distribution",""),IF(AND(AJ1252="Y",M1252&lt;0,AK1252&lt;-Settings!$B$13),"Long unwinding",""),IF(AND(AJ1252="Y",M1252&lt;0,AK1252&gt;Settings!$B$13),"Short buildup",""))</f>
        <v/>
      </c>
      <c r="L1252" s="95" t="n">
        <v>1179.4</v>
      </c>
      <c r="M1252" s="96" t="n">
        <v>2.68</v>
      </c>
      <c r="N1252" s="93" t="n">
        <v>143</v>
      </c>
      <c r="O1252" s="91" t="inlineStr">
        <is>
          <t>None</t>
        </is>
      </c>
      <c r="P1252" s="91" t="inlineStr">
        <is>
          <t>None</t>
        </is>
      </c>
      <c r="Q1252" s="97" t="n">
        <v>0.15</v>
      </c>
      <c r="R1252" s="96" t="n">
        <v>0.19</v>
      </c>
      <c r="S1252" s="96" t="n">
        <v>0.82</v>
      </c>
      <c r="T1252" s="96" t="n">
        <v>0.6</v>
      </c>
      <c r="U1252" s="96" t="n">
        <v>0.49</v>
      </c>
      <c r="V1252" s="103" t="n">
        <v>0.6</v>
      </c>
      <c r="W1252" s="102" t="n">
        <v>3</v>
      </c>
      <c r="X1252" s="93" t="n"/>
      <c r="Y1252" s="91" t="inlineStr">
        <is>
          <t>None</t>
        </is>
      </c>
      <c r="Z1252" s="99" t="n">
        <v>55</v>
      </c>
      <c r="AA1252" s="96" t="n">
        <v>0.95</v>
      </c>
      <c r="AB1252" s="96" t="n">
        <v>0.91</v>
      </c>
      <c r="AC1252" s="96" t="n">
        <v>0.8100000000000001</v>
      </c>
      <c r="AD1252" s="96" t="n">
        <v>0.53</v>
      </c>
      <c r="AE1252" s="96" t="n">
        <v>0.45</v>
      </c>
      <c r="AF1252" s="103" t="n">
        <v>0.91</v>
      </c>
      <c r="AG1252" s="91" t="inlineStr">
        <is>
          <t>Normal</t>
        </is>
      </c>
      <c r="AH1252" s="100" t="n">
        <v>0</v>
      </c>
      <c r="AI1252" s="101" t="n">
        <v>0</v>
      </c>
      <c r="AJ1252" s="92" t="inlineStr">
        <is>
          <t>N</t>
        </is>
      </c>
      <c r="AK1252" s="96" t="n"/>
      <c r="AL1252" s="91" t="inlineStr">
        <is>
          <t>n/a</t>
        </is>
      </c>
      <c r="AM1252" s="93" t="n"/>
      <c r="AN1252" s="92" t="inlineStr">
        <is>
          <t>None</t>
        </is>
      </c>
      <c r="AO1252" s="102" t="n">
        <v>0</v>
      </c>
      <c r="AP1252" s="103" t="n">
        <v>0.58</v>
      </c>
      <c r="AQ1252" s="102" t="n">
        <v>15</v>
      </c>
      <c r="AR1252" s="91" t="inlineStr">
        <is>
          <t>N</t>
        </is>
      </c>
      <c r="AS1252" s="104" t="n"/>
      <c r="AT1252" s="92">
        <f>IF(AND(P1252="52-wk high",T1252&gt;=Settings!$B$7),"Y","N")</f>
        <v/>
      </c>
      <c r="AU1252" s="91">
        <f>IF(AND(AD1252&gt;=Settings!$B$8,M1252&gt;0),"Y","N")</f>
        <v/>
      </c>
      <c r="AV1252" s="91">
        <f>IF(OR(AH1252&gt;Settings!$B$9,AI1252&gt;Settings!$B$9),"Y","N")</f>
        <v/>
      </c>
      <c r="AW1252" s="91">
        <f>IF(AJ1252&lt;&gt;"Y","n/a",IF(AND(M1252&gt;0,AK1252&gt;Settings!$B$10),"Y","N"))</f>
        <v/>
      </c>
      <c r="AX1252" s="91">
        <f>IF(AO1252&gt;=Settings!$B$11,"Y","N")</f>
        <v/>
      </c>
      <c r="AY1252" s="99">
        <f>(AT1252="Y")+(AU1252="Y")+(AV1252="Y")+(AW1252="Y")+(AX1252="Y")</f>
        <v/>
      </c>
      <c r="AZ1252" s="94">
        <f>IF(AY1252=0,"None",_xlfn.TEXTJOIN(", ",TRUE(),IF(AT1252="Y","Breakout",""),IF(AU1252="Y","Accumulation",""),IF(AV1252="Y","Institutional buying",""),IF(AW1252="Y","Long buildup",""),IF(AX1252="Y","Momentum leader","")))</f>
        <v/>
      </c>
      <c r="BA1252" s="94">
        <f>IF(BW1252="","","Passes "&amp;AY1252&amp;" of 5 buy-side scans"&amp;IF(G1252="Y","; RED FLAG: filter out using Red flag column",""))</f>
        <v/>
      </c>
      <c r="BB1252" s="91" t="inlineStr">
        <is>
          <t>None</t>
        </is>
      </c>
      <c r="BC1252" s="92" t="inlineStr">
        <is>
          <t>N</t>
        </is>
      </c>
      <c r="BD1252" s="94" t="n"/>
      <c r="BE1252" s="94" t="n"/>
      <c r="BF1252" s="92">
        <f>IF(R1252*100000&gt;=Settings!$B$5,"Y","N")</f>
        <v/>
      </c>
      <c r="BG1252" s="91">
        <f>IF(F1252&gt;Settings!$B$6,"Y","N")</f>
        <v/>
      </c>
      <c r="BH1252" s="97" t="n">
        <v>-37</v>
      </c>
      <c r="BI1252" s="96" t="n">
        <v>-1.06</v>
      </c>
      <c r="BJ1252" s="96" t="n">
        <v>-6.73</v>
      </c>
      <c r="BK1252" s="96" t="n">
        <v>-18.68</v>
      </c>
      <c r="BL1252" s="96" t="n">
        <v>2.54</v>
      </c>
      <c r="BM1252" s="96" t="n">
        <v>-32.76</v>
      </c>
      <c r="BN1252" s="97" t="n">
        <v>-2.02</v>
      </c>
      <c r="BO1252" s="96" t="n">
        <v>-5.39</v>
      </c>
      <c r="BP1252" s="96" t="n">
        <v>-8.460000000000001</v>
      </c>
      <c r="BQ1252" s="96" t="n">
        <v>-13.85</v>
      </c>
      <c r="BR1252" s="91" t="inlineStr">
        <is>
          <t>Stacked down</t>
        </is>
      </c>
      <c r="BS1252" s="91" t="inlineStr">
        <is>
          <t>None</t>
        </is>
      </c>
      <c r="BT1252" s="96" t="n">
        <v>41.4</v>
      </c>
      <c r="BU1252" s="91" t="inlineStr">
        <is>
          <t>N</t>
        </is>
      </c>
      <c r="BV1252" s="99">
        <f>IF(OR(BF1252&lt;&gt;"Y",BG1252&lt;&gt;"Y"),"",(AND(ISNUMBER(BQ1252),BQ1252&gt;0))+(BR1252="Stacked up")+(AND(ISNUMBER(BH1252),BH1252&gt;=-Settings!$B$17))+(AND(ISNUMBER(BK1252),ISNUMBER(BM1252),BK1252&gt;0,BM1252&gt;0))+(AND(ISNUMBER(AQ1252),AQ1252&gt;=Settings!$B$18))+(AND(ISNUMBER(BT1252),BT1252&gt;=Settings!$B$19,BT1252&lt;=Settings!$B$20))+(AND(ISNUMBER(AS1252),AS1252&gt;0))+(AND(ISNUMBER(T1252),ISNUMBER(M1252),T1252&gt;=Settings!$B$21,M1252&gt;0))+(AND(ISNUMBER(AD1252),ISNUMBER(M1252),AD1252&gt;=Settings!$B$22,M1252&gt;0))+(AY1252&gt;=1))</f>
        <v/>
      </c>
      <c r="BW1252" s="91">
        <f>IF(OR(AY1252=0,BF1252&lt;&gt;"Y",BG1252&lt;&gt;"Y"),"",1+SUMPRODUCT(($A$6:$A$2604=A1252)*($AY$6:$AY$2604&gt;0)*($BF$6:$BF$2604="Y")*($BG$6:$BG$2604="Y")*(($AY$6:$AY$2604&gt;AY1252)+($AY$6:$AY$2604=AY1252)*($AD$6:$AD$2604&gt;AD1252))))</f>
        <v/>
      </c>
    </row>
    <row r="1253" ht="23.85" customHeight="1" s="55">
      <c r="A1253" s="90" t="n">
        <v>46296</v>
      </c>
      <c r="B1253" s="91" t="inlineStr">
        <is>
          <t>KRSNAA</t>
        </is>
      </c>
      <c r="C1253" s="91" t="inlineStr">
        <is>
          <t>INE08LI01020</t>
        </is>
      </c>
      <c r="D1253" s="91" t="n"/>
      <c r="E1253" s="91" t="inlineStr">
        <is>
          <t>None</t>
        </is>
      </c>
      <c r="F1253" s="93" t="n">
        <v>1800</v>
      </c>
      <c r="G1253" s="92" t="inlineStr">
        <is>
          <t>N</t>
        </is>
      </c>
      <c r="H1253" s="94" t="n"/>
      <c r="I1253" s="91" t="inlineStr">
        <is>
          <t>N</t>
        </is>
      </c>
      <c r="J1253" s="92">
        <f>IF(K1253="","N","Y")</f>
        <v/>
      </c>
      <c r="K1253" s="94">
        <f>_xlfn.TEXTJOIN("; ",TRUE,IF(P1253="52-wk low","52-wk low",""),IF(AND(AD1253&gt;=Settings!$B$12,M1253&lt;0),"Distribution",""),IF(AND(AJ1253="Y",M1253&lt;0,AK1253&lt;-Settings!$B$13),"Long unwinding",""),IF(AND(AJ1253="Y",M1253&lt;0,AK1253&gt;Settings!$B$13),"Short buildup",""))</f>
        <v/>
      </c>
      <c r="L1253" s="95" t="n">
        <v>554.85</v>
      </c>
      <c r="M1253" s="96" t="n">
        <v>-0.91</v>
      </c>
      <c r="N1253" s="93" t="n">
        <v>992</v>
      </c>
      <c r="O1253" s="91" t="inlineStr">
        <is>
          <t>None</t>
        </is>
      </c>
      <c r="P1253" s="91" t="inlineStr">
        <is>
          <t>None</t>
        </is>
      </c>
      <c r="Q1253" s="97" t="n">
        <v>0.78</v>
      </c>
      <c r="R1253" s="96" t="n">
        <v>2.32</v>
      </c>
      <c r="S1253" s="96" t="n">
        <v>0.34</v>
      </c>
      <c r="T1253" s="96" t="n">
        <v>0.5600000000000001</v>
      </c>
      <c r="U1253" s="96" t="n">
        <v>0.75</v>
      </c>
      <c r="V1253" s="103" t="n">
        <v>2.26</v>
      </c>
      <c r="W1253" s="102" t="n">
        <v>3</v>
      </c>
      <c r="X1253" s="93" t="n"/>
      <c r="Y1253" s="91" t="inlineStr">
        <is>
          <t>None</t>
        </is>
      </c>
      <c r="Z1253" s="99" t="n">
        <v>60.05</v>
      </c>
      <c r="AA1253" s="96" t="n">
        <v>1.16</v>
      </c>
      <c r="AB1253" s="96" t="n">
        <v>1.08</v>
      </c>
      <c r="AC1253" s="96" t="n">
        <v>0.84</v>
      </c>
      <c r="AD1253" s="96" t="n">
        <v>0.9399999999999999</v>
      </c>
      <c r="AE1253" s="96" t="n">
        <v>1.08</v>
      </c>
      <c r="AF1253" s="103" t="n">
        <v>0.59</v>
      </c>
      <c r="AG1253" s="91" t="inlineStr">
        <is>
          <t>Drying up</t>
        </is>
      </c>
      <c r="AH1253" s="100" t="n">
        <v>0</v>
      </c>
      <c r="AI1253" s="101" t="n">
        <v>0</v>
      </c>
      <c r="AJ1253" s="92" t="inlineStr">
        <is>
          <t>N</t>
        </is>
      </c>
      <c r="AK1253" s="96" t="n"/>
      <c r="AL1253" s="91" t="inlineStr">
        <is>
          <t>n/a</t>
        </is>
      </c>
      <c r="AM1253" s="93" t="n"/>
      <c r="AN1253" s="92" t="inlineStr">
        <is>
          <t>None</t>
        </is>
      </c>
      <c r="AO1253" s="102" t="n">
        <v>0</v>
      </c>
      <c r="AP1253" s="103" t="n">
        <v>0.6</v>
      </c>
      <c r="AQ1253" s="102" t="n">
        <v>20</v>
      </c>
      <c r="AR1253" s="91" t="inlineStr">
        <is>
          <t>N</t>
        </is>
      </c>
      <c r="AS1253" s="104" t="n"/>
      <c r="AT1253" s="92">
        <f>IF(AND(P1253="52-wk high",T1253&gt;=Settings!$B$7),"Y","N")</f>
        <v/>
      </c>
      <c r="AU1253" s="91">
        <f>IF(AND(AD1253&gt;=Settings!$B$8,M1253&gt;0),"Y","N")</f>
        <v/>
      </c>
      <c r="AV1253" s="91">
        <f>IF(OR(AH1253&gt;Settings!$B$9,AI1253&gt;Settings!$B$9),"Y","N")</f>
        <v/>
      </c>
      <c r="AW1253" s="91">
        <f>IF(AJ1253&lt;&gt;"Y","n/a",IF(AND(M1253&gt;0,AK1253&gt;Settings!$B$10),"Y","N"))</f>
        <v/>
      </c>
      <c r="AX1253" s="91">
        <f>IF(AO1253&gt;=Settings!$B$11,"Y","N")</f>
        <v/>
      </c>
      <c r="AY1253" s="99">
        <f>(AT1253="Y")+(AU1253="Y")+(AV1253="Y")+(AW1253="Y")+(AX1253="Y")</f>
        <v/>
      </c>
      <c r="AZ1253" s="94">
        <f>IF(AY1253=0,"None",_xlfn.TEXTJOIN(", ",TRUE(),IF(AT1253="Y","Breakout",""),IF(AU1253="Y","Accumulation",""),IF(AV1253="Y","Institutional buying",""),IF(AW1253="Y","Long buildup",""),IF(AX1253="Y","Momentum leader","")))</f>
        <v/>
      </c>
      <c r="BA1253" s="94">
        <f>IF(BW1253="","","Passes "&amp;AY1253&amp;" of 5 buy-side scans"&amp;IF(G1253="Y","; RED FLAG: filter out using Red flag column",""))</f>
        <v/>
      </c>
      <c r="BB1253" s="91" t="inlineStr">
        <is>
          <t>None</t>
        </is>
      </c>
      <c r="BC1253" s="92" t="inlineStr">
        <is>
          <t>N</t>
        </is>
      </c>
      <c r="BD1253" s="94" t="n"/>
      <c r="BE1253" s="94" t="n"/>
      <c r="BF1253" s="92">
        <f>IF(R1253*100000&gt;=Settings!$B$5,"Y","N")</f>
        <v/>
      </c>
      <c r="BG1253" s="91">
        <f>IF(F1253&gt;Settings!$B$6,"Y","N")</f>
        <v/>
      </c>
      <c r="BH1253" s="97" t="n">
        <v>-34.58</v>
      </c>
      <c r="BI1253" s="96" t="n">
        <v>0.65</v>
      </c>
      <c r="BJ1253" s="96" t="n">
        <v>-0.91</v>
      </c>
      <c r="BK1253" s="96" t="n">
        <v>0.78</v>
      </c>
      <c r="BL1253" s="96" t="n">
        <v>-1.12</v>
      </c>
      <c r="BM1253" s="96" t="n">
        <v>-28.18</v>
      </c>
      <c r="BN1253" s="97" t="n">
        <v>0.51</v>
      </c>
      <c r="BO1253" s="96" t="n">
        <v>0.27</v>
      </c>
      <c r="BP1253" s="96" t="n">
        <v>-1.82</v>
      </c>
      <c r="BQ1253" s="96" t="n">
        <v>-8.880000000000001</v>
      </c>
      <c r="BR1253" s="91" t="inlineStr">
        <is>
          <t>Mixed</t>
        </is>
      </c>
      <c r="BS1253" s="91" t="inlineStr">
        <is>
          <t>None</t>
        </is>
      </c>
      <c r="BT1253" s="96" t="n">
        <v>52.3</v>
      </c>
      <c r="BU1253" s="91" t="inlineStr">
        <is>
          <t>N</t>
        </is>
      </c>
      <c r="BV1253" s="99">
        <f>IF(OR(BF1253&lt;&gt;"Y",BG1253&lt;&gt;"Y"),"",(AND(ISNUMBER(BQ1253),BQ1253&gt;0))+(BR1253="Stacked up")+(AND(ISNUMBER(BH1253),BH1253&gt;=-Settings!$B$17))+(AND(ISNUMBER(BK1253),ISNUMBER(BM1253),BK1253&gt;0,BM1253&gt;0))+(AND(ISNUMBER(AQ1253),AQ1253&gt;=Settings!$B$18))+(AND(ISNUMBER(BT1253),BT1253&gt;=Settings!$B$19,BT1253&lt;=Settings!$B$20))+(AND(ISNUMBER(AS1253),AS1253&gt;0))+(AND(ISNUMBER(T1253),ISNUMBER(M1253),T1253&gt;=Settings!$B$21,M1253&gt;0))+(AND(ISNUMBER(AD1253),ISNUMBER(M1253),AD1253&gt;=Settings!$B$22,M1253&gt;0))+(AY1253&gt;=1))</f>
        <v/>
      </c>
      <c r="BW1253" s="91">
        <f>IF(OR(AY1253=0,BF1253&lt;&gt;"Y",BG1253&lt;&gt;"Y"),"",1+SUMPRODUCT(($A$6:$A$2604=A1253)*($AY$6:$AY$2604&gt;0)*($BF$6:$BF$2604="Y")*($BG$6:$BG$2604="Y")*(($AY$6:$AY$2604&gt;AY1253)+($AY$6:$AY$2604=AY1253)*($AD$6:$AD$2604&gt;AD1253))))</f>
        <v/>
      </c>
    </row>
    <row r="1254" ht="23.85" customHeight="1" s="55">
      <c r="A1254" s="90" t="n">
        <v>46296</v>
      </c>
      <c r="B1254" s="91" t="inlineStr">
        <is>
          <t>OAL</t>
        </is>
      </c>
      <c r="C1254" s="91" t="inlineStr">
        <is>
          <t>INE959C01023</t>
        </is>
      </c>
      <c r="D1254" s="91" t="n"/>
      <c r="E1254" s="91" t="inlineStr">
        <is>
          <t>None</t>
        </is>
      </c>
      <c r="F1254" s="93" t="n">
        <v>1791</v>
      </c>
      <c r="G1254" s="92" t="inlineStr">
        <is>
          <t>N</t>
        </is>
      </c>
      <c r="H1254" s="94" t="n"/>
      <c r="I1254" s="91" t="inlineStr">
        <is>
          <t>N</t>
        </is>
      </c>
      <c r="J1254" s="92">
        <f>IF(K1254="","N","Y")</f>
        <v/>
      </c>
      <c r="K1254" s="94">
        <f>_xlfn.TEXTJOIN("; ",TRUE,IF(P1254="52-wk low","52-wk low",""),IF(AND(AD1254&gt;=Settings!$B$12,M1254&lt;0),"Distribution",""),IF(AND(AJ1254="Y",M1254&lt;0,AK1254&lt;-Settings!$B$13),"Long unwinding",""),IF(AND(AJ1254="Y",M1254&lt;0,AK1254&gt;Settings!$B$13),"Short buildup",""))</f>
        <v/>
      </c>
      <c r="L1254" s="95" t="n">
        <v>532.2</v>
      </c>
      <c r="M1254" s="96" t="n">
        <v>-0.2</v>
      </c>
      <c r="N1254" s="93" t="n">
        <v>675</v>
      </c>
      <c r="O1254" s="91" t="inlineStr">
        <is>
          <t>None</t>
        </is>
      </c>
      <c r="P1254" s="91" t="inlineStr">
        <is>
          <t>None</t>
        </is>
      </c>
      <c r="Q1254" s="97" t="n">
        <v>0.64</v>
      </c>
      <c r="R1254" s="96" t="n">
        <v>0.66</v>
      </c>
      <c r="S1254" s="96" t="n">
        <v>0.98</v>
      </c>
      <c r="T1254" s="96" t="n">
        <v>0.78</v>
      </c>
      <c r="U1254" s="96" t="n">
        <v>1.19</v>
      </c>
      <c r="V1254" s="103" t="n">
        <v>1.22</v>
      </c>
      <c r="W1254" s="102" t="n">
        <v>3</v>
      </c>
      <c r="X1254" s="93" t="n"/>
      <c r="Y1254" s="91" t="inlineStr">
        <is>
          <t>None</t>
        </is>
      </c>
      <c r="Z1254" s="99" t="n">
        <v>44.73</v>
      </c>
      <c r="AA1254" s="96" t="n">
        <v>1</v>
      </c>
      <c r="AB1254" s="96" t="n">
        <v>0.9</v>
      </c>
      <c r="AC1254" s="96" t="n">
        <v>1</v>
      </c>
      <c r="AD1254" s="96" t="n">
        <v>1.01</v>
      </c>
      <c r="AE1254" s="96" t="n">
        <v>1.41</v>
      </c>
      <c r="AF1254" s="103" t="n">
        <v>1.16</v>
      </c>
      <c r="AG1254" s="91" t="inlineStr">
        <is>
          <t>Normal</t>
        </is>
      </c>
      <c r="AH1254" s="100" t="n">
        <v>0</v>
      </c>
      <c r="AI1254" s="101" t="n">
        <v>0</v>
      </c>
      <c r="AJ1254" s="92" t="inlineStr">
        <is>
          <t>N</t>
        </is>
      </c>
      <c r="AK1254" s="96" t="n"/>
      <c r="AL1254" s="91" t="inlineStr">
        <is>
          <t>n/a</t>
        </is>
      </c>
      <c r="AM1254" s="93" t="n"/>
      <c r="AN1254" s="92" t="inlineStr">
        <is>
          <t>None</t>
        </is>
      </c>
      <c r="AO1254" s="102" t="n">
        <v>0</v>
      </c>
      <c r="AP1254" s="103" t="n">
        <v>2.62</v>
      </c>
      <c r="AQ1254" s="102" t="n">
        <v>95</v>
      </c>
      <c r="AR1254" s="91" t="inlineStr">
        <is>
          <t>N</t>
        </is>
      </c>
      <c r="AS1254" s="104" t="n"/>
      <c r="AT1254" s="92">
        <f>IF(AND(P1254="52-wk high",T1254&gt;=Settings!$B$7),"Y","N")</f>
        <v/>
      </c>
      <c r="AU1254" s="91">
        <f>IF(AND(AD1254&gt;=Settings!$B$8,M1254&gt;0),"Y","N")</f>
        <v/>
      </c>
      <c r="AV1254" s="91">
        <f>IF(OR(AH1254&gt;Settings!$B$9,AI1254&gt;Settings!$B$9),"Y","N")</f>
        <v/>
      </c>
      <c r="AW1254" s="91">
        <f>IF(AJ1254&lt;&gt;"Y","n/a",IF(AND(M1254&gt;0,AK1254&gt;Settings!$B$10),"Y","N"))</f>
        <v/>
      </c>
      <c r="AX1254" s="91">
        <f>IF(AO1254&gt;=Settings!$B$11,"Y","N")</f>
        <v/>
      </c>
      <c r="AY1254" s="99">
        <f>(AT1254="Y")+(AU1254="Y")+(AV1254="Y")+(AW1254="Y")+(AX1254="Y")</f>
        <v/>
      </c>
      <c r="AZ1254" s="94">
        <f>IF(AY1254=0,"None",_xlfn.TEXTJOIN(", ",TRUE(),IF(AT1254="Y","Breakout",""),IF(AU1254="Y","Accumulation",""),IF(AV1254="Y","Institutional buying",""),IF(AW1254="Y","Long buildup",""),IF(AX1254="Y","Momentum leader","")))</f>
        <v/>
      </c>
      <c r="BA1254" s="94">
        <f>IF(BW1254="","","Passes "&amp;AY1254&amp;" of 5 buy-side scans"&amp;IF(G1254="Y","; RED FLAG: filter out using Red flag column",""))</f>
        <v/>
      </c>
      <c r="BB1254" s="91" t="inlineStr">
        <is>
          <t>None</t>
        </is>
      </c>
      <c r="BC1254" s="92" t="inlineStr">
        <is>
          <t>Y</t>
        </is>
      </c>
      <c r="BD1254" s="94" t="inlineStr">
        <is>
          <t>PE &gt; 50; &gt;50% move in 3 months; &gt;75% move in 6 months; High-low range &gt;75% in 3 months</t>
        </is>
      </c>
      <c r="BE1254" s="94" t="n"/>
      <c r="BF1254" s="92">
        <f>IF(R1254*100000&gt;=Settings!$B$5,"Y","N")</f>
        <v/>
      </c>
      <c r="BG1254" s="91">
        <f>IF(F1254&gt;Settings!$B$6,"Y","N")</f>
        <v/>
      </c>
      <c r="BH1254" s="97" t="n">
        <v>-6.63</v>
      </c>
      <c r="BI1254" s="96" t="n">
        <v>-0.02</v>
      </c>
      <c r="BJ1254" s="96" t="n">
        <v>19.25</v>
      </c>
      <c r="BK1254" s="96" t="n">
        <v>69.68000000000001</v>
      </c>
      <c r="BL1254" s="96" t="n">
        <v>116.84</v>
      </c>
      <c r="BM1254" s="96" t="n">
        <v>61.66</v>
      </c>
      <c r="BN1254" s="97" t="n">
        <v>3.06</v>
      </c>
      <c r="BO1254" s="96" t="n">
        <v>15.82</v>
      </c>
      <c r="BP1254" s="96" t="n">
        <v>30.6</v>
      </c>
      <c r="BQ1254" s="96" t="n">
        <v>45.11</v>
      </c>
      <c r="BR1254" s="91" t="inlineStr">
        <is>
          <t>Stacked up</t>
        </is>
      </c>
      <c r="BS1254" s="91" t="inlineStr">
        <is>
          <t>None</t>
        </is>
      </c>
      <c r="BT1254" s="96" t="n">
        <v>55.1</v>
      </c>
      <c r="BU1254" s="91" t="inlineStr">
        <is>
          <t>N</t>
        </is>
      </c>
      <c r="BV1254" s="99">
        <f>IF(OR(BF1254&lt;&gt;"Y",BG1254&lt;&gt;"Y"),"",(AND(ISNUMBER(BQ1254),BQ1254&gt;0))+(BR1254="Stacked up")+(AND(ISNUMBER(BH1254),BH1254&gt;=-Settings!$B$17))+(AND(ISNUMBER(BK1254),ISNUMBER(BM1254),BK1254&gt;0,BM1254&gt;0))+(AND(ISNUMBER(AQ1254),AQ1254&gt;=Settings!$B$18))+(AND(ISNUMBER(BT1254),BT1254&gt;=Settings!$B$19,BT1254&lt;=Settings!$B$20))+(AND(ISNUMBER(AS1254),AS1254&gt;0))+(AND(ISNUMBER(T1254),ISNUMBER(M1254),T1254&gt;=Settings!$B$21,M1254&gt;0))+(AND(ISNUMBER(AD1254),ISNUMBER(M1254),AD1254&gt;=Settings!$B$22,M1254&gt;0))+(AY1254&gt;=1))</f>
        <v/>
      </c>
      <c r="BW1254" s="91">
        <f>IF(OR(AY1254=0,BF1254&lt;&gt;"Y",BG1254&lt;&gt;"Y"),"",1+SUMPRODUCT(($A$6:$A$2604=A1254)*($AY$6:$AY$2604&gt;0)*($BF$6:$BF$2604="Y")*($BG$6:$BG$2604="Y")*(($AY$6:$AY$2604&gt;AY1254)+($AY$6:$AY$2604=AY1254)*($AD$6:$AD$2604&gt;AD1254))))</f>
        <v/>
      </c>
    </row>
    <row r="1255" ht="23.85" customHeight="1" s="55">
      <c r="A1255" s="90" t="n">
        <v>46296</v>
      </c>
      <c r="B1255" s="91" t="inlineStr">
        <is>
          <t>DCXINDIA</t>
        </is>
      </c>
      <c r="C1255" s="91" t="inlineStr">
        <is>
          <t>INE0KL801015</t>
        </is>
      </c>
      <c r="D1255" s="91" t="n"/>
      <c r="E1255" s="91" t="inlineStr">
        <is>
          <t>None</t>
        </is>
      </c>
      <c r="F1255" s="93" t="n">
        <v>1771</v>
      </c>
      <c r="G1255" s="92" t="inlineStr">
        <is>
          <t>N</t>
        </is>
      </c>
      <c r="H1255" s="94" t="n"/>
      <c r="I1255" s="91" t="inlineStr">
        <is>
          <t>N</t>
        </is>
      </c>
      <c r="J1255" s="92">
        <f>IF(K1255="","N","Y")</f>
        <v/>
      </c>
      <c r="K1255" s="94">
        <f>_xlfn.TEXTJOIN("; ",TRUE,IF(P1255="52-wk low","52-wk low",""),IF(AND(AD1255&gt;=Settings!$B$12,M1255&lt;0),"Distribution",""),IF(AND(AJ1255="Y",M1255&lt;0,AK1255&lt;-Settings!$B$13),"Long unwinding",""),IF(AND(AJ1255="Y",M1255&lt;0,AK1255&gt;Settings!$B$13),"Short buildup",""))</f>
        <v/>
      </c>
      <c r="L1255" s="95" t="n">
        <v>158.99</v>
      </c>
      <c r="M1255" s="96" t="n">
        <v>-1.36</v>
      </c>
      <c r="N1255" s="93" t="n">
        <v>1230</v>
      </c>
      <c r="O1255" s="91" t="inlineStr">
        <is>
          <t>None</t>
        </is>
      </c>
      <c r="P1255" s="91" t="inlineStr">
        <is>
          <t>None</t>
        </is>
      </c>
      <c r="Q1255" s="97" t="n">
        <v>3.14</v>
      </c>
      <c r="R1255" s="96" t="n">
        <v>3.97</v>
      </c>
      <c r="S1255" s="96" t="n">
        <v>0.8</v>
      </c>
      <c r="T1255" s="96" t="n">
        <v>0.72</v>
      </c>
      <c r="U1255" s="96" t="n">
        <v>0.39</v>
      </c>
      <c r="V1255" s="103" t="n">
        <v>0.5</v>
      </c>
      <c r="W1255" s="102" t="n">
        <v>1</v>
      </c>
      <c r="X1255" s="93" t="n"/>
      <c r="Y1255" s="91" t="inlineStr">
        <is>
          <t>None</t>
        </is>
      </c>
      <c r="Z1255" s="99" t="n">
        <v>51.15</v>
      </c>
      <c r="AA1255" s="96" t="n">
        <v>1.09</v>
      </c>
      <c r="AB1255" s="96" t="n">
        <v>1.13</v>
      </c>
      <c r="AC1255" s="96" t="n">
        <v>0.88</v>
      </c>
      <c r="AD1255" s="96" t="n">
        <v>0.84</v>
      </c>
      <c r="AE1255" s="96" t="n">
        <v>0.52</v>
      </c>
      <c r="AF1255" s="103" t="n">
        <v>1.22</v>
      </c>
      <c r="AG1255" s="91" t="inlineStr">
        <is>
          <t>Normal</t>
        </is>
      </c>
      <c r="AH1255" s="100" t="n">
        <v>0</v>
      </c>
      <c r="AI1255" s="101" t="n">
        <v>0</v>
      </c>
      <c r="AJ1255" s="92" t="inlineStr">
        <is>
          <t>N</t>
        </is>
      </c>
      <c r="AK1255" s="96" t="n"/>
      <c r="AL1255" s="91" t="inlineStr">
        <is>
          <t>n/a</t>
        </is>
      </c>
      <c r="AM1255" s="93" t="n"/>
      <c r="AN1255" s="92" t="inlineStr">
        <is>
          <t>None</t>
        </is>
      </c>
      <c r="AO1255" s="102" t="n">
        <v>0</v>
      </c>
      <c r="AP1255" s="103" t="n">
        <v>0.63</v>
      </c>
      <c r="AQ1255" s="102" t="n">
        <v>24</v>
      </c>
      <c r="AR1255" s="91" t="inlineStr">
        <is>
          <t>N</t>
        </is>
      </c>
      <c r="AS1255" s="104" t="n"/>
      <c r="AT1255" s="92">
        <f>IF(AND(P1255="52-wk high",T1255&gt;=Settings!$B$7),"Y","N")</f>
        <v/>
      </c>
      <c r="AU1255" s="91">
        <f>IF(AND(AD1255&gt;=Settings!$B$8,M1255&gt;0),"Y","N")</f>
        <v/>
      </c>
      <c r="AV1255" s="91">
        <f>IF(OR(AH1255&gt;Settings!$B$9,AI1255&gt;Settings!$B$9),"Y","N")</f>
        <v/>
      </c>
      <c r="AW1255" s="91">
        <f>IF(AJ1255&lt;&gt;"Y","n/a",IF(AND(M1255&gt;0,AK1255&gt;Settings!$B$10),"Y","N"))</f>
        <v/>
      </c>
      <c r="AX1255" s="91">
        <f>IF(AO1255&gt;=Settings!$B$11,"Y","N")</f>
        <v/>
      </c>
      <c r="AY1255" s="99">
        <f>(AT1255="Y")+(AU1255="Y")+(AV1255="Y")+(AW1255="Y")+(AX1255="Y")</f>
        <v/>
      </c>
      <c r="AZ1255" s="94">
        <f>IF(AY1255=0,"None",_xlfn.TEXTJOIN(", ",TRUE(),IF(AT1255="Y","Breakout",""),IF(AU1255="Y","Accumulation",""),IF(AV1255="Y","Institutional buying",""),IF(AW1255="Y","Long buildup",""),IF(AX1255="Y","Momentum leader","")))</f>
        <v/>
      </c>
      <c r="BA1255" s="94">
        <f>IF(BW1255="","","Passes "&amp;AY1255&amp;" of 5 buy-side scans"&amp;IF(G1255="Y","; RED FLAG: filter out using Red flag column",""))</f>
        <v/>
      </c>
      <c r="BB1255" s="91" t="inlineStr">
        <is>
          <t>None</t>
        </is>
      </c>
      <c r="BC1255" s="92" t="inlineStr">
        <is>
          <t>Y</t>
        </is>
      </c>
      <c r="BD1255" s="94" t="inlineStr">
        <is>
          <t>EPS zero</t>
        </is>
      </c>
      <c r="BE1255" s="94" t="n"/>
      <c r="BF1255" s="92">
        <f>IF(R1255*100000&gt;=Settings!$B$5,"Y","N")</f>
        <v/>
      </c>
      <c r="BG1255" s="91">
        <f>IF(F1255&gt;Settings!$B$6,"Y","N")</f>
        <v/>
      </c>
      <c r="BH1255" s="97" t="n">
        <v>-37.26</v>
      </c>
      <c r="BI1255" s="96" t="n">
        <v>-2.03</v>
      </c>
      <c r="BJ1255" s="96" t="n">
        <v>-8.369999999999999</v>
      </c>
      <c r="BK1255" s="96" t="n">
        <v>-20.98</v>
      </c>
      <c r="BL1255" s="96" t="n">
        <v>-3.62</v>
      </c>
      <c r="BM1255" s="96" t="n">
        <v>-34.61</v>
      </c>
      <c r="BN1255" s="97" t="n">
        <v>-3.36</v>
      </c>
      <c r="BO1255" s="96" t="n">
        <v>-7.47</v>
      </c>
      <c r="BP1255" s="96" t="n">
        <v>-11.06</v>
      </c>
      <c r="BQ1255" s="96" t="n">
        <v>-16.07</v>
      </c>
      <c r="BR1255" s="91" t="inlineStr">
        <is>
          <t>Stacked down</t>
        </is>
      </c>
      <c r="BS1255" s="91" t="inlineStr">
        <is>
          <t>None</t>
        </is>
      </c>
      <c r="BT1255" s="96" t="n">
        <v>34.8</v>
      </c>
      <c r="BU1255" s="91" t="inlineStr">
        <is>
          <t>N</t>
        </is>
      </c>
      <c r="BV1255" s="99">
        <f>IF(OR(BF1255&lt;&gt;"Y",BG1255&lt;&gt;"Y"),"",(AND(ISNUMBER(BQ1255),BQ1255&gt;0))+(BR1255="Stacked up")+(AND(ISNUMBER(BH1255),BH1255&gt;=-Settings!$B$17))+(AND(ISNUMBER(BK1255),ISNUMBER(BM1255),BK1255&gt;0,BM1255&gt;0))+(AND(ISNUMBER(AQ1255),AQ1255&gt;=Settings!$B$18))+(AND(ISNUMBER(BT1255),BT1255&gt;=Settings!$B$19,BT1255&lt;=Settings!$B$20))+(AND(ISNUMBER(AS1255),AS1255&gt;0))+(AND(ISNUMBER(T1255),ISNUMBER(M1255),T1255&gt;=Settings!$B$21,M1255&gt;0))+(AND(ISNUMBER(AD1255),ISNUMBER(M1255),AD1255&gt;=Settings!$B$22,M1255&gt;0))+(AY1255&gt;=1))</f>
        <v/>
      </c>
      <c r="BW1255" s="91">
        <f>IF(OR(AY1255=0,BF1255&lt;&gt;"Y",BG1255&lt;&gt;"Y"),"",1+SUMPRODUCT(($A$6:$A$2604=A1255)*($AY$6:$AY$2604&gt;0)*($BF$6:$BF$2604="Y")*($BG$6:$BG$2604="Y")*(($AY$6:$AY$2604&gt;AY1255)+($AY$6:$AY$2604=AY1255)*($AD$6:$AD$2604&gt;AD1255))))</f>
        <v/>
      </c>
    </row>
    <row r="1256" ht="23.85" customHeight="1" s="55">
      <c r="A1256" s="90" t="n">
        <v>46296</v>
      </c>
      <c r="B1256" s="91" t="inlineStr">
        <is>
          <t>MMWL</t>
        </is>
      </c>
      <c r="C1256" s="91" t="inlineStr">
        <is>
          <t>INE200D01020</t>
        </is>
      </c>
      <c r="D1256" s="91" t="n"/>
      <c r="E1256" s="91" t="inlineStr">
        <is>
          <t>None</t>
        </is>
      </c>
      <c r="F1256" s="93" t="n">
        <v>1763</v>
      </c>
      <c r="G1256" s="92" t="inlineStr">
        <is>
          <t>N</t>
        </is>
      </c>
      <c r="H1256" s="94" t="n"/>
      <c r="I1256" s="91" t="inlineStr">
        <is>
          <t>N</t>
        </is>
      </c>
      <c r="J1256" s="92">
        <f>IF(K1256="","N","Y")</f>
        <v/>
      </c>
      <c r="K1256" s="94">
        <f>_xlfn.TEXTJOIN("; ",TRUE,IF(P1256="52-wk low","52-wk low",""),IF(AND(AD1256&gt;=Settings!$B$12,M1256&lt;0),"Distribution",""),IF(AND(AJ1256="Y",M1256&lt;0,AK1256&lt;-Settings!$B$13),"Long unwinding",""),IF(AND(AJ1256="Y",M1256&lt;0,AK1256&gt;Settings!$B$13),"Short buildup",""))</f>
        <v/>
      </c>
      <c r="L1256" s="95" t="n">
        <v>15.56</v>
      </c>
      <c r="M1256" s="96" t="n">
        <v>4.99</v>
      </c>
      <c r="N1256" s="93" t="n">
        <v>45</v>
      </c>
      <c r="O1256" s="91" t="inlineStr">
        <is>
          <t>None</t>
        </is>
      </c>
      <c r="P1256" s="91" t="inlineStr">
        <is>
          <t>None</t>
        </is>
      </c>
      <c r="Q1256" s="97" t="n">
        <v>4.29</v>
      </c>
      <c r="R1256" s="96" t="n">
        <v>0.57</v>
      </c>
      <c r="S1256" s="96" t="n">
        <v>11.6</v>
      </c>
      <c r="T1256" s="96" t="n">
        <v>8.9</v>
      </c>
      <c r="U1256" s="96" t="n">
        <v>6.88</v>
      </c>
      <c r="V1256" s="103" t="n">
        <v>0.88</v>
      </c>
      <c r="W1256" s="102" t="n"/>
      <c r="X1256" s="93" t="n"/>
      <c r="Y1256" s="91" t="inlineStr">
        <is>
          <t>None</t>
        </is>
      </c>
      <c r="Z1256" s="99" t="n">
        <v>100</v>
      </c>
      <c r="AA1256" s="96" t="n">
        <v>1.3</v>
      </c>
      <c r="AB1256" s="96" t="n">
        <v>1.26</v>
      </c>
      <c r="AC1256" s="96" t="n">
        <v>14.37</v>
      </c>
      <c r="AD1256" s="96" t="n"/>
      <c r="AE1256" s="96" t="n"/>
      <c r="AF1256" s="103" t="n"/>
      <c r="AG1256" s="91" t="inlineStr">
        <is>
          <t>No delivery data</t>
        </is>
      </c>
      <c r="AH1256" s="100" t="n">
        <v>0</v>
      </c>
      <c r="AI1256" s="101" t="n">
        <v>0</v>
      </c>
      <c r="AJ1256" s="92" t="inlineStr">
        <is>
          <t>N</t>
        </is>
      </c>
      <c r="AK1256" s="96" t="n"/>
      <c r="AL1256" s="91" t="inlineStr">
        <is>
          <t>n/a</t>
        </is>
      </c>
      <c r="AM1256" s="93" t="n"/>
      <c r="AN1256" s="92" t="inlineStr">
        <is>
          <t>None</t>
        </is>
      </c>
      <c r="AO1256" s="102" t="n">
        <v>0</v>
      </c>
      <c r="AP1256" s="103" t="n"/>
      <c r="AQ1256" s="102" t="n"/>
      <c r="AR1256" s="91" t="inlineStr">
        <is>
          <t>N</t>
        </is>
      </c>
      <c r="AS1256" s="104" t="n"/>
      <c r="AT1256" s="92">
        <f>IF(AND(P1256="52-wk high",T1256&gt;=Settings!$B$7),"Y","N")</f>
        <v/>
      </c>
      <c r="AU1256" s="91">
        <f>IF(AND(AD1256&gt;=Settings!$B$8,M1256&gt;0),"Y","N")</f>
        <v/>
      </c>
      <c r="AV1256" s="91">
        <f>IF(OR(AH1256&gt;Settings!$B$9,AI1256&gt;Settings!$B$9),"Y","N")</f>
        <v/>
      </c>
      <c r="AW1256" s="91">
        <f>IF(AJ1256&lt;&gt;"Y","n/a",IF(AND(M1256&gt;0,AK1256&gt;Settings!$B$10),"Y","N"))</f>
        <v/>
      </c>
      <c r="AX1256" s="91">
        <f>IF(AO1256&gt;=Settings!$B$11,"Y","N")</f>
        <v/>
      </c>
      <c r="AY1256" s="99">
        <f>(AT1256="Y")+(AU1256="Y")+(AV1256="Y")+(AW1256="Y")+(AX1256="Y")</f>
        <v/>
      </c>
      <c r="AZ1256" s="94">
        <f>IF(AY1256=0,"None",_xlfn.TEXTJOIN(", ",TRUE(),IF(AT1256="Y","Breakout",""),IF(AU1256="Y","Accumulation",""),IF(AV1256="Y","Institutional buying",""),IF(AW1256="Y","Long buildup",""),IF(AX1256="Y","Momentum leader","")))</f>
        <v/>
      </c>
      <c r="BA1256" s="94">
        <f>IF(BW1256="","","Passes "&amp;AY1256&amp;" of 5 buy-side scans"&amp;IF(G1256="Y","; RED FLAG: filter out using Red flag column",""))</f>
        <v/>
      </c>
      <c r="BB1256" s="91" t="inlineStr">
        <is>
          <t>Upper</t>
        </is>
      </c>
      <c r="BC1256" s="92" t="inlineStr">
        <is>
          <t>Y</t>
        </is>
      </c>
      <c r="BD1256" s="94" t="inlineStr">
        <is>
          <t>Few traders (&lt;100 unique PAN, 30 days)</t>
        </is>
      </c>
      <c r="BE1256" s="94" t="n"/>
      <c r="BF1256" s="92">
        <f>IF(R1256*100000&gt;=Settings!$B$5,"Y","N")</f>
        <v/>
      </c>
      <c r="BG1256" s="91">
        <f>IF(F1256&gt;Settings!$B$6,"Y","N")</f>
        <v/>
      </c>
      <c r="BH1256" s="97" t="n">
        <v>-6.1</v>
      </c>
      <c r="BI1256" s="96" t="n">
        <v>8.210000000000001</v>
      </c>
      <c r="BJ1256" s="96" t="n">
        <v>10.04</v>
      </c>
      <c r="BK1256" s="96" t="n">
        <v>18.51</v>
      </c>
      <c r="BL1256" s="96" t="n"/>
      <c r="BM1256" s="96" t="n"/>
      <c r="BN1256" s="97" t="n">
        <v>9.119999999999999</v>
      </c>
      <c r="BO1256" s="96" t="n">
        <v>9.81</v>
      </c>
      <c r="BP1256" s="96" t="n">
        <v>13.29</v>
      </c>
      <c r="BQ1256" s="96" t="n"/>
      <c r="BR1256" s="91" t="n"/>
      <c r="BS1256" s="91" t="inlineStr">
        <is>
          <t>None</t>
        </is>
      </c>
      <c r="BT1256" s="96" t="n">
        <v>67.3</v>
      </c>
      <c r="BU1256" s="91" t="n"/>
      <c r="BV1256" s="99">
        <f>IF(OR(BF1256&lt;&gt;"Y",BG1256&lt;&gt;"Y"),"",(AND(ISNUMBER(BQ1256),BQ1256&gt;0))+(BR1256="Stacked up")+(AND(ISNUMBER(BH1256),BH1256&gt;=-Settings!$B$17))+(AND(ISNUMBER(BK1256),ISNUMBER(BM1256),BK1256&gt;0,BM1256&gt;0))+(AND(ISNUMBER(AQ1256),AQ1256&gt;=Settings!$B$18))+(AND(ISNUMBER(BT1256),BT1256&gt;=Settings!$B$19,BT1256&lt;=Settings!$B$20))+(AND(ISNUMBER(AS1256),AS1256&gt;0))+(AND(ISNUMBER(T1256),ISNUMBER(M1256),T1256&gt;=Settings!$B$21,M1256&gt;0))+(AND(ISNUMBER(AD1256),ISNUMBER(M1256),AD1256&gt;=Settings!$B$22,M1256&gt;0))+(AY1256&gt;=1))</f>
        <v/>
      </c>
      <c r="BW1256" s="91">
        <f>IF(OR(AY1256=0,BF1256&lt;&gt;"Y",BG1256&lt;&gt;"Y"),"",1+SUMPRODUCT(($A$6:$A$2604=A1256)*($AY$6:$AY$2604&gt;0)*($BF$6:$BF$2604="Y")*($BG$6:$BG$2604="Y")*(($AY$6:$AY$2604&gt;AY1256)+($AY$6:$AY$2604=AY1256)*($AD$6:$AD$2604&gt;AD1256))))</f>
        <v/>
      </c>
    </row>
    <row r="1257" ht="23.85" customHeight="1" s="55">
      <c r="A1257" s="90" t="n">
        <v>46296</v>
      </c>
      <c r="B1257" s="91" t="inlineStr">
        <is>
          <t>TIRUMALCHM</t>
        </is>
      </c>
      <c r="C1257" s="91" t="inlineStr">
        <is>
          <t>INE338A01024</t>
        </is>
      </c>
      <c r="D1257" s="91" t="n"/>
      <c r="E1257" s="91" t="inlineStr">
        <is>
          <t>None</t>
        </is>
      </c>
      <c r="F1257" s="93" t="n">
        <v>1763</v>
      </c>
      <c r="G1257" s="92" t="inlineStr">
        <is>
          <t>N</t>
        </is>
      </c>
      <c r="H1257" s="94" t="n"/>
      <c r="I1257" s="91" t="inlineStr">
        <is>
          <t>N</t>
        </is>
      </c>
      <c r="J1257" s="92">
        <f>IF(K1257="","N","Y")</f>
        <v/>
      </c>
      <c r="K1257" s="94">
        <f>_xlfn.TEXTJOIN("; ",TRUE,IF(P1257="52-wk low","52-wk low",""),IF(AND(AD1257&gt;=Settings!$B$12,M1257&lt;0),"Distribution",""),IF(AND(AJ1257="Y",M1257&lt;0,AK1257&lt;-Settings!$B$13),"Long unwinding",""),IF(AND(AJ1257="Y",M1257&lt;0,AK1257&gt;Settings!$B$13),"Short buildup",""))</f>
        <v/>
      </c>
      <c r="L1257" s="95" t="n">
        <v>146.26</v>
      </c>
      <c r="M1257" s="96" t="n">
        <v>-3.39</v>
      </c>
      <c r="N1257" s="93" t="n">
        <v>2196</v>
      </c>
      <c r="O1257" s="91" t="inlineStr">
        <is>
          <t>None</t>
        </is>
      </c>
      <c r="P1257" s="91" t="inlineStr">
        <is>
          <t>52-wk low</t>
        </is>
      </c>
      <c r="Q1257" s="97" t="n">
        <v>4.64</v>
      </c>
      <c r="R1257" s="96" t="n">
        <v>4.68</v>
      </c>
      <c r="S1257" s="96" t="n">
        <v>0.98</v>
      </c>
      <c r="T1257" s="96" t="n">
        <v>0.75</v>
      </c>
      <c r="U1257" s="96" t="n">
        <v>0.77</v>
      </c>
      <c r="V1257" s="103" t="n">
        <v>0.78</v>
      </c>
      <c r="W1257" s="102" t="n">
        <v>2</v>
      </c>
      <c r="X1257" s="93" t="n"/>
      <c r="Y1257" s="91" t="inlineStr">
        <is>
          <t>None</t>
        </is>
      </c>
      <c r="Z1257" s="99" t="n">
        <v>48.08</v>
      </c>
      <c r="AA1257" s="96" t="n">
        <v>1.04</v>
      </c>
      <c r="AB1257" s="96" t="n">
        <v>0.97</v>
      </c>
      <c r="AC1257" s="96" t="n">
        <v>1.06</v>
      </c>
      <c r="AD1257" s="96" t="n">
        <v>0.76</v>
      </c>
      <c r="AE1257" s="96" t="n">
        <v>0.84</v>
      </c>
      <c r="AF1257" s="103" t="n">
        <v>1.03</v>
      </c>
      <c r="AG1257" s="91" t="inlineStr">
        <is>
          <t>Normal</t>
        </is>
      </c>
      <c r="AH1257" s="100" t="n">
        <v>0</v>
      </c>
      <c r="AI1257" s="101" t="n">
        <v>0</v>
      </c>
      <c r="AJ1257" s="92" t="inlineStr">
        <is>
          <t>N</t>
        </is>
      </c>
      <c r="AK1257" s="96" t="n"/>
      <c r="AL1257" s="91" t="inlineStr">
        <is>
          <t>n/a</t>
        </is>
      </c>
      <c r="AM1257" s="93" t="n"/>
      <c r="AN1257" s="92" t="inlineStr">
        <is>
          <t>None</t>
        </is>
      </c>
      <c r="AO1257" s="102" t="n">
        <v>0</v>
      </c>
      <c r="AP1257" s="103" t="n">
        <v>0.51</v>
      </c>
      <c r="AQ1257" s="102" t="n">
        <v>6</v>
      </c>
      <c r="AR1257" s="91" t="inlineStr">
        <is>
          <t>N</t>
        </is>
      </c>
      <c r="AS1257" s="104" t="n"/>
      <c r="AT1257" s="92">
        <f>IF(AND(P1257="52-wk high",T1257&gt;=Settings!$B$7),"Y","N")</f>
        <v/>
      </c>
      <c r="AU1257" s="91">
        <f>IF(AND(AD1257&gt;=Settings!$B$8,M1257&gt;0),"Y","N")</f>
        <v/>
      </c>
      <c r="AV1257" s="91">
        <f>IF(OR(AH1257&gt;Settings!$B$9,AI1257&gt;Settings!$B$9),"Y","N")</f>
        <v/>
      </c>
      <c r="AW1257" s="91">
        <f>IF(AJ1257&lt;&gt;"Y","n/a",IF(AND(M1257&gt;0,AK1257&gt;Settings!$B$10),"Y","N"))</f>
        <v/>
      </c>
      <c r="AX1257" s="91">
        <f>IF(AO1257&gt;=Settings!$B$11,"Y","N")</f>
        <v/>
      </c>
      <c r="AY1257" s="99">
        <f>(AT1257="Y")+(AU1257="Y")+(AV1257="Y")+(AW1257="Y")+(AX1257="Y")</f>
        <v/>
      </c>
      <c r="AZ1257" s="94">
        <f>IF(AY1257=0,"None",_xlfn.TEXTJOIN(", ",TRUE(),IF(AT1257="Y","Breakout",""),IF(AU1257="Y","Accumulation",""),IF(AV1257="Y","Institutional buying",""),IF(AW1257="Y","Long buildup",""),IF(AX1257="Y","Momentum leader","")))</f>
        <v/>
      </c>
      <c r="BA1257" s="94">
        <f>IF(BW1257="","","Passes "&amp;AY1257&amp;" of 5 buy-side scans"&amp;IF(G1257="Y","; RED FLAG: filter out using Red flag column",""))</f>
        <v/>
      </c>
      <c r="BB1257" s="91" t="inlineStr">
        <is>
          <t>None</t>
        </is>
      </c>
      <c r="BC1257" s="92" t="inlineStr">
        <is>
          <t>Y</t>
        </is>
      </c>
      <c r="BD1257" s="94" t="inlineStr">
        <is>
          <t>EPS zero</t>
        </is>
      </c>
      <c r="BE1257" s="94" t="n"/>
      <c r="BF1257" s="92">
        <f>IF(R1257*100000&gt;=Settings!$B$5,"Y","N")</f>
        <v/>
      </c>
      <c r="BG1257" s="91">
        <f>IF(F1257&gt;Settings!$B$6,"Y","N")</f>
        <v/>
      </c>
      <c r="BH1257" s="97" t="n">
        <v>-50.21</v>
      </c>
      <c r="BI1257" s="96" t="n">
        <v>-10.24</v>
      </c>
      <c r="BJ1257" s="96" t="n">
        <v>-8.23</v>
      </c>
      <c r="BK1257" s="96" t="n">
        <v>-18.44</v>
      </c>
      <c r="BL1257" s="96" t="n">
        <v>-18.78</v>
      </c>
      <c r="BM1257" s="96" t="n">
        <v>-49.07</v>
      </c>
      <c r="BN1257" s="97" t="n">
        <v>-6.46</v>
      </c>
      <c r="BO1257" s="96" t="n">
        <v>-9.09</v>
      </c>
      <c r="BP1257" s="96" t="n">
        <v>-13.99</v>
      </c>
      <c r="BQ1257" s="96" t="n">
        <v>-23.36</v>
      </c>
      <c r="BR1257" s="91" t="inlineStr">
        <is>
          <t>Stacked down</t>
        </is>
      </c>
      <c r="BS1257" s="91" t="inlineStr">
        <is>
          <t>None</t>
        </is>
      </c>
      <c r="BT1257" s="96" t="n">
        <v>28.5</v>
      </c>
      <c r="BU1257" s="91" t="inlineStr">
        <is>
          <t>N</t>
        </is>
      </c>
      <c r="BV1257" s="99">
        <f>IF(OR(BF1257&lt;&gt;"Y",BG1257&lt;&gt;"Y"),"",(AND(ISNUMBER(BQ1257),BQ1257&gt;0))+(BR1257="Stacked up")+(AND(ISNUMBER(BH1257),BH1257&gt;=-Settings!$B$17))+(AND(ISNUMBER(BK1257),ISNUMBER(BM1257),BK1257&gt;0,BM1257&gt;0))+(AND(ISNUMBER(AQ1257),AQ1257&gt;=Settings!$B$18))+(AND(ISNUMBER(BT1257),BT1257&gt;=Settings!$B$19,BT1257&lt;=Settings!$B$20))+(AND(ISNUMBER(AS1257),AS1257&gt;0))+(AND(ISNUMBER(T1257),ISNUMBER(M1257),T1257&gt;=Settings!$B$21,M1257&gt;0))+(AND(ISNUMBER(AD1257),ISNUMBER(M1257),AD1257&gt;=Settings!$B$22,M1257&gt;0))+(AY1257&gt;=1))</f>
        <v/>
      </c>
      <c r="BW1257" s="91">
        <f>IF(OR(AY1257=0,BF1257&lt;&gt;"Y",BG1257&lt;&gt;"Y"),"",1+SUMPRODUCT(($A$6:$A$2604=A1257)*($AY$6:$AY$2604&gt;0)*($BF$6:$BF$2604="Y")*($BG$6:$BG$2604="Y")*(($AY$6:$AY$2604&gt;AY1257)+($AY$6:$AY$2604=AY1257)*($AD$6:$AD$2604&gt;AD1257))))</f>
        <v/>
      </c>
    </row>
    <row r="1258" ht="23.85" customHeight="1" s="55">
      <c r="A1258" s="90" t="n">
        <v>46296</v>
      </c>
      <c r="B1258" s="91" t="inlineStr">
        <is>
          <t>SILVERTUC</t>
        </is>
      </c>
      <c r="C1258" s="91" t="inlineStr">
        <is>
          <t>INE625X01026</t>
        </is>
      </c>
      <c r="D1258" s="91" t="n"/>
      <c r="E1258" s="91" t="inlineStr">
        <is>
          <t>None</t>
        </is>
      </c>
      <c r="F1258" s="93" t="n">
        <v>1759</v>
      </c>
      <c r="G1258" s="92" t="inlineStr">
        <is>
          <t>N</t>
        </is>
      </c>
      <c r="H1258" s="94" t="n"/>
      <c r="I1258" s="91" t="inlineStr">
        <is>
          <t>N</t>
        </is>
      </c>
      <c r="J1258" s="92">
        <f>IF(K1258="","N","Y")</f>
        <v/>
      </c>
      <c r="K1258" s="94">
        <f>_xlfn.TEXTJOIN("; ",TRUE,IF(P1258="52-wk low","52-wk low",""),IF(AND(AD1258&gt;=Settings!$B$12,M1258&lt;0),"Distribution",""),IF(AND(AJ1258="Y",M1258&lt;0,AK1258&lt;-Settings!$B$13),"Long unwinding",""),IF(AND(AJ1258="Y",M1258&lt;0,AK1258&gt;Settings!$B$13),"Short buildup",""))</f>
        <v/>
      </c>
      <c r="L1258" s="95" t="n">
        <v>138.68</v>
      </c>
      <c r="M1258" s="96" t="n">
        <v>-1.29</v>
      </c>
      <c r="N1258" s="93" t="n">
        <v>1198</v>
      </c>
      <c r="O1258" s="91" t="inlineStr">
        <is>
          <t>None</t>
        </is>
      </c>
      <c r="P1258" s="91" t="inlineStr">
        <is>
          <t>None</t>
        </is>
      </c>
      <c r="Q1258" s="97" t="n">
        <v>2.56</v>
      </c>
      <c r="R1258" s="96" t="n">
        <v>5.38</v>
      </c>
      <c r="S1258" s="96" t="n">
        <v>0.47</v>
      </c>
      <c r="T1258" s="96" t="n">
        <v>0.47</v>
      </c>
      <c r="U1258" s="96" t="n">
        <v>0.5</v>
      </c>
      <c r="V1258" s="103" t="n">
        <v>1.05</v>
      </c>
      <c r="W1258" s="102" t="n">
        <v>5</v>
      </c>
      <c r="X1258" s="93" t="n"/>
      <c r="Y1258" s="91" t="inlineStr">
        <is>
          <t>None</t>
        </is>
      </c>
      <c r="Z1258" s="99" t="n">
        <v>27.57</v>
      </c>
      <c r="AA1258" s="96" t="n">
        <v>0.75</v>
      </c>
      <c r="AB1258" s="96" t="n">
        <v>0.73</v>
      </c>
      <c r="AC1258" s="96" t="n">
        <v>0.35</v>
      </c>
      <c r="AD1258" s="96" t="n">
        <v>0.33</v>
      </c>
      <c r="AE1258" s="96" t="n">
        <v>0.35</v>
      </c>
      <c r="AF1258" s="103" t="n">
        <v>0.9399999999999999</v>
      </c>
      <c r="AG1258" s="91" t="inlineStr">
        <is>
          <t>Normal</t>
        </is>
      </c>
      <c r="AH1258" s="100" t="n">
        <v>0</v>
      </c>
      <c r="AI1258" s="101" t="n">
        <v>0</v>
      </c>
      <c r="AJ1258" s="92" t="inlineStr">
        <is>
          <t>N</t>
        </is>
      </c>
      <c r="AK1258" s="96" t="n"/>
      <c r="AL1258" s="91" t="inlineStr">
        <is>
          <t>n/a</t>
        </is>
      </c>
      <c r="AM1258" s="93" t="n"/>
      <c r="AN1258" s="92" t="inlineStr">
        <is>
          <t>None</t>
        </is>
      </c>
      <c r="AO1258" s="102" t="n">
        <v>0</v>
      </c>
      <c r="AP1258" s="103" t="n"/>
      <c r="AQ1258" s="102" t="n"/>
      <c r="AR1258" s="91" t="inlineStr">
        <is>
          <t>N</t>
        </is>
      </c>
      <c r="AS1258" s="104" t="n"/>
      <c r="AT1258" s="92">
        <f>IF(AND(P1258="52-wk high",T1258&gt;=Settings!$B$7),"Y","N")</f>
        <v/>
      </c>
      <c r="AU1258" s="91">
        <f>IF(AND(AD1258&gt;=Settings!$B$8,M1258&gt;0),"Y","N")</f>
        <v/>
      </c>
      <c r="AV1258" s="91">
        <f>IF(OR(AH1258&gt;Settings!$B$9,AI1258&gt;Settings!$B$9),"Y","N")</f>
        <v/>
      </c>
      <c r="AW1258" s="91">
        <f>IF(AJ1258&lt;&gt;"Y","n/a",IF(AND(M1258&gt;0,AK1258&gt;Settings!$B$10),"Y","N"))</f>
        <v/>
      </c>
      <c r="AX1258" s="91">
        <f>IF(AO1258&gt;=Settings!$B$11,"Y","N")</f>
        <v/>
      </c>
      <c r="AY1258" s="99">
        <f>(AT1258="Y")+(AU1258="Y")+(AV1258="Y")+(AW1258="Y")+(AX1258="Y")</f>
        <v/>
      </c>
      <c r="AZ1258" s="94">
        <f>IF(AY1258=0,"None",_xlfn.TEXTJOIN(", ",TRUE(),IF(AT1258="Y","Breakout",""),IF(AU1258="Y","Accumulation",""),IF(AV1258="Y","Institutional buying",""),IF(AW1258="Y","Long buildup",""),IF(AX1258="Y","Momentum leader","")))</f>
        <v/>
      </c>
      <c r="BA1258" s="94">
        <f>IF(BW1258="","","Passes "&amp;AY1258&amp;" of 5 buy-side scans"&amp;IF(G1258="Y","; RED FLAG: filter out using Red flag column",""))</f>
        <v/>
      </c>
      <c r="BB1258" s="91" t="inlineStr">
        <is>
          <t>None</t>
        </is>
      </c>
      <c r="BC1258" s="92" t="inlineStr">
        <is>
          <t>Y</t>
        </is>
      </c>
      <c r="BD1258" s="94" t="inlineStr">
        <is>
          <t>High-low range &gt;100% in 6 months; High-low range &gt;200% in 365 days; High-low range &gt;150% in 12 months</t>
        </is>
      </c>
      <c r="BE1258" s="94" t="inlineStr">
        <is>
          <t>FVSPLT FRM RS 10 TO RS 2, ex 06-Mar-2026</t>
        </is>
      </c>
      <c r="BF1258" s="92">
        <f>IF(R1258*100000&gt;=Settings!$B$5,"Y","N")</f>
        <v/>
      </c>
      <c r="BG1258" s="91">
        <f>IF(F1258&gt;Settings!$B$6,"Y","N")</f>
        <v/>
      </c>
      <c r="BH1258" s="97" t="n">
        <v>-36.03</v>
      </c>
      <c r="BI1258" s="96" t="n">
        <v>-5.99</v>
      </c>
      <c r="BJ1258" s="96" t="n">
        <v>-18.96</v>
      </c>
      <c r="BK1258" s="96" t="n">
        <v>-22.89</v>
      </c>
      <c r="BL1258" s="96" t="n">
        <v>27.24</v>
      </c>
      <c r="BM1258" s="96" t="n"/>
      <c r="BN1258" s="97" t="n">
        <v>-9.800000000000001</v>
      </c>
      <c r="BO1258" s="96" t="n">
        <v>-17.02</v>
      </c>
      <c r="BP1258" s="96" t="n">
        <v>-17.93</v>
      </c>
      <c r="BQ1258" s="96" t="n"/>
      <c r="BR1258" s="91" t="n"/>
      <c r="BS1258" s="91" t="inlineStr">
        <is>
          <t>None</t>
        </is>
      </c>
      <c r="BT1258" s="96" t="n">
        <v>25.5</v>
      </c>
      <c r="BU1258" s="91" t="n"/>
      <c r="BV1258" s="99">
        <f>IF(OR(BF1258&lt;&gt;"Y",BG1258&lt;&gt;"Y"),"",(AND(ISNUMBER(BQ1258),BQ1258&gt;0))+(BR1258="Stacked up")+(AND(ISNUMBER(BH1258),BH1258&gt;=-Settings!$B$17))+(AND(ISNUMBER(BK1258),ISNUMBER(BM1258),BK1258&gt;0,BM1258&gt;0))+(AND(ISNUMBER(AQ1258),AQ1258&gt;=Settings!$B$18))+(AND(ISNUMBER(BT1258),BT1258&gt;=Settings!$B$19,BT1258&lt;=Settings!$B$20))+(AND(ISNUMBER(AS1258),AS1258&gt;0))+(AND(ISNUMBER(T1258),ISNUMBER(M1258),T1258&gt;=Settings!$B$21,M1258&gt;0))+(AND(ISNUMBER(AD1258),ISNUMBER(M1258),AD1258&gt;=Settings!$B$22,M1258&gt;0))+(AY1258&gt;=1))</f>
        <v/>
      </c>
      <c r="BW1258" s="91">
        <f>IF(OR(AY1258=0,BF1258&lt;&gt;"Y",BG1258&lt;&gt;"Y"),"",1+SUMPRODUCT(($A$6:$A$2604=A1258)*($AY$6:$AY$2604&gt;0)*($BF$6:$BF$2604="Y")*($BG$6:$BG$2604="Y")*(($AY$6:$AY$2604&gt;AY1258)+($AY$6:$AY$2604=AY1258)*($AD$6:$AD$2604&gt;AD1258))))</f>
        <v/>
      </c>
    </row>
    <row r="1259" ht="23.85" customHeight="1" s="55">
      <c r="A1259" s="90" t="n">
        <v>46296</v>
      </c>
      <c r="B1259" s="91" t="inlineStr">
        <is>
          <t>HUHTAMAKI</t>
        </is>
      </c>
      <c r="C1259" s="91" t="inlineStr">
        <is>
          <t>INE275B01026</t>
        </is>
      </c>
      <c r="D1259" s="91" t="n"/>
      <c r="E1259" s="91" t="inlineStr">
        <is>
          <t>None</t>
        </is>
      </c>
      <c r="F1259" s="93" t="n">
        <v>1758</v>
      </c>
      <c r="G1259" s="92" t="inlineStr">
        <is>
          <t>N</t>
        </is>
      </c>
      <c r="H1259" s="94" t="n"/>
      <c r="I1259" s="91" t="inlineStr">
        <is>
          <t>N</t>
        </is>
      </c>
      <c r="J1259" s="92">
        <f>IF(K1259="","N","Y")</f>
        <v/>
      </c>
      <c r="K1259" s="94">
        <f>_xlfn.TEXTJOIN("; ",TRUE,IF(P1259="52-wk low","52-wk low",""),IF(AND(AD1259&gt;=Settings!$B$12,M1259&lt;0),"Distribution",""),IF(AND(AJ1259="Y",M1259&lt;0,AK1259&lt;-Settings!$B$13),"Long unwinding",""),IF(AND(AJ1259="Y",M1259&lt;0,AK1259&gt;Settings!$B$13),"Short buildup",""))</f>
        <v/>
      </c>
      <c r="L1259" s="95" t="n">
        <v>232.72</v>
      </c>
      <c r="M1259" s="96" t="n">
        <v>-1.95</v>
      </c>
      <c r="N1259" s="93" t="n">
        <v>1610</v>
      </c>
      <c r="O1259" s="91" t="inlineStr">
        <is>
          <t>None</t>
        </is>
      </c>
      <c r="P1259" s="91" t="inlineStr">
        <is>
          <t>None</t>
        </is>
      </c>
      <c r="Q1259" s="97" t="n">
        <v>0.95</v>
      </c>
      <c r="R1259" s="96" t="n">
        <v>2.05</v>
      </c>
      <c r="S1259" s="96" t="n">
        <v>0.44</v>
      </c>
      <c r="T1259" s="96" t="n">
        <v>0.07000000000000001</v>
      </c>
      <c r="U1259" s="96" t="n">
        <v>0.12</v>
      </c>
      <c r="V1259" s="103" t="n">
        <v>0.25</v>
      </c>
      <c r="W1259" s="102" t="n">
        <v>0</v>
      </c>
      <c r="X1259" s="93" t="n"/>
      <c r="Y1259" s="91" t="inlineStr">
        <is>
          <t>None</t>
        </is>
      </c>
      <c r="Z1259" s="99" t="n">
        <v>48.22</v>
      </c>
      <c r="AA1259" s="96" t="n">
        <v>0.98</v>
      </c>
      <c r="AB1259" s="96" t="n">
        <v>1.03</v>
      </c>
      <c r="AC1259" s="96" t="n">
        <v>0.49</v>
      </c>
      <c r="AD1259" s="96" t="n">
        <v>0.19</v>
      </c>
      <c r="AE1259" s="96" t="n">
        <v>0.23</v>
      </c>
      <c r="AF1259" s="103" t="n">
        <v>1.73</v>
      </c>
      <c r="AG1259" s="91" t="inlineStr">
        <is>
          <t>Quiet accumulation</t>
        </is>
      </c>
      <c r="AH1259" s="100" t="n">
        <v>0</v>
      </c>
      <c r="AI1259" s="101" t="n">
        <v>0</v>
      </c>
      <c r="AJ1259" s="92" t="inlineStr">
        <is>
          <t>N</t>
        </is>
      </c>
      <c r="AK1259" s="96" t="n"/>
      <c r="AL1259" s="91" t="inlineStr">
        <is>
          <t>n/a</t>
        </is>
      </c>
      <c r="AM1259" s="93" t="n"/>
      <c r="AN1259" s="92" t="inlineStr">
        <is>
          <t>None</t>
        </is>
      </c>
      <c r="AO1259" s="102" t="n">
        <v>0</v>
      </c>
      <c r="AP1259" s="103" t="n">
        <v>1.35</v>
      </c>
      <c r="AQ1259" s="102" t="n">
        <v>75</v>
      </c>
      <c r="AR1259" s="91" t="inlineStr">
        <is>
          <t>N</t>
        </is>
      </c>
      <c r="AS1259" s="104" t="n"/>
      <c r="AT1259" s="92">
        <f>IF(AND(P1259="52-wk high",T1259&gt;=Settings!$B$7),"Y","N")</f>
        <v/>
      </c>
      <c r="AU1259" s="91">
        <f>IF(AND(AD1259&gt;=Settings!$B$8,M1259&gt;0),"Y","N")</f>
        <v/>
      </c>
      <c r="AV1259" s="91">
        <f>IF(OR(AH1259&gt;Settings!$B$9,AI1259&gt;Settings!$B$9),"Y","N")</f>
        <v/>
      </c>
      <c r="AW1259" s="91">
        <f>IF(AJ1259&lt;&gt;"Y","n/a",IF(AND(M1259&gt;0,AK1259&gt;Settings!$B$10),"Y","N"))</f>
        <v/>
      </c>
      <c r="AX1259" s="91">
        <f>IF(AO1259&gt;=Settings!$B$11,"Y","N")</f>
        <v/>
      </c>
      <c r="AY1259" s="99">
        <f>(AT1259="Y")+(AU1259="Y")+(AV1259="Y")+(AW1259="Y")+(AX1259="Y")</f>
        <v/>
      </c>
      <c r="AZ1259" s="94">
        <f>IF(AY1259=0,"None",_xlfn.TEXTJOIN(", ",TRUE(),IF(AT1259="Y","Breakout",""),IF(AU1259="Y","Accumulation",""),IF(AV1259="Y","Institutional buying",""),IF(AW1259="Y","Long buildup",""),IF(AX1259="Y","Momentum leader","")))</f>
        <v/>
      </c>
      <c r="BA1259" s="94">
        <f>IF(BW1259="","","Passes "&amp;AY1259&amp;" of 5 buy-side scans"&amp;IF(G1259="Y","; RED FLAG: filter out using Red flag column",""))</f>
        <v/>
      </c>
      <c r="BB1259" s="91" t="inlineStr">
        <is>
          <t>None</t>
        </is>
      </c>
      <c r="BC1259" s="92" t="inlineStr">
        <is>
          <t>Y</t>
        </is>
      </c>
      <c r="BD1259" s="94" t="inlineStr">
        <is>
          <t>High-low range &gt;100% in 6 months</t>
        </is>
      </c>
      <c r="BE1259" s="94" t="n"/>
      <c r="BF1259" s="92">
        <f>IF(R1259*100000&gt;=Settings!$B$5,"Y","N")</f>
        <v/>
      </c>
      <c r="BG1259" s="91">
        <f>IF(F1259&gt;Settings!$B$6,"Y","N")</f>
        <v/>
      </c>
      <c r="BH1259" s="97" t="n">
        <v>-29.48</v>
      </c>
      <c r="BI1259" s="96" t="n">
        <v>-4.01</v>
      </c>
      <c r="BJ1259" s="96" t="n">
        <v>-10.13</v>
      </c>
      <c r="BK1259" s="96" t="n">
        <v>11.14</v>
      </c>
      <c r="BL1259" s="96" t="n">
        <v>44.14</v>
      </c>
      <c r="BM1259" s="96" t="n">
        <v>-0.67</v>
      </c>
      <c r="BN1259" s="97" t="n">
        <v>-5.57</v>
      </c>
      <c r="BO1259" s="96" t="n">
        <v>-6.74</v>
      </c>
      <c r="BP1259" s="96" t="n">
        <v>-1.89</v>
      </c>
      <c r="BQ1259" s="96" t="n">
        <v>3.5</v>
      </c>
      <c r="BR1259" s="91" t="inlineStr">
        <is>
          <t>Mixed</t>
        </is>
      </c>
      <c r="BS1259" s="91" t="inlineStr">
        <is>
          <t>None</t>
        </is>
      </c>
      <c r="BT1259" s="96" t="n">
        <v>31.4</v>
      </c>
      <c r="BU1259" s="91" t="inlineStr">
        <is>
          <t>N</t>
        </is>
      </c>
      <c r="BV1259" s="99">
        <f>IF(OR(BF1259&lt;&gt;"Y",BG1259&lt;&gt;"Y"),"",(AND(ISNUMBER(BQ1259),BQ1259&gt;0))+(BR1259="Stacked up")+(AND(ISNUMBER(BH1259),BH1259&gt;=-Settings!$B$17))+(AND(ISNUMBER(BK1259),ISNUMBER(BM1259),BK1259&gt;0,BM1259&gt;0))+(AND(ISNUMBER(AQ1259),AQ1259&gt;=Settings!$B$18))+(AND(ISNUMBER(BT1259),BT1259&gt;=Settings!$B$19,BT1259&lt;=Settings!$B$20))+(AND(ISNUMBER(AS1259),AS1259&gt;0))+(AND(ISNUMBER(T1259),ISNUMBER(M1259),T1259&gt;=Settings!$B$21,M1259&gt;0))+(AND(ISNUMBER(AD1259),ISNUMBER(M1259),AD1259&gt;=Settings!$B$22,M1259&gt;0))+(AY1259&gt;=1))</f>
        <v/>
      </c>
      <c r="BW1259" s="91">
        <f>IF(OR(AY1259=0,BF1259&lt;&gt;"Y",BG1259&lt;&gt;"Y"),"",1+SUMPRODUCT(($A$6:$A$2604=A1259)*($AY$6:$AY$2604&gt;0)*($BF$6:$BF$2604="Y")*($BG$6:$BG$2604="Y")*(($AY$6:$AY$2604&gt;AY1259)+($AY$6:$AY$2604=AY1259)*($AD$6:$AD$2604&gt;AD1259))))</f>
        <v/>
      </c>
    </row>
    <row r="1260" ht="23.85" customHeight="1" s="55">
      <c r="A1260" s="90" t="n">
        <v>46296</v>
      </c>
      <c r="B1260" s="91" t="inlineStr">
        <is>
          <t>IGPL</t>
        </is>
      </c>
      <c r="C1260" s="91" t="inlineStr">
        <is>
          <t>INE204A01010</t>
        </is>
      </c>
      <c r="D1260" s="91" t="n"/>
      <c r="E1260" s="91" t="inlineStr">
        <is>
          <t>None</t>
        </is>
      </c>
      <c r="F1260" s="93" t="n">
        <v>1754</v>
      </c>
      <c r="G1260" s="92" t="inlineStr">
        <is>
          <t>N</t>
        </is>
      </c>
      <c r="H1260" s="94" t="n"/>
      <c r="I1260" s="91" t="inlineStr">
        <is>
          <t>N</t>
        </is>
      </c>
      <c r="J1260" s="92">
        <f>IF(K1260="","N","Y")</f>
        <v/>
      </c>
      <c r="K1260" s="94">
        <f>_xlfn.TEXTJOIN("; ",TRUE,IF(P1260="52-wk low","52-wk low",""),IF(AND(AD1260&gt;=Settings!$B$12,M1260&lt;0),"Distribution",""),IF(AND(AJ1260="Y",M1260&lt;0,AK1260&lt;-Settings!$B$13),"Long unwinding",""),IF(AND(AJ1260="Y",M1260&lt;0,AK1260&gt;Settings!$B$13),"Short buildup",""))</f>
        <v/>
      </c>
      <c r="L1260" s="95" t="n">
        <v>569.55</v>
      </c>
      <c r="M1260" s="96" t="n">
        <v>-1.76</v>
      </c>
      <c r="N1260" s="93" t="n">
        <v>1505</v>
      </c>
      <c r="O1260" s="91" t="inlineStr">
        <is>
          <t>None</t>
        </is>
      </c>
      <c r="P1260" s="91" t="inlineStr">
        <is>
          <t>None</t>
        </is>
      </c>
      <c r="Q1260" s="97" t="n">
        <v>0.62</v>
      </c>
      <c r="R1260" s="96" t="n">
        <v>0.97</v>
      </c>
      <c r="S1260" s="96" t="n">
        <v>0.63</v>
      </c>
      <c r="T1260" s="96" t="n">
        <v>0.58</v>
      </c>
      <c r="U1260" s="96" t="n">
        <v>0.88</v>
      </c>
      <c r="V1260" s="103" t="n">
        <v>1.4</v>
      </c>
      <c r="W1260" s="102" t="n">
        <v>5</v>
      </c>
      <c r="X1260" s="93" t="n"/>
      <c r="Y1260" s="91" t="inlineStr">
        <is>
          <t>None</t>
        </is>
      </c>
      <c r="Z1260" s="99" t="n">
        <v>53.5</v>
      </c>
      <c r="AA1260" s="96" t="n">
        <v>1</v>
      </c>
      <c r="AB1260" s="96" t="n">
        <v>0.99</v>
      </c>
      <c r="AC1260" s="96" t="n">
        <v>0.65</v>
      </c>
      <c r="AD1260" s="96" t="n">
        <v>0.61</v>
      </c>
      <c r="AE1260" s="96" t="n">
        <v>0.91</v>
      </c>
      <c r="AF1260" s="103" t="n">
        <v>1.01</v>
      </c>
      <c r="AG1260" s="91" t="inlineStr">
        <is>
          <t>Normal</t>
        </is>
      </c>
      <c r="AH1260" s="100" t="n">
        <v>0</v>
      </c>
      <c r="AI1260" s="101" t="n">
        <v>0</v>
      </c>
      <c r="AJ1260" s="92" t="inlineStr">
        <is>
          <t>N</t>
        </is>
      </c>
      <c r="AK1260" s="96" t="n"/>
      <c r="AL1260" s="91" t="inlineStr">
        <is>
          <t>n/a</t>
        </is>
      </c>
      <c r="AM1260" s="93" t="n"/>
      <c r="AN1260" s="92" t="inlineStr">
        <is>
          <t>None</t>
        </is>
      </c>
      <c r="AO1260" s="102" t="n">
        <v>0</v>
      </c>
      <c r="AP1260" s="103" t="n">
        <v>1.93</v>
      </c>
      <c r="AQ1260" s="102" t="n">
        <v>88</v>
      </c>
      <c r="AR1260" s="91" t="inlineStr">
        <is>
          <t>N</t>
        </is>
      </c>
      <c r="AS1260" s="104" t="n"/>
      <c r="AT1260" s="92">
        <f>IF(AND(P1260="52-wk high",T1260&gt;=Settings!$B$7),"Y","N")</f>
        <v/>
      </c>
      <c r="AU1260" s="91">
        <f>IF(AND(AD1260&gt;=Settings!$B$8,M1260&gt;0),"Y","N")</f>
        <v/>
      </c>
      <c r="AV1260" s="91">
        <f>IF(OR(AH1260&gt;Settings!$B$9,AI1260&gt;Settings!$B$9),"Y","N")</f>
        <v/>
      </c>
      <c r="AW1260" s="91">
        <f>IF(AJ1260&lt;&gt;"Y","n/a",IF(AND(M1260&gt;0,AK1260&gt;Settings!$B$10),"Y","N"))</f>
        <v/>
      </c>
      <c r="AX1260" s="91">
        <f>IF(AO1260&gt;=Settings!$B$11,"Y","N")</f>
        <v/>
      </c>
      <c r="AY1260" s="99">
        <f>(AT1260="Y")+(AU1260="Y")+(AV1260="Y")+(AW1260="Y")+(AX1260="Y")</f>
        <v/>
      </c>
      <c r="AZ1260" s="94">
        <f>IF(AY1260=0,"None",_xlfn.TEXTJOIN(", ",TRUE(),IF(AT1260="Y","Breakout",""),IF(AU1260="Y","Accumulation",""),IF(AV1260="Y","Institutional buying",""),IF(AW1260="Y","Long buildup",""),IF(AX1260="Y","Momentum leader","")))</f>
        <v/>
      </c>
      <c r="BA1260" s="94">
        <f>IF(BW1260="","","Passes "&amp;AY1260&amp;" of 5 buy-side scans"&amp;IF(G1260="Y","; RED FLAG: filter out using Red flag column",""))</f>
        <v/>
      </c>
      <c r="BB1260" s="91" t="inlineStr">
        <is>
          <t>None</t>
        </is>
      </c>
      <c r="BC1260" s="92" t="inlineStr">
        <is>
          <t>N</t>
        </is>
      </c>
      <c r="BD1260" s="94" t="n"/>
      <c r="BE1260" s="94" t="n"/>
      <c r="BF1260" s="92">
        <f>IF(R1260*100000&gt;=Settings!$B$5,"Y","N")</f>
        <v/>
      </c>
      <c r="BG1260" s="91">
        <f>IF(F1260&gt;Settings!$B$6,"Y","N")</f>
        <v/>
      </c>
      <c r="BH1260" s="97" t="n">
        <v>-6.62</v>
      </c>
      <c r="BI1260" s="96" t="n">
        <v>-2.87</v>
      </c>
      <c r="BJ1260" s="96" t="n">
        <v>3.87</v>
      </c>
      <c r="BK1260" s="96" t="n">
        <v>26.75</v>
      </c>
      <c r="BL1260" s="96" t="n">
        <v>56.45</v>
      </c>
      <c r="BM1260" s="96" t="n">
        <v>34.3</v>
      </c>
      <c r="BN1260" s="97" t="n">
        <v>1.38</v>
      </c>
      <c r="BO1260" s="96" t="n">
        <v>8.130000000000001</v>
      </c>
      <c r="BP1260" s="96" t="n">
        <v>16.08</v>
      </c>
      <c r="BQ1260" s="96" t="n">
        <v>24.58</v>
      </c>
      <c r="BR1260" s="91" t="inlineStr">
        <is>
          <t>Stacked up</t>
        </is>
      </c>
      <c r="BS1260" s="91" t="inlineStr">
        <is>
          <t>None</t>
        </is>
      </c>
      <c r="BT1260" s="96" t="n">
        <v>52.2</v>
      </c>
      <c r="BU1260" s="91" t="inlineStr">
        <is>
          <t>N</t>
        </is>
      </c>
      <c r="BV1260" s="99">
        <f>IF(OR(BF1260&lt;&gt;"Y",BG1260&lt;&gt;"Y"),"",(AND(ISNUMBER(BQ1260),BQ1260&gt;0))+(BR1260="Stacked up")+(AND(ISNUMBER(BH1260),BH1260&gt;=-Settings!$B$17))+(AND(ISNUMBER(BK1260),ISNUMBER(BM1260),BK1260&gt;0,BM1260&gt;0))+(AND(ISNUMBER(AQ1260),AQ1260&gt;=Settings!$B$18))+(AND(ISNUMBER(BT1260),BT1260&gt;=Settings!$B$19,BT1260&lt;=Settings!$B$20))+(AND(ISNUMBER(AS1260),AS1260&gt;0))+(AND(ISNUMBER(T1260),ISNUMBER(M1260),T1260&gt;=Settings!$B$21,M1260&gt;0))+(AND(ISNUMBER(AD1260),ISNUMBER(M1260),AD1260&gt;=Settings!$B$22,M1260&gt;0))+(AY1260&gt;=1))</f>
        <v/>
      </c>
      <c r="BW1260" s="91">
        <f>IF(OR(AY1260=0,BF1260&lt;&gt;"Y",BG1260&lt;&gt;"Y"),"",1+SUMPRODUCT(($A$6:$A$2604=A1260)*($AY$6:$AY$2604&gt;0)*($BF$6:$BF$2604="Y")*($BG$6:$BG$2604="Y")*(($AY$6:$AY$2604&gt;AY1260)+($AY$6:$AY$2604=AY1260)*($AD$6:$AD$2604&gt;AD1260))))</f>
        <v/>
      </c>
    </row>
    <row r="1261" ht="23.85" customHeight="1" s="55">
      <c r="A1261" s="90" t="n">
        <v>46296</v>
      </c>
      <c r="B1261" s="91" t="inlineStr">
        <is>
          <t>ASHIKAG</t>
        </is>
      </c>
      <c r="C1261" s="91" t="inlineStr">
        <is>
          <t>INE094B01013</t>
        </is>
      </c>
      <c r="D1261" s="91" t="n"/>
      <c r="E1261" s="91" t="inlineStr">
        <is>
          <t>None</t>
        </is>
      </c>
      <c r="F1261" s="93" t="n">
        <v>1753</v>
      </c>
      <c r="G1261" s="92" t="inlineStr">
        <is>
          <t>Y</t>
        </is>
      </c>
      <c r="H1261" s="94" t="inlineStr">
        <is>
          <t>T2T (BE series)</t>
        </is>
      </c>
      <c r="I1261" s="91" t="inlineStr">
        <is>
          <t>Y</t>
        </is>
      </c>
      <c r="J1261" s="92">
        <f>IF(K1261="","N","Y")</f>
        <v/>
      </c>
      <c r="K1261" s="94">
        <f>_xlfn.TEXTJOIN("; ",TRUE,IF(P1261="52-wk low","52-wk low",""),IF(AND(AD1261&gt;=Settings!$B$12,M1261&lt;0),"Distribution",""),IF(AND(AJ1261="Y",M1261&lt;0,AK1261&lt;-Settings!$B$13),"Long unwinding",""),IF(AND(AJ1261="Y",M1261&lt;0,AK1261&gt;Settings!$B$13),"Short buildup",""))</f>
        <v/>
      </c>
      <c r="L1261" s="95" t="n">
        <v>392.05</v>
      </c>
      <c r="M1261" s="96" t="n">
        <v>-1.46</v>
      </c>
      <c r="N1261" s="93" t="n">
        <v>1296</v>
      </c>
      <c r="O1261" s="91" t="inlineStr">
        <is>
          <t>None</t>
        </is>
      </c>
      <c r="P1261" s="91" t="inlineStr">
        <is>
          <t>None</t>
        </is>
      </c>
      <c r="Q1261" s="97" t="n">
        <v>0.26</v>
      </c>
      <c r="R1261" s="96" t="n">
        <v>0.39</v>
      </c>
      <c r="S1261" s="96" t="n">
        <v>0.67</v>
      </c>
      <c r="T1261" s="96" t="n">
        <v>0.14</v>
      </c>
      <c r="U1261" s="96" t="n">
        <v>0.15</v>
      </c>
      <c r="V1261" s="103" t="n">
        <v>0.22</v>
      </c>
      <c r="W1261" s="102" t="n"/>
      <c r="X1261" s="93" t="n"/>
      <c r="Y1261" s="91" t="inlineStr">
        <is>
          <t>None</t>
        </is>
      </c>
      <c r="Z1261" s="99" t="n"/>
      <c r="AA1261" s="96" t="n"/>
      <c r="AB1261" s="96" t="n"/>
      <c r="AC1261" s="96" t="n"/>
      <c r="AD1261" s="96" t="n"/>
      <c r="AE1261" s="96" t="n"/>
      <c r="AF1261" s="103" t="n"/>
      <c r="AG1261" s="91" t="inlineStr">
        <is>
          <t>No delivery data</t>
        </is>
      </c>
      <c r="AH1261" s="100" t="n">
        <v>0</v>
      </c>
      <c r="AI1261" s="101" t="n">
        <v>0</v>
      </c>
      <c r="AJ1261" s="92" t="inlineStr">
        <is>
          <t>N</t>
        </is>
      </c>
      <c r="AK1261" s="96" t="n"/>
      <c r="AL1261" s="91" t="inlineStr">
        <is>
          <t>n/a</t>
        </is>
      </c>
      <c r="AM1261" s="93" t="n"/>
      <c r="AN1261" s="92" t="inlineStr">
        <is>
          <t>None</t>
        </is>
      </c>
      <c r="AO1261" s="102" t="n">
        <v>0</v>
      </c>
      <c r="AP1261" s="103" t="n"/>
      <c r="AQ1261" s="102" t="n"/>
      <c r="AR1261" s="91" t="inlineStr">
        <is>
          <t>N</t>
        </is>
      </c>
      <c r="AS1261" s="104" t="n"/>
      <c r="AT1261" s="92">
        <f>IF(AND(P1261="52-wk high",T1261&gt;=Settings!$B$7),"Y","N")</f>
        <v/>
      </c>
      <c r="AU1261" s="91">
        <f>IF(AND(AD1261&gt;=Settings!$B$8,M1261&gt;0),"Y","N")</f>
        <v/>
      </c>
      <c r="AV1261" s="91">
        <f>IF(OR(AH1261&gt;Settings!$B$9,AI1261&gt;Settings!$B$9),"Y","N")</f>
        <v/>
      </c>
      <c r="AW1261" s="91">
        <f>IF(AJ1261&lt;&gt;"Y","n/a",IF(AND(M1261&gt;0,AK1261&gt;Settings!$B$10),"Y","N"))</f>
        <v/>
      </c>
      <c r="AX1261" s="91">
        <f>IF(AO1261&gt;=Settings!$B$11,"Y","N")</f>
        <v/>
      </c>
      <c r="AY1261" s="99">
        <f>(AT1261="Y")+(AU1261="Y")+(AV1261="Y")+(AW1261="Y")+(AX1261="Y")</f>
        <v/>
      </c>
      <c r="AZ1261" s="94">
        <f>IF(AY1261=0,"None",_xlfn.TEXTJOIN(", ",TRUE(),IF(AT1261="Y","Breakout",""),IF(AU1261="Y","Accumulation",""),IF(AV1261="Y","Institutional buying",""),IF(AW1261="Y","Long buildup",""),IF(AX1261="Y","Momentum leader","")))</f>
        <v/>
      </c>
      <c r="BA1261" s="94">
        <f>IF(BW1261="","","Passes "&amp;AY1261&amp;" of 5 buy-side scans"&amp;IF(G1261="Y","; RED FLAG: filter out using Red flag column",""))</f>
        <v/>
      </c>
      <c r="BB1261" s="91" t="inlineStr">
        <is>
          <t>None</t>
        </is>
      </c>
      <c r="BC1261" s="92" t="inlineStr">
        <is>
          <t>Y</t>
        </is>
      </c>
      <c r="BD1261" s="94" t="inlineStr">
        <is>
          <t>Few traders (&lt;100 unique PAN, 30 days)</t>
        </is>
      </c>
      <c r="BE1261" s="94" t="n"/>
      <c r="BF1261" s="92">
        <f>IF(R1261*100000&gt;=Settings!$B$5,"Y","N")</f>
        <v/>
      </c>
      <c r="BG1261" s="91">
        <f>IF(F1261&gt;Settings!$B$6,"Y","N")</f>
        <v/>
      </c>
      <c r="BH1261" s="97" t="n">
        <v>-24.74</v>
      </c>
      <c r="BI1261" s="96" t="n">
        <v>-2.58</v>
      </c>
      <c r="BJ1261" s="96" t="n">
        <v>-8.81</v>
      </c>
      <c r="BK1261" s="96" t="n">
        <v>3.87</v>
      </c>
      <c r="BL1261" s="96" t="n"/>
      <c r="BM1261" s="96" t="n"/>
      <c r="BN1261" s="97" t="n">
        <v>-3.76</v>
      </c>
      <c r="BO1261" s="96" t="n">
        <v>-5.43</v>
      </c>
      <c r="BP1261" s="96" t="n">
        <v>-4.37</v>
      </c>
      <c r="BQ1261" s="96" t="n"/>
      <c r="BR1261" s="91" t="n"/>
      <c r="BS1261" s="91" t="inlineStr">
        <is>
          <t>None</t>
        </is>
      </c>
      <c r="BT1261" s="96" t="n">
        <v>29.8</v>
      </c>
      <c r="BU1261" s="91" t="n"/>
      <c r="BV1261" s="99">
        <f>IF(OR(BF1261&lt;&gt;"Y",BG1261&lt;&gt;"Y"),"",(AND(ISNUMBER(BQ1261),BQ1261&gt;0))+(BR1261="Stacked up")+(AND(ISNUMBER(BH1261),BH1261&gt;=-Settings!$B$17))+(AND(ISNUMBER(BK1261),ISNUMBER(BM1261),BK1261&gt;0,BM1261&gt;0))+(AND(ISNUMBER(AQ1261),AQ1261&gt;=Settings!$B$18))+(AND(ISNUMBER(BT1261),BT1261&gt;=Settings!$B$19,BT1261&lt;=Settings!$B$20))+(AND(ISNUMBER(AS1261),AS1261&gt;0))+(AND(ISNUMBER(T1261),ISNUMBER(M1261),T1261&gt;=Settings!$B$21,M1261&gt;0))+(AND(ISNUMBER(AD1261),ISNUMBER(M1261),AD1261&gt;=Settings!$B$22,M1261&gt;0))+(AY1261&gt;=1))</f>
        <v/>
      </c>
      <c r="BW1261" s="91">
        <f>IF(OR(AY1261=0,BF1261&lt;&gt;"Y",BG1261&lt;&gt;"Y"),"",1+SUMPRODUCT(($A$6:$A$2604=A1261)*($AY$6:$AY$2604&gt;0)*($BF$6:$BF$2604="Y")*($BG$6:$BG$2604="Y")*(($AY$6:$AY$2604&gt;AY1261)+($AY$6:$AY$2604=AY1261)*($AD$6:$AD$2604&gt;AD1261))))</f>
        <v/>
      </c>
    </row>
    <row r="1262" ht="23.85" customHeight="1" s="55">
      <c r="A1262" s="90" t="n">
        <v>46296</v>
      </c>
      <c r="B1262" s="91" t="inlineStr">
        <is>
          <t>TARSONS</t>
        </is>
      </c>
      <c r="C1262" s="91" t="inlineStr">
        <is>
          <t>INE144Z01023</t>
        </is>
      </c>
      <c r="D1262" s="91" t="n"/>
      <c r="E1262" s="91" t="inlineStr">
        <is>
          <t>None</t>
        </is>
      </c>
      <c r="F1262" s="93" t="n">
        <v>1753</v>
      </c>
      <c r="G1262" s="92" t="inlineStr">
        <is>
          <t>N</t>
        </is>
      </c>
      <c r="H1262" s="94" t="n"/>
      <c r="I1262" s="91" t="inlineStr">
        <is>
          <t>N</t>
        </is>
      </c>
      <c r="J1262" s="92">
        <f>IF(K1262="","N","Y")</f>
        <v/>
      </c>
      <c r="K1262" s="94">
        <f>_xlfn.TEXTJOIN("; ",TRUE,IF(P1262="52-wk low","52-wk low",""),IF(AND(AD1262&gt;=Settings!$B$12,M1262&lt;0),"Distribution",""),IF(AND(AJ1262="Y",M1262&lt;0,AK1262&lt;-Settings!$B$13),"Long unwinding",""),IF(AND(AJ1262="Y",M1262&lt;0,AK1262&gt;Settings!$B$13),"Short buildup",""))</f>
        <v/>
      </c>
      <c r="L1262" s="95" t="n">
        <v>329.4</v>
      </c>
      <c r="M1262" s="96" t="n">
        <v>2.84</v>
      </c>
      <c r="N1262" s="93" t="n">
        <v>131</v>
      </c>
      <c r="O1262" s="91" t="inlineStr">
        <is>
          <t>None</t>
        </is>
      </c>
      <c r="P1262" s="91" t="inlineStr">
        <is>
          <t>None</t>
        </is>
      </c>
      <c r="Q1262" s="97" t="n">
        <v>1.98</v>
      </c>
      <c r="R1262" s="96" t="n">
        <v>4.17</v>
      </c>
      <c r="S1262" s="96" t="n">
        <v>0.48</v>
      </c>
      <c r="T1262" s="96" t="n">
        <v>0.36</v>
      </c>
      <c r="U1262" s="96" t="n">
        <v>0.24</v>
      </c>
      <c r="V1262" s="103" t="n">
        <v>0.51</v>
      </c>
      <c r="W1262" s="102" t="n">
        <v>1</v>
      </c>
      <c r="X1262" s="93" t="n"/>
      <c r="Y1262" s="91" t="inlineStr">
        <is>
          <t>None</t>
        </is>
      </c>
      <c r="Z1262" s="99" t="n">
        <v>48.72</v>
      </c>
      <c r="AA1262" s="96" t="n">
        <v>1.22</v>
      </c>
      <c r="AB1262" s="96" t="n">
        <v>1.26</v>
      </c>
      <c r="AC1262" s="96" t="n">
        <v>1.52</v>
      </c>
      <c r="AD1262" s="96" t="n">
        <v>1.16</v>
      </c>
      <c r="AE1262" s="96" t="n">
        <v>1</v>
      </c>
      <c r="AF1262" s="103" t="n">
        <v>1.32</v>
      </c>
      <c r="AG1262" s="91" t="inlineStr">
        <is>
          <t>Normal</t>
        </is>
      </c>
      <c r="AH1262" s="100" t="n">
        <v>0</v>
      </c>
      <c r="AI1262" s="101" t="n">
        <v>0</v>
      </c>
      <c r="AJ1262" s="92" t="inlineStr">
        <is>
          <t>N</t>
        </is>
      </c>
      <c r="AK1262" s="96" t="n"/>
      <c r="AL1262" s="91" t="inlineStr">
        <is>
          <t>n/a</t>
        </is>
      </c>
      <c r="AM1262" s="93" t="n"/>
      <c r="AN1262" s="92" t="inlineStr">
        <is>
          <t>None</t>
        </is>
      </c>
      <c r="AO1262" s="102" t="n">
        <v>0</v>
      </c>
      <c r="AP1262" s="103" t="n">
        <v>1.69</v>
      </c>
      <c r="AQ1262" s="102" t="n">
        <v>84</v>
      </c>
      <c r="AR1262" s="91" t="inlineStr">
        <is>
          <t>N</t>
        </is>
      </c>
      <c r="AS1262" s="104" t="n"/>
      <c r="AT1262" s="92">
        <f>IF(AND(P1262="52-wk high",T1262&gt;=Settings!$B$7),"Y","N")</f>
        <v/>
      </c>
      <c r="AU1262" s="91">
        <f>IF(AND(AD1262&gt;=Settings!$B$8,M1262&gt;0),"Y","N")</f>
        <v/>
      </c>
      <c r="AV1262" s="91">
        <f>IF(OR(AH1262&gt;Settings!$B$9,AI1262&gt;Settings!$B$9),"Y","N")</f>
        <v/>
      </c>
      <c r="AW1262" s="91">
        <f>IF(AJ1262&lt;&gt;"Y","n/a",IF(AND(M1262&gt;0,AK1262&gt;Settings!$B$10),"Y","N"))</f>
        <v/>
      </c>
      <c r="AX1262" s="91">
        <f>IF(AO1262&gt;=Settings!$B$11,"Y","N")</f>
        <v/>
      </c>
      <c r="AY1262" s="99">
        <f>(AT1262="Y")+(AU1262="Y")+(AV1262="Y")+(AW1262="Y")+(AX1262="Y")</f>
        <v/>
      </c>
      <c r="AZ1262" s="94">
        <f>IF(AY1262=0,"None",_xlfn.TEXTJOIN(", ",TRUE(),IF(AT1262="Y","Breakout",""),IF(AU1262="Y","Accumulation",""),IF(AV1262="Y","Institutional buying",""),IF(AW1262="Y","Long buildup",""),IF(AX1262="Y","Momentum leader","")))</f>
        <v/>
      </c>
      <c r="BA1262" s="94">
        <f>IF(BW1262="","","Passes "&amp;AY1262&amp;" of 5 buy-side scans"&amp;IF(G1262="Y","; RED FLAG: filter out using Red flag column",""))</f>
        <v/>
      </c>
      <c r="BB1262" s="91" t="inlineStr">
        <is>
          <t>None</t>
        </is>
      </c>
      <c r="BC1262" s="92" t="inlineStr">
        <is>
          <t>Y</t>
        </is>
      </c>
      <c r="BD1262" s="94" t="inlineStr">
        <is>
          <t>PE &gt; 50; &gt;75% move in 6 months; High-low range &gt;100% in 6 months</t>
        </is>
      </c>
      <c r="BE1262" s="94" t="n"/>
      <c r="BF1262" s="92">
        <f>IF(R1262*100000&gt;=Settings!$B$5,"Y","N")</f>
        <v/>
      </c>
      <c r="BG1262" s="91">
        <f>IF(F1262&gt;Settings!$B$6,"Y","N")</f>
        <v/>
      </c>
      <c r="BH1262" s="97" t="n">
        <v>-12.16</v>
      </c>
      <c r="BI1262" s="96" t="n">
        <v>-1.8</v>
      </c>
      <c r="BJ1262" s="96" t="n">
        <v>-4.27</v>
      </c>
      <c r="BK1262" s="96" t="n">
        <v>25.97</v>
      </c>
      <c r="BL1262" s="96" t="n">
        <v>83.12</v>
      </c>
      <c r="BM1262" s="96" t="n">
        <v>6.6</v>
      </c>
      <c r="BN1262" s="97" t="n">
        <v>0.67</v>
      </c>
      <c r="BO1262" s="96" t="n">
        <v>3.53</v>
      </c>
      <c r="BP1262" s="96" t="n">
        <v>11.39</v>
      </c>
      <c r="BQ1262" s="96" t="n">
        <v>19.44</v>
      </c>
      <c r="BR1262" s="91" t="inlineStr">
        <is>
          <t>Stacked up</t>
        </is>
      </c>
      <c r="BS1262" s="91" t="inlineStr">
        <is>
          <t>None</t>
        </is>
      </c>
      <c r="BT1262" s="96" t="n">
        <v>51.7</v>
      </c>
      <c r="BU1262" s="91" t="inlineStr">
        <is>
          <t>N</t>
        </is>
      </c>
      <c r="BV1262" s="99">
        <f>IF(OR(BF1262&lt;&gt;"Y",BG1262&lt;&gt;"Y"),"",(AND(ISNUMBER(BQ1262),BQ1262&gt;0))+(BR1262="Stacked up")+(AND(ISNUMBER(BH1262),BH1262&gt;=-Settings!$B$17))+(AND(ISNUMBER(BK1262),ISNUMBER(BM1262),BK1262&gt;0,BM1262&gt;0))+(AND(ISNUMBER(AQ1262),AQ1262&gt;=Settings!$B$18))+(AND(ISNUMBER(BT1262),BT1262&gt;=Settings!$B$19,BT1262&lt;=Settings!$B$20))+(AND(ISNUMBER(AS1262),AS1262&gt;0))+(AND(ISNUMBER(T1262),ISNUMBER(M1262),T1262&gt;=Settings!$B$21,M1262&gt;0))+(AND(ISNUMBER(AD1262),ISNUMBER(M1262),AD1262&gt;=Settings!$B$22,M1262&gt;0))+(AY1262&gt;=1))</f>
        <v/>
      </c>
      <c r="BW1262" s="91">
        <f>IF(OR(AY1262=0,BF1262&lt;&gt;"Y",BG1262&lt;&gt;"Y"),"",1+SUMPRODUCT(($A$6:$A$2604=A1262)*($AY$6:$AY$2604&gt;0)*($BF$6:$BF$2604="Y")*($BG$6:$BG$2604="Y")*(($AY$6:$AY$2604&gt;AY1262)+($AY$6:$AY$2604=AY1262)*($AD$6:$AD$2604&gt;AD1262))))</f>
        <v/>
      </c>
    </row>
    <row r="1263" ht="23.85" customHeight="1" s="55">
      <c r="A1263" s="90" t="n">
        <v>46296</v>
      </c>
      <c r="B1263" s="91" t="inlineStr">
        <is>
          <t>VIDHIING</t>
        </is>
      </c>
      <c r="C1263" s="91" t="inlineStr">
        <is>
          <t>INE632C01026</t>
        </is>
      </c>
      <c r="D1263" s="91" t="n"/>
      <c r="E1263" s="91" t="inlineStr">
        <is>
          <t>None</t>
        </is>
      </c>
      <c r="F1263" s="93" t="n">
        <v>1749</v>
      </c>
      <c r="G1263" s="92" t="inlineStr">
        <is>
          <t>N</t>
        </is>
      </c>
      <c r="H1263" s="94" t="n"/>
      <c r="I1263" s="91" t="inlineStr">
        <is>
          <t>N</t>
        </is>
      </c>
      <c r="J1263" s="92">
        <f>IF(K1263="","N","Y")</f>
        <v/>
      </c>
      <c r="K1263" s="94">
        <f>_xlfn.TEXTJOIN("; ",TRUE,IF(P1263="52-wk low","52-wk low",""),IF(AND(AD1263&gt;=Settings!$B$12,M1263&lt;0),"Distribution",""),IF(AND(AJ1263="Y",M1263&lt;0,AK1263&lt;-Settings!$B$13),"Long unwinding",""),IF(AND(AJ1263="Y",M1263&lt;0,AK1263&gt;Settings!$B$13),"Short buildup",""))</f>
        <v/>
      </c>
      <c r="L1263" s="95" t="n">
        <v>350.25</v>
      </c>
      <c r="M1263" s="96" t="n">
        <v>-2.06</v>
      </c>
      <c r="N1263" s="93" t="n">
        <v>1680</v>
      </c>
      <c r="O1263" s="91" t="inlineStr">
        <is>
          <t>None</t>
        </is>
      </c>
      <c r="P1263" s="91" t="inlineStr">
        <is>
          <t>None</t>
        </is>
      </c>
      <c r="Q1263" s="97" t="n">
        <v>0.26</v>
      </c>
      <c r="R1263" s="96" t="n">
        <v>0.31</v>
      </c>
      <c r="S1263" s="96" t="n">
        <v>0.85</v>
      </c>
      <c r="T1263" s="96" t="n">
        <v>0.47</v>
      </c>
      <c r="U1263" s="96" t="n">
        <v>0.67</v>
      </c>
      <c r="V1263" s="103" t="n">
        <v>0.8100000000000001</v>
      </c>
      <c r="W1263" s="102" t="n">
        <v>3</v>
      </c>
      <c r="X1263" s="93" t="n"/>
      <c r="Y1263" s="91" t="inlineStr">
        <is>
          <t>None</t>
        </is>
      </c>
      <c r="Z1263" s="99" t="n">
        <v>80.98999999999999</v>
      </c>
      <c r="AA1263" s="96" t="n">
        <v>1.27</v>
      </c>
      <c r="AB1263" s="96" t="n">
        <v>1.26</v>
      </c>
      <c r="AC1263" s="96" t="n">
        <v>1.07</v>
      </c>
      <c r="AD1263" s="96" t="n">
        <v>0.6</v>
      </c>
      <c r="AE1263" s="96" t="n">
        <v>0.85</v>
      </c>
      <c r="AF1263" s="103" t="n">
        <v>1.02</v>
      </c>
      <c r="AG1263" s="91" t="inlineStr">
        <is>
          <t>Normal</t>
        </is>
      </c>
      <c r="AH1263" s="100" t="n">
        <v>0</v>
      </c>
      <c r="AI1263" s="101" t="n">
        <v>0</v>
      </c>
      <c r="AJ1263" s="92" t="inlineStr">
        <is>
          <t>N</t>
        </is>
      </c>
      <c r="AK1263" s="96" t="n"/>
      <c r="AL1263" s="91" t="inlineStr">
        <is>
          <t>n/a</t>
        </is>
      </c>
      <c r="AM1263" s="93" t="n"/>
      <c r="AN1263" s="92" t="inlineStr">
        <is>
          <t>None</t>
        </is>
      </c>
      <c r="AO1263" s="102" t="n">
        <v>0</v>
      </c>
      <c r="AP1263" s="103" t="n">
        <v>1.01</v>
      </c>
      <c r="AQ1263" s="102" t="n">
        <v>63</v>
      </c>
      <c r="AR1263" s="91" t="inlineStr">
        <is>
          <t>N</t>
        </is>
      </c>
      <c r="AS1263" s="104" t="n"/>
      <c r="AT1263" s="92">
        <f>IF(AND(P1263="52-wk high",T1263&gt;=Settings!$B$7),"Y","N")</f>
        <v/>
      </c>
      <c r="AU1263" s="91">
        <f>IF(AND(AD1263&gt;=Settings!$B$8,M1263&gt;0),"Y","N")</f>
        <v/>
      </c>
      <c r="AV1263" s="91">
        <f>IF(OR(AH1263&gt;Settings!$B$9,AI1263&gt;Settings!$B$9),"Y","N")</f>
        <v/>
      </c>
      <c r="AW1263" s="91">
        <f>IF(AJ1263&lt;&gt;"Y","n/a",IF(AND(M1263&gt;0,AK1263&gt;Settings!$B$10),"Y","N"))</f>
        <v/>
      </c>
      <c r="AX1263" s="91">
        <f>IF(AO1263&gt;=Settings!$B$11,"Y","N")</f>
        <v/>
      </c>
      <c r="AY1263" s="99">
        <f>(AT1263="Y")+(AU1263="Y")+(AV1263="Y")+(AW1263="Y")+(AX1263="Y")</f>
        <v/>
      </c>
      <c r="AZ1263" s="94">
        <f>IF(AY1263=0,"None",_xlfn.TEXTJOIN(", ",TRUE(),IF(AT1263="Y","Breakout",""),IF(AU1263="Y","Accumulation",""),IF(AV1263="Y","Institutional buying",""),IF(AW1263="Y","Long buildup",""),IF(AX1263="Y","Momentum leader","")))</f>
        <v/>
      </c>
      <c r="BA1263" s="94">
        <f>IF(BW1263="","","Passes "&amp;AY1263&amp;" of 5 buy-side scans"&amp;IF(G1263="Y","; RED FLAG: filter out using Red flag column",""))</f>
        <v/>
      </c>
      <c r="BB1263" s="91" t="inlineStr">
        <is>
          <t>None</t>
        </is>
      </c>
      <c r="BC1263" s="92" t="inlineStr">
        <is>
          <t>N</t>
        </is>
      </c>
      <c r="BD1263" s="94" t="n"/>
      <c r="BE1263" s="94" t="n"/>
      <c r="BF1263" s="92">
        <f>IF(R1263*100000&gt;=Settings!$B$5,"Y","N")</f>
        <v/>
      </c>
      <c r="BG1263" s="91">
        <f>IF(F1263&gt;Settings!$B$6,"Y","N")</f>
        <v/>
      </c>
      <c r="BH1263" s="97" t="n">
        <v>-9.69</v>
      </c>
      <c r="BI1263" s="96" t="n">
        <v>-0.62</v>
      </c>
      <c r="BJ1263" s="96" t="n">
        <v>-1.16</v>
      </c>
      <c r="BK1263" s="96" t="n">
        <v>26.76</v>
      </c>
      <c r="BL1263" s="96" t="n">
        <v>17.47</v>
      </c>
      <c r="BM1263" s="96" t="n">
        <v>-1.17</v>
      </c>
      <c r="BN1263" s="97" t="n">
        <v>0.52</v>
      </c>
      <c r="BO1263" s="96" t="n">
        <v>4.25</v>
      </c>
      <c r="BP1263" s="96" t="n">
        <v>7.8</v>
      </c>
      <c r="BQ1263" s="96" t="n">
        <v>8.210000000000001</v>
      </c>
      <c r="BR1263" s="91" t="inlineStr">
        <is>
          <t>Stacked up</t>
        </is>
      </c>
      <c r="BS1263" s="91" t="inlineStr">
        <is>
          <t>None</t>
        </is>
      </c>
      <c r="BT1263" s="96" t="n">
        <v>50.6</v>
      </c>
      <c r="BU1263" s="91" t="inlineStr">
        <is>
          <t>N</t>
        </is>
      </c>
      <c r="BV1263" s="99">
        <f>IF(OR(BF1263&lt;&gt;"Y",BG1263&lt;&gt;"Y"),"",(AND(ISNUMBER(BQ1263),BQ1263&gt;0))+(BR1263="Stacked up")+(AND(ISNUMBER(BH1263),BH1263&gt;=-Settings!$B$17))+(AND(ISNUMBER(BK1263),ISNUMBER(BM1263),BK1263&gt;0,BM1263&gt;0))+(AND(ISNUMBER(AQ1263),AQ1263&gt;=Settings!$B$18))+(AND(ISNUMBER(BT1263),BT1263&gt;=Settings!$B$19,BT1263&lt;=Settings!$B$20))+(AND(ISNUMBER(AS1263),AS1263&gt;0))+(AND(ISNUMBER(T1263),ISNUMBER(M1263),T1263&gt;=Settings!$B$21,M1263&gt;0))+(AND(ISNUMBER(AD1263),ISNUMBER(M1263),AD1263&gt;=Settings!$B$22,M1263&gt;0))+(AY1263&gt;=1))</f>
        <v/>
      </c>
      <c r="BW1263" s="91">
        <f>IF(OR(AY1263=0,BF1263&lt;&gt;"Y",BG1263&lt;&gt;"Y"),"",1+SUMPRODUCT(($A$6:$A$2604=A1263)*($AY$6:$AY$2604&gt;0)*($BF$6:$BF$2604="Y")*($BG$6:$BG$2604="Y")*(($AY$6:$AY$2604&gt;AY1263)+($AY$6:$AY$2604=AY1263)*($AD$6:$AD$2604&gt;AD1263))))</f>
        <v/>
      </c>
    </row>
    <row r="1264" ht="23.85" customHeight="1" s="55">
      <c r="A1264" s="90" t="n">
        <v>46296</v>
      </c>
      <c r="B1264" s="91" t="inlineStr">
        <is>
          <t>CAMLINFINE</t>
        </is>
      </c>
      <c r="C1264" s="91" t="inlineStr">
        <is>
          <t>INE052I01032</t>
        </is>
      </c>
      <c r="D1264" s="91" t="n"/>
      <c r="E1264" s="91" t="inlineStr">
        <is>
          <t>None</t>
        </is>
      </c>
      <c r="F1264" s="93" t="n">
        <v>1748</v>
      </c>
      <c r="G1264" s="92" t="inlineStr">
        <is>
          <t>N</t>
        </is>
      </c>
      <c r="H1264" s="94" t="n"/>
      <c r="I1264" s="91" t="inlineStr">
        <is>
          <t>N</t>
        </is>
      </c>
      <c r="J1264" s="92">
        <f>IF(K1264="","N","Y")</f>
        <v/>
      </c>
      <c r="K1264" s="94">
        <f>_xlfn.TEXTJOIN("; ",TRUE,IF(P1264="52-wk low","52-wk low",""),IF(AND(AD1264&gt;=Settings!$B$12,M1264&lt;0),"Distribution",""),IF(AND(AJ1264="Y",M1264&lt;0,AK1264&lt;-Settings!$B$13),"Long unwinding",""),IF(AND(AJ1264="Y",M1264&lt;0,AK1264&gt;Settings!$B$13),"Short buildup",""))</f>
        <v/>
      </c>
      <c r="L1264" s="95" t="n">
        <v>91.01000000000001</v>
      </c>
      <c r="M1264" s="96" t="n">
        <v>-2.3</v>
      </c>
      <c r="N1264" s="93" t="n">
        <v>1787</v>
      </c>
      <c r="O1264" s="91" t="inlineStr">
        <is>
          <t>None</t>
        </is>
      </c>
      <c r="P1264" s="91" t="inlineStr">
        <is>
          <t>52-wk low</t>
        </is>
      </c>
      <c r="Q1264" s="97" t="n">
        <v>6.06</v>
      </c>
      <c r="R1264" s="96" t="n">
        <v>7.27</v>
      </c>
      <c r="S1264" s="96" t="n">
        <v>0.85</v>
      </c>
      <c r="T1264" s="96" t="n">
        <v>0.57</v>
      </c>
      <c r="U1264" s="96" t="n">
        <v>0.45</v>
      </c>
      <c r="V1264" s="103" t="n">
        <v>0.55</v>
      </c>
      <c r="W1264" s="102" t="n">
        <v>1</v>
      </c>
      <c r="X1264" s="93" t="n"/>
      <c r="Y1264" s="91" t="inlineStr">
        <is>
          <t>None</t>
        </is>
      </c>
      <c r="Z1264" s="99" t="n">
        <v>45.73</v>
      </c>
      <c r="AA1264" s="96" t="n">
        <v>0.9</v>
      </c>
      <c r="AB1264" s="96" t="n">
        <v>0.92</v>
      </c>
      <c r="AC1264" s="96" t="n">
        <v>0.78</v>
      </c>
      <c r="AD1264" s="96" t="n">
        <v>0.66</v>
      </c>
      <c r="AE1264" s="96" t="n">
        <v>0.58</v>
      </c>
      <c r="AF1264" s="103" t="n">
        <v>1.39</v>
      </c>
      <c r="AG1264" s="91" t="inlineStr">
        <is>
          <t>Normal</t>
        </is>
      </c>
      <c r="AH1264" s="100" t="n">
        <v>0</v>
      </c>
      <c r="AI1264" s="101" t="n">
        <v>0</v>
      </c>
      <c r="AJ1264" s="92" t="inlineStr">
        <is>
          <t>N</t>
        </is>
      </c>
      <c r="AK1264" s="96" t="n"/>
      <c r="AL1264" s="91" t="inlineStr">
        <is>
          <t>n/a</t>
        </is>
      </c>
      <c r="AM1264" s="93" t="n"/>
      <c r="AN1264" s="92" t="inlineStr">
        <is>
          <t>None</t>
        </is>
      </c>
      <c r="AO1264" s="102" t="n">
        <v>0</v>
      </c>
      <c r="AP1264" s="103" t="n">
        <v>0.58</v>
      </c>
      <c r="AQ1264" s="102" t="n">
        <v>15</v>
      </c>
      <c r="AR1264" s="91" t="inlineStr">
        <is>
          <t>N</t>
        </is>
      </c>
      <c r="AS1264" s="104" t="n"/>
      <c r="AT1264" s="92">
        <f>IF(AND(P1264="52-wk high",T1264&gt;=Settings!$B$7),"Y","N")</f>
        <v/>
      </c>
      <c r="AU1264" s="91">
        <f>IF(AND(AD1264&gt;=Settings!$B$8,M1264&gt;0),"Y","N")</f>
        <v/>
      </c>
      <c r="AV1264" s="91">
        <f>IF(OR(AH1264&gt;Settings!$B$9,AI1264&gt;Settings!$B$9),"Y","N")</f>
        <v/>
      </c>
      <c r="AW1264" s="91">
        <f>IF(AJ1264&lt;&gt;"Y","n/a",IF(AND(M1264&gt;0,AK1264&gt;Settings!$B$10),"Y","N"))</f>
        <v/>
      </c>
      <c r="AX1264" s="91">
        <f>IF(AO1264&gt;=Settings!$B$11,"Y","N")</f>
        <v/>
      </c>
      <c r="AY1264" s="99">
        <f>(AT1264="Y")+(AU1264="Y")+(AV1264="Y")+(AW1264="Y")+(AX1264="Y")</f>
        <v/>
      </c>
      <c r="AZ1264" s="94">
        <f>IF(AY1264=0,"None",_xlfn.TEXTJOIN(", ",TRUE(),IF(AT1264="Y","Breakout",""),IF(AU1264="Y","Accumulation",""),IF(AV1264="Y","Institutional buying",""),IF(AW1264="Y","Long buildup",""),IF(AX1264="Y","Momentum leader","")))</f>
        <v/>
      </c>
      <c r="BA1264" s="94">
        <f>IF(BW1264="","","Passes "&amp;AY1264&amp;" of 5 buy-side scans"&amp;IF(G1264="Y","; RED FLAG: filter out using Red flag column",""))</f>
        <v/>
      </c>
      <c r="BB1264" s="91" t="inlineStr">
        <is>
          <t>None</t>
        </is>
      </c>
      <c r="BC1264" s="92" t="inlineStr">
        <is>
          <t>Y</t>
        </is>
      </c>
      <c r="BD1264" s="94" t="inlineStr">
        <is>
          <t>PE &gt; 50</t>
        </is>
      </c>
      <c r="BE1264" s="94" t="n"/>
      <c r="BF1264" s="92">
        <f>IF(R1264*100000&gt;=Settings!$B$5,"Y","N")</f>
        <v/>
      </c>
      <c r="BG1264" s="91">
        <f>IF(F1264&gt;Settings!$B$6,"Y","N")</f>
        <v/>
      </c>
      <c r="BH1264" s="97" t="n">
        <v>-57.06</v>
      </c>
      <c r="BI1264" s="96" t="n">
        <v>-6.42</v>
      </c>
      <c r="BJ1264" s="96" t="n">
        <v>-10.9</v>
      </c>
      <c r="BK1264" s="96" t="n">
        <v>-30.94</v>
      </c>
      <c r="BL1264" s="96" t="n">
        <v>-10.39</v>
      </c>
      <c r="BM1264" s="96" t="n">
        <v>-52.2</v>
      </c>
      <c r="BN1264" s="97" t="n">
        <v>-7.68</v>
      </c>
      <c r="BO1264" s="96" t="n">
        <v>-14.72</v>
      </c>
      <c r="BP1264" s="96" t="n">
        <v>-21.33</v>
      </c>
      <c r="BQ1264" s="96" t="n">
        <v>-31.02</v>
      </c>
      <c r="BR1264" s="91" t="inlineStr">
        <is>
          <t>Stacked down</t>
        </is>
      </c>
      <c r="BS1264" s="91" t="inlineStr">
        <is>
          <t>None</t>
        </is>
      </c>
      <c r="BT1264" s="96" t="n">
        <v>23.1</v>
      </c>
      <c r="BU1264" s="91" t="inlineStr">
        <is>
          <t>N</t>
        </is>
      </c>
      <c r="BV1264" s="99">
        <f>IF(OR(BF1264&lt;&gt;"Y",BG1264&lt;&gt;"Y"),"",(AND(ISNUMBER(BQ1264),BQ1264&gt;0))+(BR1264="Stacked up")+(AND(ISNUMBER(BH1264),BH1264&gt;=-Settings!$B$17))+(AND(ISNUMBER(BK1264),ISNUMBER(BM1264),BK1264&gt;0,BM1264&gt;0))+(AND(ISNUMBER(AQ1264),AQ1264&gt;=Settings!$B$18))+(AND(ISNUMBER(BT1264),BT1264&gt;=Settings!$B$19,BT1264&lt;=Settings!$B$20))+(AND(ISNUMBER(AS1264),AS1264&gt;0))+(AND(ISNUMBER(T1264),ISNUMBER(M1264),T1264&gt;=Settings!$B$21,M1264&gt;0))+(AND(ISNUMBER(AD1264),ISNUMBER(M1264),AD1264&gt;=Settings!$B$22,M1264&gt;0))+(AY1264&gt;=1))</f>
        <v/>
      </c>
      <c r="BW1264" s="91">
        <f>IF(OR(AY1264=0,BF1264&lt;&gt;"Y",BG1264&lt;&gt;"Y"),"",1+SUMPRODUCT(($A$6:$A$2604=A1264)*($AY$6:$AY$2604&gt;0)*($BF$6:$BF$2604="Y")*($BG$6:$BG$2604="Y")*(($AY$6:$AY$2604&gt;AY1264)+($AY$6:$AY$2604=AY1264)*($AD$6:$AD$2604&gt;AD1264))))</f>
        <v/>
      </c>
    </row>
    <row r="1265" ht="23.85" customHeight="1" s="55">
      <c r="A1265" s="90" t="n">
        <v>46296</v>
      </c>
      <c r="B1265" s="91" t="inlineStr">
        <is>
          <t>AHCL</t>
        </is>
      </c>
      <c r="C1265" s="91" t="inlineStr">
        <is>
          <t>INE0Y8W01025</t>
        </is>
      </c>
      <c r="D1265" s="91" t="n"/>
      <c r="E1265" s="91" t="inlineStr">
        <is>
          <t>None</t>
        </is>
      </c>
      <c r="F1265" s="93" t="n">
        <v>1747</v>
      </c>
      <c r="G1265" s="92" t="inlineStr">
        <is>
          <t>Y</t>
        </is>
      </c>
      <c r="H1265" s="94" t="inlineStr">
        <is>
          <t>Long-term ASM Stage 1</t>
        </is>
      </c>
      <c r="I1265" s="91" t="inlineStr">
        <is>
          <t>N</t>
        </is>
      </c>
      <c r="J1265" s="92">
        <f>IF(K1265="","N","Y")</f>
        <v/>
      </c>
      <c r="K1265" s="94">
        <f>_xlfn.TEXTJOIN("; ",TRUE,IF(P1265="52-wk low","52-wk low",""),IF(AND(AD1265&gt;=Settings!$B$12,M1265&lt;0),"Distribution",""),IF(AND(AJ1265="Y",M1265&lt;0,AK1265&lt;-Settings!$B$13),"Long unwinding",""),IF(AND(AJ1265="Y",M1265&lt;0,AK1265&gt;Settings!$B$13),"Short buildup",""))</f>
        <v/>
      </c>
      <c r="L1265" s="95" t="n">
        <v>32.86</v>
      </c>
      <c r="M1265" s="96" t="n">
        <v>-4.97</v>
      </c>
      <c r="N1265" s="93" t="n">
        <v>2476</v>
      </c>
      <c r="O1265" s="91" t="inlineStr">
        <is>
          <t>None</t>
        </is>
      </c>
      <c r="P1265" s="91" t="inlineStr">
        <is>
          <t>None</t>
        </is>
      </c>
      <c r="Q1265" s="97" t="n">
        <v>14.44</v>
      </c>
      <c r="R1265" s="96" t="n">
        <v>556.46</v>
      </c>
      <c r="S1265" s="96" t="n">
        <v>0.03</v>
      </c>
      <c r="T1265" s="96" t="n">
        <v>0.06</v>
      </c>
      <c r="U1265" s="96" t="n">
        <v>0.1</v>
      </c>
      <c r="V1265" s="103" t="n">
        <v>3.68</v>
      </c>
      <c r="W1265" s="102" t="n"/>
      <c r="X1265" s="93" t="n"/>
      <c r="Y1265" s="91" t="inlineStr">
        <is>
          <t>None</t>
        </is>
      </c>
      <c r="Z1265" s="99" t="n">
        <v>99.97</v>
      </c>
      <c r="AA1265" s="96" t="n">
        <v>3.24</v>
      </c>
      <c r="AB1265" s="96" t="n">
        <v>2.52</v>
      </c>
      <c r="AC1265" s="96" t="n">
        <v>0.15</v>
      </c>
      <c r="AD1265" s="96" t="n">
        <v>0.31</v>
      </c>
      <c r="AE1265" s="96" t="n">
        <v>0.4</v>
      </c>
      <c r="AF1265" s="103" t="n">
        <v>0.71</v>
      </c>
      <c r="AG1265" s="91" t="inlineStr">
        <is>
          <t>Drying up</t>
        </is>
      </c>
      <c r="AH1265" s="100" t="n">
        <v>0</v>
      </c>
      <c r="AI1265" s="101" t="n">
        <v>0</v>
      </c>
      <c r="AJ1265" s="92" t="inlineStr">
        <is>
          <t>N</t>
        </is>
      </c>
      <c r="AK1265" s="96" t="n"/>
      <c r="AL1265" s="91" t="inlineStr">
        <is>
          <t>n/a</t>
        </is>
      </c>
      <c r="AM1265" s="93" t="n"/>
      <c r="AN1265" s="92" t="inlineStr">
        <is>
          <t>None</t>
        </is>
      </c>
      <c r="AO1265" s="102" t="n">
        <v>0</v>
      </c>
      <c r="AP1265" s="103" t="n"/>
      <c r="AQ1265" s="102" t="n"/>
      <c r="AR1265" s="91" t="inlineStr">
        <is>
          <t>N</t>
        </is>
      </c>
      <c r="AS1265" s="104" t="n"/>
      <c r="AT1265" s="92">
        <f>IF(AND(P1265="52-wk high",T1265&gt;=Settings!$B$7),"Y","N")</f>
        <v/>
      </c>
      <c r="AU1265" s="91">
        <f>IF(AND(AD1265&gt;=Settings!$B$8,M1265&gt;0),"Y","N")</f>
        <v/>
      </c>
      <c r="AV1265" s="91">
        <f>IF(OR(AH1265&gt;Settings!$B$9,AI1265&gt;Settings!$B$9),"Y","N")</f>
        <v/>
      </c>
      <c r="AW1265" s="91">
        <f>IF(AJ1265&lt;&gt;"Y","n/a",IF(AND(M1265&gt;0,AK1265&gt;Settings!$B$10),"Y","N"))</f>
        <v/>
      </c>
      <c r="AX1265" s="91">
        <f>IF(AO1265&gt;=Settings!$B$11,"Y","N")</f>
        <v/>
      </c>
      <c r="AY1265" s="99">
        <f>(AT1265="Y")+(AU1265="Y")+(AV1265="Y")+(AW1265="Y")+(AX1265="Y")</f>
        <v/>
      </c>
      <c r="AZ1265" s="94">
        <f>IF(AY1265=0,"None",_xlfn.TEXTJOIN(", ",TRUE(),IF(AT1265="Y","Breakout",""),IF(AU1265="Y","Accumulation",""),IF(AV1265="Y","Institutional buying",""),IF(AW1265="Y","Long buildup",""),IF(AX1265="Y","Momentum leader","")))</f>
        <v/>
      </c>
      <c r="BA1265" s="94">
        <f>IF(BW1265="","","Passes "&amp;AY1265&amp;" of 5 buy-side scans"&amp;IF(G1265="Y","; RED FLAG: filter out using Red flag column",""))</f>
        <v/>
      </c>
      <c r="BB1265" s="91" t="inlineStr">
        <is>
          <t>Lower</t>
        </is>
      </c>
      <c r="BC1265" s="92" t="inlineStr">
        <is>
          <t>Y</t>
        </is>
      </c>
      <c r="BD1265" s="94" t="inlineStr">
        <is>
          <t>PE &gt; 50</t>
        </is>
      </c>
      <c r="BE1265" s="94" t="inlineStr">
        <is>
          <t>BONUS 1:1, ex 24-Apr-2026</t>
        </is>
      </c>
      <c r="BF1265" s="92">
        <f>IF(R1265*100000&gt;=Settings!$B$5,"Y","N")</f>
        <v/>
      </c>
      <c r="BG1265" s="91">
        <f>IF(F1265&gt;Settings!$B$6,"Y","N")</f>
        <v/>
      </c>
      <c r="BH1265" s="97" t="n">
        <v>-11.76</v>
      </c>
      <c r="BI1265" s="96" t="n">
        <v>14.69</v>
      </c>
      <c r="BJ1265" s="96" t="n">
        <v>112.14</v>
      </c>
      <c r="BK1265" s="96" t="n">
        <v>106.67</v>
      </c>
      <c r="BL1265" s="96" t="n"/>
      <c r="BM1265" s="96" t="n"/>
      <c r="BN1265" s="97" t="n">
        <v>24.93</v>
      </c>
      <c r="BO1265" s="96" t="n">
        <v>46.22</v>
      </c>
      <c r="BP1265" s="96" t="n">
        <v>1.93</v>
      </c>
      <c r="BQ1265" s="96" t="n"/>
      <c r="BR1265" s="91" t="n"/>
      <c r="BS1265" s="91" t="inlineStr">
        <is>
          <t>None</t>
        </is>
      </c>
      <c r="BT1265" s="96" t="n">
        <v>71.7</v>
      </c>
      <c r="BU1265" s="91" t="n"/>
      <c r="BV1265" s="99">
        <f>IF(OR(BF1265&lt;&gt;"Y",BG1265&lt;&gt;"Y"),"",(AND(ISNUMBER(BQ1265),BQ1265&gt;0))+(BR1265="Stacked up")+(AND(ISNUMBER(BH1265),BH1265&gt;=-Settings!$B$17))+(AND(ISNUMBER(BK1265),ISNUMBER(BM1265),BK1265&gt;0,BM1265&gt;0))+(AND(ISNUMBER(AQ1265),AQ1265&gt;=Settings!$B$18))+(AND(ISNUMBER(BT1265),BT1265&gt;=Settings!$B$19,BT1265&lt;=Settings!$B$20))+(AND(ISNUMBER(AS1265),AS1265&gt;0))+(AND(ISNUMBER(T1265),ISNUMBER(M1265),T1265&gt;=Settings!$B$21,M1265&gt;0))+(AND(ISNUMBER(AD1265),ISNUMBER(M1265),AD1265&gt;=Settings!$B$22,M1265&gt;0))+(AY1265&gt;=1))</f>
        <v/>
      </c>
      <c r="BW1265" s="91">
        <f>IF(OR(AY1265=0,BF1265&lt;&gt;"Y",BG1265&lt;&gt;"Y"),"",1+SUMPRODUCT(($A$6:$A$2604=A1265)*($AY$6:$AY$2604&gt;0)*($BF$6:$BF$2604="Y")*($BG$6:$BG$2604="Y")*(($AY$6:$AY$2604&gt;AY1265)+($AY$6:$AY$2604=AY1265)*($AD$6:$AD$2604&gt;AD1265))))</f>
        <v/>
      </c>
    </row>
    <row r="1266" ht="23.85" customHeight="1" s="55">
      <c r="A1266" s="90" t="n">
        <v>46296</v>
      </c>
      <c r="B1266" s="91" t="inlineStr">
        <is>
          <t>RGL</t>
        </is>
      </c>
      <c r="C1266" s="91" t="inlineStr">
        <is>
          <t>INE722H01024</t>
        </is>
      </c>
      <c r="D1266" s="91" t="n"/>
      <c r="E1266" s="91" t="inlineStr">
        <is>
          <t>None</t>
        </is>
      </c>
      <c r="F1266" s="93" t="n">
        <v>1745</v>
      </c>
      <c r="G1266" s="92" t="inlineStr">
        <is>
          <t>N</t>
        </is>
      </c>
      <c r="H1266" s="94" t="n"/>
      <c r="I1266" s="91" t="inlineStr">
        <is>
          <t>N</t>
        </is>
      </c>
      <c r="J1266" s="92">
        <f>IF(K1266="","N","Y")</f>
        <v/>
      </c>
      <c r="K1266" s="94">
        <f>_xlfn.TEXTJOIN("; ",TRUE,IF(P1266="52-wk low","52-wk low",""),IF(AND(AD1266&gt;=Settings!$B$12,M1266&lt;0),"Distribution",""),IF(AND(AJ1266="Y",M1266&lt;0,AK1266&lt;-Settings!$B$13),"Long unwinding",""),IF(AND(AJ1266="Y",M1266&lt;0,AK1266&gt;Settings!$B$13),"Short buildup",""))</f>
        <v/>
      </c>
      <c r="L1266" s="95" t="n">
        <v>162.5</v>
      </c>
      <c r="M1266" s="96" t="n">
        <v>-1.53</v>
      </c>
      <c r="N1266" s="93" t="n">
        <v>1352</v>
      </c>
      <c r="O1266" s="91" t="inlineStr">
        <is>
          <t>None</t>
        </is>
      </c>
      <c r="P1266" s="91" t="inlineStr">
        <is>
          <t>None</t>
        </is>
      </c>
      <c r="Q1266" s="97" t="n">
        <v>6.58</v>
      </c>
      <c r="R1266" s="96" t="n">
        <v>11.4</v>
      </c>
      <c r="S1266" s="96" t="n">
        <v>0.58</v>
      </c>
      <c r="T1266" s="96" t="n">
        <v>0.33</v>
      </c>
      <c r="U1266" s="96" t="n">
        <v>0.5</v>
      </c>
      <c r="V1266" s="103" t="n">
        <v>0.87</v>
      </c>
      <c r="W1266" s="102" t="n">
        <v>1</v>
      </c>
      <c r="X1266" s="93" t="n"/>
      <c r="Y1266" s="91" t="inlineStr">
        <is>
          <t>None</t>
        </is>
      </c>
      <c r="Z1266" s="99" t="n">
        <v>57.44</v>
      </c>
      <c r="AA1266" s="96" t="n">
        <v>1.54</v>
      </c>
      <c r="AB1266" s="96" t="n">
        <v>1.34</v>
      </c>
      <c r="AC1266" s="96" t="n">
        <v>0.97</v>
      </c>
      <c r="AD1266" s="96" t="n">
        <v>0.85</v>
      </c>
      <c r="AE1266" s="96" t="n">
        <v>1.04</v>
      </c>
      <c r="AF1266" s="103" t="n">
        <v>1.27</v>
      </c>
      <c r="AG1266" s="91" t="inlineStr">
        <is>
          <t>Normal</t>
        </is>
      </c>
      <c r="AH1266" s="100" t="n">
        <v>0</v>
      </c>
      <c r="AI1266" s="101" t="n">
        <v>0</v>
      </c>
      <c r="AJ1266" s="92" t="inlineStr">
        <is>
          <t>N</t>
        </is>
      </c>
      <c r="AK1266" s="96" t="n"/>
      <c r="AL1266" s="91" t="inlineStr">
        <is>
          <t>n/a</t>
        </is>
      </c>
      <c r="AM1266" s="93" t="n"/>
      <c r="AN1266" s="92" t="inlineStr">
        <is>
          <t>None</t>
        </is>
      </c>
      <c r="AO1266" s="102" t="n">
        <v>0</v>
      </c>
      <c r="AP1266" s="103" t="n">
        <v>1.61</v>
      </c>
      <c r="AQ1266" s="102" t="n">
        <v>82</v>
      </c>
      <c r="AR1266" s="91" t="inlineStr">
        <is>
          <t>N</t>
        </is>
      </c>
      <c r="AS1266" s="104" t="n"/>
      <c r="AT1266" s="92">
        <f>IF(AND(P1266="52-wk high",T1266&gt;=Settings!$B$7),"Y","N")</f>
        <v/>
      </c>
      <c r="AU1266" s="91">
        <f>IF(AND(AD1266&gt;=Settings!$B$8,M1266&gt;0),"Y","N")</f>
        <v/>
      </c>
      <c r="AV1266" s="91">
        <f>IF(OR(AH1266&gt;Settings!$B$9,AI1266&gt;Settings!$B$9),"Y","N")</f>
        <v/>
      </c>
      <c r="AW1266" s="91">
        <f>IF(AJ1266&lt;&gt;"Y","n/a",IF(AND(M1266&gt;0,AK1266&gt;Settings!$B$10),"Y","N"))</f>
        <v/>
      </c>
      <c r="AX1266" s="91">
        <f>IF(AO1266&gt;=Settings!$B$11,"Y","N")</f>
        <v/>
      </c>
      <c r="AY1266" s="99">
        <f>(AT1266="Y")+(AU1266="Y")+(AV1266="Y")+(AW1266="Y")+(AX1266="Y")</f>
        <v/>
      </c>
      <c r="AZ1266" s="94">
        <f>IF(AY1266=0,"None",_xlfn.TEXTJOIN(", ",TRUE(),IF(AT1266="Y","Breakout",""),IF(AU1266="Y","Accumulation",""),IF(AV1266="Y","Institutional buying",""),IF(AW1266="Y","Long buildup",""),IF(AX1266="Y","Momentum leader","")))</f>
        <v/>
      </c>
      <c r="BA1266" s="94">
        <f>IF(BW1266="","","Passes "&amp;AY1266&amp;" of 5 buy-side scans"&amp;IF(G1266="Y","; RED FLAG: filter out using Red flag column",""))</f>
        <v/>
      </c>
      <c r="BB1266" s="91" t="inlineStr">
        <is>
          <t>None</t>
        </is>
      </c>
      <c r="BC1266" s="92" t="inlineStr">
        <is>
          <t>N</t>
        </is>
      </c>
      <c r="BD1266" s="94" t="n"/>
      <c r="BE1266" s="94" t="n"/>
      <c r="BF1266" s="92">
        <f>IF(R1266*100000&gt;=Settings!$B$5,"Y","N")</f>
        <v/>
      </c>
      <c r="BG1266" s="91">
        <f>IF(F1266&gt;Settings!$B$6,"Y","N")</f>
        <v/>
      </c>
      <c r="BH1266" s="97" t="n">
        <v>-6.5</v>
      </c>
      <c r="BI1266" s="96" t="n">
        <v>-2.29</v>
      </c>
      <c r="BJ1266" s="96" t="n">
        <v>18.65</v>
      </c>
      <c r="BK1266" s="96" t="n">
        <v>38.52</v>
      </c>
      <c r="BL1266" s="96" t="n">
        <v>59.6</v>
      </c>
      <c r="BM1266" s="96" t="n">
        <v>35.63</v>
      </c>
      <c r="BN1266" s="97" t="n">
        <v>3.95</v>
      </c>
      <c r="BO1266" s="96" t="n">
        <v>13.96</v>
      </c>
      <c r="BP1266" s="96" t="n">
        <v>23.79</v>
      </c>
      <c r="BQ1266" s="96" t="n">
        <v>31.07</v>
      </c>
      <c r="BR1266" s="91" t="inlineStr">
        <is>
          <t>Stacked up</t>
        </is>
      </c>
      <c r="BS1266" s="91" t="inlineStr">
        <is>
          <t>None</t>
        </is>
      </c>
      <c r="BT1266" s="96" t="n">
        <v>56.9</v>
      </c>
      <c r="BU1266" s="91" t="inlineStr">
        <is>
          <t>N</t>
        </is>
      </c>
      <c r="BV1266" s="99">
        <f>IF(OR(BF1266&lt;&gt;"Y",BG1266&lt;&gt;"Y"),"",(AND(ISNUMBER(BQ1266),BQ1266&gt;0))+(BR1266="Stacked up")+(AND(ISNUMBER(BH1266),BH1266&gt;=-Settings!$B$17))+(AND(ISNUMBER(BK1266),ISNUMBER(BM1266),BK1266&gt;0,BM1266&gt;0))+(AND(ISNUMBER(AQ1266),AQ1266&gt;=Settings!$B$18))+(AND(ISNUMBER(BT1266),BT1266&gt;=Settings!$B$19,BT1266&lt;=Settings!$B$20))+(AND(ISNUMBER(AS1266),AS1266&gt;0))+(AND(ISNUMBER(T1266),ISNUMBER(M1266),T1266&gt;=Settings!$B$21,M1266&gt;0))+(AND(ISNUMBER(AD1266),ISNUMBER(M1266),AD1266&gt;=Settings!$B$22,M1266&gt;0))+(AY1266&gt;=1))</f>
        <v/>
      </c>
      <c r="BW1266" s="91">
        <f>IF(OR(AY1266=0,BF1266&lt;&gt;"Y",BG1266&lt;&gt;"Y"),"",1+SUMPRODUCT(($A$6:$A$2604=A1266)*($AY$6:$AY$2604&gt;0)*($BF$6:$BF$2604="Y")*($BG$6:$BG$2604="Y")*(($AY$6:$AY$2604&gt;AY1266)+($AY$6:$AY$2604=AY1266)*($AD$6:$AD$2604&gt;AD1266))))</f>
        <v/>
      </c>
    </row>
    <row r="1267" ht="23.85" customHeight="1" s="55">
      <c r="A1267" s="90" t="n">
        <v>46296</v>
      </c>
      <c r="B1267" s="91" t="inlineStr">
        <is>
          <t>GOCLCORP</t>
        </is>
      </c>
      <c r="C1267" s="91" t="inlineStr">
        <is>
          <t>INE077F01035</t>
        </is>
      </c>
      <c r="D1267" s="91" t="n"/>
      <c r="E1267" s="91" t="inlineStr">
        <is>
          <t>None</t>
        </is>
      </c>
      <c r="F1267" s="93" t="n">
        <v>1743</v>
      </c>
      <c r="G1267" s="92" t="inlineStr">
        <is>
          <t>N</t>
        </is>
      </c>
      <c r="H1267" s="94" t="n"/>
      <c r="I1267" s="91" t="inlineStr">
        <is>
          <t>N</t>
        </is>
      </c>
      <c r="J1267" s="92">
        <f>IF(K1267="","N","Y")</f>
        <v/>
      </c>
      <c r="K1267" s="94">
        <f>_xlfn.TEXTJOIN("; ",TRUE,IF(P1267="52-wk low","52-wk low",""),IF(AND(AD1267&gt;=Settings!$B$12,M1267&lt;0),"Distribution",""),IF(AND(AJ1267="Y",M1267&lt;0,AK1267&lt;-Settings!$B$13),"Long unwinding",""),IF(AND(AJ1267="Y",M1267&lt;0,AK1267&gt;Settings!$B$13),"Short buildup",""))</f>
        <v/>
      </c>
      <c r="L1267" s="95" t="n">
        <v>351.65</v>
      </c>
      <c r="M1267" s="96" t="n">
        <v>-2.98</v>
      </c>
      <c r="N1267" s="93" t="n">
        <v>2082</v>
      </c>
      <c r="O1267" s="91" t="inlineStr">
        <is>
          <t>None</t>
        </is>
      </c>
      <c r="P1267" s="91" t="inlineStr">
        <is>
          <t>None</t>
        </is>
      </c>
      <c r="Q1267" s="97" t="n">
        <v>1.26</v>
      </c>
      <c r="R1267" s="96" t="n">
        <v>5.66</v>
      </c>
      <c r="S1267" s="96" t="n">
        <v>0.23</v>
      </c>
      <c r="T1267" s="96" t="n">
        <v>0.43</v>
      </c>
      <c r="U1267" s="96" t="n">
        <v>0.5600000000000001</v>
      </c>
      <c r="V1267" s="103" t="n">
        <v>2.48</v>
      </c>
      <c r="W1267" s="102" t="n">
        <v>4</v>
      </c>
      <c r="X1267" s="93" t="n"/>
      <c r="Y1267" s="91" t="inlineStr">
        <is>
          <t>None</t>
        </is>
      </c>
      <c r="Z1267" s="99" t="n">
        <v>45.56</v>
      </c>
      <c r="AA1267" s="96" t="n">
        <v>1.02</v>
      </c>
      <c r="AB1267" s="96" t="n">
        <v>0.89</v>
      </c>
      <c r="AC1267" s="96" t="n">
        <v>0.43</v>
      </c>
      <c r="AD1267" s="96" t="n">
        <v>0.76</v>
      </c>
      <c r="AE1267" s="96" t="n">
        <v>0.86</v>
      </c>
      <c r="AF1267" s="103" t="n">
        <v>0.8100000000000001</v>
      </c>
      <c r="AG1267" s="91" t="inlineStr">
        <is>
          <t>Drying up</t>
        </is>
      </c>
      <c r="AH1267" s="100" t="n">
        <v>0</v>
      </c>
      <c r="AI1267" s="101" t="n">
        <v>0</v>
      </c>
      <c r="AJ1267" s="92" t="inlineStr">
        <is>
          <t>N</t>
        </is>
      </c>
      <c r="AK1267" s="96" t="n"/>
      <c r="AL1267" s="91" t="inlineStr">
        <is>
          <t>n/a</t>
        </is>
      </c>
      <c r="AM1267" s="93" t="n"/>
      <c r="AN1267" s="92" t="inlineStr">
        <is>
          <t>None</t>
        </is>
      </c>
      <c r="AO1267" s="102" t="n">
        <v>0</v>
      </c>
      <c r="AP1267" s="103" t="n">
        <v>1.11</v>
      </c>
      <c r="AQ1267" s="102" t="n">
        <v>66</v>
      </c>
      <c r="AR1267" s="91" t="inlineStr">
        <is>
          <t>N</t>
        </is>
      </c>
      <c r="AS1267" s="104" t="n"/>
      <c r="AT1267" s="92">
        <f>IF(AND(P1267="52-wk high",T1267&gt;=Settings!$B$7),"Y","N")</f>
        <v/>
      </c>
      <c r="AU1267" s="91">
        <f>IF(AND(AD1267&gt;=Settings!$B$8,M1267&gt;0),"Y","N")</f>
        <v/>
      </c>
      <c r="AV1267" s="91">
        <f>IF(OR(AH1267&gt;Settings!$B$9,AI1267&gt;Settings!$B$9),"Y","N")</f>
        <v/>
      </c>
      <c r="AW1267" s="91">
        <f>IF(AJ1267&lt;&gt;"Y","n/a",IF(AND(M1267&gt;0,AK1267&gt;Settings!$B$10),"Y","N"))</f>
        <v/>
      </c>
      <c r="AX1267" s="91">
        <f>IF(AO1267&gt;=Settings!$B$11,"Y","N")</f>
        <v/>
      </c>
      <c r="AY1267" s="99">
        <f>(AT1267="Y")+(AU1267="Y")+(AV1267="Y")+(AW1267="Y")+(AX1267="Y")</f>
        <v/>
      </c>
      <c r="AZ1267" s="94">
        <f>IF(AY1267=0,"None",_xlfn.TEXTJOIN(", ",TRUE(),IF(AT1267="Y","Breakout",""),IF(AU1267="Y","Accumulation",""),IF(AV1267="Y","Institutional buying",""),IF(AW1267="Y","Long buildup",""),IF(AX1267="Y","Momentum leader","")))</f>
        <v/>
      </c>
      <c r="BA1267" s="94">
        <f>IF(BW1267="","","Passes "&amp;AY1267&amp;" of 5 buy-side scans"&amp;IF(G1267="Y","; RED FLAG: filter out using Red flag column",""))</f>
        <v/>
      </c>
      <c r="BB1267" s="91" t="inlineStr">
        <is>
          <t>None</t>
        </is>
      </c>
      <c r="BC1267" s="92" t="inlineStr">
        <is>
          <t>N</t>
        </is>
      </c>
      <c r="BD1267" s="94" t="n"/>
      <c r="BE1267" s="94" t="n"/>
      <c r="BF1267" s="92">
        <f>IF(R1267*100000&gt;=Settings!$B$5,"Y","N")</f>
        <v/>
      </c>
      <c r="BG1267" s="91">
        <f>IF(F1267&gt;Settings!$B$6,"Y","N")</f>
        <v/>
      </c>
      <c r="BH1267" s="97" t="n">
        <v>-23.79</v>
      </c>
      <c r="BI1267" s="96" t="n">
        <v>-7.52</v>
      </c>
      <c r="BJ1267" s="96" t="n">
        <v>-9.220000000000001</v>
      </c>
      <c r="BK1267" s="96" t="n">
        <v>-12.55</v>
      </c>
      <c r="BL1267" s="96" t="n">
        <v>30.41</v>
      </c>
      <c r="BM1267" s="96" t="n">
        <v>-2.28</v>
      </c>
      <c r="BN1267" s="97" t="n">
        <v>-11.72</v>
      </c>
      <c r="BO1267" s="96" t="n">
        <v>-12.68</v>
      </c>
      <c r="BP1267" s="96" t="n">
        <v>-9.4</v>
      </c>
      <c r="BQ1267" s="96" t="n">
        <v>-3.86</v>
      </c>
      <c r="BR1267" s="91" t="inlineStr">
        <is>
          <t>Mixed</t>
        </is>
      </c>
      <c r="BS1267" s="91" t="inlineStr">
        <is>
          <t>None</t>
        </is>
      </c>
      <c r="BT1267" s="96" t="n">
        <v>24</v>
      </c>
      <c r="BU1267" s="91" t="inlineStr">
        <is>
          <t>N</t>
        </is>
      </c>
      <c r="BV1267" s="99">
        <f>IF(OR(BF1267&lt;&gt;"Y",BG1267&lt;&gt;"Y"),"",(AND(ISNUMBER(BQ1267),BQ1267&gt;0))+(BR1267="Stacked up")+(AND(ISNUMBER(BH1267),BH1267&gt;=-Settings!$B$17))+(AND(ISNUMBER(BK1267),ISNUMBER(BM1267),BK1267&gt;0,BM1267&gt;0))+(AND(ISNUMBER(AQ1267),AQ1267&gt;=Settings!$B$18))+(AND(ISNUMBER(BT1267),BT1267&gt;=Settings!$B$19,BT1267&lt;=Settings!$B$20))+(AND(ISNUMBER(AS1267),AS1267&gt;0))+(AND(ISNUMBER(T1267),ISNUMBER(M1267),T1267&gt;=Settings!$B$21,M1267&gt;0))+(AND(ISNUMBER(AD1267),ISNUMBER(M1267),AD1267&gt;=Settings!$B$22,M1267&gt;0))+(AY1267&gt;=1))</f>
        <v/>
      </c>
      <c r="BW1267" s="91">
        <f>IF(OR(AY1267=0,BF1267&lt;&gt;"Y",BG1267&lt;&gt;"Y"),"",1+SUMPRODUCT(($A$6:$A$2604=A1267)*($AY$6:$AY$2604&gt;0)*($BF$6:$BF$2604="Y")*($BG$6:$BG$2604="Y")*(($AY$6:$AY$2604&gt;AY1267)+($AY$6:$AY$2604=AY1267)*($AD$6:$AD$2604&gt;AD1267))))</f>
        <v/>
      </c>
    </row>
    <row r="1268" ht="23.85" customHeight="1" s="55">
      <c r="A1268" s="90" t="n">
        <v>46296</v>
      </c>
      <c r="B1268" s="91" t="inlineStr">
        <is>
          <t>DIFFNKG</t>
        </is>
      </c>
      <c r="C1268" s="91" t="inlineStr">
        <is>
          <t>INE184O01015</t>
        </is>
      </c>
      <c r="D1268" s="91" t="n"/>
      <c r="E1268" s="91" t="inlineStr">
        <is>
          <t>None</t>
        </is>
      </c>
      <c r="F1268" s="93" t="n">
        <v>1738</v>
      </c>
      <c r="G1268" s="92" t="inlineStr">
        <is>
          <t>N</t>
        </is>
      </c>
      <c r="H1268" s="94" t="n"/>
      <c r="I1268" s="91" t="inlineStr">
        <is>
          <t>N</t>
        </is>
      </c>
      <c r="J1268" s="92">
        <f>IF(K1268="","N","Y")</f>
        <v/>
      </c>
      <c r="K1268" s="94">
        <f>_xlfn.TEXTJOIN("; ",TRUE,IF(P1268="52-wk low","52-wk low",""),IF(AND(AD1268&gt;=Settings!$B$12,M1268&lt;0),"Distribution",""),IF(AND(AJ1268="Y",M1268&lt;0,AK1268&lt;-Settings!$B$13),"Long unwinding",""),IF(AND(AJ1268="Y",M1268&lt;0,AK1268&gt;Settings!$B$13),"Short buildup",""))</f>
        <v/>
      </c>
      <c r="L1268" s="95" t="n">
        <v>464.4</v>
      </c>
      <c r="M1268" s="96" t="n">
        <v>5.85</v>
      </c>
      <c r="N1268" s="93" t="n">
        <v>29</v>
      </c>
      <c r="O1268" s="91" t="inlineStr">
        <is>
          <t>None</t>
        </is>
      </c>
      <c r="P1268" s="91" t="inlineStr">
        <is>
          <t>None</t>
        </is>
      </c>
      <c r="Q1268" s="97" t="n">
        <v>4.99</v>
      </c>
      <c r="R1268" s="96" t="n">
        <v>2.77</v>
      </c>
      <c r="S1268" s="96" t="n">
        <v>1.87</v>
      </c>
      <c r="T1268" s="96" t="n">
        <v>1.22</v>
      </c>
      <c r="U1268" s="96" t="n">
        <v>1.71</v>
      </c>
      <c r="V1268" s="103" t="n">
        <v>0.9399999999999999</v>
      </c>
      <c r="W1268" s="102" t="n">
        <v>2</v>
      </c>
      <c r="X1268" s="93" t="n">
        <v>168</v>
      </c>
      <c r="Y1268" s="91" t="inlineStr">
        <is>
          <t>None</t>
        </is>
      </c>
      <c r="Z1268" s="99" t="n">
        <v>30.51</v>
      </c>
      <c r="AA1268" s="96" t="n">
        <v>0.75</v>
      </c>
      <c r="AB1268" s="96" t="n">
        <v>0.71</v>
      </c>
      <c r="AC1268" s="96" t="n">
        <v>1.77</v>
      </c>
      <c r="AD1268" s="96" t="n">
        <v>1.53</v>
      </c>
      <c r="AE1268" s="96" t="n">
        <v>1.74</v>
      </c>
      <c r="AF1268" s="103" t="n">
        <v>1.06</v>
      </c>
      <c r="AG1268" s="91" t="inlineStr">
        <is>
          <t>Normal</t>
        </is>
      </c>
      <c r="AH1268" s="100" t="n">
        <v>0</v>
      </c>
      <c r="AI1268" s="101" t="n">
        <v>0</v>
      </c>
      <c r="AJ1268" s="92" t="inlineStr">
        <is>
          <t>N</t>
        </is>
      </c>
      <c r="AK1268" s="96" t="n"/>
      <c r="AL1268" s="91" t="inlineStr">
        <is>
          <t>n/a</t>
        </is>
      </c>
      <c r="AM1268" s="93" t="n"/>
      <c r="AN1268" s="92" t="inlineStr">
        <is>
          <t>None</t>
        </is>
      </c>
      <c r="AO1268" s="102" t="n">
        <v>0</v>
      </c>
      <c r="AP1268" s="103" t="n">
        <v>1.85</v>
      </c>
      <c r="AQ1268" s="102" t="n">
        <v>87</v>
      </c>
      <c r="AR1268" s="91" t="inlineStr">
        <is>
          <t>N</t>
        </is>
      </c>
      <c r="AS1268" s="104" t="n"/>
      <c r="AT1268" s="92">
        <f>IF(AND(P1268="52-wk high",T1268&gt;=Settings!$B$7),"Y","N")</f>
        <v/>
      </c>
      <c r="AU1268" s="91">
        <f>IF(AND(AD1268&gt;=Settings!$B$8,M1268&gt;0),"Y","N")</f>
        <v/>
      </c>
      <c r="AV1268" s="91">
        <f>IF(OR(AH1268&gt;Settings!$B$9,AI1268&gt;Settings!$B$9),"Y","N")</f>
        <v/>
      </c>
      <c r="AW1268" s="91">
        <f>IF(AJ1268&lt;&gt;"Y","n/a",IF(AND(M1268&gt;0,AK1268&gt;Settings!$B$10),"Y","N"))</f>
        <v/>
      </c>
      <c r="AX1268" s="91">
        <f>IF(AO1268&gt;=Settings!$B$11,"Y","N")</f>
        <v/>
      </c>
      <c r="AY1268" s="99">
        <f>(AT1268="Y")+(AU1268="Y")+(AV1268="Y")+(AW1268="Y")+(AX1268="Y")</f>
        <v/>
      </c>
      <c r="AZ1268" s="94">
        <f>IF(AY1268=0,"None",_xlfn.TEXTJOIN(", ",TRUE(),IF(AT1268="Y","Breakout",""),IF(AU1268="Y","Accumulation",""),IF(AV1268="Y","Institutional buying",""),IF(AW1268="Y","Long buildup",""),IF(AX1268="Y","Momentum leader","")))</f>
        <v/>
      </c>
      <c r="BA1268" s="94">
        <f>IF(BW1268="","","Passes "&amp;AY1268&amp;" of 5 buy-side scans"&amp;IF(G1268="Y","; RED FLAG: filter out using Red flag column",""))</f>
        <v/>
      </c>
      <c r="BB1268" s="91" t="inlineStr">
        <is>
          <t>None</t>
        </is>
      </c>
      <c r="BC1268" s="92" t="inlineStr">
        <is>
          <t>Y</t>
        </is>
      </c>
      <c r="BD1268" s="94" t="inlineStr">
        <is>
          <t>High-low range &gt;100% in 6 months</t>
        </is>
      </c>
      <c r="BE1268" s="94" t="n"/>
      <c r="BF1268" s="92">
        <f>IF(R1268*100000&gt;=Settings!$B$5,"Y","N")</f>
        <v/>
      </c>
      <c r="BG1268" s="91">
        <f>IF(F1268&gt;Settings!$B$6,"Y","N")</f>
        <v/>
      </c>
      <c r="BH1268" s="97" t="n">
        <v>-10.68</v>
      </c>
      <c r="BI1268" s="96" t="n">
        <v>8.699999999999999</v>
      </c>
      <c r="BJ1268" s="96" t="n">
        <v>-2.74</v>
      </c>
      <c r="BK1268" s="96" t="n">
        <v>11.5</v>
      </c>
      <c r="BL1268" s="96" t="n">
        <v>72.27</v>
      </c>
      <c r="BM1268" s="96" t="n">
        <v>26.99</v>
      </c>
      <c r="BN1268" s="97" t="n">
        <v>5.41</v>
      </c>
      <c r="BO1268" s="96" t="n">
        <v>9.529999999999999</v>
      </c>
      <c r="BP1268" s="96" t="n">
        <v>17.03</v>
      </c>
      <c r="BQ1268" s="96" t="n">
        <v>25.41</v>
      </c>
      <c r="BR1268" s="91" t="inlineStr">
        <is>
          <t>Stacked up</t>
        </is>
      </c>
      <c r="BS1268" s="91" t="inlineStr">
        <is>
          <t>None</t>
        </is>
      </c>
      <c r="BT1268" s="96" t="n">
        <v>64.40000000000001</v>
      </c>
      <c r="BU1268" s="91" t="inlineStr">
        <is>
          <t>Y</t>
        </is>
      </c>
      <c r="BV1268" s="99">
        <f>IF(OR(BF1268&lt;&gt;"Y",BG1268&lt;&gt;"Y"),"",(AND(ISNUMBER(BQ1268),BQ1268&gt;0))+(BR1268="Stacked up")+(AND(ISNUMBER(BH1268),BH1268&gt;=-Settings!$B$17))+(AND(ISNUMBER(BK1268),ISNUMBER(BM1268),BK1268&gt;0,BM1268&gt;0))+(AND(ISNUMBER(AQ1268),AQ1268&gt;=Settings!$B$18))+(AND(ISNUMBER(BT1268),BT1268&gt;=Settings!$B$19,BT1268&lt;=Settings!$B$20))+(AND(ISNUMBER(AS1268),AS1268&gt;0))+(AND(ISNUMBER(T1268),ISNUMBER(M1268),T1268&gt;=Settings!$B$21,M1268&gt;0))+(AND(ISNUMBER(AD1268),ISNUMBER(M1268),AD1268&gt;=Settings!$B$22,M1268&gt;0))+(AY1268&gt;=1))</f>
        <v/>
      </c>
      <c r="BW1268" s="91">
        <f>IF(OR(AY1268=0,BF1268&lt;&gt;"Y",BG1268&lt;&gt;"Y"),"",1+SUMPRODUCT(($A$6:$A$2604=A1268)*($AY$6:$AY$2604&gt;0)*($BF$6:$BF$2604="Y")*($BG$6:$BG$2604="Y")*(($AY$6:$AY$2604&gt;AY1268)+($AY$6:$AY$2604=AY1268)*($AD$6:$AD$2604&gt;AD1268))))</f>
        <v/>
      </c>
    </row>
    <row r="1269" ht="23.85" customHeight="1" s="55">
      <c r="A1269" s="90" t="n">
        <v>46296</v>
      </c>
      <c r="B1269" s="91" t="inlineStr">
        <is>
          <t>LAOPALA</t>
        </is>
      </c>
      <c r="C1269" s="91" t="inlineStr">
        <is>
          <t>INE059D01020</t>
        </is>
      </c>
      <c r="D1269" s="91" t="n"/>
      <c r="E1269" s="91" t="inlineStr">
        <is>
          <t>None</t>
        </is>
      </c>
      <c r="F1269" s="93" t="n">
        <v>1733</v>
      </c>
      <c r="G1269" s="92" t="inlineStr">
        <is>
          <t>N</t>
        </is>
      </c>
      <c r="H1269" s="94" t="n"/>
      <c r="I1269" s="91" t="inlineStr">
        <is>
          <t>N</t>
        </is>
      </c>
      <c r="J1269" s="92">
        <f>IF(K1269="","N","Y")</f>
        <v/>
      </c>
      <c r="K1269" s="94">
        <f>_xlfn.TEXTJOIN("; ",TRUE,IF(P1269="52-wk low","52-wk low",""),IF(AND(AD1269&gt;=Settings!$B$12,M1269&lt;0),"Distribution",""),IF(AND(AJ1269="Y",M1269&lt;0,AK1269&lt;-Settings!$B$13),"Long unwinding",""),IF(AND(AJ1269="Y",M1269&lt;0,AK1269&gt;Settings!$B$13),"Short buildup",""))</f>
        <v/>
      </c>
      <c r="L1269" s="95" t="n">
        <v>156.11</v>
      </c>
      <c r="M1269" s="96" t="n">
        <v>-0.04</v>
      </c>
      <c r="N1269" s="93" t="n">
        <v>625</v>
      </c>
      <c r="O1269" s="91" t="inlineStr">
        <is>
          <t>None</t>
        </is>
      </c>
      <c r="P1269" s="91" t="inlineStr">
        <is>
          <t>None</t>
        </is>
      </c>
      <c r="Q1269" s="97" t="n">
        <v>1.04</v>
      </c>
      <c r="R1269" s="96" t="n">
        <v>1.47</v>
      </c>
      <c r="S1269" s="96" t="n">
        <v>0.71</v>
      </c>
      <c r="T1269" s="96" t="n">
        <v>0.3</v>
      </c>
      <c r="U1269" s="96" t="n">
        <v>0.45</v>
      </c>
      <c r="V1269" s="103" t="n">
        <v>0.63</v>
      </c>
      <c r="W1269" s="102" t="n">
        <v>1</v>
      </c>
      <c r="X1269" s="93" t="n"/>
      <c r="Y1269" s="91" t="inlineStr">
        <is>
          <t>None</t>
        </is>
      </c>
      <c r="Z1269" s="99" t="n">
        <v>48.5</v>
      </c>
      <c r="AA1269" s="96" t="n">
        <v>0.88</v>
      </c>
      <c r="AB1269" s="96" t="n">
        <v>0.93</v>
      </c>
      <c r="AC1269" s="96" t="n">
        <v>0.64</v>
      </c>
      <c r="AD1269" s="96" t="n">
        <v>0.46</v>
      </c>
      <c r="AE1269" s="96" t="n">
        <v>0.6</v>
      </c>
      <c r="AF1269" s="103" t="n">
        <v>1.48</v>
      </c>
      <c r="AG1269" s="91" t="inlineStr">
        <is>
          <t>Normal</t>
        </is>
      </c>
      <c r="AH1269" s="100" t="n">
        <v>0</v>
      </c>
      <c r="AI1269" s="101" t="n">
        <v>0</v>
      </c>
      <c r="AJ1269" s="92" t="inlineStr">
        <is>
          <t>N</t>
        </is>
      </c>
      <c r="AK1269" s="96" t="n"/>
      <c r="AL1269" s="91" t="inlineStr">
        <is>
          <t>n/a</t>
        </is>
      </c>
      <c r="AM1269" s="93" t="n"/>
      <c r="AN1269" s="92" t="inlineStr">
        <is>
          <t>None</t>
        </is>
      </c>
      <c r="AO1269" s="102" t="n">
        <v>0</v>
      </c>
      <c r="AP1269" s="103" t="n">
        <v>0.5</v>
      </c>
      <c r="AQ1269" s="102" t="n">
        <v>4</v>
      </c>
      <c r="AR1269" s="91" t="inlineStr">
        <is>
          <t>N</t>
        </is>
      </c>
      <c r="AS1269" s="104" t="n"/>
      <c r="AT1269" s="92">
        <f>IF(AND(P1269="52-wk high",T1269&gt;=Settings!$B$7),"Y","N")</f>
        <v/>
      </c>
      <c r="AU1269" s="91">
        <f>IF(AND(AD1269&gt;=Settings!$B$8,M1269&gt;0),"Y","N")</f>
        <v/>
      </c>
      <c r="AV1269" s="91">
        <f>IF(OR(AH1269&gt;Settings!$B$9,AI1269&gt;Settings!$B$9),"Y","N")</f>
        <v/>
      </c>
      <c r="AW1269" s="91">
        <f>IF(AJ1269&lt;&gt;"Y","n/a",IF(AND(M1269&gt;0,AK1269&gt;Settings!$B$10),"Y","N"))</f>
        <v/>
      </c>
      <c r="AX1269" s="91">
        <f>IF(AO1269&gt;=Settings!$B$11,"Y","N")</f>
        <v/>
      </c>
      <c r="AY1269" s="99">
        <f>(AT1269="Y")+(AU1269="Y")+(AV1269="Y")+(AW1269="Y")+(AX1269="Y")</f>
        <v/>
      </c>
      <c r="AZ1269" s="94">
        <f>IF(AY1269=0,"None",_xlfn.TEXTJOIN(", ",TRUE(),IF(AT1269="Y","Breakout",""),IF(AU1269="Y","Accumulation",""),IF(AV1269="Y","Institutional buying",""),IF(AW1269="Y","Long buildup",""),IF(AX1269="Y","Momentum leader","")))</f>
        <v/>
      </c>
      <c r="BA1269" s="94">
        <f>IF(BW1269="","","Passes "&amp;AY1269&amp;" of 5 buy-side scans"&amp;IF(G1269="Y","; RED FLAG: filter out using Red flag column",""))</f>
        <v/>
      </c>
      <c r="BB1269" s="91" t="inlineStr">
        <is>
          <t>None</t>
        </is>
      </c>
      <c r="BC1269" s="92" t="inlineStr">
        <is>
          <t>N</t>
        </is>
      </c>
      <c r="BD1269" s="94" t="n"/>
      <c r="BE1269" s="94" t="n"/>
      <c r="BF1269" s="92">
        <f>IF(R1269*100000&gt;=Settings!$B$5,"Y","N")</f>
        <v/>
      </c>
      <c r="BG1269" s="91">
        <f>IF(F1269&gt;Settings!$B$6,"Y","N")</f>
        <v/>
      </c>
      <c r="BH1269" s="97" t="n">
        <v>-37.78</v>
      </c>
      <c r="BI1269" s="96" t="n">
        <v>-2.56</v>
      </c>
      <c r="BJ1269" s="96" t="n">
        <v>-9.92</v>
      </c>
      <c r="BK1269" s="96" t="n">
        <v>-13.29</v>
      </c>
      <c r="BL1269" s="96" t="n">
        <v>-9.869999999999999</v>
      </c>
      <c r="BM1269" s="96" t="n">
        <v>-35.59</v>
      </c>
      <c r="BN1269" s="97" t="n">
        <v>-3.89</v>
      </c>
      <c r="BO1269" s="96" t="n">
        <v>-8.35</v>
      </c>
      <c r="BP1269" s="96" t="n">
        <v>-11.59</v>
      </c>
      <c r="BQ1269" s="96" t="n">
        <v>-16.86</v>
      </c>
      <c r="BR1269" s="91" t="inlineStr">
        <is>
          <t>Stacked down</t>
        </is>
      </c>
      <c r="BS1269" s="91" t="inlineStr">
        <is>
          <t>None</t>
        </is>
      </c>
      <c r="BT1269" s="96" t="n">
        <v>33.5</v>
      </c>
      <c r="BU1269" s="91" t="inlineStr">
        <is>
          <t>N</t>
        </is>
      </c>
      <c r="BV1269" s="99">
        <f>IF(OR(BF1269&lt;&gt;"Y",BG1269&lt;&gt;"Y"),"",(AND(ISNUMBER(BQ1269),BQ1269&gt;0))+(BR1269="Stacked up")+(AND(ISNUMBER(BH1269),BH1269&gt;=-Settings!$B$17))+(AND(ISNUMBER(BK1269),ISNUMBER(BM1269),BK1269&gt;0,BM1269&gt;0))+(AND(ISNUMBER(AQ1269),AQ1269&gt;=Settings!$B$18))+(AND(ISNUMBER(BT1269),BT1269&gt;=Settings!$B$19,BT1269&lt;=Settings!$B$20))+(AND(ISNUMBER(AS1269),AS1269&gt;0))+(AND(ISNUMBER(T1269),ISNUMBER(M1269),T1269&gt;=Settings!$B$21,M1269&gt;0))+(AND(ISNUMBER(AD1269),ISNUMBER(M1269),AD1269&gt;=Settings!$B$22,M1269&gt;0))+(AY1269&gt;=1))</f>
        <v/>
      </c>
      <c r="BW1269" s="91">
        <f>IF(OR(AY1269=0,BF1269&lt;&gt;"Y",BG1269&lt;&gt;"Y"),"",1+SUMPRODUCT(($A$6:$A$2604=A1269)*($AY$6:$AY$2604&gt;0)*($BF$6:$BF$2604="Y")*($BG$6:$BG$2604="Y")*(($AY$6:$AY$2604&gt;AY1269)+($AY$6:$AY$2604=AY1269)*($AD$6:$AD$2604&gt;AD1269))))</f>
        <v/>
      </c>
    </row>
    <row r="1270" ht="23.85" customHeight="1" s="55">
      <c r="A1270" s="90" t="n">
        <v>46296</v>
      </c>
      <c r="B1270" s="91" t="inlineStr">
        <is>
          <t>BGRENERGY</t>
        </is>
      </c>
      <c r="C1270" s="91" t="inlineStr">
        <is>
          <t>INE661I01014</t>
        </is>
      </c>
      <c r="D1270" s="91" t="n"/>
      <c r="E1270" s="91" t="inlineStr">
        <is>
          <t>None</t>
        </is>
      </c>
      <c r="F1270" s="93" t="n">
        <v>1730</v>
      </c>
      <c r="G1270" s="92" t="inlineStr">
        <is>
          <t>Y</t>
        </is>
      </c>
      <c r="H1270" s="94" t="inlineStr">
        <is>
          <t>IRP (insolvency); Loss making; T2T (BE series)</t>
        </is>
      </c>
      <c r="I1270" s="91" t="inlineStr">
        <is>
          <t>Y</t>
        </is>
      </c>
      <c r="J1270" s="92">
        <f>IF(K1270="","N","Y")</f>
        <v/>
      </c>
      <c r="K1270" s="94">
        <f>_xlfn.TEXTJOIN("; ",TRUE,IF(P1270="52-wk low","52-wk low",""),IF(AND(AD1270&gt;=Settings!$B$12,M1270&lt;0),"Distribution",""),IF(AND(AJ1270="Y",M1270&lt;0,AK1270&lt;-Settings!$B$13),"Long unwinding",""),IF(AND(AJ1270="Y",M1270&lt;0,AK1270&gt;Settings!$B$13),"Short buildup",""))</f>
        <v/>
      </c>
      <c r="L1270" s="95" t="n">
        <v>239.71</v>
      </c>
      <c r="M1270" s="96" t="n">
        <v>-1</v>
      </c>
      <c r="N1270" s="93" t="n">
        <v>1048</v>
      </c>
      <c r="O1270" s="91" t="inlineStr">
        <is>
          <t>None</t>
        </is>
      </c>
      <c r="P1270" s="91" t="inlineStr">
        <is>
          <t>None</t>
        </is>
      </c>
      <c r="Q1270" s="97" t="n">
        <v>0.71</v>
      </c>
      <c r="R1270" s="96" t="n">
        <v>0.63</v>
      </c>
      <c r="S1270" s="96" t="n">
        <v>1.13</v>
      </c>
      <c r="T1270" s="96" t="n">
        <v>1.25</v>
      </c>
      <c r="U1270" s="96" t="n">
        <v>1.14</v>
      </c>
      <c r="V1270" s="103" t="n">
        <v>1.02</v>
      </c>
      <c r="W1270" s="102" t="n">
        <v>6</v>
      </c>
      <c r="X1270" s="93" t="n"/>
      <c r="Y1270" s="91" t="inlineStr">
        <is>
          <t>None</t>
        </is>
      </c>
      <c r="Z1270" s="99" t="n"/>
      <c r="AA1270" s="96" t="n"/>
      <c r="AB1270" s="96" t="n"/>
      <c r="AC1270" s="96" t="n"/>
      <c r="AD1270" s="96" t="n"/>
      <c r="AE1270" s="96" t="n"/>
      <c r="AF1270" s="103" t="n"/>
      <c r="AG1270" s="91" t="inlineStr">
        <is>
          <t>No delivery data</t>
        </is>
      </c>
      <c r="AH1270" s="100" t="n">
        <v>0</v>
      </c>
      <c r="AI1270" s="101" t="n">
        <v>0</v>
      </c>
      <c r="AJ1270" s="92" t="inlineStr">
        <is>
          <t>N</t>
        </is>
      </c>
      <c r="AK1270" s="96" t="n"/>
      <c r="AL1270" s="91" t="inlineStr">
        <is>
          <t>n/a</t>
        </is>
      </c>
      <c r="AM1270" s="93" t="n"/>
      <c r="AN1270" s="92" t="inlineStr">
        <is>
          <t>None</t>
        </is>
      </c>
      <c r="AO1270" s="102" t="n">
        <v>0</v>
      </c>
      <c r="AP1270" s="103" t="n">
        <v>0.75</v>
      </c>
      <c r="AQ1270" s="102" t="n">
        <v>44</v>
      </c>
      <c r="AR1270" s="91" t="inlineStr">
        <is>
          <t>N</t>
        </is>
      </c>
      <c r="AS1270" s="104" t="n"/>
      <c r="AT1270" s="92">
        <f>IF(AND(P1270="52-wk high",T1270&gt;=Settings!$B$7),"Y","N")</f>
        <v/>
      </c>
      <c r="AU1270" s="91">
        <f>IF(AND(AD1270&gt;=Settings!$B$8,M1270&gt;0),"Y","N")</f>
        <v/>
      </c>
      <c r="AV1270" s="91">
        <f>IF(OR(AH1270&gt;Settings!$B$9,AI1270&gt;Settings!$B$9),"Y","N")</f>
        <v/>
      </c>
      <c r="AW1270" s="91">
        <f>IF(AJ1270&lt;&gt;"Y","n/a",IF(AND(M1270&gt;0,AK1270&gt;Settings!$B$10),"Y","N"))</f>
        <v/>
      </c>
      <c r="AX1270" s="91">
        <f>IF(AO1270&gt;=Settings!$B$11,"Y","N")</f>
        <v/>
      </c>
      <c r="AY1270" s="99">
        <f>(AT1270="Y")+(AU1270="Y")+(AV1270="Y")+(AW1270="Y")+(AX1270="Y")</f>
        <v/>
      </c>
      <c r="AZ1270" s="94">
        <f>IF(AY1270=0,"None",_xlfn.TEXTJOIN(", ",TRUE(),IF(AT1270="Y","Breakout",""),IF(AU1270="Y","Accumulation",""),IF(AV1270="Y","Institutional buying",""),IF(AW1270="Y","Long buildup",""),IF(AX1270="Y","Momentum leader","")))</f>
        <v/>
      </c>
      <c r="BA1270" s="94">
        <f>IF(BW1270="","","Passes "&amp;AY1270&amp;" of 5 buy-side scans"&amp;IF(G1270="Y","; RED FLAG: filter out using Red flag column",""))</f>
        <v/>
      </c>
      <c r="BB1270" s="91" t="inlineStr">
        <is>
          <t>None</t>
        </is>
      </c>
      <c r="BC1270" s="92" t="inlineStr">
        <is>
          <t>Y</t>
        </is>
      </c>
      <c r="BD1270" s="94" t="inlineStr">
        <is>
          <t>EPS zero</t>
        </is>
      </c>
      <c r="BE1270" s="94" t="n"/>
      <c r="BF1270" s="92">
        <f>IF(R1270*100000&gt;=Settings!$B$5,"Y","N")</f>
        <v/>
      </c>
      <c r="BG1270" s="91">
        <f>IF(F1270&gt;Settings!$B$6,"Y","N")</f>
        <v/>
      </c>
      <c r="BH1270" s="97" t="n">
        <v>-51.16</v>
      </c>
      <c r="BI1270" s="96" t="n">
        <v>-4.7</v>
      </c>
      <c r="BJ1270" s="96" t="n">
        <v>2.83</v>
      </c>
      <c r="BK1270" s="96" t="n">
        <v>-23.49</v>
      </c>
      <c r="BL1270" s="96" t="n">
        <v>-7.04</v>
      </c>
      <c r="BM1270" s="96" t="n">
        <v>-4.28</v>
      </c>
      <c r="BN1270" s="97" t="n">
        <v>-4.65</v>
      </c>
      <c r="BO1270" s="96" t="n">
        <v>-7.8</v>
      </c>
      <c r="BP1270" s="96" t="n">
        <v>-12.85</v>
      </c>
      <c r="BQ1270" s="96" t="n">
        <v>-16.56</v>
      </c>
      <c r="BR1270" s="91" t="inlineStr">
        <is>
          <t>Stacked down</t>
        </is>
      </c>
      <c r="BS1270" s="91" t="inlineStr">
        <is>
          <t>None</t>
        </is>
      </c>
      <c r="BT1270" s="96" t="n">
        <v>42.1</v>
      </c>
      <c r="BU1270" s="91" t="inlineStr">
        <is>
          <t>N</t>
        </is>
      </c>
      <c r="BV1270" s="99">
        <f>IF(OR(BF1270&lt;&gt;"Y",BG1270&lt;&gt;"Y"),"",(AND(ISNUMBER(BQ1270),BQ1270&gt;0))+(BR1270="Stacked up")+(AND(ISNUMBER(BH1270),BH1270&gt;=-Settings!$B$17))+(AND(ISNUMBER(BK1270),ISNUMBER(BM1270),BK1270&gt;0,BM1270&gt;0))+(AND(ISNUMBER(AQ1270),AQ1270&gt;=Settings!$B$18))+(AND(ISNUMBER(BT1270),BT1270&gt;=Settings!$B$19,BT1270&lt;=Settings!$B$20))+(AND(ISNUMBER(AS1270),AS1270&gt;0))+(AND(ISNUMBER(T1270),ISNUMBER(M1270),T1270&gt;=Settings!$B$21,M1270&gt;0))+(AND(ISNUMBER(AD1270),ISNUMBER(M1270),AD1270&gt;=Settings!$B$22,M1270&gt;0))+(AY1270&gt;=1))</f>
        <v/>
      </c>
      <c r="BW1270" s="91">
        <f>IF(OR(AY1270=0,BF1270&lt;&gt;"Y",BG1270&lt;&gt;"Y"),"",1+SUMPRODUCT(($A$6:$A$2604=A1270)*($AY$6:$AY$2604&gt;0)*($BF$6:$BF$2604="Y")*($BG$6:$BG$2604="Y")*(($AY$6:$AY$2604&gt;AY1270)+($AY$6:$AY$2604=AY1270)*($AD$6:$AD$2604&gt;AD1270))))</f>
        <v/>
      </c>
    </row>
    <row r="1271" ht="23.85" customHeight="1" s="55">
      <c r="A1271" s="90" t="n">
        <v>46296</v>
      </c>
      <c r="B1271" s="91" t="inlineStr">
        <is>
          <t>HPL</t>
        </is>
      </c>
      <c r="C1271" s="91" t="inlineStr">
        <is>
          <t>INE495S01016</t>
        </is>
      </c>
      <c r="D1271" s="91" t="n"/>
      <c r="E1271" s="91" t="inlineStr">
        <is>
          <t>None</t>
        </is>
      </c>
      <c r="F1271" s="93" t="n">
        <v>1718</v>
      </c>
      <c r="G1271" s="92" t="inlineStr">
        <is>
          <t>N</t>
        </is>
      </c>
      <c r="H1271" s="94" t="n"/>
      <c r="I1271" s="91" t="inlineStr">
        <is>
          <t>N</t>
        </is>
      </c>
      <c r="J1271" s="92">
        <f>IF(K1271="","N","Y")</f>
        <v/>
      </c>
      <c r="K1271" s="94">
        <f>_xlfn.TEXTJOIN("; ",TRUE,IF(P1271="52-wk low","52-wk low",""),IF(AND(AD1271&gt;=Settings!$B$12,M1271&lt;0),"Distribution",""),IF(AND(AJ1271="Y",M1271&lt;0,AK1271&lt;-Settings!$B$13),"Long unwinding",""),IF(AND(AJ1271="Y",M1271&lt;0,AK1271&gt;Settings!$B$13),"Short buildup",""))</f>
        <v/>
      </c>
      <c r="L1271" s="95" t="n">
        <v>267.2</v>
      </c>
      <c r="M1271" s="96" t="n">
        <v>-0.6899999999999999</v>
      </c>
      <c r="N1271" s="93" t="n">
        <v>879</v>
      </c>
      <c r="O1271" s="91" t="inlineStr">
        <is>
          <t>None</t>
        </is>
      </c>
      <c r="P1271" s="91" t="inlineStr">
        <is>
          <t>None</t>
        </is>
      </c>
      <c r="Q1271" s="97" t="n">
        <v>0.93</v>
      </c>
      <c r="R1271" s="96" t="n">
        <v>0.92</v>
      </c>
      <c r="S1271" s="96" t="n">
        <v>1.03</v>
      </c>
      <c r="T1271" s="96" t="n">
        <v>1.05</v>
      </c>
      <c r="U1271" s="96" t="n">
        <v>0.58</v>
      </c>
      <c r="V1271" s="103" t="n">
        <v>0.58</v>
      </c>
      <c r="W1271" s="102" t="n">
        <v>0</v>
      </c>
      <c r="X1271" s="93" t="n"/>
      <c r="Y1271" s="91" t="inlineStr">
        <is>
          <t>None</t>
        </is>
      </c>
      <c r="Z1271" s="99" t="n">
        <v>52.88</v>
      </c>
      <c r="AA1271" s="96" t="n">
        <v>1.07</v>
      </c>
      <c r="AB1271" s="96" t="n">
        <v>1.04</v>
      </c>
      <c r="AC1271" s="96" t="n">
        <v>1.11</v>
      </c>
      <c r="AD1271" s="96" t="n">
        <v>1.11</v>
      </c>
      <c r="AE1271" s="96" t="n">
        <v>0.68</v>
      </c>
      <c r="AF1271" s="103" t="n">
        <v>1.08</v>
      </c>
      <c r="AG1271" s="91" t="inlineStr">
        <is>
          <t>Normal</t>
        </is>
      </c>
      <c r="AH1271" s="100" t="n">
        <v>0</v>
      </c>
      <c r="AI1271" s="101" t="n">
        <v>0</v>
      </c>
      <c r="AJ1271" s="92" t="inlineStr">
        <is>
          <t>N</t>
        </is>
      </c>
      <c r="AK1271" s="96" t="n"/>
      <c r="AL1271" s="91" t="inlineStr">
        <is>
          <t>n/a</t>
        </is>
      </c>
      <c r="AM1271" s="93" t="n"/>
      <c r="AN1271" s="92" t="inlineStr">
        <is>
          <t>None</t>
        </is>
      </c>
      <c r="AO1271" s="102" t="n">
        <v>0</v>
      </c>
      <c r="AP1271" s="103" t="n">
        <v>0.57</v>
      </c>
      <c r="AQ1271" s="102" t="n">
        <v>13</v>
      </c>
      <c r="AR1271" s="91" t="inlineStr">
        <is>
          <t>N</t>
        </is>
      </c>
      <c r="AS1271" s="104" t="n"/>
      <c r="AT1271" s="92">
        <f>IF(AND(P1271="52-wk high",T1271&gt;=Settings!$B$7),"Y","N")</f>
        <v/>
      </c>
      <c r="AU1271" s="91">
        <f>IF(AND(AD1271&gt;=Settings!$B$8,M1271&gt;0),"Y","N")</f>
        <v/>
      </c>
      <c r="AV1271" s="91">
        <f>IF(OR(AH1271&gt;Settings!$B$9,AI1271&gt;Settings!$B$9),"Y","N")</f>
        <v/>
      </c>
      <c r="AW1271" s="91">
        <f>IF(AJ1271&lt;&gt;"Y","n/a",IF(AND(M1271&gt;0,AK1271&gt;Settings!$B$10),"Y","N"))</f>
        <v/>
      </c>
      <c r="AX1271" s="91">
        <f>IF(AO1271&gt;=Settings!$B$11,"Y","N")</f>
        <v/>
      </c>
      <c r="AY1271" s="99">
        <f>(AT1271="Y")+(AU1271="Y")+(AV1271="Y")+(AW1271="Y")+(AX1271="Y")</f>
        <v/>
      </c>
      <c r="AZ1271" s="94">
        <f>IF(AY1271=0,"None",_xlfn.TEXTJOIN(", ",TRUE(),IF(AT1271="Y","Breakout",""),IF(AU1271="Y","Accumulation",""),IF(AV1271="Y","Institutional buying",""),IF(AW1271="Y","Long buildup",""),IF(AX1271="Y","Momentum leader","")))</f>
        <v/>
      </c>
      <c r="BA1271" s="94">
        <f>IF(BW1271="","","Passes "&amp;AY1271&amp;" of 5 buy-side scans"&amp;IF(G1271="Y","; RED FLAG: filter out using Red flag column",""))</f>
        <v/>
      </c>
      <c r="BB1271" s="91" t="inlineStr">
        <is>
          <t>None</t>
        </is>
      </c>
      <c r="BC1271" s="92" t="inlineStr">
        <is>
          <t>N</t>
        </is>
      </c>
      <c r="BD1271" s="94" t="n"/>
      <c r="BE1271" s="94" t="n"/>
      <c r="BF1271" s="92">
        <f>IF(R1271*100000&gt;=Settings!$B$5,"Y","N")</f>
        <v/>
      </c>
      <c r="BG1271" s="91">
        <f>IF(F1271&gt;Settings!$B$6,"Y","N")</f>
        <v/>
      </c>
      <c r="BH1271" s="97" t="n">
        <v>-44.32</v>
      </c>
      <c r="BI1271" s="96" t="n">
        <v>-2.61</v>
      </c>
      <c r="BJ1271" s="96" t="n">
        <v>-10.87</v>
      </c>
      <c r="BK1271" s="96" t="n">
        <v>-25.56</v>
      </c>
      <c r="BL1271" s="96" t="n">
        <v>-9.25</v>
      </c>
      <c r="BM1271" s="96" t="n">
        <v>-42.04</v>
      </c>
      <c r="BN1271" s="97" t="n">
        <v>-5.82</v>
      </c>
      <c r="BO1271" s="96" t="n">
        <v>-11.96</v>
      </c>
      <c r="BP1271" s="96" t="n">
        <v>-16.91</v>
      </c>
      <c r="BQ1271" s="96" t="n">
        <v>-22.83</v>
      </c>
      <c r="BR1271" s="91" t="inlineStr">
        <is>
          <t>Stacked down</t>
        </is>
      </c>
      <c r="BS1271" s="91" t="inlineStr">
        <is>
          <t>None</t>
        </is>
      </c>
      <c r="BT1271" s="96" t="n">
        <v>22.6</v>
      </c>
      <c r="BU1271" s="91" t="inlineStr">
        <is>
          <t>N</t>
        </is>
      </c>
      <c r="BV1271" s="99">
        <f>IF(OR(BF1271&lt;&gt;"Y",BG1271&lt;&gt;"Y"),"",(AND(ISNUMBER(BQ1271),BQ1271&gt;0))+(BR1271="Stacked up")+(AND(ISNUMBER(BH1271),BH1271&gt;=-Settings!$B$17))+(AND(ISNUMBER(BK1271),ISNUMBER(BM1271),BK1271&gt;0,BM1271&gt;0))+(AND(ISNUMBER(AQ1271),AQ1271&gt;=Settings!$B$18))+(AND(ISNUMBER(BT1271),BT1271&gt;=Settings!$B$19,BT1271&lt;=Settings!$B$20))+(AND(ISNUMBER(AS1271),AS1271&gt;0))+(AND(ISNUMBER(T1271),ISNUMBER(M1271),T1271&gt;=Settings!$B$21,M1271&gt;0))+(AND(ISNUMBER(AD1271),ISNUMBER(M1271),AD1271&gt;=Settings!$B$22,M1271&gt;0))+(AY1271&gt;=1))</f>
        <v/>
      </c>
      <c r="BW1271" s="91">
        <f>IF(OR(AY1271=0,BF1271&lt;&gt;"Y",BG1271&lt;&gt;"Y"),"",1+SUMPRODUCT(($A$6:$A$2604=A1271)*($AY$6:$AY$2604&gt;0)*($BF$6:$BF$2604="Y")*($BG$6:$BG$2604="Y")*(($AY$6:$AY$2604&gt;AY1271)+($AY$6:$AY$2604=AY1271)*($AD$6:$AD$2604&gt;AD1271))))</f>
        <v/>
      </c>
    </row>
    <row r="1272" ht="23.85" customHeight="1" s="55">
      <c r="A1272" s="90" t="n">
        <v>46296</v>
      </c>
      <c r="B1272" s="91" t="inlineStr">
        <is>
          <t>HGS</t>
        </is>
      </c>
      <c r="C1272" s="91" t="inlineStr">
        <is>
          <t>INE170I01016</t>
        </is>
      </c>
      <c r="D1272" s="91" t="n"/>
      <c r="E1272" s="91" t="inlineStr">
        <is>
          <t>None</t>
        </is>
      </c>
      <c r="F1272" s="93" t="n">
        <v>1708</v>
      </c>
      <c r="G1272" s="92" t="inlineStr">
        <is>
          <t>Y</t>
        </is>
      </c>
      <c r="H1272" s="94" t="inlineStr">
        <is>
          <t>Loss making</t>
        </is>
      </c>
      <c r="I1272" s="91" t="inlineStr">
        <is>
          <t>N</t>
        </is>
      </c>
      <c r="J1272" s="92">
        <f>IF(K1272="","N","Y")</f>
        <v/>
      </c>
      <c r="K1272" s="94">
        <f>_xlfn.TEXTJOIN("; ",TRUE,IF(P1272="52-wk low","52-wk low",""),IF(AND(AD1272&gt;=Settings!$B$12,M1272&lt;0),"Distribution",""),IF(AND(AJ1272="Y",M1272&lt;0,AK1272&lt;-Settings!$B$13),"Long unwinding",""),IF(AND(AJ1272="Y",M1272&lt;0,AK1272&gt;Settings!$B$13),"Short buildup",""))</f>
        <v/>
      </c>
      <c r="L1272" s="95" t="n">
        <v>367.05</v>
      </c>
      <c r="M1272" s="96" t="n">
        <v>-0.8100000000000001</v>
      </c>
      <c r="N1272" s="93" t="n">
        <v>938</v>
      </c>
      <c r="O1272" s="91" t="inlineStr">
        <is>
          <t>None</t>
        </is>
      </c>
      <c r="P1272" s="91" t="inlineStr">
        <is>
          <t>None</t>
        </is>
      </c>
      <c r="Q1272" s="97" t="n">
        <v>0.09</v>
      </c>
      <c r="R1272" s="96" t="n">
        <v>0.14</v>
      </c>
      <c r="S1272" s="96" t="n">
        <v>0.63</v>
      </c>
      <c r="T1272" s="96" t="n">
        <v>0.55</v>
      </c>
      <c r="U1272" s="96" t="n">
        <v>0.17</v>
      </c>
      <c r="V1272" s="103" t="n">
        <v>0.26</v>
      </c>
      <c r="W1272" s="102" t="n">
        <v>1</v>
      </c>
      <c r="X1272" s="93" t="n"/>
      <c r="Y1272" s="91" t="inlineStr">
        <is>
          <t>None</t>
        </is>
      </c>
      <c r="Z1272" s="99" t="n">
        <v>72.84999999999999</v>
      </c>
      <c r="AA1272" s="96" t="n">
        <v>1.19</v>
      </c>
      <c r="AB1272" s="96" t="n">
        <v>1.18</v>
      </c>
      <c r="AC1272" s="96" t="n">
        <v>0.87</v>
      </c>
      <c r="AD1272" s="96" t="n">
        <v>0.7</v>
      </c>
      <c r="AE1272" s="96" t="n">
        <v>0.39</v>
      </c>
      <c r="AF1272" s="103" t="n">
        <v>1.69</v>
      </c>
      <c r="AG1272" s="91" t="inlineStr">
        <is>
          <t>Quiet accumulation</t>
        </is>
      </c>
      <c r="AH1272" s="100" t="n">
        <v>0</v>
      </c>
      <c r="AI1272" s="101" t="n">
        <v>0</v>
      </c>
      <c r="AJ1272" s="92" t="inlineStr">
        <is>
          <t>N</t>
        </is>
      </c>
      <c r="AK1272" s="96" t="n"/>
      <c r="AL1272" s="91" t="inlineStr">
        <is>
          <t>n/a</t>
        </is>
      </c>
      <c r="AM1272" s="93" t="n"/>
      <c r="AN1272" s="92" t="inlineStr">
        <is>
          <t>None</t>
        </is>
      </c>
      <c r="AO1272" s="102" t="n">
        <v>0</v>
      </c>
      <c r="AP1272" s="103" t="n">
        <v>0.62</v>
      </c>
      <c r="AQ1272" s="102" t="n">
        <v>24</v>
      </c>
      <c r="AR1272" s="91" t="inlineStr">
        <is>
          <t>N</t>
        </is>
      </c>
      <c r="AS1272" s="104" t="n"/>
      <c r="AT1272" s="92">
        <f>IF(AND(P1272="52-wk high",T1272&gt;=Settings!$B$7),"Y","N")</f>
        <v/>
      </c>
      <c r="AU1272" s="91">
        <f>IF(AND(AD1272&gt;=Settings!$B$8,M1272&gt;0),"Y","N")</f>
        <v/>
      </c>
      <c r="AV1272" s="91">
        <f>IF(OR(AH1272&gt;Settings!$B$9,AI1272&gt;Settings!$B$9),"Y","N")</f>
        <v/>
      </c>
      <c r="AW1272" s="91">
        <f>IF(AJ1272&lt;&gt;"Y","n/a",IF(AND(M1272&gt;0,AK1272&gt;Settings!$B$10),"Y","N"))</f>
        <v/>
      </c>
      <c r="AX1272" s="91">
        <f>IF(AO1272&gt;=Settings!$B$11,"Y","N")</f>
        <v/>
      </c>
      <c r="AY1272" s="99">
        <f>(AT1272="Y")+(AU1272="Y")+(AV1272="Y")+(AW1272="Y")+(AX1272="Y")</f>
        <v/>
      </c>
      <c r="AZ1272" s="94">
        <f>IF(AY1272=0,"None",_xlfn.TEXTJOIN(", ",TRUE(),IF(AT1272="Y","Breakout",""),IF(AU1272="Y","Accumulation",""),IF(AV1272="Y","Institutional buying",""),IF(AW1272="Y","Long buildup",""),IF(AX1272="Y","Momentum leader","")))</f>
        <v/>
      </c>
      <c r="BA1272" s="94">
        <f>IF(BW1272="","","Passes "&amp;AY1272&amp;" of 5 buy-side scans"&amp;IF(G1272="Y","; RED FLAG: filter out using Red flag column",""))</f>
        <v/>
      </c>
      <c r="BB1272" s="91" t="inlineStr">
        <is>
          <t>None</t>
        </is>
      </c>
      <c r="BC1272" s="92" t="inlineStr">
        <is>
          <t>Y</t>
        </is>
      </c>
      <c r="BD1272" s="94" t="inlineStr">
        <is>
          <t>EPS zero</t>
        </is>
      </c>
      <c r="BE1272" s="94" t="n"/>
      <c r="BF1272" s="92">
        <f>IF(R1272*100000&gt;=Settings!$B$5,"Y","N")</f>
        <v/>
      </c>
      <c r="BG1272" s="91">
        <f>IF(F1272&gt;Settings!$B$6,"Y","N")</f>
        <v/>
      </c>
      <c r="BH1272" s="97" t="n">
        <v>-32.65</v>
      </c>
      <c r="BI1272" s="96" t="n">
        <v>-2</v>
      </c>
      <c r="BJ1272" s="96" t="n">
        <v>-6.77</v>
      </c>
      <c r="BK1272" s="96" t="n">
        <v>-11.4</v>
      </c>
      <c r="BL1272" s="96" t="n">
        <v>-0.16</v>
      </c>
      <c r="BM1272" s="96" t="n">
        <v>-26.09</v>
      </c>
      <c r="BN1272" s="97" t="n">
        <v>-3.56</v>
      </c>
      <c r="BO1272" s="96" t="n">
        <v>-6.82</v>
      </c>
      <c r="BP1272" s="96" t="n">
        <v>-8.960000000000001</v>
      </c>
      <c r="BQ1272" s="96" t="n">
        <v>-12.33</v>
      </c>
      <c r="BR1272" s="91" t="inlineStr">
        <is>
          <t>Stacked down</t>
        </is>
      </c>
      <c r="BS1272" s="91" t="inlineStr">
        <is>
          <t>None</t>
        </is>
      </c>
      <c r="BT1272" s="96" t="n">
        <v>27.9</v>
      </c>
      <c r="BU1272" s="91" t="inlineStr">
        <is>
          <t>N</t>
        </is>
      </c>
      <c r="BV1272" s="99">
        <f>IF(OR(BF1272&lt;&gt;"Y",BG1272&lt;&gt;"Y"),"",(AND(ISNUMBER(BQ1272),BQ1272&gt;0))+(BR1272="Stacked up")+(AND(ISNUMBER(BH1272),BH1272&gt;=-Settings!$B$17))+(AND(ISNUMBER(BK1272),ISNUMBER(BM1272),BK1272&gt;0,BM1272&gt;0))+(AND(ISNUMBER(AQ1272),AQ1272&gt;=Settings!$B$18))+(AND(ISNUMBER(BT1272),BT1272&gt;=Settings!$B$19,BT1272&lt;=Settings!$B$20))+(AND(ISNUMBER(AS1272),AS1272&gt;0))+(AND(ISNUMBER(T1272),ISNUMBER(M1272),T1272&gt;=Settings!$B$21,M1272&gt;0))+(AND(ISNUMBER(AD1272),ISNUMBER(M1272),AD1272&gt;=Settings!$B$22,M1272&gt;0))+(AY1272&gt;=1))</f>
        <v/>
      </c>
      <c r="BW1272" s="91">
        <f>IF(OR(AY1272=0,BF1272&lt;&gt;"Y",BG1272&lt;&gt;"Y"),"",1+SUMPRODUCT(($A$6:$A$2604=A1272)*($AY$6:$AY$2604&gt;0)*($BF$6:$BF$2604="Y")*($BG$6:$BG$2604="Y")*(($AY$6:$AY$2604&gt;AY1272)+($AY$6:$AY$2604=AY1272)*($AD$6:$AD$2604&gt;AD1272))))</f>
        <v/>
      </c>
    </row>
    <row r="1273" ht="23.85" customHeight="1" s="55">
      <c r="A1273" s="90" t="n">
        <v>46296</v>
      </c>
      <c r="B1273" s="91" t="inlineStr">
        <is>
          <t>AURUM</t>
        </is>
      </c>
      <c r="C1273" s="91" t="inlineStr">
        <is>
          <t>INE898S01029</t>
        </is>
      </c>
      <c r="D1273" s="91" t="n"/>
      <c r="E1273" s="91" t="inlineStr">
        <is>
          <t>None</t>
        </is>
      </c>
      <c r="F1273" s="93" t="n">
        <v>1707</v>
      </c>
      <c r="G1273" s="92" t="inlineStr">
        <is>
          <t>N</t>
        </is>
      </c>
      <c r="H1273" s="94" t="n"/>
      <c r="I1273" s="91" t="inlineStr">
        <is>
          <t>N</t>
        </is>
      </c>
      <c r="J1273" s="92">
        <f>IF(K1273="","N","Y")</f>
        <v/>
      </c>
      <c r="K1273" s="94">
        <f>_xlfn.TEXTJOIN("; ",TRUE,IF(P1273="52-wk low","52-wk low",""),IF(AND(AD1273&gt;=Settings!$B$12,M1273&lt;0),"Distribution",""),IF(AND(AJ1273="Y",M1273&lt;0,AK1273&lt;-Settings!$B$13),"Long unwinding",""),IF(AND(AJ1273="Y",M1273&lt;0,AK1273&gt;Settings!$B$13),"Short buildup",""))</f>
        <v/>
      </c>
      <c r="L1273" s="95" t="n">
        <v>223.41</v>
      </c>
      <c r="M1273" s="96" t="n">
        <v>-3.86</v>
      </c>
      <c r="N1273" s="93" t="n">
        <v>2316</v>
      </c>
      <c r="O1273" s="91" t="inlineStr">
        <is>
          <t>None</t>
        </is>
      </c>
      <c r="P1273" s="91" t="inlineStr">
        <is>
          <t>None</t>
        </is>
      </c>
      <c r="Q1273" s="97" t="n">
        <v>1.04</v>
      </c>
      <c r="R1273" s="96" t="n">
        <v>1.08</v>
      </c>
      <c r="S1273" s="96" t="n">
        <v>0.9399999999999999</v>
      </c>
      <c r="T1273" s="96" t="n">
        <v>0.61</v>
      </c>
      <c r="U1273" s="96" t="n">
        <v>0.45</v>
      </c>
      <c r="V1273" s="103" t="n">
        <v>0.46</v>
      </c>
      <c r="W1273" s="102" t="n">
        <v>1</v>
      </c>
      <c r="X1273" s="93" t="n"/>
      <c r="Y1273" s="91" t="inlineStr">
        <is>
          <t>None</t>
        </is>
      </c>
      <c r="Z1273" s="99" t="n">
        <v>47.98</v>
      </c>
      <c r="AA1273" s="96" t="n">
        <v>0.79</v>
      </c>
      <c r="AB1273" s="96" t="n">
        <v>0.87</v>
      </c>
      <c r="AC1273" s="96" t="n">
        <v>0.82</v>
      </c>
      <c r="AD1273" s="96" t="n">
        <v>0.66</v>
      </c>
      <c r="AE1273" s="96" t="n">
        <v>0.49</v>
      </c>
      <c r="AF1273" s="103" t="n">
        <v>1.26</v>
      </c>
      <c r="AG1273" s="91" t="inlineStr">
        <is>
          <t>Normal</t>
        </is>
      </c>
      <c r="AH1273" s="100" t="n">
        <v>0</v>
      </c>
      <c r="AI1273" s="101" t="n">
        <v>0</v>
      </c>
      <c r="AJ1273" s="92" t="inlineStr">
        <is>
          <t>N</t>
        </is>
      </c>
      <c r="AK1273" s="96" t="n"/>
      <c r="AL1273" s="91" t="inlineStr">
        <is>
          <t>n/a</t>
        </is>
      </c>
      <c r="AM1273" s="93" t="n"/>
      <c r="AN1273" s="92" t="inlineStr">
        <is>
          <t>None</t>
        </is>
      </c>
      <c r="AO1273" s="102" t="n">
        <v>0</v>
      </c>
      <c r="AP1273" s="103" t="n">
        <v>1.68</v>
      </c>
      <c r="AQ1273" s="102" t="n">
        <v>83</v>
      </c>
      <c r="AR1273" s="91" t="inlineStr">
        <is>
          <t>N</t>
        </is>
      </c>
      <c r="AS1273" s="104" t="n"/>
      <c r="AT1273" s="92">
        <f>IF(AND(P1273="52-wk high",T1273&gt;=Settings!$B$7),"Y","N")</f>
        <v/>
      </c>
      <c r="AU1273" s="91">
        <f>IF(AND(AD1273&gt;=Settings!$B$8,M1273&gt;0),"Y","N")</f>
        <v/>
      </c>
      <c r="AV1273" s="91">
        <f>IF(OR(AH1273&gt;Settings!$B$9,AI1273&gt;Settings!$B$9),"Y","N")</f>
        <v/>
      </c>
      <c r="AW1273" s="91">
        <f>IF(AJ1273&lt;&gt;"Y","n/a",IF(AND(M1273&gt;0,AK1273&gt;Settings!$B$10),"Y","N"))</f>
        <v/>
      </c>
      <c r="AX1273" s="91">
        <f>IF(AO1273&gt;=Settings!$B$11,"Y","N")</f>
        <v/>
      </c>
      <c r="AY1273" s="99">
        <f>(AT1273="Y")+(AU1273="Y")+(AV1273="Y")+(AW1273="Y")+(AX1273="Y")</f>
        <v/>
      </c>
      <c r="AZ1273" s="94">
        <f>IF(AY1273=0,"None",_xlfn.TEXTJOIN(", ",TRUE(),IF(AT1273="Y","Breakout",""),IF(AU1273="Y","Accumulation",""),IF(AV1273="Y","Institutional buying",""),IF(AW1273="Y","Long buildup",""),IF(AX1273="Y","Momentum leader","")))</f>
        <v/>
      </c>
      <c r="BA1273" s="94">
        <f>IF(BW1273="","","Passes "&amp;AY1273&amp;" of 5 buy-side scans"&amp;IF(G1273="Y","; RED FLAG: filter out using Red flag column",""))</f>
        <v/>
      </c>
      <c r="BB1273" s="91" t="inlineStr">
        <is>
          <t>None</t>
        </is>
      </c>
      <c r="BC1273" s="92" t="inlineStr">
        <is>
          <t>N</t>
        </is>
      </c>
      <c r="BD1273" s="94" t="n"/>
      <c r="BE1273" s="94" t="n"/>
      <c r="BF1273" s="92">
        <f>IF(R1273*100000&gt;=Settings!$B$5,"Y","N")</f>
        <v/>
      </c>
      <c r="BG1273" s="91">
        <f>IF(F1273&gt;Settings!$B$6,"Y","N")</f>
        <v/>
      </c>
      <c r="BH1273" s="97" t="n">
        <v>-15.58</v>
      </c>
      <c r="BI1273" s="96" t="n">
        <v>1.45</v>
      </c>
      <c r="BJ1273" s="96" t="n">
        <v>-0.23</v>
      </c>
      <c r="BK1273" s="96" t="n">
        <v>-1.89</v>
      </c>
      <c r="BL1273" s="96" t="n">
        <v>34.7</v>
      </c>
      <c r="BM1273" s="96" t="n">
        <v>29.86</v>
      </c>
      <c r="BN1273" s="97" t="n">
        <v>0.02</v>
      </c>
      <c r="BO1273" s="96" t="n">
        <v>0.5600000000000001</v>
      </c>
      <c r="BP1273" s="96" t="n">
        <v>4.32</v>
      </c>
      <c r="BQ1273" s="96" t="n">
        <v>11.07</v>
      </c>
      <c r="BR1273" s="91" t="inlineStr">
        <is>
          <t>Stacked up</t>
        </is>
      </c>
      <c r="BS1273" s="91" t="inlineStr">
        <is>
          <t>None</t>
        </is>
      </c>
      <c r="BT1273" s="96" t="n">
        <v>50.3</v>
      </c>
      <c r="BU1273" s="91" t="inlineStr">
        <is>
          <t>N</t>
        </is>
      </c>
      <c r="BV1273" s="99">
        <f>IF(OR(BF1273&lt;&gt;"Y",BG1273&lt;&gt;"Y"),"",(AND(ISNUMBER(BQ1273),BQ1273&gt;0))+(BR1273="Stacked up")+(AND(ISNUMBER(BH1273),BH1273&gt;=-Settings!$B$17))+(AND(ISNUMBER(BK1273),ISNUMBER(BM1273),BK1273&gt;0,BM1273&gt;0))+(AND(ISNUMBER(AQ1273),AQ1273&gt;=Settings!$B$18))+(AND(ISNUMBER(BT1273),BT1273&gt;=Settings!$B$19,BT1273&lt;=Settings!$B$20))+(AND(ISNUMBER(AS1273),AS1273&gt;0))+(AND(ISNUMBER(T1273),ISNUMBER(M1273),T1273&gt;=Settings!$B$21,M1273&gt;0))+(AND(ISNUMBER(AD1273),ISNUMBER(M1273),AD1273&gt;=Settings!$B$22,M1273&gt;0))+(AY1273&gt;=1))</f>
        <v/>
      </c>
      <c r="BW1273" s="91">
        <f>IF(OR(AY1273=0,BF1273&lt;&gt;"Y",BG1273&lt;&gt;"Y"),"",1+SUMPRODUCT(($A$6:$A$2604=A1273)*($AY$6:$AY$2604&gt;0)*($BF$6:$BF$2604="Y")*($BG$6:$BG$2604="Y")*(($AY$6:$AY$2604&gt;AY1273)+($AY$6:$AY$2604=AY1273)*($AD$6:$AD$2604&gt;AD1273))))</f>
        <v/>
      </c>
    </row>
    <row r="1274" ht="23.85" customHeight="1" s="55">
      <c r="A1274" s="90" t="n">
        <v>46296</v>
      </c>
      <c r="B1274" s="91" t="inlineStr">
        <is>
          <t>SCILAL</t>
        </is>
      </c>
      <c r="C1274" s="91" t="inlineStr">
        <is>
          <t>INE0PB301013</t>
        </is>
      </c>
      <c r="D1274" s="91" t="n"/>
      <c r="E1274" s="91" t="inlineStr">
        <is>
          <t>None</t>
        </is>
      </c>
      <c r="F1274" s="93" t="n">
        <v>1707</v>
      </c>
      <c r="G1274" s="92" t="inlineStr">
        <is>
          <t>N</t>
        </is>
      </c>
      <c r="H1274" s="94" t="n"/>
      <c r="I1274" s="91" t="inlineStr">
        <is>
          <t>N</t>
        </is>
      </c>
      <c r="J1274" s="92">
        <f>IF(K1274="","N","Y")</f>
        <v/>
      </c>
      <c r="K1274" s="94">
        <f>_xlfn.TEXTJOIN("; ",TRUE,IF(P1274="52-wk low","52-wk low",""),IF(AND(AD1274&gt;=Settings!$B$12,M1274&lt;0),"Distribution",""),IF(AND(AJ1274="Y",M1274&lt;0,AK1274&lt;-Settings!$B$13),"Long unwinding",""),IF(AND(AJ1274="Y",M1274&lt;0,AK1274&gt;Settings!$B$13),"Short buildup",""))</f>
        <v/>
      </c>
      <c r="L1274" s="95" t="n">
        <v>36.65</v>
      </c>
      <c r="M1274" s="96" t="n">
        <v>-0.57</v>
      </c>
      <c r="N1274" s="93" t="n">
        <v>819</v>
      </c>
      <c r="O1274" s="91" t="inlineStr">
        <is>
          <t>None</t>
        </is>
      </c>
      <c r="P1274" s="91" t="inlineStr">
        <is>
          <t>None</t>
        </is>
      </c>
      <c r="Q1274" s="97" t="n">
        <v>1.97</v>
      </c>
      <c r="R1274" s="96" t="n">
        <v>2.81</v>
      </c>
      <c r="S1274" s="96" t="n">
        <v>0.7</v>
      </c>
      <c r="T1274" s="96" t="n">
        <v>0.88</v>
      </c>
      <c r="U1274" s="96" t="n">
        <v>0.65</v>
      </c>
      <c r="V1274" s="103" t="n">
        <v>0.99</v>
      </c>
      <c r="W1274" s="102" t="n">
        <v>1</v>
      </c>
      <c r="X1274" s="93" t="n"/>
      <c r="Y1274" s="91" t="inlineStr">
        <is>
          <t>None</t>
        </is>
      </c>
      <c r="Z1274" s="99" t="n">
        <v>51.62</v>
      </c>
      <c r="AA1274" s="96" t="n">
        <v>0.8</v>
      </c>
      <c r="AB1274" s="96" t="n">
        <v>0.82</v>
      </c>
      <c r="AC1274" s="96" t="n">
        <v>0.55</v>
      </c>
      <c r="AD1274" s="96" t="n">
        <v>0.73</v>
      </c>
      <c r="AE1274" s="96" t="n">
        <v>0.63</v>
      </c>
      <c r="AF1274" s="103" t="n">
        <v>1.2</v>
      </c>
      <c r="AG1274" s="91" t="inlineStr">
        <is>
          <t>Normal</t>
        </is>
      </c>
      <c r="AH1274" s="100" t="n">
        <v>0</v>
      </c>
      <c r="AI1274" s="101" t="n">
        <v>0</v>
      </c>
      <c r="AJ1274" s="92" t="inlineStr">
        <is>
          <t>N</t>
        </is>
      </c>
      <c r="AK1274" s="96" t="n"/>
      <c r="AL1274" s="91" t="inlineStr">
        <is>
          <t>n/a</t>
        </is>
      </c>
      <c r="AM1274" s="93" t="n"/>
      <c r="AN1274" s="92" t="inlineStr">
        <is>
          <t>None</t>
        </is>
      </c>
      <c r="AO1274" s="102" t="n">
        <v>0</v>
      </c>
      <c r="AP1274" s="103" t="n">
        <v>0.59</v>
      </c>
      <c r="AQ1274" s="102" t="n">
        <v>17</v>
      </c>
      <c r="AR1274" s="91" t="inlineStr">
        <is>
          <t>N</t>
        </is>
      </c>
      <c r="AS1274" s="104" t="n"/>
      <c r="AT1274" s="92">
        <f>IF(AND(P1274="52-wk high",T1274&gt;=Settings!$B$7),"Y","N")</f>
        <v/>
      </c>
      <c r="AU1274" s="91">
        <f>IF(AND(AD1274&gt;=Settings!$B$8,M1274&gt;0),"Y","N")</f>
        <v/>
      </c>
      <c r="AV1274" s="91">
        <f>IF(OR(AH1274&gt;Settings!$B$9,AI1274&gt;Settings!$B$9),"Y","N")</f>
        <v/>
      </c>
      <c r="AW1274" s="91">
        <f>IF(AJ1274&lt;&gt;"Y","n/a",IF(AND(M1274&gt;0,AK1274&gt;Settings!$B$10),"Y","N"))</f>
        <v/>
      </c>
      <c r="AX1274" s="91">
        <f>IF(AO1274&gt;=Settings!$B$11,"Y","N")</f>
        <v/>
      </c>
      <c r="AY1274" s="99">
        <f>(AT1274="Y")+(AU1274="Y")+(AV1274="Y")+(AW1274="Y")+(AX1274="Y")</f>
        <v/>
      </c>
      <c r="AZ1274" s="94">
        <f>IF(AY1274=0,"None",_xlfn.TEXTJOIN(", ",TRUE(),IF(AT1274="Y","Breakout",""),IF(AU1274="Y","Accumulation",""),IF(AV1274="Y","Institutional buying",""),IF(AW1274="Y","Long buildup",""),IF(AX1274="Y","Momentum leader","")))</f>
        <v/>
      </c>
      <c r="BA1274" s="94">
        <f>IF(BW1274="","","Passes "&amp;AY1274&amp;" of 5 buy-side scans"&amp;IF(G1274="Y","; RED FLAG: filter out using Red flag column",""))</f>
        <v/>
      </c>
      <c r="BB1274" s="91" t="inlineStr">
        <is>
          <t>None</t>
        </is>
      </c>
      <c r="BC1274" s="92" t="inlineStr">
        <is>
          <t>Y</t>
        </is>
      </c>
      <c r="BD1274" s="94" t="inlineStr">
        <is>
          <t>PE &gt; 50</t>
        </is>
      </c>
      <c r="BE1274" s="94" t="n"/>
      <c r="BF1274" s="92">
        <f>IF(R1274*100000&gt;=Settings!$B$5,"Y","N")</f>
        <v/>
      </c>
      <c r="BG1274" s="91">
        <f>IF(F1274&gt;Settings!$B$6,"Y","N")</f>
        <v/>
      </c>
      <c r="BH1274" s="97" t="n">
        <v>-33.36</v>
      </c>
      <c r="BI1274" s="96" t="n">
        <v>-1.72</v>
      </c>
      <c r="BJ1274" s="96" t="n">
        <v>-8.44</v>
      </c>
      <c r="BK1274" s="96" t="n">
        <v>-16.5</v>
      </c>
      <c r="BL1274" s="96" t="n">
        <v>-6.62</v>
      </c>
      <c r="BM1274" s="96" t="n">
        <v>-26.7</v>
      </c>
      <c r="BN1274" s="97" t="n">
        <v>-3.32</v>
      </c>
      <c r="BO1274" s="96" t="n">
        <v>-7.15</v>
      </c>
      <c r="BP1274" s="96" t="n">
        <v>-11.05</v>
      </c>
      <c r="BQ1274" s="96" t="n">
        <v>-15.54</v>
      </c>
      <c r="BR1274" s="91" t="inlineStr">
        <is>
          <t>Stacked down</t>
        </is>
      </c>
      <c r="BS1274" s="91" t="inlineStr">
        <is>
          <t>None</t>
        </is>
      </c>
      <c r="BT1274" s="96" t="n">
        <v>32.4</v>
      </c>
      <c r="BU1274" s="91" t="inlineStr">
        <is>
          <t>N</t>
        </is>
      </c>
      <c r="BV1274" s="99">
        <f>IF(OR(BF1274&lt;&gt;"Y",BG1274&lt;&gt;"Y"),"",(AND(ISNUMBER(BQ1274),BQ1274&gt;0))+(BR1274="Stacked up")+(AND(ISNUMBER(BH1274),BH1274&gt;=-Settings!$B$17))+(AND(ISNUMBER(BK1274),ISNUMBER(BM1274),BK1274&gt;0,BM1274&gt;0))+(AND(ISNUMBER(AQ1274),AQ1274&gt;=Settings!$B$18))+(AND(ISNUMBER(BT1274),BT1274&gt;=Settings!$B$19,BT1274&lt;=Settings!$B$20))+(AND(ISNUMBER(AS1274),AS1274&gt;0))+(AND(ISNUMBER(T1274),ISNUMBER(M1274),T1274&gt;=Settings!$B$21,M1274&gt;0))+(AND(ISNUMBER(AD1274),ISNUMBER(M1274),AD1274&gt;=Settings!$B$22,M1274&gt;0))+(AY1274&gt;=1))</f>
        <v/>
      </c>
      <c r="BW1274" s="91">
        <f>IF(OR(AY1274=0,BF1274&lt;&gt;"Y",BG1274&lt;&gt;"Y"),"",1+SUMPRODUCT(($A$6:$A$2604=A1274)*($AY$6:$AY$2604&gt;0)*($BF$6:$BF$2604="Y")*($BG$6:$BG$2604="Y")*(($AY$6:$AY$2604&gt;AY1274)+($AY$6:$AY$2604=AY1274)*($AD$6:$AD$2604&gt;AD1274))))</f>
        <v/>
      </c>
    </row>
    <row r="1275" ht="23.85" customHeight="1" s="55">
      <c r="A1275" s="90" t="n">
        <v>46296</v>
      </c>
      <c r="B1275" s="91" t="inlineStr">
        <is>
          <t>JINDRILL</t>
        </is>
      </c>
      <c r="C1275" s="91" t="inlineStr">
        <is>
          <t>INE742C01031</t>
        </is>
      </c>
      <c r="D1275" s="91" t="n"/>
      <c r="E1275" s="91" t="inlineStr">
        <is>
          <t>None</t>
        </is>
      </c>
      <c r="F1275" s="93" t="n">
        <v>1703</v>
      </c>
      <c r="G1275" s="92" t="inlineStr">
        <is>
          <t>N</t>
        </is>
      </c>
      <c r="H1275" s="94" t="n"/>
      <c r="I1275" s="91" t="inlineStr">
        <is>
          <t>N</t>
        </is>
      </c>
      <c r="J1275" s="92">
        <f>IF(K1275="","N","Y")</f>
        <v/>
      </c>
      <c r="K1275" s="94">
        <f>_xlfn.TEXTJOIN("; ",TRUE,IF(P1275="52-wk low","52-wk low",""),IF(AND(AD1275&gt;=Settings!$B$12,M1275&lt;0),"Distribution",""),IF(AND(AJ1275="Y",M1275&lt;0,AK1275&lt;-Settings!$B$13),"Long unwinding",""),IF(AND(AJ1275="Y",M1275&lt;0,AK1275&gt;Settings!$B$13),"Short buildup",""))</f>
        <v/>
      </c>
      <c r="L1275" s="95" t="n">
        <v>587.65</v>
      </c>
      <c r="M1275" s="96" t="n">
        <v>-2.16</v>
      </c>
      <c r="N1275" s="93" t="n">
        <v>1729</v>
      </c>
      <c r="O1275" s="91" t="inlineStr">
        <is>
          <t>None</t>
        </is>
      </c>
      <c r="P1275" s="91" t="inlineStr">
        <is>
          <t>None</t>
        </is>
      </c>
      <c r="Q1275" s="97" t="n">
        <v>1.68</v>
      </c>
      <c r="R1275" s="96" t="n">
        <v>7.98</v>
      </c>
      <c r="S1275" s="96" t="n">
        <v>0.21</v>
      </c>
      <c r="T1275" s="96" t="n">
        <v>0.19</v>
      </c>
      <c r="U1275" s="96" t="n">
        <v>0.08</v>
      </c>
      <c r="V1275" s="103" t="n">
        <v>0.37</v>
      </c>
      <c r="W1275" s="102" t="n">
        <v>2</v>
      </c>
      <c r="X1275" s="93" t="n"/>
      <c r="Y1275" s="91" t="inlineStr">
        <is>
          <t>None</t>
        </is>
      </c>
      <c r="Z1275" s="99" t="n">
        <v>38.76</v>
      </c>
      <c r="AA1275" s="96" t="n">
        <v>1.33</v>
      </c>
      <c r="AB1275" s="96" t="n">
        <v>1.23</v>
      </c>
      <c r="AC1275" s="96" t="n">
        <v>0.44</v>
      </c>
      <c r="AD1275" s="96" t="n">
        <v>0.49</v>
      </c>
      <c r="AE1275" s="96" t="n">
        <v>0.36</v>
      </c>
      <c r="AF1275" s="103" t="n">
        <v>2.14</v>
      </c>
      <c r="AG1275" s="91" t="inlineStr">
        <is>
          <t>Quiet accumulation</t>
        </is>
      </c>
      <c r="AH1275" s="100" t="n">
        <v>0</v>
      </c>
      <c r="AI1275" s="101" t="n">
        <v>0</v>
      </c>
      <c r="AJ1275" s="92" t="inlineStr">
        <is>
          <t>N</t>
        </is>
      </c>
      <c r="AK1275" s="96" t="n"/>
      <c r="AL1275" s="91" t="inlineStr">
        <is>
          <t>n/a</t>
        </is>
      </c>
      <c r="AM1275" s="93" t="n"/>
      <c r="AN1275" s="92" t="inlineStr">
        <is>
          <t>None</t>
        </is>
      </c>
      <c r="AO1275" s="102" t="n">
        <v>0</v>
      </c>
      <c r="AP1275" s="103" t="n">
        <v>1.01</v>
      </c>
      <c r="AQ1275" s="102" t="n">
        <v>62</v>
      </c>
      <c r="AR1275" s="91" t="inlineStr">
        <is>
          <t>N</t>
        </is>
      </c>
      <c r="AS1275" s="104" t="n"/>
      <c r="AT1275" s="92">
        <f>IF(AND(P1275="52-wk high",T1275&gt;=Settings!$B$7),"Y","N")</f>
        <v/>
      </c>
      <c r="AU1275" s="91">
        <f>IF(AND(AD1275&gt;=Settings!$B$8,M1275&gt;0),"Y","N")</f>
        <v/>
      </c>
      <c r="AV1275" s="91">
        <f>IF(OR(AH1275&gt;Settings!$B$9,AI1275&gt;Settings!$B$9),"Y","N")</f>
        <v/>
      </c>
      <c r="AW1275" s="91">
        <f>IF(AJ1275&lt;&gt;"Y","n/a",IF(AND(M1275&gt;0,AK1275&gt;Settings!$B$10),"Y","N"))</f>
        <v/>
      </c>
      <c r="AX1275" s="91">
        <f>IF(AO1275&gt;=Settings!$B$11,"Y","N")</f>
        <v/>
      </c>
      <c r="AY1275" s="99">
        <f>(AT1275="Y")+(AU1275="Y")+(AV1275="Y")+(AW1275="Y")+(AX1275="Y")</f>
        <v/>
      </c>
      <c r="AZ1275" s="94">
        <f>IF(AY1275=0,"None",_xlfn.TEXTJOIN(", ",TRUE(),IF(AT1275="Y","Breakout",""),IF(AU1275="Y","Accumulation",""),IF(AV1275="Y","Institutional buying",""),IF(AW1275="Y","Long buildup",""),IF(AX1275="Y","Momentum leader","")))</f>
        <v/>
      </c>
      <c r="BA1275" s="94">
        <f>IF(BW1275="","","Passes "&amp;AY1275&amp;" of 5 buy-side scans"&amp;IF(G1275="Y","; RED FLAG: filter out using Red flag column",""))</f>
        <v/>
      </c>
      <c r="BB1275" s="91" t="inlineStr">
        <is>
          <t>None</t>
        </is>
      </c>
      <c r="BC1275" s="92" t="inlineStr">
        <is>
          <t>N</t>
        </is>
      </c>
      <c r="BD1275" s="94" t="n"/>
      <c r="BE1275" s="94" t="n"/>
      <c r="BF1275" s="92">
        <f>IF(R1275*100000&gt;=Settings!$B$5,"Y","N")</f>
        <v/>
      </c>
      <c r="BG1275" s="91">
        <f>IF(F1275&gt;Settings!$B$6,"Y","N")</f>
        <v/>
      </c>
      <c r="BH1275" s="97" t="n">
        <v>-16.57</v>
      </c>
      <c r="BI1275" s="96" t="n">
        <v>-0.73</v>
      </c>
      <c r="BJ1275" s="96" t="n">
        <v>-4.55</v>
      </c>
      <c r="BK1275" s="96" t="n">
        <v>6.82</v>
      </c>
      <c r="BL1275" s="96" t="n">
        <v>23.56</v>
      </c>
      <c r="BM1275" s="96" t="n">
        <v>-0.96</v>
      </c>
      <c r="BN1275" s="97" t="n">
        <v>-3.38</v>
      </c>
      <c r="BO1275" s="96" t="n">
        <v>-3.69</v>
      </c>
      <c r="BP1275" s="96" t="n">
        <v>-1.81</v>
      </c>
      <c r="BQ1275" s="96" t="n">
        <v>0.66</v>
      </c>
      <c r="BR1275" s="91" t="inlineStr">
        <is>
          <t>Mixed</t>
        </is>
      </c>
      <c r="BS1275" s="91" t="inlineStr">
        <is>
          <t>None</t>
        </is>
      </c>
      <c r="BT1275" s="96" t="n">
        <v>41.6</v>
      </c>
      <c r="BU1275" s="91" t="inlineStr">
        <is>
          <t>N</t>
        </is>
      </c>
      <c r="BV1275" s="99">
        <f>IF(OR(BF1275&lt;&gt;"Y",BG1275&lt;&gt;"Y"),"",(AND(ISNUMBER(BQ1275),BQ1275&gt;0))+(BR1275="Stacked up")+(AND(ISNUMBER(BH1275),BH1275&gt;=-Settings!$B$17))+(AND(ISNUMBER(BK1275),ISNUMBER(BM1275),BK1275&gt;0,BM1275&gt;0))+(AND(ISNUMBER(AQ1275),AQ1275&gt;=Settings!$B$18))+(AND(ISNUMBER(BT1275),BT1275&gt;=Settings!$B$19,BT1275&lt;=Settings!$B$20))+(AND(ISNUMBER(AS1275),AS1275&gt;0))+(AND(ISNUMBER(T1275),ISNUMBER(M1275),T1275&gt;=Settings!$B$21,M1275&gt;0))+(AND(ISNUMBER(AD1275),ISNUMBER(M1275),AD1275&gt;=Settings!$B$22,M1275&gt;0))+(AY1275&gt;=1))</f>
        <v/>
      </c>
      <c r="BW1275" s="91">
        <f>IF(OR(AY1275=0,BF1275&lt;&gt;"Y",BG1275&lt;&gt;"Y"),"",1+SUMPRODUCT(($A$6:$A$2604=A1275)*($AY$6:$AY$2604&gt;0)*($BF$6:$BF$2604="Y")*($BG$6:$BG$2604="Y")*(($AY$6:$AY$2604&gt;AY1275)+($AY$6:$AY$2604=AY1275)*($AD$6:$AD$2604&gt;AD1275))))</f>
        <v/>
      </c>
    </row>
    <row r="1276" ht="23.85" customHeight="1" s="55">
      <c r="A1276" s="90" t="n">
        <v>46296</v>
      </c>
      <c r="B1276" s="91" t="inlineStr">
        <is>
          <t>NDRAUTO</t>
        </is>
      </c>
      <c r="C1276" s="91" t="inlineStr">
        <is>
          <t>INE07OG01012</t>
        </is>
      </c>
      <c r="D1276" s="91" t="n"/>
      <c r="E1276" s="91" t="inlineStr">
        <is>
          <t>None</t>
        </is>
      </c>
      <c r="F1276" s="93" t="n">
        <v>1703</v>
      </c>
      <c r="G1276" s="92" t="inlineStr">
        <is>
          <t>N</t>
        </is>
      </c>
      <c r="H1276" s="94" t="n"/>
      <c r="I1276" s="91" t="inlineStr">
        <is>
          <t>N</t>
        </is>
      </c>
      <c r="J1276" s="92">
        <f>IF(K1276="","N","Y")</f>
        <v/>
      </c>
      <c r="K1276" s="94">
        <f>_xlfn.TEXTJOIN("; ",TRUE,IF(P1276="52-wk low","52-wk low",""),IF(AND(AD1276&gt;=Settings!$B$12,M1276&lt;0),"Distribution",""),IF(AND(AJ1276="Y",M1276&lt;0,AK1276&lt;-Settings!$B$13),"Long unwinding",""),IF(AND(AJ1276="Y",M1276&lt;0,AK1276&gt;Settings!$B$13),"Short buildup",""))</f>
        <v/>
      </c>
      <c r="L1276" s="95" t="n">
        <v>715.85</v>
      </c>
      <c r="M1276" s="96" t="n">
        <v>-0.26</v>
      </c>
      <c r="N1276" s="93" t="n">
        <v>692</v>
      </c>
      <c r="O1276" s="91" t="inlineStr">
        <is>
          <t>None</t>
        </is>
      </c>
      <c r="P1276" s="91" t="inlineStr">
        <is>
          <t>None</t>
        </is>
      </c>
      <c r="Q1276" s="97" t="n">
        <v>0.17</v>
      </c>
      <c r="R1276" s="96" t="n">
        <v>0.21</v>
      </c>
      <c r="S1276" s="96" t="n">
        <v>0.79</v>
      </c>
      <c r="T1276" s="96" t="n">
        <v>0.66</v>
      </c>
      <c r="U1276" s="96" t="n">
        <v>0.5</v>
      </c>
      <c r="V1276" s="103" t="n">
        <v>0.71</v>
      </c>
      <c r="W1276" s="102" t="n">
        <v>5</v>
      </c>
      <c r="X1276" s="93" t="n"/>
      <c r="Y1276" s="91" t="inlineStr">
        <is>
          <t>None</t>
        </is>
      </c>
      <c r="Z1276" s="99" t="n">
        <v>45.77</v>
      </c>
      <c r="AA1276" s="96" t="n">
        <v>0.83</v>
      </c>
      <c r="AB1276" s="96" t="n">
        <v>0.85</v>
      </c>
      <c r="AC1276" s="96" t="n">
        <v>0.68</v>
      </c>
      <c r="AD1276" s="96" t="n">
        <v>0.67</v>
      </c>
      <c r="AE1276" s="96" t="n">
        <v>0.55</v>
      </c>
      <c r="AF1276" s="103" t="n">
        <v>1.19</v>
      </c>
      <c r="AG1276" s="91" t="inlineStr">
        <is>
          <t>Normal</t>
        </is>
      </c>
      <c r="AH1276" s="100" t="n">
        <v>0</v>
      </c>
      <c r="AI1276" s="101" t="n">
        <v>0</v>
      </c>
      <c r="AJ1276" s="92" t="inlineStr">
        <is>
          <t>N</t>
        </is>
      </c>
      <c r="AK1276" s="96" t="n"/>
      <c r="AL1276" s="91" t="inlineStr">
        <is>
          <t>n/a</t>
        </is>
      </c>
      <c r="AM1276" s="93" t="n"/>
      <c r="AN1276" s="92" t="inlineStr">
        <is>
          <t>None</t>
        </is>
      </c>
      <c r="AO1276" s="102" t="n">
        <v>0</v>
      </c>
      <c r="AP1276" s="103" t="n">
        <v>0.68</v>
      </c>
      <c r="AQ1276" s="102" t="n">
        <v>34</v>
      </c>
      <c r="AR1276" s="91" t="inlineStr">
        <is>
          <t>N</t>
        </is>
      </c>
      <c r="AS1276" s="104" t="n"/>
      <c r="AT1276" s="92">
        <f>IF(AND(P1276="52-wk high",T1276&gt;=Settings!$B$7),"Y","N")</f>
        <v/>
      </c>
      <c r="AU1276" s="91">
        <f>IF(AND(AD1276&gt;=Settings!$B$8,M1276&gt;0),"Y","N")</f>
        <v/>
      </c>
      <c r="AV1276" s="91">
        <f>IF(OR(AH1276&gt;Settings!$B$9,AI1276&gt;Settings!$B$9),"Y","N")</f>
        <v/>
      </c>
      <c r="AW1276" s="91">
        <f>IF(AJ1276&lt;&gt;"Y","n/a",IF(AND(M1276&gt;0,AK1276&gt;Settings!$B$10),"Y","N"))</f>
        <v/>
      </c>
      <c r="AX1276" s="91">
        <f>IF(AO1276&gt;=Settings!$B$11,"Y","N")</f>
        <v/>
      </c>
      <c r="AY1276" s="99">
        <f>(AT1276="Y")+(AU1276="Y")+(AV1276="Y")+(AW1276="Y")+(AX1276="Y")</f>
        <v/>
      </c>
      <c r="AZ1276" s="94">
        <f>IF(AY1276=0,"None",_xlfn.TEXTJOIN(", ",TRUE(),IF(AT1276="Y","Breakout",""),IF(AU1276="Y","Accumulation",""),IF(AV1276="Y","Institutional buying",""),IF(AW1276="Y","Long buildup",""),IF(AX1276="Y","Momentum leader","")))</f>
        <v/>
      </c>
      <c r="BA1276" s="94">
        <f>IF(BW1276="","","Passes "&amp;AY1276&amp;" of 5 buy-side scans"&amp;IF(G1276="Y","; RED FLAG: filter out using Red flag column",""))</f>
        <v/>
      </c>
      <c r="BB1276" s="91" t="inlineStr">
        <is>
          <t>None</t>
        </is>
      </c>
      <c r="BC1276" s="92" t="inlineStr">
        <is>
          <t>N</t>
        </is>
      </c>
      <c r="BD1276" s="94" t="n"/>
      <c r="BE1276" s="94" t="n"/>
      <c r="BF1276" s="92">
        <f>IF(R1276*100000&gt;=Settings!$B$5,"Y","N")</f>
        <v/>
      </c>
      <c r="BG1276" s="91">
        <f>IF(F1276&gt;Settings!$B$6,"Y","N")</f>
        <v/>
      </c>
      <c r="BH1276" s="97" t="n">
        <v>-33.74</v>
      </c>
      <c r="BI1276" s="96" t="n">
        <v>-5.08</v>
      </c>
      <c r="BJ1276" s="96" t="n">
        <v>-0.91</v>
      </c>
      <c r="BK1276" s="96" t="n">
        <v>-14.2</v>
      </c>
      <c r="BL1276" s="96" t="n">
        <v>7.78</v>
      </c>
      <c r="BM1276" s="96" t="n">
        <v>-31.37</v>
      </c>
      <c r="BN1276" s="97" t="n">
        <v>-1.99</v>
      </c>
      <c r="BO1276" s="96" t="n">
        <v>-4.89</v>
      </c>
      <c r="BP1276" s="96" t="n">
        <v>-7.24</v>
      </c>
      <c r="BQ1276" s="96" t="n">
        <v>-11.11</v>
      </c>
      <c r="BR1276" s="91" t="inlineStr">
        <is>
          <t>Stacked down</t>
        </is>
      </c>
      <c r="BS1276" s="91" t="inlineStr">
        <is>
          <t>None</t>
        </is>
      </c>
      <c r="BT1276" s="96" t="n">
        <v>43.9</v>
      </c>
      <c r="BU1276" s="91" t="inlineStr">
        <is>
          <t>N</t>
        </is>
      </c>
      <c r="BV1276" s="99">
        <f>IF(OR(BF1276&lt;&gt;"Y",BG1276&lt;&gt;"Y"),"",(AND(ISNUMBER(BQ1276),BQ1276&gt;0))+(BR1276="Stacked up")+(AND(ISNUMBER(BH1276),BH1276&gt;=-Settings!$B$17))+(AND(ISNUMBER(BK1276),ISNUMBER(BM1276),BK1276&gt;0,BM1276&gt;0))+(AND(ISNUMBER(AQ1276),AQ1276&gt;=Settings!$B$18))+(AND(ISNUMBER(BT1276),BT1276&gt;=Settings!$B$19,BT1276&lt;=Settings!$B$20))+(AND(ISNUMBER(AS1276),AS1276&gt;0))+(AND(ISNUMBER(T1276),ISNUMBER(M1276),T1276&gt;=Settings!$B$21,M1276&gt;0))+(AND(ISNUMBER(AD1276),ISNUMBER(M1276),AD1276&gt;=Settings!$B$22,M1276&gt;0))+(AY1276&gt;=1))</f>
        <v/>
      </c>
      <c r="BW1276" s="91">
        <f>IF(OR(AY1276=0,BF1276&lt;&gt;"Y",BG1276&lt;&gt;"Y"),"",1+SUMPRODUCT(($A$6:$A$2604=A1276)*($AY$6:$AY$2604&gt;0)*($BF$6:$BF$2604="Y")*($BG$6:$BG$2604="Y")*(($AY$6:$AY$2604&gt;AY1276)+($AY$6:$AY$2604=AY1276)*($AD$6:$AD$2604&gt;AD1276))))</f>
        <v/>
      </c>
    </row>
    <row r="1277" ht="23.85" customHeight="1" s="55">
      <c r="A1277" s="90" t="n">
        <v>46296</v>
      </c>
      <c r="B1277" s="91" t="inlineStr">
        <is>
          <t>NUCLEUS</t>
        </is>
      </c>
      <c r="C1277" s="91" t="inlineStr">
        <is>
          <t>INE096B01018</t>
        </is>
      </c>
      <c r="D1277" s="91" t="n"/>
      <c r="E1277" s="91" t="inlineStr">
        <is>
          <t>None</t>
        </is>
      </c>
      <c r="F1277" s="93" t="n">
        <v>1703</v>
      </c>
      <c r="G1277" s="92" t="inlineStr">
        <is>
          <t>N</t>
        </is>
      </c>
      <c r="H1277" s="94" t="n"/>
      <c r="I1277" s="91" t="inlineStr">
        <is>
          <t>N</t>
        </is>
      </c>
      <c r="J1277" s="92">
        <f>IF(K1277="","N","Y")</f>
        <v/>
      </c>
      <c r="K1277" s="94">
        <f>_xlfn.TEXTJOIN("; ",TRUE,IF(P1277="52-wk low","52-wk low",""),IF(AND(AD1277&gt;=Settings!$B$12,M1277&lt;0),"Distribution",""),IF(AND(AJ1277="Y",M1277&lt;0,AK1277&lt;-Settings!$B$13),"Long unwinding",""),IF(AND(AJ1277="Y",M1277&lt;0,AK1277&gt;Settings!$B$13),"Short buildup",""))</f>
        <v/>
      </c>
      <c r="L1277" s="95" t="n">
        <v>646.95</v>
      </c>
      <c r="M1277" s="96" t="n">
        <v>-0.51</v>
      </c>
      <c r="N1277" s="93" t="n">
        <v>798</v>
      </c>
      <c r="O1277" s="91" t="inlineStr">
        <is>
          <t>None</t>
        </is>
      </c>
      <c r="P1277" s="91" t="inlineStr">
        <is>
          <t>52-wk low</t>
        </is>
      </c>
      <c r="Q1277" s="97" t="n">
        <v>0.12</v>
      </c>
      <c r="R1277" s="96" t="n">
        <v>0.16</v>
      </c>
      <c r="S1277" s="96" t="n">
        <v>0.75</v>
      </c>
      <c r="T1277" s="96" t="n">
        <v>0.39</v>
      </c>
      <c r="U1277" s="96" t="n">
        <v>0.18</v>
      </c>
      <c r="V1277" s="103" t="n">
        <v>0.25</v>
      </c>
      <c r="W1277" s="102" t="n">
        <v>0</v>
      </c>
      <c r="X1277" s="93" t="n"/>
      <c r="Y1277" s="91" t="inlineStr">
        <is>
          <t>None</t>
        </is>
      </c>
      <c r="Z1277" s="99" t="n">
        <v>56.44</v>
      </c>
      <c r="AA1277" s="96" t="n">
        <v>0.93</v>
      </c>
      <c r="AB1277" s="96" t="n">
        <v>0.99</v>
      </c>
      <c r="AC1277" s="96" t="n">
        <v>0.68</v>
      </c>
      <c r="AD1277" s="96" t="n">
        <v>0.43</v>
      </c>
      <c r="AE1277" s="96" t="n">
        <v>0.38</v>
      </c>
      <c r="AF1277" s="103" t="n">
        <v>2.29</v>
      </c>
      <c r="AG1277" s="91" t="inlineStr">
        <is>
          <t>Quiet accumulation</t>
        </is>
      </c>
      <c r="AH1277" s="100" t="n">
        <v>0</v>
      </c>
      <c r="AI1277" s="101" t="n">
        <v>0</v>
      </c>
      <c r="AJ1277" s="92" t="inlineStr">
        <is>
          <t>N</t>
        </is>
      </c>
      <c r="AK1277" s="96" t="n"/>
      <c r="AL1277" s="91" t="inlineStr">
        <is>
          <t>n/a</t>
        </is>
      </c>
      <c r="AM1277" s="93" t="n"/>
      <c r="AN1277" s="92" t="inlineStr">
        <is>
          <t>None</t>
        </is>
      </c>
      <c r="AO1277" s="102" t="n">
        <v>0</v>
      </c>
      <c r="AP1277" s="103" t="n">
        <v>0.51</v>
      </c>
      <c r="AQ1277" s="102" t="n">
        <v>6</v>
      </c>
      <c r="AR1277" s="91" t="inlineStr">
        <is>
          <t>N</t>
        </is>
      </c>
      <c r="AS1277" s="104" t="n"/>
      <c r="AT1277" s="92">
        <f>IF(AND(P1277="52-wk high",T1277&gt;=Settings!$B$7),"Y","N")</f>
        <v/>
      </c>
      <c r="AU1277" s="91">
        <f>IF(AND(AD1277&gt;=Settings!$B$8,M1277&gt;0),"Y","N")</f>
        <v/>
      </c>
      <c r="AV1277" s="91">
        <f>IF(OR(AH1277&gt;Settings!$B$9,AI1277&gt;Settings!$B$9),"Y","N")</f>
        <v/>
      </c>
      <c r="AW1277" s="91">
        <f>IF(AJ1277&lt;&gt;"Y","n/a",IF(AND(M1277&gt;0,AK1277&gt;Settings!$B$10),"Y","N"))</f>
        <v/>
      </c>
      <c r="AX1277" s="91">
        <f>IF(AO1277&gt;=Settings!$B$11,"Y","N")</f>
        <v/>
      </c>
      <c r="AY1277" s="99">
        <f>(AT1277="Y")+(AU1277="Y")+(AV1277="Y")+(AW1277="Y")+(AX1277="Y")</f>
        <v/>
      </c>
      <c r="AZ1277" s="94">
        <f>IF(AY1277=0,"None",_xlfn.TEXTJOIN(", ",TRUE(),IF(AT1277="Y","Breakout",""),IF(AU1277="Y","Accumulation",""),IF(AV1277="Y","Institutional buying",""),IF(AW1277="Y","Long buildup",""),IF(AX1277="Y","Momentum leader","")))</f>
        <v/>
      </c>
      <c r="BA1277" s="94">
        <f>IF(BW1277="","","Passes "&amp;AY1277&amp;" of 5 buy-side scans"&amp;IF(G1277="Y","; RED FLAG: filter out using Red flag column",""))</f>
        <v/>
      </c>
      <c r="BB1277" s="91" t="inlineStr">
        <is>
          <t>None</t>
        </is>
      </c>
      <c r="BC1277" s="92" t="inlineStr">
        <is>
          <t>N</t>
        </is>
      </c>
      <c r="BD1277" s="94" t="n"/>
      <c r="BE1277" s="94" t="n"/>
      <c r="BF1277" s="92">
        <f>IF(R1277*100000&gt;=Settings!$B$5,"Y","N")</f>
        <v/>
      </c>
      <c r="BG1277" s="91">
        <f>IF(F1277&gt;Settings!$B$6,"Y","N")</f>
        <v/>
      </c>
      <c r="BH1277" s="97" t="n">
        <v>-39.24</v>
      </c>
      <c r="BI1277" s="96" t="n">
        <v>-4.18</v>
      </c>
      <c r="BJ1277" s="96" t="n">
        <v>-12.66</v>
      </c>
      <c r="BK1277" s="96" t="n">
        <v>-14.05</v>
      </c>
      <c r="BL1277" s="96" t="n">
        <v>-16.53</v>
      </c>
      <c r="BM1277" s="96" t="n">
        <v>-35.57</v>
      </c>
      <c r="BN1277" s="97" t="n">
        <v>-5.45</v>
      </c>
      <c r="BO1277" s="96" t="n">
        <v>-8.630000000000001</v>
      </c>
      <c r="BP1277" s="96" t="n">
        <v>-12.13</v>
      </c>
      <c r="BQ1277" s="96" t="n">
        <v>-17.93</v>
      </c>
      <c r="BR1277" s="91" t="inlineStr">
        <is>
          <t>Stacked down</t>
        </is>
      </c>
      <c r="BS1277" s="91" t="inlineStr">
        <is>
          <t>None</t>
        </is>
      </c>
      <c r="BT1277" s="96" t="n">
        <v>12.7</v>
      </c>
      <c r="BU1277" s="91" t="inlineStr">
        <is>
          <t>N</t>
        </is>
      </c>
      <c r="BV1277" s="99">
        <f>IF(OR(BF1277&lt;&gt;"Y",BG1277&lt;&gt;"Y"),"",(AND(ISNUMBER(BQ1277),BQ1277&gt;0))+(BR1277="Stacked up")+(AND(ISNUMBER(BH1277),BH1277&gt;=-Settings!$B$17))+(AND(ISNUMBER(BK1277),ISNUMBER(BM1277),BK1277&gt;0,BM1277&gt;0))+(AND(ISNUMBER(AQ1277),AQ1277&gt;=Settings!$B$18))+(AND(ISNUMBER(BT1277),BT1277&gt;=Settings!$B$19,BT1277&lt;=Settings!$B$20))+(AND(ISNUMBER(AS1277),AS1277&gt;0))+(AND(ISNUMBER(T1277),ISNUMBER(M1277),T1277&gt;=Settings!$B$21,M1277&gt;0))+(AND(ISNUMBER(AD1277),ISNUMBER(M1277),AD1277&gt;=Settings!$B$22,M1277&gt;0))+(AY1277&gt;=1))</f>
        <v/>
      </c>
      <c r="BW1277" s="91">
        <f>IF(OR(AY1277=0,BF1277&lt;&gt;"Y",BG1277&lt;&gt;"Y"),"",1+SUMPRODUCT(($A$6:$A$2604=A1277)*($AY$6:$AY$2604&gt;0)*($BF$6:$BF$2604="Y")*($BG$6:$BG$2604="Y")*(($AY$6:$AY$2604&gt;AY1277)+($AY$6:$AY$2604=AY1277)*($AD$6:$AD$2604&gt;AD1277))))</f>
        <v/>
      </c>
    </row>
    <row r="1278" ht="23.85" customHeight="1" s="55">
      <c r="A1278" s="90" t="n">
        <v>46296</v>
      </c>
      <c r="B1278" s="91" t="inlineStr">
        <is>
          <t>TINNARUBR</t>
        </is>
      </c>
      <c r="C1278" s="91" t="inlineStr">
        <is>
          <t>INE015C01016</t>
        </is>
      </c>
      <c r="D1278" s="91" t="n"/>
      <c r="E1278" s="91" t="inlineStr">
        <is>
          <t>None</t>
        </is>
      </c>
      <c r="F1278" s="93" t="n">
        <v>1691</v>
      </c>
      <c r="G1278" s="92" t="inlineStr">
        <is>
          <t>N</t>
        </is>
      </c>
      <c r="H1278" s="94" t="n"/>
      <c r="I1278" s="91" t="inlineStr">
        <is>
          <t>N</t>
        </is>
      </c>
      <c r="J1278" s="92">
        <f>IF(K1278="","N","Y")</f>
        <v/>
      </c>
      <c r="K1278" s="94">
        <f>_xlfn.TEXTJOIN("; ",TRUE,IF(P1278="52-wk low","52-wk low",""),IF(AND(AD1278&gt;=Settings!$B$12,M1278&lt;0),"Distribution",""),IF(AND(AJ1278="Y",M1278&lt;0,AK1278&lt;-Settings!$B$13),"Long unwinding",""),IF(AND(AJ1278="Y",M1278&lt;0,AK1278&gt;Settings!$B$13),"Short buildup",""))</f>
        <v/>
      </c>
      <c r="L1278" s="95" t="n">
        <v>938.85</v>
      </c>
      <c r="M1278" s="96" t="n">
        <v>-1.39</v>
      </c>
      <c r="N1278" s="93" t="n">
        <v>1252</v>
      </c>
      <c r="O1278" s="91" t="inlineStr">
        <is>
          <t>None</t>
        </is>
      </c>
      <c r="P1278" s="91" t="inlineStr">
        <is>
          <t>None</t>
        </is>
      </c>
      <c r="Q1278" s="97" t="n">
        <v>0.34</v>
      </c>
      <c r="R1278" s="96" t="n">
        <v>0.49</v>
      </c>
      <c r="S1278" s="96" t="n">
        <v>0.71</v>
      </c>
      <c r="T1278" s="96" t="n">
        <v>0.46</v>
      </c>
      <c r="U1278" s="96" t="n">
        <v>0.3</v>
      </c>
      <c r="V1278" s="103" t="n">
        <v>0.43</v>
      </c>
      <c r="W1278" s="102" t="n">
        <v>1</v>
      </c>
      <c r="X1278" s="93" t="n"/>
      <c r="Y1278" s="91" t="inlineStr">
        <is>
          <t>None</t>
        </is>
      </c>
      <c r="Z1278" s="99" t="n">
        <v>43.45</v>
      </c>
      <c r="AA1278" s="96" t="n">
        <v>0.95</v>
      </c>
      <c r="AB1278" s="96" t="n">
        <v>0.99</v>
      </c>
      <c r="AC1278" s="96" t="n">
        <v>0.74</v>
      </c>
      <c r="AD1278" s="96" t="n">
        <v>0.55</v>
      </c>
      <c r="AE1278" s="96" t="n">
        <v>0.44</v>
      </c>
      <c r="AF1278" s="103" t="n">
        <v>1.38</v>
      </c>
      <c r="AG1278" s="91" t="inlineStr">
        <is>
          <t>Normal</t>
        </is>
      </c>
      <c r="AH1278" s="100" t="n">
        <v>0</v>
      </c>
      <c r="AI1278" s="101" t="n">
        <v>0</v>
      </c>
      <c r="AJ1278" s="92" t="inlineStr">
        <is>
          <t>N</t>
        </is>
      </c>
      <c r="AK1278" s="96" t="n"/>
      <c r="AL1278" s="91" t="inlineStr">
        <is>
          <t>n/a</t>
        </is>
      </c>
      <c r="AM1278" s="93" t="n"/>
      <c r="AN1278" s="92" t="inlineStr">
        <is>
          <t>None</t>
        </is>
      </c>
      <c r="AO1278" s="102" t="n">
        <v>0</v>
      </c>
      <c r="AP1278" s="103" t="n">
        <v>1.4</v>
      </c>
      <c r="AQ1278" s="102" t="n">
        <v>76</v>
      </c>
      <c r="AR1278" s="91" t="inlineStr">
        <is>
          <t>N</t>
        </is>
      </c>
      <c r="AS1278" s="104" t="n"/>
      <c r="AT1278" s="92">
        <f>IF(AND(P1278="52-wk high",T1278&gt;=Settings!$B$7),"Y","N")</f>
        <v/>
      </c>
      <c r="AU1278" s="91">
        <f>IF(AND(AD1278&gt;=Settings!$B$8,M1278&gt;0),"Y","N")</f>
        <v/>
      </c>
      <c r="AV1278" s="91">
        <f>IF(OR(AH1278&gt;Settings!$B$9,AI1278&gt;Settings!$B$9),"Y","N")</f>
        <v/>
      </c>
      <c r="AW1278" s="91">
        <f>IF(AJ1278&lt;&gt;"Y","n/a",IF(AND(M1278&gt;0,AK1278&gt;Settings!$B$10),"Y","N"))</f>
        <v/>
      </c>
      <c r="AX1278" s="91">
        <f>IF(AO1278&gt;=Settings!$B$11,"Y","N")</f>
        <v/>
      </c>
      <c r="AY1278" s="99">
        <f>(AT1278="Y")+(AU1278="Y")+(AV1278="Y")+(AW1278="Y")+(AX1278="Y")</f>
        <v/>
      </c>
      <c r="AZ1278" s="94">
        <f>IF(AY1278=0,"None",_xlfn.TEXTJOIN(", ",TRUE(),IF(AT1278="Y","Breakout",""),IF(AU1278="Y","Accumulation",""),IF(AV1278="Y","Institutional buying",""),IF(AW1278="Y","Long buildup",""),IF(AX1278="Y","Momentum leader","")))</f>
        <v/>
      </c>
      <c r="BA1278" s="94">
        <f>IF(BW1278="","","Passes "&amp;AY1278&amp;" of 5 buy-side scans"&amp;IF(G1278="Y","; RED FLAG: filter out using Red flag column",""))</f>
        <v/>
      </c>
      <c r="BB1278" s="91" t="inlineStr">
        <is>
          <t>None</t>
        </is>
      </c>
      <c r="BC1278" s="92" t="inlineStr">
        <is>
          <t>Y</t>
        </is>
      </c>
      <c r="BD1278" s="94" t="inlineStr">
        <is>
          <t>High-low range &gt;100% in 6 months; High-low range &gt;150% in 12 months</t>
        </is>
      </c>
      <c r="BE1278" s="94" t="n"/>
      <c r="BF1278" s="92">
        <f>IF(R1278*100000&gt;=Settings!$B$5,"Y","N")</f>
        <v/>
      </c>
      <c r="BG1278" s="91">
        <f>IF(F1278&gt;Settings!$B$6,"Y","N")</f>
        <v/>
      </c>
      <c r="BH1278" s="97" t="n">
        <v>-28.98</v>
      </c>
      <c r="BI1278" s="96" t="n">
        <v>-4.47</v>
      </c>
      <c r="BJ1278" s="96" t="n">
        <v>-7.97</v>
      </c>
      <c r="BK1278" s="96" t="n">
        <v>-1.98</v>
      </c>
      <c r="BL1278" s="96" t="n">
        <v>57.22</v>
      </c>
      <c r="BM1278" s="96" t="n">
        <v>-2.7</v>
      </c>
      <c r="BN1278" s="97" t="n">
        <v>-5.31</v>
      </c>
      <c r="BO1278" s="96" t="n">
        <v>-6.33</v>
      </c>
      <c r="BP1278" s="96" t="n">
        <v>-2.43</v>
      </c>
      <c r="BQ1278" s="96" t="n">
        <v>2.63</v>
      </c>
      <c r="BR1278" s="91" t="inlineStr">
        <is>
          <t>Mixed</t>
        </is>
      </c>
      <c r="BS1278" s="91" t="inlineStr">
        <is>
          <t>None</t>
        </is>
      </c>
      <c r="BT1278" s="96" t="n">
        <v>30.1</v>
      </c>
      <c r="BU1278" s="91" t="inlineStr">
        <is>
          <t>N</t>
        </is>
      </c>
      <c r="BV1278" s="99">
        <f>IF(OR(BF1278&lt;&gt;"Y",BG1278&lt;&gt;"Y"),"",(AND(ISNUMBER(BQ1278),BQ1278&gt;0))+(BR1278="Stacked up")+(AND(ISNUMBER(BH1278),BH1278&gt;=-Settings!$B$17))+(AND(ISNUMBER(BK1278),ISNUMBER(BM1278),BK1278&gt;0,BM1278&gt;0))+(AND(ISNUMBER(AQ1278),AQ1278&gt;=Settings!$B$18))+(AND(ISNUMBER(BT1278),BT1278&gt;=Settings!$B$19,BT1278&lt;=Settings!$B$20))+(AND(ISNUMBER(AS1278),AS1278&gt;0))+(AND(ISNUMBER(T1278),ISNUMBER(M1278),T1278&gt;=Settings!$B$21,M1278&gt;0))+(AND(ISNUMBER(AD1278),ISNUMBER(M1278),AD1278&gt;=Settings!$B$22,M1278&gt;0))+(AY1278&gt;=1))</f>
        <v/>
      </c>
      <c r="BW1278" s="91">
        <f>IF(OR(AY1278=0,BF1278&lt;&gt;"Y",BG1278&lt;&gt;"Y"),"",1+SUMPRODUCT(($A$6:$A$2604=A1278)*($AY$6:$AY$2604&gt;0)*($BF$6:$BF$2604="Y")*($BG$6:$BG$2604="Y")*(($AY$6:$AY$2604&gt;AY1278)+($AY$6:$AY$2604=AY1278)*($AD$6:$AD$2604&gt;AD1278))))</f>
        <v/>
      </c>
    </row>
    <row r="1279" ht="23.85" customHeight="1" s="55">
      <c r="A1279" s="90" t="n">
        <v>46296</v>
      </c>
      <c r="B1279" s="91" t="inlineStr">
        <is>
          <t>AWFIS</t>
        </is>
      </c>
      <c r="C1279" s="91" t="inlineStr">
        <is>
          <t>INE108V01019</t>
        </is>
      </c>
      <c r="D1279" s="91" t="n"/>
      <c r="E1279" s="91" t="inlineStr">
        <is>
          <t>None</t>
        </is>
      </c>
      <c r="F1279" s="93" t="n">
        <v>1684</v>
      </c>
      <c r="G1279" s="92" t="inlineStr">
        <is>
          <t>N</t>
        </is>
      </c>
      <c r="H1279" s="94" t="n"/>
      <c r="I1279" s="91" t="inlineStr">
        <is>
          <t>N</t>
        </is>
      </c>
      <c r="J1279" s="92">
        <f>IF(K1279="","N","Y")</f>
        <v/>
      </c>
      <c r="K1279" s="94">
        <f>_xlfn.TEXTJOIN("; ",TRUE,IF(P1279="52-wk low","52-wk low",""),IF(AND(AD1279&gt;=Settings!$B$12,M1279&lt;0),"Distribution",""),IF(AND(AJ1279="Y",M1279&lt;0,AK1279&lt;-Settings!$B$13),"Long unwinding",""),IF(AND(AJ1279="Y",M1279&lt;0,AK1279&gt;Settings!$B$13),"Short buildup",""))</f>
        <v/>
      </c>
      <c r="L1279" s="95" t="n">
        <v>235.26</v>
      </c>
      <c r="M1279" s="96" t="n">
        <v>-3.62</v>
      </c>
      <c r="N1279" s="93" t="n">
        <v>2256</v>
      </c>
      <c r="O1279" s="91" t="inlineStr">
        <is>
          <t>None</t>
        </is>
      </c>
      <c r="P1279" s="91" t="inlineStr">
        <is>
          <t>None</t>
        </is>
      </c>
      <c r="Q1279" s="97" t="n">
        <v>4.59</v>
      </c>
      <c r="R1279" s="96" t="n">
        <v>17.3</v>
      </c>
      <c r="S1279" s="96" t="n">
        <v>0.27</v>
      </c>
      <c r="T1279" s="96" t="n">
        <v>0.54</v>
      </c>
      <c r="U1279" s="96" t="n">
        <v>0.74</v>
      </c>
      <c r="V1279" s="103" t="n">
        <v>2.81</v>
      </c>
      <c r="W1279" s="102" t="n">
        <v>2</v>
      </c>
      <c r="X1279" s="93" t="n"/>
      <c r="Y1279" s="91" t="inlineStr">
        <is>
          <t>None</t>
        </is>
      </c>
      <c r="Z1279" s="99" t="n">
        <v>51.86</v>
      </c>
      <c r="AA1279" s="96" t="n">
        <v>1.17</v>
      </c>
      <c r="AB1279" s="96" t="n">
        <v>1.05</v>
      </c>
      <c r="AC1279" s="96" t="n">
        <v>0.91</v>
      </c>
      <c r="AD1279" s="96" t="n">
        <v>1.29</v>
      </c>
      <c r="AE1279" s="96" t="n">
        <v>1.47</v>
      </c>
      <c r="AF1279" s="103" t="n">
        <v>0.59</v>
      </c>
      <c r="AG1279" s="91" t="inlineStr">
        <is>
          <t>Drying up</t>
        </is>
      </c>
      <c r="AH1279" s="100" t="n">
        <v>0</v>
      </c>
      <c r="AI1279" s="101" t="n">
        <v>0</v>
      </c>
      <c r="AJ1279" s="92" t="inlineStr">
        <is>
          <t>N</t>
        </is>
      </c>
      <c r="AK1279" s="96" t="n"/>
      <c r="AL1279" s="91" t="inlineStr">
        <is>
          <t>n/a</t>
        </is>
      </c>
      <c r="AM1279" s="93" t="n"/>
      <c r="AN1279" s="92" t="inlineStr">
        <is>
          <t>None</t>
        </is>
      </c>
      <c r="AO1279" s="102" t="n">
        <v>0</v>
      </c>
      <c r="AP1279" s="103" t="n">
        <v>0.55</v>
      </c>
      <c r="AQ1279" s="102" t="n">
        <v>10</v>
      </c>
      <c r="AR1279" s="91" t="inlineStr">
        <is>
          <t>N</t>
        </is>
      </c>
      <c r="AS1279" s="104" t="n"/>
      <c r="AT1279" s="92">
        <f>IF(AND(P1279="52-wk high",T1279&gt;=Settings!$B$7),"Y","N")</f>
        <v/>
      </c>
      <c r="AU1279" s="91">
        <f>IF(AND(AD1279&gt;=Settings!$B$8,M1279&gt;0),"Y","N")</f>
        <v/>
      </c>
      <c r="AV1279" s="91">
        <f>IF(OR(AH1279&gt;Settings!$B$9,AI1279&gt;Settings!$B$9),"Y","N")</f>
        <v/>
      </c>
      <c r="AW1279" s="91">
        <f>IF(AJ1279&lt;&gt;"Y","n/a",IF(AND(M1279&gt;0,AK1279&gt;Settings!$B$10),"Y","N"))</f>
        <v/>
      </c>
      <c r="AX1279" s="91">
        <f>IF(AO1279&gt;=Settings!$B$11,"Y","N")</f>
        <v/>
      </c>
      <c r="AY1279" s="99">
        <f>(AT1279="Y")+(AU1279="Y")+(AV1279="Y")+(AW1279="Y")+(AX1279="Y")</f>
        <v/>
      </c>
      <c r="AZ1279" s="94">
        <f>IF(AY1279=0,"None",_xlfn.TEXTJOIN(", ",TRUE(),IF(AT1279="Y","Breakout",""),IF(AU1279="Y","Accumulation",""),IF(AV1279="Y","Institutional buying",""),IF(AW1279="Y","Long buildup",""),IF(AX1279="Y","Momentum leader","")))</f>
        <v/>
      </c>
      <c r="BA1279" s="94">
        <f>IF(BW1279="","","Passes "&amp;AY1279&amp;" of 5 buy-side scans"&amp;IF(G1279="Y","; RED FLAG: filter out using Red flag column",""))</f>
        <v/>
      </c>
      <c r="BB1279" s="91" t="inlineStr">
        <is>
          <t>None</t>
        </is>
      </c>
      <c r="BC1279" s="92" t="inlineStr">
        <is>
          <t>Y</t>
        </is>
      </c>
      <c r="BD1279" s="94" t="inlineStr">
        <is>
          <t>High-low range &gt;150% in 12 months</t>
        </is>
      </c>
      <c r="BE1279" s="94" t="n"/>
      <c r="BF1279" s="92">
        <f>IF(R1279*100000&gt;=Settings!$B$5,"Y","N")</f>
        <v/>
      </c>
      <c r="BG1279" s="91">
        <f>IF(F1279&gt;Settings!$B$6,"Y","N")</f>
        <v/>
      </c>
      <c r="BH1279" s="97" t="n">
        <v>-63.21</v>
      </c>
      <c r="BI1279" s="96" t="n">
        <v>-10.34</v>
      </c>
      <c r="BJ1279" s="96" t="n">
        <v>-10.48</v>
      </c>
      <c r="BK1279" s="96" t="n">
        <v>-24.11</v>
      </c>
      <c r="BL1279" s="96" t="n">
        <v>-6.02</v>
      </c>
      <c r="BM1279" s="96" t="n">
        <v>-58.94</v>
      </c>
      <c r="BN1279" s="97" t="n">
        <v>-9.01</v>
      </c>
      <c r="BO1279" s="96" t="n">
        <v>-12.47</v>
      </c>
      <c r="BP1279" s="96" t="n">
        <v>-18.62</v>
      </c>
      <c r="BQ1279" s="96" t="n">
        <v>-30.59</v>
      </c>
      <c r="BR1279" s="91" t="inlineStr">
        <is>
          <t>Stacked down</t>
        </is>
      </c>
      <c r="BS1279" s="91" t="inlineStr">
        <is>
          <t>None</t>
        </is>
      </c>
      <c r="BT1279" s="96" t="n">
        <v>28.8</v>
      </c>
      <c r="BU1279" s="91" t="inlineStr">
        <is>
          <t>N</t>
        </is>
      </c>
      <c r="BV1279" s="99">
        <f>IF(OR(BF1279&lt;&gt;"Y",BG1279&lt;&gt;"Y"),"",(AND(ISNUMBER(BQ1279),BQ1279&gt;0))+(BR1279="Stacked up")+(AND(ISNUMBER(BH1279),BH1279&gt;=-Settings!$B$17))+(AND(ISNUMBER(BK1279),ISNUMBER(BM1279),BK1279&gt;0,BM1279&gt;0))+(AND(ISNUMBER(AQ1279),AQ1279&gt;=Settings!$B$18))+(AND(ISNUMBER(BT1279),BT1279&gt;=Settings!$B$19,BT1279&lt;=Settings!$B$20))+(AND(ISNUMBER(AS1279),AS1279&gt;0))+(AND(ISNUMBER(T1279),ISNUMBER(M1279),T1279&gt;=Settings!$B$21,M1279&gt;0))+(AND(ISNUMBER(AD1279),ISNUMBER(M1279),AD1279&gt;=Settings!$B$22,M1279&gt;0))+(AY1279&gt;=1))</f>
        <v/>
      </c>
      <c r="BW1279" s="91">
        <f>IF(OR(AY1279=0,BF1279&lt;&gt;"Y",BG1279&lt;&gt;"Y"),"",1+SUMPRODUCT(($A$6:$A$2604=A1279)*($AY$6:$AY$2604&gt;0)*($BF$6:$BF$2604="Y")*($BG$6:$BG$2604="Y")*(($AY$6:$AY$2604&gt;AY1279)+($AY$6:$AY$2604=AY1279)*($AD$6:$AD$2604&gt;AD1279))))</f>
        <v/>
      </c>
    </row>
    <row r="1280" ht="23.85" customHeight="1" s="55">
      <c r="A1280" s="90" t="n">
        <v>46296</v>
      </c>
      <c r="B1280" s="91" t="inlineStr">
        <is>
          <t>INDOKEM</t>
        </is>
      </c>
      <c r="C1280" s="91" t="inlineStr">
        <is>
          <t>INE716F01012</t>
        </is>
      </c>
      <c r="D1280" s="91" t="n"/>
      <c r="E1280" s="91" t="inlineStr">
        <is>
          <t>None</t>
        </is>
      </c>
      <c r="F1280" s="93" t="n">
        <v>1684</v>
      </c>
      <c r="G1280" s="92" t="inlineStr">
        <is>
          <t>N</t>
        </is>
      </c>
      <c r="H1280" s="94" t="n"/>
      <c r="I1280" s="91" t="inlineStr">
        <is>
          <t>N</t>
        </is>
      </c>
      <c r="J1280" s="92">
        <f>IF(K1280="","N","Y")</f>
        <v/>
      </c>
      <c r="K1280" s="94">
        <f>_xlfn.TEXTJOIN("; ",TRUE,IF(P1280="52-wk low","52-wk low",""),IF(AND(AD1280&gt;=Settings!$B$12,M1280&lt;0),"Distribution",""),IF(AND(AJ1280="Y",M1280&lt;0,AK1280&lt;-Settings!$B$13),"Long unwinding",""),IF(AND(AJ1280="Y",M1280&lt;0,AK1280&gt;Settings!$B$13),"Short buildup",""))</f>
        <v/>
      </c>
      <c r="L1280" s="95" t="n">
        <v>603.7</v>
      </c>
      <c r="M1280" s="96" t="n">
        <v>0.54</v>
      </c>
      <c r="N1280" s="93" t="n">
        <v>438</v>
      </c>
      <c r="O1280" s="91" t="inlineStr">
        <is>
          <t>None</t>
        </is>
      </c>
      <c r="P1280" s="91" t="inlineStr">
        <is>
          <t>None</t>
        </is>
      </c>
      <c r="Q1280" s="97" t="n">
        <v>0.05</v>
      </c>
      <c r="R1280" s="96" t="n">
        <v>0.07000000000000001</v>
      </c>
      <c r="S1280" s="96" t="n">
        <v>0.77</v>
      </c>
      <c r="T1280" s="96" t="n"/>
      <c r="U1280" s="96" t="n"/>
      <c r="V1280" s="103" t="n"/>
      <c r="W1280" s="102" t="n"/>
      <c r="X1280" s="93" t="n"/>
      <c r="Y1280" s="91" t="inlineStr">
        <is>
          <t>None</t>
        </is>
      </c>
      <c r="Z1280" s="99" t="n">
        <v>61.76</v>
      </c>
      <c r="AA1280" s="96" t="n">
        <v>0.91</v>
      </c>
      <c r="AB1280" s="96" t="n"/>
      <c r="AC1280" s="96" t="n">
        <v>0.74</v>
      </c>
      <c r="AD1280" s="96" t="n"/>
      <c r="AE1280" s="96" t="n"/>
      <c r="AF1280" s="103" t="n"/>
      <c r="AG1280" s="91" t="n"/>
      <c r="AH1280" s="100" t="n">
        <v>0</v>
      </c>
      <c r="AI1280" s="101" t="n">
        <v>0</v>
      </c>
      <c r="AJ1280" s="92" t="inlineStr">
        <is>
          <t>N</t>
        </is>
      </c>
      <c r="AK1280" s="96" t="n"/>
      <c r="AL1280" s="91" t="inlineStr">
        <is>
          <t>n/a</t>
        </is>
      </c>
      <c r="AM1280" s="93" t="n"/>
      <c r="AN1280" s="92" t="inlineStr">
        <is>
          <t>None</t>
        </is>
      </c>
      <c r="AO1280" s="102" t="n">
        <v>0</v>
      </c>
      <c r="AP1280" s="103" t="n"/>
      <c r="AQ1280" s="102" t="n"/>
      <c r="AR1280" s="91" t="inlineStr">
        <is>
          <t>N</t>
        </is>
      </c>
      <c r="AS1280" s="104" t="n"/>
      <c r="AT1280" s="92">
        <f>IF(AND(P1280="52-wk high",T1280&gt;=Settings!$B$7),"Y","N")</f>
        <v/>
      </c>
      <c r="AU1280" s="91">
        <f>IF(AND(AD1280&gt;=Settings!$B$8,M1280&gt;0),"Y","N")</f>
        <v/>
      </c>
      <c r="AV1280" s="91">
        <f>IF(OR(AH1280&gt;Settings!$B$9,AI1280&gt;Settings!$B$9),"Y","N")</f>
        <v/>
      </c>
      <c r="AW1280" s="91">
        <f>IF(AJ1280&lt;&gt;"Y","n/a",IF(AND(M1280&gt;0,AK1280&gt;Settings!$B$10),"Y","N"))</f>
        <v/>
      </c>
      <c r="AX1280" s="91">
        <f>IF(AO1280&gt;=Settings!$B$11,"Y","N")</f>
        <v/>
      </c>
      <c r="AY1280" s="99">
        <f>(AT1280="Y")+(AU1280="Y")+(AV1280="Y")+(AW1280="Y")+(AX1280="Y")</f>
        <v/>
      </c>
      <c r="AZ1280" s="94">
        <f>IF(AY1280=0,"None",_xlfn.TEXTJOIN(", ",TRUE(),IF(AT1280="Y","Breakout",""),IF(AU1280="Y","Accumulation",""),IF(AV1280="Y","Institutional buying",""),IF(AW1280="Y","Long buildup",""),IF(AX1280="Y","Momentum leader","")))</f>
        <v/>
      </c>
      <c r="BA1280" s="94">
        <f>IF(BW1280="","","Passes "&amp;AY1280&amp;" of 5 buy-side scans"&amp;IF(G1280="Y","; RED FLAG: filter out using Red flag column",""))</f>
        <v/>
      </c>
      <c r="BB1280" s="91" t="inlineStr">
        <is>
          <t>None</t>
        </is>
      </c>
      <c r="BC1280" s="92" t="inlineStr">
        <is>
          <t>Y</t>
        </is>
      </c>
      <c r="BD1280" s="94" t="inlineStr">
        <is>
          <t>Few traders (&lt;100 unique PAN, 30 days)</t>
        </is>
      </c>
      <c r="BE1280" s="94" t="n"/>
      <c r="BF1280" s="92">
        <f>IF(R1280*100000&gt;=Settings!$B$5,"Y","N")</f>
        <v/>
      </c>
      <c r="BG1280" s="91">
        <f>IF(F1280&gt;Settings!$B$6,"Y","N")</f>
        <v/>
      </c>
      <c r="BH1280" s="97" t="n">
        <v>-9.630000000000001</v>
      </c>
      <c r="BI1280" s="96" t="n">
        <v>-1.68</v>
      </c>
      <c r="BJ1280" s="96" t="n">
        <v>-0.62</v>
      </c>
      <c r="BK1280" s="96" t="n"/>
      <c r="BL1280" s="96" t="n"/>
      <c r="BM1280" s="96" t="n"/>
      <c r="BN1280" s="97" t="n">
        <v>-1.37</v>
      </c>
      <c r="BO1280" s="96" t="n"/>
      <c r="BP1280" s="96" t="n"/>
      <c r="BQ1280" s="96" t="n"/>
      <c r="BR1280" s="91" t="n"/>
      <c r="BS1280" s="91" t="n"/>
      <c r="BT1280" s="96" t="n">
        <v>42.9</v>
      </c>
      <c r="BU1280" s="91" t="n"/>
      <c r="BV1280" s="99">
        <f>IF(OR(BF1280&lt;&gt;"Y",BG1280&lt;&gt;"Y"),"",(AND(ISNUMBER(BQ1280),BQ1280&gt;0))+(BR1280="Stacked up")+(AND(ISNUMBER(BH1280),BH1280&gt;=-Settings!$B$17))+(AND(ISNUMBER(BK1280),ISNUMBER(BM1280),BK1280&gt;0,BM1280&gt;0))+(AND(ISNUMBER(AQ1280),AQ1280&gt;=Settings!$B$18))+(AND(ISNUMBER(BT1280),BT1280&gt;=Settings!$B$19,BT1280&lt;=Settings!$B$20))+(AND(ISNUMBER(AS1280),AS1280&gt;0))+(AND(ISNUMBER(T1280),ISNUMBER(M1280),T1280&gt;=Settings!$B$21,M1280&gt;0))+(AND(ISNUMBER(AD1280),ISNUMBER(M1280),AD1280&gt;=Settings!$B$22,M1280&gt;0))+(AY1280&gt;=1))</f>
        <v/>
      </c>
      <c r="BW1280" s="91">
        <f>IF(OR(AY1280=0,BF1280&lt;&gt;"Y",BG1280&lt;&gt;"Y"),"",1+SUMPRODUCT(($A$6:$A$2604=A1280)*($AY$6:$AY$2604&gt;0)*($BF$6:$BF$2604="Y")*($BG$6:$BG$2604="Y")*(($AY$6:$AY$2604&gt;AY1280)+($AY$6:$AY$2604=AY1280)*($AD$6:$AD$2604&gt;AD1280))))</f>
        <v/>
      </c>
    </row>
    <row r="1281" ht="23.85" customHeight="1" s="55">
      <c r="A1281" s="90" t="n">
        <v>46296</v>
      </c>
      <c r="B1281" s="91" t="inlineStr">
        <is>
          <t>FRONTSP</t>
        </is>
      </c>
      <c r="C1281" s="91" t="inlineStr">
        <is>
          <t>INE572D01014</t>
        </is>
      </c>
      <c r="D1281" s="91" t="n"/>
      <c r="E1281" s="91" t="inlineStr">
        <is>
          <t>None</t>
        </is>
      </c>
      <c r="F1281" s="93" t="n">
        <v>1673</v>
      </c>
      <c r="G1281" s="92" t="inlineStr">
        <is>
          <t>Y</t>
        </is>
      </c>
      <c r="H1281" s="94" t="inlineStr">
        <is>
          <t>Short-term ASM Stage 1</t>
        </is>
      </c>
      <c r="I1281" s="91" t="inlineStr">
        <is>
          <t>N</t>
        </is>
      </c>
      <c r="J1281" s="92">
        <f>IF(K1281="","N","Y")</f>
        <v/>
      </c>
      <c r="K1281" s="94">
        <f>_xlfn.TEXTJOIN("; ",TRUE,IF(P1281="52-wk low","52-wk low",""),IF(AND(AD1281&gt;=Settings!$B$12,M1281&lt;0),"Distribution",""),IF(AND(AJ1281="Y",M1281&lt;0,AK1281&lt;-Settings!$B$13),"Long unwinding",""),IF(AND(AJ1281="Y",M1281&lt;0,AK1281&gt;Settings!$B$13),"Short buildup",""))</f>
        <v/>
      </c>
      <c r="L1281" s="95" t="n">
        <v>1415.6</v>
      </c>
      <c r="M1281" s="96" t="n">
        <v>-3.05</v>
      </c>
      <c r="N1281" s="93" t="n">
        <v>2107</v>
      </c>
      <c r="O1281" s="91" t="inlineStr">
        <is>
          <t>None</t>
        </is>
      </c>
      <c r="P1281" s="91" t="inlineStr">
        <is>
          <t>None</t>
        </is>
      </c>
      <c r="Q1281" s="97" t="n">
        <v>0.32</v>
      </c>
      <c r="R1281" s="96" t="n">
        <v>1.25</v>
      </c>
      <c r="S1281" s="96" t="n">
        <v>0.26</v>
      </c>
      <c r="T1281" s="96" t="n">
        <v>0.48</v>
      </c>
      <c r="U1281" s="96" t="n">
        <v>0.6899999999999999</v>
      </c>
      <c r="V1281" s="103" t="n">
        <v>2.72</v>
      </c>
      <c r="W1281" s="102" t="n"/>
      <c r="X1281" s="93" t="n"/>
      <c r="Y1281" s="91" t="inlineStr">
        <is>
          <t>None</t>
        </is>
      </c>
      <c r="Z1281" s="99" t="n">
        <v>44.52</v>
      </c>
      <c r="AA1281" s="96" t="n">
        <v>0.92</v>
      </c>
      <c r="AB1281" s="96" t="n">
        <v>0.84</v>
      </c>
      <c r="AC1281" s="96" t="n">
        <v>0.6899999999999999</v>
      </c>
      <c r="AD1281" s="96" t="n">
        <v>0.84</v>
      </c>
      <c r="AE1281" s="96" t="n">
        <v>0.96</v>
      </c>
      <c r="AF1281" s="103" t="n">
        <v>0.52</v>
      </c>
      <c r="AG1281" s="91" t="inlineStr">
        <is>
          <t>Drying up</t>
        </is>
      </c>
      <c r="AH1281" s="100" t="n">
        <v>0</v>
      </c>
      <c r="AI1281" s="101" t="n">
        <v>0</v>
      </c>
      <c r="AJ1281" s="92" t="inlineStr">
        <is>
          <t>N</t>
        </is>
      </c>
      <c r="AK1281" s="96" t="n"/>
      <c r="AL1281" s="91" t="inlineStr">
        <is>
          <t>n/a</t>
        </is>
      </c>
      <c r="AM1281" s="93" t="n"/>
      <c r="AN1281" s="92" t="inlineStr">
        <is>
          <t>None</t>
        </is>
      </c>
      <c r="AO1281" s="102" t="n">
        <v>0</v>
      </c>
      <c r="AP1281" s="103" t="n"/>
      <c r="AQ1281" s="102" t="n"/>
      <c r="AR1281" s="91" t="inlineStr">
        <is>
          <t>N</t>
        </is>
      </c>
      <c r="AS1281" s="104" t="n"/>
      <c r="AT1281" s="92">
        <f>IF(AND(P1281="52-wk high",T1281&gt;=Settings!$B$7),"Y","N")</f>
        <v/>
      </c>
      <c r="AU1281" s="91">
        <f>IF(AND(AD1281&gt;=Settings!$B$8,M1281&gt;0),"Y","N")</f>
        <v/>
      </c>
      <c r="AV1281" s="91">
        <f>IF(OR(AH1281&gt;Settings!$B$9,AI1281&gt;Settings!$B$9),"Y","N")</f>
        <v/>
      </c>
      <c r="AW1281" s="91">
        <f>IF(AJ1281&lt;&gt;"Y","n/a",IF(AND(M1281&gt;0,AK1281&gt;Settings!$B$10),"Y","N"))</f>
        <v/>
      </c>
      <c r="AX1281" s="91">
        <f>IF(AO1281&gt;=Settings!$B$11,"Y","N")</f>
        <v/>
      </c>
      <c r="AY1281" s="99">
        <f>(AT1281="Y")+(AU1281="Y")+(AV1281="Y")+(AW1281="Y")+(AX1281="Y")</f>
        <v/>
      </c>
      <c r="AZ1281" s="94">
        <f>IF(AY1281=0,"None",_xlfn.TEXTJOIN(", ",TRUE(),IF(AT1281="Y","Breakout",""),IF(AU1281="Y","Accumulation",""),IF(AV1281="Y","Institutional buying",""),IF(AW1281="Y","Long buildup",""),IF(AX1281="Y","Momentum leader","")))</f>
        <v/>
      </c>
      <c r="BA1281" s="94">
        <f>IF(BW1281="","","Passes "&amp;AY1281&amp;" of 5 buy-side scans"&amp;IF(G1281="Y","; RED FLAG: filter out using Red flag column",""))</f>
        <v/>
      </c>
      <c r="BB1281" s="91" t="inlineStr">
        <is>
          <t>None</t>
        </is>
      </c>
      <c r="BC1281" s="92" t="inlineStr">
        <is>
          <t>N</t>
        </is>
      </c>
      <c r="BD1281" s="94" t="n"/>
      <c r="BE1281" s="94" t="n"/>
      <c r="BF1281" s="92">
        <f>IF(R1281*100000&gt;=Settings!$B$5,"Y","N")</f>
        <v/>
      </c>
      <c r="BG1281" s="91">
        <f>IF(F1281&gt;Settings!$B$6,"Y","N")</f>
        <v/>
      </c>
      <c r="BH1281" s="97" t="n">
        <v>-24.26</v>
      </c>
      <c r="BI1281" s="96" t="n">
        <v>-6.28</v>
      </c>
      <c r="BJ1281" s="96" t="n">
        <v>12.69</v>
      </c>
      <c r="BK1281" s="96" t="n">
        <v>-5.48</v>
      </c>
      <c r="BL1281" s="96" t="n"/>
      <c r="BM1281" s="96" t="n"/>
      <c r="BN1281" s="97" t="n">
        <v>5.74</v>
      </c>
      <c r="BO1281" s="96" t="n">
        <v>5.74</v>
      </c>
      <c r="BP1281" s="96" t="n">
        <v>2.47</v>
      </c>
      <c r="BQ1281" s="96" t="n"/>
      <c r="BR1281" s="91" t="n"/>
      <c r="BS1281" s="91" t="inlineStr">
        <is>
          <t>None</t>
        </is>
      </c>
      <c r="BT1281" s="96" t="n">
        <v>58.8</v>
      </c>
      <c r="BU1281" s="91" t="n"/>
      <c r="BV1281" s="99">
        <f>IF(OR(BF1281&lt;&gt;"Y",BG1281&lt;&gt;"Y"),"",(AND(ISNUMBER(BQ1281),BQ1281&gt;0))+(BR1281="Stacked up")+(AND(ISNUMBER(BH1281),BH1281&gt;=-Settings!$B$17))+(AND(ISNUMBER(BK1281),ISNUMBER(BM1281),BK1281&gt;0,BM1281&gt;0))+(AND(ISNUMBER(AQ1281),AQ1281&gt;=Settings!$B$18))+(AND(ISNUMBER(BT1281),BT1281&gt;=Settings!$B$19,BT1281&lt;=Settings!$B$20))+(AND(ISNUMBER(AS1281),AS1281&gt;0))+(AND(ISNUMBER(T1281),ISNUMBER(M1281),T1281&gt;=Settings!$B$21,M1281&gt;0))+(AND(ISNUMBER(AD1281),ISNUMBER(M1281),AD1281&gt;=Settings!$B$22,M1281&gt;0))+(AY1281&gt;=1))</f>
        <v/>
      </c>
      <c r="BW1281" s="91">
        <f>IF(OR(AY1281=0,BF1281&lt;&gt;"Y",BG1281&lt;&gt;"Y"),"",1+SUMPRODUCT(($A$6:$A$2604=A1281)*($AY$6:$AY$2604&gt;0)*($BF$6:$BF$2604="Y")*($BG$6:$BG$2604="Y")*(($AY$6:$AY$2604&gt;AY1281)+($AY$6:$AY$2604=AY1281)*($AD$6:$AD$2604&gt;AD1281))))</f>
        <v/>
      </c>
    </row>
    <row r="1282" ht="23.85" customHeight="1" s="55">
      <c r="A1282" s="90" t="n">
        <v>46296</v>
      </c>
      <c r="B1282" s="91" t="inlineStr">
        <is>
          <t>RUBYMILLS</t>
        </is>
      </c>
      <c r="C1282" s="91" t="inlineStr">
        <is>
          <t>INE301D01026</t>
        </is>
      </c>
      <c r="D1282" s="91" t="n"/>
      <c r="E1282" s="91" t="inlineStr">
        <is>
          <t>None</t>
        </is>
      </c>
      <c r="F1282" s="93" t="n">
        <v>1671</v>
      </c>
      <c r="G1282" s="92" t="inlineStr">
        <is>
          <t>N</t>
        </is>
      </c>
      <c r="H1282" s="94" t="n"/>
      <c r="I1282" s="91" t="inlineStr">
        <is>
          <t>N</t>
        </is>
      </c>
      <c r="J1282" s="92">
        <f>IF(K1282="","N","Y")</f>
        <v/>
      </c>
      <c r="K1282" s="94">
        <f>_xlfn.TEXTJOIN("; ",TRUE,IF(P1282="52-wk low","52-wk low",""),IF(AND(AD1282&gt;=Settings!$B$12,M1282&lt;0),"Distribution",""),IF(AND(AJ1282="Y",M1282&lt;0,AK1282&lt;-Settings!$B$13),"Long unwinding",""),IF(AND(AJ1282="Y",M1282&lt;0,AK1282&gt;Settings!$B$13),"Short buildup",""))</f>
        <v/>
      </c>
      <c r="L1282" s="95" t="n">
        <v>499.65</v>
      </c>
      <c r="M1282" s="96" t="n">
        <v>-0.02</v>
      </c>
      <c r="N1282" s="93" t="n">
        <v>616</v>
      </c>
      <c r="O1282" s="91" t="inlineStr">
        <is>
          <t>None</t>
        </is>
      </c>
      <c r="P1282" s="91" t="inlineStr">
        <is>
          <t>None</t>
        </is>
      </c>
      <c r="Q1282" s="97" t="n">
        <v>0.25</v>
      </c>
      <c r="R1282" s="96" t="n">
        <v>0.44</v>
      </c>
      <c r="S1282" s="96" t="n">
        <v>0.58</v>
      </c>
      <c r="T1282" s="96" t="n">
        <v>1</v>
      </c>
      <c r="U1282" s="96" t="n">
        <v>0.42</v>
      </c>
      <c r="V1282" s="103" t="n">
        <v>0.74</v>
      </c>
      <c r="W1282" s="102" t="n">
        <v>4</v>
      </c>
      <c r="X1282" s="93" t="n"/>
      <c r="Y1282" s="91" t="inlineStr">
        <is>
          <t>None</t>
        </is>
      </c>
      <c r="Z1282" s="99" t="n">
        <v>47.91</v>
      </c>
      <c r="AA1282" s="96" t="n">
        <v>1.03</v>
      </c>
      <c r="AB1282" s="96" t="n">
        <v>1.03</v>
      </c>
      <c r="AC1282" s="96" t="n"/>
      <c r="AD1282" s="96" t="n"/>
      <c r="AE1282" s="96" t="n"/>
      <c r="AF1282" s="103" t="n"/>
      <c r="AG1282" s="91" t="inlineStr">
        <is>
          <t>No delivery data</t>
        </is>
      </c>
      <c r="AH1282" s="100" t="n">
        <v>0</v>
      </c>
      <c r="AI1282" s="101" t="n">
        <v>0</v>
      </c>
      <c r="AJ1282" s="92" t="inlineStr">
        <is>
          <t>N</t>
        </is>
      </c>
      <c r="AK1282" s="96" t="n"/>
      <c r="AL1282" s="91" t="inlineStr">
        <is>
          <t>n/a</t>
        </is>
      </c>
      <c r="AM1282" s="93" t="n"/>
      <c r="AN1282" s="92" t="inlineStr">
        <is>
          <t>None</t>
        </is>
      </c>
      <c r="AO1282" s="102" t="n">
        <v>0</v>
      </c>
      <c r="AP1282" s="103" t="n">
        <v>3.31</v>
      </c>
      <c r="AQ1282" s="102" t="n">
        <v>97</v>
      </c>
      <c r="AR1282" s="91" t="inlineStr">
        <is>
          <t>N</t>
        </is>
      </c>
      <c r="AS1282" s="104" t="n"/>
      <c r="AT1282" s="92">
        <f>IF(AND(P1282="52-wk high",T1282&gt;=Settings!$B$7),"Y","N")</f>
        <v/>
      </c>
      <c r="AU1282" s="91">
        <f>IF(AND(AD1282&gt;=Settings!$B$8,M1282&gt;0),"Y","N")</f>
        <v/>
      </c>
      <c r="AV1282" s="91">
        <f>IF(OR(AH1282&gt;Settings!$B$9,AI1282&gt;Settings!$B$9),"Y","N")</f>
        <v/>
      </c>
      <c r="AW1282" s="91">
        <f>IF(AJ1282&lt;&gt;"Y","n/a",IF(AND(M1282&gt;0,AK1282&gt;Settings!$B$10),"Y","N"))</f>
        <v/>
      </c>
      <c r="AX1282" s="91">
        <f>IF(AO1282&gt;=Settings!$B$11,"Y","N")</f>
        <v/>
      </c>
      <c r="AY1282" s="99">
        <f>(AT1282="Y")+(AU1282="Y")+(AV1282="Y")+(AW1282="Y")+(AX1282="Y")</f>
        <v/>
      </c>
      <c r="AZ1282" s="94">
        <f>IF(AY1282=0,"None",_xlfn.TEXTJOIN(", ",TRUE(),IF(AT1282="Y","Breakout",""),IF(AU1282="Y","Accumulation",""),IF(AV1282="Y","Institutional buying",""),IF(AW1282="Y","Long buildup",""),IF(AX1282="Y","Momentum leader","")))</f>
        <v/>
      </c>
      <c r="BA1282" s="94">
        <f>IF(BW1282="","","Passes "&amp;AY1282&amp;" of 5 buy-side scans"&amp;IF(G1282="Y","; RED FLAG: filter out using Red flag column",""))</f>
        <v/>
      </c>
      <c r="BB1282" s="91" t="inlineStr">
        <is>
          <t>None</t>
        </is>
      </c>
      <c r="BC1282" s="92" t="inlineStr">
        <is>
          <t>Y</t>
        </is>
      </c>
      <c r="BD1282" s="94" t="inlineStr">
        <is>
          <t>&gt;25% move in 1 month; &gt;50% move in 3 months; High-low range &gt;100% in 6 months</t>
        </is>
      </c>
      <c r="BE1282" s="94" t="n"/>
      <c r="BF1282" s="92">
        <f>IF(R1282*100000&gt;=Settings!$B$5,"Y","N")</f>
        <v/>
      </c>
      <c r="BG1282" s="91">
        <f>IF(F1282&gt;Settings!$B$6,"Y","N")</f>
        <v/>
      </c>
      <c r="BH1282" s="97" t="n">
        <v>-4.28</v>
      </c>
      <c r="BI1282" s="96" t="n">
        <v>1.02</v>
      </c>
      <c r="BJ1282" s="96" t="n">
        <v>29.51</v>
      </c>
      <c r="BK1282" s="96" t="n">
        <v>56.14</v>
      </c>
      <c r="BL1282" s="96" t="n">
        <v>144.75</v>
      </c>
      <c r="BM1282" s="96" t="n">
        <v>119.14</v>
      </c>
      <c r="BN1282" s="97" t="n">
        <v>7</v>
      </c>
      <c r="BO1282" s="96" t="n">
        <v>17.38</v>
      </c>
      <c r="BP1282" s="96" t="n">
        <v>32.15</v>
      </c>
      <c r="BQ1282" s="96" t="n">
        <v>53.86</v>
      </c>
      <c r="BR1282" s="91" t="inlineStr">
        <is>
          <t>Stacked up</t>
        </is>
      </c>
      <c r="BS1282" s="91" t="inlineStr">
        <is>
          <t>None</t>
        </is>
      </c>
      <c r="BT1282" s="96" t="n">
        <v>65</v>
      </c>
      <c r="BU1282" s="91" t="inlineStr">
        <is>
          <t>N</t>
        </is>
      </c>
      <c r="BV1282" s="99">
        <f>IF(OR(BF1282&lt;&gt;"Y",BG1282&lt;&gt;"Y"),"",(AND(ISNUMBER(BQ1282),BQ1282&gt;0))+(BR1282="Stacked up")+(AND(ISNUMBER(BH1282),BH1282&gt;=-Settings!$B$17))+(AND(ISNUMBER(BK1282),ISNUMBER(BM1282),BK1282&gt;0,BM1282&gt;0))+(AND(ISNUMBER(AQ1282),AQ1282&gt;=Settings!$B$18))+(AND(ISNUMBER(BT1282),BT1282&gt;=Settings!$B$19,BT1282&lt;=Settings!$B$20))+(AND(ISNUMBER(AS1282),AS1282&gt;0))+(AND(ISNUMBER(T1282),ISNUMBER(M1282),T1282&gt;=Settings!$B$21,M1282&gt;0))+(AND(ISNUMBER(AD1282),ISNUMBER(M1282),AD1282&gt;=Settings!$B$22,M1282&gt;0))+(AY1282&gt;=1))</f>
        <v/>
      </c>
      <c r="BW1282" s="91">
        <f>IF(OR(AY1282=0,BF1282&lt;&gt;"Y",BG1282&lt;&gt;"Y"),"",1+SUMPRODUCT(($A$6:$A$2604=A1282)*($AY$6:$AY$2604&gt;0)*($BF$6:$BF$2604="Y")*($BG$6:$BG$2604="Y")*(($AY$6:$AY$2604&gt;AY1282)+($AY$6:$AY$2604=AY1282)*($AD$6:$AD$2604&gt;AD1282))))</f>
        <v/>
      </c>
    </row>
    <row r="1283" ht="23.85" customHeight="1" s="55">
      <c r="A1283" s="90" t="n">
        <v>46296</v>
      </c>
      <c r="B1283" s="91" t="inlineStr">
        <is>
          <t>BHAGERIA</t>
        </is>
      </c>
      <c r="C1283" s="91" t="inlineStr">
        <is>
          <t>INE354C01027</t>
        </is>
      </c>
      <c r="D1283" s="91" t="n"/>
      <c r="E1283" s="91" t="inlineStr">
        <is>
          <t>None</t>
        </is>
      </c>
      <c r="F1283" s="93" t="n">
        <v>1667</v>
      </c>
      <c r="G1283" s="92" t="inlineStr">
        <is>
          <t>Y</t>
        </is>
      </c>
      <c r="H1283" s="94" t="inlineStr">
        <is>
          <t>Long-term ASM Stage 1</t>
        </is>
      </c>
      <c r="I1283" s="91" t="inlineStr">
        <is>
          <t>N</t>
        </is>
      </c>
      <c r="J1283" s="92">
        <f>IF(K1283="","N","Y")</f>
        <v/>
      </c>
      <c r="K1283" s="94">
        <f>_xlfn.TEXTJOIN("; ",TRUE,IF(P1283="52-wk low","52-wk low",""),IF(AND(AD1283&gt;=Settings!$B$12,M1283&lt;0),"Distribution",""),IF(AND(AJ1283="Y",M1283&lt;0,AK1283&lt;-Settings!$B$13),"Long unwinding",""),IF(AND(AJ1283="Y",M1283&lt;0,AK1283&gt;Settings!$B$13),"Short buildup",""))</f>
        <v/>
      </c>
      <c r="L1283" s="95" t="n">
        <v>382.05</v>
      </c>
      <c r="M1283" s="96" t="n">
        <v>-6</v>
      </c>
      <c r="N1283" s="93" t="n">
        <v>2553</v>
      </c>
      <c r="O1283" s="91" t="inlineStr">
        <is>
          <t>None</t>
        </is>
      </c>
      <c r="P1283" s="91" t="inlineStr">
        <is>
          <t>52-wk high</t>
        </is>
      </c>
      <c r="Q1283" s="97" t="n">
        <v>3.2</v>
      </c>
      <c r="R1283" s="96" t="n">
        <v>2.59</v>
      </c>
      <c r="S1283" s="96" t="n">
        <v>1.17</v>
      </c>
      <c r="T1283" s="96" t="n">
        <v>2.23</v>
      </c>
      <c r="U1283" s="96" t="n">
        <v>2.3</v>
      </c>
      <c r="V1283" s="103" t="n">
        <v>1.82</v>
      </c>
      <c r="W1283" s="102" t="n">
        <v>13</v>
      </c>
      <c r="X1283" s="93" t="n">
        <v>113</v>
      </c>
      <c r="Y1283" s="91" t="inlineStr">
        <is>
          <t>None</t>
        </is>
      </c>
      <c r="Z1283" s="99" t="n">
        <v>45.78</v>
      </c>
      <c r="AA1283" s="96" t="n">
        <v>0.88</v>
      </c>
      <c r="AB1283" s="96" t="n">
        <v>0.88</v>
      </c>
      <c r="AC1283" s="96" t="n"/>
      <c r="AD1283" s="96" t="n"/>
      <c r="AE1283" s="96" t="n"/>
      <c r="AF1283" s="103" t="n"/>
      <c r="AG1283" s="91" t="inlineStr">
        <is>
          <t>Run-up, risky</t>
        </is>
      </c>
      <c r="AH1283" s="100" t="n">
        <v>0</v>
      </c>
      <c r="AI1283" s="101" t="n">
        <v>0</v>
      </c>
      <c r="AJ1283" s="92" t="inlineStr">
        <is>
          <t>N</t>
        </is>
      </c>
      <c r="AK1283" s="96" t="n"/>
      <c r="AL1283" s="91" t="inlineStr">
        <is>
          <t>n/a</t>
        </is>
      </c>
      <c r="AM1283" s="93" t="n"/>
      <c r="AN1283" s="92" t="inlineStr">
        <is>
          <t>None</t>
        </is>
      </c>
      <c r="AO1283" s="102" t="n">
        <v>0</v>
      </c>
      <c r="AP1283" s="103" t="n">
        <v>3.51</v>
      </c>
      <c r="AQ1283" s="102" t="n">
        <v>98</v>
      </c>
      <c r="AR1283" s="91" t="inlineStr">
        <is>
          <t>N</t>
        </is>
      </c>
      <c r="AS1283" s="104" t="n"/>
      <c r="AT1283" s="92">
        <f>IF(AND(P1283="52-wk high",T1283&gt;=Settings!$B$7),"Y","N")</f>
        <v/>
      </c>
      <c r="AU1283" s="91">
        <f>IF(AND(AD1283&gt;=Settings!$B$8,M1283&gt;0),"Y","N")</f>
        <v/>
      </c>
      <c r="AV1283" s="91">
        <f>IF(OR(AH1283&gt;Settings!$B$9,AI1283&gt;Settings!$B$9),"Y","N")</f>
        <v/>
      </c>
      <c r="AW1283" s="91">
        <f>IF(AJ1283&lt;&gt;"Y","n/a",IF(AND(M1283&gt;0,AK1283&gt;Settings!$B$10),"Y","N"))</f>
        <v/>
      </c>
      <c r="AX1283" s="91">
        <f>IF(AO1283&gt;=Settings!$B$11,"Y","N")</f>
        <v/>
      </c>
      <c r="AY1283" s="99">
        <f>(AT1283="Y")+(AU1283="Y")+(AV1283="Y")+(AW1283="Y")+(AX1283="Y")</f>
        <v/>
      </c>
      <c r="AZ1283" s="94">
        <f>IF(AY1283=0,"None",_xlfn.TEXTJOIN(", ",TRUE(),IF(AT1283="Y","Breakout",""),IF(AU1283="Y","Accumulation",""),IF(AV1283="Y","Institutional buying",""),IF(AW1283="Y","Long buildup",""),IF(AX1283="Y","Momentum leader","")))</f>
        <v/>
      </c>
      <c r="BA1283" s="94">
        <f>IF(BW1283="","","Passes "&amp;AY1283&amp;" of 5 buy-side scans"&amp;IF(G1283="Y","; RED FLAG: filter out using Red flag column",""))</f>
        <v/>
      </c>
      <c r="BB1283" s="91" t="inlineStr">
        <is>
          <t>None</t>
        </is>
      </c>
      <c r="BC1283" s="92" t="inlineStr">
        <is>
          <t>N</t>
        </is>
      </c>
      <c r="BD1283" s="94" t="n"/>
      <c r="BE1283" s="94" t="n"/>
      <c r="BF1283" s="92">
        <f>IF(R1283*100000&gt;=Settings!$B$5,"Y","N")</f>
        <v/>
      </c>
      <c r="BG1283" s="91">
        <f>IF(F1283&gt;Settings!$B$6,"Y","N")</f>
        <v/>
      </c>
      <c r="BH1283" s="97" t="n">
        <v>-7.61</v>
      </c>
      <c r="BI1283" s="96" t="n">
        <v>6.23</v>
      </c>
      <c r="BJ1283" s="96" t="n">
        <v>45.16</v>
      </c>
      <c r="BK1283" s="96" t="n">
        <v>72.51000000000001</v>
      </c>
      <c r="BL1283" s="96" t="n">
        <v>173.67</v>
      </c>
      <c r="BM1283" s="96" t="n">
        <v>120.47</v>
      </c>
      <c r="BN1283" s="97" t="n">
        <v>12.31</v>
      </c>
      <c r="BO1283" s="96" t="n">
        <v>32.67</v>
      </c>
      <c r="BP1283" s="96" t="n">
        <v>53.6</v>
      </c>
      <c r="BQ1283" s="96" t="n">
        <v>75.40000000000001</v>
      </c>
      <c r="BR1283" s="91" t="inlineStr">
        <is>
          <t>Stacked up</t>
        </is>
      </c>
      <c r="BS1283" s="91" t="inlineStr">
        <is>
          <t>None</t>
        </is>
      </c>
      <c r="BT1283" s="96" t="n">
        <v>63.2</v>
      </c>
      <c r="BU1283" s="91" t="inlineStr">
        <is>
          <t>N</t>
        </is>
      </c>
      <c r="BV1283" s="99">
        <f>IF(OR(BF1283&lt;&gt;"Y",BG1283&lt;&gt;"Y"),"",(AND(ISNUMBER(BQ1283),BQ1283&gt;0))+(BR1283="Stacked up")+(AND(ISNUMBER(BH1283),BH1283&gt;=-Settings!$B$17))+(AND(ISNUMBER(BK1283),ISNUMBER(BM1283),BK1283&gt;0,BM1283&gt;0))+(AND(ISNUMBER(AQ1283),AQ1283&gt;=Settings!$B$18))+(AND(ISNUMBER(BT1283),BT1283&gt;=Settings!$B$19,BT1283&lt;=Settings!$B$20))+(AND(ISNUMBER(AS1283),AS1283&gt;0))+(AND(ISNUMBER(T1283),ISNUMBER(M1283),T1283&gt;=Settings!$B$21,M1283&gt;0))+(AND(ISNUMBER(AD1283),ISNUMBER(M1283),AD1283&gt;=Settings!$B$22,M1283&gt;0))+(AY1283&gt;=1))</f>
        <v/>
      </c>
      <c r="BW1283" s="91">
        <f>IF(OR(AY1283=0,BF1283&lt;&gt;"Y",BG1283&lt;&gt;"Y"),"",1+SUMPRODUCT(($A$6:$A$2604=A1283)*($AY$6:$AY$2604&gt;0)*($BF$6:$BF$2604="Y")*($BG$6:$BG$2604="Y")*(($AY$6:$AY$2604&gt;AY1283)+($AY$6:$AY$2604=AY1283)*($AD$6:$AD$2604&gt;AD1283))))</f>
        <v/>
      </c>
    </row>
    <row r="1284" ht="23.85" customHeight="1" s="55">
      <c r="A1284" s="90" t="n">
        <v>46296</v>
      </c>
      <c r="B1284" s="91" t="inlineStr">
        <is>
          <t>KROSS</t>
        </is>
      </c>
      <c r="C1284" s="91" t="inlineStr">
        <is>
          <t>INE0O6601022</t>
        </is>
      </c>
      <c r="D1284" s="91" t="n"/>
      <c r="E1284" s="91" t="inlineStr">
        <is>
          <t>None</t>
        </is>
      </c>
      <c r="F1284" s="93" t="n">
        <v>1667</v>
      </c>
      <c r="G1284" s="92" t="inlineStr">
        <is>
          <t>N</t>
        </is>
      </c>
      <c r="H1284" s="94" t="n"/>
      <c r="I1284" s="91" t="inlineStr">
        <is>
          <t>N</t>
        </is>
      </c>
      <c r="J1284" s="92">
        <f>IF(K1284="","N","Y")</f>
        <v/>
      </c>
      <c r="K1284" s="94">
        <f>_xlfn.TEXTJOIN("; ",TRUE,IF(P1284="52-wk low","52-wk low",""),IF(AND(AD1284&gt;=Settings!$B$12,M1284&lt;0),"Distribution",""),IF(AND(AJ1284="Y",M1284&lt;0,AK1284&lt;-Settings!$B$13),"Long unwinding",""),IF(AND(AJ1284="Y",M1284&lt;0,AK1284&gt;Settings!$B$13),"Short buildup",""))</f>
        <v/>
      </c>
      <c r="L1284" s="95" t="n">
        <v>258.4</v>
      </c>
      <c r="M1284" s="96" t="n">
        <v>-1.77</v>
      </c>
      <c r="N1284" s="93" t="n">
        <v>1511</v>
      </c>
      <c r="O1284" s="91" t="inlineStr">
        <is>
          <t>None</t>
        </is>
      </c>
      <c r="P1284" s="91" t="inlineStr">
        <is>
          <t>None</t>
        </is>
      </c>
      <c r="Q1284" s="97" t="n">
        <v>6.7</v>
      </c>
      <c r="R1284" s="96" t="n">
        <v>17.19</v>
      </c>
      <c r="S1284" s="96" t="n">
        <v>0.4</v>
      </c>
      <c r="T1284" s="96" t="n">
        <v>0.6899999999999999</v>
      </c>
      <c r="U1284" s="96" t="n">
        <v>0.64</v>
      </c>
      <c r="V1284" s="103" t="n">
        <v>1.64</v>
      </c>
      <c r="W1284" s="102" t="n">
        <v>6</v>
      </c>
      <c r="X1284" s="93" t="n"/>
      <c r="Y1284" s="91" t="inlineStr">
        <is>
          <t>None</t>
        </is>
      </c>
      <c r="Z1284" s="99" t="n">
        <v>30.99</v>
      </c>
      <c r="AA1284" s="96" t="n">
        <v>0.83</v>
      </c>
      <c r="AB1284" s="96" t="n">
        <v>0.8</v>
      </c>
      <c r="AC1284" s="96" t="n">
        <v>0.46</v>
      </c>
      <c r="AD1284" s="96" t="n">
        <v>0.73</v>
      </c>
      <c r="AE1284" s="96" t="n">
        <v>0.84</v>
      </c>
      <c r="AF1284" s="103" t="n">
        <v>1.12</v>
      </c>
      <c r="AG1284" s="91" t="inlineStr">
        <is>
          <t>Drying up</t>
        </is>
      </c>
      <c r="AH1284" s="100" t="n">
        <v>0</v>
      </c>
      <c r="AI1284" s="101" t="n">
        <v>0</v>
      </c>
      <c r="AJ1284" s="92" t="inlineStr">
        <is>
          <t>N</t>
        </is>
      </c>
      <c r="AK1284" s="96" t="n"/>
      <c r="AL1284" s="91" t="inlineStr">
        <is>
          <t>n/a</t>
        </is>
      </c>
      <c r="AM1284" s="93" t="n"/>
      <c r="AN1284" s="92" t="inlineStr">
        <is>
          <t>None</t>
        </is>
      </c>
      <c r="AO1284" s="102" t="n">
        <v>0</v>
      </c>
      <c r="AP1284" s="103" t="n">
        <v>1.7</v>
      </c>
      <c r="AQ1284" s="102" t="n">
        <v>84</v>
      </c>
      <c r="AR1284" s="91" t="inlineStr">
        <is>
          <t>N</t>
        </is>
      </c>
      <c r="AS1284" s="104" t="n"/>
      <c r="AT1284" s="92">
        <f>IF(AND(P1284="52-wk high",T1284&gt;=Settings!$B$7),"Y","N")</f>
        <v/>
      </c>
      <c r="AU1284" s="91">
        <f>IF(AND(AD1284&gt;=Settings!$B$8,M1284&gt;0),"Y","N")</f>
        <v/>
      </c>
      <c r="AV1284" s="91">
        <f>IF(OR(AH1284&gt;Settings!$B$9,AI1284&gt;Settings!$B$9),"Y","N")</f>
        <v/>
      </c>
      <c r="AW1284" s="91">
        <f>IF(AJ1284&lt;&gt;"Y","n/a",IF(AND(M1284&gt;0,AK1284&gt;Settings!$B$10),"Y","N"))</f>
        <v/>
      </c>
      <c r="AX1284" s="91">
        <f>IF(AO1284&gt;=Settings!$B$11,"Y","N")</f>
        <v/>
      </c>
      <c r="AY1284" s="99">
        <f>(AT1284="Y")+(AU1284="Y")+(AV1284="Y")+(AW1284="Y")+(AX1284="Y")</f>
        <v/>
      </c>
      <c r="AZ1284" s="94">
        <f>IF(AY1284=0,"None",_xlfn.TEXTJOIN(", ",TRUE(),IF(AT1284="Y","Breakout",""),IF(AU1284="Y","Accumulation",""),IF(AV1284="Y","Institutional buying",""),IF(AW1284="Y","Long buildup",""),IF(AX1284="Y","Momentum leader","")))</f>
        <v/>
      </c>
      <c r="BA1284" s="94">
        <f>IF(BW1284="","","Passes "&amp;AY1284&amp;" of 5 buy-side scans"&amp;IF(G1284="Y","; RED FLAG: filter out using Red flag column",""))</f>
        <v/>
      </c>
      <c r="BB1284" s="91" t="inlineStr">
        <is>
          <t>None</t>
        </is>
      </c>
      <c r="BC1284" s="92" t="inlineStr">
        <is>
          <t>N</t>
        </is>
      </c>
      <c r="BD1284" s="94" t="n"/>
      <c r="BE1284" s="94" t="n"/>
      <c r="BF1284" s="92">
        <f>IF(R1284*100000&gt;=Settings!$B$5,"Y","N")</f>
        <v/>
      </c>
      <c r="BG1284" s="91">
        <f>IF(F1284&gt;Settings!$B$6,"Y","N")</f>
        <v/>
      </c>
      <c r="BH1284" s="97" t="n">
        <v>-8.69</v>
      </c>
      <c r="BI1284" s="96" t="n">
        <v>-5.31</v>
      </c>
      <c r="BJ1284" s="96" t="n">
        <v>23.62</v>
      </c>
      <c r="BK1284" s="96" t="n">
        <v>41.1</v>
      </c>
      <c r="BL1284" s="96" t="n">
        <v>60.18</v>
      </c>
      <c r="BM1284" s="96" t="n">
        <v>27.69</v>
      </c>
      <c r="BN1284" s="97" t="n">
        <v>4.9</v>
      </c>
      <c r="BO1284" s="96" t="n">
        <v>14.15</v>
      </c>
      <c r="BP1284" s="96" t="n">
        <v>21.47</v>
      </c>
      <c r="BQ1284" s="96" t="n">
        <v>26.07</v>
      </c>
      <c r="BR1284" s="91" t="inlineStr">
        <is>
          <t>Stacked up</t>
        </is>
      </c>
      <c r="BS1284" s="91" t="inlineStr">
        <is>
          <t>None</t>
        </is>
      </c>
      <c r="BT1284" s="96" t="n">
        <v>59</v>
      </c>
      <c r="BU1284" s="91" t="inlineStr">
        <is>
          <t>N</t>
        </is>
      </c>
      <c r="BV1284" s="99">
        <f>IF(OR(BF1284&lt;&gt;"Y",BG1284&lt;&gt;"Y"),"",(AND(ISNUMBER(BQ1284),BQ1284&gt;0))+(BR1284="Stacked up")+(AND(ISNUMBER(BH1284),BH1284&gt;=-Settings!$B$17))+(AND(ISNUMBER(BK1284),ISNUMBER(BM1284),BK1284&gt;0,BM1284&gt;0))+(AND(ISNUMBER(AQ1284),AQ1284&gt;=Settings!$B$18))+(AND(ISNUMBER(BT1284),BT1284&gt;=Settings!$B$19,BT1284&lt;=Settings!$B$20))+(AND(ISNUMBER(AS1284),AS1284&gt;0))+(AND(ISNUMBER(T1284),ISNUMBER(M1284),T1284&gt;=Settings!$B$21,M1284&gt;0))+(AND(ISNUMBER(AD1284),ISNUMBER(M1284),AD1284&gt;=Settings!$B$22,M1284&gt;0))+(AY1284&gt;=1))</f>
        <v/>
      </c>
      <c r="BW1284" s="91">
        <f>IF(OR(AY1284=0,BF1284&lt;&gt;"Y",BG1284&lt;&gt;"Y"),"",1+SUMPRODUCT(($A$6:$A$2604=A1284)*($AY$6:$AY$2604&gt;0)*($BF$6:$BF$2604="Y")*($BG$6:$BG$2604="Y")*(($AY$6:$AY$2604&gt;AY1284)+($AY$6:$AY$2604=AY1284)*($AD$6:$AD$2604&gt;AD1284))))</f>
        <v/>
      </c>
    </row>
    <row r="1285" ht="23.85" customHeight="1" s="55">
      <c r="A1285" s="90" t="n">
        <v>46296</v>
      </c>
      <c r="B1285" s="91" t="inlineStr">
        <is>
          <t>BHARATRAS</t>
        </is>
      </c>
      <c r="C1285" s="91" t="inlineStr">
        <is>
          <t>INE838B01021</t>
        </is>
      </c>
      <c r="D1285" s="91" t="n"/>
      <c r="E1285" s="91" t="inlineStr">
        <is>
          <t>None</t>
        </is>
      </c>
      <c r="F1285" s="93" t="n">
        <v>1660</v>
      </c>
      <c r="G1285" s="92" t="inlineStr">
        <is>
          <t>N</t>
        </is>
      </c>
      <c r="H1285" s="94" t="n"/>
      <c r="I1285" s="91" t="inlineStr">
        <is>
          <t>N</t>
        </is>
      </c>
      <c r="J1285" s="92">
        <f>IF(K1285="","N","Y")</f>
        <v/>
      </c>
      <c r="K1285" s="94">
        <f>_xlfn.TEXTJOIN("; ",TRUE,IF(P1285="52-wk low","52-wk low",""),IF(AND(AD1285&gt;=Settings!$B$12,M1285&lt;0),"Distribution",""),IF(AND(AJ1285="Y",M1285&lt;0,AK1285&lt;-Settings!$B$13),"Long unwinding",""),IF(AND(AJ1285="Y",M1285&lt;0,AK1285&gt;Settings!$B$13),"Short buildup",""))</f>
        <v/>
      </c>
      <c r="L1285" s="95" t="n">
        <v>998.6</v>
      </c>
      <c r="M1285" s="96" t="n">
        <v>-0.53</v>
      </c>
      <c r="N1285" s="93" t="n">
        <v>804</v>
      </c>
      <c r="O1285" s="91" t="inlineStr">
        <is>
          <t>None</t>
        </is>
      </c>
      <c r="P1285" s="91" t="inlineStr">
        <is>
          <t>52-wk low</t>
        </is>
      </c>
      <c r="Q1285" s="97" t="n">
        <v>0.17</v>
      </c>
      <c r="R1285" s="96" t="n">
        <v>0.22</v>
      </c>
      <c r="S1285" s="96" t="n">
        <v>0.77</v>
      </c>
      <c r="T1285" s="96" t="n">
        <v>1.09</v>
      </c>
      <c r="U1285" s="96" t="n">
        <v>1.28</v>
      </c>
      <c r="V1285" s="103" t="n">
        <v>1.61</v>
      </c>
      <c r="W1285" s="102" t="n">
        <v>10</v>
      </c>
      <c r="X1285" s="93" t="n"/>
      <c r="Y1285" s="91" t="inlineStr">
        <is>
          <t>None</t>
        </is>
      </c>
      <c r="Z1285" s="99" t="n">
        <v>59.05</v>
      </c>
      <c r="AA1285" s="96" t="n">
        <v>1.08</v>
      </c>
      <c r="AB1285" s="96" t="n">
        <v>1.05</v>
      </c>
      <c r="AC1285" s="96" t="n">
        <v>0.83</v>
      </c>
      <c r="AD1285" s="96" t="n">
        <v>1.15</v>
      </c>
      <c r="AE1285" s="96" t="n">
        <v>1.44</v>
      </c>
      <c r="AF1285" s="103" t="n">
        <v>1.04</v>
      </c>
      <c r="AG1285" s="91" t="inlineStr">
        <is>
          <t>Normal</t>
        </is>
      </c>
      <c r="AH1285" s="100" t="n">
        <v>0</v>
      </c>
      <c r="AI1285" s="101" t="n">
        <v>0</v>
      </c>
      <c r="AJ1285" s="92" t="inlineStr">
        <is>
          <t>N</t>
        </is>
      </c>
      <c r="AK1285" s="96" t="n"/>
      <c r="AL1285" s="91" t="inlineStr">
        <is>
          <t>n/a</t>
        </is>
      </c>
      <c r="AM1285" s="93" t="n"/>
      <c r="AN1285" s="92" t="inlineStr">
        <is>
          <t>None</t>
        </is>
      </c>
      <c r="AO1285" s="102" t="n">
        <v>0</v>
      </c>
      <c r="AP1285" s="103" t="n"/>
      <c r="AQ1285" s="102" t="n"/>
      <c r="AR1285" s="91" t="inlineStr">
        <is>
          <t>N</t>
        </is>
      </c>
      <c r="AS1285" s="104" t="n"/>
      <c r="AT1285" s="92">
        <f>IF(AND(P1285="52-wk high",T1285&gt;=Settings!$B$7),"Y","N")</f>
        <v/>
      </c>
      <c r="AU1285" s="91">
        <f>IF(AND(AD1285&gt;=Settings!$B$8,M1285&gt;0),"Y","N")</f>
        <v/>
      </c>
      <c r="AV1285" s="91">
        <f>IF(OR(AH1285&gt;Settings!$B$9,AI1285&gt;Settings!$B$9),"Y","N")</f>
        <v/>
      </c>
      <c r="AW1285" s="91">
        <f>IF(AJ1285&lt;&gt;"Y","n/a",IF(AND(M1285&gt;0,AK1285&gt;Settings!$B$10),"Y","N"))</f>
        <v/>
      </c>
      <c r="AX1285" s="91">
        <f>IF(AO1285&gt;=Settings!$B$11,"Y","N")</f>
        <v/>
      </c>
      <c r="AY1285" s="99">
        <f>(AT1285="Y")+(AU1285="Y")+(AV1285="Y")+(AW1285="Y")+(AX1285="Y")</f>
        <v/>
      </c>
      <c r="AZ1285" s="94">
        <f>IF(AY1285=0,"None",_xlfn.TEXTJOIN(", ",TRUE(),IF(AT1285="Y","Breakout",""),IF(AU1285="Y","Accumulation",""),IF(AV1285="Y","Institutional buying",""),IF(AW1285="Y","Long buildup",""),IF(AX1285="Y","Momentum leader","")))</f>
        <v/>
      </c>
      <c r="BA1285" s="94">
        <f>IF(BW1285="","","Passes "&amp;AY1285&amp;" of 5 buy-side scans"&amp;IF(G1285="Y","; RED FLAG: filter out using Red flag column",""))</f>
        <v/>
      </c>
      <c r="BB1285" s="91" t="inlineStr">
        <is>
          <t>None</t>
        </is>
      </c>
      <c r="BC1285" s="92" t="inlineStr">
        <is>
          <t>Y</t>
        </is>
      </c>
      <c r="BD1285" s="94" t="inlineStr">
        <is>
          <t>High-low range &gt;200% in 365 days; High-low range &gt;150% in 12 months</t>
        </is>
      </c>
      <c r="BE1285" s="94" t="inlineStr">
        <is>
          <t>BONUS 1:1, ex 12-Dec-2025</t>
        </is>
      </c>
      <c r="BF1285" s="92">
        <f>IF(R1285*100000&gt;=Settings!$B$5,"Y","N")</f>
        <v/>
      </c>
      <c r="BG1285" s="91">
        <f>IF(F1285&gt;Settings!$B$6,"Y","N")</f>
        <v/>
      </c>
      <c r="BH1285" s="97" t="n">
        <v>-66.56999999999999</v>
      </c>
      <c r="BI1285" s="96" t="n">
        <v>-10.36</v>
      </c>
      <c r="BJ1285" s="96" t="n">
        <v>-19.01</v>
      </c>
      <c r="BK1285" s="96" t="n">
        <v>-25.81</v>
      </c>
      <c r="BL1285" s="96" t="n">
        <v>-23.53</v>
      </c>
      <c r="BM1285" s="96" t="n"/>
      <c r="BN1285" s="97" t="n">
        <v>-10.54</v>
      </c>
      <c r="BO1285" s="96" t="n">
        <v>-17.06</v>
      </c>
      <c r="BP1285" s="96" t="n">
        <v>-23.84</v>
      </c>
      <c r="BQ1285" s="96" t="n"/>
      <c r="BR1285" s="91" t="n"/>
      <c r="BS1285" s="91" t="inlineStr">
        <is>
          <t>None</t>
        </is>
      </c>
      <c r="BT1285" s="96" t="n">
        <v>15.7</v>
      </c>
      <c r="BU1285" s="91" t="n"/>
      <c r="BV1285" s="99">
        <f>IF(OR(BF1285&lt;&gt;"Y",BG1285&lt;&gt;"Y"),"",(AND(ISNUMBER(BQ1285),BQ1285&gt;0))+(BR1285="Stacked up")+(AND(ISNUMBER(BH1285),BH1285&gt;=-Settings!$B$17))+(AND(ISNUMBER(BK1285),ISNUMBER(BM1285),BK1285&gt;0,BM1285&gt;0))+(AND(ISNUMBER(AQ1285),AQ1285&gt;=Settings!$B$18))+(AND(ISNUMBER(BT1285),BT1285&gt;=Settings!$B$19,BT1285&lt;=Settings!$B$20))+(AND(ISNUMBER(AS1285),AS1285&gt;0))+(AND(ISNUMBER(T1285),ISNUMBER(M1285),T1285&gt;=Settings!$B$21,M1285&gt;0))+(AND(ISNUMBER(AD1285),ISNUMBER(M1285),AD1285&gt;=Settings!$B$22,M1285&gt;0))+(AY1285&gt;=1))</f>
        <v/>
      </c>
      <c r="BW1285" s="91">
        <f>IF(OR(AY1285=0,BF1285&lt;&gt;"Y",BG1285&lt;&gt;"Y"),"",1+SUMPRODUCT(($A$6:$A$2604=A1285)*($AY$6:$AY$2604&gt;0)*($BF$6:$BF$2604="Y")*($BG$6:$BG$2604="Y")*(($AY$6:$AY$2604&gt;AY1285)+($AY$6:$AY$2604=AY1285)*($AD$6:$AD$2604&gt;AD1285))))</f>
        <v/>
      </c>
    </row>
    <row r="1286" ht="23.85" customHeight="1" s="55">
      <c r="A1286" s="90" t="n">
        <v>46296</v>
      </c>
      <c r="B1286" s="91" t="inlineStr">
        <is>
          <t>INSECTICID</t>
        </is>
      </c>
      <c r="C1286" s="91" t="inlineStr">
        <is>
          <t>INE070I01018</t>
        </is>
      </c>
      <c r="D1286" s="91" t="n"/>
      <c r="E1286" s="91" t="inlineStr">
        <is>
          <t>None</t>
        </is>
      </c>
      <c r="F1286" s="93" t="n">
        <v>1655</v>
      </c>
      <c r="G1286" s="92" t="inlineStr">
        <is>
          <t>N</t>
        </is>
      </c>
      <c r="H1286" s="94" t="n"/>
      <c r="I1286" s="91" t="inlineStr">
        <is>
          <t>N</t>
        </is>
      </c>
      <c r="J1286" s="92">
        <f>IF(K1286="","N","Y")</f>
        <v/>
      </c>
      <c r="K1286" s="94">
        <f>_xlfn.TEXTJOIN("; ",TRUE,IF(P1286="52-wk low","52-wk low",""),IF(AND(AD1286&gt;=Settings!$B$12,M1286&lt;0),"Distribution",""),IF(AND(AJ1286="Y",M1286&lt;0,AK1286&lt;-Settings!$B$13),"Long unwinding",""),IF(AND(AJ1286="Y",M1286&lt;0,AK1286&gt;Settings!$B$13),"Short buildup",""))</f>
        <v/>
      </c>
      <c r="L1286" s="95" t="n">
        <v>568.7</v>
      </c>
      <c r="M1286" s="96" t="n">
        <v>-2.67</v>
      </c>
      <c r="N1286" s="93" t="n">
        <v>1968</v>
      </c>
      <c r="O1286" s="91" t="inlineStr">
        <is>
          <t>None</t>
        </is>
      </c>
      <c r="P1286" s="91" t="inlineStr">
        <is>
          <t>None</t>
        </is>
      </c>
      <c r="Q1286" s="97" t="n">
        <v>0.18</v>
      </c>
      <c r="R1286" s="96" t="n">
        <v>0.2</v>
      </c>
      <c r="S1286" s="96" t="n">
        <v>0.9</v>
      </c>
      <c r="T1286" s="96" t="n">
        <v>0.61</v>
      </c>
      <c r="U1286" s="96" t="n">
        <v>0.65</v>
      </c>
      <c r="V1286" s="103" t="n">
        <v>0.73</v>
      </c>
      <c r="W1286" s="102" t="n">
        <v>1</v>
      </c>
      <c r="X1286" s="93" t="n"/>
      <c r="Y1286" s="91" t="inlineStr">
        <is>
          <t>None</t>
        </is>
      </c>
      <c r="Z1286" s="99" t="n">
        <v>55.2</v>
      </c>
      <c r="AA1286" s="96" t="n">
        <v>0.98</v>
      </c>
      <c r="AB1286" s="96" t="n">
        <v>1.01</v>
      </c>
      <c r="AC1286" s="96" t="n">
        <v>0.9399999999999999</v>
      </c>
      <c r="AD1286" s="96" t="n">
        <v>0.68</v>
      </c>
      <c r="AE1286" s="96" t="n">
        <v>0.68</v>
      </c>
      <c r="AF1286" s="103" t="n">
        <v>0.99</v>
      </c>
      <c r="AG1286" s="91" t="inlineStr">
        <is>
          <t>Normal</t>
        </is>
      </c>
      <c r="AH1286" s="100" t="n">
        <v>0</v>
      </c>
      <c r="AI1286" s="101" t="n">
        <v>0</v>
      </c>
      <c r="AJ1286" s="92" t="inlineStr">
        <is>
          <t>N</t>
        </is>
      </c>
      <c r="AK1286" s="96" t="n"/>
      <c r="AL1286" s="91" t="inlineStr">
        <is>
          <t>n/a</t>
        </is>
      </c>
      <c r="AM1286" s="93" t="n"/>
      <c r="AN1286" s="92" t="inlineStr">
        <is>
          <t>None</t>
        </is>
      </c>
      <c r="AO1286" s="102" t="n">
        <v>0</v>
      </c>
      <c r="AP1286" s="103" t="n">
        <v>0.62</v>
      </c>
      <c r="AQ1286" s="102" t="n">
        <v>24</v>
      </c>
      <c r="AR1286" s="91" t="inlineStr">
        <is>
          <t>N</t>
        </is>
      </c>
      <c r="AS1286" s="104" t="n"/>
      <c r="AT1286" s="92">
        <f>IF(AND(P1286="52-wk high",T1286&gt;=Settings!$B$7),"Y","N")</f>
        <v/>
      </c>
      <c r="AU1286" s="91">
        <f>IF(AND(AD1286&gt;=Settings!$B$8,M1286&gt;0),"Y","N")</f>
        <v/>
      </c>
      <c r="AV1286" s="91">
        <f>IF(OR(AH1286&gt;Settings!$B$9,AI1286&gt;Settings!$B$9),"Y","N")</f>
        <v/>
      </c>
      <c r="AW1286" s="91">
        <f>IF(AJ1286&lt;&gt;"Y","n/a",IF(AND(M1286&gt;0,AK1286&gt;Settings!$B$10),"Y","N"))</f>
        <v/>
      </c>
      <c r="AX1286" s="91">
        <f>IF(AO1286&gt;=Settings!$B$11,"Y","N")</f>
        <v/>
      </c>
      <c r="AY1286" s="99">
        <f>(AT1286="Y")+(AU1286="Y")+(AV1286="Y")+(AW1286="Y")+(AX1286="Y")</f>
        <v/>
      </c>
      <c r="AZ1286" s="94">
        <f>IF(AY1286=0,"None",_xlfn.TEXTJOIN(", ",TRUE(),IF(AT1286="Y","Breakout",""),IF(AU1286="Y","Accumulation",""),IF(AV1286="Y","Institutional buying",""),IF(AW1286="Y","Long buildup",""),IF(AX1286="Y","Momentum leader","")))</f>
        <v/>
      </c>
      <c r="BA1286" s="94">
        <f>IF(BW1286="","","Passes "&amp;AY1286&amp;" of 5 buy-side scans"&amp;IF(G1286="Y","; RED FLAG: filter out using Red flag column",""))</f>
        <v/>
      </c>
      <c r="BB1286" s="91" t="inlineStr">
        <is>
          <t>None</t>
        </is>
      </c>
      <c r="BC1286" s="92" t="inlineStr">
        <is>
          <t>N</t>
        </is>
      </c>
      <c r="BD1286" s="94" t="n"/>
      <c r="BE1286" s="94" t="n"/>
      <c r="BF1286" s="92">
        <f>IF(R1286*100000&gt;=Settings!$B$5,"Y","N")</f>
        <v/>
      </c>
      <c r="BG1286" s="91">
        <f>IF(F1286&gt;Settings!$B$6,"Y","N")</f>
        <v/>
      </c>
      <c r="BH1286" s="97" t="n">
        <v>-26.62</v>
      </c>
      <c r="BI1286" s="96" t="n">
        <v>-5.79</v>
      </c>
      <c r="BJ1286" s="96" t="n">
        <v>-4.96</v>
      </c>
      <c r="BK1286" s="96" t="n">
        <v>-13.34</v>
      </c>
      <c r="BL1286" s="96" t="n">
        <v>-2.41</v>
      </c>
      <c r="BM1286" s="96" t="n">
        <v>-23.94</v>
      </c>
      <c r="BN1286" s="97" t="n">
        <v>-5.07</v>
      </c>
      <c r="BO1286" s="96" t="n">
        <v>-7.52</v>
      </c>
      <c r="BP1286" s="96" t="n">
        <v>-10.27</v>
      </c>
      <c r="BQ1286" s="96" t="n">
        <v>-13.34</v>
      </c>
      <c r="BR1286" s="91" t="inlineStr">
        <is>
          <t>Stacked down</t>
        </is>
      </c>
      <c r="BS1286" s="91" t="inlineStr">
        <is>
          <t>None</t>
        </is>
      </c>
      <c r="BT1286" s="96" t="n">
        <v>26.1</v>
      </c>
      <c r="BU1286" s="91" t="inlineStr">
        <is>
          <t>N</t>
        </is>
      </c>
      <c r="BV1286" s="99">
        <f>IF(OR(BF1286&lt;&gt;"Y",BG1286&lt;&gt;"Y"),"",(AND(ISNUMBER(BQ1286),BQ1286&gt;0))+(BR1286="Stacked up")+(AND(ISNUMBER(BH1286),BH1286&gt;=-Settings!$B$17))+(AND(ISNUMBER(BK1286),ISNUMBER(BM1286),BK1286&gt;0,BM1286&gt;0))+(AND(ISNUMBER(AQ1286),AQ1286&gt;=Settings!$B$18))+(AND(ISNUMBER(BT1286),BT1286&gt;=Settings!$B$19,BT1286&lt;=Settings!$B$20))+(AND(ISNUMBER(AS1286),AS1286&gt;0))+(AND(ISNUMBER(T1286),ISNUMBER(M1286),T1286&gt;=Settings!$B$21,M1286&gt;0))+(AND(ISNUMBER(AD1286),ISNUMBER(M1286),AD1286&gt;=Settings!$B$22,M1286&gt;0))+(AY1286&gt;=1))</f>
        <v/>
      </c>
      <c r="BW1286" s="91">
        <f>IF(OR(AY1286=0,BF1286&lt;&gt;"Y",BG1286&lt;&gt;"Y"),"",1+SUMPRODUCT(($A$6:$A$2604=A1286)*($AY$6:$AY$2604&gt;0)*($BF$6:$BF$2604="Y")*($BG$6:$BG$2604="Y")*(($AY$6:$AY$2604&gt;AY1286)+($AY$6:$AY$2604=AY1286)*($AD$6:$AD$2604&gt;AD1286))))</f>
        <v/>
      </c>
    </row>
    <row r="1287" ht="23.85" customHeight="1" s="55">
      <c r="A1287" s="90" t="n">
        <v>46296</v>
      </c>
      <c r="B1287" s="91" t="inlineStr">
        <is>
          <t>EPACK</t>
        </is>
      </c>
      <c r="C1287" s="91" t="inlineStr">
        <is>
          <t>INE0G5901015</t>
        </is>
      </c>
      <c r="D1287" s="91" t="n"/>
      <c r="E1287" s="91" t="inlineStr">
        <is>
          <t>None</t>
        </is>
      </c>
      <c r="F1287" s="93" t="n">
        <v>1652</v>
      </c>
      <c r="G1287" s="92" t="inlineStr">
        <is>
          <t>N</t>
        </is>
      </c>
      <c r="H1287" s="94" t="n"/>
      <c r="I1287" s="91" t="inlineStr">
        <is>
          <t>N</t>
        </is>
      </c>
      <c r="J1287" s="92">
        <f>IF(K1287="","N","Y")</f>
        <v/>
      </c>
      <c r="K1287" s="94">
        <f>_xlfn.TEXTJOIN("; ",TRUE,IF(P1287="52-wk low","52-wk low",""),IF(AND(AD1287&gt;=Settings!$B$12,M1287&lt;0),"Distribution",""),IF(AND(AJ1287="Y",M1287&lt;0,AK1287&lt;-Settings!$B$13),"Long unwinding",""),IF(AND(AJ1287="Y",M1287&lt;0,AK1287&gt;Settings!$B$13),"Short buildup",""))</f>
        <v/>
      </c>
      <c r="L1287" s="95" t="n">
        <v>171.59</v>
      </c>
      <c r="M1287" s="96" t="n">
        <v>-2.14</v>
      </c>
      <c r="N1287" s="93" t="n">
        <v>1723</v>
      </c>
      <c r="O1287" s="91" t="inlineStr">
        <is>
          <t>None</t>
        </is>
      </c>
      <c r="P1287" s="91" t="inlineStr">
        <is>
          <t>52-wk low</t>
        </is>
      </c>
      <c r="Q1287" s="97" t="n">
        <v>2.85</v>
      </c>
      <c r="R1287" s="96" t="n">
        <v>3.12</v>
      </c>
      <c r="S1287" s="96" t="n">
        <v>0.9</v>
      </c>
      <c r="T1287" s="96" t="n">
        <v>0.77</v>
      </c>
      <c r="U1287" s="96" t="n">
        <v>0.32</v>
      </c>
      <c r="V1287" s="103" t="n">
        <v>0.35</v>
      </c>
      <c r="W1287" s="102" t="n">
        <v>0</v>
      </c>
      <c r="X1287" s="93" t="n"/>
      <c r="Y1287" s="91" t="inlineStr">
        <is>
          <t>None</t>
        </is>
      </c>
      <c r="Z1287" s="99" t="n">
        <v>43.13</v>
      </c>
      <c r="AA1287" s="96" t="n">
        <v>1.03</v>
      </c>
      <c r="AB1287" s="96" t="n">
        <v>0.96</v>
      </c>
      <c r="AC1287" s="96" t="n">
        <v>0.95</v>
      </c>
      <c r="AD1287" s="96" t="n">
        <v>0.74</v>
      </c>
      <c r="AE1287" s="96" t="n">
        <v>0.54</v>
      </c>
      <c r="AF1287" s="103" t="n">
        <v>1.64</v>
      </c>
      <c r="AG1287" s="91" t="inlineStr">
        <is>
          <t>Quiet accumulation</t>
        </is>
      </c>
      <c r="AH1287" s="100" t="n">
        <v>0</v>
      </c>
      <c r="AI1287" s="101" t="n">
        <v>0</v>
      </c>
      <c r="AJ1287" s="92" t="inlineStr">
        <is>
          <t>N</t>
        </is>
      </c>
      <c r="AK1287" s="96" t="n"/>
      <c r="AL1287" s="91" t="inlineStr">
        <is>
          <t>n/a</t>
        </is>
      </c>
      <c r="AM1287" s="93" t="n"/>
      <c r="AN1287" s="92" t="inlineStr">
        <is>
          <t>None</t>
        </is>
      </c>
      <c r="AO1287" s="102" t="n">
        <v>0</v>
      </c>
      <c r="AP1287" s="103" t="n">
        <v>0.52</v>
      </c>
      <c r="AQ1287" s="102" t="n">
        <v>7</v>
      </c>
      <c r="AR1287" s="91" t="inlineStr">
        <is>
          <t>N</t>
        </is>
      </c>
      <c r="AS1287" s="104" t="n"/>
      <c r="AT1287" s="92">
        <f>IF(AND(P1287="52-wk high",T1287&gt;=Settings!$B$7),"Y","N")</f>
        <v/>
      </c>
      <c r="AU1287" s="91">
        <f>IF(AND(AD1287&gt;=Settings!$B$8,M1287&gt;0),"Y","N")</f>
        <v/>
      </c>
      <c r="AV1287" s="91">
        <f>IF(OR(AH1287&gt;Settings!$B$9,AI1287&gt;Settings!$B$9),"Y","N")</f>
        <v/>
      </c>
      <c r="AW1287" s="91">
        <f>IF(AJ1287&lt;&gt;"Y","n/a",IF(AND(M1287&gt;0,AK1287&gt;Settings!$B$10),"Y","N"))</f>
        <v/>
      </c>
      <c r="AX1287" s="91">
        <f>IF(AO1287&gt;=Settings!$B$11,"Y","N")</f>
        <v/>
      </c>
      <c r="AY1287" s="99">
        <f>(AT1287="Y")+(AU1287="Y")+(AV1287="Y")+(AW1287="Y")+(AX1287="Y")</f>
        <v/>
      </c>
      <c r="AZ1287" s="94">
        <f>IF(AY1287=0,"None",_xlfn.TEXTJOIN(", ",TRUE(),IF(AT1287="Y","Breakout",""),IF(AU1287="Y","Accumulation",""),IF(AV1287="Y","Institutional buying",""),IF(AW1287="Y","Long buildup",""),IF(AX1287="Y","Momentum leader","")))</f>
        <v/>
      </c>
      <c r="BA1287" s="94">
        <f>IF(BW1287="","","Passes "&amp;AY1287&amp;" of 5 buy-side scans"&amp;IF(G1287="Y","; RED FLAG: filter out using Red flag column",""))</f>
        <v/>
      </c>
      <c r="BB1287" s="91" t="inlineStr">
        <is>
          <t>None</t>
        </is>
      </c>
      <c r="BC1287" s="92" t="inlineStr">
        <is>
          <t>Y</t>
        </is>
      </c>
      <c r="BD1287" s="94" t="inlineStr">
        <is>
          <t>PE &gt; 50</t>
        </is>
      </c>
      <c r="BE1287" s="94" t="n"/>
      <c r="BF1287" s="92">
        <f>IF(R1287*100000&gt;=Settings!$B$5,"Y","N")</f>
        <v/>
      </c>
      <c r="BG1287" s="91">
        <f>IF(F1287&gt;Settings!$B$6,"Y","N")</f>
        <v/>
      </c>
      <c r="BH1287" s="97" t="n">
        <v>-52.34</v>
      </c>
      <c r="BI1287" s="96" t="n">
        <v>-4.74</v>
      </c>
      <c r="BJ1287" s="96" t="n">
        <v>-8.59</v>
      </c>
      <c r="BK1287" s="96" t="n">
        <v>-27.99</v>
      </c>
      <c r="BL1287" s="96" t="n">
        <v>-21.11</v>
      </c>
      <c r="BM1287" s="96" t="n">
        <v>-51.02</v>
      </c>
      <c r="BN1287" s="97" t="n">
        <v>-6.27</v>
      </c>
      <c r="BO1287" s="96" t="n">
        <v>-13.24</v>
      </c>
      <c r="BP1287" s="96" t="n">
        <v>-19.85</v>
      </c>
      <c r="BQ1287" s="96" t="n">
        <v>-28.27</v>
      </c>
      <c r="BR1287" s="91" t="inlineStr">
        <is>
          <t>Stacked down</t>
        </is>
      </c>
      <c r="BS1287" s="91" t="inlineStr">
        <is>
          <t>None</t>
        </is>
      </c>
      <c r="BT1287" s="96" t="n">
        <v>22.6</v>
      </c>
      <c r="BU1287" s="91" t="inlineStr">
        <is>
          <t>N</t>
        </is>
      </c>
      <c r="BV1287" s="99">
        <f>IF(OR(BF1287&lt;&gt;"Y",BG1287&lt;&gt;"Y"),"",(AND(ISNUMBER(BQ1287),BQ1287&gt;0))+(BR1287="Stacked up")+(AND(ISNUMBER(BH1287),BH1287&gt;=-Settings!$B$17))+(AND(ISNUMBER(BK1287),ISNUMBER(BM1287),BK1287&gt;0,BM1287&gt;0))+(AND(ISNUMBER(AQ1287),AQ1287&gt;=Settings!$B$18))+(AND(ISNUMBER(BT1287),BT1287&gt;=Settings!$B$19,BT1287&lt;=Settings!$B$20))+(AND(ISNUMBER(AS1287),AS1287&gt;0))+(AND(ISNUMBER(T1287),ISNUMBER(M1287),T1287&gt;=Settings!$B$21,M1287&gt;0))+(AND(ISNUMBER(AD1287),ISNUMBER(M1287),AD1287&gt;=Settings!$B$22,M1287&gt;0))+(AY1287&gt;=1))</f>
        <v/>
      </c>
      <c r="BW1287" s="91">
        <f>IF(OR(AY1287=0,BF1287&lt;&gt;"Y",BG1287&lt;&gt;"Y"),"",1+SUMPRODUCT(($A$6:$A$2604=A1287)*($AY$6:$AY$2604&gt;0)*($BF$6:$BF$2604="Y")*($BG$6:$BG$2604="Y")*(($AY$6:$AY$2604&gt;AY1287)+($AY$6:$AY$2604=AY1287)*($AD$6:$AD$2604&gt;AD1287))))</f>
        <v/>
      </c>
    </row>
    <row r="1288" ht="23.85" customHeight="1" s="55">
      <c r="A1288" s="90" t="n">
        <v>46296</v>
      </c>
      <c r="B1288" s="91" t="inlineStr">
        <is>
          <t>HATHWAY</t>
        </is>
      </c>
      <c r="C1288" s="91" t="inlineStr">
        <is>
          <t>INE982F01036</t>
        </is>
      </c>
      <c r="D1288" s="91" t="n"/>
      <c r="E1288" s="91" t="inlineStr">
        <is>
          <t>None</t>
        </is>
      </c>
      <c r="F1288" s="93" t="n">
        <v>1650</v>
      </c>
      <c r="G1288" s="92" t="inlineStr">
        <is>
          <t>N</t>
        </is>
      </c>
      <c r="H1288" s="94" t="n"/>
      <c r="I1288" s="91" t="inlineStr">
        <is>
          <t>N</t>
        </is>
      </c>
      <c r="J1288" s="92">
        <f>IF(K1288="","N","Y")</f>
        <v/>
      </c>
      <c r="K1288" s="94">
        <f>_xlfn.TEXTJOIN("; ",TRUE,IF(P1288="52-wk low","52-wk low",""),IF(AND(AD1288&gt;=Settings!$B$12,M1288&lt;0),"Distribution",""),IF(AND(AJ1288="Y",M1288&lt;0,AK1288&lt;-Settings!$B$13),"Long unwinding",""),IF(AND(AJ1288="Y",M1288&lt;0,AK1288&gt;Settings!$B$13),"Short buildup",""))</f>
        <v/>
      </c>
      <c r="L1288" s="95" t="n">
        <v>9.32</v>
      </c>
      <c r="M1288" s="96" t="n">
        <v>-1.38</v>
      </c>
      <c r="N1288" s="93" t="n">
        <v>1243</v>
      </c>
      <c r="O1288" s="91" t="inlineStr">
        <is>
          <t>None</t>
        </is>
      </c>
      <c r="P1288" s="91" t="inlineStr">
        <is>
          <t>None</t>
        </is>
      </c>
      <c r="Q1288" s="97" t="n">
        <v>15.52</v>
      </c>
      <c r="R1288" s="96" t="n">
        <v>16.11</v>
      </c>
      <c r="S1288" s="96" t="n">
        <v>0.97</v>
      </c>
      <c r="T1288" s="96" t="n">
        <v>1.07</v>
      </c>
      <c r="U1288" s="96" t="n">
        <v>0.65</v>
      </c>
      <c r="V1288" s="103" t="n">
        <v>0.68</v>
      </c>
      <c r="W1288" s="102" t="n">
        <v>2</v>
      </c>
      <c r="X1288" s="93" t="n"/>
      <c r="Y1288" s="91" t="inlineStr">
        <is>
          <t>None</t>
        </is>
      </c>
      <c r="Z1288" s="99" t="n">
        <v>55.27</v>
      </c>
      <c r="AA1288" s="96" t="n">
        <v>1.12</v>
      </c>
      <c r="AB1288" s="96" t="n">
        <v>1.1</v>
      </c>
      <c r="AC1288" s="96" t="n">
        <v>1.1</v>
      </c>
      <c r="AD1288" s="96" t="n">
        <v>1.23</v>
      </c>
      <c r="AE1288" s="96" t="n">
        <v>0.97</v>
      </c>
      <c r="AF1288" s="103" t="n">
        <v>1.31</v>
      </c>
      <c r="AG1288" s="91" t="inlineStr">
        <is>
          <t>Normal</t>
        </is>
      </c>
      <c r="AH1288" s="100" t="n">
        <v>0</v>
      </c>
      <c r="AI1288" s="101" t="n">
        <v>0</v>
      </c>
      <c r="AJ1288" s="92" t="inlineStr">
        <is>
          <t>N</t>
        </is>
      </c>
      <c r="AK1288" s="96" t="n"/>
      <c r="AL1288" s="91" t="inlineStr">
        <is>
          <t>n/a</t>
        </is>
      </c>
      <c r="AM1288" s="93" t="n"/>
      <c r="AN1288" s="92" t="inlineStr">
        <is>
          <t>None</t>
        </is>
      </c>
      <c r="AO1288" s="102" t="n">
        <v>0</v>
      </c>
      <c r="AP1288" s="103" t="n">
        <v>0.57</v>
      </c>
      <c r="AQ1288" s="102" t="n">
        <v>14</v>
      </c>
      <c r="AR1288" s="91" t="inlineStr">
        <is>
          <t>N</t>
        </is>
      </c>
      <c r="AS1288" s="104" t="n"/>
      <c r="AT1288" s="92">
        <f>IF(AND(P1288="52-wk high",T1288&gt;=Settings!$B$7),"Y","N")</f>
        <v/>
      </c>
      <c r="AU1288" s="91">
        <f>IF(AND(AD1288&gt;=Settings!$B$8,M1288&gt;0),"Y","N")</f>
        <v/>
      </c>
      <c r="AV1288" s="91">
        <f>IF(OR(AH1288&gt;Settings!$B$9,AI1288&gt;Settings!$B$9),"Y","N")</f>
        <v/>
      </c>
      <c r="AW1288" s="91">
        <f>IF(AJ1288&lt;&gt;"Y","n/a",IF(AND(M1288&gt;0,AK1288&gt;Settings!$B$10),"Y","N"))</f>
        <v/>
      </c>
      <c r="AX1288" s="91">
        <f>IF(AO1288&gt;=Settings!$B$11,"Y","N")</f>
        <v/>
      </c>
      <c r="AY1288" s="99">
        <f>(AT1288="Y")+(AU1288="Y")+(AV1288="Y")+(AW1288="Y")+(AX1288="Y")</f>
        <v/>
      </c>
      <c r="AZ1288" s="94">
        <f>IF(AY1288=0,"None",_xlfn.TEXTJOIN(", ",TRUE(),IF(AT1288="Y","Breakout",""),IF(AU1288="Y","Accumulation",""),IF(AV1288="Y","Institutional buying",""),IF(AW1288="Y","Long buildup",""),IF(AX1288="Y","Momentum leader","")))</f>
        <v/>
      </c>
      <c r="BA1288" s="94">
        <f>IF(BW1288="","","Passes "&amp;AY1288&amp;" of 5 buy-side scans"&amp;IF(G1288="Y","; RED FLAG: filter out using Red flag column",""))</f>
        <v/>
      </c>
      <c r="BB1288" s="91" t="inlineStr">
        <is>
          <t>None</t>
        </is>
      </c>
      <c r="BC1288" s="92" t="inlineStr">
        <is>
          <t>N</t>
        </is>
      </c>
      <c r="BD1288" s="94" t="n"/>
      <c r="BE1288" s="94" t="n"/>
      <c r="BF1288" s="92">
        <f>IF(R1288*100000&gt;=Settings!$B$5,"Y","N")</f>
        <v/>
      </c>
      <c r="BG1288" s="91">
        <f>IF(F1288&gt;Settings!$B$6,"Y","N")</f>
        <v/>
      </c>
      <c r="BH1288" s="97" t="n">
        <v>-35.19</v>
      </c>
      <c r="BI1288" s="96" t="n">
        <v>-6.43</v>
      </c>
      <c r="BJ1288" s="96" t="n">
        <v>-11.24</v>
      </c>
      <c r="BK1288" s="96" t="n">
        <v>-17.89</v>
      </c>
      <c r="BL1288" s="96" t="n">
        <v>-3.72</v>
      </c>
      <c r="BM1288" s="96" t="n">
        <v>-33.57</v>
      </c>
      <c r="BN1288" s="97" t="n">
        <v>-6.06</v>
      </c>
      <c r="BO1288" s="96" t="n">
        <v>-9.470000000000001</v>
      </c>
      <c r="BP1288" s="96" t="n">
        <v>-12.01</v>
      </c>
      <c r="BQ1288" s="96" t="n">
        <v>-16.41</v>
      </c>
      <c r="BR1288" s="91" t="inlineStr">
        <is>
          <t>Stacked down</t>
        </is>
      </c>
      <c r="BS1288" s="91" t="inlineStr">
        <is>
          <t>None</t>
        </is>
      </c>
      <c r="BT1288" s="96" t="n">
        <v>22.2</v>
      </c>
      <c r="BU1288" s="91" t="inlineStr">
        <is>
          <t>N</t>
        </is>
      </c>
      <c r="BV1288" s="99">
        <f>IF(OR(BF1288&lt;&gt;"Y",BG1288&lt;&gt;"Y"),"",(AND(ISNUMBER(BQ1288),BQ1288&gt;0))+(BR1288="Stacked up")+(AND(ISNUMBER(BH1288),BH1288&gt;=-Settings!$B$17))+(AND(ISNUMBER(BK1288),ISNUMBER(BM1288),BK1288&gt;0,BM1288&gt;0))+(AND(ISNUMBER(AQ1288),AQ1288&gt;=Settings!$B$18))+(AND(ISNUMBER(BT1288),BT1288&gt;=Settings!$B$19,BT1288&lt;=Settings!$B$20))+(AND(ISNUMBER(AS1288),AS1288&gt;0))+(AND(ISNUMBER(T1288),ISNUMBER(M1288),T1288&gt;=Settings!$B$21,M1288&gt;0))+(AND(ISNUMBER(AD1288),ISNUMBER(M1288),AD1288&gt;=Settings!$B$22,M1288&gt;0))+(AY1288&gt;=1))</f>
        <v/>
      </c>
      <c r="BW1288" s="91">
        <f>IF(OR(AY1288=0,BF1288&lt;&gt;"Y",BG1288&lt;&gt;"Y"),"",1+SUMPRODUCT(($A$6:$A$2604=A1288)*($AY$6:$AY$2604&gt;0)*($BF$6:$BF$2604="Y")*($BG$6:$BG$2604="Y")*(($AY$6:$AY$2604&gt;AY1288)+($AY$6:$AY$2604=AY1288)*($AD$6:$AD$2604&gt;AD1288))))</f>
        <v/>
      </c>
    </row>
    <row r="1289" ht="23.85" customHeight="1" s="55">
      <c r="A1289" s="90" t="n">
        <v>46296</v>
      </c>
      <c r="B1289" s="91" t="inlineStr">
        <is>
          <t>KAPSTON</t>
        </is>
      </c>
      <c r="C1289" s="91" t="inlineStr">
        <is>
          <t>INE542Z01028</t>
        </is>
      </c>
      <c r="D1289" s="91" t="n"/>
      <c r="E1289" s="91" t="inlineStr">
        <is>
          <t>None</t>
        </is>
      </c>
      <c r="F1289" s="93" t="n">
        <v>1650</v>
      </c>
      <c r="G1289" s="92" t="inlineStr">
        <is>
          <t>Y</t>
        </is>
      </c>
      <c r="H1289" s="94" t="inlineStr">
        <is>
          <t>Long-term ASM Stage 1</t>
        </is>
      </c>
      <c r="I1289" s="91" t="inlineStr">
        <is>
          <t>N</t>
        </is>
      </c>
      <c r="J1289" s="92">
        <f>IF(K1289="","N","Y")</f>
        <v/>
      </c>
      <c r="K1289" s="94">
        <f>_xlfn.TEXTJOIN("; ",TRUE,IF(P1289="52-wk low","52-wk low",""),IF(AND(AD1289&gt;=Settings!$B$12,M1289&lt;0),"Distribution",""),IF(AND(AJ1289="Y",M1289&lt;0,AK1289&lt;-Settings!$B$13),"Long unwinding",""),IF(AND(AJ1289="Y",M1289&lt;0,AK1289&gt;Settings!$B$13),"Short buildup",""))</f>
        <v/>
      </c>
      <c r="L1289" s="95" t="n">
        <v>542.35</v>
      </c>
      <c r="M1289" s="96" t="n">
        <v>-1.45</v>
      </c>
      <c r="N1289" s="93" t="n">
        <v>1284</v>
      </c>
      <c r="O1289" s="91" t="inlineStr">
        <is>
          <t>None</t>
        </is>
      </c>
      <c r="P1289" s="91" t="inlineStr">
        <is>
          <t>None</t>
        </is>
      </c>
      <c r="Q1289" s="97" t="n">
        <v>1.07</v>
      </c>
      <c r="R1289" s="96" t="n">
        <v>2.1</v>
      </c>
      <c r="S1289" s="96" t="n">
        <v>0.52</v>
      </c>
      <c r="T1289" s="96" t="n">
        <v>0.78</v>
      </c>
      <c r="U1289" s="96" t="n">
        <v>1.25</v>
      </c>
      <c r="V1289" s="103" t="n">
        <v>2.42</v>
      </c>
      <c r="W1289" s="102" t="n">
        <v>5</v>
      </c>
      <c r="X1289" s="93" t="n"/>
      <c r="Y1289" s="91" t="inlineStr">
        <is>
          <t>None</t>
        </is>
      </c>
      <c r="Z1289" s="99" t="n">
        <v>53.5</v>
      </c>
      <c r="AA1289" s="96" t="n">
        <v>0.89</v>
      </c>
      <c r="AB1289" s="96" t="n">
        <v>0.93</v>
      </c>
      <c r="AC1289" s="96" t="n">
        <v>0.39</v>
      </c>
      <c r="AD1289" s="96" t="n">
        <v>0.67</v>
      </c>
      <c r="AE1289" s="96" t="n">
        <v>1.11</v>
      </c>
      <c r="AF1289" s="103" t="n">
        <v>1.17</v>
      </c>
      <c r="AG1289" s="91" t="inlineStr">
        <is>
          <t>Accumulation</t>
        </is>
      </c>
      <c r="AH1289" s="100" t="n">
        <v>0</v>
      </c>
      <c r="AI1289" s="101" t="n">
        <v>0</v>
      </c>
      <c r="AJ1289" s="92" t="inlineStr">
        <is>
          <t>N</t>
        </is>
      </c>
      <c r="AK1289" s="96" t="n"/>
      <c r="AL1289" s="91" t="inlineStr">
        <is>
          <t>n/a</t>
        </is>
      </c>
      <c r="AM1289" s="93" t="n"/>
      <c r="AN1289" s="92" t="inlineStr">
        <is>
          <t>None</t>
        </is>
      </c>
      <c r="AO1289" s="102" t="n">
        <v>0</v>
      </c>
      <c r="AP1289" s="103" t="n">
        <v>2.59</v>
      </c>
      <c r="AQ1289" s="102" t="n">
        <v>94</v>
      </c>
      <c r="AR1289" s="91" t="inlineStr">
        <is>
          <t>N</t>
        </is>
      </c>
      <c r="AS1289" s="104" t="n"/>
      <c r="AT1289" s="92">
        <f>IF(AND(P1289="52-wk high",T1289&gt;=Settings!$B$7),"Y","N")</f>
        <v/>
      </c>
      <c r="AU1289" s="91">
        <f>IF(AND(AD1289&gt;=Settings!$B$8,M1289&gt;0),"Y","N")</f>
        <v/>
      </c>
      <c r="AV1289" s="91">
        <f>IF(OR(AH1289&gt;Settings!$B$9,AI1289&gt;Settings!$B$9),"Y","N")</f>
        <v/>
      </c>
      <c r="AW1289" s="91">
        <f>IF(AJ1289&lt;&gt;"Y","n/a",IF(AND(M1289&gt;0,AK1289&gt;Settings!$B$10),"Y","N"))</f>
        <v/>
      </c>
      <c r="AX1289" s="91">
        <f>IF(AO1289&gt;=Settings!$B$11,"Y","N")</f>
        <v/>
      </c>
      <c r="AY1289" s="99">
        <f>(AT1289="Y")+(AU1289="Y")+(AV1289="Y")+(AW1289="Y")+(AX1289="Y")</f>
        <v/>
      </c>
      <c r="AZ1289" s="94">
        <f>IF(AY1289=0,"None",_xlfn.TEXTJOIN(", ",TRUE(),IF(AT1289="Y","Breakout",""),IF(AU1289="Y","Accumulation",""),IF(AV1289="Y","Institutional buying",""),IF(AW1289="Y","Long buildup",""),IF(AX1289="Y","Momentum leader","")))</f>
        <v/>
      </c>
      <c r="BA1289" s="94">
        <f>IF(BW1289="","","Passes "&amp;AY1289&amp;" of 5 buy-side scans"&amp;IF(G1289="Y","; RED FLAG: filter out using Red flag column",""))</f>
        <v/>
      </c>
      <c r="BB1289" s="91" t="inlineStr">
        <is>
          <t>None</t>
        </is>
      </c>
      <c r="BC1289" s="92" t="inlineStr">
        <is>
          <t>Y</t>
        </is>
      </c>
      <c r="BD1289" s="94" t="inlineStr">
        <is>
          <t>PE &gt; 50</t>
        </is>
      </c>
      <c r="BE1289" s="94" t="inlineStr">
        <is>
          <t>BONUS 1:2, ex 06-Mar-2026</t>
        </is>
      </c>
      <c r="BF1289" s="92">
        <f>IF(R1289*100000&gt;=Settings!$B$5,"Y","N")</f>
        <v/>
      </c>
      <c r="BG1289" s="91">
        <f>IF(F1289&gt;Settings!$B$6,"Y","N")</f>
        <v/>
      </c>
      <c r="BH1289" s="97" t="n">
        <v>-11.98</v>
      </c>
      <c r="BI1289" s="96" t="n">
        <v>-6.18</v>
      </c>
      <c r="BJ1289" s="96" t="n">
        <v>-5.23</v>
      </c>
      <c r="BK1289" s="96" t="n">
        <v>44.26</v>
      </c>
      <c r="BL1289" s="96" t="n">
        <v>90.59999999999999</v>
      </c>
      <c r="BM1289" s="96" t="n">
        <v>119.87</v>
      </c>
      <c r="BN1289" s="97" t="n">
        <v>-2.94</v>
      </c>
      <c r="BO1289" s="96" t="n">
        <v>2.47</v>
      </c>
      <c r="BP1289" s="96" t="n">
        <v>13.82</v>
      </c>
      <c r="BQ1289" s="96" t="n">
        <v>30.68</v>
      </c>
      <c r="BR1289" s="91" t="inlineStr">
        <is>
          <t>Mixed</t>
        </is>
      </c>
      <c r="BS1289" s="91" t="inlineStr">
        <is>
          <t>None</t>
        </is>
      </c>
      <c r="BT1289" s="96" t="n">
        <v>41.1</v>
      </c>
      <c r="BU1289" s="91" t="inlineStr">
        <is>
          <t>N</t>
        </is>
      </c>
      <c r="BV1289" s="99">
        <f>IF(OR(BF1289&lt;&gt;"Y",BG1289&lt;&gt;"Y"),"",(AND(ISNUMBER(BQ1289),BQ1289&gt;0))+(BR1289="Stacked up")+(AND(ISNUMBER(BH1289),BH1289&gt;=-Settings!$B$17))+(AND(ISNUMBER(BK1289),ISNUMBER(BM1289),BK1289&gt;0,BM1289&gt;0))+(AND(ISNUMBER(AQ1289),AQ1289&gt;=Settings!$B$18))+(AND(ISNUMBER(BT1289),BT1289&gt;=Settings!$B$19,BT1289&lt;=Settings!$B$20))+(AND(ISNUMBER(AS1289),AS1289&gt;0))+(AND(ISNUMBER(T1289),ISNUMBER(M1289),T1289&gt;=Settings!$B$21,M1289&gt;0))+(AND(ISNUMBER(AD1289),ISNUMBER(M1289),AD1289&gt;=Settings!$B$22,M1289&gt;0))+(AY1289&gt;=1))</f>
        <v/>
      </c>
      <c r="BW1289" s="91">
        <f>IF(OR(AY1289=0,BF1289&lt;&gt;"Y",BG1289&lt;&gt;"Y"),"",1+SUMPRODUCT(($A$6:$A$2604=A1289)*($AY$6:$AY$2604&gt;0)*($BF$6:$BF$2604="Y")*($BG$6:$BG$2604="Y")*(($AY$6:$AY$2604&gt;AY1289)+($AY$6:$AY$2604=AY1289)*($AD$6:$AD$2604&gt;AD1289))))</f>
        <v/>
      </c>
    </row>
    <row r="1290" ht="23.85" customHeight="1" s="55">
      <c r="A1290" s="90" t="n">
        <v>46296</v>
      </c>
      <c r="B1290" s="91" t="inlineStr">
        <is>
          <t>MBECL</t>
        </is>
      </c>
      <c r="C1290" s="91" t="inlineStr">
        <is>
          <t>INE748A01024</t>
        </is>
      </c>
      <c r="D1290" s="91" t="n"/>
      <c r="E1290" s="91" t="inlineStr">
        <is>
          <t>None</t>
        </is>
      </c>
      <c r="F1290" s="93" t="n">
        <v>1647</v>
      </c>
      <c r="G1290" s="92" t="inlineStr">
        <is>
          <t>Y</t>
        </is>
      </c>
      <c r="H1290" s="94" t="inlineStr">
        <is>
          <t>IRP (insolvency); T2T (BE series); Suspended</t>
        </is>
      </c>
      <c r="I1290" s="91" t="inlineStr">
        <is>
          <t>Y</t>
        </is>
      </c>
      <c r="J1290" s="92">
        <f>IF(K1290="","N","Y")</f>
        <v/>
      </c>
      <c r="K1290" s="94">
        <f>_xlfn.TEXTJOIN("; ",TRUE,IF(P1290="52-wk low","52-wk low",""),IF(AND(AD1290&gt;=Settings!$B$12,M1290&lt;0),"Distribution",""),IF(AND(AJ1290="Y",M1290&lt;0,AK1290&lt;-Settings!$B$13),"Long unwinding",""),IF(AND(AJ1290="Y",M1290&lt;0,AK1290&gt;Settings!$B$13),"Short buildup",""))</f>
        <v/>
      </c>
      <c r="L1290" s="95" t="n">
        <v>494</v>
      </c>
      <c r="M1290" s="96" t="n">
        <v>2</v>
      </c>
      <c r="N1290" s="93" t="n">
        <v>184</v>
      </c>
      <c r="O1290" s="91" t="inlineStr">
        <is>
          <t>None</t>
        </is>
      </c>
      <c r="P1290" s="91" t="inlineStr">
        <is>
          <t>52-wk high</t>
        </is>
      </c>
      <c r="Q1290" s="97" t="n">
        <v>0.04</v>
      </c>
      <c r="R1290" s="96" t="n">
        <v>0.04</v>
      </c>
      <c r="S1290" s="96" t="n">
        <v>0.98</v>
      </c>
      <c r="T1290" s="96" t="n"/>
      <c r="U1290" s="96" t="n"/>
      <c r="V1290" s="103" t="n"/>
      <c r="W1290" s="102" t="n"/>
      <c r="X1290" s="93" t="n"/>
      <c r="Y1290" s="91" t="inlineStr">
        <is>
          <t>None</t>
        </is>
      </c>
      <c r="Z1290" s="99" t="n"/>
      <c r="AA1290" s="96" t="n"/>
      <c r="AB1290" s="96" t="n"/>
      <c r="AC1290" s="96" t="n"/>
      <c r="AD1290" s="96" t="n"/>
      <c r="AE1290" s="96" t="n"/>
      <c r="AF1290" s="103" t="n"/>
      <c r="AG1290" s="91" t="n"/>
      <c r="AH1290" s="100" t="n">
        <v>0</v>
      </c>
      <c r="AI1290" s="101" t="n">
        <v>0</v>
      </c>
      <c r="AJ1290" s="92" t="inlineStr">
        <is>
          <t>N</t>
        </is>
      </c>
      <c r="AK1290" s="96" t="n"/>
      <c r="AL1290" s="91" t="inlineStr">
        <is>
          <t>n/a</t>
        </is>
      </c>
      <c r="AM1290" s="93" t="n"/>
      <c r="AN1290" s="92" t="inlineStr">
        <is>
          <t>None</t>
        </is>
      </c>
      <c r="AO1290" s="102" t="n">
        <v>0</v>
      </c>
      <c r="AP1290" s="103" t="n"/>
      <c r="AQ1290" s="102" t="n"/>
      <c r="AR1290" s="91" t="inlineStr">
        <is>
          <t>N</t>
        </is>
      </c>
      <c r="AS1290" s="104" t="n"/>
      <c r="AT1290" s="92">
        <f>IF(AND(P1290="52-wk high",T1290&gt;=Settings!$B$7),"Y","N")</f>
        <v/>
      </c>
      <c r="AU1290" s="91">
        <f>IF(AND(AD1290&gt;=Settings!$B$8,M1290&gt;0),"Y","N")</f>
        <v/>
      </c>
      <c r="AV1290" s="91">
        <f>IF(OR(AH1290&gt;Settings!$B$9,AI1290&gt;Settings!$B$9),"Y","N")</f>
        <v/>
      </c>
      <c r="AW1290" s="91">
        <f>IF(AJ1290&lt;&gt;"Y","n/a",IF(AND(M1290&gt;0,AK1290&gt;Settings!$B$10),"Y","N"))</f>
        <v/>
      </c>
      <c r="AX1290" s="91">
        <f>IF(AO1290&gt;=Settings!$B$11,"Y","N")</f>
        <v/>
      </c>
      <c r="AY1290" s="99">
        <f>(AT1290="Y")+(AU1290="Y")+(AV1290="Y")+(AW1290="Y")+(AX1290="Y")</f>
        <v/>
      </c>
      <c r="AZ1290" s="94">
        <f>IF(AY1290=0,"None",_xlfn.TEXTJOIN(", ",TRUE(),IF(AT1290="Y","Breakout",""),IF(AU1290="Y","Accumulation",""),IF(AV1290="Y","Institutional buying",""),IF(AW1290="Y","Long buildup",""),IF(AX1290="Y","Momentum leader","")))</f>
        <v/>
      </c>
      <c r="BA1290" s="94">
        <f>IF(BW1290="","","Passes "&amp;AY1290&amp;" of 5 buy-side scans"&amp;IF(G1290="Y","; RED FLAG: filter out using Red flag column",""))</f>
        <v/>
      </c>
      <c r="BB1290" s="91" t="inlineStr">
        <is>
          <t>Upper</t>
        </is>
      </c>
      <c r="BC1290" s="92" t="inlineStr">
        <is>
          <t>Y</t>
        </is>
      </c>
      <c r="BD1290" s="94" t="inlineStr">
        <is>
          <t>Few traders (&lt;100 unique PAN, 30 days)</t>
        </is>
      </c>
      <c r="BE1290" s="94" t="n"/>
      <c r="BF1290" s="92">
        <f>IF(R1290*100000&gt;=Settings!$B$5,"Y","N")</f>
        <v/>
      </c>
      <c r="BG1290" s="91">
        <f>IF(F1290&gt;Settings!$B$6,"Y","N")</f>
        <v/>
      </c>
      <c r="BH1290" s="97" t="n">
        <v>2</v>
      </c>
      <c r="BI1290" s="96" t="n">
        <v>10.4</v>
      </c>
      <c r="BJ1290" s="96" t="n">
        <v>120.88</v>
      </c>
      <c r="BK1290" s="96" t="n"/>
      <c r="BL1290" s="96" t="n"/>
      <c r="BM1290" s="96" t="n"/>
      <c r="BN1290" s="97" t="n">
        <v>24.83</v>
      </c>
      <c r="BO1290" s="96" t="n"/>
      <c r="BP1290" s="96" t="n"/>
      <c r="BQ1290" s="96" t="n"/>
      <c r="BR1290" s="91" t="n"/>
      <c r="BS1290" s="91" t="n"/>
      <c r="BT1290" s="96" t="n"/>
      <c r="BU1290" s="91" t="n"/>
      <c r="BV1290" s="99">
        <f>IF(OR(BF1290&lt;&gt;"Y",BG1290&lt;&gt;"Y"),"",(AND(ISNUMBER(BQ1290),BQ1290&gt;0))+(BR1290="Stacked up")+(AND(ISNUMBER(BH1290),BH1290&gt;=-Settings!$B$17))+(AND(ISNUMBER(BK1290),ISNUMBER(BM1290),BK1290&gt;0,BM1290&gt;0))+(AND(ISNUMBER(AQ1290),AQ1290&gt;=Settings!$B$18))+(AND(ISNUMBER(BT1290),BT1290&gt;=Settings!$B$19,BT1290&lt;=Settings!$B$20))+(AND(ISNUMBER(AS1290),AS1290&gt;0))+(AND(ISNUMBER(T1290),ISNUMBER(M1290),T1290&gt;=Settings!$B$21,M1290&gt;0))+(AND(ISNUMBER(AD1290),ISNUMBER(M1290),AD1290&gt;=Settings!$B$22,M1290&gt;0))+(AY1290&gt;=1))</f>
        <v/>
      </c>
      <c r="BW1290" s="91">
        <f>IF(OR(AY1290=0,BF1290&lt;&gt;"Y",BG1290&lt;&gt;"Y"),"",1+SUMPRODUCT(($A$6:$A$2604=A1290)*($AY$6:$AY$2604&gt;0)*($BF$6:$BF$2604="Y")*($BG$6:$BG$2604="Y")*(($AY$6:$AY$2604&gt;AY1290)+($AY$6:$AY$2604=AY1290)*($AD$6:$AD$2604&gt;AD1290))))</f>
        <v/>
      </c>
    </row>
    <row r="1291" ht="23.85" customHeight="1" s="55">
      <c r="A1291" s="90" t="n">
        <v>46296</v>
      </c>
      <c r="B1291" s="91" t="inlineStr">
        <is>
          <t>AYMSYNTEX</t>
        </is>
      </c>
      <c r="C1291" s="91" t="inlineStr">
        <is>
          <t>INE193B01039</t>
        </is>
      </c>
      <c r="D1291" s="91" t="n"/>
      <c r="E1291" s="91" t="inlineStr">
        <is>
          <t>None</t>
        </is>
      </c>
      <c r="F1291" s="93" t="n">
        <v>1646</v>
      </c>
      <c r="G1291" s="92" t="inlineStr">
        <is>
          <t>N</t>
        </is>
      </c>
      <c r="H1291" s="94" t="n"/>
      <c r="I1291" s="91" t="inlineStr">
        <is>
          <t>N</t>
        </is>
      </c>
      <c r="J1291" s="92">
        <f>IF(K1291="","N","Y")</f>
        <v/>
      </c>
      <c r="K1291" s="94">
        <f>_xlfn.TEXTJOIN("; ",TRUE,IF(P1291="52-wk low","52-wk low",""),IF(AND(AD1291&gt;=Settings!$B$12,M1291&lt;0),"Distribution",""),IF(AND(AJ1291="Y",M1291&lt;0,AK1291&lt;-Settings!$B$13),"Long unwinding",""),IF(AND(AJ1291="Y",M1291&lt;0,AK1291&gt;Settings!$B$13),"Short buildup",""))</f>
        <v/>
      </c>
      <c r="L1291" s="95" t="n">
        <v>279.95</v>
      </c>
      <c r="M1291" s="96" t="n">
        <v>-4.18</v>
      </c>
      <c r="N1291" s="93" t="n">
        <v>2373</v>
      </c>
      <c r="O1291" s="91" t="inlineStr">
        <is>
          <t>None</t>
        </is>
      </c>
      <c r="P1291" s="91" t="inlineStr">
        <is>
          <t>None</t>
        </is>
      </c>
      <c r="Q1291" s="97" t="n">
        <v>1.57</v>
      </c>
      <c r="R1291" s="96" t="n">
        <v>1.09</v>
      </c>
      <c r="S1291" s="96" t="n">
        <v>1.2</v>
      </c>
      <c r="T1291" s="96" t="n">
        <v>1.31</v>
      </c>
      <c r="U1291" s="96" t="n">
        <v>1.92</v>
      </c>
      <c r="V1291" s="103" t="n">
        <v>1.31</v>
      </c>
      <c r="W1291" s="102" t="n">
        <v>3</v>
      </c>
      <c r="X1291" s="93" t="n">
        <v>192</v>
      </c>
      <c r="Y1291" s="91" t="inlineStr">
        <is>
          <t>None</t>
        </is>
      </c>
      <c r="Z1291" s="99" t="n">
        <v>69.37</v>
      </c>
      <c r="AA1291" s="96" t="n">
        <v>1.23</v>
      </c>
      <c r="AB1291" s="96" t="n">
        <v>1.24</v>
      </c>
      <c r="AC1291" s="96" t="n">
        <v>1.71</v>
      </c>
      <c r="AD1291" s="96" t="n">
        <v>2.01</v>
      </c>
      <c r="AE1291" s="96" t="n">
        <v>3</v>
      </c>
      <c r="AF1291" s="103" t="n">
        <v>1.28</v>
      </c>
      <c r="AG1291" s="91" t="inlineStr">
        <is>
          <t>Normal</t>
        </is>
      </c>
      <c r="AH1291" s="100" t="n">
        <v>0</v>
      </c>
      <c r="AI1291" s="101" t="n">
        <v>0</v>
      </c>
      <c r="AJ1291" s="92" t="inlineStr">
        <is>
          <t>N</t>
        </is>
      </c>
      <c r="AK1291" s="96" t="n"/>
      <c r="AL1291" s="91" t="inlineStr">
        <is>
          <t>n/a</t>
        </is>
      </c>
      <c r="AM1291" s="93" t="n"/>
      <c r="AN1291" s="92" t="inlineStr">
        <is>
          <t>None</t>
        </is>
      </c>
      <c r="AO1291" s="102" t="n">
        <v>0</v>
      </c>
      <c r="AP1291" s="103" t="n">
        <v>1.81</v>
      </c>
      <c r="AQ1291" s="102" t="n">
        <v>86</v>
      </c>
      <c r="AR1291" s="91" t="inlineStr">
        <is>
          <t>N</t>
        </is>
      </c>
      <c r="AS1291" s="104" t="n"/>
      <c r="AT1291" s="92">
        <f>IF(AND(P1291="52-wk high",T1291&gt;=Settings!$B$7),"Y","N")</f>
        <v/>
      </c>
      <c r="AU1291" s="91">
        <f>IF(AND(AD1291&gt;=Settings!$B$8,M1291&gt;0),"Y","N")</f>
        <v/>
      </c>
      <c r="AV1291" s="91">
        <f>IF(OR(AH1291&gt;Settings!$B$9,AI1291&gt;Settings!$B$9),"Y","N")</f>
        <v/>
      </c>
      <c r="AW1291" s="91">
        <f>IF(AJ1291&lt;&gt;"Y","n/a",IF(AND(M1291&gt;0,AK1291&gt;Settings!$B$10),"Y","N"))</f>
        <v/>
      </c>
      <c r="AX1291" s="91">
        <f>IF(AO1291&gt;=Settings!$B$11,"Y","N")</f>
        <v/>
      </c>
      <c r="AY1291" s="99">
        <f>(AT1291="Y")+(AU1291="Y")+(AV1291="Y")+(AW1291="Y")+(AX1291="Y")</f>
        <v/>
      </c>
      <c r="AZ1291" s="94">
        <f>IF(AY1291=0,"None",_xlfn.TEXTJOIN(", ",TRUE(),IF(AT1291="Y","Breakout",""),IF(AU1291="Y","Accumulation",""),IF(AV1291="Y","Institutional buying",""),IF(AW1291="Y","Long buildup",""),IF(AX1291="Y","Momentum leader","")))</f>
        <v/>
      </c>
      <c r="BA1291" s="94">
        <f>IF(BW1291="","","Passes "&amp;AY1291&amp;" of 5 buy-side scans"&amp;IF(G1291="Y","; RED FLAG: filter out using Red flag column",""))</f>
        <v/>
      </c>
      <c r="BB1291" s="91" t="inlineStr">
        <is>
          <t>None</t>
        </is>
      </c>
      <c r="BC1291" s="92" t="inlineStr">
        <is>
          <t>Y</t>
        </is>
      </c>
      <c r="BD1291" s="94" t="inlineStr">
        <is>
          <t>PE &gt; 50</t>
        </is>
      </c>
      <c r="BE1291" s="94" t="n"/>
      <c r="BF1291" s="92">
        <f>IF(R1291*100000&gt;=Settings!$B$5,"Y","N")</f>
        <v/>
      </c>
      <c r="BG1291" s="91">
        <f>IF(F1291&gt;Settings!$B$6,"Y","N")</f>
        <v/>
      </c>
      <c r="BH1291" s="97" t="n">
        <v>-15.17</v>
      </c>
      <c r="BI1291" s="96" t="n">
        <v>-1.91</v>
      </c>
      <c r="BJ1291" s="96" t="n">
        <v>-4.84</v>
      </c>
      <c r="BK1291" s="96" t="n">
        <v>12.91</v>
      </c>
      <c r="BL1291" s="96" t="n">
        <v>49.55</v>
      </c>
      <c r="BM1291" s="96" t="n">
        <v>47.45</v>
      </c>
      <c r="BN1291" s="97" t="n">
        <v>-2.21</v>
      </c>
      <c r="BO1291" s="96" t="n">
        <v>2.44</v>
      </c>
      <c r="BP1291" s="96" t="n">
        <v>10.09</v>
      </c>
      <c r="BQ1291" s="96" t="n">
        <v>20.72</v>
      </c>
      <c r="BR1291" s="91" t="inlineStr">
        <is>
          <t>Mixed</t>
        </is>
      </c>
      <c r="BS1291" s="91" t="inlineStr">
        <is>
          <t>None</t>
        </is>
      </c>
      <c r="BT1291" s="96" t="n">
        <v>43.8</v>
      </c>
      <c r="BU1291" s="91" t="inlineStr">
        <is>
          <t>N</t>
        </is>
      </c>
      <c r="BV1291" s="99">
        <f>IF(OR(BF1291&lt;&gt;"Y",BG1291&lt;&gt;"Y"),"",(AND(ISNUMBER(BQ1291),BQ1291&gt;0))+(BR1291="Stacked up")+(AND(ISNUMBER(BH1291),BH1291&gt;=-Settings!$B$17))+(AND(ISNUMBER(BK1291),ISNUMBER(BM1291),BK1291&gt;0,BM1291&gt;0))+(AND(ISNUMBER(AQ1291),AQ1291&gt;=Settings!$B$18))+(AND(ISNUMBER(BT1291),BT1291&gt;=Settings!$B$19,BT1291&lt;=Settings!$B$20))+(AND(ISNUMBER(AS1291),AS1291&gt;0))+(AND(ISNUMBER(T1291),ISNUMBER(M1291),T1291&gt;=Settings!$B$21,M1291&gt;0))+(AND(ISNUMBER(AD1291),ISNUMBER(M1291),AD1291&gt;=Settings!$B$22,M1291&gt;0))+(AY1291&gt;=1))</f>
        <v/>
      </c>
      <c r="BW1291" s="91">
        <f>IF(OR(AY1291=0,BF1291&lt;&gt;"Y",BG1291&lt;&gt;"Y"),"",1+SUMPRODUCT(($A$6:$A$2604=A1291)*($AY$6:$AY$2604&gt;0)*($BF$6:$BF$2604="Y")*($BG$6:$BG$2604="Y")*(($AY$6:$AY$2604&gt;AY1291)+($AY$6:$AY$2604=AY1291)*($AD$6:$AD$2604&gt;AD1291))))</f>
        <v/>
      </c>
    </row>
    <row r="1292" ht="23.85" customHeight="1" s="55">
      <c r="A1292" s="90" t="n">
        <v>46296</v>
      </c>
      <c r="B1292" s="91" t="inlineStr">
        <is>
          <t>RICOAUTO</t>
        </is>
      </c>
      <c r="C1292" s="91" t="inlineStr">
        <is>
          <t>INE209B01025</t>
        </is>
      </c>
      <c r="D1292" s="91" t="n"/>
      <c r="E1292" s="91" t="inlineStr">
        <is>
          <t>None</t>
        </is>
      </c>
      <c r="F1292" s="93" t="n">
        <v>1645</v>
      </c>
      <c r="G1292" s="92" t="inlineStr">
        <is>
          <t>N</t>
        </is>
      </c>
      <c r="H1292" s="94" t="n"/>
      <c r="I1292" s="91" t="inlineStr">
        <is>
          <t>N</t>
        </is>
      </c>
      <c r="J1292" s="92">
        <f>IF(K1292="","N","Y")</f>
        <v/>
      </c>
      <c r="K1292" s="94">
        <f>_xlfn.TEXTJOIN("; ",TRUE,IF(P1292="52-wk low","52-wk low",""),IF(AND(AD1292&gt;=Settings!$B$12,M1292&lt;0),"Distribution",""),IF(AND(AJ1292="Y",M1292&lt;0,AK1292&lt;-Settings!$B$13),"Long unwinding",""),IF(AND(AJ1292="Y",M1292&lt;0,AK1292&gt;Settings!$B$13),"Short buildup",""))</f>
        <v/>
      </c>
      <c r="L1292" s="95" t="n">
        <v>121.63</v>
      </c>
      <c r="M1292" s="96" t="n">
        <v>-4.17</v>
      </c>
      <c r="N1292" s="93" t="n">
        <v>2370</v>
      </c>
      <c r="O1292" s="91" t="inlineStr">
        <is>
          <t>None</t>
        </is>
      </c>
      <c r="P1292" s="91" t="inlineStr">
        <is>
          <t>None</t>
        </is>
      </c>
      <c r="Q1292" s="97" t="n">
        <v>8.640000000000001</v>
      </c>
      <c r="R1292" s="96" t="n">
        <v>8.48</v>
      </c>
      <c r="S1292" s="96" t="n">
        <v>1.03</v>
      </c>
      <c r="T1292" s="96" t="n">
        <v>0.49</v>
      </c>
      <c r="U1292" s="96" t="n">
        <v>0.32</v>
      </c>
      <c r="V1292" s="103" t="n">
        <v>0.31</v>
      </c>
      <c r="W1292" s="102" t="n">
        <v>0</v>
      </c>
      <c r="X1292" s="93" t="n"/>
      <c r="Y1292" s="91" t="inlineStr">
        <is>
          <t>None</t>
        </is>
      </c>
      <c r="Z1292" s="99" t="n">
        <v>48.63</v>
      </c>
      <c r="AA1292" s="96" t="n">
        <v>1.28</v>
      </c>
      <c r="AB1292" s="96" t="n">
        <v>1.41</v>
      </c>
      <c r="AC1292" s="96" t="n">
        <v>1.36</v>
      </c>
      <c r="AD1292" s="96" t="n">
        <v>0.73</v>
      </c>
      <c r="AE1292" s="96" t="n">
        <v>0.6</v>
      </c>
      <c r="AF1292" s="103" t="n">
        <v>1.45</v>
      </c>
      <c r="AG1292" s="91" t="inlineStr">
        <is>
          <t>Normal</t>
        </is>
      </c>
      <c r="AH1292" s="100" t="n">
        <v>0</v>
      </c>
      <c r="AI1292" s="101" t="n">
        <v>0</v>
      </c>
      <c r="AJ1292" s="92" t="inlineStr">
        <is>
          <t>N</t>
        </is>
      </c>
      <c r="AK1292" s="96" t="n"/>
      <c r="AL1292" s="91" t="inlineStr">
        <is>
          <t>n/a</t>
        </is>
      </c>
      <c r="AM1292" s="93" t="n"/>
      <c r="AN1292" s="92" t="inlineStr">
        <is>
          <t>None</t>
        </is>
      </c>
      <c r="AO1292" s="102" t="n">
        <v>0</v>
      </c>
      <c r="AP1292" s="103" t="n">
        <v>1.13</v>
      </c>
      <c r="AQ1292" s="102" t="n">
        <v>67</v>
      </c>
      <c r="AR1292" s="91" t="inlineStr">
        <is>
          <t>N</t>
        </is>
      </c>
      <c r="AS1292" s="104" t="n"/>
      <c r="AT1292" s="92">
        <f>IF(AND(P1292="52-wk high",T1292&gt;=Settings!$B$7),"Y","N")</f>
        <v/>
      </c>
      <c r="AU1292" s="91">
        <f>IF(AND(AD1292&gt;=Settings!$B$8,M1292&gt;0),"Y","N")</f>
        <v/>
      </c>
      <c r="AV1292" s="91">
        <f>IF(OR(AH1292&gt;Settings!$B$9,AI1292&gt;Settings!$B$9),"Y","N")</f>
        <v/>
      </c>
      <c r="AW1292" s="91">
        <f>IF(AJ1292&lt;&gt;"Y","n/a",IF(AND(M1292&gt;0,AK1292&gt;Settings!$B$10),"Y","N"))</f>
        <v/>
      </c>
      <c r="AX1292" s="91">
        <f>IF(AO1292&gt;=Settings!$B$11,"Y","N")</f>
        <v/>
      </c>
      <c r="AY1292" s="99">
        <f>(AT1292="Y")+(AU1292="Y")+(AV1292="Y")+(AW1292="Y")+(AX1292="Y")</f>
        <v/>
      </c>
      <c r="AZ1292" s="94">
        <f>IF(AY1292=0,"None",_xlfn.TEXTJOIN(", ",TRUE(),IF(AT1292="Y","Breakout",""),IF(AU1292="Y","Accumulation",""),IF(AV1292="Y","Institutional buying",""),IF(AW1292="Y","Long buildup",""),IF(AX1292="Y","Momentum leader","")))</f>
        <v/>
      </c>
      <c r="BA1292" s="94">
        <f>IF(BW1292="","","Passes "&amp;AY1292&amp;" of 5 buy-side scans"&amp;IF(G1292="Y","; RED FLAG: filter out using Red flag column",""))</f>
        <v/>
      </c>
      <c r="BB1292" s="91" t="inlineStr">
        <is>
          <t>None</t>
        </is>
      </c>
      <c r="BC1292" s="92" t="inlineStr">
        <is>
          <t>Y</t>
        </is>
      </c>
      <c r="BD1292" s="94" t="inlineStr">
        <is>
          <t>PE &gt; 50</t>
        </is>
      </c>
      <c r="BE1292" s="94" t="n"/>
      <c r="BF1292" s="92">
        <f>IF(R1292*100000&gt;=Settings!$B$5,"Y","N")</f>
        <v/>
      </c>
      <c r="BG1292" s="91">
        <f>IF(F1292&gt;Settings!$B$6,"Y","N")</f>
        <v/>
      </c>
      <c r="BH1292" s="97" t="n">
        <v>-23.01</v>
      </c>
      <c r="BI1292" s="96" t="n">
        <v>-6.92</v>
      </c>
      <c r="BJ1292" s="96" t="n">
        <v>-4.52</v>
      </c>
      <c r="BK1292" s="96" t="n">
        <v>-10.55</v>
      </c>
      <c r="BL1292" s="96" t="n">
        <v>12.11</v>
      </c>
      <c r="BM1292" s="96" t="n">
        <v>29.67</v>
      </c>
      <c r="BN1292" s="97" t="n">
        <v>-5.49</v>
      </c>
      <c r="BO1292" s="96" t="n">
        <v>-6.91</v>
      </c>
      <c r="BP1292" s="96" t="n">
        <v>-6.01</v>
      </c>
      <c r="BQ1292" s="96" t="n">
        <v>-2.17</v>
      </c>
      <c r="BR1292" s="91" t="inlineStr">
        <is>
          <t>Mixed</t>
        </is>
      </c>
      <c r="BS1292" s="91" t="inlineStr">
        <is>
          <t>None</t>
        </is>
      </c>
      <c r="BT1292" s="96" t="n">
        <v>32.8</v>
      </c>
      <c r="BU1292" s="91" t="inlineStr">
        <is>
          <t>N</t>
        </is>
      </c>
      <c r="BV1292" s="99">
        <f>IF(OR(BF1292&lt;&gt;"Y",BG1292&lt;&gt;"Y"),"",(AND(ISNUMBER(BQ1292),BQ1292&gt;0))+(BR1292="Stacked up")+(AND(ISNUMBER(BH1292),BH1292&gt;=-Settings!$B$17))+(AND(ISNUMBER(BK1292),ISNUMBER(BM1292),BK1292&gt;0,BM1292&gt;0))+(AND(ISNUMBER(AQ1292),AQ1292&gt;=Settings!$B$18))+(AND(ISNUMBER(BT1292),BT1292&gt;=Settings!$B$19,BT1292&lt;=Settings!$B$20))+(AND(ISNUMBER(AS1292),AS1292&gt;0))+(AND(ISNUMBER(T1292),ISNUMBER(M1292),T1292&gt;=Settings!$B$21,M1292&gt;0))+(AND(ISNUMBER(AD1292),ISNUMBER(M1292),AD1292&gt;=Settings!$B$22,M1292&gt;0))+(AY1292&gt;=1))</f>
        <v/>
      </c>
      <c r="BW1292" s="91">
        <f>IF(OR(AY1292=0,BF1292&lt;&gt;"Y",BG1292&lt;&gt;"Y"),"",1+SUMPRODUCT(($A$6:$A$2604=A1292)*($AY$6:$AY$2604&gt;0)*($BF$6:$BF$2604="Y")*($BG$6:$BG$2604="Y")*(($AY$6:$AY$2604&gt;AY1292)+($AY$6:$AY$2604=AY1292)*($AD$6:$AD$2604&gt;AD1292))))</f>
        <v/>
      </c>
    </row>
    <row r="1293" ht="23.85" customHeight="1" s="55">
      <c r="A1293" s="90" t="n">
        <v>46296</v>
      </c>
      <c r="B1293" s="91" t="inlineStr">
        <is>
          <t>GCSL</t>
        </is>
      </c>
      <c r="C1293" s="91" t="inlineStr">
        <is>
          <t>INE199P01028</t>
        </is>
      </c>
      <c r="D1293" s="91" t="n"/>
      <c r="E1293" s="91" t="inlineStr">
        <is>
          <t>None</t>
        </is>
      </c>
      <c r="F1293" s="93" t="n">
        <v>1643</v>
      </c>
      <c r="G1293" s="92" t="inlineStr">
        <is>
          <t>Y</t>
        </is>
      </c>
      <c r="H1293" s="94" t="inlineStr">
        <is>
          <t>Long-term ASM Stage 1</t>
        </is>
      </c>
      <c r="I1293" s="91" t="inlineStr">
        <is>
          <t>N</t>
        </is>
      </c>
      <c r="J1293" s="92">
        <f>IF(K1293="","N","Y")</f>
        <v/>
      </c>
      <c r="K1293" s="94">
        <f>_xlfn.TEXTJOIN("; ",TRUE,IF(P1293="52-wk low","52-wk low",""),IF(AND(AD1293&gt;=Settings!$B$12,M1293&lt;0),"Distribution",""),IF(AND(AJ1293="Y",M1293&lt;0,AK1293&lt;-Settings!$B$13),"Long unwinding",""),IF(AND(AJ1293="Y",M1293&lt;0,AK1293&gt;Settings!$B$13),"Short buildup",""))</f>
        <v/>
      </c>
      <c r="L1293" s="95" t="n">
        <v>679.9</v>
      </c>
      <c r="M1293" s="96" t="n">
        <v>0.6</v>
      </c>
      <c r="N1293" s="93" t="n">
        <v>420</v>
      </c>
      <c r="O1293" s="91" t="inlineStr">
        <is>
          <t>None</t>
        </is>
      </c>
      <c r="P1293" s="91" t="inlineStr">
        <is>
          <t>52-wk high</t>
        </is>
      </c>
      <c r="Q1293" s="97" t="n">
        <v>3.22</v>
      </c>
      <c r="R1293" s="96" t="n">
        <v>6.78</v>
      </c>
      <c r="S1293" s="96" t="n">
        <v>0.47</v>
      </c>
      <c r="T1293" s="96" t="n">
        <v>0.5</v>
      </c>
      <c r="U1293" s="96" t="n">
        <v>0.51</v>
      </c>
      <c r="V1293" s="103" t="n">
        <v>1.07</v>
      </c>
      <c r="W1293" s="102" t="n">
        <v>8</v>
      </c>
      <c r="X1293" s="93" t="n"/>
      <c r="Y1293" s="91" t="inlineStr">
        <is>
          <t>None</t>
        </is>
      </c>
      <c r="Z1293" s="99" t="n">
        <v>23.32</v>
      </c>
      <c r="AA1293" s="96" t="n">
        <v>0.66</v>
      </c>
      <c r="AB1293" s="96" t="n">
        <v>0.6899999999999999</v>
      </c>
      <c r="AC1293" s="96" t="n">
        <v>0.28</v>
      </c>
      <c r="AD1293" s="96" t="n">
        <v>0.32</v>
      </c>
      <c r="AE1293" s="96" t="n">
        <v>0.32</v>
      </c>
      <c r="AF1293" s="103" t="n">
        <v>1.04</v>
      </c>
      <c r="AG1293" s="91" t="inlineStr">
        <is>
          <t>Normal</t>
        </is>
      </c>
      <c r="AH1293" s="100" t="n">
        <v>0</v>
      </c>
      <c r="AI1293" s="101" t="n">
        <v>0</v>
      </c>
      <c r="AJ1293" s="92" t="inlineStr">
        <is>
          <t>N</t>
        </is>
      </c>
      <c r="AK1293" s="96" t="n"/>
      <c r="AL1293" s="91" t="inlineStr">
        <is>
          <t>n/a</t>
        </is>
      </c>
      <c r="AM1293" s="93" t="n"/>
      <c r="AN1293" s="92" t="inlineStr">
        <is>
          <t>None</t>
        </is>
      </c>
      <c r="AO1293" s="102" t="n">
        <v>0</v>
      </c>
      <c r="AP1293" s="103" t="n">
        <v>3.25</v>
      </c>
      <c r="AQ1293" s="102" t="n">
        <v>97</v>
      </c>
      <c r="AR1293" s="91" t="inlineStr">
        <is>
          <t>N</t>
        </is>
      </c>
      <c r="AS1293" s="104" t="n"/>
      <c r="AT1293" s="92">
        <f>IF(AND(P1293="52-wk high",T1293&gt;=Settings!$B$7),"Y","N")</f>
        <v/>
      </c>
      <c r="AU1293" s="91">
        <f>IF(AND(AD1293&gt;=Settings!$B$8,M1293&gt;0),"Y","N")</f>
        <v/>
      </c>
      <c r="AV1293" s="91">
        <f>IF(OR(AH1293&gt;Settings!$B$9,AI1293&gt;Settings!$B$9),"Y","N")</f>
        <v/>
      </c>
      <c r="AW1293" s="91">
        <f>IF(AJ1293&lt;&gt;"Y","n/a",IF(AND(M1293&gt;0,AK1293&gt;Settings!$B$10),"Y","N"))</f>
        <v/>
      </c>
      <c r="AX1293" s="91">
        <f>IF(AO1293&gt;=Settings!$B$11,"Y","N")</f>
        <v/>
      </c>
      <c r="AY1293" s="99">
        <f>(AT1293="Y")+(AU1293="Y")+(AV1293="Y")+(AW1293="Y")+(AX1293="Y")</f>
        <v/>
      </c>
      <c r="AZ1293" s="94">
        <f>IF(AY1293=0,"None",_xlfn.TEXTJOIN(", ",TRUE(),IF(AT1293="Y","Breakout",""),IF(AU1293="Y","Accumulation",""),IF(AV1293="Y","Institutional buying",""),IF(AW1293="Y","Long buildup",""),IF(AX1293="Y","Momentum leader","")))</f>
        <v/>
      </c>
      <c r="BA1293" s="94">
        <f>IF(BW1293="","","Passes "&amp;AY1293&amp;" of 5 buy-side scans"&amp;IF(G1293="Y","; RED FLAG: filter out using Red flag column",""))</f>
        <v/>
      </c>
      <c r="BB1293" s="91" t="inlineStr">
        <is>
          <t>None</t>
        </is>
      </c>
      <c r="BC1293" s="92" t="inlineStr">
        <is>
          <t>N</t>
        </is>
      </c>
      <c r="BD1293" s="94" t="n"/>
      <c r="BE1293" s="94" t="n"/>
      <c r="BF1293" s="92">
        <f>IF(R1293*100000&gt;=Settings!$B$5,"Y","N")</f>
        <v/>
      </c>
      <c r="BG1293" s="91">
        <f>IF(F1293&gt;Settings!$B$6,"Y","N")</f>
        <v/>
      </c>
      <c r="BH1293" s="97" t="n">
        <v>-0.38</v>
      </c>
      <c r="BI1293" s="96" t="n">
        <v>7.36</v>
      </c>
      <c r="BJ1293" s="96" t="n">
        <v>20.79</v>
      </c>
      <c r="BK1293" s="96" t="n">
        <v>58.15</v>
      </c>
      <c r="BL1293" s="96" t="n">
        <v>99.73999999999999</v>
      </c>
      <c r="BM1293" s="96" t="n">
        <v>171.58</v>
      </c>
      <c r="BN1293" s="97" t="n">
        <v>8.640000000000001</v>
      </c>
      <c r="BO1293" s="96" t="n">
        <v>18.71</v>
      </c>
      <c r="BP1293" s="96" t="n">
        <v>31.88</v>
      </c>
      <c r="BQ1293" s="96" t="n">
        <v>51.94</v>
      </c>
      <c r="BR1293" s="91" t="inlineStr">
        <is>
          <t>Stacked up</t>
        </is>
      </c>
      <c r="BS1293" s="91" t="inlineStr">
        <is>
          <t>None</t>
        </is>
      </c>
      <c r="BT1293" s="96" t="n">
        <v>82.09999999999999</v>
      </c>
      <c r="BU1293" s="91" t="inlineStr">
        <is>
          <t>N</t>
        </is>
      </c>
      <c r="BV1293" s="99">
        <f>IF(OR(BF1293&lt;&gt;"Y",BG1293&lt;&gt;"Y"),"",(AND(ISNUMBER(BQ1293),BQ1293&gt;0))+(BR1293="Stacked up")+(AND(ISNUMBER(BH1293),BH1293&gt;=-Settings!$B$17))+(AND(ISNUMBER(BK1293),ISNUMBER(BM1293),BK1293&gt;0,BM1293&gt;0))+(AND(ISNUMBER(AQ1293),AQ1293&gt;=Settings!$B$18))+(AND(ISNUMBER(BT1293),BT1293&gt;=Settings!$B$19,BT1293&lt;=Settings!$B$20))+(AND(ISNUMBER(AS1293),AS1293&gt;0))+(AND(ISNUMBER(T1293),ISNUMBER(M1293),T1293&gt;=Settings!$B$21,M1293&gt;0))+(AND(ISNUMBER(AD1293),ISNUMBER(M1293),AD1293&gt;=Settings!$B$22,M1293&gt;0))+(AY1293&gt;=1))</f>
        <v/>
      </c>
      <c r="BW1293" s="91">
        <f>IF(OR(AY1293=0,BF1293&lt;&gt;"Y",BG1293&lt;&gt;"Y"),"",1+SUMPRODUCT(($A$6:$A$2604=A1293)*($AY$6:$AY$2604&gt;0)*($BF$6:$BF$2604="Y")*($BG$6:$BG$2604="Y")*(($AY$6:$AY$2604&gt;AY1293)+($AY$6:$AY$2604=AY1293)*($AD$6:$AD$2604&gt;AD1293))))</f>
        <v/>
      </c>
    </row>
    <row r="1294" ht="23.85" customHeight="1" s="55">
      <c r="A1294" s="90" t="n">
        <v>46296</v>
      </c>
      <c r="B1294" s="91" t="inlineStr">
        <is>
          <t>DISAQ</t>
        </is>
      </c>
      <c r="C1294" s="91" t="inlineStr">
        <is>
          <t>INE131C01011</t>
        </is>
      </c>
      <c r="D1294" s="91" t="n"/>
      <c r="E1294" s="91" t="inlineStr">
        <is>
          <t>None</t>
        </is>
      </c>
      <c r="F1294" s="93" t="n">
        <v>1636</v>
      </c>
      <c r="G1294" s="92" t="inlineStr">
        <is>
          <t>N</t>
        </is>
      </c>
      <c r="H1294" s="94" t="n"/>
      <c r="I1294" s="91" t="inlineStr">
        <is>
          <t>N</t>
        </is>
      </c>
      <c r="J1294" s="92">
        <f>IF(K1294="","N","Y")</f>
        <v/>
      </c>
      <c r="K1294" s="94">
        <f>_xlfn.TEXTJOIN("; ",TRUE,IF(P1294="52-wk low","52-wk low",""),IF(AND(AD1294&gt;=Settings!$B$12,M1294&lt;0),"Distribution",""),IF(AND(AJ1294="Y",M1294&lt;0,AK1294&lt;-Settings!$B$13),"Long unwinding",""),IF(AND(AJ1294="Y",M1294&lt;0,AK1294&gt;Settings!$B$13),"Short buildup",""))</f>
        <v/>
      </c>
      <c r="L1294" s="95" t="n">
        <v>11249</v>
      </c>
      <c r="M1294" s="96" t="n">
        <v>-4.64</v>
      </c>
      <c r="N1294" s="93" t="n">
        <v>2432</v>
      </c>
      <c r="O1294" s="91" t="inlineStr">
        <is>
          <t>None</t>
        </is>
      </c>
      <c r="P1294" s="91" t="inlineStr">
        <is>
          <t>None</t>
        </is>
      </c>
      <c r="Q1294" s="97" t="n">
        <v>0</v>
      </c>
      <c r="R1294" s="96" t="n">
        <v>0</v>
      </c>
      <c r="S1294" s="96" t="n">
        <v>1.48</v>
      </c>
      <c r="T1294" s="96" t="n">
        <v>0.74</v>
      </c>
      <c r="U1294" s="96" t="n">
        <v>0.65</v>
      </c>
      <c r="V1294" s="103" t="n">
        <v>0.43</v>
      </c>
      <c r="W1294" s="102" t="n"/>
      <c r="X1294" s="93" t="n"/>
      <c r="Y1294" s="91" t="inlineStr">
        <is>
          <t>None</t>
        </is>
      </c>
      <c r="Z1294" s="99" t="n">
        <v>89.23</v>
      </c>
      <c r="AA1294" s="96" t="n">
        <v>1.72</v>
      </c>
      <c r="AB1294" s="96" t="n">
        <v>2.11</v>
      </c>
      <c r="AC1294" s="96" t="n">
        <v>2.97</v>
      </c>
      <c r="AD1294" s="96" t="n">
        <v>1.75</v>
      </c>
      <c r="AE1294" s="96" t="n">
        <v>2.05</v>
      </c>
      <c r="AF1294" s="103" t="n">
        <v>1.75</v>
      </c>
      <c r="AG1294" s="91" t="inlineStr">
        <is>
          <t>Quiet accumulation</t>
        </is>
      </c>
      <c r="AH1294" s="100" t="n">
        <v>0</v>
      </c>
      <c r="AI1294" s="101" t="n">
        <v>0</v>
      </c>
      <c r="AJ1294" s="92" t="inlineStr">
        <is>
          <t>N</t>
        </is>
      </c>
      <c r="AK1294" s="96" t="n"/>
      <c r="AL1294" s="91" t="inlineStr">
        <is>
          <t>n/a</t>
        </is>
      </c>
      <c r="AM1294" s="93" t="n"/>
      <c r="AN1294" s="92" t="inlineStr">
        <is>
          <t>None</t>
        </is>
      </c>
      <c r="AO1294" s="102" t="n">
        <v>0</v>
      </c>
      <c r="AP1294" s="103" t="n"/>
      <c r="AQ1294" s="102" t="n"/>
      <c r="AR1294" s="91" t="inlineStr">
        <is>
          <t>N</t>
        </is>
      </c>
      <c r="AS1294" s="104" t="n"/>
      <c r="AT1294" s="92">
        <f>IF(AND(P1294="52-wk high",T1294&gt;=Settings!$B$7),"Y","N")</f>
        <v/>
      </c>
      <c r="AU1294" s="91">
        <f>IF(AND(AD1294&gt;=Settings!$B$8,M1294&gt;0),"Y","N")</f>
        <v/>
      </c>
      <c r="AV1294" s="91">
        <f>IF(OR(AH1294&gt;Settings!$B$9,AI1294&gt;Settings!$B$9),"Y","N")</f>
        <v/>
      </c>
      <c r="AW1294" s="91">
        <f>IF(AJ1294&lt;&gt;"Y","n/a",IF(AND(M1294&gt;0,AK1294&gt;Settings!$B$10),"Y","N"))</f>
        <v/>
      </c>
      <c r="AX1294" s="91">
        <f>IF(AO1294&gt;=Settings!$B$11,"Y","N")</f>
        <v/>
      </c>
      <c r="AY1294" s="99">
        <f>(AT1294="Y")+(AU1294="Y")+(AV1294="Y")+(AW1294="Y")+(AX1294="Y")</f>
        <v/>
      </c>
      <c r="AZ1294" s="94">
        <f>IF(AY1294=0,"None",_xlfn.TEXTJOIN(", ",TRUE(),IF(AT1294="Y","Breakout",""),IF(AU1294="Y","Accumulation",""),IF(AV1294="Y","Institutional buying",""),IF(AW1294="Y","Long buildup",""),IF(AX1294="Y","Momentum leader","")))</f>
        <v/>
      </c>
      <c r="BA1294" s="94">
        <f>IF(BW1294="","","Passes "&amp;AY1294&amp;" of 5 buy-side scans"&amp;IF(G1294="Y","; RED FLAG: filter out using Red flag column",""))</f>
        <v/>
      </c>
      <c r="BB1294" s="91" t="inlineStr">
        <is>
          <t>None</t>
        </is>
      </c>
      <c r="BC1294" s="92" t="inlineStr">
        <is>
          <t>Y</t>
        </is>
      </c>
      <c r="BD1294" s="94" t="inlineStr">
        <is>
          <t>Few traders (&lt;100 unique PAN, 30 days)</t>
        </is>
      </c>
      <c r="BE1294" s="94" t="n"/>
      <c r="BF1294" s="92">
        <f>IF(R1294*100000&gt;=Settings!$B$5,"Y","N")</f>
        <v/>
      </c>
      <c r="BG1294" s="91">
        <f>IF(F1294&gt;Settings!$B$6,"Y","N")</f>
        <v/>
      </c>
      <c r="BH1294" s="97" t="n">
        <v>-12.55</v>
      </c>
      <c r="BI1294" s="96" t="n">
        <v>-6.32</v>
      </c>
      <c r="BJ1294" s="96" t="n">
        <v>-4.05</v>
      </c>
      <c r="BK1294" s="96" t="n">
        <v>-8.26</v>
      </c>
      <c r="BL1294" s="96" t="n"/>
      <c r="BM1294" s="96" t="n"/>
      <c r="BN1294" s="97" t="n">
        <v>-5.03</v>
      </c>
      <c r="BO1294" s="96" t="n">
        <v>-5.4</v>
      </c>
      <c r="BP1294" s="96" t="n">
        <v>-5.68</v>
      </c>
      <c r="BQ1294" s="96" t="n"/>
      <c r="BR1294" s="91" t="n"/>
      <c r="BS1294" s="91" t="inlineStr">
        <is>
          <t>None</t>
        </is>
      </c>
      <c r="BT1294" s="96" t="n">
        <v>29.3</v>
      </c>
      <c r="BU1294" s="91" t="n"/>
      <c r="BV1294" s="99">
        <f>IF(OR(BF1294&lt;&gt;"Y",BG1294&lt;&gt;"Y"),"",(AND(ISNUMBER(BQ1294),BQ1294&gt;0))+(BR1294="Stacked up")+(AND(ISNUMBER(BH1294),BH1294&gt;=-Settings!$B$17))+(AND(ISNUMBER(BK1294),ISNUMBER(BM1294),BK1294&gt;0,BM1294&gt;0))+(AND(ISNUMBER(AQ1294),AQ1294&gt;=Settings!$B$18))+(AND(ISNUMBER(BT1294),BT1294&gt;=Settings!$B$19,BT1294&lt;=Settings!$B$20))+(AND(ISNUMBER(AS1294),AS1294&gt;0))+(AND(ISNUMBER(T1294),ISNUMBER(M1294),T1294&gt;=Settings!$B$21,M1294&gt;0))+(AND(ISNUMBER(AD1294),ISNUMBER(M1294),AD1294&gt;=Settings!$B$22,M1294&gt;0))+(AY1294&gt;=1))</f>
        <v/>
      </c>
      <c r="BW1294" s="91">
        <f>IF(OR(AY1294=0,BF1294&lt;&gt;"Y",BG1294&lt;&gt;"Y"),"",1+SUMPRODUCT(($A$6:$A$2604=A1294)*($AY$6:$AY$2604&gt;0)*($BF$6:$BF$2604="Y")*($BG$6:$BG$2604="Y")*(($AY$6:$AY$2604&gt;AY1294)+($AY$6:$AY$2604=AY1294)*($AD$6:$AD$2604&gt;AD1294))))</f>
        <v/>
      </c>
    </row>
    <row r="1295" ht="23.85" customHeight="1" s="55">
      <c r="A1295" s="90" t="n">
        <v>46296</v>
      </c>
      <c r="B1295" s="91" t="inlineStr">
        <is>
          <t>ACCELYA</t>
        </is>
      </c>
      <c r="C1295" s="91" t="inlineStr">
        <is>
          <t>INE793A01012</t>
        </is>
      </c>
      <c r="D1295" s="91" t="n"/>
      <c r="E1295" s="91" t="inlineStr">
        <is>
          <t>None</t>
        </is>
      </c>
      <c r="F1295" s="93" t="n">
        <v>1633</v>
      </c>
      <c r="G1295" s="92" t="inlineStr">
        <is>
          <t>N</t>
        </is>
      </c>
      <c r="H1295" s="94" t="n"/>
      <c r="I1295" s="91" t="inlineStr">
        <is>
          <t>N</t>
        </is>
      </c>
      <c r="J1295" s="92">
        <f>IF(K1295="","N","Y")</f>
        <v/>
      </c>
      <c r="K1295" s="94">
        <f>_xlfn.TEXTJOIN("; ",TRUE,IF(P1295="52-wk low","52-wk low",""),IF(AND(AD1295&gt;=Settings!$B$12,M1295&lt;0),"Distribution",""),IF(AND(AJ1295="Y",M1295&lt;0,AK1295&lt;-Settings!$B$13),"Long unwinding",""),IF(AND(AJ1295="Y",M1295&lt;0,AK1295&gt;Settings!$B$13),"Short buildup",""))</f>
        <v/>
      </c>
      <c r="L1295" s="95" t="n">
        <v>1094.2</v>
      </c>
      <c r="M1295" s="96" t="n">
        <v>0.36</v>
      </c>
      <c r="N1295" s="93" t="n">
        <v>473</v>
      </c>
      <c r="O1295" s="91" t="inlineStr">
        <is>
          <t>None</t>
        </is>
      </c>
      <c r="P1295" s="91" t="inlineStr">
        <is>
          <t>None</t>
        </is>
      </c>
      <c r="Q1295" s="97" t="n">
        <v>0.42</v>
      </c>
      <c r="R1295" s="96" t="n">
        <v>0.08</v>
      </c>
      <c r="S1295" s="96" t="n">
        <v>7.02</v>
      </c>
      <c r="T1295" s="96" t="n">
        <v>6.9</v>
      </c>
      <c r="U1295" s="96" t="n">
        <v>6.41</v>
      </c>
      <c r="V1295" s="103" t="n">
        <v>1.14</v>
      </c>
      <c r="W1295" s="102" t="n">
        <v>6</v>
      </c>
      <c r="X1295" s="93" t="n"/>
      <c r="Y1295" s="91" t="inlineStr">
        <is>
          <t>None</t>
        </is>
      </c>
      <c r="Z1295" s="99" t="n">
        <v>60.03</v>
      </c>
      <c r="AA1295" s="96" t="n">
        <v>0.86</v>
      </c>
      <c r="AB1295" s="96" t="n">
        <v>0.89</v>
      </c>
      <c r="AC1295" s="96" t="n">
        <v>6.04</v>
      </c>
      <c r="AD1295" s="96" t="n">
        <v>6.22</v>
      </c>
      <c r="AE1295" s="96" t="n">
        <v>6</v>
      </c>
      <c r="AF1295" s="103" t="n">
        <v>1.05</v>
      </c>
      <c r="AG1295" s="91" t="inlineStr">
        <is>
          <t>Normal</t>
        </is>
      </c>
      <c r="AH1295" s="100" t="n">
        <v>0</v>
      </c>
      <c r="AI1295" s="101" t="n">
        <v>0</v>
      </c>
      <c r="AJ1295" s="92" t="inlineStr">
        <is>
          <t>N</t>
        </is>
      </c>
      <c r="AK1295" s="96" t="n"/>
      <c r="AL1295" s="91" t="inlineStr">
        <is>
          <t>n/a</t>
        </is>
      </c>
      <c r="AM1295" s="93" t="n"/>
      <c r="AN1295" s="92" t="inlineStr">
        <is>
          <t>None</t>
        </is>
      </c>
      <c r="AO1295" s="102" t="n">
        <v>0</v>
      </c>
      <c r="AP1295" s="103" t="n">
        <v>0.57</v>
      </c>
      <c r="AQ1295" s="102" t="n">
        <v>14</v>
      </c>
      <c r="AR1295" s="91" t="inlineStr">
        <is>
          <t>N</t>
        </is>
      </c>
      <c r="AS1295" s="104" t="n"/>
      <c r="AT1295" s="92">
        <f>IF(AND(P1295="52-wk high",T1295&gt;=Settings!$B$7),"Y","N")</f>
        <v/>
      </c>
      <c r="AU1295" s="91">
        <f>IF(AND(AD1295&gt;=Settings!$B$8,M1295&gt;0),"Y","N")</f>
        <v/>
      </c>
      <c r="AV1295" s="91">
        <f>IF(OR(AH1295&gt;Settings!$B$9,AI1295&gt;Settings!$B$9),"Y","N")</f>
        <v/>
      </c>
      <c r="AW1295" s="91">
        <f>IF(AJ1295&lt;&gt;"Y","n/a",IF(AND(M1295&gt;0,AK1295&gt;Settings!$B$10),"Y","N"))</f>
        <v/>
      </c>
      <c r="AX1295" s="91">
        <f>IF(AO1295&gt;=Settings!$B$11,"Y","N")</f>
        <v/>
      </c>
      <c r="AY1295" s="99">
        <f>(AT1295="Y")+(AU1295="Y")+(AV1295="Y")+(AW1295="Y")+(AX1295="Y")</f>
        <v/>
      </c>
      <c r="AZ1295" s="94">
        <f>IF(AY1295=0,"None",_xlfn.TEXTJOIN(", ",TRUE(),IF(AT1295="Y","Breakout",""),IF(AU1295="Y","Accumulation",""),IF(AV1295="Y","Institutional buying",""),IF(AW1295="Y","Long buildup",""),IF(AX1295="Y","Momentum leader","")))</f>
        <v/>
      </c>
      <c r="BA1295" s="94">
        <f>IF(BW1295="","","Passes "&amp;AY1295&amp;" of 5 buy-side scans"&amp;IF(G1295="Y","; RED FLAG: filter out using Red flag column",""))</f>
        <v/>
      </c>
      <c r="BB1295" s="91" t="inlineStr">
        <is>
          <t>None</t>
        </is>
      </c>
      <c r="BC1295" s="92" t="inlineStr">
        <is>
          <t>N</t>
        </is>
      </c>
      <c r="BD1295" s="94" t="n"/>
      <c r="BE1295" s="94" t="n"/>
      <c r="BF1295" s="92">
        <f>IF(R1295*100000&gt;=Settings!$B$5,"Y","N")</f>
        <v/>
      </c>
      <c r="BG1295" s="91">
        <f>IF(F1295&gt;Settings!$B$6,"Y","N")</f>
        <v/>
      </c>
      <c r="BH1295" s="97" t="n">
        <v>-28.34</v>
      </c>
      <c r="BI1295" s="96" t="n">
        <v>-2.38</v>
      </c>
      <c r="BJ1295" s="96" t="n">
        <v>-3.36</v>
      </c>
      <c r="BK1295" s="96" t="n">
        <v>-0.62</v>
      </c>
      <c r="BL1295" s="96" t="n">
        <v>-1.87</v>
      </c>
      <c r="BM1295" s="96" t="n">
        <v>-26.35</v>
      </c>
      <c r="BN1295" s="97" t="n">
        <v>-1.74</v>
      </c>
      <c r="BO1295" s="96" t="n">
        <v>-2.62</v>
      </c>
      <c r="BP1295" s="96" t="n">
        <v>-3.94</v>
      </c>
      <c r="BQ1295" s="96" t="n">
        <v>-8.039999999999999</v>
      </c>
      <c r="BR1295" s="91" t="inlineStr">
        <is>
          <t>Stacked down</t>
        </is>
      </c>
      <c r="BS1295" s="91" t="inlineStr">
        <is>
          <t>None</t>
        </is>
      </c>
      <c r="BT1295" s="96" t="n">
        <v>27.3</v>
      </c>
      <c r="BU1295" s="91" t="inlineStr">
        <is>
          <t>N</t>
        </is>
      </c>
      <c r="BV1295" s="99">
        <f>IF(OR(BF1295&lt;&gt;"Y",BG1295&lt;&gt;"Y"),"",(AND(ISNUMBER(BQ1295),BQ1295&gt;0))+(BR1295="Stacked up")+(AND(ISNUMBER(BH1295),BH1295&gt;=-Settings!$B$17))+(AND(ISNUMBER(BK1295),ISNUMBER(BM1295),BK1295&gt;0,BM1295&gt;0))+(AND(ISNUMBER(AQ1295),AQ1295&gt;=Settings!$B$18))+(AND(ISNUMBER(BT1295),BT1295&gt;=Settings!$B$19,BT1295&lt;=Settings!$B$20))+(AND(ISNUMBER(AS1295),AS1295&gt;0))+(AND(ISNUMBER(T1295),ISNUMBER(M1295),T1295&gt;=Settings!$B$21,M1295&gt;0))+(AND(ISNUMBER(AD1295),ISNUMBER(M1295),AD1295&gt;=Settings!$B$22,M1295&gt;0))+(AY1295&gt;=1))</f>
        <v/>
      </c>
      <c r="BW1295" s="91">
        <f>IF(OR(AY1295=0,BF1295&lt;&gt;"Y",BG1295&lt;&gt;"Y"),"",1+SUMPRODUCT(($A$6:$A$2604=A1295)*($AY$6:$AY$2604&gt;0)*($BF$6:$BF$2604="Y")*($BG$6:$BG$2604="Y")*(($AY$6:$AY$2604&gt;AY1295)+($AY$6:$AY$2604=AY1295)*($AD$6:$AD$2604&gt;AD1295))))</f>
        <v/>
      </c>
    </row>
    <row r="1296" ht="23.85" customHeight="1" s="55">
      <c r="A1296" s="90" t="n">
        <v>46296</v>
      </c>
      <c r="B1296" s="91" t="inlineStr">
        <is>
          <t>FERMENTA</t>
        </is>
      </c>
      <c r="C1296" s="91" t="inlineStr">
        <is>
          <t>INE225B01021</t>
        </is>
      </c>
      <c r="D1296" s="91" t="n"/>
      <c r="E1296" s="91" t="inlineStr">
        <is>
          <t>None</t>
        </is>
      </c>
      <c r="F1296" s="93" t="n">
        <v>1628</v>
      </c>
      <c r="G1296" s="92" t="inlineStr">
        <is>
          <t>N</t>
        </is>
      </c>
      <c r="H1296" s="94" t="n"/>
      <c r="I1296" s="91" t="inlineStr">
        <is>
          <t>N</t>
        </is>
      </c>
      <c r="J1296" s="92">
        <f>IF(K1296="","N","Y")</f>
        <v/>
      </c>
      <c r="K1296" s="94">
        <f>_xlfn.TEXTJOIN("; ",TRUE,IF(P1296="52-wk low","52-wk low",""),IF(AND(AD1296&gt;=Settings!$B$12,M1296&lt;0),"Distribution",""),IF(AND(AJ1296="Y",M1296&lt;0,AK1296&lt;-Settings!$B$13),"Long unwinding",""),IF(AND(AJ1296="Y",M1296&lt;0,AK1296&gt;Settings!$B$13),"Short buildup",""))</f>
        <v/>
      </c>
      <c r="L1296" s="95" t="n">
        <v>553.25</v>
      </c>
      <c r="M1296" s="96" t="n">
        <v>0.65</v>
      </c>
      <c r="N1296" s="93" t="n">
        <v>410</v>
      </c>
      <c r="O1296" s="91" t="inlineStr">
        <is>
          <t>None</t>
        </is>
      </c>
      <c r="P1296" s="91" t="inlineStr">
        <is>
          <t>None</t>
        </is>
      </c>
      <c r="Q1296" s="97" t="n">
        <v>4.34</v>
      </c>
      <c r="R1296" s="96" t="n">
        <v>4.16</v>
      </c>
      <c r="S1296" s="96" t="n">
        <v>1.08</v>
      </c>
      <c r="T1296" s="96" t="n">
        <v>1.58</v>
      </c>
      <c r="U1296" s="96" t="n">
        <v>1.72</v>
      </c>
      <c r="V1296" s="103" t="n">
        <v>1.62</v>
      </c>
      <c r="W1296" s="102" t="n"/>
      <c r="X1296" s="93" t="n">
        <v>196</v>
      </c>
      <c r="Y1296" s="91" t="inlineStr">
        <is>
          <t>None</t>
        </is>
      </c>
      <c r="Z1296" s="99" t="n">
        <v>24</v>
      </c>
      <c r="AA1296" s="96" t="n">
        <v>0.49</v>
      </c>
      <c r="AB1296" s="96" t="n">
        <v>0.5</v>
      </c>
      <c r="AC1296" s="96" t="n">
        <v>0.76</v>
      </c>
      <c r="AD1296" s="96" t="n">
        <v>1.04</v>
      </c>
      <c r="AE1296" s="96" t="n">
        <v>1.29</v>
      </c>
      <c r="AF1296" s="103" t="n">
        <v>1.05</v>
      </c>
      <c r="AG1296" s="91" t="inlineStr">
        <is>
          <t>Normal</t>
        </is>
      </c>
      <c r="AH1296" s="100" t="n">
        <v>0</v>
      </c>
      <c r="AI1296" s="101" t="n">
        <v>0</v>
      </c>
      <c r="AJ1296" s="92" t="inlineStr">
        <is>
          <t>N</t>
        </is>
      </c>
      <c r="AK1296" s="96" t="n"/>
      <c r="AL1296" s="91" t="inlineStr">
        <is>
          <t>n/a</t>
        </is>
      </c>
      <c r="AM1296" s="93" t="n"/>
      <c r="AN1296" s="92" t="inlineStr">
        <is>
          <t>None</t>
        </is>
      </c>
      <c r="AO1296" s="102" t="n">
        <v>0</v>
      </c>
      <c r="AP1296" s="103" t="n"/>
      <c r="AQ1296" s="102" t="n"/>
      <c r="AR1296" s="91" t="inlineStr">
        <is>
          <t>N</t>
        </is>
      </c>
      <c r="AS1296" s="104" t="n"/>
      <c r="AT1296" s="92">
        <f>IF(AND(P1296="52-wk high",T1296&gt;=Settings!$B$7),"Y","N")</f>
        <v/>
      </c>
      <c r="AU1296" s="91">
        <f>IF(AND(AD1296&gt;=Settings!$B$8,M1296&gt;0),"Y","N")</f>
        <v/>
      </c>
      <c r="AV1296" s="91">
        <f>IF(OR(AH1296&gt;Settings!$B$9,AI1296&gt;Settings!$B$9),"Y","N")</f>
        <v/>
      </c>
      <c r="AW1296" s="91">
        <f>IF(AJ1296&lt;&gt;"Y","n/a",IF(AND(M1296&gt;0,AK1296&gt;Settings!$B$10),"Y","N"))</f>
        <v/>
      </c>
      <c r="AX1296" s="91">
        <f>IF(AO1296&gt;=Settings!$B$11,"Y","N")</f>
        <v/>
      </c>
      <c r="AY1296" s="99">
        <f>(AT1296="Y")+(AU1296="Y")+(AV1296="Y")+(AW1296="Y")+(AX1296="Y")</f>
        <v/>
      </c>
      <c r="AZ1296" s="94">
        <f>IF(AY1296=0,"None",_xlfn.TEXTJOIN(", ",TRUE(),IF(AT1296="Y","Breakout",""),IF(AU1296="Y","Accumulation",""),IF(AV1296="Y","Institutional buying",""),IF(AW1296="Y","Long buildup",""),IF(AX1296="Y","Momentum leader","")))</f>
        <v/>
      </c>
      <c r="BA1296" s="94">
        <f>IF(BW1296="","","Passes "&amp;AY1296&amp;" of 5 buy-side scans"&amp;IF(G1296="Y","; RED FLAG: filter out using Red flag column",""))</f>
        <v/>
      </c>
      <c r="BB1296" s="91" t="inlineStr">
        <is>
          <t>None</t>
        </is>
      </c>
      <c r="BC1296" s="92" t="inlineStr">
        <is>
          <t>Y</t>
        </is>
      </c>
      <c r="BD1296" s="94" t="inlineStr">
        <is>
          <t>High-low range &gt;100% in 6 months</t>
        </is>
      </c>
      <c r="BE1296" s="94" t="n"/>
      <c r="BF1296" s="92">
        <f>IF(R1296*100000&gt;=Settings!$B$5,"Y","N")</f>
        <v/>
      </c>
      <c r="BG1296" s="91">
        <f>IF(F1296&gt;Settings!$B$6,"Y","N")</f>
        <v/>
      </c>
      <c r="BH1296" s="97" t="n">
        <v>-4.69</v>
      </c>
      <c r="BI1296" s="96" t="n">
        <v>15.73</v>
      </c>
      <c r="BJ1296" s="96" t="n">
        <v>13.88</v>
      </c>
      <c r="BK1296" s="96" t="n">
        <v>55.82</v>
      </c>
      <c r="BL1296" s="96" t="n"/>
      <c r="BM1296" s="96" t="n"/>
      <c r="BN1296" s="97" t="n">
        <v>11.32</v>
      </c>
      <c r="BO1296" s="96" t="n">
        <v>16.79</v>
      </c>
      <c r="BP1296" s="96" t="n">
        <v>27.04</v>
      </c>
      <c r="BQ1296" s="96" t="n"/>
      <c r="BR1296" s="91" t="n"/>
      <c r="BS1296" s="91" t="inlineStr">
        <is>
          <t>None</t>
        </is>
      </c>
      <c r="BT1296" s="96" t="n">
        <v>77.3</v>
      </c>
      <c r="BU1296" s="91" t="n"/>
      <c r="BV1296" s="99">
        <f>IF(OR(BF1296&lt;&gt;"Y",BG1296&lt;&gt;"Y"),"",(AND(ISNUMBER(BQ1296),BQ1296&gt;0))+(BR1296="Stacked up")+(AND(ISNUMBER(BH1296),BH1296&gt;=-Settings!$B$17))+(AND(ISNUMBER(BK1296),ISNUMBER(BM1296),BK1296&gt;0,BM1296&gt;0))+(AND(ISNUMBER(AQ1296),AQ1296&gt;=Settings!$B$18))+(AND(ISNUMBER(BT1296),BT1296&gt;=Settings!$B$19,BT1296&lt;=Settings!$B$20))+(AND(ISNUMBER(AS1296),AS1296&gt;0))+(AND(ISNUMBER(T1296),ISNUMBER(M1296),T1296&gt;=Settings!$B$21,M1296&gt;0))+(AND(ISNUMBER(AD1296),ISNUMBER(M1296),AD1296&gt;=Settings!$B$22,M1296&gt;0))+(AY1296&gt;=1))</f>
        <v/>
      </c>
      <c r="BW1296" s="91">
        <f>IF(OR(AY1296=0,BF1296&lt;&gt;"Y",BG1296&lt;&gt;"Y"),"",1+SUMPRODUCT(($A$6:$A$2604=A1296)*($AY$6:$AY$2604&gt;0)*($BF$6:$BF$2604="Y")*($BG$6:$BG$2604="Y")*(($AY$6:$AY$2604&gt;AY1296)+($AY$6:$AY$2604=AY1296)*($AD$6:$AD$2604&gt;AD1296))))</f>
        <v/>
      </c>
    </row>
    <row r="1297" ht="23.85" customHeight="1" s="55">
      <c r="A1297" s="90" t="n">
        <v>46296</v>
      </c>
      <c r="B1297" s="91" t="inlineStr">
        <is>
          <t>WENDT</t>
        </is>
      </c>
      <c r="C1297" s="91" t="inlineStr">
        <is>
          <t>INE274C01019</t>
        </is>
      </c>
      <c r="D1297" s="91" t="n"/>
      <c r="E1297" s="91" t="inlineStr">
        <is>
          <t>None</t>
        </is>
      </c>
      <c r="F1297" s="93" t="n">
        <v>1623</v>
      </c>
      <c r="G1297" s="92" t="inlineStr">
        <is>
          <t>N</t>
        </is>
      </c>
      <c r="H1297" s="94" t="n"/>
      <c r="I1297" s="91" t="inlineStr">
        <is>
          <t>N</t>
        </is>
      </c>
      <c r="J1297" s="92">
        <f>IF(K1297="","N","Y")</f>
        <v/>
      </c>
      <c r="K1297" s="94">
        <f>_xlfn.TEXTJOIN("; ",TRUE,IF(P1297="52-wk low","52-wk low",""),IF(AND(AD1297&gt;=Settings!$B$12,M1297&lt;0),"Distribution",""),IF(AND(AJ1297="Y",M1297&lt;0,AK1297&lt;-Settings!$B$13),"Long unwinding",""),IF(AND(AJ1297="Y",M1297&lt;0,AK1297&gt;Settings!$B$13),"Short buildup",""))</f>
        <v/>
      </c>
      <c r="L1297" s="95" t="n">
        <v>8116</v>
      </c>
      <c r="M1297" s="96" t="n">
        <v>-2.82</v>
      </c>
      <c r="N1297" s="93" t="n">
        <v>2018</v>
      </c>
      <c r="O1297" s="91" t="inlineStr">
        <is>
          <t>None</t>
        </is>
      </c>
      <c r="P1297" s="91" t="inlineStr">
        <is>
          <t>None</t>
        </is>
      </c>
      <c r="Q1297" s="97" t="n">
        <v>0.15</v>
      </c>
      <c r="R1297" s="96" t="n">
        <v>0.16</v>
      </c>
      <c r="S1297" s="96" t="n">
        <v>0.92</v>
      </c>
      <c r="T1297" s="96" t="n">
        <v>1.2</v>
      </c>
      <c r="U1297" s="96" t="n">
        <v>1.23</v>
      </c>
      <c r="V1297" s="103" t="n">
        <v>1.36</v>
      </c>
      <c r="W1297" s="102" t="n">
        <v>5</v>
      </c>
      <c r="X1297" s="93" t="n"/>
      <c r="Y1297" s="91" t="inlineStr">
        <is>
          <t>None</t>
        </is>
      </c>
      <c r="Z1297" s="99" t="n">
        <v>49.79</v>
      </c>
      <c r="AA1297" s="96" t="n">
        <v>1.09</v>
      </c>
      <c r="AB1297" s="96" t="n">
        <v>1.01</v>
      </c>
      <c r="AC1297" s="96" t="n">
        <v>1.22</v>
      </c>
      <c r="AD1297" s="96" t="n">
        <v>1.49</v>
      </c>
      <c r="AE1297" s="96" t="n">
        <v>1.6</v>
      </c>
      <c r="AF1297" s="103" t="n">
        <v>1</v>
      </c>
      <c r="AG1297" s="91" t="inlineStr">
        <is>
          <t>Normal</t>
        </is>
      </c>
      <c r="AH1297" s="100" t="n">
        <v>0</v>
      </c>
      <c r="AI1297" s="101" t="n">
        <v>0</v>
      </c>
      <c r="AJ1297" s="92" t="inlineStr">
        <is>
          <t>N</t>
        </is>
      </c>
      <c r="AK1297" s="96" t="n"/>
      <c r="AL1297" s="91" t="inlineStr">
        <is>
          <t>n/a</t>
        </is>
      </c>
      <c r="AM1297" s="93" t="n"/>
      <c r="AN1297" s="92" t="inlineStr">
        <is>
          <t>None</t>
        </is>
      </c>
      <c r="AO1297" s="102" t="n">
        <v>0</v>
      </c>
      <c r="AP1297" s="103" t="n">
        <v>1.15</v>
      </c>
      <c r="AQ1297" s="102" t="n">
        <v>68</v>
      </c>
      <c r="AR1297" s="91" t="inlineStr">
        <is>
          <t>N</t>
        </is>
      </c>
      <c r="AS1297" s="104" t="n"/>
      <c r="AT1297" s="92">
        <f>IF(AND(P1297="52-wk high",T1297&gt;=Settings!$B$7),"Y","N")</f>
        <v/>
      </c>
      <c r="AU1297" s="91">
        <f>IF(AND(AD1297&gt;=Settings!$B$8,M1297&gt;0),"Y","N")</f>
        <v/>
      </c>
      <c r="AV1297" s="91">
        <f>IF(OR(AH1297&gt;Settings!$B$9,AI1297&gt;Settings!$B$9),"Y","N")</f>
        <v/>
      </c>
      <c r="AW1297" s="91">
        <f>IF(AJ1297&lt;&gt;"Y","n/a",IF(AND(M1297&gt;0,AK1297&gt;Settings!$B$10),"Y","N"))</f>
        <v/>
      </c>
      <c r="AX1297" s="91">
        <f>IF(AO1297&gt;=Settings!$B$11,"Y","N")</f>
        <v/>
      </c>
      <c r="AY1297" s="99">
        <f>(AT1297="Y")+(AU1297="Y")+(AV1297="Y")+(AW1297="Y")+(AX1297="Y")</f>
        <v/>
      </c>
      <c r="AZ1297" s="94">
        <f>IF(AY1297=0,"None",_xlfn.TEXTJOIN(", ",TRUE(),IF(AT1297="Y","Breakout",""),IF(AU1297="Y","Accumulation",""),IF(AV1297="Y","Institutional buying",""),IF(AW1297="Y","Long buildup",""),IF(AX1297="Y","Momentum leader","")))</f>
        <v/>
      </c>
      <c r="BA1297" s="94">
        <f>IF(BW1297="","","Passes "&amp;AY1297&amp;" of 5 buy-side scans"&amp;IF(G1297="Y","; RED FLAG: filter out using Red flag column",""))</f>
        <v/>
      </c>
      <c r="BB1297" s="91" t="inlineStr">
        <is>
          <t>None</t>
        </is>
      </c>
      <c r="BC1297" s="92" t="inlineStr">
        <is>
          <t>Y</t>
        </is>
      </c>
      <c r="BD1297" s="94" t="inlineStr">
        <is>
          <t>PE &gt; 50</t>
        </is>
      </c>
      <c r="BE1297" s="94" t="n"/>
      <c r="BF1297" s="92">
        <f>IF(R1297*100000&gt;=Settings!$B$5,"Y","N")</f>
        <v/>
      </c>
      <c r="BG1297" s="91">
        <f>IF(F1297&gt;Settings!$B$6,"Y","N")</f>
        <v/>
      </c>
      <c r="BH1297" s="97" t="n">
        <v>-12.45</v>
      </c>
      <c r="BI1297" s="96" t="n">
        <v>-4.8</v>
      </c>
      <c r="BJ1297" s="96" t="n">
        <v>0.14</v>
      </c>
      <c r="BK1297" s="96" t="n">
        <v>0.15</v>
      </c>
      <c r="BL1297" s="96" t="n">
        <v>31.76</v>
      </c>
      <c r="BM1297" s="96" t="n">
        <v>-8.630000000000001</v>
      </c>
      <c r="BN1297" s="97" t="n">
        <v>-3.84</v>
      </c>
      <c r="BO1297" s="96" t="n">
        <v>-1.6</v>
      </c>
      <c r="BP1297" s="96" t="n">
        <v>1.75</v>
      </c>
      <c r="BQ1297" s="96" t="n">
        <v>2.96</v>
      </c>
      <c r="BR1297" s="91" t="inlineStr">
        <is>
          <t>Mixed</t>
        </is>
      </c>
      <c r="BS1297" s="91" t="inlineStr">
        <is>
          <t>None</t>
        </is>
      </c>
      <c r="BT1297" s="96" t="n">
        <v>33.4</v>
      </c>
      <c r="BU1297" s="91" t="inlineStr">
        <is>
          <t>N</t>
        </is>
      </c>
      <c r="BV1297" s="99">
        <f>IF(OR(BF1297&lt;&gt;"Y",BG1297&lt;&gt;"Y"),"",(AND(ISNUMBER(BQ1297),BQ1297&gt;0))+(BR1297="Stacked up")+(AND(ISNUMBER(BH1297),BH1297&gt;=-Settings!$B$17))+(AND(ISNUMBER(BK1297),ISNUMBER(BM1297),BK1297&gt;0,BM1297&gt;0))+(AND(ISNUMBER(AQ1297),AQ1297&gt;=Settings!$B$18))+(AND(ISNUMBER(BT1297),BT1297&gt;=Settings!$B$19,BT1297&lt;=Settings!$B$20))+(AND(ISNUMBER(AS1297),AS1297&gt;0))+(AND(ISNUMBER(T1297),ISNUMBER(M1297),T1297&gt;=Settings!$B$21,M1297&gt;0))+(AND(ISNUMBER(AD1297),ISNUMBER(M1297),AD1297&gt;=Settings!$B$22,M1297&gt;0))+(AY1297&gt;=1))</f>
        <v/>
      </c>
      <c r="BW1297" s="91">
        <f>IF(OR(AY1297=0,BF1297&lt;&gt;"Y",BG1297&lt;&gt;"Y"),"",1+SUMPRODUCT(($A$6:$A$2604=A1297)*($AY$6:$AY$2604&gt;0)*($BF$6:$BF$2604="Y")*($BG$6:$BG$2604="Y")*(($AY$6:$AY$2604&gt;AY1297)+($AY$6:$AY$2604=AY1297)*($AD$6:$AD$2604&gt;AD1297))))</f>
        <v/>
      </c>
    </row>
    <row r="1298" ht="23.85" customHeight="1" s="55">
      <c r="A1298" s="90" t="n">
        <v>46296</v>
      </c>
      <c r="B1298" s="91" t="inlineStr">
        <is>
          <t>CNL</t>
        </is>
      </c>
      <c r="C1298" s="91" t="inlineStr">
        <is>
          <t>INE985W01018</t>
        </is>
      </c>
      <c r="D1298" s="91" t="n"/>
      <c r="E1298" s="91" t="inlineStr">
        <is>
          <t>None</t>
        </is>
      </c>
      <c r="F1298" s="93" t="n">
        <v>1621</v>
      </c>
      <c r="G1298" s="92" t="inlineStr">
        <is>
          <t>Y</t>
        </is>
      </c>
      <c r="H1298" s="94" t="inlineStr">
        <is>
          <t>Long-term ASM Stage 1</t>
        </is>
      </c>
      <c r="I1298" s="91" t="inlineStr">
        <is>
          <t>N</t>
        </is>
      </c>
      <c r="J1298" s="92">
        <f>IF(K1298="","N","Y")</f>
        <v/>
      </c>
      <c r="K1298" s="94">
        <f>_xlfn.TEXTJOIN("; ",TRUE,IF(P1298="52-wk low","52-wk low",""),IF(AND(AD1298&gt;=Settings!$B$12,M1298&lt;0),"Distribution",""),IF(AND(AJ1298="Y",M1298&lt;0,AK1298&lt;-Settings!$B$13),"Long unwinding",""),IF(AND(AJ1298="Y",M1298&lt;0,AK1298&gt;Settings!$B$13),"Short buildup",""))</f>
        <v/>
      </c>
      <c r="L1298" s="95" t="n">
        <v>1079.2</v>
      </c>
      <c r="M1298" s="96" t="n">
        <v>-0.28</v>
      </c>
      <c r="N1298" s="93" t="n">
        <v>701</v>
      </c>
      <c r="O1298" s="91" t="inlineStr">
        <is>
          <t>None</t>
        </is>
      </c>
      <c r="P1298" s="91" t="inlineStr">
        <is>
          <t>None</t>
        </is>
      </c>
      <c r="Q1298" s="97" t="n">
        <v>0.22</v>
      </c>
      <c r="R1298" s="96" t="n">
        <v>0.2</v>
      </c>
      <c r="S1298" s="96" t="n">
        <v>1.1</v>
      </c>
      <c r="T1298" s="96" t="n">
        <v>0.1</v>
      </c>
      <c r="U1298" s="96" t="n">
        <v>0.12</v>
      </c>
      <c r="V1298" s="103" t="n">
        <v>0.11</v>
      </c>
      <c r="W1298" s="102" t="n">
        <v>0</v>
      </c>
      <c r="X1298" s="93" t="n"/>
      <c r="Y1298" s="91" t="inlineStr">
        <is>
          <t>None</t>
        </is>
      </c>
      <c r="Z1298" s="99" t="n">
        <v>72.04000000000001</v>
      </c>
      <c r="AA1298" s="96" t="n">
        <v>1.35</v>
      </c>
      <c r="AB1298" s="96" t="n">
        <v>1.66</v>
      </c>
      <c r="AC1298" s="96" t="n">
        <v>1.53</v>
      </c>
      <c r="AD1298" s="96" t="n">
        <v>0.57</v>
      </c>
      <c r="AE1298" s="96" t="n">
        <v>0.6</v>
      </c>
      <c r="AF1298" s="103" t="n">
        <v>3.73</v>
      </c>
      <c r="AG1298" s="91" t="inlineStr">
        <is>
          <t>Quiet accumulation</t>
        </is>
      </c>
      <c r="AH1298" s="100" t="n">
        <v>0</v>
      </c>
      <c r="AI1298" s="101" t="n">
        <v>0</v>
      </c>
      <c r="AJ1298" s="92" t="inlineStr">
        <is>
          <t>N</t>
        </is>
      </c>
      <c r="AK1298" s="96" t="n"/>
      <c r="AL1298" s="91" t="inlineStr">
        <is>
          <t>n/a</t>
        </is>
      </c>
      <c r="AM1298" s="93" t="n"/>
      <c r="AN1298" s="92" t="inlineStr">
        <is>
          <t>None</t>
        </is>
      </c>
      <c r="AO1298" s="102" t="n">
        <v>0</v>
      </c>
      <c r="AP1298" s="103" t="n">
        <v>2.64</v>
      </c>
      <c r="AQ1298" s="102" t="n">
        <v>95</v>
      </c>
      <c r="AR1298" s="91" t="inlineStr">
        <is>
          <t>N</t>
        </is>
      </c>
      <c r="AS1298" s="104" t="n"/>
      <c r="AT1298" s="92">
        <f>IF(AND(P1298="52-wk high",T1298&gt;=Settings!$B$7),"Y","N")</f>
        <v/>
      </c>
      <c r="AU1298" s="91">
        <f>IF(AND(AD1298&gt;=Settings!$B$8,M1298&gt;0),"Y","N")</f>
        <v/>
      </c>
      <c r="AV1298" s="91">
        <f>IF(OR(AH1298&gt;Settings!$B$9,AI1298&gt;Settings!$B$9),"Y","N")</f>
        <v/>
      </c>
      <c r="AW1298" s="91">
        <f>IF(AJ1298&lt;&gt;"Y","n/a",IF(AND(M1298&gt;0,AK1298&gt;Settings!$B$10),"Y","N"))</f>
        <v/>
      </c>
      <c r="AX1298" s="91">
        <f>IF(AO1298&gt;=Settings!$B$11,"Y","N")</f>
        <v/>
      </c>
      <c r="AY1298" s="99">
        <f>(AT1298="Y")+(AU1298="Y")+(AV1298="Y")+(AW1298="Y")+(AX1298="Y")</f>
        <v/>
      </c>
      <c r="AZ1298" s="94">
        <f>IF(AY1298=0,"None",_xlfn.TEXTJOIN(", ",TRUE(),IF(AT1298="Y","Breakout",""),IF(AU1298="Y","Accumulation",""),IF(AV1298="Y","Institutional buying",""),IF(AW1298="Y","Long buildup",""),IF(AX1298="Y","Momentum leader","")))</f>
        <v/>
      </c>
      <c r="BA1298" s="94">
        <f>IF(BW1298="","","Passes "&amp;AY1298&amp;" of 5 buy-side scans"&amp;IF(G1298="Y","; RED FLAG: filter out using Red flag column",""))</f>
        <v/>
      </c>
      <c r="BB1298" s="91" t="inlineStr">
        <is>
          <t>None</t>
        </is>
      </c>
      <c r="BC1298" s="92" t="inlineStr">
        <is>
          <t>N</t>
        </is>
      </c>
      <c r="BD1298" s="94" t="n"/>
      <c r="BE1298" s="94" t="n"/>
      <c r="BF1298" s="92">
        <f>IF(R1298*100000&gt;=Settings!$B$5,"Y","N")</f>
        <v/>
      </c>
      <c r="BG1298" s="91">
        <f>IF(F1298&gt;Settings!$B$6,"Y","N")</f>
        <v/>
      </c>
      <c r="BH1298" s="97" t="n">
        <v>-18.73</v>
      </c>
      <c r="BI1298" s="96" t="n">
        <v>-2.5</v>
      </c>
      <c r="BJ1298" s="96" t="n">
        <v>-13.35</v>
      </c>
      <c r="BK1298" s="96" t="n">
        <v>45.31</v>
      </c>
      <c r="BL1298" s="96" t="n">
        <v>94.42</v>
      </c>
      <c r="BM1298" s="96" t="n">
        <v>64.48999999999999</v>
      </c>
      <c r="BN1298" s="97" t="n">
        <v>-3.42</v>
      </c>
      <c r="BO1298" s="96" t="n">
        <v>-0.62</v>
      </c>
      <c r="BP1298" s="96" t="n">
        <v>9.81</v>
      </c>
      <c r="BQ1298" s="96" t="n">
        <v>24.31</v>
      </c>
      <c r="BR1298" s="91" t="inlineStr">
        <is>
          <t>Mixed</t>
        </is>
      </c>
      <c r="BS1298" s="91" t="inlineStr">
        <is>
          <t>None</t>
        </is>
      </c>
      <c r="BT1298" s="96" t="n">
        <v>40.7</v>
      </c>
      <c r="BU1298" s="91" t="inlineStr">
        <is>
          <t>N</t>
        </is>
      </c>
      <c r="BV1298" s="99">
        <f>IF(OR(BF1298&lt;&gt;"Y",BG1298&lt;&gt;"Y"),"",(AND(ISNUMBER(BQ1298),BQ1298&gt;0))+(BR1298="Stacked up")+(AND(ISNUMBER(BH1298),BH1298&gt;=-Settings!$B$17))+(AND(ISNUMBER(BK1298),ISNUMBER(BM1298),BK1298&gt;0,BM1298&gt;0))+(AND(ISNUMBER(AQ1298),AQ1298&gt;=Settings!$B$18))+(AND(ISNUMBER(BT1298),BT1298&gt;=Settings!$B$19,BT1298&lt;=Settings!$B$20))+(AND(ISNUMBER(AS1298),AS1298&gt;0))+(AND(ISNUMBER(T1298),ISNUMBER(M1298),T1298&gt;=Settings!$B$21,M1298&gt;0))+(AND(ISNUMBER(AD1298),ISNUMBER(M1298),AD1298&gt;=Settings!$B$22,M1298&gt;0))+(AY1298&gt;=1))</f>
        <v/>
      </c>
      <c r="BW1298" s="91">
        <f>IF(OR(AY1298=0,BF1298&lt;&gt;"Y",BG1298&lt;&gt;"Y"),"",1+SUMPRODUCT(($A$6:$A$2604=A1298)*($AY$6:$AY$2604&gt;0)*($BF$6:$BF$2604="Y")*($BG$6:$BG$2604="Y")*(($AY$6:$AY$2604&gt;AY1298)+($AY$6:$AY$2604=AY1298)*($AD$6:$AD$2604&gt;AD1298))))</f>
        <v/>
      </c>
    </row>
    <row r="1299" ht="23.85" customHeight="1" s="55">
      <c r="A1299" s="90" t="n">
        <v>46296</v>
      </c>
      <c r="B1299" s="91" t="inlineStr">
        <is>
          <t>MENONBE</t>
        </is>
      </c>
      <c r="C1299" s="91" t="inlineStr">
        <is>
          <t>INE071D01033</t>
        </is>
      </c>
      <c r="D1299" s="91" t="n"/>
      <c r="E1299" s="91" t="inlineStr">
        <is>
          <t>None</t>
        </is>
      </c>
      <c r="F1299" s="93" t="n">
        <v>1616</v>
      </c>
      <c r="G1299" s="92" t="inlineStr">
        <is>
          <t>Y</t>
        </is>
      </c>
      <c r="H1299" s="94" t="inlineStr">
        <is>
          <t>Long-term ASM Stage 1</t>
        </is>
      </c>
      <c r="I1299" s="91" t="inlineStr">
        <is>
          <t>N</t>
        </is>
      </c>
      <c r="J1299" s="92">
        <f>IF(K1299="","N","Y")</f>
        <v/>
      </c>
      <c r="K1299" s="94">
        <f>_xlfn.TEXTJOIN("; ",TRUE,IF(P1299="52-wk low","52-wk low",""),IF(AND(AD1299&gt;=Settings!$B$12,M1299&lt;0),"Distribution",""),IF(AND(AJ1299="Y",M1299&lt;0,AK1299&lt;-Settings!$B$13),"Long unwinding",""),IF(AND(AJ1299="Y",M1299&lt;0,AK1299&gt;Settings!$B$13),"Short buildup",""))</f>
        <v/>
      </c>
      <c r="L1299" s="95" t="n">
        <v>288.4</v>
      </c>
      <c r="M1299" s="96" t="n">
        <v>-2.63</v>
      </c>
      <c r="N1299" s="93" t="n">
        <v>1952</v>
      </c>
      <c r="O1299" s="91" t="inlineStr">
        <is>
          <t>None</t>
        </is>
      </c>
      <c r="P1299" s="91" t="inlineStr">
        <is>
          <t>None</t>
        </is>
      </c>
      <c r="Q1299" s="97" t="n">
        <v>0.66</v>
      </c>
      <c r="R1299" s="96" t="n">
        <v>0.8</v>
      </c>
      <c r="S1299" s="96" t="n">
        <v>0.84</v>
      </c>
      <c r="T1299" s="96" t="n">
        <v>0.82</v>
      </c>
      <c r="U1299" s="96" t="n">
        <v>0.35</v>
      </c>
      <c r="V1299" s="103" t="n">
        <v>0.43</v>
      </c>
      <c r="W1299" s="102" t="n">
        <v>1</v>
      </c>
      <c r="X1299" s="93" t="n"/>
      <c r="Y1299" s="91" t="inlineStr">
        <is>
          <t>None</t>
        </is>
      </c>
      <c r="Z1299" s="99" t="n">
        <v>56.77</v>
      </c>
      <c r="AA1299" s="96" t="n">
        <v>0.93</v>
      </c>
      <c r="AB1299" s="96" t="n">
        <v>0.93</v>
      </c>
      <c r="AC1299" s="96" t="n"/>
      <c r="AD1299" s="96" t="n"/>
      <c r="AE1299" s="96" t="n"/>
      <c r="AF1299" s="103" t="n"/>
      <c r="AG1299" s="91" t="inlineStr">
        <is>
          <t>No delivery data</t>
        </is>
      </c>
      <c r="AH1299" s="100" t="n">
        <v>0</v>
      </c>
      <c r="AI1299" s="101" t="n">
        <v>0</v>
      </c>
      <c r="AJ1299" s="92" t="inlineStr">
        <is>
          <t>N</t>
        </is>
      </c>
      <c r="AK1299" s="96" t="n"/>
      <c r="AL1299" s="91" t="inlineStr">
        <is>
          <t>n/a</t>
        </is>
      </c>
      <c r="AM1299" s="93" t="n"/>
      <c r="AN1299" s="92" t="inlineStr">
        <is>
          <t>None</t>
        </is>
      </c>
      <c r="AO1299" s="102" t="n">
        <v>0</v>
      </c>
      <c r="AP1299" s="103" t="n">
        <v>3.96</v>
      </c>
      <c r="AQ1299" s="102" t="n">
        <v>98</v>
      </c>
      <c r="AR1299" s="91" t="inlineStr">
        <is>
          <t>N</t>
        </is>
      </c>
      <c r="AS1299" s="104" t="n"/>
      <c r="AT1299" s="92">
        <f>IF(AND(P1299="52-wk high",T1299&gt;=Settings!$B$7),"Y","N")</f>
        <v/>
      </c>
      <c r="AU1299" s="91">
        <f>IF(AND(AD1299&gt;=Settings!$B$8,M1299&gt;0),"Y","N")</f>
        <v/>
      </c>
      <c r="AV1299" s="91">
        <f>IF(OR(AH1299&gt;Settings!$B$9,AI1299&gt;Settings!$B$9),"Y","N")</f>
        <v/>
      </c>
      <c r="AW1299" s="91">
        <f>IF(AJ1299&lt;&gt;"Y","n/a",IF(AND(M1299&gt;0,AK1299&gt;Settings!$B$10),"Y","N"))</f>
        <v/>
      </c>
      <c r="AX1299" s="91">
        <f>IF(AO1299&gt;=Settings!$B$11,"Y","N")</f>
        <v/>
      </c>
      <c r="AY1299" s="99">
        <f>(AT1299="Y")+(AU1299="Y")+(AV1299="Y")+(AW1299="Y")+(AX1299="Y")</f>
        <v/>
      </c>
      <c r="AZ1299" s="94">
        <f>IF(AY1299=0,"None",_xlfn.TEXTJOIN(", ",TRUE(),IF(AT1299="Y","Breakout",""),IF(AU1299="Y","Accumulation",""),IF(AV1299="Y","Institutional buying",""),IF(AW1299="Y","Long buildup",""),IF(AX1299="Y","Momentum leader","")))</f>
        <v/>
      </c>
      <c r="BA1299" s="94">
        <f>IF(BW1299="","","Passes "&amp;AY1299&amp;" of 5 buy-side scans"&amp;IF(G1299="Y","; RED FLAG: filter out using Red flag column",""))</f>
        <v/>
      </c>
      <c r="BB1299" s="91" t="inlineStr">
        <is>
          <t>None</t>
        </is>
      </c>
      <c r="BC1299" s="92" t="inlineStr">
        <is>
          <t>N</t>
        </is>
      </c>
      <c r="BD1299" s="94" t="n"/>
      <c r="BE1299" s="94" t="n"/>
      <c r="BF1299" s="92">
        <f>IF(R1299*100000&gt;=Settings!$B$5,"Y","N")</f>
        <v/>
      </c>
      <c r="BG1299" s="91">
        <f>IF(F1299&gt;Settings!$B$6,"Y","N")</f>
        <v/>
      </c>
      <c r="BH1299" s="97" t="n">
        <v>-12.61</v>
      </c>
      <c r="BI1299" s="96" t="n">
        <v>-1.65</v>
      </c>
      <c r="BJ1299" s="96" t="n">
        <v>-4.31</v>
      </c>
      <c r="BK1299" s="96" t="n">
        <v>78.56</v>
      </c>
      <c r="BL1299" s="96" t="n">
        <v>167.43</v>
      </c>
      <c r="BM1299" s="96" t="n">
        <v>123.72</v>
      </c>
      <c r="BN1299" s="97" t="n">
        <v>-1.83</v>
      </c>
      <c r="BO1299" s="96" t="n">
        <v>7.52</v>
      </c>
      <c r="BP1299" s="96" t="n">
        <v>24.97</v>
      </c>
      <c r="BQ1299" s="96" t="n">
        <v>50.2</v>
      </c>
      <c r="BR1299" s="91" t="inlineStr">
        <is>
          <t>Mixed</t>
        </is>
      </c>
      <c r="BS1299" s="91" t="inlineStr">
        <is>
          <t>None</t>
        </is>
      </c>
      <c r="BT1299" s="96" t="n">
        <v>43.8</v>
      </c>
      <c r="BU1299" s="91" t="inlineStr">
        <is>
          <t>N</t>
        </is>
      </c>
      <c r="BV1299" s="99">
        <f>IF(OR(BF1299&lt;&gt;"Y",BG1299&lt;&gt;"Y"),"",(AND(ISNUMBER(BQ1299),BQ1299&gt;0))+(BR1299="Stacked up")+(AND(ISNUMBER(BH1299),BH1299&gt;=-Settings!$B$17))+(AND(ISNUMBER(BK1299),ISNUMBER(BM1299),BK1299&gt;0,BM1299&gt;0))+(AND(ISNUMBER(AQ1299),AQ1299&gt;=Settings!$B$18))+(AND(ISNUMBER(BT1299),BT1299&gt;=Settings!$B$19,BT1299&lt;=Settings!$B$20))+(AND(ISNUMBER(AS1299),AS1299&gt;0))+(AND(ISNUMBER(T1299),ISNUMBER(M1299),T1299&gt;=Settings!$B$21,M1299&gt;0))+(AND(ISNUMBER(AD1299),ISNUMBER(M1299),AD1299&gt;=Settings!$B$22,M1299&gt;0))+(AY1299&gt;=1))</f>
        <v/>
      </c>
      <c r="BW1299" s="91">
        <f>IF(OR(AY1299=0,BF1299&lt;&gt;"Y",BG1299&lt;&gt;"Y"),"",1+SUMPRODUCT(($A$6:$A$2604=A1299)*($AY$6:$AY$2604&gt;0)*($BF$6:$BF$2604="Y")*($BG$6:$BG$2604="Y")*(($AY$6:$AY$2604&gt;AY1299)+($AY$6:$AY$2604=AY1299)*($AD$6:$AD$2604&gt;AD1299))))</f>
        <v/>
      </c>
    </row>
    <row r="1300" ht="23.85" customHeight="1" s="55">
      <c r="A1300" s="90" t="n">
        <v>46296</v>
      </c>
      <c r="B1300" s="91" t="inlineStr">
        <is>
          <t>BFINVEST</t>
        </is>
      </c>
      <c r="C1300" s="91" t="inlineStr">
        <is>
          <t>INE878K01010</t>
        </is>
      </c>
      <c r="D1300" s="91" t="n"/>
      <c r="E1300" s="91" t="inlineStr">
        <is>
          <t>None</t>
        </is>
      </c>
      <c r="F1300" s="93" t="n">
        <v>1615</v>
      </c>
      <c r="G1300" s="92" t="inlineStr">
        <is>
          <t>N</t>
        </is>
      </c>
      <c r="H1300" s="94" t="n"/>
      <c r="I1300" s="91" t="inlineStr">
        <is>
          <t>N</t>
        </is>
      </c>
      <c r="J1300" s="92">
        <f>IF(K1300="","N","Y")</f>
        <v/>
      </c>
      <c r="K1300" s="94">
        <f>_xlfn.TEXTJOIN("; ",TRUE,IF(P1300="52-wk low","52-wk low",""),IF(AND(AD1300&gt;=Settings!$B$12,M1300&lt;0),"Distribution",""),IF(AND(AJ1300="Y",M1300&lt;0,AK1300&lt;-Settings!$B$13),"Long unwinding",""),IF(AND(AJ1300="Y",M1300&lt;0,AK1300&gt;Settings!$B$13),"Short buildup",""))</f>
        <v/>
      </c>
      <c r="L1300" s="95" t="n">
        <v>428.7</v>
      </c>
      <c r="M1300" s="96" t="n">
        <v>-1.23</v>
      </c>
      <c r="N1300" s="93" t="n">
        <v>1166</v>
      </c>
      <c r="O1300" s="91" t="inlineStr">
        <is>
          <t>None</t>
        </is>
      </c>
      <c r="P1300" s="91" t="inlineStr">
        <is>
          <t>None</t>
        </is>
      </c>
      <c r="Q1300" s="97" t="n">
        <v>0.17</v>
      </c>
      <c r="R1300" s="96" t="n">
        <v>0.27</v>
      </c>
      <c r="S1300" s="96" t="n">
        <v>0.59</v>
      </c>
      <c r="T1300" s="96" t="n">
        <v>0.46</v>
      </c>
      <c r="U1300" s="96" t="n">
        <v>0.14</v>
      </c>
      <c r="V1300" s="103" t="n">
        <v>0.24</v>
      </c>
      <c r="W1300" s="102" t="n">
        <v>1</v>
      </c>
      <c r="X1300" s="93" t="n"/>
      <c r="Y1300" s="91" t="inlineStr">
        <is>
          <t>None</t>
        </is>
      </c>
      <c r="Z1300" s="99" t="n">
        <v>54.5</v>
      </c>
      <c r="AA1300" s="96" t="n">
        <v>1.02</v>
      </c>
      <c r="AB1300" s="96" t="n">
        <v>1.08</v>
      </c>
      <c r="AC1300" s="96" t="n">
        <v>0.76</v>
      </c>
      <c r="AD1300" s="96" t="n">
        <v>0.6</v>
      </c>
      <c r="AE1300" s="96" t="n">
        <v>0.35</v>
      </c>
      <c r="AF1300" s="103" t="n">
        <v>1.86</v>
      </c>
      <c r="AG1300" s="91" t="inlineStr">
        <is>
          <t>Quiet accumulation</t>
        </is>
      </c>
      <c r="AH1300" s="100" t="n">
        <v>0</v>
      </c>
      <c r="AI1300" s="101" t="n">
        <v>0</v>
      </c>
      <c r="AJ1300" s="92" t="inlineStr">
        <is>
          <t>N</t>
        </is>
      </c>
      <c r="AK1300" s="96" t="n"/>
      <c r="AL1300" s="91" t="inlineStr">
        <is>
          <t>n/a</t>
        </is>
      </c>
      <c r="AM1300" s="93" t="n"/>
      <c r="AN1300" s="92" t="inlineStr">
        <is>
          <t>None</t>
        </is>
      </c>
      <c r="AO1300" s="102" t="n">
        <v>0</v>
      </c>
      <c r="AP1300" s="103" t="n">
        <v>1.03</v>
      </c>
      <c r="AQ1300" s="102" t="n">
        <v>63</v>
      </c>
      <c r="AR1300" s="91" t="inlineStr">
        <is>
          <t>N</t>
        </is>
      </c>
      <c r="AS1300" s="104" t="n"/>
      <c r="AT1300" s="92">
        <f>IF(AND(P1300="52-wk high",T1300&gt;=Settings!$B$7),"Y","N")</f>
        <v/>
      </c>
      <c r="AU1300" s="91">
        <f>IF(AND(AD1300&gt;=Settings!$B$8,M1300&gt;0),"Y","N")</f>
        <v/>
      </c>
      <c r="AV1300" s="91">
        <f>IF(OR(AH1300&gt;Settings!$B$9,AI1300&gt;Settings!$B$9),"Y","N")</f>
        <v/>
      </c>
      <c r="AW1300" s="91">
        <f>IF(AJ1300&lt;&gt;"Y","n/a",IF(AND(M1300&gt;0,AK1300&gt;Settings!$B$10),"Y","N"))</f>
        <v/>
      </c>
      <c r="AX1300" s="91">
        <f>IF(AO1300&gt;=Settings!$B$11,"Y","N")</f>
        <v/>
      </c>
      <c r="AY1300" s="99">
        <f>(AT1300="Y")+(AU1300="Y")+(AV1300="Y")+(AW1300="Y")+(AX1300="Y")</f>
        <v/>
      </c>
      <c r="AZ1300" s="94">
        <f>IF(AY1300=0,"None",_xlfn.TEXTJOIN(", ",TRUE(),IF(AT1300="Y","Breakout",""),IF(AU1300="Y","Accumulation",""),IF(AV1300="Y","Institutional buying",""),IF(AW1300="Y","Long buildup",""),IF(AX1300="Y","Momentum leader","")))</f>
        <v/>
      </c>
      <c r="BA1300" s="94">
        <f>IF(BW1300="","","Passes "&amp;AY1300&amp;" of 5 buy-side scans"&amp;IF(G1300="Y","; RED FLAG: filter out using Red flag column",""))</f>
        <v/>
      </c>
      <c r="BB1300" s="91" t="inlineStr">
        <is>
          <t>None</t>
        </is>
      </c>
      <c r="BC1300" s="92" t="inlineStr">
        <is>
          <t>N</t>
        </is>
      </c>
      <c r="BD1300" s="94" t="n"/>
      <c r="BE1300" s="94" t="n"/>
      <c r="BF1300" s="92">
        <f>IF(R1300*100000&gt;=Settings!$B$5,"Y","N")</f>
        <v/>
      </c>
      <c r="BG1300" s="91">
        <f>IF(F1300&gt;Settings!$B$6,"Y","N")</f>
        <v/>
      </c>
      <c r="BH1300" s="97" t="n">
        <v>-26.68</v>
      </c>
      <c r="BI1300" s="96" t="n">
        <v>-2.47</v>
      </c>
      <c r="BJ1300" s="96" t="n">
        <v>-3.53</v>
      </c>
      <c r="BK1300" s="96" t="n">
        <v>-4.05</v>
      </c>
      <c r="BL1300" s="96" t="n">
        <v>23.71</v>
      </c>
      <c r="BM1300" s="96" t="n">
        <v>-7.94</v>
      </c>
      <c r="BN1300" s="97" t="n">
        <v>-3.05</v>
      </c>
      <c r="BO1300" s="96" t="n">
        <v>-4.19</v>
      </c>
      <c r="BP1300" s="96" t="n">
        <v>-3.37</v>
      </c>
      <c r="BQ1300" s="96" t="n">
        <v>-2.52</v>
      </c>
      <c r="BR1300" s="91" t="inlineStr">
        <is>
          <t>Mixed</t>
        </is>
      </c>
      <c r="BS1300" s="91" t="inlineStr">
        <is>
          <t>None</t>
        </is>
      </c>
      <c r="BT1300" s="96" t="n">
        <v>31.6</v>
      </c>
      <c r="BU1300" s="91" t="inlineStr">
        <is>
          <t>N</t>
        </is>
      </c>
      <c r="BV1300" s="99">
        <f>IF(OR(BF1300&lt;&gt;"Y",BG1300&lt;&gt;"Y"),"",(AND(ISNUMBER(BQ1300),BQ1300&gt;0))+(BR1300="Stacked up")+(AND(ISNUMBER(BH1300),BH1300&gt;=-Settings!$B$17))+(AND(ISNUMBER(BK1300),ISNUMBER(BM1300),BK1300&gt;0,BM1300&gt;0))+(AND(ISNUMBER(AQ1300),AQ1300&gt;=Settings!$B$18))+(AND(ISNUMBER(BT1300),BT1300&gt;=Settings!$B$19,BT1300&lt;=Settings!$B$20))+(AND(ISNUMBER(AS1300),AS1300&gt;0))+(AND(ISNUMBER(T1300),ISNUMBER(M1300),T1300&gt;=Settings!$B$21,M1300&gt;0))+(AND(ISNUMBER(AD1300),ISNUMBER(M1300),AD1300&gt;=Settings!$B$22,M1300&gt;0))+(AY1300&gt;=1))</f>
        <v/>
      </c>
      <c r="BW1300" s="91">
        <f>IF(OR(AY1300=0,BF1300&lt;&gt;"Y",BG1300&lt;&gt;"Y"),"",1+SUMPRODUCT(($A$6:$A$2604=A1300)*($AY$6:$AY$2604&gt;0)*($BF$6:$BF$2604="Y")*($BG$6:$BG$2604="Y")*(($AY$6:$AY$2604&gt;AY1300)+($AY$6:$AY$2604=AY1300)*($AD$6:$AD$2604&gt;AD1300))))</f>
        <v/>
      </c>
    </row>
    <row r="1301" ht="23.85" customHeight="1" s="55">
      <c r="A1301" s="90" t="n">
        <v>46296</v>
      </c>
      <c r="B1301" s="91" t="inlineStr">
        <is>
          <t>GRMOVER</t>
        </is>
      </c>
      <c r="C1301" s="91" t="inlineStr">
        <is>
          <t>INE192H01020</t>
        </is>
      </c>
      <c r="D1301" s="91" t="n"/>
      <c r="E1301" s="91" t="inlineStr">
        <is>
          <t>None</t>
        </is>
      </c>
      <c r="F1301" s="93" t="n">
        <v>1614</v>
      </c>
      <c r="G1301" s="92" t="inlineStr">
        <is>
          <t>N</t>
        </is>
      </c>
      <c r="H1301" s="94" t="n"/>
      <c r="I1301" s="91" t="inlineStr">
        <is>
          <t>N</t>
        </is>
      </c>
      <c r="J1301" s="92">
        <f>IF(K1301="","N","Y")</f>
        <v/>
      </c>
      <c r="K1301" s="94">
        <f>_xlfn.TEXTJOIN("; ",TRUE,IF(P1301="52-wk low","52-wk low",""),IF(AND(AD1301&gt;=Settings!$B$12,M1301&lt;0),"Distribution",""),IF(AND(AJ1301="Y",M1301&lt;0,AK1301&lt;-Settings!$B$13),"Long unwinding",""),IF(AND(AJ1301="Y",M1301&lt;0,AK1301&gt;Settings!$B$13),"Short buildup",""))</f>
        <v/>
      </c>
      <c r="L1301" s="95" t="n">
        <v>77.87</v>
      </c>
      <c r="M1301" s="96" t="n">
        <v>-1.33</v>
      </c>
      <c r="N1301" s="93" t="n">
        <v>1217</v>
      </c>
      <c r="O1301" s="91" t="inlineStr">
        <is>
          <t>None</t>
        </is>
      </c>
      <c r="P1301" s="91" t="inlineStr">
        <is>
          <t>52-wk low</t>
        </is>
      </c>
      <c r="Q1301" s="97" t="n">
        <v>10.53</v>
      </c>
      <c r="R1301" s="96" t="n">
        <v>10.91</v>
      </c>
      <c r="S1301" s="96" t="n">
        <v>0.96</v>
      </c>
      <c r="T1301" s="96" t="n">
        <v>0.93</v>
      </c>
      <c r="U1301" s="96" t="n">
        <v>0.45</v>
      </c>
      <c r="V1301" s="103" t="n">
        <v>0.47</v>
      </c>
      <c r="W1301" s="102" t="n">
        <v>0</v>
      </c>
      <c r="X1301" s="93" t="n"/>
      <c r="Y1301" s="91" t="inlineStr">
        <is>
          <t>None</t>
        </is>
      </c>
      <c r="Z1301" s="99" t="n">
        <v>19.67</v>
      </c>
      <c r="AA1301" s="96" t="n">
        <v>0.92</v>
      </c>
      <c r="AB1301" s="96" t="n">
        <v>0.71</v>
      </c>
      <c r="AC1301" s="96" t="n">
        <v>0.87</v>
      </c>
      <c r="AD1301" s="96" t="n">
        <v>0.7</v>
      </c>
      <c r="AE1301" s="96" t="n">
        <v>0.31</v>
      </c>
      <c r="AF1301" s="103" t="n">
        <v>0.73</v>
      </c>
      <c r="AG1301" s="91" t="inlineStr">
        <is>
          <t>Normal</t>
        </is>
      </c>
      <c r="AH1301" s="100" t="n">
        <v>0</v>
      </c>
      <c r="AI1301" s="101" t="n">
        <v>0</v>
      </c>
      <c r="AJ1301" s="92" t="inlineStr">
        <is>
          <t>N</t>
        </is>
      </c>
      <c r="AK1301" s="96" t="n"/>
      <c r="AL1301" s="91" t="inlineStr">
        <is>
          <t>n/a</t>
        </is>
      </c>
      <c r="AM1301" s="93" t="n"/>
      <c r="AN1301" s="92" t="inlineStr">
        <is>
          <t>None</t>
        </is>
      </c>
      <c r="AO1301" s="102" t="n">
        <v>0</v>
      </c>
      <c r="AP1301" s="103" t="n">
        <v>0.58</v>
      </c>
      <c r="AQ1301" s="102" t="n">
        <v>15</v>
      </c>
      <c r="AR1301" s="91" t="inlineStr">
        <is>
          <t>N</t>
        </is>
      </c>
      <c r="AS1301" s="104" t="n"/>
      <c r="AT1301" s="92">
        <f>IF(AND(P1301="52-wk high",T1301&gt;=Settings!$B$7),"Y","N")</f>
        <v/>
      </c>
      <c r="AU1301" s="91">
        <f>IF(AND(AD1301&gt;=Settings!$B$8,M1301&gt;0),"Y","N")</f>
        <v/>
      </c>
      <c r="AV1301" s="91">
        <f>IF(OR(AH1301&gt;Settings!$B$9,AI1301&gt;Settings!$B$9),"Y","N")</f>
        <v/>
      </c>
      <c r="AW1301" s="91">
        <f>IF(AJ1301&lt;&gt;"Y","n/a",IF(AND(M1301&gt;0,AK1301&gt;Settings!$B$10),"Y","N"))</f>
        <v/>
      </c>
      <c r="AX1301" s="91">
        <f>IF(AO1301&gt;=Settings!$B$11,"Y","N")</f>
        <v/>
      </c>
      <c r="AY1301" s="99">
        <f>(AT1301="Y")+(AU1301="Y")+(AV1301="Y")+(AW1301="Y")+(AX1301="Y")</f>
        <v/>
      </c>
      <c r="AZ1301" s="94">
        <f>IF(AY1301=0,"None",_xlfn.TEXTJOIN(", ",TRUE(),IF(AT1301="Y","Breakout",""),IF(AU1301="Y","Accumulation",""),IF(AV1301="Y","Institutional buying",""),IF(AW1301="Y","Long buildup",""),IF(AX1301="Y","Momentum leader","")))</f>
        <v/>
      </c>
      <c r="BA1301" s="94">
        <f>IF(BW1301="","","Passes "&amp;AY1301&amp;" of 5 buy-side scans"&amp;IF(G1301="Y","; RED FLAG: filter out using Red flag column",""))</f>
        <v/>
      </c>
      <c r="BB1301" s="91" t="inlineStr">
        <is>
          <t>None</t>
        </is>
      </c>
      <c r="BC1301" s="92" t="inlineStr">
        <is>
          <t>Y</t>
        </is>
      </c>
      <c r="BD1301" s="94" t="inlineStr">
        <is>
          <t>High-low range &gt;100% in 6 months</t>
        </is>
      </c>
      <c r="BE1301" s="94" t="inlineStr">
        <is>
          <t>BONUS 2:1, ex 24-Dec-2025</t>
        </is>
      </c>
      <c r="BF1301" s="92">
        <f>IF(R1301*100000&gt;=Settings!$B$5,"Y","N")</f>
        <v/>
      </c>
      <c r="BG1301" s="91">
        <f>IF(F1301&gt;Settings!$B$6,"Y","N")</f>
        <v/>
      </c>
      <c r="BH1301" s="97" t="n">
        <v>-58.01</v>
      </c>
      <c r="BI1301" s="96" t="n">
        <v>-2.5</v>
      </c>
      <c r="BJ1301" s="96" t="n">
        <v>-8.699999999999999</v>
      </c>
      <c r="BK1301" s="96" t="n">
        <v>-14.59</v>
      </c>
      <c r="BL1301" s="96" t="n">
        <v>-49.79</v>
      </c>
      <c r="BM1301" s="96" t="n">
        <v>-78.52</v>
      </c>
      <c r="BN1301" s="97" t="n">
        <v>-5.19</v>
      </c>
      <c r="BO1301" s="96" t="n">
        <v>-11.94</v>
      </c>
      <c r="BP1301" s="96" t="n">
        <v>-27.58</v>
      </c>
      <c r="BQ1301" s="96" t="n">
        <v>-50.04</v>
      </c>
      <c r="BR1301" s="91" t="inlineStr">
        <is>
          <t>Stacked down</t>
        </is>
      </c>
      <c r="BS1301" s="91" t="inlineStr">
        <is>
          <t>None</t>
        </is>
      </c>
      <c r="BT1301" s="96" t="n">
        <v>28.9</v>
      </c>
      <c r="BU1301" s="91" t="inlineStr">
        <is>
          <t>N</t>
        </is>
      </c>
      <c r="BV1301" s="99">
        <f>IF(OR(BF1301&lt;&gt;"Y",BG1301&lt;&gt;"Y"),"",(AND(ISNUMBER(BQ1301),BQ1301&gt;0))+(BR1301="Stacked up")+(AND(ISNUMBER(BH1301),BH1301&gt;=-Settings!$B$17))+(AND(ISNUMBER(BK1301),ISNUMBER(BM1301),BK1301&gt;0,BM1301&gt;0))+(AND(ISNUMBER(AQ1301),AQ1301&gt;=Settings!$B$18))+(AND(ISNUMBER(BT1301),BT1301&gt;=Settings!$B$19,BT1301&lt;=Settings!$B$20))+(AND(ISNUMBER(AS1301),AS1301&gt;0))+(AND(ISNUMBER(T1301),ISNUMBER(M1301),T1301&gt;=Settings!$B$21,M1301&gt;0))+(AND(ISNUMBER(AD1301),ISNUMBER(M1301),AD1301&gt;=Settings!$B$22,M1301&gt;0))+(AY1301&gt;=1))</f>
        <v/>
      </c>
      <c r="BW1301" s="91">
        <f>IF(OR(AY1301=0,BF1301&lt;&gt;"Y",BG1301&lt;&gt;"Y"),"",1+SUMPRODUCT(($A$6:$A$2604=A1301)*($AY$6:$AY$2604&gt;0)*($BF$6:$BF$2604="Y")*($BG$6:$BG$2604="Y")*(($AY$6:$AY$2604&gt;AY1301)+($AY$6:$AY$2604=AY1301)*($AD$6:$AD$2604&gt;AD1301))))</f>
        <v/>
      </c>
    </row>
    <row r="1302" ht="23.85" customHeight="1" s="55">
      <c r="A1302" s="90" t="n">
        <v>46296</v>
      </c>
      <c r="B1302" s="91" t="inlineStr">
        <is>
          <t>PAUSHAKLTD</t>
        </is>
      </c>
      <c r="C1302" s="91" t="inlineStr">
        <is>
          <t>INE111F01024</t>
        </is>
      </c>
      <c r="D1302" s="91" t="n"/>
      <c r="E1302" s="91" t="inlineStr">
        <is>
          <t>None</t>
        </is>
      </c>
      <c r="F1302" s="93" t="n">
        <v>1603</v>
      </c>
      <c r="G1302" s="92" t="inlineStr">
        <is>
          <t>N</t>
        </is>
      </c>
      <c r="H1302" s="94" t="n"/>
      <c r="I1302" s="91" t="inlineStr">
        <is>
          <t>N</t>
        </is>
      </c>
      <c r="J1302" s="92">
        <f>IF(K1302="","N","Y")</f>
        <v/>
      </c>
      <c r="K1302" s="94">
        <f>_xlfn.TEXTJOIN("; ",TRUE,IF(P1302="52-wk low","52-wk low",""),IF(AND(AD1302&gt;=Settings!$B$12,M1302&lt;0),"Distribution",""),IF(AND(AJ1302="Y",M1302&lt;0,AK1302&lt;-Settings!$B$13),"Long unwinding",""),IF(AND(AJ1302="Y",M1302&lt;0,AK1302&gt;Settings!$B$13),"Short buildup",""))</f>
        <v/>
      </c>
      <c r="L1302" s="95" t="n">
        <v>650.3</v>
      </c>
      <c r="M1302" s="96" t="n">
        <v>-2.25</v>
      </c>
      <c r="N1302" s="93" t="n">
        <v>1767</v>
      </c>
      <c r="O1302" s="91" t="inlineStr">
        <is>
          <t>None</t>
        </is>
      </c>
      <c r="P1302" s="91" t="inlineStr">
        <is>
          <t>None</t>
        </is>
      </c>
      <c r="Q1302" s="97" t="n">
        <v>0.24</v>
      </c>
      <c r="R1302" s="96" t="n">
        <v>0.35</v>
      </c>
      <c r="S1302" s="96" t="n">
        <v>0.66</v>
      </c>
      <c r="T1302" s="96" t="n">
        <v>0.27</v>
      </c>
      <c r="U1302" s="96" t="n">
        <v>0.44</v>
      </c>
      <c r="V1302" s="103" t="n">
        <v>0.66</v>
      </c>
      <c r="W1302" s="102" t="n">
        <v>0</v>
      </c>
      <c r="X1302" s="93" t="n"/>
      <c r="Y1302" s="91" t="inlineStr">
        <is>
          <t>None</t>
        </is>
      </c>
      <c r="Z1302" s="99" t="n">
        <v>47.05</v>
      </c>
      <c r="AA1302" s="96" t="n">
        <v>0.86</v>
      </c>
      <c r="AB1302" s="96" t="n">
        <v>0.96</v>
      </c>
      <c r="AC1302" s="96" t="n">
        <v>0.58</v>
      </c>
      <c r="AD1302" s="96" t="n">
        <v>0.44</v>
      </c>
      <c r="AE1302" s="96" t="n">
        <v>0.6</v>
      </c>
      <c r="AF1302" s="103" t="n">
        <v>1.57</v>
      </c>
      <c r="AG1302" s="91" t="inlineStr">
        <is>
          <t>Quiet accumulation</t>
        </is>
      </c>
      <c r="AH1302" s="100" t="n">
        <v>0</v>
      </c>
      <c r="AI1302" s="101" t="n">
        <v>0</v>
      </c>
      <c r="AJ1302" s="92" t="inlineStr">
        <is>
          <t>N</t>
        </is>
      </c>
      <c r="AK1302" s="96" t="n"/>
      <c r="AL1302" s="91" t="inlineStr">
        <is>
          <t>n/a</t>
        </is>
      </c>
      <c r="AM1302" s="93" t="n"/>
      <c r="AN1302" s="92" t="inlineStr">
        <is>
          <t>None</t>
        </is>
      </c>
      <c r="AO1302" s="102" t="n">
        <v>0</v>
      </c>
      <c r="AP1302" s="103" t="n"/>
      <c r="AQ1302" s="102" t="n"/>
      <c r="AR1302" s="91" t="inlineStr">
        <is>
          <t>N</t>
        </is>
      </c>
      <c r="AS1302" s="104" t="n"/>
      <c r="AT1302" s="92">
        <f>IF(AND(P1302="52-wk high",T1302&gt;=Settings!$B$7),"Y","N")</f>
        <v/>
      </c>
      <c r="AU1302" s="91">
        <f>IF(AND(AD1302&gt;=Settings!$B$8,M1302&gt;0),"Y","N")</f>
        <v/>
      </c>
      <c r="AV1302" s="91">
        <f>IF(OR(AH1302&gt;Settings!$B$9,AI1302&gt;Settings!$B$9),"Y","N")</f>
        <v/>
      </c>
      <c r="AW1302" s="91">
        <f>IF(AJ1302&lt;&gt;"Y","n/a",IF(AND(M1302&gt;0,AK1302&gt;Settings!$B$10),"Y","N"))</f>
        <v/>
      </c>
      <c r="AX1302" s="91">
        <f>IF(AO1302&gt;=Settings!$B$11,"Y","N")</f>
        <v/>
      </c>
      <c r="AY1302" s="99">
        <f>(AT1302="Y")+(AU1302="Y")+(AV1302="Y")+(AW1302="Y")+(AX1302="Y")</f>
        <v/>
      </c>
      <c r="AZ1302" s="94">
        <f>IF(AY1302=0,"None",_xlfn.TEXTJOIN(", ",TRUE(),IF(AT1302="Y","Breakout",""),IF(AU1302="Y","Accumulation",""),IF(AV1302="Y","Institutional buying",""),IF(AW1302="Y","Long buildup",""),IF(AX1302="Y","Momentum leader","")))</f>
        <v/>
      </c>
      <c r="BA1302" s="94">
        <f>IF(BW1302="","","Passes "&amp;AY1302&amp;" of 5 buy-side scans"&amp;IF(G1302="Y","; RED FLAG: filter out using Red flag column",""))</f>
        <v/>
      </c>
      <c r="BB1302" s="91" t="inlineStr">
        <is>
          <t>None</t>
        </is>
      </c>
      <c r="BC1302" s="92" t="inlineStr">
        <is>
          <t>Y</t>
        </is>
      </c>
      <c r="BD1302" s="94" t="inlineStr">
        <is>
          <t>High-low range &gt;100% in 6 months</t>
        </is>
      </c>
      <c r="BE1302" s="94" t="n"/>
      <c r="BF1302" s="92">
        <f>IF(R1302*100000&gt;=Settings!$B$5,"Y","N")</f>
        <v/>
      </c>
      <c r="BG1302" s="91">
        <f>IF(F1302&gt;Settings!$B$6,"Y","N")</f>
        <v/>
      </c>
      <c r="BH1302" s="97" t="n">
        <v>-21.34</v>
      </c>
      <c r="BI1302" s="96" t="n">
        <v>-2.92</v>
      </c>
      <c r="BJ1302" s="96" t="n">
        <v>-18.87</v>
      </c>
      <c r="BK1302" s="96" t="n">
        <v>27.01</v>
      </c>
      <c r="BL1302" s="96" t="n">
        <v>69.61</v>
      </c>
      <c r="BM1302" s="96" t="n"/>
      <c r="BN1302" s="97" t="n">
        <v>-6.69</v>
      </c>
      <c r="BO1302" s="96" t="n">
        <v>-4.88</v>
      </c>
      <c r="BP1302" s="96" t="n">
        <v>2.69</v>
      </c>
      <c r="BQ1302" s="96" t="n">
        <v>10.12</v>
      </c>
      <c r="BR1302" s="91" t="inlineStr">
        <is>
          <t>Mixed</t>
        </is>
      </c>
      <c r="BS1302" s="91" t="inlineStr">
        <is>
          <t>None</t>
        </is>
      </c>
      <c r="BT1302" s="96" t="n">
        <v>29.4</v>
      </c>
      <c r="BU1302" s="91" t="inlineStr">
        <is>
          <t>N</t>
        </is>
      </c>
      <c r="BV1302" s="99">
        <f>IF(OR(BF1302&lt;&gt;"Y",BG1302&lt;&gt;"Y"),"",(AND(ISNUMBER(BQ1302),BQ1302&gt;0))+(BR1302="Stacked up")+(AND(ISNUMBER(BH1302),BH1302&gt;=-Settings!$B$17))+(AND(ISNUMBER(BK1302),ISNUMBER(BM1302),BK1302&gt;0,BM1302&gt;0))+(AND(ISNUMBER(AQ1302),AQ1302&gt;=Settings!$B$18))+(AND(ISNUMBER(BT1302),BT1302&gt;=Settings!$B$19,BT1302&lt;=Settings!$B$20))+(AND(ISNUMBER(AS1302),AS1302&gt;0))+(AND(ISNUMBER(T1302),ISNUMBER(M1302),T1302&gt;=Settings!$B$21,M1302&gt;0))+(AND(ISNUMBER(AD1302),ISNUMBER(M1302),AD1302&gt;=Settings!$B$22,M1302&gt;0))+(AY1302&gt;=1))</f>
        <v/>
      </c>
      <c r="BW1302" s="91">
        <f>IF(OR(AY1302=0,BF1302&lt;&gt;"Y",BG1302&lt;&gt;"Y"),"",1+SUMPRODUCT(($A$6:$A$2604=A1302)*($AY$6:$AY$2604&gt;0)*($BF$6:$BF$2604="Y")*($BG$6:$BG$2604="Y")*(($AY$6:$AY$2604&gt;AY1302)+($AY$6:$AY$2604=AY1302)*($AD$6:$AD$2604&gt;AD1302))))</f>
        <v/>
      </c>
    </row>
    <row r="1303" ht="23.85" customHeight="1" s="55">
      <c r="A1303" s="90" t="n">
        <v>46296</v>
      </c>
      <c r="B1303" s="91" t="inlineStr">
        <is>
          <t>SKYWAYS</t>
        </is>
      </c>
      <c r="C1303" s="91" t="inlineStr">
        <is>
          <t>INE0PX301025</t>
        </is>
      </c>
      <c r="D1303" s="91" t="n"/>
      <c r="E1303" s="91" t="inlineStr">
        <is>
          <t>None</t>
        </is>
      </c>
      <c r="F1303" s="93" t="n">
        <v>1603</v>
      </c>
      <c r="G1303" s="92" t="inlineStr">
        <is>
          <t>N</t>
        </is>
      </c>
      <c r="H1303" s="94" t="n"/>
      <c r="I1303" s="91" t="inlineStr">
        <is>
          <t>N</t>
        </is>
      </c>
      <c r="J1303" s="92">
        <f>IF(K1303="","N","Y")</f>
        <v/>
      </c>
      <c r="K1303" s="94">
        <f>_xlfn.TEXTJOIN("; ",TRUE,IF(P1303="52-wk low","52-wk low",""),IF(AND(AD1303&gt;=Settings!$B$12,M1303&lt;0),"Distribution",""),IF(AND(AJ1303="Y",M1303&lt;0,AK1303&lt;-Settings!$B$13),"Long unwinding",""),IF(AND(AJ1303="Y",M1303&lt;0,AK1303&gt;Settings!$B$13),"Short buildup",""))</f>
        <v/>
      </c>
      <c r="L1303" s="95" t="n">
        <v>110.29</v>
      </c>
      <c r="M1303" s="96" t="n">
        <v>-2.62</v>
      </c>
      <c r="N1303" s="93" t="n">
        <v>1948</v>
      </c>
      <c r="O1303" s="91" t="inlineStr">
        <is>
          <t>None</t>
        </is>
      </c>
      <c r="P1303" s="91" t="inlineStr">
        <is>
          <t>None</t>
        </is>
      </c>
      <c r="Q1303" s="97" t="n">
        <v>16.8</v>
      </c>
      <c r="R1303" s="96" t="n">
        <v>109.71</v>
      </c>
      <c r="S1303" s="96" t="n">
        <v>0.14</v>
      </c>
      <c r="T1303" s="96" t="n"/>
      <c r="U1303" s="96" t="n"/>
      <c r="V1303" s="103" t="n"/>
      <c r="W1303" s="102" t="n"/>
      <c r="X1303" s="93" t="n"/>
      <c r="Y1303" s="91" t="inlineStr">
        <is>
          <t>None</t>
        </is>
      </c>
      <c r="Z1303" s="99" t="n">
        <v>27.92</v>
      </c>
      <c r="AA1303" s="96" t="n">
        <v>1.2</v>
      </c>
      <c r="AB1303" s="96" t="n"/>
      <c r="AC1303" s="96" t="n">
        <v>0.29</v>
      </c>
      <c r="AD1303" s="96" t="n"/>
      <c r="AE1303" s="96" t="n"/>
      <c r="AF1303" s="103" t="n"/>
      <c r="AG1303" s="91" t="n"/>
      <c r="AH1303" s="100" t="n">
        <v>0</v>
      </c>
      <c r="AI1303" s="101" t="n">
        <v>0</v>
      </c>
      <c r="AJ1303" s="92" t="inlineStr">
        <is>
          <t>N</t>
        </is>
      </c>
      <c r="AK1303" s="96" t="n"/>
      <c r="AL1303" s="91" t="inlineStr">
        <is>
          <t>n/a</t>
        </is>
      </c>
      <c r="AM1303" s="93" t="n"/>
      <c r="AN1303" s="92" t="inlineStr">
        <is>
          <t>None</t>
        </is>
      </c>
      <c r="AO1303" s="102" t="n">
        <v>0</v>
      </c>
      <c r="AP1303" s="103" t="n"/>
      <c r="AQ1303" s="102" t="n"/>
      <c r="AR1303" s="91" t="inlineStr">
        <is>
          <t>N</t>
        </is>
      </c>
      <c r="AS1303" s="104" t="n"/>
      <c r="AT1303" s="92">
        <f>IF(AND(P1303="52-wk high",T1303&gt;=Settings!$B$7),"Y","N")</f>
        <v/>
      </c>
      <c r="AU1303" s="91">
        <f>IF(AND(AD1303&gt;=Settings!$B$8,M1303&gt;0),"Y","N")</f>
        <v/>
      </c>
      <c r="AV1303" s="91">
        <f>IF(OR(AH1303&gt;Settings!$B$9,AI1303&gt;Settings!$B$9),"Y","N")</f>
        <v/>
      </c>
      <c r="AW1303" s="91">
        <f>IF(AJ1303&lt;&gt;"Y","n/a",IF(AND(M1303&gt;0,AK1303&gt;Settings!$B$10),"Y","N"))</f>
        <v/>
      </c>
      <c r="AX1303" s="91">
        <f>IF(AO1303&gt;=Settings!$B$11,"Y","N")</f>
        <v/>
      </c>
      <c r="AY1303" s="99">
        <f>(AT1303="Y")+(AU1303="Y")+(AV1303="Y")+(AW1303="Y")+(AX1303="Y")</f>
        <v/>
      </c>
      <c r="AZ1303" s="94">
        <f>IF(AY1303=0,"None",_xlfn.TEXTJOIN(", ",TRUE(),IF(AT1303="Y","Breakout",""),IF(AU1303="Y","Accumulation",""),IF(AV1303="Y","Institutional buying",""),IF(AW1303="Y","Long buildup",""),IF(AX1303="Y","Momentum leader","")))</f>
        <v/>
      </c>
      <c r="BA1303" s="94">
        <f>IF(BW1303="","","Passes "&amp;AY1303&amp;" of 5 buy-side scans"&amp;IF(G1303="Y","; RED FLAG: filter out using Red flag column",""))</f>
        <v/>
      </c>
      <c r="BB1303" s="91" t="inlineStr">
        <is>
          <t>None</t>
        </is>
      </c>
      <c r="BC1303" s="92" t="inlineStr">
        <is>
          <t>N</t>
        </is>
      </c>
      <c r="BD1303" s="94" t="n"/>
      <c r="BE1303" s="94" t="n"/>
      <c r="BF1303" s="92">
        <f>IF(R1303*100000&gt;=Settings!$B$5,"Y","N")</f>
        <v/>
      </c>
      <c r="BG1303" s="91">
        <f>IF(F1303&gt;Settings!$B$6,"Y","N")</f>
        <v/>
      </c>
      <c r="BH1303" s="97" t="n">
        <v>-19.72</v>
      </c>
      <c r="BI1303" s="96" t="n">
        <v>-15.81</v>
      </c>
      <c r="BJ1303" s="96" t="n">
        <v>-12.16</v>
      </c>
      <c r="BK1303" s="96" t="n"/>
      <c r="BL1303" s="96" t="n"/>
      <c r="BM1303" s="96" t="n"/>
      <c r="BN1303" s="97" t="n">
        <v>-8.31</v>
      </c>
      <c r="BO1303" s="96" t="n"/>
      <c r="BP1303" s="96" t="n"/>
      <c r="BQ1303" s="96" t="n"/>
      <c r="BR1303" s="91" t="n"/>
      <c r="BS1303" s="91" t="n"/>
      <c r="BT1303" s="96" t="n"/>
      <c r="BU1303" s="91" t="n"/>
      <c r="BV1303" s="99">
        <f>IF(OR(BF1303&lt;&gt;"Y",BG1303&lt;&gt;"Y"),"",(AND(ISNUMBER(BQ1303),BQ1303&gt;0))+(BR1303="Stacked up")+(AND(ISNUMBER(BH1303),BH1303&gt;=-Settings!$B$17))+(AND(ISNUMBER(BK1303),ISNUMBER(BM1303),BK1303&gt;0,BM1303&gt;0))+(AND(ISNUMBER(AQ1303),AQ1303&gt;=Settings!$B$18))+(AND(ISNUMBER(BT1303),BT1303&gt;=Settings!$B$19,BT1303&lt;=Settings!$B$20))+(AND(ISNUMBER(AS1303),AS1303&gt;0))+(AND(ISNUMBER(T1303),ISNUMBER(M1303),T1303&gt;=Settings!$B$21,M1303&gt;0))+(AND(ISNUMBER(AD1303),ISNUMBER(M1303),AD1303&gt;=Settings!$B$22,M1303&gt;0))+(AY1303&gt;=1))</f>
        <v/>
      </c>
      <c r="BW1303" s="91">
        <f>IF(OR(AY1303=0,BF1303&lt;&gt;"Y",BG1303&lt;&gt;"Y"),"",1+SUMPRODUCT(($A$6:$A$2604=A1303)*($AY$6:$AY$2604&gt;0)*($BF$6:$BF$2604="Y")*($BG$6:$BG$2604="Y")*(($AY$6:$AY$2604&gt;AY1303)+($AY$6:$AY$2604=AY1303)*($AD$6:$AD$2604&gt;AD1303))))</f>
        <v/>
      </c>
    </row>
    <row r="1304" ht="23.85" customHeight="1" s="55">
      <c r="A1304" s="90" t="n">
        <v>46296</v>
      </c>
      <c r="B1304" s="91" t="inlineStr">
        <is>
          <t>GARUDA</t>
        </is>
      </c>
      <c r="C1304" s="91" t="inlineStr">
        <is>
          <t>INE0JVO01026</t>
        </is>
      </c>
      <c r="D1304" s="91" t="n"/>
      <c r="E1304" s="91" t="inlineStr">
        <is>
          <t>None</t>
        </is>
      </c>
      <c r="F1304" s="93" t="n">
        <v>1602</v>
      </c>
      <c r="G1304" s="92" t="inlineStr">
        <is>
          <t>N</t>
        </is>
      </c>
      <c r="H1304" s="94" t="n"/>
      <c r="I1304" s="91" t="inlineStr">
        <is>
          <t>N</t>
        </is>
      </c>
      <c r="J1304" s="92">
        <f>IF(K1304="","N","Y")</f>
        <v/>
      </c>
      <c r="K1304" s="94">
        <f>_xlfn.TEXTJOIN("; ",TRUE,IF(P1304="52-wk low","52-wk low",""),IF(AND(AD1304&gt;=Settings!$B$12,M1304&lt;0),"Distribution",""),IF(AND(AJ1304="Y",M1304&lt;0,AK1304&lt;-Settings!$B$13),"Long unwinding",""),IF(AND(AJ1304="Y",M1304&lt;0,AK1304&gt;Settings!$B$13),"Short buildup",""))</f>
        <v/>
      </c>
      <c r="L1304" s="95" t="n">
        <v>172.18</v>
      </c>
      <c r="M1304" s="96" t="n">
        <v>-1.43</v>
      </c>
      <c r="N1304" s="93" t="n">
        <v>1273</v>
      </c>
      <c r="O1304" s="91" t="inlineStr">
        <is>
          <t>None</t>
        </is>
      </c>
      <c r="P1304" s="91" t="inlineStr">
        <is>
          <t>None</t>
        </is>
      </c>
      <c r="Q1304" s="97" t="n">
        <v>3.34</v>
      </c>
      <c r="R1304" s="96" t="n">
        <v>10.9</v>
      </c>
      <c r="S1304" s="96" t="n">
        <v>0.3</v>
      </c>
      <c r="T1304" s="96" t="n">
        <v>0.36</v>
      </c>
      <c r="U1304" s="96" t="n">
        <v>0.34</v>
      </c>
      <c r="V1304" s="103" t="n">
        <v>1.12</v>
      </c>
      <c r="W1304" s="102" t="n">
        <v>2</v>
      </c>
      <c r="X1304" s="93" t="n"/>
      <c r="Y1304" s="91" t="inlineStr">
        <is>
          <t>None</t>
        </is>
      </c>
      <c r="Z1304" s="99" t="n">
        <v>43.84</v>
      </c>
      <c r="AA1304" s="96" t="n">
        <v>1.04</v>
      </c>
      <c r="AB1304" s="96" t="n">
        <v>1.04</v>
      </c>
      <c r="AC1304" s="96" t="n">
        <v>0.5600000000000001</v>
      </c>
      <c r="AD1304" s="96" t="n">
        <v>0.62</v>
      </c>
      <c r="AE1304" s="96" t="n">
        <v>0.63</v>
      </c>
      <c r="AF1304" s="103" t="n">
        <v>1.02</v>
      </c>
      <c r="AG1304" s="91" t="inlineStr">
        <is>
          <t>Normal</t>
        </is>
      </c>
      <c r="AH1304" s="100" t="n">
        <v>0</v>
      </c>
      <c r="AI1304" s="101" t="n">
        <v>0</v>
      </c>
      <c r="AJ1304" s="92" t="inlineStr">
        <is>
          <t>N</t>
        </is>
      </c>
      <c r="AK1304" s="96" t="n"/>
      <c r="AL1304" s="91" t="inlineStr">
        <is>
          <t>n/a</t>
        </is>
      </c>
      <c r="AM1304" s="93" t="n"/>
      <c r="AN1304" s="92" t="inlineStr">
        <is>
          <t>None</t>
        </is>
      </c>
      <c r="AO1304" s="102" t="n">
        <v>0</v>
      </c>
      <c r="AP1304" s="103" t="n">
        <v>0.89</v>
      </c>
      <c r="AQ1304" s="102" t="n">
        <v>56</v>
      </c>
      <c r="AR1304" s="91" t="inlineStr">
        <is>
          <t>N</t>
        </is>
      </c>
      <c r="AS1304" s="104" t="n"/>
      <c r="AT1304" s="92">
        <f>IF(AND(P1304="52-wk high",T1304&gt;=Settings!$B$7),"Y","N")</f>
        <v/>
      </c>
      <c r="AU1304" s="91">
        <f>IF(AND(AD1304&gt;=Settings!$B$8,M1304&gt;0),"Y","N")</f>
        <v/>
      </c>
      <c r="AV1304" s="91">
        <f>IF(OR(AH1304&gt;Settings!$B$9,AI1304&gt;Settings!$B$9),"Y","N")</f>
        <v/>
      </c>
      <c r="AW1304" s="91">
        <f>IF(AJ1304&lt;&gt;"Y","n/a",IF(AND(M1304&gt;0,AK1304&gt;Settings!$B$10),"Y","N"))</f>
        <v/>
      </c>
      <c r="AX1304" s="91">
        <f>IF(AO1304&gt;=Settings!$B$11,"Y","N")</f>
        <v/>
      </c>
      <c r="AY1304" s="99">
        <f>(AT1304="Y")+(AU1304="Y")+(AV1304="Y")+(AW1304="Y")+(AX1304="Y")</f>
        <v/>
      </c>
      <c r="AZ1304" s="94">
        <f>IF(AY1304=0,"None",_xlfn.TEXTJOIN(", ",TRUE(),IF(AT1304="Y","Breakout",""),IF(AU1304="Y","Accumulation",""),IF(AV1304="Y","Institutional buying",""),IF(AW1304="Y","Long buildup",""),IF(AX1304="Y","Momentum leader","")))</f>
        <v/>
      </c>
      <c r="BA1304" s="94">
        <f>IF(BW1304="","","Passes "&amp;AY1304&amp;" of 5 buy-side scans"&amp;IF(G1304="Y","; RED FLAG: filter out using Red flag column",""))</f>
        <v/>
      </c>
      <c r="BB1304" s="91" t="inlineStr">
        <is>
          <t>None</t>
        </is>
      </c>
      <c r="BC1304" s="92" t="inlineStr">
        <is>
          <t>N</t>
        </is>
      </c>
      <c r="BD1304" s="94" t="n"/>
      <c r="BE1304" s="94" t="n"/>
      <c r="BF1304" s="92">
        <f>IF(R1304*100000&gt;=Settings!$B$5,"Y","N")</f>
        <v/>
      </c>
      <c r="BG1304" s="91">
        <f>IF(F1304&gt;Settings!$B$6,"Y","N")</f>
        <v/>
      </c>
      <c r="BH1304" s="97" t="n">
        <v>-30.93</v>
      </c>
      <c r="BI1304" s="96" t="n">
        <v>-3.38</v>
      </c>
      <c r="BJ1304" s="96" t="n">
        <v>-4.26</v>
      </c>
      <c r="BK1304" s="96" t="n">
        <v>-3.51</v>
      </c>
      <c r="BL1304" s="96" t="n">
        <v>16.84</v>
      </c>
      <c r="BM1304" s="96" t="n">
        <v>-9.220000000000001</v>
      </c>
      <c r="BN1304" s="97" t="n">
        <v>-3.09</v>
      </c>
      <c r="BO1304" s="96" t="n">
        <v>-3.28</v>
      </c>
      <c r="BP1304" s="96" t="n">
        <v>-3.08</v>
      </c>
      <c r="BQ1304" s="96" t="n">
        <v>-4.2</v>
      </c>
      <c r="BR1304" s="91" t="inlineStr">
        <is>
          <t>Mixed</t>
        </is>
      </c>
      <c r="BS1304" s="91" t="inlineStr">
        <is>
          <t>Bearish cross</t>
        </is>
      </c>
      <c r="BT1304" s="96" t="n">
        <v>37.2</v>
      </c>
      <c r="BU1304" s="91" t="inlineStr">
        <is>
          <t>N</t>
        </is>
      </c>
      <c r="BV1304" s="99">
        <f>IF(OR(BF1304&lt;&gt;"Y",BG1304&lt;&gt;"Y"),"",(AND(ISNUMBER(BQ1304),BQ1304&gt;0))+(BR1304="Stacked up")+(AND(ISNUMBER(BH1304),BH1304&gt;=-Settings!$B$17))+(AND(ISNUMBER(BK1304),ISNUMBER(BM1304),BK1304&gt;0,BM1304&gt;0))+(AND(ISNUMBER(AQ1304),AQ1304&gt;=Settings!$B$18))+(AND(ISNUMBER(BT1304),BT1304&gt;=Settings!$B$19,BT1304&lt;=Settings!$B$20))+(AND(ISNUMBER(AS1304),AS1304&gt;0))+(AND(ISNUMBER(T1304),ISNUMBER(M1304),T1304&gt;=Settings!$B$21,M1304&gt;0))+(AND(ISNUMBER(AD1304),ISNUMBER(M1304),AD1304&gt;=Settings!$B$22,M1304&gt;0))+(AY1304&gt;=1))</f>
        <v/>
      </c>
      <c r="BW1304" s="91">
        <f>IF(OR(AY1304=0,BF1304&lt;&gt;"Y",BG1304&lt;&gt;"Y"),"",1+SUMPRODUCT(($A$6:$A$2604=A1304)*($AY$6:$AY$2604&gt;0)*($BF$6:$BF$2604="Y")*($BG$6:$BG$2604="Y")*(($AY$6:$AY$2604&gt;AY1304)+($AY$6:$AY$2604=AY1304)*($AD$6:$AD$2604&gt;AD1304))))</f>
        <v/>
      </c>
    </row>
    <row r="1305" ht="23.85" customHeight="1" s="55">
      <c r="A1305" s="90" t="n">
        <v>46296</v>
      </c>
      <c r="B1305" s="91" t="inlineStr">
        <is>
          <t>GOODYEAR</t>
        </is>
      </c>
      <c r="C1305" s="91" t="inlineStr">
        <is>
          <t>INE533A01012</t>
        </is>
      </c>
      <c r="D1305" s="91" t="n"/>
      <c r="E1305" s="91" t="inlineStr">
        <is>
          <t>None</t>
        </is>
      </c>
      <c r="F1305" s="93" t="n">
        <v>1602</v>
      </c>
      <c r="G1305" s="92" t="inlineStr">
        <is>
          <t>N</t>
        </is>
      </c>
      <c r="H1305" s="94" t="n"/>
      <c r="I1305" s="91" t="inlineStr">
        <is>
          <t>N</t>
        </is>
      </c>
      <c r="J1305" s="92">
        <f>IF(K1305="","N","Y")</f>
        <v/>
      </c>
      <c r="K1305" s="94">
        <f>_xlfn.TEXTJOIN("; ",TRUE,IF(P1305="52-wk low","52-wk low",""),IF(AND(AD1305&gt;=Settings!$B$12,M1305&lt;0),"Distribution",""),IF(AND(AJ1305="Y",M1305&lt;0,AK1305&lt;-Settings!$B$13),"Long unwinding",""),IF(AND(AJ1305="Y",M1305&lt;0,AK1305&gt;Settings!$B$13),"Short buildup",""))</f>
        <v/>
      </c>
      <c r="L1305" s="95" t="n">
        <v>694.3</v>
      </c>
      <c r="M1305" s="96" t="n">
        <v>-1.26</v>
      </c>
      <c r="N1305" s="93" t="n">
        <v>1181</v>
      </c>
      <c r="O1305" s="91" t="inlineStr">
        <is>
          <t>None</t>
        </is>
      </c>
      <c r="P1305" s="91" t="inlineStr">
        <is>
          <t>52-wk low</t>
        </is>
      </c>
      <c r="Q1305" s="97" t="n">
        <v>0.05</v>
      </c>
      <c r="R1305" s="96" t="n">
        <v>0.04</v>
      </c>
      <c r="S1305" s="96" t="n">
        <v>1.24</v>
      </c>
      <c r="T1305" s="96" t="n">
        <v>0.45</v>
      </c>
      <c r="U1305" s="96" t="n">
        <v>0.49</v>
      </c>
      <c r="V1305" s="103" t="n">
        <v>0.4</v>
      </c>
      <c r="W1305" s="102" t="n"/>
      <c r="X1305" s="93" t="n"/>
      <c r="Y1305" s="91" t="inlineStr">
        <is>
          <t>None</t>
        </is>
      </c>
      <c r="Z1305" s="99" t="n">
        <v>78.67</v>
      </c>
      <c r="AA1305" s="96" t="n">
        <v>1.16</v>
      </c>
      <c r="AB1305" s="96" t="n">
        <v>1.25</v>
      </c>
      <c r="AC1305" s="96" t="n">
        <v>1.41</v>
      </c>
      <c r="AD1305" s="96" t="n">
        <v>0.62</v>
      </c>
      <c r="AE1305" s="96" t="n">
        <v>0.67</v>
      </c>
      <c r="AF1305" s="103" t="n">
        <v>1.21</v>
      </c>
      <c r="AG1305" s="91" t="inlineStr">
        <is>
          <t>Normal</t>
        </is>
      </c>
      <c r="AH1305" s="100" t="n">
        <v>0</v>
      </c>
      <c r="AI1305" s="101" t="n">
        <v>0</v>
      </c>
      <c r="AJ1305" s="92" t="inlineStr">
        <is>
          <t>N</t>
        </is>
      </c>
      <c r="AK1305" s="96" t="n"/>
      <c r="AL1305" s="91" t="inlineStr">
        <is>
          <t>n/a</t>
        </is>
      </c>
      <c r="AM1305" s="93" t="n"/>
      <c r="AN1305" s="92" t="inlineStr">
        <is>
          <t>None</t>
        </is>
      </c>
      <c r="AO1305" s="102" t="n">
        <v>0</v>
      </c>
      <c r="AP1305" s="103" t="n"/>
      <c r="AQ1305" s="102" t="n"/>
      <c r="AR1305" s="91" t="inlineStr">
        <is>
          <t>N</t>
        </is>
      </c>
      <c r="AS1305" s="104" t="n"/>
      <c r="AT1305" s="92">
        <f>IF(AND(P1305="52-wk high",T1305&gt;=Settings!$B$7),"Y","N")</f>
        <v/>
      </c>
      <c r="AU1305" s="91">
        <f>IF(AND(AD1305&gt;=Settings!$B$8,M1305&gt;0),"Y","N")</f>
        <v/>
      </c>
      <c r="AV1305" s="91">
        <f>IF(OR(AH1305&gt;Settings!$B$9,AI1305&gt;Settings!$B$9),"Y","N")</f>
        <v/>
      </c>
      <c r="AW1305" s="91">
        <f>IF(AJ1305&lt;&gt;"Y","n/a",IF(AND(M1305&gt;0,AK1305&gt;Settings!$B$10),"Y","N"))</f>
        <v/>
      </c>
      <c r="AX1305" s="91">
        <f>IF(AO1305&gt;=Settings!$B$11,"Y","N")</f>
        <v/>
      </c>
      <c r="AY1305" s="99">
        <f>(AT1305="Y")+(AU1305="Y")+(AV1305="Y")+(AW1305="Y")+(AX1305="Y")</f>
        <v/>
      </c>
      <c r="AZ1305" s="94">
        <f>IF(AY1305=0,"None",_xlfn.TEXTJOIN(", ",TRUE(),IF(AT1305="Y","Breakout",""),IF(AU1305="Y","Accumulation",""),IF(AV1305="Y","Institutional buying",""),IF(AW1305="Y","Long buildup",""),IF(AX1305="Y","Momentum leader","")))</f>
        <v/>
      </c>
      <c r="BA1305" s="94">
        <f>IF(BW1305="","","Passes "&amp;AY1305&amp;" of 5 buy-side scans"&amp;IF(G1305="Y","; RED FLAG: filter out using Red flag column",""))</f>
        <v/>
      </c>
      <c r="BB1305" s="91" t="inlineStr">
        <is>
          <t>None</t>
        </is>
      </c>
      <c r="BC1305" s="92" t="inlineStr">
        <is>
          <t>N</t>
        </is>
      </c>
      <c r="BD1305" s="94" t="n"/>
      <c r="BE1305" s="94" t="n"/>
      <c r="BF1305" s="92">
        <f>IF(R1305*100000&gt;=Settings!$B$5,"Y","N")</f>
        <v/>
      </c>
      <c r="BG1305" s="91">
        <f>IF(F1305&gt;Settings!$B$6,"Y","N")</f>
        <v/>
      </c>
      <c r="BH1305" s="97" t="n">
        <v>-20.74</v>
      </c>
      <c r="BI1305" s="96" t="n">
        <v>-1.82</v>
      </c>
      <c r="BJ1305" s="96" t="n">
        <v>-5.7</v>
      </c>
      <c r="BK1305" s="96" t="n">
        <v>-8.140000000000001</v>
      </c>
      <c r="BL1305" s="96" t="n"/>
      <c r="BM1305" s="96" t="n"/>
      <c r="BN1305" s="97" t="n">
        <v>-3.08</v>
      </c>
      <c r="BO1305" s="96" t="n">
        <v>-6.4</v>
      </c>
      <c r="BP1305" s="96" t="n">
        <v>-8.449999999999999</v>
      </c>
      <c r="BQ1305" s="96" t="n"/>
      <c r="BR1305" s="91" t="n"/>
      <c r="BS1305" s="91" t="inlineStr">
        <is>
          <t>None</t>
        </is>
      </c>
      <c r="BT1305" s="96" t="n">
        <v>20</v>
      </c>
      <c r="BU1305" s="91" t="n"/>
      <c r="BV1305" s="99">
        <f>IF(OR(BF1305&lt;&gt;"Y",BG1305&lt;&gt;"Y"),"",(AND(ISNUMBER(BQ1305),BQ1305&gt;0))+(BR1305="Stacked up")+(AND(ISNUMBER(BH1305),BH1305&gt;=-Settings!$B$17))+(AND(ISNUMBER(BK1305),ISNUMBER(BM1305),BK1305&gt;0,BM1305&gt;0))+(AND(ISNUMBER(AQ1305),AQ1305&gt;=Settings!$B$18))+(AND(ISNUMBER(BT1305),BT1305&gt;=Settings!$B$19,BT1305&lt;=Settings!$B$20))+(AND(ISNUMBER(AS1305),AS1305&gt;0))+(AND(ISNUMBER(T1305),ISNUMBER(M1305),T1305&gt;=Settings!$B$21,M1305&gt;0))+(AND(ISNUMBER(AD1305),ISNUMBER(M1305),AD1305&gt;=Settings!$B$22,M1305&gt;0))+(AY1305&gt;=1))</f>
        <v/>
      </c>
      <c r="BW1305" s="91">
        <f>IF(OR(AY1305=0,BF1305&lt;&gt;"Y",BG1305&lt;&gt;"Y"),"",1+SUMPRODUCT(($A$6:$A$2604=A1305)*($AY$6:$AY$2604&gt;0)*($BF$6:$BF$2604="Y")*($BG$6:$BG$2604="Y")*(($AY$6:$AY$2604&gt;AY1305)+($AY$6:$AY$2604=AY1305)*($AD$6:$AD$2604&gt;AD1305))))</f>
        <v/>
      </c>
    </row>
    <row r="1306" ht="23.85" customHeight="1" s="55">
      <c r="A1306" s="90" t="n">
        <v>46296</v>
      </c>
      <c r="B1306" s="91" t="inlineStr">
        <is>
          <t>PNGSREVA</t>
        </is>
      </c>
      <c r="C1306" s="91" t="inlineStr">
        <is>
          <t>INE1RDG01013</t>
        </is>
      </c>
      <c r="D1306" s="91" t="n"/>
      <c r="E1306" s="91" t="inlineStr">
        <is>
          <t>None</t>
        </is>
      </c>
      <c r="F1306" s="93" t="n">
        <v>1599</v>
      </c>
      <c r="G1306" s="92" t="inlineStr">
        <is>
          <t>N</t>
        </is>
      </c>
      <c r="H1306" s="94" t="n"/>
      <c r="I1306" s="91" t="inlineStr">
        <is>
          <t>N</t>
        </is>
      </c>
      <c r="J1306" s="92">
        <f>IF(K1306="","N","Y")</f>
        <v/>
      </c>
      <c r="K1306" s="94">
        <f>_xlfn.TEXTJOIN("; ",TRUE,IF(P1306="52-wk low","52-wk low",""),IF(AND(AD1306&gt;=Settings!$B$12,M1306&lt;0),"Distribution",""),IF(AND(AJ1306="Y",M1306&lt;0,AK1306&lt;-Settings!$B$13),"Long unwinding",""),IF(AND(AJ1306="Y",M1306&lt;0,AK1306&gt;Settings!$B$13),"Short buildup",""))</f>
        <v/>
      </c>
      <c r="L1306" s="95" t="n">
        <v>504.4</v>
      </c>
      <c r="M1306" s="96" t="n">
        <v>-1.42</v>
      </c>
      <c r="N1306" s="93" t="n">
        <v>1268</v>
      </c>
      <c r="O1306" s="91" t="inlineStr">
        <is>
          <t>None</t>
        </is>
      </c>
      <c r="P1306" s="91" t="inlineStr">
        <is>
          <t>None</t>
        </is>
      </c>
      <c r="Q1306" s="97" t="n">
        <v>0.82</v>
      </c>
      <c r="R1306" s="96" t="n">
        <v>1.56</v>
      </c>
      <c r="S1306" s="96" t="n">
        <v>0.51</v>
      </c>
      <c r="T1306" s="96" t="n">
        <v>0.18</v>
      </c>
      <c r="U1306" s="96" t="n">
        <v>0.27</v>
      </c>
      <c r="V1306" s="103" t="n">
        <v>0.52</v>
      </c>
      <c r="W1306" s="102" t="n">
        <v>1</v>
      </c>
      <c r="X1306" s="93" t="n"/>
      <c r="Y1306" s="91" t="inlineStr">
        <is>
          <t>None</t>
        </is>
      </c>
      <c r="Z1306" s="99" t="n">
        <v>44.82</v>
      </c>
      <c r="AA1306" s="96" t="n">
        <v>0.9399999999999999</v>
      </c>
      <c r="AB1306" s="96" t="n">
        <v>1.06</v>
      </c>
      <c r="AC1306" s="96" t="n">
        <v>0.51</v>
      </c>
      <c r="AD1306" s="96" t="n">
        <v>0.32</v>
      </c>
      <c r="AE1306" s="96" t="n">
        <v>0.36</v>
      </c>
      <c r="AF1306" s="103" t="n">
        <v>1.31</v>
      </c>
      <c r="AG1306" s="91" t="inlineStr">
        <is>
          <t>Normal</t>
        </is>
      </c>
      <c r="AH1306" s="100" t="n">
        <v>0</v>
      </c>
      <c r="AI1306" s="101" t="n">
        <v>0</v>
      </c>
      <c r="AJ1306" s="92" t="inlineStr">
        <is>
          <t>N</t>
        </is>
      </c>
      <c r="AK1306" s="96" t="n"/>
      <c r="AL1306" s="91" t="inlineStr">
        <is>
          <t>n/a</t>
        </is>
      </c>
      <c r="AM1306" s="93" t="n"/>
      <c r="AN1306" s="92" t="inlineStr">
        <is>
          <t>None</t>
        </is>
      </c>
      <c r="AO1306" s="102" t="n">
        <v>0</v>
      </c>
      <c r="AP1306" s="103" t="n"/>
      <c r="AQ1306" s="102" t="n"/>
      <c r="AR1306" s="91" t="inlineStr">
        <is>
          <t>N</t>
        </is>
      </c>
      <c r="AS1306" s="104" t="n"/>
      <c r="AT1306" s="92">
        <f>IF(AND(P1306="52-wk high",T1306&gt;=Settings!$B$7),"Y","N")</f>
        <v/>
      </c>
      <c r="AU1306" s="91">
        <f>IF(AND(AD1306&gt;=Settings!$B$8,M1306&gt;0),"Y","N")</f>
        <v/>
      </c>
      <c r="AV1306" s="91">
        <f>IF(OR(AH1306&gt;Settings!$B$9,AI1306&gt;Settings!$B$9),"Y","N")</f>
        <v/>
      </c>
      <c r="AW1306" s="91">
        <f>IF(AJ1306&lt;&gt;"Y","n/a",IF(AND(M1306&gt;0,AK1306&gt;Settings!$B$10),"Y","N"))</f>
        <v/>
      </c>
      <c r="AX1306" s="91">
        <f>IF(AO1306&gt;=Settings!$B$11,"Y","N")</f>
        <v/>
      </c>
      <c r="AY1306" s="99">
        <f>(AT1306="Y")+(AU1306="Y")+(AV1306="Y")+(AW1306="Y")+(AX1306="Y")</f>
        <v/>
      </c>
      <c r="AZ1306" s="94">
        <f>IF(AY1306=0,"None",_xlfn.TEXTJOIN(", ",TRUE(),IF(AT1306="Y","Breakout",""),IF(AU1306="Y","Accumulation",""),IF(AV1306="Y","Institutional buying",""),IF(AW1306="Y","Long buildup",""),IF(AX1306="Y","Momentum leader","")))</f>
        <v/>
      </c>
      <c r="BA1306" s="94">
        <f>IF(BW1306="","","Passes "&amp;AY1306&amp;" of 5 buy-side scans"&amp;IF(G1306="Y","; RED FLAG: filter out using Red flag column",""))</f>
        <v/>
      </c>
      <c r="BB1306" s="91" t="inlineStr">
        <is>
          <t>None</t>
        </is>
      </c>
      <c r="BC1306" s="92" t="inlineStr">
        <is>
          <t>N</t>
        </is>
      </c>
      <c r="BD1306" s="94" t="n"/>
      <c r="BE1306" s="94" t="n"/>
      <c r="BF1306" s="92">
        <f>IF(R1306*100000&gt;=Settings!$B$5,"Y","N")</f>
        <v/>
      </c>
      <c r="BG1306" s="91">
        <f>IF(F1306&gt;Settings!$B$6,"Y","N")</f>
        <v/>
      </c>
      <c r="BH1306" s="97" t="n">
        <v>-21.68</v>
      </c>
      <c r="BI1306" s="96" t="n">
        <v>-3.71</v>
      </c>
      <c r="BJ1306" s="96" t="n">
        <v>-1.34</v>
      </c>
      <c r="BK1306" s="96" t="n">
        <v>27.36</v>
      </c>
      <c r="BL1306" s="96" t="n">
        <v>47.44</v>
      </c>
      <c r="BM1306" s="96" t="n"/>
      <c r="BN1306" s="97" t="n">
        <v>-1.94</v>
      </c>
      <c r="BO1306" s="96" t="n">
        <v>0.55</v>
      </c>
      <c r="BP1306" s="96" t="n">
        <v>6.66</v>
      </c>
      <c r="BQ1306" s="96" t="n"/>
      <c r="BR1306" s="91" t="n"/>
      <c r="BS1306" s="91" t="inlineStr">
        <is>
          <t>None</t>
        </is>
      </c>
      <c r="BT1306" s="96" t="n">
        <v>43.1</v>
      </c>
      <c r="BU1306" s="91" t="n"/>
      <c r="BV1306" s="99">
        <f>IF(OR(BF1306&lt;&gt;"Y",BG1306&lt;&gt;"Y"),"",(AND(ISNUMBER(BQ1306),BQ1306&gt;0))+(BR1306="Stacked up")+(AND(ISNUMBER(BH1306),BH1306&gt;=-Settings!$B$17))+(AND(ISNUMBER(BK1306),ISNUMBER(BM1306),BK1306&gt;0,BM1306&gt;0))+(AND(ISNUMBER(AQ1306),AQ1306&gt;=Settings!$B$18))+(AND(ISNUMBER(BT1306),BT1306&gt;=Settings!$B$19,BT1306&lt;=Settings!$B$20))+(AND(ISNUMBER(AS1306),AS1306&gt;0))+(AND(ISNUMBER(T1306),ISNUMBER(M1306),T1306&gt;=Settings!$B$21,M1306&gt;0))+(AND(ISNUMBER(AD1306),ISNUMBER(M1306),AD1306&gt;=Settings!$B$22,M1306&gt;0))+(AY1306&gt;=1))</f>
        <v/>
      </c>
      <c r="BW1306" s="91">
        <f>IF(OR(AY1306=0,BF1306&lt;&gt;"Y",BG1306&lt;&gt;"Y"),"",1+SUMPRODUCT(($A$6:$A$2604=A1306)*($AY$6:$AY$2604&gt;0)*($BF$6:$BF$2604="Y")*($BG$6:$BG$2604="Y")*(($AY$6:$AY$2604&gt;AY1306)+($AY$6:$AY$2604=AY1306)*($AD$6:$AD$2604&gt;AD1306))))</f>
        <v/>
      </c>
    </row>
    <row r="1307" ht="23.85" customHeight="1" s="55">
      <c r="A1307" s="90" t="n">
        <v>46296</v>
      </c>
      <c r="B1307" s="91" t="inlineStr">
        <is>
          <t>INVPRECQ</t>
        </is>
      </c>
      <c r="C1307" s="91" t="inlineStr">
        <is>
          <t>INE155E01016</t>
        </is>
      </c>
      <c r="D1307" s="91" t="n"/>
      <c r="E1307" s="91" t="inlineStr">
        <is>
          <t>None</t>
        </is>
      </c>
      <c r="F1307" s="93" t="n">
        <v>1595</v>
      </c>
      <c r="G1307" s="92" t="inlineStr">
        <is>
          <t>Y</t>
        </is>
      </c>
      <c r="H1307" s="94" t="inlineStr">
        <is>
          <t>ESM Stage 1; T2T (BE series)</t>
        </is>
      </c>
      <c r="I1307" s="91" t="inlineStr">
        <is>
          <t>Y</t>
        </is>
      </c>
      <c r="J1307" s="92">
        <f>IF(K1307="","N","Y")</f>
        <v/>
      </c>
      <c r="K1307" s="94">
        <f>_xlfn.TEXTJOIN("; ",TRUE,IF(P1307="52-wk low","52-wk low",""),IF(AND(AD1307&gt;=Settings!$B$12,M1307&lt;0),"Distribution",""),IF(AND(AJ1307="Y",M1307&lt;0,AK1307&lt;-Settings!$B$13),"Long unwinding",""),IF(AND(AJ1307="Y",M1307&lt;0,AK1307&gt;Settings!$B$13),"Short buildup",""))</f>
        <v/>
      </c>
      <c r="L1307" s="95" t="n">
        <v>1595.2</v>
      </c>
      <c r="M1307" s="96" t="n">
        <v>3.81</v>
      </c>
      <c r="N1307" s="93" t="n">
        <v>92</v>
      </c>
      <c r="O1307" s="91" t="inlineStr">
        <is>
          <t>None</t>
        </is>
      </c>
      <c r="P1307" s="91" t="inlineStr">
        <is>
          <t>52-wk high</t>
        </is>
      </c>
      <c r="Q1307" s="97" t="n">
        <v>0.08</v>
      </c>
      <c r="R1307" s="96" t="n">
        <v>0.04</v>
      </c>
      <c r="S1307" s="96" t="n">
        <v>2</v>
      </c>
      <c r="T1307" s="96" t="n">
        <v>0.93</v>
      </c>
      <c r="U1307" s="96" t="n">
        <v>1.05</v>
      </c>
      <c r="V1307" s="103" t="n">
        <v>0.5600000000000001</v>
      </c>
      <c r="W1307" s="102" t="n"/>
      <c r="X1307" s="93" t="n"/>
      <c r="Y1307" s="91" t="inlineStr">
        <is>
          <t>None</t>
        </is>
      </c>
      <c r="Z1307" s="99" t="n"/>
      <c r="AA1307" s="96" t="n"/>
      <c r="AB1307" s="96" t="n"/>
      <c r="AC1307" s="96" t="n"/>
      <c r="AD1307" s="96" t="n"/>
      <c r="AE1307" s="96" t="n"/>
      <c r="AF1307" s="103" t="n"/>
      <c r="AG1307" s="91" t="inlineStr">
        <is>
          <t>No delivery data</t>
        </is>
      </c>
      <c r="AH1307" s="100" t="n">
        <v>0</v>
      </c>
      <c r="AI1307" s="101" t="n">
        <v>0</v>
      </c>
      <c r="AJ1307" s="92" t="inlineStr">
        <is>
          <t>N</t>
        </is>
      </c>
      <c r="AK1307" s="96" t="n"/>
      <c r="AL1307" s="91" t="inlineStr">
        <is>
          <t>n/a</t>
        </is>
      </c>
      <c r="AM1307" s="93" t="n"/>
      <c r="AN1307" s="92" t="inlineStr">
        <is>
          <t>None</t>
        </is>
      </c>
      <c r="AO1307" s="102" t="n">
        <v>0</v>
      </c>
      <c r="AP1307" s="103" t="n"/>
      <c r="AQ1307" s="102" t="n"/>
      <c r="AR1307" s="91" t="inlineStr">
        <is>
          <t>N</t>
        </is>
      </c>
      <c r="AS1307" s="104" t="n"/>
      <c r="AT1307" s="92">
        <f>IF(AND(P1307="52-wk high",T1307&gt;=Settings!$B$7),"Y","N")</f>
        <v/>
      </c>
      <c r="AU1307" s="91">
        <f>IF(AND(AD1307&gt;=Settings!$B$8,M1307&gt;0),"Y","N")</f>
        <v/>
      </c>
      <c r="AV1307" s="91">
        <f>IF(OR(AH1307&gt;Settings!$B$9,AI1307&gt;Settings!$B$9),"Y","N")</f>
        <v/>
      </c>
      <c r="AW1307" s="91">
        <f>IF(AJ1307&lt;&gt;"Y","n/a",IF(AND(M1307&gt;0,AK1307&gt;Settings!$B$10),"Y","N"))</f>
        <v/>
      </c>
      <c r="AX1307" s="91">
        <f>IF(AO1307&gt;=Settings!$B$11,"Y","N")</f>
        <v/>
      </c>
      <c r="AY1307" s="99">
        <f>(AT1307="Y")+(AU1307="Y")+(AV1307="Y")+(AW1307="Y")+(AX1307="Y")</f>
        <v/>
      </c>
      <c r="AZ1307" s="94">
        <f>IF(AY1307=0,"None",_xlfn.TEXTJOIN(", ",TRUE(),IF(AT1307="Y","Breakout",""),IF(AU1307="Y","Accumulation",""),IF(AV1307="Y","Institutional buying",""),IF(AW1307="Y","Long buildup",""),IF(AX1307="Y","Momentum leader","")))</f>
        <v/>
      </c>
      <c r="BA1307" s="94">
        <f>IF(BW1307="","","Passes "&amp;AY1307&amp;" of 5 buy-side scans"&amp;IF(G1307="Y","; RED FLAG: filter out using Red flag column",""))</f>
        <v/>
      </c>
      <c r="BB1307" s="91" t="inlineStr">
        <is>
          <t>None</t>
        </is>
      </c>
      <c r="BC1307" s="92" t="inlineStr">
        <is>
          <t>Y</t>
        </is>
      </c>
      <c r="BD1307" s="94" t="inlineStr">
        <is>
          <t>Few traders (&lt;100 unique PAN, 30 days)</t>
        </is>
      </c>
      <c r="BE1307" s="94" t="n"/>
      <c r="BF1307" s="92">
        <f>IF(R1307*100000&gt;=Settings!$B$5,"Y","N")</f>
        <v/>
      </c>
      <c r="BG1307" s="91">
        <f>IF(F1307&gt;Settings!$B$6,"Y","N")</f>
        <v/>
      </c>
      <c r="BH1307" s="97" t="n">
        <v>2.26</v>
      </c>
      <c r="BI1307" s="96" t="n">
        <v>9.890000000000001</v>
      </c>
      <c r="BJ1307" s="96" t="n">
        <v>24.53</v>
      </c>
      <c r="BK1307" s="96" t="n">
        <v>91.95</v>
      </c>
      <c r="BL1307" s="96" t="n"/>
      <c r="BM1307" s="96" t="n"/>
      <c r="BN1307" s="97" t="n">
        <v>12.55</v>
      </c>
      <c r="BO1307" s="96" t="n">
        <v>26.36</v>
      </c>
      <c r="BP1307" s="96" t="n">
        <v>46.92</v>
      </c>
      <c r="BQ1307" s="96" t="n"/>
      <c r="BR1307" s="91" t="n"/>
      <c r="BS1307" s="91" t="inlineStr">
        <is>
          <t>None</t>
        </is>
      </c>
      <c r="BT1307" s="96" t="n">
        <v>91</v>
      </c>
      <c r="BU1307" s="91" t="n"/>
      <c r="BV1307" s="99">
        <f>IF(OR(BF1307&lt;&gt;"Y",BG1307&lt;&gt;"Y"),"",(AND(ISNUMBER(BQ1307),BQ1307&gt;0))+(BR1307="Stacked up")+(AND(ISNUMBER(BH1307),BH1307&gt;=-Settings!$B$17))+(AND(ISNUMBER(BK1307),ISNUMBER(BM1307),BK1307&gt;0,BM1307&gt;0))+(AND(ISNUMBER(AQ1307),AQ1307&gt;=Settings!$B$18))+(AND(ISNUMBER(BT1307),BT1307&gt;=Settings!$B$19,BT1307&lt;=Settings!$B$20))+(AND(ISNUMBER(AS1307),AS1307&gt;0))+(AND(ISNUMBER(T1307),ISNUMBER(M1307),T1307&gt;=Settings!$B$21,M1307&gt;0))+(AND(ISNUMBER(AD1307),ISNUMBER(M1307),AD1307&gt;=Settings!$B$22,M1307&gt;0))+(AY1307&gt;=1))</f>
        <v/>
      </c>
      <c r="BW1307" s="91">
        <f>IF(OR(AY1307=0,BF1307&lt;&gt;"Y",BG1307&lt;&gt;"Y"),"",1+SUMPRODUCT(($A$6:$A$2604=A1307)*($AY$6:$AY$2604&gt;0)*($BF$6:$BF$2604="Y")*($BG$6:$BG$2604="Y")*(($AY$6:$AY$2604&gt;AY1307)+($AY$6:$AY$2604=AY1307)*($AD$6:$AD$2604&gt;AD1307))))</f>
        <v/>
      </c>
    </row>
    <row r="1308" ht="23.85" customHeight="1" s="55">
      <c r="A1308" s="90" t="n">
        <v>46296</v>
      </c>
      <c r="B1308" s="91" t="inlineStr">
        <is>
          <t>GOCOLORS</t>
        </is>
      </c>
      <c r="C1308" s="91" t="inlineStr">
        <is>
          <t>INE0BJS01011</t>
        </is>
      </c>
      <c r="D1308" s="91" t="n"/>
      <c r="E1308" s="91" t="inlineStr">
        <is>
          <t>None</t>
        </is>
      </c>
      <c r="F1308" s="93" t="n">
        <v>1593</v>
      </c>
      <c r="G1308" s="92" t="inlineStr">
        <is>
          <t>N</t>
        </is>
      </c>
      <c r="H1308" s="94" t="n"/>
      <c r="I1308" s="91" t="inlineStr">
        <is>
          <t>N</t>
        </is>
      </c>
      <c r="J1308" s="92">
        <f>IF(K1308="","N","Y")</f>
        <v/>
      </c>
      <c r="K1308" s="94">
        <f>_xlfn.TEXTJOIN("; ",TRUE,IF(P1308="52-wk low","52-wk low",""),IF(AND(AD1308&gt;=Settings!$B$12,M1308&lt;0),"Distribution",""),IF(AND(AJ1308="Y",M1308&lt;0,AK1308&lt;-Settings!$B$13),"Long unwinding",""),IF(AND(AJ1308="Y",M1308&lt;0,AK1308&gt;Settings!$B$13),"Short buildup",""))</f>
        <v/>
      </c>
      <c r="L1308" s="95" t="n">
        <v>294.95</v>
      </c>
      <c r="M1308" s="96" t="n">
        <v>-1.93</v>
      </c>
      <c r="N1308" s="93" t="n">
        <v>1597</v>
      </c>
      <c r="O1308" s="91" t="inlineStr">
        <is>
          <t>None</t>
        </is>
      </c>
      <c r="P1308" s="91" t="inlineStr">
        <is>
          <t>None</t>
        </is>
      </c>
      <c r="Q1308" s="97" t="n">
        <v>1.21</v>
      </c>
      <c r="R1308" s="96" t="n">
        <v>0.78</v>
      </c>
      <c r="S1308" s="96" t="n">
        <v>1.64</v>
      </c>
      <c r="T1308" s="96" t="n">
        <v>0.58</v>
      </c>
      <c r="U1308" s="96" t="n">
        <v>0.12</v>
      </c>
      <c r="V1308" s="103" t="n">
        <v>0.08</v>
      </c>
      <c r="W1308" s="102" t="n">
        <v>0</v>
      </c>
      <c r="X1308" s="93" t="n"/>
      <c r="Y1308" s="91" t="inlineStr">
        <is>
          <t>None</t>
        </is>
      </c>
      <c r="Z1308" s="99" t="n">
        <v>56.15</v>
      </c>
      <c r="AA1308" s="96" t="n">
        <v>1.19</v>
      </c>
      <c r="AB1308" s="96" t="n">
        <v>1.33</v>
      </c>
      <c r="AC1308" s="96" t="n">
        <v>1.98</v>
      </c>
      <c r="AD1308" s="96" t="n">
        <v>0.99</v>
      </c>
      <c r="AE1308" s="96" t="n">
        <v>0.48</v>
      </c>
      <c r="AF1308" s="103" t="n">
        <v>3.37</v>
      </c>
      <c r="AG1308" s="91" t="inlineStr">
        <is>
          <t>Quiet accumulation</t>
        </is>
      </c>
      <c r="AH1308" s="100" t="n">
        <v>0</v>
      </c>
      <c r="AI1308" s="101" t="n">
        <v>0</v>
      </c>
      <c r="AJ1308" s="92" t="inlineStr">
        <is>
          <t>N</t>
        </is>
      </c>
      <c r="AK1308" s="96" t="n"/>
      <c r="AL1308" s="91" t="inlineStr">
        <is>
          <t>n/a</t>
        </is>
      </c>
      <c r="AM1308" s="93" t="n"/>
      <c r="AN1308" s="92" t="inlineStr">
        <is>
          <t>None</t>
        </is>
      </c>
      <c r="AO1308" s="102" t="n">
        <v>0</v>
      </c>
      <c r="AP1308" s="103" t="n">
        <v>0.62</v>
      </c>
      <c r="AQ1308" s="102" t="n">
        <v>24</v>
      </c>
      <c r="AR1308" s="91" t="inlineStr">
        <is>
          <t>N</t>
        </is>
      </c>
      <c r="AS1308" s="104" t="n"/>
      <c r="AT1308" s="92">
        <f>IF(AND(P1308="52-wk high",T1308&gt;=Settings!$B$7),"Y","N")</f>
        <v/>
      </c>
      <c r="AU1308" s="91">
        <f>IF(AND(AD1308&gt;=Settings!$B$8,M1308&gt;0),"Y","N")</f>
        <v/>
      </c>
      <c r="AV1308" s="91">
        <f>IF(OR(AH1308&gt;Settings!$B$9,AI1308&gt;Settings!$B$9),"Y","N")</f>
        <v/>
      </c>
      <c r="AW1308" s="91">
        <f>IF(AJ1308&lt;&gt;"Y","n/a",IF(AND(M1308&gt;0,AK1308&gt;Settings!$B$10),"Y","N"))</f>
        <v/>
      </c>
      <c r="AX1308" s="91">
        <f>IF(AO1308&gt;=Settings!$B$11,"Y","N")</f>
        <v/>
      </c>
      <c r="AY1308" s="99">
        <f>(AT1308="Y")+(AU1308="Y")+(AV1308="Y")+(AW1308="Y")+(AX1308="Y")</f>
        <v/>
      </c>
      <c r="AZ1308" s="94">
        <f>IF(AY1308=0,"None",_xlfn.TEXTJOIN(", ",TRUE(),IF(AT1308="Y","Breakout",""),IF(AU1308="Y","Accumulation",""),IF(AV1308="Y","Institutional buying",""),IF(AW1308="Y","Long buildup",""),IF(AX1308="Y","Momentum leader","")))</f>
        <v/>
      </c>
      <c r="BA1308" s="94">
        <f>IF(BW1308="","","Passes "&amp;AY1308&amp;" of 5 buy-side scans"&amp;IF(G1308="Y","; RED FLAG: filter out using Red flag column",""))</f>
        <v/>
      </c>
      <c r="BB1308" s="91" t="inlineStr">
        <is>
          <t>None</t>
        </is>
      </c>
      <c r="BC1308" s="92" t="inlineStr">
        <is>
          <t>Y</t>
        </is>
      </c>
      <c r="BD1308" s="94" t="inlineStr">
        <is>
          <t>High-low range &gt;200% in 365 days; High-low range &gt;150% in 12 months</t>
        </is>
      </c>
      <c r="BE1308" s="94" t="n"/>
      <c r="BF1308" s="92">
        <f>IF(R1308*100000&gt;=Settings!$B$5,"Y","N")</f>
        <v/>
      </c>
      <c r="BG1308" s="91">
        <f>IF(F1308&gt;Settings!$B$6,"Y","N")</f>
        <v/>
      </c>
      <c r="BH1308" s="97" t="n">
        <v>-58.77</v>
      </c>
      <c r="BI1308" s="96" t="n">
        <v>-7.35</v>
      </c>
      <c r="BJ1308" s="96" t="n">
        <v>-8.81</v>
      </c>
      <c r="BK1308" s="96" t="n">
        <v>-21.6</v>
      </c>
      <c r="BL1308" s="96" t="n">
        <v>10.6</v>
      </c>
      <c r="BM1308" s="96" t="n">
        <v>-56.9</v>
      </c>
      <c r="BN1308" s="97" t="n">
        <v>-5.68</v>
      </c>
      <c r="BO1308" s="96" t="n">
        <v>-8.539999999999999</v>
      </c>
      <c r="BP1308" s="96" t="n">
        <v>-11.37</v>
      </c>
      <c r="BQ1308" s="96" t="n">
        <v>-21.63</v>
      </c>
      <c r="BR1308" s="91" t="inlineStr">
        <is>
          <t>Stacked down</t>
        </is>
      </c>
      <c r="BS1308" s="91" t="inlineStr">
        <is>
          <t>None</t>
        </is>
      </c>
      <c r="BT1308" s="96" t="n">
        <v>28.2</v>
      </c>
      <c r="BU1308" s="91" t="inlineStr">
        <is>
          <t>N</t>
        </is>
      </c>
      <c r="BV1308" s="99">
        <f>IF(OR(BF1308&lt;&gt;"Y",BG1308&lt;&gt;"Y"),"",(AND(ISNUMBER(BQ1308),BQ1308&gt;0))+(BR1308="Stacked up")+(AND(ISNUMBER(BH1308),BH1308&gt;=-Settings!$B$17))+(AND(ISNUMBER(BK1308),ISNUMBER(BM1308),BK1308&gt;0,BM1308&gt;0))+(AND(ISNUMBER(AQ1308),AQ1308&gt;=Settings!$B$18))+(AND(ISNUMBER(BT1308),BT1308&gt;=Settings!$B$19,BT1308&lt;=Settings!$B$20))+(AND(ISNUMBER(AS1308),AS1308&gt;0))+(AND(ISNUMBER(T1308),ISNUMBER(M1308),T1308&gt;=Settings!$B$21,M1308&gt;0))+(AND(ISNUMBER(AD1308),ISNUMBER(M1308),AD1308&gt;=Settings!$B$22,M1308&gt;0))+(AY1308&gt;=1))</f>
        <v/>
      </c>
      <c r="BW1308" s="91">
        <f>IF(OR(AY1308=0,BF1308&lt;&gt;"Y",BG1308&lt;&gt;"Y"),"",1+SUMPRODUCT(($A$6:$A$2604=A1308)*($AY$6:$AY$2604&gt;0)*($BF$6:$BF$2604="Y")*($BG$6:$BG$2604="Y")*(($AY$6:$AY$2604&gt;AY1308)+($AY$6:$AY$2604=AY1308)*($AD$6:$AD$2604&gt;AD1308))))</f>
        <v/>
      </c>
    </row>
    <row r="1309" ht="23.85" customHeight="1" s="55">
      <c r="A1309" s="90" t="n">
        <v>46296</v>
      </c>
      <c r="B1309" s="91" t="inlineStr">
        <is>
          <t>KOTIC</t>
        </is>
      </c>
      <c r="C1309" s="91" t="inlineStr">
        <is>
          <t>INE972A01020</t>
        </is>
      </c>
      <c r="D1309" s="91" t="n"/>
      <c r="E1309" s="91" t="inlineStr">
        <is>
          <t>None</t>
        </is>
      </c>
      <c r="F1309" s="93" t="n">
        <v>1589</v>
      </c>
      <c r="G1309" s="92" t="inlineStr">
        <is>
          <t>N</t>
        </is>
      </c>
      <c r="H1309" s="94" t="n"/>
      <c r="I1309" s="91" t="inlineStr">
        <is>
          <t>N</t>
        </is>
      </c>
      <c r="J1309" s="92">
        <f>IF(K1309="","N","Y")</f>
        <v/>
      </c>
      <c r="K1309" s="94">
        <f>_xlfn.TEXTJOIN("; ",TRUE,IF(P1309="52-wk low","52-wk low",""),IF(AND(AD1309&gt;=Settings!$B$12,M1309&lt;0),"Distribution",""),IF(AND(AJ1309="Y",M1309&lt;0,AK1309&lt;-Settings!$B$13),"Long unwinding",""),IF(AND(AJ1309="Y",M1309&lt;0,AK1309&gt;Settings!$B$13),"Short buildup",""))</f>
        <v/>
      </c>
      <c r="L1309" s="95" t="n">
        <v>147.1</v>
      </c>
      <c r="M1309" s="96" t="n">
        <v>-3.67</v>
      </c>
      <c r="N1309" s="93" t="n">
        <v>2272</v>
      </c>
      <c r="O1309" s="91" t="inlineStr">
        <is>
          <t>None</t>
        </is>
      </c>
      <c r="P1309" s="91" t="inlineStr">
        <is>
          <t>None</t>
        </is>
      </c>
      <c r="Q1309" s="97" t="n">
        <v>0.12</v>
      </c>
      <c r="R1309" s="96" t="n">
        <v>0.91</v>
      </c>
      <c r="S1309" s="96" t="n">
        <v>0.13</v>
      </c>
      <c r="T1309" s="96" t="n">
        <v>0.27</v>
      </c>
      <c r="U1309" s="96" t="n">
        <v>0.23</v>
      </c>
      <c r="V1309" s="103" t="n">
        <v>1.78</v>
      </c>
      <c r="W1309" s="102" t="n"/>
      <c r="X1309" s="93" t="n"/>
      <c r="Y1309" s="91" t="inlineStr">
        <is>
          <t>None</t>
        </is>
      </c>
      <c r="Z1309" s="99" t="n">
        <v>56.15</v>
      </c>
      <c r="AA1309" s="96" t="n">
        <v>1.19</v>
      </c>
      <c r="AB1309" s="96" t="n">
        <v>1</v>
      </c>
      <c r="AC1309" s="96" t="n">
        <v>0.33</v>
      </c>
      <c r="AD1309" s="96" t="n">
        <v>0.54</v>
      </c>
      <c r="AE1309" s="96" t="n">
        <v>0.45</v>
      </c>
      <c r="AF1309" s="103" t="n">
        <v>0.76</v>
      </c>
      <c r="AG1309" s="91" t="inlineStr">
        <is>
          <t>Drying up</t>
        </is>
      </c>
      <c r="AH1309" s="100" t="n">
        <v>0</v>
      </c>
      <c r="AI1309" s="101" t="n">
        <v>0</v>
      </c>
      <c r="AJ1309" s="92" t="inlineStr">
        <is>
          <t>N</t>
        </is>
      </c>
      <c r="AK1309" s="96" t="n"/>
      <c r="AL1309" s="91" t="inlineStr">
        <is>
          <t>n/a</t>
        </is>
      </c>
      <c r="AM1309" s="93" t="n"/>
      <c r="AN1309" s="92" t="inlineStr">
        <is>
          <t>None</t>
        </is>
      </c>
      <c r="AO1309" s="102" t="n">
        <v>0</v>
      </c>
      <c r="AP1309" s="103" t="n"/>
      <c r="AQ1309" s="102" t="n"/>
      <c r="AR1309" s="91" t="inlineStr">
        <is>
          <t>N</t>
        </is>
      </c>
      <c r="AS1309" s="104" t="n"/>
      <c r="AT1309" s="92">
        <f>IF(AND(P1309="52-wk high",T1309&gt;=Settings!$B$7),"Y","N")</f>
        <v/>
      </c>
      <c r="AU1309" s="91">
        <f>IF(AND(AD1309&gt;=Settings!$B$8,M1309&gt;0),"Y","N")</f>
        <v/>
      </c>
      <c r="AV1309" s="91">
        <f>IF(OR(AH1309&gt;Settings!$B$9,AI1309&gt;Settings!$B$9),"Y","N")</f>
        <v/>
      </c>
      <c r="AW1309" s="91">
        <f>IF(AJ1309&lt;&gt;"Y","n/a",IF(AND(M1309&gt;0,AK1309&gt;Settings!$B$10),"Y","N"))</f>
        <v/>
      </c>
      <c r="AX1309" s="91">
        <f>IF(AO1309&gt;=Settings!$B$11,"Y","N")</f>
        <v/>
      </c>
      <c r="AY1309" s="99">
        <f>(AT1309="Y")+(AU1309="Y")+(AV1309="Y")+(AW1309="Y")+(AX1309="Y")</f>
        <v/>
      </c>
      <c r="AZ1309" s="94">
        <f>IF(AY1309=0,"None",_xlfn.TEXTJOIN(", ",TRUE(),IF(AT1309="Y","Breakout",""),IF(AU1309="Y","Accumulation",""),IF(AV1309="Y","Institutional buying",""),IF(AW1309="Y","Long buildup",""),IF(AX1309="Y","Momentum leader","")))</f>
        <v/>
      </c>
      <c r="BA1309" s="94">
        <f>IF(BW1309="","","Passes "&amp;AY1309&amp;" of 5 buy-side scans"&amp;IF(G1309="Y","; RED FLAG: filter out using Red flag column",""))</f>
        <v/>
      </c>
      <c r="BB1309" s="91" t="inlineStr">
        <is>
          <t>None</t>
        </is>
      </c>
      <c r="BC1309" s="92" t="inlineStr">
        <is>
          <t>N</t>
        </is>
      </c>
      <c r="BD1309" s="94" t="n"/>
      <c r="BE1309" s="94" t="n"/>
      <c r="BF1309" s="92">
        <f>IF(R1309*100000&gt;=Settings!$B$5,"Y","N")</f>
        <v/>
      </c>
      <c r="BG1309" s="91">
        <f>IF(F1309&gt;Settings!$B$6,"Y","N")</f>
        <v/>
      </c>
      <c r="BH1309" s="97" t="n">
        <v>-34.24</v>
      </c>
      <c r="BI1309" s="96" t="n">
        <v>2.28</v>
      </c>
      <c r="BJ1309" s="96" t="n">
        <v>4.49</v>
      </c>
      <c r="BK1309" s="96" t="n">
        <v>-7.08</v>
      </c>
      <c r="BL1309" s="96" t="n"/>
      <c r="BM1309" s="96" t="n"/>
      <c r="BN1309" s="97" t="n">
        <v>1.27</v>
      </c>
      <c r="BO1309" s="96" t="n">
        <v>-0.87</v>
      </c>
      <c r="BP1309" s="96" t="n">
        <v>-5.13</v>
      </c>
      <c r="BQ1309" s="96" t="n"/>
      <c r="BR1309" s="91" t="n"/>
      <c r="BS1309" s="91" t="inlineStr">
        <is>
          <t>None</t>
        </is>
      </c>
      <c r="BT1309" s="96" t="n">
        <v>52.6</v>
      </c>
      <c r="BU1309" s="91" t="n"/>
      <c r="BV1309" s="99">
        <f>IF(OR(BF1309&lt;&gt;"Y",BG1309&lt;&gt;"Y"),"",(AND(ISNUMBER(BQ1309),BQ1309&gt;0))+(BR1309="Stacked up")+(AND(ISNUMBER(BH1309),BH1309&gt;=-Settings!$B$17))+(AND(ISNUMBER(BK1309),ISNUMBER(BM1309),BK1309&gt;0,BM1309&gt;0))+(AND(ISNUMBER(AQ1309),AQ1309&gt;=Settings!$B$18))+(AND(ISNUMBER(BT1309),BT1309&gt;=Settings!$B$19,BT1309&lt;=Settings!$B$20))+(AND(ISNUMBER(AS1309),AS1309&gt;0))+(AND(ISNUMBER(T1309),ISNUMBER(M1309),T1309&gt;=Settings!$B$21,M1309&gt;0))+(AND(ISNUMBER(AD1309),ISNUMBER(M1309),AD1309&gt;=Settings!$B$22,M1309&gt;0))+(AY1309&gt;=1))</f>
        <v/>
      </c>
      <c r="BW1309" s="91">
        <f>IF(OR(AY1309=0,BF1309&lt;&gt;"Y",BG1309&lt;&gt;"Y"),"",1+SUMPRODUCT(($A$6:$A$2604=A1309)*($AY$6:$AY$2604&gt;0)*($BF$6:$BF$2604="Y")*($BG$6:$BG$2604="Y")*(($AY$6:$AY$2604&gt;AY1309)+($AY$6:$AY$2604=AY1309)*($AD$6:$AD$2604&gt;AD1309))))</f>
        <v/>
      </c>
    </row>
    <row r="1310" ht="23.85" customHeight="1" s="55">
      <c r="A1310" s="90" t="n">
        <v>46296</v>
      </c>
      <c r="B1310" s="91" t="inlineStr">
        <is>
          <t>SHREEPUSHK</t>
        </is>
      </c>
      <c r="C1310" s="91" t="inlineStr">
        <is>
          <t>INE712K01011</t>
        </is>
      </c>
      <c r="D1310" s="91" t="n"/>
      <c r="E1310" s="91" t="inlineStr">
        <is>
          <t>None</t>
        </is>
      </c>
      <c r="F1310" s="93" t="n">
        <v>1589</v>
      </c>
      <c r="G1310" s="92" t="inlineStr">
        <is>
          <t>N</t>
        </is>
      </c>
      <c r="H1310" s="94" t="n"/>
      <c r="I1310" s="91" t="inlineStr">
        <is>
          <t>N</t>
        </is>
      </c>
      <c r="J1310" s="92">
        <f>IF(K1310="","N","Y")</f>
        <v/>
      </c>
      <c r="K1310" s="94">
        <f>_xlfn.TEXTJOIN("; ",TRUE,IF(P1310="52-wk low","52-wk low",""),IF(AND(AD1310&gt;=Settings!$B$12,M1310&lt;0),"Distribution",""),IF(AND(AJ1310="Y",M1310&lt;0,AK1310&lt;-Settings!$B$13),"Long unwinding",""),IF(AND(AJ1310="Y",M1310&lt;0,AK1310&gt;Settings!$B$13),"Short buildup",""))</f>
        <v/>
      </c>
      <c r="L1310" s="95" t="n">
        <v>491.5</v>
      </c>
      <c r="M1310" s="96" t="n">
        <v>-0.25</v>
      </c>
      <c r="N1310" s="93" t="n">
        <v>688</v>
      </c>
      <c r="O1310" s="91" t="inlineStr">
        <is>
          <t>None</t>
        </is>
      </c>
      <c r="P1310" s="91" t="inlineStr">
        <is>
          <t>None</t>
        </is>
      </c>
      <c r="Q1310" s="97" t="n">
        <v>0.4</v>
      </c>
      <c r="R1310" s="96" t="n">
        <v>1.09</v>
      </c>
      <c r="S1310" s="96" t="n">
        <v>0.37</v>
      </c>
      <c r="T1310" s="96" t="n">
        <v>0.46</v>
      </c>
      <c r="U1310" s="96" t="n">
        <v>0.5</v>
      </c>
      <c r="V1310" s="103" t="n">
        <v>1.36</v>
      </c>
      <c r="W1310" s="102" t="n">
        <v>4</v>
      </c>
      <c r="X1310" s="93" t="n"/>
      <c r="Y1310" s="91" t="inlineStr">
        <is>
          <t>None</t>
        </is>
      </c>
      <c r="Z1310" s="99" t="n">
        <v>48.33</v>
      </c>
      <c r="AA1310" s="96" t="n">
        <v>1.08</v>
      </c>
      <c r="AB1310" s="96" t="n">
        <v>0.98</v>
      </c>
      <c r="AC1310" s="96" t="n">
        <v>0.47</v>
      </c>
      <c r="AD1310" s="96" t="n">
        <v>0.54</v>
      </c>
      <c r="AE1310" s="96" t="n">
        <v>0.59</v>
      </c>
      <c r="AF1310" s="103" t="n">
        <v>0.93</v>
      </c>
      <c r="AG1310" s="91" t="inlineStr">
        <is>
          <t>Normal</t>
        </is>
      </c>
      <c r="AH1310" s="100" t="n">
        <v>0</v>
      </c>
      <c r="AI1310" s="101" t="n">
        <v>0</v>
      </c>
      <c r="AJ1310" s="92" t="inlineStr">
        <is>
          <t>N</t>
        </is>
      </c>
      <c r="AK1310" s="96" t="n"/>
      <c r="AL1310" s="91" t="inlineStr">
        <is>
          <t>n/a</t>
        </is>
      </c>
      <c r="AM1310" s="93" t="n"/>
      <c r="AN1310" s="92" t="inlineStr">
        <is>
          <t>None</t>
        </is>
      </c>
      <c r="AO1310" s="102" t="n">
        <v>0</v>
      </c>
      <c r="AP1310" s="103" t="n">
        <v>1.49</v>
      </c>
      <c r="AQ1310" s="102" t="n">
        <v>79</v>
      </c>
      <c r="AR1310" s="91" t="inlineStr">
        <is>
          <t>N</t>
        </is>
      </c>
      <c r="AS1310" s="104" t="n"/>
      <c r="AT1310" s="92">
        <f>IF(AND(P1310="52-wk high",T1310&gt;=Settings!$B$7),"Y","N")</f>
        <v/>
      </c>
      <c r="AU1310" s="91">
        <f>IF(AND(AD1310&gt;=Settings!$B$8,M1310&gt;0),"Y","N")</f>
        <v/>
      </c>
      <c r="AV1310" s="91">
        <f>IF(OR(AH1310&gt;Settings!$B$9,AI1310&gt;Settings!$B$9),"Y","N")</f>
        <v/>
      </c>
      <c r="AW1310" s="91">
        <f>IF(AJ1310&lt;&gt;"Y","n/a",IF(AND(M1310&gt;0,AK1310&gt;Settings!$B$10),"Y","N"))</f>
        <v/>
      </c>
      <c r="AX1310" s="91">
        <f>IF(AO1310&gt;=Settings!$B$11,"Y","N")</f>
        <v/>
      </c>
      <c r="AY1310" s="99">
        <f>(AT1310="Y")+(AU1310="Y")+(AV1310="Y")+(AW1310="Y")+(AX1310="Y")</f>
        <v/>
      </c>
      <c r="AZ1310" s="94">
        <f>IF(AY1310=0,"None",_xlfn.TEXTJOIN(", ",TRUE(),IF(AT1310="Y","Breakout",""),IF(AU1310="Y","Accumulation",""),IF(AV1310="Y","Institutional buying",""),IF(AW1310="Y","Long buildup",""),IF(AX1310="Y","Momentum leader","")))</f>
        <v/>
      </c>
      <c r="BA1310" s="94">
        <f>IF(BW1310="","","Passes "&amp;AY1310&amp;" of 5 buy-side scans"&amp;IF(G1310="Y","; RED FLAG: filter out using Red flag column",""))</f>
        <v/>
      </c>
      <c r="BB1310" s="91" t="inlineStr">
        <is>
          <t>None</t>
        </is>
      </c>
      <c r="BC1310" s="92" t="inlineStr">
        <is>
          <t>N</t>
        </is>
      </c>
      <c r="BD1310" s="94" t="n"/>
      <c r="BE1310" s="94" t="n"/>
      <c r="BF1310" s="92">
        <f>IF(R1310*100000&gt;=Settings!$B$5,"Y","N")</f>
        <v/>
      </c>
      <c r="BG1310" s="91">
        <f>IF(F1310&gt;Settings!$B$6,"Y","N")</f>
        <v/>
      </c>
      <c r="BH1310" s="97" t="n">
        <v>-9.85</v>
      </c>
      <c r="BI1310" s="96" t="n">
        <v>-0.13</v>
      </c>
      <c r="BJ1310" s="96" t="n">
        <v>5.82</v>
      </c>
      <c r="BK1310" s="96" t="n">
        <v>20.67</v>
      </c>
      <c r="BL1310" s="96" t="n">
        <v>53.09</v>
      </c>
      <c r="BM1310" s="96" t="n">
        <v>10.38</v>
      </c>
      <c r="BN1310" s="97" t="n">
        <v>0.61</v>
      </c>
      <c r="BO1310" s="96" t="n">
        <v>7.09</v>
      </c>
      <c r="BP1310" s="96" t="n">
        <v>14.56</v>
      </c>
      <c r="BQ1310" s="96" t="n">
        <v>19.93</v>
      </c>
      <c r="BR1310" s="91" t="inlineStr">
        <is>
          <t>Stacked up</t>
        </is>
      </c>
      <c r="BS1310" s="91" t="inlineStr">
        <is>
          <t>None</t>
        </is>
      </c>
      <c r="BT1310" s="96" t="n">
        <v>50.1</v>
      </c>
      <c r="BU1310" s="91" t="inlineStr">
        <is>
          <t>N</t>
        </is>
      </c>
      <c r="BV1310" s="99">
        <f>IF(OR(BF1310&lt;&gt;"Y",BG1310&lt;&gt;"Y"),"",(AND(ISNUMBER(BQ1310),BQ1310&gt;0))+(BR1310="Stacked up")+(AND(ISNUMBER(BH1310),BH1310&gt;=-Settings!$B$17))+(AND(ISNUMBER(BK1310),ISNUMBER(BM1310),BK1310&gt;0,BM1310&gt;0))+(AND(ISNUMBER(AQ1310),AQ1310&gt;=Settings!$B$18))+(AND(ISNUMBER(BT1310),BT1310&gt;=Settings!$B$19,BT1310&lt;=Settings!$B$20))+(AND(ISNUMBER(AS1310),AS1310&gt;0))+(AND(ISNUMBER(T1310),ISNUMBER(M1310),T1310&gt;=Settings!$B$21,M1310&gt;0))+(AND(ISNUMBER(AD1310),ISNUMBER(M1310),AD1310&gt;=Settings!$B$22,M1310&gt;0))+(AY1310&gt;=1))</f>
        <v/>
      </c>
      <c r="BW1310" s="91">
        <f>IF(OR(AY1310=0,BF1310&lt;&gt;"Y",BG1310&lt;&gt;"Y"),"",1+SUMPRODUCT(($A$6:$A$2604=A1310)*($AY$6:$AY$2604&gt;0)*($BF$6:$BF$2604="Y")*($BG$6:$BG$2604="Y")*(($AY$6:$AY$2604&gt;AY1310)+($AY$6:$AY$2604=AY1310)*($AD$6:$AD$2604&gt;AD1310))))</f>
        <v/>
      </c>
    </row>
    <row r="1311" ht="23.85" customHeight="1" s="55">
      <c r="A1311" s="90" t="n">
        <v>46296</v>
      </c>
      <c r="B1311" s="91" t="inlineStr">
        <is>
          <t>PANORAMA</t>
        </is>
      </c>
      <c r="C1311" s="91" t="inlineStr">
        <is>
          <t>INE258R01028</t>
        </is>
      </c>
      <c r="D1311" s="91" t="n"/>
      <c r="E1311" s="91" t="inlineStr">
        <is>
          <t>None</t>
        </is>
      </c>
      <c r="F1311" s="93" t="n">
        <v>1587</v>
      </c>
      <c r="G1311" s="92" t="inlineStr">
        <is>
          <t>Y</t>
        </is>
      </c>
      <c r="H1311" s="94" t="inlineStr">
        <is>
          <t>Short-term ASM Stage 1</t>
        </is>
      </c>
      <c r="I1311" s="91" t="inlineStr">
        <is>
          <t>N</t>
        </is>
      </c>
      <c r="J1311" s="92">
        <f>IF(K1311="","N","Y")</f>
        <v/>
      </c>
      <c r="K1311" s="94">
        <f>_xlfn.TEXTJOIN("; ",TRUE,IF(P1311="52-wk low","52-wk low",""),IF(AND(AD1311&gt;=Settings!$B$12,M1311&lt;0),"Distribution",""),IF(AND(AJ1311="Y",M1311&lt;0,AK1311&lt;-Settings!$B$13),"Long unwinding",""),IF(AND(AJ1311="Y",M1311&lt;0,AK1311&gt;Settings!$B$13),"Short buildup",""))</f>
        <v/>
      </c>
      <c r="L1311" s="95" t="n">
        <v>60.91</v>
      </c>
      <c r="M1311" s="96" t="n">
        <v>4.49</v>
      </c>
      <c r="N1311" s="93" t="n">
        <v>72</v>
      </c>
      <c r="O1311" s="91" t="inlineStr">
        <is>
          <t>None</t>
        </is>
      </c>
      <c r="P1311" s="91" t="inlineStr">
        <is>
          <t>None</t>
        </is>
      </c>
      <c r="Q1311" s="97" t="n">
        <v>8.09</v>
      </c>
      <c r="R1311" s="96" t="n">
        <v>7.96</v>
      </c>
      <c r="S1311" s="96" t="n">
        <v>1.06</v>
      </c>
      <c r="T1311" s="96" t="n"/>
      <c r="U1311" s="96" t="n"/>
      <c r="V1311" s="103" t="n"/>
      <c r="W1311" s="102" t="n"/>
      <c r="X1311" s="93" t="n"/>
      <c r="Y1311" s="91" t="inlineStr">
        <is>
          <t>None</t>
        </is>
      </c>
      <c r="Z1311" s="99" t="n">
        <v>48.71</v>
      </c>
      <c r="AA1311" s="96" t="n">
        <v>1.14</v>
      </c>
      <c r="AB1311" s="96" t="n"/>
      <c r="AC1311" s="96" t="n">
        <v>1.44</v>
      </c>
      <c r="AD1311" s="96" t="n"/>
      <c r="AE1311" s="96" t="n"/>
      <c r="AF1311" s="103" t="n"/>
      <c r="AG1311" s="91" t="n"/>
      <c r="AH1311" s="100" t="n">
        <v>0</v>
      </c>
      <c r="AI1311" s="101" t="n">
        <v>0</v>
      </c>
      <c r="AJ1311" s="92" t="inlineStr">
        <is>
          <t>N</t>
        </is>
      </c>
      <c r="AK1311" s="96" t="n"/>
      <c r="AL1311" s="91" t="inlineStr">
        <is>
          <t>n/a</t>
        </is>
      </c>
      <c r="AM1311" s="93" t="n"/>
      <c r="AN1311" s="92" t="inlineStr">
        <is>
          <t>None</t>
        </is>
      </c>
      <c r="AO1311" s="102" t="n">
        <v>0</v>
      </c>
      <c r="AP1311" s="103" t="n"/>
      <c r="AQ1311" s="102" t="n"/>
      <c r="AR1311" s="91" t="inlineStr">
        <is>
          <t>N</t>
        </is>
      </c>
      <c r="AS1311" s="104" t="n"/>
      <c r="AT1311" s="92">
        <f>IF(AND(P1311="52-wk high",T1311&gt;=Settings!$B$7),"Y","N")</f>
        <v/>
      </c>
      <c r="AU1311" s="91">
        <f>IF(AND(AD1311&gt;=Settings!$B$8,M1311&gt;0),"Y","N")</f>
        <v/>
      </c>
      <c r="AV1311" s="91">
        <f>IF(OR(AH1311&gt;Settings!$B$9,AI1311&gt;Settings!$B$9),"Y","N")</f>
        <v/>
      </c>
      <c r="AW1311" s="91">
        <f>IF(AJ1311&lt;&gt;"Y","n/a",IF(AND(M1311&gt;0,AK1311&gt;Settings!$B$10),"Y","N"))</f>
        <v/>
      </c>
      <c r="AX1311" s="91">
        <f>IF(AO1311&gt;=Settings!$B$11,"Y","N")</f>
        <v/>
      </c>
      <c r="AY1311" s="99">
        <f>(AT1311="Y")+(AU1311="Y")+(AV1311="Y")+(AW1311="Y")+(AX1311="Y")</f>
        <v/>
      </c>
      <c r="AZ1311" s="94">
        <f>IF(AY1311=0,"None",_xlfn.TEXTJOIN(", ",TRUE(),IF(AT1311="Y","Breakout",""),IF(AU1311="Y","Accumulation",""),IF(AV1311="Y","Institutional buying",""),IF(AW1311="Y","Long buildup",""),IF(AX1311="Y","Momentum leader","")))</f>
        <v/>
      </c>
      <c r="BA1311" s="94">
        <f>IF(BW1311="","","Passes "&amp;AY1311&amp;" of 5 buy-side scans"&amp;IF(G1311="Y","; RED FLAG: filter out using Red flag column",""))</f>
        <v/>
      </c>
      <c r="BB1311" s="91" t="inlineStr">
        <is>
          <t>None</t>
        </is>
      </c>
      <c r="BC1311" s="92" t="inlineStr">
        <is>
          <t>N</t>
        </is>
      </c>
      <c r="BD1311" s="94" t="n"/>
      <c r="BE1311" s="94" t="n"/>
      <c r="BF1311" s="92">
        <f>IF(R1311*100000&gt;=Settings!$B$5,"Y","N")</f>
        <v/>
      </c>
      <c r="BG1311" s="91">
        <f>IF(F1311&gt;Settings!$B$6,"Y","N")</f>
        <v/>
      </c>
      <c r="BH1311" s="97" t="n">
        <v>-6</v>
      </c>
      <c r="BI1311" s="96" t="n">
        <v>2.98</v>
      </c>
      <c r="BJ1311" s="96" t="n">
        <v>43.08</v>
      </c>
      <c r="BK1311" s="96" t="n"/>
      <c r="BL1311" s="96" t="n"/>
      <c r="BM1311" s="96" t="n"/>
      <c r="BN1311" s="97" t="n">
        <v>11.38</v>
      </c>
      <c r="BO1311" s="96" t="n"/>
      <c r="BP1311" s="96" t="n"/>
      <c r="BQ1311" s="96" t="n"/>
      <c r="BR1311" s="91" t="n"/>
      <c r="BS1311" s="91" t="n"/>
      <c r="BT1311" s="96" t="n">
        <v>71.7</v>
      </c>
      <c r="BU1311" s="91" t="n"/>
      <c r="BV1311" s="99">
        <f>IF(OR(BF1311&lt;&gt;"Y",BG1311&lt;&gt;"Y"),"",(AND(ISNUMBER(BQ1311),BQ1311&gt;0))+(BR1311="Stacked up")+(AND(ISNUMBER(BH1311),BH1311&gt;=-Settings!$B$17))+(AND(ISNUMBER(BK1311),ISNUMBER(BM1311),BK1311&gt;0,BM1311&gt;0))+(AND(ISNUMBER(AQ1311),AQ1311&gt;=Settings!$B$18))+(AND(ISNUMBER(BT1311),BT1311&gt;=Settings!$B$19,BT1311&lt;=Settings!$B$20))+(AND(ISNUMBER(AS1311),AS1311&gt;0))+(AND(ISNUMBER(T1311),ISNUMBER(M1311),T1311&gt;=Settings!$B$21,M1311&gt;0))+(AND(ISNUMBER(AD1311),ISNUMBER(M1311),AD1311&gt;=Settings!$B$22,M1311&gt;0))+(AY1311&gt;=1))</f>
        <v/>
      </c>
      <c r="BW1311" s="91">
        <f>IF(OR(AY1311=0,BF1311&lt;&gt;"Y",BG1311&lt;&gt;"Y"),"",1+SUMPRODUCT(($A$6:$A$2604=A1311)*($AY$6:$AY$2604&gt;0)*($BF$6:$BF$2604="Y")*($BG$6:$BG$2604="Y")*(($AY$6:$AY$2604&gt;AY1311)+($AY$6:$AY$2604=AY1311)*($AD$6:$AD$2604&gt;AD1311))))</f>
        <v/>
      </c>
    </row>
    <row r="1312" ht="23.85" customHeight="1" s="55">
      <c r="A1312" s="90" t="n">
        <v>46296</v>
      </c>
      <c r="B1312" s="91" t="inlineStr">
        <is>
          <t>ASTEC</t>
        </is>
      </c>
      <c r="C1312" s="91" t="inlineStr">
        <is>
          <t>INE563J01010</t>
        </is>
      </c>
      <c r="D1312" s="91" t="n"/>
      <c r="E1312" s="91" t="inlineStr">
        <is>
          <t>None</t>
        </is>
      </c>
      <c r="F1312" s="93" t="n">
        <v>1579</v>
      </c>
      <c r="G1312" s="92" t="inlineStr">
        <is>
          <t>Y</t>
        </is>
      </c>
      <c r="H1312" s="94" t="inlineStr">
        <is>
          <t>Short-term ASM Stage 1; Loss making</t>
        </is>
      </c>
      <c r="I1312" s="91" t="inlineStr">
        <is>
          <t>N</t>
        </is>
      </c>
      <c r="J1312" s="92">
        <f>IF(K1312="","N","Y")</f>
        <v/>
      </c>
      <c r="K1312" s="94">
        <f>_xlfn.TEXTJOIN("; ",TRUE,IF(P1312="52-wk low","52-wk low",""),IF(AND(AD1312&gt;=Settings!$B$12,M1312&lt;0),"Distribution",""),IF(AND(AJ1312="Y",M1312&lt;0,AK1312&lt;-Settings!$B$13),"Long unwinding",""),IF(AND(AJ1312="Y",M1312&lt;0,AK1312&gt;Settings!$B$13),"Short buildup",""))</f>
        <v/>
      </c>
      <c r="L1312" s="95" t="n">
        <v>708.6</v>
      </c>
      <c r="M1312" s="96" t="n">
        <v>-1.96</v>
      </c>
      <c r="N1312" s="93" t="n">
        <v>1619</v>
      </c>
      <c r="O1312" s="91" t="inlineStr">
        <is>
          <t>None</t>
        </is>
      </c>
      <c r="P1312" s="91" t="inlineStr">
        <is>
          <t>None</t>
        </is>
      </c>
      <c r="Q1312" s="97" t="n">
        <v>0.71</v>
      </c>
      <c r="R1312" s="96" t="n">
        <v>6.19</v>
      </c>
      <c r="S1312" s="96" t="n">
        <v>0.12</v>
      </c>
      <c r="T1312" s="96" t="n">
        <v>0.27</v>
      </c>
      <c r="U1312" s="96" t="n">
        <v>0.36</v>
      </c>
      <c r="V1312" s="103" t="n">
        <v>3.14</v>
      </c>
      <c r="W1312" s="102" t="n">
        <v>6</v>
      </c>
      <c r="X1312" s="93" t="n"/>
      <c r="Y1312" s="91" t="inlineStr">
        <is>
          <t>None</t>
        </is>
      </c>
      <c r="Z1312" s="99" t="n">
        <v>34.03</v>
      </c>
      <c r="AA1312" s="96" t="n">
        <v>1.1</v>
      </c>
      <c r="AB1312" s="96" t="n">
        <v>0.83</v>
      </c>
      <c r="AC1312" s="96" t="n">
        <v>0.42</v>
      </c>
      <c r="AD1312" s="96" t="n">
        <v>0.75</v>
      </c>
      <c r="AE1312" s="96" t="n">
        <v>0.87</v>
      </c>
      <c r="AF1312" s="103" t="n">
        <v>0.65</v>
      </c>
      <c r="AG1312" s="91" t="inlineStr">
        <is>
          <t>Drying up</t>
        </is>
      </c>
      <c r="AH1312" s="100" t="n">
        <v>0</v>
      </c>
      <c r="AI1312" s="101" t="n">
        <v>0</v>
      </c>
      <c r="AJ1312" s="92" t="inlineStr">
        <is>
          <t>N</t>
        </is>
      </c>
      <c r="AK1312" s="96" t="n"/>
      <c r="AL1312" s="91" t="inlineStr">
        <is>
          <t>n/a</t>
        </is>
      </c>
      <c r="AM1312" s="93" t="n"/>
      <c r="AN1312" s="92" t="inlineStr">
        <is>
          <t>None</t>
        </is>
      </c>
      <c r="AO1312" s="102" t="n">
        <v>0</v>
      </c>
      <c r="AP1312" s="103" t="n">
        <v>0.93</v>
      </c>
      <c r="AQ1312" s="102" t="n">
        <v>58</v>
      </c>
      <c r="AR1312" s="91" t="inlineStr">
        <is>
          <t>N</t>
        </is>
      </c>
      <c r="AS1312" s="104" t="n"/>
      <c r="AT1312" s="92">
        <f>IF(AND(P1312="52-wk high",T1312&gt;=Settings!$B$7),"Y","N")</f>
        <v/>
      </c>
      <c r="AU1312" s="91">
        <f>IF(AND(AD1312&gt;=Settings!$B$8,M1312&gt;0),"Y","N")</f>
        <v/>
      </c>
      <c r="AV1312" s="91">
        <f>IF(OR(AH1312&gt;Settings!$B$9,AI1312&gt;Settings!$B$9),"Y","N")</f>
        <v/>
      </c>
      <c r="AW1312" s="91">
        <f>IF(AJ1312&lt;&gt;"Y","n/a",IF(AND(M1312&gt;0,AK1312&gt;Settings!$B$10),"Y","N"))</f>
        <v/>
      </c>
      <c r="AX1312" s="91">
        <f>IF(AO1312&gt;=Settings!$B$11,"Y","N")</f>
        <v/>
      </c>
      <c r="AY1312" s="99">
        <f>(AT1312="Y")+(AU1312="Y")+(AV1312="Y")+(AW1312="Y")+(AX1312="Y")</f>
        <v/>
      </c>
      <c r="AZ1312" s="94">
        <f>IF(AY1312=0,"None",_xlfn.TEXTJOIN(", ",TRUE(),IF(AT1312="Y","Breakout",""),IF(AU1312="Y","Accumulation",""),IF(AV1312="Y","Institutional buying",""),IF(AW1312="Y","Long buildup",""),IF(AX1312="Y","Momentum leader","")))</f>
        <v/>
      </c>
      <c r="BA1312" s="94">
        <f>IF(BW1312="","","Passes "&amp;AY1312&amp;" of 5 buy-side scans"&amp;IF(G1312="Y","; RED FLAG: filter out using Red flag column",""))</f>
        <v/>
      </c>
      <c r="BB1312" s="91" t="inlineStr">
        <is>
          <t>None</t>
        </is>
      </c>
      <c r="BC1312" s="92" t="inlineStr">
        <is>
          <t>Y</t>
        </is>
      </c>
      <c r="BD1312" s="94" t="inlineStr">
        <is>
          <t>EPS zero</t>
        </is>
      </c>
      <c r="BE1312" s="94" t="n"/>
      <c r="BF1312" s="92">
        <f>IF(R1312*100000&gt;=Settings!$B$5,"Y","N")</f>
        <v/>
      </c>
      <c r="BG1312" s="91">
        <f>IF(F1312&gt;Settings!$B$6,"Y","N")</f>
        <v/>
      </c>
      <c r="BH1312" s="97" t="n">
        <v>-24.76</v>
      </c>
      <c r="BI1312" s="96" t="n">
        <v>-2.77</v>
      </c>
      <c r="BJ1312" s="96" t="n">
        <v>26</v>
      </c>
      <c r="BK1312" s="96" t="n">
        <v>-0.71</v>
      </c>
      <c r="BL1312" s="96" t="n">
        <v>27.02</v>
      </c>
      <c r="BM1312" s="96" t="n">
        <v>-11.7</v>
      </c>
      <c r="BN1312" s="97" t="n">
        <v>1.64</v>
      </c>
      <c r="BO1312" s="96" t="n">
        <v>5.27</v>
      </c>
      <c r="BP1312" s="96" t="n">
        <v>5.24</v>
      </c>
      <c r="BQ1312" s="96" t="n">
        <v>3.16</v>
      </c>
      <c r="BR1312" s="91" t="inlineStr">
        <is>
          <t>Mixed</t>
        </is>
      </c>
      <c r="BS1312" s="91" t="inlineStr">
        <is>
          <t>None</t>
        </is>
      </c>
      <c r="BT1312" s="96" t="n">
        <v>51.3</v>
      </c>
      <c r="BU1312" s="91" t="inlineStr">
        <is>
          <t>N</t>
        </is>
      </c>
      <c r="BV1312" s="99">
        <f>IF(OR(BF1312&lt;&gt;"Y",BG1312&lt;&gt;"Y"),"",(AND(ISNUMBER(BQ1312),BQ1312&gt;0))+(BR1312="Stacked up")+(AND(ISNUMBER(BH1312),BH1312&gt;=-Settings!$B$17))+(AND(ISNUMBER(BK1312),ISNUMBER(BM1312),BK1312&gt;0,BM1312&gt;0))+(AND(ISNUMBER(AQ1312),AQ1312&gt;=Settings!$B$18))+(AND(ISNUMBER(BT1312),BT1312&gt;=Settings!$B$19,BT1312&lt;=Settings!$B$20))+(AND(ISNUMBER(AS1312),AS1312&gt;0))+(AND(ISNUMBER(T1312),ISNUMBER(M1312),T1312&gt;=Settings!$B$21,M1312&gt;0))+(AND(ISNUMBER(AD1312),ISNUMBER(M1312),AD1312&gt;=Settings!$B$22,M1312&gt;0))+(AY1312&gt;=1))</f>
        <v/>
      </c>
      <c r="BW1312" s="91">
        <f>IF(OR(AY1312=0,BF1312&lt;&gt;"Y",BG1312&lt;&gt;"Y"),"",1+SUMPRODUCT(($A$6:$A$2604=A1312)*($AY$6:$AY$2604&gt;0)*($BF$6:$BF$2604="Y")*($BG$6:$BG$2604="Y")*(($AY$6:$AY$2604&gt;AY1312)+($AY$6:$AY$2604=AY1312)*($AD$6:$AD$2604&gt;AD1312))))</f>
        <v/>
      </c>
    </row>
    <row r="1313" ht="23.85" customHeight="1" s="55">
      <c r="A1313" s="90" t="n">
        <v>46296</v>
      </c>
      <c r="B1313" s="91" t="inlineStr">
        <is>
          <t>MODISONLTD</t>
        </is>
      </c>
      <c r="C1313" s="91" t="inlineStr">
        <is>
          <t>INE737D01021</t>
        </is>
      </c>
      <c r="D1313" s="91" t="n"/>
      <c r="E1313" s="91" t="inlineStr">
        <is>
          <t>None</t>
        </is>
      </c>
      <c r="F1313" s="93" t="n">
        <v>1577</v>
      </c>
      <c r="G1313" s="92" t="inlineStr">
        <is>
          <t>Y</t>
        </is>
      </c>
      <c r="H1313" s="94" t="inlineStr">
        <is>
          <t>Long-term ASM Stage 4; T2T (BE series)</t>
        </is>
      </c>
      <c r="I1313" s="91" t="inlineStr">
        <is>
          <t>Y</t>
        </is>
      </c>
      <c r="J1313" s="92">
        <f>IF(K1313="","N","Y")</f>
        <v/>
      </c>
      <c r="K1313" s="94">
        <f>_xlfn.TEXTJOIN("; ",TRUE,IF(P1313="52-wk low","52-wk low",""),IF(AND(AD1313&gt;=Settings!$B$12,M1313&lt;0),"Distribution",""),IF(AND(AJ1313="Y",M1313&lt;0,AK1313&lt;-Settings!$B$13),"Long unwinding",""),IF(AND(AJ1313="Y",M1313&lt;0,AK1313&gt;Settings!$B$13),"Short buildup",""))</f>
        <v/>
      </c>
      <c r="L1313" s="95" t="n">
        <v>486.05</v>
      </c>
      <c r="M1313" s="96" t="n">
        <v>4.99</v>
      </c>
      <c r="N1313" s="93" t="n">
        <v>45</v>
      </c>
      <c r="O1313" s="91" t="inlineStr">
        <is>
          <t>None</t>
        </is>
      </c>
      <c r="P1313" s="91" t="inlineStr">
        <is>
          <t>None</t>
        </is>
      </c>
      <c r="Q1313" s="97" t="n">
        <v>0.96</v>
      </c>
      <c r="R1313" s="96" t="n">
        <v>1.51</v>
      </c>
      <c r="S1313" s="96" t="n">
        <v>0.51</v>
      </c>
      <c r="T1313" s="96" t="n">
        <v>0.59</v>
      </c>
      <c r="U1313" s="96" t="n">
        <v>0.48</v>
      </c>
      <c r="V1313" s="103" t="n">
        <v>0.75</v>
      </c>
      <c r="W1313" s="102" t="n">
        <v>3</v>
      </c>
      <c r="X1313" s="93" t="n"/>
      <c r="Y1313" s="91" t="inlineStr">
        <is>
          <t>None</t>
        </is>
      </c>
      <c r="Z1313" s="99" t="n"/>
      <c r="AA1313" s="96" t="n"/>
      <c r="AB1313" s="96" t="n"/>
      <c r="AC1313" s="96" t="n"/>
      <c r="AD1313" s="96" t="n"/>
      <c r="AE1313" s="96" t="n"/>
      <c r="AF1313" s="103" t="n"/>
      <c r="AG1313" s="91" t="inlineStr">
        <is>
          <t>No delivery data</t>
        </is>
      </c>
      <c r="AH1313" s="100" t="n">
        <v>0</v>
      </c>
      <c r="AI1313" s="101" t="n">
        <v>0</v>
      </c>
      <c r="AJ1313" s="92" t="inlineStr">
        <is>
          <t>N</t>
        </is>
      </c>
      <c r="AK1313" s="96" t="n"/>
      <c r="AL1313" s="91" t="inlineStr">
        <is>
          <t>n/a</t>
        </is>
      </c>
      <c r="AM1313" s="93" t="n"/>
      <c r="AN1313" s="92" t="inlineStr">
        <is>
          <t>None</t>
        </is>
      </c>
      <c r="AO1313" s="102" t="n">
        <v>0</v>
      </c>
      <c r="AP1313" s="103" t="n">
        <v>5.03</v>
      </c>
      <c r="AQ1313" s="102" t="n">
        <v>99</v>
      </c>
      <c r="AR1313" s="91" t="inlineStr">
        <is>
          <t>N</t>
        </is>
      </c>
      <c r="AS1313" s="104" t="n"/>
      <c r="AT1313" s="92">
        <f>IF(AND(P1313="52-wk high",T1313&gt;=Settings!$B$7),"Y","N")</f>
        <v/>
      </c>
      <c r="AU1313" s="91">
        <f>IF(AND(AD1313&gt;=Settings!$B$8,M1313&gt;0),"Y","N")</f>
        <v/>
      </c>
      <c r="AV1313" s="91">
        <f>IF(OR(AH1313&gt;Settings!$B$9,AI1313&gt;Settings!$B$9),"Y","N")</f>
        <v/>
      </c>
      <c r="AW1313" s="91">
        <f>IF(AJ1313&lt;&gt;"Y","n/a",IF(AND(M1313&gt;0,AK1313&gt;Settings!$B$10),"Y","N"))</f>
        <v/>
      </c>
      <c r="AX1313" s="91">
        <f>IF(AO1313&gt;=Settings!$B$11,"Y","N")</f>
        <v/>
      </c>
      <c r="AY1313" s="99">
        <f>(AT1313="Y")+(AU1313="Y")+(AV1313="Y")+(AW1313="Y")+(AX1313="Y")</f>
        <v/>
      </c>
      <c r="AZ1313" s="94">
        <f>IF(AY1313=0,"None",_xlfn.TEXTJOIN(", ",TRUE(),IF(AT1313="Y","Breakout",""),IF(AU1313="Y","Accumulation",""),IF(AV1313="Y","Institutional buying",""),IF(AW1313="Y","Long buildup",""),IF(AX1313="Y","Momentum leader","")))</f>
        <v/>
      </c>
      <c r="BA1313" s="94">
        <f>IF(BW1313="","","Passes "&amp;AY1313&amp;" of 5 buy-side scans"&amp;IF(G1313="Y","; RED FLAG: filter out using Red flag column",""))</f>
        <v/>
      </c>
      <c r="BB1313" s="91" t="inlineStr">
        <is>
          <t>Upper</t>
        </is>
      </c>
      <c r="BC1313" s="92" t="inlineStr">
        <is>
          <t>N</t>
        </is>
      </c>
      <c r="BD1313" s="94" t="n"/>
      <c r="BE1313" s="94" t="n"/>
      <c r="BF1313" s="92">
        <f>IF(R1313*100000&gt;=Settings!$B$5,"Y","N")</f>
        <v/>
      </c>
      <c r="BG1313" s="91">
        <f>IF(F1313&gt;Settings!$B$6,"Y","N")</f>
        <v/>
      </c>
      <c r="BH1313" s="97" t="n">
        <v>-10.98</v>
      </c>
      <c r="BI1313" s="96" t="n">
        <v>6.28</v>
      </c>
      <c r="BJ1313" s="96" t="n">
        <v>-2.68</v>
      </c>
      <c r="BK1313" s="96" t="n">
        <v>65.59999999999999</v>
      </c>
      <c r="BL1313" s="96" t="n">
        <v>288.75</v>
      </c>
      <c r="BM1313" s="96" t="n">
        <v>195.81</v>
      </c>
      <c r="BN1313" s="97" t="n">
        <v>6.75</v>
      </c>
      <c r="BO1313" s="96" t="n">
        <v>18.52</v>
      </c>
      <c r="BP1313" s="96" t="n">
        <v>39.32</v>
      </c>
      <c r="BQ1313" s="96" t="n">
        <v>72.18000000000001</v>
      </c>
      <c r="BR1313" s="91" t="inlineStr">
        <is>
          <t>Stacked up</t>
        </is>
      </c>
      <c r="BS1313" s="91" t="inlineStr">
        <is>
          <t>None</t>
        </is>
      </c>
      <c r="BT1313" s="96" t="n">
        <v>61.4</v>
      </c>
      <c r="BU1313" s="91" t="inlineStr">
        <is>
          <t>N</t>
        </is>
      </c>
      <c r="BV1313" s="99">
        <f>IF(OR(BF1313&lt;&gt;"Y",BG1313&lt;&gt;"Y"),"",(AND(ISNUMBER(BQ1313),BQ1313&gt;0))+(BR1313="Stacked up")+(AND(ISNUMBER(BH1313),BH1313&gt;=-Settings!$B$17))+(AND(ISNUMBER(BK1313),ISNUMBER(BM1313),BK1313&gt;0,BM1313&gt;0))+(AND(ISNUMBER(AQ1313),AQ1313&gt;=Settings!$B$18))+(AND(ISNUMBER(BT1313),BT1313&gt;=Settings!$B$19,BT1313&lt;=Settings!$B$20))+(AND(ISNUMBER(AS1313),AS1313&gt;0))+(AND(ISNUMBER(T1313),ISNUMBER(M1313),T1313&gt;=Settings!$B$21,M1313&gt;0))+(AND(ISNUMBER(AD1313),ISNUMBER(M1313),AD1313&gt;=Settings!$B$22,M1313&gt;0))+(AY1313&gt;=1))</f>
        <v/>
      </c>
      <c r="BW1313" s="91">
        <f>IF(OR(AY1313=0,BF1313&lt;&gt;"Y",BG1313&lt;&gt;"Y"),"",1+SUMPRODUCT(($A$6:$A$2604=A1313)*($AY$6:$AY$2604&gt;0)*($BF$6:$BF$2604="Y")*($BG$6:$BG$2604="Y")*(($AY$6:$AY$2604&gt;AY1313)+($AY$6:$AY$2604=AY1313)*($AD$6:$AD$2604&gt;AD1313))))</f>
        <v/>
      </c>
    </row>
    <row r="1314" ht="23.85" customHeight="1" s="55">
      <c r="A1314" s="90" t="n">
        <v>46296</v>
      </c>
      <c r="B1314" s="91" t="inlineStr">
        <is>
          <t>STUDDS</t>
        </is>
      </c>
      <c r="C1314" s="91" t="inlineStr">
        <is>
          <t>INE00Q601028</t>
        </is>
      </c>
      <c r="D1314" s="91" t="n"/>
      <c r="E1314" s="91" t="inlineStr">
        <is>
          <t>None</t>
        </is>
      </c>
      <c r="F1314" s="93" t="n">
        <v>1574</v>
      </c>
      <c r="G1314" s="92" t="inlineStr">
        <is>
          <t>N</t>
        </is>
      </c>
      <c r="H1314" s="94" t="n"/>
      <c r="I1314" s="91" t="inlineStr">
        <is>
          <t>N</t>
        </is>
      </c>
      <c r="J1314" s="92">
        <f>IF(K1314="","N","Y")</f>
        <v/>
      </c>
      <c r="K1314" s="94">
        <f>_xlfn.TEXTJOIN("; ",TRUE,IF(P1314="52-wk low","52-wk low",""),IF(AND(AD1314&gt;=Settings!$B$12,M1314&lt;0),"Distribution",""),IF(AND(AJ1314="Y",M1314&lt;0,AK1314&lt;-Settings!$B$13),"Long unwinding",""),IF(AND(AJ1314="Y",M1314&lt;0,AK1314&gt;Settings!$B$13),"Short buildup",""))</f>
        <v/>
      </c>
      <c r="L1314" s="95" t="n">
        <v>399.85</v>
      </c>
      <c r="M1314" s="96" t="n">
        <v>1.52</v>
      </c>
      <c r="N1314" s="93" t="n">
        <v>249</v>
      </c>
      <c r="O1314" s="91" t="inlineStr">
        <is>
          <t>None</t>
        </is>
      </c>
      <c r="P1314" s="91" t="inlineStr">
        <is>
          <t>52-wk low</t>
        </is>
      </c>
      <c r="Q1314" s="97" t="n">
        <v>0.49</v>
      </c>
      <c r="R1314" s="96" t="n">
        <v>0.89</v>
      </c>
      <c r="S1314" s="96" t="n">
        <v>0.54</v>
      </c>
      <c r="T1314" s="96" t="n">
        <v>0.73</v>
      </c>
      <c r="U1314" s="96" t="n">
        <v>0.28</v>
      </c>
      <c r="V1314" s="103" t="n">
        <v>0.5</v>
      </c>
      <c r="W1314" s="102" t="n">
        <v>1</v>
      </c>
      <c r="X1314" s="93" t="n"/>
      <c r="Y1314" s="91" t="inlineStr">
        <is>
          <t>None</t>
        </is>
      </c>
      <c r="Z1314" s="99" t="n">
        <v>47.79</v>
      </c>
      <c r="AA1314" s="96" t="n">
        <v>0.77</v>
      </c>
      <c r="AB1314" s="96" t="n">
        <v>0.79</v>
      </c>
      <c r="AC1314" s="96" t="n">
        <v>0.76</v>
      </c>
      <c r="AD1314" s="96" t="n">
        <v>0.76</v>
      </c>
      <c r="AE1314" s="96" t="n">
        <v>0.58</v>
      </c>
      <c r="AF1314" s="103" t="n">
        <v>1.46</v>
      </c>
      <c r="AG1314" s="91" t="inlineStr">
        <is>
          <t>Normal</t>
        </is>
      </c>
      <c r="AH1314" s="100" t="n">
        <v>0</v>
      </c>
      <c r="AI1314" s="101" t="n">
        <v>0</v>
      </c>
      <c r="AJ1314" s="92" t="inlineStr">
        <is>
          <t>N</t>
        </is>
      </c>
      <c r="AK1314" s="96" t="n"/>
      <c r="AL1314" s="91" t="inlineStr">
        <is>
          <t>n/a</t>
        </is>
      </c>
      <c r="AM1314" s="93" t="n"/>
      <c r="AN1314" s="92" t="inlineStr">
        <is>
          <t>None</t>
        </is>
      </c>
      <c r="AO1314" s="102" t="n">
        <v>0</v>
      </c>
      <c r="AP1314" s="103" t="n"/>
      <c r="AQ1314" s="102" t="n"/>
      <c r="AR1314" s="91" t="inlineStr">
        <is>
          <t>N</t>
        </is>
      </c>
      <c r="AS1314" s="104" t="n"/>
      <c r="AT1314" s="92">
        <f>IF(AND(P1314="52-wk high",T1314&gt;=Settings!$B$7),"Y","N")</f>
        <v/>
      </c>
      <c r="AU1314" s="91">
        <f>IF(AND(AD1314&gt;=Settings!$B$8,M1314&gt;0),"Y","N")</f>
        <v/>
      </c>
      <c r="AV1314" s="91">
        <f>IF(OR(AH1314&gt;Settings!$B$9,AI1314&gt;Settings!$B$9),"Y","N")</f>
        <v/>
      </c>
      <c r="AW1314" s="91">
        <f>IF(AJ1314&lt;&gt;"Y","n/a",IF(AND(M1314&gt;0,AK1314&gt;Settings!$B$10),"Y","N"))</f>
        <v/>
      </c>
      <c r="AX1314" s="91">
        <f>IF(AO1314&gt;=Settings!$B$11,"Y","N")</f>
        <v/>
      </c>
      <c r="AY1314" s="99">
        <f>(AT1314="Y")+(AU1314="Y")+(AV1314="Y")+(AW1314="Y")+(AX1314="Y")</f>
        <v/>
      </c>
      <c r="AZ1314" s="94">
        <f>IF(AY1314=0,"None",_xlfn.TEXTJOIN(", ",TRUE(),IF(AT1314="Y","Breakout",""),IF(AU1314="Y","Accumulation",""),IF(AV1314="Y","Institutional buying",""),IF(AW1314="Y","Long buildup",""),IF(AX1314="Y","Momentum leader","")))</f>
        <v/>
      </c>
      <c r="BA1314" s="94">
        <f>IF(BW1314="","","Passes "&amp;AY1314&amp;" of 5 buy-side scans"&amp;IF(G1314="Y","; RED FLAG: filter out using Red flag column",""))</f>
        <v/>
      </c>
      <c r="BB1314" s="91" t="inlineStr">
        <is>
          <t>None</t>
        </is>
      </c>
      <c r="BC1314" s="92" t="inlineStr">
        <is>
          <t>N</t>
        </is>
      </c>
      <c r="BD1314" s="94" t="n"/>
      <c r="BE1314" s="94" t="n"/>
      <c r="BF1314" s="92">
        <f>IF(R1314*100000&gt;=Settings!$B$5,"Y","N")</f>
        <v/>
      </c>
      <c r="BG1314" s="91">
        <f>IF(F1314&gt;Settings!$B$6,"Y","N")</f>
        <v/>
      </c>
      <c r="BH1314" s="97" t="n">
        <v>-33.36</v>
      </c>
      <c r="BI1314" s="96" t="n">
        <v>-3.01</v>
      </c>
      <c r="BJ1314" s="96" t="n">
        <v>-9.390000000000001</v>
      </c>
      <c r="BK1314" s="96" t="n">
        <v>-12.92</v>
      </c>
      <c r="BL1314" s="96" t="n">
        <v>-11.55</v>
      </c>
      <c r="BM1314" s="96" t="n"/>
      <c r="BN1314" s="97" t="n">
        <v>-3.21</v>
      </c>
      <c r="BO1314" s="96" t="n">
        <v>-6.67</v>
      </c>
      <c r="BP1314" s="96" t="n">
        <v>-10.25</v>
      </c>
      <c r="BQ1314" s="96" t="n">
        <v>-15.1</v>
      </c>
      <c r="BR1314" s="91" t="inlineStr">
        <is>
          <t>Stacked down</t>
        </is>
      </c>
      <c r="BS1314" s="91" t="inlineStr">
        <is>
          <t>None</t>
        </is>
      </c>
      <c r="BT1314" s="96" t="n">
        <v>37.2</v>
      </c>
      <c r="BU1314" s="91" t="inlineStr">
        <is>
          <t>N</t>
        </is>
      </c>
      <c r="BV1314" s="99">
        <f>IF(OR(BF1314&lt;&gt;"Y",BG1314&lt;&gt;"Y"),"",(AND(ISNUMBER(BQ1314),BQ1314&gt;0))+(BR1314="Stacked up")+(AND(ISNUMBER(BH1314),BH1314&gt;=-Settings!$B$17))+(AND(ISNUMBER(BK1314),ISNUMBER(BM1314),BK1314&gt;0,BM1314&gt;0))+(AND(ISNUMBER(AQ1314),AQ1314&gt;=Settings!$B$18))+(AND(ISNUMBER(BT1314),BT1314&gt;=Settings!$B$19,BT1314&lt;=Settings!$B$20))+(AND(ISNUMBER(AS1314),AS1314&gt;0))+(AND(ISNUMBER(T1314),ISNUMBER(M1314),T1314&gt;=Settings!$B$21,M1314&gt;0))+(AND(ISNUMBER(AD1314),ISNUMBER(M1314),AD1314&gt;=Settings!$B$22,M1314&gt;0))+(AY1314&gt;=1))</f>
        <v/>
      </c>
      <c r="BW1314" s="91">
        <f>IF(OR(AY1314=0,BF1314&lt;&gt;"Y",BG1314&lt;&gt;"Y"),"",1+SUMPRODUCT(($A$6:$A$2604=A1314)*($AY$6:$AY$2604&gt;0)*($BF$6:$BF$2604="Y")*($BG$6:$BG$2604="Y")*(($AY$6:$AY$2604&gt;AY1314)+($AY$6:$AY$2604=AY1314)*($AD$6:$AD$2604&gt;AD1314))))</f>
        <v/>
      </c>
    </row>
    <row r="1315" ht="23.85" customHeight="1" s="55">
      <c r="A1315" s="90" t="n">
        <v>46296</v>
      </c>
      <c r="B1315" s="91" t="inlineStr">
        <is>
          <t>JAICORPLTD</t>
        </is>
      </c>
      <c r="C1315" s="91" t="inlineStr">
        <is>
          <t>INE070D01027</t>
        </is>
      </c>
      <c r="D1315" s="91" t="n"/>
      <c r="E1315" s="91" t="inlineStr">
        <is>
          <t>None</t>
        </is>
      </c>
      <c r="F1315" s="93" t="n">
        <v>1571</v>
      </c>
      <c r="G1315" s="92" t="inlineStr">
        <is>
          <t>N</t>
        </is>
      </c>
      <c r="H1315" s="94" t="n"/>
      <c r="I1315" s="91" t="inlineStr">
        <is>
          <t>N</t>
        </is>
      </c>
      <c r="J1315" s="92">
        <f>IF(K1315="","N","Y")</f>
        <v/>
      </c>
      <c r="K1315" s="94">
        <f>_xlfn.TEXTJOIN("; ",TRUE,IF(P1315="52-wk low","52-wk low",""),IF(AND(AD1315&gt;=Settings!$B$12,M1315&lt;0),"Distribution",""),IF(AND(AJ1315="Y",M1315&lt;0,AK1315&lt;-Settings!$B$13),"Long unwinding",""),IF(AND(AJ1315="Y",M1315&lt;0,AK1315&gt;Settings!$B$13),"Short buildup",""))</f>
        <v/>
      </c>
      <c r="L1315" s="95" t="n">
        <v>89.54000000000001</v>
      </c>
      <c r="M1315" s="96" t="n">
        <v>-2.34</v>
      </c>
      <c r="N1315" s="93" t="n">
        <v>1809</v>
      </c>
      <c r="O1315" s="91" t="inlineStr">
        <is>
          <t>None</t>
        </is>
      </c>
      <c r="P1315" s="91" t="inlineStr">
        <is>
          <t>52-wk low</t>
        </is>
      </c>
      <c r="Q1315" s="97" t="n">
        <v>3.05</v>
      </c>
      <c r="R1315" s="96" t="n">
        <v>2.75</v>
      </c>
      <c r="S1315" s="96" t="n">
        <v>1.12</v>
      </c>
      <c r="T1315" s="96" t="n">
        <v>0.93</v>
      </c>
      <c r="U1315" s="96" t="n">
        <v>0.77</v>
      </c>
      <c r="V1315" s="103" t="n">
        <v>0.6899999999999999</v>
      </c>
      <c r="W1315" s="102" t="n">
        <v>2</v>
      </c>
      <c r="X1315" s="93" t="n"/>
      <c r="Y1315" s="91" t="inlineStr">
        <is>
          <t>None</t>
        </is>
      </c>
      <c r="Z1315" s="99" t="n">
        <v>42.51</v>
      </c>
      <c r="AA1315" s="96" t="n">
        <v>1.01</v>
      </c>
      <c r="AB1315" s="96" t="n">
        <v>0.99</v>
      </c>
      <c r="AC1315" s="96" t="n">
        <v>1.15</v>
      </c>
      <c r="AD1315" s="96" t="n">
        <v>0.95</v>
      </c>
      <c r="AE1315" s="96" t="n">
        <v>0.86</v>
      </c>
      <c r="AF1315" s="103" t="n">
        <v>1.09</v>
      </c>
      <c r="AG1315" s="91" t="inlineStr">
        <is>
          <t>Normal</t>
        </is>
      </c>
      <c r="AH1315" s="100" t="n">
        <v>0</v>
      </c>
      <c r="AI1315" s="101" t="n">
        <v>0</v>
      </c>
      <c r="AJ1315" s="92" t="inlineStr">
        <is>
          <t>N</t>
        </is>
      </c>
      <c r="AK1315" s="96" t="n"/>
      <c r="AL1315" s="91" t="inlineStr">
        <is>
          <t>n/a</t>
        </is>
      </c>
      <c r="AM1315" s="93" t="n"/>
      <c r="AN1315" s="92" t="inlineStr">
        <is>
          <t>None</t>
        </is>
      </c>
      <c r="AO1315" s="102" t="n">
        <v>0</v>
      </c>
      <c r="AP1315" s="103" t="n">
        <v>0.57</v>
      </c>
      <c r="AQ1315" s="102" t="n">
        <v>14</v>
      </c>
      <c r="AR1315" s="91" t="inlineStr">
        <is>
          <t>N</t>
        </is>
      </c>
      <c r="AS1315" s="104" t="n"/>
      <c r="AT1315" s="92">
        <f>IF(AND(P1315="52-wk high",T1315&gt;=Settings!$B$7),"Y","N")</f>
        <v/>
      </c>
      <c r="AU1315" s="91">
        <f>IF(AND(AD1315&gt;=Settings!$B$8,M1315&gt;0),"Y","N")</f>
        <v/>
      </c>
      <c r="AV1315" s="91">
        <f>IF(OR(AH1315&gt;Settings!$B$9,AI1315&gt;Settings!$B$9),"Y","N")</f>
        <v/>
      </c>
      <c r="AW1315" s="91">
        <f>IF(AJ1315&lt;&gt;"Y","n/a",IF(AND(M1315&gt;0,AK1315&gt;Settings!$B$10),"Y","N"))</f>
        <v/>
      </c>
      <c r="AX1315" s="91">
        <f>IF(AO1315&gt;=Settings!$B$11,"Y","N")</f>
        <v/>
      </c>
      <c r="AY1315" s="99">
        <f>(AT1315="Y")+(AU1315="Y")+(AV1315="Y")+(AW1315="Y")+(AX1315="Y")</f>
        <v/>
      </c>
      <c r="AZ1315" s="94">
        <f>IF(AY1315=0,"None",_xlfn.TEXTJOIN(", ",TRUE(),IF(AT1315="Y","Breakout",""),IF(AU1315="Y","Accumulation",""),IF(AV1315="Y","Institutional buying",""),IF(AW1315="Y","Long buildup",""),IF(AX1315="Y","Momentum leader","")))</f>
        <v/>
      </c>
      <c r="BA1315" s="94">
        <f>IF(BW1315="","","Passes "&amp;AY1315&amp;" of 5 buy-side scans"&amp;IF(G1315="Y","; RED FLAG: filter out using Red flag column",""))</f>
        <v/>
      </c>
      <c r="BB1315" s="91" t="inlineStr">
        <is>
          <t>None</t>
        </is>
      </c>
      <c r="BC1315" s="92" t="inlineStr">
        <is>
          <t>N</t>
        </is>
      </c>
      <c r="BD1315" s="94" t="n"/>
      <c r="BE1315" s="94" t="n"/>
      <c r="BF1315" s="92">
        <f>IF(R1315*100000&gt;=Settings!$B$5,"Y","N")</f>
        <v/>
      </c>
      <c r="BG1315" s="91">
        <f>IF(F1315&gt;Settings!$B$6,"Y","N")</f>
        <v/>
      </c>
      <c r="BH1315" s="97" t="n">
        <v>-48.36</v>
      </c>
      <c r="BI1315" s="96" t="n">
        <v>-5.21</v>
      </c>
      <c r="BJ1315" s="96" t="n">
        <v>-8.960000000000001</v>
      </c>
      <c r="BK1315" s="96" t="n">
        <v>-21.85</v>
      </c>
      <c r="BL1315" s="96" t="n">
        <v>-7.21</v>
      </c>
      <c r="BM1315" s="96" t="n">
        <v>-38.24</v>
      </c>
      <c r="BN1315" s="97" t="n">
        <v>-5.45</v>
      </c>
      <c r="BO1315" s="96" t="n">
        <v>-9.51</v>
      </c>
      <c r="BP1315" s="96" t="n">
        <v>-13.87</v>
      </c>
      <c r="BQ1315" s="96" t="n">
        <v>-20.34</v>
      </c>
      <c r="BR1315" s="91" t="inlineStr">
        <is>
          <t>Stacked down</t>
        </is>
      </c>
      <c r="BS1315" s="91" t="inlineStr">
        <is>
          <t>None</t>
        </is>
      </c>
      <c r="BT1315" s="96" t="n">
        <v>24.4</v>
      </c>
      <c r="BU1315" s="91" t="inlineStr">
        <is>
          <t>N</t>
        </is>
      </c>
      <c r="BV1315" s="99">
        <f>IF(OR(BF1315&lt;&gt;"Y",BG1315&lt;&gt;"Y"),"",(AND(ISNUMBER(BQ1315),BQ1315&gt;0))+(BR1315="Stacked up")+(AND(ISNUMBER(BH1315),BH1315&gt;=-Settings!$B$17))+(AND(ISNUMBER(BK1315),ISNUMBER(BM1315),BK1315&gt;0,BM1315&gt;0))+(AND(ISNUMBER(AQ1315),AQ1315&gt;=Settings!$B$18))+(AND(ISNUMBER(BT1315),BT1315&gt;=Settings!$B$19,BT1315&lt;=Settings!$B$20))+(AND(ISNUMBER(AS1315),AS1315&gt;0))+(AND(ISNUMBER(T1315),ISNUMBER(M1315),T1315&gt;=Settings!$B$21,M1315&gt;0))+(AND(ISNUMBER(AD1315),ISNUMBER(M1315),AD1315&gt;=Settings!$B$22,M1315&gt;0))+(AY1315&gt;=1))</f>
        <v/>
      </c>
      <c r="BW1315" s="91">
        <f>IF(OR(AY1315=0,BF1315&lt;&gt;"Y",BG1315&lt;&gt;"Y"),"",1+SUMPRODUCT(($A$6:$A$2604=A1315)*($AY$6:$AY$2604&gt;0)*($BF$6:$BF$2604="Y")*($BG$6:$BG$2604="Y")*(($AY$6:$AY$2604&gt;AY1315)+($AY$6:$AY$2604=AY1315)*($AD$6:$AD$2604&gt;AD1315))))</f>
        <v/>
      </c>
    </row>
    <row r="1316" ht="23.85" customHeight="1" s="55">
      <c r="A1316" s="90" t="n">
        <v>46296</v>
      </c>
      <c r="B1316" s="91" t="inlineStr">
        <is>
          <t>VOEPL</t>
        </is>
      </c>
      <c r="C1316" s="91" t="inlineStr">
        <is>
          <t>INE0I0T01010</t>
        </is>
      </c>
      <c r="D1316" s="91" t="n"/>
      <c r="E1316" s="91" t="inlineStr">
        <is>
          <t>None</t>
        </is>
      </c>
      <c r="F1316" s="93" t="n">
        <v>1569</v>
      </c>
      <c r="G1316" s="92" t="inlineStr">
        <is>
          <t>N</t>
        </is>
      </c>
      <c r="H1316" s="94" t="n"/>
      <c r="I1316" s="91" t="inlineStr">
        <is>
          <t>N</t>
        </is>
      </c>
      <c r="J1316" s="92">
        <f>IF(K1316="","N","Y")</f>
        <v/>
      </c>
      <c r="K1316" s="94">
        <f>_xlfn.TEXTJOIN("; ",TRUE,IF(P1316="52-wk low","52-wk low",""),IF(AND(AD1316&gt;=Settings!$B$12,M1316&lt;0),"Distribution",""),IF(AND(AJ1316="Y",M1316&lt;0,AK1316&lt;-Settings!$B$13),"Long unwinding",""),IF(AND(AJ1316="Y",M1316&lt;0,AK1316&gt;Settings!$B$13),"Short buildup",""))</f>
        <v/>
      </c>
      <c r="L1316" s="95" t="n">
        <v>493</v>
      </c>
      <c r="M1316" s="96" t="n">
        <v>-0.03</v>
      </c>
      <c r="N1316" s="93" t="n">
        <v>621</v>
      </c>
      <c r="O1316" s="91" t="inlineStr">
        <is>
          <t>None</t>
        </is>
      </c>
      <c r="P1316" s="91" t="inlineStr">
        <is>
          <t>None</t>
        </is>
      </c>
      <c r="Q1316" s="97" t="n">
        <v>0.4</v>
      </c>
      <c r="R1316" s="96" t="n">
        <v>0.71</v>
      </c>
      <c r="S1316" s="96" t="n">
        <v>0.55</v>
      </c>
      <c r="T1316" s="96" t="n">
        <v>0.26</v>
      </c>
      <c r="U1316" s="96" t="n"/>
      <c r="V1316" s="103" t="n"/>
      <c r="W1316" s="102" t="n"/>
      <c r="X1316" s="93" t="n"/>
      <c r="Y1316" s="91" t="inlineStr">
        <is>
          <t>None</t>
        </is>
      </c>
      <c r="Z1316" s="99" t="n">
        <v>54.98</v>
      </c>
      <c r="AA1316" s="96" t="n">
        <v>1.05</v>
      </c>
      <c r="AB1316" s="96" t="n">
        <v>1.16</v>
      </c>
      <c r="AC1316" s="96" t="n">
        <v>0.59</v>
      </c>
      <c r="AD1316" s="96" t="n">
        <v>0.46</v>
      </c>
      <c r="AE1316" s="96" t="n"/>
      <c r="AF1316" s="103" t="n"/>
      <c r="AG1316" s="91" t="n"/>
      <c r="AH1316" s="100" t="n">
        <v>0</v>
      </c>
      <c r="AI1316" s="101" t="n">
        <v>0</v>
      </c>
      <c r="AJ1316" s="92" t="inlineStr">
        <is>
          <t>N</t>
        </is>
      </c>
      <c r="AK1316" s="96" t="n"/>
      <c r="AL1316" s="91" t="inlineStr">
        <is>
          <t>n/a</t>
        </is>
      </c>
      <c r="AM1316" s="93" t="n"/>
      <c r="AN1316" s="92" t="inlineStr">
        <is>
          <t>None</t>
        </is>
      </c>
      <c r="AO1316" s="102" t="n">
        <v>0</v>
      </c>
      <c r="AP1316" s="103" t="n"/>
      <c r="AQ1316" s="102" t="n"/>
      <c r="AR1316" s="91" t="inlineStr">
        <is>
          <t>N</t>
        </is>
      </c>
      <c r="AS1316" s="104" t="n"/>
      <c r="AT1316" s="92">
        <f>IF(AND(P1316="52-wk high",T1316&gt;=Settings!$B$7),"Y","N")</f>
        <v/>
      </c>
      <c r="AU1316" s="91">
        <f>IF(AND(AD1316&gt;=Settings!$B$8,M1316&gt;0),"Y","N")</f>
        <v/>
      </c>
      <c r="AV1316" s="91">
        <f>IF(OR(AH1316&gt;Settings!$B$9,AI1316&gt;Settings!$B$9),"Y","N")</f>
        <v/>
      </c>
      <c r="AW1316" s="91">
        <f>IF(AJ1316&lt;&gt;"Y","n/a",IF(AND(M1316&gt;0,AK1316&gt;Settings!$B$10),"Y","N"))</f>
        <v/>
      </c>
      <c r="AX1316" s="91">
        <f>IF(AO1316&gt;=Settings!$B$11,"Y","N")</f>
        <v/>
      </c>
      <c r="AY1316" s="99">
        <f>(AT1316="Y")+(AU1316="Y")+(AV1316="Y")+(AW1316="Y")+(AX1316="Y")</f>
        <v/>
      </c>
      <c r="AZ1316" s="94">
        <f>IF(AY1316=0,"None",_xlfn.TEXTJOIN(", ",TRUE(),IF(AT1316="Y","Breakout",""),IF(AU1316="Y","Accumulation",""),IF(AV1316="Y","Institutional buying",""),IF(AW1316="Y","Long buildup",""),IF(AX1316="Y","Momentum leader","")))</f>
        <v/>
      </c>
      <c r="BA1316" s="94">
        <f>IF(BW1316="","","Passes "&amp;AY1316&amp;" of 5 buy-side scans"&amp;IF(G1316="Y","; RED FLAG: filter out using Red flag column",""))</f>
        <v/>
      </c>
      <c r="BB1316" s="91" t="inlineStr">
        <is>
          <t>None</t>
        </is>
      </c>
      <c r="BC1316" s="92" t="inlineStr">
        <is>
          <t>N</t>
        </is>
      </c>
      <c r="BD1316" s="94" t="n"/>
      <c r="BE1316" s="94" t="n"/>
      <c r="BF1316" s="92">
        <f>IF(R1316*100000&gt;=Settings!$B$5,"Y","N")</f>
        <v/>
      </c>
      <c r="BG1316" s="91">
        <f>IF(F1316&gt;Settings!$B$6,"Y","N")</f>
        <v/>
      </c>
      <c r="BH1316" s="97" t="n">
        <v>-16.93</v>
      </c>
      <c r="BI1316" s="96" t="n">
        <v>-0.93</v>
      </c>
      <c r="BJ1316" s="96" t="n">
        <v>-10.6</v>
      </c>
      <c r="BK1316" s="96" t="n">
        <v>13.23</v>
      </c>
      <c r="BL1316" s="96" t="n"/>
      <c r="BM1316" s="96" t="n"/>
      <c r="BN1316" s="97" t="n">
        <v>-2.77</v>
      </c>
      <c r="BO1316" s="96" t="n">
        <v>-2</v>
      </c>
      <c r="BP1316" s="96" t="n"/>
      <c r="BQ1316" s="96" t="n"/>
      <c r="BR1316" s="91" t="n"/>
      <c r="BS1316" s="91" t="inlineStr">
        <is>
          <t>None</t>
        </is>
      </c>
      <c r="BT1316" s="96" t="n">
        <v>42.1</v>
      </c>
      <c r="BU1316" s="91" t="n"/>
      <c r="BV1316" s="99">
        <f>IF(OR(BF1316&lt;&gt;"Y",BG1316&lt;&gt;"Y"),"",(AND(ISNUMBER(BQ1316),BQ1316&gt;0))+(BR1316="Stacked up")+(AND(ISNUMBER(BH1316),BH1316&gt;=-Settings!$B$17))+(AND(ISNUMBER(BK1316),ISNUMBER(BM1316),BK1316&gt;0,BM1316&gt;0))+(AND(ISNUMBER(AQ1316),AQ1316&gt;=Settings!$B$18))+(AND(ISNUMBER(BT1316),BT1316&gt;=Settings!$B$19,BT1316&lt;=Settings!$B$20))+(AND(ISNUMBER(AS1316),AS1316&gt;0))+(AND(ISNUMBER(T1316),ISNUMBER(M1316),T1316&gt;=Settings!$B$21,M1316&gt;0))+(AND(ISNUMBER(AD1316),ISNUMBER(M1316),AD1316&gt;=Settings!$B$22,M1316&gt;0))+(AY1316&gt;=1))</f>
        <v/>
      </c>
      <c r="BW1316" s="91">
        <f>IF(OR(AY1316=0,BF1316&lt;&gt;"Y",BG1316&lt;&gt;"Y"),"",1+SUMPRODUCT(($A$6:$A$2604=A1316)*($AY$6:$AY$2604&gt;0)*($BF$6:$BF$2604="Y")*($BG$6:$BG$2604="Y")*(($AY$6:$AY$2604&gt;AY1316)+($AY$6:$AY$2604=AY1316)*($AD$6:$AD$2604&gt;AD1316))))</f>
        <v/>
      </c>
    </row>
    <row r="1317" ht="23.85" customHeight="1" s="55">
      <c r="A1317" s="90" t="n">
        <v>46296</v>
      </c>
      <c r="B1317" s="91" t="inlineStr">
        <is>
          <t>SERVOTECH</t>
        </is>
      </c>
      <c r="C1317" s="91" t="inlineStr">
        <is>
          <t>INE782X01033</t>
        </is>
      </c>
      <c r="D1317" s="91" t="n"/>
      <c r="E1317" s="91" t="inlineStr">
        <is>
          <t>None</t>
        </is>
      </c>
      <c r="F1317" s="93" t="n">
        <v>1563</v>
      </c>
      <c r="G1317" s="92" t="inlineStr">
        <is>
          <t>N</t>
        </is>
      </c>
      <c r="H1317" s="94" t="n"/>
      <c r="I1317" s="91" t="inlineStr">
        <is>
          <t>N</t>
        </is>
      </c>
      <c r="J1317" s="92">
        <f>IF(K1317="","N","Y")</f>
        <v/>
      </c>
      <c r="K1317" s="94">
        <f>_xlfn.TEXTJOIN("; ",TRUE,IF(P1317="52-wk low","52-wk low",""),IF(AND(AD1317&gt;=Settings!$B$12,M1317&lt;0),"Distribution",""),IF(AND(AJ1317="Y",M1317&lt;0,AK1317&lt;-Settings!$B$13),"Long unwinding",""),IF(AND(AJ1317="Y",M1317&lt;0,AK1317&gt;Settings!$B$13),"Short buildup",""))</f>
        <v/>
      </c>
      <c r="L1317" s="95" t="n">
        <v>69.2</v>
      </c>
      <c r="M1317" s="96" t="n">
        <v>-1.49</v>
      </c>
      <c r="N1317" s="93" t="n">
        <v>1315</v>
      </c>
      <c r="O1317" s="91" t="inlineStr">
        <is>
          <t>None</t>
        </is>
      </c>
      <c r="P1317" s="91" t="inlineStr">
        <is>
          <t>None</t>
        </is>
      </c>
      <c r="Q1317" s="97" t="n">
        <v>5.78</v>
      </c>
      <c r="R1317" s="96" t="n">
        <v>4.61</v>
      </c>
      <c r="S1317" s="96" t="n">
        <v>1.29</v>
      </c>
      <c r="T1317" s="96" t="n">
        <v>0.96</v>
      </c>
      <c r="U1317" s="96" t="n">
        <v>0.49</v>
      </c>
      <c r="V1317" s="103" t="n">
        <v>0.4</v>
      </c>
      <c r="W1317" s="102" t="n">
        <v>0</v>
      </c>
      <c r="X1317" s="93" t="n"/>
      <c r="Y1317" s="91" t="inlineStr">
        <is>
          <t>None</t>
        </is>
      </c>
      <c r="Z1317" s="99" t="n">
        <v>37.55</v>
      </c>
      <c r="AA1317" s="96" t="n">
        <v>0.77</v>
      </c>
      <c r="AB1317" s="96" t="n">
        <v>0.77</v>
      </c>
      <c r="AC1317" s="96" t="n">
        <v>1.04</v>
      </c>
      <c r="AD1317" s="96" t="n">
        <v>0.84</v>
      </c>
      <c r="AE1317" s="96" t="n">
        <v>0.54</v>
      </c>
      <c r="AF1317" s="103" t="n">
        <v>1.33</v>
      </c>
      <c r="AG1317" s="91" t="inlineStr">
        <is>
          <t>Normal</t>
        </is>
      </c>
      <c r="AH1317" s="100" t="n">
        <v>0</v>
      </c>
      <c r="AI1317" s="101" t="n">
        <v>0</v>
      </c>
      <c r="AJ1317" s="92" t="inlineStr">
        <is>
          <t>N</t>
        </is>
      </c>
      <c r="AK1317" s="96" t="n"/>
      <c r="AL1317" s="91" t="inlineStr">
        <is>
          <t>n/a</t>
        </is>
      </c>
      <c r="AM1317" s="93" t="n"/>
      <c r="AN1317" s="92" t="inlineStr">
        <is>
          <t>None</t>
        </is>
      </c>
      <c r="AO1317" s="102" t="n">
        <v>0</v>
      </c>
      <c r="AP1317" s="103" t="n">
        <v>0.63</v>
      </c>
      <c r="AQ1317" s="102" t="n">
        <v>26</v>
      </c>
      <c r="AR1317" s="91" t="inlineStr">
        <is>
          <t>N</t>
        </is>
      </c>
      <c r="AS1317" s="104" t="n"/>
      <c r="AT1317" s="92">
        <f>IF(AND(P1317="52-wk high",T1317&gt;=Settings!$B$7),"Y","N")</f>
        <v/>
      </c>
      <c r="AU1317" s="91">
        <f>IF(AND(AD1317&gt;=Settings!$B$8,M1317&gt;0),"Y","N")</f>
        <v/>
      </c>
      <c r="AV1317" s="91">
        <f>IF(OR(AH1317&gt;Settings!$B$9,AI1317&gt;Settings!$B$9),"Y","N")</f>
        <v/>
      </c>
      <c r="AW1317" s="91">
        <f>IF(AJ1317&lt;&gt;"Y","n/a",IF(AND(M1317&gt;0,AK1317&gt;Settings!$B$10),"Y","N"))</f>
        <v/>
      </c>
      <c r="AX1317" s="91">
        <f>IF(AO1317&gt;=Settings!$B$11,"Y","N")</f>
        <v/>
      </c>
      <c r="AY1317" s="99">
        <f>(AT1317="Y")+(AU1317="Y")+(AV1317="Y")+(AW1317="Y")+(AX1317="Y")</f>
        <v/>
      </c>
      <c r="AZ1317" s="94">
        <f>IF(AY1317=0,"None",_xlfn.TEXTJOIN(", ",TRUE(),IF(AT1317="Y","Breakout",""),IF(AU1317="Y","Accumulation",""),IF(AV1317="Y","Institutional buying",""),IF(AW1317="Y","Long buildup",""),IF(AX1317="Y","Momentum leader","")))</f>
        <v/>
      </c>
      <c r="BA1317" s="94">
        <f>IF(BW1317="","","Passes "&amp;AY1317&amp;" of 5 buy-side scans"&amp;IF(G1317="Y","; RED FLAG: filter out using Red flag column",""))</f>
        <v/>
      </c>
      <c r="BB1317" s="91" t="inlineStr">
        <is>
          <t>None</t>
        </is>
      </c>
      <c r="BC1317" s="92" t="inlineStr">
        <is>
          <t>N</t>
        </is>
      </c>
      <c r="BD1317" s="94" t="n"/>
      <c r="BE1317" s="94" t="n"/>
      <c r="BF1317" s="92">
        <f>IF(R1317*100000&gt;=Settings!$B$5,"Y","N")</f>
        <v/>
      </c>
      <c r="BG1317" s="91">
        <f>IF(F1317&gt;Settings!$B$6,"Y","N")</f>
        <v/>
      </c>
      <c r="BH1317" s="97" t="n">
        <v>-51.1</v>
      </c>
      <c r="BI1317" s="96" t="n">
        <v>-1.55</v>
      </c>
      <c r="BJ1317" s="96" t="n">
        <v>-11.94</v>
      </c>
      <c r="BK1317" s="96" t="n">
        <v>-31.07</v>
      </c>
      <c r="BL1317" s="96" t="n">
        <v>1.1</v>
      </c>
      <c r="BM1317" s="96" t="n">
        <v>-44.51</v>
      </c>
      <c r="BN1317" s="97" t="n">
        <v>-6.16</v>
      </c>
      <c r="BO1317" s="96" t="n">
        <v>-13.16</v>
      </c>
      <c r="BP1317" s="96" t="n">
        <v>-17.76</v>
      </c>
      <c r="BQ1317" s="96" t="n">
        <v>-22.5</v>
      </c>
      <c r="BR1317" s="91" t="inlineStr">
        <is>
          <t>Stacked down</t>
        </is>
      </c>
      <c r="BS1317" s="91" t="inlineStr">
        <is>
          <t>None</t>
        </is>
      </c>
      <c r="BT1317" s="96" t="n">
        <v>26.7</v>
      </c>
      <c r="BU1317" s="91" t="inlineStr">
        <is>
          <t>N</t>
        </is>
      </c>
      <c r="BV1317" s="99">
        <f>IF(OR(BF1317&lt;&gt;"Y",BG1317&lt;&gt;"Y"),"",(AND(ISNUMBER(BQ1317),BQ1317&gt;0))+(BR1317="Stacked up")+(AND(ISNUMBER(BH1317),BH1317&gt;=-Settings!$B$17))+(AND(ISNUMBER(BK1317),ISNUMBER(BM1317),BK1317&gt;0,BM1317&gt;0))+(AND(ISNUMBER(AQ1317),AQ1317&gt;=Settings!$B$18))+(AND(ISNUMBER(BT1317),BT1317&gt;=Settings!$B$19,BT1317&lt;=Settings!$B$20))+(AND(ISNUMBER(AS1317),AS1317&gt;0))+(AND(ISNUMBER(T1317),ISNUMBER(M1317),T1317&gt;=Settings!$B$21,M1317&gt;0))+(AND(ISNUMBER(AD1317),ISNUMBER(M1317),AD1317&gt;=Settings!$B$22,M1317&gt;0))+(AY1317&gt;=1))</f>
        <v/>
      </c>
      <c r="BW1317" s="91">
        <f>IF(OR(AY1317=0,BF1317&lt;&gt;"Y",BG1317&lt;&gt;"Y"),"",1+SUMPRODUCT(($A$6:$A$2604=A1317)*($AY$6:$AY$2604&gt;0)*($BF$6:$BF$2604="Y")*($BG$6:$BG$2604="Y")*(($AY$6:$AY$2604&gt;AY1317)+($AY$6:$AY$2604=AY1317)*($AD$6:$AD$2604&gt;AD1317))))</f>
        <v/>
      </c>
    </row>
    <row r="1318" ht="23.85" customHeight="1" s="55">
      <c r="A1318" s="90" t="n">
        <v>46296</v>
      </c>
      <c r="B1318" s="91" t="inlineStr">
        <is>
          <t>MTNL</t>
        </is>
      </c>
      <c r="C1318" s="91" t="inlineStr">
        <is>
          <t>INE153A01019</t>
        </is>
      </c>
      <c r="D1318" s="91" t="n"/>
      <c r="E1318" s="91" t="inlineStr">
        <is>
          <t>None</t>
        </is>
      </c>
      <c r="F1318" s="93" t="n">
        <v>1554</v>
      </c>
      <c r="G1318" s="92" t="inlineStr">
        <is>
          <t>Y</t>
        </is>
      </c>
      <c r="H1318" s="94" t="inlineStr">
        <is>
          <t>Loss making</t>
        </is>
      </c>
      <c r="I1318" s="91" t="inlineStr">
        <is>
          <t>N</t>
        </is>
      </c>
      <c r="J1318" s="92">
        <f>IF(K1318="","N","Y")</f>
        <v/>
      </c>
      <c r="K1318" s="94">
        <f>_xlfn.TEXTJOIN("; ",TRUE,IF(P1318="52-wk low","52-wk low",""),IF(AND(AD1318&gt;=Settings!$B$12,M1318&lt;0),"Distribution",""),IF(AND(AJ1318="Y",M1318&lt;0,AK1318&lt;-Settings!$B$13),"Long unwinding",""),IF(AND(AJ1318="Y",M1318&lt;0,AK1318&gt;Settings!$B$13),"Short buildup",""))</f>
        <v/>
      </c>
      <c r="L1318" s="95" t="n">
        <v>24.66</v>
      </c>
      <c r="M1318" s="96" t="n">
        <v>7.36</v>
      </c>
      <c r="N1318" s="93" t="n">
        <v>21</v>
      </c>
      <c r="O1318" s="91" t="inlineStr">
        <is>
          <t>None</t>
        </is>
      </c>
      <c r="P1318" s="91" t="inlineStr">
        <is>
          <t>None</t>
        </is>
      </c>
      <c r="Q1318" s="97" t="n">
        <v>441.21</v>
      </c>
      <c r="R1318" s="96" t="n">
        <v>28.77</v>
      </c>
      <c r="S1318" s="96" t="n">
        <v>63.85</v>
      </c>
      <c r="T1318" s="96" t="n">
        <v>53.49</v>
      </c>
      <c r="U1318" s="96" t="n">
        <v>36.32</v>
      </c>
      <c r="V1318" s="103" t="n">
        <v>1.77</v>
      </c>
      <c r="W1318" s="102" t="n">
        <v>2</v>
      </c>
      <c r="X1318" s="93" t="n">
        <v>2</v>
      </c>
      <c r="Y1318" s="91" t="inlineStr">
        <is>
          <t>By volume</t>
        </is>
      </c>
      <c r="Z1318" s="99" t="n">
        <v>4.69</v>
      </c>
      <c r="AA1318" s="96" t="n">
        <v>0.11</v>
      </c>
      <c r="AB1318" s="96" t="n">
        <v>0.11</v>
      </c>
      <c r="AC1318" s="96" t="n">
        <v>7.12</v>
      </c>
      <c r="AD1318" s="96" t="n">
        <v>6.97</v>
      </c>
      <c r="AE1318" s="96" t="n">
        <v>4.98</v>
      </c>
      <c r="AF1318" s="103" t="n">
        <v>0.52</v>
      </c>
      <c r="AG1318" s="91" t="inlineStr">
        <is>
          <t>Churn</t>
        </is>
      </c>
      <c r="AH1318" s="100" t="n">
        <v>0</v>
      </c>
      <c r="AI1318" s="101" t="n">
        <v>0</v>
      </c>
      <c r="AJ1318" s="92" t="inlineStr">
        <is>
          <t>N</t>
        </is>
      </c>
      <c r="AK1318" s="96" t="n"/>
      <c r="AL1318" s="91" t="inlineStr">
        <is>
          <t>n/a</t>
        </is>
      </c>
      <c r="AM1318" s="93" t="n"/>
      <c r="AN1318" s="92" t="inlineStr">
        <is>
          <t>None</t>
        </is>
      </c>
      <c r="AO1318" s="102" t="n">
        <v>0</v>
      </c>
      <c r="AP1318" s="103" t="n">
        <v>0.6</v>
      </c>
      <c r="AQ1318" s="102" t="n">
        <v>20</v>
      </c>
      <c r="AR1318" s="91" t="inlineStr">
        <is>
          <t>N</t>
        </is>
      </c>
      <c r="AS1318" s="104" t="n"/>
      <c r="AT1318" s="92">
        <f>IF(AND(P1318="52-wk high",T1318&gt;=Settings!$B$7),"Y","N")</f>
        <v/>
      </c>
      <c r="AU1318" s="91">
        <f>IF(AND(AD1318&gt;=Settings!$B$8,M1318&gt;0),"Y","N")</f>
        <v/>
      </c>
      <c r="AV1318" s="91">
        <f>IF(OR(AH1318&gt;Settings!$B$9,AI1318&gt;Settings!$B$9),"Y","N")</f>
        <v/>
      </c>
      <c r="AW1318" s="91">
        <f>IF(AJ1318&lt;&gt;"Y","n/a",IF(AND(M1318&gt;0,AK1318&gt;Settings!$B$10),"Y","N"))</f>
        <v/>
      </c>
      <c r="AX1318" s="91">
        <f>IF(AO1318&gt;=Settings!$B$11,"Y","N")</f>
        <v/>
      </c>
      <c r="AY1318" s="99">
        <f>(AT1318="Y")+(AU1318="Y")+(AV1318="Y")+(AW1318="Y")+(AX1318="Y")</f>
        <v/>
      </c>
      <c r="AZ1318" s="94">
        <f>IF(AY1318=0,"None",_xlfn.TEXTJOIN(", ",TRUE(),IF(AT1318="Y","Breakout",""),IF(AU1318="Y","Accumulation",""),IF(AV1318="Y","Institutional buying",""),IF(AW1318="Y","Long buildup",""),IF(AX1318="Y","Momentum leader","")))</f>
        <v/>
      </c>
      <c r="BA1318" s="94">
        <f>IF(BW1318="","","Passes "&amp;AY1318&amp;" of 5 buy-side scans"&amp;IF(G1318="Y","; RED FLAG: filter out using Red flag column",""))</f>
        <v/>
      </c>
      <c r="BB1318" s="91" t="inlineStr">
        <is>
          <t>None</t>
        </is>
      </c>
      <c r="BC1318" s="92" t="inlineStr">
        <is>
          <t>Y</t>
        </is>
      </c>
      <c r="BD1318" s="94" t="inlineStr">
        <is>
          <t>EPS zero</t>
        </is>
      </c>
      <c r="BE1318" s="94" t="n"/>
      <c r="BF1318" s="92">
        <f>IF(R1318*100000&gt;=Settings!$B$5,"Y","N")</f>
        <v/>
      </c>
      <c r="BG1318" s="91">
        <f>IF(F1318&gt;Settings!$B$6,"Y","N")</f>
        <v/>
      </c>
      <c r="BH1318" s="97" t="n">
        <v>-44.8</v>
      </c>
      <c r="BI1318" s="96" t="n">
        <v>3.57</v>
      </c>
      <c r="BJ1318" s="96" t="n">
        <v>-7.57</v>
      </c>
      <c r="BK1318" s="96" t="n">
        <v>-17.47</v>
      </c>
      <c r="BL1318" s="96" t="n">
        <v>2.28</v>
      </c>
      <c r="BM1318" s="96" t="n">
        <v>-42.76</v>
      </c>
      <c r="BN1318" s="97" t="n">
        <v>1.2</v>
      </c>
      <c r="BO1318" s="96" t="n">
        <v>-4.37</v>
      </c>
      <c r="BP1318" s="96" t="n">
        <v>-9.800000000000001</v>
      </c>
      <c r="BQ1318" s="96" t="n">
        <v>-17.86</v>
      </c>
      <c r="BR1318" s="91" t="inlineStr">
        <is>
          <t>Mixed</t>
        </is>
      </c>
      <c r="BS1318" s="91" t="inlineStr">
        <is>
          <t>None</t>
        </is>
      </c>
      <c r="BT1318" s="96" t="n">
        <v>56.1</v>
      </c>
      <c r="BU1318" s="91" t="inlineStr">
        <is>
          <t>N</t>
        </is>
      </c>
      <c r="BV1318" s="99">
        <f>IF(OR(BF1318&lt;&gt;"Y",BG1318&lt;&gt;"Y"),"",(AND(ISNUMBER(BQ1318),BQ1318&gt;0))+(BR1318="Stacked up")+(AND(ISNUMBER(BH1318),BH1318&gt;=-Settings!$B$17))+(AND(ISNUMBER(BK1318),ISNUMBER(BM1318),BK1318&gt;0,BM1318&gt;0))+(AND(ISNUMBER(AQ1318),AQ1318&gt;=Settings!$B$18))+(AND(ISNUMBER(BT1318),BT1318&gt;=Settings!$B$19,BT1318&lt;=Settings!$B$20))+(AND(ISNUMBER(AS1318),AS1318&gt;0))+(AND(ISNUMBER(T1318),ISNUMBER(M1318),T1318&gt;=Settings!$B$21,M1318&gt;0))+(AND(ISNUMBER(AD1318),ISNUMBER(M1318),AD1318&gt;=Settings!$B$22,M1318&gt;0))+(AY1318&gt;=1))</f>
        <v/>
      </c>
      <c r="BW1318" s="91">
        <f>IF(OR(AY1318=0,BF1318&lt;&gt;"Y",BG1318&lt;&gt;"Y"),"",1+SUMPRODUCT(($A$6:$A$2604=A1318)*($AY$6:$AY$2604&gt;0)*($BF$6:$BF$2604="Y")*($BG$6:$BG$2604="Y")*(($AY$6:$AY$2604&gt;AY1318)+($AY$6:$AY$2604=AY1318)*($AD$6:$AD$2604&gt;AD1318))))</f>
        <v/>
      </c>
    </row>
    <row r="1319" ht="23.85" customHeight="1" s="55">
      <c r="A1319" s="90" t="n">
        <v>46296</v>
      </c>
      <c r="B1319" s="91" t="inlineStr">
        <is>
          <t>YATRA</t>
        </is>
      </c>
      <c r="C1319" s="91" t="inlineStr">
        <is>
          <t>INE0JR601024</t>
        </is>
      </c>
      <c r="D1319" s="91" t="n"/>
      <c r="E1319" s="91" t="inlineStr">
        <is>
          <t>None</t>
        </is>
      </c>
      <c r="F1319" s="93" t="n">
        <v>1551</v>
      </c>
      <c r="G1319" s="92" t="inlineStr">
        <is>
          <t>N</t>
        </is>
      </c>
      <c r="H1319" s="94" t="n"/>
      <c r="I1319" s="91" t="inlineStr">
        <is>
          <t>N</t>
        </is>
      </c>
      <c r="J1319" s="92">
        <f>IF(K1319="","N","Y")</f>
        <v/>
      </c>
      <c r="K1319" s="94">
        <f>_xlfn.TEXTJOIN("; ",TRUE,IF(P1319="52-wk low","52-wk low",""),IF(AND(AD1319&gt;=Settings!$B$12,M1319&lt;0),"Distribution",""),IF(AND(AJ1319="Y",M1319&lt;0,AK1319&lt;-Settings!$B$13),"Long unwinding",""),IF(AND(AJ1319="Y",M1319&lt;0,AK1319&gt;Settings!$B$13),"Short buildup",""))</f>
        <v/>
      </c>
      <c r="L1319" s="95" t="n">
        <v>98.83</v>
      </c>
      <c r="M1319" s="96" t="n">
        <v>-1.06</v>
      </c>
      <c r="N1319" s="93" t="n">
        <v>1076</v>
      </c>
      <c r="O1319" s="91" t="inlineStr">
        <is>
          <t>None</t>
        </is>
      </c>
      <c r="P1319" s="91" t="inlineStr">
        <is>
          <t>None</t>
        </is>
      </c>
      <c r="Q1319" s="97" t="n">
        <v>20.22</v>
      </c>
      <c r="R1319" s="96" t="n">
        <v>10.58</v>
      </c>
      <c r="S1319" s="96" t="n">
        <v>1.85</v>
      </c>
      <c r="T1319" s="96" t="n">
        <v>1.19</v>
      </c>
      <c r="U1319" s="96" t="n">
        <v>1.22</v>
      </c>
      <c r="V1319" s="103" t="n">
        <v>0.64</v>
      </c>
      <c r="W1319" s="102" t="n">
        <v>2</v>
      </c>
      <c r="X1319" s="93" t="n">
        <v>210</v>
      </c>
      <c r="Y1319" s="91" t="inlineStr">
        <is>
          <t>None</t>
        </is>
      </c>
      <c r="Z1319" s="99" t="n">
        <v>27.06</v>
      </c>
      <c r="AA1319" s="96" t="n">
        <v>0.59</v>
      </c>
      <c r="AB1319" s="96" t="n">
        <v>0.62</v>
      </c>
      <c r="AC1319" s="96" t="n">
        <v>1.1</v>
      </c>
      <c r="AD1319" s="96" t="n">
        <v>0.88</v>
      </c>
      <c r="AE1319" s="96" t="n">
        <v>0.93</v>
      </c>
      <c r="AF1319" s="103" t="n">
        <v>1.24</v>
      </c>
      <c r="AG1319" s="91" t="inlineStr">
        <is>
          <t>Normal</t>
        </is>
      </c>
      <c r="AH1319" s="100" t="n">
        <v>0</v>
      </c>
      <c r="AI1319" s="101" t="n">
        <v>0</v>
      </c>
      <c r="AJ1319" s="92" t="inlineStr">
        <is>
          <t>N</t>
        </is>
      </c>
      <c r="AK1319" s="96" t="n"/>
      <c r="AL1319" s="91" t="inlineStr">
        <is>
          <t>n/a</t>
        </is>
      </c>
      <c r="AM1319" s="93" t="n"/>
      <c r="AN1319" s="92" t="inlineStr">
        <is>
          <t>None</t>
        </is>
      </c>
      <c r="AO1319" s="102" t="n">
        <v>0</v>
      </c>
      <c r="AP1319" s="103" t="n">
        <v>0.6899999999999999</v>
      </c>
      <c r="AQ1319" s="102" t="n">
        <v>35</v>
      </c>
      <c r="AR1319" s="91" t="inlineStr">
        <is>
          <t>N</t>
        </is>
      </c>
      <c r="AS1319" s="104" t="n"/>
      <c r="AT1319" s="92">
        <f>IF(AND(P1319="52-wk high",T1319&gt;=Settings!$B$7),"Y","N")</f>
        <v/>
      </c>
      <c r="AU1319" s="91">
        <f>IF(AND(AD1319&gt;=Settings!$B$8,M1319&gt;0),"Y","N")</f>
        <v/>
      </c>
      <c r="AV1319" s="91">
        <f>IF(OR(AH1319&gt;Settings!$B$9,AI1319&gt;Settings!$B$9),"Y","N")</f>
        <v/>
      </c>
      <c r="AW1319" s="91">
        <f>IF(AJ1319&lt;&gt;"Y","n/a",IF(AND(M1319&gt;0,AK1319&gt;Settings!$B$10),"Y","N"))</f>
        <v/>
      </c>
      <c r="AX1319" s="91">
        <f>IF(AO1319&gt;=Settings!$B$11,"Y","N")</f>
        <v/>
      </c>
      <c r="AY1319" s="99">
        <f>(AT1319="Y")+(AU1319="Y")+(AV1319="Y")+(AW1319="Y")+(AX1319="Y")</f>
        <v/>
      </c>
      <c r="AZ1319" s="94">
        <f>IF(AY1319=0,"None",_xlfn.TEXTJOIN(", ",TRUE(),IF(AT1319="Y","Breakout",""),IF(AU1319="Y","Accumulation",""),IF(AV1319="Y","Institutional buying",""),IF(AW1319="Y","Long buildup",""),IF(AX1319="Y","Momentum leader","")))</f>
        <v/>
      </c>
      <c r="BA1319" s="94">
        <f>IF(BW1319="","","Passes "&amp;AY1319&amp;" of 5 buy-side scans"&amp;IF(G1319="Y","; RED FLAG: filter out using Red flag column",""))</f>
        <v/>
      </c>
      <c r="BB1319" s="91" t="inlineStr">
        <is>
          <t>None</t>
        </is>
      </c>
      <c r="BC1319" s="92" t="inlineStr">
        <is>
          <t>Y</t>
        </is>
      </c>
      <c r="BD1319" s="94" t="inlineStr">
        <is>
          <t>PE &gt; 50</t>
        </is>
      </c>
      <c r="BE1319" s="94" t="n"/>
      <c r="BF1319" s="92">
        <f>IF(R1319*100000&gt;=Settings!$B$5,"Y","N")</f>
        <v/>
      </c>
      <c r="BG1319" s="91">
        <f>IF(F1319&gt;Settings!$B$6,"Y","N")</f>
        <v/>
      </c>
      <c r="BH1319" s="97" t="n">
        <v>-51.07</v>
      </c>
      <c r="BI1319" s="96" t="n">
        <v>-6.06</v>
      </c>
      <c r="BJ1319" s="96" t="n">
        <v>-13.22</v>
      </c>
      <c r="BK1319" s="96" t="n">
        <v>-14.4</v>
      </c>
      <c r="BL1319" s="96" t="n">
        <v>0.45</v>
      </c>
      <c r="BM1319" s="96" t="n">
        <v>-31.31</v>
      </c>
      <c r="BN1319" s="97" t="n">
        <v>-6.68</v>
      </c>
      <c r="BO1319" s="96" t="n">
        <v>-8.84</v>
      </c>
      <c r="BP1319" s="96" t="n">
        <v>-10.94</v>
      </c>
      <c r="BQ1319" s="96" t="n">
        <v>-17.03</v>
      </c>
      <c r="BR1319" s="91" t="inlineStr">
        <is>
          <t>Stacked down</t>
        </is>
      </c>
      <c r="BS1319" s="91" t="inlineStr">
        <is>
          <t>None</t>
        </is>
      </c>
      <c r="BT1319" s="96" t="n">
        <v>29.2</v>
      </c>
      <c r="BU1319" s="91" t="inlineStr">
        <is>
          <t>N</t>
        </is>
      </c>
      <c r="BV1319" s="99">
        <f>IF(OR(BF1319&lt;&gt;"Y",BG1319&lt;&gt;"Y"),"",(AND(ISNUMBER(BQ1319),BQ1319&gt;0))+(BR1319="Stacked up")+(AND(ISNUMBER(BH1319),BH1319&gt;=-Settings!$B$17))+(AND(ISNUMBER(BK1319),ISNUMBER(BM1319),BK1319&gt;0,BM1319&gt;0))+(AND(ISNUMBER(AQ1319),AQ1319&gt;=Settings!$B$18))+(AND(ISNUMBER(BT1319),BT1319&gt;=Settings!$B$19,BT1319&lt;=Settings!$B$20))+(AND(ISNUMBER(AS1319),AS1319&gt;0))+(AND(ISNUMBER(T1319),ISNUMBER(M1319),T1319&gt;=Settings!$B$21,M1319&gt;0))+(AND(ISNUMBER(AD1319),ISNUMBER(M1319),AD1319&gt;=Settings!$B$22,M1319&gt;0))+(AY1319&gt;=1))</f>
        <v/>
      </c>
      <c r="BW1319" s="91">
        <f>IF(OR(AY1319=0,BF1319&lt;&gt;"Y",BG1319&lt;&gt;"Y"),"",1+SUMPRODUCT(($A$6:$A$2604=A1319)*($AY$6:$AY$2604&gt;0)*($BF$6:$BF$2604="Y")*($BG$6:$BG$2604="Y")*(($AY$6:$AY$2604&gt;AY1319)+($AY$6:$AY$2604=AY1319)*($AD$6:$AD$2604&gt;AD1319))))</f>
        <v/>
      </c>
    </row>
    <row r="1320" ht="23.85" customHeight="1" s="55">
      <c r="A1320" s="90" t="n">
        <v>46296</v>
      </c>
      <c r="B1320" s="91" t="inlineStr">
        <is>
          <t>YUKEN</t>
        </is>
      </c>
      <c r="C1320" s="91" t="inlineStr">
        <is>
          <t>INE384C01016</t>
        </is>
      </c>
      <c r="D1320" s="91" t="n"/>
      <c r="E1320" s="91" t="inlineStr">
        <is>
          <t>None</t>
        </is>
      </c>
      <c r="F1320" s="93" t="n">
        <v>1550</v>
      </c>
      <c r="G1320" s="92" t="inlineStr">
        <is>
          <t>N</t>
        </is>
      </c>
      <c r="H1320" s="94" t="n"/>
      <c r="I1320" s="91" t="inlineStr">
        <is>
          <t>N</t>
        </is>
      </c>
      <c r="J1320" s="92">
        <f>IF(K1320="","N","Y")</f>
        <v/>
      </c>
      <c r="K1320" s="94">
        <f>_xlfn.TEXTJOIN("; ",TRUE,IF(P1320="52-wk low","52-wk low",""),IF(AND(AD1320&gt;=Settings!$B$12,M1320&lt;0),"Distribution",""),IF(AND(AJ1320="Y",M1320&lt;0,AK1320&lt;-Settings!$B$13),"Long unwinding",""),IF(AND(AJ1320="Y",M1320&lt;0,AK1320&gt;Settings!$B$13),"Short buildup",""))</f>
        <v/>
      </c>
      <c r="L1320" s="95" t="n">
        <v>1141.4</v>
      </c>
      <c r="M1320" s="96" t="n">
        <v>0.91</v>
      </c>
      <c r="N1320" s="93" t="n">
        <v>360</v>
      </c>
      <c r="O1320" s="91" t="inlineStr">
        <is>
          <t>None</t>
        </is>
      </c>
      <c r="P1320" s="91" t="inlineStr">
        <is>
          <t>None</t>
        </is>
      </c>
      <c r="Q1320" s="97" t="n">
        <v>0.15</v>
      </c>
      <c r="R1320" s="96" t="n">
        <v>0.28</v>
      </c>
      <c r="S1320" s="96" t="n">
        <v>0.54</v>
      </c>
      <c r="T1320" s="96" t="n">
        <v>0.7</v>
      </c>
      <c r="U1320" s="96" t="n">
        <v>0.96</v>
      </c>
      <c r="V1320" s="103" t="n">
        <v>1.78</v>
      </c>
      <c r="W1320" s="102" t="n">
        <v>8</v>
      </c>
      <c r="X1320" s="93" t="n"/>
      <c r="Y1320" s="91" t="inlineStr">
        <is>
          <t>None</t>
        </is>
      </c>
      <c r="Z1320" s="99" t="n">
        <v>58.66</v>
      </c>
      <c r="AA1320" s="96" t="n">
        <v>1.12</v>
      </c>
      <c r="AB1320" s="96" t="n">
        <v>0.9399999999999999</v>
      </c>
      <c r="AC1320" s="96" t="n">
        <v>0.64</v>
      </c>
      <c r="AD1320" s="96" t="n">
        <v>0.73</v>
      </c>
      <c r="AE1320" s="96" t="n">
        <v>0.91</v>
      </c>
      <c r="AF1320" s="103" t="n">
        <v>0.8</v>
      </c>
      <c r="AG1320" s="91" t="inlineStr">
        <is>
          <t>Run-up, risky</t>
        </is>
      </c>
      <c r="AH1320" s="100" t="n">
        <v>0</v>
      </c>
      <c r="AI1320" s="101" t="n">
        <v>0</v>
      </c>
      <c r="AJ1320" s="92" t="inlineStr">
        <is>
          <t>N</t>
        </is>
      </c>
      <c r="AK1320" s="96" t="n"/>
      <c r="AL1320" s="91" t="inlineStr">
        <is>
          <t>n/a</t>
        </is>
      </c>
      <c r="AM1320" s="93" t="n"/>
      <c r="AN1320" s="92" t="inlineStr">
        <is>
          <t>None</t>
        </is>
      </c>
      <c r="AO1320" s="102" t="n">
        <v>0</v>
      </c>
      <c r="AP1320" s="103" t="n">
        <v>2.14</v>
      </c>
      <c r="AQ1320" s="102" t="n">
        <v>91</v>
      </c>
      <c r="AR1320" s="91" t="inlineStr">
        <is>
          <t>N</t>
        </is>
      </c>
      <c r="AS1320" s="104" t="n"/>
      <c r="AT1320" s="92">
        <f>IF(AND(P1320="52-wk high",T1320&gt;=Settings!$B$7),"Y","N")</f>
        <v/>
      </c>
      <c r="AU1320" s="91">
        <f>IF(AND(AD1320&gt;=Settings!$B$8,M1320&gt;0),"Y","N")</f>
        <v/>
      </c>
      <c r="AV1320" s="91">
        <f>IF(OR(AH1320&gt;Settings!$B$9,AI1320&gt;Settings!$B$9),"Y","N")</f>
        <v/>
      </c>
      <c r="AW1320" s="91">
        <f>IF(AJ1320&lt;&gt;"Y","n/a",IF(AND(M1320&gt;0,AK1320&gt;Settings!$B$10),"Y","N"))</f>
        <v/>
      </c>
      <c r="AX1320" s="91">
        <f>IF(AO1320&gt;=Settings!$B$11,"Y","N")</f>
        <v/>
      </c>
      <c r="AY1320" s="99">
        <f>(AT1320="Y")+(AU1320="Y")+(AV1320="Y")+(AW1320="Y")+(AX1320="Y")</f>
        <v/>
      </c>
      <c r="AZ1320" s="94">
        <f>IF(AY1320=0,"None",_xlfn.TEXTJOIN(", ",TRUE(),IF(AT1320="Y","Breakout",""),IF(AU1320="Y","Accumulation",""),IF(AV1320="Y","Institutional buying",""),IF(AW1320="Y","Long buildup",""),IF(AX1320="Y","Momentum leader","")))</f>
        <v/>
      </c>
      <c r="BA1320" s="94">
        <f>IF(BW1320="","","Passes "&amp;AY1320&amp;" of 5 buy-side scans"&amp;IF(G1320="Y","; RED FLAG: filter out using Red flag column",""))</f>
        <v/>
      </c>
      <c r="BB1320" s="91" t="inlineStr">
        <is>
          <t>None</t>
        </is>
      </c>
      <c r="BC1320" s="92" t="inlineStr">
        <is>
          <t>Y</t>
        </is>
      </c>
      <c r="BD1320" s="94" t="inlineStr">
        <is>
          <t>PE &gt; 50; &gt;75% move in 6 months</t>
        </is>
      </c>
      <c r="BE1320" s="94" t="n"/>
      <c r="BF1320" s="92">
        <f>IF(R1320*100000&gt;=Settings!$B$5,"Y","N")</f>
        <v/>
      </c>
      <c r="BG1320" s="91">
        <f>IF(F1320&gt;Settings!$B$6,"Y","N")</f>
        <v/>
      </c>
      <c r="BH1320" s="97" t="n">
        <v>-1.08</v>
      </c>
      <c r="BI1320" s="96" t="n">
        <v>1.21</v>
      </c>
      <c r="BJ1320" s="96" t="n">
        <v>17.42</v>
      </c>
      <c r="BK1320" s="96" t="n">
        <v>47.57</v>
      </c>
      <c r="BL1320" s="96" t="n">
        <v>80.92</v>
      </c>
      <c r="BM1320" s="96" t="n">
        <v>16.6</v>
      </c>
      <c r="BN1320" s="97" t="n">
        <v>4.83</v>
      </c>
      <c r="BO1320" s="96" t="n">
        <v>16.23</v>
      </c>
      <c r="BP1320" s="96" t="n">
        <v>27.79</v>
      </c>
      <c r="BQ1320" s="96" t="n">
        <v>33.8</v>
      </c>
      <c r="BR1320" s="91" t="inlineStr">
        <is>
          <t>Stacked up</t>
        </is>
      </c>
      <c r="BS1320" s="91" t="inlineStr">
        <is>
          <t>None</t>
        </is>
      </c>
      <c r="BT1320" s="96" t="n">
        <v>71.09999999999999</v>
      </c>
      <c r="BU1320" s="91" t="inlineStr">
        <is>
          <t>N</t>
        </is>
      </c>
      <c r="BV1320" s="99">
        <f>IF(OR(BF1320&lt;&gt;"Y",BG1320&lt;&gt;"Y"),"",(AND(ISNUMBER(BQ1320),BQ1320&gt;0))+(BR1320="Stacked up")+(AND(ISNUMBER(BH1320),BH1320&gt;=-Settings!$B$17))+(AND(ISNUMBER(BK1320),ISNUMBER(BM1320),BK1320&gt;0,BM1320&gt;0))+(AND(ISNUMBER(AQ1320),AQ1320&gt;=Settings!$B$18))+(AND(ISNUMBER(BT1320),BT1320&gt;=Settings!$B$19,BT1320&lt;=Settings!$B$20))+(AND(ISNUMBER(AS1320),AS1320&gt;0))+(AND(ISNUMBER(T1320),ISNUMBER(M1320),T1320&gt;=Settings!$B$21,M1320&gt;0))+(AND(ISNUMBER(AD1320),ISNUMBER(M1320),AD1320&gt;=Settings!$B$22,M1320&gt;0))+(AY1320&gt;=1))</f>
        <v/>
      </c>
      <c r="BW1320" s="91">
        <f>IF(OR(AY1320=0,BF1320&lt;&gt;"Y",BG1320&lt;&gt;"Y"),"",1+SUMPRODUCT(($A$6:$A$2604=A1320)*($AY$6:$AY$2604&gt;0)*($BF$6:$BF$2604="Y")*($BG$6:$BG$2604="Y")*(($AY$6:$AY$2604&gt;AY1320)+($AY$6:$AY$2604=AY1320)*($AD$6:$AD$2604&gt;AD1320))))</f>
        <v/>
      </c>
    </row>
    <row r="1321" ht="23.85" customHeight="1" s="55">
      <c r="A1321" s="90" t="n">
        <v>46296</v>
      </c>
      <c r="B1321" s="91" t="inlineStr">
        <is>
          <t>MOBIKWIK</t>
        </is>
      </c>
      <c r="C1321" s="91" t="inlineStr">
        <is>
          <t>INE0HLU01028</t>
        </is>
      </c>
      <c r="D1321" s="91" t="n"/>
      <c r="E1321" s="91" t="inlineStr">
        <is>
          <t>None</t>
        </is>
      </c>
      <c r="F1321" s="93" t="n">
        <v>1545</v>
      </c>
      <c r="G1321" s="92" t="inlineStr">
        <is>
          <t>N</t>
        </is>
      </c>
      <c r="H1321" s="94" t="n"/>
      <c r="I1321" s="91" t="inlineStr">
        <is>
          <t>N</t>
        </is>
      </c>
      <c r="J1321" s="92">
        <f>IF(K1321="","N","Y")</f>
        <v/>
      </c>
      <c r="K1321" s="94">
        <f>_xlfn.TEXTJOIN("; ",TRUE,IF(P1321="52-wk low","52-wk low",""),IF(AND(AD1321&gt;=Settings!$B$12,M1321&lt;0),"Distribution",""),IF(AND(AJ1321="Y",M1321&lt;0,AK1321&lt;-Settings!$B$13),"Long unwinding",""),IF(AND(AJ1321="Y",M1321&lt;0,AK1321&gt;Settings!$B$13),"Short buildup",""))</f>
        <v/>
      </c>
      <c r="L1321" s="95" t="n">
        <v>196.23</v>
      </c>
      <c r="M1321" s="96" t="n">
        <v>-0.05</v>
      </c>
      <c r="N1321" s="93" t="n">
        <v>629</v>
      </c>
      <c r="O1321" s="91" t="inlineStr">
        <is>
          <t>None</t>
        </is>
      </c>
      <c r="P1321" s="91" t="inlineStr">
        <is>
          <t>None</t>
        </is>
      </c>
      <c r="Q1321" s="97" t="n">
        <v>9.92</v>
      </c>
      <c r="R1321" s="96" t="n">
        <v>28.68</v>
      </c>
      <c r="S1321" s="96" t="n">
        <v>0.35</v>
      </c>
      <c r="T1321" s="96" t="n">
        <v>0.49</v>
      </c>
      <c r="U1321" s="96" t="n">
        <v>0.43</v>
      </c>
      <c r="V1321" s="103" t="n">
        <v>1.29</v>
      </c>
      <c r="W1321" s="102" t="n">
        <v>6</v>
      </c>
      <c r="X1321" s="93" t="n"/>
      <c r="Y1321" s="91" t="inlineStr">
        <is>
          <t>None</t>
        </is>
      </c>
      <c r="Z1321" s="99" t="n">
        <v>24.75</v>
      </c>
      <c r="AA1321" s="96" t="n">
        <v>0.8</v>
      </c>
      <c r="AB1321" s="96" t="n">
        <v>0.74</v>
      </c>
      <c r="AC1321" s="96" t="n">
        <v>0.38</v>
      </c>
      <c r="AD1321" s="96" t="n">
        <v>0.51</v>
      </c>
      <c r="AE1321" s="96" t="n">
        <v>0.43</v>
      </c>
      <c r="AF1321" s="103" t="n">
        <v>0.92</v>
      </c>
      <c r="AG1321" s="91" t="inlineStr">
        <is>
          <t>Normal</t>
        </is>
      </c>
      <c r="AH1321" s="100" t="n">
        <v>0</v>
      </c>
      <c r="AI1321" s="101" t="n">
        <v>0</v>
      </c>
      <c r="AJ1321" s="92" t="inlineStr">
        <is>
          <t>N</t>
        </is>
      </c>
      <c r="AK1321" s="96" t="n"/>
      <c r="AL1321" s="91" t="inlineStr">
        <is>
          <t>n/a</t>
        </is>
      </c>
      <c r="AM1321" s="93" t="n"/>
      <c r="AN1321" s="92" t="inlineStr">
        <is>
          <t>None</t>
        </is>
      </c>
      <c r="AO1321" s="102" t="n">
        <v>0</v>
      </c>
      <c r="AP1321" s="103" t="n">
        <v>0.76</v>
      </c>
      <c r="AQ1321" s="102" t="n">
        <v>45</v>
      </c>
      <c r="AR1321" s="91" t="inlineStr">
        <is>
          <t>N</t>
        </is>
      </c>
      <c r="AS1321" s="104" t="n"/>
      <c r="AT1321" s="92">
        <f>IF(AND(P1321="52-wk high",T1321&gt;=Settings!$B$7),"Y","N")</f>
        <v/>
      </c>
      <c r="AU1321" s="91">
        <f>IF(AND(AD1321&gt;=Settings!$B$8,M1321&gt;0),"Y","N")</f>
        <v/>
      </c>
      <c r="AV1321" s="91">
        <f>IF(OR(AH1321&gt;Settings!$B$9,AI1321&gt;Settings!$B$9),"Y","N")</f>
        <v/>
      </c>
      <c r="AW1321" s="91">
        <f>IF(AJ1321&lt;&gt;"Y","n/a",IF(AND(M1321&gt;0,AK1321&gt;Settings!$B$10),"Y","N"))</f>
        <v/>
      </c>
      <c r="AX1321" s="91">
        <f>IF(AO1321&gt;=Settings!$B$11,"Y","N")</f>
        <v/>
      </c>
      <c r="AY1321" s="99">
        <f>(AT1321="Y")+(AU1321="Y")+(AV1321="Y")+(AW1321="Y")+(AX1321="Y")</f>
        <v/>
      </c>
      <c r="AZ1321" s="94">
        <f>IF(AY1321=0,"None",_xlfn.TEXTJOIN(", ",TRUE(),IF(AT1321="Y","Breakout",""),IF(AU1321="Y","Accumulation",""),IF(AV1321="Y","Institutional buying",""),IF(AW1321="Y","Long buildup",""),IF(AX1321="Y","Momentum leader","")))</f>
        <v/>
      </c>
      <c r="BA1321" s="94">
        <f>IF(BW1321="","","Passes "&amp;AY1321&amp;" of 5 buy-side scans"&amp;IF(G1321="Y","; RED FLAG: filter out using Red flag column",""))</f>
        <v/>
      </c>
      <c r="BB1321" s="91" t="inlineStr">
        <is>
          <t>None</t>
        </is>
      </c>
      <c r="BC1321" s="92" t="inlineStr">
        <is>
          <t>Y</t>
        </is>
      </c>
      <c r="BD1321" s="94" t="inlineStr">
        <is>
          <t>EPS zero</t>
        </is>
      </c>
      <c r="BE1321" s="94" t="n"/>
      <c r="BF1321" s="92">
        <f>IF(R1321*100000&gt;=Settings!$B$5,"Y","N")</f>
        <v/>
      </c>
      <c r="BG1321" s="91">
        <f>IF(F1321&gt;Settings!$B$6,"Y","N")</f>
        <v/>
      </c>
      <c r="BH1321" s="97" t="n">
        <v>-33.86</v>
      </c>
      <c r="BI1321" s="96" t="n">
        <v>-3.71</v>
      </c>
      <c r="BJ1321" s="96" t="n">
        <v>4.5</v>
      </c>
      <c r="BK1321" s="96" t="n">
        <v>-5.63</v>
      </c>
      <c r="BL1321" s="96" t="n">
        <v>15.83</v>
      </c>
      <c r="BM1321" s="96" t="n">
        <v>-27.88</v>
      </c>
      <c r="BN1321" s="97" t="n">
        <v>-1.67</v>
      </c>
      <c r="BO1321" s="96" t="n">
        <v>-1.92</v>
      </c>
      <c r="BP1321" s="96" t="n">
        <v>-2.76</v>
      </c>
      <c r="BQ1321" s="96" t="n">
        <v>-6.83</v>
      </c>
      <c r="BR1321" s="91" t="inlineStr">
        <is>
          <t>Stacked down</t>
        </is>
      </c>
      <c r="BS1321" s="91" t="inlineStr">
        <is>
          <t>None</t>
        </is>
      </c>
      <c r="BT1321" s="96" t="n">
        <v>43</v>
      </c>
      <c r="BU1321" s="91" t="inlineStr">
        <is>
          <t>N</t>
        </is>
      </c>
      <c r="BV1321" s="99">
        <f>IF(OR(BF1321&lt;&gt;"Y",BG1321&lt;&gt;"Y"),"",(AND(ISNUMBER(BQ1321),BQ1321&gt;0))+(BR1321="Stacked up")+(AND(ISNUMBER(BH1321),BH1321&gt;=-Settings!$B$17))+(AND(ISNUMBER(BK1321),ISNUMBER(BM1321),BK1321&gt;0,BM1321&gt;0))+(AND(ISNUMBER(AQ1321),AQ1321&gt;=Settings!$B$18))+(AND(ISNUMBER(BT1321),BT1321&gt;=Settings!$B$19,BT1321&lt;=Settings!$B$20))+(AND(ISNUMBER(AS1321),AS1321&gt;0))+(AND(ISNUMBER(T1321),ISNUMBER(M1321),T1321&gt;=Settings!$B$21,M1321&gt;0))+(AND(ISNUMBER(AD1321),ISNUMBER(M1321),AD1321&gt;=Settings!$B$22,M1321&gt;0))+(AY1321&gt;=1))</f>
        <v/>
      </c>
      <c r="BW1321" s="91">
        <f>IF(OR(AY1321=0,BF1321&lt;&gt;"Y",BG1321&lt;&gt;"Y"),"",1+SUMPRODUCT(($A$6:$A$2604=A1321)*($AY$6:$AY$2604&gt;0)*($BF$6:$BF$2604="Y")*($BG$6:$BG$2604="Y")*(($AY$6:$AY$2604&gt;AY1321)+($AY$6:$AY$2604=AY1321)*($AD$6:$AD$2604&gt;AD1321))))</f>
        <v/>
      </c>
    </row>
    <row r="1322" ht="23.85" customHeight="1" s="55">
      <c r="A1322" s="90" t="n">
        <v>46296</v>
      </c>
      <c r="B1322" s="91" t="inlineStr">
        <is>
          <t>DOLLAR</t>
        </is>
      </c>
      <c r="C1322" s="91" t="inlineStr">
        <is>
          <t>INE325C01035</t>
        </is>
      </c>
      <c r="D1322" s="91" t="n"/>
      <c r="E1322" s="91" t="inlineStr">
        <is>
          <t>None</t>
        </is>
      </c>
      <c r="F1322" s="93" t="n">
        <v>1543</v>
      </c>
      <c r="G1322" s="92" t="inlineStr">
        <is>
          <t>N</t>
        </is>
      </c>
      <c r="H1322" s="94" t="n"/>
      <c r="I1322" s="91" t="inlineStr">
        <is>
          <t>N</t>
        </is>
      </c>
      <c r="J1322" s="92">
        <f>IF(K1322="","N","Y")</f>
        <v/>
      </c>
      <c r="K1322" s="94">
        <f>_xlfn.TEXTJOIN("; ",TRUE,IF(P1322="52-wk low","52-wk low",""),IF(AND(AD1322&gt;=Settings!$B$12,M1322&lt;0),"Distribution",""),IF(AND(AJ1322="Y",M1322&lt;0,AK1322&lt;-Settings!$B$13),"Long unwinding",""),IF(AND(AJ1322="Y",M1322&lt;0,AK1322&gt;Settings!$B$13),"Short buildup",""))</f>
        <v/>
      </c>
      <c r="L1322" s="95" t="n">
        <v>272.1</v>
      </c>
      <c r="M1322" s="96" t="n">
        <v>-1.86</v>
      </c>
      <c r="N1322" s="93" t="n">
        <v>1553</v>
      </c>
      <c r="O1322" s="91" t="inlineStr">
        <is>
          <t>None</t>
        </is>
      </c>
      <c r="P1322" s="91" t="inlineStr">
        <is>
          <t>None</t>
        </is>
      </c>
      <c r="Q1322" s="97" t="n">
        <v>1.51</v>
      </c>
      <c r="R1322" s="96" t="n">
        <v>0.9399999999999999</v>
      </c>
      <c r="S1322" s="96" t="n">
        <v>1.67</v>
      </c>
      <c r="T1322" s="96" t="n">
        <v>1.19</v>
      </c>
      <c r="U1322" s="96" t="n">
        <v>0.98</v>
      </c>
      <c r="V1322" s="103" t="n">
        <v>0.61</v>
      </c>
      <c r="W1322" s="102" t="n">
        <v>2</v>
      </c>
      <c r="X1322" s="93" t="n"/>
      <c r="Y1322" s="91" t="inlineStr">
        <is>
          <t>None</t>
        </is>
      </c>
      <c r="Z1322" s="99" t="n">
        <v>71.19</v>
      </c>
      <c r="AA1322" s="96" t="n">
        <v>1.29</v>
      </c>
      <c r="AB1322" s="96" t="n">
        <v>1.25</v>
      </c>
      <c r="AC1322" s="96" t="n">
        <v>2.16</v>
      </c>
      <c r="AD1322" s="96" t="n">
        <v>1.47</v>
      </c>
      <c r="AE1322" s="96" t="n">
        <v>1.31</v>
      </c>
      <c r="AF1322" s="103" t="n">
        <v>1.05</v>
      </c>
      <c r="AG1322" s="91" t="inlineStr">
        <is>
          <t>Normal</t>
        </is>
      </c>
      <c r="AH1322" s="100" t="n">
        <v>0</v>
      </c>
      <c r="AI1322" s="101" t="n">
        <v>0</v>
      </c>
      <c r="AJ1322" s="92" t="inlineStr">
        <is>
          <t>N</t>
        </is>
      </c>
      <c r="AK1322" s="96" t="n"/>
      <c r="AL1322" s="91" t="inlineStr">
        <is>
          <t>n/a</t>
        </is>
      </c>
      <c r="AM1322" s="93" t="n"/>
      <c r="AN1322" s="92" t="inlineStr">
        <is>
          <t>None</t>
        </is>
      </c>
      <c r="AO1322" s="102" t="n">
        <v>0</v>
      </c>
      <c r="AP1322" s="103" t="n">
        <v>0.73</v>
      </c>
      <c r="AQ1322" s="102" t="n">
        <v>42</v>
      </c>
      <c r="AR1322" s="91" t="inlineStr">
        <is>
          <t>N</t>
        </is>
      </c>
      <c r="AS1322" s="104" t="n"/>
      <c r="AT1322" s="92">
        <f>IF(AND(P1322="52-wk high",T1322&gt;=Settings!$B$7),"Y","N")</f>
        <v/>
      </c>
      <c r="AU1322" s="91">
        <f>IF(AND(AD1322&gt;=Settings!$B$8,M1322&gt;0),"Y","N")</f>
        <v/>
      </c>
      <c r="AV1322" s="91">
        <f>IF(OR(AH1322&gt;Settings!$B$9,AI1322&gt;Settings!$B$9),"Y","N")</f>
        <v/>
      </c>
      <c r="AW1322" s="91">
        <f>IF(AJ1322&lt;&gt;"Y","n/a",IF(AND(M1322&gt;0,AK1322&gt;Settings!$B$10),"Y","N"))</f>
        <v/>
      </c>
      <c r="AX1322" s="91">
        <f>IF(AO1322&gt;=Settings!$B$11,"Y","N")</f>
        <v/>
      </c>
      <c r="AY1322" s="99">
        <f>(AT1322="Y")+(AU1322="Y")+(AV1322="Y")+(AW1322="Y")+(AX1322="Y")</f>
        <v/>
      </c>
      <c r="AZ1322" s="94">
        <f>IF(AY1322=0,"None",_xlfn.TEXTJOIN(", ",TRUE(),IF(AT1322="Y","Breakout",""),IF(AU1322="Y","Accumulation",""),IF(AV1322="Y","Institutional buying",""),IF(AW1322="Y","Long buildup",""),IF(AX1322="Y","Momentum leader","")))</f>
        <v/>
      </c>
      <c r="BA1322" s="94">
        <f>IF(BW1322="","","Passes "&amp;AY1322&amp;" of 5 buy-side scans"&amp;IF(G1322="Y","; RED FLAG: filter out using Red flag column",""))</f>
        <v/>
      </c>
      <c r="BB1322" s="91" t="inlineStr">
        <is>
          <t>None</t>
        </is>
      </c>
      <c r="BC1322" s="92" t="inlineStr">
        <is>
          <t>N</t>
        </is>
      </c>
      <c r="BD1322" s="94" t="n"/>
      <c r="BE1322" s="94" t="n"/>
      <c r="BF1322" s="92">
        <f>IF(R1322*100000&gt;=Settings!$B$5,"Y","N")</f>
        <v/>
      </c>
      <c r="BG1322" s="91">
        <f>IF(F1322&gt;Settings!$B$6,"Y","N")</f>
        <v/>
      </c>
      <c r="BH1322" s="97" t="n">
        <v>-29.32</v>
      </c>
      <c r="BI1322" s="96" t="n">
        <v>0.96</v>
      </c>
      <c r="BJ1322" s="96" t="n">
        <v>2.06</v>
      </c>
      <c r="BK1322" s="96" t="n">
        <v>2.22</v>
      </c>
      <c r="BL1322" s="96" t="n">
        <v>12.23</v>
      </c>
      <c r="BM1322" s="96" t="n">
        <v>-26.92</v>
      </c>
      <c r="BN1322" s="97" t="n">
        <v>0.18</v>
      </c>
      <c r="BO1322" s="96" t="n">
        <v>0.77</v>
      </c>
      <c r="BP1322" s="96" t="n">
        <v>-0.18</v>
      </c>
      <c r="BQ1322" s="96" t="n">
        <v>-5.25</v>
      </c>
      <c r="BR1322" s="91" t="inlineStr">
        <is>
          <t>Mixed</t>
        </is>
      </c>
      <c r="BS1322" s="91" t="inlineStr">
        <is>
          <t>None</t>
        </is>
      </c>
      <c r="BT1322" s="96" t="n">
        <v>50.3</v>
      </c>
      <c r="BU1322" s="91" t="inlineStr">
        <is>
          <t>N</t>
        </is>
      </c>
      <c r="BV1322" s="99">
        <f>IF(OR(BF1322&lt;&gt;"Y",BG1322&lt;&gt;"Y"),"",(AND(ISNUMBER(BQ1322),BQ1322&gt;0))+(BR1322="Stacked up")+(AND(ISNUMBER(BH1322),BH1322&gt;=-Settings!$B$17))+(AND(ISNUMBER(BK1322),ISNUMBER(BM1322),BK1322&gt;0,BM1322&gt;0))+(AND(ISNUMBER(AQ1322),AQ1322&gt;=Settings!$B$18))+(AND(ISNUMBER(BT1322),BT1322&gt;=Settings!$B$19,BT1322&lt;=Settings!$B$20))+(AND(ISNUMBER(AS1322),AS1322&gt;0))+(AND(ISNUMBER(T1322),ISNUMBER(M1322),T1322&gt;=Settings!$B$21,M1322&gt;0))+(AND(ISNUMBER(AD1322),ISNUMBER(M1322),AD1322&gt;=Settings!$B$22,M1322&gt;0))+(AY1322&gt;=1))</f>
        <v/>
      </c>
      <c r="BW1322" s="91">
        <f>IF(OR(AY1322=0,BF1322&lt;&gt;"Y",BG1322&lt;&gt;"Y"),"",1+SUMPRODUCT(($A$6:$A$2604=A1322)*($AY$6:$AY$2604&gt;0)*($BF$6:$BF$2604="Y")*($BG$6:$BG$2604="Y")*(($AY$6:$AY$2604&gt;AY1322)+($AY$6:$AY$2604=AY1322)*($AD$6:$AD$2604&gt;AD1322))))</f>
        <v/>
      </c>
    </row>
    <row r="1323" ht="23.85" customHeight="1" s="55">
      <c r="A1323" s="90" t="n">
        <v>46296</v>
      </c>
      <c r="B1323" s="91" t="inlineStr">
        <is>
          <t>SPANDANA</t>
        </is>
      </c>
      <c r="C1323" s="91" t="inlineStr">
        <is>
          <t>INE572J01011</t>
        </is>
      </c>
      <c r="D1323" s="91" t="n"/>
      <c r="E1323" s="91" t="inlineStr">
        <is>
          <t>None</t>
        </is>
      </c>
      <c r="F1323" s="93" t="n">
        <v>1543</v>
      </c>
      <c r="G1323" s="92" t="inlineStr">
        <is>
          <t>N</t>
        </is>
      </c>
      <c r="H1323" s="94" t="n"/>
      <c r="I1323" s="91" t="inlineStr">
        <is>
          <t>N</t>
        </is>
      </c>
      <c r="J1323" s="92">
        <f>IF(K1323="","N","Y")</f>
        <v/>
      </c>
      <c r="K1323" s="94">
        <f>_xlfn.TEXTJOIN("; ",TRUE,IF(P1323="52-wk low","52-wk low",""),IF(AND(AD1323&gt;=Settings!$B$12,M1323&lt;0),"Distribution",""),IF(AND(AJ1323="Y",M1323&lt;0,AK1323&lt;-Settings!$B$13),"Long unwinding",""),IF(AND(AJ1323="Y",M1323&lt;0,AK1323&gt;Settings!$B$13),"Short buildup",""))</f>
        <v/>
      </c>
      <c r="L1323" s="95" t="n">
        <v>216.34</v>
      </c>
      <c r="M1323" s="96" t="n">
        <v>-2</v>
      </c>
      <c r="N1323" s="93" t="n">
        <v>1646</v>
      </c>
      <c r="O1323" s="91" t="inlineStr">
        <is>
          <t>None</t>
        </is>
      </c>
      <c r="P1323" s="91" t="inlineStr">
        <is>
          <t>None</t>
        </is>
      </c>
      <c r="Q1323" s="97" t="n">
        <v>1.86</v>
      </c>
      <c r="R1323" s="96" t="n">
        <v>1.12</v>
      </c>
      <c r="S1323" s="96" t="n">
        <v>1.75</v>
      </c>
      <c r="T1323" s="96" t="n">
        <v>0.9399999999999999</v>
      </c>
      <c r="U1323" s="96" t="n">
        <v>0.66</v>
      </c>
      <c r="V1323" s="103" t="n">
        <v>0.4</v>
      </c>
      <c r="W1323" s="102" t="n">
        <v>1</v>
      </c>
      <c r="X1323" s="93" t="n"/>
      <c r="Y1323" s="91" t="inlineStr">
        <is>
          <t>None</t>
        </is>
      </c>
      <c r="Z1323" s="99" t="n">
        <v>52.2</v>
      </c>
      <c r="AA1323" s="96" t="n">
        <v>0.98</v>
      </c>
      <c r="AB1323" s="96" t="n">
        <v>1.04</v>
      </c>
      <c r="AC1323" s="96" t="n">
        <v>1.68</v>
      </c>
      <c r="AD1323" s="96" t="n">
        <v>1.06</v>
      </c>
      <c r="AE1323" s="96" t="n">
        <v>0.78</v>
      </c>
      <c r="AF1323" s="103" t="n">
        <v>1.22</v>
      </c>
      <c r="AG1323" s="91" t="inlineStr">
        <is>
          <t>Normal</t>
        </is>
      </c>
      <c r="AH1323" s="100" t="n">
        <v>0</v>
      </c>
      <c r="AI1323" s="101" t="n">
        <v>0</v>
      </c>
      <c r="AJ1323" s="92" t="inlineStr">
        <is>
          <t>N</t>
        </is>
      </c>
      <c r="AK1323" s="96" t="n"/>
      <c r="AL1323" s="91" t="inlineStr">
        <is>
          <t>n/a</t>
        </is>
      </c>
      <c r="AM1323" s="93" t="n"/>
      <c r="AN1323" s="92" t="inlineStr">
        <is>
          <t>None</t>
        </is>
      </c>
      <c r="AO1323" s="102" t="n">
        <v>0</v>
      </c>
      <c r="AP1323" s="103" t="n">
        <v>0.82</v>
      </c>
      <c r="AQ1323" s="102" t="n">
        <v>51</v>
      </c>
      <c r="AR1323" s="91" t="inlineStr">
        <is>
          <t>N</t>
        </is>
      </c>
      <c r="AS1323" s="104" t="n"/>
      <c r="AT1323" s="92">
        <f>IF(AND(P1323="52-wk high",T1323&gt;=Settings!$B$7),"Y","N")</f>
        <v/>
      </c>
      <c r="AU1323" s="91">
        <f>IF(AND(AD1323&gt;=Settings!$B$8,M1323&gt;0),"Y","N")</f>
        <v/>
      </c>
      <c r="AV1323" s="91">
        <f>IF(OR(AH1323&gt;Settings!$B$9,AI1323&gt;Settings!$B$9),"Y","N")</f>
        <v/>
      </c>
      <c r="AW1323" s="91">
        <f>IF(AJ1323&lt;&gt;"Y","n/a",IF(AND(M1323&gt;0,AK1323&gt;Settings!$B$10),"Y","N"))</f>
        <v/>
      </c>
      <c r="AX1323" s="91">
        <f>IF(AO1323&gt;=Settings!$B$11,"Y","N")</f>
        <v/>
      </c>
      <c r="AY1323" s="99">
        <f>(AT1323="Y")+(AU1323="Y")+(AV1323="Y")+(AW1323="Y")+(AX1323="Y")</f>
        <v/>
      </c>
      <c r="AZ1323" s="94">
        <f>IF(AY1323=0,"None",_xlfn.TEXTJOIN(", ",TRUE(),IF(AT1323="Y","Breakout",""),IF(AU1323="Y","Accumulation",""),IF(AV1323="Y","Institutional buying",""),IF(AW1323="Y","Long buildup",""),IF(AX1323="Y","Momentum leader","")))</f>
        <v/>
      </c>
      <c r="BA1323" s="94">
        <f>IF(BW1323="","","Passes "&amp;AY1323&amp;" of 5 buy-side scans"&amp;IF(G1323="Y","; RED FLAG: filter out using Red flag column",""))</f>
        <v/>
      </c>
      <c r="BB1323" s="91" t="inlineStr">
        <is>
          <t>None</t>
        </is>
      </c>
      <c r="BC1323" s="92" t="inlineStr">
        <is>
          <t>Y</t>
        </is>
      </c>
      <c r="BD1323" s="94" t="inlineStr">
        <is>
          <t>EPS zero</t>
        </is>
      </c>
      <c r="BE1323" s="94" t="n"/>
      <c r="BF1323" s="92">
        <f>IF(R1323*100000&gt;=Settings!$B$5,"Y","N")</f>
        <v/>
      </c>
      <c r="BG1323" s="91">
        <f>IF(F1323&gt;Settings!$B$6,"Y","N")</f>
        <v/>
      </c>
      <c r="BH1323" s="97" t="n">
        <v>-32.27</v>
      </c>
      <c r="BI1323" s="96" t="n">
        <v>-4.11</v>
      </c>
      <c r="BJ1323" s="96" t="n">
        <v>-8.5</v>
      </c>
      <c r="BK1323" s="96" t="n">
        <v>-22.14</v>
      </c>
      <c r="BL1323" s="96" t="n">
        <v>12.34</v>
      </c>
      <c r="BM1323" s="96" t="n">
        <v>-14.71</v>
      </c>
      <c r="BN1323" s="97" t="n">
        <v>-5.8</v>
      </c>
      <c r="BO1323" s="96" t="n">
        <v>-10.11</v>
      </c>
      <c r="BP1323" s="96" t="n">
        <v>-12.38</v>
      </c>
      <c r="BQ1323" s="96" t="n">
        <v>-13.34</v>
      </c>
      <c r="BR1323" s="91" t="inlineStr">
        <is>
          <t>Stacked down</t>
        </is>
      </c>
      <c r="BS1323" s="91" t="inlineStr">
        <is>
          <t>None</t>
        </is>
      </c>
      <c r="BT1323" s="96" t="n">
        <v>26.6</v>
      </c>
      <c r="BU1323" s="91" t="inlineStr">
        <is>
          <t>N</t>
        </is>
      </c>
      <c r="BV1323" s="99">
        <f>IF(OR(BF1323&lt;&gt;"Y",BG1323&lt;&gt;"Y"),"",(AND(ISNUMBER(BQ1323),BQ1323&gt;0))+(BR1323="Stacked up")+(AND(ISNUMBER(BH1323),BH1323&gt;=-Settings!$B$17))+(AND(ISNUMBER(BK1323),ISNUMBER(BM1323),BK1323&gt;0,BM1323&gt;0))+(AND(ISNUMBER(AQ1323),AQ1323&gt;=Settings!$B$18))+(AND(ISNUMBER(BT1323),BT1323&gt;=Settings!$B$19,BT1323&lt;=Settings!$B$20))+(AND(ISNUMBER(AS1323),AS1323&gt;0))+(AND(ISNUMBER(T1323),ISNUMBER(M1323),T1323&gt;=Settings!$B$21,M1323&gt;0))+(AND(ISNUMBER(AD1323),ISNUMBER(M1323),AD1323&gt;=Settings!$B$22,M1323&gt;0))+(AY1323&gt;=1))</f>
        <v/>
      </c>
      <c r="BW1323" s="91">
        <f>IF(OR(AY1323=0,BF1323&lt;&gt;"Y",BG1323&lt;&gt;"Y"),"",1+SUMPRODUCT(($A$6:$A$2604=A1323)*($AY$6:$AY$2604&gt;0)*($BF$6:$BF$2604="Y")*($BG$6:$BG$2604="Y")*(($AY$6:$AY$2604&gt;AY1323)+($AY$6:$AY$2604=AY1323)*($AD$6:$AD$2604&gt;AD1323))))</f>
        <v/>
      </c>
    </row>
    <row r="1324" ht="23.85" customHeight="1" s="55">
      <c r="A1324" s="90" t="n">
        <v>46296</v>
      </c>
      <c r="B1324" s="91" t="inlineStr">
        <is>
          <t>ARDEE</t>
        </is>
      </c>
      <c r="C1324" s="91" t="inlineStr">
        <is>
          <t>INE0XNF01022</t>
        </is>
      </c>
      <c r="D1324" s="91" t="n"/>
      <c r="E1324" s="91" t="inlineStr">
        <is>
          <t>None</t>
        </is>
      </c>
      <c r="F1324" s="93" t="n">
        <v>1538</v>
      </c>
      <c r="G1324" s="92" t="inlineStr">
        <is>
          <t>N</t>
        </is>
      </c>
      <c r="H1324" s="94" t="n"/>
      <c r="I1324" s="91" t="inlineStr">
        <is>
          <t>N</t>
        </is>
      </c>
      <c r="J1324" s="92">
        <f>IF(K1324="","N","Y")</f>
        <v/>
      </c>
      <c r="K1324" s="94">
        <f>_xlfn.TEXTJOIN("; ",TRUE,IF(P1324="52-wk low","52-wk low",""),IF(AND(AD1324&gt;=Settings!$B$12,M1324&lt;0),"Distribution",""),IF(AND(AJ1324="Y",M1324&lt;0,AK1324&lt;-Settings!$B$13),"Long unwinding",""),IF(AND(AJ1324="Y",M1324&lt;0,AK1324&gt;Settings!$B$13),"Short buildup",""))</f>
        <v/>
      </c>
      <c r="L1324" s="95" t="n">
        <v>48.81</v>
      </c>
      <c r="M1324" s="96" t="n">
        <v>-3.86</v>
      </c>
      <c r="N1324" s="93" t="n">
        <v>2316</v>
      </c>
      <c r="O1324" s="91" t="inlineStr">
        <is>
          <t>None</t>
        </is>
      </c>
      <c r="P1324" s="91" t="inlineStr">
        <is>
          <t>None</t>
        </is>
      </c>
      <c r="Q1324" s="97" t="n">
        <v>21.07</v>
      </c>
      <c r="R1324" s="96" t="n">
        <v>36.83</v>
      </c>
      <c r="S1324" s="96" t="n">
        <v>0.57</v>
      </c>
      <c r="T1324" s="96" t="n"/>
      <c r="U1324" s="96" t="n"/>
      <c r="V1324" s="103" t="n"/>
      <c r="W1324" s="102" t="n"/>
      <c r="X1324" s="93" t="n"/>
      <c r="Y1324" s="91" t="inlineStr">
        <is>
          <t>None</t>
        </is>
      </c>
      <c r="Z1324" s="99" t="n">
        <v>50.3</v>
      </c>
      <c r="AA1324" s="96" t="n">
        <v>1.29</v>
      </c>
      <c r="AB1324" s="96" t="n"/>
      <c r="AC1324" s="96" t="n">
        <v>0.76</v>
      </c>
      <c r="AD1324" s="96" t="n"/>
      <c r="AE1324" s="96" t="n"/>
      <c r="AF1324" s="103" t="n"/>
      <c r="AG1324" s="91" t="n"/>
      <c r="AH1324" s="100" t="n">
        <v>0</v>
      </c>
      <c r="AI1324" s="101" t="n">
        <v>0</v>
      </c>
      <c r="AJ1324" s="92" t="inlineStr">
        <is>
          <t>N</t>
        </is>
      </c>
      <c r="AK1324" s="96" t="n"/>
      <c r="AL1324" s="91" t="inlineStr">
        <is>
          <t>n/a</t>
        </is>
      </c>
      <c r="AM1324" s="93" t="n"/>
      <c r="AN1324" s="92" t="inlineStr">
        <is>
          <t>None</t>
        </is>
      </c>
      <c r="AO1324" s="102" t="n">
        <v>0</v>
      </c>
      <c r="AP1324" s="103" t="n"/>
      <c r="AQ1324" s="102" t="n"/>
      <c r="AR1324" s="91" t="inlineStr">
        <is>
          <t>N</t>
        </is>
      </c>
      <c r="AS1324" s="104" t="n"/>
      <c r="AT1324" s="92">
        <f>IF(AND(P1324="52-wk high",T1324&gt;=Settings!$B$7),"Y","N")</f>
        <v/>
      </c>
      <c r="AU1324" s="91">
        <f>IF(AND(AD1324&gt;=Settings!$B$8,M1324&gt;0),"Y","N")</f>
        <v/>
      </c>
      <c r="AV1324" s="91">
        <f>IF(OR(AH1324&gt;Settings!$B$9,AI1324&gt;Settings!$B$9),"Y","N")</f>
        <v/>
      </c>
      <c r="AW1324" s="91">
        <f>IF(AJ1324&lt;&gt;"Y","n/a",IF(AND(M1324&gt;0,AK1324&gt;Settings!$B$10),"Y","N"))</f>
        <v/>
      </c>
      <c r="AX1324" s="91">
        <f>IF(AO1324&gt;=Settings!$B$11,"Y","N")</f>
        <v/>
      </c>
      <c r="AY1324" s="99">
        <f>(AT1324="Y")+(AU1324="Y")+(AV1324="Y")+(AW1324="Y")+(AX1324="Y")</f>
        <v/>
      </c>
      <c r="AZ1324" s="94">
        <f>IF(AY1324=0,"None",_xlfn.TEXTJOIN(", ",TRUE(),IF(AT1324="Y","Breakout",""),IF(AU1324="Y","Accumulation",""),IF(AV1324="Y","Institutional buying",""),IF(AW1324="Y","Long buildup",""),IF(AX1324="Y","Momentum leader","")))</f>
        <v/>
      </c>
      <c r="BA1324" s="94">
        <f>IF(BW1324="","","Passes "&amp;AY1324&amp;" of 5 buy-side scans"&amp;IF(G1324="Y","; RED FLAG: filter out using Red flag column",""))</f>
        <v/>
      </c>
      <c r="BB1324" s="91" t="inlineStr">
        <is>
          <t>None</t>
        </is>
      </c>
      <c r="BC1324" s="92" t="inlineStr">
        <is>
          <t>N</t>
        </is>
      </c>
      <c r="BD1324" s="94" t="n"/>
      <c r="BE1324" s="94" t="n"/>
      <c r="BF1324" s="92">
        <f>IF(R1324*100000&gt;=Settings!$B$5,"Y","N")</f>
        <v/>
      </c>
      <c r="BG1324" s="91">
        <f>IF(F1324&gt;Settings!$B$6,"Y","N")</f>
        <v/>
      </c>
      <c r="BH1324" s="97" t="n">
        <v>-33.31</v>
      </c>
      <c r="BI1324" s="96" t="n">
        <v>-1.63</v>
      </c>
      <c r="BJ1324" s="96" t="n">
        <v>-13.15</v>
      </c>
      <c r="BK1324" s="96" t="n"/>
      <c r="BL1324" s="96" t="n"/>
      <c r="BM1324" s="96" t="n"/>
      <c r="BN1324" s="97" t="n">
        <v>-6.49</v>
      </c>
      <c r="BO1324" s="96" t="n"/>
      <c r="BP1324" s="96" t="n"/>
      <c r="BQ1324" s="96" t="n"/>
      <c r="BR1324" s="91" t="n"/>
      <c r="BS1324" s="91" t="n"/>
      <c r="BT1324" s="96" t="n">
        <v>35.3</v>
      </c>
      <c r="BU1324" s="91" t="n"/>
      <c r="BV1324" s="99">
        <f>IF(OR(BF1324&lt;&gt;"Y",BG1324&lt;&gt;"Y"),"",(AND(ISNUMBER(BQ1324),BQ1324&gt;0))+(BR1324="Stacked up")+(AND(ISNUMBER(BH1324),BH1324&gt;=-Settings!$B$17))+(AND(ISNUMBER(BK1324),ISNUMBER(BM1324),BK1324&gt;0,BM1324&gt;0))+(AND(ISNUMBER(AQ1324),AQ1324&gt;=Settings!$B$18))+(AND(ISNUMBER(BT1324),BT1324&gt;=Settings!$B$19,BT1324&lt;=Settings!$B$20))+(AND(ISNUMBER(AS1324),AS1324&gt;0))+(AND(ISNUMBER(T1324),ISNUMBER(M1324),T1324&gt;=Settings!$B$21,M1324&gt;0))+(AND(ISNUMBER(AD1324),ISNUMBER(M1324),AD1324&gt;=Settings!$B$22,M1324&gt;0))+(AY1324&gt;=1))</f>
        <v/>
      </c>
      <c r="BW1324" s="91">
        <f>IF(OR(AY1324=0,BF1324&lt;&gt;"Y",BG1324&lt;&gt;"Y"),"",1+SUMPRODUCT(($A$6:$A$2604=A1324)*($AY$6:$AY$2604&gt;0)*($BF$6:$BF$2604="Y")*($BG$6:$BG$2604="Y")*(($AY$6:$AY$2604&gt;AY1324)+($AY$6:$AY$2604=AY1324)*($AD$6:$AD$2604&gt;AD1324))))</f>
        <v/>
      </c>
    </row>
    <row r="1325" ht="23.85" customHeight="1" s="55">
      <c r="A1325" s="90" t="n">
        <v>46296</v>
      </c>
      <c r="B1325" s="91" t="inlineStr">
        <is>
          <t>GKSL</t>
        </is>
      </c>
      <c r="C1325" s="91" t="inlineStr">
        <is>
          <t>INE0V0W01025</t>
        </is>
      </c>
      <c r="D1325" s="91" t="n"/>
      <c r="E1325" s="91" t="inlineStr">
        <is>
          <t>None</t>
        </is>
      </c>
      <c r="F1325" s="93" t="n">
        <v>1532</v>
      </c>
      <c r="G1325" s="92" t="inlineStr">
        <is>
          <t>N</t>
        </is>
      </c>
      <c r="H1325" s="94" t="n"/>
      <c r="I1325" s="91" t="inlineStr">
        <is>
          <t>N</t>
        </is>
      </c>
      <c r="J1325" s="92">
        <f>IF(K1325="","N","Y")</f>
        <v/>
      </c>
      <c r="K1325" s="94">
        <f>_xlfn.TEXTJOIN("; ",TRUE,IF(P1325="52-wk low","52-wk low",""),IF(AND(AD1325&gt;=Settings!$B$12,M1325&lt;0),"Distribution",""),IF(AND(AJ1325="Y",M1325&lt;0,AK1325&lt;-Settings!$B$13),"Long unwinding",""),IF(AND(AJ1325="Y",M1325&lt;0,AK1325&gt;Settings!$B$13),"Short buildup",""))</f>
        <v/>
      </c>
      <c r="L1325" s="95" t="n">
        <v>194.27</v>
      </c>
      <c r="M1325" s="96" t="n">
        <v>8.5</v>
      </c>
      <c r="N1325" s="93" t="n">
        <v>17</v>
      </c>
      <c r="O1325" s="91" t="inlineStr">
        <is>
          <t>Top gainer</t>
        </is>
      </c>
      <c r="P1325" s="91" t="inlineStr">
        <is>
          <t>52-wk high</t>
        </is>
      </c>
      <c r="Q1325" s="97" t="n">
        <v>349.35</v>
      </c>
      <c r="R1325" s="96" t="n">
        <v>23.03</v>
      </c>
      <c r="S1325" s="96" t="n">
        <v>58.48</v>
      </c>
      <c r="T1325" s="96" t="n">
        <v>53.19</v>
      </c>
      <c r="U1325" s="96" t="n">
        <v>64.18000000000001</v>
      </c>
      <c r="V1325" s="103" t="n">
        <v>2.64</v>
      </c>
      <c r="W1325" s="102" t="n">
        <v>3</v>
      </c>
      <c r="X1325" s="93" t="n">
        <v>1</v>
      </c>
      <c r="Y1325" s="91" t="inlineStr">
        <is>
          <t>None</t>
        </is>
      </c>
      <c r="Z1325" s="99" t="n">
        <v>4.65</v>
      </c>
      <c r="AA1325" s="96" t="n">
        <v>0.11</v>
      </c>
      <c r="AB1325" s="96" t="n">
        <v>0.1</v>
      </c>
      <c r="AC1325" s="96" t="n">
        <v>6.73</v>
      </c>
      <c r="AD1325" s="96" t="n">
        <v>6.35</v>
      </c>
      <c r="AE1325" s="96" t="n">
        <v>7.5</v>
      </c>
      <c r="AF1325" s="103" t="n">
        <v>0.52</v>
      </c>
      <c r="AG1325" s="91" t="inlineStr">
        <is>
          <t>Run-up, risky</t>
        </is>
      </c>
      <c r="AH1325" s="100" t="n">
        <v>-16988</v>
      </c>
      <c r="AI1325" s="101" t="n">
        <v>0</v>
      </c>
      <c r="AJ1325" s="92" t="inlineStr">
        <is>
          <t>N</t>
        </is>
      </c>
      <c r="AK1325" s="96" t="n"/>
      <c r="AL1325" s="91" t="inlineStr">
        <is>
          <t>n/a</t>
        </is>
      </c>
      <c r="AM1325" s="93" t="n"/>
      <c r="AN1325" s="92" t="inlineStr">
        <is>
          <t>None</t>
        </is>
      </c>
      <c r="AO1325" s="102" t="n">
        <v>0</v>
      </c>
      <c r="AP1325" s="103" t="n"/>
      <c r="AQ1325" s="102" t="n"/>
      <c r="AR1325" s="91" t="inlineStr">
        <is>
          <t>N</t>
        </is>
      </c>
      <c r="AS1325" s="104" t="n"/>
      <c r="AT1325" s="92">
        <f>IF(AND(P1325="52-wk high",T1325&gt;=Settings!$B$7),"Y","N")</f>
        <v/>
      </c>
      <c r="AU1325" s="91">
        <f>IF(AND(AD1325&gt;=Settings!$B$8,M1325&gt;0),"Y","N")</f>
        <v/>
      </c>
      <c r="AV1325" s="91">
        <f>IF(OR(AH1325&gt;Settings!$B$9,AI1325&gt;Settings!$B$9),"Y","N")</f>
        <v/>
      </c>
      <c r="AW1325" s="91">
        <f>IF(AJ1325&lt;&gt;"Y","n/a",IF(AND(M1325&gt;0,AK1325&gt;Settings!$B$10),"Y","N"))</f>
        <v/>
      </c>
      <c r="AX1325" s="91">
        <f>IF(AO1325&gt;=Settings!$B$11,"Y","N")</f>
        <v/>
      </c>
      <c r="AY1325" s="99">
        <f>(AT1325="Y")+(AU1325="Y")+(AV1325="Y")+(AW1325="Y")+(AX1325="Y")</f>
        <v/>
      </c>
      <c r="AZ1325" s="94">
        <f>IF(AY1325=0,"None",_xlfn.TEXTJOIN(", ",TRUE(),IF(AT1325="Y","Breakout",""),IF(AU1325="Y","Accumulation",""),IF(AV1325="Y","Institutional buying",""),IF(AW1325="Y","Long buildup",""),IF(AX1325="Y","Momentum leader","")))</f>
        <v/>
      </c>
      <c r="BA1325" s="94">
        <f>IF(BW1325="","","Passes "&amp;AY1325&amp;" of 5 buy-side scans"&amp;IF(G1325="Y","; RED FLAG: filter out using Red flag column",""))</f>
        <v/>
      </c>
      <c r="BB1325" s="91" t="inlineStr">
        <is>
          <t>None</t>
        </is>
      </c>
      <c r="BC1325" s="92" t="inlineStr">
        <is>
          <t>Y</t>
        </is>
      </c>
      <c r="BD1325" s="94" t="inlineStr">
        <is>
          <t>PE &gt; 50; &gt;75% move in 6 months; High-low range &gt;100% in 6 months</t>
        </is>
      </c>
      <c r="BE1325" s="94" t="n"/>
      <c r="BF1325" s="92">
        <f>IF(R1325*100000&gt;=Settings!$B$5,"Y","N")</f>
        <v/>
      </c>
      <c r="BG1325" s="91">
        <f>IF(F1325&gt;Settings!$B$6,"Y","N")</f>
        <v/>
      </c>
      <c r="BH1325" s="97" t="n">
        <v>3.89</v>
      </c>
      <c r="BI1325" s="96" t="n">
        <v>13.71</v>
      </c>
      <c r="BJ1325" s="96" t="n">
        <v>19.59</v>
      </c>
      <c r="BK1325" s="96" t="n">
        <v>48.14</v>
      </c>
      <c r="BL1325" s="96" t="n">
        <v>88.05</v>
      </c>
      <c r="BM1325" s="96" t="n"/>
      <c r="BN1325" s="97" t="n">
        <v>11.36</v>
      </c>
      <c r="BO1325" s="96" t="n">
        <v>20.76</v>
      </c>
      <c r="BP1325" s="96" t="n">
        <v>31.77</v>
      </c>
      <c r="BQ1325" s="96" t="n"/>
      <c r="BR1325" s="91" t="n"/>
      <c r="BS1325" s="91" t="inlineStr">
        <is>
          <t>None</t>
        </is>
      </c>
      <c r="BT1325" s="96" t="n">
        <v>73.59999999999999</v>
      </c>
      <c r="BU1325" s="91" t="n"/>
      <c r="BV1325" s="99">
        <f>IF(OR(BF1325&lt;&gt;"Y",BG1325&lt;&gt;"Y"),"",(AND(ISNUMBER(BQ1325),BQ1325&gt;0))+(BR1325="Stacked up")+(AND(ISNUMBER(BH1325),BH1325&gt;=-Settings!$B$17))+(AND(ISNUMBER(BK1325),ISNUMBER(BM1325),BK1325&gt;0,BM1325&gt;0))+(AND(ISNUMBER(AQ1325),AQ1325&gt;=Settings!$B$18))+(AND(ISNUMBER(BT1325),BT1325&gt;=Settings!$B$19,BT1325&lt;=Settings!$B$20))+(AND(ISNUMBER(AS1325),AS1325&gt;0))+(AND(ISNUMBER(T1325),ISNUMBER(M1325),T1325&gt;=Settings!$B$21,M1325&gt;0))+(AND(ISNUMBER(AD1325),ISNUMBER(M1325),AD1325&gt;=Settings!$B$22,M1325&gt;0))+(AY1325&gt;=1))</f>
        <v/>
      </c>
      <c r="BW1325" s="91">
        <f>IF(OR(AY1325=0,BF1325&lt;&gt;"Y",BG1325&lt;&gt;"Y"),"",1+SUMPRODUCT(($A$6:$A$2604=A1325)*($AY$6:$AY$2604&gt;0)*($BF$6:$BF$2604="Y")*($BG$6:$BG$2604="Y")*(($AY$6:$AY$2604&gt;AY1325)+($AY$6:$AY$2604=AY1325)*($AD$6:$AD$2604&gt;AD1325))))</f>
        <v/>
      </c>
    </row>
    <row r="1326" ht="23.85" customHeight="1" s="55">
      <c r="A1326" s="90" t="n">
        <v>46296</v>
      </c>
      <c r="B1326" s="91" t="inlineStr">
        <is>
          <t>AVADHSUGAR</t>
        </is>
      </c>
      <c r="C1326" s="91" t="inlineStr">
        <is>
          <t>INE349W01017</t>
        </is>
      </c>
      <c r="D1326" s="91" t="n"/>
      <c r="E1326" s="91" t="inlineStr">
        <is>
          <t>None</t>
        </is>
      </c>
      <c r="F1326" s="93" t="n">
        <v>1531</v>
      </c>
      <c r="G1326" s="92" t="inlineStr">
        <is>
          <t>N</t>
        </is>
      </c>
      <c r="H1326" s="94" t="n"/>
      <c r="I1326" s="91" t="inlineStr">
        <is>
          <t>N</t>
        </is>
      </c>
      <c r="J1326" s="92">
        <f>IF(K1326="","N","Y")</f>
        <v/>
      </c>
      <c r="K1326" s="94">
        <f>_xlfn.TEXTJOIN("; ",TRUE,IF(P1326="52-wk low","52-wk low",""),IF(AND(AD1326&gt;=Settings!$B$12,M1326&lt;0),"Distribution",""),IF(AND(AJ1326="Y",M1326&lt;0,AK1326&lt;-Settings!$B$13),"Long unwinding",""),IF(AND(AJ1326="Y",M1326&lt;0,AK1326&gt;Settings!$B$13),"Short buildup",""))</f>
        <v/>
      </c>
      <c r="L1326" s="95" t="n">
        <v>764.6</v>
      </c>
      <c r="M1326" s="96" t="n">
        <v>-4.45</v>
      </c>
      <c r="N1326" s="93" t="n">
        <v>2409</v>
      </c>
      <c r="O1326" s="91" t="inlineStr">
        <is>
          <t>None</t>
        </is>
      </c>
      <c r="P1326" s="91" t="inlineStr">
        <is>
          <t>None</t>
        </is>
      </c>
      <c r="Q1326" s="97" t="n">
        <v>1.25</v>
      </c>
      <c r="R1326" s="96" t="n">
        <v>1.31</v>
      </c>
      <c r="S1326" s="96" t="n">
        <v>0.95</v>
      </c>
      <c r="T1326" s="96" t="n">
        <v>0.37</v>
      </c>
      <c r="U1326" s="96" t="n">
        <v>0.6899999999999999</v>
      </c>
      <c r="V1326" s="103" t="n">
        <v>0.72</v>
      </c>
      <c r="W1326" s="102" t="n">
        <v>1</v>
      </c>
      <c r="X1326" s="93" t="n"/>
      <c r="Y1326" s="91" t="inlineStr">
        <is>
          <t>None</t>
        </is>
      </c>
      <c r="Z1326" s="99" t="n">
        <v>45.65</v>
      </c>
      <c r="AA1326" s="96" t="n">
        <v>1.16</v>
      </c>
      <c r="AB1326" s="96" t="n">
        <v>1.21</v>
      </c>
      <c r="AC1326" s="96" t="n">
        <v>1.21</v>
      </c>
      <c r="AD1326" s="96" t="n"/>
      <c r="AE1326" s="96" t="n"/>
      <c r="AF1326" s="103" t="n"/>
      <c r="AG1326" s="91" t="inlineStr">
        <is>
          <t>No delivery data</t>
        </is>
      </c>
      <c r="AH1326" s="100" t="n">
        <v>0</v>
      </c>
      <c r="AI1326" s="101" t="n">
        <v>0</v>
      </c>
      <c r="AJ1326" s="92" t="inlineStr">
        <is>
          <t>N</t>
        </is>
      </c>
      <c r="AK1326" s="96" t="n"/>
      <c r="AL1326" s="91" t="inlineStr">
        <is>
          <t>n/a</t>
        </is>
      </c>
      <c r="AM1326" s="93" t="n"/>
      <c r="AN1326" s="92" t="inlineStr">
        <is>
          <t>None</t>
        </is>
      </c>
      <c r="AO1326" s="102" t="n">
        <v>0</v>
      </c>
      <c r="AP1326" s="103" t="n">
        <v>2.34</v>
      </c>
      <c r="AQ1326" s="102" t="n">
        <v>93</v>
      </c>
      <c r="AR1326" s="91" t="inlineStr">
        <is>
          <t>N</t>
        </is>
      </c>
      <c r="AS1326" s="104" t="n"/>
      <c r="AT1326" s="92">
        <f>IF(AND(P1326="52-wk high",T1326&gt;=Settings!$B$7),"Y","N")</f>
        <v/>
      </c>
      <c r="AU1326" s="91">
        <f>IF(AND(AD1326&gt;=Settings!$B$8,M1326&gt;0),"Y","N")</f>
        <v/>
      </c>
      <c r="AV1326" s="91">
        <f>IF(OR(AH1326&gt;Settings!$B$9,AI1326&gt;Settings!$B$9),"Y","N")</f>
        <v/>
      </c>
      <c r="AW1326" s="91">
        <f>IF(AJ1326&lt;&gt;"Y","n/a",IF(AND(M1326&gt;0,AK1326&gt;Settings!$B$10),"Y","N"))</f>
        <v/>
      </c>
      <c r="AX1326" s="91">
        <f>IF(AO1326&gt;=Settings!$B$11,"Y","N")</f>
        <v/>
      </c>
      <c r="AY1326" s="99">
        <f>(AT1326="Y")+(AU1326="Y")+(AV1326="Y")+(AW1326="Y")+(AX1326="Y")</f>
        <v/>
      </c>
      <c r="AZ1326" s="94">
        <f>IF(AY1326=0,"None",_xlfn.TEXTJOIN(", ",TRUE(),IF(AT1326="Y","Breakout",""),IF(AU1326="Y","Accumulation",""),IF(AV1326="Y","Institutional buying",""),IF(AW1326="Y","Long buildup",""),IF(AX1326="Y","Momentum leader","")))</f>
        <v/>
      </c>
      <c r="BA1326" s="94">
        <f>IF(BW1326="","","Passes "&amp;AY1326&amp;" of 5 buy-side scans"&amp;IF(G1326="Y","; RED FLAG: filter out using Red flag column",""))</f>
        <v/>
      </c>
      <c r="BB1326" s="91" t="inlineStr">
        <is>
          <t>None</t>
        </is>
      </c>
      <c r="BC1326" s="92" t="inlineStr">
        <is>
          <t>Y</t>
        </is>
      </c>
      <c r="BD1326" s="94" t="inlineStr">
        <is>
          <t>&gt;50% move in 3 months; High-low range &gt;75% in 3 months; High-low range &gt;100% in 6 months</t>
        </is>
      </c>
      <c r="BE1326" s="94" t="n"/>
      <c r="BF1326" s="92">
        <f>IF(R1326*100000&gt;=Settings!$B$5,"Y","N")</f>
        <v/>
      </c>
      <c r="BG1326" s="91">
        <f>IF(F1326&gt;Settings!$B$6,"Y","N")</f>
        <v/>
      </c>
      <c r="BH1326" s="97" t="n">
        <v>-13.58</v>
      </c>
      <c r="BI1326" s="96" t="n">
        <v>5.59</v>
      </c>
      <c r="BJ1326" s="96" t="n">
        <v>-7.13</v>
      </c>
      <c r="BK1326" s="96" t="n">
        <v>58.84</v>
      </c>
      <c r="BL1326" s="96" t="n">
        <v>62.7</v>
      </c>
      <c r="BM1326" s="96" t="n">
        <v>79.27</v>
      </c>
      <c r="BN1326" s="97" t="n">
        <v>-0.36</v>
      </c>
      <c r="BO1326" s="96" t="n">
        <v>6.85</v>
      </c>
      <c r="BP1326" s="96" t="n">
        <v>20.13</v>
      </c>
      <c r="BQ1326" s="96" t="n">
        <v>37.84</v>
      </c>
      <c r="BR1326" s="91" t="inlineStr">
        <is>
          <t>Mixed</t>
        </is>
      </c>
      <c r="BS1326" s="91" t="inlineStr">
        <is>
          <t>None</t>
        </is>
      </c>
      <c r="BT1326" s="96" t="n">
        <v>48.3</v>
      </c>
      <c r="BU1326" s="91" t="inlineStr">
        <is>
          <t>N</t>
        </is>
      </c>
      <c r="BV1326" s="99">
        <f>IF(OR(BF1326&lt;&gt;"Y",BG1326&lt;&gt;"Y"),"",(AND(ISNUMBER(BQ1326),BQ1326&gt;0))+(BR1326="Stacked up")+(AND(ISNUMBER(BH1326),BH1326&gt;=-Settings!$B$17))+(AND(ISNUMBER(BK1326),ISNUMBER(BM1326),BK1326&gt;0,BM1326&gt;0))+(AND(ISNUMBER(AQ1326),AQ1326&gt;=Settings!$B$18))+(AND(ISNUMBER(BT1326),BT1326&gt;=Settings!$B$19,BT1326&lt;=Settings!$B$20))+(AND(ISNUMBER(AS1326),AS1326&gt;0))+(AND(ISNUMBER(T1326),ISNUMBER(M1326),T1326&gt;=Settings!$B$21,M1326&gt;0))+(AND(ISNUMBER(AD1326),ISNUMBER(M1326),AD1326&gt;=Settings!$B$22,M1326&gt;0))+(AY1326&gt;=1))</f>
        <v/>
      </c>
      <c r="BW1326" s="91">
        <f>IF(OR(AY1326=0,BF1326&lt;&gt;"Y",BG1326&lt;&gt;"Y"),"",1+SUMPRODUCT(($A$6:$A$2604=A1326)*($AY$6:$AY$2604&gt;0)*($BF$6:$BF$2604="Y")*($BG$6:$BG$2604="Y")*(($AY$6:$AY$2604&gt;AY1326)+($AY$6:$AY$2604=AY1326)*($AD$6:$AD$2604&gt;AD1326))))</f>
        <v/>
      </c>
    </row>
    <row r="1327" ht="23.85" customHeight="1" s="55">
      <c r="A1327" s="90" t="n">
        <v>46296</v>
      </c>
      <c r="B1327" s="91" t="inlineStr">
        <is>
          <t>JAGSNPHARM</t>
        </is>
      </c>
      <c r="C1327" s="91" t="inlineStr">
        <is>
          <t>INE048B01035</t>
        </is>
      </c>
      <c r="D1327" s="91" t="n"/>
      <c r="E1327" s="91" t="inlineStr">
        <is>
          <t>None</t>
        </is>
      </c>
      <c r="F1327" s="93" t="n">
        <v>1528</v>
      </c>
      <c r="G1327" s="92" t="inlineStr">
        <is>
          <t>N</t>
        </is>
      </c>
      <c r="H1327" s="94" t="n"/>
      <c r="I1327" s="91" t="inlineStr">
        <is>
          <t>N</t>
        </is>
      </c>
      <c r="J1327" s="92">
        <f>IF(K1327="","N","Y")</f>
        <v/>
      </c>
      <c r="K1327" s="94">
        <f>_xlfn.TEXTJOIN("; ",TRUE,IF(P1327="52-wk low","52-wk low",""),IF(AND(AD1327&gt;=Settings!$B$12,M1327&lt;0),"Distribution",""),IF(AND(AJ1327="Y",M1327&lt;0,AK1327&lt;-Settings!$B$13),"Long unwinding",""),IF(AND(AJ1327="Y",M1327&lt;0,AK1327&gt;Settings!$B$13),"Short buildup",""))</f>
        <v/>
      </c>
      <c r="L1327" s="95" t="n">
        <v>231.73</v>
      </c>
      <c r="M1327" s="96" t="n">
        <v>-2.53</v>
      </c>
      <c r="N1327" s="93" t="n">
        <v>1904</v>
      </c>
      <c r="O1327" s="91" t="inlineStr">
        <is>
          <t>None</t>
        </is>
      </c>
      <c r="P1327" s="91" t="inlineStr">
        <is>
          <t>None</t>
        </is>
      </c>
      <c r="Q1327" s="97" t="n">
        <v>1.44</v>
      </c>
      <c r="R1327" s="96" t="n">
        <v>5.91</v>
      </c>
      <c r="S1327" s="96" t="n">
        <v>0.25</v>
      </c>
      <c r="T1327" s="96" t="n">
        <v>0.25</v>
      </c>
      <c r="U1327" s="96" t="n">
        <v>0.32</v>
      </c>
      <c r="V1327" s="103" t="n">
        <v>1.29</v>
      </c>
      <c r="W1327" s="102" t="n">
        <v>2</v>
      </c>
      <c r="X1327" s="93" t="n"/>
      <c r="Y1327" s="91" t="inlineStr">
        <is>
          <t>None</t>
        </is>
      </c>
      <c r="Z1327" s="99" t="n">
        <v>54.4</v>
      </c>
      <c r="AA1327" s="96" t="n">
        <v>1.16</v>
      </c>
      <c r="AB1327" s="96" t="n">
        <v>1.17</v>
      </c>
      <c r="AC1327" s="96" t="n">
        <v>0.93</v>
      </c>
      <c r="AD1327" s="96" t="n">
        <v>1.05</v>
      </c>
      <c r="AE1327" s="96" t="n">
        <v>1.15</v>
      </c>
      <c r="AF1327" s="103" t="n">
        <v>0.97</v>
      </c>
      <c r="AG1327" s="91" t="inlineStr">
        <is>
          <t>Normal</t>
        </is>
      </c>
      <c r="AH1327" s="100" t="n">
        <v>0</v>
      </c>
      <c r="AI1327" s="101" t="n">
        <v>0</v>
      </c>
      <c r="AJ1327" s="92" t="inlineStr">
        <is>
          <t>N</t>
        </is>
      </c>
      <c r="AK1327" s="96" t="n"/>
      <c r="AL1327" s="91" t="inlineStr">
        <is>
          <t>n/a</t>
        </is>
      </c>
      <c r="AM1327" s="93" t="n"/>
      <c r="AN1327" s="92" t="inlineStr">
        <is>
          <t>None</t>
        </is>
      </c>
      <c r="AO1327" s="102" t="n">
        <v>0</v>
      </c>
      <c r="AP1327" s="103" t="n">
        <v>1.25</v>
      </c>
      <c r="AQ1327" s="102" t="n">
        <v>72</v>
      </c>
      <c r="AR1327" s="91" t="inlineStr">
        <is>
          <t>N</t>
        </is>
      </c>
      <c r="AS1327" s="104" t="n"/>
      <c r="AT1327" s="92">
        <f>IF(AND(P1327="52-wk high",T1327&gt;=Settings!$B$7),"Y","N")</f>
        <v/>
      </c>
      <c r="AU1327" s="91">
        <f>IF(AND(AD1327&gt;=Settings!$B$8,M1327&gt;0),"Y","N")</f>
        <v/>
      </c>
      <c r="AV1327" s="91">
        <f>IF(OR(AH1327&gt;Settings!$B$9,AI1327&gt;Settings!$B$9),"Y","N")</f>
        <v/>
      </c>
      <c r="AW1327" s="91">
        <f>IF(AJ1327&lt;&gt;"Y","n/a",IF(AND(M1327&gt;0,AK1327&gt;Settings!$B$10),"Y","N"))</f>
        <v/>
      </c>
      <c r="AX1327" s="91">
        <f>IF(AO1327&gt;=Settings!$B$11,"Y","N")</f>
        <v/>
      </c>
      <c r="AY1327" s="99">
        <f>(AT1327="Y")+(AU1327="Y")+(AV1327="Y")+(AW1327="Y")+(AX1327="Y")</f>
        <v/>
      </c>
      <c r="AZ1327" s="94">
        <f>IF(AY1327=0,"None",_xlfn.TEXTJOIN(", ",TRUE(),IF(AT1327="Y","Breakout",""),IF(AU1327="Y","Accumulation",""),IF(AV1327="Y","Institutional buying",""),IF(AW1327="Y","Long buildup",""),IF(AX1327="Y","Momentum leader","")))</f>
        <v/>
      </c>
      <c r="BA1327" s="94">
        <f>IF(BW1327="","","Passes "&amp;AY1327&amp;" of 5 buy-side scans"&amp;IF(G1327="Y","; RED FLAG: filter out using Red flag column",""))</f>
        <v/>
      </c>
      <c r="BB1327" s="91" t="inlineStr">
        <is>
          <t>None</t>
        </is>
      </c>
      <c r="BC1327" s="92" t="inlineStr">
        <is>
          <t>N</t>
        </is>
      </c>
      <c r="BD1327" s="94" t="n"/>
      <c r="BE1327" s="94" t="n"/>
      <c r="BF1327" s="92">
        <f>IF(R1327*100000&gt;=Settings!$B$5,"Y","N")</f>
        <v/>
      </c>
      <c r="BG1327" s="91">
        <f>IF(F1327&gt;Settings!$B$6,"Y","N")</f>
        <v/>
      </c>
      <c r="BH1327" s="97" t="n">
        <v>-12.39</v>
      </c>
      <c r="BI1327" s="96" t="n">
        <v>-5.02</v>
      </c>
      <c r="BJ1327" s="96" t="n">
        <v>-3.3</v>
      </c>
      <c r="BK1327" s="96" t="n">
        <v>-2.59</v>
      </c>
      <c r="BL1327" s="96" t="n">
        <v>24.81</v>
      </c>
      <c r="BM1327" s="96" t="n">
        <v>4.2</v>
      </c>
      <c r="BN1327" s="97" t="n">
        <v>-1.13</v>
      </c>
      <c r="BO1327" s="96" t="n">
        <v>-0.14</v>
      </c>
      <c r="BP1327" s="96" t="n">
        <v>2.92</v>
      </c>
      <c r="BQ1327" s="96" t="n">
        <v>6.15</v>
      </c>
      <c r="BR1327" s="91" t="inlineStr">
        <is>
          <t>Mixed</t>
        </is>
      </c>
      <c r="BS1327" s="91" t="inlineStr">
        <is>
          <t>None</t>
        </is>
      </c>
      <c r="BT1327" s="96" t="n">
        <v>45.6</v>
      </c>
      <c r="BU1327" s="91" t="inlineStr">
        <is>
          <t>N</t>
        </is>
      </c>
      <c r="BV1327" s="99">
        <f>IF(OR(BF1327&lt;&gt;"Y",BG1327&lt;&gt;"Y"),"",(AND(ISNUMBER(BQ1327),BQ1327&gt;0))+(BR1327="Stacked up")+(AND(ISNUMBER(BH1327),BH1327&gt;=-Settings!$B$17))+(AND(ISNUMBER(BK1327),ISNUMBER(BM1327),BK1327&gt;0,BM1327&gt;0))+(AND(ISNUMBER(AQ1327),AQ1327&gt;=Settings!$B$18))+(AND(ISNUMBER(BT1327),BT1327&gt;=Settings!$B$19,BT1327&lt;=Settings!$B$20))+(AND(ISNUMBER(AS1327),AS1327&gt;0))+(AND(ISNUMBER(T1327),ISNUMBER(M1327),T1327&gt;=Settings!$B$21,M1327&gt;0))+(AND(ISNUMBER(AD1327),ISNUMBER(M1327),AD1327&gt;=Settings!$B$22,M1327&gt;0))+(AY1327&gt;=1))</f>
        <v/>
      </c>
      <c r="BW1327" s="91">
        <f>IF(OR(AY1327=0,BF1327&lt;&gt;"Y",BG1327&lt;&gt;"Y"),"",1+SUMPRODUCT(($A$6:$A$2604=A1327)*($AY$6:$AY$2604&gt;0)*($BF$6:$BF$2604="Y")*($BG$6:$BG$2604="Y")*(($AY$6:$AY$2604&gt;AY1327)+($AY$6:$AY$2604=AY1327)*($AD$6:$AD$2604&gt;AD1327))))</f>
        <v/>
      </c>
    </row>
    <row r="1328" ht="23.85" customHeight="1" s="55">
      <c r="A1328" s="90" t="n">
        <v>46296</v>
      </c>
      <c r="B1328" s="91" t="inlineStr">
        <is>
          <t>CAPACITE</t>
        </is>
      </c>
      <c r="C1328" s="91" t="inlineStr">
        <is>
          <t>INE264T01014</t>
        </is>
      </c>
      <c r="D1328" s="91" t="n"/>
      <c r="E1328" s="91" t="inlineStr">
        <is>
          <t>None</t>
        </is>
      </c>
      <c r="F1328" s="93" t="n">
        <v>1526</v>
      </c>
      <c r="G1328" s="92" t="inlineStr">
        <is>
          <t>N</t>
        </is>
      </c>
      <c r="H1328" s="94" t="n"/>
      <c r="I1328" s="91" t="inlineStr">
        <is>
          <t>N</t>
        </is>
      </c>
      <c r="J1328" s="92">
        <f>IF(K1328="","N","Y")</f>
        <v/>
      </c>
      <c r="K1328" s="94">
        <f>_xlfn.TEXTJOIN("; ",TRUE,IF(P1328="52-wk low","52-wk low",""),IF(AND(AD1328&gt;=Settings!$B$12,M1328&lt;0),"Distribution",""),IF(AND(AJ1328="Y",M1328&lt;0,AK1328&lt;-Settings!$B$13),"Long unwinding",""),IF(AND(AJ1328="Y",M1328&lt;0,AK1328&gt;Settings!$B$13),"Short buildup",""))</f>
        <v/>
      </c>
      <c r="L1328" s="95" t="n">
        <v>180.33</v>
      </c>
      <c r="M1328" s="96" t="n">
        <v>-1.4</v>
      </c>
      <c r="N1328" s="93" t="n">
        <v>1260</v>
      </c>
      <c r="O1328" s="91" t="inlineStr">
        <is>
          <t>None</t>
        </is>
      </c>
      <c r="P1328" s="91" t="inlineStr">
        <is>
          <t>52-wk low</t>
        </is>
      </c>
      <c r="Q1328" s="97" t="n">
        <v>2.77</v>
      </c>
      <c r="R1328" s="96" t="n">
        <v>2.91</v>
      </c>
      <c r="S1328" s="96" t="n">
        <v>0.92</v>
      </c>
      <c r="T1328" s="96" t="n">
        <v>0.72</v>
      </c>
      <c r="U1328" s="96" t="n">
        <v>0.6</v>
      </c>
      <c r="V1328" s="103" t="n">
        <v>0.63</v>
      </c>
      <c r="W1328" s="102" t="n">
        <v>2</v>
      </c>
      <c r="X1328" s="93" t="n"/>
      <c r="Y1328" s="91" t="inlineStr">
        <is>
          <t>None</t>
        </is>
      </c>
      <c r="Z1328" s="99" t="n">
        <v>50.69</v>
      </c>
      <c r="AA1328" s="96" t="n">
        <v>1</v>
      </c>
      <c r="AB1328" s="96" t="n">
        <v>1</v>
      </c>
      <c r="AC1328" s="96" t="n">
        <v>0.93</v>
      </c>
      <c r="AD1328" s="96" t="n">
        <v>0.76</v>
      </c>
      <c r="AE1328" s="96" t="n">
        <v>0.6899999999999999</v>
      </c>
      <c r="AF1328" s="103" t="n">
        <v>1.14</v>
      </c>
      <c r="AG1328" s="91" t="inlineStr">
        <is>
          <t>Normal</t>
        </is>
      </c>
      <c r="AH1328" s="100" t="n">
        <v>0</v>
      </c>
      <c r="AI1328" s="101" t="n">
        <v>0</v>
      </c>
      <c r="AJ1328" s="92" t="inlineStr">
        <is>
          <t>N</t>
        </is>
      </c>
      <c r="AK1328" s="96" t="n"/>
      <c r="AL1328" s="91" t="inlineStr">
        <is>
          <t>n/a</t>
        </is>
      </c>
      <c r="AM1328" s="93" t="n"/>
      <c r="AN1328" s="92" t="inlineStr">
        <is>
          <t>None</t>
        </is>
      </c>
      <c r="AO1328" s="102" t="n">
        <v>0</v>
      </c>
      <c r="AP1328" s="103" t="n">
        <v>0.57</v>
      </c>
      <c r="AQ1328" s="102" t="n">
        <v>13</v>
      </c>
      <c r="AR1328" s="91" t="inlineStr">
        <is>
          <t>N</t>
        </is>
      </c>
      <c r="AS1328" s="104" t="n"/>
      <c r="AT1328" s="92">
        <f>IF(AND(P1328="52-wk high",T1328&gt;=Settings!$B$7),"Y","N")</f>
        <v/>
      </c>
      <c r="AU1328" s="91">
        <f>IF(AND(AD1328&gt;=Settings!$B$8,M1328&gt;0),"Y","N")</f>
        <v/>
      </c>
      <c r="AV1328" s="91">
        <f>IF(OR(AH1328&gt;Settings!$B$9,AI1328&gt;Settings!$B$9),"Y","N")</f>
        <v/>
      </c>
      <c r="AW1328" s="91">
        <f>IF(AJ1328&lt;&gt;"Y","n/a",IF(AND(M1328&gt;0,AK1328&gt;Settings!$B$10),"Y","N"))</f>
        <v/>
      </c>
      <c r="AX1328" s="91">
        <f>IF(AO1328&gt;=Settings!$B$11,"Y","N")</f>
        <v/>
      </c>
      <c r="AY1328" s="99">
        <f>(AT1328="Y")+(AU1328="Y")+(AV1328="Y")+(AW1328="Y")+(AX1328="Y")</f>
        <v/>
      </c>
      <c r="AZ1328" s="94">
        <f>IF(AY1328=0,"None",_xlfn.TEXTJOIN(", ",TRUE(),IF(AT1328="Y","Breakout",""),IF(AU1328="Y","Accumulation",""),IF(AV1328="Y","Institutional buying",""),IF(AW1328="Y","Long buildup",""),IF(AX1328="Y","Momentum leader","")))</f>
        <v/>
      </c>
      <c r="BA1328" s="94">
        <f>IF(BW1328="","","Passes "&amp;AY1328&amp;" of 5 buy-side scans"&amp;IF(G1328="Y","; RED FLAG: filter out using Red flag column",""))</f>
        <v/>
      </c>
      <c r="BB1328" s="91" t="inlineStr">
        <is>
          <t>None</t>
        </is>
      </c>
      <c r="BC1328" s="92" t="inlineStr">
        <is>
          <t>N</t>
        </is>
      </c>
      <c r="BD1328" s="94" t="n"/>
      <c r="BE1328" s="94" t="n"/>
      <c r="BF1328" s="92">
        <f>IF(R1328*100000&gt;=Settings!$B$5,"Y","N")</f>
        <v/>
      </c>
      <c r="BG1328" s="91">
        <f>IF(F1328&gt;Settings!$B$6,"Y","N")</f>
        <v/>
      </c>
      <c r="BH1328" s="97" t="n">
        <v>-42.62</v>
      </c>
      <c r="BI1328" s="96" t="n">
        <v>-6.36</v>
      </c>
      <c r="BJ1328" s="96" t="n">
        <v>-13.57</v>
      </c>
      <c r="BK1328" s="96" t="n">
        <v>-32.46</v>
      </c>
      <c r="BL1328" s="96" t="n">
        <v>-16.07</v>
      </c>
      <c r="BM1328" s="96" t="n">
        <v>-36.29</v>
      </c>
      <c r="BN1328" s="97" t="n">
        <v>-6.92</v>
      </c>
      <c r="BO1328" s="96" t="n">
        <v>-12.14</v>
      </c>
      <c r="BP1328" s="96" t="n">
        <v>-16.57</v>
      </c>
      <c r="BQ1328" s="96" t="n">
        <v>-22.05</v>
      </c>
      <c r="BR1328" s="91" t="inlineStr">
        <is>
          <t>Stacked down</t>
        </is>
      </c>
      <c r="BS1328" s="91" t="inlineStr">
        <is>
          <t>None</t>
        </is>
      </c>
      <c r="BT1328" s="96" t="n">
        <v>26.4</v>
      </c>
      <c r="BU1328" s="91" t="inlineStr">
        <is>
          <t>N</t>
        </is>
      </c>
      <c r="BV1328" s="99">
        <f>IF(OR(BF1328&lt;&gt;"Y",BG1328&lt;&gt;"Y"),"",(AND(ISNUMBER(BQ1328),BQ1328&gt;0))+(BR1328="Stacked up")+(AND(ISNUMBER(BH1328),BH1328&gt;=-Settings!$B$17))+(AND(ISNUMBER(BK1328),ISNUMBER(BM1328),BK1328&gt;0,BM1328&gt;0))+(AND(ISNUMBER(AQ1328),AQ1328&gt;=Settings!$B$18))+(AND(ISNUMBER(BT1328),BT1328&gt;=Settings!$B$19,BT1328&lt;=Settings!$B$20))+(AND(ISNUMBER(AS1328),AS1328&gt;0))+(AND(ISNUMBER(T1328),ISNUMBER(M1328),T1328&gt;=Settings!$B$21,M1328&gt;0))+(AND(ISNUMBER(AD1328),ISNUMBER(M1328),AD1328&gt;=Settings!$B$22,M1328&gt;0))+(AY1328&gt;=1))</f>
        <v/>
      </c>
      <c r="BW1328" s="91">
        <f>IF(OR(AY1328=0,BF1328&lt;&gt;"Y",BG1328&lt;&gt;"Y"),"",1+SUMPRODUCT(($A$6:$A$2604=A1328)*($AY$6:$AY$2604&gt;0)*($BF$6:$BF$2604="Y")*($BG$6:$BG$2604="Y")*(($AY$6:$AY$2604&gt;AY1328)+($AY$6:$AY$2604=AY1328)*($AD$6:$AD$2604&gt;AD1328))))</f>
        <v/>
      </c>
    </row>
    <row r="1329" ht="23.85" customHeight="1" s="55">
      <c r="A1329" s="90" t="n">
        <v>46296</v>
      </c>
      <c r="B1329" s="91" t="inlineStr">
        <is>
          <t>SURYODAY</t>
        </is>
      </c>
      <c r="C1329" s="91" t="inlineStr">
        <is>
          <t>INE428Q01011</t>
        </is>
      </c>
      <c r="D1329" s="91" t="n"/>
      <c r="E1329" s="91" t="inlineStr">
        <is>
          <t>None</t>
        </is>
      </c>
      <c r="F1329" s="93" t="n">
        <v>1526</v>
      </c>
      <c r="G1329" s="92" t="inlineStr">
        <is>
          <t>N</t>
        </is>
      </c>
      <c r="H1329" s="94" t="n"/>
      <c r="I1329" s="91" t="inlineStr">
        <is>
          <t>N</t>
        </is>
      </c>
      <c r="J1329" s="92">
        <f>IF(K1329="","N","Y")</f>
        <v/>
      </c>
      <c r="K1329" s="94">
        <f>_xlfn.TEXTJOIN("; ",TRUE,IF(P1329="52-wk low","52-wk low",""),IF(AND(AD1329&gt;=Settings!$B$12,M1329&lt;0),"Distribution",""),IF(AND(AJ1329="Y",M1329&lt;0,AK1329&lt;-Settings!$B$13),"Long unwinding",""),IF(AND(AJ1329="Y",M1329&lt;0,AK1329&gt;Settings!$B$13),"Short buildup",""))</f>
        <v/>
      </c>
      <c r="L1329" s="95" t="n">
        <v>143.55</v>
      </c>
      <c r="M1329" s="96" t="n">
        <v>-1.11</v>
      </c>
      <c r="N1329" s="93" t="n">
        <v>1106</v>
      </c>
      <c r="O1329" s="91" t="inlineStr">
        <is>
          <t>None</t>
        </is>
      </c>
      <c r="P1329" s="91" t="inlineStr">
        <is>
          <t>None</t>
        </is>
      </c>
      <c r="Q1329" s="97" t="n">
        <v>1.77</v>
      </c>
      <c r="R1329" s="96" t="n">
        <v>1.94</v>
      </c>
      <c r="S1329" s="96" t="n">
        <v>0.92</v>
      </c>
      <c r="T1329" s="96" t="n">
        <v>0.07000000000000001</v>
      </c>
      <c r="U1329" s="96" t="n">
        <v>0.12</v>
      </c>
      <c r="V1329" s="103" t="n">
        <v>0.14</v>
      </c>
      <c r="W1329" s="102" t="n">
        <v>0</v>
      </c>
      <c r="X1329" s="93" t="n"/>
      <c r="Y1329" s="91" t="inlineStr">
        <is>
          <t>None</t>
        </is>
      </c>
      <c r="Z1329" s="99" t="n">
        <v>58.45</v>
      </c>
      <c r="AA1329" s="96" t="n">
        <v>1.11</v>
      </c>
      <c r="AB1329" s="96" t="n">
        <v>1.29</v>
      </c>
      <c r="AC1329" s="96" t="n">
        <v>1</v>
      </c>
      <c r="AD1329" s="96" t="n">
        <v>0.3</v>
      </c>
      <c r="AE1329" s="96" t="n">
        <v>0.36</v>
      </c>
      <c r="AF1329" s="103" t="n">
        <v>2.76</v>
      </c>
      <c r="AG1329" s="91" t="inlineStr">
        <is>
          <t>Quiet accumulation</t>
        </is>
      </c>
      <c r="AH1329" s="100" t="n">
        <v>0</v>
      </c>
      <c r="AI1329" s="101" t="n">
        <v>0</v>
      </c>
      <c r="AJ1329" s="92" t="inlineStr">
        <is>
          <t>N</t>
        </is>
      </c>
      <c r="AK1329" s="96" t="n"/>
      <c r="AL1329" s="91" t="inlineStr">
        <is>
          <t>n/a</t>
        </is>
      </c>
      <c r="AM1329" s="93" t="n"/>
      <c r="AN1329" s="92" t="inlineStr">
        <is>
          <t>None</t>
        </is>
      </c>
      <c r="AO1329" s="102" t="n">
        <v>0</v>
      </c>
      <c r="AP1329" s="103" t="n">
        <v>0.9</v>
      </c>
      <c r="AQ1329" s="102" t="n">
        <v>56</v>
      </c>
      <c r="AR1329" s="91" t="inlineStr">
        <is>
          <t>N</t>
        </is>
      </c>
      <c r="AS1329" s="104" t="n"/>
      <c r="AT1329" s="92">
        <f>IF(AND(P1329="52-wk high",T1329&gt;=Settings!$B$7),"Y","N")</f>
        <v/>
      </c>
      <c r="AU1329" s="91">
        <f>IF(AND(AD1329&gt;=Settings!$B$8,M1329&gt;0),"Y","N")</f>
        <v/>
      </c>
      <c r="AV1329" s="91">
        <f>IF(OR(AH1329&gt;Settings!$B$9,AI1329&gt;Settings!$B$9),"Y","N")</f>
        <v/>
      </c>
      <c r="AW1329" s="91">
        <f>IF(AJ1329&lt;&gt;"Y","n/a",IF(AND(M1329&gt;0,AK1329&gt;Settings!$B$10),"Y","N"))</f>
        <v/>
      </c>
      <c r="AX1329" s="91">
        <f>IF(AO1329&gt;=Settings!$B$11,"Y","N")</f>
        <v/>
      </c>
      <c r="AY1329" s="99">
        <f>(AT1329="Y")+(AU1329="Y")+(AV1329="Y")+(AW1329="Y")+(AX1329="Y")</f>
        <v/>
      </c>
      <c r="AZ1329" s="94">
        <f>IF(AY1329=0,"None",_xlfn.TEXTJOIN(", ",TRUE(),IF(AT1329="Y","Breakout",""),IF(AU1329="Y","Accumulation",""),IF(AV1329="Y","Institutional buying",""),IF(AW1329="Y","Long buildup",""),IF(AX1329="Y","Momentum leader","")))</f>
        <v/>
      </c>
      <c r="BA1329" s="94">
        <f>IF(BW1329="","","Passes "&amp;AY1329&amp;" of 5 buy-side scans"&amp;IF(G1329="Y","; RED FLAG: filter out using Red flag column",""))</f>
        <v/>
      </c>
      <c r="BB1329" s="91" t="inlineStr">
        <is>
          <t>None</t>
        </is>
      </c>
      <c r="BC1329" s="92" t="inlineStr">
        <is>
          <t>N</t>
        </is>
      </c>
      <c r="BD1329" s="94" t="n"/>
      <c r="BE1329" s="94" t="n"/>
      <c r="BF1329" s="92">
        <f>IF(R1329*100000&gt;=Settings!$B$5,"Y","N")</f>
        <v/>
      </c>
      <c r="BG1329" s="91">
        <f>IF(F1329&gt;Settings!$B$6,"Y","N")</f>
        <v/>
      </c>
      <c r="BH1329" s="97" t="n">
        <v>-34.15</v>
      </c>
      <c r="BI1329" s="96" t="n">
        <v>-1.23</v>
      </c>
      <c r="BJ1329" s="96" t="n">
        <v>-4.97</v>
      </c>
      <c r="BK1329" s="96" t="n">
        <v>-19.58</v>
      </c>
      <c r="BL1329" s="96" t="n">
        <v>14.74</v>
      </c>
      <c r="BM1329" s="96" t="n">
        <v>-7.74</v>
      </c>
      <c r="BN1329" s="97" t="n">
        <v>-3.13</v>
      </c>
      <c r="BO1329" s="96" t="n">
        <v>-7.05</v>
      </c>
      <c r="BP1329" s="96" t="n">
        <v>-8.42</v>
      </c>
      <c r="BQ1329" s="96" t="n">
        <v>-6.39</v>
      </c>
      <c r="BR1329" s="91" t="inlineStr">
        <is>
          <t>Mixed</t>
        </is>
      </c>
      <c r="BS1329" s="91" t="inlineStr">
        <is>
          <t>None</t>
        </is>
      </c>
      <c r="BT1329" s="96" t="n">
        <v>37.7</v>
      </c>
      <c r="BU1329" s="91" t="inlineStr">
        <is>
          <t>N</t>
        </is>
      </c>
      <c r="BV1329" s="99">
        <f>IF(OR(BF1329&lt;&gt;"Y",BG1329&lt;&gt;"Y"),"",(AND(ISNUMBER(BQ1329),BQ1329&gt;0))+(BR1329="Stacked up")+(AND(ISNUMBER(BH1329),BH1329&gt;=-Settings!$B$17))+(AND(ISNUMBER(BK1329),ISNUMBER(BM1329),BK1329&gt;0,BM1329&gt;0))+(AND(ISNUMBER(AQ1329),AQ1329&gt;=Settings!$B$18))+(AND(ISNUMBER(BT1329),BT1329&gt;=Settings!$B$19,BT1329&lt;=Settings!$B$20))+(AND(ISNUMBER(AS1329),AS1329&gt;0))+(AND(ISNUMBER(T1329),ISNUMBER(M1329),T1329&gt;=Settings!$B$21,M1329&gt;0))+(AND(ISNUMBER(AD1329),ISNUMBER(M1329),AD1329&gt;=Settings!$B$22,M1329&gt;0))+(AY1329&gt;=1))</f>
        <v/>
      </c>
      <c r="BW1329" s="91">
        <f>IF(OR(AY1329=0,BF1329&lt;&gt;"Y",BG1329&lt;&gt;"Y"),"",1+SUMPRODUCT(($A$6:$A$2604=A1329)*($AY$6:$AY$2604&gt;0)*($BF$6:$BF$2604="Y")*($BG$6:$BG$2604="Y")*(($AY$6:$AY$2604&gt;AY1329)+($AY$6:$AY$2604=AY1329)*($AD$6:$AD$2604&gt;AD1329))))</f>
        <v/>
      </c>
    </row>
    <row r="1330" ht="23.85" customHeight="1" s="55">
      <c r="A1330" s="90" t="n">
        <v>46296</v>
      </c>
      <c r="B1330" s="91" t="inlineStr">
        <is>
          <t>TEXINFRA</t>
        </is>
      </c>
      <c r="C1330" s="91" t="inlineStr">
        <is>
          <t>INE435C01024</t>
        </is>
      </c>
      <c r="D1330" s="91" t="n"/>
      <c r="E1330" s="91" t="inlineStr">
        <is>
          <t>None</t>
        </is>
      </c>
      <c r="F1330" s="93" t="n">
        <v>1521</v>
      </c>
      <c r="G1330" s="92" t="inlineStr">
        <is>
          <t>N</t>
        </is>
      </c>
      <c r="H1330" s="94" t="n"/>
      <c r="I1330" s="91" t="inlineStr">
        <is>
          <t>N</t>
        </is>
      </c>
      <c r="J1330" s="92">
        <f>IF(K1330="","N","Y")</f>
        <v/>
      </c>
      <c r="K1330" s="94">
        <f>_xlfn.TEXTJOIN("; ",TRUE,IF(P1330="52-wk low","52-wk low",""),IF(AND(AD1330&gt;=Settings!$B$12,M1330&lt;0),"Distribution",""),IF(AND(AJ1330="Y",M1330&lt;0,AK1330&lt;-Settings!$B$13),"Long unwinding",""),IF(AND(AJ1330="Y",M1330&lt;0,AK1330&gt;Settings!$B$13),"Short buildup",""))</f>
        <v/>
      </c>
      <c r="L1330" s="95" t="n">
        <v>119.39</v>
      </c>
      <c r="M1330" s="96" t="n">
        <v>-0.02</v>
      </c>
      <c r="N1330" s="93" t="n">
        <v>616</v>
      </c>
      <c r="O1330" s="91" t="inlineStr">
        <is>
          <t>None</t>
        </is>
      </c>
      <c r="P1330" s="91" t="inlineStr">
        <is>
          <t>None</t>
        </is>
      </c>
      <c r="Q1330" s="97" t="n">
        <v>3.45</v>
      </c>
      <c r="R1330" s="96" t="n">
        <v>4.17</v>
      </c>
      <c r="S1330" s="96" t="n">
        <v>0.84</v>
      </c>
      <c r="T1330" s="96" t="n">
        <v>1.48</v>
      </c>
      <c r="U1330" s="96" t="n">
        <v>1.78</v>
      </c>
      <c r="V1330" s="103" t="n">
        <v>2.19</v>
      </c>
      <c r="W1330" s="102" t="n">
        <v>9</v>
      </c>
      <c r="X1330" s="93" t="n"/>
      <c r="Y1330" s="91" t="inlineStr">
        <is>
          <t>None</t>
        </is>
      </c>
      <c r="Z1330" s="99" t="n">
        <v>54.44</v>
      </c>
      <c r="AA1330" s="96" t="n">
        <v>1</v>
      </c>
      <c r="AB1330" s="96" t="n">
        <v>0.85</v>
      </c>
      <c r="AC1330" s="96" t="n">
        <v>0.99</v>
      </c>
      <c r="AD1330" s="96" t="n">
        <v>1.49</v>
      </c>
      <c r="AE1330" s="96" t="n">
        <v>1.75</v>
      </c>
      <c r="AF1330" s="103" t="n">
        <v>0.86</v>
      </c>
      <c r="AG1330" s="91" t="inlineStr">
        <is>
          <t>Normal</t>
        </is>
      </c>
      <c r="AH1330" s="100" t="n">
        <v>0</v>
      </c>
      <c r="AI1330" s="101" t="n">
        <v>0</v>
      </c>
      <c r="AJ1330" s="92" t="inlineStr">
        <is>
          <t>N</t>
        </is>
      </c>
      <c r="AK1330" s="96" t="n"/>
      <c r="AL1330" s="91" t="inlineStr">
        <is>
          <t>n/a</t>
        </is>
      </c>
      <c r="AM1330" s="93" t="n"/>
      <c r="AN1330" s="92" t="inlineStr">
        <is>
          <t>None</t>
        </is>
      </c>
      <c r="AO1330" s="102" t="n">
        <v>0</v>
      </c>
      <c r="AP1330" s="103" t="n">
        <v>1.66</v>
      </c>
      <c r="AQ1330" s="102" t="n">
        <v>83</v>
      </c>
      <c r="AR1330" s="91" t="inlineStr">
        <is>
          <t>N</t>
        </is>
      </c>
      <c r="AS1330" s="104" t="n"/>
      <c r="AT1330" s="92">
        <f>IF(AND(P1330="52-wk high",T1330&gt;=Settings!$B$7),"Y","N")</f>
        <v/>
      </c>
      <c r="AU1330" s="91">
        <f>IF(AND(AD1330&gt;=Settings!$B$8,M1330&gt;0),"Y","N")</f>
        <v/>
      </c>
      <c r="AV1330" s="91">
        <f>IF(OR(AH1330&gt;Settings!$B$9,AI1330&gt;Settings!$B$9),"Y","N")</f>
        <v/>
      </c>
      <c r="AW1330" s="91">
        <f>IF(AJ1330&lt;&gt;"Y","n/a",IF(AND(M1330&gt;0,AK1330&gt;Settings!$B$10),"Y","N"))</f>
        <v/>
      </c>
      <c r="AX1330" s="91">
        <f>IF(AO1330&gt;=Settings!$B$11,"Y","N")</f>
        <v/>
      </c>
      <c r="AY1330" s="99">
        <f>(AT1330="Y")+(AU1330="Y")+(AV1330="Y")+(AW1330="Y")+(AX1330="Y")</f>
        <v/>
      </c>
      <c r="AZ1330" s="94">
        <f>IF(AY1330=0,"None",_xlfn.TEXTJOIN(", ",TRUE(),IF(AT1330="Y","Breakout",""),IF(AU1330="Y","Accumulation",""),IF(AV1330="Y","Institutional buying",""),IF(AW1330="Y","Long buildup",""),IF(AX1330="Y","Momentum leader","")))</f>
        <v/>
      </c>
      <c r="BA1330" s="94">
        <f>IF(BW1330="","","Passes "&amp;AY1330&amp;" of 5 buy-side scans"&amp;IF(G1330="Y","; RED FLAG: filter out using Red flag column",""))</f>
        <v/>
      </c>
      <c r="BB1330" s="91" t="inlineStr">
        <is>
          <t>None</t>
        </is>
      </c>
      <c r="BC1330" s="92" t="inlineStr">
        <is>
          <t>Y</t>
        </is>
      </c>
      <c r="BD1330" s="94" t="inlineStr">
        <is>
          <t>PE &gt; 50</t>
        </is>
      </c>
      <c r="BE1330" s="94" t="n"/>
      <c r="BF1330" s="92">
        <f>IF(R1330*100000&gt;=Settings!$B$5,"Y","N")</f>
        <v/>
      </c>
      <c r="BG1330" s="91">
        <f>IF(F1330&gt;Settings!$B$6,"Y","N")</f>
        <v/>
      </c>
      <c r="BH1330" s="97" t="n">
        <v>-5.69</v>
      </c>
      <c r="BI1330" s="96" t="n">
        <v>0.41</v>
      </c>
      <c r="BJ1330" s="96" t="n">
        <v>5.35</v>
      </c>
      <c r="BK1330" s="96" t="n">
        <v>8.210000000000001</v>
      </c>
      <c r="BL1330" s="96" t="n">
        <v>23.62</v>
      </c>
      <c r="BM1330" s="96" t="n">
        <v>25.36</v>
      </c>
      <c r="BN1330" s="97" t="n">
        <v>2.55</v>
      </c>
      <c r="BO1330" s="96" t="n">
        <v>4.88</v>
      </c>
      <c r="BP1330" s="96" t="n">
        <v>8.34</v>
      </c>
      <c r="BQ1330" s="96" t="n">
        <v>12.97</v>
      </c>
      <c r="BR1330" s="91" t="inlineStr">
        <is>
          <t>Stacked up</t>
        </is>
      </c>
      <c r="BS1330" s="91" t="inlineStr">
        <is>
          <t>None</t>
        </is>
      </c>
      <c r="BT1330" s="96" t="n">
        <v>58.1</v>
      </c>
      <c r="BU1330" s="91" t="inlineStr">
        <is>
          <t>N</t>
        </is>
      </c>
      <c r="BV1330" s="99">
        <f>IF(OR(BF1330&lt;&gt;"Y",BG1330&lt;&gt;"Y"),"",(AND(ISNUMBER(BQ1330),BQ1330&gt;0))+(BR1330="Stacked up")+(AND(ISNUMBER(BH1330),BH1330&gt;=-Settings!$B$17))+(AND(ISNUMBER(BK1330),ISNUMBER(BM1330),BK1330&gt;0,BM1330&gt;0))+(AND(ISNUMBER(AQ1330),AQ1330&gt;=Settings!$B$18))+(AND(ISNUMBER(BT1330),BT1330&gt;=Settings!$B$19,BT1330&lt;=Settings!$B$20))+(AND(ISNUMBER(AS1330),AS1330&gt;0))+(AND(ISNUMBER(T1330),ISNUMBER(M1330),T1330&gt;=Settings!$B$21,M1330&gt;0))+(AND(ISNUMBER(AD1330),ISNUMBER(M1330),AD1330&gt;=Settings!$B$22,M1330&gt;0))+(AY1330&gt;=1))</f>
        <v/>
      </c>
      <c r="BW1330" s="91">
        <f>IF(OR(AY1330=0,BF1330&lt;&gt;"Y",BG1330&lt;&gt;"Y"),"",1+SUMPRODUCT(($A$6:$A$2604=A1330)*($AY$6:$AY$2604&gt;0)*($BF$6:$BF$2604="Y")*($BG$6:$BG$2604="Y")*(($AY$6:$AY$2604&gt;AY1330)+($AY$6:$AY$2604=AY1330)*($AD$6:$AD$2604&gt;AD1330))))</f>
        <v/>
      </c>
    </row>
    <row r="1331" ht="23.85" customHeight="1" s="55">
      <c r="A1331" s="90" t="n">
        <v>46296</v>
      </c>
      <c r="B1331" s="91" t="inlineStr">
        <is>
          <t>ALLCARGO</t>
        </is>
      </c>
      <c r="C1331" s="91" t="inlineStr">
        <is>
          <t>INE418H01029</t>
        </is>
      </c>
      <c r="D1331" s="91" t="n"/>
      <c r="E1331" s="91" t="inlineStr">
        <is>
          <t>None</t>
        </is>
      </c>
      <c r="F1331" s="93" t="n">
        <v>1516</v>
      </c>
      <c r="G1331" s="92" t="inlineStr">
        <is>
          <t>Y</t>
        </is>
      </c>
      <c r="H1331" s="94" t="inlineStr">
        <is>
          <t>Long-term ASM Stage 1</t>
        </is>
      </c>
      <c r="I1331" s="91" t="inlineStr">
        <is>
          <t>N</t>
        </is>
      </c>
      <c r="J1331" s="92">
        <f>IF(K1331="","N","Y")</f>
        <v/>
      </c>
      <c r="K1331" s="94">
        <f>_xlfn.TEXTJOIN("; ",TRUE,IF(P1331="52-wk low","52-wk low",""),IF(AND(AD1331&gt;=Settings!$B$12,M1331&lt;0),"Distribution",""),IF(AND(AJ1331="Y",M1331&lt;0,AK1331&lt;-Settings!$B$13),"Long unwinding",""),IF(AND(AJ1331="Y",M1331&lt;0,AK1331&gt;Settings!$B$13),"Short buildup",""))</f>
        <v/>
      </c>
      <c r="L1331" s="95" t="n">
        <v>10.12</v>
      </c>
      <c r="M1331" s="96" t="n">
        <v>-0.1</v>
      </c>
      <c r="N1331" s="93" t="n">
        <v>642</v>
      </c>
      <c r="O1331" s="91" t="inlineStr">
        <is>
          <t>None</t>
        </is>
      </c>
      <c r="P1331" s="91" t="inlineStr">
        <is>
          <t>None</t>
        </is>
      </c>
      <c r="Q1331" s="97" t="n">
        <v>45.62</v>
      </c>
      <c r="R1331" s="96" t="n">
        <v>106.45</v>
      </c>
      <c r="S1331" s="96" t="n">
        <v>0.41</v>
      </c>
      <c r="T1331" s="96" t="n">
        <v>0.18</v>
      </c>
      <c r="U1331" s="96" t="n">
        <v>0.31</v>
      </c>
      <c r="V1331" s="103" t="n">
        <v>0.72</v>
      </c>
      <c r="W1331" s="102" t="n">
        <v>0</v>
      </c>
      <c r="X1331" s="93" t="n"/>
      <c r="Y1331" s="91" t="inlineStr">
        <is>
          <t>None</t>
        </is>
      </c>
      <c r="Z1331" s="99" t="n">
        <v>47.94</v>
      </c>
      <c r="AA1331" s="96" t="n">
        <v>1.35</v>
      </c>
      <c r="AB1331" s="96" t="n">
        <v>1.38</v>
      </c>
      <c r="AC1331" s="96" t="n">
        <v>0.59</v>
      </c>
      <c r="AD1331" s="96" t="n">
        <v>0.38</v>
      </c>
      <c r="AE1331" s="96" t="n">
        <v>0.53</v>
      </c>
      <c r="AF1331" s="103" t="n">
        <v>1.2</v>
      </c>
      <c r="AG1331" s="91" t="inlineStr">
        <is>
          <t>Normal</t>
        </is>
      </c>
      <c r="AH1331" s="100" t="n">
        <v>0</v>
      </c>
      <c r="AI1331" s="101" t="n">
        <v>0</v>
      </c>
      <c r="AJ1331" s="92" t="inlineStr">
        <is>
          <t>N</t>
        </is>
      </c>
      <c r="AK1331" s="96" t="n"/>
      <c r="AL1331" s="91" t="inlineStr">
        <is>
          <t>n/a</t>
        </is>
      </c>
      <c r="AM1331" s="93" t="n"/>
      <c r="AN1331" s="92" t="inlineStr">
        <is>
          <t>None</t>
        </is>
      </c>
      <c r="AO1331" s="102" t="n">
        <v>0</v>
      </c>
      <c r="AP1331" s="103" t="n">
        <v>0.75</v>
      </c>
      <c r="AQ1331" s="102" t="n">
        <v>43</v>
      </c>
      <c r="AR1331" s="91" t="inlineStr">
        <is>
          <t>N</t>
        </is>
      </c>
      <c r="AS1331" s="104" t="n"/>
      <c r="AT1331" s="92">
        <f>IF(AND(P1331="52-wk high",T1331&gt;=Settings!$B$7),"Y","N")</f>
        <v/>
      </c>
      <c r="AU1331" s="91">
        <f>IF(AND(AD1331&gt;=Settings!$B$8,M1331&gt;0),"Y","N")</f>
        <v/>
      </c>
      <c r="AV1331" s="91">
        <f>IF(OR(AH1331&gt;Settings!$B$9,AI1331&gt;Settings!$B$9),"Y","N")</f>
        <v/>
      </c>
      <c r="AW1331" s="91">
        <f>IF(AJ1331&lt;&gt;"Y","n/a",IF(AND(M1331&gt;0,AK1331&gt;Settings!$B$10),"Y","N"))</f>
        <v/>
      </c>
      <c r="AX1331" s="91">
        <f>IF(AO1331&gt;=Settings!$B$11,"Y","N")</f>
        <v/>
      </c>
      <c r="AY1331" s="99">
        <f>(AT1331="Y")+(AU1331="Y")+(AV1331="Y")+(AW1331="Y")+(AX1331="Y")</f>
        <v/>
      </c>
      <c r="AZ1331" s="94">
        <f>IF(AY1331=0,"None",_xlfn.TEXTJOIN(", ",TRUE(),IF(AT1331="Y","Breakout",""),IF(AU1331="Y","Accumulation",""),IF(AV1331="Y","Institutional buying",""),IF(AW1331="Y","Long buildup",""),IF(AX1331="Y","Momentum leader","")))</f>
        <v/>
      </c>
      <c r="BA1331" s="94">
        <f>IF(BW1331="","","Passes "&amp;AY1331&amp;" of 5 buy-side scans"&amp;IF(G1331="Y","; RED FLAG: filter out using Red flag column",""))</f>
        <v/>
      </c>
      <c r="BB1331" s="91" t="inlineStr">
        <is>
          <t>None</t>
        </is>
      </c>
      <c r="BC1331" s="92" t="inlineStr">
        <is>
          <t>N</t>
        </is>
      </c>
      <c r="BD1331" s="94" t="n"/>
      <c r="BE1331" s="94" t="n"/>
      <c r="BF1331" s="92">
        <f>IF(R1331*100000&gt;=Settings!$B$5,"Y","N")</f>
        <v/>
      </c>
      <c r="BG1331" s="91">
        <f>IF(F1331&gt;Settings!$B$6,"Y","N")</f>
        <v/>
      </c>
      <c r="BH1331" s="97" t="n">
        <v>-72.31</v>
      </c>
      <c r="BI1331" s="96" t="n">
        <v>-7.58</v>
      </c>
      <c r="BJ1331" s="96" t="n">
        <v>-15.1</v>
      </c>
      <c r="BK1331" s="96" t="n">
        <v>23.57</v>
      </c>
      <c r="BL1331" s="96" t="n">
        <v>31.09</v>
      </c>
      <c r="BM1331" s="96" t="n">
        <v>-68.41</v>
      </c>
      <c r="BN1331" s="97" t="n">
        <v>-8.369999999999999</v>
      </c>
      <c r="BO1331" s="96" t="n">
        <v>-5.45</v>
      </c>
      <c r="BP1331" s="96" t="n">
        <v>-2.79</v>
      </c>
      <c r="BQ1331" s="96" t="n">
        <v>-18.82</v>
      </c>
      <c r="BR1331" s="91" t="inlineStr">
        <is>
          <t>Mixed</t>
        </is>
      </c>
      <c r="BS1331" s="91" t="inlineStr">
        <is>
          <t>None</t>
        </is>
      </c>
      <c r="BT1331" s="96" t="n">
        <v>29.7</v>
      </c>
      <c r="BU1331" s="91" t="inlineStr">
        <is>
          <t>N</t>
        </is>
      </c>
      <c r="BV1331" s="99">
        <f>IF(OR(BF1331&lt;&gt;"Y",BG1331&lt;&gt;"Y"),"",(AND(ISNUMBER(BQ1331),BQ1331&gt;0))+(BR1331="Stacked up")+(AND(ISNUMBER(BH1331),BH1331&gt;=-Settings!$B$17))+(AND(ISNUMBER(BK1331),ISNUMBER(BM1331),BK1331&gt;0,BM1331&gt;0))+(AND(ISNUMBER(AQ1331),AQ1331&gt;=Settings!$B$18))+(AND(ISNUMBER(BT1331),BT1331&gt;=Settings!$B$19,BT1331&lt;=Settings!$B$20))+(AND(ISNUMBER(AS1331),AS1331&gt;0))+(AND(ISNUMBER(T1331),ISNUMBER(M1331),T1331&gt;=Settings!$B$21,M1331&gt;0))+(AND(ISNUMBER(AD1331),ISNUMBER(M1331),AD1331&gt;=Settings!$B$22,M1331&gt;0))+(AY1331&gt;=1))</f>
        <v/>
      </c>
      <c r="BW1331" s="91">
        <f>IF(OR(AY1331=0,BF1331&lt;&gt;"Y",BG1331&lt;&gt;"Y"),"",1+SUMPRODUCT(($A$6:$A$2604=A1331)*($AY$6:$AY$2604&gt;0)*($BF$6:$BF$2604="Y")*($BG$6:$BG$2604="Y")*(($AY$6:$AY$2604&gt;AY1331)+($AY$6:$AY$2604=AY1331)*($AD$6:$AD$2604&gt;AD1331))))</f>
        <v/>
      </c>
    </row>
    <row r="1332" ht="23.85" customHeight="1" s="55">
      <c r="A1332" s="90" t="n">
        <v>46296</v>
      </c>
      <c r="B1332" s="91" t="inlineStr">
        <is>
          <t>NITTAGELA</t>
        </is>
      </c>
      <c r="C1332" s="91" t="inlineStr">
        <is>
          <t>INE265B01019</t>
        </is>
      </c>
      <c r="D1332" s="91" t="n"/>
      <c r="E1332" s="91" t="inlineStr">
        <is>
          <t>None</t>
        </is>
      </c>
      <c r="F1332" s="93" t="n">
        <v>1511</v>
      </c>
      <c r="G1332" s="92" t="inlineStr">
        <is>
          <t>N</t>
        </is>
      </c>
      <c r="H1332" s="94" t="n"/>
      <c r="I1332" s="91" t="inlineStr">
        <is>
          <t>N</t>
        </is>
      </c>
      <c r="J1332" s="92">
        <f>IF(K1332="","N","Y")</f>
        <v/>
      </c>
      <c r="K1332" s="94">
        <f>_xlfn.TEXTJOIN("; ",TRUE,IF(P1332="52-wk low","52-wk low",""),IF(AND(AD1332&gt;=Settings!$B$12,M1332&lt;0),"Distribution",""),IF(AND(AJ1332="Y",M1332&lt;0,AK1332&lt;-Settings!$B$13),"Long unwinding",""),IF(AND(AJ1332="Y",M1332&lt;0,AK1332&gt;Settings!$B$13),"Short buildup",""))</f>
        <v/>
      </c>
      <c r="L1332" s="95" t="n">
        <v>1664.3</v>
      </c>
      <c r="M1332" s="96" t="n">
        <v>-0.85</v>
      </c>
      <c r="N1332" s="93" t="n">
        <v>959</v>
      </c>
      <c r="O1332" s="91" t="inlineStr">
        <is>
          <t>None</t>
        </is>
      </c>
      <c r="P1332" s="91" t="inlineStr">
        <is>
          <t>None</t>
        </is>
      </c>
      <c r="Q1332" s="97" t="n">
        <v>0.04</v>
      </c>
      <c r="R1332" s="96" t="n">
        <v>0.05</v>
      </c>
      <c r="S1332" s="96" t="n">
        <v>0.8</v>
      </c>
      <c r="T1332" s="96" t="n">
        <v>0.5600000000000001</v>
      </c>
      <c r="U1332" s="96" t="n">
        <v>0.27</v>
      </c>
      <c r="V1332" s="103" t="n">
        <v>0.34</v>
      </c>
      <c r="W1332" s="102" t="n"/>
      <c r="X1332" s="93" t="n"/>
      <c r="Y1332" s="91" t="inlineStr">
        <is>
          <t>None</t>
        </is>
      </c>
      <c r="Z1332" s="99" t="n">
        <v>69.5</v>
      </c>
      <c r="AA1332" s="96" t="n">
        <v>1.03</v>
      </c>
      <c r="AB1332" s="96" t="n">
        <v>1.12</v>
      </c>
      <c r="AC1332" s="96" t="n">
        <v>0.85</v>
      </c>
      <c r="AD1332" s="96" t="n">
        <v>0.68</v>
      </c>
      <c r="AE1332" s="96" t="n">
        <v>0.37</v>
      </c>
      <c r="AF1332" s="103" t="n">
        <v>1.3</v>
      </c>
      <c r="AG1332" s="91" t="inlineStr">
        <is>
          <t>Normal</t>
        </is>
      </c>
      <c r="AH1332" s="100" t="n">
        <v>0</v>
      </c>
      <c r="AI1332" s="101" t="n">
        <v>0</v>
      </c>
      <c r="AJ1332" s="92" t="inlineStr">
        <is>
          <t>N</t>
        </is>
      </c>
      <c r="AK1332" s="96" t="n"/>
      <c r="AL1332" s="91" t="inlineStr">
        <is>
          <t>n/a</t>
        </is>
      </c>
      <c r="AM1332" s="93" t="n"/>
      <c r="AN1332" s="92" t="inlineStr">
        <is>
          <t>None</t>
        </is>
      </c>
      <c r="AO1332" s="102" t="n">
        <v>0</v>
      </c>
      <c r="AP1332" s="103" t="n"/>
      <c r="AQ1332" s="102" t="n"/>
      <c r="AR1332" s="91" t="inlineStr">
        <is>
          <t>N</t>
        </is>
      </c>
      <c r="AS1332" s="104" t="n"/>
      <c r="AT1332" s="92">
        <f>IF(AND(P1332="52-wk high",T1332&gt;=Settings!$B$7),"Y","N")</f>
        <v/>
      </c>
      <c r="AU1332" s="91">
        <f>IF(AND(AD1332&gt;=Settings!$B$8,M1332&gt;0),"Y","N")</f>
        <v/>
      </c>
      <c r="AV1332" s="91">
        <f>IF(OR(AH1332&gt;Settings!$B$9,AI1332&gt;Settings!$B$9),"Y","N")</f>
        <v/>
      </c>
      <c r="AW1332" s="91">
        <f>IF(AJ1332&lt;&gt;"Y","n/a",IF(AND(M1332&gt;0,AK1332&gt;Settings!$B$10),"Y","N"))</f>
        <v/>
      </c>
      <c r="AX1332" s="91">
        <f>IF(AO1332&gt;=Settings!$B$11,"Y","N")</f>
        <v/>
      </c>
      <c r="AY1332" s="99">
        <f>(AT1332="Y")+(AU1332="Y")+(AV1332="Y")+(AW1332="Y")+(AX1332="Y")</f>
        <v/>
      </c>
      <c r="AZ1332" s="94">
        <f>IF(AY1332=0,"None",_xlfn.TEXTJOIN(", ",TRUE(),IF(AT1332="Y","Breakout",""),IF(AU1332="Y","Accumulation",""),IF(AV1332="Y","Institutional buying",""),IF(AW1332="Y","Long buildup",""),IF(AX1332="Y","Momentum leader","")))</f>
        <v/>
      </c>
      <c r="BA1332" s="94">
        <f>IF(BW1332="","","Passes "&amp;AY1332&amp;" of 5 buy-side scans"&amp;IF(G1332="Y","; RED FLAG: filter out using Red flag column",""))</f>
        <v/>
      </c>
      <c r="BB1332" s="91" t="inlineStr">
        <is>
          <t>None</t>
        </is>
      </c>
      <c r="BC1332" s="92" t="inlineStr">
        <is>
          <t>Y</t>
        </is>
      </c>
      <c r="BD1332" s="94" t="inlineStr">
        <is>
          <t>&gt;75% move in 6 months; High-low range &gt;100% in 6 months</t>
        </is>
      </c>
      <c r="BE1332" s="94" t="n"/>
      <c r="BF1332" s="92">
        <f>IF(R1332*100000&gt;=Settings!$B$5,"Y","N")</f>
        <v/>
      </c>
      <c r="BG1332" s="91">
        <f>IF(F1332&gt;Settings!$B$6,"Y","N")</f>
        <v/>
      </c>
      <c r="BH1332" s="97" t="n">
        <v>-20.26</v>
      </c>
      <c r="BI1332" s="96" t="n">
        <v>-2.07</v>
      </c>
      <c r="BJ1332" s="96" t="n">
        <v>2.02</v>
      </c>
      <c r="BK1332" s="96" t="n">
        <v>-3.52</v>
      </c>
      <c r="BL1332" s="96" t="n"/>
      <c r="BM1332" s="96" t="n"/>
      <c r="BN1332" s="97" t="n">
        <v>-1.4</v>
      </c>
      <c r="BO1332" s="96" t="n">
        <v>-0.37</v>
      </c>
      <c r="BP1332" s="96" t="n">
        <v>5.65</v>
      </c>
      <c r="BQ1332" s="96" t="n"/>
      <c r="BR1332" s="91" t="n"/>
      <c r="BS1332" s="91" t="inlineStr">
        <is>
          <t>None</t>
        </is>
      </c>
      <c r="BT1332" s="96" t="n">
        <v>42.7</v>
      </c>
      <c r="BU1332" s="91" t="n"/>
      <c r="BV1332" s="99">
        <f>IF(OR(BF1332&lt;&gt;"Y",BG1332&lt;&gt;"Y"),"",(AND(ISNUMBER(BQ1332),BQ1332&gt;0))+(BR1332="Stacked up")+(AND(ISNUMBER(BH1332),BH1332&gt;=-Settings!$B$17))+(AND(ISNUMBER(BK1332),ISNUMBER(BM1332),BK1332&gt;0,BM1332&gt;0))+(AND(ISNUMBER(AQ1332),AQ1332&gt;=Settings!$B$18))+(AND(ISNUMBER(BT1332),BT1332&gt;=Settings!$B$19,BT1332&lt;=Settings!$B$20))+(AND(ISNUMBER(AS1332),AS1332&gt;0))+(AND(ISNUMBER(T1332),ISNUMBER(M1332),T1332&gt;=Settings!$B$21,M1332&gt;0))+(AND(ISNUMBER(AD1332),ISNUMBER(M1332),AD1332&gt;=Settings!$B$22,M1332&gt;0))+(AY1332&gt;=1))</f>
        <v/>
      </c>
      <c r="BW1332" s="91">
        <f>IF(OR(AY1332=0,BF1332&lt;&gt;"Y",BG1332&lt;&gt;"Y"),"",1+SUMPRODUCT(($A$6:$A$2604=A1332)*($AY$6:$AY$2604&gt;0)*($BF$6:$BF$2604="Y")*($BG$6:$BG$2604="Y")*(($AY$6:$AY$2604&gt;AY1332)+($AY$6:$AY$2604=AY1332)*($AD$6:$AD$2604&gt;AD1332))))</f>
        <v/>
      </c>
    </row>
    <row r="1333" ht="23.85" customHeight="1" s="55">
      <c r="A1333" s="90" t="n">
        <v>46296</v>
      </c>
      <c r="B1333" s="91" t="inlineStr">
        <is>
          <t>INDOBORAX</t>
        </is>
      </c>
      <c r="C1333" s="91" t="inlineStr">
        <is>
          <t>INE803D01021</t>
        </is>
      </c>
      <c r="D1333" s="91" t="n"/>
      <c r="E1333" s="91" t="inlineStr">
        <is>
          <t>None</t>
        </is>
      </c>
      <c r="F1333" s="93" t="n">
        <v>1507</v>
      </c>
      <c r="G1333" s="92" t="inlineStr">
        <is>
          <t>N</t>
        </is>
      </c>
      <c r="H1333" s="94" t="n"/>
      <c r="I1333" s="91" t="inlineStr">
        <is>
          <t>N</t>
        </is>
      </c>
      <c r="J1333" s="92">
        <f>IF(K1333="","N","Y")</f>
        <v/>
      </c>
      <c r="K1333" s="94">
        <f>_xlfn.TEXTJOIN("; ",TRUE,IF(P1333="52-wk low","52-wk low",""),IF(AND(AD1333&gt;=Settings!$B$12,M1333&lt;0),"Distribution",""),IF(AND(AJ1333="Y",M1333&lt;0,AK1333&lt;-Settings!$B$13),"Long unwinding",""),IF(AND(AJ1333="Y",M1333&lt;0,AK1333&gt;Settings!$B$13),"Short buildup",""))</f>
        <v/>
      </c>
      <c r="L1333" s="95" t="n">
        <v>469.5</v>
      </c>
      <c r="M1333" s="96" t="n">
        <v>-2.48</v>
      </c>
      <c r="N1333" s="93" t="n">
        <v>1883</v>
      </c>
      <c r="O1333" s="91" t="inlineStr">
        <is>
          <t>None</t>
        </is>
      </c>
      <c r="P1333" s="91" t="inlineStr">
        <is>
          <t>None</t>
        </is>
      </c>
      <c r="Q1333" s="97" t="n">
        <v>0.9</v>
      </c>
      <c r="R1333" s="96" t="n">
        <v>5.66</v>
      </c>
      <c r="S1333" s="96" t="n">
        <v>0.16</v>
      </c>
      <c r="T1333" s="96" t="n">
        <v>0.12</v>
      </c>
      <c r="U1333" s="96" t="n">
        <v>0.16</v>
      </c>
      <c r="V1333" s="103" t="n">
        <v>1.01</v>
      </c>
      <c r="W1333" s="102" t="n">
        <v>2</v>
      </c>
      <c r="X1333" s="93" t="n"/>
      <c r="Y1333" s="91" t="inlineStr">
        <is>
          <t>None</t>
        </is>
      </c>
      <c r="Z1333" s="99" t="n">
        <v>29.23</v>
      </c>
      <c r="AA1333" s="96" t="n">
        <v>0.76</v>
      </c>
      <c r="AB1333" s="96" t="n">
        <v>0.86</v>
      </c>
      <c r="AC1333" s="96" t="n">
        <v>0.4</v>
      </c>
      <c r="AD1333" s="96" t="n">
        <v>0.28</v>
      </c>
      <c r="AE1333" s="96" t="n">
        <v>0.26</v>
      </c>
      <c r="AF1333" s="103" t="n">
        <v>0.64</v>
      </c>
      <c r="AG1333" s="91" t="inlineStr">
        <is>
          <t>Normal</t>
        </is>
      </c>
      <c r="AH1333" s="100" t="n">
        <v>0</v>
      </c>
      <c r="AI1333" s="101" t="n">
        <v>0</v>
      </c>
      <c r="AJ1333" s="92" t="inlineStr">
        <is>
          <t>N</t>
        </is>
      </c>
      <c r="AK1333" s="96" t="n"/>
      <c r="AL1333" s="91" t="inlineStr">
        <is>
          <t>n/a</t>
        </is>
      </c>
      <c r="AM1333" s="93" t="n"/>
      <c r="AN1333" s="92" t="inlineStr">
        <is>
          <t>None</t>
        </is>
      </c>
      <c r="AO1333" s="102" t="n">
        <v>0</v>
      </c>
      <c r="AP1333" s="103" t="n">
        <v>2.64</v>
      </c>
      <c r="AQ1333" s="102" t="n">
        <v>95</v>
      </c>
      <c r="AR1333" s="91" t="inlineStr">
        <is>
          <t>N</t>
        </is>
      </c>
      <c r="AS1333" s="104" t="n"/>
      <c r="AT1333" s="92">
        <f>IF(AND(P1333="52-wk high",T1333&gt;=Settings!$B$7),"Y","N")</f>
        <v/>
      </c>
      <c r="AU1333" s="91">
        <f>IF(AND(AD1333&gt;=Settings!$B$8,M1333&gt;0),"Y","N")</f>
        <v/>
      </c>
      <c r="AV1333" s="91">
        <f>IF(OR(AH1333&gt;Settings!$B$9,AI1333&gt;Settings!$B$9),"Y","N")</f>
        <v/>
      </c>
      <c r="AW1333" s="91">
        <f>IF(AJ1333&lt;&gt;"Y","n/a",IF(AND(M1333&gt;0,AK1333&gt;Settings!$B$10),"Y","N"))</f>
        <v/>
      </c>
      <c r="AX1333" s="91">
        <f>IF(AO1333&gt;=Settings!$B$11,"Y","N")</f>
        <v/>
      </c>
      <c r="AY1333" s="99">
        <f>(AT1333="Y")+(AU1333="Y")+(AV1333="Y")+(AW1333="Y")+(AX1333="Y")</f>
        <v/>
      </c>
      <c r="AZ1333" s="94">
        <f>IF(AY1333=0,"None",_xlfn.TEXTJOIN(", ",TRUE(),IF(AT1333="Y","Breakout",""),IF(AU1333="Y","Accumulation",""),IF(AV1333="Y","Institutional buying",""),IF(AW1333="Y","Long buildup",""),IF(AX1333="Y","Momentum leader","")))</f>
        <v/>
      </c>
      <c r="BA1333" s="94">
        <f>IF(BW1333="","","Passes "&amp;AY1333&amp;" of 5 buy-side scans"&amp;IF(G1333="Y","; RED FLAG: filter out using Red flag column",""))</f>
        <v/>
      </c>
      <c r="BB1333" s="91" t="inlineStr">
        <is>
          <t>None</t>
        </is>
      </c>
      <c r="BC1333" s="92" t="inlineStr">
        <is>
          <t>N</t>
        </is>
      </c>
      <c r="BD1333" s="94" t="n"/>
      <c r="BE1333" s="94" t="n"/>
      <c r="BF1333" s="92">
        <f>IF(R1333*100000&gt;=Settings!$B$5,"Y","N")</f>
        <v/>
      </c>
      <c r="BG1333" s="91">
        <f>IF(F1333&gt;Settings!$B$6,"Y","N")</f>
        <v/>
      </c>
      <c r="BH1333" s="97" t="n">
        <v>-13.5</v>
      </c>
      <c r="BI1333" s="96" t="n">
        <v>3.77</v>
      </c>
      <c r="BJ1333" s="96" t="n">
        <v>-9.02</v>
      </c>
      <c r="BK1333" s="96" t="n">
        <v>24.7</v>
      </c>
      <c r="BL1333" s="96" t="n">
        <v>92.39</v>
      </c>
      <c r="BM1333" s="96" t="n">
        <v>93.83</v>
      </c>
      <c r="BN1333" s="97" t="n">
        <v>-1</v>
      </c>
      <c r="BO1333" s="96" t="n">
        <v>2.58</v>
      </c>
      <c r="BP1333" s="96" t="n">
        <v>12.43</v>
      </c>
      <c r="BQ1333" s="96" t="n">
        <v>29.23</v>
      </c>
      <c r="BR1333" s="91" t="inlineStr">
        <is>
          <t>Mixed</t>
        </is>
      </c>
      <c r="BS1333" s="91" t="inlineStr">
        <is>
          <t>None</t>
        </is>
      </c>
      <c r="BT1333" s="96" t="n">
        <v>47.1</v>
      </c>
      <c r="BU1333" s="91" t="inlineStr">
        <is>
          <t>N</t>
        </is>
      </c>
      <c r="BV1333" s="99">
        <f>IF(OR(BF1333&lt;&gt;"Y",BG1333&lt;&gt;"Y"),"",(AND(ISNUMBER(BQ1333),BQ1333&gt;0))+(BR1333="Stacked up")+(AND(ISNUMBER(BH1333),BH1333&gt;=-Settings!$B$17))+(AND(ISNUMBER(BK1333),ISNUMBER(BM1333),BK1333&gt;0,BM1333&gt;0))+(AND(ISNUMBER(AQ1333),AQ1333&gt;=Settings!$B$18))+(AND(ISNUMBER(BT1333),BT1333&gt;=Settings!$B$19,BT1333&lt;=Settings!$B$20))+(AND(ISNUMBER(AS1333),AS1333&gt;0))+(AND(ISNUMBER(T1333),ISNUMBER(M1333),T1333&gt;=Settings!$B$21,M1333&gt;0))+(AND(ISNUMBER(AD1333),ISNUMBER(M1333),AD1333&gt;=Settings!$B$22,M1333&gt;0))+(AY1333&gt;=1))</f>
        <v/>
      </c>
      <c r="BW1333" s="91">
        <f>IF(OR(AY1333=0,BF1333&lt;&gt;"Y",BG1333&lt;&gt;"Y"),"",1+SUMPRODUCT(($A$6:$A$2604=A1333)*($AY$6:$AY$2604&gt;0)*($BF$6:$BF$2604="Y")*($BG$6:$BG$2604="Y")*(($AY$6:$AY$2604&gt;AY1333)+($AY$6:$AY$2604=AY1333)*($AD$6:$AD$2604&gt;AD1333))))</f>
        <v/>
      </c>
    </row>
    <row r="1334" ht="23.85" customHeight="1" s="55">
      <c r="A1334" s="90" t="n">
        <v>46296</v>
      </c>
      <c r="B1334" s="91" t="inlineStr">
        <is>
          <t>IPL</t>
        </is>
      </c>
      <c r="C1334" s="91" t="inlineStr">
        <is>
          <t>INE0D6701023</t>
        </is>
      </c>
      <c r="D1334" s="91" t="n"/>
      <c r="E1334" s="91" t="inlineStr">
        <is>
          <t>None</t>
        </is>
      </c>
      <c r="F1334" s="93" t="n">
        <v>1505</v>
      </c>
      <c r="G1334" s="92" t="inlineStr">
        <is>
          <t>N</t>
        </is>
      </c>
      <c r="H1334" s="94" t="n"/>
      <c r="I1334" s="91" t="inlineStr">
        <is>
          <t>N</t>
        </is>
      </c>
      <c r="J1334" s="92">
        <f>IF(K1334="","N","Y")</f>
        <v/>
      </c>
      <c r="K1334" s="94">
        <f>_xlfn.TEXTJOIN("; ",TRUE,IF(P1334="52-wk low","52-wk low",""),IF(AND(AD1334&gt;=Settings!$B$12,M1334&lt;0),"Distribution",""),IF(AND(AJ1334="Y",M1334&lt;0,AK1334&lt;-Settings!$B$13),"Long unwinding",""),IF(AND(AJ1334="Y",M1334&lt;0,AK1334&gt;Settings!$B$13),"Short buildup",""))</f>
        <v/>
      </c>
      <c r="L1334" s="95" t="n">
        <v>130.68</v>
      </c>
      <c r="M1334" s="96" t="n">
        <v>-1.54</v>
      </c>
      <c r="N1334" s="93" t="n">
        <v>1362</v>
      </c>
      <c r="O1334" s="91" t="inlineStr">
        <is>
          <t>None</t>
        </is>
      </c>
      <c r="P1334" s="91" t="inlineStr">
        <is>
          <t>None</t>
        </is>
      </c>
      <c r="Q1334" s="97" t="n">
        <v>1.73</v>
      </c>
      <c r="R1334" s="96" t="n">
        <v>16.07</v>
      </c>
      <c r="S1334" s="96" t="n">
        <v>0.11</v>
      </c>
      <c r="T1334" s="96" t="n">
        <v>0.24</v>
      </c>
      <c r="U1334" s="96" t="n">
        <v>0.31</v>
      </c>
      <c r="V1334" s="103" t="n">
        <v>2.97</v>
      </c>
      <c r="W1334" s="102" t="n">
        <v>1</v>
      </c>
      <c r="X1334" s="93" t="n"/>
      <c r="Y1334" s="91" t="inlineStr">
        <is>
          <t>None</t>
        </is>
      </c>
      <c r="Z1334" s="99" t="n">
        <v>37.76</v>
      </c>
      <c r="AA1334" s="96" t="n">
        <v>0.79</v>
      </c>
      <c r="AB1334" s="96" t="n">
        <v>0.75</v>
      </c>
      <c r="AC1334" s="96" t="n">
        <v>0.52</v>
      </c>
      <c r="AD1334" s="96" t="n">
        <v>0.74</v>
      </c>
      <c r="AE1334" s="96" t="n">
        <v>0.62</v>
      </c>
      <c r="AF1334" s="103" t="n">
        <v>0.42</v>
      </c>
      <c r="AG1334" s="91" t="inlineStr">
        <is>
          <t>Drying up</t>
        </is>
      </c>
      <c r="AH1334" s="100" t="n">
        <v>0</v>
      </c>
      <c r="AI1334" s="101" t="n">
        <v>0</v>
      </c>
      <c r="AJ1334" s="92" t="inlineStr">
        <is>
          <t>N</t>
        </is>
      </c>
      <c r="AK1334" s="96" t="n"/>
      <c r="AL1334" s="91" t="inlineStr">
        <is>
          <t>n/a</t>
        </is>
      </c>
      <c r="AM1334" s="93" t="n"/>
      <c r="AN1334" s="92" t="inlineStr">
        <is>
          <t>None</t>
        </is>
      </c>
      <c r="AO1334" s="102" t="n">
        <v>0</v>
      </c>
      <c r="AP1334" s="103" t="n">
        <v>0.5600000000000001</v>
      </c>
      <c r="AQ1334" s="102" t="n">
        <v>12</v>
      </c>
      <c r="AR1334" s="91" t="inlineStr">
        <is>
          <t>N</t>
        </is>
      </c>
      <c r="AS1334" s="104" t="n"/>
      <c r="AT1334" s="92">
        <f>IF(AND(P1334="52-wk high",T1334&gt;=Settings!$B$7),"Y","N")</f>
        <v/>
      </c>
      <c r="AU1334" s="91">
        <f>IF(AND(AD1334&gt;=Settings!$B$8,M1334&gt;0),"Y","N")</f>
        <v/>
      </c>
      <c r="AV1334" s="91">
        <f>IF(OR(AH1334&gt;Settings!$B$9,AI1334&gt;Settings!$B$9),"Y","N")</f>
        <v/>
      </c>
      <c r="AW1334" s="91">
        <f>IF(AJ1334&lt;&gt;"Y","n/a",IF(AND(M1334&gt;0,AK1334&gt;Settings!$B$10),"Y","N"))</f>
        <v/>
      </c>
      <c r="AX1334" s="91">
        <f>IF(AO1334&gt;=Settings!$B$11,"Y","N")</f>
        <v/>
      </c>
      <c r="AY1334" s="99">
        <f>(AT1334="Y")+(AU1334="Y")+(AV1334="Y")+(AW1334="Y")+(AX1334="Y")</f>
        <v/>
      </c>
      <c r="AZ1334" s="94">
        <f>IF(AY1334=0,"None",_xlfn.TEXTJOIN(", ",TRUE(),IF(AT1334="Y","Breakout",""),IF(AU1334="Y","Accumulation",""),IF(AV1334="Y","Institutional buying",""),IF(AW1334="Y","Long buildup",""),IF(AX1334="Y","Momentum leader","")))</f>
        <v/>
      </c>
      <c r="BA1334" s="94">
        <f>IF(BW1334="","","Passes "&amp;AY1334&amp;" of 5 buy-side scans"&amp;IF(G1334="Y","; RED FLAG: filter out using Red flag column",""))</f>
        <v/>
      </c>
      <c r="BB1334" s="91" t="inlineStr">
        <is>
          <t>None</t>
        </is>
      </c>
      <c r="BC1334" s="92" t="inlineStr">
        <is>
          <t>N</t>
        </is>
      </c>
      <c r="BD1334" s="94" t="n"/>
      <c r="BE1334" s="94" t="n"/>
      <c r="BF1334" s="92">
        <f>IF(R1334*100000&gt;=Settings!$B$5,"Y","N")</f>
        <v/>
      </c>
      <c r="BG1334" s="91">
        <f>IF(F1334&gt;Settings!$B$6,"Y","N")</f>
        <v/>
      </c>
      <c r="BH1334" s="97" t="n">
        <v>-38.92</v>
      </c>
      <c r="BI1334" s="96" t="n">
        <v>-1.07</v>
      </c>
      <c r="BJ1334" s="96" t="n">
        <v>-5.47</v>
      </c>
      <c r="BK1334" s="96" t="n">
        <v>-19.93</v>
      </c>
      <c r="BL1334" s="96" t="n">
        <v>-3.35</v>
      </c>
      <c r="BM1334" s="96" t="n">
        <v>-37.82</v>
      </c>
      <c r="BN1334" s="97" t="n">
        <v>-2.94</v>
      </c>
      <c r="BO1334" s="96" t="n">
        <v>-6.58</v>
      </c>
      <c r="BP1334" s="96" t="n">
        <v>-10.7</v>
      </c>
      <c r="BQ1334" s="96" t="n">
        <v>-16.88</v>
      </c>
      <c r="BR1334" s="91" t="inlineStr">
        <is>
          <t>Stacked down</t>
        </is>
      </c>
      <c r="BS1334" s="91" t="inlineStr">
        <is>
          <t>None</t>
        </is>
      </c>
      <c r="BT1334" s="96" t="n">
        <v>35.8</v>
      </c>
      <c r="BU1334" s="91" t="inlineStr">
        <is>
          <t>N</t>
        </is>
      </c>
      <c r="BV1334" s="99">
        <f>IF(OR(BF1334&lt;&gt;"Y",BG1334&lt;&gt;"Y"),"",(AND(ISNUMBER(BQ1334),BQ1334&gt;0))+(BR1334="Stacked up")+(AND(ISNUMBER(BH1334),BH1334&gt;=-Settings!$B$17))+(AND(ISNUMBER(BK1334),ISNUMBER(BM1334),BK1334&gt;0,BM1334&gt;0))+(AND(ISNUMBER(AQ1334),AQ1334&gt;=Settings!$B$18))+(AND(ISNUMBER(BT1334),BT1334&gt;=Settings!$B$19,BT1334&lt;=Settings!$B$20))+(AND(ISNUMBER(AS1334),AS1334&gt;0))+(AND(ISNUMBER(T1334),ISNUMBER(M1334),T1334&gt;=Settings!$B$21,M1334&gt;0))+(AND(ISNUMBER(AD1334),ISNUMBER(M1334),AD1334&gt;=Settings!$B$22,M1334&gt;0))+(AY1334&gt;=1))</f>
        <v/>
      </c>
      <c r="BW1334" s="91">
        <f>IF(OR(AY1334=0,BF1334&lt;&gt;"Y",BG1334&lt;&gt;"Y"),"",1+SUMPRODUCT(($A$6:$A$2604=A1334)*($AY$6:$AY$2604&gt;0)*($BF$6:$BF$2604="Y")*($BG$6:$BG$2604="Y")*(($AY$6:$AY$2604&gt;AY1334)+($AY$6:$AY$2604=AY1334)*($AD$6:$AD$2604&gt;AD1334))))</f>
        <v/>
      </c>
    </row>
    <row r="1335" ht="23.85" customHeight="1" s="55">
      <c r="A1335" s="90" t="n">
        <v>46296</v>
      </c>
      <c r="B1335" s="91" t="inlineStr">
        <is>
          <t>VIKRAN</t>
        </is>
      </c>
      <c r="C1335" s="91" t="inlineStr">
        <is>
          <t>INE01R501028</t>
        </is>
      </c>
      <c r="D1335" s="91" t="n"/>
      <c r="E1335" s="91" t="inlineStr">
        <is>
          <t>None</t>
        </is>
      </c>
      <c r="F1335" s="93" t="n">
        <v>1503</v>
      </c>
      <c r="G1335" s="92" t="inlineStr">
        <is>
          <t>N</t>
        </is>
      </c>
      <c r="H1335" s="94" t="n"/>
      <c r="I1335" s="91" t="inlineStr">
        <is>
          <t>N</t>
        </is>
      </c>
      <c r="J1335" s="92">
        <f>IF(K1335="","N","Y")</f>
        <v/>
      </c>
      <c r="K1335" s="94">
        <f>_xlfn.TEXTJOIN("; ",TRUE,IF(P1335="52-wk low","52-wk low",""),IF(AND(AD1335&gt;=Settings!$B$12,M1335&lt;0),"Distribution",""),IF(AND(AJ1335="Y",M1335&lt;0,AK1335&lt;-Settings!$B$13),"Long unwinding",""),IF(AND(AJ1335="Y",M1335&lt;0,AK1335&gt;Settings!$B$13),"Short buildup",""))</f>
        <v/>
      </c>
      <c r="L1335" s="95" t="n">
        <v>58.27</v>
      </c>
      <c r="M1335" s="96" t="n">
        <v>-2.41</v>
      </c>
      <c r="N1335" s="93" t="n">
        <v>1845</v>
      </c>
      <c r="O1335" s="91" t="inlineStr">
        <is>
          <t>None</t>
        </is>
      </c>
      <c r="P1335" s="91" t="inlineStr">
        <is>
          <t>None</t>
        </is>
      </c>
      <c r="Q1335" s="97" t="n">
        <v>8.609999999999999</v>
      </c>
      <c r="R1335" s="96" t="n">
        <v>30.02</v>
      </c>
      <c r="S1335" s="96" t="n">
        <v>0.29</v>
      </c>
      <c r="T1335" s="96" t="n">
        <v>0.4</v>
      </c>
      <c r="U1335" s="96" t="n">
        <v>0.25</v>
      </c>
      <c r="V1335" s="103" t="n">
        <v>0.88</v>
      </c>
      <c r="W1335" s="102" t="n">
        <v>2</v>
      </c>
      <c r="X1335" s="93" t="n"/>
      <c r="Y1335" s="91" t="inlineStr">
        <is>
          <t>None</t>
        </is>
      </c>
      <c r="Z1335" s="99" t="n">
        <v>40.4</v>
      </c>
      <c r="AA1335" s="96" t="n">
        <v>0.96</v>
      </c>
      <c r="AB1335" s="96" t="n">
        <v>0.92</v>
      </c>
      <c r="AC1335" s="96" t="n">
        <v>0.62</v>
      </c>
      <c r="AD1335" s="96" t="n">
        <v>0.55</v>
      </c>
      <c r="AE1335" s="96" t="n">
        <v>0.38</v>
      </c>
      <c r="AF1335" s="103" t="n">
        <v>0.7</v>
      </c>
      <c r="AG1335" s="91" t="inlineStr">
        <is>
          <t>Normal</t>
        </is>
      </c>
      <c r="AH1335" s="100" t="n">
        <v>0</v>
      </c>
      <c r="AI1335" s="101" t="n">
        <v>0</v>
      </c>
      <c r="AJ1335" s="92" t="inlineStr">
        <is>
          <t>N</t>
        </is>
      </c>
      <c r="AK1335" s="96" t="n"/>
      <c r="AL1335" s="91" t="inlineStr">
        <is>
          <t>n/a</t>
        </is>
      </c>
      <c r="AM1335" s="93" t="n"/>
      <c r="AN1335" s="92" t="inlineStr">
        <is>
          <t>None</t>
        </is>
      </c>
      <c r="AO1335" s="102" t="n">
        <v>0</v>
      </c>
      <c r="AP1335" s="103" t="n">
        <v>0.66</v>
      </c>
      <c r="AQ1335" s="102" t="n">
        <v>30</v>
      </c>
      <c r="AR1335" s="91" t="inlineStr">
        <is>
          <t>N</t>
        </is>
      </c>
      <c r="AS1335" s="104" t="n"/>
      <c r="AT1335" s="92">
        <f>IF(AND(P1335="52-wk high",T1335&gt;=Settings!$B$7),"Y","N")</f>
        <v/>
      </c>
      <c r="AU1335" s="91">
        <f>IF(AND(AD1335&gt;=Settings!$B$8,M1335&gt;0),"Y","N")</f>
        <v/>
      </c>
      <c r="AV1335" s="91">
        <f>IF(OR(AH1335&gt;Settings!$B$9,AI1335&gt;Settings!$B$9),"Y","N")</f>
        <v/>
      </c>
      <c r="AW1335" s="91">
        <f>IF(AJ1335&lt;&gt;"Y","n/a",IF(AND(M1335&gt;0,AK1335&gt;Settings!$B$10),"Y","N"))</f>
        <v/>
      </c>
      <c r="AX1335" s="91">
        <f>IF(AO1335&gt;=Settings!$B$11,"Y","N")</f>
        <v/>
      </c>
      <c r="AY1335" s="99">
        <f>(AT1335="Y")+(AU1335="Y")+(AV1335="Y")+(AW1335="Y")+(AX1335="Y")</f>
        <v/>
      </c>
      <c r="AZ1335" s="94">
        <f>IF(AY1335=0,"None",_xlfn.TEXTJOIN(", ",TRUE(),IF(AT1335="Y","Breakout",""),IF(AU1335="Y","Accumulation",""),IF(AV1335="Y","Institutional buying",""),IF(AW1335="Y","Long buildup",""),IF(AX1335="Y","Momentum leader","")))</f>
        <v/>
      </c>
      <c r="BA1335" s="94">
        <f>IF(BW1335="","","Passes "&amp;AY1335&amp;" of 5 buy-side scans"&amp;IF(G1335="Y","; RED FLAG: filter out using Red flag column",""))</f>
        <v/>
      </c>
      <c r="BB1335" s="91" t="inlineStr">
        <is>
          <t>None</t>
        </is>
      </c>
      <c r="BC1335" s="92" t="inlineStr">
        <is>
          <t>N</t>
        </is>
      </c>
      <c r="BD1335" s="94" t="n"/>
      <c r="BE1335" s="94" t="n"/>
      <c r="BF1335" s="92">
        <f>IF(R1335*100000&gt;=Settings!$B$5,"Y","N")</f>
        <v/>
      </c>
      <c r="BG1335" s="91">
        <f>IF(F1335&gt;Settings!$B$6,"Y","N")</f>
        <v/>
      </c>
      <c r="BH1335" s="97" t="n">
        <v>-50.79</v>
      </c>
      <c r="BI1335" s="96" t="n">
        <v>-4.46</v>
      </c>
      <c r="BJ1335" s="96" t="n">
        <v>0.74</v>
      </c>
      <c r="BK1335" s="96" t="n">
        <v>-22.1</v>
      </c>
      <c r="BL1335" s="96" t="n">
        <v>4.86</v>
      </c>
      <c r="BM1335" s="96" t="n">
        <v>-39.43</v>
      </c>
      <c r="BN1335" s="97" t="n">
        <v>-0.79</v>
      </c>
      <c r="BO1335" s="96" t="n">
        <v>-5.93</v>
      </c>
      <c r="BP1335" s="96" t="n">
        <v>-11.78</v>
      </c>
      <c r="BQ1335" s="96" t="n">
        <v>-20.17</v>
      </c>
      <c r="BR1335" s="91" t="inlineStr">
        <is>
          <t>Stacked down</t>
        </is>
      </c>
      <c r="BS1335" s="91" t="inlineStr">
        <is>
          <t>None</t>
        </is>
      </c>
      <c r="BT1335" s="96" t="n">
        <v>48.9</v>
      </c>
      <c r="BU1335" s="91" t="inlineStr">
        <is>
          <t>N</t>
        </is>
      </c>
      <c r="BV1335" s="99">
        <f>IF(OR(BF1335&lt;&gt;"Y",BG1335&lt;&gt;"Y"),"",(AND(ISNUMBER(BQ1335),BQ1335&gt;0))+(BR1335="Stacked up")+(AND(ISNUMBER(BH1335),BH1335&gt;=-Settings!$B$17))+(AND(ISNUMBER(BK1335),ISNUMBER(BM1335),BK1335&gt;0,BM1335&gt;0))+(AND(ISNUMBER(AQ1335),AQ1335&gt;=Settings!$B$18))+(AND(ISNUMBER(BT1335),BT1335&gt;=Settings!$B$19,BT1335&lt;=Settings!$B$20))+(AND(ISNUMBER(AS1335),AS1335&gt;0))+(AND(ISNUMBER(T1335),ISNUMBER(M1335),T1335&gt;=Settings!$B$21,M1335&gt;0))+(AND(ISNUMBER(AD1335),ISNUMBER(M1335),AD1335&gt;=Settings!$B$22,M1335&gt;0))+(AY1335&gt;=1))</f>
        <v/>
      </c>
      <c r="BW1335" s="91">
        <f>IF(OR(AY1335=0,BF1335&lt;&gt;"Y",BG1335&lt;&gt;"Y"),"",1+SUMPRODUCT(($A$6:$A$2604=A1335)*($AY$6:$AY$2604&gt;0)*($BF$6:$BF$2604="Y")*($BG$6:$BG$2604="Y")*(($AY$6:$AY$2604&gt;AY1335)+($AY$6:$AY$2604=AY1335)*($AD$6:$AD$2604&gt;AD1335))))</f>
        <v/>
      </c>
    </row>
    <row r="1336" ht="23.85" customHeight="1" s="55">
      <c r="A1336" s="90" t="n">
        <v>46296</v>
      </c>
      <c r="B1336" s="91" t="inlineStr">
        <is>
          <t>GPTINFRA</t>
        </is>
      </c>
      <c r="C1336" s="91" t="inlineStr">
        <is>
          <t>INE390G01014</t>
        </is>
      </c>
      <c r="D1336" s="91" t="n"/>
      <c r="E1336" s="91" t="inlineStr">
        <is>
          <t>None</t>
        </is>
      </c>
      <c r="F1336" s="93" t="n">
        <v>1499</v>
      </c>
      <c r="G1336" s="92" t="inlineStr">
        <is>
          <t>N</t>
        </is>
      </c>
      <c r="H1336" s="94" t="n"/>
      <c r="I1336" s="91" t="inlineStr">
        <is>
          <t>N</t>
        </is>
      </c>
      <c r="J1336" s="92">
        <f>IF(K1336="","N","Y")</f>
        <v/>
      </c>
      <c r="K1336" s="94">
        <f>_xlfn.TEXTJOIN("; ",TRUE,IF(P1336="52-wk low","52-wk low",""),IF(AND(AD1336&gt;=Settings!$B$12,M1336&lt;0),"Distribution",""),IF(AND(AJ1336="Y",M1336&lt;0,AK1336&lt;-Settings!$B$13),"Long unwinding",""),IF(AND(AJ1336="Y",M1336&lt;0,AK1336&gt;Settings!$B$13),"Short buildup",""))</f>
        <v/>
      </c>
      <c r="L1336" s="95" t="n">
        <v>118.66</v>
      </c>
      <c r="M1336" s="96" t="n">
        <v>0.27</v>
      </c>
      <c r="N1336" s="93" t="n">
        <v>506</v>
      </c>
      <c r="O1336" s="91" t="inlineStr">
        <is>
          <t>None</t>
        </is>
      </c>
      <c r="P1336" s="91" t="inlineStr">
        <is>
          <t>None</t>
        </is>
      </c>
      <c r="Q1336" s="97" t="n">
        <v>11.03</v>
      </c>
      <c r="R1336" s="96" t="n">
        <v>3.6</v>
      </c>
      <c r="S1336" s="96" t="n">
        <v>2.99</v>
      </c>
      <c r="T1336" s="96" t="n">
        <v>5.13</v>
      </c>
      <c r="U1336" s="96" t="n">
        <v>3.64</v>
      </c>
      <c r="V1336" s="103" t="n">
        <v>1.15</v>
      </c>
      <c r="W1336" s="102" t="n">
        <v>4</v>
      </c>
      <c r="X1336" s="93" t="n">
        <v>31</v>
      </c>
      <c r="Y1336" s="91" t="inlineStr">
        <is>
          <t>None</t>
        </is>
      </c>
      <c r="Z1336" s="99" t="n">
        <v>23.75</v>
      </c>
      <c r="AA1336" s="96" t="n">
        <v>0.53</v>
      </c>
      <c r="AB1336" s="96" t="n">
        <v>0.45</v>
      </c>
      <c r="AC1336" s="96" t="n">
        <v>2.77</v>
      </c>
      <c r="AD1336" s="96" t="n">
        <v>3.45</v>
      </c>
      <c r="AE1336" s="96" t="n">
        <v>2.78</v>
      </c>
      <c r="AF1336" s="103" t="n">
        <v>0.89</v>
      </c>
      <c r="AG1336" s="91" t="inlineStr">
        <is>
          <t>Normal</t>
        </is>
      </c>
      <c r="AH1336" s="100" t="n">
        <v>0</v>
      </c>
      <c r="AI1336" s="101" t="n">
        <v>0</v>
      </c>
      <c r="AJ1336" s="92" t="inlineStr">
        <is>
          <t>N</t>
        </is>
      </c>
      <c r="AK1336" s="96" t="n"/>
      <c r="AL1336" s="91" t="inlineStr">
        <is>
          <t>n/a</t>
        </is>
      </c>
      <c r="AM1336" s="93" t="n"/>
      <c r="AN1336" s="92" t="inlineStr">
        <is>
          <t>None</t>
        </is>
      </c>
      <c r="AO1336" s="102" t="n">
        <v>0</v>
      </c>
      <c r="AP1336" s="103" t="n">
        <v>1.05</v>
      </c>
      <c r="AQ1336" s="102" t="n">
        <v>64</v>
      </c>
      <c r="AR1336" s="91" t="inlineStr">
        <is>
          <t>N</t>
        </is>
      </c>
      <c r="AS1336" s="104" t="n"/>
      <c r="AT1336" s="92">
        <f>IF(AND(P1336="52-wk high",T1336&gt;=Settings!$B$7),"Y","N")</f>
        <v/>
      </c>
      <c r="AU1336" s="91">
        <f>IF(AND(AD1336&gt;=Settings!$B$8,M1336&gt;0),"Y","N")</f>
        <v/>
      </c>
      <c r="AV1336" s="91">
        <f>IF(OR(AH1336&gt;Settings!$B$9,AI1336&gt;Settings!$B$9),"Y","N")</f>
        <v/>
      </c>
      <c r="AW1336" s="91">
        <f>IF(AJ1336&lt;&gt;"Y","n/a",IF(AND(M1336&gt;0,AK1336&gt;Settings!$B$10),"Y","N"))</f>
        <v/>
      </c>
      <c r="AX1336" s="91">
        <f>IF(AO1336&gt;=Settings!$B$11,"Y","N")</f>
        <v/>
      </c>
      <c r="AY1336" s="99">
        <f>(AT1336="Y")+(AU1336="Y")+(AV1336="Y")+(AW1336="Y")+(AX1336="Y")</f>
        <v/>
      </c>
      <c r="AZ1336" s="94">
        <f>IF(AY1336=0,"None",_xlfn.TEXTJOIN(", ",TRUE(),IF(AT1336="Y","Breakout",""),IF(AU1336="Y","Accumulation",""),IF(AV1336="Y","Institutional buying",""),IF(AW1336="Y","Long buildup",""),IF(AX1336="Y","Momentum leader","")))</f>
        <v/>
      </c>
      <c r="BA1336" s="94">
        <f>IF(BW1336="","","Passes "&amp;AY1336&amp;" of 5 buy-side scans"&amp;IF(G1336="Y","; RED FLAG: filter out using Red flag column",""))</f>
        <v/>
      </c>
      <c r="BB1336" s="91" t="inlineStr">
        <is>
          <t>None</t>
        </is>
      </c>
      <c r="BC1336" s="92" t="inlineStr">
        <is>
          <t>N</t>
        </is>
      </c>
      <c r="BD1336" s="94" t="n"/>
      <c r="BE1336" s="94" t="n"/>
      <c r="BF1336" s="92">
        <f>IF(R1336*100000&gt;=Settings!$B$5,"Y","N")</f>
        <v/>
      </c>
      <c r="BG1336" s="91">
        <f>IF(F1336&gt;Settings!$B$6,"Y","N")</f>
        <v/>
      </c>
      <c r="BH1336" s="97" t="n">
        <v>-20.89</v>
      </c>
      <c r="BI1336" s="96" t="n">
        <v>4.53</v>
      </c>
      <c r="BJ1336" s="96" t="n">
        <v>10.16</v>
      </c>
      <c r="BK1336" s="96" t="n">
        <v>-11.63</v>
      </c>
      <c r="BL1336" s="96" t="n">
        <v>14.68</v>
      </c>
      <c r="BM1336" s="96" t="n">
        <v>4.65</v>
      </c>
      <c r="BN1336" s="97" t="n">
        <v>2.91</v>
      </c>
      <c r="BO1336" s="96" t="n">
        <v>2.72</v>
      </c>
      <c r="BP1336" s="96" t="n">
        <v>2.41</v>
      </c>
      <c r="BQ1336" s="96" t="n">
        <v>2.8</v>
      </c>
      <c r="BR1336" s="91" t="inlineStr">
        <is>
          <t>Mixed</t>
        </is>
      </c>
      <c r="BS1336" s="91" t="inlineStr">
        <is>
          <t>None</t>
        </is>
      </c>
      <c r="BT1336" s="96" t="n">
        <v>63.7</v>
      </c>
      <c r="BU1336" s="91" t="inlineStr">
        <is>
          <t>N</t>
        </is>
      </c>
      <c r="BV1336" s="99">
        <f>IF(OR(BF1336&lt;&gt;"Y",BG1336&lt;&gt;"Y"),"",(AND(ISNUMBER(BQ1336),BQ1336&gt;0))+(BR1336="Stacked up")+(AND(ISNUMBER(BH1336),BH1336&gt;=-Settings!$B$17))+(AND(ISNUMBER(BK1336),ISNUMBER(BM1336),BK1336&gt;0,BM1336&gt;0))+(AND(ISNUMBER(AQ1336),AQ1336&gt;=Settings!$B$18))+(AND(ISNUMBER(BT1336),BT1336&gt;=Settings!$B$19,BT1336&lt;=Settings!$B$20))+(AND(ISNUMBER(AS1336),AS1336&gt;0))+(AND(ISNUMBER(T1336),ISNUMBER(M1336),T1336&gt;=Settings!$B$21,M1336&gt;0))+(AND(ISNUMBER(AD1336),ISNUMBER(M1336),AD1336&gt;=Settings!$B$22,M1336&gt;0))+(AY1336&gt;=1))</f>
        <v/>
      </c>
      <c r="BW1336" s="91">
        <f>IF(OR(AY1336=0,BF1336&lt;&gt;"Y",BG1336&lt;&gt;"Y"),"",1+SUMPRODUCT(($A$6:$A$2604=A1336)*($AY$6:$AY$2604&gt;0)*($BF$6:$BF$2604="Y")*($BG$6:$BG$2604="Y")*(($AY$6:$AY$2604&gt;AY1336)+($AY$6:$AY$2604=AY1336)*($AD$6:$AD$2604&gt;AD1336))))</f>
        <v/>
      </c>
    </row>
    <row r="1337" ht="23.85" customHeight="1" s="55">
      <c r="A1337" s="90" t="n">
        <v>46296</v>
      </c>
      <c r="B1337" s="91" t="inlineStr">
        <is>
          <t>KRISHNADEF</t>
        </is>
      </c>
      <c r="C1337" s="91" t="inlineStr">
        <is>
          <t>INE0J5601015</t>
        </is>
      </c>
      <c r="D1337" s="91" t="n"/>
      <c r="E1337" s="91" t="inlineStr">
        <is>
          <t>None</t>
        </is>
      </c>
      <c r="F1337" s="93" t="n">
        <v>1496</v>
      </c>
      <c r="G1337" s="92" t="inlineStr">
        <is>
          <t>N</t>
        </is>
      </c>
      <c r="H1337" s="94" t="n"/>
      <c r="I1337" s="91" t="inlineStr">
        <is>
          <t>N</t>
        </is>
      </c>
      <c r="J1337" s="92">
        <f>IF(K1337="","N","Y")</f>
        <v/>
      </c>
      <c r="K1337" s="94">
        <f>_xlfn.TEXTJOIN("; ",TRUE,IF(P1337="52-wk low","52-wk low",""),IF(AND(AD1337&gt;=Settings!$B$12,M1337&lt;0),"Distribution",""),IF(AND(AJ1337="Y",M1337&lt;0,AK1337&lt;-Settings!$B$13),"Long unwinding",""),IF(AND(AJ1337="Y",M1337&lt;0,AK1337&gt;Settings!$B$13),"Short buildup",""))</f>
        <v/>
      </c>
      <c r="L1337" s="95" t="n">
        <v>1000.9</v>
      </c>
      <c r="M1337" s="96" t="n">
        <v>-3.09</v>
      </c>
      <c r="N1337" s="93" t="n">
        <v>2120</v>
      </c>
      <c r="O1337" s="91" t="inlineStr">
        <is>
          <t>None</t>
        </is>
      </c>
      <c r="P1337" s="91" t="inlineStr">
        <is>
          <t>None</t>
        </is>
      </c>
      <c r="Q1337" s="97" t="n">
        <v>0.66</v>
      </c>
      <c r="R1337" s="96" t="n">
        <v>0.77</v>
      </c>
      <c r="S1337" s="96" t="n">
        <v>0.87</v>
      </c>
      <c r="T1337" s="96" t="n">
        <v>0.67</v>
      </c>
      <c r="U1337" s="96" t="n">
        <v>0.45</v>
      </c>
      <c r="V1337" s="103" t="n">
        <v>0.53</v>
      </c>
      <c r="W1337" s="102" t="n">
        <v>1</v>
      </c>
      <c r="X1337" s="93" t="n"/>
      <c r="Y1337" s="91" t="inlineStr">
        <is>
          <t>None</t>
        </is>
      </c>
      <c r="Z1337" s="99" t="n">
        <v>46.35</v>
      </c>
      <c r="AA1337" s="96" t="n">
        <v>0.9399999999999999</v>
      </c>
      <c r="AB1337" s="96" t="n">
        <v>0.96</v>
      </c>
      <c r="AC1337" s="96" t="n">
        <v>0.84</v>
      </c>
      <c r="AD1337" s="96" t="n">
        <v>0.64</v>
      </c>
      <c r="AE1337" s="96" t="n">
        <v>0.48</v>
      </c>
      <c r="AF1337" s="103" t="n">
        <v>1.09</v>
      </c>
      <c r="AG1337" s="91" t="inlineStr">
        <is>
          <t>Normal</t>
        </is>
      </c>
      <c r="AH1337" s="100" t="n">
        <v>0</v>
      </c>
      <c r="AI1337" s="101" t="n">
        <v>0</v>
      </c>
      <c r="AJ1337" s="92" t="inlineStr">
        <is>
          <t>N</t>
        </is>
      </c>
      <c r="AK1337" s="96" t="n"/>
      <c r="AL1337" s="91" t="inlineStr">
        <is>
          <t>n/a</t>
        </is>
      </c>
      <c r="AM1337" s="93" t="n"/>
      <c r="AN1337" s="92" t="inlineStr">
        <is>
          <t>None</t>
        </is>
      </c>
      <c r="AO1337" s="102" t="n">
        <v>0</v>
      </c>
      <c r="AP1337" s="103" t="n"/>
      <c r="AQ1337" s="102" t="n"/>
      <c r="AR1337" s="91" t="inlineStr">
        <is>
          <t>N</t>
        </is>
      </c>
      <c r="AS1337" s="104" t="n"/>
      <c r="AT1337" s="92">
        <f>IF(AND(P1337="52-wk high",T1337&gt;=Settings!$B$7),"Y","N")</f>
        <v/>
      </c>
      <c r="AU1337" s="91">
        <f>IF(AND(AD1337&gt;=Settings!$B$8,M1337&gt;0),"Y","N")</f>
        <v/>
      </c>
      <c r="AV1337" s="91">
        <f>IF(OR(AH1337&gt;Settings!$B$9,AI1337&gt;Settings!$B$9),"Y","N")</f>
        <v/>
      </c>
      <c r="AW1337" s="91">
        <f>IF(AJ1337&lt;&gt;"Y","n/a",IF(AND(M1337&gt;0,AK1337&gt;Settings!$B$10),"Y","N"))</f>
        <v/>
      </c>
      <c r="AX1337" s="91">
        <f>IF(AO1337&gt;=Settings!$B$11,"Y","N")</f>
        <v/>
      </c>
      <c r="AY1337" s="99">
        <f>(AT1337="Y")+(AU1337="Y")+(AV1337="Y")+(AW1337="Y")+(AX1337="Y")</f>
        <v/>
      </c>
      <c r="AZ1337" s="94">
        <f>IF(AY1337=0,"None",_xlfn.TEXTJOIN(", ",TRUE(),IF(AT1337="Y","Breakout",""),IF(AU1337="Y","Accumulation",""),IF(AV1337="Y","Institutional buying",""),IF(AW1337="Y","Long buildup",""),IF(AX1337="Y","Momentum leader","")))</f>
        <v/>
      </c>
      <c r="BA1337" s="94">
        <f>IF(BW1337="","","Passes "&amp;AY1337&amp;" of 5 buy-side scans"&amp;IF(G1337="Y","; RED FLAG: filter out using Red flag column",""))</f>
        <v/>
      </c>
      <c r="BB1337" s="91" t="inlineStr">
        <is>
          <t>None</t>
        </is>
      </c>
      <c r="BC1337" s="92" t="inlineStr">
        <is>
          <t>N</t>
        </is>
      </c>
      <c r="BD1337" s="94" t="n"/>
      <c r="BE1337" s="94" t="n"/>
      <c r="BF1337" s="92">
        <f>IF(R1337*100000&gt;=Settings!$B$5,"Y","N")</f>
        <v/>
      </c>
      <c r="BG1337" s="91">
        <f>IF(F1337&gt;Settings!$B$6,"Y","N")</f>
        <v/>
      </c>
      <c r="BH1337" s="97" t="n">
        <v>-28.51</v>
      </c>
      <c r="BI1337" s="96" t="n">
        <v>-1.44</v>
      </c>
      <c r="BJ1337" s="96" t="n">
        <v>-0.08</v>
      </c>
      <c r="BK1337" s="96" t="n">
        <v>-16.05</v>
      </c>
      <c r="BL1337" s="96" t="n">
        <v>13.22</v>
      </c>
      <c r="BM1337" s="96" t="n"/>
      <c r="BN1337" s="97" t="n">
        <v>-2.86</v>
      </c>
      <c r="BO1337" s="96" t="n">
        <v>-7.02</v>
      </c>
      <c r="BP1337" s="96" t="n">
        <v>-8.69</v>
      </c>
      <c r="BQ1337" s="96" t="n"/>
      <c r="BR1337" s="91" t="n"/>
      <c r="BS1337" s="91" t="inlineStr">
        <is>
          <t>None</t>
        </is>
      </c>
      <c r="BT1337" s="96" t="n">
        <v>41.2</v>
      </c>
      <c r="BU1337" s="91" t="n"/>
      <c r="BV1337" s="99">
        <f>IF(OR(BF1337&lt;&gt;"Y",BG1337&lt;&gt;"Y"),"",(AND(ISNUMBER(BQ1337),BQ1337&gt;0))+(BR1337="Stacked up")+(AND(ISNUMBER(BH1337),BH1337&gt;=-Settings!$B$17))+(AND(ISNUMBER(BK1337),ISNUMBER(BM1337),BK1337&gt;0,BM1337&gt;0))+(AND(ISNUMBER(AQ1337),AQ1337&gt;=Settings!$B$18))+(AND(ISNUMBER(BT1337),BT1337&gt;=Settings!$B$19,BT1337&lt;=Settings!$B$20))+(AND(ISNUMBER(AS1337),AS1337&gt;0))+(AND(ISNUMBER(T1337),ISNUMBER(M1337),T1337&gt;=Settings!$B$21,M1337&gt;0))+(AND(ISNUMBER(AD1337),ISNUMBER(M1337),AD1337&gt;=Settings!$B$22,M1337&gt;0))+(AY1337&gt;=1))</f>
        <v/>
      </c>
      <c r="BW1337" s="91">
        <f>IF(OR(AY1337=0,BF1337&lt;&gt;"Y",BG1337&lt;&gt;"Y"),"",1+SUMPRODUCT(($A$6:$A$2604=A1337)*($AY$6:$AY$2604&gt;0)*($BF$6:$BF$2604="Y")*($BG$6:$BG$2604="Y")*(($AY$6:$AY$2604&gt;AY1337)+($AY$6:$AY$2604=AY1337)*($AD$6:$AD$2604&gt;AD1337))))</f>
        <v/>
      </c>
    </row>
    <row r="1338" ht="23.85" customHeight="1" s="55">
      <c r="A1338" s="90" t="n">
        <v>46296</v>
      </c>
      <c r="B1338" s="91" t="inlineStr">
        <is>
          <t>NINSYS</t>
        </is>
      </c>
      <c r="C1338" s="91" t="inlineStr">
        <is>
          <t>INE395U01014</t>
        </is>
      </c>
      <c r="D1338" s="91" t="n"/>
      <c r="E1338" s="91" t="inlineStr">
        <is>
          <t>None</t>
        </is>
      </c>
      <c r="F1338" s="93" t="n">
        <v>1495</v>
      </c>
      <c r="G1338" s="92" t="inlineStr">
        <is>
          <t>N</t>
        </is>
      </c>
      <c r="H1338" s="94" t="n"/>
      <c r="I1338" s="91" t="inlineStr">
        <is>
          <t>N</t>
        </is>
      </c>
      <c r="J1338" s="92">
        <f>IF(K1338="","N","Y")</f>
        <v/>
      </c>
      <c r="K1338" s="94">
        <f>_xlfn.TEXTJOIN("; ",TRUE,IF(P1338="52-wk low","52-wk low",""),IF(AND(AD1338&gt;=Settings!$B$12,M1338&lt;0),"Distribution",""),IF(AND(AJ1338="Y",M1338&lt;0,AK1338&lt;-Settings!$B$13),"Long unwinding",""),IF(AND(AJ1338="Y",M1338&lt;0,AK1338&gt;Settings!$B$13),"Short buildup",""))</f>
        <v/>
      </c>
      <c r="L1338" s="95" t="n">
        <v>804.65</v>
      </c>
      <c r="M1338" s="96" t="n">
        <v>5</v>
      </c>
      <c r="N1338" s="93" t="n">
        <v>37</v>
      </c>
      <c r="O1338" s="91" t="inlineStr">
        <is>
          <t>None</t>
        </is>
      </c>
      <c r="P1338" s="91" t="inlineStr">
        <is>
          <t>None</t>
        </is>
      </c>
      <c r="Q1338" s="97" t="n">
        <v>0.18</v>
      </c>
      <c r="R1338" s="96" t="n">
        <v>0.05</v>
      </c>
      <c r="S1338" s="96" t="n">
        <v>4.43</v>
      </c>
      <c r="T1338" s="96" t="n">
        <v>3.79</v>
      </c>
      <c r="U1338" s="96" t="n">
        <v>3.12</v>
      </c>
      <c r="V1338" s="103" t="n">
        <v>0.77</v>
      </c>
      <c r="W1338" s="102" t="n">
        <v>4</v>
      </c>
      <c r="X1338" s="93" t="n"/>
      <c r="Y1338" s="91" t="inlineStr">
        <is>
          <t>None</t>
        </is>
      </c>
      <c r="Z1338" s="99" t="n">
        <v>78.34</v>
      </c>
      <c r="AA1338" s="96" t="n">
        <v>1.13</v>
      </c>
      <c r="AB1338" s="96" t="n">
        <v>1.16</v>
      </c>
      <c r="AC1338" s="96" t="n">
        <v>5.02</v>
      </c>
      <c r="AD1338" s="96" t="n"/>
      <c r="AE1338" s="96" t="n"/>
      <c r="AF1338" s="103" t="n"/>
      <c r="AG1338" s="91" t="inlineStr">
        <is>
          <t>No delivery data</t>
        </is>
      </c>
      <c r="AH1338" s="100" t="n">
        <v>0</v>
      </c>
      <c r="AI1338" s="101" t="n">
        <v>0</v>
      </c>
      <c r="AJ1338" s="92" t="inlineStr">
        <is>
          <t>N</t>
        </is>
      </c>
      <c r="AK1338" s="96" t="n"/>
      <c r="AL1338" s="91" t="inlineStr">
        <is>
          <t>n/a</t>
        </is>
      </c>
      <c r="AM1338" s="93" t="n"/>
      <c r="AN1338" s="92" t="inlineStr">
        <is>
          <t>None</t>
        </is>
      </c>
      <c r="AO1338" s="102" t="n">
        <v>0</v>
      </c>
      <c r="AP1338" s="103" t="n">
        <v>2.91</v>
      </c>
      <c r="AQ1338" s="102" t="n">
        <v>96</v>
      </c>
      <c r="AR1338" s="91" t="inlineStr">
        <is>
          <t>N</t>
        </is>
      </c>
      <c r="AS1338" s="104" t="n"/>
      <c r="AT1338" s="92">
        <f>IF(AND(P1338="52-wk high",T1338&gt;=Settings!$B$7),"Y","N")</f>
        <v/>
      </c>
      <c r="AU1338" s="91">
        <f>IF(AND(AD1338&gt;=Settings!$B$8,M1338&gt;0),"Y","N")</f>
        <v/>
      </c>
      <c r="AV1338" s="91">
        <f>IF(OR(AH1338&gt;Settings!$B$9,AI1338&gt;Settings!$B$9),"Y","N")</f>
        <v/>
      </c>
      <c r="AW1338" s="91">
        <f>IF(AJ1338&lt;&gt;"Y","n/a",IF(AND(M1338&gt;0,AK1338&gt;Settings!$B$10),"Y","N"))</f>
        <v/>
      </c>
      <c r="AX1338" s="91">
        <f>IF(AO1338&gt;=Settings!$B$11,"Y","N")</f>
        <v/>
      </c>
      <c r="AY1338" s="99">
        <f>(AT1338="Y")+(AU1338="Y")+(AV1338="Y")+(AW1338="Y")+(AX1338="Y")</f>
        <v/>
      </c>
      <c r="AZ1338" s="94">
        <f>IF(AY1338=0,"None",_xlfn.TEXTJOIN(", ",TRUE(),IF(AT1338="Y","Breakout",""),IF(AU1338="Y","Accumulation",""),IF(AV1338="Y","Institutional buying",""),IF(AW1338="Y","Long buildup",""),IF(AX1338="Y","Momentum leader","")))</f>
        <v/>
      </c>
      <c r="BA1338" s="94">
        <f>IF(BW1338="","","Passes "&amp;AY1338&amp;" of 5 buy-side scans"&amp;IF(G1338="Y","; RED FLAG: filter out using Red flag column",""))</f>
        <v/>
      </c>
      <c r="BB1338" s="91" t="inlineStr">
        <is>
          <t>Upper</t>
        </is>
      </c>
      <c r="BC1338" s="92" t="inlineStr">
        <is>
          <t>Y</t>
        </is>
      </c>
      <c r="BD1338" s="94" t="inlineStr">
        <is>
          <t>&gt;75% move in 6 months; High-low range &gt;100% in 6 months; High-low range &gt;200% in 365 days</t>
        </is>
      </c>
      <c r="BE1338" s="94" t="n"/>
      <c r="BF1338" s="92">
        <f>IF(R1338*100000&gt;=Settings!$B$5,"Y","N")</f>
        <v/>
      </c>
      <c r="BG1338" s="91">
        <f>IF(F1338&gt;Settings!$B$6,"Y","N")</f>
        <v/>
      </c>
      <c r="BH1338" s="97" t="n">
        <v>-13.94</v>
      </c>
      <c r="BI1338" s="96" t="n">
        <v>12.85</v>
      </c>
      <c r="BJ1338" s="96" t="n">
        <v>13.28</v>
      </c>
      <c r="BK1338" s="96" t="n">
        <v>-4.17</v>
      </c>
      <c r="BL1338" s="96" t="n">
        <v>103.5</v>
      </c>
      <c r="BM1338" s="96" t="n">
        <v>83.15000000000001</v>
      </c>
      <c r="BN1338" s="97" t="n">
        <v>10.41</v>
      </c>
      <c r="BO1338" s="96" t="n">
        <v>9.949999999999999</v>
      </c>
      <c r="BP1338" s="96" t="n">
        <v>15.04</v>
      </c>
      <c r="BQ1338" s="96" t="n">
        <v>29.34</v>
      </c>
      <c r="BR1338" s="91" t="inlineStr">
        <is>
          <t>Mixed</t>
        </is>
      </c>
      <c r="BS1338" s="91" t="inlineStr">
        <is>
          <t>None</t>
        </is>
      </c>
      <c r="BT1338" s="96" t="n">
        <v>88.7</v>
      </c>
      <c r="BU1338" s="91" t="inlineStr">
        <is>
          <t>N</t>
        </is>
      </c>
      <c r="BV1338" s="99">
        <f>IF(OR(BF1338&lt;&gt;"Y",BG1338&lt;&gt;"Y"),"",(AND(ISNUMBER(BQ1338),BQ1338&gt;0))+(BR1338="Stacked up")+(AND(ISNUMBER(BH1338),BH1338&gt;=-Settings!$B$17))+(AND(ISNUMBER(BK1338),ISNUMBER(BM1338),BK1338&gt;0,BM1338&gt;0))+(AND(ISNUMBER(AQ1338),AQ1338&gt;=Settings!$B$18))+(AND(ISNUMBER(BT1338),BT1338&gt;=Settings!$B$19,BT1338&lt;=Settings!$B$20))+(AND(ISNUMBER(AS1338),AS1338&gt;0))+(AND(ISNUMBER(T1338),ISNUMBER(M1338),T1338&gt;=Settings!$B$21,M1338&gt;0))+(AND(ISNUMBER(AD1338),ISNUMBER(M1338),AD1338&gt;=Settings!$B$22,M1338&gt;0))+(AY1338&gt;=1))</f>
        <v/>
      </c>
      <c r="BW1338" s="91">
        <f>IF(OR(AY1338=0,BF1338&lt;&gt;"Y",BG1338&lt;&gt;"Y"),"",1+SUMPRODUCT(($A$6:$A$2604=A1338)*($AY$6:$AY$2604&gt;0)*($BF$6:$BF$2604="Y")*($BG$6:$BG$2604="Y")*(($AY$6:$AY$2604&gt;AY1338)+($AY$6:$AY$2604=AY1338)*($AD$6:$AD$2604&gt;AD1338))))</f>
        <v/>
      </c>
    </row>
    <row r="1339" ht="23.85" customHeight="1" s="55">
      <c r="A1339" s="90" t="n">
        <v>46296</v>
      </c>
      <c r="B1339" s="91" t="inlineStr">
        <is>
          <t>SESHAPAPER</t>
        </is>
      </c>
      <c r="C1339" s="91" t="inlineStr">
        <is>
          <t>INE630A01024</t>
        </is>
      </c>
      <c r="D1339" s="91" t="n"/>
      <c r="E1339" s="91" t="inlineStr">
        <is>
          <t>None</t>
        </is>
      </c>
      <c r="F1339" s="93" t="n">
        <v>1491</v>
      </c>
      <c r="G1339" s="92" t="inlineStr">
        <is>
          <t>N</t>
        </is>
      </c>
      <c r="H1339" s="94" t="n"/>
      <c r="I1339" s="91" t="inlineStr">
        <is>
          <t>N</t>
        </is>
      </c>
      <c r="J1339" s="92">
        <f>IF(K1339="","N","Y")</f>
        <v/>
      </c>
      <c r="K1339" s="94">
        <f>_xlfn.TEXTJOIN("; ",TRUE,IF(P1339="52-wk low","52-wk low",""),IF(AND(AD1339&gt;=Settings!$B$12,M1339&lt;0),"Distribution",""),IF(AND(AJ1339="Y",M1339&lt;0,AK1339&lt;-Settings!$B$13),"Long unwinding",""),IF(AND(AJ1339="Y",M1339&lt;0,AK1339&gt;Settings!$B$13),"Short buildup",""))</f>
        <v/>
      </c>
      <c r="L1339" s="95" t="n">
        <v>236.35</v>
      </c>
      <c r="M1339" s="96" t="n">
        <v>-1.71</v>
      </c>
      <c r="N1339" s="93" t="n">
        <v>1467</v>
      </c>
      <c r="O1339" s="91" t="inlineStr">
        <is>
          <t>None</t>
        </is>
      </c>
      <c r="P1339" s="91" t="inlineStr">
        <is>
          <t>None</t>
        </is>
      </c>
      <c r="Q1339" s="97" t="n">
        <v>0.25</v>
      </c>
      <c r="R1339" s="96" t="n">
        <v>0.62</v>
      </c>
      <c r="S1339" s="96" t="n">
        <v>0.4</v>
      </c>
      <c r="T1339" s="96" t="n">
        <v>0.17</v>
      </c>
      <c r="U1339" s="96" t="n">
        <v>0.26</v>
      </c>
      <c r="V1339" s="103" t="n">
        <v>0.65</v>
      </c>
      <c r="W1339" s="102" t="n">
        <v>2</v>
      </c>
      <c r="X1339" s="93" t="n"/>
      <c r="Y1339" s="91" t="inlineStr">
        <is>
          <t>None</t>
        </is>
      </c>
      <c r="Z1339" s="99" t="n">
        <v>63.6</v>
      </c>
      <c r="AA1339" s="96" t="n">
        <v>1.07</v>
      </c>
      <c r="AB1339" s="96" t="n">
        <v>1.19</v>
      </c>
      <c r="AC1339" s="96" t="n">
        <v>0.46</v>
      </c>
      <c r="AD1339" s="96" t="n">
        <v>0.39</v>
      </c>
      <c r="AE1339" s="96" t="n">
        <v>0.47</v>
      </c>
      <c r="AF1339" s="103" t="n">
        <v>1.56</v>
      </c>
      <c r="AG1339" s="91" t="inlineStr">
        <is>
          <t>Quiet accumulation</t>
        </is>
      </c>
      <c r="AH1339" s="100" t="n">
        <v>0</v>
      </c>
      <c r="AI1339" s="101" t="n">
        <v>0</v>
      </c>
      <c r="AJ1339" s="92" t="inlineStr">
        <is>
          <t>N</t>
        </is>
      </c>
      <c r="AK1339" s="96" t="n"/>
      <c r="AL1339" s="91" t="inlineStr">
        <is>
          <t>n/a</t>
        </is>
      </c>
      <c r="AM1339" s="93" t="n"/>
      <c r="AN1339" s="92" t="inlineStr">
        <is>
          <t>None</t>
        </is>
      </c>
      <c r="AO1339" s="102" t="n">
        <v>0</v>
      </c>
      <c r="AP1339" s="103" t="n">
        <v>0.68</v>
      </c>
      <c r="AQ1339" s="102" t="n">
        <v>34</v>
      </c>
      <c r="AR1339" s="91" t="inlineStr">
        <is>
          <t>N</t>
        </is>
      </c>
      <c r="AS1339" s="104" t="n"/>
      <c r="AT1339" s="92">
        <f>IF(AND(P1339="52-wk high",T1339&gt;=Settings!$B$7),"Y","N")</f>
        <v/>
      </c>
      <c r="AU1339" s="91">
        <f>IF(AND(AD1339&gt;=Settings!$B$8,M1339&gt;0),"Y","N")</f>
        <v/>
      </c>
      <c r="AV1339" s="91">
        <f>IF(OR(AH1339&gt;Settings!$B$9,AI1339&gt;Settings!$B$9),"Y","N")</f>
        <v/>
      </c>
      <c r="AW1339" s="91">
        <f>IF(AJ1339&lt;&gt;"Y","n/a",IF(AND(M1339&gt;0,AK1339&gt;Settings!$B$10),"Y","N"))</f>
        <v/>
      </c>
      <c r="AX1339" s="91">
        <f>IF(AO1339&gt;=Settings!$B$11,"Y","N")</f>
        <v/>
      </c>
      <c r="AY1339" s="99">
        <f>(AT1339="Y")+(AU1339="Y")+(AV1339="Y")+(AW1339="Y")+(AX1339="Y")</f>
        <v/>
      </c>
      <c r="AZ1339" s="94">
        <f>IF(AY1339=0,"None",_xlfn.TEXTJOIN(", ",TRUE(),IF(AT1339="Y","Breakout",""),IF(AU1339="Y","Accumulation",""),IF(AV1339="Y","Institutional buying",""),IF(AW1339="Y","Long buildup",""),IF(AX1339="Y","Momentum leader","")))</f>
        <v/>
      </c>
      <c r="BA1339" s="94">
        <f>IF(BW1339="","","Passes "&amp;AY1339&amp;" of 5 buy-side scans"&amp;IF(G1339="Y","; RED FLAG: filter out using Red flag column",""))</f>
        <v/>
      </c>
      <c r="BB1339" s="91" t="inlineStr">
        <is>
          <t>None</t>
        </is>
      </c>
      <c r="BC1339" s="92" t="inlineStr">
        <is>
          <t>N</t>
        </is>
      </c>
      <c r="BD1339" s="94" t="n"/>
      <c r="BE1339" s="94" t="n"/>
      <c r="BF1339" s="92">
        <f>IF(R1339*100000&gt;=Settings!$B$5,"Y","N")</f>
        <v/>
      </c>
      <c r="BG1339" s="91">
        <f>IF(F1339&gt;Settings!$B$6,"Y","N")</f>
        <v/>
      </c>
      <c r="BH1339" s="97" t="n">
        <v>-19.36</v>
      </c>
      <c r="BI1339" s="96" t="n">
        <v>-3.43</v>
      </c>
      <c r="BJ1339" s="96" t="n">
        <v>1.65</v>
      </c>
      <c r="BK1339" s="96" t="n">
        <v>3.84</v>
      </c>
      <c r="BL1339" s="96" t="n">
        <v>-7.08</v>
      </c>
      <c r="BM1339" s="96" t="n">
        <v>-8.43</v>
      </c>
      <c r="BN1339" s="97" t="n">
        <v>-2.25</v>
      </c>
      <c r="BO1339" s="96" t="n">
        <v>-0.65</v>
      </c>
      <c r="BP1339" s="96" t="n">
        <v>-0.59</v>
      </c>
      <c r="BQ1339" s="96" t="n">
        <v>-2.13</v>
      </c>
      <c r="BR1339" s="91" t="inlineStr">
        <is>
          <t>Mixed</t>
        </is>
      </c>
      <c r="BS1339" s="91" t="inlineStr">
        <is>
          <t>None</t>
        </is>
      </c>
      <c r="BT1339" s="96" t="n">
        <v>35.6</v>
      </c>
      <c r="BU1339" s="91" t="inlineStr">
        <is>
          <t>N</t>
        </is>
      </c>
      <c r="BV1339" s="99">
        <f>IF(OR(BF1339&lt;&gt;"Y",BG1339&lt;&gt;"Y"),"",(AND(ISNUMBER(BQ1339),BQ1339&gt;0))+(BR1339="Stacked up")+(AND(ISNUMBER(BH1339),BH1339&gt;=-Settings!$B$17))+(AND(ISNUMBER(BK1339),ISNUMBER(BM1339),BK1339&gt;0,BM1339&gt;0))+(AND(ISNUMBER(AQ1339),AQ1339&gt;=Settings!$B$18))+(AND(ISNUMBER(BT1339),BT1339&gt;=Settings!$B$19,BT1339&lt;=Settings!$B$20))+(AND(ISNUMBER(AS1339),AS1339&gt;0))+(AND(ISNUMBER(T1339),ISNUMBER(M1339),T1339&gt;=Settings!$B$21,M1339&gt;0))+(AND(ISNUMBER(AD1339),ISNUMBER(M1339),AD1339&gt;=Settings!$B$22,M1339&gt;0))+(AY1339&gt;=1))</f>
        <v/>
      </c>
      <c r="BW1339" s="91">
        <f>IF(OR(AY1339=0,BF1339&lt;&gt;"Y",BG1339&lt;&gt;"Y"),"",1+SUMPRODUCT(($A$6:$A$2604=A1339)*($AY$6:$AY$2604&gt;0)*($BF$6:$BF$2604="Y")*($BG$6:$BG$2604="Y")*(($AY$6:$AY$2604&gt;AY1339)+($AY$6:$AY$2604=AY1339)*($AD$6:$AD$2604&gt;AD1339))))</f>
        <v/>
      </c>
    </row>
    <row r="1340" ht="23.85" customHeight="1" s="55">
      <c r="A1340" s="90" t="n">
        <v>46296</v>
      </c>
      <c r="B1340" s="91" t="inlineStr">
        <is>
          <t>AMRUTANJAN</t>
        </is>
      </c>
      <c r="C1340" s="91" t="inlineStr">
        <is>
          <t>INE098F01031</t>
        </is>
      </c>
      <c r="D1340" s="91" t="n"/>
      <c r="E1340" s="91" t="inlineStr">
        <is>
          <t>None</t>
        </is>
      </c>
      <c r="F1340" s="93" t="n">
        <v>1484</v>
      </c>
      <c r="G1340" s="92" t="inlineStr">
        <is>
          <t>N</t>
        </is>
      </c>
      <c r="H1340" s="94" t="n"/>
      <c r="I1340" s="91" t="inlineStr">
        <is>
          <t>N</t>
        </is>
      </c>
      <c r="J1340" s="92">
        <f>IF(K1340="","N","Y")</f>
        <v/>
      </c>
      <c r="K1340" s="94">
        <f>_xlfn.TEXTJOIN("; ",TRUE,IF(P1340="52-wk low","52-wk low",""),IF(AND(AD1340&gt;=Settings!$B$12,M1340&lt;0),"Distribution",""),IF(AND(AJ1340="Y",M1340&lt;0,AK1340&lt;-Settings!$B$13),"Long unwinding",""),IF(AND(AJ1340="Y",M1340&lt;0,AK1340&gt;Settings!$B$13),"Short buildup",""))</f>
        <v/>
      </c>
      <c r="L1340" s="95" t="n">
        <v>513.2</v>
      </c>
      <c r="M1340" s="96" t="n">
        <v>-0.3</v>
      </c>
      <c r="N1340" s="93" t="n">
        <v>705</v>
      </c>
      <c r="O1340" s="91" t="inlineStr">
        <is>
          <t>None</t>
        </is>
      </c>
      <c r="P1340" s="91" t="inlineStr">
        <is>
          <t>None</t>
        </is>
      </c>
      <c r="Q1340" s="97" t="n">
        <v>0.98</v>
      </c>
      <c r="R1340" s="96" t="n">
        <v>0.47</v>
      </c>
      <c r="S1340" s="96" t="n">
        <v>2.24</v>
      </c>
      <c r="T1340" s="96" t="n">
        <v>1.01</v>
      </c>
      <c r="U1340" s="96" t="n">
        <v>1.35</v>
      </c>
      <c r="V1340" s="103" t="n">
        <v>0.64</v>
      </c>
      <c r="W1340" s="102" t="n">
        <v>1</v>
      </c>
      <c r="X1340" s="93" t="n"/>
      <c r="Y1340" s="91" t="inlineStr">
        <is>
          <t>None</t>
        </is>
      </c>
      <c r="Z1340" s="99" t="n">
        <v>57.38</v>
      </c>
      <c r="AA1340" s="96" t="n">
        <v>1</v>
      </c>
      <c r="AB1340" s="96" t="n">
        <v>0.99</v>
      </c>
      <c r="AC1340" s="96" t="n">
        <v>2.24</v>
      </c>
      <c r="AD1340" s="96" t="n">
        <v>1.16</v>
      </c>
      <c r="AE1340" s="96" t="n">
        <v>1.45</v>
      </c>
      <c r="AF1340" s="103" t="n">
        <v>1.07</v>
      </c>
      <c r="AG1340" s="91" t="inlineStr">
        <is>
          <t>Normal</t>
        </is>
      </c>
      <c r="AH1340" s="100" t="n">
        <v>0</v>
      </c>
      <c r="AI1340" s="101" t="n">
        <v>0</v>
      </c>
      <c r="AJ1340" s="92" t="inlineStr">
        <is>
          <t>N</t>
        </is>
      </c>
      <c r="AK1340" s="96" t="n"/>
      <c r="AL1340" s="91" t="inlineStr">
        <is>
          <t>n/a</t>
        </is>
      </c>
      <c r="AM1340" s="93" t="n"/>
      <c r="AN1340" s="92" t="inlineStr">
        <is>
          <t>None</t>
        </is>
      </c>
      <c r="AO1340" s="102" t="n">
        <v>0</v>
      </c>
      <c r="AP1340" s="103" t="n">
        <v>0.62</v>
      </c>
      <c r="AQ1340" s="102" t="n">
        <v>23</v>
      </c>
      <c r="AR1340" s="91" t="inlineStr">
        <is>
          <t>N</t>
        </is>
      </c>
      <c r="AS1340" s="104" t="n"/>
      <c r="AT1340" s="92">
        <f>IF(AND(P1340="52-wk high",T1340&gt;=Settings!$B$7),"Y","N")</f>
        <v/>
      </c>
      <c r="AU1340" s="91">
        <f>IF(AND(AD1340&gt;=Settings!$B$8,M1340&gt;0),"Y","N")</f>
        <v/>
      </c>
      <c r="AV1340" s="91">
        <f>IF(OR(AH1340&gt;Settings!$B$9,AI1340&gt;Settings!$B$9),"Y","N")</f>
        <v/>
      </c>
      <c r="AW1340" s="91">
        <f>IF(AJ1340&lt;&gt;"Y","n/a",IF(AND(M1340&gt;0,AK1340&gt;Settings!$B$10),"Y","N"))</f>
        <v/>
      </c>
      <c r="AX1340" s="91">
        <f>IF(AO1340&gt;=Settings!$B$11,"Y","N")</f>
        <v/>
      </c>
      <c r="AY1340" s="99">
        <f>(AT1340="Y")+(AU1340="Y")+(AV1340="Y")+(AW1340="Y")+(AX1340="Y")</f>
        <v/>
      </c>
      <c r="AZ1340" s="94">
        <f>IF(AY1340=0,"None",_xlfn.TEXTJOIN(", ",TRUE(),IF(AT1340="Y","Breakout",""),IF(AU1340="Y","Accumulation",""),IF(AV1340="Y","Institutional buying",""),IF(AW1340="Y","Long buildup",""),IF(AX1340="Y","Momentum leader","")))</f>
        <v/>
      </c>
      <c r="BA1340" s="94">
        <f>IF(BW1340="","","Passes "&amp;AY1340&amp;" of 5 buy-side scans"&amp;IF(G1340="Y","; RED FLAG: filter out using Red flag column",""))</f>
        <v/>
      </c>
      <c r="BB1340" s="91" t="inlineStr">
        <is>
          <t>None</t>
        </is>
      </c>
      <c r="BC1340" s="92" t="inlineStr">
        <is>
          <t>N</t>
        </is>
      </c>
      <c r="BD1340" s="94" t="n"/>
      <c r="BE1340" s="94" t="n"/>
      <c r="BF1340" s="92">
        <f>IF(R1340*100000&gt;=Settings!$B$5,"Y","N")</f>
        <v/>
      </c>
      <c r="BG1340" s="91">
        <f>IF(F1340&gt;Settings!$B$6,"Y","N")</f>
        <v/>
      </c>
      <c r="BH1340" s="97" t="n">
        <v>-32.49</v>
      </c>
      <c r="BI1340" s="96" t="n">
        <v>0.59</v>
      </c>
      <c r="BJ1340" s="96" t="n">
        <v>2.98</v>
      </c>
      <c r="BK1340" s="96" t="n">
        <v>-6.82</v>
      </c>
      <c r="BL1340" s="96" t="n">
        <v>2.74</v>
      </c>
      <c r="BM1340" s="96" t="n">
        <v>-28.15</v>
      </c>
      <c r="BN1340" s="97" t="n">
        <v>1.58</v>
      </c>
      <c r="BO1340" s="96" t="n">
        <v>0.34</v>
      </c>
      <c r="BP1340" s="96" t="n">
        <v>-2.71</v>
      </c>
      <c r="BQ1340" s="96" t="n">
        <v>-9.06</v>
      </c>
      <c r="BR1340" s="91" t="inlineStr">
        <is>
          <t>Mixed</t>
        </is>
      </c>
      <c r="BS1340" s="91" t="inlineStr">
        <is>
          <t>None</t>
        </is>
      </c>
      <c r="BT1340" s="96" t="n">
        <v>63</v>
      </c>
      <c r="BU1340" s="91" t="inlineStr">
        <is>
          <t>N</t>
        </is>
      </c>
      <c r="BV1340" s="99">
        <f>IF(OR(BF1340&lt;&gt;"Y",BG1340&lt;&gt;"Y"),"",(AND(ISNUMBER(BQ1340),BQ1340&gt;0))+(BR1340="Stacked up")+(AND(ISNUMBER(BH1340),BH1340&gt;=-Settings!$B$17))+(AND(ISNUMBER(BK1340),ISNUMBER(BM1340),BK1340&gt;0,BM1340&gt;0))+(AND(ISNUMBER(AQ1340),AQ1340&gt;=Settings!$B$18))+(AND(ISNUMBER(BT1340),BT1340&gt;=Settings!$B$19,BT1340&lt;=Settings!$B$20))+(AND(ISNUMBER(AS1340),AS1340&gt;0))+(AND(ISNUMBER(T1340),ISNUMBER(M1340),T1340&gt;=Settings!$B$21,M1340&gt;0))+(AND(ISNUMBER(AD1340),ISNUMBER(M1340),AD1340&gt;=Settings!$B$22,M1340&gt;0))+(AY1340&gt;=1))</f>
        <v/>
      </c>
      <c r="BW1340" s="91">
        <f>IF(OR(AY1340=0,BF1340&lt;&gt;"Y",BG1340&lt;&gt;"Y"),"",1+SUMPRODUCT(($A$6:$A$2604=A1340)*($AY$6:$AY$2604&gt;0)*($BF$6:$BF$2604="Y")*($BG$6:$BG$2604="Y")*(($AY$6:$AY$2604&gt;AY1340)+($AY$6:$AY$2604=AY1340)*($AD$6:$AD$2604&gt;AD1340))))</f>
        <v/>
      </c>
    </row>
    <row r="1341" ht="23.85" customHeight="1" s="55">
      <c r="A1341" s="90" t="n">
        <v>46296</v>
      </c>
      <c r="B1341" s="91" t="inlineStr">
        <is>
          <t>ASIANHOTNR</t>
        </is>
      </c>
      <c r="C1341" s="91" t="inlineStr">
        <is>
          <t>INE363A01022</t>
        </is>
      </c>
      <c r="D1341" s="91" t="n"/>
      <c r="E1341" s="91" t="inlineStr">
        <is>
          <t>None</t>
        </is>
      </c>
      <c r="F1341" s="93" t="n">
        <v>1484</v>
      </c>
      <c r="G1341" s="92" t="inlineStr">
        <is>
          <t>N</t>
        </is>
      </c>
      <c r="H1341" s="94" t="n"/>
      <c r="I1341" s="91" t="inlineStr">
        <is>
          <t>N</t>
        </is>
      </c>
      <c r="J1341" s="92">
        <f>IF(K1341="","N","Y")</f>
        <v/>
      </c>
      <c r="K1341" s="94">
        <f>_xlfn.TEXTJOIN("; ",TRUE,IF(P1341="52-wk low","52-wk low",""),IF(AND(AD1341&gt;=Settings!$B$12,M1341&lt;0),"Distribution",""),IF(AND(AJ1341="Y",M1341&lt;0,AK1341&lt;-Settings!$B$13),"Long unwinding",""),IF(AND(AJ1341="Y",M1341&lt;0,AK1341&gt;Settings!$B$13),"Short buildup",""))</f>
        <v/>
      </c>
      <c r="L1341" s="95" t="n">
        <v>348.1</v>
      </c>
      <c r="M1341" s="96" t="n">
        <v>-1.89</v>
      </c>
      <c r="N1341" s="93" t="n">
        <v>1569</v>
      </c>
      <c r="O1341" s="91" t="inlineStr">
        <is>
          <t>None</t>
        </is>
      </c>
      <c r="P1341" s="91" t="inlineStr">
        <is>
          <t>None</t>
        </is>
      </c>
      <c r="Q1341" s="97" t="n">
        <v>0.32</v>
      </c>
      <c r="R1341" s="96" t="n">
        <v>0.29</v>
      </c>
      <c r="S1341" s="96" t="n">
        <v>1.12</v>
      </c>
      <c r="T1341" s="96" t="n">
        <v>0.42</v>
      </c>
      <c r="U1341" s="96" t="n">
        <v>0.63</v>
      </c>
      <c r="V1341" s="103" t="n">
        <v>0.5600000000000001</v>
      </c>
      <c r="W1341" s="102" t="n">
        <v>2</v>
      </c>
      <c r="X1341" s="93" t="n"/>
      <c r="Y1341" s="91" t="inlineStr">
        <is>
          <t>None</t>
        </is>
      </c>
      <c r="Z1341" s="99" t="n">
        <v>73.90000000000001</v>
      </c>
      <c r="AA1341" s="96" t="n">
        <v>1.38</v>
      </c>
      <c r="AB1341" s="96" t="n">
        <v>1.39</v>
      </c>
      <c r="AC1341" s="96" t="n">
        <v>1.94</v>
      </c>
      <c r="AD1341" s="96" t="n">
        <v>0.89</v>
      </c>
      <c r="AE1341" s="96" t="n">
        <v>1.22</v>
      </c>
      <c r="AF1341" s="103" t="n">
        <v>1.16</v>
      </c>
      <c r="AG1341" s="91" t="inlineStr">
        <is>
          <t>Normal</t>
        </is>
      </c>
      <c r="AH1341" s="100" t="n">
        <v>0</v>
      </c>
      <c r="AI1341" s="101" t="n">
        <v>0</v>
      </c>
      <c r="AJ1341" s="92" t="inlineStr">
        <is>
          <t>N</t>
        </is>
      </c>
      <c r="AK1341" s="96" t="n"/>
      <c r="AL1341" s="91" t="inlineStr">
        <is>
          <t>n/a</t>
        </is>
      </c>
      <c r="AM1341" s="93" t="n"/>
      <c r="AN1341" s="92" t="inlineStr">
        <is>
          <t>None</t>
        </is>
      </c>
      <c r="AO1341" s="102" t="n">
        <v>0</v>
      </c>
      <c r="AP1341" s="103" t="n">
        <v>1.08</v>
      </c>
      <c r="AQ1341" s="102" t="n">
        <v>65</v>
      </c>
      <c r="AR1341" s="91" t="inlineStr">
        <is>
          <t>N</t>
        </is>
      </c>
      <c r="AS1341" s="104" t="n"/>
      <c r="AT1341" s="92">
        <f>IF(AND(P1341="52-wk high",T1341&gt;=Settings!$B$7),"Y","N")</f>
        <v/>
      </c>
      <c r="AU1341" s="91">
        <f>IF(AND(AD1341&gt;=Settings!$B$8,M1341&gt;0),"Y","N")</f>
        <v/>
      </c>
      <c r="AV1341" s="91">
        <f>IF(OR(AH1341&gt;Settings!$B$9,AI1341&gt;Settings!$B$9),"Y","N")</f>
        <v/>
      </c>
      <c r="AW1341" s="91">
        <f>IF(AJ1341&lt;&gt;"Y","n/a",IF(AND(M1341&gt;0,AK1341&gt;Settings!$B$10),"Y","N"))</f>
        <v/>
      </c>
      <c r="AX1341" s="91">
        <f>IF(AO1341&gt;=Settings!$B$11,"Y","N")</f>
        <v/>
      </c>
      <c r="AY1341" s="99">
        <f>(AT1341="Y")+(AU1341="Y")+(AV1341="Y")+(AW1341="Y")+(AX1341="Y")</f>
        <v/>
      </c>
      <c r="AZ1341" s="94">
        <f>IF(AY1341=0,"None",_xlfn.TEXTJOIN(", ",TRUE(),IF(AT1341="Y","Breakout",""),IF(AU1341="Y","Accumulation",""),IF(AV1341="Y","Institutional buying",""),IF(AW1341="Y","Long buildup",""),IF(AX1341="Y","Momentum leader","")))</f>
        <v/>
      </c>
      <c r="BA1341" s="94">
        <f>IF(BW1341="","","Passes "&amp;AY1341&amp;" of 5 buy-side scans"&amp;IF(G1341="Y","; RED FLAG: filter out using Red flag column",""))</f>
        <v/>
      </c>
      <c r="BB1341" s="91" t="inlineStr">
        <is>
          <t>None</t>
        </is>
      </c>
      <c r="BC1341" s="92" t="inlineStr">
        <is>
          <t>Y</t>
        </is>
      </c>
      <c r="BD1341" s="94" t="inlineStr">
        <is>
          <t>EPS zero</t>
        </is>
      </c>
      <c r="BE1341" s="94" t="n"/>
      <c r="BF1341" s="92">
        <f>IF(R1341*100000&gt;=Settings!$B$5,"Y","N")</f>
        <v/>
      </c>
      <c r="BG1341" s="91">
        <f>IF(F1341&gt;Settings!$B$6,"Y","N")</f>
        <v/>
      </c>
      <c r="BH1341" s="97" t="n">
        <v>-17.86</v>
      </c>
      <c r="BI1341" s="96" t="n">
        <v>-10.63</v>
      </c>
      <c r="BJ1341" s="96" t="n">
        <v>-5.72</v>
      </c>
      <c r="BK1341" s="96" t="n">
        <v>20.06</v>
      </c>
      <c r="BL1341" s="96" t="n">
        <v>20.32</v>
      </c>
      <c r="BM1341" s="96" t="n">
        <v>6.37</v>
      </c>
      <c r="BN1341" s="97" t="n">
        <v>-5.5</v>
      </c>
      <c r="BO1341" s="96" t="n">
        <v>-0.28</v>
      </c>
      <c r="BP1341" s="96" t="n">
        <v>4.85</v>
      </c>
      <c r="BQ1341" s="96" t="n">
        <v>8.06</v>
      </c>
      <c r="BR1341" s="91" t="inlineStr">
        <is>
          <t>Mixed</t>
        </is>
      </c>
      <c r="BS1341" s="91" t="inlineStr">
        <is>
          <t>None</t>
        </is>
      </c>
      <c r="BT1341" s="96" t="n">
        <v>32.8</v>
      </c>
      <c r="BU1341" s="91" t="inlineStr">
        <is>
          <t>N</t>
        </is>
      </c>
      <c r="BV1341" s="99">
        <f>IF(OR(BF1341&lt;&gt;"Y",BG1341&lt;&gt;"Y"),"",(AND(ISNUMBER(BQ1341),BQ1341&gt;0))+(BR1341="Stacked up")+(AND(ISNUMBER(BH1341),BH1341&gt;=-Settings!$B$17))+(AND(ISNUMBER(BK1341),ISNUMBER(BM1341),BK1341&gt;0,BM1341&gt;0))+(AND(ISNUMBER(AQ1341),AQ1341&gt;=Settings!$B$18))+(AND(ISNUMBER(BT1341),BT1341&gt;=Settings!$B$19,BT1341&lt;=Settings!$B$20))+(AND(ISNUMBER(AS1341),AS1341&gt;0))+(AND(ISNUMBER(T1341),ISNUMBER(M1341),T1341&gt;=Settings!$B$21,M1341&gt;0))+(AND(ISNUMBER(AD1341),ISNUMBER(M1341),AD1341&gt;=Settings!$B$22,M1341&gt;0))+(AY1341&gt;=1))</f>
        <v/>
      </c>
      <c r="BW1341" s="91">
        <f>IF(OR(AY1341=0,BF1341&lt;&gt;"Y",BG1341&lt;&gt;"Y"),"",1+SUMPRODUCT(($A$6:$A$2604=A1341)*($AY$6:$AY$2604&gt;0)*($BF$6:$BF$2604="Y")*($BG$6:$BG$2604="Y")*(($AY$6:$AY$2604&gt;AY1341)+($AY$6:$AY$2604=AY1341)*($AD$6:$AD$2604&gt;AD1341))))</f>
        <v/>
      </c>
    </row>
    <row r="1342" ht="23.85" customHeight="1" s="55">
      <c r="A1342" s="90" t="n">
        <v>46296</v>
      </c>
      <c r="B1342" s="91" t="inlineStr">
        <is>
          <t>GALAPREC</t>
        </is>
      </c>
      <c r="C1342" s="91" t="inlineStr">
        <is>
          <t>INE0RE001014</t>
        </is>
      </c>
      <c r="D1342" s="91" t="n"/>
      <c r="E1342" s="91" t="inlineStr">
        <is>
          <t>None</t>
        </is>
      </c>
      <c r="F1342" s="93" t="n">
        <v>1484</v>
      </c>
      <c r="G1342" s="92" t="inlineStr">
        <is>
          <t>N</t>
        </is>
      </c>
      <c r="H1342" s="94" t="n"/>
      <c r="I1342" s="91" t="inlineStr">
        <is>
          <t>N</t>
        </is>
      </c>
      <c r="J1342" s="92">
        <f>IF(K1342="","N","Y")</f>
        <v/>
      </c>
      <c r="K1342" s="94">
        <f>_xlfn.TEXTJOIN("; ",TRUE,IF(P1342="52-wk low","52-wk low",""),IF(AND(AD1342&gt;=Settings!$B$12,M1342&lt;0),"Distribution",""),IF(AND(AJ1342="Y",M1342&lt;0,AK1342&lt;-Settings!$B$13),"Long unwinding",""),IF(AND(AJ1342="Y",M1342&lt;0,AK1342&gt;Settings!$B$13),"Short buildup",""))</f>
        <v/>
      </c>
      <c r="L1342" s="95" t="n">
        <v>1157.8</v>
      </c>
      <c r="M1342" s="96" t="n">
        <v>-3.29</v>
      </c>
      <c r="N1342" s="93" t="n">
        <v>2174</v>
      </c>
      <c r="O1342" s="91" t="inlineStr">
        <is>
          <t>None</t>
        </is>
      </c>
      <c r="P1342" s="91" t="inlineStr">
        <is>
          <t>None</t>
        </is>
      </c>
      <c r="Q1342" s="97" t="n">
        <v>0.63</v>
      </c>
      <c r="R1342" s="96" t="n">
        <v>0.44</v>
      </c>
      <c r="S1342" s="96" t="n">
        <v>1.47</v>
      </c>
      <c r="T1342" s="96" t="n">
        <v>1.35</v>
      </c>
      <c r="U1342" s="96" t="n">
        <v>0.85</v>
      </c>
      <c r="V1342" s="103" t="n">
        <v>0.6</v>
      </c>
      <c r="W1342" s="102" t="n">
        <v>4</v>
      </c>
      <c r="X1342" s="93" t="n"/>
      <c r="Y1342" s="91" t="inlineStr">
        <is>
          <t>None</t>
        </is>
      </c>
      <c r="Z1342" s="99" t="n">
        <v>39.36</v>
      </c>
      <c r="AA1342" s="96" t="n">
        <v>0.8100000000000001</v>
      </c>
      <c r="AB1342" s="96" t="n">
        <v>0.82</v>
      </c>
      <c r="AC1342" s="96" t="n">
        <v>1.3</v>
      </c>
      <c r="AD1342" s="96" t="n">
        <v>1.2</v>
      </c>
      <c r="AE1342" s="96" t="n">
        <v>1.01</v>
      </c>
      <c r="AF1342" s="103" t="n">
        <v>1.33</v>
      </c>
      <c r="AG1342" s="91" t="inlineStr">
        <is>
          <t>Normal</t>
        </is>
      </c>
      <c r="AH1342" s="100" t="n">
        <v>0</v>
      </c>
      <c r="AI1342" s="101" t="n">
        <v>0</v>
      </c>
      <c r="AJ1342" s="92" t="inlineStr">
        <is>
          <t>N</t>
        </is>
      </c>
      <c r="AK1342" s="96" t="n"/>
      <c r="AL1342" s="91" t="inlineStr">
        <is>
          <t>n/a</t>
        </is>
      </c>
      <c r="AM1342" s="93" t="n"/>
      <c r="AN1342" s="92" t="inlineStr">
        <is>
          <t>None</t>
        </is>
      </c>
      <c r="AO1342" s="102" t="n">
        <v>0</v>
      </c>
      <c r="AP1342" s="103" t="n">
        <v>2.06</v>
      </c>
      <c r="AQ1342" s="102" t="n">
        <v>90</v>
      </c>
      <c r="AR1342" s="91" t="inlineStr">
        <is>
          <t>N</t>
        </is>
      </c>
      <c r="AS1342" s="104" t="n"/>
      <c r="AT1342" s="92">
        <f>IF(AND(P1342="52-wk high",T1342&gt;=Settings!$B$7),"Y","N")</f>
        <v/>
      </c>
      <c r="AU1342" s="91">
        <f>IF(AND(AD1342&gt;=Settings!$B$8,M1342&gt;0),"Y","N")</f>
        <v/>
      </c>
      <c r="AV1342" s="91">
        <f>IF(OR(AH1342&gt;Settings!$B$9,AI1342&gt;Settings!$B$9),"Y","N")</f>
        <v/>
      </c>
      <c r="AW1342" s="91">
        <f>IF(AJ1342&lt;&gt;"Y","n/a",IF(AND(M1342&gt;0,AK1342&gt;Settings!$B$10),"Y","N"))</f>
        <v/>
      </c>
      <c r="AX1342" s="91">
        <f>IF(AO1342&gt;=Settings!$B$11,"Y","N")</f>
        <v/>
      </c>
      <c r="AY1342" s="99">
        <f>(AT1342="Y")+(AU1342="Y")+(AV1342="Y")+(AW1342="Y")+(AX1342="Y")</f>
        <v/>
      </c>
      <c r="AZ1342" s="94">
        <f>IF(AY1342=0,"None",_xlfn.TEXTJOIN(", ",TRUE(),IF(AT1342="Y","Breakout",""),IF(AU1342="Y","Accumulation",""),IF(AV1342="Y","Institutional buying",""),IF(AW1342="Y","Long buildup",""),IF(AX1342="Y","Momentum leader","")))</f>
        <v/>
      </c>
      <c r="BA1342" s="94">
        <f>IF(BW1342="","","Passes "&amp;AY1342&amp;" of 5 buy-side scans"&amp;IF(G1342="Y","; RED FLAG: filter out using Red flag column",""))</f>
        <v/>
      </c>
      <c r="BB1342" s="91" t="inlineStr">
        <is>
          <t>None</t>
        </is>
      </c>
      <c r="BC1342" s="92" t="inlineStr">
        <is>
          <t>N</t>
        </is>
      </c>
      <c r="BD1342" s="94" t="n"/>
      <c r="BE1342" s="94" t="n"/>
      <c r="BF1342" s="92">
        <f>IF(R1342*100000&gt;=Settings!$B$5,"Y","N")</f>
        <v/>
      </c>
      <c r="BG1342" s="91">
        <f>IF(F1342&gt;Settings!$B$6,"Y","N")</f>
        <v/>
      </c>
      <c r="BH1342" s="97" t="n">
        <v>-8.109999999999999</v>
      </c>
      <c r="BI1342" s="96" t="n">
        <v>3.64</v>
      </c>
      <c r="BJ1342" s="96" t="n">
        <v>14.68</v>
      </c>
      <c r="BK1342" s="96" t="n">
        <v>4.07</v>
      </c>
      <c r="BL1342" s="96" t="n">
        <v>62.8</v>
      </c>
      <c r="BM1342" s="96" t="n">
        <v>51.44</v>
      </c>
      <c r="BN1342" s="97" t="n">
        <v>5.67</v>
      </c>
      <c r="BO1342" s="96" t="n">
        <v>8.24</v>
      </c>
      <c r="BP1342" s="96" t="n">
        <v>13.01</v>
      </c>
      <c r="BQ1342" s="96" t="n">
        <v>21.91</v>
      </c>
      <c r="BR1342" s="91" t="inlineStr">
        <is>
          <t>Stacked up</t>
        </is>
      </c>
      <c r="BS1342" s="91" t="inlineStr">
        <is>
          <t>None</t>
        </is>
      </c>
      <c r="BT1342" s="96" t="n">
        <v>62.1</v>
      </c>
      <c r="BU1342" s="91" t="inlineStr">
        <is>
          <t>N</t>
        </is>
      </c>
      <c r="BV1342" s="99">
        <f>IF(OR(BF1342&lt;&gt;"Y",BG1342&lt;&gt;"Y"),"",(AND(ISNUMBER(BQ1342),BQ1342&gt;0))+(BR1342="Stacked up")+(AND(ISNUMBER(BH1342),BH1342&gt;=-Settings!$B$17))+(AND(ISNUMBER(BK1342),ISNUMBER(BM1342),BK1342&gt;0,BM1342&gt;0))+(AND(ISNUMBER(AQ1342),AQ1342&gt;=Settings!$B$18))+(AND(ISNUMBER(BT1342),BT1342&gt;=Settings!$B$19,BT1342&lt;=Settings!$B$20))+(AND(ISNUMBER(AS1342),AS1342&gt;0))+(AND(ISNUMBER(T1342),ISNUMBER(M1342),T1342&gt;=Settings!$B$21,M1342&gt;0))+(AND(ISNUMBER(AD1342),ISNUMBER(M1342),AD1342&gt;=Settings!$B$22,M1342&gt;0))+(AY1342&gt;=1))</f>
        <v/>
      </c>
      <c r="BW1342" s="91">
        <f>IF(OR(AY1342=0,BF1342&lt;&gt;"Y",BG1342&lt;&gt;"Y"),"",1+SUMPRODUCT(($A$6:$A$2604=A1342)*($AY$6:$AY$2604&gt;0)*($BF$6:$BF$2604="Y")*($BG$6:$BG$2604="Y")*(($AY$6:$AY$2604&gt;AY1342)+($AY$6:$AY$2604=AY1342)*($AD$6:$AD$2604&gt;AD1342))))</f>
        <v/>
      </c>
    </row>
    <row r="1343" ht="23.85" customHeight="1" s="55">
      <c r="A1343" s="90" t="n">
        <v>46296</v>
      </c>
      <c r="B1343" s="91" t="inlineStr">
        <is>
          <t>5PAISA</t>
        </is>
      </c>
      <c r="C1343" s="91" t="inlineStr">
        <is>
          <t>INE618L01018</t>
        </is>
      </c>
      <c r="D1343" s="91" t="n"/>
      <c r="E1343" s="91" t="inlineStr">
        <is>
          <t>None</t>
        </is>
      </c>
      <c r="F1343" s="93" t="n">
        <v>1483</v>
      </c>
      <c r="G1343" s="92" t="inlineStr">
        <is>
          <t>N</t>
        </is>
      </c>
      <c r="H1343" s="94" t="n"/>
      <c r="I1343" s="91" t="inlineStr">
        <is>
          <t>N</t>
        </is>
      </c>
      <c r="J1343" s="92">
        <f>IF(K1343="","N","Y")</f>
        <v/>
      </c>
      <c r="K1343" s="94">
        <f>_xlfn.TEXTJOIN("; ",TRUE,IF(P1343="52-wk low","52-wk low",""),IF(AND(AD1343&gt;=Settings!$B$12,M1343&lt;0),"Distribution",""),IF(AND(AJ1343="Y",M1343&lt;0,AK1343&lt;-Settings!$B$13),"Long unwinding",""),IF(AND(AJ1343="Y",M1343&lt;0,AK1343&gt;Settings!$B$13),"Short buildup",""))</f>
        <v/>
      </c>
      <c r="L1343" s="95" t="n">
        <v>316.35</v>
      </c>
      <c r="M1343" s="96" t="n">
        <v>3.65</v>
      </c>
      <c r="N1343" s="93" t="n">
        <v>97</v>
      </c>
      <c r="O1343" s="91" t="inlineStr">
        <is>
          <t>None</t>
        </is>
      </c>
      <c r="P1343" s="91" t="inlineStr">
        <is>
          <t>None</t>
        </is>
      </c>
      <c r="Q1343" s="97" t="n">
        <v>1.05</v>
      </c>
      <c r="R1343" s="96" t="n">
        <v>0.42</v>
      </c>
      <c r="S1343" s="96" t="n">
        <v>2.74</v>
      </c>
      <c r="T1343" s="96" t="n">
        <v>1.91</v>
      </c>
      <c r="U1343" s="96" t="n">
        <v>1.81</v>
      </c>
      <c r="V1343" s="103" t="n">
        <v>0.72</v>
      </c>
      <c r="W1343" s="102" t="n">
        <v>2</v>
      </c>
      <c r="X1343" s="93" t="n"/>
      <c r="Y1343" s="91" t="inlineStr">
        <is>
          <t>None</t>
        </is>
      </c>
      <c r="Z1343" s="99" t="n">
        <v>44.96</v>
      </c>
      <c r="AA1343" s="96" t="n">
        <v>0.84</v>
      </c>
      <c r="AB1343" s="96" t="n">
        <v>0.85</v>
      </c>
      <c r="AC1343" s="96" t="n">
        <v>2.83</v>
      </c>
      <c r="AD1343" s="96" t="n">
        <v>1.91</v>
      </c>
      <c r="AE1343" s="96" t="n">
        <v>1.76</v>
      </c>
      <c r="AF1343" s="103" t="n">
        <v>0.9399999999999999</v>
      </c>
      <c r="AG1343" s="91" t="inlineStr">
        <is>
          <t>Normal</t>
        </is>
      </c>
      <c r="AH1343" s="100" t="n">
        <v>0</v>
      </c>
      <c r="AI1343" s="101" t="n">
        <v>0</v>
      </c>
      <c r="AJ1343" s="92" t="inlineStr">
        <is>
          <t>N</t>
        </is>
      </c>
      <c r="AK1343" s="96" t="n"/>
      <c r="AL1343" s="91" t="inlineStr">
        <is>
          <t>n/a</t>
        </is>
      </c>
      <c r="AM1343" s="93" t="n"/>
      <c r="AN1343" s="92" t="inlineStr">
        <is>
          <t>None</t>
        </is>
      </c>
      <c r="AO1343" s="102" t="n">
        <v>0</v>
      </c>
      <c r="AP1343" s="103" t="n">
        <v>0.9</v>
      </c>
      <c r="AQ1343" s="102" t="n">
        <v>57</v>
      </c>
      <c r="AR1343" s="91" t="inlineStr">
        <is>
          <t>N</t>
        </is>
      </c>
      <c r="AS1343" s="104" t="n"/>
      <c r="AT1343" s="92">
        <f>IF(AND(P1343="52-wk high",T1343&gt;=Settings!$B$7),"Y","N")</f>
        <v/>
      </c>
      <c r="AU1343" s="91">
        <f>IF(AND(AD1343&gt;=Settings!$B$8,M1343&gt;0),"Y","N")</f>
        <v/>
      </c>
      <c r="AV1343" s="91">
        <f>IF(OR(AH1343&gt;Settings!$B$9,AI1343&gt;Settings!$B$9),"Y","N")</f>
        <v/>
      </c>
      <c r="AW1343" s="91">
        <f>IF(AJ1343&lt;&gt;"Y","n/a",IF(AND(M1343&gt;0,AK1343&gt;Settings!$B$10),"Y","N"))</f>
        <v/>
      </c>
      <c r="AX1343" s="91">
        <f>IF(AO1343&gt;=Settings!$B$11,"Y","N")</f>
        <v/>
      </c>
      <c r="AY1343" s="99">
        <f>(AT1343="Y")+(AU1343="Y")+(AV1343="Y")+(AW1343="Y")+(AX1343="Y")</f>
        <v/>
      </c>
      <c r="AZ1343" s="94">
        <f>IF(AY1343=0,"None",_xlfn.TEXTJOIN(", ",TRUE(),IF(AT1343="Y","Breakout",""),IF(AU1343="Y","Accumulation",""),IF(AV1343="Y","Institutional buying",""),IF(AW1343="Y","Long buildup",""),IF(AX1343="Y","Momentum leader","")))</f>
        <v/>
      </c>
      <c r="BA1343" s="94">
        <f>IF(BW1343="","","Passes "&amp;AY1343&amp;" of 5 buy-side scans"&amp;IF(G1343="Y","; RED FLAG: filter out using Red flag column",""))</f>
        <v/>
      </c>
      <c r="BB1343" s="91" t="inlineStr">
        <is>
          <t>None</t>
        </is>
      </c>
      <c r="BC1343" s="92" t="inlineStr">
        <is>
          <t>N</t>
        </is>
      </c>
      <c r="BD1343" s="94" t="n"/>
      <c r="BE1343" s="94" t="n"/>
      <c r="BF1343" s="92">
        <f>IF(R1343*100000&gt;=Settings!$B$5,"Y","N")</f>
        <v/>
      </c>
      <c r="BG1343" s="91">
        <f>IF(F1343&gt;Settings!$B$6,"Y","N")</f>
        <v/>
      </c>
      <c r="BH1343" s="97" t="n">
        <v>-24.13</v>
      </c>
      <c r="BI1343" s="96" t="n">
        <v>2.58</v>
      </c>
      <c r="BJ1343" s="96" t="n">
        <v>-8.26</v>
      </c>
      <c r="BK1343" s="96" t="n">
        <v>-12.96</v>
      </c>
      <c r="BL1343" s="96" t="n">
        <v>17.08</v>
      </c>
      <c r="BM1343" s="96" t="n">
        <v>-9.41</v>
      </c>
      <c r="BN1343" s="97" t="n">
        <v>-1.9</v>
      </c>
      <c r="BO1343" s="96" t="n">
        <v>-6.63</v>
      </c>
      <c r="BP1343" s="96" t="n">
        <v>-7.37</v>
      </c>
      <c r="BQ1343" s="96" t="n">
        <v>-7.01</v>
      </c>
      <c r="BR1343" s="91" t="inlineStr">
        <is>
          <t>Mixed</t>
        </is>
      </c>
      <c r="BS1343" s="91" t="inlineStr">
        <is>
          <t>None</t>
        </is>
      </c>
      <c r="BT1343" s="96" t="n">
        <v>45.7</v>
      </c>
      <c r="BU1343" s="91" t="inlineStr">
        <is>
          <t>N</t>
        </is>
      </c>
      <c r="BV1343" s="99">
        <f>IF(OR(BF1343&lt;&gt;"Y",BG1343&lt;&gt;"Y"),"",(AND(ISNUMBER(BQ1343),BQ1343&gt;0))+(BR1343="Stacked up")+(AND(ISNUMBER(BH1343),BH1343&gt;=-Settings!$B$17))+(AND(ISNUMBER(BK1343),ISNUMBER(BM1343),BK1343&gt;0,BM1343&gt;0))+(AND(ISNUMBER(AQ1343),AQ1343&gt;=Settings!$B$18))+(AND(ISNUMBER(BT1343),BT1343&gt;=Settings!$B$19,BT1343&lt;=Settings!$B$20))+(AND(ISNUMBER(AS1343),AS1343&gt;0))+(AND(ISNUMBER(T1343),ISNUMBER(M1343),T1343&gt;=Settings!$B$21,M1343&gt;0))+(AND(ISNUMBER(AD1343),ISNUMBER(M1343),AD1343&gt;=Settings!$B$22,M1343&gt;0))+(AY1343&gt;=1))</f>
        <v/>
      </c>
      <c r="BW1343" s="91">
        <f>IF(OR(AY1343=0,BF1343&lt;&gt;"Y",BG1343&lt;&gt;"Y"),"",1+SUMPRODUCT(($A$6:$A$2604=A1343)*($AY$6:$AY$2604&gt;0)*($BF$6:$BF$2604="Y")*($BG$6:$BG$2604="Y")*(($AY$6:$AY$2604&gt;AY1343)+($AY$6:$AY$2604=AY1343)*($AD$6:$AD$2604&gt;AD1343))))</f>
        <v/>
      </c>
    </row>
    <row r="1344" ht="23.85" customHeight="1" s="55">
      <c r="A1344" s="90" t="n">
        <v>46296</v>
      </c>
      <c r="B1344" s="91" t="inlineStr">
        <is>
          <t>KPEL</t>
        </is>
      </c>
      <c r="C1344" s="91" t="inlineStr">
        <is>
          <t>INE127T01021</t>
        </is>
      </c>
      <c r="D1344" s="91" t="n"/>
      <c r="E1344" s="91" t="inlineStr">
        <is>
          <t>None</t>
        </is>
      </c>
      <c r="F1344" s="93" t="n">
        <v>1478</v>
      </c>
      <c r="G1344" s="92" t="inlineStr">
        <is>
          <t>N</t>
        </is>
      </c>
      <c r="H1344" s="94" t="n"/>
      <c r="I1344" s="91" t="inlineStr">
        <is>
          <t>N</t>
        </is>
      </c>
      <c r="J1344" s="92">
        <f>IF(K1344="","N","Y")</f>
        <v/>
      </c>
      <c r="K1344" s="94">
        <f>_xlfn.TEXTJOIN("; ",TRUE,IF(P1344="52-wk low","52-wk low",""),IF(AND(AD1344&gt;=Settings!$B$12,M1344&lt;0),"Distribution",""),IF(AND(AJ1344="Y",M1344&lt;0,AK1344&lt;-Settings!$B$13),"Long unwinding",""),IF(AND(AJ1344="Y",M1344&lt;0,AK1344&gt;Settings!$B$13),"Short buildup",""))</f>
        <v/>
      </c>
      <c r="L1344" s="95" t="n">
        <v>218</v>
      </c>
      <c r="M1344" s="96" t="n">
        <v>-1.09</v>
      </c>
      <c r="N1344" s="93" t="n">
        <v>1094</v>
      </c>
      <c r="O1344" s="91" t="inlineStr">
        <is>
          <t>None</t>
        </is>
      </c>
      <c r="P1344" s="91" t="inlineStr">
        <is>
          <t>None</t>
        </is>
      </c>
      <c r="Q1344" s="97" t="n">
        <v>3.49</v>
      </c>
      <c r="R1344" s="96" t="n">
        <v>3.55</v>
      </c>
      <c r="S1344" s="96" t="n">
        <v>1</v>
      </c>
      <c r="T1344" s="96" t="n">
        <v>0.98</v>
      </c>
      <c r="U1344" s="96" t="n">
        <v>1.16</v>
      </c>
      <c r="V1344" s="103" t="n">
        <v>1.21</v>
      </c>
      <c r="W1344" s="102" t="n">
        <v>6</v>
      </c>
      <c r="X1344" s="93" t="n"/>
      <c r="Y1344" s="91" t="inlineStr">
        <is>
          <t>None</t>
        </is>
      </c>
      <c r="Z1344" s="99" t="n">
        <v>28.25</v>
      </c>
      <c r="AA1344" s="96" t="n">
        <v>0.61</v>
      </c>
      <c r="AB1344" s="96" t="n">
        <v>0.57</v>
      </c>
      <c r="AC1344" s="96" t="n">
        <v>0.62</v>
      </c>
      <c r="AD1344" s="96" t="n">
        <v>0.61</v>
      </c>
      <c r="AE1344" s="96" t="n">
        <v>0.7</v>
      </c>
      <c r="AF1344" s="103" t="n">
        <v>0.95</v>
      </c>
      <c r="AG1344" s="91" t="inlineStr">
        <is>
          <t>Normal</t>
        </is>
      </c>
      <c r="AH1344" s="100" t="n">
        <v>0</v>
      </c>
      <c r="AI1344" s="101" t="n">
        <v>0</v>
      </c>
      <c r="AJ1344" s="92" t="inlineStr">
        <is>
          <t>N</t>
        </is>
      </c>
      <c r="AK1344" s="96" t="n"/>
      <c r="AL1344" s="91" t="inlineStr">
        <is>
          <t>n/a</t>
        </is>
      </c>
      <c r="AM1344" s="93" t="n"/>
      <c r="AN1344" s="92" t="inlineStr">
        <is>
          <t>None</t>
        </is>
      </c>
      <c r="AO1344" s="102" t="n">
        <v>0</v>
      </c>
      <c r="AP1344" s="103" t="n">
        <v>0.52</v>
      </c>
      <c r="AQ1344" s="102" t="n">
        <v>6</v>
      </c>
      <c r="AR1344" s="91" t="inlineStr">
        <is>
          <t>N</t>
        </is>
      </c>
      <c r="AS1344" s="104" t="n"/>
      <c r="AT1344" s="92">
        <f>IF(AND(P1344="52-wk high",T1344&gt;=Settings!$B$7),"Y","N")</f>
        <v/>
      </c>
      <c r="AU1344" s="91">
        <f>IF(AND(AD1344&gt;=Settings!$B$8,M1344&gt;0),"Y","N")</f>
        <v/>
      </c>
      <c r="AV1344" s="91">
        <f>IF(OR(AH1344&gt;Settings!$B$9,AI1344&gt;Settings!$B$9),"Y","N")</f>
        <v/>
      </c>
      <c r="AW1344" s="91">
        <f>IF(AJ1344&lt;&gt;"Y","n/a",IF(AND(M1344&gt;0,AK1344&gt;Settings!$B$10),"Y","N"))</f>
        <v/>
      </c>
      <c r="AX1344" s="91">
        <f>IF(AO1344&gt;=Settings!$B$11,"Y","N")</f>
        <v/>
      </c>
      <c r="AY1344" s="99">
        <f>(AT1344="Y")+(AU1344="Y")+(AV1344="Y")+(AW1344="Y")+(AX1344="Y")</f>
        <v/>
      </c>
      <c r="AZ1344" s="94">
        <f>IF(AY1344=0,"None",_xlfn.TEXTJOIN(", ",TRUE(),IF(AT1344="Y","Breakout",""),IF(AU1344="Y","Accumulation",""),IF(AV1344="Y","Institutional buying",""),IF(AW1344="Y","Long buildup",""),IF(AX1344="Y","Momentum leader","")))</f>
        <v/>
      </c>
      <c r="BA1344" s="94">
        <f>IF(BW1344="","","Passes "&amp;AY1344&amp;" of 5 buy-side scans"&amp;IF(G1344="Y","; RED FLAG: filter out using Red flag column",""))</f>
        <v/>
      </c>
      <c r="BB1344" s="91" t="inlineStr">
        <is>
          <t>None</t>
        </is>
      </c>
      <c r="BC1344" s="92" t="inlineStr">
        <is>
          <t>Y</t>
        </is>
      </c>
      <c r="BD1344" s="94" t="inlineStr">
        <is>
          <t>High-low range &gt;100% in 6 months</t>
        </is>
      </c>
      <c r="BE1344" s="94" t="n"/>
      <c r="BF1344" s="92">
        <f>IF(R1344*100000&gt;=Settings!$B$5,"Y","N")</f>
        <v/>
      </c>
      <c r="BG1344" s="91">
        <f>IF(F1344&gt;Settings!$B$6,"Y","N")</f>
        <v/>
      </c>
      <c r="BH1344" s="97" t="n">
        <v>-52.94</v>
      </c>
      <c r="BI1344" s="96" t="n">
        <v>-1.6</v>
      </c>
      <c r="BJ1344" s="96" t="n">
        <v>-9.82</v>
      </c>
      <c r="BK1344" s="96" t="n">
        <v>-34.8</v>
      </c>
      <c r="BL1344" s="96" t="n">
        <v>-20.66</v>
      </c>
      <c r="BM1344" s="96" t="n">
        <v>-45.47</v>
      </c>
      <c r="BN1344" s="97" t="n">
        <v>-4.5</v>
      </c>
      <c r="BO1344" s="96" t="n">
        <v>-13.89</v>
      </c>
      <c r="BP1344" s="96" t="n">
        <v>-22.28</v>
      </c>
      <c r="BQ1344" s="96" t="n">
        <v>-29.71</v>
      </c>
      <c r="BR1344" s="91" t="inlineStr">
        <is>
          <t>Stacked down</t>
        </is>
      </c>
      <c r="BS1344" s="91" t="inlineStr">
        <is>
          <t>None</t>
        </is>
      </c>
      <c r="BT1344" s="96" t="n">
        <v>37.4</v>
      </c>
      <c r="BU1344" s="91" t="inlineStr">
        <is>
          <t>N</t>
        </is>
      </c>
      <c r="BV1344" s="99">
        <f>IF(OR(BF1344&lt;&gt;"Y",BG1344&lt;&gt;"Y"),"",(AND(ISNUMBER(BQ1344),BQ1344&gt;0))+(BR1344="Stacked up")+(AND(ISNUMBER(BH1344),BH1344&gt;=-Settings!$B$17))+(AND(ISNUMBER(BK1344),ISNUMBER(BM1344),BK1344&gt;0,BM1344&gt;0))+(AND(ISNUMBER(AQ1344),AQ1344&gt;=Settings!$B$18))+(AND(ISNUMBER(BT1344),BT1344&gt;=Settings!$B$19,BT1344&lt;=Settings!$B$20))+(AND(ISNUMBER(AS1344),AS1344&gt;0))+(AND(ISNUMBER(T1344),ISNUMBER(M1344),T1344&gt;=Settings!$B$21,M1344&gt;0))+(AND(ISNUMBER(AD1344),ISNUMBER(M1344),AD1344&gt;=Settings!$B$22,M1344&gt;0))+(AY1344&gt;=1))</f>
        <v/>
      </c>
      <c r="BW1344" s="91">
        <f>IF(OR(AY1344=0,BF1344&lt;&gt;"Y",BG1344&lt;&gt;"Y"),"",1+SUMPRODUCT(($A$6:$A$2604=A1344)*($AY$6:$AY$2604&gt;0)*($BF$6:$BF$2604="Y")*($BG$6:$BG$2604="Y")*(($AY$6:$AY$2604&gt;AY1344)+($AY$6:$AY$2604=AY1344)*($AD$6:$AD$2604&gt;AD1344))))</f>
        <v/>
      </c>
    </row>
    <row r="1345" ht="23.85" customHeight="1" s="55">
      <c r="A1345" s="90" t="n">
        <v>46296</v>
      </c>
      <c r="B1345" s="91" t="inlineStr">
        <is>
          <t>IKIO</t>
        </is>
      </c>
      <c r="C1345" s="91" t="inlineStr">
        <is>
          <t>INE0LOJ01019</t>
        </is>
      </c>
      <c r="D1345" s="91" t="n"/>
      <c r="E1345" s="91" t="inlineStr">
        <is>
          <t>None</t>
        </is>
      </c>
      <c r="F1345" s="93" t="n">
        <v>1476</v>
      </c>
      <c r="G1345" s="92" t="inlineStr">
        <is>
          <t>N</t>
        </is>
      </c>
      <c r="H1345" s="94" t="n"/>
      <c r="I1345" s="91" t="inlineStr">
        <is>
          <t>N</t>
        </is>
      </c>
      <c r="J1345" s="92">
        <f>IF(K1345="","N","Y")</f>
        <v/>
      </c>
      <c r="K1345" s="94">
        <f>_xlfn.TEXTJOIN("; ",TRUE,IF(P1345="52-wk low","52-wk low",""),IF(AND(AD1345&gt;=Settings!$B$12,M1345&lt;0),"Distribution",""),IF(AND(AJ1345="Y",M1345&lt;0,AK1345&lt;-Settings!$B$13),"Long unwinding",""),IF(AND(AJ1345="Y",M1345&lt;0,AK1345&gt;Settings!$B$13),"Short buildup",""))</f>
        <v/>
      </c>
      <c r="L1345" s="95" t="n">
        <v>190.96</v>
      </c>
      <c r="M1345" s="96" t="n">
        <v>-2.99</v>
      </c>
      <c r="N1345" s="93" t="n">
        <v>2084</v>
      </c>
      <c r="O1345" s="91" t="inlineStr">
        <is>
          <t>None</t>
        </is>
      </c>
      <c r="P1345" s="91" t="inlineStr">
        <is>
          <t>None</t>
        </is>
      </c>
      <c r="Q1345" s="97" t="n">
        <v>1.34</v>
      </c>
      <c r="R1345" s="96" t="n">
        <v>5.55</v>
      </c>
      <c r="S1345" s="96" t="n">
        <v>0.24</v>
      </c>
      <c r="T1345" s="96" t="n">
        <v>0.26</v>
      </c>
      <c r="U1345" s="96" t="n">
        <v>0.11</v>
      </c>
      <c r="V1345" s="103" t="n">
        <v>0.44</v>
      </c>
      <c r="W1345" s="102" t="n">
        <v>2</v>
      </c>
      <c r="X1345" s="93" t="n"/>
      <c r="Y1345" s="91" t="inlineStr">
        <is>
          <t>None</t>
        </is>
      </c>
      <c r="Z1345" s="99" t="n">
        <v>47.43</v>
      </c>
      <c r="AA1345" s="96" t="n">
        <v>1.23</v>
      </c>
      <c r="AB1345" s="96" t="n">
        <v>1.22</v>
      </c>
      <c r="AC1345" s="96" t="n">
        <v>0.4</v>
      </c>
      <c r="AD1345" s="96" t="n">
        <v>0.52</v>
      </c>
      <c r="AE1345" s="96" t="n">
        <v>0.45</v>
      </c>
      <c r="AF1345" s="103" t="n">
        <v>2.48</v>
      </c>
      <c r="AG1345" s="91" t="inlineStr">
        <is>
          <t>Quiet accumulation</t>
        </is>
      </c>
      <c r="AH1345" s="100" t="n">
        <v>0</v>
      </c>
      <c r="AI1345" s="101" t="n">
        <v>0</v>
      </c>
      <c r="AJ1345" s="92" t="inlineStr">
        <is>
          <t>N</t>
        </is>
      </c>
      <c r="AK1345" s="96" t="n"/>
      <c r="AL1345" s="91" t="inlineStr">
        <is>
          <t>n/a</t>
        </is>
      </c>
      <c r="AM1345" s="93" t="n"/>
      <c r="AN1345" s="92" t="inlineStr">
        <is>
          <t>None</t>
        </is>
      </c>
      <c r="AO1345" s="102" t="n">
        <v>0</v>
      </c>
      <c r="AP1345" s="103" t="n">
        <v>1.41</v>
      </c>
      <c r="AQ1345" s="102" t="n">
        <v>77</v>
      </c>
      <c r="AR1345" s="91" t="inlineStr">
        <is>
          <t>N</t>
        </is>
      </c>
      <c r="AS1345" s="104" t="n"/>
      <c r="AT1345" s="92">
        <f>IF(AND(P1345="52-wk high",T1345&gt;=Settings!$B$7),"Y","N")</f>
        <v/>
      </c>
      <c r="AU1345" s="91">
        <f>IF(AND(AD1345&gt;=Settings!$B$8,M1345&gt;0),"Y","N")</f>
        <v/>
      </c>
      <c r="AV1345" s="91">
        <f>IF(OR(AH1345&gt;Settings!$B$9,AI1345&gt;Settings!$B$9),"Y","N")</f>
        <v/>
      </c>
      <c r="AW1345" s="91">
        <f>IF(AJ1345&lt;&gt;"Y","n/a",IF(AND(M1345&gt;0,AK1345&gt;Settings!$B$10),"Y","N"))</f>
        <v/>
      </c>
      <c r="AX1345" s="91">
        <f>IF(AO1345&gt;=Settings!$B$11,"Y","N")</f>
        <v/>
      </c>
      <c r="AY1345" s="99">
        <f>(AT1345="Y")+(AU1345="Y")+(AV1345="Y")+(AW1345="Y")+(AX1345="Y")</f>
        <v/>
      </c>
      <c r="AZ1345" s="94">
        <f>IF(AY1345=0,"None",_xlfn.TEXTJOIN(", ",TRUE(),IF(AT1345="Y","Breakout",""),IF(AU1345="Y","Accumulation",""),IF(AV1345="Y","Institutional buying",""),IF(AW1345="Y","Long buildup",""),IF(AX1345="Y","Momentum leader","")))</f>
        <v/>
      </c>
      <c r="BA1345" s="94">
        <f>IF(BW1345="","","Passes "&amp;AY1345&amp;" of 5 buy-side scans"&amp;IF(G1345="Y","; RED FLAG: filter out using Red flag column",""))</f>
        <v/>
      </c>
      <c r="BB1345" s="91" t="inlineStr">
        <is>
          <t>None</t>
        </is>
      </c>
      <c r="BC1345" s="92" t="inlineStr">
        <is>
          <t>Y</t>
        </is>
      </c>
      <c r="BD1345" s="94" t="inlineStr">
        <is>
          <t>High-low range &gt;100% in 6 months</t>
        </is>
      </c>
      <c r="BE1345" s="94" t="n"/>
      <c r="BF1345" s="92">
        <f>IF(R1345*100000&gt;=Settings!$B$5,"Y","N")</f>
        <v/>
      </c>
      <c r="BG1345" s="91">
        <f>IF(F1345&gt;Settings!$B$6,"Y","N")</f>
        <v/>
      </c>
      <c r="BH1345" s="97" t="n">
        <v>-20.03</v>
      </c>
      <c r="BI1345" s="96" t="n">
        <v>-6.86</v>
      </c>
      <c r="BJ1345" s="96" t="n">
        <v>-7.98</v>
      </c>
      <c r="BK1345" s="96" t="n">
        <v>25.26</v>
      </c>
      <c r="BL1345" s="96" t="n">
        <v>67.41</v>
      </c>
      <c r="BM1345" s="96" t="n">
        <v>-10.1</v>
      </c>
      <c r="BN1345" s="97" t="n">
        <v>-6.49</v>
      </c>
      <c r="BO1345" s="96" t="n">
        <v>-5.19</v>
      </c>
      <c r="BP1345" s="96" t="n">
        <v>-0.33</v>
      </c>
      <c r="BQ1345" s="96" t="n">
        <v>3.02</v>
      </c>
      <c r="BR1345" s="91" t="inlineStr">
        <is>
          <t>Mixed</t>
        </is>
      </c>
      <c r="BS1345" s="91" t="inlineStr">
        <is>
          <t>None</t>
        </is>
      </c>
      <c r="BT1345" s="96" t="n">
        <v>31.6</v>
      </c>
      <c r="BU1345" s="91" t="inlineStr">
        <is>
          <t>N</t>
        </is>
      </c>
      <c r="BV1345" s="99">
        <f>IF(OR(BF1345&lt;&gt;"Y",BG1345&lt;&gt;"Y"),"",(AND(ISNUMBER(BQ1345),BQ1345&gt;0))+(BR1345="Stacked up")+(AND(ISNUMBER(BH1345),BH1345&gt;=-Settings!$B$17))+(AND(ISNUMBER(BK1345),ISNUMBER(BM1345),BK1345&gt;0,BM1345&gt;0))+(AND(ISNUMBER(AQ1345),AQ1345&gt;=Settings!$B$18))+(AND(ISNUMBER(BT1345),BT1345&gt;=Settings!$B$19,BT1345&lt;=Settings!$B$20))+(AND(ISNUMBER(AS1345),AS1345&gt;0))+(AND(ISNUMBER(T1345),ISNUMBER(M1345),T1345&gt;=Settings!$B$21,M1345&gt;0))+(AND(ISNUMBER(AD1345),ISNUMBER(M1345),AD1345&gt;=Settings!$B$22,M1345&gt;0))+(AY1345&gt;=1))</f>
        <v/>
      </c>
      <c r="BW1345" s="91">
        <f>IF(OR(AY1345=0,BF1345&lt;&gt;"Y",BG1345&lt;&gt;"Y"),"",1+SUMPRODUCT(($A$6:$A$2604=A1345)*($AY$6:$AY$2604&gt;0)*($BF$6:$BF$2604="Y")*($BG$6:$BG$2604="Y")*(($AY$6:$AY$2604&gt;AY1345)+($AY$6:$AY$2604=AY1345)*($AD$6:$AD$2604&gt;AD1345))))</f>
        <v/>
      </c>
    </row>
    <row r="1346" ht="23.85" customHeight="1" s="55">
      <c r="A1346" s="90" t="n">
        <v>46296</v>
      </c>
      <c r="B1346" s="91" t="inlineStr">
        <is>
          <t>ARFIN</t>
        </is>
      </c>
      <c r="C1346" s="91" t="inlineStr">
        <is>
          <t>INE784R01023</t>
        </is>
      </c>
      <c r="D1346" s="91" t="n"/>
      <c r="E1346" s="91" t="inlineStr">
        <is>
          <t>None</t>
        </is>
      </c>
      <c r="F1346" s="93" t="n">
        <v>1472</v>
      </c>
      <c r="G1346" s="92" t="inlineStr">
        <is>
          <t>N</t>
        </is>
      </c>
      <c r="H1346" s="94" t="n"/>
      <c r="I1346" s="91" t="inlineStr">
        <is>
          <t>N</t>
        </is>
      </c>
      <c r="J1346" s="92">
        <f>IF(K1346="","N","Y")</f>
        <v/>
      </c>
      <c r="K1346" s="94">
        <f>_xlfn.TEXTJOIN("; ",TRUE,IF(P1346="52-wk low","52-wk low",""),IF(AND(AD1346&gt;=Settings!$B$12,M1346&lt;0),"Distribution",""),IF(AND(AJ1346="Y",M1346&lt;0,AK1346&lt;-Settings!$B$13),"Long unwinding",""),IF(AND(AJ1346="Y",M1346&lt;0,AK1346&gt;Settings!$B$13),"Short buildup",""))</f>
        <v/>
      </c>
      <c r="L1346" s="95" t="n">
        <v>87.25</v>
      </c>
      <c r="M1346" s="96" t="n">
        <v>-2.18</v>
      </c>
      <c r="N1346" s="93" t="n">
        <v>1733</v>
      </c>
      <c r="O1346" s="91" t="inlineStr">
        <is>
          <t>None</t>
        </is>
      </c>
      <c r="P1346" s="91" t="inlineStr">
        <is>
          <t>None</t>
        </is>
      </c>
      <c r="Q1346" s="97" t="n">
        <v>12.11</v>
      </c>
      <c r="R1346" s="96" t="n">
        <v>13.62</v>
      </c>
      <c r="S1346" s="96" t="n">
        <v>0.9</v>
      </c>
      <c r="T1346" s="96" t="n">
        <v>0.87</v>
      </c>
      <c r="U1346" s="96" t="n">
        <v>0.59</v>
      </c>
      <c r="V1346" s="103" t="n">
        <v>0.67</v>
      </c>
      <c r="W1346" s="102" t="n">
        <v>2</v>
      </c>
      <c r="X1346" s="93" t="n"/>
      <c r="Y1346" s="91" t="inlineStr">
        <is>
          <t>None</t>
        </is>
      </c>
      <c r="Z1346" s="99" t="n">
        <v>30.14</v>
      </c>
      <c r="AA1346" s="96" t="n">
        <v>1.22</v>
      </c>
      <c r="AB1346" s="96" t="n">
        <v>1.78</v>
      </c>
      <c r="AC1346" s="96" t="n">
        <v>1</v>
      </c>
      <c r="AD1346" s="96" t="n">
        <v>1.42</v>
      </c>
      <c r="AE1346" s="96" t="n">
        <v>1.06</v>
      </c>
      <c r="AF1346" s="103" t="n">
        <v>1.66</v>
      </c>
      <c r="AG1346" s="91" t="inlineStr">
        <is>
          <t>Quiet accumulation</t>
        </is>
      </c>
      <c r="AH1346" s="100" t="n">
        <v>0</v>
      </c>
      <c r="AI1346" s="101" t="n">
        <v>0</v>
      </c>
      <c r="AJ1346" s="92" t="inlineStr">
        <is>
          <t>N</t>
        </is>
      </c>
      <c r="AK1346" s="96" t="n"/>
      <c r="AL1346" s="91" t="inlineStr">
        <is>
          <t>n/a</t>
        </is>
      </c>
      <c r="AM1346" s="93" t="n"/>
      <c r="AN1346" s="92" t="inlineStr">
        <is>
          <t>None</t>
        </is>
      </c>
      <c r="AO1346" s="102" t="n">
        <v>0</v>
      </c>
      <c r="AP1346" s="103" t="n">
        <v>1.96</v>
      </c>
      <c r="AQ1346" s="102" t="n">
        <v>88</v>
      </c>
      <c r="AR1346" s="91" t="inlineStr">
        <is>
          <t>N</t>
        </is>
      </c>
      <c r="AS1346" s="104" t="n"/>
      <c r="AT1346" s="92">
        <f>IF(AND(P1346="52-wk high",T1346&gt;=Settings!$B$7),"Y","N")</f>
        <v/>
      </c>
      <c r="AU1346" s="91">
        <f>IF(AND(AD1346&gt;=Settings!$B$8,M1346&gt;0),"Y","N")</f>
        <v/>
      </c>
      <c r="AV1346" s="91">
        <f>IF(OR(AH1346&gt;Settings!$B$9,AI1346&gt;Settings!$B$9),"Y","N")</f>
        <v/>
      </c>
      <c r="AW1346" s="91">
        <f>IF(AJ1346&lt;&gt;"Y","n/a",IF(AND(M1346&gt;0,AK1346&gt;Settings!$B$10),"Y","N"))</f>
        <v/>
      </c>
      <c r="AX1346" s="91">
        <f>IF(AO1346&gt;=Settings!$B$11,"Y","N")</f>
        <v/>
      </c>
      <c r="AY1346" s="99">
        <f>(AT1346="Y")+(AU1346="Y")+(AV1346="Y")+(AW1346="Y")+(AX1346="Y")</f>
        <v/>
      </c>
      <c r="AZ1346" s="94">
        <f>IF(AY1346=0,"None",_xlfn.TEXTJOIN(", ",TRUE(),IF(AT1346="Y","Breakout",""),IF(AU1346="Y","Accumulation",""),IF(AV1346="Y","Institutional buying",""),IF(AW1346="Y","Long buildup",""),IF(AX1346="Y","Momentum leader","")))</f>
        <v/>
      </c>
      <c r="BA1346" s="94">
        <f>IF(BW1346="","","Passes "&amp;AY1346&amp;" of 5 buy-side scans"&amp;IF(G1346="Y","; RED FLAG: filter out using Red flag column",""))</f>
        <v/>
      </c>
      <c r="BB1346" s="91" t="inlineStr">
        <is>
          <t>None</t>
        </is>
      </c>
      <c r="BC1346" s="92" t="inlineStr">
        <is>
          <t>Y</t>
        </is>
      </c>
      <c r="BD1346" s="94" t="inlineStr">
        <is>
          <t>PE &gt; 50</t>
        </is>
      </c>
      <c r="BE1346" s="94" t="n"/>
      <c r="BF1346" s="92">
        <f>IF(R1346*100000&gt;=Settings!$B$5,"Y","N")</f>
        <v/>
      </c>
      <c r="BG1346" s="91">
        <f>IF(F1346&gt;Settings!$B$6,"Y","N")</f>
        <v/>
      </c>
      <c r="BH1346" s="97" t="n">
        <v>-17.84</v>
      </c>
      <c r="BI1346" s="96" t="n">
        <v>-2.43</v>
      </c>
      <c r="BJ1346" s="96" t="n">
        <v>2.05</v>
      </c>
      <c r="BK1346" s="96" t="n">
        <v>-2.07</v>
      </c>
      <c r="BL1346" s="96" t="n">
        <v>14.89</v>
      </c>
      <c r="BM1346" s="96" t="n">
        <v>83.98999999999999</v>
      </c>
      <c r="BN1346" s="97" t="n">
        <v>-1.16</v>
      </c>
      <c r="BO1346" s="96" t="n">
        <v>-0.66</v>
      </c>
      <c r="BP1346" s="96" t="n">
        <v>0.46</v>
      </c>
      <c r="BQ1346" s="96" t="n">
        <v>7.12</v>
      </c>
      <c r="BR1346" s="91" t="inlineStr">
        <is>
          <t>Mixed</t>
        </is>
      </c>
      <c r="BS1346" s="91" t="inlineStr">
        <is>
          <t>None</t>
        </is>
      </c>
      <c r="BT1346" s="96" t="n">
        <v>45.9</v>
      </c>
      <c r="BU1346" s="91" t="inlineStr">
        <is>
          <t>N</t>
        </is>
      </c>
      <c r="BV1346" s="99">
        <f>IF(OR(BF1346&lt;&gt;"Y",BG1346&lt;&gt;"Y"),"",(AND(ISNUMBER(BQ1346),BQ1346&gt;0))+(BR1346="Stacked up")+(AND(ISNUMBER(BH1346),BH1346&gt;=-Settings!$B$17))+(AND(ISNUMBER(BK1346),ISNUMBER(BM1346),BK1346&gt;0,BM1346&gt;0))+(AND(ISNUMBER(AQ1346),AQ1346&gt;=Settings!$B$18))+(AND(ISNUMBER(BT1346),BT1346&gt;=Settings!$B$19,BT1346&lt;=Settings!$B$20))+(AND(ISNUMBER(AS1346),AS1346&gt;0))+(AND(ISNUMBER(T1346),ISNUMBER(M1346),T1346&gt;=Settings!$B$21,M1346&gt;0))+(AND(ISNUMBER(AD1346),ISNUMBER(M1346),AD1346&gt;=Settings!$B$22,M1346&gt;0))+(AY1346&gt;=1))</f>
        <v/>
      </c>
      <c r="BW1346" s="91">
        <f>IF(OR(AY1346=0,BF1346&lt;&gt;"Y",BG1346&lt;&gt;"Y"),"",1+SUMPRODUCT(($A$6:$A$2604=A1346)*($AY$6:$AY$2604&gt;0)*($BF$6:$BF$2604="Y")*($BG$6:$BG$2604="Y")*(($AY$6:$AY$2604&gt;AY1346)+($AY$6:$AY$2604=AY1346)*($AD$6:$AD$2604&gt;AD1346))))</f>
        <v/>
      </c>
    </row>
    <row r="1347" ht="23.85" customHeight="1" s="55">
      <c r="A1347" s="90" t="n">
        <v>46296</v>
      </c>
      <c r="B1347" s="91" t="inlineStr">
        <is>
          <t>MIIL</t>
        </is>
      </c>
      <c r="C1347" s="91" t="inlineStr">
        <is>
          <t>INE898Q01015</t>
        </is>
      </c>
      <c r="D1347" s="91" t="n"/>
      <c r="E1347" s="91" t="inlineStr">
        <is>
          <t>None</t>
        </is>
      </c>
      <c r="F1347" s="93" t="n">
        <v>1471</v>
      </c>
      <c r="G1347" s="92" t="inlineStr">
        <is>
          <t>N</t>
        </is>
      </c>
      <c r="H1347" s="94" t="n"/>
      <c r="I1347" s="91" t="inlineStr">
        <is>
          <t>N</t>
        </is>
      </c>
      <c r="J1347" s="92">
        <f>IF(K1347="","N","Y")</f>
        <v/>
      </c>
      <c r="K1347" s="94">
        <f>_xlfn.TEXTJOIN("; ",TRUE,IF(P1347="52-wk low","52-wk low",""),IF(AND(AD1347&gt;=Settings!$B$12,M1347&lt;0),"Distribution",""),IF(AND(AJ1347="Y",M1347&lt;0,AK1347&lt;-Settings!$B$13),"Long unwinding",""),IF(AND(AJ1347="Y",M1347&lt;0,AK1347&gt;Settings!$B$13),"Short buildup",""))</f>
        <v/>
      </c>
      <c r="L1347" s="95" t="n">
        <v>677.05</v>
      </c>
      <c r="M1347" s="96" t="n">
        <v>-0.73</v>
      </c>
      <c r="N1347" s="93" t="n">
        <v>897</v>
      </c>
      <c r="O1347" s="91" t="inlineStr">
        <is>
          <t>None</t>
        </is>
      </c>
      <c r="P1347" s="91" t="inlineStr">
        <is>
          <t>None</t>
        </is>
      </c>
      <c r="Q1347" s="97" t="n">
        <v>0.62</v>
      </c>
      <c r="R1347" s="96" t="n">
        <v>0.83</v>
      </c>
      <c r="S1347" s="96" t="n">
        <v>0.74</v>
      </c>
      <c r="T1347" s="96" t="n"/>
      <c r="U1347" s="96" t="n"/>
      <c r="V1347" s="103" t="n"/>
      <c r="W1347" s="102" t="n"/>
      <c r="X1347" s="93" t="n"/>
      <c r="Y1347" s="91" t="inlineStr">
        <is>
          <t>None</t>
        </is>
      </c>
      <c r="Z1347" s="99" t="n">
        <v>46.58</v>
      </c>
      <c r="AA1347" s="96" t="n">
        <v>1.13</v>
      </c>
      <c r="AB1347" s="96" t="n"/>
      <c r="AC1347" s="96" t="n">
        <v>0.8100000000000001</v>
      </c>
      <c r="AD1347" s="96" t="n"/>
      <c r="AE1347" s="96" t="n"/>
      <c r="AF1347" s="103" t="n"/>
      <c r="AG1347" s="91" t="n"/>
      <c r="AH1347" s="100" t="n">
        <v>0</v>
      </c>
      <c r="AI1347" s="101" t="n">
        <v>0</v>
      </c>
      <c r="AJ1347" s="92" t="inlineStr">
        <is>
          <t>N</t>
        </is>
      </c>
      <c r="AK1347" s="96" t="n"/>
      <c r="AL1347" s="91" t="inlineStr">
        <is>
          <t>n/a</t>
        </is>
      </c>
      <c r="AM1347" s="93" t="n"/>
      <c r="AN1347" s="92" t="inlineStr">
        <is>
          <t>None</t>
        </is>
      </c>
      <c r="AO1347" s="102" t="n">
        <v>0</v>
      </c>
      <c r="AP1347" s="103" t="n"/>
      <c r="AQ1347" s="102" t="n"/>
      <c r="AR1347" s="91" t="inlineStr">
        <is>
          <t>N</t>
        </is>
      </c>
      <c r="AS1347" s="104" t="n"/>
      <c r="AT1347" s="92">
        <f>IF(AND(P1347="52-wk high",T1347&gt;=Settings!$B$7),"Y","N")</f>
        <v/>
      </c>
      <c r="AU1347" s="91">
        <f>IF(AND(AD1347&gt;=Settings!$B$8,M1347&gt;0),"Y","N")</f>
        <v/>
      </c>
      <c r="AV1347" s="91">
        <f>IF(OR(AH1347&gt;Settings!$B$9,AI1347&gt;Settings!$B$9),"Y","N")</f>
        <v/>
      </c>
      <c r="AW1347" s="91">
        <f>IF(AJ1347&lt;&gt;"Y","n/a",IF(AND(M1347&gt;0,AK1347&gt;Settings!$B$10),"Y","N"))</f>
        <v/>
      </c>
      <c r="AX1347" s="91">
        <f>IF(AO1347&gt;=Settings!$B$11,"Y","N")</f>
        <v/>
      </c>
      <c r="AY1347" s="99">
        <f>(AT1347="Y")+(AU1347="Y")+(AV1347="Y")+(AW1347="Y")+(AX1347="Y")</f>
        <v/>
      </c>
      <c r="AZ1347" s="94">
        <f>IF(AY1347=0,"None",_xlfn.TEXTJOIN(", ",TRUE(),IF(AT1347="Y","Breakout",""),IF(AU1347="Y","Accumulation",""),IF(AV1347="Y","Institutional buying",""),IF(AW1347="Y","Long buildup",""),IF(AX1347="Y","Momentum leader","")))</f>
        <v/>
      </c>
      <c r="BA1347" s="94">
        <f>IF(BW1347="","","Passes "&amp;AY1347&amp;" of 5 buy-side scans"&amp;IF(G1347="Y","; RED FLAG: filter out using Red flag column",""))</f>
        <v/>
      </c>
      <c r="BB1347" s="91" t="inlineStr">
        <is>
          <t>None</t>
        </is>
      </c>
      <c r="BC1347" s="92" t="inlineStr">
        <is>
          <t>Y</t>
        </is>
      </c>
      <c r="BD1347" s="94" t="inlineStr">
        <is>
          <t>Few traders (&lt;100 unique PAN, 30 days)</t>
        </is>
      </c>
      <c r="BE1347" s="94" t="n"/>
      <c r="BF1347" s="92">
        <f>IF(R1347*100000&gt;=Settings!$B$5,"Y","N")</f>
        <v/>
      </c>
      <c r="BG1347" s="91">
        <f>IF(F1347&gt;Settings!$B$6,"Y","N")</f>
        <v/>
      </c>
      <c r="BH1347" s="97" t="n">
        <v>-8.859999999999999</v>
      </c>
      <c r="BI1347" s="96" t="n">
        <v>-3.81</v>
      </c>
      <c r="BJ1347" s="96" t="n">
        <v>-6.34</v>
      </c>
      <c r="BK1347" s="96" t="n"/>
      <c r="BL1347" s="96" t="n"/>
      <c r="BM1347" s="96" t="n"/>
      <c r="BN1347" s="97" t="n">
        <v>-2.44</v>
      </c>
      <c r="BO1347" s="96" t="n"/>
      <c r="BP1347" s="96" t="n"/>
      <c r="BQ1347" s="96" t="n"/>
      <c r="BR1347" s="91" t="n"/>
      <c r="BS1347" s="91" t="n"/>
      <c r="BT1347" s="96" t="n">
        <v>42.1</v>
      </c>
      <c r="BU1347" s="91" t="n"/>
      <c r="BV1347" s="99">
        <f>IF(OR(BF1347&lt;&gt;"Y",BG1347&lt;&gt;"Y"),"",(AND(ISNUMBER(BQ1347),BQ1347&gt;0))+(BR1347="Stacked up")+(AND(ISNUMBER(BH1347),BH1347&gt;=-Settings!$B$17))+(AND(ISNUMBER(BK1347),ISNUMBER(BM1347),BK1347&gt;0,BM1347&gt;0))+(AND(ISNUMBER(AQ1347),AQ1347&gt;=Settings!$B$18))+(AND(ISNUMBER(BT1347),BT1347&gt;=Settings!$B$19,BT1347&lt;=Settings!$B$20))+(AND(ISNUMBER(AS1347),AS1347&gt;0))+(AND(ISNUMBER(T1347),ISNUMBER(M1347),T1347&gt;=Settings!$B$21,M1347&gt;0))+(AND(ISNUMBER(AD1347),ISNUMBER(M1347),AD1347&gt;=Settings!$B$22,M1347&gt;0))+(AY1347&gt;=1))</f>
        <v/>
      </c>
      <c r="BW1347" s="91">
        <f>IF(OR(AY1347=0,BF1347&lt;&gt;"Y",BG1347&lt;&gt;"Y"),"",1+SUMPRODUCT(($A$6:$A$2604=A1347)*($AY$6:$AY$2604&gt;0)*($BF$6:$BF$2604="Y")*($BG$6:$BG$2604="Y")*(($AY$6:$AY$2604&gt;AY1347)+($AY$6:$AY$2604=AY1347)*($AD$6:$AD$2604&gt;AD1347))))</f>
        <v/>
      </c>
    </row>
    <row r="1348" ht="23.85" customHeight="1" s="55">
      <c r="A1348" s="90" t="n">
        <v>46296</v>
      </c>
      <c r="B1348" s="91" t="inlineStr">
        <is>
          <t>TAALTECH</t>
        </is>
      </c>
      <c r="C1348" s="91" t="inlineStr">
        <is>
          <t>INE524T01029</t>
        </is>
      </c>
      <c r="D1348" s="91" t="n"/>
      <c r="E1348" s="91" t="inlineStr">
        <is>
          <t>None</t>
        </is>
      </c>
      <c r="F1348" s="93" t="n">
        <v>1471</v>
      </c>
      <c r="G1348" s="92" t="inlineStr">
        <is>
          <t>N</t>
        </is>
      </c>
      <c r="H1348" s="94" t="n"/>
      <c r="I1348" s="91" t="inlineStr">
        <is>
          <t>N</t>
        </is>
      </c>
      <c r="J1348" s="92">
        <f>IF(K1348="","N","Y")</f>
        <v/>
      </c>
      <c r="K1348" s="94">
        <f>_xlfn.TEXTJOIN("; ",TRUE,IF(P1348="52-wk low","52-wk low",""),IF(AND(AD1348&gt;=Settings!$B$12,M1348&lt;0),"Distribution",""),IF(AND(AJ1348="Y",M1348&lt;0,AK1348&lt;-Settings!$B$13),"Long unwinding",""),IF(AND(AJ1348="Y",M1348&lt;0,AK1348&gt;Settings!$B$13),"Short buildup",""))</f>
        <v/>
      </c>
      <c r="L1348" s="95" t="n">
        <v>944</v>
      </c>
      <c r="M1348" s="96" t="n">
        <v>-5.69</v>
      </c>
      <c r="N1348" s="93" t="n">
        <v>2543</v>
      </c>
      <c r="O1348" s="91" t="inlineStr">
        <is>
          <t>None</t>
        </is>
      </c>
      <c r="P1348" s="91" t="inlineStr">
        <is>
          <t>None</t>
        </is>
      </c>
      <c r="Q1348" s="97" t="n">
        <v>0.41</v>
      </c>
      <c r="R1348" s="96" t="n"/>
      <c r="S1348" s="96" t="n"/>
      <c r="T1348" s="96" t="n"/>
      <c r="U1348" s="96" t="n"/>
      <c r="V1348" s="103" t="n"/>
      <c r="W1348" s="102" t="n"/>
      <c r="X1348" s="93" t="n"/>
      <c r="Y1348" s="91" t="inlineStr">
        <is>
          <t>None</t>
        </is>
      </c>
      <c r="Z1348" s="99" t="n">
        <v>48.79</v>
      </c>
      <c r="AA1348" s="96" t="n"/>
      <c r="AB1348" s="96" t="n"/>
      <c r="AC1348" s="96" t="n"/>
      <c r="AD1348" s="96" t="n"/>
      <c r="AE1348" s="96" t="n"/>
      <c r="AF1348" s="103" t="n"/>
      <c r="AG1348" s="91" t="n"/>
      <c r="AH1348" s="100" t="n">
        <v>0</v>
      </c>
      <c r="AI1348" s="101" t="n">
        <v>0</v>
      </c>
      <c r="AJ1348" s="92" t="inlineStr">
        <is>
          <t>N</t>
        </is>
      </c>
      <c r="AK1348" s="96" t="n"/>
      <c r="AL1348" s="91" t="inlineStr">
        <is>
          <t>n/a</t>
        </is>
      </c>
      <c r="AM1348" s="93" t="n"/>
      <c r="AN1348" s="92" t="inlineStr">
        <is>
          <t>None</t>
        </is>
      </c>
      <c r="AO1348" s="102" t="n">
        <v>0</v>
      </c>
      <c r="AP1348" s="103" t="n"/>
      <c r="AQ1348" s="102" t="n"/>
      <c r="AR1348" s="91" t="inlineStr">
        <is>
          <t>N</t>
        </is>
      </c>
      <c r="AS1348" s="104" t="n"/>
      <c r="AT1348" s="92">
        <f>IF(AND(P1348="52-wk high",T1348&gt;=Settings!$B$7),"Y","N")</f>
        <v/>
      </c>
      <c r="AU1348" s="91">
        <f>IF(AND(AD1348&gt;=Settings!$B$8,M1348&gt;0),"Y","N")</f>
        <v/>
      </c>
      <c r="AV1348" s="91">
        <f>IF(OR(AH1348&gt;Settings!$B$9,AI1348&gt;Settings!$B$9),"Y","N")</f>
        <v/>
      </c>
      <c r="AW1348" s="91">
        <f>IF(AJ1348&lt;&gt;"Y","n/a",IF(AND(M1348&gt;0,AK1348&gt;Settings!$B$10),"Y","N"))</f>
        <v/>
      </c>
      <c r="AX1348" s="91">
        <f>IF(AO1348&gt;=Settings!$B$11,"Y","N")</f>
        <v/>
      </c>
      <c r="AY1348" s="99">
        <f>(AT1348="Y")+(AU1348="Y")+(AV1348="Y")+(AW1348="Y")+(AX1348="Y")</f>
        <v/>
      </c>
      <c r="AZ1348" s="94">
        <f>IF(AY1348=0,"None",_xlfn.TEXTJOIN(", ",TRUE(),IF(AT1348="Y","Breakout",""),IF(AU1348="Y","Accumulation",""),IF(AV1348="Y","Institutional buying",""),IF(AW1348="Y","Long buildup",""),IF(AX1348="Y","Momentum leader","")))</f>
        <v/>
      </c>
      <c r="BA1348" s="94">
        <f>IF(BW1348="","","Passes "&amp;AY1348&amp;" of 5 buy-side scans"&amp;IF(G1348="Y","; RED FLAG: filter out using Red flag column",""))</f>
        <v/>
      </c>
      <c r="BB1348" s="91" t="inlineStr">
        <is>
          <t>None</t>
        </is>
      </c>
      <c r="BC1348" s="92" t="inlineStr">
        <is>
          <t>Y</t>
        </is>
      </c>
      <c r="BD1348" s="94" t="inlineStr">
        <is>
          <t>High-low range &gt;100% in 6 months</t>
        </is>
      </c>
      <c r="BE1348" s="94" t="inlineStr">
        <is>
          <t>FVSPLT FRM RS 10 TO RS 2, ex 22-Sep-2026</t>
        </is>
      </c>
      <c r="BF1348" s="92">
        <f>IF(R1348*100000&gt;=Settings!$B$5,"Y","N")</f>
        <v/>
      </c>
      <c r="BG1348" s="91">
        <f>IF(F1348&gt;Settings!$B$6,"Y","N")</f>
        <v/>
      </c>
      <c r="BH1348" s="97" t="n">
        <v>-23.5</v>
      </c>
      <c r="BI1348" s="96" t="n">
        <v>-10.14</v>
      </c>
      <c r="BJ1348" s="96" t="n"/>
      <c r="BK1348" s="96" t="n"/>
      <c r="BL1348" s="96" t="n"/>
      <c r="BM1348" s="96" t="n"/>
      <c r="BN1348" s="97" t="n"/>
      <c r="BO1348" s="96" t="n"/>
      <c r="BP1348" s="96" t="n"/>
      <c r="BQ1348" s="96" t="n"/>
      <c r="BR1348" s="91" t="n"/>
      <c r="BS1348" s="91" t="n"/>
      <c r="BT1348" s="96" t="n"/>
      <c r="BU1348" s="91" t="n"/>
      <c r="BV1348" s="99">
        <f>IF(OR(BF1348&lt;&gt;"Y",BG1348&lt;&gt;"Y"),"",(AND(ISNUMBER(BQ1348),BQ1348&gt;0))+(BR1348="Stacked up")+(AND(ISNUMBER(BH1348),BH1348&gt;=-Settings!$B$17))+(AND(ISNUMBER(BK1348),ISNUMBER(BM1348),BK1348&gt;0,BM1348&gt;0))+(AND(ISNUMBER(AQ1348),AQ1348&gt;=Settings!$B$18))+(AND(ISNUMBER(BT1348),BT1348&gt;=Settings!$B$19,BT1348&lt;=Settings!$B$20))+(AND(ISNUMBER(AS1348),AS1348&gt;0))+(AND(ISNUMBER(T1348),ISNUMBER(M1348),T1348&gt;=Settings!$B$21,M1348&gt;0))+(AND(ISNUMBER(AD1348),ISNUMBER(M1348),AD1348&gt;=Settings!$B$22,M1348&gt;0))+(AY1348&gt;=1))</f>
        <v/>
      </c>
      <c r="BW1348" s="91">
        <f>IF(OR(AY1348=0,BF1348&lt;&gt;"Y",BG1348&lt;&gt;"Y"),"",1+SUMPRODUCT(($A$6:$A$2604=A1348)*($AY$6:$AY$2604&gt;0)*($BF$6:$BF$2604="Y")*($BG$6:$BG$2604="Y")*(($AY$6:$AY$2604&gt;AY1348)+($AY$6:$AY$2604=AY1348)*($AD$6:$AD$2604&gt;AD1348))))</f>
        <v/>
      </c>
    </row>
    <row r="1349" ht="23.85" customHeight="1" s="55">
      <c r="A1349" s="90" t="n">
        <v>46296</v>
      </c>
      <c r="B1349" s="91" t="inlineStr">
        <is>
          <t>SDBL</t>
        </is>
      </c>
      <c r="C1349" s="91" t="inlineStr">
        <is>
          <t>INE480C01038</t>
        </is>
      </c>
      <c r="D1349" s="91" t="n"/>
      <c r="E1349" s="91" t="inlineStr">
        <is>
          <t>None</t>
        </is>
      </c>
      <c r="F1349" s="93" t="n">
        <v>1461</v>
      </c>
      <c r="G1349" s="92" t="inlineStr">
        <is>
          <t>N</t>
        </is>
      </c>
      <c r="H1349" s="94" t="n"/>
      <c r="I1349" s="91" t="inlineStr">
        <is>
          <t>N</t>
        </is>
      </c>
      <c r="J1349" s="92">
        <f>IF(K1349="","N","Y")</f>
        <v/>
      </c>
      <c r="K1349" s="94">
        <f>_xlfn.TEXTJOIN("; ",TRUE,IF(P1349="52-wk low","52-wk low",""),IF(AND(AD1349&gt;=Settings!$B$12,M1349&lt;0),"Distribution",""),IF(AND(AJ1349="Y",M1349&lt;0,AK1349&lt;-Settings!$B$13),"Long unwinding",""),IF(AND(AJ1349="Y",M1349&lt;0,AK1349&gt;Settings!$B$13),"Short buildup",""))</f>
        <v/>
      </c>
      <c r="L1349" s="95" t="n">
        <v>74.94</v>
      </c>
      <c r="M1349" s="96" t="n">
        <v>-4.13</v>
      </c>
      <c r="N1349" s="93" t="n">
        <v>2364</v>
      </c>
      <c r="O1349" s="91" t="inlineStr">
        <is>
          <t>None</t>
        </is>
      </c>
      <c r="P1349" s="91" t="inlineStr">
        <is>
          <t>None</t>
        </is>
      </c>
      <c r="Q1349" s="97" t="n">
        <v>9.390000000000001</v>
      </c>
      <c r="R1349" s="96" t="n">
        <v>27.27</v>
      </c>
      <c r="S1349" s="96" t="n">
        <v>0.35</v>
      </c>
      <c r="T1349" s="96" t="n">
        <v>0.6</v>
      </c>
      <c r="U1349" s="96" t="n">
        <v>0.57</v>
      </c>
      <c r="V1349" s="103" t="n">
        <v>1.65</v>
      </c>
      <c r="W1349" s="102" t="n">
        <v>3</v>
      </c>
      <c r="X1349" s="93" t="n"/>
      <c r="Y1349" s="91" t="inlineStr">
        <is>
          <t>None</t>
        </is>
      </c>
      <c r="Z1349" s="99" t="n">
        <v>44.97</v>
      </c>
      <c r="AA1349" s="96" t="n">
        <v>1.01</v>
      </c>
      <c r="AB1349" s="96" t="n">
        <v>1.02</v>
      </c>
      <c r="AC1349" s="96" t="n">
        <v>0.9</v>
      </c>
      <c r="AD1349" s="96" t="n">
        <v>1.16</v>
      </c>
      <c r="AE1349" s="96" t="n">
        <v>0.98</v>
      </c>
      <c r="AF1349" s="103" t="n">
        <v>0.67</v>
      </c>
      <c r="AG1349" s="91" t="inlineStr">
        <is>
          <t>Drying up</t>
        </is>
      </c>
      <c r="AH1349" s="100" t="n">
        <v>0</v>
      </c>
      <c r="AI1349" s="101" t="n">
        <v>0</v>
      </c>
      <c r="AJ1349" s="92" t="inlineStr">
        <is>
          <t>N</t>
        </is>
      </c>
      <c r="AK1349" s="96" t="n"/>
      <c r="AL1349" s="91" t="inlineStr">
        <is>
          <t>n/a</t>
        </is>
      </c>
      <c r="AM1349" s="93" t="n"/>
      <c r="AN1349" s="92" t="inlineStr">
        <is>
          <t>None</t>
        </is>
      </c>
      <c r="AO1349" s="102" t="n">
        <v>0</v>
      </c>
      <c r="AP1349" s="103" t="n">
        <v>0.68</v>
      </c>
      <c r="AQ1349" s="102" t="n">
        <v>34</v>
      </c>
      <c r="AR1349" s="91" t="inlineStr">
        <is>
          <t>N</t>
        </is>
      </c>
      <c r="AS1349" s="104" t="n"/>
      <c r="AT1349" s="92">
        <f>IF(AND(P1349="52-wk high",T1349&gt;=Settings!$B$7),"Y","N")</f>
        <v/>
      </c>
      <c r="AU1349" s="91">
        <f>IF(AND(AD1349&gt;=Settings!$B$8,M1349&gt;0),"Y","N")</f>
        <v/>
      </c>
      <c r="AV1349" s="91">
        <f>IF(OR(AH1349&gt;Settings!$B$9,AI1349&gt;Settings!$B$9),"Y","N")</f>
        <v/>
      </c>
      <c r="AW1349" s="91">
        <f>IF(AJ1349&lt;&gt;"Y","n/a",IF(AND(M1349&gt;0,AK1349&gt;Settings!$B$10),"Y","N"))</f>
        <v/>
      </c>
      <c r="AX1349" s="91">
        <f>IF(AO1349&gt;=Settings!$B$11,"Y","N")</f>
        <v/>
      </c>
      <c r="AY1349" s="99">
        <f>(AT1349="Y")+(AU1349="Y")+(AV1349="Y")+(AW1349="Y")+(AX1349="Y")</f>
        <v/>
      </c>
      <c r="AZ1349" s="94">
        <f>IF(AY1349=0,"None",_xlfn.TEXTJOIN(", ",TRUE(),IF(AT1349="Y","Breakout",""),IF(AU1349="Y","Accumulation",""),IF(AV1349="Y","Institutional buying",""),IF(AW1349="Y","Long buildup",""),IF(AX1349="Y","Momentum leader","")))</f>
        <v/>
      </c>
      <c r="BA1349" s="94">
        <f>IF(BW1349="","","Passes "&amp;AY1349&amp;" of 5 buy-side scans"&amp;IF(G1349="Y","; RED FLAG: filter out using Red flag column",""))</f>
        <v/>
      </c>
      <c r="BB1349" s="91" t="inlineStr">
        <is>
          <t>None</t>
        </is>
      </c>
      <c r="BC1349" s="92" t="inlineStr">
        <is>
          <t>Y</t>
        </is>
      </c>
      <c r="BD1349" s="94" t="inlineStr">
        <is>
          <t>PE &gt; 50</t>
        </is>
      </c>
      <c r="BE1349" s="94" t="n"/>
      <c r="BF1349" s="92">
        <f>IF(R1349*100000&gt;=Settings!$B$5,"Y","N")</f>
        <v/>
      </c>
      <c r="BG1349" s="91">
        <f>IF(F1349&gt;Settings!$B$6,"Y","N")</f>
        <v/>
      </c>
      <c r="BH1349" s="97" t="n">
        <v>-44.9</v>
      </c>
      <c r="BI1349" s="96" t="n">
        <v>11.45</v>
      </c>
      <c r="BJ1349" s="96" t="n">
        <v>5.4</v>
      </c>
      <c r="BK1349" s="96" t="n">
        <v>9.82</v>
      </c>
      <c r="BL1349" s="96" t="n">
        <v>8.390000000000001</v>
      </c>
      <c r="BM1349" s="96" t="n">
        <v>-39.85</v>
      </c>
      <c r="BN1349" s="97" t="n">
        <v>2.95</v>
      </c>
      <c r="BO1349" s="96" t="n">
        <v>3.2</v>
      </c>
      <c r="BP1349" s="96" t="n">
        <v>-0.38</v>
      </c>
      <c r="BQ1349" s="96" t="n">
        <v>-11.01</v>
      </c>
      <c r="BR1349" s="91" t="inlineStr">
        <is>
          <t>Mixed</t>
        </is>
      </c>
      <c r="BS1349" s="91" t="inlineStr">
        <is>
          <t>None</t>
        </is>
      </c>
      <c r="BT1349" s="96" t="n">
        <v>56</v>
      </c>
      <c r="BU1349" s="91" t="inlineStr">
        <is>
          <t>N</t>
        </is>
      </c>
      <c r="BV1349" s="99">
        <f>IF(OR(BF1349&lt;&gt;"Y",BG1349&lt;&gt;"Y"),"",(AND(ISNUMBER(BQ1349),BQ1349&gt;0))+(BR1349="Stacked up")+(AND(ISNUMBER(BH1349),BH1349&gt;=-Settings!$B$17))+(AND(ISNUMBER(BK1349),ISNUMBER(BM1349),BK1349&gt;0,BM1349&gt;0))+(AND(ISNUMBER(AQ1349),AQ1349&gt;=Settings!$B$18))+(AND(ISNUMBER(BT1349),BT1349&gt;=Settings!$B$19,BT1349&lt;=Settings!$B$20))+(AND(ISNUMBER(AS1349),AS1349&gt;0))+(AND(ISNUMBER(T1349),ISNUMBER(M1349),T1349&gt;=Settings!$B$21,M1349&gt;0))+(AND(ISNUMBER(AD1349),ISNUMBER(M1349),AD1349&gt;=Settings!$B$22,M1349&gt;0))+(AY1349&gt;=1))</f>
        <v/>
      </c>
      <c r="BW1349" s="91">
        <f>IF(OR(AY1349=0,BF1349&lt;&gt;"Y",BG1349&lt;&gt;"Y"),"",1+SUMPRODUCT(($A$6:$A$2604=A1349)*($AY$6:$AY$2604&gt;0)*($BF$6:$BF$2604="Y")*($BG$6:$BG$2604="Y")*(($AY$6:$AY$2604&gt;AY1349)+($AY$6:$AY$2604=AY1349)*($AD$6:$AD$2604&gt;AD1349))))</f>
        <v/>
      </c>
    </row>
    <row r="1350" ht="23.85" customHeight="1" s="55">
      <c r="A1350" s="90" t="n">
        <v>46296</v>
      </c>
      <c r="B1350" s="91" t="inlineStr">
        <is>
          <t>RSL</t>
        </is>
      </c>
      <c r="C1350" s="91" t="inlineStr">
        <is>
          <t>INE313L01016</t>
        </is>
      </c>
      <c r="D1350" s="91" t="n"/>
      <c r="E1350" s="91" t="inlineStr">
        <is>
          <t>None</t>
        </is>
      </c>
      <c r="F1350" s="93" t="n">
        <v>1458</v>
      </c>
      <c r="G1350" s="92" t="inlineStr">
        <is>
          <t>N</t>
        </is>
      </c>
      <c r="H1350" s="94" t="n"/>
      <c r="I1350" s="91" t="inlineStr">
        <is>
          <t>N</t>
        </is>
      </c>
      <c r="J1350" s="92">
        <f>IF(K1350="","N","Y")</f>
        <v/>
      </c>
      <c r="K1350" s="94">
        <f>_xlfn.TEXTJOIN("; ",TRUE,IF(P1350="52-wk low","52-wk low",""),IF(AND(AD1350&gt;=Settings!$B$12,M1350&lt;0),"Distribution",""),IF(AND(AJ1350="Y",M1350&lt;0,AK1350&lt;-Settings!$B$13),"Long unwinding",""),IF(AND(AJ1350="Y",M1350&lt;0,AK1350&gt;Settings!$B$13),"Short buildup",""))</f>
        <v/>
      </c>
      <c r="L1350" s="95" t="n">
        <v>174.43</v>
      </c>
      <c r="M1350" s="96" t="n">
        <v>3.61</v>
      </c>
      <c r="N1350" s="93" t="n">
        <v>99</v>
      </c>
      <c r="O1350" s="91" t="inlineStr">
        <is>
          <t>None</t>
        </is>
      </c>
      <c r="P1350" s="91" t="inlineStr">
        <is>
          <t>None</t>
        </is>
      </c>
      <c r="Q1350" s="97" t="n">
        <v>5.92</v>
      </c>
      <c r="R1350" s="96" t="n">
        <v>4.05</v>
      </c>
      <c r="S1350" s="96" t="n">
        <v>1.54</v>
      </c>
      <c r="T1350" s="96" t="n">
        <v>0.95</v>
      </c>
      <c r="U1350" s="96" t="n">
        <v>1.12</v>
      </c>
      <c r="V1350" s="103" t="n">
        <v>0.77</v>
      </c>
      <c r="W1350" s="102" t="n">
        <v>4</v>
      </c>
      <c r="X1350" s="93" t="n"/>
      <c r="Y1350" s="91" t="inlineStr">
        <is>
          <t>None</t>
        </is>
      </c>
      <c r="Z1350" s="99" t="n">
        <v>37.34</v>
      </c>
      <c r="AA1350" s="96" t="n">
        <v>0.89</v>
      </c>
      <c r="AB1350" s="96" t="n">
        <v>0.83</v>
      </c>
      <c r="AC1350" s="96" t="n">
        <v>1.42</v>
      </c>
      <c r="AD1350" s="96" t="n">
        <v>0.8</v>
      </c>
      <c r="AE1350" s="96" t="n">
        <v>0.93</v>
      </c>
      <c r="AF1350" s="103" t="n">
        <v>0.91</v>
      </c>
      <c r="AG1350" s="91" t="inlineStr">
        <is>
          <t>Normal</t>
        </is>
      </c>
      <c r="AH1350" s="100" t="n">
        <v>0</v>
      </c>
      <c r="AI1350" s="101" t="n">
        <v>0</v>
      </c>
      <c r="AJ1350" s="92" t="inlineStr">
        <is>
          <t>N</t>
        </is>
      </c>
      <c r="AK1350" s="96" t="n"/>
      <c r="AL1350" s="91" t="inlineStr">
        <is>
          <t>n/a</t>
        </is>
      </c>
      <c r="AM1350" s="93" t="n"/>
      <c r="AN1350" s="92" t="inlineStr">
        <is>
          <t>None</t>
        </is>
      </c>
      <c r="AO1350" s="102" t="n">
        <v>0</v>
      </c>
      <c r="AP1350" s="103" t="n"/>
      <c r="AQ1350" s="102" t="n"/>
      <c r="AR1350" s="91" t="inlineStr">
        <is>
          <t>N</t>
        </is>
      </c>
      <c r="AS1350" s="104" t="n"/>
      <c r="AT1350" s="92">
        <f>IF(AND(P1350="52-wk high",T1350&gt;=Settings!$B$7),"Y","N")</f>
        <v/>
      </c>
      <c r="AU1350" s="91">
        <f>IF(AND(AD1350&gt;=Settings!$B$8,M1350&gt;0),"Y","N")</f>
        <v/>
      </c>
      <c r="AV1350" s="91">
        <f>IF(OR(AH1350&gt;Settings!$B$9,AI1350&gt;Settings!$B$9),"Y","N")</f>
        <v/>
      </c>
      <c r="AW1350" s="91">
        <f>IF(AJ1350&lt;&gt;"Y","n/a",IF(AND(M1350&gt;0,AK1350&gt;Settings!$B$10),"Y","N"))</f>
        <v/>
      </c>
      <c r="AX1350" s="91">
        <f>IF(AO1350&gt;=Settings!$B$11,"Y","N")</f>
        <v/>
      </c>
      <c r="AY1350" s="99">
        <f>(AT1350="Y")+(AU1350="Y")+(AV1350="Y")+(AW1350="Y")+(AX1350="Y")</f>
        <v/>
      </c>
      <c r="AZ1350" s="94">
        <f>IF(AY1350=0,"None",_xlfn.TEXTJOIN(", ",TRUE(),IF(AT1350="Y","Breakout",""),IF(AU1350="Y","Accumulation",""),IF(AV1350="Y","Institutional buying",""),IF(AW1350="Y","Long buildup",""),IF(AX1350="Y","Momentum leader","")))</f>
        <v/>
      </c>
      <c r="BA1350" s="94">
        <f>IF(BW1350="","","Passes "&amp;AY1350&amp;" of 5 buy-side scans"&amp;IF(G1350="Y","; RED FLAG: filter out using Red flag column",""))</f>
        <v/>
      </c>
      <c r="BB1350" s="91" t="inlineStr">
        <is>
          <t>None</t>
        </is>
      </c>
      <c r="BC1350" s="92" t="inlineStr">
        <is>
          <t>N</t>
        </is>
      </c>
      <c r="BD1350" s="94" t="n"/>
      <c r="BE1350" s="94" t="n"/>
      <c r="BF1350" s="92">
        <f>IF(R1350*100000&gt;=Settings!$B$5,"Y","N")</f>
        <v/>
      </c>
      <c r="BG1350" s="91">
        <f>IF(F1350&gt;Settings!$B$6,"Y","N")</f>
        <v/>
      </c>
      <c r="BH1350" s="97" t="n">
        <v>-13.74</v>
      </c>
      <c r="BI1350" s="96" t="n">
        <v>-4.12</v>
      </c>
      <c r="BJ1350" s="96" t="n">
        <v>-1.31</v>
      </c>
      <c r="BK1350" s="96" t="n">
        <v>35.37</v>
      </c>
      <c r="BL1350" s="96" t="n">
        <v>61.37</v>
      </c>
      <c r="BM1350" s="96" t="n"/>
      <c r="BN1350" s="97" t="n">
        <v>-1.57</v>
      </c>
      <c r="BO1350" s="96" t="n">
        <v>3.93</v>
      </c>
      <c r="BP1350" s="96" t="n">
        <v>12.93</v>
      </c>
      <c r="BQ1350" s="96" t="n"/>
      <c r="BR1350" s="91" t="n"/>
      <c r="BS1350" s="91" t="inlineStr">
        <is>
          <t>None</t>
        </is>
      </c>
      <c r="BT1350" s="96" t="n">
        <v>46.1</v>
      </c>
      <c r="BU1350" s="91" t="n"/>
      <c r="BV1350" s="99">
        <f>IF(OR(BF1350&lt;&gt;"Y",BG1350&lt;&gt;"Y"),"",(AND(ISNUMBER(BQ1350),BQ1350&gt;0))+(BR1350="Stacked up")+(AND(ISNUMBER(BH1350),BH1350&gt;=-Settings!$B$17))+(AND(ISNUMBER(BK1350),ISNUMBER(BM1350),BK1350&gt;0,BM1350&gt;0))+(AND(ISNUMBER(AQ1350),AQ1350&gt;=Settings!$B$18))+(AND(ISNUMBER(BT1350),BT1350&gt;=Settings!$B$19,BT1350&lt;=Settings!$B$20))+(AND(ISNUMBER(AS1350),AS1350&gt;0))+(AND(ISNUMBER(T1350),ISNUMBER(M1350),T1350&gt;=Settings!$B$21,M1350&gt;0))+(AND(ISNUMBER(AD1350),ISNUMBER(M1350),AD1350&gt;=Settings!$B$22,M1350&gt;0))+(AY1350&gt;=1))</f>
        <v/>
      </c>
      <c r="BW1350" s="91">
        <f>IF(OR(AY1350=0,BF1350&lt;&gt;"Y",BG1350&lt;&gt;"Y"),"",1+SUMPRODUCT(($A$6:$A$2604=A1350)*($AY$6:$AY$2604&gt;0)*($BF$6:$BF$2604="Y")*($BG$6:$BG$2604="Y")*(($AY$6:$AY$2604&gt;AY1350)+($AY$6:$AY$2604=AY1350)*($AD$6:$AD$2604&gt;AD1350))))</f>
        <v/>
      </c>
    </row>
    <row r="1351" ht="23.85" customHeight="1" s="55">
      <c r="A1351" s="90" t="n">
        <v>46296</v>
      </c>
      <c r="B1351" s="91" t="inlineStr">
        <is>
          <t>HITECH</t>
        </is>
      </c>
      <c r="C1351" s="91" t="inlineStr">
        <is>
          <t>INE106T01025</t>
        </is>
      </c>
      <c r="D1351" s="91" t="n"/>
      <c r="E1351" s="91" t="inlineStr">
        <is>
          <t>None</t>
        </is>
      </c>
      <c r="F1351" s="93" t="n">
        <v>1451</v>
      </c>
      <c r="G1351" s="92" t="inlineStr">
        <is>
          <t>N</t>
        </is>
      </c>
      <c r="H1351" s="94" t="n"/>
      <c r="I1351" s="91" t="inlineStr">
        <is>
          <t>N</t>
        </is>
      </c>
      <c r="J1351" s="92">
        <f>IF(K1351="","N","Y")</f>
        <v/>
      </c>
      <c r="K1351" s="94">
        <f>_xlfn.TEXTJOIN("; ",TRUE,IF(P1351="52-wk low","52-wk low",""),IF(AND(AD1351&gt;=Settings!$B$12,M1351&lt;0),"Distribution",""),IF(AND(AJ1351="Y",M1351&lt;0,AK1351&lt;-Settings!$B$13),"Long unwinding",""),IF(AND(AJ1351="Y",M1351&lt;0,AK1351&gt;Settings!$B$13),"Short buildup",""))</f>
        <v/>
      </c>
      <c r="L1351" s="95" t="n">
        <v>71.42</v>
      </c>
      <c r="M1351" s="96" t="n">
        <v>-1.64</v>
      </c>
      <c r="N1351" s="93" t="n">
        <v>1429</v>
      </c>
      <c r="O1351" s="91" t="inlineStr">
        <is>
          <t>None</t>
        </is>
      </c>
      <c r="P1351" s="91" t="inlineStr">
        <is>
          <t>52-wk low</t>
        </is>
      </c>
      <c r="Q1351" s="97" t="n">
        <v>5.18</v>
      </c>
      <c r="R1351" s="96" t="n">
        <v>7.46</v>
      </c>
      <c r="S1351" s="96" t="n">
        <v>0.67</v>
      </c>
      <c r="T1351" s="96" t="n">
        <v>0.78</v>
      </c>
      <c r="U1351" s="96" t="n">
        <v>0.6899999999999999</v>
      </c>
      <c r="V1351" s="103" t="n">
        <v>0.99</v>
      </c>
      <c r="W1351" s="102" t="n">
        <v>4</v>
      </c>
      <c r="X1351" s="93" t="n"/>
      <c r="Y1351" s="91" t="inlineStr">
        <is>
          <t>None</t>
        </is>
      </c>
      <c r="Z1351" s="99" t="n">
        <v>55.98</v>
      </c>
      <c r="AA1351" s="96" t="n">
        <v>1.04</v>
      </c>
      <c r="AB1351" s="96" t="n">
        <v>1.02</v>
      </c>
      <c r="AC1351" s="96" t="n">
        <v>0.7</v>
      </c>
      <c r="AD1351" s="96" t="n">
        <v>0.83</v>
      </c>
      <c r="AE1351" s="96" t="n">
        <v>0.76</v>
      </c>
      <c r="AF1351" s="103" t="n">
        <v>1.02</v>
      </c>
      <c r="AG1351" s="91" t="inlineStr">
        <is>
          <t>Normal</t>
        </is>
      </c>
      <c r="AH1351" s="100" t="n">
        <v>0</v>
      </c>
      <c r="AI1351" s="101" t="n">
        <v>0</v>
      </c>
      <c r="AJ1351" s="92" t="inlineStr">
        <is>
          <t>N</t>
        </is>
      </c>
      <c r="AK1351" s="96" t="n"/>
      <c r="AL1351" s="91" t="inlineStr">
        <is>
          <t>n/a</t>
        </is>
      </c>
      <c r="AM1351" s="93" t="n"/>
      <c r="AN1351" s="92" t="inlineStr">
        <is>
          <t>None</t>
        </is>
      </c>
      <c r="AO1351" s="102" t="n">
        <v>0</v>
      </c>
      <c r="AP1351" s="103" t="n">
        <v>0.58</v>
      </c>
      <c r="AQ1351" s="102" t="n">
        <v>15</v>
      </c>
      <c r="AR1351" s="91" t="inlineStr">
        <is>
          <t>N</t>
        </is>
      </c>
      <c r="AS1351" s="104" t="n"/>
      <c r="AT1351" s="92">
        <f>IF(AND(P1351="52-wk high",T1351&gt;=Settings!$B$7),"Y","N")</f>
        <v/>
      </c>
      <c r="AU1351" s="91">
        <f>IF(AND(AD1351&gt;=Settings!$B$8,M1351&gt;0),"Y","N")</f>
        <v/>
      </c>
      <c r="AV1351" s="91">
        <f>IF(OR(AH1351&gt;Settings!$B$9,AI1351&gt;Settings!$B$9),"Y","N")</f>
        <v/>
      </c>
      <c r="AW1351" s="91">
        <f>IF(AJ1351&lt;&gt;"Y","n/a",IF(AND(M1351&gt;0,AK1351&gt;Settings!$B$10),"Y","N"))</f>
        <v/>
      </c>
      <c r="AX1351" s="91">
        <f>IF(AO1351&gt;=Settings!$B$11,"Y","N")</f>
        <v/>
      </c>
      <c r="AY1351" s="99">
        <f>(AT1351="Y")+(AU1351="Y")+(AV1351="Y")+(AW1351="Y")+(AX1351="Y")</f>
        <v/>
      </c>
      <c r="AZ1351" s="94">
        <f>IF(AY1351=0,"None",_xlfn.TEXTJOIN(", ",TRUE(),IF(AT1351="Y","Breakout",""),IF(AU1351="Y","Accumulation",""),IF(AV1351="Y","Institutional buying",""),IF(AW1351="Y","Long buildup",""),IF(AX1351="Y","Momentum leader","")))</f>
        <v/>
      </c>
      <c r="BA1351" s="94">
        <f>IF(BW1351="","","Passes "&amp;AY1351&amp;" of 5 buy-side scans"&amp;IF(G1351="Y","; RED FLAG: filter out using Red flag column",""))</f>
        <v/>
      </c>
      <c r="BB1351" s="91" t="inlineStr">
        <is>
          <t>None</t>
        </is>
      </c>
      <c r="BC1351" s="92" t="inlineStr">
        <is>
          <t>N</t>
        </is>
      </c>
      <c r="BD1351" s="94" t="n"/>
      <c r="BE1351" s="94" t="n"/>
      <c r="BF1351" s="92">
        <f>IF(R1351*100000&gt;=Settings!$B$5,"Y","N")</f>
        <v/>
      </c>
      <c r="BG1351" s="91">
        <f>IF(F1351&gt;Settings!$B$6,"Y","N")</f>
        <v/>
      </c>
      <c r="BH1351" s="97" t="n">
        <v>-42.31</v>
      </c>
      <c r="BI1351" s="96" t="n">
        <v>-4.57</v>
      </c>
      <c r="BJ1351" s="96" t="n">
        <v>-10.36</v>
      </c>
      <c r="BK1351" s="96" t="n">
        <v>-17.1</v>
      </c>
      <c r="BL1351" s="96" t="n">
        <v>-6.36</v>
      </c>
      <c r="BM1351" s="96" t="n">
        <v>-39.65</v>
      </c>
      <c r="BN1351" s="97" t="n">
        <v>-4.71</v>
      </c>
      <c r="BO1351" s="96" t="n">
        <v>-8.85</v>
      </c>
      <c r="BP1351" s="96" t="n">
        <v>-12.63</v>
      </c>
      <c r="BQ1351" s="96" t="n">
        <v>-18.21</v>
      </c>
      <c r="BR1351" s="91" t="inlineStr">
        <is>
          <t>Stacked down</t>
        </is>
      </c>
      <c r="BS1351" s="91" t="inlineStr">
        <is>
          <t>None</t>
        </is>
      </c>
      <c r="BT1351" s="96" t="n">
        <v>30</v>
      </c>
      <c r="BU1351" s="91" t="inlineStr">
        <is>
          <t>N</t>
        </is>
      </c>
      <c r="BV1351" s="99">
        <f>IF(OR(BF1351&lt;&gt;"Y",BG1351&lt;&gt;"Y"),"",(AND(ISNUMBER(BQ1351),BQ1351&gt;0))+(BR1351="Stacked up")+(AND(ISNUMBER(BH1351),BH1351&gt;=-Settings!$B$17))+(AND(ISNUMBER(BK1351),ISNUMBER(BM1351),BK1351&gt;0,BM1351&gt;0))+(AND(ISNUMBER(AQ1351),AQ1351&gt;=Settings!$B$18))+(AND(ISNUMBER(BT1351),BT1351&gt;=Settings!$B$19,BT1351&lt;=Settings!$B$20))+(AND(ISNUMBER(AS1351),AS1351&gt;0))+(AND(ISNUMBER(T1351),ISNUMBER(M1351),T1351&gt;=Settings!$B$21,M1351&gt;0))+(AND(ISNUMBER(AD1351),ISNUMBER(M1351),AD1351&gt;=Settings!$B$22,M1351&gt;0))+(AY1351&gt;=1))</f>
        <v/>
      </c>
      <c r="BW1351" s="91">
        <f>IF(OR(AY1351=0,BF1351&lt;&gt;"Y",BG1351&lt;&gt;"Y"),"",1+SUMPRODUCT(($A$6:$A$2604=A1351)*($AY$6:$AY$2604&gt;0)*($BF$6:$BF$2604="Y")*($BG$6:$BG$2604="Y")*(($AY$6:$AY$2604&gt;AY1351)+($AY$6:$AY$2604=AY1351)*($AD$6:$AD$2604&gt;AD1351))))</f>
        <v/>
      </c>
    </row>
    <row r="1352" ht="23.85" customHeight="1" s="55">
      <c r="A1352" s="90" t="n">
        <v>46296</v>
      </c>
      <c r="B1352" s="91" t="inlineStr">
        <is>
          <t>DLINKINDIA</t>
        </is>
      </c>
      <c r="C1352" s="91" t="inlineStr">
        <is>
          <t>INE250K01012</t>
        </is>
      </c>
      <c r="D1352" s="91" t="n"/>
      <c r="E1352" s="91" t="inlineStr">
        <is>
          <t>None</t>
        </is>
      </c>
      <c r="F1352" s="93" t="n">
        <v>1444</v>
      </c>
      <c r="G1352" s="92" t="inlineStr">
        <is>
          <t>N</t>
        </is>
      </c>
      <c r="H1352" s="94" t="n"/>
      <c r="I1352" s="91" t="inlineStr">
        <is>
          <t>N</t>
        </is>
      </c>
      <c r="J1352" s="92">
        <f>IF(K1352="","N","Y")</f>
        <v/>
      </c>
      <c r="K1352" s="94">
        <f>_xlfn.TEXTJOIN("; ",TRUE,IF(P1352="52-wk low","52-wk low",""),IF(AND(AD1352&gt;=Settings!$B$12,M1352&lt;0),"Distribution",""),IF(AND(AJ1352="Y",M1352&lt;0,AK1352&lt;-Settings!$B$13),"Long unwinding",""),IF(AND(AJ1352="Y",M1352&lt;0,AK1352&gt;Settings!$B$13),"Short buildup",""))</f>
        <v/>
      </c>
      <c r="L1352" s="95" t="n">
        <v>406.6</v>
      </c>
      <c r="M1352" s="96" t="n">
        <v>-1.27</v>
      </c>
      <c r="N1352" s="93" t="n">
        <v>1184</v>
      </c>
      <c r="O1352" s="91" t="inlineStr">
        <is>
          <t>None</t>
        </is>
      </c>
      <c r="P1352" s="91" t="inlineStr">
        <is>
          <t>None</t>
        </is>
      </c>
      <c r="Q1352" s="97" t="n">
        <v>0.61</v>
      </c>
      <c r="R1352" s="96" t="n">
        <v>0.54</v>
      </c>
      <c r="S1352" s="96" t="n">
        <v>0.86</v>
      </c>
      <c r="T1352" s="96" t="n">
        <v>0.46</v>
      </c>
      <c r="U1352" s="96" t="n">
        <v>0.33</v>
      </c>
      <c r="V1352" s="103" t="n">
        <v>0.3</v>
      </c>
      <c r="W1352" s="102" t="n">
        <v>0</v>
      </c>
      <c r="X1352" s="93" t="n"/>
      <c r="Y1352" s="91" t="inlineStr">
        <is>
          <t>None</t>
        </is>
      </c>
      <c r="Z1352" s="99" t="n">
        <v>57.3</v>
      </c>
      <c r="AA1352" s="96" t="n">
        <v>1.09</v>
      </c>
      <c r="AB1352" s="96" t="n">
        <v>1.12</v>
      </c>
      <c r="AC1352" s="96" t="n">
        <v>1.1</v>
      </c>
      <c r="AD1352" s="96" t="n">
        <v>0.8</v>
      </c>
      <c r="AE1352" s="96" t="n">
        <v>0.43</v>
      </c>
      <c r="AF1352" s="103" t="n">
        <v>1.24</v>
      </c>
      <c r="AG1352" s="91" t="inlineStr">
        <is>
          <t>Normal</t>
        </is>
      </c>
      <c r="AH1352" s="100" t="n">
        <v>0</v>
      </c>
      <c r="AI1352" s="101" t="n">
        <v>0</v>
      </c>
      <c r="AJ1352" s="92" t="inlineStr">
        <is>
          <t>N</t>
        </is>
      </c>
      <c r="AK1352" s="96" t="n"/>
      <c r="AL1352" s="91" t="inlineStr">
        <is>
          <t>n/a</t>
        </is>
      </c>
      <c r="AM1352" s="93" t="n"/>
      <c r="AN1352" s="92" t="inlineStr">
        <is>
          <t>None</t>
        </is>
      </c>
      <c r="AO1352" s="102" t="n">
        <v>0</v>
      </c>
      <c r="AP1352" s="103" t="n">
        <v>0.71</v>
      </c>
      <c r="AQ1352" s="102" t="n">
        <v>39</v>
      </c>
      <c r="AR1352" s="91" t="inlineStr">
        <is>
          <t>N</t>
        </is>
      </c>
      <c r="AS1352" s="104" t="n"/>
      <c r="AT1352" s="92">
        <f>IF(AND(P1352="52-wk high",T1352&gt;=Settings!$B$7),"Y","N")</f>
        <v/>
      </c>
      <c r="AU1352" s="91">
        <f>IF(AND(AD1352&gt;=Settings!$B$8,M1352&gt;0),"Y","N")</f>
        <v/>
      </c>
      <c r="AV1352" s="91">
        <f>IF(OR(AH1352&gt;Settings!$B$9,AI1352&gt;Settings!$B$9),"Y","N")</f>
        <v/>
      </c>
      <c r="AW1352" s="91">
        <f>IF(AJ1352&lt;&gt;"Y","n/a",IF(AND(M1352&gt;0,AK1352&gt;Settings!$B$10),"Y","N"))</f>
        <v/>
      </c>
      <c r="AX1352" s="91">
        <f>IF(AO1352&gt;=Settings!$B$11,"Y","N")</f>
        <v/>
      </c>
      <c r="AY1352" s="99">
        <f>(AT1352="Y")+(AU1352="Y")+(AV1352="Y")+(AW1352="Y")+(AX1352="Y")</f>
        <v/>
      </c>
      <c r="AZ1352" s="94">
        <f>IF(AY1352=0,"None",_xlfn.TEXTJOIN(", ",TRUE(),IF(AT1352="Y","Breakout",""),IF(AU1352="Y","Accumulation",""),IF(AV1352="Y","Institutional buying",""),IF(AW1352="Y","Long buildup",""),IF(AX1352="Y","Momentum leader","")))</f>
        <v/>
      </c>
      <c r="BA1352" s="94">
        <f>IF(BW1352="","","Passes "&amp;AY1352&amp;" of 5 buy-side scans"&amp;IF(G1352="Y","; RED FLAG: filter out using Red flag column",""))</f>
        <v/>
      </c>
      <c r="BB1352" s="91" t="inlineStr">
        <is>
          <t>None</t>
        </is>
      </c>
      <c r="BC1352" s="92" t="inlineStr">
        <is>
          <t>N</t>
        </is>
      </c>
      <c r="BD1352" s="94" t="n"/>
      <c r="BE1352" s="94" t="n"/>
      <c r="BF1352" s="92">
        <f>IF(R1352*100000&gt;=Settings!$B$5,"Y","N")</f>
        <v/>
      </c>
      <c r="BG1352" s="91">
        <f>IF(F1352&gt;Settings!$B$6,"Y","N")</f>
        <v/>
      </c>
      <c r="BH1352" s="97" t="n">
        <v>-25.97</v>
      </c>
      <c r="BI1352" s="96" t="n">
        <v>-2.94</v>
      </c>
      <c r="BJ1352" s="96" t="n">
        <v>-6.76</v>
      </c>
      <c r="BK1352" s="96" t="n">
        <v>-21.43</v>
      </c>
      <c r="BL1352" s="96" t="n">
        <v>2.79</v>
      </c>
      <c r="BM1352" s="96" t="n">
        <v>-16.29</v>
      </c>
      <c r="BN1352" s="97" t="n">
        <v>-4.2</v>
      </c>
      <c r="BO1352" s="96" t="n">
        <v>-7.08</v>
      </c>
      <c r="BP1352" s="96" t="n">
        <v>-8.800000000000001</v>
      </c>
      <c r="BQ1352" s="96" t="n">
        <v>-9.44</v>
      </c>
      <c r="BR1352" s="91" t="inlineStr">
        <is>
          <t>Stacked down</t>
        </is>
      </c>
      <c r="BS1352" s="91" t="inlineStr">
        <is>
          <t>None</t>
        </is>
      </c>
      <c r="BT1352" s="96" t="n">
        <v>26.6</v>
      </c>
      <c r="BU1352" s="91" t="inlineStr">
        <is>
          <t>N</t>
        </is>
      </c>
      <c r="BV1352" s="99">
        <f>IF(OR(BF1352&lt;&gt;"Y",BG1352&lt;&gt;"Y"),"",(AND(ISNUMBER(BQ1352),BQ1352&gt;0))+(BR1352="Stacked up")+(AND(ISNUMBER(BH1352),BH1352&gt;=-Settings!$B$17))+(AND(ISNUMBER(BK1352),ISNUMBER(BM1352),BK1352&gt;0,BM1352&gt;0))+(AND(ISNUMBER(AQ1352),AQ1352&gt;=Settings!$B$18))+(AND(ISNUMBER(BT1352),BT1352&gt;=Settings!$B$19,BT1352&lt;=Settings!$B$20))+(AND(ISNUMBER(AS1352),AS1352&gt;0))+(AND(ISNUMBER(T1352),ISNUMBER(M1352),T1352&gt;=Settings!$B$21,M1352&gt;0))+(AND(ISNUMBER(AD1352),ISNUMBER(M1352),AD1352&gt;=Settings!$B$22,M1352&gt;0))+(AY1352&gt;=1))</f>
        <v/>
      </c>
      <c r="BW1352" s="91">
        <f>IF(OR(AY1352=0,BF1352&lt;&gt;"Y",BG1352&lt;&gt;"Y"),"",1+SUMPRODUCT(($A$6:$A$2604=A1352)*($AY$6:$AY$2604&gt;0)*($BF$6:$BF$2604="Y")*($BG$6:$BG$2604="Y")*(($AY$6:$AY$2604&gt;AY1352)+($AY$6:$AY$2604=AY1352)*($AD$6:$AD$2604&gt;AD1352))))</f>
        <v/>
      </c>
    </row>
    <row r="1353" ht="23.85" customHeight="1" s="55">
      <c r="A1353" s="90" t="n">
        <v>46296</v>
      </c>
      <c r="B1353" s="91" t="inlineStr">
        <is>
          <t>BLIL</t>
        </is>
      </c>
      <c r="C1353" s="91" t="inlineStr">
        <is>
          <t>INE525F01025</t>
        </is>
      </c>
      <c r="D1353" s="91" t="n"/>
      <c r="E1353" s="91" t="inlineStr">
        <is>
          <t>None</t>
        </is>
      </c>
      <c r="F1353" s="93" t="n">
        <v>1443</v>
      </c>
      <c r="G1353" s="92" t="inlineStr">
        <is>
          <t>N</t>
        </is>
      </c>
      <c r="H1353" s="94" t="n"/>
      <c r="I1353" s="91" t="inlineStr">
        <is>
          <t>N</t>
        </is>
      </c>
      <c r="J1353" s="92">
        <f>IF(K1353="","N","Y")</f>
        <v/>
      </c>
      <c r="K1353" s="94">
        <f>_xlfn.TEXTJOIN("; ",TRUE,IF(P1353="52-wk low","52-wk low",""),IF(AND(AD1353&gt;=Settings!$B$12,M1353&lt;0),"Distribution",""),IF(AND(AJ1353="Y",M1353&lt;0,AK1353&lt;-Settings!$B$13),"Long unwinding",""),IF(AND(AJ1353="Y",M1353&lt;0,AK1353&gt;Settings!$B$13),"Short buildup",""))</f>
        <v/>
      </c>
      <c r="L1353" s="95" t="n">
        <v>65.01000000000001</v>
      </c>
      <c r="M1353" s="96" t="n">
        <v>-0.34</v>
      </c>
      <c r="N1353" s="93" t="n">
        <v>729</v>
      </c>
      <c r="O1353" s="91" t="inlineStr">
        <is>
          <t>None</t>
        </is>
      </c>
      <c r="P1353" s="91" t="inlineStr">
        <is>
          <t>52-wk low</t>
        </is>
      </c>
      <c r="Q1353" s="97" t="n">
        <v>0.76</v>
      </c>
      <c r="R1353" s="96" t="n">
        <v>0.9</v>
      </c>
      <c r="S1353" s="96" t="n">
        <v>0.85</v>
      </c>
      <c r="T1353" s="96" t="n">
        <v>1.18</v>
      </c>
      <c r="U1353" s="96" t="n">
        <v>1.17</v>
      </c>
      <c r="V1353" s="103" t="n">
        <v>1.4</v>
      </c>
      <c r="W1353" s="102" t="n"/>
      <c r="X1353" s="93" t="n"/>
      <c r="Y1353" s="91" t="inlineStr">
        <is>
          <t>None</t>
        </is>
      </c>
      <c r="Z1353" s="99" t="n">
        <v>76.95</v>
      </c>
      <c r="AA1353" s="96" t="n">
        <v>1.02</v>
      </c>
      <c r="AB1353" s="96" t="n">
        <v>1.04</v>
      </c>
      <c r="AC1353" s="96" t="n">
        <v>0.89</v>
      </c>
      <c r="AD1353" s="96" t="n">
        <v>1.24</v>
      </c>
      <c r="AE1353" s="96" t="n">
        <v>1.25</v>
      </c>
      <c r="AF1353" s="103" t="n">
        <v>1.02</v>
      </c>
      <c r="AG1353" s="91" t="inlineStr">
        <is>
          <t>Normal</t>
        </is>
      </c>
      <c r="AH1353" s="100" t="n">
        <v>0</v>
      </c>
      <c r="AI1353" s="101" t="n">
        <v>0</v>
      </c>
      <c r="AJ1353" s="92" t="inlineStr">
        <is>
          <t>N</t>
        </is>
      </c>
      <c r="AK1353" s="96" t="n"/>
      <c r="AL1353" s="91" t="inlineStr">
        <is>
          <t>n/a</t>
        </is>
      </c>
      <c r="AM1353" s="93" t="n"/>
      <c r="AN1353" s="92" t="inlineStr">
        <is>
          <t>None</t>
        </is>
      </c>
      <c r="AO1353" s="102" t="n">
        <v>0</v>
      </c>
      <c r="AP1353" s="103" t="n"/>
      <c r="AQ1353" s="102" t="n"/>
      <c r="AR1353" s="91" t="inlineStr">
        <is>
          <t>N</t>
        </is>
      </c>
      <c r="AS1353" s="104" t="n"/>
      <c r="AT1353" s="92">
        <f>IF(AND(P1353="52-wk high",T1353&gt;=Settings!$B$7),"Y","N")</f>
        <v/>
      </c>
      <c r="AU1353" s="91">
        <f>IF(AND(AD1353&gt;=Settings!$B$8,M1353&gt;0),"Y","N")</f>
        <v/>
      </c>
      <c r="AV1353" s="91">
        <f>IF(OR(AH1353&gt;Settings!$B$9,AI1353&gt;Settings!$B$9),"Y","N")</f>
        <v/>
      </c>
      <c r="AW1353" s="91">
        <f>IF(AJ1353&lt;&gt;"Y","n/a",IF(AND(M1353&gt;0,AK1353&gt;Settings!$B$10),"Y","N"))</f>
        <v/>
      </c>
      <c r="AX1353" s="91">
        <f>IF(AO1353&gt;=Settings!$B$11,"Y","N")</f>
        <v/>
      </c>
      <c r="AY1353" s="99">
        <f>(AT1353="Y")+(AU1353="Y")+(AV1353="Y")+(AW1353="Y")+(AX1353="Y")</f>
        <v/>
      </c>
      <c r="AZ1353" s="94">
        <f>IF(AY1353=0,"None",_xlfn.TEXTJOIN(", ",TRUE(),IF(AT1353="Y","Breakout",""),IF(AU1353="Y","Accumulation",""),IF(AV1353="Y","Institutional buying",""),IF(AW1353="Y","Long buildup",""),IF(AX1353="Y","Momentum leader","")))</f>
        <v/>
      </c>
      <c r="BA1353" s="94">
        <f>IF(BW1353="","","Passes "&amp;AY1353&amp;" of 5 buy-side scans"&amp;IF(G1353="Y","; RED FLAG: filter out using Red flag column",""))</f>
        <v/>
      </c>
      <c r="BB1353" s="91" t="inlineStr">
        <is>
          <t>None</t>
        </is>
      </c>
      <c r="BC1353" s="92" t="inlineStr">
        <is>
          <t>N</t>
        </is>
      </c>
      <c r="BD1353" s="94" t="n"/>
      <c r="BE1353" s="94" t="n"/>
      <c r="BF1353" s="92">
        <f>IF(R1353*100000&gt;=Settings!$B$5,"Y","N")</f>
        <v/>
      </c>
      <c r="BG1353" s="91">
        <f>IF(F1353&gt;Settings!$B$6,"Y","N")</f>
        <v/>
      </c>
      <c r="BH1353" s="97" t="n">
        <v>-18.23</v>
      </c>
      <c r="BI1353" s="96" t="n">
        <v>-2.58</v>
      </c>
      <c r="BJ1353" s="96" t="n">
        <v>-9.93</v>
      </c>
      <c r="BK1353" s="96" t="n">
        <v>-7.92</v>
      </c>
      <c r="BL1353" s="96" t="n"/>
      <c r="BM1353" s="96" t="n"/>
      <c r="BN1353" s="97" t="n">
        <v>-3.93</v>
      </c>
      <c r="BO1353" s="96" t="n">
        <v>-6.31</v>
      </c>
      <c r="BP1353" s="96" t="n">
        <v>-7.78</v>
      </c>
      <c r="BQ1353" s="96" t="n"/>
      <c r="BR1353" s="91" t="n"/>
      <c r="BS1353" s="91" t="inlineStr">
        <is>
          <t>None</t>
        </is>
      </c>
      <c r="BT1353" s="96" t="n">
        <v>18</v>
      </c>
      <c r="BU1353" s="91" t="n"/>
      <c r="BV1353" s="99">
        <f>IF(OR(BF1353&lt;&gt;"Y",BG1353&lt;&gt;"Y"),"",(AND(ISNUMBER(BQ1353),BQ1353&gt;0))+(BR1353="Stacked up")+(AND(ISNUMBER(BH1353),BH1353&gt;=-Settings!$B$17))+(AND(ISNUMBER(BK1353),ISNUMBER(BM1353),BK1353&gt;0,BM1353&gt;0))+(AND(ISNUMBER(AQ1353),AQ1353&gt;=Settings!$B$18))+(AND(ISNUMBER(BT1353),BT1353&gt;=Settings!$B$19,BT1353&lt;=Settings!$B$20))+(AND(ISNUMBER(AS1353),AS1353&gt;0))+(AND(ISNUMBER(T1353),ISNUMBER(M1353),T1353&gt;=Settings!$B$21,M1353&gt;0))+(AND(ISNUMBER(AD1353),ISNUMBER(M1353),AD1353&gt;=Settings!$B$22,M1353&gt;0))+(AY1353&gt;=1))</f>
        <v/>
      </c>
      <c r="BW1353" s="91">
        <f>IF(OR(AY1353=0,BF1353&lt;&gt;"Y",BG1353&lt;&gt;"Y"),"",1+SUMPRODUCT(($A$6:$A$2604=A1353)*($AY$6:$AY$2604&gt;0)*($BF$6:$BF$2604="Y")*($BG$6:$BG$2604="Y")*(($AY$6:$AY$2604&gt;AY1353)+($AY$6:$AY$2604=AY1353)*($AD$6:$AD$2604&gt;AD1353))))</f>
        <v/>
      </c>
    </row>
    <row r="1354" ht="23.85" customHeight="1" s="55">
      <c r="A1354" s="90" t="n">
        <v>46296</v>
      </c>
      <c r="B1354" s="91" t="inlineStr">
        <is>
          <t>SHALBY</t>
        </is>
      </c>
      <c r="C1354" s="91" t="inlineStr">
        <is>
          <t>INE597J01018</t>
        </is>
      </c>
      <c r="D1354" s="91" t="n"/>
      <c r="E1354" s="91" t="inlineStr">
        <is>
          <t>None</t>
        </is>
      </c>
      <c r="F1354" s="93" t="n">
        <v>1442</v>
      </c>
      <c r="G1354" s="92" t="inlineStr">
        <is>
          <t>N</t>
        </is>
      </c>
      <c r="H1354" s="94" t="n"/>
      <c r="I1354" s="91" t="inlineStr">
        <is>
          <t>N</t>
        </is>
      </c>
      <c r="J1354" s="92">
        <f>IF(K1354="","N","Y")</f>
        <v/>
      </c>
      <c r="K1354" s="94">
        <f>_xlfn.TEXTJOIN("; ",TRUE,IF(P1354="52-wk low","52-wk low",""),IF(AND(AD1354&gt;=Settings!$B$12,M1354&lt;0),"Distribution",""),IF(AND(AJ1354="Y",M1354&lt;0,AK1354&lt;-Settings!$B$13),"Long unwinding",""),IF(AND(AJ1354="Y",M1354&lt;0,AK1354&gt;Settings!$B$13),"Short buildup",""))</f>
        <v/>
      </c>
      <c r="L1354" s="95" t="n">
        <v>133.55</v>
      </c>
      <c r="M1354" s="96" t="n">
        <v>-3.68</v>
      </c>
      <c r="N1354" s="93" t="n">
        <v>2274</v>
      </c>
      <c r="O1354" s="91" t="inlineStr">
        <is>
          <t>None</t>
        </is>
      </c>
      <c r="P1354" s="91" t="inlineStr">
        <is>
          <t>None</t>
        </is>
      </c>
      <c r="Q1354" s="97" t="n">
        <v>2.14</v>
      </c>
      <c r="R1354" s="96" t="n">
        <v>1.36</v>
      </c>
      <c r="S1354" s="96" t="n">
        <v>1.64</v>
      </c>
      <c r="T1354" s="96" t="n">
        <v>2.4</v>
      </c>
      <c r="U1354" s="96" t="n">
        <v>2.38</v>
      </c>
      <c r="V1354" s="103" t="n">
        <v>1.49</v>
      </c>
      <c r="W1354" s="102" t="n">
        <v>13</v>
      </c>
      <c r="X1354" s="93" t="n">
        <v>95</v>
      </c>
      <c r="Y1354" s="91" t="inlineStr">
        <is>
          <t>None</t>
        </is>
      </c>
      <c r="Z1354" s="99" t="n">
        <v>52.87</v>
      </c>
      <c r="AA1354" s="96" t="n">
        <v>0.9399999999999999</v>
      </c>
      <c r="AB1354" s="96" t="n">
        <v>0.92</v>
      </c>
      <c r="AC1354" s="96" t="n">
        <v>1.56</v>
      </c>
      <c r="AD1354" s="96" t="n">
        <v>2.22</v>
      </c>
      <c r="AE1354" s="96" t="n">
        <v>2.4</v>
      </c>
      <c r="AF1354" s="103" t="n">
        <v>1.05</v>
      </c>
      <c r="AG1354" s="91" t="inlineStr">
        <is>
          <t>Normal</t>
        </is>
      </c>
      <c r="AH1354" s="100" t="n">
        <v>0</v>
      </c>
      <c r="AI1354" s="101" t="n">
        <v>0</v>
      </c>
      <c r="AJ1354" s="92" t="inlineStr">
        <is>
          <t>N</t>
        </is>
      </c>
      <c r="AK1354" s="96" t="n"/>
      <c r="AL1354" s="91" t="inlineStr">
        <is>
          <t>n/a</t>
        </is>
      </c>
      <c r="AM1354" s="93" t="n"/>
      <c r="AN1354" s="92" t="inlineStr">
        <is>
          <t>None</t>
        </is>
      </c>
      <c r="AO1354" s="102" t="n">
        <v>0</v>
      </c>
      <c r="AP1354" s="103" t="n">
        <v>0.52</v>
      </c>
      <c r="AQ1354" s="102" t="n">
        <v>6</v>
      </c>
      <c r="AR1354" s="91" t="inlineStr">
        <is>
          <t>N</t>
        </is>
      </c>
      <c r="AS1354" s="104" t="n"/>
      <c r="AT1354" s="92">
        <f>IF(AND(P1354="52-wk high",T1354&gt;=Settings!$B$7),"Y","N")</f>
        <v/>
      </c>
      <c r="AU1354" s="91">
        <f>IF(AND(AD1354&gt;=Settings!$B$8,M1354&gt;0),"Y","N")</f>
        <v/>
      </c>
      <c r="AV1354" s="91">
        <f>IF(OR(AH1354&gt;Settings!$B$9,AI1354&gt;Settings!$B$9),"Y","N")</f>
        <v/>
      </c>
      <c r="AW1354" s="91">
        <f>IF(AJ1354&lt;&gt;"Y","n/a",IF(AND(M1354&gt;0,AK1354&gt;Settings!$B$10),"Y","N"))</f>
        <v/>
      </c>
      <c r="AX1354" s="91">
        <f>IF(AO1354&gt;=Settings!$B$11,"Y","N")</f>
        <v/>
      </c>
      <c r="AY1354" s="99">
        <f>(AT1354="Y")+(AU1354="Y")+(AV1354="Y")+(AW1354="Y")+(AX1354="Y")</f>
        <v/>
      </c>
      <c r="AZ1354" s="94">
        <f>IF(AY1354=0,"None",_xlfn.TEXTJOIN(", ",TRUE(),IF(AT1354="Y","Breakout",""),IF(AU1354="Y","Accumulation",""),IF(AV1354="Y","Institutional buying",""),IF(AW1354="Y","Long buildup",""),IF(AX1354="Y","Momentum leader","")))</f>
        <v/>
      </c>
      <c r="BA1354" s="94">
        <f>IF(BW1354="","","Passes "&amp;AY1354&amp;" of 5 buy-side scans"&amp;IF(G1354="Y","; RED FLAG: filter out using Red flag column",""))</f>
        <v/>
      </c>
      <c r="BB1354" s="91" t="inlineStr">
        <is>
          <t>None</t>
        </is>
      </c>
      <c r="BC1354" s="92" t="inlineStr">
        <is>
          <t>N</t>
        </is>
      </c>
      <c r="BD1354" s="94" t="n"/>
      <c r="BE1354" s="94" t="n"/>
      <c r="BF1354" s="92">
        <f>IF(R1354*100000&gt;=Settings!$B$5,"Y","N")</f>
        <v/>
      </c>
      <c r="BG1354" s="91">
        <f>IF(F1354&gt;Settings!$B$6,"Y","N")</f>
        <v/>
      </c>
      <c r="BH1354" s="97" t="n">
        <v>-51.08</v>
      </c>
      <c r="BI1354" s="96" t="n">
        <v>-7.11</v>
      </c>
      <c r="BJ1354" s="96" t="n">
        <v>-13.08</v>
      </c>
      <c r="BK1354" s="96" t="n">
        <v>-22.83</v>
      </c>
      <c r="BL1354" s="96" t="n">
        <v>-4.31</v>
      </c>
      <c r="BM1354" s="96" t="n">
        <v>-49.44</v>
      </c>
      <c r="BN1354" s="97" t="n">
        <v>-6.88</v>
      </c>
      <c r="BO1354" s="96" t="n">
        <v>-11.2</v>
      </c>
      <c r="BP1354" s="96" t="n">
        <v>-15.03</v>
      </c>
      <c r="BQ1354" s="96" t="n">
        <v>-21.96</v>
      </c>
      <c r="BR1354" s="91" t="inlineStr">
        <is>
          <t>Stacked down</t>
        </is>
      </c>
      <c r="BS1354" s="91" t="inlineStr">
        <is>
          <t>None</t>
        </is>
      </c>
      <c r="BT1354" s="96" t="n">
        <v>30.9</v>
      </c>
      <c r="BU1354" s="91" t="inlineStr">
        <is>
          <t>N</t>
        </is>
      </c>
      <c r="BV1354" s="99">
        <f>IF(OR(BF1354&lt;&gt;"Y",BG1354&lt;&gt;"Y"),"",(AND(ISNUMBER(BQ1354),BQ1354&gt;0))+(BR1354="Stacked up")+(AND(ISNUMBER(BH1354),BH1354&gt;=-Settings!$B$17))+(AND(ISNUMBER(BK1354),ISNUMBER(BM1354),BK1354&gt;0,BM1354&gt;0))+(AND(ISNUMBER(AQ1354),AQ1354&gt;=Settings!$B$18))+(AND(ISNUMBER(BT1354),BT1354&gt;=Settings!$B$19,BT1354&lt;=Settings!$B$20))+(AND(ISNUMBER(AS1354),AS1354&gt;0))+(AND(ISNUMBER(T1354),ISNUMBER(M1354),T1354&gt;=Settings!$B$21,M1354&gt;0))+(AND(ISNUMBER(AD1354),ISNUMBER(M1354),AD1354&gt;=Settings!$B$22,M1354&gt;0))+(AY1354&gt;=1))</f>
        <v/>
      </c>
      <c r="BW1354" s="91">
        <f>IF(OR(AY1354=0,BF1354&lt;&gt;"Y",BG1354&lt;&gt;"Y"),"",1+SUMPRODUCT(($A$6:$A$2604=A1354)*($AY$6:$AY$2604&gt;0)*($BF$6:$BF$2604="Y")*($BG$6:$BG$2604="Y")*(($AY$6:$AY$2604&gt;AY1354)+($AY$6:$AY$2604=AY1354)*($AD$6:$AD$2604&gt;AD1354))))</f>
        <v/>
      </c>
    </row>
    <row r="1355" ht="23.85" customHeight="1" s="55">
      <c r="A1355" s="90" t="n">
        <v>46296</v>
      </c>
      <c r="B1355" s="91" t="inlineStr">
        <is>
          <t>MBEL</t>
        </is>
      </c>
      <c r="C1355" s="91" t="inlineStr">
        <is>
          <t>INE08N601015</t>
        </is>
      </c>
      <c r="D1355" s="91" t="n"/>
      <c r="E1355" s="91" t="inlineStr">
        <is>
          <t>None</t>
        </is>
      </c>
      <c r="F1355" s="93" t="n">
        <v>1439</v>
      </c>
      <c r="G1355" s="92" t="inlineStr">
        <is>
          <t>N</t>
        </is>
      </c>
      <c r="H1355" s="94" t="n"/>
      <c r="I1355" s="91" t="inlineStr">
        <is>
          <t>N</t>
        </is>
      </c>
      <c r="J1355" s="92">
        <f>IF(K1355="","N","Y")</f>
        <v/>
      </c>
      <c r="K1355" s="94">
        <f>_xlfn.TEXTJOIN("; ",TRUE,IF(P1355="52-wk low","52-wk low",""),IF(AND(AD1355&gt;=Settings!$B$12,M1355&lt;0),"Distribution",""),IF(AND(AJ1355="Y",M1355&lt;0,AK1355&lt;-Settings!$B$13),"Long unwinding",""),IF(AND(AJ1355="Y",M1355&lt;0,AK1355&gt;Settings!$B$13),"Short buildup",""))</f>
        <v/>
      </c>
      <c r="L1355" s="95" t="n">
        <v>251.75</v>
      </c>
      <c r="M1355" s="96" t="n">
        <v>1.1</v>
      </c>
      <c r="N1355" s="93" t="n">
        <v>312</v>
      </c>
      <c r="O1355" s="91" t="inlineStr">
        <is>
          <t>None</t>
        </is>
      </c>
      <c r="P1355" s="91" t="inlineStr">
        <is>
          <t>None</t>
        </is>
      </c>
      <c r="Q1355" s="97" t="n">
        <v>1.16</v>
      </c>
      <c r="R1355" s="96" t="n">
        <v>1.34</v>
      </c>
      <c r="S1355" s="96" t="n">
        <v>0.87</v>
      </c>
      <c r="T1355" s="96" t="n">
        <v>0.6</v>
      </c>
      <c r="U1355" s="96" t="n">
        <v>0.61</v>
      </c>
      <c r="V1355" s="103" t="n">
        <v>0.71</v>
      </c>
      <c r="W1355" s="102" t="n">
        <v>3</v>
      </c>
      <c r="X1355" s="93" t="n"/>
      <c r="Y1355" s="91" t="inlineStr">
        <is>
          <t>None</t>
        </is>
      </c>
      <c r="Z1355" s="99" t="n">
        <v>54.06</v>
      </c>
      <c r="AA1355" s="96" t="n">
        <v>1.16</v>
      </c>
      <c r="AB1355" s="96" t="n">
        <v>1.1</v>
      </c>
      <c r="AC1355" s="96" t="n">
        <v>1.09</v>
      </c>
      <c r="AD1355" s="96" t="n">
        <v>0.75</v>
      </c>
      <c r="AE1355" s="96" t="n">
        <v>0.74</v>
      </c>
      <c r="AF1355" s="103" t="n">
        <v>0.98</v>
      </c>
      <c r="AG1355" s="91" t="inlineStr">
        <is>
          <t>Normal</t>
        </is>
      </c>
      <c r="AH1355" s="100" t="n">
        <v>0</v>
      </c>
      <c r="AI1355" s="101" t="n">
        <v>0</v>
      </c>
      <c r="AJ1355" s="92" t="inlineStr">
        <is>
          <t>N</t>
        </is>
      </c>
      <c r="AK1355" s="96" t="n"/>
      <c r="AL1355" s="91" t="inlineStr">
        <is>
          <t>n/a</t>
        </is>
      </c>
      <c r="AM1355" s="93" t="n"/>
      <c r="AN1355" s="92" t="inlineStr">
        <is>
          <t>None</t>
        </is>
      </c>
      <c r="AO1355" s="102" t="n">
        <v>0</v>
      </c>
      <c r="AP1355" s="103" t="n">
        <v>0.65</v>
      </c>
      <c r="AQ1355" s="102" t="n">
        <v>28</v>
      </c>
      <c r="AR1355" s="91" t="inlineStr">
        <is>
          <t>N</t>
        </is>
      </c>
      <c r="AS1355" s="104" t="n"/>
      <c r="AT1355" s="92">
        <f>IF(AND(P1355="52-wk high",T1355&gt;=Settings!$B$7),"Y","N")</f>
        <v/>
      </c>
      <c r="AU1355" s="91">
        <f>IF(AND(AD1355&gt;=Settings!$B$8,M1355&gt;0),"Y","N")</f>
        <v/>
      </c>
      <c r="AV1355" s="91">
        <f>IF(OR(AH1355&gt;Settings!$B$9,AI1355&gt;Settings!$B$9),"Y","N")</f>
        <v/>
      </c>
      <c r="AW1355" s="91">
        <f>IF(AJ1355&lt;&gt;"Y","n/a",IF(AND(M1355&gt;0,AK1355&gt;Settings!$B$10),"Y","N"))</f>
        <v/>
      </c>
      <c r="AX1355" s="91">
        <f>IF(AO1355&gt;=Settings!$B$11,"Y","N")</f>
        <v/>
      </c>
      <c r="AY1355" s="99">
        <f>(AT1355="Y")+(AU1355="Y")+(AV1355="Y")+(AW1355="Y")+(AX1355="Y")</f>
        <v/>
      </c>
      <c r="AZ1355" s="94">
        <f>IF(AY1355=0,"None",_xlfn.TEXTJOIN(", ",TRUE(),IF(AT1355="Y","Breakout",""),IF(AU1355="Y","Accumulation",""),IF(AV1355="Y","Institutional buying",""),IF(AW1355="Y","Long buildup",""),IF(AX1355="Y","Momentum leader","")))</f>
        <v/>
      </c>
      <c r="BA1355" s="94">
        <f>IF(BW1355="","","Passes "&amp;AY1355&amp;" of 5 buy-side scans"&amp;IF(G1355="Y","; RED FLAG: filter out using Red flag column",""))</f>
        <v/>
      </c>
      <c r="BB1355" s="91" t="inlineStr">
        <is>
          <t>None</t>
        </is>
      </c>
      <c r="BC1355" s="92" t="inlineStr">
        <is>
          <t>N</t>
        </is>
      </c>
      <c r="BD1355" s="94" t="n"/>
      <c r="BE1355" s="94" t="n"/>
      <c r="BF1355" s="92">
        <f>IF(R1355*100000&gt;=Settings!$B$5,"Y","N")</f>
        <v/>
      </c>
      <c r="BG1355" s="91">
        <f>IF(F1355&gt;Settings!$B$6,"Y","N")</f>
        <v/>
      </c>
      <c r="BH1355" s="97" t="n">
        <v>-53.02</v>
      </c>
      <c r="BI1355" s="96" t="n">
        <v>-4.62</v>
      </c>
      <c r="BJ1355" s="96" t="n">
        <v>-5.21</v>
      </c>
      <c r="BK1355" s="96" t="n">
        <v>-21.12</v>
      </c>
      <c r="BL1355" s="96" t="n">
        <v>-0.74</v>
      </c>
      <c r="BM1355" s="96" t="n">
        <v>-37.19</v>
      </c>
      <c r="BN1355" s="97" t="n">
        <v>-2.7</v>
      </c>
      <c r="BO1355" s="96" t="n">
        <v>-7.2</v>
      </c>
      <c r="BP1355" s="96" t="n">
        <v>-11.99</v>
      </c>
      <c r="BQ1355" s="96" t="n">
        <v>-18.83</v>
      </c>
      <c r="BR1355" s="91" t="inlineStr">
        <is>
          <t>Stacked down</t>
        </is>
      </c>
      <c r="BS1355" s="91" t="inlineStr">
        <is>
          <t>None</t>
        </is>
      </c>
      <c r="BT1355" s="96" t="n">
        <v>38.5</v>
      </c>
      <c r="BU1355" s="91" t="inlineStr">
        <is>
          <t>N</t>
        </is>
      </c>
      <c r="BV1355" s="99">
        <f>IF(OR(BF1355&lt;&gt;"Y",BG1355&lt;&gt;"Y"),"",(AND(ISNUMBER(BQ1355),BQ1355&gt;0))+(BR1355="Stacked up")+(AND(ISNUMBER(BH1355),BH1355&gt;=-Settings!$B$17))+(AND(ISNUMBER(BK1355),ISNUMBER(BM1355),BK1355&gt;0,BM1355&gt;0))+(AND(ISNUMBER(AQ1355),AQ1355&gt;=Settings!$B$18))+(AND(ISNUMBER(BT1355),BT1355&gt;=Settings!$B$19,BT1355&lt;=Settings!$B$20))+(AND(ISNUMBER(AS1355),AS1355&gt;0))+(AND(ISNUMBER(T1355),ISNUMBER(M1355),T1355&gt;=Settings!$B$21,M1355&gt;0))+(AND(ISNUMBER(AD1355),ISNUMBER(M1355),AD1355&gt;=Settings!$B$22,M1355&gt;0))+(AY1355&gt;=1))</f>
        <v/>
      </c>
      <c r="BW1355" s="91">
        <f>IF(OR(AY1355=0,BF1355&lt;&gt;"Y",BG1355&lt;&gt;"Y"),"",1+SUMPRODUCT(($A$6:$A$2604=A1355)*($AY$6:$AY$2604&gt;0)*($BF$6:$BF$2604="Y")*($BG$6:$BG$2604="Y")*(($AY$6:$AY$2604&gt;AY1355)+($AY$6:$AY$2604=AY1355)*($AD$6:$AD$2604&gt;AD1355))))</f>
        <v/>
      </c>
    </row>
    <row r="1356" ht="23.85" customHeight="1" s="55">
      <c r="A1356" s="90" t="n">
        <v>46296</v>
      </c>
      <c r="B1356" s="91" t="inlineStr">
        <is>
          <t>SUMMITSEC</t>
        </is>
      </c>
      <c r="C1356" s="91" t="inlineStr">
        <is>
          <t>INE519C01017</t>
        </is>
      </c>
      <c r="D1356" s="91" t="n"/>
      <c r="E1356" s="91" t="inlineStr">
        <is>
          <t>None</t>
        </is>
      </c>
      <c r="F1356" s="93" t="n">
        <v>1434</v>
      </c>
      <c r="G1356" s="92" t="inlineStr">
        <is>
          <t>N</t>
        </is>
      </c>
      <c r="H1356" s="94" t="n"/>
      <c r="I1356" s="91" t="inlineStr">
        <is>
          <t>N</t>
        </is>
      </c>
      <c r="J1356" s="92">
        <f>IF(K1356="","N","Y")</f>
        <v/>
      </c>
      <c r="K1356" s="94">
        <f>_xlfn.TEXTJOIN("; ",TRUE,IF(P1356="52-wk low","52-wk low",""),IF(AND(AD1356&gt;=Settings!$B$12,M1356&lt;0),"Distribution",""),IF(AND(AJ1356="Y",M1356&lt;0,AK1356&lt;-Settings!$B$13),"Long unwinding",""),IF(AND(AJ1356="Y",M1356&lt;0,AK1356&gt;Settings!$B$13),"Short buildup",""))</f>
        <v/>
      </c>
      <c r="L1356" s="95" t="n">
        <v>1315.5</v>
      </c>
      <c r="M1356" s="96" t="n">
        <v>-0.26</v>
      </c>
      <c r="N1356" s="93" t="n">
        <v>692</v>
      </c>
      <c r="O1356" s="91" t="inlineStr">
        <is>
          <t>None</t>
        </is>
      </c>
      <c r="P1356" s="91" t="inlineStr">
        <is>
          <t>52-wk low</t>
        </is>
      </c>
      <c r="Q1356" s="97" t="n">
        <v>0.01</v>
      </c>
      <c r="R1356" s="96" t="n">
        <v>0.03</v>
      </c>
      <c r="S1356" s="96" t="n">
        <v>0.36</v>
      </c>
      <c r="T1356" s="96" t="n">
        <v>0.33</v>
      </c>
      <c r="U1356" s="96" t="n">
        <v>0.33</v>
      </c>
      <c r="V1356" s="103" t="n">
        <v>0.9399999999999999</v>
      </c>
      <c r="W1356" s="102" t="n">
        <v>6</v>
      </c>
      <c r="X1356" s="93" t="n"/>
      <c r="Y1356" s="91" t="inlineStr">
        <is>
          <t>None</t>
        </is>
      </c>
      <c r="Z1356" s="99" t="n">
        <v>60.02</v>
      </c>
      <c r="AA1356" s="96" t="n">
        <v>0.84</v>
      </c>
      <c r="AB1356" s="96" t="n">
        <v>0.91</v>
      </c>
      <c r="AC1356" s="96" t="n">
        <v>0.3</v>
      </c>
      <c r="AD1356" s="96" t="n">
        <v>0.32</v>
      </c>
      <c r="AE1356" s="96" t="n">
        <v>0.34</v>
      </c>
      <c r="AF1356" s="103" t="n">
        <v>1.21</v>
      </c>
      <c r="AG1356" s="91" t="inlineStr">
        <is>
          <t>Normal</t>
        </is>
      </c>
      <c r="AH1356" s="100" t="n">
        <v>0</v>
      </c>
      <c r="AI1356" s="101" t="n">
        <v>0</v>
      </c>
      <c r="AJ1356" s="92" t="inlineStr">
        <is>
          <t>N</t>
        </is>
      </c>
      <c r="AK1356" s="96" t="n"/>
      <c r="AL1356" s="91" t="inlineStr">
        <is>
          <t>n/a</t>
        </is>
      </c>
      <c r="AM1356" s="93" t="n"/>
      <c r="AN1356" s="92" t="inlineStr">
        <is>
          <t>None</t>
        </is>
      </c>
      <c r="AO1356" s="102" t="n">
        <v>0</v>
      </c>
      <c r="AP1356" s="103" t="n">
        <v>0.52</v>
      </c>
      <c r="AQ1356" s="102" t="n">
        <v>7</v>
      </c>
      <c r="AR1356" s="91" t="inlineStr">
        <is>
          <t>N</t>
        </is>
      </c>
      <c r="AS1356" s="104" t="n"/>
      <c r="AT1356" s="92">
        <f>IF(AND(P1356="52-wk high",T1356&gt;=Settings!$B$7),"Y","N")</f>
        <v/>
      </c>
      <c r="AU1356" s="91">
        <f>IF(AND(AD1356&gt;=Settings!$B$8,M1356&gt;0),"Y","N")</f>
        <v/>
      </c>
      <c r="AV1356" s="91">
        <f>IF(OR(AH1356&gt;Settings!$B$9,AI1356&gt;Settings!$B$9),"Y","N")</f>
        <v/>
      </c>
      <c r="AW1356" s="91">
        <f>IF(AJ1356&lt;&gt;"Y","n/a",IF(AND(M1356&gt;0,AK1356&gt;Settings!$B$10),"Y","N"))</f>
        <v/>
      </c>
      <c r="AX1356" s="91">
        <f>IF(AO1356&gt;=Settings!$B$11,"Y","N")</f>
        <v/>
      </c>
      <c r="AY1356" s="99">
        <f>(AT1356="Y")+(AU1356="Y")+(AV1356="Y")+(AW1356="Y")+(AX1356="Y")</f>
        <v/>
      </c>
      <c r="AZ1356" s="94">
        <f>IF(AY1356=0,"None",_xlfn.TEXTJOIN(", ",TRUE(),IF(AT1356="Y","Breakout",""),IF(AU1356="Y","Accumulation",""),IF(AV1356="Y","Institutional buying",""),IF(AW1356="Y","Long buildup",""),IF(AX1356="Y","Momentum leader","")))</f>
        <v/>
      </c>
      <c r="BA1356" s="94">
        <f>IF(BW1356="","","Passes "&amp;AY1356&amp;" of 5 buy-side scans"&amp;IF(G1356="Y","; RED FLAG: filter out using Red flag column",""))</f>
        <v/>
      </c>
      <c r="BB1356" s="91" t="inlineStr">
        <is>
          <t>None</t>
        </is>
      </c>
      <c r="BC1356" s="92" t="inlineStr">
        <is>
          <t>N</t>
        </is>
      </c>
      <c r="BD1356" s="94" t="n"/>
      <c r="BE1356" s="94" t="n"/>
      <c r="BF1356" s="92">
        <f>IF(R1356*100000&gt;=Settings!$B$5,"Y","N")</f>
        <v/>
      </c>
      <c r="BG1356" s="91">
        <f>IF(F1356&gt;Settings!$B$6,"Y","N")</f>
        <v/>
      </c>
      <c r="BH1356" s="97" t="n">
        <v>-47.27</v>
      </c>
      <c r="BI1356" s="96" t="n">
        <v>-4.89</v>
      </c>
      <c r="BJ1356" s="96" t="n">
        <v>-6.95</v>
      </c>
      <c r="BK1356" s="96" t="n">
        <v>-13.67</v>
      </c>
      <c r="BL1356" s="96" t="n">
        <v>-10</v>
      </c>
      <c r="BM1356" s="96" t="n">
        <v>-40.88</v>
      </c>
      <c r="BN1356" s="97" t="n">
        <v>-4.7</v>
      </c>
      <c r="BO1356" s="96" t="n">
        <v>-7.68</v>
      </c>
      <c r="BP1356" s="96" t="n">
        <v>-11.49</v>
      </c>
      <c r="BQ1356" s="96" t="n">
        <v>-18.71</v>
      </c>
      <c r="BR1356" s="91" t="inlineStr">
        <is>
          <t>Stacked down</t>
        </is>
      </c>
      <c r="BS1356" s="91" t="inlineStr">
        <is>
          <t>None</t>
        </is>
      </c>
      <c r="BT1356" s="96" t="n">
        <v>23.2</v>
      </c>
      <c r="BU1356" s="91" t="inlineStr">
        <is>
          <t>N</t>
        </is>
      </c>
      <c r="BV1356" s="99">
        <f>IF(OR(BF1356&lt;&gt;"Y",BG1356&lt;&gt;"Y"),"",(AND(ISNUMBER(BQ1356),BQ1356&gt;0))+(BR1356="Stacked up")+(AND(ISNUMBER(BH1356),BH1356&gt;=-Settings!$B$17))+(AND(ISNUMBER(BK1356),ISNUMBER(BM1356),BK1356&gt;0,BM1356&gt;0))+(AND(ISNUMBER(AQ1356),AQ1356&gt;=Settings!$B$18))+(AND(ISNUMBER(BT1356),BT1356&gt;=Settings!$B$19,BT1356&lt;=Settings!$B$20))+(AND(ISNUMBER(AS1356),AS1356&gt;0))+(AND(ISNUMBER(T1356),ISNUMBER(M1356),T1356&gt;=Settings!$B$21,M1356&gt;0))+(AND(ISNUMBER(AD1356),ISNUMBER(M1356),AD1356&gt;=Settings!$B$22,M1356&gt;0))+(AY1356&gt;=1))</f>
        <v/>
      </c>
      <c r="BW1356" s="91">
        <f>IF(OR(AY1356=0,BF1356&lt;&gt;"Y",BG1356&lt;&gt;"Y"),"",1+SUMPRODUCT(($A$6:$A$2604=A1356)*($AY$6:$AY$2604&gt;0)*($BF$6:$BF$2604="Y")*($BG$6:$BG$2604="Y")*(($AY$6:$AY$2604&gt;AY1356)+($AY$6:$AY$2604=AY1356)*($AD$6:$AD$2604&gt;AD1356))))</f>
        <v/>
      </c>
    </row>
    <row r="1357" ht="23.85" customHeight="1" s="55">
      <c r="A1357" s="90" t="n">
        <v>46296</v>
      </c>
      <c r="B1357" s="91" t="inlineStr">
        <is>
          <t>SALSTEEL</t>
        </is>
      </c>
      <c r="C1357" s="91" t="inlineStr">
        <is>
          <t>INE658G01014</t>
        </is>
      </c>
      <c r="D1357" s="91" t="n"/>
      <c r="E1357" s="91" t="inlineStr">
        <is>
          <t>None</t>
        </is>
      </c>
      <c r="F1357" s="93" t="n">
        <v>1432</v>
      </c>
      <c r="G1357" s="92" t="inlineStr">
        <is>
          <t>Y</t>
        </is>
      </c>
      <c r="H1357" s="94" t="inlineStr">
        <is>
          <t>Long-term ASM Stage 1</t>
        </is>
      </c>
      <c r="I1357" s="91" t="inlineStr">
        <is>
          <t>N</t>
        </is>
      </c>
      <c r="J1357" s="92">
        <f>IF(K1357="","N","Y")</f>
        <v/>
      </c>
      <c r="K1357" s="94">
        <f>_xlfn.TEXTJOIN("; ",TRUE,IF(P1357="52-wk low","52-wk low",""),IF(AND(AD1357&gt;=Settings!$B$12,M1357&lt;0),"Distribution",""),IF(AND(AJ1357="Y",M1357&lt;0,AK1357&lt;-Settings!$B$13),"Long unwinding",""),IF(AND(AJ1357="Y",M1357&lt;0,AK1357&gt;Settings!$B$13),"Short buildup",""))</f>
        <v/>
      </c>
      <c r="L1357" s="95" t="n">
        <v>98.92</v>
      </c>
      <c r="M1357" s="96" t="n">
        <v>-0.14</v>
      </c>
      <c r="N1357" s="93" t="n">
        <v>657</v>
      </c>
      <c r="O1357" s="91" t="inlineStr">
        <is>
          <t>None</t>
        </is>
      </c>
      <c r="P1357" s="91" t="inlineStr">
        <is>
          <t>52-wk high</t>
        </is>
      </c>
      <c r="Q1357" s="97" t="n">
        <v>11.73</v>
      </c>
      <c r="R1357" s="96" t="n">
        <v>6.6</v>
      </c>
      <c r="S1357" s="96" t="n">
        <v>1.78</v>
      </c>
      <c r="T1357" s="96" t="n">
        <v>1.95</v>
      </c>
      <c r="U1357" s="96" t="n">
        <v>3.27</v>
      </c>
      <c r="V1357" s="103" t="n">
        <v>1.79</v>
      </c>
      <c r="W1357" s="102" t="n">
        <v>8</v>
      </c>
      <c r="X1357" s="93" t="n">
        <v>74</v>
      </c>
      <c r="Y1357" s="91" t="inlineStr">
        <is>
          <t>None</t>
        </is>
      </c>
      <c r="Z1357" s="99" t="n">
        <v>34.02</v>
      </c>
      <c r="AA1357" s="96" t="n">
        <v>0.92</v>
      </c>
      <c r="AB1357" s="96" t="n">
        <v>0.82</v>
      </c>
      <c r="AC1357" s="96" t="n">
        <v>1.79</v>
      </c>
      <c r="AD1357" s="96" t="n"/>
      <c r="AE1357" s="96" t="n"/>
      <c r="AF1357" s="103" t="n"/>
      <c r="AG1357" s="91" t="inlineStr">
        <is>
          <t>Run-up, risky</t>
        </is>
      </c>
      <c r="AH1357" s="100" t="n">
        <v>0</v>
      </c>
      <c r="AI1357" s="101" t="n">
        <v>0</v>
      </c>
      <c r="AJ1357" s="92" t="inlineStr">
        <is>
          <t>N</t>
        </is>
      </c>
      <c r="AK1357" s="96" t="n"/>
      <c r="AL1357" s="91" t="inlineStr">
        <is>
          <t>n/a</t>
        </is>
      </c>
      <c r="AM1357" s="93" t="n"/>
      <c r="AN1357" s="92" t="inlineStr">
        <is>
          <t>None</t>
        </is>
      </c>
      <c r="AO1357" s="102" t="n">
        <v>0</v>
      </c>
      <c r="AP1357" s="103" t="n">
        <v>4.76</v>
      </c>
      <c r="AQ1357" s="102" t="n">
        <v>99</v>
      </c>
      <c r="AR1357" s="91" t="inlineStr">
        <is>
          <t>N</t>
        </is>
      </c>
      <c r="AS1357" s="104" t="n"/>
      <c r="AT1357" s="92">
        <f>IF(AND(P1357="52-wk high",T1357&gt;=Settings!$B$7),"Y","N")</f>
        <v/>
      </c>
      <c r="AU1357" s="91">
        <f>IF(AND(AD1357&gt;=Settings!$B$8,M1357&gt;0),"Y","N")</f>
        <v/>
      </c>
      <c r="AV1357" s="91">
        <f>IF(OR(AH1357&gt;Settings!$B$9,AI1357&gt;Settings!$B$9),"Y","N")</f>
        <v/>
      </c>
      <c r="AW1357" s="91">
        <f>IF(AJ1357&lt;&gt;"Y","n/a",IF(AND(M1357&gt;0,AK1357&gt;Settings!$B$10),"Y","N"))</f>
        <v/>
      </c>
      <c r="AX1357" s="91">
        <f>IF(AO1357&gt;=Settings!$B$11,"Y","N")</f>
        <v/>
      </c>
      <c r="AY1357" s="99">
        <f>(AT1357="Y")+(AU1357="Y")+(AV1357="Y")+(AW1357="Y")+(AX1357="Y")</f>
        <v/>
      </c>
      <c r="AZ1357" s="94">
        <f>IF(AY1357=0,"None",_xlfn.TEXTJOIN(", ",TRUE(),IF(AT1357="Y","Breakout",""),IF(AU1357="Y","Accumulation",""),IF(AV1357="Y","Institutional buying",""),IF(AW1357="Y","Long buildup",""),IF(AX1357="Y","Momentum leader","")))</f>
        <v/>
      </c>
      <c r="BA1357" s="94">
        <f>IF(BW1357="","","Passes "&amp;AY1357&amp;" of 5 buy-side scans"&amp;IF(G1357="Y","; RED FLAG: filter out using Red flag column",""))</f>
        <v/>
      </c>
      <c r="BB1357" s="91" t="inlineStr">
        <is>
          <t>Lower</t>
        </is>
      </c>
      <c r="BC1357" s="92" t="inlineStr">
        <is>
          <t>Y</t>
        </is>
      </c>
      <c r="BD1357" s="94" t="inlineStr">
        <is>
          <t>PE &gt; 50</t>
        </is>
      </c>
      <c r="BE1357" s="94" t="n"/>
      <c r="BF1357" s="92">
        <f>IF(R1357*100000&gt;=Settings!$B$5,"Y","N")</f>
        <v/>
      </c>
      <c r="BG1357" s="91">
        <f>IF(F1357&gt;Settings!$B$6,"Y","N")</f>
        <v/>
      </c>
      <c r="BH1357" s="97" t="n">
        <v>-2.57</v>
      </c>
      <c r="BI1357" s="96" t="n">
        <v>10.81</v>
      </c>
      <c r="BJ1357" s="96" t="n">
        <v>20</v>
      </c>
      <c r="BK1357" s="96" t="n">
        <v>73.45</v>
      </c>
      <c r="BL1357" s="96" t="n">
        <v>159.43</v>
      </c>
      <c r="BM1357" s="96" t="n">
        <v>254.17</v>
      </c>
      <c r="BN1357" s="97" t="n">
        <v>15.08</v>
      </c>
      <c r="BO1357" s="96" t="n">
        <v>28.92</v>
      </c>
      <c r="BP1357" s="96" t="n">
        <v>44.89</v>
      </c>
      <c r="BQ1357" s="96" t="n">
        <v>69.05</v>
      </c>
      <c r="BR1357" s="91" t="inlineStr">
        <is>
          <t>Stacked up</t>
        </is>
      </c>
      <c r="BS1357" s="91" t="inlineStr">
        <is>
          <t>None</t>
        </is>
      </c>
      <c r="BT1357" s="96" t="n">
        <v>81.2</v>
      </c>
      <c r="BU1357" s="91" t="inlineStr">
        <is>
          <t>N</t>
        </is>
      </c>
      <c r="BV1357" s="99">
        <f>IF(OR(BF1357&lt;&gt;"Y",BG1357&lt;&gt;"Y"),"",(AND(ISNUMBER(BQ1357),BQ1357&gt;0))+(BR1357="Stacked up")+(AND(ISNUMBER(BH1357),BH1357&gt;=-Settings!$B$17))+(AND(ISNUMBER(BK1357),ISNUMBER(BM1357),BK1357&gt;0,BM1357&gt;0))+(AND(ISNUMBER(AQ1357),AQ1357&gt;=Settings!$B$18))+(AND(ISNUMBER(BT1357),BT1357&gt;=Settings!$B$19,BT1357&lt;=Settings!$B$20))+(AND(ISNUMBER(AS1357),AS1357&gt;0))+(AND(ISNUMBER(T1357),ISNUMBER(M1357),T1357&gt;=Settings!$B$21,M1357&gt;0))+(AND(ISNUMBER(AD1357),ISNUMBER(M1357),AD1357&gt;=Settings!$B$22,M1357&gt;0))+(AY1357&gt;=1))</f>
        <v/>
      </c>
      <c r="BW1357" s="91">
        <f>IF(OR(AY1357=0,BF1357&lt;&gt;"Y",BG1357&lt;&gt;"Y"),"",1+SUMPRODUCT(($A$6:$A$2604=A1357)*($AY$6:$AY$2604&gt;0)*($BF$6:$BF$2604="Y")*($BG$6:$BG$2604="Y")*(($AY$6:$AY$2604&gt;AY1357)+($AY$6:$AY$2604=AY1357)*($AD$6:$AD$2604&gt;AD1357))))</f>
        <v/>
      </c>
    </row>
    <row r="1358" ht="23.85" customHeight="1" s="55">
      <c r="A1358" s="90" t="n">
        <v>46296</v>
      </c>
      <c r="B1358" s="91" t="inlineStr">
        <is>
          <t>ALICON</t>
        </is>
      </c>
      <c r="C1358" s="91" t="inlineStr">
        <is>
          <t>INE062D01024</t>
        </is>
      </c>
      <c r="D1358" s="91" t="n"/>
      <c r="E1358" s="91" t="inlineStr">
        <is>
          <t>None</t>
        </is>
      </c>
      <c r="F1358" s="93" t="n">
        <v>1431</v>
      </c>
      <c r="G1358" s="92" t="inlineStr">
        <is>
          <t>N</t>
        </is>
      </c>
      <c r="H1358" s="94" t="n"/>
      <c r="I1358" s="91" t="inlineStr">
        <is>
          <t>N</t>
        </is>
      </c>
      <c r="J1358" s="92">
        <f>IF(K1358="","N","Y")</f>
        <v/>
      </c>
      <c r="K1358" s="94">
        <f>_xlfn.TEXTJOIN("; ",TRUE,IF(P1358="52-wk low","52-wk low",""),IF(AND(AD1358&gt;=Settings!$B$12,M1358&lt;0),"Distribution",""),IF(AND(AJ1358="Y",M1358&lt;0,AK1358&lt;-Settings!$B$13),"Long unwinding",""),IF(AND(AJ1358="Y",M1358&lt;0,AK1358&gt;Settings!$B$13),"Short buildup",""))</f>
        <v/>
      </c>
      <c r="L1358" s="95" t="n">
        <v>871.95</v>
      </c>
      <c r="M1358" s="96" t="n">
        <v>0.25</v>
      </c>
      <c r="N1358" s="93" t="n">
        <v>512</v>
      </c>
      <c r="O1358" s="91" t="inlineStr">
        <is>
          <t>None</t>
        </is>
      </c>
      <c r="P1358" s="91" t="inlineStr">
        <is>
          <t>None</t>
        </is>
      </c>
      <c r="Q1358" s="97" t="n">
        <v>8.65</v>
      </c>
      <c r="R1358" s="96" t="n">
        <v>1.25</v>
      </c>
      <c r="S1358" s="96" t="n">
        <v>10.48</v>
      </c>
      <c r="T1358" s="96" t="n">
        <v>13.61</v>
      </c>
      <c r="U1358" s="96" t="n">
        <v>22.57</v>
      </c>
      <c r="V1358" s="103" t="n">
        <v>2.66</v>
      </c>
      <c r="W1358" s="102" t="n">
        <v>9</v>
      </c>
      <c r="X1358" s="93" t="n">
        <v>6</v>
      </c>
      <c r="Y1358" s="91" t="inlineStr">
        <is>
          <t>None</t>
        </is>
      </c>
      <c r="Z1358" s="99" t="n">
        <v>27.76</v>
      </c>
      <c r="AA1358" s="96" t="n">
        <v>0.51</v>
      </c>
      <c r="AB1358" s="96" t="n">
        <v>0.48</v>
      </c>
      <c r="AC1358" s="96" t="n">
        <v>8.130000000000001</v>
      </c>
      <c r="AD1358" s="96" t="n">
        <v>8.41</v>
      </c>
      <c r="AE1358" s="96" t="n">
        <v>13.28</v>
      </c>
      <c r="AF1358" s="103" t="n">
        <v>0.76</v>
      </c>
      <c r="AG1358" s="91" t="inlineStr">
        <is>
          <t>Run-up, risky</t>
        </is>
      </c>
      <c r="AH1358" s="100" t="n">
        <v>-135546</v>
      </c>
      <c r="AI1358" s="101" t="n">
        <v>0</v>
      </c>
      <c r="AJ1358" s="92" t="inlineStr">
        <is>
          <t>N</t>
        </is>
      </c>
      <c r="AK1358" s="96" t="n"/>
      <c r="AL1358" s="91" t="inlineStr">
        <is>
          <t>n/a</t>
        </is>
      </c>
      <c r="AM1358" s="93" t="n"/>
      <c r="AN1358" s="92" t="inlineStr">
        <is>
          <t>None</t>
        </is>
      </c>
      <c r="AO1358" s="102" t="n">
        <v>0</v>
      </c>
      <c r="AP1358" s="103" t="n">
        <v>1.32</v>
      </c>
      <c r="AQ1358" s="102" t="n">
        <v>74</v>
      </c>
      <c r="AR1358" s="91" t="inlineStr">
        <is>
          <t>N</t>
        </is>
      </c>
      <c r="AS1358" s="104" t="n"/>
      <c r="AT1358" s="92">
        <f>IF(AND(P1358="52-wk high",T1358&gt;=Settings!$B$7),"Y","N")</f>
        <v/>
      </c>
      <c r="AU1358" s="91">
        <f>IF(AND(AD1358&gt;=Settings!$B$8,M1358&gt;0),"Y","N")</f>
        <v/>
      </c>
      <c r="AV1358" s="91">
        <f>IF(OR(AH1358&gt;Settings!$B$9,AI1358&gt;Settings!$B$9),"Y","N")</f>
        <v/>
      </c>
      <c r="AW1358" s="91">
        <f>IF(AJ1358&lt;&gt;"Y","n/a",IF(AND(M1358&gt;0,AK1358&gt;Settings!$B$10),"Y","N"))</f>
        <v/>
      </c>
      <c r="AX1358" s="91">
        <f>IF(AO1358&gt;=Settings!$B$11,"Y","N")</f>
        <v/>
      </c>
      <c r="AY1358" s="99">
        <f>(AT1358="Y")+(AU1358="Y")+(AV1358="Y")+(AW1358="Y")+(AX1358="Y")</f>
        <v/>
      </c>
      <c r="AZ1358" s="94">
        <f>IF(AY1358=0,"None",_xlfn.TEXTJOIN(", ",TRUE(),IF(AT1358="Y","Breakout",""),IF(AU1358="Y","Accumulation",""),IF(AV1358="Y","Institutional buying",""),IF(AW1358="Y","Long buildup",""),IF(AX1358="Y","Momentum leader","")))</f>
        <v/>
      </c>
      <c r="BA1358" s="94">
        <f>IF(BW1358="","","Passes "&amp;AY1358&amp;" of 5 buy-side scans"&amp;IF(G1358="Y","; RED FLAG: filter out using Red flag column",""))</f>
        <v/>
      </c>
      <c r="BB1358" s="91" t="inlineStr">
        <is>
          <t>None</t>
        </is>
      </c>
      <c r="BC1358" s="92" t="inlineStr">
        <is>
          <t>Y</t>
        </is>
      </c>
      <c r="BD1358" s="94" t="inlineStr">
        <is>
          <t>&gt;25% move in 15 days; &gt;25% move in 1 month</t>
        </is>
      </c>
      <c r="BE1358" s="94" t="n"/>
      <c r="BF1358" s="92">
        <f>IF(R1358*100000&gt;=Settings!$B$5,"Y","N")</f>
        <v/>
      </c>
      <c r="BG1358" s="91">
        <f>IF(F1358&gt;Settings!$B$6,"Y","N")</f>
        <v/>
      </c>
      <c r="BH1358" s="97" t="n">
        <v>-14.68</v>
      </c>
      <c r="BI1358" s="96" t="n">
        <v>18.18</v>
      </c>
      <c r="BJ1358" s="96" t="n">
        <v>32.18</v>
      </c>
      <c r="BK1358" s="96" t="n">
        <v>32</v>
      </c>
      <c r="BL1358" s="96" t="n">
        <v>41.22</v>
      </c>
      <c r="BM1358" s="96" t="n">
        <v>3.37</v>
      </c>
      <c r="BN1358" s="97" t="n">
        <v>16.88</v>
      </c>
      <c r="BO1358" s="96" t="n">
        <v>21.49</v>
      </c>
      <c r="BP1358" s="96" t="n">
        <v>23.39</v>
      </c>
      <c r="BQ1358" s="96" t="n">
        <v>20.09</v>
      </c>
      <c r="BR1358" s="91" t="inlineStr">
        <is>
          <t>Mixed</t>
        </is>
      </c>
      <c r="BS1358" s="91" t="inlineStr">
        <is>
          <t>None</t>
        </is>
      </c>
      <c r="BT1358" s="96" t="n">
        <v>82.2</v>
      </c>
      <c r="BU1358" s="91" t="inlineStr">
        <is>
          <t>N</t>
        </is>
      </c>
      <c r="BV1358" s="99">
        <f>IF(OR(BF1358&lt;&gt;"Y",BG1358&lt;&gt;"Y"),"",(AND(ISNUMBER(BQ1358),BQ1358&gt;0))+(BR1358="Stacked up")+(AND(ISNUMBER(BH1358),BH1358&gt;=-Settings!$B$17))+(AND(ISNUMBER(BK1358),ISNUMBER(BM1358),BK1358&gt;0,BM1358&gt;0))+(AND(ISNUMBER(AQ1358),AQ1358&gt;=Settings!$B$18))+(AND(ISNUMBER(BT1358),BT1358&gt;=Settings!$B$19,BT1358&lt;=Settings!$B$20))+(AND(ISNUMBER(AS1358),AS1358&gt;0))+(AND(ISNUMBER(T1358),ISNUMBER(M1358),T1358&gt;=Settings!$B$21,M1358&gt;0))+(AND(ISNUMBER(AD1358),ISNUMBER(M1358),AD1358&gt;=Settings!$B$22,M1358&gt;0))+(AY1358&gt;=1))</f>
        <v/>
      </c>
      <c r="BW1358" s="91">
        <f>IF(OR(AY1358=0,BF1358&lt;&gt;"Y",BG1358&lt;&gt;"Y"),"",1+SUMPRODUCT(($A$6:$A$2604=A1358)*($AY$6:$AY$2604&gt;0)*($BF$6:$BF$2604="Y")*($BG$6:$BG$2604="Y")*(($AY$6:$AY$2604&gt;AY1358)+($AY$6:$AY$2604=AY1358)*($AD$6:$AD$2604&gt;AD1358))))</f>
        <v/>
      </c>
    </row>
    <row r="1359" ht="23.85" customHeight="1" s="55">
      <c r="A1359" s="90" t="n">
        <v>46296</v>
      </c>
      <c r="B1359" s="91" t="inlineStr">
        <is>
          <t>STEELXIND</t>
        </is>
      </c>
      <c r="C1359" s="91" t="inlineStr">
        <is>
          <t>INE503B01021</t>
        </is>
      </c>
      <c r="D1359" s="91" t="n"/>
      <c r="E1359" s="91" t="inlineStr">
        <is>
          <t>None</t>
        </is>
      </c>
      <c r="F1359" s="93" t="n">
        <v>1431</v>
      </c>
      <c r="G1359" s="92" t="inlineStr">
        <is>
          <t>N</t>
        </is>
      </c>
      <c r="H1359" s="94" t="n"/>
      <c r="I1359" s="91" t="inlineStr">
        <is>
          <t>N</t>
        </is>
      </c>
      <c r="J1359" s="92">
        <f>IF(K1359="","N","Y")</f>
        <v/>
      </c>
      <c r="K1359" s="94">
        <f>_xlfn.TEXTJOIN("; ",TRUE,IF(P1359="52-wk low","52-wk low",""),IF(AND(AD1359&gt;=Settings!$B$12,M1359&lt;0),"Distribution",""),IF(AND(AJ1359="Y",M1359&lt;0,AK1359&lt;-Settings!$B$13),"Long unwinding",""),IF(AND(AJ1359="Y",M1359&lt;0,AK1359&gt;Settings!$B$13),"Short buildup",""))</f>
        <v/>
      </c>
      <c r="L1359" s="95" t="n">
        <v>11.22</v>
      </c>
      <c r="M1359" s="96" t="n">
        <v>-1.75</v>
      </c>
      <c r="N1359" s="93" t="n">
        <v>1499</v>
      </c>
      <c r="O1359" s="91" t="inlineStr">
        <is>
          <t>None</t>
        </is>
      </c>
      <c r="P1359" s="91" t="inlineStr">
        <is>
          <t>None</t>
        </is>
      </c>
      <c r="Q1359" s="97" t="n">
        <v>45.02</v>
      </c>
      <c r="R1359" s="96" t="n">
        <v>121.29</v>
      </c>
      <c r="S1359" s="96" t="n">
        <v>0.37</v>
      </c>
      <c r="T1359" s="96" t="n">
        <v>0.78</v>
      </c>
      <c r="U1359" s="96" t="n">
        <v>0.85</v>
      </c>
      <c r="V1359" s="103" t="n">
        <v>2.28</v>
      </c>
      <c r="W1359" s="102" t="n">
        <v>8</v>
      </c>
      <c r="X1359" s="93" t="n"/>
      <c r="Y1359" s="91" t="inlineStr">
        <is>
          <t>None</t>
        </is>
      </c>
      <c r="Z1359" s="99" t="n">
        <v>51.3</v>
      </c>
      <c r="AA1359" s="96" t="n">
        <v>1.34</v>
      </c>
      <c r="AB1359" s="96" t="n">
        <v>1</v>
      </c>
      <c r="AC1359" s="96" t="n">
        <v>0.71</v>
      </c>
      <c r="AD1359" s="96" t="n">
        <v>1.24</v>
      </c>
      <c r="AE1359" s="96" t="n">
        <v>1.05</v>
      </c>
      <c r="AF1359" s="103" t="n">
        <v>0.65</v>
      </c>
      <c r="AG1359" s="91" t="inlineStr">
        <is>
          <t>Drying up</t>
        </is>
      </c>
      <c r="AH1359" s="100" t="n">
        <v>0</v>
      </c>
      <c r="AI1359" s="101" t="n">
        <v>0</v>
      </c>
      <c r="AJ1359" s="92" t="inlineStr">
        <is>
          <t>N</t>
        </is>
      </c>
      <c r="AK1359" s="96" t="n"/>
      <c r="AL1359" s="91" t="inlineStr">
        <is>
          <t>n/a</t>
        </is>
      </c>
      <c r="AM1359" s="93" t="n"/>
      <c r="AN1359" s="92" t="inlineStr">
        <is>
          <t>None</t>
        </is>
      </c>
      <c r="AO1359" s="102" t="n">
        <v>0</v>
      </c>
      <c r="AP1359" s="103" t="n">
        <v>1.45</v>
      </c>
      <c r="AQ1359" s="102" t="n">
        <v>78</v>
      </c>
      <c r="AR1359" s="91" t="inlineStr">
        <is>
          <t>N</t>
        </is>
      </c>
      <c r="AS1359" s="104" t="n"/>
      <c r="AT1359" s="92">
        <f>IF(AND(P1359="52-wk high",T1359&gt;=Settings!$B$7),"Y","N")</f>
        <v/>
      </c>
      <c r="AU1359" s="91">
        <f>IF(AND(AD1359&gt;=Settings!$B$8,M1359&gt;0),"Y","N")</f>
        <v/>
      </c>
      <c r="AV1359" s="91">
        <f>IF(OR(AH1359&gt;Settings!$B$9,AI1359&gt;Settings!$B$9),"Y","N")</f>
        <v/>
      </c>
      <c r="AW1359" s="91">
        <f>IF(AJ1359&lt;&gt;"Y","n/a",IF(AND(M1359&gt;0,AK1359&gt;Settings!$B$10),"Y","N"))</f>
        <v/>
      </c>
      <c r="AX1359" s="91">
        <f>IF(AO1359&gt;=Settings!$B$11,"Y","N")</f>
        <v/>
      </c>
      <c r="AY1359" s="99">
        <f>(AT1359="Y")+(AU1359="Y")+(AV1359="Y")+(AW1359="Y")+(AX1359="Y")</f>
        <v/>
      </c>
      <c r="AZ1359" s="94">
        <f>IF(AY1359=0,"None",_xlfn.TEXTJOIN(", ",TRUE(),IF(AT1359="Y","Breakout",""),IF(AU1359="Y","Accumulation",""),IF(AV1359="Y","Institutional buying",""),IF(AW1359="Y","Long buildup",""),IF(AX1359="Y","Momentum leader","")))</f>
        <v/>
      </c>
      <c r="BA1359" s="94">
        <f>IF(BW1359="","","Passes "&amp;AY1359&amp;" of 5 buy-side scans"&amp;IF(G1359="Y","; RED FLAG: filter out using Red flag column",""))</f>
        <v/>
      </c>
      <c r="BB1359" s="91" t="inlineStr">
        <is>
          <t>None</t>
        </is>
      </c>
      <c r="BC1359" s="92" t="inlineStr">
        <is>
          <t>N</t>
        </is>
      </c>
      <c r="BD1359" s="94" t="n"/>
      <c r="BE1359" s="94" t="n"/>
      <c r="BF1359" s="92">
        <f>IF(R1359*100000&gt;=Settings!$B$5,"Y","N")</f>
        <v/>
      </c>
      <c r="BG1359" s="91">
        <f>IF(F1359&gt;Settings!$B$6,"Y","N")</f>
        <v/>
      </c>
      <c r="BH1359" s="97" t="n">
        <v>-19.57</v>
      </c>
      <c r="BI1359" s="96" t="n">
        <v>-1.84</v>
      </c>
      <c r="BJ1359" s="96" t="n">
        <v>6.25</v>
      </c>
      <c r="BK1359" s="96" t="n">
        <v>-9.73</v>
      </c>
      <c r="BL1359" s="96" t="n">
        <v>47.05</v>
      </c>
      <c r="BM1359" s="96" t="n">
        <v>9.25</v>
      </c>
      <c r="BN1359" s="97" t="n">
        <v>-0.91</v>
      </c>
      <c r="BO1359" s="96" t="n">
        <v>-0.68</v>
      </c>
      <c r="BP1359" s="96" t="n">
        <v>1.33</v>
      </c>
      <c r="BQ1359" s="96" t="n">
        <v>5.93</v>
      </c>
      <c r="BR1359" s="91" t="inlineStr">
        <is>
          <t>Mixed</t>
        </is>
      </c>
      <c r="BS1359" s="91" t="inlineStr">
        <is>
          <t>None</t>
        </is>
      </c>
      <c r="BT1359" s="96" t="n">
        <v>47.5</v>
      </c>
      <c r="BU1359" s="91" t="inlineStr">
        <is>
          <t>N</t>
        </is>
      </c>
      <c r="BV1359" s="99">
        <f>IF(OR(BF1359&lt;&gt;"Y",BG1359&lt;&gt;"Y"),"",(AND(ISNUMBER(BQ1359),BQ1359&gt;0))+(BR1359="Stacked up")+(AND(ISNUMBER(BH1359),BH1359&gt;=-Settings!$B$17))+(AND(ISNUMBER(BK1359),ISNUMBER(BM1359),BK1359&gt;0,BM1359&gt;0))+(AND(ISNUMBER(AQ1359),AQ1359&gt;=Settings!$B$18))+(AND(ISNUMBER(BT1359),BT1359&gt;=Settings!$B$19,BT1359&lt;=Settings!$B$20))+(AND(ISNUMBER(AS1359),AS1359&gt;0))+(AND(ISNUMBER(T1359),ISNUMBER(M1359),T1359&gt;=Settings!$B$21,M1359&gt;0))+(AND(ISNUMBER(AD1359),ISNUMBER(M1359),AD1359&gt;=Settings!$B$22,M1359&gt;0))+(AY1359&gt;=1))</f>
        <v/>
      </c>
      <c r="BW1359" s="91">
        <f>IF(OR(AY1359=0,BF1359&lt;&gt;"Y",BG1359&lt;&gt;"Y"),"",1+SUMPRODUCT(($A$6:$A$2604=A1359)*($AY$6:$AY$2604&gt;0)*($BF$6:$BF$2604="Y")*($BG$6:$BG$2604="Y")*(($AY$6:$AY$2604&gt;AY1359)+($AY$6:$AY$2604=AY1359)*($AD$6:$AD$2604&gt;AD1359))))</f>
        <v/>
      </c>
    </row>
    <row r="1360" ht="23.85" customHeight="1" s="55">
      <c r="A1360" s="90" t="n">
        <v>46296</v>
      </c>
      <c r="B1360" s="91" t="inlineStr">
        <is>
          <t>TTKHLTCARE</t>
        </is>
      </c>
      <c r="C1360" s="91" t="inlineStr">
        <is>
          <t>INE910C01018</t>
        </is>
      </c>
      <c r="D1360" s="91" t="n"/>
      <c r="E1360" s="91" t="inlineStr">
        <is>
          <t>None</t>
        </is>
      </c>
      <c r="F1360" s="93" t="n">
        <v>1431</v>
      </c>
      <c r="G1360" s="92" t="inlineStr">
        <is>
          <t>N</t>
        </is>
      </c>
      <c r="H1360" s="94" t="n"/>
      <c r="I1360" s="91" t="inlineStr">
        <is>
          <t>N</t>
        </is>
      </c>
      <c r="J1360" s="92">
        <f>IF(K1360="","N","Y")</f>
        <v/>
      </c>
      <c r="K1360" s="94">
        <f>_xlfn.TEXTJOIN("; ",TRUE,IF(P1360="52-wk low","52-wk low",""),IF(AND(AD1360&gt;=Settings!$B$12,M1360&lt;0),"Distribution",""),IF(AND(AJ1360="Y",M1360&lt;0,AK1360&lt;-Settings!$B$13),"Long unwinding",""),IF(AND(AJ1360="Y",M1360&lt;0,AK1360&gt;Settings!$B$13),"Short buildup",""))</f>
        <v/>
      </c>
      <c r="L1360" s="95" t="n">
        <v>1013</v>
      </c>
      <c r="M1360" s="96" t="n">
        <v>-0.98</v>
      </c>
      <c r="N1360" s="93" t="n">
        <v>1034</v>
      </c>
      <c r="O1360" s="91" t="inlineStr">
        <is>
          <t>None</t>
        </is>
      </c>
      <c r="P1360" s="91" t="inlineStr">
        <is>
          <t>None</t>
        </is>
      </c>
      <c r="Q1360" s="97" t="n">
        <v>0.11</v>
      </c>
      <c r="R1360" s="96" t="n">
        <v>0.47</v>
      </c>
      <c r="S1360" s="96" t="n">
        <v>0.23</v>
      </c>
      <c r="T1360" s="96" t="n">
        <v>0.26</v>
      </c>
      <c r="U1360" s="96" t="n">
        <v>0.43</v>
      </c>
      <c r="V1360" s="103" t="n">
        <v>1.87</v>
      </c>
      <c r="W1360" s="102" t="n">
        <v>4</v>
      </c>
      <c r="X1360" s="93" t="n"/>
      <c r="Y1360" s="91" t="inlineStr">
        <is>
          <t>None</t>
        </is>
      </c>
      <c r="Z1360" s="99" t="n">
        <v>56.61</v>
      </c>
      <c r="AA1360" s="96" t="n">
        <v>1.04</v>
      </c>
      <c r="AB1360" s="96" t="n">
        <v>1.07</v>
      </c>
      <c r="AC1360" s="96" t="n">
        <v>0.25</v>
      </c>
      <c r="AD1360" s="96" t="n">
        <v>0.31</v>
      </c>
      <c r="AE1360" s="96" t="n">
        <v>0.49</v>
      </c>
      <c r="AF1360" s="103" t="n">
        <v>1.03</v>
      </c>
      <c r="AG1360" s="91" t="inlineStr">
        <is>
          <t>Drying up</t>
        </is>
      </c>
      <c r="AH1360" s="100" t="n">
        <v>0</v>
      </c>
      <c r="AI1360" s="101" t="n">
        <v>0</v>
      </c>
      <c r="AJ1360" s="92" t="inlineStr">
        <is>
          <t>N</t>
        </is>
      </c>
      <c r="AK1360" s="96" t="n"/>
      <c r="AL1360" s="91" t="inlineStr">
        <is>
          <t>n/a</t>
        </is>
      </c>
      <c r="AM1360" s="93" t="n"/>
      <c r="AN1360" s="92" t="inlineStr">
        <is>
          <t>None</t>
        </is>
      </c>
      <c r="AO1360" s="102" t="n">
        <v>0</v>
      </c>
      <c r="AP1360" s="103" t="n">
        <v>1.11</v>
      </c>
      <c r="AQ1360" s="102" t="n">
        <v>66</v>
      </c>
      <c r="AR1360" s="91" t="inlineStr">
        <is>
          <t>N</t>
        </is>
      </c>
      <c r="AS1360" s="104" t="n"/>
      <c r="AT1360" s="92">
        <f>IF(AND(P1360="52-wk high",T1360&gt;=Settings!$B$7),"Y","N")</f>
        <v/>
      </c>
      <c r="AU1360" s="91">
        <f>IF(AND(AD1360&gt;=Settings!$B$8,M1360&gt;0),"Y","N")</f>
        <v/>
      </c>
      <c r="AV1360" s="91">
        <f>IF(OR(AH1360&gt;Settings!$B$9,AI1360&gt;Settings!$B$9),"Y","N")</f>
        <v/>
      </c>
      <c r="AW1360" s="91">
        <f>IF(AJ1360&lt;&gt;"Y","n/a",IF(AND(M1360&gt;0,AK1360&gt;Settings!$B$10),"Y","N"))</f>
        <v/>
      </c>
      <c r="AX1360" s="91">
        <f>IF(AO1360&gt;=Settings!$B$11,"Y","N")</f>
        <v/>
      </c>
      <c r="AY1360" s="99">
        <f>(AT1360="Y")+(AU1360="Y")+(AV1360="Y")+(AW1360="Y")+(AX1360="Y")</f>
        <v/>
      </c>
      <c r="AZ1360" s="94">
        <f>IF(AY1360=0,"None",_xlfn.TEXTJOIN(", ",TRUE(),IF(AT1360="Y","Breakout",""),IF(AU1360="Y","Accumulation",""),IF(AV1360="Y","Institutional buying",""),IF(AW1360="Y","Long buildup",""),IF(AX1360="Y","Momentum leader","")))</f>
        <v/>
      </c>
      <c r="BA1360" s="94">
        <f>IF(BW1360="","","Passes "&amp;AY1360&amp;" of 5 buy-side scans"&amp;IF(G1360="Y","; RED FLAG: filter out using Red flag column",""))</f>
        <v/>
      </c>
      <c r="BB1360" s="91" t="inlineStr">
        <is>
          <t>None</t>
        </is>
      </c>
      <c r="BC1360" s="92" t="inlineStr">
        <is>
          <t>N</t>
        </is>
      </c>
      <c r="BD1360" s="94" t="n"/>
      <c r="BE1360" s="94" t="n"/>
      <c r="BF1360" s="92">
        <f>IF(R1360*100000&gt;=Settings!$B$5,"Y","N")</f>
        <v/>
      </c>
      <c r="BG1360" s="91">
        <f>IF(F1360&gt;Settings!$B$6,"Y","N")</f>
        <v/>
      </c>
      <c r="BH1360" s="97" t="n">
        <v>-18.77</v>
      </c>
      <c r="BI1360" s="96" t="n">
        <v>-3.1</v>
      </c>
      <c r="BJ1360" s="96" t="n">
        <v>-10.25</v>
      </c>
      <c r="BK1360" s="96" t="n">
        <v>11.63</v>
      </c>
      <c r="BL1360" s="96" t="n">
        <v>29.29</v>
      </c>
      <c r="BM1360" s="96" t="n">
        <v>-12.59</v>
      </c>
      <c r="BN1360" s="97" t="n">
        <v>-4.38</v>
      </c>
      <c r="BO1360" s="96" t="n">
        <v>-4.19</v>
      </c>
      <c r="BP1360" s="96" t="n">
        <v>-1.25</v>
      </c>
      <c r="BQ1360" s="96" t="n">
        <v>-0.39</v>
      </c>
      <c r="BR1360" s="91" t="inlineStr">
        <is>
          <t>Mixed</t>
        </is>
      </c>
      <c r="BS1360" s="91" t="inlineStr">
        <is>
          <t>None</t>
        </is>
      </c>
      <c r="BT1360" s="96" t="n">
        <v>34.2</v>
      </c>
      <c r="BU1360" s="91" t="inlineStr">
        <is>
          <t>N</t>
        </is>
      </c>
      <c r="BV1360" s="99">
        <f>IF(OR(BF1360&lt;&gt;"Y",BG1360&lt;&gt;"Y"),"",(AND(ISNUMBER(BQ1360),BQ1360&gt;0))+(BR1360="Stacked up")+(AND(ISNUMBER(BH1360),BH1360&gt;=-Settings!$B$17))+(AND(ISNUMBER(BK1360),ISNUMBER(BM1360),BK1360&gt;0,BM1360&gt;0))+(AND(ISNUMBER(AQ1360),AQ1360&gt;=Settings!$B$18))+(AND(ISNUMBER(BT1360),BT1360&gt;=Settings!$B$19,BT1360&lt;=Settings!$B$20))+(AND(ISNUMBER(AS1360),AS1360&gt;0))+(AND(ISNUMBER(T1360),ISNUMBER(M1360),T1360&gt;=Settings!$B$21,M1360&gt;0))+(AND(ISNUMBER(AD1360),ISNUMBER(M1360),AD1360&gt;=Settings!$B$22,M1360&gt;0))+(AY1360&gt;=1))</f>
        <v/>
      </c>
      <c r="BW1360" s="91">
        <f>IF(OR(AY1360=0,BF1360&lt;&gt;"Y",BG1360&lt;&gt;"Y"),"",1+SUMPRODUCT(($A$6:$A$2604=A1360)*($AY$6:$AY$2604&gt;0)*($BF$6:$BF$2604="Y")*($BG$6:$BG$2604="Y")*(($AY$6:$AY$2604&gt;AY1360)+($AY$6:$AY$2604=AY1360)*($AD$6:$AD$2604&gt;AD1360))))</f>
        <v/>
      </c>
    </row>
    <row r="1361" ht="23.85" customHeight="1" s="55">
      <c r="A1361" s="90" t="n">
        <v>46296</v>
      </c>
      <c r="B1361" s="91" t="inlineStr">
        <is>
          <t>MCLOUD</t>
        </is>
      </c>
      <c r="C1361" s="91" t="inlineStr">
        <is>
          <t>INE613C01026</t>
        </is>
      </c>
      <c r="D1361" s="91" t="n"/>
      <c r="E1361" s="91" t="inlineStr">
        <is>
          <t>None</t>
        </is>
      </c>
      <c r="F1361" s="93" t="n">
        <v>1428</v>
      </c>
      <c r="G1361" s="92" t="inlineStr">
        <is>
          <t>N</t>
        </is>
      </c>
      <c r="H1361" s="94" t="n"/>
      <c r="I1361" s="91" t="inlineStr">
        <is>
          <t>N</t>
        </is>
      </c>
      <c r="J1361" s="92">
        <f>IF(K1361="","N","Y")</f>
        <v/>
      </c>
      <c r="K1361" s="94">
        <f>_xlfn.TEXTJOIN("; ",TRUE,IF(P1361="52-wk low","52-wk low",""),IF(AND(AD1361&gt;=Settings!$B$12,M1361&lt;0),"Distribution",""),IF(AND(AJ1361="Y",M1361&lt;0,AK1361&lt;-Settings!$B$13),"Long unwinding",""),IF(AND(AJ1361="Y",M1361&lt;0,AK1361&gt;Settings!$B$13),"Short buildup",""))</f>
        <v/>
      </c>
      <c r="L1361" s="95" t="n">
        <v>24.25</v>
      </c>
      <c r="M1361" s="96" t="n">
        <v>-3.23</v>
      </c>
      <c r="N1361" s="93" t="n">
        <v>2159</v>
      </c>
      <c r="O1361" s="91" t="inlineStr">
        <is>
          <t>None</t>
        </is>
      </c>
      <c r="P1361" s="91" t="inlineStr">
        <is>
          <t>None</t>
        </is>
      </c>
      <c r="Q1361" s="97" t="n">
        <v>9.69</v>
      </c>
      <c r="R1361" s="96" t="n">
        <v>16.07</v>
      </c>
      <c r="S1361" s="96" t="n">
        <v>0.57</v>
      </c>
      <c r="T1361" s="96" t="n">
        <v>0.32</v>
      </c>
      <c r="U1361" s="96" t="n">
        <v>0.15</v>
      </c>
      <c r="V1361" s="103" t="n">
        <v>0.25</v>
      </c>
      <c r="W1361" s="102" t="n">
        <v>1</v>
      </c>
      <c r="X1361" s="93" t="n"/>
      <c r="Y1361" s="91" t="inlineStr">
        <is>
          <t>None</t>
        </is>
      </c>
      <c r="Z1361" s="99" t="n">
        <v>39.75</v>
      </c>
      <c r="AA1361" s="96" t="n">
        <v>0.83</v>
      </c>
      <c r="AB1361" s="96" t="n">
        <v>0.91</v>
      </c>
      <c r="AC1361" s="96" t="n">
        <v>0.61</v>
      </c>
      <c r="AD1361" s="96" t="n">
        <v>0.36</v>
      </c>
      <c r="AE1361" s="96" t="n">
        <v>0.25</v>
      </c>
      <c r="AF1361" s="103" t="n">
        <v>1.49</v>
      </c>
      <c r="AG1361" s="91" t="inlineStr">
        <is>
          <t>Normal</t>
        </is>
      </c>
      <c r="AH1361" s="100" t="n">
        <v>0</v>
      </c>
      <c r="AI1361" s="101" t="n">
        <v>0</v>
      </c>
      <c r="AJ1361" s="92" t="inlineStr">
        <is>
          <t>N</t>
        </is>
      </c>
      <c r="AK1361" s="96" t="n"/>
      <c r="AL1361" s="91" t="inlineStr">
        <is>
          <t>n/a</t>
        </is>
      </c>
      <c r="AM1361" s="93" t="n"/>
      <c r="AN1361" s="92" t="inlineStr">
        <is>
          <t>None</t>
        </is>
      </c>
      <c r="AO1361" s="102" t="n">
        <v>0</v>
      </c>
      <c r="AP1361" s="103" t="n">
        <v>0.65</v>
      </c>
      <c r="AQ1361" s="102" t="n">
        <v>29</v>
      </c>
      <c r="AR1361" s="91" t="inlineStr">
        <is>
          <t>N</t>
        </is>
      </c>
      <c r="AS1361" s="104" t="n"/>
      <c r="AT1361" s="92">
        <f>IF(AND(P1361="52-wk high",T1361&gt;=Settings!$B$7),"Y","N")</f>
        <v/>
      </c>
      <c r="AU1361" s="91">
        <f>IF(AND(AD1361&gt;=Settings!$B$8,M1361&gt;0),"Y","N")</f>
        <v/>
      </c>
      <c r="AV1361" s="91">
        <f>IF(OR(AH1361&gt;Settings!$B$9,AI1361&gt;Settings!$B$9),"Y","N")</f>
        <v/>
      </c>
      <c r="AW1361" s="91">
        <f>IF(AJ1361&lt;&gt;"Y","n/a",IF(AND(M1361&gt;0,AK1361&gt;Settings!$B$10),"Y","N"))</f>
        <v/>
      </c>
      <c r="AX1361" s="91">
        <f>IF(AO1361&gt;=Settings!$B$11,"Y","N")</f>
        <v/>
      </c>
      <c r="AY1361" s="99">
        <f>(AT1361="Y")+(AU1361="Y")+(AV1361="Y")+(AW1361="Y")+(AX1361="Y")</f>
        <v/>
      </c>
      <c r="AZ1361" s="94">
        <f>IF(AY1361=0,"None",_xlfn.TEXTJOIN(", ",TRUE(),IF(AT1361="Y","Breakout",""),IF(AU1361="Y","Accumulation",""),IF(AV1361="Y","Institutional buying",""),IF(AW1361="Y","Long buildup",""),IF(AX1361="Y","Momentum leader","")))</f>
        <v/>
      </c>
      <c r="BA1361" s="94">
        <f>IF(BW1361="","","Passes "&amp;AY1361&amp;" of 5 buy-side scans"&amp;IF(G1361="Y","; RED FLAG: filter out using Red flag column",""))</f>
        <v/>
      </c>
      <c r="BB1361" s="91" t="inlineStr">
        <is>
          <t>None</t>
        </is>
      </c>
      <c r="BC1361" s="92" t="inlineStr">
        <is>
          <t>N</t>
        </is>
      </c>
      <c r="BD1361" s="94" t="n"/>
      <c r="BE1361" s="94" t="n"/>
      <c r="BF1361" s="92">
        <f>IF(R1361*100000&gt;=Settings!$B$5,"Y","N")</f>
        <v/>
      </c>
      <c r="BG1361" s="91">
        <f>IF(F1361&gt;Settings!$B$6,"Y","N")</f>
        <v/>
      </c>
      <c r="BH1361" s="97" t="n">
        <v>-69.29000000000001</v>
      </c>
      <c r="BI1361" s="96" t="n">
        <v>-2.61</v>
      </c>
      <c r="BJ1361" s="96" t="n">
        <v>-9.07</v>
      </c>
      <c r="BK1361" s="96" t="n">
        <v>-23.45</v>
      </c>
      <c r="BL1361" s="96" t="n">
        <v>17.04</v>
      </c>
      <c r="BM1361" s="96" t="n">
        <v>-68.61</v>
      </c>
      <c r="BN1361" s="97" t="n">
        <v>-4.77</v>
      </c>
      <c r="BO1361" s="96" t="n">
        <v>-8.77</v>
      </c>
      <c r="BP1361" s="96" t="n">
        <v>-11.87</v>
      </c>
      <c r="BQ1361" s="96" t="n">
        <v>-26.06</v>
      </c>
      <c r="BR1361" s="91" t="inlineStr">
        <is>
          <t>Stacked down</t>
        </is>
      </c>
      <c r="BS1361" s="91" t="inlineStr">
        <is>
          <t>None</t>
        </is>
      </c>
      <c r="BT1361" s="96" t="n">
        <v>34.8</v>
      </c>
      <c r="BU1361" s="91" t="inlineStr">
        <is>
          <t>N</t>
        </is>
      </c>
      <c r="BV1361" s="99">
        <f>IF(OR(BF1361&lt;&gt;"Y",BG1361&lt;&gt;"Y"),"",(AND(ISNUMBER(BQ1361),BQ1361&gt;0))+(BR1361="Stacked up")+(AND(ISNUMBER(BH1361),BH1361&gt;=-Settings!$B$17))+(AND(ISNUMBER(BK1361),ISNUMBER(BM1361),BK1361&gt;0,BM1361&gt;0))+(AND(ISNUMBER(AQ1361),AQ1361&gt;=Settings!$B$18))+(AND(ISNUMBER(BT1361),BT1361&gt;=Settings!$B$19,BT1361&lt;=Settings!$B$20))+(AND(ISNUMBER(AS1361),AS1361&gt;0))+(AND(ISNUMBER(T1361),ISNUMBER(M1361),T1361&gt;=Settings!$B$21,M1361&gt;0))+(AND(ISNUMBER(AD1361),ISNUMBER(M1361),AD1361&gt;=Settings!$B$22,M1361&gt;0))+(AY1361&gt;=1))</f>
        <v/>
      </c>
      <c r="BW1361" s="91">
        <f>IF(OR(AY1361=0,BF1361&lt;&gt;"Y",BG1361&lt;&gt;"Y"),"",1+SUMPRODUCT(($A$6:$A$2604=A1361)*($AY$6:$AY$2604&gt;0)*($BF$6:$BF$2604="Y")*($BG$6:$BG$2604="Y")*(($AY$6:$AY$2604&gt;AY1361)+($AY$6:$AY$2604=AY1361)*($AD$6:$AD$2604&gt;AD1361))))</f>
        <v/>
      </c>
    </row>
    <row r="1362" ht="23.85" customHeight="1" s="55">
      <c r="A1362" s="90" t="n">
        <v>46296</v>
      </c>
      <c r="B1362" s="91" t="inlineStr">
        <is>
          <t>HINDWAREAP</t>
        </is>
      </c>
      <c r="C1362" s="91" t="inlineStr">
        <is>
          <t>INE05AN01011</t>
        </is>
      </c>
      <c r="D1362" s="91" t="n"/>
      <c r="E1362" s="91" t="inlineStr">
        <is>
          <t>None</t>
        </is>
      </c>
      <c r="F1362" s="93" t="n">
        <v>1426</v>
      </c>
      <c r="G1362" s="92" t="inlineStr">
        <is>
          <t>N</t>
        </is>
      </c>
      <c r="H1362" s="94" t="n"/>
      <c r="I1362" s="91" t="inlineStr">
        <is>
          <t>N</t>
        </is>
      </c>
      <c r="J1362" s="92">
        <f>IF(K1362="","N","Y")</f>
        <v/>
      </c>
      <c r="K1362" s="94">
        <f>_xlfn.TEXTJOIN("; ",TRUE,IF(P1362="52-wk low","52-wk low",""),IF(AND(AD1362&gt;=Settings!$B$12,M1362&lt;0),"Distribution",""),IF(AND(AJ1362="Y",M1362&lt;0,AK1362&lt;-Settings!$B$13),"Long unwinding",""),IF(AND(AJ1362="Y",M1362&lt;0,AK1362&gt;Settings!$B$13),"Short buildup",""))</f>
        <v/>
      </c>
      <c r="L1362" s="95" t="n">
        <v>170.53</v>
      </c>
      <c r="M1362" s="96" t="n">
        <v>0.33</v>
      </c>
      <c r="N1362" s="93" t="n">
        <v>486</v>
      </c>
      <c r="O1362" s="91" t="inlineStr">
        <is>
          <t>None</t>
        </is>
      </c>
      <c r="P1362" s="91" t="inlineStr">
        <is>
          <t>None</t>
        </is>
      </c>
      <c r="Q1362" s="97" t="n">
        <v>1.3</v>
      </c>
      <c r="R1362" s="96" t="n">
        <v>1.03</v>
      </c>
      <c r="S1362" s="96" t="n">
        <v>1.3</v>
      </c>
      <c r="T1362" s="96" t="n">
        <v>0.92</v>
      </c>
      <c r="U1362" s="96" t="n">
        <v>0.47</v>
      </c>
      <c r="V1362" s="103" t="n">
        <v>0.37</v>
      </c>
      <c r="W1362" s="102" t="n">
        <v>0</v>
      </c>
      <c r="X1362" s="93" t="n"/>
      <c r="Y1362" s="91" t="inlineStr">
        <is>
          <t>None</t>
        </is>
      </c>
      <c r="Z1362" s="99" t="n">
        <v>69.98999999999999</v>
      </c>
      <c r="AA1362" s="96" t="n">
        <v>1.17</v>
      </c>
      <c r="AB1362" s="96" t="n">
        <v>1.17</v>
      </c>
      <c r="AC1362" s="96" t="n">
        <v>1.52</v>
      </c>
      <c r="AD1362" s="96" t="n">
        <v>1.01</v>
      </c>
      <c r="AE1362" s="96" t="n">
        <v>1.14</v>
      </c>
      <c r="AF1362" s="103" t="n">
        <v>2.07</v>
      </c>
      <c r="AG1362" s="91" t="inlineStr">
        <is>
          <t>Quiet accumulation</t>
        </is>
      </c>
      <c r="AH1362" s="100" t="n">
        <v>0</v>
      </c>
      <c r="AI1362" s="101" t="n">
        <v>0</v>
      </c>
      <c r="AJ1362" s="92" t="inlineStr">
        <is>
          <t>N</t>
        </is>
      </c>
      <c r="AK1362" s="96" t="n"/>
      <c r="AL1362" s="91" t="inlineStr">
        <is>
          <t>n/a</t>
        </is>
      </c>
      <c r="AM1362" s="93" t="n"/>
      <c r="AN1362" s="92" t="inlineStr">
        <is>
          <t>None</t>
        </is>
      </c>
      <c r="AO1362" s="102" t="n">
        <v>0</v>
      </c>
      <c r="AP1362" s="103" t="n">
        <v>0.5600000000000001</v>
      </c>
      <c r="AQ1362" s="102" t="n">
        <v>12</v>
      </c>
      <c r="AR1362" s="91" t="inlineStr">
        <is>
          <t>N</t>
        </is>
      </c>
      <c r="AS1362" s="104" t="n"/>
      <c r="AT1362" s="92">
        <f>IF(AND(P1362="52-wk high",T1362&gt;=Settings!$B$7),"Y","N")</f>
        <v/>
      </c>
      <c r="AU1362" s="91">
        <f>IF(AND(AD1362&gt;=Settings!$B$8,M1362&gt;0),"Y","N")</f>
        <v/>
      </c>
      <c r="AV1362" s="91">
        <f>IF(OR(AH1362&gt;Settings!$B$9,AI1362&gt;Settings!$B$9),"Y","N")</f>
        <v/>
      </c>
      <c r="AW1362" s="91">
        <f>IF(AJ1362&lt;&gt;"Y","n/a",IF(AND(M1362&gt;0,AK1362&gt;Settings!$B$10),"Y","N"))</f>
        <v/>
      </c>
      <c r="AX1362" s="91">
        <f>IF(AO1362&gt;=Settings!$B$11,"Y","N")</f>
        <v/>
      </c>
      <c r="AY1362" s="99">
        <f>(AT1362="Y")+(AU1362="Y")+(AV1362="Y")+(AW1362="Y")+(AX1362="Y")</f>
        <v/>
      </c>
      <c r="AZ1362" s="94">
        <f>IF(AY1362=0,"None",_xlfn.TEXTJOIN(", ",TRUE(),IF(AT1362="Y","Breakout",""),IF(AU1362="Y","Accumulation",""),IF(AV1362="Y","Institutional buying",""),IF(AW1362="Y","Long buildup",""),IF(AX1362="Y","Momentum leader","")))</f>
        <v/>
      </c>
      <c r="BA1362" s="94">
        <f>IF(BW1362="","","Passes "&amp;AY1362&amp;" of 5 buy-side scans"&amp;IF(G1362="Y","; RED FLAG: filter out using Red flag column",""))</f>
        <v/>
      </c>
      <c r="BB1362" s="91" t="inlineStr">
        <is>
          <t>None</t>
        </is>
      </c>
      <c r="BC1362" s="92" t="inlineStr">
        <is>
          <t>Y</t>
        </is>
      </c>
      <c r="BD1362" s="94" t="inlineStr">
        <is>
          <t>EPS zero</t>
        </is>
      </c>
      <c r="BE1362" s="94" t="n"/>
      <c r="BF1362" s="92">
        <f>IF(R1362*100000&gt;=Settings!$B$5,"Y","N")</f>
        <v/>
      </c>
      <c r="BG1362" s="91">
        <f>IF(F1362&gt;Settings!$B$6,"Y","N")</f>
        <v/>
      </c>
      <c r="BH1362" s="97" t="n">
        <v>-56.57</v>
      </c>
      <c r="BI1362" s="96" t="n">
        <v>0.13</v>
      </c>
      <c r="BJ1362" s="96" t="n">
        <v>-6.36</v>
      </c>
      <c r="BK1362" s="96" t="n">
        <v>-33.27</v>
      </c>
      <c r="BL1362" s="96" t="n">
        <v>-11.64</v>
      </c>
      <c r="BM1362" s="96" t="n">
        <v>-48.02</v>
      </c>
      <c r="BN1362" s="97" t="n">
        <v>-3.69</v>
      </c>
      <c r="BO1362" s="96" t="n">
        <v>-10.96</v>
      </c>
      <c r="BP1362" s="96" t="n">
        <v>-17.41</v>
      </c>
      <c r="BQ1362" s="96" t="n">
        <v>-25.1</v>
      </c>
      <c r="BR1362" s="91" t="inlineStr">
        <is>
          <t>Stacked down</t>
        </is>
      </c>
      <c r="BS1362" s="91" t="inlineStr">
        <is>
          <t>None</t>
        </is>
      </c>
      <c r="BT1362" s="96" t="n">
        <v>37.2</v>
      </c>
      <c r="BU1362" s="91" t="inlineStr">
        <is>
          <t>N</t>
        </is>
      </c>
      <c r="BV1362" s="99">
        <f>IF(OR(BF1362&lt;&gt;"Y",BG1362&lt;&gt;"Y"),"",(AND(ISNUMBER(BQ1362),BQ1362&gt;0))+(BR1362="Stacked up")+(AND(ISNUMBER(BH1362),BH1362&gt;=-Settings!$B$17))+(AND(ISNUMBER(BK1362),ISNUMBER(BM1362),BK1362&gt;0,BM1362&gt;0))+(AND(ISNUMBER(AQ1362),AQ1362&gt;=Settings!$B$18))+(AND(ISNUMBER(BT1362),BT1362&gt;=Settings!$B$19,BT1362&lt;=Settings!$B$20))+(AND(ISNUMBER(AS1362),AS1362&gt;0))+(AND(ISNUMBER(T1362),ISNUMBER(M1362),T1362&gt;=Settings!$B$21,M1362&gt;0))+(AND(ISNUMBER(AD1362),ISNUMBER(M1362),AD1362&gt;=Settings!$B$22,M1362&gt;0))+(AY1362&gt;=1))</f>
        <v/>
      </c>
      <c r="BW1362" s="91">
        <f>IF(OR(AY1362=0,BF1362&lt;&gt;"Y",BG1362&lt;&gt;"Y"),"",1+SUMPRODUCT(($A$6:$A$2604=A1362)*($AY$6:$AY$2604&gt;0)*($BF$6:$BF$2604="Y")*($BG$6:$BG$2604="Y")*(($AY$6:$AY$2604&gt;AY1362)+($AY$6:$AY$2604=AY1362)*($AD$6:$AD$2604&gt;AD1362))))</f>
        <v/>
      </c>
    </row>
    <row r="1363" ht="23.85" customHeight="1" s="55">
      <c r="A1363" s="90" t="n">
        <v>46296</v>
      </c>
      <c r="B1363" s="91" t="inlineStr">
        <is>
          <t>XTRANET</t>
        </is>
      </c>
      <c r="C1363" s="91" t="inlineStr">
        <is>
          <t>INE0NG701011</t>
        </is>
      </c>
      <c r="D1363" s="91" t="n"/>
      <c r="E1363" s="91" t="inlineStr">
        <is>
          <t>None</t>
        </is>
      </c>
      <c r="F1363" s="93" t="n">
        <v>1424</v>
      </c>
      <c r="G1363" s="92" t="inlineStr">
        <is>
          <t>Y</t>
        </is>
      </c>
      <c r="H1363" s="94" t="inlineStr">
        <is>
          <t>Long-term ASM Stage 1</t>
        </is>
      </c>
      <c r="I1363" s="91" t="inlineStr">
        <is>
          <t>N</t>
        </is>
      </c>
      <c r="J1363" s="92">
        <f>IF(K1363="","N","Y")</f>
        <v/>
      </c>
      <c r="K1363" s="94">
        <f>_xlfn.TEXTJOIN("; ",TRUE,IF(P1363="52-wk low","52-wk low",""),IF(AND(AD1363&gt;=Settings!$B$12,M1363&lt;0),"Distribution",""),IF(AND(AJ1363="Y",M1363&lt;0,AK1363&lt;-Settings!$B$13),"Long unwinding",""),IF(AND(AJ1363="Y",M1363&lt;0,AK1363&gt;Settings!$B$13),"Short buildup",""))</f>
        <v/>
      </c>
      <c r="L1363" s="95" t="n">
        <v>272.4</v>
      </c>
      <c r="M1363" s="96" t="n">
        <v>-4.44</v>
      </c>
      <c r="N1363" s="93" t="n">
        <v>2407</v>
      </c>
      <c r="O1363" s="91" t="inlineStr">
        <is>
          <t>None</t>
        </is>
      </c>
      <c r="P1363" s="91" t="inlineStr">
        <is>
          <t>None</t>
        </is>
      </c>
      <c r="Q1363" s="97" t="n">
        <v>7.97</v>
      </c>
      <c r="R1363" s="96" t="n">
        <v>31.08</v>
      </c>
      <c r="S1363" s="96" t="n">
        <v>0.24</v>
      </c>
      <c r="T1363" s="96" t="n"/>
      <c r="U1363" s="96" t="n"/>
      <c r="V1363" s="103" t="n"/>
      <c r="W1363" s="102" t="n"/>
      <c r="X1363" s="93" t="n"/>
      <c r="Y1363" s="91" t="inlineStr">
        <is>
          <t>None</t>
        </is>
      </c>
      <c r="Z1363" s="99" t="n">
        <v>52.61</v>
      </c>
      <c r="AA1363" s="96" t="n">
        <v>1.86</v>
      </c>
      <c r="AB1363" s="96" t="n"/>
      <c r="AC1363" s="96" t="n">
        <v>0.7</v>
      </c>
      <c r="AD1363" s="96" t="n"/>
      <c r="AE1363" s="96" t="n"/>
      <c r="AF1363" s="103" t="n"/>
      <c r="AG1363" s="91" t="n"/>
      <c r="AH1363" s="100" t="n">
        <v>0</v>
      </c>
      <c r="AI1363" s="101" t="n">
        <v>0</v>
      </c>
      <c r="AJ1363" s="92" t="inlineStr">
        <is>
          <t>N</t>
        </is>
      </c>
      <c r="AK1363" s="96" t="n"/>
      <c r="AL1363" s="91" t="inlineStr">
        <is>
          <t>n/a</t>
        </is>
      </c>
      <c r="AM1363" s="93" t="n"/>
      <c r="AN1363" s="92" t="inlineStr">
        <is>
          <t>None</t>
        </is>
      </c>
      <c r="AO1363" s="102" t="n">
        <v>0</v>
      </c>
      <c r="AP1363" s="103" t="n"/>
      <c r="AQ1363" s="102" t="n"/>
      <c r="AR1363" s="91" t="inlineStr">
        <is>
          <t>N</t>
        </is>
      </c>
      <c r="AS1363" s="104" t="n"/>
      <c r="AT1363" s="92">
        <f>IF(AND(P1363="52-wk high",T1363&gt;=Settings!$B$7),"Y","N")</f>
        <v/>
      </c>
      <c r="AU1363" s="91">
        <f>IF(AND(AD1363&gt;=Settings!$B$8,M1363&gt;0),"Y","N")</f>
        <v/>
      </c>
      <c r="AV1363" s="91">
        <f>IF(OR(AH1363&gt;Settings!$B$9,AI1363&gt;Settings!$B$9),"Y","N")</f>
        <v/>
      </c>
      <c r="AW1363" s="91">
        <f>IF(AJ1363&lt;&gt;"Y","n/a",IF(AND(M1363&gt;0,AK1363&gt;Settings!$B$10),"Y","N"))</f>
        <v/>
      </c>
      <c r="AX1363" s="91">
        <f>IF(AO1363&gt;=Settings!$B$11,"Y","N")</f>
        <v/>
      </c>
      <c r="AY1363" s="99">
        <f>(AT1363="Y")+(AU1363="Y")+(AV1363="Y")+(AW1363="Y")+(AX1363="Y")</f>
        <v/>
      </c>
      <c r="AZ1363" s="94">
        <f>IF(AY1363=0,"None",_xlfn.TEXTJOIN(", ",TRUE(),IF(AT1363="Y","Breakout",""),IF(AU1363="Y","Accumulation",""),IF(AV1363="Y","Institutional buying",""),IF(AW1363="Y","Long buildup",""),IF(AX1363="Y","Momentum leader","")))</f>
        <v/>
      </c>
      <c r="BA1363" s="94">
        <f>IF(BW1363="","","Passes "&amp;AY1363&amp;" of 5 buy-side scans"&amp;IF(G1363="Y","; RED FLAG: filter out using Red flag column",""))</f>
        <v/>
      </c>
      <c r="BB1363" s="91" t="inlineStr">
        <is>
          <t>Lower</t>
        </is>
      </c>
      <c r="BC1363" s="92" t="inlineStr">
        <is>
          <t>N</t>
        </is>
      </c>
      <c r="BD1363" s="94" t="n"/>
      <c r="BE1363" s="94" t="n"/>
      <c r="BF1363" s="92">
        <f>IF(R1363*100000&gt;=Settings!$B$5,"Y","N")</f>
        <v/>
      </c>
      <c r="BG1363" s="91">
        <f>IF(F1363&gt;Settings!$B$6,"Y","N")</f>
        <v/>
      </c>
      <c r="BH1363" s="97" t="n">
        <v>-24.02</v>
      </c>
      <c r="BI1363" s="96" t="n">
        <v>-13.17</v>
      </c>
      <c r="BJ1363" s="96" t="n">
        <v>45.4</v>
      </c>
      <c r="BK1363" s="96" t="n"/>
      <c r="BL1363" s="96" t="n"/>
      <c r="BM1363" s="96" t="n"/>
      <c r="BN1363" s="97" t="n">
        <v>-0.82</v>
      </c>
      <c r="BO1363" s="96" t="n"/>
      <c r="BP1363" s="96" t="n"/>
      <c r="BQ1363" s="96" t="n"/>
      <c r="BR1363" s="91" t="n"/>
      <c r="BS1363" s="91" t="n"/>
      <c r="BT1363" s="96" t="n">
        <v>46.3</v>
      </c>
      <c r="BU1363" s="91" t="n"/>
      <c r="BV1363" s="99">
        <f>IF(OR(BF1363&lt;&gt;"Y",BG1363&lt;&gt;"Y"),"",(AND(ISNUMBER(BQ1363),BQ1363&gt;0))+(BR1363="Stacked up")+(AND(ISNUMBER(BH1363),BH1363&gt;=-Settings!$B$17))+(AND(ISNUMBER(BK1363),ISNUMBER(BM1363),BK1363&gt;0,BM1363&gt;0))+(AND(ISNUMBER(AQ1363),AQ1363&gt;=Settings!$B$18))+(AND(ISNUMBER(BT1363),BT1363&gt;=Settings!$B$19,BT1363&lt;=Settings!$B$20))+(AND(ISNUMBER(AS1363),AS1363&gt;0))+(AND(ISNUMBER(T1363),ISNUMBER(M1363),T1363&gt;=Settings!$B$21,M1363&gt;0))+(AND(ISNUMBER(AD1363),ISNUMBER(M1363),AD1363&gt;=Settings!$B$22,M1363&gt;0))+(AY1363&gt;=1))</f>
        <v/>
      </c>
      <c r="BW1363" s="91">
        <f>IF(OR(AY1363=0,BF1363&lt;&gt;"Y",BG1363&lt;&gt;"Y"),"",1+SUMPRODUCT(($A$6:$A$2604=A1363)*($AY$6:$AY$2604&gt;0)*($BF$6:$BF$2604="Y")*($BG$6:$BG$2604="Y")*(($AY$6:$AY$2604&gt;AY1363)+($AY$6:$AY$2604=AY1363)*($AD$6:$AD$2604&gt;AD1363))))</f>
        <v/>
      </c>
    </row>
    <row r="1364" ht="23.85" customHeight="1" s="55">
      <c r="A1364" s="90" t="n">
        <v>46296</v>
      </c>
      <c r="B1364" s="91" t="inlineStr">
        <is>
          <t>ANDHRAPAP</t>
        </is>
      </c>
      <c r="C1364" s="91" t="inlineStr">
        <is>
          <t>INE435A01051</t>
        </is>
      </c>
      <c r="D1364" s="91" t="n"/>
      <c r="E1364" s="91" t="inlineStr">
        <is>
          <t>None</t>
        </is>
      </c>
      <c r="F1364" s="93" t="n">
        <v>1419</v>
      </c>
      <c r="G1364" s="92" t="inlineStr">
        <is>
          <t>N</t>
        </is>
      </c>
      <c r="H1364" s="94" t="n"/>
      <c r="I1364" s="91" t="inlineStr">
        <is>
          <t>N</t>
        </is>
      </c>
      <c r="J1364" s="92">
        <f>IF(K1364="","N","Y")</f>
        <v/>
      </c>
      <c r="K1364" s="94">
        <f>_xlfn.TEXTJOIN("; ",TRUE,IF(P1364="52-wk low","52-wk low",""),IF(AND(AD1364&gt;=Settings!$B$12,M1364&lt;0),"Distribution",""),IF(AND(AJ1364="Y",M1364&lt;0,AK1364&lt;-Settings!$B$13),"Long unwinding",""),IF(AND(AJ1364="Y",M1364&lt;0,AK1364&gt;Settings!$B$13),"Short buildup",""))</f>
        <v/>
      </c>
      <c r="L1364" s="95" t="n">
        <v>71.36</v>
      </c>
      <c r="M1364" s="96" t="n">
        <v>-1.82</v>
      </c>
      <c r="N1364" s="93" t="n">
        <v>1535</v>
      </c>
      <c r="O1364" s="91" t="inlineStr">
        <is>
          <t>None</t>
        </is>
      </c>
      <c r="P1364" s="91" t="inlineStr">
        <is>
          <t>None</t>
        </is>
      </c>
      <c r="Q1364" s="97" t="n">
        <v>2.23</v>
      </c>
      <c r="R1364" s="96" t="n">
        <v>37.46</v>
      </c>
      <c r="S1364" s="96" t="n">
        <v>0.06</v>
      </c>
      <c r="T1364" s="96" t="n">
        <v>0.13</v>
      </c>
      <c r="U1364" s="96" t="n">
        <v>0.26</v>
      </c>
      <c r="V1364" s="103" t="n">
        <v>4.32</v>
      </c>
      <c r="W1364" s="102" t="n">
        <v>5</v>
      </c>
      <c r="X1364" s="93" t="n"/>
      <c r="Y1364" s="91" t="inlineStr">
        <is>
          <t>None</t>
        </is>
      </c>
      <c r="Z1364" s="99" t="n">
        <v>51.23</v>
      </c>
      <c r="AA1364" s="96" t="n">
        <v>1.44</v>
      </c>
      <c r="AB1364" s="96" t="n">
        <v>0.93</v>
      </c>
      <c r="AC1364" s="96" t="n">
        <v>0.24</v>
      </c>
      <c r="AD1364" s="96" t="n">
        <v>0.38</v>
      </c>
      <c r="AE1364" s="96" t="n">
        <v>0.66</v>
      </c>
      <c r="AF1364" s="103" t="n">
        <v>0.64</v>
      </c>
      <c r="AG1364" s="91" t="inlineStr">
        <is>
          <t>Drying up</t>
        </is>
      </c>
      <c r="AH1364" s="100" t="n">
        <v>0</v>
      </c>
      <c r="AI1364" s="101" t="n">
        <v>0</v>
      </c>
      <c r="AJ1364" s="92" t="inlineStr">
        <is>
          <t>N</t>
        </is>
      </c>
      <c r="AK1364" s="96" t="n"/>
      <c r="AL1364" s="91" t="inlineStr">
        <is>
          <t>n/a</t>
        </is>
      </c>
      <c r="AM1364" s="93" t="n"/>
      <c r="AN1364" s="92" t="inlineStr">
        <is>
          <t>None</t>
        </is>
      </c>
      <c r="AO1364" s="102" t="n">
        <v>0</v>
      </c>
      <c r="AP1364" s="103" t="n">
        <v>0.95</v>
      </c>
      <c r="AQ1364" s="102" t="n">
        <v>59</v>
      </c>
      <c r="AR1364" s="91" t="inlineStr">
        <is>
          <t>N</t>
        </is>
      </c>
      <c r="AS1364" s="104" t="n"/>
      <c r="AT1364" s="92">
        <f>IF(AND(P1364="52-wk high",T1364&gt;=Settings!$B$7),"Y","N")</f>
        <v/>
      </c>
      <c r="AU1364" s="91">
        <f>IF(AND(AD1364&gt;=Settings!$B$8,M1364&gt;0),"Y","N")</f>
        <v/>
      </c>
      <c r="AV1364" s="91">
        <f>IF(OR(AH1364&gt;Settings!$B$9,AI1364&gt;Settings!$B$9),"Y","N")</f>
        <v/>
      </c>
      <c r="AW1364" s="91">
        <f>IF(AJ1364&lt;&gt;"Y","n/a",IF(AND(M1364&gt;0,AK1364&gt;Settings!$B$10),"Y","N"))</f>
        <v/>
      </c>
      <c r="AX1364" s="91">
        <f>IF(AO1364&gt;=Settings!$B$11,"Y","N")</f>
        <v/>
      </c>
      <c r="AY1364" s="99">
        <f>(AT1364="Y")+(AU1364="Y")+(AV1364="Y")+(AW1364="Y")+(AX1364="Y")</f>
        <v/>
      </c>
      <c r="AZ1364" s="94">
        <f>IF(AY1364=0,"None",_xlfn.TEXTJOIN(", ",TRUE(),IF(AT1364="Y","Breakout",""),IF(AU1364="Y","Accumulation",""),IF(AV1364="Y","Institutional buying",""),IF(AW1364="Y","Long buildup",""),IF(AX1364="Y","Momentum leader","")))</f>
        <v/>
      </c>
      <c r="BA1364" s="94">
        <f>IF(BW1364="","","Passes "&amp;AY1364&amp;" of 5 buy-side scans"&amp;IF(G1364="Y","; RED FLAG: filter out using Red flag column",""))</f>
        <v/>
      </c>
      <c r="BB1364" s="91" t="inlineStr">
        <is>
          <t>None</t>
        </is>
      </c>
      <c r="BC1364" s="92" t="inlineStr">
        <is>
          <t>Y</t>
        </is>
      </c>
      <c r="BD1364" s="94" t="inlineStr">
        <is>
          <t>PE &gt; 50</t>
        </is>
      </c>
      <c r="BE1364" s="94" t="n"/>
      <c r="BF1364" s="92">
        <f>IF(R1364*100000&gt;=Settings!$B$5,"Y","N")</f>
        <v/>
      </c>
      <c r="BG1364" s="91">
        <f>IF(F1364&gt;Settings!$B$6,"Y","N")</f>
        <v/>
      </c>
      <c r="BH1364" s="97" t="n">
        <v>-17.87</v>
      </c>
      <c r="BI1364" s="96" t="n">
        <v>-3.07</v>
      </c>
      <c r="BJ1364" s="96" t="n">
        <v>17.85</v>
      </c>
      <c r="BK1364" s="96" t="n">
        <v>13.18</v>
      </c>
      <c r="BL1364" s="96" t="n">
        <v>17.25</v>
      </c>
      <c r="BM1364" s="96" t="n">
        <v>-9.77</v>
      </c>
      <c r="BN1364" s="97" t="n">
        <v>1.1</v>
      </c>
      <c r="BO1364" s="96" t="n">
        <v>6.37</v>
      </c>
      <c r="BP1364" s="96" t="n">
        <v>8.9</v>
      </c>
      <c r="BQ1364" s="96" t="n">
        <v>7.52</v>
      </c>
      <c r="BR1364" s="91" t="inlineStr">
        <is>
          <t>Mixed</t>
        </is>
      </c>
      <c r="BS1364" s="91" t="inlineStr">
        <is>
          <t>None</t>
        </is>
      </c>
      <c r="BT1364" s="96" t="n">
        <v>51.3</v>
      </c>
      <c r="BU1364" s="91" t="inlineStr">
        <is>
          <t>N</t>
        </is>
      </c>
      <c r="BV1364" s="99">
        <f>IF(OR(BF1364&lt;&gt;"Y",BG1364&lt;&gt;"Y"),"",(AND(ISNUMBER(BQ1364),BQ1364&gt;0))+(BR1364="Stacked up")+(AND(ISNUMBER(BH1364),BH1364&gt;=-Settings!$B$17))+(AND(ISNUMBER(BK1364),ISNUMBER(BM1364),BK1364&gt;0,BM1364&gt;0))+(AND(ISNUMBER(AQ1364),AQ1364&gt;=Settings!$B$18))+(AND(ISNUMBER(BT1364),BT1364&gt;=Settings!$B$19,BT1364&lt;=Settings!$B$20))+(AND(ISNUMBER(AS1364),AS1364&gt;0))+(AND(ISNUMBER(T1364),ISNUMBER(M1364),T1364&gt;=Settings!$B$21,M1364&gt;0))+(AND(ISNUMBER(AD1364),ISNUMBER(M1364),AD1364&gt;=Settings!$B$22,M1364&gt;0))+(AY1364&gt;=1))</f>
        <v/>
      </c>
      <c r="BW1364" s="91">
        <f>IF(OR(AY1364=0,BF1364&lt;&gt;"Y",BG1364&lt;&gt;"Y"),"",1+SUMPRODUCT(($A$6:$A$2604=A1364)*($AY$6:$AY$2604&gt;0)*($BF$6:$BF$2604="Y")*($BG$6:$BG$2604="Y")*(($AY$6:$AY$2604&gt;AY1364)+($AY$6:$AY$2604=AY1364)*($AD$6:$AD$2604&gt;AD1364))))</f>
        <v/>
      </c>
    </row>
    <row r="1365" ht="23.85" customHeight="1" s="55">
      <c r="A1365" s="90" t="n">
        <v>46296</v>
      </c>
      <c r="B1365" s="91" t="inlineStr">
        <is>
          <t>JAYBARMARU</t>
        </is>
      </c>
      <c r="C1365" s="91" t="inlineStr">
        <is>
          <t>INE571B01036</t>
        </is>
      </c>
      <c r="D1365" s="91" t="n"/>
      <c r="E1365" s="91" t="inlineStr">
        <is>
          <t>None</t>
        </is>
      </c>
      <c r="F1365" s="93" t="n">
        <v>1416</v>
      </c>
      <c r="G1365" s="92" t="inlineStr">
        <is>
          <t>N</t>
        </is>
      </c>
      <c r="H1365" s="94" t="n"/>
      <c r="I1365" s="91" t="inlineStr">
        <is>
          <t>N</t>
        </is>
      </c>
      <c r="J1365" s="92">
        <f>IF(K1365="","N","Y")</f>
        <v/>
      </c>
      <c r="K1365" s="94">
        <f>_xlfn.TEXTJOIN("; ",TRUE,IF(P1365="52-wk low","52-wk low",""),IF(AND(AD1365&gt;=Settings!$B$12,M1365&lt;0),"Distribution",""),IF(AND(AJ1365="Y",M1365&lt;0,AK1365&lt;-Settings!$B$13),"Long unwinding",""),IF(AND(AJ1365="Y",M1365&lt;0,AK1365&gt;Settings!$B$13),"Short buildup",""))</f>
        <v/>
      </c>
      <c r="L1365" s="95" t="n">
        <v>130.8</v>
      </c>
      <c r="M1365" s="96" t="n">
        <v>1.88</v>
      </c>
      <c r="N1365" s="93" t="n">
        <v>205</v>
      </c>
      <c r="O1365" s="91" t="inlineStr">
        <is>
          <t>None</t>
        </is>
      </c>
      <c r="P1365" s="91" t="inlineStr">
        <is>
          <t>None</t>
        </is>
      </c>
      <c r="Q1365" s="97" t="n">
        <v>7.46</v>
      </c>
      <c r="R1365" s="96" t="n">
        <v>3.95</v>
      </c>
      <c r="S1365" s="96" t="n">
        <v>2.06</v>
      </c>
      <c r="T1365" s="96" t="n">
        <v>1.7</v>
      </c>
      <c r="U1365" s="96" t="n">
        <v>0.64</v>
      </c>
      <c r="V1365" s="103" t="n">
        <v>0.34</v>
      </c>
      <c r="W1365" s="102" t="n">
        <v>1</v>
      </c>
      <c r="X1365" s="93" t="n"/>
      <c r="Y1365" s="91" t="inlineStr">
        <is>
          <t>None</t>
        </is>
      </c>
      <c r="Z1365" s="99" t="n">
        <v>33.31</v>
      </c>
      <c r="AA1365" s="96" t="n">
        <v>0.62</v>
      </c>
      <c r="AB1365" s="96" t="n">
        <v>0.59</v>
      </c>
      <c r="AC1365" s="96" t="n">
        <v>1.35</v>
      </c>
      <c r="AD1365" s="96" t="n">
        <v>1.08</v>
      </c>
      <c r="AE1365" s="96" t="n">
        <v>0.66</v>
      </c>
      <c r="AF1365" s="103" t="n">
        <v>1.52</v>
      </c>
      <c r="AG1365" s="91" t="inlineStr">
        <is>
          <t>Quiet accumulation</t>
        </is>
      </c>
      <c r="AH1365" s="100" t="n">
        <v>0</v>
      </c>
      <c r="AI1365" s="101" t="n">
        <v>0</v>
      </c>
      <c r="AJ1365" s="92" t="inlineStr">
        <is>
          <t>N</t>
        </is>
      </c>
      <c r="AK1365" s="96" t="n"/>
      <c r="AL1365" s="91" t="inlineStr">
        <is>
          <t>n/a</t>
        </is>
      </c>
      <c r="AM1365" s="93" t="n"/>
      <c r="AN1365" s="92" t="inlineStr">
        <is>
          <t>None</t>
        </is>
      </c>
      <c r="AO1365" s="102" t="n">
        <v>0</v>
      </c>
      <c r="AP1365" s="103" t="n">
        <v>1.46</v>
      </c>
      <c r="AQ1365" s="102" t="n">
        <v>78</v>
      </c>
      <c r="AR1365" s="91" t="inlineStr">
        <is>
          <t>N</t>
        </is>
      </c>
      <c r="AS1365" s="104" t="n"/>
      <c r="AT1365" s="92">
        <f>IF(AND(P1365="52-wk high",T1365&gt;=Settings!$B$7),"Y","N")</f>
        <v/>
      </c>
      <c r="AU1365" s="91">
        <f>IF(AND(AD1365&gt;=Settings!$B$8,M1365&gt;0),"Y","N")</f>
        <v/>
      </c>
      <c r="AV1365" s="91">
        <f>IF(OR(AH1365&gt;Settings!$B$9,AI1365&gt;Settings!$B$9),"Y","N")</f>
        <v/>
      </c>
      <c r="AW1365" s="91">
        <f>IF(AJ1365&lt;&gt;"Y","n/a",IF(AND(M1365&gt;0,AK1365&gt;Settings!$B$10),"Y","N"))</f>
        <v/>
      </c>
      <c r="AX1365" s="91">
        <f>IF(AO1365&gt;=Settings!$B$11,"Y","N")</f>
        <v/>
      </c>
      <c r="AY1365" s="99">
        <f>(AT1365="Y")+(AU1365="Y")+(AV1365="Y")+(AW1365="Y")+(AX1365="Y")</f>
        <v/>
      </c>
      <c r="AZ1365" s="94">
        <f>IF(AY1365=0,"None",_xlfn.TEXTJOIN(", ",TRUE(),IF(AT1365="Y","Breakout",""),IF(AU1365="Y","Accumulation",""),IF(AV1365="Y","Institutional buying",""),IF(AW1365="Y","Long buildup",""),IF(AX1365="Y","Momentum leader","")))</f>
        <v/>
      </c>
      <c r="BA1365" s="94">
        <f>IF(BW1365="","","Passes "&amp;AY1365&amp;" of 5 buy-side scans"&amp;IF(G1365="Y","; RED FLAG: filter out using Red flag column",""))</f>
        <v/>
      </c>
      <c r="BB1365" s="91" t="inlineStr">
        <is>
          <t>None</t>
        </is>
      </c>
      <c r="BC1365" s="92" t="inlineStr">
        <is>
          <t>Y</t>
        </is>
      </c>
      <c r="BD1365" s="94" t="inlineStr">
        <is>
          <t>High-low range &gt;75% in 3 months; High-low range &gt;100% in 6 months; High-low range &gt;150% in 12 months</t>
        </is>
      </c>
      <c r="BE1365" s="94" t="n"/>
      <c r="BF1365" s="92">
        <f>IF(R1365*100000&gt;=Settings!$B$5,"Y","N")</f>
        <v/>
      </c>
      <c r="BG1365" s="91">
        <f>IF(F1365&gt;Settings!$B$6,"Y","N")</f>
        <v/>
      </c>
      <c r="BH1365" s="97" t="n">
        <v>-36.81</v>
      </c>
      <c r="BI1365" s="96" t="n">
        <v>7.3</v>
      </c>
      <c r="BJ1365" s="96" t="n">
        <v>4.81</v>
      </c>
      <c r="BK1365" s="96" t="n">
        <v>-23.72</v>
      </c>
      <c r="BL1365" s="96" t="n">
        <v>56.61</v>
      </c>
      <c r="BM1365" s="96" t="n">
        <v>21.8</v>
      </c>
      <c r="BN1365" s="97" t="n">
        <v>7.43</v>
      </c>
      <c r="BO1365" s="96" t="n">
        <v>1.85</v>
      </c>
      <c r="BP1365" s="96" t="n">
        <v>1.26</v>
      </c>
      <c r="BQ1365" s="96" t="n">
        <v>7.02</v>
      </c>
      <c r="BR1365" s="91" t="inlineStr">
        <is>
          <t>Mixed</t>
        </is>
      </c>
      <c r="BS1365" s="91" t="inlineStr">
        <is>
          <t>None</t>
        </is>
      </c>
      <c r="BT1365" s="96" t="n">
        <v>74.90000000000001</v>
      </c>
      <c r="BU1365" s="91" t="inlineStr">
        <is>
          <t>N</t>
        </is>
      </c>
      <c r="BV1365" s="99">
        <f>IF(OR(BF1365&lt;&gt;"Y",BG1365&lt;&gt;"Y"),"",(AND(ISNUMBER(BQ1365),BQ1365&gt;0))+(BR1365="Stacked up")+(AND(ISNUMBER(BH1365),BH1365&gt;=-Settings!$B$17))+(AND(ISNUMBER(BK1365),ISNUMBER(BM1365),BK1365&gt;0,BM1365&gt;0))+(AND(ISNUMBER(AQ1365),AQ1365&gt;=Settings!$B$18))+(AND(ISNUMBER(BT1365),BT1365&gt;=Settings!$B$19,BT1365&lt;=Settings!$B$20))+(AND(ISNUMBER(AS1365),AS1365&gt;0))+(AND(ISNUMBER(T1365),ISNUMBER(M1365),T1365&gt;=Settings!$B$21,M1365&gt;0))+(AND(ISNUMBER(AD1365),ISNUMBER(M1365),AD1365&gt;=Settings!$B$22,M1365&gt;0))+(AY1365&gt;=1))</f>
        <v/>
      </c>
      <c r="BW1365" s="91">
        <f>IF(OR(AY1365=0,BF1365&lt;&gt;"Y",BG1365&lt;&gt;"Y"),"",1+SUMPRODUCT(($A$6:$A$2604=A1365)*($AY$6:$AY$2604&gt;0)*($BF$6:$BF$2604="Y")*($BG$6:$BG$2604="Y")*(($AY$6:$AY$2604&gt;AY1365)+($AY$6:$AY$2604=AY1365)*($AD$6:$AD$2604&gt;AD1365))))</f>
        <v/>
      </c>
    </row>
    <row r="1366" ht="23.85" customHeight="1" s="55">
      <c r="A1366" s="90" t="n">
        <v>46296</v>
      </c>
      <c r="B1366" s="91" t="inlineStr">
        <is>
          <t>3BBLACKBIO</t>
        </is>
      </c>
      <c r="C1366" s="91" t="inlineStr">
        <is>
          <t>INE994E01018</t>
        </is>
      </c>
      <c r="D1366" s="91" t="n"/>
      <c r="E1366" s="91" t="inlineStr">
        <is>
          <t>None</t>
        </is>
      </c>
      <c r="F1366" s="93" t="n">
        <v>1413</v>
      </c>
      <c r="G1366" s="92" t="inlineStr">
        <is>
          <t>N</t>
        </is>
      </c>
      <c r="H1366" s="94" t="n"/>
      <c r="I1366" s="91" t="inlineStr">
        <is>
          <t>N</t>
        </is>
      </c>
      <c r="J1366" s="92">
        <f>IF(K1366="","N","Y")</f>
        <v/>
      </c>
      <c r="K1366" s="94">
        <f>_xlfn.TEXTJOIN("; ",TRUE,IF(P1366="52-wk low","52-wk low",""),IF(AND(AD1366&gt;=Settings!$B$12,M1366&lt;0),"Distribution",""),IF(AND(AJ1366="Y",M1366&lt;0,AK1366&lt;-Settings!$B$13),"Long unwinding",""),IF(AND(AJ1366="Y",M1366&lt;0,AK1366&gt;Settings!$B$13),"Short buildup",""))</f>
        <v/>
      </c>
      <c r="L1366" s="95" t="n">
        <v>1646.8</v>
      </c>
      <c r="M1366" s="96" t="n">
        <v>-3.72</v>
      </c>
      <c r="N1366" s="93" t="n">
        <v>2285</v>
      </c>
      <c r="O1366" s="91" t="inlineStr">
        <is>
          <t>None</t>
        </is>
      </c>
      <c r="P1366" s="91" t="inlineStr">
        <is>
          <t>None</t>
        </is>
      </c>
      <c r="Q1366" s="97" t="n">
        <v>0.28</v>
      </c>
      <c r="R1366" s="96" t="n">
        <v>0.21</v>
      </c>
      <c r="S1366" s="96" t="n">
        <v>1.26</v>
      </c>
      <c r="T1366" s="96" t="n">
        <v>1.62</v>
      </c>
      <c r="U1366" s="96" t="n">
        <v>1.79</v>
      </c>
      <c r="V1366" s="103" t="n">
        <v>1.33</v>
      </c>
      <c r="W1366" s="102" t="n"/>
      <c r="X1366" s="93" t="n"/>
      <c r="Y1366" s="91" t="inlineStr">
        <is>
          <t>None</t>
        </is>
      </c>
      <c r="Z1366" s="99" t="n">
        <v>34.44</v>
      </c>
      <c r="AA1366" s="96" t="n">
        <v>0.67</v>
      </c>
      <c r="AB1366" s="96" t="n">
        <v>0.61</v>
      </c>
      <c r="AC1366" s="96" t="n">
        <v>0.96</v>
      </c>
      <c r="AD1366" s="96" t="n">
        <v>1.08</v>
      </c>
      <c r="AE1366" s="96" t="n">
        <v>1.1</v>
      </c>
      <c r="AF1366" s="103" t="n">
        <v>0.78</v>
      </c>
      <c r="AG1366" s="91" t="inlineStr">
        <is>
          <t>Normal</t>
        </is>
      </c>
      <c r="AH1366" s="100" t="n">
        <v>0</v>
      </c>
      <c r="AI1366" s="101" t="n">
        <v>0</v>
      </c>
      <c r="AJ1366" s="92" t="inlineStr">
        <is>
          <t>N</t>
        </is>
      </c>
      <c r="AK1366" s="96" t="n"/>
      <c r="AL1366" s="91" t="inlineStr">
        <is>
          <t>n/a</t>
        </is>
      </c>
      <c r="AM1366" s="93" t="n"/>
      <c r="AN1366" s="92" t="inlineStr">
        <is>
          <t>None</t>
        </is>
      </c>
      <c r="AO1366" s="102" t="n">
        <v>0</v>
      </c>
      <c r="AP1366" s="103" t="n"/>
      <c r="AQ1366" s="102" t="n"/>
      <c r="AR1366" s="91" t="inlineStr">
        <is>
          <t>N</t>
        </is>
      </c>
      <c r="AS1366" s="104" t="n"/>
      <c r="AT1366" s="92">
        <f>IF(AND(P1366="52-wk high",T1366&gt;=Settings!$B$7),"Y","N")</f>
        <v/>
      </c>
      <c r="AU1366" s="91">
        <f>IF(AND(AD1366&gt;=Settings!$B$8,M1366&gt;0),"Y","N")</f>
        <v/>
      </c>
      <c r="AV1366" s="91">
        <f>IF(OR(AH1366&gt;Settings!$B$9,AI1366&gt;Settings!$B$9),"Y","N")</f>
        <v/>
      </c>
      <c r="AW1366" s="91">
        <f>IF(AJ1366&lt;&gt;"Y","n/a",IF(AND(M1366&gt;0,AK1366&gt;Settings!$B$10),"Y","N"))</f>
        <v/>
      </c>
      <c r="AX1366" s="91">
        <f>IF(AO1366&gt;=Settings!$B$11,"Y","N")</f>
        <v/>
      </c>
      <c r="AY1366" s="99">
        <f>(AT1366="Y")+(AU1366="Y")+(AV1366="Y")+(AW1366="Y")+(AX1366="Y")</f>
        <v/>
      </c>
      <c r="AZ1366" s="94">
        <f>IF(AY1366=0,"None",_xlfn.TEXTJOIN(", ",TRUE(),IF(AT1366="Y","Breakout",""),IF(AU1366="Y","Accumulation",""),IF(AV1366="Y","Institutional buying",""),IF(AW1366="Y","Long buildup",""),IF(AX1366="Y","Momentum leader","")))</f>
        <v/>
      </c>
      <c r="BA1366" s="94">
        <f>IF(BW1366="","","Passes "&amp;AY1366&amp;" of 5 buy-side scans"&amp;IF(G1366="Y","; RED FLAG: filter out using Red flag column",""))</f>
        <v/>
      </c>
      <c r="BB1366" s="91" t="inlineStr">
        <is>
          <t>None</t>
        </is>
      </c>
      <c r="BC1366" s="92" t="inlineStr">
        <is>
          <t>Y</t>
        </is>
      </c>
      <c r="BD1366" s="94" t="inlineStr">
        <is>
          <t>&gt;25% move in 15 days</t>
        </is>
      </c>
      <c r="BE1366" s="94" t="n"/>
      <c r="BF1366" s="92">
        <f>IF(R1366*100000&gt;=Settings!$B$5,"Y","N")</f>
        <v/>
      </c>
      <c r="BG1366" s="91">
        <f>IF(F1366&gt;Settings!$B$6,"Y","N")</f>
        <v/>
      </c>
      <c r="BH1366" s="97" t="n">
        <v>-5.36</v>
      </c>
      <c r="BI1366" s="96" t="n">
        <v>17.13</v>
      </c>
      <c r="BJ1366" s="96" t="n">
        <v>8.09</v>
      </c>
      <c r="BK1366" s="96" t="n">
        <v>37.11</v>
      </c>
      <c r="BL1366" s="96" t="n"/>
      <c r="BM1366" s="96" t="n"/>
      <c r="BN1366" s="97" t="n">
        <v>12</v>
      </c>
      <c r="BO1366" s="96" t="n">
        <v>19.46</v>
      </c>
      <c r="BP1366" s="96" t="n">
        <v>24.2</v>
      </c>
      <c r="BQ1366" s="96" t="n"/>
      <c r="BR1366" s="91" t="n"/>
      <c r="BS1366" s="91" t="inlineStr">
        <is>
          <t>None</t>
        </is>
      </c>
      <c r="BT1366" s="96" t="n">
        <v>68</v>
      </c>
      <c r="BU1366" s="91" t="n"/>
      <c r="BV1366" s="99">
        <f>IF(OR(BF1366&lt;&gt;"Y",BG1366&lt;&gt;"Y"),"",(AND(ISNUMBER(BQ1366),BQ1366&gt;0))+(BR1366="Stacked up")+(AND(ISNUMBER(BH1366),BH1366&gt;=-Settings!$B$17))+(AND(ISNUMBER(BK1366),ISNUMBER(BM1366),BK1366&gt;0,BM1366&gt;0))+(AND(ISNUMBER(AQ1366),AQ1366&gt;=Settings!$B$18))+(AND(ISNUMBER(BT1366),BT1366&gt;=Settings!$B$19,BT1366&lt;=Settings!$B$20))+(AND(ISNUMBER(AS1366),AS1366&gt;0))+(AND(ISNUMBER(T1366),ISNUMBER(M1366),T1366&gt;=Settings!$B$21,M1366&gt;0))+(AND(ISNUMBER(AD1366),ISNUMBER(M1366),AD1366&gt;=Settings!$B$22,M1366&gt;0))+(AY1366&gt;=1))</f>
        <v/>
      </c>
      <c r="BW1366" s="91">
        <f>IF(OR(AY1366=0,BF1366&lt;&gt;"Y",BG1366&lt;&gt;"Y"),"",1+SUMPRODUCT(($A$6:$A$2604=A1366)*($AY$6:$AY$2604&gt;0)*($BF$6:$BF$2604="Y")*($BG$6:$BG$2604="Y")*(($AY$6:$AY$2604&gt;AY1366)+($AY$6:$AY$2604=AY1366)*($AD$6:$AD$2604&gt;AD1366))))</f>
        <v/>
      </c>
    </row>
    <row r="1367" ht="23.85" customHeight="1" s="55">
      <c r="A1367" s="90" t="n">
        <v>46296</v>
      </c>
      <c r="B1367" s="91" t="inlineStr">
        <is>
          <t>SUNSHINE</t>
        </is>
      </c>
      <c r="C1367" s="91" t="inlineStr">
        <is>
          <t>INE1B3O01011</t>
        </is>
      </c>
      <c r="D1367" s="91" t="n"/>
      <c r="E1367" s="91" t="inlineStr">
        <is>
          <t>None</t>
        </is>
      </c>
      <c r="F1367" s="93" t="n">
        <v>1411</v>
      </c>
      <c r="G1367" s="92" t="inlineStr">
        <is>
          <t>N</t>
        </is>
      </c>
      <c r="H1367" s="94" t="n"/>
      <c r="I1367" s="91" t="inlineStr">
        <is>
          <t>N</t>
        </is>
      </c>
      <c r="J1367" s="92">
        <f>IF(K1367="","N","Y")</f>
        <v/>
      </c>
      <c r="K1367" s="94">
        <f>_xlfn.TEXTJOIN("; ",TRUE,IF(P1367="52-wk low","52-wk low",""),IF(AND(AD1367&gt;=Settings!$B$12,M1367&lt;0),"Distribution",""),IF(AND(AJ1367="Y",M1367&lt;0,AK1367&lt;-Settings!$B$13),"Long unwinding",""),IF(AND(AJ1367="Y",M1367&lt;0,AK1367&gt;Settings!$B$13),"Short buildup",""))</f>
        <v/>
      </c>
      <c r="L1367" s="95" t="n">
        <v>453</v>
      </c>
      <c r="M1367" s="96" t="n">
        <v>-0.14</v>
      </c>
      <c r="N1367" s="93" t="n">
        <v>657</v>
      </c>
      <c r="O1367" s="91" t="inlineStr">
        <is>
          <t>None</t>
        </is>
      </c>
      <c r="P1367" s="91" t="inlineStr">
        <is>
          <t>None</t>
        </is>
      </c>
      <c r="Q1367" s="97" t="n">
        <v>5.28</v>
      </c>
      <c r="R1367" s="96" t="n">
        <v>20.41</v>
      </c>
      <c r="S1367" s="96" t="n">
        <v>0.25</v>
      </c>
      <c r="T1367" s="96" t="n"/>
      <c r="U1367" s="96" t="n"/>
      <c r="V1367" s="103" t="n"/>
      <c r="W1367" s="102" t="n"/>
      <c r="X1367" s="93" t="n"/>
      <c r="Y1367" s="91" t="inlineStr">
        <is>
          <t>None</t>
        </is>
      </c>
      <c r="Z1367" s="99" t="n">
        <v>50.11</v>
      </c>
      <c r="AA1367" s="96" t="n">
        <v>1.61</v>
      </c>
      <c r="AB1367" s="96" t="n"/>
      <c r="AC1367" s="96" t="n">
        <v>0.44</v>
      </c>
      <c r="AD1367" s="96" t="n"/>
      <c r="AE1367" s="96" t="n"/>
      <c r="AF1367" s="103" t="n"/>
      <c r="AG1367" s="91" t="n"/>
      <c r="AH1367" s="100" t="n">
        <v>0</v>
      </c>
      <c r="AI1367" s="101" t="n">
        <v>0</v>
      </c>
      <c r="AJ1367" s="92" t="inlineStr">
        <is>
          <t>N</t>
        </is>
      </c>
      <c r="AK1367" s="96" t="n"/>
      <c r="AL1367" s="91" t="inlineStr">
        <is>
          <t>n/a</t>
        </is>
      </c>
      <c r="AM1367" s="93" t="n"/>
      <c r="AN1367" s="92" t="inlineStr">
        <is>
          <t>None</t>
        </is>
      </c>
      <c r="AO1367" s="102" t="n">
        <v>0</v>
      </c>
      <c r="AP1367" s="103" t="n"/>
      <c r="AQ1367" s="102" t="n"/>
      <c r="AR1367" s="91" t="inlineStr">
        <is>
          <t>N</t>
        </is>
      </c>
      <c r="AS1367" s="104" t="n"/>
      <c r="AT1367" s="92">
        <f>IF(AND(P1367="52-wk high",T1367&gt;=Settings!$B$7),"Y","N")</f>
        <v/>
      </c>
      <c r="AU1367" s="91">
        <f>IF(AND(AD1367&gt;=Settings!$B$8,M1367&gt;0),"Y","N")</f>
        <v/>
      </c>
      <c r="AV1367" s="91">
        <f>IF(OR(AH1367&gt;Settings!$B$9,AI1367&gt;Settings!$B$9),"Y","N")</f>
        <v/>
      </c>
      <c r="AW1367" s="91">
        <f>IF(AJ1367&lt;&gt;"Y","n/a",IF(AND(M1367&gt;0,AK1367&gt;Settings!$B$10),"Y","N"))</f>
        <v/>
      </c>
      <c r="AX1367" s="91">
        <f>IF(AO1367&gt;=Settings!$B$11,"Y","N")</f>
        <v/>
      </c>
      <c r="AY1367" s="99">
        <f>(AT1367="Y")+(AU1367="Y")+(AV1367="Y")+(AW1367="Y")+(AX1367="Y")</f>
        <v/>
      </c>
      <c r="AZ1367" s="94">
        <f>IF(AY1367=0,"None",_xlfn.TEXTJOIN(", ",TRUE(),IF(AT1367="Y","Breakout",""),IF(AU1367="Y","Accumulation",""),IF(AV1367="Y","Institutional buying",""),IF(AW1367="Y","Long buildup",""),IF(AX1367="Y","Momentum leader","")))</f>
        <v/>
      </c>
      <c r="BA1367" s="94">
        <f>IF(BW1367="","","Passes "&amp;AY1367&amp;" of 5 buy-side scans"&amp;IF(G1367="Y","; RED FLAG: filter out using Red flag column",""))</f>
        <v/>
      </c>
      <c r="BB1367" s="91" t="inlineStr">
        <is>
          <t>None</t>
        </is>
      </c>
      <c r="BC1367" s="92" t="inlineStr">
        <is>
          <t>N</t>
        </is>
      </c>
      <c r="BD1367" s="94" t="n"/>
      <c r="BE1367" s="94" t="n"/>
      <c r="BF1367" s="92">
        <f>IF(R1367*100000&gt;=Settings!$B$5,"Y","N")</f>
        <v/>
      </c>
      <c r="BG1367" s="91">
        <f>IF(F1367&gt;Settings!$B$6,"Y","N")</f>
        <v/>
      </c>
      <c r="BH1367" s="97" t="n">
        <v>-13.71</v>
      </c>
      <c r="BI1367" s="96" t="n">
        <v>3.69</v>
      </c>
      <c r="BJ1367" s="96" t="n">
        <v>0.5</v>
      </c>
      <c r="BK1367" s="96" t="n"/>
      <c r="BL1367" s="96" t="n"/>
      <c r="BM1367" s="96" t="n"/>
      <c r="BN1367" s="97" t="n">
        <v>5.02</v>
      </c>
      <c r="BO1367" s="96" t="n"/>
      <c r="BP1367" s="96" t="n"/>
      <c r="BQ1367" s="96" t="n"/>
      <c r="BR1367" s="91" t="n"/>
      <c r="BS1367" s="91" t="n"/>
      <c r="BT1367" s="96" t="n"/>
      <c r="BU1367" s="91" t="n"/>
      <c r="BV1367" s="99">
        <f>IF(OR(BF1367&lt;&gt;"Y",BG1367&lt;&gt;"Y"),"",(AND(ISNUMBER(BQ1367),BQ1367&gt;0))+(BR1367="Stacked up")+(AND(ISNUMBER(BH1367),BH1367&gt;=-Settings!$B$17))+(AND(ISNUMBER(BK1367),ISNUMBER(BM1367),BK1367&gt;0,BM1367&gt;0))+(AND(ISNUMBER(AQ1367),AQ1367&gt;=Settings!$B$18))+(AND(ISNUMBER(BT1367),BT1367&gt;=Settings!$B$19,BT1367&lt;=Settings!$B$20))+(AND(ISNUMBER(AS1367),AS1367&gt;0))+(AND(ISNUMBER(T1367),ISNUMBER(M1367),T1367&gt;=Settings!$B$21,M1367&gt;0))+(AND(ISNUMBER(AD1367),ISNUMBER(M1367),AD1367&gt;=Settings!$B$22,M1367&gt;0))+(AY1367&gt;=1))</f>
        <v/>
      </c>
      <c r="BW1367" s="91">
        <f>IF(OR(AY1367=0,BF1367&lt;&gt;"Y",BG1367&lt;&gt;"Y"),"",1+SUMPRODUCT(($A$6:$A$2604=A1367)*($AY$6:$AY$2604&gt;0)*($BF$6:$BF$2604="Y")*($BG$6:$BG$2604="Y")*(($AY$6:$AY$2604&gt;AY1367)+($AY$6:$AY$2604=AY1367)*($AD$6:$AD$2604&gt;AD1367))))</f>
        <v/>
      </c>
    </row>
    <row r="1368" ht="23.85" customHeight="1" s="55">
      <c r="A1368" s="90" t="n">
        <v>46296</v>
      </c>
      <c r="B1368" s="91" t="inlineStr">
        <is>
          <t>RIR</t>
        </is>
      </c>
      <c r="C1368" s="91" t="inlineStr">
        <is>
          <t>INE302D01024</t>
        </is>
      </c>
      <c r="D1368" s="91" t="n"/>
      <c r="E1368" s="91" t="inlineStr">
        <is>
          <t>None</t>
        </is>
      </c>
      <c r="F1368" s="93" t="n">
        <v>1408</v>
      </c>
      <c r="G1368" s="92" t="inlineStr">
        <is>
          <t>N</t>
        </is>
      </c>
      <c r="H1368" s="94" t="n"/>
      <c r="I1368" s="91" t="inlineStr">
        <is>
          <t>N</t>
        </is>
      </c>
      <c r="J1368" s="92">
        <f>IF(K1368="","N","Y")</f>
        <v/>
      </c>
      <c r="K1368" s="94">
        <f>_xlfn.TEXTJOIN("; ",TRUE,IF(P1368="52-wk low","52-wk low",""),IF(AND(AD1368&gt;=Settings!$B$12,M1368&lt;0),"Distribution",""),IF(AND(AJ1368="Y",M1368&lt;0,AK1368&lt;-Settings!$B$13),"Long unwinding",""),IF(AND(AJ1368="Y",M1368&lt;0,AK1368&gt;Settings!$B$13),"Short buildup",""))</f>
        <v/>
      </c>
      <c r="L1368" s="95" t="n">
        <v>176.97</v>
      </c>
      <c r="M1368" s="96" t="n">
        <v>-3.87</v>
      </c>
      <c r="N1368" s="93" t="n">
        <v>2320</v>
      </c>
      <c r="O1368" s="91" t="inlineStr">
        <is>
          <t>None</t>
        </is>
      </c>
      <c r="P1368" s="91" t="inlineStr">
        <is>
          <t>None</t>
        </is>
      </c>
      <c r="Q1368" s="97" t="n">
        <v>7.48</v>
      </c>
      <c r="R1368" s="96" t="n">
        <v>40.03</v>
      </c>
      <c r="S1368" s="96" t="n">
        <v>0.19</v>
      </c>
      <c r="T1368" s="96" t="n">
        <v>0.44</v>
      </c>
      <c r="U1368" s="96" t="n"/>
      <c r="V1368" s="103" t="n"/>
      <c r="W1368" s="102" t="n"/>
      <c r="X1368" s="93" t="n"/>
      <c r="Y1368" s="91" t="inlineStr">
        <is>
          <t>None</t>
        </is>
      </c>
      <c r="Z1368" s="99" t="n">
        <v>45.94</v>
      </c>
      <c r="AA1368" s="96" t="n">
        <v>1.32</v>
      </c>
      <c r="AB1368" s="96" t="n">
        <v>1.04</v>
      </c>
      <c r="AC1368" s="96" t="n">
        <v>0.62</v>
      </c>
      <c r="AD1368" s="96" t="n">
        <v>1.3</v>
      </c>
      <c r="AE1368" s="96" t="n"/>
      <c r="AF1368" s="103" t="n"/>
      <c r="AG1368" s="91" t="n"/>
      <c r="AH1368" s="100" t="n">
        <v>0</v>
      </c>
      <c r="AI1368" s="101" t="n">
        <v>0</v>
      </c>
      <c r="AJ1368" s="92" t="inlineStr">
        <is>
          <t>N</t>
        </is>
      </c>
      <c r="AK1368" s="96" t="n"/>
      <c r="AL1368" s="91" t="inlineStr">
        <is>
          <t>n/a</t>
        </is>
      </c>
      <c r="AM1368" s="93" t="n"/>
      <c r="AN1368" s="92" t="inlineStr">
        <is>
          <t>None</t>
        </is>
      </c>
      <c r="AO1368" s="102" t="n">
        <v>0</v>
      </c>
      <c r="AP1368" s="103" t="n"/>
      <c r="AQ1368" s="102" t="n"/>
      <c r="AR1368" s="91" t="inlineStr">
        <is>
          <t>N</t>
        </is>
      </c>
      <c r="AS1368" s="104" t="n"/>
      <c r="AT1368" s="92">
        <f>IF(AND(P1368="52-wk high",T1368&gt;=Settings!$B$7),"Y","N")</f>
        <v/>
      </c>
      <c r="AU1368" s="91">
        <f>IF(AND(AD1368&gt;=Settings!$B$8,M1368&gt;0),"Y","N")</f>
        <v/>
      </c>
      <c r="AV1368" s="91">
        <f>IF(OR(AH1368&gt;Settings!$B$9,AI1368&gt;Settings!$B$9),"Y","N")</f>
        <v/>
      </c>
      <c r="AW1368" s="91">
        <f>IF(AJ1368&lt;&gt;"Y","n/a",IF(AND(M1368&gt;0,AK1368&gt;Settings!$B$10),"Y","N"))</f>
        <v/>
      </c>
      <c r="AX1368" s="91">
        <f>IF(AO1368&gt;=Settings!$B$11,"Y","N")</f>
        <v/>
      </c>
      <c r="AY1368" s="99">
        <f>(AT1368="Y")+(AU1368="Y")+(AV1368="Y")+(AW1368="Y")+(AX1368="Y")</f>
        <v/>
      </c>
      <c r="AZ1368" s="94">
        <f>IF(AY1368=0,"None",_xlfn.TEXTJOIN(", ",TRUE(),IF(AT1368="Y","Breakout",""),IF(AU1368="Y","Accumulation",""),IF(AV1368="Y","Institutional buying",""),IF(AW1368="Y","Long buildup",""),IF(AX1368="Y","Momentum leader","")))</f>
        <v/>
      </c>
      <c r="BA1368" s="94">
        <f>IF(BW1368="","","Passes "&amp;AY1368&amp;" of 5 buy-side scans"&amp;IF(G1368="Y","; RED FLAG: filter out using Red flag column",""))</f>
        <v/>
      </c>
      <c r="BB1368" s="91" t="inlineStr">
        <is>
          <t>None</t>
        </is>
      </c>
      <c r="BC1368" s="92" t="inlineStr">
        <is>
          <t>N</t>
        </is>
      </c>
      <c r="BD1368" s="94" t="n"/>
      <c r="BE1368" s="94" t="n"/>
      <c r="BF1368" s="92">
        <f>IF(R1368*100000&gt;=Settings!$B$5,"Y","N")</f>
        <v/>
      </c>
      <c r="BG1368" s="91">
        <f>IF(F1368&gt;Settings!$B$6,"Y","N")</f>
        <v/>
      </c>
      <c r="BH1368" s="97" t="n">
        <v>-17.28</v>
      </c>
      <c r="BI1368" s="96" t="n">
        <v>-3.84</v>
      </c>
      <c r="BJ1368" s="96" t="n">
        <v>12.36</v>
      </c>
      <c r="BK1368" s="96" t="n"/>
      <c r="BL1368" s="96" t="n"/>
      <c r="BM1368" s="96" t="n"/>
      <c r="BN1368" s="97" t="n">
        <v>-2.8</v>
      </c>
      <c r="BO1368" s="96" t="n">
        <v>1.24</v>
      </c>
      <c r="BP1368" s="96" t="n"/>
      <c r="BQ1368" s="96" t="n"/>
      <c r="BR1368" s="91" t="n"/>
      <c r="BS1368" s="91" t="inlineStr">
        <is>
          <t>None</t>
        </is>
      </c>
      <c r="BT1368" s="96" t="n">
        <v>41.8</v>
      </c>
      <c r="BU1368" s="91" t="n"/>
      <c r="BV1368" s="99">
        <f>IF(OR(BF1368&lt;&gt;"Y",BG1368&lt;&gt;"Y"),"",(AND(ISNUMBER(BQ1368),BQ1368&gt;0))+(BR1368="Stacked up")+(AND(ISNUMBER(BH1368),BH1368&gt;=-Settings!$B$17))+(AND(ISNUMBER(BK1368),ISNUMBER(BM1368),BK1368&gt;0,BM1368&gt;0))+(AND(ISNUMBER(AQ1368),AQ1368&gt;=Settings!$B$18))+(AND(ISNUMBER(BT1368),BT1368&gt;=Settings!$B$19,BT1368&lt;=Settings!$B$20))+(AND(ISNUMBER(AS1368),AS1368&gt;0))+(AND(ISNUMBER(T1368),ISNUMBER(M1368),T1368&gt;=Settings!$B$21,M1368&gt;0))+(AND(ISNUMBER(AD1368),ISNUMBER(M1368),AD1368&gt;=Settings!$B$22,M1368&gt;0))+(AY1368&gt;=1))</f>
        <v/>
      </c>
      <c r="BW1368" s="91">
        <f>IF(OR(AY1368=0,BF1368&lt;&gt;"Y",BG1368&lt;&gt;"Y"),"",1+SUMPRODUCT(($A$6:$A$2604=A1368)*($AY$6:$AY$2604&gt;0)*($BF$6:$BF$2604="Y")*($BG$6:$BG$2604="Y")*(($AY$6:$AY$2604&gt;AY1368)+($AY$6:$AY$2604=AY1368)*($AD$6:$AD$2604&gt;AD1368))))</f>
        <v/>
      </c>
    </row>
    <row r="1369" ht="23.85" customHeight="1" s="55">
      <c r="A1369" s="90" t="n">
        <v>46296</v>
      </c>
      <c r="B1369" s="91" t="inlineStr">
        <is>
          <t>CLSEL</t>
        </is>
      </c>
      <c r="C1369" s="91" t="inlineStr">
        <is>
          <t>INE419D01026</t>
        </is>
      </c>
      <c r="D1369" s="91" t="n"/>
      <c r="E1369" s="91" t="inlineStr">
        <is>
          <t>None</t>
        </is>
      </c>
      <c r="F1369" s="93" t="n">
        <v>1402</v>
      </c>
      <c r="G1369" s="92" t="inlineStr">
        <is>
          <t>N</t>
        </is>
      </c>
      <c r="H1369" s="94" t="n"/>
      <c r="I1369" s="91" t="inlineStr">
        <is>
          <t>N</t>
        </is>
      </c>
      <c r="J1369" s="92">
        <f>IF(K1369="","N","Y")</f>
        <v/>
      </c>
      <c r="K1369" s="94">
        <f>_xlfn.TEXTJOIN("; ",TRUE,IF(P1369="52-wk low","52-wk low",""),IF(AND(AD1369&gt;=Settings!$B$12,M1369&lt;0),"Distribution",""),IF(AND(AJ1369="Y",M1369&lt;0,AK1369&lt;-Settings!$B$13),"Long unwinding",""),IF(AND(AJ1369="Y",M1369&lt;0,AK1369&gt;Settings!$B$13),"Short buildup",""))</f>
        <v/>
      </c>
      <c r="L1369" s="95" t="n">
        <v>281.95</v>
      </c>
      <c r="M1369" s="96" t="n">
        <v>-0.77</v>
      </c>
      <c r="N1369" s="93" t="n">
        <v>928</v>
      </c>
      <c r="O1369" s="91" t="inlineStr">
        <is>
          <t>None</t>
        </is>
      </c>
      <c r="P1369" s="91" t="inlineStr">
        <is>
          <t>None</t>
        </is>
      </c>
      <c r="Q1369" s="97" t="n">
        <v>0.67</v>
      </c>
      <c r="R1369" s="96" t="n">
        <v>0.63</v>
      </c>
      <c r="S1369" s="96" t="n">
        <v>1.05</v>
      </c>
      <c r="T1369" s="96" t="n">
        <v>0.46</v>
      </c>
      <c r="U1369" s="96" t="n">
        <v>0.23</v>
      </c>
      <c r="V1369" s="103" t="n">
        <v>0.22</v>
      </c>
      <c r="W1369" s="102" t="n">
        <v>0</v>
      </c>
      <c r="X1369" s="93" t="n"/>
      <c r="Y1369" s="91" t="inlineStr">
        <is>
          <t>None</t>
        </is>
      </c>
      <c r="Z1369" s="99" t="n">
        <v>44.05</v>
      </c>
      <c r="AA1369" s="96" t="n">
        <v>0.96</v>
      </c>
      <c r="AB1369" s="96" t="n">
        <v>0.97</v>
      </c>
      <c r="AC1369" s="96" t="n">
        <v>1.1</v>
      </c>
      <c r="AD1369" s="96" t="n">
        <v>0.66</v>
      </c>
      <c r="AE1369" s="96" t="n">
        <v>0.62</v>
      </c>
      <c r="AF1369" s="103" t="n">
        <v>2.63</v>
      </c>
      <c r="AG1369" s="91" t="inlineStr">
        <is>
          <t>Quiet accumulation</t>
        </is>
      </c>
      <c r="AH1369" s="100" t="n">
        <v>0</v>
      </c>
      <c r="AI1369" s="101" t="n">
        <v>0</v>
      </c>
      <c r="AJ1369" s="92" t="inlineStr">
        <is>
          <t>N</t>
        </is>
      </c>
      <c r="AK1369" s="96" t="n"/>
      <c r="AL1369" s="91" t="inlineStr">
        <is>
          <t>n/a</t>
        </is>
      </c>
      <c r="AM1369" s="93" t="n"/>
      <c r="AN1369" s="92" t="inlineStr">
        <is>
          <t>None</t>
        </is>
      </c>
      <c r="AO1369" s="102" t="n">
        <v>0</v>
      </c>
      <c r="AP1369" s="103" t="n">
        <v>1.15</v>
      </c>
      <c r="AQ1369" s="102" t="n">
        <v>68</v>
      </c>
      <c r="AR1369" s="91" t="inlineStr">
        <is>
          <t>N</t>
        </is>
      </c>
      <c r="AS1369" s="104" t="n"/>
      <c r="AT1369" s="92">
        <f>IF(AND(P1369="52-wk high",T1369&gt;=Settings!$B$7),"Y","N")</f>
        <v/>
      </c>
      <c r="AU1369" s="91">
        <f>IF(AND(AD1369&gt;=Settings!$B$8,M1369&gt;0),"Y","N")</f>
        <v/>
      </c>
      <c r="AV1369" s="91">
        <f>IF(OR(AH1369&gt;Settings!$B$9,AI1369&gt;Settings!$B$9),"Y","N")</f>
        <v/>
      </c>
      <c r="AW1369" s="91">
        <f>IF(AJ1369&lt;&gt;"Y","n/a",IF(AND(M1369&gt;0,AK1369&gt;Settings!$B$10),"Y","N"))</f>
        <v/>
      </c>
      <c r="AX1369" s="91">
        <f>IF(AO1369&gt;=Settings!$B$11,"Y","N")</f>
        <v/>
      </c>
      <c r="AY1369" s="99">
        <f>(AT1369="Y")+(AU1369="Y")+(AV1369="Y")+(AW1369="Y")+(AX1369="Y")</f>
        <v/>
      </c>
      <c r="AZ1369" s="94">
        <f>IF(AY1369=0,"None",_xlfn.TEXTJOIN(", ",TRUE(),IF(AT1369="Y","Breakout",""),IF(AU1369="Y","Accumulation",""),IF(AV1369="Y","Institutional buying",""),IF(AW1369="Y","Long buildup",""),IF(AX1369="Y","Momentum leader","")))</f>
        <v/>
      </c>
      <c r="BA1369" s="94">
        <f>IF(BW1369="","","Passes "&amp;AY1369&amp;" of 5 buy-side scans"&amp;IF(G1369="Y","; RED FLAG: filter out using Red flag column",""))</f>
        <v/>
      </c>
      <c r="BB1369" s="91" t="inlineStr">
        <is>
          <t>None</t>
        </is>
      </c>
      <c r="BC1369" s="92" t="inlineStr">
        <is>
          <t>N</t>
        </is>
      </c>
      <c r="BD1369" s="94" t="n"/>
      <c r="BE1369" s="94" t="n"/>
      <c r="BF1369" s="92">
        <f>IF(R1369*100000&gt;=Settings!$B$5,"Y","N")</f>
        <v/>
      </c>
      <c r="BG1369" s="91">
        <f>IF(F1369&gt;Settings!$B$6,"Y","N")</f>
        <v/>
      </c>
      <c r="BH1369" s="97" t="n">
        <v>-13.19</v>
      </c>
      <c r="BI1369" s="96" t="n">
        <v>-3.57</v>
      </c>
      <c r="BJ1369" s="96" t="n">
        <v>-6.76</v>
      </c>
      <c r="BK1369" s="96" t="n">
        <v>-1.42</v>
      </c>
      <c r="BL1369" s="96" t="n">
        <v>23.13</v>
      </c>
      <c r="BM1369" s="96" t="n">
        <v>8.82</v>
      </c>
      <c r="BN1369" s="97" t="n">
        <v>-3.27</v>
      </c>
      <c r="BO1369" s="96" t="n">
        <v>-3.04</v>
      </c>
      <c r="BP1369" s="96" t="n">
        <v>-1.38</v>
      </c>
      <c r="BQ1369" s="96" t="n">
        <v>0.88</v>
      </c>
      <c r="BR1369" s="91" t="inlineStr">
        <is>
          <t>Mixed</t>
        </is>
      </c>
      <c r="BS1369" s="91" t="inlineStr">
        <is>
          <t>None</t>
        </is>
      </c>
      <c r="BT1369" s="96" t="n">
        <v>36.1</v>
      </c>
      <c r="BU1369" s="91" t="inlineStr">
        <is>
          <t>N</t>
        </is>
      </c>
      <c r="BV1369" s="99">
        <f>IF(OR(BF1369&lt;&gt;"Y",BG1369&lt;&gt;"Y"),"",(AND(ISNUMBER(BQ1369),BQ1369&gt;0))+(BR1369="Stacked up")+(AND(ISNUMBER(BH1369),BH1369&gt;=-Settings!$B$17))+(AND(ISNUMBER(BK1369),ISNUMBER(BM1369),BK1369&gt;0,BM1369&gt;0))+(AND(ISNUMBER(AQ1369),AQ1369&gt;=Settings!$B$18))+(AND(ISNUMBER(BT1369),BT1369&gt;=Settings!$B$19,BT1369&lt;=Settings!$B$20))+(AND(ISNUMBER(AS1369),AS1369&gt;0))+(AND(ISNUMBER(T1369),ISNUMBER(M1369),T1369&gt;=Settings!$B$21,M1369&gt;0))+(AND(ISNUMBER(AD1369),ISNUMBER(M1369),AD1369&gt;=Settings!$B$22,M1369&gt;0))+(AY1369&gt;=1))</f>
        <v/>
      </c>
      <c r="BW1369" s="91">
        <f>IF(OR(AY1369=0,BF1369&lt;&gt;"Y",BG1369&lt;&gt;"Y"),"",1+SUMPRODUCT(($A$6:$A$2604=A1369)*($AY$6:$AY$2604&gt;0)*($BF$6:$BF$2604="Y")*($BG$6:$BG$2604="Y")*(($AY$6:$AY$2604&gt;AY1369)+($AY$6:$AY$2604=AY1369)*($AD$6:$AD$2604&gt;AD1369))))</f>
        <v/>
      </c>
    </row>
    <row r="1370" ht="23.85" customHeight="1" s="55">
      <c r="A1370" s="90" t="n">
        <v>46296</v>
      </c>
      <c r="B1370" s="91" t="inlineStr">
        <is>
          <t>MOL</t>
        </is>
      </c>
      <c r="C1370" s="91" t="inlineStr">
        <is>
          <t>INE0CT101020</t>
        </is>
      </c>
      <c r="D1370" s="91" t="n"/>
      <c r="E1370" s="91" t="inlineStr">
        <is>
          <t>None</t>
        </is>
      </c>
      <c r="F1370" s="93" t="n">
        <v>1402</v>
      </c>
      <c r="G1370" s="92" t="inlineStr">
        <is>
          <t>N</t>
        </is>
      </c>
      <c r="H1370" s="94" t="n"/>
      <c r="I1370" s="91" t="inlineStr">
        <is>
          <t>N</t>
        </is>
      </c>
      <c r="J1370" s="92">
        <f>IF(K1370="","N","Y")</f>
        <v/>
      </c>
      <c r="K1370" s="94">
        <f>_xlfn.TEXTJOIN("; ",TRUE,IF(P1370="52-wk low","52-wk low",""),IF(AND(AD1370&gt;=Settings!$B$12,M1370&lt;0),"Distribution",""),IF(AND(AJ1370="Y",M1370&lt;0,AK1370&lt;-Settings!$B$13),"Long unwinding",""),IF(AND(AJ1370="Y",M1370&lt;0,AK1370&gt;Settings!$B$13),"Short buildup",""))</f>
        <v/>
      </c>
      <c r="L1370" s="95" t="n">
        <v>55.13</v>
      </c>
      <c r="M1370" s="96" t="n">
        <v>-2.1</v>
      </c>
      <c r="N1370" s="93" t="n">
        <v>1707</v>
      </c>
      <c r="O1370" s="91" t="inlineStr">
        <is>
          <t>None</t>
        </is>
      </c>
      <c r="P1370" s="91" t="inlineStr">
        <is>
          <t>None</t>
        </is>
      </c>
      <c r="Q1370" s="97" t="n">
        <v>7.39</v>
      </c>
      <c r="R1370" s="96" t="n">
        <v>9.970000000000001</v>
      </c>
      <c r="S1370" s="96" t="n">
        <v>0.6899999999999999</v>
      </c>
      <c r="T1370" s="96" t="n">
        <v>0.35</v>
      </c>
      <c r="U1370" s="96" t="n">
        <v>0.48</v>
      </c>
      <c r="V1370" s="103" t="n">
        <v>0.65</v>
      </c>
      <c r="W1370" s="102" t="n">
        <v>1</v>
      </c>
      <c r="X1370" s="93" t="n"/>
      <c r="Y1370" s="91" t="inlineStr">
        <is>
          <t>None</t>
        </is>
      </c>
      <c r="Z1370" s="99" t="n">
        <v>49.52</v>
      </c>
      <c r="AA1370" s="96" t="n">
        <v>1.19</v>
      </c>
      <c r="AB1370" s="96" t="n">
        <v>1.19</v>
      </c>
      <c r="AC1370" s="96" t="n">
        <v>0.85</v>
      </c>
      <c r="AD1370" s="96" t="n">
        <v>0.5</v>
      </c>
      <c r="AE1370" s="96" t="n">
        <v>0.67</v>
      </c>
      <c r="AF1370" s="103" t="n">
        <v>1.16</v>
      </c>
      <c r="AG1370" s="91" t="inlineStr">
        <is>
          <t>Normal</t>
        </is>
      </c>
      <c r="AH1370" s="100" t="n">
        <v>0</v>
      </c>
      <c r="AI1370" s="101" t="n">
        <v>0</v>
      </c>
      <c r="AJ1370" s="92" t="inlineStr">
        <is>
          <t>N</t>
        </is>
      </c>
      <c r="AK1370" s="96" t="n"/>
      <c r="AL1370" s="91" t="inlineStr">
        <is>
          <t>n/a</t>
        </is>
      </c>
      <c r="AM1370" s="93" t="n"/>
      <c r="AN1370" s="92" t="inlineStr">
        <is>
          <t>None</t>
        </is>
      </c>
      <c r="AO1370" s="102" t="n">
        <v>0</v>
      </c>
      <c r="AP1370" s="103" t="n">
        <v>0.84</v>
      </c>
      <c r="AQ1370" s="102" t="n">
        <v>52</v>
      </c>
      <c r="AR1370" s="91" t="inlineStr">
        <is>
          <t>N</t>
        </is>
      </c>
      <c r="AS1370" s="104" t="n"/>
      <c r="AT1370" s="92">
        <f>IF(AND(P1370="52-wk high",T1370&gt;=Settings!$B$7),"Y","N")</f>
        <v/>
      </c>
      <c r="AU1370" s="91">
        <f>IF(AND(AD1370&gt;=Settings!$B$8,M1370&gt;0),"Y","N")</f>
        <v/>
      </c>
      <c r="AV1370" s="91">
        <f>IF(OR(AH1370&gt;Settings!$B$9,AI1370&gt;Settings!$B$9),"Y","N")</f>
        <v/>
      </c>
      <c r="AW1370" s="91">
        <f>IF(AJ1370&lt;&gt;"Y","n/a",IF(AND(M1370&gt;0,AK1370&gt;Settings!$B$10),"Y","N"))</f>
        <v/>
      </c>
      <c r="AX1370" s="91">
        <f>IF(AO1370&gt;=Settings!$B$11,"Y","N")</f>
        <v/>
      </c>
      <c r="AY1370" s="99">
        <f>(AT1370="Y")+(AU1370="Y")+(AV1370="Y")+(AW1370="Y")+(AX1370="Y")</f>
        <v/>
      </c>
      <c r="AZ1370" s="94">
        <f>IF(AY1370=0,"None",_xlfn.TEXTJOIN(", ",TRUE(),IF(AT1370="Y","Breakout",""),IF(AU1370="Y","Accumulation",""),IF(AV1370="Y","Institutional buying",""),IF(AW1370="Y","Long buildup",""),IF(AX1370="Y","Momentum leader","")))</f>
        <v/>
      </c>
      <c r="BA1370" s="94">
        <f>IF(BW1370="","","Passes "&amp;AY1370&amp;" of 5 buy-side scans"&amp;IF(G1370="Y","; RED FLAG: filter out using Red flag column",""))</f>
        <v/>
      </c>
      <c r="BB1370" s="91" t="inlineStr">
        <is>
          <t>None</t>
        </is>
      </c>
      <c r="BC1370" s="92" t="inlineStr">
        <is>
          <t>N</t>
        </is>
      </c>
      <c r="BD1370" s="94" t="n"/>
      <c r="BE1370" s="94" t="n"/>
      <c r="BF1370" s="92">
        <f>IF(R1370*100000&gt;=Settings!$B$5,"Y","N")</f>
        <v/>
      </c>
      <c r="BG1370" s="91">
        <f>IF(F1370&gt;Settings!$B$6,"Y","N")</f>
        <v/>
      </c>
      <c r="BH1370" s="97" t="n">
        <v>-35.41</v>
      </c>
      <c r="BI1370" s="96" t="n">
        <v>-7.44</v>
      </c>
      <c r="BJ1370" s="96" t="n">
        <v>-14.99</v>
      </c>
      <c r="BK1370" s="96" t="n">
        <v>16.48</v>
      </c>
      <c r="BL1370" s="96" t="n">
        <v>30.3</v>
      </c>
      <c r="BM1370" s="96" t="n">
        <v>-32.96</v>
      </c>
      <c r="BN1370" s="97" t="n">
        <v>-7.62</v>
      </c>
      <c r="BO1370" s="96" t="n">
        <v>-6.23</v>
      </c>
      <c r="BP1370" s="96" t="n">
        <v>-3.14</v>
      </c>
      <c r="BQ1370" s="96" t="n">
        <v>-5.85</v>
      </c>
      <c r="BR1370" s="91" t="inlineStr">
        <is>
          <t>Mixed</t>
        </is>
      </c>
      <c r="BS1370" s="91" t="inlineStr">
        <is>
          <t>None</t>
        </is>
      </c>
      <c r="BT1370" s="96" t="n">
        <v>27.2</v>
      </c>
      <c r="BU1370" s="91" t="inlineStr">
        <is>
          <t>N</t>
        </is>
      </c>
      <c r="BV1370" s="99">
        <f>IF(OR(BF1370&lt;&gt;"Y",BG1370&lt;&gt;"Y"),"",(AND(ISNUMBER(BQ1370),BQ1370&gt;0))+(BR1370="Stacked up")+(AND(ISNUMBER(BH1370),BH1370&gt;=-Settings!$B$17))+(AND(ISNUMBER(BK1370),ISNUMBER(BM1370),BK1370&gt;0,BM1370&gt;0))+(AND(ISNUMBER(AQ1370),AQ1370&gt;=Settings!$B$18))+(AND(ISNUMBER(BT1370),BT1370&gt;=Settings!$B$19,BT1370&lt;=Settings!$B$20))+(AND(ISNUMBER(AS1370),AS1370&gt;0))+(AND(ISNUMBER(T1370),ISNUMBER(M1370),T1370&gt;=Settings!$B$21,M1370&gt;0))+(AND(ISNUMBER(AD1370),ISNUMBER(M1370),AD1370&gt;=Settings!$B$22,M1370&gt;0))+(AY1370&gt;=1))</f>
        <v/>
      </c>
      <c r="BW1370" s="91">
        <f>IF(OR(AY1370=0,BF1370&lt;&gt;"Y",BG1370&lt;&gt;"Y"),"",1+SUMPRODUCT(($A$6:$A$2604=A1370)*($AY$6:$AY$2604&gt;0)*($BF$6:$BF$2604="Y")*($BG$6:$BG$2604="Y")*(($AY$6:$AY$2604&gt;AY1370)+($AY$6:$AY$2604=AY1370)*($AD$6:$AD$2604&gt;AD1370))))</f>
        <v/>
      </c>
    </row>
    <row r="1371" ht="23.85" customHeight="1" s="55">
      <c r="A1371" s="90" t="n">
        <v>46296</v>
      </c>
      <c r="B1371" s="91" t="inlineStr">
        <is>
          <t>UDS</t>
        </is>
      </c>
      <c r="C1371" s="91" t="inlineStr">
        <is>
          <t>INE851I01011</t>
        </is>
      </c>
      <c r="D1371" s="91" t="n"/>
      <c r="E1371" s="91" t="inlineStr">
        <is>
          <t>None</t>
        </is>
      </c>
      <c r="F1371" s="93" t="n">
        <v>1396</v>
      </c>
      <c r="G1371" s="92" t="inlineStr">
        <is>
          <t>N</t>
        </is>
      </c>
      <c r="H1371" s="94" t="n"/>
      <c r="I1371" s="91" t="inlineStr">
        <is>
          <t>N</t>
        </is>
      </c>
      <c r="J1371" s="92">
        <f>IF(K1371="","N","Y")</f>
        <v/>
      </c>
      <c r="K1371" s="94">
        <f>_xlfn.TEXTJOIN("; ",TRUE,IF(P1371="52-wk low","52-wk low",""),IF(AND(AD1371&gt;=Settings!$B$12,M1371&lt;0),"Distribution",""),IF(AND(AJ1371="Y",M1371&lt;0,AK1371&lt;-Settings!$B$13),"Long unwinding",""),IF(AND(AJ1371="Y",M1371&lt;0,AK1371&gt;Settings!$B$13),"Short buildup",""))</f>
        <v/>
      </c>
      <c r="L1371" s="95" t="n">
        <v>208.55</v>
      </c>
      <c r="M1371" s="96" t="n">
        <v>-0.01</v>
      </c>
      <c r="N1371" s="93" t="n">
        <v>614</v>
      </c>
      <c r="O1371" s="91" t="inlineStr">
        <is>
          <t>None</t>
        </is>
      </c>
      <c r="P1371" s="91" t="inlineStr">
        <is>
          <t>None</t>
        </is>
      </c>
      <c r="Q1371" s="97" t="n">
        <v>1.6</v>
      </c>
      <c r="R1371" s="96" t="n">
        <v>2.75</v>
      </c>
      <c r="S1371" s="96" t="n">
        <v>0.5600000000000001</v>
      </c>
      <c r="T1371" s="96" t="n">
        <v>0.46</v>
      </c>
      <c r="U1371" s="96" t="n">
        <v>0.42</v>
      </c>
      <c r="V1371" s="103" t="n">
        <v>0.73</v>
      </c>
      <c r="W1371" s="102" t="n">
        <v>3</v>
      </c>
      <c r="X1371" s="93" t="n"/>
      <c r="Y1371" s="91" t="inlineStr">
        <is>
          <t>None</t>
        </is>
      </c>
      <c r="Z1371" s="99" t="n">
        <v>60.36</v>
      </c>
      <c r="AA1371" s="96" t="n">
        <v>1.23</v>
      </c>
      <c r="AB1371" s="96" t="n">
        <v>1.23</v>
      </c>
      <c r="AC1371" s="96" t="n">
        <v>0.66</v>
      </c>
      <c r="AD1371" s="96" t="n">
        <v>0.57</v>
      </c>
      <c r="AE1371" s="96" t="n">
        <v>0.49</v>
      </c>
      <c r="AF1371" s="103" t="n">
        <v>0.96</v>
      </c>
      <c r="AG1371" s="91" t="inlineStr">
        <is>
          <t>Normal</t>
        </is>
      </c>
      <c r="AH1371" s="100" t="n">
        <v>0</v>
      </c>
      <c r="AI1371" s="101" t="n">
        <v>0</v>
      </c>
      <c r="AJ1371" s="92" t="inlineStr">
        <is>
          <t>N</t>
        </is>
      </c>
      <c r="AK1371" s="96" t="n"/>
      <c r="AL1371" s="91" t="inlineStr">
        <is>
          <t>n/a</t>
        </is>
      </c>
      <c r="AM1371" s="93" t="n"/>
      <c r="AN1371" s="92" t="inlineStr">
        <is>
          <t>None</t>
        </is>
      </c>
      <c r="AO1371" s="102" t="n">
        <v>0</v>
      </c>
      <c r="AP1371" s="103" t="n">
        <v>1.23</v>
      </c>
      <c r="AQ1371" s="102" t="n">
        <v>71</v>
      </c>
      <c r="AR1371" s="91" t="inlineStr">
        <is>
          <t>N</t>
        </is>
      </c>
      <c r="AS1371" s="104" t="n"/>
      <c r="AT1371" s="92">
        <f>IF(AND(P1371="52-wk high",T1371&gt;=Settings!$B$7),"Y","N")</f>
        <v/>
      </c>
      <c r="AU1371" s="91">
        <f>IF(AND(AD1371&gt;=Settings!$B$8,M1371&gt;0),"Y","N")</f>
        <v/>
      </c>
      <c r="AV1371" s="91">
        <f>IF(OR(AH1371&gt;Settings!$B$9,AI1371&gt;Settings!$B$9),"Y","N")</f>
        <v/>
      </c>
      <c r="AW1371" s="91">
        <f>IF(AJ1371&lt;&gt;"Y","n/a",IF(AND(M1371&gt;0,AK1371&gt;Settings!$B$10),"Y","N"))</f>
        <v/>
      </c>
      <c r="AX1371" s="91">
        <f>IF(AO1371&gt;=Settings!$B$11,"Y","N")</f>
        <v/>
      </c>
      <c r="AY1371" s="99">
        <f>(AT1371="Y")+(AU1371="Y")+(AV1371="Y")+(AW1371="Y")+(AX1371="Y")</f>
        <v/>
      </c>
      <c r="AZ1371" s="94">
        <f>IF(AY1371=0,"None",_xlfn.TEXTJOIN(", ",TRUE(),IF(AT1371="Y","Breakout",""),IF(AU1371="Y","Accumulation",""),IF(AV1371="Y","Institutional buying",""),IF(AW1371="Y","Long buildup",""),IF(AX1371="Y","Momentum leader","")))</f>
        <v/>
      </c>
      <c r="BA1371" s="94">
        <f>IF(BW1371="","","Passes "&amp;AY1371&amp;" of 5 buy-side scans"&amp;IF(G1371="Y","; RED FLAG: filter out using Red flag column",""))</f>
        <v/>
      </c>
      <c r="BB1371" s="91" t="inlineStr">
        <is>
          <t>None</t>
        </is>
      </c>
      <c r="BC1371" s="92" t="inlineStr">
        <is>
          <t>N</t>
        </is>
      </c>
      <c r="BD1371" s="94" t="n"/>
      <c r="BE1371" s="94" t="n"/>
      <c r="BF1371" s="92">
        <f>IF(R1371*100000&gt;=Settings!$B$5,"Y","N")</f>
        <v/>
      </c>
      <c r="BG1371" s="91">
        <f>IF(F1371&gt;Settings!$B$6,"Y","N")</f>
        <v/>
      </c>
      <c r="BH1371" s="97" t="n">
        <v>-20.66</v>
      </c>
      <c r="BI1371" s="96" t="n">
        <v>3.29</v>
      </c>
      <c r="BJ1371" s="96" t="n">
        <v>-8.18</v>
      </c>
      <c r="BK1371" s="96" t="n">
        <v>14.43</v>
      </c>
      <c r="BL1371" s="96" t="n">
        <v>52.44</v>
      </c>
      <c r="BM1371" s="96" t="n">
        <v>-17.11</v>
      </c>
      <c r="BN1371" s="97" t="n">
        <v>0.73</v>
      </c>
      <c r="BO1371" s="96" t="n">
        <v>1.26</v>
      </c>
      <c r="BP1371" s="96" t="n">
        <v>5.07</v>
      </c>
      <c r="BQ1371" s="96" t="n">
        <v>6.55</v>
      </c>
      <c r="BR1371" s="91" t="inlineStr">
        <is>
          <t>Stacked up</t>
        </is>
      </c>
      <c r="BS1371" s="91" t="inlineStr">
        <is>
          <t>None</t>
        </is>
      </c>
      <c r="BT1371" s="96" t="n">
        <v>53.7</v>
      </c>
      <c r="BU1371" s="91" t="inlineStr">
        <is>
          <t>N</t>
        </is>
      </c>
      <c r="BV1371" s="99">
        <f>IF(OR(BF1371&lt;&gt;"Y",BG1371&lt;&gt;"Y"),"",(AND(ISNUMBER(BQ1371),BQ1371&gt;0))+(BR1371="Stacked up")+(AND(ISNUMBER(BH1371),BH1371&gt;=-Settings!$B$17))+(AND(ISNUMBER(BK1371),ISNUMBER(BM1371),BK1371&gt;0,BM1371&gt;0))+(AND(ISNUMBER(AQ1371),AQ1371&gt;=Settings!$B$18))+(AND(ISNUMBER(BT1371),BT1371&gt;=Settings!$B$19,BT1371&lt;=Settings!$B$20))+(AND(ISNUMBER(AS1371),AS1371&gt;0))+(AND(ISNUMBER(T1371),ISNUMBER(M1371),T1371&gt;=Settings!$B$21,M1371&gt;0))+(AND(ISNUMBER(AD1371),ISNUMBER(M1371),AD1371&gt;=Settings!$B$22,M1371&gt;0))+(AY1371&gt;=1))</f>
        <v/>
      </c>
      <c r="BW1371" s="91">
        <f>IF(OR(AY1371=0,BF1371&lt;&gt;"Y",BG1371&lt;&gt;"Y"),"",1+SUMPRODUCT(($A$6:$A$2604=A1371)*($AY$6:$AY$2604&gt;0)*($BF$6:$BF$2604="Y")*($BG$6:$BG$2604="Y")*(($AY$6:$AY$2604&gt;AY1371)+($AY$6:$AY$2604=AY1371)*($AD$6:$AD$2604&gt;AD1371))))</f>
        <v/>
      </c>
    </row>
    <row r="1372" ht="23.85" customHeight="1" s="55">
      <c r="A1372" s="90" t="n">
        <v>46296</v>
      </c>
      <c r="B1372" s="91" t="inlineStr">
        <is>
          <t>INFOBEAN</t>
        </is>
      </c>
      <c r="C1372" s="91" t="inlineStr">
        <is>
          <t>INE344S01016</t>
        </is>
      </c>
      <c r="D1372" s="91" t="n"/>
      <c r="E1372" s="91" t="inlineStr">
        <is>
          <t>None</t>
        </is>
      </c>
      <c r="F1372" s="93" t="n">
        <v>1392</v>
      </c>
      <c r="G1372" s="92" t="inlineStr">
        <is>
          <t>N</t>
        </is>
      </c>
      <c r="H1372" s="94" t="n"/>
      <c r="I1372" s="91" t="inlineStr">
        <is>
          <t>N</t>
        </is>
      </c>
      <c r="J1372" s="92">
        <f>IF(K1372="","N","Y")</f>
        <v/>
      </c>
      <c r="K1372" s="94">
        <f>_xlfn.TEXTJOIN("; ",TRUE,IF(P1372="52-wk low","52-wk low",""),IF(AND(AD1372&gt;=Settings!$B$12,M1372&lt;0),"Distribution",""),IF(AND(AJ1372="Y",M1372&lt;0,AK1372&lt;-Settings!$B$13),"Long unwinding",""),IF(AND(AJ1372="Y",M1372&lt;0,AK1372&gt;Settings!$B$13),"Short buildup",""))</f>
        <v/>
      </c>
      <c r="L1372" s="95" t="n">
        <v>143.58</v>
      </c>
      <c r="M1372" s="96" t="n">
        <v>0.06</v>
      </c>
      <c r="N1372" s="93" t="n">
        <v>558</v>
      </c>
      <c r="O1372" s="91" t="inlineStr">
        <is>
          <t>None</t>
        </is>
      </c>
      <c r="P1372" s="91" t="inlineStr">
        <is>
          <t>None</t>
        </is>
      </c>
      <c r="Q1372" s="97" t="n">
        <v>2.38</v>
      </c>
      <c r="R1372" s="96" t="n">
        <v>1.93</v>
      </c>
      <c r="S1372" s="96" t="n">
        <v>1.21</v>
      </c>
      <c r="T1372" s="96" t="n">
        <v>0.44</v>
      </c>
      <c r="U1372" s="96" t="n">
        <v>0.33</v>
      </c>
      <c r="V1372" s="103" t="n">
        <v>0.27</v>
      </c>
      <c r="W1372" s="102" t="n">
        <v>0</v>
      </c>
      <c r="X1372" s="93" t="n"/>
      <c r="Y1372" s="91" t="inlineStr">
        <is>
          <t>None</t>
        </is>
      </c>
      <c r="Z1372" s="99" t="n">
        <v>29.24</v>
      </c>
      <c r="AA1372" s="96" t="n">
        <v>0.62</v>
      </c>
      <c r="AB1372" s="96" t="n">
        <v>0.67</v>
      </c>
      <c r="AC1372" s="96" t="n">
        <v>0.83</v>
      </c>
      <c r="AD1372" s="96" t="n">
        <v>0.52</v>
      </c>
      <c r="AE1372" s="96" t="n">
        <v>0.46</v>
      </c>
      <c r="AF1372" s="103" t="n">
        <v>1.94</v>
      </c>
      <c r="AG1372" s="91" t="inlineStr">
        <is>
          <t>Quiet accumulation</t>
        </is>
      </c>
      <c r="AH1372" s="100" t="n">
        <v>0</v>
      </c>
      <c r="AI1372" s="101" t="n">
        <v>0</v>
      </c>
      <c r="AJ1372" s="92" t="inlineStr">
        <is>
          <t>N</t>
        </is>
      </c>
      <c r="AK1372" s="96" t="n"/>
      <c r="AL1372" s="91" t="inlineStr">
        <is>
          <t>n/a</t>
        </is>
      </c>
      <c r="AM1372" s="93" t="n"/>
      <c r="AN1372" s="92" t="inlineStr">
        <is>
          <t>None</t>
        </is>
      </c>
      <c r="AO1372" s="102" t="n">
        <v>0</v>
      </c>
      <c r="AP1372" s="103" t="n">
        <v>0.71</v>
      </c>
      <c r="AQ1372" s="102" t="n">
        <v>38</v>
      </c>
      <c r="AR1372" s="91" t="inlineStr">
        <is>
          <t>N</t>
        </is>
      </c>
      <c r="AS1372" s="104" t="n"/>
      <c r="AT1372" s="92">
        <f>IF(AND(P1372="52-wk high",T1372&gt;=Settings!$B$7),"Y","N")</f>
        <v/>
      </c>
      <c r="AU1372" s="91">
        <f>IF(AND(AD1372&gt;=Settings!$B$8,M1372&gt;0),"Y","N")</f>
        <v/>
      </c>
      <c r="AV1372" s="91">
        <f>IF(OR(AH1372&gt;Settings!$B$9,AI1372&gt;Settings!$B$9),"Y","N")</f>
        <v/>
      </c>
      <c r="AW1372" s="91">
        <f>IF(AJ1372&lt;&gt;"Y","n/a",IF(AND(M1372&gt;0,AK1372&gt;Settings!$B$10),"Y","N"))</f>
        <v/>
      </c>
      <c r="AX1372" s="91">
        <f>IF(AO1372&gt;=Settings!$B$11,"Y","N")</f>
        <v/>
      </c>
      <c r="AY1372" s="99">
        <f>(AT1372="Y")+(AU1372="Y")+(AV1372="Y")+(AW1372="Y")+(AX1372="Y")</f>
        <v/>
      </c>
      <c r="AZ1372" s="94">
        <f>IF(AY1372=0,"None",_xlfn.TEXTJOIN(", ",TRUE(),IF(AT1372="Y","Breakout",""),IF(AU1372="Y","Accumulation",""),IF(AV1372="Y","Institutional buying",""),IF(AW1372="Y","Long buildup",""),IF(AX1372="Y","Momentum leader","")))</f>
        <v/>
      </c>
      <c r="BA1372" s="94">
        <f>IF(BW1372="","","Passes "&amp;AY1372&amp;" of 5 buy-side scans"&amp;IF(G1372="Y","; RED FLAG: filter out using Red flag column",""))</f>
        <v/>
      </c>
      <c r="BB1372" s="91" t="inlineStr">
        <is>
          <t>None</t>
        </is>
      </c>
      <c r="BC1372" s="92" t="inlineStr">
        <is>
          <t>N</t>
        </is>
      </c>
      <c r="BD1372" s="94" t="n"/>
      <c r="BE1372" s="94" t="inlineStr">
        <is>
          <t>BONUS 3:1, ex 27-Feb-2026</t>
        </is>
      </c>
      <c r="BF1372" s="92">
        <f>IF(R1372*100000&gt;=Settings!$B$5,"Y","N")</f>
        <v/>
      </c>
      <c r="BG1372" s="91">
        <f>IF(F1372&gt;Settings!$B$6,"Y","N")</f>
        <v/>
      </c>
      <c r="BH1372" s="97" t="n">
        <v>-44.24</v>
      </c>
      <c r="BI1372" s="96" t="n">
        <v>-4.43</v>
      </c>
      <c r="BJ1372" s="96" t="n">
        <v>-8.85</v>
      </c>
      <c r="BK1372" s="96" t="n">
        <v>-8.380000000000001</v>
      </c>
      <c r="BL1372" s="96" t="n">
        <v>5.49</v>
      </c>
      <c r="BM1372" s="96" t="n">
        <v>-70.90000000000001</v>
      </c>
      <c r="BN1372" s="97" t="n">
        <v>-4.61</v>
      </c>
      <c r="BO1372" s="96" t="n">
        <v>-8.869999999999999</v>
      </c>
      <c r="BP1372" s="96" t="n">
        <v>-24.4</v>
      </c>
      <c r="BQ1372" s="96" t="n">
        <v>-48.08</v>
      </c>
      <c r="BR1372" s="91" t="inlineStr">
        <is>
          <t>Stacked down</t>
        </is>
      </c>
      <c r="BS1372" s="91" t="inlineStr">
        <is>
          <t>None</t>
        </is>
      </c>
      <c r="BT1372" s="96" t="n">
        <v>22.5</v>
      </c>
      <c r="BU1372" s="91" t="inlineStr">
        <is>
          <t>N</t>
        </is>
      </c>
      <c r="BV1372" s="99">
        <f>IF(OR(BF1372&lt;&gt;"Y",BG1372&lt;&gt;"Y"),"",(AND(ISNUMBER(BQ1372),BQ1372&gt;0))+(BR1372="Stacked up")+(AND(ISNUMBER(BH1372),BH1372&gt;=-Settings!$B$17))+(AND(ISNUMBER(BK1372),ISNUMBER(BM1372),BK1372&gt;0,BM1372&gt;0))+(AND(ISNUMBER(AQ1372),AQ1372&gt;=Settings!$B$18))+(AND(ISNUMBER(BT1372),BT1372&gt;=Settings!$B$19,BT1372&lt;=Settings!$B$20))+(AND(ISNUMBER(AS1372),AS1372&gt;0))+(AND(ISNUMBER(T1372),ISNUMBER(M1372),T1372&gt;=Settings!$B$21,M1372&gt;0))+(AND(ISNUMBER(AD1372),ISNUMBER(M1372),AD1372&gt;=Settings!$B$22,M1372&gt;0))+(AY1372&gt;=1))</f>
        <v/>
      </c>
      <c r="BW1372" s="91">
        <f>IF(OR(AY1372=0,BF1372&lt;&gt;"Y",BG1372&lt;&gt;"Y"),"",1+SUMPRODUCT(($A$6:$A$2604=A1372)*($AY$6:$AY$2604&gt;0)*($BF$6:$BF$2604="Y")*($BG$6:$BG$2604="Y")*(($AY$6:$AY$2604&gt;AY1372)+($AY$6:$AY$2604=AY1372)*($AD$6:$AD$2604&gt;AD1372))))</f>
        <v/>
      </c>
    </row>
    <row r="1373" ht="23.85" customHeight="1" s="55">
      <c r="A1373" s="90" t="n">
        <v>46296</v>
      </c>
      <c r="B1373" s="91" t="inlineStr">
        <is>
          <t>SIGNPOST</t>
        </is>
      </c>
      <c r="C1373" s="91" t="inlineStr">
        <is>
          <t>INE0KGZ01021</t>
        </is>
      </c>
      <c r="D1373" s="91" t="n"/>
      <c r="E1373" s="91" t="inlineStr">
        <is>
          <t>None</t>
        </is>
      </c>
      <c r="F1373" s="93" t="n">
        <v>1386</v>
      </c>
      <c r="G1373" s="92" t="inlineStr">
        <is>
          <t>N</t>
        </is>
      </c>
      <c r="H1373" s="94" t="n"/>
      <c r="I1373" s="91" t="inlineStr">
        <is>
          <t>N</t>
        </is>
      </c>
      <c r="J1373" s="92">
        <f>IF(K1373="","N","Y")</f>
        <v/>
      </c>
      <c r="K1373" s="94">
        <f>_xlfn.TEXTJOIN("; ",TRUE,IF(P1373="52-wk low","52-wk low",""),IF(AND(AD1373&gt;=Settings!$B$12,M1373&lt;0),"Distribution",""),IF(AND(AJ1373="Y",M1373&lt;0,AK1373&lt;-Settings!$B$13),"Long unwinding",""),IF(AND(AJ1373="Y",M1373&lt;0,AK1373&gt;Settings!$B$13),"Short buildup",""))</f>
        <v/>
      </c>
      <c r="L1373" s="95" t="n">
        <v>259.4</v>
      </c>
      <c r="M1373" s="96" t="n">
        <v>-0.99</v>
      </c>
      <c r="N1373" s="93" t="n">
        <v>1043</v>
      </c>
      <c r="O1373" s="91" t="inlineStr">
        <is>
          <t>None</t>
        </is>
      </c>
      <c r="P1373" s="91" t="inlineStr">
        <is>
          <t>None</t>
        </is>
      </c>
      <c r="Q1373" s="97" t="n">
        <v>0.72</v>
      </c>
      <c r="R1373" s="96" t="n">
        <v>3.02</v>
      </c>
      <c r="S1373" s="96" t="n">
        <v>0.24</v>
      </c>
      <c r="T1373" s="96" t="n">
        <v>0.41</v>
      </c>
      <c r="U1373" s="96" t="n">
        <v>0.16</v>
      </c>
      <c r="V1373" s="103" t="n">
        <v>0.66</v>
      </c>
      <c r="W1373" s="102" t="n">
        <v>2</v>
      </c>
      <c r="X1373" s="93" t="n"/>
      <c r="Y1373" s="91" t="inlineStr">
        <is>
          <t>None</t>
        </is>
      </c>
      <c r="Z1373" s="99" t="n">
        <v>58.51</v>
      </c>
      <c r="AA1373" s="96" t="n">
        <v>1.16</v>
      </c>
      <c r="AB1373" s="96" t="n">
        <v>1.1</v>
      </c>
      <c r="AC1373" s="96" t="n">
        <v>0.74</v>
      </c>
      <c r="AD1373" s="96" t="n">
        <v>0.8100000000000001</v>
      </c>
      <c r="AE1373" s="96" t="n">
        <v>0.53</v>
      </c>
      <c r="AF1373" s="103" t="n">
        <v>1.01</v>
      </c>
      <c r="AG1373" s="91" t="inlineStr">
        <is>
          <t>Normal</t>
        </is>
      </c>
      <c r="AH1373" s="100" t="n">
        <v>0</v>
      </c>
      <c r="AI1373" s="101" t="n">
        <v>0</v>
      </c>
      <c r="AJ1373" s="92" t="inlineStr">
        <is>
          <t>N</t>
        </is>
      </c>
      <c r="AK1373" s="96" t="n"/>
      <c r="AL1373" s="91" t="inlineStr">
        <is>
          <t>n/a</t>
        </is>
      </c>
      <c r="AM1373" s="93" t="n"/>
      <c r="AN1373" s="92" t="inlineStr">
        <is>
          <t>None</t>
        </is>
      </c>
      <c r="AO1373" s="102" t="n">
        <v>0</v>
      </c>
      <c r="AP1373" s="103" t="n">
        <v>0.9</v>
      </c>
      <c r="AQ1373" s="102" t="n">
        <v>56</v>
      </c>
      <c r="AR1373" s="91" t="inlineStr">
        <is>
          <t>N</t>
        </is>
      </c>
      <c r="AS1373" s="104" t="n"/>
      <c r="AT1373" s="92">
        <f>IF(AND(P1373="52-wk high",T1373&gt;=Settings!$B$7),"Y","N")</f>
        <v/>
      </c>
      <c r="AU1373" s="91">
        <f>IF(AND(AD1373&gt;=Settings!$B$8,M1373&gt;0),"Y","N")</f>
        <v/>
      </c>
      <c r="AV1373" s="91">
        <f>IF(OR(AH1373&gt;Settings!$B$9,AI1373&gt;Settings!$B$9),"Y","N")</f>
        <v/>
      </c>
      <c r="AW1373" s="91">
        <f>IF(AJ1373&lt;&gt;"Y","n/a",IF(AND(M1373&gt;0,AK1373&gt;Settings!$B$10),"Y","N"))</f>
        <v/>
      </c>
      <c r="AX1373" s="91">
        <f>IF(AO1373&gt;=Settings!$B$11,"Y","N")</f>
        <v/>
      </c>
      <c r="AY1373" s="99">
        <f>(AT1373="Y")+(AU1373="Y")+(AV1373="Y")+(AW1373="Y")+(AX1373="Y")</f>
        <v/>
      </c>
      <c r="AZ1373" s="94">
        <f>IF(AY1373=0,"None",_xlfn.TEXTJOIN(", ",TRUE(),IF(AT1373="Y","Breakout",""),IF(AU1373="Y","Accumulation",""),IF(AV1373="Y","Institutional buying",""),IF(AW1373="Y","Long buildup",""),IF(AX1373="Y","Momentum leader","")))</f>
        <v/>
      </c>
      <c r="BA1373" s="94">
        <f>IF(BW1373="","","Passes "&amp;AY1373&amp;" of 5 buy-side scans"&amp;IF(G1373="Y","; RED FLAG: filter out using Red flag column",""))</f>
        <v/>
      </c>
      <c r="BB1373" s="91" t="inlineStr">
        <is>
          <t>None</t>
        </is>
      </c>
      <c r="BC1373" s="92" t="inlineStr">
        <is>
          <t>N</t>
        </is>
      </c>
      <c r="BD1373" s="94" t="n"/>
      <c r="BE1373" s="94" t="n"/>
      <c r="BF1373" s="92">
        <f>IF(R1373*100000&gt;=Settings!$B$5,"Y","N")</f>
        <v/>
      </c>
      <c r="BG1373" s="91">
        <f>IF(F1373&gt;Settings!$B$6,"Y","N")</f>
        <v/>
      </c>
      <c r="BH1373" s="97" t="n">
        <v>-22.98</v>
      </c>
      <c r="BI1373" s="96" t="n">
        <v>-4.91</v>
      </c>
      <c r="BJ1373" s="96" t="n">
        <v>2.81</v>
      </c>
      <c r="BK1373" s="96" t="n">
        <v>-15.37</v>
      </c>
      <c r="BL1373" s="96" t="n">
        <v>12.24</v>
      </c>
      <c r="BM1373" s="96" t="n">
        <v>-3.53</v>
      </c>
      <c r="BN1373" s="97" t="n">
        <v>-2.18</v>
      </c>
      <c r="BO1373" s="96" t="n">
        <v>-3.62</v>
      </c>
      <c r="BP1373" s="96" t="n">
        <v>-3.73</v>
      </c>
      <c r="BQ1373" s="96" t="n">
        <v>-2.25</v>
      </c>
      <c r="BR1373" s="91" t="inlineStr">
        <is>
          <t>Mixed</t>
        </is>
      </c>
      <c r="BS1373" s="91" t="inlineStr">
        <is>
          <t>None</t>
        </is>
      </c>
      <c r="BT1373" s="96" t="n">
        <v>42.4</v>
      </c>
      <c r="BU1373" s="91" t="inlineStr">
        <is>
          <t>N</t>
        </is>
      </c>
      <c r="BV1373" s="99">
        <f>IF(OR(BF1373&lt;&gt;"Y",BG1373&lt;&gt;"Y"),"",(AND(ISNUMBER(BQ1373),BQ1373&gt;0))+(BR1373="Stacked up")+(AND(ISNUMBER(BH1373),BH1373&gt;=-Settings!$B$17))+(AND(ISNUMBER(BK1373),ISNUMBER(BM1373),BK1373&gt;0,BM1373&gt;0))+(AND(ISNUMBER(AQ1373),AQ1373&gt;=Settings!$B$18))+(AND(ISNUMBER(BT1373),BT1373&gt;=Settings!$B$19,BT1373&lt;=Settings!$B$20))+(AND(ISNUMBER(AS1373),AS1373&gt;0))+(AND(ISNUMBER(T1373),ISNUMBER(M1373),T1373&gt;=Settings!$B$21,M1373&gt;0))+(AND(ISNUMBER(AD1373),ISNUMBER(M1373),AD1373&gt;=Settings!$B$22,M1373&gt;0))+(AY1373&gt;=1))</f>
        <v/>
      </c>
      <c r="BW1373" s="91">
        <f>IF(OR(AY1373=0,BF1373&lt;&gt;"Y",BG1373&lt;&gt;"Y"),"",1+SUMPRODUCT(($A$6:$A$2604=A1373)*($AY$6:$AY$2604&gt;0)*($BF$6:$BF$2604="Y")*($BG$6:$BG$2604="Y")*(($AY$6:$AY$2604&gt;AY1373)+($AY$6:$AY$2604=AY1373)*($AD$6:$AD$2604&gt;AD1373))))</f>
        <v/>
      </c>
    </row>
    <row r="1374" ht="23.85" customHeight="1" s="55">
      <c r="A1374" s="90" t="n">
        <v>46296</v>
      </c>
      <c r="B1374" s="91" t="inlineStr">
        <is>
          <t>AEROENTER</t>
        </is>
      </c>
      <c r="C1374" s="91" t="inlineStr">
        <is>
          <t>INE065D01027</t>
        </is>
      </c>
      <c r="D1374" s="91" t="n"/>
      <c r="E1374" s="91" t="inlineStr">
        <is>
          <t>None</t>
        </is>
      </c>
      <c r="F1374" s="93" t="n">
        <v>1380</v>
      </c>
      <c r="G1374" s="92" t="inlineStr">
        <is>
          <t>N</t>
        </is>
      </c>
      <c r="H1374" s="94" t="n"/>
      <c r="I1374" s="91" t="inlineStr">
        <is>
          <t>N</t>
        </is>
      </c>
      <c r="J1374" s="92">
        <f>IF(K1374="","N","Y")</f>
        <v/>
      </c>
      <c r="K1374" s="94">
        <f>_xlfn.TEXTJOIN("; ",TRUE,IF(P1374="52-wk low","52-wk low",""),IF(AND(AD1374&gt;=Settings!$B$12,M1374&lt;0),"Distribution",""),IF(AND(AJ1374="Y",M1374&lt;0,AK1374&lt;-Settings!$B$13),"Long unwinding",""),IF(AND(AJ1374="Y",M1374&lt;0,AK1374&gt;Settings!$B$13),"Short buildup",""))</f>
        <v/>
      </c>
      <c r="L1374" s="95" t="n">
        <v>121.93</v>
      </c>
      <c r="M1374" s="96" t="n">
        <v>-1.67</v>
      </c>
      <c r="N1374" s="93" t="n">
        <v>1446</v>
      </c>
      <c r="O1374" s="91" t="inlineStr">
        <is>
          <t>None</t>
        </is>
      </c>
      <c r="P1374" s="91" t="inlineStr">
        <is>
          <t>None</t>
        </is>
      </c>
      <c r="Q1374" s="97" t="n">
        <v>3.1</v>
      </c>
      <c r="R1374" s="96" t="n">
        <v>9.98</v>
      </c>
      <c r="S1374" s="96" t="n">
        <v>0.31</v>
      </c>
      <c r="T1374" s="96" t="n">
        <v>0.38</v>
      </c>
      <c r="U1374" s="96" t="n">
        <v>0.31</v>
      </c>
      <c r="V1374" s="103" t="n">
        <v>0.99</v>
      </c>
      <c r="W1374" s="102" t="n">
        <v>7</v>
      </c>
      <c r="X1374" s="93" t="n"/>
      <c r="Y1374" s="91" t="inlineStr">
        <is>
          <t>None</t>
        </is>
      </c>
      <c r="Z1374" s="99" t="n">
        <v>40.02</v>
      </c>
      <c r="AA1374" s="96" t="n">
        <v>0.91</v>
      </c>
      <c r="AB1374" s="96" t="n">
        <v>0.87</v>
      </c>
      <c r="AC1374" s="96" t="n">
        <v>0.29</v>
      </c>
      <c r="AD1374" s="96" t="n">
        <v>0.34</v>
      </c>
      <c r="AE1374" s="96" t="n">
        <v>0.31</v>
      </c>
      <c r="AF1374" s="103" t="n">
        <v>1.1</v>
      </c>
      <c r="AG1374" s="91" t="inlineStr">
        <is>
          <t>Normal</t>
        </is>
      </c>
      <c r="AH1374" s="100" t="n">
        <v>0</v>
      </c>
      <c r="AI1374" s="101" t="n">
        <v>0</v>
      </c>
      <c r="AJ1374" s="92" t="inlineStr">
        <is>
          <t>N</t>
        </is>
      </c>
      <c r="AK1374" s="96" t="n"/>
      <c r="AL1374" s="91" t="inlineStr">
        <is>
          <t>n/a</t>
        </is>
      </c>
      <c r="AM1374" s="93" t="n"/>
      <c r="AN1374" s="92" t="inlineStr">
        <is>
          <t>None</t>
        </is>
      </c>
      <c r="AO1374" s="102" t="n">
        <v>0</v>
      </c>
      <c r="AP1374" s="103" t="n">
        <v>1.8</v>
      </c>
      <c r="AQ1374" s="102" t="n">
        <v>86</v>
      </c>
      <c r="AR1374" s="91" t="inlineStr">
        <is>
          <t>N</t>
        </is>
      </c>
      <c r="AS1374" s="104" t="n"/>
      <c r="AT1374" s="92">
        <f>IF(AND(P1374="52-wk high",T1374&gt;=Settings!$B$7),"Y","N")</f>
        <v/>
      </c>
      <c r="AU1374" s="91">
        <f>IF(AND(AD1374&gt;=Settings!$B$8,M1374&gt;0),"Y","N")</f>
        <v/>
      </c>
      <c r="AV1374" s="91">
        <f>IF(OR(AH1374&gt;Settings!$B$9,AI1374&gt;Settings!$B$9),"Y","N")</f>
        <v/>
      </c>
      <c r="AW1374" s="91">
        <f>IF(AJ1374&lt;&gt;"Y","n/a",IF(AND(M1374&gt;0,AK1374&gt;Settings!$B$10),"Y","N"))</f>
        <v/>
      </c>
      <c r="AX1374" s="91">
        <f>IF(AO1374&gt;=Settings!$B$11,"Y","N")</f>
        <v/>
      </c>
      <c r="AY1374" s="99">
        <f>(AT1374="Y")+(AU1374="Y")+(AV1374="Y")+(AW1374="Y")+(AX1374="Y")</f>
        <v/>
      </c>
      <c r="AZ1374" s="94">
        <f>IF(AY1374=0,"None",_xlfn.TEXTJOIN(", ",TRUE(),IF(AT1374="Y","Breakout",""),IF(AU1374="Y","Accumulation",""),IF(AV1374="Y","Institutional buying",""),IF(AW1374="Y","Long buildup",""),IF(AX1374="Y","Momentum leader","")))</f>
        <v/>
      </c>
      <c r="BA1374" s="94">
        <f>IF(BW1374="","","Passes "&amp;AY1374&amp;" of 5 buy-side scans"&amp;IF(G1374="Y","; RED FLAG: filter out using Red flag column",""))</f>
        <v/>
      </c>
      <c r="BB1374" s="91" t="inlineStr">
        <is>
          <t>None</t>
        </is>
      </c>
      <c r="BC1374" s="92" t="inlineStr">
        <is>
          <t>Y</t>
        </is>
      </c>
      <c r="BD1374" s="94" t="inlineStr">
        <is>
          <t>&gt;75% move in 6 months; High-low range &gt;100% in 6 months; High-low range &gt;150% in 12 months</t>
        </is>
      </c>
      <c r="BE1374" s="94" t="n"/>
      <c r="BF1374" s="92">
        <f>IF(R1374*100000&gt;=Settings!$B$5,"Y","N")</f>
        <v/>
      </c>
      <c r="BG1374" s="91">
        <f>IF(F1374&gt;Settings!$B$6,"Y","N")</f>
        <v/>
      </c>
      <c r="BH1374" s="97" t="n">
        <v>-23.6</v>
      </c>
      <c r="BI1374" s="96" t="n">
        <v>-3.89</v>
      </c>
      <c r="BJ1374" s="96" t="n">
        <v>-14.97</v>
      </c>
      <c r="BK1374" s="96" t="n">
        <v>-12.84</v>
      </c>
      <c r="BL1374" s="96" t="n">
        <v>74.94</v>
      </c>
      <c r="BM1374" s="96" t="n">
        <v>38.54</v>
      </c>
      <c r="BN1374" s="97" t="n">
        <v>-4.52</v>
      </c>
      <c r="BO1374" s="96" t="n">
        <v>-4.87</v>
      </c>
      <c r="BP1374" s="96" t="n">
        <v>0.62</v>
      </c>
      <c r="BQ1374" s="96" t="n">
        <v>11.14</v>
      </c>
      <c r="BR1374" s="91" t="inlineStr">
        <is>
          <t>Mixed</t>
        </is>
      </c>
      <c r="BS1374" s="91" t="inlineStr">
        <is>
          <t>None</t>
        </is>
      </c>
      <c r="BT1374" s="96" t="n">
        <v>40.7</v>
      </c>
      <c r="BU1374" s="91" t="inlineStr">
        <is>
          <t>N</t>
        </is>
      </c>
      <c r="BV1374" s="99">
        <f>IF(OR(BF1374&lt;&gt;"Y",BG1374&lt;&gt;"Y"),"",(AND(ISNUMBER(BQ1374),BQ1374&gt;0))+(BR1374="Stacked up")+(AND(ISNUMBER(BH1374),BH1374&gt;=-Settings!$B$17))+(AND(ISNUMBER(BK1374),ISNUMBER(BM1374),BK1374&gt;0,BM1374&gt;0))+(AND(ISNUMBER(AQ1374),AQ1374&gt;=Settings!$B$18))+(AND(ISNUMBER(BT1374),BT1374&gt;=Settings!$B$19,BT1374&lt;=Settings!$B$20))+(AND(ISNUMBER(AS1374),AS1374&gt;0))+(AND(ISNUMBER(T1374),ISNUMBER(M1374),T1374&gt;=Settings!$B$21,M1374&gt;0))+(AND(ISNUMBER(AD1374),ISNUMBER(M1374),AD1374&gt;=Settings!$B$22,M1374&gt;0))+(AY1374&gt;=1))</f>
        <v/>
      </c>
      <c r="BW1374" s="91">
        <f>IF(OR(AY1374=0,BF1374&lt;&gt;"Y",BG1374&lt;&gt;"Y"),"",1+SUMPRODUCT(($A$6:$A$2604=A1374)*($AY$6:$AY$2604&gt;0)*($BF$6:$BF$2604="Y")*($BG$6:$BG$2604="Y")*(($AY$6:$AY$2604&gt;AY1374)+($AY$6:$AY$2604=AY1374)*($AD$6:$AD$2604&gt;AD1374))))</f>
        <v/>
      </c>
    </row>
    <row r="1375" ht="23.85" customHeight="1" s="55">
      <c r="A1375" s="90" t="n">
        <v>46296</v>
      </c>
      <c r="B1375" s="91" t="inlineStr">
        <is>
          <t>GTLINFRA</t>
        </is>
      </c>
      <c r="C1375" s="91" t="inlineStr">
        <is>
          <t>INE221H01019</t>
        </is>
      </c>
      <c r="D1375" s="91" t="n"/>
      <c r="E1375" s="91" t="inlineStr">
        <is>
          <t>None</t>
        </is>
      </c>
      <c r="F1375" s="93" t="n">
        <v>1371</v>
      </c>
      <c r="G1375" s="92" t="inlineStr">
        <is>
          <t>N</t>
        </is>
      </c>
      <c r="H1375" s="94" t="n"/>
      <c r="I1375" s="91" t="inlineStr">
        <is>
          <t>N</t>
        </is>
      </c>
      <c r="J1375" s="92">
        <f>IF(K1375="","N","Y")</f>
        <v/>
      </c>
      <c r="K1375" s="94">
        <f>_xlfn.TEXTJOIN("; ",TRUE,IF(P1375="52-wk low","52-wk low",""),IF(AND(AD1375&gt;=Settings!$B$12,M1375&lt;0),"Distribution",""),IF(AND(AJ1375="Y",M1375&lt;0,AK1375&lt;-Settings!$B$13),"Long unwinding",""),IF(AND(AJ1375="Y",M1375&lt;0,AK1375&gt;Settings!$B$13),"Short buildup",""))</f>
        <v/>
      </c>
      <c r="L1375" s="95" t="n">
        <v>1.07</v>
      </c>
      <c r="M1375" s="96" t="n">
        <v>-0.93</v>
      </c>
      <c r="N1375" s="93" t="n">
        <v>1002</v>
      </c>
      <c r="O1375" s="91" t="inlineStr">
        <is>
          <t>None</t>
        </is>
      </c>
      <c r="P1375" s="91" t="inlineStr">
        <is>
          <t>None</t>
        </is>
      </c>
      <c r="Q1375" s="97" t="n">
        <v>460.2</v>
      </c>
      <c r="R1375" s="96" t="n">
        <v>330.57</v>
      </c>
      <c r="S1375" s="96" t="n">
        <v>1.42</v>
      </c>
      <c r="T1375" s="96" t="n">
        <v>1.35</v>
      </c>
      <c r="U1375" s="96" t="n">
        <v>0.82</v>
      </c>
      <c r="V1375" s="103" t="n">
        <v>0.6</v>
      </c>
      <c r="W1375" s="102" t="n">
        <v>1</v>
      </c>
      <c r="X1375" s="93" t="n"/>
      <c r="Y1375" s="91" t="inlineStr">
        <is>
          <t>By volume</t>
        </is>
      </c>
      <c r="Z1375" s="99" t="n">
        <v>38.04</v>
      </c>
      <c r="AA1375" s="96" t="n">
        <v>0.83</v>
      </c>
      <c r="AB1375" s="96" t="n">
        <v>0.84</v>
      </c>
      <c r="AC1375" s="96" t="n">
        <v>1.21</v>
      </c>
      <c r="AD1375" s="96" t="n">
        <v>1.18</v>
      </c>
      <c r="AE1375" s="96" t="n">
        <v>0.75</v>
      </c>
      <c r="AF1375" s="103" t="n">
        <v>1.06</v>
      </c>
      <c r="AG1375" s="91" t="inlineStr">
        <is>
          <t>Normal</t>
        </is>
      </c>
      <c r="AH1375" s="100" t="n">
        <v>0</v>
      </c>
      <c r="AI1375" s="101" t="n">
        <v>0</v>
      </c>
      <c r="AJ1375" s="92" t="inlineStr">
        <is>
          <t>N</t>
        </is>
      </c>
      <c r="AK1375" s="96" t="n"/>
      <c r="AL1375" s="91" t="inlineStr">
        <is>
          <t>n/a</t>
        </is>
      </c>
      <c r="AM1375" s="93" t="n"/>
      <c r="AN1375" s="92" t="inlineStr">
        <is>
          <t>None</t>
        </is>
      </c>
      <c r="AO1375" s="102" t="n">
        <v>0</v>
      </c>
      <c r="AP1375" s="103" t="n">
        <v>0.6899999999999999</v>
      </c>
      <c r="AQ1375" s="102" t="n">
        <v>35</v>
      </c>
      <c r="AR1375" s="91" t="inlineStr">
        <is>
          <t>N</t>
        </is>
      </c>
      <c r="AS1375" s="104" t="n"/>
      <c r="AT1375" s="92">
        <f>IF(AND(P1375="52-wk high",T1375&gt;=Settings!$B$7),"Y","N")</f>
        <v/>
      </c>
      <c r="AU1375" s="91">
        <f>IF(AND(AD1375&gt;=Settings!$B$8,M1375&gt;0),"Y","N")</f>
        <v/>
      </c>
      <c r="AV1375" s="91">
        <f>IF(OR(AH1375&gt;Settings!$B$9,AI1375&gt;Settings!$B$9),"Y","N")</f>
        <v/>
      </c>
      <c r="AW1375" s="91">
        <f>IF(AJ1375&lt;&gt;"Y","n/a",IF(AND(M1375&gt;0,AK1375&gt;Settings!$B$10),"Y","N"))</f>
        <v/>
      </c>
      <c r="AX1375" s="91">
        <f>IF(AO1375&gt;=Settings!$B$11,"Y","N")</f>
        <v/>
      </c>
      <c r="AY1375" s="99">
        <f>(AT1375="Y")+(AU1375="Y")+(AV1375="Y")+(AW1375="Y")+(AX1375="Y")</f>
        <v/>
      </c>
      <c r="AZ1375" s="94">
        <f>IF(AY1375=0,"None",_xlfn.TEXTJOIN(", ",TRUE(),IF(AT1375="Y","Breakout",""),IF(AU1375="Y","Accumulation",""),IF(AV1375="Y","Institutional buying",""),IF(AW1375="Y","Long buildup",""),IF(AX1375="Y","Momentum leader","")))</f>
        <v/>
      </c>
      <c r="BA1375" s="94">
        <f>IF(BW1375="","","Passes "&amp;AY1375&amp;" of 5 buy-side scans"&amp;IF(G1375="Y","; RED FLAG: filter out using Red flag column",""))</f>
        <v/>
      </c>
      <c r="BB1375" s="91" t="inlineStr">
        <is>
          <t>None</t>
        </is>
      </c>
      <c r="BC1375" s="92" t="inlineStr">
        <is>
          <t>N</t>
        </is>
      </c>
      <c r="BD1375" s="94" t="n"/>
      <c r="BE1375" s="94" t="n"/>
      <c r="BF1375" s="92">
        <f>IF(R1375*100000&gt;=Settings!$B$5,"Y","N")</f>
        <v/>
      </c>
      <c r="BG1375" s="91">
        <f>IF(F1375&gt;Settings!$B$6,"Y","N")</f>
        <v/>
      </c>
      <c r="BH1375" s="97" t="n">
        <v>-35.93</v>
      </c>
      <c r="BI1375" s="96" t="n">
        <v>-3.6</v>
      </c>
      <c r="BJ1375" s="96" t="n">
        <v>-6.96</v>
      </c>
      <c r="BK1375" s="96" t="n">
        <v>-22.46</v>
      </c>
      <c r="BL1375" s="96" t="n">
        <v>3.88</v>
      </c>
      <c r="BM1375" s="96" t="n">
        <v>-29.14</v>
      </c>
      <c r="BN1375" s="97" t="n">
        <v>-5.12</v>
      </c>
      <c r="BO1375" s="96" t="n">
        <v>-9.44</v>
      </c>
      <c r="BP1375" s="96" t="n">
        <v>-12.48</v>
      </c>
      <c r="BQ1375" s="96" t="n">
        <v>-15.15</v>
      </c>
      <c r="BR1375" s="91" t="inlineStr">
        <is>
          <t>Stacked down</t>
        </is>
      </c>
      <c r="BS1375" s="91" t="inlineStr">
        <is>
          <t>None</t>
        </is>
      </c>
      <c r="BT1375" s="96" t="n">
        <v>28.2</v>
      </c>
      <c r="BU1375" s="91" t="inlineStr">
        <is>
          <t>N</t>
        </is>
      </c>
      <c r="BV1375" s="99">
        <f>IF(OR(BF1375&lt;&gt;"Y",BG1375&lt;&gt;"Y"),"",(AND(ISNUMBER(BQ1375),BQ1375&gt;0))+(BR1375="Stacked up")+(AND(ISNUMBER(BH1375),BH1375&gt;=-Settings!$B$17))+(AND(ISNUMBER(BK1375),ISNUMBER(BM1375),BK1375&gt;0,BM1375&gt;0))+(AND(ISNUMBER(AQ1375),AQ1375&gt;=Settings!$B$18))+(AND(ISNUMBER(BT1375),BT1375&gt;=Settings!$B$19,BT1375&lt;=Settings!$B$20))+(AND(ISNUMBER(AS1375),AS1375&gt;0))+(AND(ISNUMBER(T1375),ISNUMBER(M1375),T1375&gt;=Settings!$B$21,M1375&gt;0))+(AND(ISNUMBER(AD1375),ISNUMBER(M1375),AD1375&gt;=Settings!$B$22,M1375&gt;0))+(AY1375&gt;=1))</f>
        <v/>
      </c>
      <c r="BW1375" s="91">
        <f>IF(OR(AY1375=0,BF1375&lt;&gt;"Y",BG1375&lt;&gt;"Y"),"",1+SUMPRODUCT(($A$6:$A$2604=A1375)*($AY$6:$AY$2604&gt;0)*($BF$6:$BF$2604="Y")*($BG$6:$BG$2604="Y")*(($AY$6:$AY$2604&gt;AY1375)+($AY$6:$AY$2604=AY1375)*($AD$6:$AD$2604&gt;AD1375))))</f>
        <v/>
      </c>
    </row>
    <row r="1376" ht="23.85" customHeight="1" s="55">
      <c r="A1376" s="90" t="n">
        <v>46296</v>
      </c>
      <c r="B1376" s="91" t="inlineStr">
        <is>
          <t>CEINSYS</t>
        </is>
      </c>
      <c r="C1376" s="91" t="inlineStr">
        <is>
          <t>INE016Q01014</t>
        </is>
      </c>
      <c r="D1376" s="91" t="n"/>
      <c r="E1376" s="91" t="inlineStr">
        <is>
          <t>None</t>
        </is>
      </c>
      <c r="F1376" s="93" t="n">
        <v>1370</v>
      </c>
      <c r="G1376" s="92" t="inlineStr">
        <is>
          <t>N</t>
        </is>
      </c>
      <c r="H1376" s="94" t="n"/>
      <c r="I1376" s="91" t="inlineStr">
        <is>
          <t>N</t>
        </is>
      </c>
      <c r="J1376" s="92">
        <f>IF(K1376="","N","Y")</f>
        <v/>
      </c>
      <c r="K1376" s="94">
        <f>_xlfn.TEXTJOIN("; ",TRUE,IF(P1376="52-wk low","52-wk low",""),IF(AND(AD1376&gt;=Settings!$B$12,M1376&lt;0),"Distribution",""),IF(AND(AJ1376="Y",M1376&lt;0,AK1376&lt;-Settings!$B$13),"Long unwinding",""),IF(AND(AJ1376="Y",M1376&lt;0,AK1376&gt;Settings!$B$13),"Short buildup",""))</f>
        <v/>
      </c>
      <c r="L1376" s="95" t="n">
        <v>654.25</v>
      </c>
      <c r="M1376" s="96" t="n">
        <v>-1.89</v>
      </c>
      <c r="N1376" s="93" t="n">
        <v>1569</v>
      </c>
      <c r="O1376" s="91" t="inlineStr">
        <is>
          <t>None</t>
        </is>
      </c>
      <c r="P1376" s="91" t="inlineStr">
        <is>
          <t>52-wk low</t>
        </is>
      </c>
      <c r="Q1376" s="97" t="n">
        <v>0.63</v>
      </c>
      <c r="R1376" s="96" t="n">
        <v>0.67</v>
      </c>
      <c r="S1376" s="96" t="n">
        <v>0.93</v>
      </c>
      <c r="T1376" s="96" t="n">
        <v>0.93</v>
      </c>
      <c r="U1376" s="96" t="n">
        <v>0.85</v>
      </c>
      <c r="V1376" s="103" t="n">
        <v>0.92</v>
      </c>
      <c r="W1376" s="102" t="n">
        <v>6</v>
      </c>
      <c r="X1376" s="93" t="n"/>
      <c r="Y1376" s="91" t="inlineStr">
        <is>
          <t>None</t>
        </is>
      </c>
      <c r="Z1376" s="99" t="n">
        <v>52.17</v>
      </c>
      <c r="AA1376" s="96" t="n">
        <v>1.04</v>
      </c>
      <c r="AB1376" s="96" t="n">
        <v>1.02</v>
      </c>
      <c r="AC1376" s="96" t="n">
        <v>1.02</v>
      </c>
      <c r="AD1376" s="96" t="n">
        <v>1.04</v>
      </c>
      <c r="AE1376" s="96" t="n">
        <v>1</v>
      </c>
      <c r="AF1376" s="103" t="n">
        <v>1.07</v>
      </c>
      <c r="AG1376" s="91" t="inlineStr">
        <is>
          <t>Normal</t>
        </is>
      </c>
      <c r="AH1376" s="100" t="n">
        <v>0</v>
      </c>
      <c r="AI1376" s="101" t="n">
        <v>0</v>
      </c>
      <c r="AJ1376" s="92" t="inlineStr">
        <is>
          <t>N</t>
        </is>
      </c>
      <c r="AK1376" s="96" t="n"/>
      <c r="AL1376" s="91" t="inlineStr">
        <is>
          <t>n/a</t>
        </is>
      </c>
      <c r="AM1376" s="93" t="n"/>
      <c r="AN1376" s="92" t="inlineStr">
        <is>
          <t>None</t>
        </is>
      </c>
      <c r="AO1376" s="102" t="n">
        <v>0</v>
      </c>
      <c r="AP1376" s="103" t="n"/>
      <c r="AQ1376" s="102" t="n"/>
      <c r="AR1376" s="91" t="inlineStr">
        <is>
          <t>N</t>
        </is>
      </c>
      <c r="AS1376" s="104" t="n"/>
      <c r="AT1376" s="92">
        <f>IF(AND(P1376="52-wk high",T1376&gt;=Settings!$B$7),"Y","N")</f>
        <v/>
      </c>
      <c r="AU1376" s="91">
        <f>IF(AND(AD1376&gt;=Settings!$B$8,M1376&gt;0),"Y","N")</f>
        <v/>
      </c>
      <c r="AV1376" s="91">
        <f>IF(OR(AH1376&gt;Settings!$B$9,AI1376&gt;Settings!$B$9),"Y","N")</f>
        <v/>
      </c>
      <c r="AW1376" s="91">
        <f>IF(AJ1376&lt;&gt;"Y","n/a",IF(AND(M1376&gt;0,AK1376&gt;Settings!$B$10),"Y","N"))</f>
        <v/>
      </c>
      <c r="AX1376" s="91">
        <f>IF(AO1376&gt;=Settings!$B$11,"Y","N")</f>
        <v/>
      </c>
      <c r="AY1376" s="99">
        <f>(AT1376="Y")+(AU1376="Y")+(AV1376="Y")+(AW1376="Y")+(AX1376="Y")</f>
        <v/>
      </c>
      <c r="AZ1376" s="94">
        <f>IF(AY1376=0,"None",_xlfn.TEXTJOIN(", ",TRUE(),IF(AT1376="Y","Breakout",""),IF(AU1376="Y","Accumulation",""),IF(AV1376="Y","Institutional buying",""),IF(AW1376="Y","Long buildup",""),IF(AX1376="Y","Momentum leader","")))</f>
        <v/>
      </c>
      <c r="BA1376" s="94">
        <f>IF(BW1376="","","Passes "&amp;AY1376&amp;" of 5 buy-side scans"&amp;IF(G1376="Y","; RED FLAG: filter out using Red flag column",""))</f>
        <v/>
      </c>
      <c r="BB1376" s="91" t="inlineStr">
        <is>
          <t>None</t>
        </is>
      </c>
      <c r="BC1376" s="92" t="inlineStr">
        <is>
          <t>N</t>
        </is>
      </c>
      <c r="BD1376" s="94" t="n"/>
      <c r="BE1376" s="94" t="n"/>
      <c r="BF1376" s="92">
        <f>IF(R1376*100000&gt;=Settings!$B$5,"Y","N")</f>
        <v/>
      </c>
      <c r="BG1376" s="91">
        <f>IF(F1376&gt;Settings!$B$6,"Y","N")</f>
        <v/>
      </c>
      <c r="BH1376" s="97" t="n">
        <v>-47.66</v>
      </c>
      <c r="BI1376" s="96" t="n">
        <v>-5.93</v>
      </c>
      <c r="BJ1376" s="96" t="n">
        <v>-7.12</v>
      </c>
      <c r="BK1376" s="96" t="n">
        <v>-27.62</v>
      </c>
      <c r="BL1376" s="96" t="n">
        <v>-33.44</v>
      </c>
      <c r="BM1376" s="96" t="n"/>
      <c r="BN1376" s="97" t="n">
        <v>-5.78</v>
      </c>
      <c r="BO1376" s="96" t="n">
        <v>-12.53</v>
      </c>
      <c r="BP1376" s="96" t="n">
        <v>-19.93</v>
      </c>
      <c r="BQ1376" s="96" t="n"/>
      <c r="BR1376" s="91" t="n"/>
      <c r="BS1376" s="91" t="inlineStr">
        <is>
          <t>None</t>
        </is>
      </c>
      <c r="BT1376" s="96" t="n">
        <v>31.1</v>
      </c>
      <c r="BU1376" s="91" t="n"/>
      <c r="BV1376" s="99">
        <f>IF(OR(BF1376&lt;&gt;"Y",BG1376&lt;&gt;"Y"),"",(AND(ISNUMBER(BQ1376),BQ1376&gt;0))+(BR1376="Stacked up")+(AND(ISNUMBER(BH1376),BH1376&gt;=-Settings!$B$17))+(AND(ISNUMBER(BK1376),ISNUMBER(BM1376),BK1376&gt;0,BM1376&gt;0))+(AND(ISNUMBER(AQ1376),AQ1376&gt;=Settings!$B$18))+(AND(ISNUMBER(BT1376),BT1376&gt;=Settings!$B$19,BT1376&lt;=Settings!$B$20))+(AND(ISNUMBER(AS1376),AS1376&gt;0))+(AND(ISNUMBER(T1376),ISNUMBER(M1376),T1376&gt;=Settings!$B$21,M1376&gt;0))+(AND(ISNUMBER(AD1376),ISNUMBER(M1376),AD1376&gt;=Settings!$B$22,M1376&gt;0))+(AY1376&gt;=1))</f>
        <v/>
      </c>
      <c r="BW1376" s="91">
        <f>IF(OR(AY1376=0,BF1376&lt;&gt;"Y",BG1376&lt;&gt;"Y"),"",1+SUMPRODUCT(($A$6:$A$2604=A1376)*($AY$6:$AY$2604&gt;0)*($BF$6:$BF$2604="Y")*($BG$6:$BG$2604="Y")*(($AY$6:$AY$2604&gt;AY1376)+($AY$6:$AY$2604=AY1376)*($AD$6:$AD$2604&gt;AD1376))))</f>
        <v/>
      </c>
    </row>
    <row r="1377" ht="23.85" customHeight="1" s="55">
      <c r="A1377" s="90" t="n">
        <v>46296</v>
      </c>
      <c r="B1377" s="91" t="inlineStr">
        <is>
          <t>IFGLEXPOR</t>
        </is>
      </c>
      <c r="C1377" s="91" t="inlineStr">
        <is>
          <t>INE133Y01011</t>
        </is>
      </c>
      <c r="D1377" s="91" t="n"/>
      <c r="E1377" s="91" t="inlineStr">
        <is>
          <t>None</t>
        </is>
      </c>
      <c r="F1377" s="93" t="n">
        <v>1366</v>
      </c>
      <c r="G1377" s="92" t="inlineStr">
        <is>
          <t>N</t>
        </is>
      </c>
      <c r="H1377" s="94" t="n"/>
      <c r="I1377" s="91" t="inlineStr">
        <is>
          <t>N</t>
        </is>
      </c>
      <c r="J1377" s="92">
        <f>IF(K1377="","N","Y")</f>
        <v/>
      </c>
      <c r="K1377" s="94">
        <f>_xlfn.TEXTJOIN("; ",TRUE,IF(P1377="52-wk low","52-wk low",""),IF(AND(AD1377&gt;=Settings!$B$12,M1377&lt;0),"Distribution",""),IF(AND(AJ1377="Y",M1377&lt;0,AK1377&lt;-Settings!$B$13),"Long unwinding",""),IF(AND(AJ1377="Y",M1377&lt;0,AK1377&gt;Settings!$B$13),"Short buildup",""))</f>
        <v/>
      </c>
      <c r="L1377" s="95" t="n">
        <v>189.57</v>
      </c>
      <c r="M1377" s="96" t="n">
        <v>-0.98</v>
      </c>
      <c r="N1377" s="93" t="n">
        <v>1034</v>
      </c>
      <c r="O1377" s="91" t="inlineStr">
        <is>
          <t>None</t>
        </is>
      </c>
      <c r="P1377" s="91" t="inlineStr">
        <is>
          <t>None</t>
        </is>
      </c>
      <c r="Q1377" s="97" t="n">
        <v>0.34</v>
      </c>
      <c r="R1377" s="96" t="n">
        <v>0.57</v>
      </c>
      <c r="S1377" s="96" t="n">
        <v>0.61</v>
      </c>
      <c r="T1377" s="96" t="n">
        <v>0.64</v>
      </c>
      <c r="U1377" s="96" t="n">
        <v>0.29</v>
      </c>
      <c r="V1377" s="103" t="n">
        <v>0.48</v>
      </c>
      <c r="W1377" s="102" t="n">
        <v>1</v>
      </c>
      <c r="X1377" s="93" t="n"/>
      <c r="Y1377" s="91" t="inlineStr">
        <is>
          <t>None</t>
        </is>
      </c>
      <c r="Z1377" s="99" t="n">
        <v>47.29</v>
      </c>
      <c r="AA1377" s="96" t="n">
        <v>0.96</v>
      </c>
      <c r="AB1377" s="96" t="n">
        <v>0.98</v>
      </c>
      <c r="AC1377" s="96" t="n">
        <v>1.05</v>
      </c>
      <c r="AD1377" s="96" t="n">
        <v>0.78</v>
      </c>
      <c r="AE1377" s="96" t="n">
        <v>0.57</v>
      </c>
      <c r="AF1377" s="103" t="n">
        <v>1.17</v>
      </c>
      <c r="AG1377" s="91" t="inlineStr">
        <is>
          <t>Normal</t>
        </is>
      </c>
      <c r="AH1377" s="100" t="n">
        <v>0</v>
      </c>
      <c r="AI1377" s="101" t="n">
        <v>0</v>
      </c>
      <c r="AJ1377" s="92" t="inlineStr">
        <is>
          <t>N</t>
        </is>
      </c>
      <c r="AK1377" s="96" t="n"/>
      <c r="AL1377" s="91" t="inlineStr">
        <is>
          <t>n/a</t>
        </is>
      </c>
      <c r="AM1377" s="93" t="n"/>
      <c r="AN1377" s="92" t="inlineStr">
        <is>
          <t>None</t>
        </is>
      </c>
      <c r="AO1377" s="102" t="n">
        <v>0</v>
      </c>
      <c r="AP1377" s="103" t="n">
        <v>0.96</v>
      </c>
      <c r="AQ1377" s="102" t="n">
        <v>60</v>
      </c>
      <c r="AR1377" s="91" t="inlineStr">
        <is>
          <t>N</t>
        </is>
      </c>
      <c r="AS1377" s="104" t="n"/>
      <c r="AT1377" s="92">
        <f>IF(AND(P1377="52-wk high",T1377&gt;=Settings!$B$7),"Y","N")</f>
        <v/>
      </c>
      <c r="AU1377" s="91">
        <f>IF(AND(AD1377&gt;=Settings!$B$8,M1377&gt;0),"Y","N")</f>
        <v/>
      </c>
      <c r="AV1377" s="91">
        <f>IF(OR(AH1377&gt;Settings!$B$9,AI1377&gt;Settings!$B$9),"Y","N")</f>
        <v/>
      </c>
      <c r="AW1377" s="91">
        <f>IF(AJ1377&lt;&gt;"Y","n/a",IF(AND(M1377&gt;0,AK1377&gt;Settings!$B$10),"Y","N"))</f>
        <v/>
      </c>
      <c r="AX1377" s="91">
        <f>IF(AO1377&gt;=Settings!$B$11,"Y","N")</f>
        <v/>
      </c>
      <c r="AY1377" s="99">
        <f>(AT1377="Y")+(AU1377="Y")+(AV1377="Y")+(AW1377="Y")+(AX1377="Y")</f>
        <v/>
      </c>
      <c r="AZ1377" s="94">
        <f>IF(AY1377=0,"None",_xlfn.TEXTJOIN(", ",TRUE(),IF(AT1377="Y","Breakout",""),IF(AU1377="Y","Accumulation",""),IF(AV1377="Y","Institutional buying",""),IF(AW1377="Y","Long buildup",""),IF(AX1377="Y","Momentum leader","")))</f>
        <v/>
      </c>
      <c r="BA1377" s="94">
        <f>IF(BW1377="","","Passes "&amp;AY1377&amp;" of 5 buy-side scans"&amp;IF(G1377="Y","; RED FLAG: filter out using Red flag column",""))</f>
        <v/>
      </c>
      <c r="BB1377" s="91" t="inlineStr">
        <is>
          <t>None</t>
        </is>
      </c>
      <c r="BC1377" s="92" t="inlineStr">
        <is>
          <t>Y</t>
        </is>
      </c>
      <c r="BD1377" s="94" t="inlineStr">
        <is>
          <t>High-low range &gt;150% in 12 months</t>
        </is>
      </c>
      <c r="BE1377" s="94" t="n"/>
      <c r="BF1377" s="92">
        <f>IF(R1377*100000&gt;=Settings!$B$5,"Y","N")</f>
        <v/>
      </c>
      <c r="BG1377" s="91">
        <f>IF(F1377&gt;Settings!$B$6,"Y","N")</f>
        <v/>
      </c>
      <c r="BH1377" s="97" t="n">
        <v>-43.91</v>
      </c>
      <c r="BI1377" s="96" t="n">
        <v>-2.42</v>
      </c>
      <c r="BJ1377" s="96" t="n">
        <v>-8.82</v>
      </c>
      <c r="BK1377" s="96" t="n">
        <v>5.99</v>
      </c>
      <c r="BL1377" s="96" t="n">
        <v>44.09</v>
      </c>
      <c r="BM1377" s="96" t="n">
        <v>-32.98</v>
      </c>
      <c r="BN1377" s="97" t="n">
        <v>-4.54</v>
      </c>
      <c r="BO1377" s="96" t="n">
        <v>-6.61</v>
      </c>
      <c r="BP1377" s="96" t="n">
        <v>-5.63</v>
      </c>
      <c r="BQ1377" s="96" t="n">
        <v>-6.78</v>
      </c>
      <c r="BR1377" s="91" t="inlineStr">
        <is>
          <t>Mixed</t>
        </is>
      </c>
      <c r="BS1377" s="91" t="inlineStr">
        <is>
          <t>None</t>
        </is>
      </c>
      <c r="BT1377" s="96" t="n">
        <v>33.8</v>
      </c>
      <c r="BU1377" s="91" t="inlineStr">
        <is>
          <t>N</t>
        </is>
      </c>
      <c r="BV1377" s="99">
        <f>IF(OR(BF1377&lt;&gt;"Y",BG1377&lt;&gt;"Y"),"",(AND(ISNUMBER(BQ1377),BQ1377&gt;0))+(BR1377="Stacked up")+(AND(ISNUMBER(BH1377),BH1377&gt;=-Settings!$B$17))+(AND(ISNUMBER(BK1377),ISNUMBER(BM1377),BK1377&gt;0,BM1377&gt;0))+(AND(ISNUMBER(AQ1377),AQ1377&gt;=Settings!$B$18))+(AND(ISNUMBER(BT1377),BT1377&gt;=Settings!$B$19,BT1377&lt;=Settings!$B$20))+(AND(ISNUMBER(AS1377),AS1377&gt;0))+(AND(ISNUMBER(T1377),ISNUMBER(M1377),T1377&gt;=Settings!$B$21,M1377&gt;0))+(AND(ISNUMBER(AD1377),ISNUMBER(M1377),AD1377&gt;=Settings!$B$22,M1377&gt;0))+(AY1377&gt;=1))</f>
        <v/>
      </c>
      <c r="BW1377" s="91">
        <f>IF(OR(AY1377=0,BF1377&lt;&gt;"Y",BG1377&lt;&gt;"Y"),"",1+SUMPRODUCT(($A$6:$A$2604=A1377)*($AY$6:$AY$2604&gt;0)*($BF$6:$BF$2604="Y")*($BG$6:$BG$2604="Y")*(($AY$6:$AY$2604&gt;AY1377)+($AY$6:$AY$2604=AY1377)*($AD$6:$AD$2604&gt;AD1377))))</f>
        <v/>
      </c>
    </row>
    <row r="1378" ht="23.85" customHeight="1" s="55">
      <c r="A1378" s="90" t="n">
        <v>46296</v>
      </c>
      <c r="B1378" s="91" t="inlineStr">
        <is>
          <t>KOPRAN</t>
        </is>
      </c>
      <c r="C1378" s="91" t="inlineStr">
        <is>
          <t>INE082A01010</t>
        </is>
      </c>
      <c r="D1378" s="91" t="n"/>
      <c r="E1378" s="91" t="inlineStr">
        <is>
          <t>None</t>
        </is>
      </c>
      <c r="F1378" s="93" t="n">
        <v>1362</v>
      </c>
      <c r="G1378" s="92" t="inlineStr">
        <is>
          <t>Y</t>
        </is>
      </c>
      <c r="H1378" s="94" t="inlineStr">
        <is>
          <t>Short-term ASM Stage 1</t>
        </is>
      </c>
      <c r="I1378" s="91" t="inlineStr">
        <is>
          <t>N</t>
        </is>
      </c>
      <c r="J1378" s="92">
        <f>IF(K1378="","N","Y")</f>
        <v/>
      </c>
      <c r="K1378" s="94">
        <f>_xlfn.TEXTJOIN("; ",TRUE,IF(P1378="52-wk low","52-wk low",""),IF(AND(AD1378&gt;=Settings!$B$12,M1378&lt;0),"Distribution",""),IF(AND(AJ1378="Y",M1378&lt;0,AK1378&lt;-Settings!$B$13),"Long unwinding",""),IF(AND(AJ1378="Y",M1378&lt;0,AK1378&gt;Settings!$B$13),"Short buildup",""))</f>
        <v/>
      </c>
      <c r="L1378" s="95" t="n">
        <v>282.05</v>
      </c>
      <c r="M1378" s="96" t="n">
        <v>1.34</v>
      </c>
      <c r="N1378" s="93" t="n">
        <v>275</v>
      </c>
      <c r="O1378" s="91" t="inlineStr">
        <is>
          <t>None</t>
        </is>
      </c>
      <c r="P1378" s="91" t="inlineStr">
        <is>
          <t>None</t>
        </is>
      </c>
      <c r="Q1378" s="97" t="n">
        <v>7.14</v>
      </c>
      <c r="R1378" s="96" t="n">
        <v>24.34</v>
      </c>
      <c r="S1378" s="96" t="n">
        <v>0.3</v>
      </c>
      <c r="T1378" s="96" t="n">
        <v>0.66</v>
      </c>
      <c r="U1378" s="96" t="n">
        <v>0.79</v>
      </c>
      <c r="V1378" s="103" t="n">
        <v>2.68</v>
      </c>
      <c r="W1378" s="102" t="n">
        <v>8</v>
      </c>
      <c r="X1378" s="93" t="n"/>
      <c r="Y1378" s="91" t="inlineStr">
        <is>
          <t>None</t>
        </is>
      </c>
      <c r="Z1378" s="99" t="n">
        <v>33.28</v>
      </c>
      <c r="AA1378" s="96" t="n">
        <v>0.96</v>
      </c>
      <c r="AB1378" s="96" t="n">
        <v>0.95</v>
      </c>
      <c r="AC1378" s="96" t="n">
        <v>0.6</v>
      </c>
      <c r="AD1378" s="96" t="n"/>
      <c r="AE1378" s="96" t="n"/>
      <c r="AF1378" s="103" t="n"/>
      <c r="AG1378" s="91" t="inlineStr">
        <is>
          <t>Drying up</t>
        </is>
      </c>
      <c r="AH1378" s="100" t="n">
        <v>0</v>
      </c>
      <c r="AI1378" s="101" t="n">
        <v>0</v>
      </c>
      <c r="AJ1378" s="92" t="inlineStr">
        <is>
          <t>N</t>
        </is>
      </c>
      <c r="AK1378" s="96" t="n"/>
      <c r="AL1378" s="91" t="inlineStr">
        <is>
          <t>n/a</t>
        </is>
      </c>
      <c r="AM1378" s="93" t="n"/>
      <c r="AN1378" s="92" t="inlineStr">
        <is>
          <t>None</t>
        </is>
      </c>
      <c r="AO1378" s="102" t="n">
        <v>0</v>
      </c>
      <c r="AP1378" s="103" t="n">
        <v>2.79</v>
      </c>
      <c r="AQ1378" s="102" t="n">
        <v>96</v>
      </c>
      <c r="AR1378" s="91" t="inlineStr">
        <is>
          <t>N</t>
        </is>
      </c>
      <c r="AS1378" s="104" t="n"/>
      <c r="AT1378" s="92">
        <f>IF(AND(P1378="52-wk high",T1378&gt;=Settings!$B$7),"Y","N")</f>
        <v/>
      </c>
      <c r="AU1378" s="91">
        <f>IF(AND(AD1378&gt;=Settings!$B$8,M1378&gt;0),"Y","N")</f>
        <v/>
      </c>
      <c r="AV1378" s="91">
        <f>IF(OR(AH1378&gt;Settings!$B$9,AI1378&gt;Settings!$B$9),"Y","N")</f>
        <v/>
      </c>
      <c r="AW1378" s="91">
        <f>IF(AJ1378&lt;&gt;"Y","n/a",IF(AND(M1378&gt;0,AK1378&gt;Settings!$B$10),"Y","N"))</f>
        <v/>
      </c>
      <c r="AX1378" s="91">
        <f>IF(AO1378&gt;=Settings!$B$11,"Y","N")</f>
        <v/>
      </c>
      <c r="AY1378" s="99">
        <f>(AT1378="Y")+(AU1378="Y")+(AV1378="Y")+(AW1378="Y")+(AX1378="Y")</f>
        <v/>
      </c>
      <c r="AZ1378" s="94">
        <f>IF(AY1378=0,"None",_xlfn.TEXTJOIN(", ",TRUE(),IF(AT1378="Y","Breakout",""),IF(AU1378="Y","Accumulation",""),IF(AV1378="Y","Institutional buying",""),IF(AW1378="Y","Long buildup",""),IF(AX1378="Y","Momentum leader","")))</f>
        <v/>
      </c>
      <c r="BA1378" s="94">
        <f>IF(BW1378="","","Passes "&amp;AY1378&amp;" of 5 buy-side scans"&amp;IF(G1378="Y","; RED FLAG: filter out using Red flag column",""))</f>
        <v/>
      </c>
      <c r="BB1378" s="91" t="inlineStr">
        <is>
          <t>None</t>
        </is>
      </c>
      <c r="BC1378" s="92" t="inlineStr">
        <is>
          <t>Y</t>
        </is>
      </c>
      <c r="BD1378" s="94" t="inlineStr">
        <is>
          <t>PE &gt; 50</t>
        </is>
      </c>
      <c r="BE1378" s="94" t="n"/>
      <c r="BF1378" s="92">
        <f>IF(R1378*100000&gt;=Settings!$B$5,"Y","N")</f>
        <v/>
      </c>
      <c r="BG1378" s="91">
        <f>IF(F1378&gt;Settings!$B$6,"Y","N")</f>
        <v/>
      </c>
      <c r="BH1378" s="97" t="n">
        <v>-4.66</v>
      </c>
      <c r="BI1378" s="96" t="n">
        <v>4.15</v>
      </c>
      <c r="BJ1378" s="96" t="n">
        <v>29.63</v>
      </c>
      <c r="BK1378" s="96" t="n">
        <v>49.48</v>
      </c>
      <c r="BL1378" s="96" t="n">
        <v>137.42</v>
      </c>
      <c r="BM1378" s="96" t="n">
        <v>60.6</v>
      </c>
      <c r="BN1378" s="97" t="n">
        <v>7.76</v>
      </c>
      <c r="BO1378" s="96" t="n">
        <v>20.83</v>
      </c>
      <c r="BP1378" s="96" t="n">
        <v>34.4</v>
      </c>
      <c r="BQ1378" s="96" t="n">
        <v>48.7</v>
      </c>
      <c r="BR1378" s="91" t="inlineStr">
        <is>
          <t>Stacked up</t>
        </is>
      </c>
      <c r="BS1378" s="91" t="inlineStr">
        <is>
          <t>None</t>
        </is>
      </c>
      <c r="BT1378" s="96" t="n">
        <v>62.8</v>
      </c>
      <c r="BU1378" s="91" t="inlineStr">
        <is>
          <t>N</t>
        </is>
      </c>
      <c r="BV1378" s="99">
        <f>IF(OR(BF1378&lt;&gt;"Y",BG1378&lt;&gt;"Y"),"",(AND(ISNUMBER(BQ1378),BQ1378&gt;0))+(BR1378="Stacked up")+(AND(ISNUMBER(BH1378),BH1378&gt;=-Settings!$B$17))+(AND(ISNUMBER(BK1378),ISNUMBER(BM1378),BK1378&gt;0,BM1378&gt;0))+(AND(ISNUMBER(AQ1378),AQ1378&gt;=Settings!$B$18))+(AND(ISNUMBER(BT1378),BT1378&gt;=Settings!$B$19,BT1378&lt;=Settings!$B$20))+(AND(ISNUMBER(AS1378),AS1378&gt;0))+(AND(ISNUMBER(T1378),ISNUMBER(M1378),T1378&gt;=Settings!$B$21,M1378&gt;0))+(AND(ISNUMBER(AD1378),ISNUMBER(M1378),AD1378&gt;=Settings!$B$22,M1378&gt;0))+(AY1378&gt;=1))</f>
        <v/>
      </c>
      <c r="BW1378" s="91">
        <f>IF(OR(AY1378=0,BF1378&lt;&gt;"Y",BG1378&lt;&gt;"Y"),"",1+SUMPRODUCT(($A$6:$A$2604=A1378)*($AY$6:$AY$2604&gt;0)*($BF$6:$BF$2604="Y")*($BG$6:$BG$2604="Y")*(($AY$6:$AY$2604&gt;AY1378)+($AY$6:$AY$2604=AY1378)*($AD$6:$AD$2604&gt;AD1378))))</f>
        <v/>
      </c>
    </row>
    <row r="1379" ht="23.85" customHeight="1" s="55">
      <c r="A1379" s="90" t="n">
        <v>46296</v>
      </c>
      <c r="B1379" s="91" t="inlineStr">
        <is>
          <t>SPMLINFRA</t>
        </is>
      </c>
      <c r="C1379" s="91" t="inlineStr">
        <is>
          <t>INE937A01023</t>
        </is>
      </c>
      <c r="D1379" s="91" t="n"/>
      <c r="E1379" s="91" t="inlineStr">
        <is>
          <t>None</t>
        </is>
      </c>
      <c r="F1379" s="93" t="n">
        <v>1352</v>
      </c>
      <c r="G1379" s="92" t="inlineStr">
        <is>
          <t>N</t>
        </is>
      </c>
      <c r="H1379" s="94" t="n"/>
      <c r="I1379" s="91" t="inlineStr">
        <is>
          <t>N</t>
        </is>
      </c>
      <c r="J1379" s="92">
        <f>IF(K1379="","N","Y")</f>
        <v/>
      </c>
      <c r="K1379" s="94">
        <f>_xlfn.TEXTJOIN("; ",TRUE,IF(P1379="52-wk low","52-wk low",""),IF(AND(AD1379&gt;=Settings!$B$12,M1379&lt;0),"Distribution",""),IF(AND(AJ1379="Y",M1379&lt;0,AK1379&lt;-Settings!$B$13),"Long unwinding",""),IF(AND(AJ1379="Y",M1379&lt;0,AK1379&gt;Settings!$B$13),"Short buildup",""))</f>
        <v/>
      </c>
      <c r="L1379" s="95" t="n">
        <v>159.31</v>
      </c>
      <c r="M1379" s="96" t="n">
        <v>-1.06</v>
      </c>
      <c r="N1379" s="93" t="n">
        <v>1076</v>
      </c>
      <c r="O1379" s="91" t="inlineStr">
        <is>
          <t>None</t>
        </is>
      </c>
      <c r="P1379" s="91" t="inlineStr">
        <is>
          <t>None</t>
        </is>
      </c>
      <c r="Q1379" s="97" t="n">
        <v>2.55</v>
      </c>
      <c r="R1379" s="96" t="n">
        <v>1.82</v>
      </c>
      <c r="S1379" s="96" t="n">
        <v>1.42</v>
      </c>
      <c r="T1379" s="96" t="n">
        <v>1.47</v>
      </c>
      <c r="U1379" s="96" t="n">
        <v>0.92</v>
      </c>
      <c r="V1379" s="103" t="n">
        <v>0.66</v>
      </c>
      <c r="W1379" s="102" t="n">
        <v>2</v>
      </c>
      <c r="X1379" s="93" t="n"/>
      <c r="Y1379" s="91" t="inlineStr">
        <is>
          <t>None</t>
        </is>
      </c>
      <c r="Z1379" s="99" t="n">
        <v>41.51</v>
      </c>
      <c r="AA1379" s="96" t="n">
        <v>0.78</v>
      </c>
      <c r="AB1379" s="96" t="n">
        <v>0.78</v>
      </c>
      <c r="AC1379" s="96" t="n">
        <v>1.13</v>
      </c>
      <c r="AD1379" s="96" t="n">
        <v>1.16</v>
      </c>
      <c r="AE1379" s="96" t="n">
        <v>0.83</v>
      </c>
      <c r="AF1379" s="103" t="n">
        <v>1.1</v>
      </c>
      <c r="AG1379" s="91" t="inlineStr">
        <is>
          <t>Normal</t>
        </is>
      </c>
      <c r="AH1379" s="100" t="n">
        <v>0</v>
      </c>
      <c r="AI1379" s="101" t="n">
        <v>0</v>
      </c>
      <c r="AJ1379" s="92" t="inlineStr">
        <is>
          <t>N</t>
        </is>
      </c>
      <c r="AK1379" s="96" t="n"/>
      <c r="AL1379" s="91" t="inlineStr">
        <is>
          <t>n/a</t>
        </is>
      </c>
      <c r="AM1379" s="93" t="n"/>
      <c r="AN1379" s="92" t="inlineStr">
        <is>
          <t>None</t>
        </is>
      </c>
      <c r="AO1379" s="102" t="n">
        <v>0</v>
      </c>
      <c r="AP1379" s="103" t="n">
        <v>0.63</v>
      </c>
      <c r="AQ1379" s="102" t="n">
        <v>25</v>
      </c>
      <c r="AR1379" s="91" t="inlineStr">
        <is>
          <t>N</t>
        </is>
      </c>
      <c r="AS1379" s="104" t="n"/>
      <c r="AT1379" s="92">
        <f>IF(AND(P1379="52-wk high",T1379&gt;=Settings!$B$7),"Y","N")</f>
        <v/>
      </c>
      <c r="AU1379" s="91">
        <f>IF(AND(AD1379&gt;=Settings!$B$8,M1379&gt;0),"Y","N")</f>
        <v/>
      </c>
      <c r="AV1379" s="91">
        <f>IF(OR(AH1379&gt;Settings!$B$9,AI1379&gt;Settings!$B$9),"Y","N")</f>
        <v/>
      </c>
      <c r="AW1379" s="91">
        <f>IF(AJ1379&lt;&gt;"Y","n/a",IF(AND(M1379&gt;0,AK1379&gt;Settings!$B$10),"Y","N"))</f>
        <v/>
      </c>
      <c r="AX1379" s="91">
        <f>IF(AO1379&gt;=Settings!$B$11,"Y","N")</f>
        <v/>
      </c>
      <c r="AY1379" s="99">
        <f>(AT1379="Y")+(AU1379="Y")+(AV1379="Y")+(AW1379="Y")+(AX1379="Y")</f>
        <v/>
      </c>
      <c r="AZ1379" s="94">
        <f>IF(AY1379=0,"None",_xlfn.TEXTJOIN(", ",TRUE(),IF(AT1379="Y","Breakout",""),IF(AU1379="Y","Accumulation",""),IF(AV1379="Y","Institutional buying",""),IF(AW1379="Y","Long buildup",""),IF(AX1379="Y","Momentum leader","")))</f>
        <v/>
      </c>
      <c r="BA1379" s="94">
        <f>IF(BW1379="","","Passes "&amp;AY1379&amp;" of 5 buy-side scans"&amp;IF(G1379="Y","; RED FLAG: filter out using Red flag column",""))</f>
        <v/>
      </c>
      <c r="BB1379" s="91" t="inlineStr">
        <is>
          <t>None</t>
        </is>
      </c>
      <c r="BC1379" s="92" t="inlineStr">
        <is>
          <t>N</t>
        </is>
      </c>
      <c r="BD1379" s="94" t="n"/>
      <c r="BE1379" s="94" t="n"/>
      <c r="BF1379" s="92">
        <f>IF(R1379*100000&gt;=Settings!$B$5,"Y","N")</f>
        <v/>
      </c>
      <c r="BG1379" s="91">
        <f>IF(F1379&gt;Settings!$B$6,"Y","N")</f>
        <v/>
      </c>
      <c r="BH1379" s="97" t="n">
        <v>-36.44</v>
      </c>
      <c r="BI1379" s="96" t="n">
        <v>-3.66</v>
      </c>
      <c r="BJ1379" s="96" t="n">
        <v>-11.32</v>
      </c>
      <c r="BK1379" s="96" t="n">
        <v>-18.21</v>
      </c>
      <c r="BL1379" s="96" t="n">
        <v>-5.96</v>
      </c>
      <c r="BM1379" s="96" t="n">
        <v>-33.41</v>
      </c>
      <c r="BN1379" s="97" t="n">
        <v>-5.78</v>
      </c>
      <c r="BO1379" s="96" t="n">
        <v>-10.8</v>
      </c>
      <c r="BP1379" s="96" t="n">
        <v>-14.06</v>
      </c>
      <c r="BQ1379" s="96" t="n">
        <v>-18.04</v>
      </c>
      <c r="BR1379" s="91" t="inlineStr">
        <is>
          <t>Stacked down</t>
        </is>
      </c>
      <c r="BS1379" s="91" t="inlineStr">
        <is>
          <t>None</t>
        </is>
      </c>
      <c r="BT1379" s="96" t="n">
        <v>24.4</v>
      </c>
      <c r="BU1379" s="91" t="inlineStr">
        <is>
          <t>N</t>
        </is>
      </c>
      <c r="BV1379" s="99">
        <f>IF(OR(BF1379&lt;&gt;"Y",BG1379&lt;&gt;"Y"),"",(AND(ISNUMBER(BQ1379),BQ1379&gt;0))+(BR1379="Stacked up")+(AND(ISNUMBER(BH1379),BH1379&gt;=-Settings!$B$17))+(AND(ISNUMBER(BK1379),ISNUMBER(BM1379),BK1379&gt;0,BM1379&gt;0))+(AND(ISNUMBER(AQ1379),AQ1379&gt;=Settings!$B$18))+(AND(ISNUMBER(BT1379),BT1379&gt;=Settings!$B$19,BT1379&lt;=Settings!$B$20))+(AND(ISNUMBER(AS1379),AS1379&gt;0))+(AND(ISNUMBER(T1379),ISNUMBER(M1379),T1379&gt;=Settings!$B$21,M1379&gt;0))+(AND(ISNUMBER(AD1379),ISNUMBER(M1379),AD1379&gt;=Settings!$B$22,M1379&gt;0))+(AY1379&gt;=1))</f>
        <v/>
      </c>
      <c r="BW1379" s="91">
        <f>IF(OR(AY1379=0,BF1379&lt;&gt;"Y",BG1379&lt;&gt;"Y"),"",1+SUMPRODUCT(($A$6:$A$2604=A1379)*($AY$6:$AY$2604&gt;0)*($BF$6:$BF$2604="Y")*($BG$6:$BG$2604="Y")*(($AY$6:$AY$2604&gt;AY1379)+($AY$6:$AY$2604=AY1379)*($AD$6:$AD$2604&gt;AD1379))))</f>
        <v/>
      </c>
    </row>
    <row r="1380" ht="23.85" customHeight="1" s="55">
      <c r="A1380" s="90" t="n">
        <v>46296</v>
      </c>
      <c r="B1380" s="91" t="inlineStr">
        <is>
          <t>MANAKCOAT</t>
        </is>
      </c>
      <c r="C1380" s="91" t="inlineStr">
        <is>
          <t>INE830Q01018</t>
        </is>
      </c>
      <c r="D1380" s="91" t="n"/>
      <c r="E1380" s="91" t="inlineStr">
        <is>
          <t>None</t>
        </is>
      </c>
      <c r="F1380" s="93" t="n">
        <v>1350</v>
      </c>
      <c r="G1380" s="92" t="inlineStr">
        <is>
          <t>N</t>
        </is>
      </c>
      <c r="H1380" s="94" t="n"/>
      <c r="I1380" s="91" t="inlineStr">
        <is>
          <t>N</t>
        </is>
      </c>
      <c r="J1380" s="92">
        <f>IF(K1380="","N","Y")</f>
        <v/>
      </c>
      <c r="K1380" s="94">
        <f>_xlfn.TEXTJOIN("; ",TRUE,IF(P1380="52-wk low","52-wk low",""),IF(AND(AD1380&gt;=Settings!$B$12,M1380&lt;0),"Distribution",""),IF(AND(AJ1380="Y",M1380&lt;0,AK1380&lt;-Settings!$B$13),"Long unwinding",""),IF(AND(AJ1380="Y",M1380&lt;0,AK1380&gt;Settings!$B$13),"Short buildup",""))</f>
        <v/>
      </c>
      <c r="L1380" s="95" t="n">
        <v>126.59</v>
      </c>
      <c r="M1380" s="96" t="n">
        <v>-0.31</v>
      </c>
      <c r="N1380" s="93" t="n">
        <v>710</v>
      </c>
      <c r="O1380" s="91" t="inlineStr">
        <is>
          <t>None</t>
        </is>
      </c>
      <c r="P1380" s="91" t="inlineStr">
        <is>
          <t>None</t>
        </is>
      </c>
      <c r="Q1380" s="97" t="n">
        <v>5.39</v>
      </c>
      <c r="R1380" s="96" t="n">
        <v>5.13</v>
      </c>
      <c r="S1380" s="96" t="n">
        <v>1.03</v>
      </c>
      <c r="T1380" s="96" t="n">
        <v>1.13</v>
      </c>
      <c r="U1380" s="96" t="n">
        <v>1.23</v>
      </c>
      <c r="V1380" s="103" t="n">
        <v>1.16</v>
      </c>
      <c r="W1380" s="102" t="n">
        <v>7</v>
      </c>
      <c r="X1380" s="93" t="n">
        <v>278</v>
      </c>
      <c r="Y1380" s="91" t="inlineStr">
        <is>
          <t>None</t>
        </is>
      </c>
      <c r="Z1380" s="99" t="n">
        <v>46.42</v>
      </c>
      <c r="AA1380" s="96" t="n">
        <v>0.93</v>
      </c>
      <c r="AB1380" s="96" t="n">
        <v>0.84</v>
      </c>
      <c r="AC1380" s="96" t="n">
        <v>1.15</v>
      </c>
      <c r="AD1380" s="96" t="n">
        <v>1.02</v>
      </c>
      <c r="AE1380" s="96" t="n">
        <v>1.13</v>
      </c>
      <c r="AF1380" s="103" t="n">
        <v>0.78</v>
      </c>
      <c r="AG1380" s="91" t="inlineStr">
        <is>
          <t>Normal</t>
        </is>
      </c>
      <c r="AH1380" s="100" t="n">
        <v>0</v>
      </c>
      <c r="AI1380" s="101" t="n">
        <v>0</v>
      </c>
      <c r="AJ1380" s="92" t="inlineStr">
        <is>
          <t>N</t>
        </is>
      </c>
      <c r="AK1380" s="96" t="n"/>
      <c r="AL1380" s="91" t="inlineStr">
        <is>
          <t>n/a</t>
        </is>
      </c>
      <c r="AM1380" s="93" t="n"/>
      <c r="AN1380" s="92" t="inlineStr">
        <is>
          <t>None</t>
        </is>
      </c>
      <c r="AO1380" s="102" t="n">
        <v>0</v>
      </c>
      <c r="AP1380" s="103" t="n">
        <v>1.03</v>
      </c>
      <c r="AQ1380" s="102" t="n">
        <v>63</v>
      </c>
      <c r="AR1380" s="91" t="inlineStr">
        <is>
          <t>N</t>
        </is>
      </c>
      <c r="AS1380" s="104" t="n"/>
      <c r="AT1380" s="92">
        <f>IF(AND(P1380="52-wk high",T1380&gt;=Settings!$B$7),"Y","N")</f>
        <v/>
      </c>
      <c r="AU1380" s="91">
        <f>IF(AND(AD1380&gt;=Settings!$B$8,M1380&gt;0),"Y","N")</f>
        <v/>
      </c>
      <c r="AV1380" s="91">
        <f>IF(OR(AH1380&gt;Settings!$B$9,AI1380&gt;Settings!$B$9),"Y","N")</f>
        <v/>
      </c>
      <c r="AW1380" s="91">
        <f>IF(AJ1380&lt;&gt;"Y","n/a",IF(AND(M1380&gt;0,AK1380&gt;Settings!$B$10),"Y","N"))</f>
        <v/>
      </c>
      <c r="AX1380" s="91">
        <f>IF(AO1380&gt;=Settings!$B$11,"Y","N")</f>
        <v/>
      </c>
      <c r="AY1380" s="99">
        <f>(AT1380="Y")+(AU1380="Y")+(AV1380="Y")+(AW1380="Y")+(AX1380="Y")</f>
        <v/>
      </c>
      <c r="AZ1380" s="94">
        <f>IF(AY1380=0,"None",_xlfn.TEXTJOIN(", ",TRUE(),IF(AT1380="Y","Breakout",""),IF(AU1380="Y","Accumulation",""),IF(AV1380="Y","Institutional buying",""),IF(AW1380="Y","Long buildup",""),IF(AX1380="Y","Momentum leader","")))</f>
        <v/>
      </c>
      <c r="BA1380" s="94">
        <f>IF(BW1380="","","Passes "&amp;AY1380&amp;" of 5 buy-side scans"&amp;IF(G1380="Y","; RED FLAG: filter out using Red flag column",""))</f>
        <v/>
      </c>
      <c r="BB1380" s="91" t="inlineStr">
        <is>
          <t>None</t>
        </is>
      </c>
      <c r="BC1380" s="92" t="inlineStr">
        <is>
          <t>N</t>
        </is>
      </c>
      <c r="BD1380" s="94" t="n"/>
      <c r="BE1380" s="94" t="n"/>
      <c r="BF1380" s="92">
        <f>IF(R1380*100000&gt;=Settings!$B$5,"Y","N")</f>
        <v/>
      </c>
      <c r="BG1380" s="91">
        <f>IF(F1380&gt;Settings!$B$6,"Y","N")</f>
        <v/>
      </c>
      <c r="BH1380" s="97" t="n">
        <v>-30.76</v>
      </c>
      <c r="BI1380" s="96" t="n">
        <v>-3.48</v>
      </c>
      <c r="BJ1380" s="96" t="n">
        <v>5.09</v>
      </c>
      <c r="BK1380" s="96" t="n">
        <v>11.65</v>
      </c>
      <c r="BL1380" s="96" t="n">
        <v>26.54</v>
      </c>
      <c r="BM1380" s="96" t="n">
        <v>-6.41</v>
      </c>
      <c r="BN1380" s="97" t="n">
        <v>-0.46</v>
      </c>
      <c r="BO1380" s="96" t="n">
        <v>2.13</v>
      </c>
      <c r="BP1380" s="96" t="n">
        <v>4.65</v>
      </c>
      <c r="BQ1380" s="96" t="n">
        <v>3.75</v>
      </c>
      <c r="BR1380" s="91" t="inlineStr">
        <is>
          <t>Mixed</t>
        </is>
      </c>
      <c r="BS1380" s="91" t="inlineStr">
        <is>
          <t>None</t>
        </is>
      </c>
      <c r="BT1380" s="96" t="n">
        <v>47</v>
      </c>
      <c r="BU1380" s="91" t="inlineStr">
        <is>
          <t>N</t>
        </is>
      </c>
      <c r="BV1380" s="99">
        <f>IF(OR(BF1380&lt;&gt;"Y",BG1380&lt;&gt;"Y"),"",(AND(ISNUMBER(BQ1380),BQ1380&gt;0))+(BR1380="Stacked up")+(AND(ISNUMBER(BH1380),BH1380&gt;=-Settings!$B$17))+(AND(ISNUMBER(BK1380),ISNUMBER(BM1380),BK1380&gt;0,BM1380&gt;0))+(AND(ISNUMBER(AQ1380),AQ1380&gt;=Settings!$B$18))+(AND(ISNUMBER(BT1380),BT1380&gt;=Settings!$B$19,BT1380&lt;=Settings!$B$20))+(AND(ISNUMBER(AS1380),AS1380&gt;0))+(AND(ISNUMBER(T1380),ISNUMBER(M1380),T1380&gt;=Settings!$B$21,M1380&gt;0))+(AND(ISNUMBER(AD1380),ISNUMBER(M1380),AD1380&gt;=Settings!$B$22,M1380&gt;0))+(AY1380&gt;=1))</f>
        <v/>
      </c>
      <c r="BW1380" s="91">
        <f>IF(OR(AY1380=0,BF1380&lt;&gt;"Y",BG1380&lt;&gt;"Y"),"",1+SUMPRODUCT(($A$6:$A$2604=A1380)*($AY$6:$AY$2604&gt;0)*($BF$6:$BF$2604="Y")*($BG$6:$BG$2604="Y")*(($AY$6:$AY$2604&gt;AY1380)+($AY$6:$AY$2604=AY1380)*($AD$6:$AD$2604&gt;AD1380))))</f>
        <v/>
      </c>
    </row>
    <row r="1381" ht="23.85" customHeight="1" s="55">
      <c r="A1381" s="90" t="n">
        <v>46296</v>
      </c>
      <c r="B1381" s="91" t="inlineStr">
        <is>
          <t>BHAGYANGR</t>
        </is>
      </c>
      <c r="C1381" s="91" t="inlineStr">
        <is>
          <t>INE458B01036</t>
        </is>
      </c>
      <c r="D1381" s="91" t="n"/>
      <c r="E1381" s="91" t="inlineStr">
        <is>
          <t>None</t>
        </is>
      </c>
      <c r="F1381" s="93" t="n">
        <v>1349</v>
      </c>
      <c r="G1381" s="92" t="inlineStr">
        <is>
          <t>N</t>
        </is>
      </c>
      <c r="H1381" s="94" t="n"/>
      <c r="I1381" s="91" t="inlineStr">
        <is>
          <t>N</t>
        </is>
      </c>
      <c r="J1381" s="92">
        <f>IF(K1381="","N","Y")</f>
        <v/>
      </c>
      <c r="K1381" s="94">
        <f>_xlfn.TEXTJOIN("; ",TRUE,IF(P1381="52-wk low","52-wk low",""),IF(AND(AD1381&gt;=Settings!$B$12,M1381&lt;0),"Distribution",""),IF(AND(AJ1381="Y",M1381&lt;0,AK1381&lt;-Settings!$B$13),"Long unwinding",""),IF(AND(AJ1381="Y",M1381&lt;0,AK1381&gt;Settings!$B$13),"Short buildup",""))</f>
        <v/>
      </c>
      <c r="L1381" s="95" t="n">
        <v>402.65</v>
      </c>
      <c r="M1381" s="96" t="n">
        <v>-2.07</v>
      </c>
      <c r="N1381" s="93" t="n">
        <v>1685</v>
      </c>
      <c r="O1381" s="91" t="inlineStr">
        <is>
          <t>None</t>
        </is>
      </c>
      <c r="P1381" s="91" t="inlineStr">
        <is>
          <t>None</t>
        </is>
      </c>
      <c r="Q1381" s="97" t="n">
        <v>1.4</v>
      </c>
      <c r="R1381" s="96" t="n">
        <v>2.07</v>
      </c>
      <c r="S1381" s="96" t="n">
        <v>0.68</v>
      </c>
      <c r="T1381" s="96" t="n">
        <v>0.9</v>
      </c>
      <c r="U1381" s="96" t="n">
        <v>0.92</v>
      </c>
      <c r="V1381" s="103" t="n">
        <v>1.37</v>
      </c>
      <c r="W1381" s="102" t="n">
        <v>6</v>
      </c>
      <c r="X1381" s="93" t="n"/>
      <c r="Y1381" s="91" t="inlineStr">
        <is>
          <t>None</t>
        </is>
      </c>
      <c r="Z1381" s="99" t="n">
        <v>51.81</v>
      </c>
      <c r="AA1381" s="96" t="n">
        <v>0.99</v>
      </c>
      <c r="AB1381" s="96" t="n">
        <v>0.95</v>
      </c>
      <c r="AC1381" s="96" t="n">
        <v>0.74</v>
      </c>
      <c r="AD1381" s="96" t="n"/>
      <c r="AE1381" s="96" t="n"/>
      <c r="AF1381" s="103" t="n"/>
      <c r="AG1381" s="91" t="inlineStr">
        <is>
          <t>No delivery data</t>
        </is>
      </c>
      <c r="AH1381" s="100" t="n">
        <v>0</v>
      </c>
      <c r="AI1381" s="101" t="n">
        <v>0</v>
      </c>
      <c r="AJ1381" s="92" t="inlineStr">
        <is>
          <t>N</t>
        </is>
      </c>
      <c r="AK1381" s="96" t="n"/>
      <c r="AL1381" s="91" t="inlineStr">
        <is>
          <t>n/a</t>
        </is>
      </c>
      <c r="AM1381" s="93" t="n"/>
      <c r="AN1381" s="92" t="inlineStr">
        <is>
          <t>None</t>
        </is>
      </c>
      <c r="AO1381" s="102" t="n">
        <v>0</v>
      </c>
      <c r="AP1381" s="103" t="n">
        <v>4.49</v>
      </c>
      <c r="AQ1381" s="102" t="n">
        <v>99</v>
      </c>
      <c r="AR1381" s="91" t="inlineStr">
        <is>
          <t>N</t>
        </is>
      </c>
      <c r="AS1381" s="104" t="n"/>
      <c r="AT1381" s="92">
        <f>IF(AND(P1381="52-wk high",T1381&gt;=Settings!$B$7),"Y","N")</f>
        <v/>
      </c>
      <c r="AU1381" s="91">
        <f>IF(AND(AD1381&gt;=Settings!$B$8,M1381&gt;0),"Y","N")</f>
        <v/>
      </c>
      <c r="AV1381" s="91">
        <f>IF(OR(AH1381&gt;Settings!$B$9,AI1381&gt;Settings!$B$9),"Y","N")</f>
        <v/>
      </c>
      <c r="AW1381" s="91">
        <f>IF(AJ1381&lt;&gt;"Y","n/a",IF(AND(M1381&gt;0,AK1381&gt;Settings!$B$10),"Y","N"))</f>
        <v/>
      </c>
      <c r="AX1381" s="91">
        <f>IF(AO1381&gt;=Settings!$B$11,"Y","N")</f>
        <v/>
      </c>
      <c r="AY1381" s="99">
        <f>(AT1381="Y")+(AU1381="Y")+(AV1381="Y")+(AW1381="Y")+(AX1381="Y")</f>
        <v/>
      </c>
      <c r="AZ1381" s="94">
        <f>IF(AY1381=0,"None",_xlfn.TEXTJOIN(", ",TRUE(),IF(AT1381="Y","Breakout",""),IF(AU1381="Y","Accumulation",""),IF(AV1381="Y","Institutional buying",""),IF(AW1381="Y","Long buildup",""),IF(AX1381="Y","Momentum leader","")))</f>
        <v/>
      </c>
      <c r="BA1381" s="94">
        <f>IF(BW1381="","","Passes "&amp;AY1381&amp;" of 5 buy-side scans"&amp;IF(G1381="Y","; RED FLAG: filter out using Red flag column",""))</f>
        <v/>
      </c>
      <c r="BB1381" s="91" t="inlineStr">
        <is>
          <t>None</t>
        </is>
      </c>
      <c r="BC1381" s="92" t="inlineStr">
        <is>
          <t>Y</t>
        </is>
      </c>
      <c r="BD1381" s="94" t="inlineStr">
        <is>
          <t>&gt;200% move in 365 days; &gt;75% move in 6 months; High-low range &gt;300% in 365 days</t>
        </is>
      </c>
      <c r="BE1381" s="94" t="n"/>
      <c r="BF1381" s="92">
        <f>IF(R1381*100000&gt;=Settings!$B$5,"Y","N")</f>
        <v/>
      </c>
      <c r="BG1381" s="91">
        <f>IF(F1381&gt;Settings!$B$6,"Y","N")</f>
        <v/>
      </c>
      <c r="BH1381" s="97" t="n">
        <v>-13.95</v>
      </c>
      <c r="BI1381" s="96" t="n">
        <v>-6.86</v>
      </c>
      <c r="BJ1381" s="96" t="n">
        <v>5.96</v>
      </c>
      <c r="BK1381" s="96" t="n">
        <v>-1.86</v>
      </c>
      <c r="BL1381" s="96" t="n">
        <v>166.55</v>
      </c>
      <c r="BM1381" s="96" t="n">
        <v>325.54</v>
      </c>
      <c r="BN1381" s="97" t="n">
        <v>-2.62</v>
      </c>
      <c r="BO1381" s="96" t="n">
        <v>1.39</v>
      </c>
      <c r="BP1381" s="96" t="n">
        <v>11.42</v>
      </c>
      <c r="BQ1381" s="96" t="n">
        <v>35.18</v>
      </c>
      <c r="BR1381" s="91" t="inlineStr">
        <is>
          <t>Mixed</t>
        </is>
      </c>
      <c r="BS1381" s="91" t="inlineStr">
        <is>
          <t>None</t>
        </is>
      </c>
      <c r="BT1381" s="96" t="n">
        <v>42.2</v>
      </c>
      <c r="BU1381" s="91" t="inlineStr">
        <is>
          <t>N</t>
        </is>
      </c>
      <c r="BV1381" s="99">
        <f>IF(OR(BF1381&lt;&gt;"Y",BG1381&lt;&gt;"Y"),"",(AND(ISNUMBER(BQ1381),BQ1381&gt;0))+(BR1381="Stacked up")+(AND(ISNUMBER(BH1381),BH1381&gt;=-Settings!$B$17))+(AND(ISNUMBER(BK1381),ISNUMBER(BM1381),BK1381&gt;0,BM1381&gt;0))+(AND(ISNUMBER(AQ1381),AQ1381&gt;=Settings!$B$18))+(AND(ISNUMBER(BT1381),BT1381&gt;=Settings!$B$19,BT1381&lt;=Settings!$B$20))+(AND(ISNUMBER(AS1381),AS1381&gt;0))+(AND(ISNUMBER(T1381),ISNUMBER(M1381),T1381&gt;=Settings!$B$21,M1381&gt;0))+(AND(ISNUMBER(AD1381),ISNUMBER(M1381),AD1381&gt;=Settings!$B$22,M1381&gt;0))+(AY1381&gt;=1))</f>
        <v/>
      </c>
      <c r="BW1381" s="91">
        <f>IF(OR(AY1381=0,BF1381&lt;&gt;"Y",BG1381&lt;&gt;"Y"),"",1+SUMPRODUCT(($A$6:$A$2604=A1381)*($AY$6:$AY$2604&gt;0)*($BF$6:$BF$2604="Y")*($BG$6:$BG$2604="Y")*(($AY$6:$AY$2604&gt;AY1381)+($AY$6:$AY$2604=AY1381)*($AD$6:$AD$2604&gt;AD1381))))</f>
        <v/>
      </c>
    </row>
    <row r="1382" ht="23.85" customHeight="1" s="55">
      <c r="A1382" s="90" t="n">
        <v>46296</v>
      </c>
      <c r="B1382" s="91" t="inlineStr">
        <is>
          <t>MANALIPETC</t>
        </is>
      </c>
      <c r="C1382" s="91" t="inlineStr">
        <is>
          <t>INE201A01024</t>
        </is>
      </c>
      <c r="D1382" s="91" t="n"/>
      <c r="E1382" s="91" t="inlineStr">
        <is>
          <t>None</t>
        </is>
      </c>
      <c r="F1382" s="93" t="n">
        <v>1344</v>
      </c>
      <c r="G1382" s="92" t="inlineStr">
        <is>
          <t>N</t>
        </is>
      </c>
      <c r="H1382" s="94" t="n"/>
      <c r="I1382" s="91" t="inlineStr">
        <is>
          <t>N</t>
        </is>
      </c>
      <c r="J1382" s="92">
        <f>IF(K1382="","N","Y")</f>
        <v/>
      </c>
      <c r="K1382" s="94">
        <f>_xlfn.TEXTJOIN("; ",TRUE,IF(P1382="52-wk low","52-wk low",""),IF(AND(AD1382&gt;=Settings!$B$12,M1382&lt;0),"Distribution",""),IF(AND(AJ1382="Y",M1382&lt;0,AK1382&lt;-Settings!$B$13),"Long unwinding",""),IF(AND(AJ1382="Y",M1382&lt;0,AK1382&gt;Settings!$B$13),"Short buildup",""))</f>
        <v/>
      </c>
      <c r="L1382" s="95" t="n">
        <v>78.15000000000001</v>
      </c>
      <c r="M1382" s="96" t="n">
        <v>-3.49</v>
      </c>
      <c r="N1382" s="93" t="n">
        <v>2225</v>
      </c>
      <c r="O1382" s="91" t="inlineStr">
        <is>
          <t>None</t>
        </is>
      </c>
      <c r="P1382" s="91" t="inlineStr">
        <is>
          <t>None</t>
        </is>
      </c>
      <c r="Q1382" s="97" t="n">
        <v>13.65</v>
      </c>
      <c r="R1382" s="96" t="n">
        <v>42.43</v>
      </c>
      <c r="S1382" s="96" t="n">
        <v>0.3</v>
      </c>
      <c r="T1382" s="96" t="n">
        <v>0.27</v>
      </c>
      <c r="U1382" s="96" t="n">
        <v>0.44</v>
      </c>
      <c r="V1382" s="103" t="n">
        <v>1.38</v>
      </c>
      <c r="W1382" s="102" t="n">
        <v>1</v>
      </c>
      <c r="X1382" s="93" t="n"/>
      <c r="Y1382" s="91" t="inlineStr">
        <is>
          <t>None</t>
        </is>
      </c>
      <c r="Z1382" s="99" t="n">
        <v>35.46</v>
      </c>
      <c r="AA1382" s="96" t="n">
        <v>1.22</v>
      </c>
      <c r="AB1382" s="96" t="n">
        <v>0.96</v>
      </c>
      <c r="AC1382" s="96" t="n">
        <v>0.62</v>
      </c>
      <c r="AD1382" s="96" t="n">
        <v>0.6899999999999999</v>
      </c>
      <c r="AE1382" s="96" t="n">
        <v>1.04</v>
      </c>
      <c r="AF1382" s="103" t="n">
        <v>1.16</v>
      </c>
      <c r="AG1382" s="91" t="inlineStr">
        <is>
          <t>Normal</t>
        </is>
      </c>
      <c r="AH1382" s="100" t="n">
        <v>0</v>
      </c>
      <c r="AI1382" s="101" t="n">
        <v>0</v>
      </c>
      <c r="AJ1382" s="92" t="inlineStr">
        <is>
          <t>N</t>
        </is>
      </c>
      <c r="AK1382" s="96" t="n"/>
      <c r="AL1382" s="91" t="inlineStr">
        <is>
          <t>n/a</t>
        </is>
      </c>
      <c r="AM1382" s="93" t="n"/>
      <c r="AN1382" s="92" t="inlineStr">
        <is>
          <t>None</t>
        </is>
      </c>
      <c r="AO1382" s="102" t="n">
        <v>0</v>
      </c>
      <c r="AP1382" s="103" t="n">
        <v>1.99</v>
      </c>
      <c r="AQ1382" s="102" t="n">
        <v>89</v>
      </c>
      <c r="AR1382" s="91" t="inlineStr">
        <is>
          <t>N</t>
        </is>
      </c>
      <c r="AS1382" s="104" t="n"/>
      <c r="AT1382" s="92">
        <f>IF(AND(P1382="52-wk high",T1382&gt;=Settings!$B$7),"Y","N")</f>
        <v/>
      </c>
      <c r="AU1382" s="91">
        <f>IF(AND(AD1382&gt;=Settings!$B$8,M1382&gt;0),"Y","N")</f>
        <v/>
      </c>
      <c r="AV1382" s="91">
        <f>IF(OR(AH1382&gt;Settings!$B$9,AI1382&gt;Settings!$B$9),"Y","N")</f>
        <v/>
      </c>
      <c r="AW1382" s="91">
        <f>IF(AJ1382&lt;&gt;"Y","n/a",IF(AND(M1382&gt;0,AK1382&gt;Settings!$B$10),"Y","N"))</f>
        <v/>
      </c>
      <c r="AX1382" s="91">
        <f>IF(AO1382&gt;=Settings!$B$11,"Y","N")</f>
        <v/>
      </c>
      <c r="AY1382" s="99">
        <f>(AT1382="Y")+(AU1382="Y")+(AV1382="Y")+(AW1382="Y")+(AX1382="Y")</f>
        <v/>
      </c>
      <c r="AZ1382" s="94">
        <f>IF(AY1382=0,"None",_xlfn.TEXTJOIN(", ",TRUE(),IF(AT1382="Y","Breakout",""),IF(AU1382="Y","Accumulation",""),IF(AV1382="Y","Institutional buying",""),IF(AW1382="Y","Long buildup",""),IF(AX1382="Y","Momentum leader","")))</f>
        <v/>
      </c>
      <c r="BA1382" s="94">
        <f>IF(BW1382="","","Passes "&amp;AY1382&amp;" of 5 buy-side scans"&amp;IF(G1382="Y","; RED FLAG: filter out using Red flag column",""))</f>
        <v/>
      </c>
      <c r="BB1382" s="91" t="inlineStr">
        <is>
          <t>None</t>
        </is>
      </c>
      <c r="BC1382" s="92" t="inlineStr">
        <is>
          <t>Y</t>
        </is>
      </c>
      <c r="BD1382" s="94" t="inlineStr">
        <is>
          <t>&gt;75% move in 6 months; High-low range &gt;100% in 6 months</t>
        </is>
      </c>
      <c r="BE1382" s="94" t="n"/>
      <c r="BF1382" s="92">
        <f>IF(R1382*100000&gt;=Settings!$B$5,"Y","N")</f>
        <v/>
      </c>
      <c r="BG1382" s="91">
        <f>IF(F1382&gt;Settings!$B$6,"Y","N")</f>
        <v/>
      </c>
      <c r="BH1382" s="97" t="n">
        <v>-15.97</v>
      </c>
      <c r="BI1382" s="96" t="n">
        <v>-6.16</v>
      </c>
      <c r="BJ1382" s="96" t="n">
        <v>-7.01</v>
      </c>
      <c r="BK1382" s="96" t="n">
        <v>19.53</v>
      </c>
      <c r="BL1382" s="96" t="n">
        <v>87.14</v>
      </c>
      <c r="BM1382" s="96" t="n">
        <v>20.34</v>
      </c>
      <c r="BN1382" s="97" t="n">
        <v>-4.55</v>
      </c>
      <c r="BO1382" s="96" t="n">
        <v>1.35</v>
      </c>
      <c r="BP1382" s="96" t="n">
        <v>9.619999999999999</v>
      </c>
      <c r="BQ1382" s="96" t="n">
        <v>16.95</v>
      </c>
      <c r="BR1382" s="91" t="inlineStr">
        <is>
          <t>Mixed</t>
        </is>
      </c>
      <c r="BS1382" s="91" t="inlineStr">
        <is>
          <t>None</t>
        </is>
      </c>
      <c r="BT1382" s="96" t="n">
        <v>39.1</v>
      </c>
      <c r="BU1382" s="91" t="inlineStr">
        <is>
          <t>N</t>
        </is>
      </c>
      <c r="BV1382" s="99">
        <f>IF(OR(BF1382&lt;&gt;"Y",BG1382&lt;&gt;"Y"),"",(AND(ISNUMBER(BQ1382),BQ1382&gt;0))+(BR1382="Stacked up")+(AND(ISNUMBER(BH1382),BH1382&gt;=-Settings!$B$17))+(AND(ISNUMBER(BK1382),ISNUMBER(BM1382),BK1382&gt;0,BM1382&gt;0))+(AND(ISNUMBER(AQ1382),AQ1382&gt;=Settings!$B$18))+(AND(ISNUMBER(BT1382),BT1382&gt;=Settings!$B$19,BT1382&lt;=Settings!$B$20))+(AND(ISNUMBER(AS1382),AS1382&gt;0))+(AND(ISNUMBER(T1382),ISNUMBER(M1382),T1382&gt;=Settings!$B$21,M1382&gt;0))+(AND(ISNUMBER(AD1382),ISNUMBER(M1382),AD1382&gt;=Settings!$B$22,M1382&gt;0))+(AY1382&gt;=1))</f>
        <v/>
      </c>
      <c r="BW1382" s="91">
        <f>IF(OR(AY1382=0,BF1382&lt;&gt;"Y",BG1382&lt;&gt;"Y"),"",1+SUMPRODUCT(($A$6:$A$2604=A1382)*($AY$6:$AY$2604&gt;0)*($BF$6:$BF$2604="Y")*($BG$6:$BG$2604="Y")*(($AY$6:$AY$2604&gt;AY1382)+($AY$6:$AY$2604=AY1382)*($AD$6:$AD$2604&gt;AD1382))))</f>
        <v/>
      </c>
    </row>
    <row r="1383" ht="23.85" customHeight="1" s="55">
      <c r="A1383" s="90" t="n">
        <v>46296</v>
      </c>
      <c r="B1383" s="91" t="inlineStr">
        <is>
          <t>JAGRAN</t>
        </is>
      </c>
      <c r="C1383" s="91" t="inlineStr">
        <is>
          <t>INE199G01027</t>
        </is>
      </c>
      <c r="D1383" s="91" t="n"/>
      <c r="E1383" s="91" t="inlineStr">
        <is>
          <t>None</t>
        </is>
      </c>
      <c r="F1383" s="93" t="n">
        <v>1340</v>
      </c>
      <c r="G1383" s="92" t="inlineStr">
        <is>
          <t>N</t>
        </is>
      </c>
      <c r="H1383" s="94" t="n"/>
      <c r="I1383" s="91" t="inlineStr">
        <is>
          <t>N</t>
        </is>
      </c>
      <c r="J1383" s="92">
        <f>IF(K1383="","N","Y")</f>
        <v/>
      </c>
      <c r="K1383" s="94">
        <f>_xlfn.TEXTJOIN("; ",TRUE,IF(P1383="52-wk low","52-wk low",""),IF(AND(AD1383&gt;=Settings!$B$12,M1383&lt;0),"Distribution",""),IF(AND(AJ1383="Y",M1383&lt;0,AK1383&lt;-Settings!$B$13),"Long unwinding",""),IF(AND(AJ1383="Y",M1383&lt;0,AK1383&gt;Settings!$B$13),"Short buildup",""))</f>
        <v/>
      </c>
      <c r="L1383" s="95" t="n">
        <v>61.55</v>
      </c>
      <c r="M1383" s="96" t="n">
        <v>-1.2</v>
      </c>
      <c r="N1383" s="93" t="n">
        <v>1148</v>
      </c>
      <c r="O1383" s="91" t="inlineStr">
        <is>
          <t>None</t>
        </is>
      </c>
      <c r="P1383" s="91" t="inlineStr">
        <is>
          <t>None</t>
        </is>
      </c>
      <c r="Q1383" s="97" t="n">
        <v>2.07</v>
      </c>
      <c r="R1383" s="96" t="n">
        <v>1.75</v>
      </c>
      <c r="S1383" s="96" t="n">
        <v>1.19</v>
      </c>
      <c r="T1383" s="96" t="n">
        <v>1.05</v>
      </c>
      <c r="U1383" s="96" t="n">
        <v>0.53</v>
      </c>
      <c r="V1383" s="103" t="n">
        <v>0.45</v>
      </c>
      <c r="W1383" s="102" t="n">
        <v>0</v>
      </c>
      <c r="X1383" s="93" t="n"/>
      <c r="Y1383" s="91" t="inlineStr">
        <is>
          <t>None</t>
        </is>
      </c>
      <c r="Z1383" s="99" t="n">
        <v>62.74</v>
      </c>
      <c r="AA1383" s="96" t="n">
        <v>0.97</v>
      </c>
      <c r="AB1383" s="96" t="n">
        <v>0.96</v>
      </c>
      <c r="AC1383" s="96" t="n">
        <v>1.15</v>
      </c>
      <c r="AD1383" s="96" t="n">
        <v>1.01</v>
      </c>
      <c r="AE1383" s="96" t="n">
        <v>0.57</v>
      </c>
      <c r="AF1383" s="103" t="n">
        <v>1.1</v>
      </c>
      <c r="AG1383" s="91" t="inlineStr">
        <is>
          <t>Normal</t>
        </is>
      </c>
      <c r="AH1383" s="100" t="n">
        <v>0</v>
      </c>
      <c r="AI1383" s="101" t="n">
        <v>0</v>
      </c>
      <c r="AJ1383" s="92" t="inlineStr">
        <is>
          <t>N</t>
        </is>
      </c>
      <c r="AK1383" s="96" t="n"/>
      <c r="AL1383" s="91" t="inlineStr">
        <is>
          <t>n/a</t>
        </is>
      </c>
      <c r="AM1383" s="93" t="n"/>
      <c r="AN1383" s="92" t="inlineStr">
        <is>
          <t>None</t>
        </is>
      </c>
      <c r="AO1383" s="102" t="n">
        <v>0</v>
      </c>
      <c r="AP1383" s="103" t="n">
        <v>0.66</v>
      </c>
      <c r="AQ1383" s="102" t="n">
        <v>31</v>
      </c>
      <c r="AR1383" s="91" t="inlineStr">
        <is>
          <t>N</t>
        </is>
      </c>
      <c r="AS1383" s="104" t="n"/>
      <c r="AT1383" s="92">
        <f>IF(AND(P1383="52-wk high",T1383&gt;=Settings!$B$7),"Y","N")</f>
        <v/>
      </c>
      <c r="AU1383" s="91">
        <f>IF(AND(AD1383&gt;=Settings!$B$8,M1383&gt;0),"Y","N")</f>
        <v/>
      </c>
      <c r="AV1383" s="91">
        <f>IF(OR(AH1383&gt;Settings!$B$9,AI1383&gt;Settings!$B$9),"Y","N")</f>
        <v/>
      </c>
      <c r="AW1383" s="91">
        <f>IF(AJ1383&lt;&gt;"Y","n/a",IF(AND(M1383&gt;0,AK1383&gt;Settings!$B$10),"Y","N"))</f>
        <v/>
      </c>
      <c r="AX1383" s="91">
        <f>IF(AO1383&gt;=Settings!$B$11,"Y","N")</f>
        <v/>
      </c>
      <c r="AY1383" s="99">
        <f>(AT1383="Y")+(AU1383="Y")+(AV1383="Y")+(AW1383="Y")+(AX1383="Y")</f>
        <v/>
      </c>
      <c r="AZ1383" s="94">
        <f>IF(AY1383=0,"None",_xlfn.TEXTJOIN(", ",TRUE(),IF(AT1383="Y","Breakout",""),IF(AU1383="Y","Accumulation",""),IF(AV1383="Y","Institutional buying",""),IF(AW1383="Y","Long buildup",""),IF(AX1383="Y","Momentum leader","")))</f>
        <v/>
      </c>
      <c r="BA1383" s="94">
        <f>IF(BW1383="","","Passes "&amp;AY1383&amp;" of 5 buy-side scans"&amp;IF(G1383="Y","; RED FLAG: filter out using Red flag column",""))</f>
        <v/>
      </c>
      <c r="BB1383" s="91" t="inlineStr">
        <is>
          <t>None</t>
        </is>
      </c>
      <c r="BC1383" s="92" t="inlineStr">
        <is>
          <t>N</t>
        </is>
      </c>
      <c r="BD1383" s="94" t="n"/>
      <c r="BE1383" s="94" t="n"/>
      <c r="BF1383" s="92">
        <f>IF(R1383*100000&gt;=Settings!$B$5,"Y","N")</f>
        <v/>
      </c>
      <c r="BG1383" s="91">
        <f>IF(F1383&gt;Settings!$B$6,"Y","N")</f>
        <v/>
      </c>
      <c r="BH1383" s="97" t="n">
        <v>-21.99</v>
      </c>
      <c r="BI1383" s="96" t="n">
        <v>-2.13</v>
      </c>
      <c r="BJ1383" s="96" t="n">
        <v>0.62</v>
      </c>
      <c r="BK1383" s="96" t="n">
        <v>-4.34</v>
      </c>
      <c r="BL1383" s="96" t="n">
        <v>-1.25</v>
      </c>
      <c r="BM1383" s="96" t="n">
        <v>-13.92</v>
      </c>
      <c r="BN1383" s="97" t="n">
        <v>-0.98</v>
      </c>
      <c r="BO1383" s="96" t="n">
        <v>-1.6</v>
      </c>
      <c r="BP1383" s="96" t="n">
        <v>-3.14</v>
      </c>
      <c r="BQ1383" s="96" t="n">
        <v>-5.55</v>
      </c>
      <c r="BR1383" s="91" t="inlineStr">
        <is>
          <t>Stacked down</t>
        </is>
      </c>
      <c r="BS1383" s="91" t="inlineStr">
        <is>
          <t>None</t>
        </is>
      </c>
      <c r="BT1383" s="96" t="n">
        <v>40.6</v>
      </c>
      <c r="BU1383" s="91" t="inlineStr">
        <is>
          <t>N</t>
        </is>
      </c>
      <c r="BV1383" s="99">
        <f>IF(OR(BF1383&lt;&gt;"Y",BG1383&lt;&gt;"Y"),"",(AND(ISNUMBER(BQ1383),BQ1383&gt;0))+(BR1383="Stacked up")+(AND(ISNUMBER(BH1383),BH1383&gt;=-Settings!$B$17))+(AND(ISNUMBER(BK1383),ISNUMBER(BM1383),BK1383&gt;0,BM1383&gt;0))+(AND(ISNUMBER(AQ1383),AQ1383&gt;=Settings!$B$18))+(AND(ISNUMBER(BT1383),BT1383&gt;=Settings!$B$19,BT1383&lt;=Settings!$B$20))+(AND(ISNUMBER(AS1383),AS1383&gt;0))+(AND(ISNUMBER(T1383),ISNUMBER(M1383),T1383&gt;=Settings!$B$21,M1383&gt;0))+(AND(ISNUMBER(AD1383),ISNUMBER(M1383),AD1383&gt;=Settings!$B$22,M1383&gt;0))+(AY1383&gt;=1))</f>
        <v/>
      </c>
      <c r="BW1383" s="91">
        <f>IF(OR(AY1383=0,BF1383&lt;&gt;"Y",BG1383&lt;&gt;"Y"),"",1+SUMPRODUCT(($A$6:$A$2604=A1383)*($AY$6:$AY$2604&gt;0)*($BF$6:$BF$2604="Y")*($BG$6:$BG$2604="Y")*(($AY$6:$AY$2604&gt;AY1383)+($AY$6:$AY$2604=AY1383)*($AD$6:$AD$2604&gt;AD1383))))</f>
        <v/>
      </c>
    </row>
    <row r="1384" ht="23.85" customHeight="1" s="55">
      <c r="A1384" s="90" t="n">
        <v>46296</v>
      </c>
      <c r="B1384" s="91" t="inlineStr">
        <is>
          <t>AVTNPL</t>
        </is>
      </c>
      <c r="C1384" s="91" t="inlineStr">
        <is>
          <t>INE488D01021</t>
        </is>
      </c>
      <c r="D1384" s="91" t="n"/>
      <c r="E1384" s="91" t="inlineStr">
        <is>
          <t>None</t>
        </is>
      </c>
      <c r="F1384" s="93" t="n">
        <v>1338</v>
      </c>
      <c r="G1384" s="92" t="inlineStr">
        <is>
          <t>N</t>
        </is>
      </c>
      <c r="H1384" s="94" t="n"/>
      <c r="I1384" s="91" t="inlineStr">
        <is>
          <t>N</t>
        </is>
      </c>
      <c r="J1384" s="92">
        <f>IF(K1384="","N","Y")</f>
        <v/>
      </c>
      <c r="K1384" s="94">
        <f>_xlfn.TEXTJOIN("; ",TRUE,IF(P1384="52-wk low","52-wk low",""),IF(AND(AD1384&gt;=Settings!$B$12,M1384&lt;0),"Distribution",""),IF(AND(AJ1384="Y",M1384&lt;0,AK1384&lt;-Settings!$B$13),"Long unwinding",""),IF(AND(AJ1384="Y",M1384&lt;0,AK1384&gt;Settings!$B$13),"Short buildup",""))</f>
        <v/>
      </c>
      <c r="L1384" s="95" t="n">
        <v>87.84999999999999</v>
      </c>
      <c r="M1384" s="96" t="n">
        <v>-3.77</v>
      </c>
      <c r="N1384" s="93" t="n">
        <v>2296</v>
      </c>
      <c r="O1384" s="91" t="inlineStr">
        <is>
          <t>None</t>
        </is>
      </c>
      <c r="P1384" s="91" t="inlineStr">
        <is>
          <t>None</t>
        </is>
      </c>
      <c r="Q1384" s="97" t="n">
        <v>1.98</v>
      </c>
      <c r="R1384" s="96" t="n">
        <v>6.05</v>
      </c>
      <c r="S1384" s="96" t="n">
        <v>0.33</v>
      </c>
      <c r="T1384" s="96" t="n">
        <v>0.44</v>
      </c>
      <c r="U1384" s="96" t="n">
        <v>0.77</v>
      </c>
      <c r="V1384" s="103" t="n">
        <v>2.34</v>
      </c>
      <c r="W1384" s="102" t="n">
        <v>4</v>
      </c>
      <c r="X1384" s="93" t="n"/>
      <c r="Y1384" s="91" t="inlineStr">
        <is>
          <t>None</t>
        </is>
      </c>
      <c r="Z1384" s="99" t="n">
        <v>51.76</v>
      </c>
      <c r="AA1384" s="96" t="n">
        <v>1.12</v>
      </c>
      <c r="AB1384" s="96" t="n">
        <v>0.9399999999999999</v>
      </c>
      <c r="AC1384" s="96" t="n">
        <v>0.52</v>
      </c>
      <c r="AD1384" s="96" t="n">
        <v>0.59</v>
      </c>
      <c r="AE1384" s="96" t="n">
        <v>0.98</v>
      </c>
      <c r="AF1384" s="103" t="n">
        <v>0.8100000000000001</v>
      </c>
      <c r="AG1384" s="91" t="inlineStr">
        <is>
          <t>Drying up</t>
        </is>
      </c>
      <c r="AH1384" s="100" t="n">
        <v>0</v>
      </c>
      <c r="AI1384" s="101" t="n">
        <v>0</v>
      </c>
      <c r="AJ1384" s="92" t="inlineStr">
        <is>
          <t>N</t>
        </is>
      </c>
      <c r="AK1384" s="96" t="n"/>
      <c r="AL1384" s="91" t="inlineStr">
        <is>
          <t>n/a</t>
        </is>
      </c>
      <c r="AM1384" s="93" t="n"/>
      <c r="AN1384" s="92" t="inlineStr">
        <is>
          <t>None</t>
        </is>
      </c>
      <c r="AO1384" s="102" t="n">
        <v>0</v>
      </c>
      <c r="AP1384" s="103" t="n">
        <v>1.84</v>
      </c>
      <c r="AQ1384" s="102" t="n">
        <v>87</v>
      </c>
      <c r="AR1384" s="91" t="inlineStr">
        <is>
          <t>N</t>
        </is>
      </c>
      <c r="AS1384" s="104" t="n"/>
      <c r="AT1384" s="92">
        <f>IF(AND(P1384="52-wk high",T1384&gt;=Settings!$B$7),"Y","N")</f>
        <v/>
      </c>
      <c r="AU1384" s="91">
        <f>IF(AND(AD1384&gt;=Settings!$B$8,M1384&gt;0),"Y","N")</f>
        <v/>
      </c>
      <c r="AV1384" s="91">
        <f>IF(OR(AH1384&gt;Settings!$B$9,AI1384&gt;Settings!$B$9),"Y","N")</f>
        <v/>
      </c>
      <c r="AW1384" s="91">
        <f>IF(AJ1384&lt;&gt;"Y","n/a",IF(AND(M1384&gt;0,AK1384&gt;Settings!$B$10),"Y","N"))</f>
        <v/>
      </c>
      <c r="AX1384" s="91">
        <f>IF(AO1384&gt;=Settings!$B$11,"Y","N")</f>
        <v/>
      </c>
      <c r="AY1384" s="99">
        <f>(AT1384="Y")+(AU1384="Y")+(AV1384="Y")+(AW1384="Y")+(AX1384="Y")</f>
        <v/>
      </c>
      <c r="AZ1384" s="94">
        <f>IF(AY1384=0,"None",_xlfn.TEXTJOIN(", ",TRUE(),IF(AT1384="Y","Breakout",""),IF(AU1384="Y","Accumulation",""),IF(AV1384="Y","Institutional buying",""),IF(AW1384="Y","Long buildup",""),IF(AX1384="Y","Momentum leader","")))</f>
        <v/>
      </c>
      <c r="BA1384" s="94">
        <f>IF(BW1384="","","Passes "&amp;AY1384&amp;" of 5 buy-side scans"&amp;IF(G1384="Y","; RED FLAG: filter out using Red flag column",""))</f>
        <v/>
      </c>
      <c r="BB1384" s="91" t="inlineStr">
        <is>
          <t>None</t>
        </is>
      </c>
      <c r="BC1384" s="92" t="inlineStr">
        <is>
          <t>N</t>
        </is>
      </c>
      <c r="BD1384" s="94" t="n"/>
      <c r="BE1384" s="94" t="n"/>
      <c r="BF1384" s="92">
        <f>IF(R1384*100000&gt;=Settings!$B$5,"Y","N")</f>
        <v/>
      </c>
      <c r="BG1384" s="91">
        <f>IF(F1384&gt;Settings!$B$6,"Y","N")</f>
        <v/>
      </c>
      <c r="BH1384" s="97" t="n">
        <v>-13.87</v>
      </c>
      <c r="BI1384" s="96" t="n">
        <v>-5.47</v>
      </c>
      <c r="BJ1384" s="96" t="n">
        <v>-0.63</v>
      </c>
      <c r="BK1384" s="96" t="n">
        <v>23.99</v>
      </c>
      <c r="BL1384" s="96" t="n">
        <v>54.37</v>
      </c>
      <c r="BM1384" s="96" t="n">
        <v>21.42</v>
      </c>
      <c r="BN1384" s="97" t="n">
        <v>-1.92</v>
      </c>
      <c r="BO1384" s="96" t="n">
        <v>3.82</v>
      </c>
      <c r="BP1384" s="96" t="n">
        <v>11.13</v>
      </c>
      <c r="BQ1384" s="96" t="n">
        <v>17.78</v>
      </c>
      <c r="BR1384" s="91" t="inlineStr">
        <is>
          <t>Mixed</t>
        </is>
      </c>
      <c r="BS1384" s="91" t="inlineStr">
        <is>
          <t>None</t>
        </is>
      </c>
      <c r="BT1384" s="96" t="n">
        <v>45.4</v>
      </c>
      <c r="BU1384" s="91" t="inlineStr">
        <is>
          <t>N</t>
        </is>
      </c>
      <c r="BV1384" s="99">
        <f>IF(OR(BF1384&lt;&gt;"Y",BG1384&lt;&gt;"Y"),"",(AND(ISNUMBER(BQ1384),BQ1384&gt;0))+(BR1384="Stacked up")+(AND(ISNUMBER(BH1384),BH1384&gt;=-Settings!$B$17))+(AND(ISNUMBER(BK1384),ISNUMBER(BM1384),BK1384&gt;0,BM1384&gt;0))+(AND(ISNUMBER(AQ1384),AQ1384&gt;=Settings!$B$18))+(AND(ISNUMBER(BT1384),BT1384&gt;=Settings!$B$19,BT1384&lt;=Settings!$B$20))+(AND(ISNUMBER(AS1384),AS1384&gt;0))+(AND(ISNUMBER(T1384),ISNUMBER(M1384),T1384&gt;=Settings!$B$21,M1384&gt;0))+(AND(ISNUMBER(AD1384),ISNUMBER(M1384),AD1384&gt;=Settings!$B$22,M1384&gt;0))+(AY1384&gt;=1))</f>
        <v/>
      </c>
      <c r="BW1384" s="91">
        <f>IF(OR(AY1384=0,BF1384&lt;&gt;"Y",BG1384&lt;&gt;"Y"),"",1+SUMPRODUCT(($A$6:$A$2604=A1384)*($AY$6:$AY$2604&gt;0)*($BF$6:$BF$2604="Y")*($BG$6:$BG$2604="Y")*(($AY$6:$AY$2604&gt;AY1384)+($AY$6:$AY$2604=AY1384)*($AD$6:$AD$2604&gt;AD1384))))</f>
        <v/>
      </c>
    </row>
    <row r="1385" ht="23.85" customHeight="1" s="55">
      <c r="A1385" s="90" t="n">
        <v>46296</v>
      </c>
      <c r="B1385" s="91" t="inlineStr">
        <is>
          <t>VALIANTORG</t>
        </is>
      </c>
      <c r="C1385" s="91" t="inlineStr">
        <is>
          <t>INE565V01010</t>
        </is>
      </c>
      <c r="D1385" s="91" t="n"/>
      <c r="E1385" s="91" t="inlineStr">
        <is>
          <t>None</t>
        </is>
      </c>
      <c r="F1385" s="93" t="n">
        <v>1338</v>
      </c>
      <c r="G1385" s="92" t="inlineStr">
        <is>
          <t>Y</t>
        </is>
      </c>
      <c r="H1385" s="94" t="inlineStr">
        <is>
          <t>Short-term ASM Stage 1</t>
        </is>
      </c>
      <c r="I1385" s="91" t="inlineStr">
        <is>
          <t>N</t>
        </is>
      </c>
      <c r="J1385" s="92">
        <f>IF(K1385="","N","Y")</f>
        <v/>
      </c>
      <c r="K1385" s="94">
        <f>_xlfn.TEXTJOIN("; ",TRUE,IF(P1385="52-wk low","52-wk low",""),IF(AND(AD1385&gt;=Settings!$B$12,M1385&lt;0),"Distribution",""),IF(AND(AJ1385="Y",M1385&lt;0,AK1385&lt;-Settings!$B$13),"Long unwinding",""),IF(AND(AJ1385="Y",M1385&lt;0,AK1385&gt;Settings!$B$13),"Short buildup",""))</f>
        <v/>
      </c>
      <c r="L1385" s="95" t="n">
        <v>477.15</v>
      </c>
      <c r="M1385" s="96" t="n">
        <v>4.85</v>
      </c>
      <c r="N1385" s="93" t="n">
        <v>56</v>
      </c>
      <c r="O1385" s="91" t="inlineStr">
        <is>
          <t>None</t>
        </is>
      </c>
      <c r="P1385" s="91" t="inlineStr">
        <is>
          <t>52-wk high</t>
        </is>
      </c>
      <c r="Q1385" s="97" t="n">
        <v>5.52</v>
      </c>
      <c r="R1385" s="96" t="n">
        <v>1.34</v>
      </c>
      <c r="S1385" s="96" t="n">
        <v>5.06</v>
      </c>
      <c r="T1385" s="96" t="n">
        <v>8.529999999999999</v>
      </c>
      <c r="U1385" s="96" t="n">
        <v>8.359999999999999</v>
      </c>
      <c r="V1385" s="103" t="n">
        <v>1.91</v>
      </c>
      <c r="W1385" s="102" t="n">
        <v>12</v>
      </c>
      <c r="X1385" s="93" t="n">
        <v>14</v>
      </c>
      <c r="Y1385" s="91" t="inlineStr">
        <is>
          <t>None</t>
        </is>
      </c>
      <c r="Z1385" s="99" t="n">
        <v>33.25</v>
      </c>
      <c r="AA1385" s="96" t="n">
        <v>0.54</v>
      </c>
      <c r="AB1385" s="96" t="n">
        <v>0.54</v>
      </c>
      <c r="AC1385" s="96" t="n"/>
      <c r="AD1385" s="96" t="n"/>
      <c r="AE1385" s="96" t="n"/>
      <c r="AF1385" s="103" t="n"/>
      <c r="AG1385" s="91" t="inlineStr">
        <is>
          <t>Run-up, risky</t>
        </is>
      </c>
      <c r="AH1385" s="100" t="n">
        <v>0</v>
      </c>
      <c r="AI1385" s="101" t="n">
        <v>0</v>
      </c>
      <c r="AJ1385" s="92" t="inlineStr">
        <is>
          <t>N</t>
        </is>
      </c>
      <c r="AK1385" s="96" t="n"/>
      <c r="AL1385" s="91" t="inlineStr">
        <is>
          <t>n/a</t>
        </is>
      </c>
      <c r="AM1385" s="93" t="n"/>
      <c r="AN1385" s="92" t="inlineStr">
        <is>
          <t>None</t>
        </is>
      </c>
      <c r="AO1385" s="102" t="n">
        <v>0</v>
      </c>
      <c r="AP1385" s="103" t="n">
        <v>2.17</v>
      </c>
      <c r="AQ1385" s="102" t="n">
        <v>91</v>
      </c>
      <c r="AR1385" s="91" t="inlineStr">
        <is>
          <t>N</t>
        </is>
      </c>
      <c r="AS1385" s="104" t="n"/>
      <c r="AT1385" s="92">
        <f>IF(AND(P1385="52-wk high",T1385&gt;=Settings!$B$7),"Y","N")</f>
        <v/>
      </c>
      <c r="AU1385" s="91">
        <f>IF(AND(AD1385&gt;=Settings!$B$8,M1385&gt;0),"Y","N")</f>
        <v/>
      </c>
      <c r="AV1385" s="91">
        <f>IF(OR(AH1385&gt;Settings!$B$9,AI1385&gt;Settings!$B$9),"Y","N")</f>
        <v/>
      </c>
      <c r="AW1385" s="91">
        <f>IF(AJ1385&lt;&gt;"Y","n/a",IF(AND(M1385&gt;0,AK1385&gt;Settings!$B$10),"Y","N"))</f>
        <v/>
      </c>
      <c r="AX1385" s="91">
        <f>IF(AO1385&gt;=Settings!$B$11,"Y","N")</f>
        <v/>
      </c>
      <c r="AY1385" s="99">
        <f>(AT1385="Y")+(AU1385="Y")+(AV1385="Y")+(AW1385="Y")+(AX1385="Y")</f>
        <v/>
      </c>
      <c r="AZ1385" s="94">
        <f>IF(AY1385=0,"None",_xlfn.TEXTJOIN(", ",TRUE(),IF(AT1385="Y","Breakout",""),IF(AU1385="Y","Accumulation",""),IF(AV1385="Y","Institutional buying",""),IF(AW1385="Y","Long buildup",""),IF(AX1385="Y","Momentum leader","")))</f>
        <v/>
      </c>
      <c r="BA1385" s="94">
        <f>IF(BW1385="","","Passes "&amp;AY1385&amp;" of 5 buy-side scans"&amp;IF(G1385="Y","; RED FLAG: filter out using Red flag column",""))</f>
        <v/>
      </c>
      <c r="BB1385" s="91" t="inlineStr">
        <is>
          <t>None</t>
        </is>
      </c>
      <c r="BC1385" s="92" t="inlineStr">
        <is>
          <t>N</t>
        </is>
      </c>
      <c r="BD1385" s="94" t="n"/>
      <c r="BE1385" s="94" t="n"/>
      <c r="BF1385" s="92">
        <f>IF(R1385*100000&gt;=Settings!$B$5,"Y","N")</f>
        <v/>
      </c>
      <c r="BG1385" s="91">
        <f>IF(F1385&gt;Settings!$B$6,"Y","N")</f>
        <v/>
      </c>
      <c r="BH1385" s="97" t="n">
        <v>2.17</v>
      </c>
      <c r="BI1385" s="96" t="n">
        <v>16</v>
      </c>
      <c r="BJ1385" s="96" t="n">
        <v>66.37</v>
      </c>
      <c r="BK1385" s="96" t="n">
        <v>73.92</v>
      </c>
      <c r="BL1385" s="96" t="n">
        <v>106.78</v>
      </c>
      <c r="BM1385" s="96" t="n">
        <v>42.86</v>
      </c>
      <c r="BN1385" s="97" t="n">
        <v>20.19</v>
      </c>
      <c r="BO1385" s="96" t="n">
        <v>35.65</v>
      </c>
      <c r="BP1385" s="96" t="n">
        <v>48.46</v>
      </c>
      <c r="BQ1385" s="96" t="n">
        <v>56.42</v>
      </c>
      <c r="BR1385" s="91" t="inlineStr">
        <is>
          <t>Stacked up</t>
        </is>
      </c>
      <c r="BS1385" s="91" t="inlineStr">
        <is>
          <t>None</t>
        </is>
      </c>
      <c r="BT1385" s="96" t="n">
        <v>82</v>
      </c>
      <c r="BU1385" s="91" t="inlineStr">
        <is>
          <t>N</t>
        </is>
      </c>
      <c r="BV1385" s="99">
        <f>IF(OR(BF1385&lt;&gt;"Y",BG1385&lt;&gt;"Y"),"",(AND(ISNUMBER(BQ1385),BQ1385&gt;0))+(BR1385="Stacked up")+(AND(ISNUMBER(BH1385),BH1385&gt;=-Settings!$B$17))+(AND(ISNUMBER(BK1385),ISNUMBER(BM1385),BK1385&gt;0,BM1385&gt;0))+(AND(ISNUMBER(AQ1385),AQ1385&gt;=Settings!$B$18))+(AND(ISNUMBER(BT1385),BT1385&gt;=Settings!$B$19,BT1385&lt;=Settings!$B$20))+(AND(ISNUMBER(AS1385),AS1385&gt;0))+(AND(ISNUMBER(T1385),ISNUMBER(M1385),T1385&gt;=Settings!$B$21,M1385&gt;0))+(AND(ISNUMBER(AD1385),ISNUMBER(M1385),AD1385&gt;=Settings!$B$22,M1385&gt;0))+(AY1385&gt;=1))</f>
        <v/>
      </c>
      <c r="BW1385" s="91">
        <f>IF(OR(AY1385=0,BF1385&lt;&gt;"Y",BG1385&lt;&gt;"Y"),"",1+SUMPRODUCT(($A$6:$A$2604=A1385)*($AY$6:$AY$2604&gt;0)*($BF$6:$BF$2604="Y")*($BG$6:$BG$2604="Y")*(($AY$6:$AY$2604&gt;AY1385)+($AY$6:$AY$2604=AY1385)*($AD$6:$AD$2604&gt;AD1385))))</f>
        <v/>
      </c>
    </row>
    <row r="1386" ht="23.85" customHeight="1" s="55">
      <c r="A1386" s="90" t="n">
        <v>46296</v>
      </c>
      <c r="B1386" s="91" t="inlineStr">
        <is>
          <t>BENARAS</t>
        </is>
      </c>
      <c r="C1386" s="91" t="inlineStr">
        <is>
          <t>INE664D01019</t>
        </is>
      </c>
      <c r="D1386" s="91" t="n"/>
      <c r="E1386" s="91" t="inlineStr">
        <is>
          <t>None</t>
        </is>
      </c>
      <c r="F1386" s="93" t="n">
        <v>1332</v>
      </c>
      <c r="G1386" s="92" t="inlineStr">
        <is>
          <t>N</t>
        </is>
      </c>
      <c r="H1386" s="94" t="n"/>
      <c r="I1386" s="91" t="inlineStr">
        <is>
          <t>N</t>
        </is>
      </c>
      <c r="J1386" s="92">
        <f>IF(K1386="","N","Y")</f>
        <v/>
      </c>
      <c r="K1386" s="94">
        <f>_xlfn.TEXTJOIN("; ",TRUE,IF(P1386="52-wk low","52-wk low",""),IF(AND(AD1386&gt;=Settings!$B$12,M1386&lt;0),"Distribution",""),IF(AND(AJ1386="Y",M1386&lt;0,AK1386&lt;-Settings!$B$13),"Long unwinding",""),IF(AND(AJ1386="Y",M1386&lt;0,AK1386&gt;Settings!$B$13),"Short buildup",""))</f>
        <v/>
      </c>
      <c r="L1386" s="95" t="n">
        <v>10249</v>
      </c>
      <c r="M1386" s="96" t="n">
        <v>0.33</v>
      </c>
      <c r="N1386" s="93" t="n">
        <v>486</v>
      </c>
      <c r="O1386" s="91" t="inlineStr">
        <is>
          <t>None</t>
        </is>
      </c>
      <c r="P1386" s="91" t="inlineStr">
        <is>
          <t>None</t>
        </is>
      </c>
      <c r="Q1386" s="97" t="n">
        <v>0</v>
      </c>
      <c r="R1386" s="96" t="n">
        <v>0</v>
      </c>
      <c r="S1386" s="96" t="n">
        <v>0.6</v>
      </c>
      <c r="T1386" s="96" t="n"/>
      <c r="U1386" s="96" t="n"/>
      <c r="V1386" s="103" t="n"/>
      <c r="W1386" s="102" t="n"/>
      <c r="X1386" s="93" t="n"/>
      <c r="Y1386" s="91" t="inlineStr">
        <is>
          <t>None</t>
        </is>
      </c>
      <c r="Z1386" s="99" t="n">
        <v>92.68000000000001</v>
      </c>
      <c r="AA1386" s="96" t="n">
        <v>1.09</v>
      </c>
      <c r="AB1386" s="96" t="n"/>
      <c r="AC1386" s="96" t="n">
        <v>0.68</v>
      </c>
      <c r="AD1386" s="96" t="n"/>
      <c r="AE1386" s="96" t="n"/>
      <c r="AF1386" s="103" t="n"/>
      <c r="AG1386" s="91" t="n"/>
      <c r="AH1386" s="100" t="n">
        <v>0</v>
      </c>
      <c r="AI1386" s="101" t="n">
        <v>0</v>
      </c>
      <c r="AJ1386" s="92" t="inlineStr">
        <is>
          <t>N</t>
        </is>
      </c>
      <c r="AK1386" s="96" t="n"/>
      <c r="AL1386" s="91" t="inlineStr">
        <is>
          <t>n/a</t>
        </is>
      </c>
      <c r="AM1386" s="93" t="n"/>
      <c r="AN1386" s="92" t="inlineStr">
        <is>
          <t>None</t>
        </is>
      </c>
      <c r="AO1386" s="102" t="n">
        <v>0</v>
      </c>
      <c r="AP1386" s="103" t="n"/>
      <c r="AQ1386" s="102" t="n"/>
      <c r="AR1386" s="91" t="inlineStr">
        <is>
          <t>N</t>
        </is>
      </c>
      <c r="AS1386" s="104" t="n"/>
      <c r="AT1386" s="92">
        <f>IF(AND(P1386="52-wk high",T1386&gt;=Settings!$B$7),"Y","N")</f>
        <v/>
      </c>
      <c r="AU1386" s="91">
        <f>IF(AND(AD1386&gt;=Settings!$B$8,M1386&gt;0),"Y","N")</f>
        <v/>
      </c>
      <c r="AV1386" s="91">
        <f>IF(OR(AH1386&gt;Settings!$B$9,AI1386&gt;Settings!$B$9),"Y","N")</f>
        <v/>
      </c>
      <c r="AW1386" s="91">
        <f>IF(AJ1386&lt;&gt;"Y","n/a",IF(AND(M1386&gt;0,AK1386&gt;Settings!$B$10),"Y","N"))</f>
        <v/>
      </c>
      <c r="AX1386" s="91">
        <f>IF(AO1386&gt;=Settings!$B$11,"Y","N")</f>
        <v/>
      </c>
      <c r="AY1386" s="99">
        <f>(AT1386="Y")+(AU1386="Y")+(AV1386="Y")+(AW1386="Y")+(AX1386="Y")</f>
        <v/>
      </c>
      <c r="AZ1386" s="94">
        <f>IF(AY1386=0,"None",_xlfn.TEXTJOIN(", ",TRUE(),IF(AT1386="Y","Breakout",""),IF(AU1386="Y","Accumulation",""),IF(AV1386="Y","Institutional buying",""),IF(AW1386="Y","Long buildup",""),IF(AX1386="Y","Momentum leader","")))</f>
        <v/>
      </c>
      <c r="BA1386" s="94">
        <f>IF(BW1386="","","Passes "&amp;AY1386&amp;" of 5 buy-side scans"&amp;IF(G1386="Y","; RED FLAG: filter out using Red flag column",""))</f>
        <v/>
      </c>
      <c r="BB1386" s="91" t="inlineStr">
        <is>
          <t>None</t>
        </is>
      </c>
      <c r="BC1386" s="92" t="inlineStr">
        <is>
          <t>Y</t>
        </is>
      </c>
      <c r="BD1386" s="94" t="inlineStr">
        <is>
          <t>Few traders (&lt;100 unique PAN, 30 days)</t>
        </is>
      </c>
      <c r="BE1386" s="94" t="n"/>
      <c r="BF1386" s="92">
        <f>IF(R1386*100000&gt;=Settings!$B$5,"Y","N")</f>
        <v/>
      </c>
      <c r="BG1386" s="91">
        <f>IF(F1386&gt;Settings!$B$6,"Y","N")</f>
        <v/>
      </c>
      <c r="BH1386" s="97" t="n">
        <v>-10.87</v>
      </c>
      <c r="BI1386" s="96" t="n">
        <v>-0.49</v>
      </c>
      <c r="BJ1386" s="96" t="n">
        <v>-0.61</v>
      </c>
      <c r="BK1386" s="96" t="n"/>
      <c r="BL1386" s="96" t="n"/>
      <c r="BM1386" s="96" t="n"/>
      <c r="BN1386" s="97" t="n">
        <v>-1.02</v>
      </c>
      <c r="BO1386" s="96" t="n"/>
      <c r="BP1386" s="96" t="n"/>
      <c r="BQ1386" s="96" t="n"/>
      <c r="BR1386" s="91" t="n"/>
      <c r="BS1386" s="91" t="n"/>
      <c r="BT1386" s="96" t="n">
        <v>44.1</v>
      </c>
      <c r="BU1386" s="91" t="n"/>
      <c r="BV1386" s="99">
        <f>IF(OR(BF1386&lt;&gt;"Y",BG1386&lt;&gt;"Y"),"",(AND(ISNUMBER(BQ1386),BQ1386&gt;0))+(BR1386="Stacked up")+(AND(ISNUMBER(BH1386),BH1386&gt;=-Settings!$B$17))+(AND(ISNUMBER(BK1386),ISNUMBER(BM1386),BK1386&gt;0,BM1386&gt;0))+(AND(ISNUMBER(AQ1386),AQ1386&gt;=Settings!$B$18))+(AND(ISNUMBER(BT1386),BT1386&gt;=Settings!$B$19,BT1386&lt;=Settings!$B$20))+(AND(ISNUMBER(AS1386),AS1386&gt;0))+(AND(ISNUMBER(T1386),ISNUMBER(M1386),T1386&gt;=Settings!$B$21,M1386&gt;0))+(AND(ISNUMBER(AD1386),ISNUMBER(M1386),AD1386&gt;=Settings!$B$22,M1386&gt;0))+(AY1386&gt;=1))</f>
        <v/>
      </c>
      <c r="BW1386" s="91">
        <f>IF(OR(AY1386=0,BF1386&lt;&gt;"Y",BG1386&lt;&gt;"Y"),"",1+SUMPRODUCT(($A$6:$A$2604=A1386)*($AY$6:$AY$2604&gt;0)*($BF$6:$BF$2604="Y")*($BG$6:$BG$2604="Y")*(($AY$6:$AY$2604&gt;AY1386)+($AY$6:$AY$2604=AY1386)*($AD$6:$AD$2604&gt;AD1386))))</f>
        <v/>
      </c>
    </row>
    <row r="1387" ht="23.85" customHeight="1" s="55">
      <c r="A1387" s="90" t="n">
        <v>46296</v>
      </c>
      <c r="B1387" s="91" t="inlineStr">
        <is>
          <t>WALCHANNAG</t>
        </is>
      </c>
      <c r="C1387" s="91" t="inlineStr">
        <is>
          <t>INE711A01022</t>
        </is>
      </c>
      <c r="D1387" s="91" t="n"/>
      <c r="E1387" s="91" t="inlineStr">
        <is>
          <t>None</t>
        </is>
      </c>
      <c r="F1387" s="93" t="n">
        <v>1331</v>
      </c>
      <c r="G1387" s="92" t="inlineStr">
        <is>
          <t>N</t>
        </is>
      </c>
      <c r="H1387" s="94" t="n"/>
      <c r="I1387" s="91" t="inlineStr">
        <is>
          <t>N</t>
        </is>
      </c>
      <c r="J1387" s="92">
        <f>IF(K1387="","N","Y")</f>
        <v/>
      </c>
      <c r="K1387" s="94">
        <f>_xlfn.TEXTJOIN("; ",TRUE,IF(P1387="52-wk low","52-wk low",""),IF(AND(AD1387&gt;=Settings!$B$12,M1387&lt;0),"Distribution",""),IF(AND(AJ1387="Y",M1387&lt;0,AK1387&lt;-Settings!$B$13),"Long unwinding",""),IF(AND(AJ1387="Y",M1387&lt;0,AK1387&gt;Settings!$B$13),"Short buildup",""))</f>
        <v/>
      </c>
      <c r="L1387" s="95" t="n">
        <v>196.08</v>
      </c>
      <c r="M1387" s="96" t="n">
        <v>-2.08</v>
      </c>
      <c r="N1387" s="93" t="n">
        <v>1694</v>
      </c>
      <c r="O1387" s="91" t="inlineStr">
        <is>
          <t>None</t>
        </is>
      </c>
      <c r="P1387" s="91" t="inlineStr">
        <is>
          <t>None</t>
        </is>
      </c>
      <c r="Q1387" s="97" t="n">
        <v>6.12</v>
      </c>
      <c r="R1387" s="96" t="n">
        <v>6.4</v>
      </c>
      <c r="S1387" s="96" t="n">
        <v>0.97</v>
      </c>
      <c r="T1387" s="96" t="n">
        <v>0.98</v>
      </c>
      <c r="U1387" s="96" t="n">
        <v>0.39</v>
      </c>
      <c r="V1387" s="103" t="n">
        <v>0.41</v>
      </c>
      <c r="W1387" s="102" t="n">
        <v>1</v>
      </c>
      <c r="X1387" s="93" t="n"/>
      <c r="Y1387" s="91" t="inlineStr">
        <is>
          <t>None</t>
        </is>
      </c>
      <c r="Z1387" s="99" t="n">
        <v>45.39</v>
      </c>
      <c r="AA1387" s="96" t="n">
        <v>0.99</v>
      </c>
      <c r="AB1387" s="96" t="n">
        <v>1.01</v>
      </c>
      <c r="AC1387" s="96" t="n">
        <v>1</v>
      </c>
      <c r="AD1387" s="96" t="n">
        <v>1.03</v>
      </c>
      <c r="AE1387" s="96" t="n">
        <v>0.52</v>
      </c>
      <c r="AF1387" s="103" t="n">
        <v>1.3</v>
      </c>
      <c r="AG1387" s="91" t="inlineStr">
        <is>
          <t>Normal</t>
        </is>
      </c>
      <c r="AH1387" s="100" t="n">
        <v>0</v>
      </c>
      <c r="AI1387" s="101" t="n">
        <v>0</v>
      </c>
      <c r="AJ1387" s="92" t="inlineStr">
        <is>
          <t>N</t>
        </is>
      </c>
      <c r="AK1387" s="96" t="n"/>
      <c r="AL1387" s="91" t="inlineStr">
        <is>
          <t>n/a</t>
        </is>
      </c>
      <c r="AM1387" s="93" t="n"/>
      <c r="AN1387" s="92" t="inlineStr">
        <is>
          <t>None</t>
        </is>
      </c>
      <c r="AO1387" s="102" t="n">
        <v>0</v>
      </c>
      <c r="AP1387" s="103" t="n">
        <v>1.12</v>
      </c>
      <c r="AQ1387" s="102" t="n">
        <v>67</v>
      </c>
      <c r="AR1387" s="91" t="inlineStr">
        <is>
          <t>N</t>
        </is>
      </c>
      <c r="AS1387" s="104" t="n"/>
      <c r="AT1387" s="92">
        <f>IF(AND(P1387="52-wk high",T1387&gt;=Settings!$B$7),"Y","N")</f>
        <v/>
      </c>
      <c r="AU1387" s="91">
        <f>IF(AND(AD1387&gt;=Settings!$B$8,M1387&gt;0),"Y","N")</f>
        <v/>
      </c>
      <c r="AV1387" s="91">
        <f>IF(OR(AH1387&gt;Settings!$B$9,AI1387&gt;Settings!$B$9),"Y","N")</f>
        <v/>
      </c>
      <c r="AW1387" s="91">
        <f>IF(AJ1387&lt;&gt;"Y","n/a",IF(AND(M1387&gt;0,AK1387&gt;Settings!$B$10),"Y","N"))</f>
        <v/>
      </c>
      <c r="AX1387" s="91">
        <f>IF(AO1387&gt;=Settings!$B$11,"Y","N")</f>
        <v/>
      </c>
      <c r="AY1387" s="99">
        <f>(AT1387="Y")+(AU1387="Y")+(AV1387="Y")+(AW1387="Y")+(AX1387="Y")</f>
        <v/>
      </c>
      <c r="AZ1387" s="94">
        <f>IF(AY1387=0,"None",_xlfn.TEXTJOIN(", ",TRUE(),IF(AT1387="Y","Breakout",""),IF(AU1387="Y","Accumulation",""),IF(AV1387="Y","Institutional buying",""),IF(AW1387="Y","Long buildup",""),IF(AX1387="Y","Momentum leader","")))</f>
        <v/>
      </c>
      <c r="BA1387" s="94">
        <f>IF(BW1387="","","Passes "&amp;AY1387&amp;" of 5 buy-side scans"&amp;IF(G1387="Y","; RED FLAG: filter out using Red flag column",""))</f>
        <v/>
      </c>
      <c r="BB1387" s="91" t="inlineStr">
        <is>
          <t>None</t>
        </is>
      </c>
      <c r="BC1387" s="92" t="inlineStr">
        <is>
          <t>Y</t>
        </is>
      </c>
      <c r="BD1387" s="94" t="inlineStr">
        <is>
          <t>EPS zero; High-low range &gt;100% in 6 months</t>
        </is>
      </c>
      <c r="BE1387" s="94" t="n"/>
      <c r="BF1387" s="92">
        <f>IF(R1387*100000&gt;=Settings!$B$5,"Y","N")</f>
        <v/>
      </c>
      <c r="BG1387" s="91">
        <f>IF(F1387&gt;Settings!$B$6,"Y","N")</f>
        <v/>
      </c>
      <c r="BH1387" s="97" t="n">
        <v>-37.91</v>
      </c>
      <c r="BI1387" s="96" t="n">
        <v>-5.76</v>
      </c>
      <c r="BJ1387" s="96" t="n">
        <v>-6.63</v>
      </c>
      <c r="BK1387" s="96" t="n">
        <v>-18.99</v>
      </c>
      <c r="BL1387" s="96" t="n">
        <v>36.8</v>
      </c>
      <c r="BM1387" s="96" t="n">
        <v>0.49</v>
      </c>
      <c r="BN1387" s="97" t="n">
        <v>-5.14</v>
      </c>
      <c r="BO1387" s="96" t="n">
        <v>-9.56</v>
      </c>
      <c r="BP1387" s="96" t="n">
        <v>-10.94</v>
      </c>
      <c r="BQ1387" s="96" t="n">
        <v>-8.25</v>
      </c>
      <c r="BR1387" s="91" t="inlineStr">
        <is>
          <t>Mixed</t>
        </is>
      </c>
      <c r="BS1387" s="91" t="inlineStr">
        <is>
          <t>None</t>
        </is>
      </c>
      <c r="BT1387" s="96" t="n">
        <v>35.9</v>
      </c>
      <c r="BU1387" s="91" t="inlineStr">
        <is>
          <t>N</t>
        </is>
      </c>
      <c r="BV1387" s="99">
        <f>IF(OR(BF1387&lt;&gt;"Y",BG1387&lt;&gt;"Y"),"",(AND(ISNUMBER(BQ1387),BQ1387&gt;0))+(BR1387="Stacked up")+(AND(ISNUMBER(BH1387),BH1387&gt;=-Settings!$B$17))+(AND(ISNUMBER(BK1387),ISNUMBER(BM1387),BK1387&gt;0,BM1387&gt;0))+(AND(ISNUMBER(AQ1387),AQ1387&gt;=Settings!$B$18))+(AND(ISNUMBER(BT1387),BT1387&gt;=Settings!$B$19,BT1387&lt;=Settings!$B$20))+(AND(ISNUMBER(AS1387),AS1387&gt;0))+(AND(ISNUMBER(T1387),ISNUMBER(M1387),T1387&gt;=Settings!$B$21,M1387&gt;0))+(AND(ISNUMBER(AD1387),ISNUMBER(M1387),AD1387&gt;=Settings!$B$22,M1387&gt;0))+(AY1387&gt;=1))</f>
        <v/>
      </c>
      <c r="BW1387" s="91">
        <f>IF(OR(AY1387=0,BF1387&lt;&gt;"Y",BG1387&lt;&gt;"Y"),"",1+SUMPRODUCT(($A$6:$A$2604=A1387)*($AY$6:$AY$2604&gt;0)*($BF$6:$BF$2604="Y")*($BG$6:$BG$2604="Y")*(($AY$6:$AY$2604&gt;AY1387)+($AY$6:$AY$2604=AY1387)*($AD$6:$AD$2604&gt;AD1387))))</f>
        <v/>
      </c>
    </row>
    <row r="1388" ht="23.85" customHeight="1" s="55">
      <c r="A1388" s="90" t="n">
        <v>46296</v>
      </c>
      <c r="B1388" s="91" t="inlineStr">
        <is>
          <t>RHETAN</t>
        </is>
      </c>
      <c r="C1388" s="91" t="inlineStr">
        <is>
          <t>INE0KKN01029</t>
        </is>
      </c>
      <c r="D1388" s="91" t="n"/>
      <c r="E1388" s="91" t="inlineStr">
        <is>
          <t>None</t>
        </is>
      </c>
      <c r="F1388" s="93" t="n">
        <v>1326</v>
      </c>
      <c r="G1388" s="92" t="inlineStr">
        <is>
          <t>N</t>
        </is>
      </c>
      <c r="H1388" s="94" t="n"/>
      <c r="I1388" s="91" t="inlineStr">
        <is>
          <t>N</t>
        </is>
      </c>
      <c r="J1388" s="92">
        <f>IF(K1388="","N","Y")</f>
        <v/>
      </c>
      <c r="K1388" s="94">
        <f>_xlfn.TEXTJOIN("; ",TRUE,IF(P1388="52-wk low","52-wk low",""),IF(AND(AD1388&gt;=Settings!$B$12,M1388&lt;0),"Distribution",""),IF(AND(AJ1388="Y",M1388&lt;0,AK1388&lt;-Settings!$B$13),"Long unwinding",""),IF(AND(AJ1388="Y",M1388&lt;0,AK1388&gt;Settings!$B$13),"Short buildup",""))</f>
        <v/>
      </c>
      <c r="L1388" s="95" t="n">
        <v>16.64</v>
      </c>
      <c r="M1388" s="96" t="n">
        <v>-4.97</v>
      </c>
      <c r="N1388" s="93" t="n">
        <v>2476</v>
      </c>
      <c r="O1388" s="91" t="inlineStr">
        <is>
          <t>None</t>
        </is>
      </c>
      <c r="P1388" s="91" t="inlineStr">
        <is>
          <t>None</t>
        </is>
      </c>
      <c r="Q1388" s="97" t="n">
        <v>2.35</v>
      </c>
      <c r="R1388" s="96" t="n">
        <v>93.81999999999999</v>
      </c>
      <c r="S1388" s="96" t="n">
        <v>0.02</v>
      </c>
      <c r="T1388" s="96" t="n">
        <v>0.02</v>
      </c>
      <c r="U1388" s="96" t="n">
        <v>0.02</v>
      </c>
      <c r="V1388" s="103" t="n">
        <v>0.92</v>
      </c>
      <c r="W1388" s="102" t="n">
        <v>2</v>
      </c>
      <c r="X1388" s="93" t="n"/>
      <c r="Y1388" s="91" t="inlineStr">
        <is>
          <t>None</t>
        </is>
      </c>
      <c r="Z1388" s="99" t="n">
        <v>100</v>
      </c>
      <c r="AA1388" s="96" t="n">
        <v>1.34</v>
      </c>
      <c r="AB1388" s="96" t="n">
        <v>2.39</v>
      </c>
      <c r="AC1388" s="96" t="n">
        <v>0.05</v>
      </c>
      <c r="AD1388" s="96" t="n">
        <v>0.06</v>
      </c>
      <c r="AE1388" s="96" t="n">
        <v>0.09</v>
      </c>
      <c r="AF1388" s="103" t="n">
        <v>1.82</v>
      </c>
      <c r="AG1388" s="91" t="inlineStr">
        <is>
          <t>Quiet accumulation</t>
        </is>
      </c>
      <c r="AH1388" s="100" t="n">
        <v>0</v>
      </c>
      <c r="AI1388" s="101" t="n">
        <v>0</v>
      </c>
      <c r="AJ1388" s="92" t="inlineStr">
        <is>
          <t>N</t>
        </is>
      </c>
      <c r="AK1388" s="96" t="n"/>
      <c r="AL1388" s="91" t="inlineStr">
        <is>
          <t>n/a</t>
        </is>
      </c>
      <c r="AM1388" s="93" t="n"/>
      <c r="AN1388" s="92" t="inlineStr">
        <is>
          <t>None</t>
        </is>
      </c>
      <c r="AO1388" s="102" t="n">
        <v>0</v>
      </c>
      <c r="AP1388" s="103" t="n">
        <v>0.59</v>
      </c>
      <c r="AQ1388" s="102" t="n">
        <v>18</v>
      </c>
      <c r="AR1388" s="91" t="inlineStr">
        <is>
          <t>N</t>
        </is>
      </c>
      <c r="AS1388" s="104" t="n"/>
      <c r="AT1388" s="92">
        <f>IF(AND(P1388="52-wk high",T1388&gt;=Settings!$B$7),"Y","N")</f>
        <v/>
      </c>
      <c r="AU1388" s="91">
        <f>IF(AND(AD1388&gt;=Settings!$B$8,M1388&gt;0),"Y","N")</f>
        <v/>
      </c>
      <c r="AV1388" s="91">
        <f>IF(OR(AH1388&gt;Settings!$B$9,AI1388&gt;Settings!$B$9),"Y","N")</f>
        <v/>
      </c>
      <c r="AW1388" s="91">
        <f>IF(AJ1388&lt;&gt;"Y","n/a",IF(AND(M1388&gt;0,AK1388&gt;Settings!$B$10),"Y","N"))</f>
        <v/>
      </c>
      <c r="AX1388" s="91">
        <f>IF(AO1388&gt;=Settings!$B$11,"Y","N")</f>
        <v/>
      </c>
      <c r="AY1388" s="99">
        <f>(AT1388="Y")+(AU1388="Y")+(AV1388="Y")+(AW1388="Y")+(AX1388="Y")</f>
        <v/>
      </c>
      <c r="AZ1388" s="94">
        <f>IF(AY1388=0,"None",_xlfn.TEXTJOIN(", ",TRUE(),IF(AT1388="Y","Breakout",""),IF(AU1388="Y","Accumulation",""),IF(AV1388="Y","Institutional buying",""),IF(AW1388="Y","Long buildup",""),IF(AX1388="Y","Momentum leader","")))</f>
        <v/>
      </c>
      <c r="BA1388" s="94">
        <f>IF(BW1388="","","Passes "&amp;AY1388&amp;" of 5 buy-side scans"&amp;IF(G1388="Y","; RED FLAG: filter out using Red flag column",""))</f>
        <v/>
      </c>
      <c r="BB1388" s="91" t="inlineStr">
        <is>
          <t>Lower</t>
        </is>
      </c>
      <c r="BC1388" s="92" t="inlineStr">
        <is>
          <t>Y</t>
        </is>
      </c>
      <c r="BD1388" s="94" t="inlineStr">
        <is>
          <t>PE &gt; 50; High-low range &gt;75% in 1 month; High-low range &gt;75% in 3 months; High-low range &gt;100% in 6 months</t>
        </is>
      </c>
      <c r="BE1388" s="94" t="n"/>
      <c r="BF1388" s="92">
        <f>IF(R1388*100000&gt;=Settings!$B$5,"Y","N")</f>
        <v/>
      </c>
      <c r="BG1388" s="91">
        <f>IF(F1388&gt;Settings!$B$6,"Y","N")</f>
        <v/>
      </c>
      <c r="BH1388" s="97" t="n">
        <v>-52.28</v>
      </c>
      <c r="BI1388" s="96" t="n">
        <v>4.26</v>
      </c>
      <c r="BJ1388" s="96" t="n">
        <v>-12.97</v>
      </c>
      <c r="BK1388" s="96" t="n">
        <v>-36.78</v>
      </c>
      <c r="BL1388" s="96" t="n">
        <v>-32.36</v>
      </c>
      <c r="BM1388" s="96" t="n">
        <v>-24.71</v>
      </c>
      <c r="BN1388" s="97" t="n">
        <v>-14</v>
      </c>
      <c r="BO1388" s="96" t="n">
        <v>-25.73</v>
      </c>
      <c r="BP1388" s="96" t="n">
        <v>-31.55</v>
      </c>
      <c r="BQ1388" s="96" t="n">
        <v>-32.99</v>
      </c>
      <c r="BR1388" s="91" t="inlineStr">
        <is>
          <t>Stacked down</t>
        </is>
      </c>
      <c r="BS1388" s="91" t="inlineStr">
        <is>
          <t>None</t>
        </is>
      </c>
      <c r="BT1388" s="96" t="n">
        <v>35.5</v>
      </c>
      <c r="BU1388" s="91" t="inlineStr">
        <is>
          <t>N</t>
        </is>
      </c>
      <c r="BV1388" s="99">
        <f>IF(OR(BF1388&lt;&gt;"Y",BG1388&lt;&gt;"Y"),"",(AND(ISNUMBER(BQ1388),BQ1388&gt;0))+(BR1388="Stacked up")+(AND(ISNUMBER(BH1388),BH1388&gt;=-Settings!$B$17))+(AND(ISNUMBER(BK1388),ISNUMBER(BM1388),BK1388&gt;0,BM1388&gt;0))+(AND(ISNUMBER(AQ1388),AQ1388&gt;=Settings!$B$18))+(AND(ISNUMBER(BT1388),BT1388&gt;=Settings!$B$19,BT1388&lt;=Settings!$B$20))+(AND(ISNUMBER(AS1388),AS1388&gt;0))+(AND(ISNUMBER(T1388),ISNUMBER(M1388),T1388&gt;=Settings!$B$21,M1388&gt;0))+(AND(ISNUMBER(AD1388),ISNUMBER(M1388),AD1388&gt;=Settings!$B$22,M1388&gt;0))+(AY1388&gt;=1))</f>
        <v/>
      </c>
      <c r="BW1388" s="91">
        <f>IF(OR(AY1388=0,BF1388&lt;&gt;"Y",BG1388&lt;&gt;"Y"),"",1+SUMPRODUCT(($A$6:$A$2604=A1388)*($AY$6:$AY$2604&gt;0)*($BF$6:$BF$2604="Y")*($BG$6:$BG$2604="Y")*(($AY$6:$AY$2604&gt;AY1388)+($AY$6:$AY$2604=AY1388)*($AD$6:$AD$2604&gt;AD1388))))</f>
        <v/>
      </c>
    </row>
    <row r="1389" ht="23.85" customHeight="1" s="55">
      <c r="A1389" s="90" t="n">
        <v>46296</v>
      </c>
      <c r="B1389" s="91" t="inlineStr">
        <is>
          <t>BIL</t>
        </is>
      </c>
      <c r="C1389" s="91" t="inlineStr">
        <is>
          <t>INE828A01016</t>
        </is>
      </c>
      <c r="D1389" s="91" t="n"/>
      <c r="E1389" s="91" t="inlineStr">
        <is>
          <t>None</t>
        </is>
      </c>
      <c r="F1389" s="93" t="n">
        <v>1324</v>
      </c>
      <c r="G1389" s="92" t="inlineStr">
        <is>
          <t>N</t>
        </is>
      </c>
      <c r="H1389" s="94" t="n"/>
      <c r="I1389" s="91" t="inlineStr">
        <is>
          <t>N</t>
        </is>
      </c>
      <c r="J1389" s="92">
        <f>IF(K1389="","N","Y")</f>
        <v/>
      </c>
      <c r="K1389" s="94">
        <f>_xlfn.TEXTJOIN("; ",TRUE,IF(P1389="52-wk low","52-wk low",""),IF(AND(AD1389&gt;=Settings!$B$12,M1389&lt;0),"Distribution",""),IF(AND(AJ1389="Y",M1389&lt;0,AK1389&lt;-Settings!$B$13),"Long unwinding",""),IF(AND(AJ1389="Y",M1389&lt;0,AK1389&gt;Settings!$B$13),"Short buildup",""))</f>
        <v/>
      </c>
      <c r="L1389" s="95" t="n">
        <v>987.55</v>
      </c>
      <c r="M1389" s="96" t="n">
        <v>-0.76</v>
      </c>
      <c r="N1389" s="93" t="n">
        <v>920</v>
      </c>
      <c r="O1389" s="91" t="inlineStr">
        <is>
          <t>None</t>
        </is>
      </c>
      <c r="P1389" s="91" t="inlineStr">
        <is>
          <t>None</t>
        </is>
      </c>
      <c r="Q1389" s="97" t="n">
        <v>0.12</v>
      </c>
      <c r="R1389" s="96" t="n">
        <v>0.21</v>
      </c>
      <c r="S1389" s="96" t="n">
        <v>0.54</v>
      </c>
      <c r="T1389" s="96" t="n">
        <v>0.72</v>
      </c>
      <c r="U1389" s="96" t="n">
        <v>1.07</v>
      </c>
      <c r="V1389" s="103" t="n">
        <v>1.92</v>
      </c>
      <c r="W1389" s="102" t="n">
        <v>4</v>
      </c>
      <c r="X1389" s="93" t="n"/>
      <c r="Y1389" s="91" t="inlineStr">
        <is>
          <t>None</t>
        </is>
      </c>
      <c r="Z1389" s="99" t="n">
        <v>82.2</v>
      </c>
      <c r="AA1389" s="96" t="n">
        <v>1.33</v>
      </c>
      <c r="AB1389" s="96" t="n">
        <v>1.15</v>
      </c>
      <c r="AC1389" s="96" t="n">
        <v>0.9399999999999999</v>
      </c>
      <c r="AD1389" s="96" t="n">
        <v>1</v>
      </c>
      <c r="AE1389" s="96" t="n">
        <v>1.53</v>
      </c>
      <c r="AF1389" s="103" t="n">
        <v>0.84</v>
      </c>
      <c r="AG1389" s="91" t="inlineStr">
        <is>
          <t>Normal</t>
        </is>
      </c>
      <c r="AH1389" s="100" t="n">
        <v>0</v>
      </c>
      <c r="AI1389" s="101" t="n">
        <v>0</v>
      </c>
      <c r="AJ1389" s="92" t="inlineStr">
        <is>
          <t>N</t>
        </is>
      </c>
      <c r="AK1389" s="96" t="n"/>
      <c r="AL1389" s="91" t="inlineStr">
        <is>
          <t>n/a</t>
        </is>
      </c>
      <c r="AM1389" s="93" t="n"/>
      <c r="AN1389" s="92" t="inlineStr">
        <is>
          <t>None</t>
        </is>
      </c>
      <c r="AO1389" s="102" t="n">
        <v>0</v>
      </c>
      <c r="AP1389" s="103" t="n">
        <v>1.44</v>
      </c>
      <c r="AQ1389" s="102" t="n">
        <v>77</v>
      </c>
      <c r="AR1389" s="91" t="inlineStr">
        <is>
          <t>N</t>
        </is>
      </c>
      <c r="AS1389" s="104" t="n"/>
      <c r="AT1389" s="92">
        <f>IF(AND(P1389="52-wk high",T1389&gt;=Settings!$B$7),"Y","N")</f>
        <v/>
      </c>
      <c r="AU1389" s="91">
        <f>IF(AND(AD1389&gt;=Settings!$B$8,M1389&gt;0),"Y","N")</f>
        <v/>
      </c>
      <c r="AV1389" s="91">
        <f>IF(OR(AH1389&gt;Settings!$B$9,AI1389&gt;Settings!$B$9),"Y","N")</f>
        <v/>
      </c>
      <c r="AW1389" s="91">
        <f>IF(AJ1389&lt;&gt;"Y","n/a",IF(AND(M1389&gt;0,AK1389&gt;Settings!$B$10),"Y","N"))</f>
        <v/>
      </c>
      <c r="AX1389" s="91">
        <f>IF(AO1389&gt;=Settings!$B$11,"Y","N")</f>
        <v/>
      </c>
      <c r="AY1389" s="99">
        <f>(AT1389="Y")+(AU1389="Y")+(AV1389="Y")+(AW1389="Y")+(AX1389="Y")</f>
        <v/>
      </c>
      <c r="AZ1389" s="94">
        <f>IF(AY1389=0,"None",_xlfn.TEXTJOIN(", ",TRUE(),IF(AT1389="Y","Breakout",""),IF(AU1389="Y","Accumulation",""),IF(AV1389="Y","Institutional buying",""),IF(AW1389="Y","Long buildup",""),IF(AX1389="Y","Momentum leader","")))</f>
        <v/>
      </c>
      <c r="BA1389" s="94">
        <f>IF(BW1389="","","Passes "&amp;AY1389&amp;" of 5 buy-side scans"&amp;IF(G1389="Y","; RED FLAG: filter out using Red flag column",""))</f>
        <v/>
      </c>
      <c r="BB1389" s="91" t="inlineStr">
        <is>
          <t>None</t>
        </is>
      </c>
      <c r="BC1389" s="92" t="inlineStr">
        <is>
          <t>Y</t>
        </is>
      </c>
      <c r="BD1389" s="94" t="inlineStr">
        <is>
          <t>PE &gt; 50</t>
        </is>
      </c>
      <c r="BE1389" s="94" t="n"/>
      <c r="BF1389" s="92">
        <f>IF(R1389*100000&gt;=Settings!$B$5,"Y","N")</f>
        <v/>
      </c>
      <c r="BG1389" s="91">
        <f>IF(F1389&gt;Settings!$B$6,"Y","N")</f>
        <v/>
      </c>
      <c r="BH1389" s="97" t="n">
        <v>-14.13</v>
      </c>
      <c r="BI1389" s="96" t="n">
        <v>-2.25</v>
      </c>
      <c r="BJ1389" s="96" t="n">
        <v>11.53</v>
      </c>
      <c r="BK1389" s="96" t="n">
        <v>31.35</v>
      </c>
      <c r="BL1389" s="96" t="n">
        <v>41.2</v>
      </c>
      <c r="BM1389" s="96" t="n">
        <v>20.04</v>
      </c>
      <c r="BN1389" s="97" t="n">
        <v>-0.22</v>
      </c>
      <c r="BO1389" s="96" t="n">
        <v>7.57</v>
      </c>
      <c r="BP1389" s="96" t="n">
        <v>15.23</v>
      </c>
      <c r="BQ1389" s="96" t="n">
        <v>19.73</v>
      </c>
      <c r="BR1389" s="91" t="inlineStr">
        <is>
          <t>Mixed</t>
        </is>
      </c>
      <c r="BS1389" s="91" t="inlineStr">
        <is>
          <t>None</t>
        </is>
      </c>
      <c r="BT1389" s="96" t="n">
        <v>45.8</v>
      </c>
      <c r="BU1389" s="91" t="inlineStr">
        <is>
          <t>N</t>
        </is>
      </c>
      <c r="BV1389" s="99">
        <f>IF(OR(BF1389&lt;&gt;"Y",BG1389&lt;&gt;"Y"),"",(AND(ISNUMBER(BQ1389),BQ1389&gt;0))+(BR1389="Stacked up")+(AND(ISNUMBER(BH1389),BH1389&gt;=-Settings!$B$17))+(AND(ISNUMBER(BK1389),ISNUMBER(BM1389),BK1389&gt;0,BM1389&gt;0))+(AND(ISNUMBER(AQ1389),AQ1389&gt;=Settings!$B$18))+(AND(ISNUMBER(BT1389),BT1389&gt;=Settings!$B$19,BT1389&lt;=Settings!$B$20))+(AND(ISNUMBER(AS1389),AS1389&gt;0))+(AND(ISNUMBER(T1389),ISNUMBER(M1389),T1389&gt;=Settings!$B$21,M1389&gt;0))+(AND(ISNUMBER(AD1389),ISNUMBER(M1389),AD1389&gt;=Settings!$B$22,M1389&gt;0))+(AY1389&gt;=1))</f>
        <v/>
      </c>
      <c r="BW1389" s="91">
        <f>IF(OR(AY1389=0,BF1389&lt;&gt;"Y",BG1389&lt;&gt;"Y"),"",1+SUMPRODUCT(($A$6:$A$2604=A1389)*($AY$6:$AY$2604&gt;0)*($BF$6:$BF$2604="Y")*($BG$6:$BG$2604="Y")*(($AY$6:$AY$2604&gt;AY1389)+($AY$6:$AY$2604=AY1389)*($AD$6:$AD$2604&gt;AD1389))))</f>
        <v/>
      </c>
    </row>
    <row r="1390" ht="23.85" customHeight="1" s="55">
      <c r="A1390" s="90" t="n">
        <v>46296</v>
      </c>
      <c r="B1390" s="91" t="inlineStr">
        <is>
          <t>RAMBHAJO</t>
        </is>
      </c>
      <c r="C1390" s="91" t="inlineStr">
        <is>
          <t>INE1SJO01012</t>
        </is>
      </c>
      <c r="D1390" s="91" t="n"/>
      <c r="E1390" s="91" t="inlineStr">
        <is>
          <t>None</t>
        </is>
      </c>
      <c r="F1390" s="93" t="n">
        <v>1323</v>
      </c>
      <c r="G1390" s="92" t="inlineStr">
        <is>
          <t>N</t>
        </is>
      </c>
      <c r="H1390" s="94" t="n"/>
      <c r="I1390" s="91" t="inlineStr">
        <is>
          <t>N</t>
        </is>
      </c>
      <c r="J1390" s="92">
        <f>IF(K1390="","N","Y")</f>
        <v/>
      </c>
      <c r="K1390" s="94">
        <f>_xlfn.TEXTJOIN("; ",TRUE,IF(P1390="52-wk low","52-wk low",""),IF(AND(AD1390&gt;=Settings!$B$12,M1390&lt;0),"Distribution",""),IF(AND(AJ1390="Y",M1390&lt;0,AK1390&lt;-Settings!$B$13),"Long unwinding",""),IF(AND(AJ1390="Y",M1390&lt;0,AK1390&gt;Settings!$B$13),"Short buildup",""))</f>
        <v/>
      </c>
      <c r="L1390" s="95" t="n">
        <v>288.75</v>
      </c>
      <c r="M1390" s="96" t="n">
        <v>0.97</v>
      </c>
      <c r="N1390" s="93" t="n">
        <v>343</v>
      </c>
      <c r="O1390" s="91" t="inlineStr">
        <is>
          <t>None</t>
        </is>
      </c>
      <c r="P1390" s="91" t="inlineStr">
        <is>
          <t>None</t>
        </is>
      </c>
      <c r="Q1390" s="97" t="n">
        <v>7.85</v>
      </c>
      <c r="R1390" s="96" t="n">
        <v>9.369999999999999</v>
      </c>
      <c r="S1390" s="96" t="n">
        <v>0.82</v>
      </c>
      <c r="T1390" s="96" t="n">
        <v>0.54</v>
      </c>
      <c r="U1390" s="96" t="n"/>
      <c r="V1390" s="103" t="n"/>
      <c r="W1390" s="102" t="n"/>
      <c r="X1390" s="93" t="n"/>
      <c r="Y1390" s="91" t="inlineStr">
        <is>
          <t>None</t>
        </is>
      </c>
      <c r="Z1390" s="99" t="n">
        <v>39.79</v>
      </c>
      <c r="AA1390" s="96" t="n">
        <v>1.01</v>
      </c>
      <c r="AB1390" s="96" t="n">
        <v>0.96</v>
      </c>
      <c r="AC1390" s="96" t="n">
        <v>0.84</v>
      </c>
      <c r="AD1390" s="96" t="n">
        <v>0.99</v>
      </c>
      <c r="AE1390" s="96" t="n"/>
      <c r="AF1390" s="103" t="n"/>
      <c r="AG1390" s="91" t="n"/>
      <c r="AH1390" s="100" t="n">
        <v>0</v>
      </c>
      <c r="AI1390" s="101" t="n">
        <v>0</v>
      </c>
      <c r="AJ1390" s="92" t="inlineStr">
        <is>
          <t>N</t>
        </is>
      </c>
      <c r="AK1390" s="96" t="n"/>
      <c r="AL1390" s="91" t="inlineStr">
        <is>
          <t>n/a</t>
        </is>
      </c>
      <c r="AM1390" s="93" t="n"/>
      <c r="AN1390" s="92" t="inlineStr">
        <is>
          <t>None</t>
        </is>
      </c>
      <c r="AO1390" s="102" t="n">
        <v>0</v>
      </c>
      <c r="AP1390" s="103" t="n"/>
      <c r="AQ1390" s="102" t="n"/>
      <c r="AR1390" s="91" t="inlineStr">
        <is>
          <t>N</t>
        </is>
      </c>
      <c r="AS1390" s="104" t="n"/>
      <c r="AT1390" s="92">
        <f>IF(AND(P1390="52-wk high",T1390&gt;=Settings!$B$7),"Y","N")</f>
        <v/>
      </c>
      <c r="AU1390" s="91">
        <f>IF(AND(AD1390&gt;=Settings!$B$8,M1390&gt;0),"Y","N")</f>
        <v/>
      </c>
      <c r="AV1390" s="91">
        <f>IF(OR(AH1390&gt;Settings!$B$9,AI1390&gt;Settings!$B$9),"Y","N")</f>
        <v/>
      </c>
      <c r="AW1390" s="91">
        <f>IF(AJ1390&lt;&gt;"Y","n/a",IF(AND(M1390&gt;0,AK1390&gt;Settings!$B$10),"Y","N"))</f>
        <v/>
      </c>
      <c r="AX1390" s="91">
        <f>IF(AO1390&gt;=Settings!$B$11,"Y","N")</f>
        <v/>
      </c>
      <c r="AY1390" s="99">
        <f>(AT1390="Y")+(AU1390="Y")+(AV1390="Y")+(AW1390="Y")+(AX1390="Y")</f>
        <v/>
      </c>
      <c r="AZ1390" s="94">
        <f>IF(AY1390=0,"None",_xlfn.TEXTJOIN(", ",TRUE(),IF(AT1390="Y","Breakout",""),IF(AU1390="Y","Accumulation",""),IF(AV1390="Y","Institutional buying",""),IF(AW1390="Y","Long buildup",""),IF(AX1390="Y","Momentum leader","")))</f>
        <v/>
      </c>
      <c r="BA1390" s="94">
        <f>IF(BW1390="","","Passes "&amp;AY1390&amp;" of 5 buy-side scans"&amp;IF(G1390="Y","; RED FLAG: filter out using Red flag column",""))</f>
        <v/>
      </c>
      <c r="BB1390" s="91" t="inlineStr">
        <is>
          <t>None</t>
        </is>
      </c>
      <c r="BC1390" s="92" t="inlineStr">
        <is>
          <t>Y</t>
        </is>
      </c>
      <c r="BD1390" s="94" t="inlineStr">
        <is>
          <t>&gt;50% move in 3 months; High-low range &gt;75% in 3 months</t>
        </is>
      </c>
      <c r="BE1390" s="94" t="n"/>
      <c r="BF1390" s="92">
        <f>IF(R1390*100000&gt;=Settings!$B$5,"Y","N")</f>
        <v/>
      </c>
      <c r="BG1390" s="91">
        <f>IF(F1390&gt;Settings!$B$6,"Y","N")</f>
        <v/>
      </c>
      <c r="BH1390" s="97" t="n">
        <v>-6.37</v>
      </c>
      <c r="BI1390" s="96" t="n">
        <v>4.71</v>
      </c>
      <c r="BJ1390" s="96" t="n">
        <v>21.8</v>
      </c>
      <c r="BK1390" s="96" t="n">
        <v>60.9</v>
      </c>
      <c r="BL1390" s="96" t="n"/>
      <c r="BM1390" s="96" t="n"/>
      <c r="BN1390" s="97" t="n">
        <v>6.58</v>
      </c>
      <c r="BO1390" s="96" t="n">
        <v>19.12</v>
      </c>
      <c r="BP1390" s="96" t="n"/>
      <c r="BQ1390" s="96" t="n"/>
      <c r="BR1390" s="91" t="n"/>
      <c r="BS1390" s="91" t="inlineStr">
        <is>
          <t>None</t>
        </is>
      </c>
      <c r="BT1390" s="96" t="n">
        <v>57.9</v>
      </c>
      <c r="BU1390" s="91" t="n"/>
      <c r="BV1390" s="99">
        <f>IF(OR(BF1390&lt;&gt;"Y",BG1390&lt;&gt;"Y"),"",(AND(ISNUMBER(BQ1390),BQ1390&gt;0))+(BR1390="Stacked up")+(AND(ISNUMBER(BH1390),BH1390&gt;=-Settings!$B$17))+(AND(ISNUMBER(BK1390),ISNUMBER(BM1390),BK1390&gt;0,BM1390&gt;0))+(AND(ISNUMBER(AQ1390),AQ1390&gt;=Settings!$B$18))+(AND(ISNUMBER(BT1390),BT1390&gt;=Settings!$B$19,BT1390&lt;=Settings!$B$20))+(AND(ISNUMBER(AS1390),AS1390&gt;0))+(AND(ISNUMBER(T1390),ISNUMBER(M1390),T1390&gt;=Settings!$B$21,M1390&gt;0))+(AND(ISNUMBER(AD1390),ISNUMBER(M1390),AD1390&gt;=Settings!$B$22,M1390&gt;0))+(AY1390&gt;=1))</f>
        <v/>
      </c>
      <c r="BW1390" s="91">
        <f>IF(OR(AY1390=0,BF1390&lt;&gt;"Y",BG1390&lt;&gt;"Y"),"",1+SUMPRODUCT(($A$6:$A$2604=A1390)*($AY$6:$AY$2604&gt;0)*($BF$6:$BF$2604="Y")*($BG$6:$BG$2604="Y")*(($AY$6:$AY$2604&gt;AY1390)+($AY$6:$AY$2604=AY1390)*($AD$6:$AD$2604&gt;AD1390))))</f>
        <v/>
      </c>
    </row>
    <row r="1391" ht="23.85" customHeight="1" s="55">
      <c r="A1391" s="90" t="n">
        <v>46296</v>
      </c>
      <c r="B1391" s="91" t="inlineStr">
        <is>
          <t>DCW</t>
        </is>
      </c>
      <c r="C1391" s="91" t="inlineStr">
        <is>
          <t>INE500A01029</t>
        </is>
      </c>
      <c r="D1391" s="91" t="n"/>
      <c r="E1391" s="91" t="inlineStr">
        <is>
          <t>None</t>
        </is>
      </c>
      <c r="F1391" s="93" t="n">
        <v>1317</v>
      </c>
      <c r="G1391" s="92" t="inlineStr">
        <is>
          <t>N</t>
        </is>
      </c>
      <c r="H1391" s="94" t="n"/>
      <c r="I1391" s="91" t="inlineStr">
        <is>
          <t>N</t>
        </is>
      </c>
      <c r="J1391" s="92">
        <f>IF(K1391="","N","Y")</f>
        <v/>
      </c>
      <c r="K1391" s="94">
        <f>_xlfn.TEXTJOIN("; ",TRUE,IF(P1391="52-wk low","52-wk low",""),IF(AND(AD1391&gt;=Settings!$B$12,M1391&lt;0),"Distribution",""),IF(AND(AJ1391="Y",M1391&lt;0,AK1391&lt;-Settings!$B$13),"Long unwinding",""),IF(AND(AJ1391="Y",M1391&lt;0,AK1391&gt;Settings!$B$13),"Short buildup",""))</f>
        <v/>
      </c>
      <c r="L1391" s="95" t="n">
        <v>44.62</v>
      </c>
      <c r="M1391" s="96" t="n">
        <v>-2.19</v>
      </c>
      <c r="N1391" s="93" t="n">
        <v>1737</v>
      </c>
      <c r="O1391" s="91" t="inlineStr">
        <is>
          <t>None</t>
        </is>
      </c>
      <c r="P1391" s="91" t="inlineStr">
        <is>
          <t>None</t>
        </is>
      </c>
      <c r="Q1391" s="97" t="n">
        <v>13.89</v>
      </c>
      <c r="R1391" s="96" t="n">
        <v>20.35</v>
      </c>
      <c r="S1391" s="96" t="n">
        <v>0.61</v>
      </c>
      <c r="T1391" s="96" t="n">
        <v>0.93</v>
      </c>
      <c r="U1391" s="96" t="n">
        <v>1.02</v>
      </c>
      <c r="V1391" s="103" t="n">
        <v>1.5</v>
      </c>
      <c r="W1391" s="102" t="n">
        <v>6</v>
      </c>
      <c r="X1391" s="93" t="n"/>
      <c r="Y1391" s="91" t="inlineStr">
        <is>
          <t>None</t>
        </is>
      </c>
      <c r="Z1391" s="99" t="n">
        <v>46.28</v>
      </c>
      <c r="AA1391" s="96" t="n">
        <v>1.12</v>
      </c>
      <c r="AB1391" s="96" t="n">
        <v>1.01</v>
      </c>
      <c r="AC1391" s="96" t="n">
        <v>0.76</v>
      </c>
      <c r="AD1391" s="96" t="n">
        <v>1.03</v>
      </c>
      <c r="AE1391" s="96" t="n">
        <v>1.14</v>
      </c>
      <c r="AF1391" s="103" t="n">
        <v>0.91</v>
      </c>
      <c r="AG1391" s="91" t="inlineStr">
        <is>
          <t>Normal</t>
        </is>
      </c>
      <c r="AH1391" s="100" t="n">
        <v>0</v>
      </c>
      <c r="AI1391" s="101" t="n">
        <v>0</v>
      </c>
      <c r="AJ1391" s="92" t="inlineStr">
        <is>
          <t>N</t>
        </is>
      </c>
      <c r="AK1391" s="96" t="n"/>
      <c r="AL1391" s="91" t="inlineStr">
        <is>
          <t>n/a</t>
        </is>
      </c>
      <c r="AM1391" s="93" t="n"/>
      <c r="AN1391" s="92" t="inlineStr">
        <is>
          <t>None</t>
        </is>
      </c>
      <c r="AO1391" s="102" t="n">
        <v>0</v>
      </c>
      <c r="AP1391" s="103" t="n">
        <v>0.6899999999999999</v>
      </c>
      <c r="AQ1391" s="102" t="n">
        <v>35</v>
      </c>
      <c r="AR1391" s="91" t="inlineStr">
        <is>
          <t>N</t>
        </is>
      </c>
      <c r="AS1391" s="104" t="n"/>
      <c r="AT1391" s="92">
        <f>IF(AND(P1391="52-wk high",T1391&gt;=Settings!$B$7),"Y","N")</f>
        <v/>
      </c>
      <c r="AU1391" s="91">
        <f>IF(AND(AD1391&gt;=Settings!$B$8,M1391&gt;0),"Y","N")</f>
        <v/>
      </c>
      <c r="AV1391" s="91">
        <f>IF(OR(AH1391&gt;Settings!$B$9,AI1391&gt;Settings!$B$9),"Y","N")</f>
        <v/>
      </c>
      <c r="AW1391" s="91">
        <f>IF(AJ1391&lt;&gt;"Y","n/a",IF(AND(M1391&gt;0,AK1391&gt;Settings!$B$10),"Y","N"))</f>
        <v/>
      </c>
      <c r="AX1391" s="91">
        <f>IF(AO1391&gt;=Settings!$B$11,"Y","N")</f>
        <v/>
      </c>
      <c r="AY1391" s="99">
        <f>(AT1391="Y")+(AU1391="Y")+(AV1391="Y")+(AW1391="Y")+(AX1391="Y")</f>
        <v/>
      </c>
      <c r="AZ1391" s="94">
        <f>IF(AY1391=0,"None",_xlfn.TEXTJOIN(", ",TRUE(),IF(AT1391="Y","Breakout",""),IF(AU1391="Y","Accumulation",""),IF(AV1391="Y","Institutional buying",""),IF(AW1391="Y","Long buildup",""),IF(AX1391="Y","Momentum leader","")))</f>
        <v/>
      </c>
      <c r="BA1391" s="94">
        <f>IF(BW1391="","","Passes "&amp;AY1391&amp;" of 5 buy-side scans"&amp;IF(G1391="Y","; RED FLAG: filter out using Red flag column",""))</f>
        <v/>
      </c>
      <c r="BB1391" s="91" t="inlineStr">
        <is>
          <t>None</t>
        </is>
      </c>
      <c r="BC1391" s="92" t="inlineStr">
        <is>
          <t>N</t>
        </is>
      </c>
      <c r="BD1391" s="94" t="n"/>
      <c r="BE1391" s="94" t="n"/>
      <c r="BF1391" s="92">
        <f>IF(R1391*100000&gt;=Settings!$B$5,"Y","N")</f>
        <v/>
      </c>
      <c r="BG1391" s="91">
        <f>IF(F1391&gt;Settings!$B$6,"Y","N")</f>
        <v/>
      </c>
      <c r="BH1391" s="97" t="n">
        <v>-38.28</v>
      </c>
      <c r="BI1391" s="96" t="n">
        <v>-7.73</v>
      </c>
      <c r="BJ1391" s="96" t="n">
        <v>0.09</v>
      </c>
      <c r="BK1391" s="96" t="n">
        <v>-5.77</v>
      </c>
      <c r="BL1391" s="96" t="n">
        <v>8.619999999999999</v>
      </c>
      <c r="BM1391" s="96" t="n">
        <v>-35.68</v>
      </c>
      <c r="BN1391" s="97" t="n">
        <v>-3.97</v>
      </c>
      <c r="BO1391" s="96" t="n">
        <v>-4</v>
      </c>
      <c r="BP1391" s="96" t="n">
        <v>-5.23</v>
      </c>
      <c r="BQ1391" s="96" t="n">
        <v>-11.04</v>
      </c>
      <c r="BR1391" s="91" t="inlineStr">
        <is>
          <t>Stacked down</t>
        </is>
      </c>
      <c r="BS1391" s="91" t="inlineStr">
        <is>
          <t>Bearish cross</t>
        </is>
      </c>
      <c r="BT1391" s="96" t="n">
        <v>38.9</v>
      </c>
      <c r="BU1391" s="91" t="inlineStr">
        <is>
          <t>N</t>
        </is>
      </c>
      <c r="BV1391" s="99">
        <f>IF(OR(BF1391&lt;&gt;"Y",BG1391&lt;&gt;"Y"),"",(AND(ISNUMBER(BQ1391),BQ1391&gt;0))+(BR1391="Stacked up")+(AND(ISNUMBER(BH1391),BH1391&gt;=-Settings!$B$17))+(AND(ISNUMBER(BK1391),ISNUMBER(BM1391),BK1391&gt;0,BM1391&gt;0))+(AND(ISNUMBER(AQ1391),AQ1391&gt;=Settings!$B$18))+(AND(ISNUMBER(BT1391),BT1391&gt;=Settings!$B$19,BT1391&lt;=Settings!$B$20))+(AND(ISNUMBER(AS1391),AS1391&gt;0))+(AND(ISNUMBER(T1391),ISNUMBER(M1391),T1391&gt;=Settings!$B$21,M1391&gt;0))+(AND(ISNUMBER(AD1391),ISNUMBER(M1391),AD1391&gt;=Settings!$B$22,M1391&gt;0))+(AY1391&gt;=1))</f>
        <v/>
      </c>
      <c r="BW1391" s="91">
        <f>IF(OR(AY1391=0,BF1391&lt;&gt;"Y",BG1391&lt;&gt;"Y"),"",1+SUMPRODUCT(($A$6:$A$2604=A1391)*($AY$6:$AY$2604&gt;0)*($BF$6:$BF$2604="Y")*($BG$6:$BG$2604="Y")*(($AY$6:$AY$2604&gt;AY1391)+($AY$6:$AY$2604=AY1391)*($AD$6:$AD$2604&gt;AD1391))))</f>
        <v/>
      </c>
    </row>
    <row r="1392" ht="23.85" customHeight="1" s="55">
      <c r="A1392" s="90" t="n">
        <v>46296</v>
      </c>
      <c r="B1392" s="91" t="inlineStr">
        <is>
          <t>EXPLEOSOL</t>
        </is>
      </c>
      <c r="C1392" s="91" t="inlineStr">
        <is>
          <t>INE201K01015</t>
        </is>
      </c>
      <c r="D1392" s="91" t="n"/>
      <c r="E1392" s="91" t="inlineStr">
        <is>
          <t>None</t>
        </is>
      </c>
      <c r="F1392" s="93" t="n">
        <v>1317</v>
      </c>
      <c r="G1392" s="92" t="inlineStr">
        <is>
          <t>N</t>
        </is>
      </c>
      <c r="H1392" s="94" t="n"/>
      <c r="I1392" s="91" t="inlineStr">
        <is>
          <t>N</t>
        </is>
      </c>
      <c r="J1392" s="92">
        <f>IF(K1392="","N","Y")</f>
        <v/>
      </c>
      <c r="K1392" s="94">
        <f>_xlfn.TEXTJOIN("; ",TRUE,IF(P1392="52-wk low","52-wk low",""),IF(AND(AD1392&gt;=Settings!$B$12,M1392&lt;0),"Distribution",""),IF(AND(AJ1392="Y",M1392&lt;0,AK1392&lt;-Settings!$B$13),"Long unwinding",""),IF(AND(AJ1392="Y",M1392&lt;0,AK1392&gt;Settings!$B$13),"Short buildup",""))</f>
        <v/>
      </c>
      <c r="L1392" s="95" t="n">
        <v>848.75</v>
      </c>
      <c r="M1392" s="96" t="n">
        <v>-1.06</v>
      </c>
      <c r="N1392" s="93" t="n">
        <v>1076</v>
      </c>
      <c r="O1392" s="91" t="inlineStr">
        <is>
          <t>None</t>
        </is>
      </c>
      <c r="P1392" s="91" t="inlineStr">
        <is>
          <t>None</t>
        </is>
      </c>
      <c r="Q1392" s="97" t="n">
        <v>0.16</v>
      </c>
      <c r="R1392" s="96" t="n">
        <v>0.21</v>
      </c>
      <c r="S1392" s="96" t="n">
        <v>0.38</v>
      </c>
      <c r="T1392" s="96" t="n">
        <v>0.08</v>
      </c>
      <c r="U1392" s="96" t="n">
        <v>0.11</v>
      </c>
      <c r="V1392" s="103" t="n">
        <v>0.16</v>
      </c>
      <c r="W1392" s="102" t="n">
        <v>0</v>
      </c>
      <c r="X1392" s="93" t="n"/>
      <c r="Y1392" s="91" t="inlineStr">
        <is>
          <t>None</t>
        </is>
      </c>
      <c r="Z1392" s="99" t="n">
        <v>46.1</v>
      </c>
      <c r="AA1392" s="96" t="n">
        <v>0.87</v>
      </c>
      <c r="AB1392" s="96" t="n">
        <v>0.88</v>
      </c>
      <c r="AC1392" s="96" t="n">
        <v>0.53</v>
      </c>
      <c r="AD1392" s="96" t="n">
        <v>0.26</v>
      </c>
      <c r="AE1392" s="96" t="n">
        <v>0.28</v>
      </c>
      <c r="AF1392" s="103" t="n">
        <v>2.72</v>
      </c>
      <c r="AG1392" s="91" t="inlineStr">
        <is>
          <t>Quiet accumulation</t>
        </is>
      </c>
      <c r="AH1392" s="100" t="n">
        <v>0</v>
      </c>
      <c r="AI1392" s="101" t="n">
        <v>0</v>
      </c>
      <c r="AJ1392" s="92" t="inlineStr">
        <is>
          <t>N</t>
        </is>
      </c>
      <c r="AK1392" s="96" t="n"/>
      <c r="AL1392" s="91" t="inlineStr">
        <is>
          <t>n/a</t>
        </is>
      </c>
      <c r="AM1392" s="93" t="n"/>
      <c r="AN1392" s="92" t="inlineStr">
        <is>
          <t>None</t>
        </is>
      </c>
      <c r="AO1392" s="102" t="n">
        <v>0</v>
      </c>
      <c r="AP1392" s="103" t="n">
        <v>0.9</v>
      </c>
      <c r="AQ1392" s="102" t="n">
        <v>57</v>
      </c>
      <c r="AR1392" s="91" t="inlineStr">
        <is>
          <t>N</t>
        </is>
      </c>
      <c r="AS1392" s="104" t="n"/>
      <c r="AT1392" s="92">
        <f>IF(AND(P1392="52-wk high",T1392&gt;=Settings!$B$7),"Y","N")</f>
        <v/>
      </c>
      <c r="AU1392" s="91">
        <f>IF(AND(AD1392&gt;=Settings!$B$8,M1392&gt;0),"Y","N")</f>
        <v/>
      </c>
      <c r="AV1392" s="91">
        <f>IF(OR(AH1392&gt;Settings!$B$9,AI1392&gt;Settings!$B$9),"Y","N")</f>
        <v/>
      </c>
      <c r="AW1392" s="91">
        <f>IF(AJ1392&lt;&gt;"Y","n/a",IF(AND(M1392&gt;0,AK1392&gt;Settings!$B$10),"Y","N"))</f>
        <v/>
      </c>
      <c r="AX1392" s="91">
        <f>IF(AO1392&gt;=Settings!$B$11,"Y","N")</f>
        <v/>
      </c>
      <c r="AY1392" s="99">
        <f>(AT1392="Y")+(AU1392="Y")+(AV1392="Y")+(AW1392="Y")+(AX1392="Y")</f>
        <v/>
      </c>
      <c r="AZ1392" s="94">
        <f>IF(AY1392=0,"None",_xlfn.TEXTJOIN(", ",TRUE(),IF(AT1392="Y","Breakout",""),IF(AU1392="Y","Accumulation",""),IF(AV1392="Y","Institutional buying",""),IF(AW1392="Y","Long buildup",""),IF(AX1392="Y","Momentum leader","")))</f>
        <v/>
      </c>
      <c r="BA1392" s="94">
        <f>IF(BW1392="","","Passes "&amp;AY1392&amp;" of 5 buy-side scans"&amp;IF(G1392="Y","; RED FLAG: filter out using Red flag column",""))</f>
        <v/>
      </c>
      <c r="BB1392" s="91" t="inlineStr">
        <is>
          <t>None</t>
        </is>
      </c>
      <c r="BC1392" s="92" t="inlineStr">
        <is>
          <t>N</t>
        </is>
      </c>
      <c r="BD1392" s="94" t="n"/>
      <c r="BE1392" s="94" t="n"/>
      <c r="BF1392" s="92">
        <f>IF(R1392*100000&gt;=Settings!$B$5,"Y","N")</f>
        <v/>
      </c>
      <c r="BG1392" s="91">
        <f>IF(F1392&gt;Settings!$B$6,"Y","N")</f>
        <v/>
      </c>
      <c r="BH1392" s="97" t="n">
        <v>-27.77</v>
      </c>
      <c r="BI1392" s="96" t="n">
        <v>-2.62</v>
      </c>
      <c r="BJ1392" s="96" t="n">
        <v>-0.66</v>
      </c>
      <c r="BK1392" s="96" t="n">
        <v>6.95</v>
      </c>
      <c r="BL1392" s="96" t="n">
        <v>20.07</v>
      </c>
      <c r="BM1392" s="96" t="n">
        <v>-13.65</v>
      </c>
      <c r="BN1392" s="97" t="n">
        <v>-2.6</v>
      </c>
      <c r="BO1392" s="96" t="n">
        <v>-1.7</v>
      </c>
      <c r="BP1392" s="96" t="n">
        <v>-0.82</v>
      </c>
      <c r="BQ1392" s="96" t="n">
        <v>-2.45</v>
      </c>
      <c r="BR1392" s="91" t="inlineStr">
        <is>
          <t>Mixed</t>
        </is>
      </c>
      <c r="BS1392" s="91" t="inlineStr">
        <is>
          <t>None</t>
        </is>
      </c>
      <c r="BT1392" s="96" t="n">
        <v>35.2</v>
      </c>
      <c r="BU1392" s="91" t="inlineStr">
        <is>
          <t>N</t>
        </is>
      </c>
      <c r="BV1392" s="99">
        <f>IF(OR(BF1392&lt;&gt;"Y",BG1392&lt;&gt;"Y"),"",(AND(ISNUMBER(BQ1392),BQ1392&gt;0))+(BR1392="Stacked up")+(AND(ISNUMBER(BH1392),BH1392&gt;=-Settings!$B$17))+(AND(ISNUMBER(BK1392),ISNUMBER(BM1392),BK1392&gt;0,BM1392&gt;0))+(AND(ISNUMBER(AQ1392),AQ1392&gt;=Settings!$B$18))+(AND(ISNUMBER(BT1392),BT1392&gt;=Settings!$B$19,BT1392&lt;=Settings!$B$20))+(AND(ISNUMBER(AS1392),AS1392&gt;0))+(AND(ISNUMBER(T1392),ISNUMBER(M1392),T1392&gt;=Settings!$B$21,M1392&gt;0))+(AND(ISNUMBER(AD1392),ISNUMBER(M1392),AD1392&gt;=Settings!$B$22,M1392&gt;0))+(AY1392&gt;=1))</f>
        <v/>
      </c>
      <c r="BW1392" s="91">
        <f>IF(OR(AY1392=0,BF1392&lt;&gt;"Y",BG1392&lt;&gt;"Y"),"",1+SUMPRODUCT(($A$6:$A$2604=A1392)*($AY$6:$AY$2604&gt;0)*($BF$6:$BF$2604="Y")*($BG$6:$BG$2604="Y")*(($AY$6:$AY$2604&gt;AY1392)+($AY$6:$AY$2604=AY1392)*($AD$6:$AD$2604&gt;AD1392))))</f>
        <v/>
      </c>
    </row>
    <row r="1393" ht="23.85" customHeight="1" s="55">
      <c r="A1393" s="90" t="n">
        <v>46296</v>
      </c>
      <c r="B1393" s="91" t="inlineStr">
        <is>
          <t>PVP</t>
        </is>
      </c>
      <c r="C1393" s="91" t="inlineStr">
        <is>
          <t>INE362A01016</t>
        </is>
      </c>
      <c r="D1393" s="91" t="n"/>
      <c r="E1393" s="91" t="inlineStr">
        <is>
          <t>None</t>
        </is>
      </c>
      <c r="F1393" s="93" t="n">
        <v>1314</v>
      </c>
      <c r="G1393" s="92" t="inlineStr">
        <is>
          <t>Y</t>
        </is>
      </c>
      <c r="H1393" s="94" t="inlineStr">
        <is>
          <t>Long-term ASM Stage 1</t>
        </is>
      </c>
      <c r="I1393" s="91" t="inlineStr">
        <is>
          <t>N</t>
        </is>
      </c>
      <c r="J1393" s="92">
        <f>IF(K1393="","N","Y")</f>
        <v/>
      </c>
      <c r="K1393" s="94">
        <f>_xlfn.TEXTJOIN("; ",TRUE,IF(P1393="52-wk low","52-wk low",""),IF(AND(AD1393&gt;=Settings!$B$12,M1393&lt;0),"Distribution",""),IF(AND(AJ1393="Y",M1393&lt;0,AK1393&lt;-Settings!$B$13),"Long unwinding",""),IF(AND(AJ1393="Y",M1393&lt;0,AK1393&gt;Settings!$B$13),"Short buildup",""))</f>
        <v/>
      </c>
      <c r="L1393" s="95" t="n">
        <v>50.47</v>
      </c>
      <c r="M1393" s="96" t="n">
        <v>-4.99</v>
      </c>
      <c r="N1393" s="93" t="n">
        <v>2485</v>
      </c>
      <c r="O1393" s="91" t="inlineStr">
        <is>
          <t>None</t>
        </is>
      </c>
      <c r="P1393" s="91" t="inlineStr">
        <is>
          <t>None</t>
        </is>
      </c>
      <c r="Q1393" s="97" t="n">
        <v>9.529999999999999</v>
      </c>
      <c r="R1393" s="96" t="n">
        <v>19.53</v>
      </c>
      <c r="S1393" s="96" t="n">
        <v>0.49</v>
      </c>
      <c r="T1393" s="96" t="n">
        <v>0.37</v>
      </c>
      <c r="U1393" s="96" t="n">
        <v>0.55</v>
      </c>
      <c r="V1393" s="103" t="n">
        <v>1.15</v>
      </c>
      <c r="W1393" s="102" t="n">
        <v>5</v>
      </c>
      <c r="X1393" s="93" t="n"/>
      <c r="Y1393" s="91" t="inlineStr">
        <is>
          <t>None</t>
        </is>
      </c>
      <c r="Z1393" s="99" t="n">
        <v>56.27</v>
      </c>
      <c r="AA1393" s="96" t="n">
        <v>1.07</v>
      </c>
      <c r="AB1393" s="96" t="n">
        <v>1.16</v>
      </c>
      <c r="AC1393" s="96" t="n">
        <v>0.58</v>
      </c>
      <c r="AD1393" s="96" t="n">
        <v>0.53</v>
      </c>
      <c r="AE1393" s="96" t="n">
        <v>0.83</v>
      </c>
      <c r="AF1393" s="103" t="n">
        <v>1.25</v>
      </c>
      <c r="AG1393" s="91" t="inlineStr">
        <is>
          <t>Normal</t>
        </is>
      </c>
      <c r="AH1393" s="100" t="n">
        <v>0</v>
      </c>
      <c r="AI1393" s="101" t="n">
        <v>0</v>
      </c>
      <c r="AJ1393" s="92" t="inlineStr">
        <is>
          <t>N</t>
        </is>
      </c>
      <c r="AK1393" s="96" t="n"/>
      <c r="AL1393" s="91" t="inlineStr">
        <is>
          <t>n/a</t>
        </is>
      </c>
      <c r="AM1393" s="93" t="n"/>
      <c r="AN1393" s="92" t="inlineStr">
        <is>
          <t>None</t>
        </is>
      </c>
      <c r="AO1393" s="102" t="n">
        <v>0</v>
      </c>
      <c r="AP1393" s="103" t="n">
        <v>2.19</v>
      </c>
      <c r="AQ1393" s="102" t="n">
        <v>91</v>
      </c>
      <c r="AR1393" s="91" t="inlineStr">
        <is>
          <t>N</t>
        </is>
      </c>
      <c r="AS1393" s="104" t="n"/>
      <c r="AT1393" s="92">
        <f>IF(AND(P1393="52-wk high",T1393&gt;=Settings!$B$7),"Y","N")</f>
        <v/>
      </c>
      <c r="AU1393" s="91">
        <f>IF(AND(AD1393&gt;=Settings!$B$8,M1393&gt;0),"Y","N")</f>
        <v/>
      </c>
      <c r="AV1393" s="91">
        <f>IF(OR(AH1393&gt;Settings!$B$9,AI1393&gt;Settings!$B$9),"Y","N")</f>
        <v/>
      </c>
      <c r="AW1393" s="91">
        <f>IF(AJ1393&lt;&gt;"Y","n/a",IF(AND(M1393&gt;0,AK1393&gt;Settings!$B$10),"Y","N"))</f>
        <v/>
      </c>
      <c r="AX1393" s="91">
        <f>IF(AO1393&gt;=Settings!$B$11,"Y","N")</f>
        <v/>
      </c>
      <c r="AY1393" s="99">
        <f>(AT1393="Y")+(AU1393="Y")+(AV1393="Y")+(AW1393="Y")+(AX1393="Y")</f>
        <v/>
      </c>
      <c r="AZ1393" s="94">
        <f>IF(AY1393=0,"None",_xlfn.TEXTJOIN(", ",TRUE(),IF(AT1393="Y","Breakout",""),IF(AU1393="Y","Accumulation",""),IF(AV1393="Y","Institutional buying",""),IF(AW1393="Y","Long buildup",""),IF(AX1393="Y","Momentum leader","")))</f>
        <v/>
      </c>
      <c r="BA1393" s="94">
        <f>IF(BW1393="","","Passes "&amp;AY1393&amp;" of 5 buy-side scans"&amp;IF(G1393="Y","; RED FLAG: filter out using Red flag column",""))</f>
        <v/>
      </c>
      <c r="BB1393" s="91" t="inlineStr">
        <is>
          <t>Lower</t>
        </is>
      </c>
      <c r="BC1393" s="92" t="inlineStr">
        <is>
          <t>Y</t>
        </is>
      </c>
      <c r="BD1393" s="94" t="inlineStr">
        <is>
          <t>PE &gt; 50</t>
        </is>
      </c>
      <c r="BE1393" s="94" t="n"/>
      <c r="BF1393" s="92">
        <f>IF(R1393*100000&gt;=Settings!$B$5,"Y","N")</f>
        <v/>
      </c>
      <c r="BG1393" s="91">
        <f>IF(F1393&gt;Settings!$B$6,"Y","N")</f>
        <v/>
      </c>
      <c r="BH1393" s="97" t="n">
        <v>-29.94</v>
      </c>
      <c r="BI1393" s="96" t="n">
        <v>-22.59</v>
      </c>
      <c r="BJ1393" s="96" t="n">
        <v>-22.43</v>
      </c>
      <c r="BK1393" s="96" t="n">
        <v>71.2</v>
      </c>
      <c r="BL1393" s="96" t="n">
        <v>104.17</v>
      </c>
      <c r="BM1393" s="96" t="n">
        <v>64.40000000000001</v>
      </c>
      <c r="BN1393" s="97" t="n">
        <v>-13.72</v>
      </c>
      <c r="BO1393" s="96" t="n">
        <v>-2.03</v>
      </c>
      <c r="BP1393" s="96" t="n">
        <v>15.07</v>
      </c>
      <c r="BQ1393" s="96" t="n">
        <v>32.88</v>
      </c>
      <c r="BR1393" s="91" t="inlineStr">
        <is>
          <t>Mixed</t>
        </is>
      </c>
      <c r="BS1393" s="91" t="inlineStr">
        <is>
          <t>None</t>
        </is>
      </c>
      <c r="BT1393" s="96" t="n">
        <v>31.2</v>
      </c>
      <c r="BU1393" s="91" t="inlineStr">
        <is>
          <t>N</t>
        </is>
      </c>
      <c r="BV1393" s="99">
        <f>IF(OR(BF1393&lt;&gt;"Y",BG1393&lt;&gt;"Y"),"",(AND(ISNUMBER(BQ1393),BQ1393&gt;0))+(BR1393="Stacked up")+(AND(ISNUMBER(BH1393),BH1393&gt;=-Settings!$B$17))+(AND(ISNUMBER(BK1393),ISNUMBER(BM1393),BK1393&gt;0,BM1393&gt;0))+(AND(ISNUMBER(AQ1393),AQ1393&gt;=Settings!$B$18))+(AND(ISNUMBER(BT1393),BT1393&gt;=Settings!$B$19,BT1393&lt;=Settings!$B$20))+(AND(ISNUMBER(AS1393),AS1393&gt;0))+(AND(ISNUMBER(T1393),ISNUMBER(M1393),T1393&gt;=Settings!$B$21,M1393&gt;0))+(AND(ISNUMBER(AD1393),ISNUMBER(M1393),AD1393&gt;=Settings!$B$22,M1393&gt;0))+(AY1393&gt;=1))</f>
        <v/>
      </c>
      <c r="BW1393" s="91">
        <f>IF(OR(AY1393=0,BF1393&lt;&gt;"Y",BG1393&lt;&gt;"Y"),"",1+SUMPRODUCT(($A$6:$A$2604=A1393)*($AY$6:$AY$2604&gt;0)*($BF$6:$BF$2604="Y")*($BG$6:$BG$2604="Y")*(($AY$6:$AY$2604&gt;AY1393)+($AY$6:$AY$2604=AY1393)*($AD$6:$AD$2604&gt;AD1393))))</f>
        <v/>
      </c>
    </row>
    <row r="1394" ht="23.85" customHeight="1" s="55">
      <c r="A1394" s="90" t="n">
        <v>46296</v>
      </c>
      <c r="B1394" s="91" t="inlineStr">
        <is>
          <t>EIMCOELECO</t>
        </is>
      </c>
      <c r="C1394" s="91" t="inlineStr">
        <is>
          <t>INE158B01016</t>
        </is>
      </c>
      <c r="D1394" s="91" t="n"/>
      <c r="E1394" s="91" t="inlineStr">
        <is>
          <t>None</t>
        </is>
      </c>
      <c r="F1394" s="93" t="n">
        <v>1309</v>
      </c>
      <c r="G1394" s="92" t="inlineStr">
        <is>
          <t>N</t>
        </is>
      </c>
      <c r="H1394" s="94" t="n"/>
      <c r="I1394" s="91" t="inlineStr">
        <is>
          <t>N</t>
        </is>
      </c>
      <c r="J1394" s="92">
        <f>IF(K1394="","N","Y")</f>
        <v/>
      </c>
      <c r="K1394" s="94">
        <f>_xlfn.TEXTJOIN("; ",TRUE,IF(P1394="52-wk low","52-wk low",""),IF(AND(AD1394&gt;=Settings!$B$12,M1394&lt;0),"Distribution",""),IF(AND(AJ1394="Y",M1394&lt;0,AK1394&lt;-Settings!$B$13),"Long unwinding",""),IF(AND(AJ1394="Y",M1394&lt;0,AK1394&gt;Settings!$B$13),"Short buildup",""))</f>
        <v/>
      </c>
      <c r="L1394" s="95" t="n">
        <v>2268.8</v>
      </c>
      <c r="M1394" s="96" t="n">
        <v>-0.02</v>
      </c>
      <c r="N1394" s="93" t="n">
        <v>616</v>
      </c>
      <c r="O1394" s="91" t="inlineStr">
        <is>
          <t>None</t>
        </is>
      </c>
      <c r="P1394" s="91" t="inlineStr">
        <is>
          <t>None</t>
        </is>
      </c>
      <c r="Q1394" s="97" t="n">
        <v>0.19</v>
      </c>
      <c r="R1394" s="96" t="n">
        <v>0.25</v>
      </c>
      <c r="S1394" s="96" t="n">
        <v>0.75</v>
      </c>
      <c r="T1394" s="96" t="n">
        <v>0.55</v>
      </c>
      <c r="U1394" s="96" t="n">
        <v>0.41</v>
      </c>
      <c r="V1394" s="103" t="n">
        <v>0.54</v>
      </c>
      <c r="W1394" s="102" t="n">
        <v>2</v>
      </c>
      <c r="X1394" s="93" t="n"/>
      <c r="Y1394" s="91" t="inlineStr">
        <is>
          <t>None</t>
        </is>
      </c>
      <c r="Z1394" s="99" t="n">
        <v>50.43</v>
      </c>
      <c r="AA1394" s="96" t="n">
        <v>1.02</v>
      </c>
      <c r="AB1394" s="96" t="n">
        <v>1.01</v>
      </c>
      <c r="AC1394" s="96" t="n">
        <v>0.77</v>
      </c>
      <c r="AD1394" s="96" t="n">
        <v>0.5600000000000001</v>
      </c>
      <c r="AE1394" s="96" t="n">
        <v>0.51</v>
      </c>
      <c r="AF1394" s="103" t="n">
        <v>1.23</v>
      </c>
      <c r="AG1394" s="91" t="inlineStr">
        <is>
          <t>Normal</t>
        </is>
      </c>
      <c r="AH1394" s="100" t="n">
        <v>0</v>
      </c>
      <c r="AI1394" s="101" t="n">
        <v>0</v>
      </c>
      <c r="AJ1394" s="92" t="inlineStr">
        <is>
          <t>N</t>
        </is>
      </c>
      <c r="AK1394" s="96" t="n"/>
      <c r="AL1394" s="91" t="inlineStr">
        <is>
          <t>n/a</t>
        </is>
      </c>
      <c r="AM1394" s="93" t="n"/>
      <c r="AN1394" s="92" t="inlineStr">
        <is>
          <t>None</t>
        </is>
      </c>
      <c r="AO1394" s="102" t="n">
        <v>0</v>
      </c>
      <c r="AP1394" s="103" t="n">
        <v>1.54</v>
      </c>
      <c r="AQ1394" s="102" t="n">
        <v>80</v>
      </c>
      <c r="AR1394" s="91" t="inlineStr">
        <is>
          <t>N</t>
        </is>
      </c>
      <c r="AS1394" s="104" t="n"/>
      <c r="AT1394" s="92">
        <f>IF(AND(P1394="52-wk high",T1394&gt;=Settings!$B$7),"Y","N")</f>
        <v/>
      </c>
      <c r="AU1394" s="91">
        <f>IF(AND(AD1394&gt;=Settings!$B$8,M1394&gt;0),"Y","N")</f>
        <v/>
      </c>
      <c r="AV1394" s="91">
        <f>IF(OR(AH1394&gt;Settings!$B$9,AI1394&gt;Settings!$B$9),"Y","N")</f>
        <v/>
      </c>
      <c r="AW1394" s="91">
        <f>IF(AJ1394&lt;&gt;"Y","n/a",IF(AND(M1394&gt;0,AK1394&gt;Settings!$B$10),"Y","N"))</f>
        <v/>
      </c>
      <c r="AX1394" s="91">
        <f>IF(AO1394&gt;=Settings!$B$11,"Y","N")</f>
        <v/>
      </c>
      <c r="AY1394" s="99">
        <f>(AT1394="Y")+(AU1394="Y")+(AV1394="Y")+(AW1394="Y")+(AX1394="Y")</f>
        <v/>
      </c>
      <c r="AZ1394" s="94">
        <f>IF(AY1394=0,"None",_xlfn.TEXTJOIN(", ",TRUE(),IF(AT1394="Y","Breakout",""),IF(AU1394="Y","Accumulation",""),IF(AV1394="Y","Institutional buying",""),IF(AW1394="Y","Long buildup",""),IF(AX1394="Y","Momentum leader","")))</f>
        <v/>
      </c>
      <c r="BA1394" s="94">
        <f>IF(BW1394="","","Passes "&amp;AY1394&amp;" of 5 buy-side scans"&amp;IF(G1394="Y","; RED FLAG: filter out using Red flag column",""))</f>
        <v/>
      </c>
      <c r="BB1394" s="91" t="inlineStr">
        <is>
          <t>None</t>
        </is>
      </c>
      <c r="BC1394" s="92" t="inlineStr">
        <is>
          <t>N</t>
        </is>
      </c>
      <c r="BD1394" s="94" t="n"/>
      <c r="BE1394" s="94" t="n"/>
      <c r="BF1394" s="92">
        <f>IF(R1394*100000&gt;=Settings!$B$5,"Y","N")</f>
        <v/>
      </c>
      <c r="BG1394" s="91">
        <f>IF(F1394&gt;Settings!$B$6,"Y","N")</f>
        <v/>
      </c>
      <c r="BH1394" s="97" t="n">
        <v>-4.67</v>
      </c>
      <c r="BI1394" s="96" t="n">
        <v>-1.54</v>
      </c>
      <c r="BJ1394" s="96" t="n">
        <v>3.44</v>
      </c>
      <c r="BK1394" s="96" t="n">
        <v>22.47</v>
      </c>
      <c r="BL1394" s="96" t="n">
        <v>46.52</v>
      </c>
      <c r="BM1394" s="96" t="n">
        <v>25.44</v>
      </c>
      <c r="BN1394" s="97" t="n">
        <v>0.78</v>
      </c>
      <c r="BO1394" s="96" t="n">
        <v>6.69</v>
      </c>
      <c r="BP1394" s="96" t="n">
        <v>14.84</v>
      </c>
      <c r="BQ1394" s="96" t="n">
        <v>22.78</v>
      </c>
      <c r="BR1394" s="91" t="inlineStr">
        <is>
          <t>Stacked up</t>
        </is>
      </c>
      <c r="BS1394" s="91" t="inlineStr">
        <is>
          <t>None</t>
        </is>
      </c>
      <c r="BT1394" s="96" t="n">
        <v>52.3</v>
      </c>
      <c r="BU1394" s="91" t="inlineStr">
        <is>
          <t>N</t>
        </is>
      </c>
      <c r="BV1394" s="99">
        <f>IF(OR(BF1394&lt;&gt;"Y",BG1394&lt;&gt;"Y"),"",(AND(ISNUMBER(BQ1394),BQ1394&gt;0))+(BR1394="Stacked up")+(AND(ISNUMBER(BH1394),BH1394&gt;=-Settings!$B$17))+(AND(ISNUMBER(BK1394),ISNUMBER(BM1394),BK1394&gt;0,BM1394&gt;0))+(AND(ISNUMBER(AQ1394),AQ1394&gt;=Settings!$B$18))+(AND(ISNUMBER(BT1394),BT1394&gt;=Settings!$B$19,BT1394&lt;=Settings!$B$20))+(AND(ISNUMBER(AS1394),AS1394&gt;0))+(AND(ISNUMBER(T1394),ISNUMBER(M1394),T1394&gt;=Settings!$B$21,M1394&gt;0))+(AND(ISNUMBER(AD1394),ISNUMBER(M1394),AD1394&gt;=Settings!$B$22,M1394&gt;0))+(AY1394&gt;=1))</f>
        <v/>
      </c>
      <c r="BW1394" s="91">
        <f>IF(OR(AY1394=0,BF1394&lt;&gt;"Y",BG1394&lt;&gt;"Y"),"",1+SUMPRODUCT(($A$6:$A$2604=A1394)*($AY$6:$AY$2604&gt;0)*($BF$6:$BF$2604="Y")*($BG$6:$BG$2604="Y")*(($AY$6:$AY$2604&gt;AY1394)+($AY$6:$AY$2604=AY1394)*($AD$6:$AD$2604&gt;AD1394))))</f>
        <v/>
      </c>
    </row>
    <row r="1395" ht="23.85" customHeight="1" s="55">
      <c r="A1395" s="90" t="n">
        <v>46296</v>
      </c>
      <c r="B1395" s="91" t="inlineStr">
        <is>
          <t>ARROWGREEN</t>
        </is>
      </c>
      <c r="C1395" s="91" t="inlineStr">
        <is>
          <t>INE570D01018</t>
        </is>
      </c>
      <c r="D1395" s="91" t="n"/>
      <c r="E1395" s="91" t="inlineStr">
        <is>
          <t>None</t>
        </is>
      </c>
      <c r="F1395" s="93" t="n">
        <v>1305</v>
      </c>
      <c r="G1395" s="92" t="inlineStr">
        <is>
          <t>N</t>
        </is>
      </c>
      <c r="H1395" s="94" t="n"/>
      <c r="I1395" s="91" t="inlineStr">
        <is>
          <t>N</t>
        </is>
      </c>
      <c r="J1395" s="92">
        <f>IF(K1395="","N","Y")</f>
        <v/>
      </c>
      <c r="K1395" s="94">
        <f>_xlfn.TEXTJOIN("; ",TRUE,IF(P1395="52-wk low","52-wk low",""),IF(AND(AD1395&gt;=Settings!$B$12,M1395&lt;0),"Distribution",""),IF(AND(AJ1395="Y",M1395&lt;0,AK1395&lt;-Settings!$B$13),"Long unwinding",""),IF(AND(AJ1395="Y",M1395&lt;0,AK1395&gt;Settings!$B$13),"Short buildup",""))</f>
        <v/>
      </c>
      <c r="L1395" s="95" t="n">
        <v>865.2</v>
      </c>
      <c r="M1395" s="96" t="n">
        <v>1.07</v>
      </c>
      <c r="N1395" s="93" t="n">
        <v>319</v>
      </c>
      <c r="O1395" s="91" t="inlineStr">
        <is>
          <t>None</t>
        </is>
      </c>
      <c r="P1395" s="91" t="inlineStr">
        <is>
          <t>None</t>
        </is>
      </c>
      <c r="Q1395" s="97" t="n">
        <v>0.4</v>
      </c>
      <c r="R1395" s="96" t="n">
        <v>0.65</v>
      </c>
      <c r="S1395" s="96" t="n">
        <v>0.62</v>
      </c>
      <c r="T1395" s="96" t="n">
        <v>0.99</v>
      </c>
      <c r="U1395" s="96" t="n">
        <v>0.61</v>
      </c>
      <c r="V1395" s="103" t="n">
        <v>1</v>
      </c>
      <c r="W1395" s="102" t="n">
        <v>4</v>
      </c>
      <c r="X1395" s="93" t="n"/>
      <c r="Y1395" s="91" t="inlineStr">
        <is>
          <t>None</t>
        </is>
      </c>
      <c r="Z1395" s="99" t="n">
        <v>49.62</v>
      </c>
      <c r="AA1395" s="96" t="n">
        <v>0.97</v>
      </c>
      <c r="AB1395" s="96" t="n">
        <v>0.97</v>
      </c>
      <c r="AC1395" s="96" t="n"/>
      <c r="AD1395" s="96" t="n"/>
      <c r="AE1395" s="96" t="n"/>
      <c r="AF1395" s="103" t="n"/>
      <c r="AG1395" s="91" t="inlineStr">
        <is>
          <t>No delivery data</t>
        </is>
      </c>
      <c r="AH1395" s="100" t="n">
        <v>0</v>
      </c>
      <c r="AI1395" s="101" t="n">
        <v>0</v>
      </c>
      <c r="AJ1395" s="92" t="inlineStr">
        <is>
          <t>N</t>
        </is>
      </c>
      <c r="AK1395" s="96" t="n"/>
      <c r="AL1395" s="91" t="inlineStr">
        <is>
          <t>n/a</t>
        </is>
      </c>
      <c r="AM1395" s="93" t="n"/>
      <c r="AN1395" s="92" t="inlineStr">
        <is>
          <t>None</t>
        </is>
      </c>
      <c r="AO1395" s="102" t="n">
        <v>0</v>
      </c>
      <c r="AP1395" s="103" t="n">
        <v>2.03</v>
      </c>
      <c r="AQ1395" s="102" t="n">
        <v>89</v>
      </c>
      <c r="AR1395" s="91" t="inlineStr">
        <is>
          <t>N</t>
        </is>
      </c>
      <c r="AS1395" s="104" t="n"/>
      <c r="AT1395" s="92">
        <f>IF(AND(P1395="52-wk high",T1395&gt;=Settings!$B$7),"Y","N")</f>
        <v/>
      </c>
      <c r="AU1395" s="91">
        <f>IF(AND(AD1395&gt;=Settings!$B$8,M1395&gt;0),"Y","N")</f>
        <v/>
      </c>
      <c r="AV1395" s="91">
        <f>IF(OR(AH1395&gt;Settings!$B$9,AI1395&gt;Settings!$B$9),"Y","N")</f>
        <v/>
      </c>
      <c r="AW1395" s="91">
        <f>IF(AJ1395&lt;&gt;"Y","n/a",IF(AND(M1395&gt;0,AK1395&gt;Settings!$B$10),"Y","N"))</f>
        <v/>
      </c>
      <c r="AX1395" s="91">
        <f>IF(AO1395&gt;=Settings!$B$11,"Y","N")</f>
        <v/>
      </c>
      <c r="AY1395" s="99">
        <f>(AT1395="Y")+(AU1395="Y")+(AV1395="Y")+(AW1395="Y")+(AX1395="Y")</f>
        <v/>
      </c>
      <c r="AZ1395" s="94">
        <f>IF(AY1395=0,"None",_xlfn.TEXTJOIN(", ",TRUE(),IF(AT1395="Y","Breakout",""),IF(AU1395="Y","Accumulation",""),IF(AV1395="Y","Institutional buying",""),IF(AW1395="Y","Long buildup",""),IF(AX1395="Y","Momentum leader","")))</f>
        <v/>
      </c>
      <c r="BA1395" s="94">
        <f>IF(BW1395="","","Passes "&amp;AY1395&amp;" of 5 buy-side scans"&amp;IF(G1395="Y","; RED FLAG: filter out using Red flag column",""))</f>
        <v/>
      </c>
      <c r="BB1395" s="91" t="inlineStr">
        <is>
          <t>None</t>
        </is>
      </c>
      <c r="BC1395" s="92" t="inlineStr">
        <is>
          <t>Y</t>
        </is>
      </c>
      <c r="BD1395" s="94" t="inlineStr">
        <is>
          <t>&gt;75% move in 6 months; High-low range &gt;100% in 6 months; High-low range &gt;150% in 12 months</t>
        </is>
      </c>
      <c r="BE1395" s="94" t="n"/>
      <c r="BF1395" s="92">
        <f>IF(R1395*100000&gt;=Settings!$B$5,"Y","N")</f>
        <v/>
      </c>
      <c r="BG1395" s="91">
        <f>IF(F1395&gt;Settings!$B$6,"Y","N")</f>
        <v/>
      </c>
      <c r="BH1395" s="97" t="n">
        <v>-9.19</v>
      </c>
      <c r="BI1395" s="96" t="n">
        <v>-3.43</v>
      </c>
      <c r="BJ1395" s="96" t="n">
        <v>17.79</v>
      </c>
      <c r="BK1395" s="96" t="n">
        <v>38.12</v>
      </c>
      <c r="BL1395" s="96" t="n">
        <v>77.59999999999999</v>
      </c>
      <c r="BM1395" s="96" t="n">
        <v>51.18</v>
      </c>
      <c r="BN1395" s="97" t="n">
        <v>1.7</v>
      </c>
      <c r="BO1395" s="96" t="n">
        <v>9.98</v>
      </c>
      <c r="BP1395" s="96" t="n">
        <v>21.49</v>
      </c>
      <c r="BQ1395" s="96" t="n">
        <v>35.32</v>
      </c>
      <c r="BR1395" s="91" t="inlineStr">
        <is>
          <t>Stacked up</t>
        </is>
      </c>
      <c r="BS1395" s="91" t="inlineStr">
        <is>
          <t>None</t>
        </is>
      </c>
      <c r="BT1395" s="96" t="n">
        <v>52.7</v>
      </c>
      <c r="BU1395" s="91" t="inlineStr">
        <is>
          <t>N</t>
        </is>
      </c>
      <c r="BV1395" s="99">
        <f>IF(OR(BF1395&lt;&gt;"Y",BG1395&lt;&gt;"Y"),"",(AND(ISNUMBER(BQ1395),BQ1395&gt;0))+(BR1395="Stacked up")+(AND(ISNUMBER(BH1395),BH1395&gt;=-Settings!$B$17))+(AND(ISNUMBER(BK1395),ISNUMBER(BM1395),BK1395&gt;0,BM1395&gt;0))+(AND(ISNUMBER(AQ1395),AQ1395&gt;=Settings!$B$18))+(AND(ISNUMBER(BT1395),BT1395&gt;=Settings!$B$19,BT1395&lt;=Settings!$B$20))+(AND(ISNUMBER(AS1395),AS1395&gt;0))+(AND(ISNUMBER(T1395),ISNUMBER(M1395),T1395&gt;=Settings!$B$21,M1395&gt;0))+(AND(ISNUMBER(AD1395),ISNUMBER(M1395),AD1395&gt;=Settings!$B$22,M1395&gt;0))+(AY1395&gt;=1))</f>
        <v/>
      </c>
      <c r="BW1395" s="91">
        <f>IF(OR(AY1395=0,BF1395&lt;&gt;"Y",BG1395&lt;&gt;"Y"),"",1+SUMPRODUCT(($A$6:$A$2604=A1395)*($AY$6:$AY$2604&gt;0)*($BF$6:$BF$2604="Y")*($BG$6:$BG$2604="Y")*(($AY$6:$AY$2604&gt;AY1395)+($AY$6:$AY$2604=AY1395)*($AD$6:$AD$2604&gt;AD1395))))</f>
        <v/>
      </c>
    </row>
    <row r="1396" ht="23.85" customHeight="1" s="55">
      <c r="A1396" s="90" t="n">
        <v>46296</v>
      </c>
      <c r="B1396" s="91" t="inlineStr">
        <is>
          <t>SHANKESH</t>
        </is>
      </c>
      <c r="C1396" s="91" t="inlineStr">
        <is>
          <t>INE1WFC01025</t>
        </is>
      </c>
      <c r="D1396" s="91" t="n"/>
      <c r="E1396" s="91" t="inlineStr">
        <is>
          <t>None</t>
        </is>
      </c>
      <c r="F1396" s="93" t="n">
        <v>1293</v>
      </c>
      <c r="G1396" s="92" t="inlineStr">
        <is>
          <t>N</t>
        </is>
      </c>
      <c r="H1396" s="94" t="n"/>
      <c r="I1396" s="91" t="inlineStr">
        <is>
          <t>N</t>
        </is>
      </c>
      <c r="J1396" s="92">
        <f>IF(K1396="","N","Y")</f>
        <v/>
      </c>
      <c r="K1396" s="94">
        <f>_xlfn.TEXTJOIN("; ",TRUE,IF(P1396="52-wk low","52-wk low",""),IF(AND(AD1396&gt;=Settings!$B$12,M1396&lt;0),"Distribution",""),IF(AND(AJ1396="Y",M1396&lt;0,AK1396&lt;-Settings!$B$13),"Long unwinding",""),IF(AND(AJ1396="Y",M1396&lt;0,AK1396&gt;Settings!$B$13),"Short buildup",""))</f>
        <v/>
      </c>
      <c r="L1396" s="95" t="n">
        <v>87.93000000000001</v>
      </c>
      <c r="M1396" s="96" t="n">
        <v>-2.57</v>
      </c>
      <c r="N1396" s="93" t="n">
        <v>1926</v>
      </c>
      <c r="O1396" s="91" t="inlineStr">
        <is>
          <t>None</t>
        </is>
      </c>
      <c r="P1396" s="91" t="inlineStr">
        <is>
          <t>52-wk low</t>
        </is>
      </c>
      <c r="Q1396" s="97" t="n">
        <v>16.73</v>
      </c>
      <c r="R1396" s="96" t="n">
        <v>68.77</v>
      </c>
      <c r="S1396" s="96" t="n">
        <v>0.23</v>
      </c>
      <c r="T1396" s="96" t="n"/>
      <c r="U1396" s="96" t="n"/>
      <c r="V1396" s="103" t="n"/>
      <c r="W1396" s="102" t="n"/>
      <c r="X1396" s="93" t="n"/>
      <c r="Y1396" s="91" t="inlineStr">
        <is>
          <t>None</t>
        </is>
      </c>
      <c r="Z1396" s="99" t="n">
        <v>40.13</v>
      </c>
      <c r="AA1396" s="96" t="n">
        <v>1.29</v>
      </c>
      <c r="AB1396" s="96" t="n"/>
      <c r="AC1396" s="96" t="n">
        <v>0.37</v>
      </c>
      <c r="AD1396" s="96" t="n"/>
      <c r="AE1396" s="96" t="n"/>
      <c r="AF1396" s="103" t="n"/>
      <c r="AG1396" s="91" t="n"/>
      <c r="AH1396" s="100" t="n">
        <v>0</v>
      </c>
      <c r="AI1396" s="101" t="n">
        <v>0</v>
      </c>
      <c r="AJ1396" s="92" t="inlineStr">
        <is>
          <t>N</t>
        </is>
      </c>
      <c r="AK1396" s="96" t="n"/>
      <c r="AL1396" s="91" t="inlineStr">
        <is>
          <t>n/a</t>
        </is>
      </c>
      <c r="AM1396" s="93" t="n"/>
      <c r="AN1396" s="92" t="inlineStr">
        <is>
          <t>None</t>
        </is>
      </c>
      <c r="AO1396" s="102" t="n">
        <v>0</v>
      </c>
      <c r="AP1396" s="103" t="n"/>
      <c r="AQ1396" s="102" t="n"/>
      <c r="AR1396" s="91" t="inlineStr">
        <is>
          <t>N</t>
        </is>
      </c>
      <c r="AS1396" s="104" t="n"/>
      <c r="AT1396" s="92">
        <f>IF(AND(P1396="52-wk high",T1396&gt;=Settings!$B$7),"Y","N")</f>
        <v/>
      </c>
      <c r="AU1396" s="91">
        <f>IF(AND(AD1396&gt;=Settings!$B$8,M1396&gt;0),"Y","N")</f>
        <v/>
      </c>
      <c r="AV1396" s="91">
        <f>IF(OR(AH1396&gt;Settings!$B$9,AI1396&gt;Settings!$B$9),"Y","N")</f>
        <v/>
      </c>
      <c r="AW1396" s="91">
        <f>IF(AJ1396&lt;&gt;"Y","n/a",IF(AND(M1396&gt;0,AK1396&gt;Settings!$B$10),"Y","N"))</f>
        <v/>
      </c>
      <c r="AX1396" s="91">
        <f>IF(AO1396&gt;=Settings!$B$11,"Y","N")</f>
        <v/>
      </c>
      <c r="AY1396" s="99">
        <f>(AT1396="Y")+(AU1396="Y")+(AV1396="Y")+(AW1396="Y")+(AX1396="Y")</f>
        <v/>
      </c>
      <c r="AZ1396" s="94">
        <f>IF(AY1396=0,"None",_xlfn.TEXTJOIN(", ",TRUE(),IF(AT1396="Y","Breakout",""),IF(AU1396="Y","Accumulation",""),IF(AV1396="Y","Institutional buying",""),IF(AW1396="Y","Long buildup",""),IF(AX1396="Y","Momentum leader","")))</f>
        <v/>
      </c>
      <c r="BA1396" s="94">
        <f>IF(BW1396="","","Passes "&amp;AY1396&amp;" of 5 buy-side scans"&amp;IF(G1396="Y","; RED FLAG: filter out using Red flag column",""))</f>
        <v/>
      </c>
      <c r="BB1396" s="91" t="inlineStr">
        <is>
          <t>None</t>
        </is>
      </c>
      <c r="BC1396" s="92" t="inlineStr">
        <is>
          <t>N</t>
        </is>
      </c>
      <c r="BD1396" s="94" t="n"/>
      <c r="BE1396" s="94" t="n"/>
      <c r="BF1396" s="92">
        <f>IF(R1396*100000&gt;=Settings!$B$5,"Y","N")</f>
        <v/>
      </c>
      <c r="BG1396" s="91">
        <f>IF(F1396&gt;Settings!$B$6,"Y","N")</f>
        <v/>
      </c>
      <c r="BH1396" s="97" t="n">
        <v>-24.13</v>
      </c>
      <c r="BI1396" s="96" t="n">
        <v>-3.91</v>
      </c>
      <c r="BJ1396" s="96" t="n">
        <v>-4.18</v>
      </c>
      <c r="BK1396" s="96" t="n"/>
      <c r="BL1396" s="96" t="n"/>
      <c r="BM1396" s="96" t="n"/>
      <c r="BN1396" s="97" t="n">
        <v>-4.67</v>
      </c>
      <c r="BO1396" s="96" t="n"/>
      <c r="BP1396" s="96" t="n"/>
      <c r="BQ1396" s="96" t="n"/>
      <c r="BR1396" s="91" t="n"/>
      <c r="BS1396" s="91" t="n"/>
      <c r="BT1396" s="96" t="n"/>
      <c r="BU1396" s="91" t="n"/>
      <c r="BV1396" s="99">
        <f>IF(OR(BF1396&lt;&gt;"Y",BG1396&lt;&gt;"Y"),"",(AND(ISNUMBER(BQ1396),BQ1396&gt;0))+(BR1396="Stacked up")+(AND(ISNUMBER(BH1396),BH1396&gt;=-Settings!$B$17))+(AND(ISNUMBER(BK1396),ISNUMBER(BM1396),BK1396&gt;0,BM1396&gt;0))+(AND(ISNUMBER(AQ1396),AQ1396&gt;=Settings!$B$18))+(AND(ISNUMBER(BT1396),BT1396&gt;=Settings!$B$19,BT1396&lt;=Settings!$B$20))+(AND(ISNUMBER(AS1396),AS1396&gt;0))+(AND(ISNUMBER(T1396),ISNUMBER(M1396),T1396&gt;=Settings!$B$21,M1396&gt;0))+(AND(ISNUMBER(AD1396),ISNUMBER(M1396),AD1396&gt;=Settings!$B$22,M1396&gt;0))+(AY1396&gt;=1))</f>
        <v/>
      </c>
      <c r="BW1396" s="91">
        <f>IF(OR(AY1396=0,BF1396&lt;&gt;"Y",BG1396&lt;&gt;"Y"),"",1+SUMPRODUCT(($A$6:$A$2604=A1396)*($AY$6:$AY$2604&gt;0)*($BF$6:$BF$2604="Y")*($BG$6:$BG$2604="Y")*(($AY$6:$AY$2604&gt;AY1396)+($AY$6:$AY$2604=AY1396)*($AD$6:$AD$2604&gt;AD1396))))</f>
        <v/>
      </c>
    </row>
    <row r="1397" ht="23.85" customHeight="1" s="55">
      <c r="A1397" s="90" t="n">
        <v>46296</v>
      </c>
      <c r="B1397" s="91" t="inlineStr">
        <is>
          <t>PNBGILTS</t>
        </is>
      </c>
      <c r="C1397" s="91" t="inlineStr">
        <is>
          <t>INE859A01011</t>
        </is>
      </c>
      <c r="D1397" s="91" t="n"/>
      <c r="E1397" s="91" t="inlineStr">
        <is>
          <t>None</t>
        </is>
      </c>
      <c r="F1397" s="93" t="n">
        <v>1289</v>
      </c>
      <c r="G1397" s="92" t="inlineStr">
        <is>
          <t>N</t>
        </is>
      </c>
      <c r="H1397" s="94" t="n"/>
      <c r="I1397" s="91" t="inlineStr">
        <is>
          <t>N</t>
        </is>
      </c>
      <c r="J1397" s="92">
        <f>IF(K1397="","N","Y")</f>
        <v/>
      </c>
      <c r="K1397" s="94">
        <f>_xlfn.TEXTJOIN("; ",TRUE,IF(P1397="52-wk low","52-wk low",""),IF(AND(AD1397&gt;=Settings!$B$12,M1397&lt;0),"Distribution",""),IF(AND(AJ1397="Y",M1397&lt;0,AK1397&lt;-Settings!$B$13),"Long unwinding",""),IF(AND(AJ1397="Y",M1397&lt;0,AK1397&gt;Settings!$B$13),"Short buildup",""))</f>
        <v/>
      </c>
      <c r="L1397" s="95" t="n">
        <v>71.63</v>
      </c>
      <c r="M1397" s="96" t="n">
        <v>-3.19</v>
      </c>
      <c r="N1397" s="93" t="n">
        <v>2145</v>
      </c>
      <c r="O1397" s="91" t="inlineStr">
        <is>
          <t>None</t>
        </is>
      </c>
      <c r="P1397" s="91" t="inlineStr">
        <is>
          <t>None</t>
        </is>
      </c>
      <c r="Q1397" s="97" t="n">
        <v>4.07</v>
      </c>
      <c r="R1397" s="96" t="n">
        <v>5.71</v>
      </c>
      <c r="S1397" s="96" t="n">
        <v>0.71</v>
      </c>
      <c r="T1397" s="96" t="n">
        <v>1.06</v>
      </c>
      <c r="U1397" s="96" t="n">
        <v>0.24</v>
      </c>
      <c r="V1397" s="103" t="n">
        <v>0.33</v>
      </c>
      <c r="W1397" s="102" t="n">
        <v>2</v>
      </c>
      <c r="X1397" s="93" t="n"/>
      <c r="Y1397" s="91" t="inlineStr">
        <is>
          <t>None</t>
        </is>
      </c>
      <c r="Z1397" s="99" t="n">
        <v>51.23</v>
      </c>
      <c r="AA1397" s="96" t="n">
        <v>1.15</v>
      </c>
      <c r="AB1397" s="96" t="n">
        <v>1.08</v>
      </c>
      <c r="AC1397" s="96" t="n">
        <v>1.08</v>
      </c>
      <c r="AD1397" s="96" t="n">
        <v>1.37</v>
      </c>
      <c r="AE1397" s="96" t="n">
        <v>0.66</v>
      </c>
      <c r="AF1397" s="103" t="n">
        <v>1.8</v>
      </c>
      <c r="AG1397" s="91" t="inlineStr">
        <is>
          <t>Quiet accumulation</t>
        </is>
      </c>
      <c r="AH1397" s="100" t="n">
        <v>0</v>
      </c>
      <c r="AI1397" s="101" t="n">
        <v>0</v>
      </c>
      <c r="AJ1397" s="92" t="inlineStr">
        <is>
          <t>N</t>
        </is>
      </c>
      <c r="AK1397" s="96" t="n"/>
      <c r="AL1397" s="91" t="inlineStr">
        <is>
          <t>n/a</t>
        </is>
      </c>
      <c r="AM1397" s="93" t="n"/>
      <c r="AN1397" s="92" t="inlineStr">
        <is>
          <t>None</t>
        </is>
      </c>
      <c r="AO1397" s="102" t="n">
        <v>0</v>
      </c>
      <c r="AP1397" s="103" t="n">
        <v>0.72</v>
      </c>
      <c r="AQ1397" s="102" t="n">
        <v>40</v>
      </c>
      <c r="AR1397" s="91" t="inlineStr">
        <is>
          <t>N</t>
        </is>
      </c>
      <c r="AS1397" s="104" t="n"/>
      <c r="AT1397" s="92">
        <f>IF(AND(P1397="52-wk high",T1397&gt;=Settings!$B$7),"Y","N")</f>
        <v/>
      </c>
      <c r="AU1397" s="91">
        <f>IF(AND(AD1397&gt;=Settings!$B$8,M1397&gt;0),"Y","N")</f>
        <v/>
      </c>
      <c r="AV1397" s="91">
        <f>IF(OR(AH1397&gt;Settings!$B$9,AI1397&gt;Settings!$B$9),"Y","N")</f>
        <v/>
      </c>
      <c r="AW1397" s="91">
        <f>IF(AJ1397&lt;&gt;"Y","n/a",IF(AND(M1397&gt;0,AK1397&gt;Settings!$B$10),"Y","N"))</f>
        <v/>
      </c>
      <c r="AX1397" s="91">
        <f>IF(AO1397&gt;=Settings!$B$11,"Y","N")</f>
        <v/>
      </c>
      <c r="AY1397" s="99">
        <f>(AT1397="Y")+(AU1397="Y")+(AV1397="Y")+(AW1397="Y")+(AX1397="Y")</f>
        <v/>
      </c>
      <c r="AZ1397" s="94">
        <f>IF(AY1397=0,"None",_xlfn.TEXTJOIN(", ",TRUE(),IF(AT1397="Y","Breakout",""),IF(AU1397="Y","Accumulation",""),IF(AV1397="Y","Institutional buying",""),IF(AW1397="Y","Long buildup",""),IF(AX1397="Y","Momentum leader","")))</f>
        <v/>
      </c>
      <c r="BA1397" s="94">
        <f>IF(BW1397="","","Passes "&amp;AY1397&amp;" of 5 buy-side scans"&amp;IF(G1397="Y","; RED FLAG: filter out using Red flag column",""))</f>
        <v/>
      </c>
      <c r="BB1397" s="91" t="inlineStr">
        <is>
          <t>None</t>
        </is>
      </c>
      <c r="BC1397" s="92" t="inlineStr">
        <is>
          <t>N</t>
        </is>
      </c>
      <c r="BD1397" s="94" t="n"/>
      <c r="BE1397" s="94" t="n"/>
      <c r="BF1397" s="92">
        <f>IF(R1397*100000&gt;=Settings!$B$5,"Y","N")</f>
        <v/>
      </c>
      <c r="BG1397" s="91">
        <f>IF(F1397&gt;Settings!$B$6,"Y","N")</f>
        <v/>
      </c>
      <c r="BH1397" s="97" t="n">
        <v>-29.39</v>
      </c>
      <c r="BI1397" s="96" t="n">
        <v>-4.94</v>
      </c>
      <c r="BJ1397" s="96" t="n">
        <v>-6.29</v>
      </c>
      <c r="BK1397" s="96" t="n">
        <v>-20.76</v>
      </c>
      <c r="BL1397" s="96" t="n">
        <v>11.82</v>
      </c>
      <c r="BM1397" s="96" t="n">
        <v>-28.44</v>
      </c>
      <c r="BN1397" s="97" t="n">
        <v>-6.06</v>
      </c>
      <c r="BO1397" s="96" t="n">
        <v>-9.289999999999999</v>
      </c>
      <c r="BP1397" s="96" t="n">
        <v>-10.77</v>
      </c>
      <c r="BQ1397" s="96" t="n">
        <v>-12.77</v>
      </c>
      <c r="BR1397" s="91" t="inlineStr">
        <is>
          <t>Stacked down</t>
        </is>
      </c>
      <c r="BS1397" s="91" t="inlineStr">
        <is>
          <t>None</t>
        </is>
      </c>
      <c r="BT1397" s="96" t="n">
        <v>31.1</v>
      </c>
      <c r="BU1397" s="91" t="inlineStr">
        <is>
          <t>N</t>
        </is>
      </c>
      <c r="BV1397" s="99">
        <f>IF(OR(BF1397&lt;&gt;"Y",BG1397&lt;&gt;"Y"),"",(AND(ISNUMBER(BQ1397),BQ1397&gt;0))+(BR1397="Stacked up")+(AND(ISNUMBER(BH1397),BH1397&gt;=-Settings!$B$17))+(AND(ISNUMBER(BK1397),ISNUMBER(BM1397),BK1397&gt;0,BM1397&gt;0))+(AND(ISNUMBER(AQ1397),AQ1397&gt;=Settings!$B$18))+(AND(ISNUMBER(BT1397),BT1397&gt;=Settings!$B$19,BT1397&lt;=Settings!$B$20))+(AND(ISNUMBER(AS1397),AS1397&gt;0))+(AND(ISNUMBER(T1397),ISNUMBER(M1397),T1397&gt;=Settings!$B$21,M1397&gt;0))+(AND(ISNUMBER(AD1397),ISNUMBER(M1397),AD1397&gt;=Settings!$B$22,M1397&gt;0))+(AY1397&gt;=1))</f>
        <v/>
      </c>
      <c r="BW1397" s="91">
        <f>IF(OR(AY1397=0,BF1397&lt;&gt;"Y",BG1397&lt;&gt;"Y"),"",1+SUMPRODUCT(($A$6:$A$2604=A1397)*($AY$6:$AY$2604&gt;0)*($BF$6:$BF$2604="Y")*($BG$6:$BG$2604="Y")*(($AY$6:$AY$2604&gt;AY1397)+($AY$6:$AY$2604=AY1397)*($AD$6:$AD$2604&gt;AD1397))))</f>
        <v/>
      </c>
    </row>
    <row r="1398" ht="23.85" customHeight="1" s="55">
      <c r="A1398" s="90" t="n">
        <v>46296</v>
      </c>
      <c r="B1398" s="91" t="inlineStr">
        <is>
          <t>BHARATSE</t>
        </is>
      </c>
      <c r="C1398" s="91" t="inlineStr">
        <is>
          <t>INE415D01024</t>
        </is>
      </c>
      <c r="D1398" s="91" t="n"/>
      <c r="E1398" s="91" t="inlineStr">
        <is>
          <t>None</t>
        </is>
      </c>
      <c r="F1398" s="93" t="n">
        <v>1285</v>
      </c>
      <c r="G1398" s="92" t="inlineStr">
        <is>
          <t>N</t>
        </is>
      </c>
      <c r="H1398" s="94" t="n"/>
      <c r="I1398" s="91" t="inlineStr">
        <is>
          <t>N</t>
        </is>
      </c>
      <c r="J1398" s="92">
        <f>IF(K1398="","N","Y")</f>
        <v/>
      </c>
      <c r="K1398" s="94">
        <f>_xlfn.TEXTJOIN("; ",TRUE,IF(P1398="52-wk low","52-wk low",""),IF(AND(AD1398&gt;=Settings!$B$12,M1398&lt;0),"Distribution",""),IF(AND(AJ1398="Y",M1398&lt;0,AK1398&lt;-Settings!$B$13),"Long unwinding",""),IF(AND(AJ1398="Y",M1398&lt;0,AK1398&gt;Settings!$B$13),"Short buildup",""))</f>
        <v/>
      </c>
      <c r="L1398" s="95" t="n">
        <v>204.65</v>
      </c>
      <c r="M1398" s="96" t="n">
        <v>-3.64</v>
      </c>
      <c r="N1398" s="93" t="n">
        <v>2261</v>
      </c>
      <c r="O1398" s="91" t="inlineStr">
        <is>
          <t>None</t>
        </is>
      </c>
      <c r="P1398" s="91" t="inlineStr">
        <is>
          <t>None</t>
        </is>
      </c>
      <c r="Q1398" s="97" t="n">
        <v>2.01</v>
      </c>
      <c r="R1398" s="96" t="n">
        <v>1.66</v>
      </c>
      <c r="S1398" s="96" t="n">
        <v>1.22</v>
      </c>
      <c r="T1398" s="96" t="n">
        <v>0.68</v>
      </c>
      <c r="U1398" s="96" t="n">
        <v>0.3</v>
      </c>
      <c r="V1398" s="103" t="n">
        <v>0.25</v>
      </c>
      <c r="W1398" s="102" t="n">
        <v>1</v>
      </c>
      <c r="X1398" s="93" t="n"/>
      <c r="Y1398" s="91" t="inlineStr">
        <is>
          <t>None</t>
        </is>
      </c>
      <c r="Z1398" s="99" t="n">
        <v>54.57</v>
      </c>
      <c r="AA1398" s="96" t="n">
        <v>1.31</v>
      </c>
      <c r="AB1398" s="96" t="n">
        <v>1.36</v>
      </c>
      <c r="AC1398" s="96" t="n">
        <v>2.09</v>
      </c>
      <c r="AD1398" s="96" t="n">
        <v>1.12</v>
      </c>
      <c r="AE1398" s="96" t="n">
        <v>0.9</v>
      </c>
      <c r="AF1398" s="103" t="n">
        <v>1.77</v>
      </c>
      <c r="AG1398" s="91" t="inlineStr">
        <is>
          <t>Quiet accumulation</t>
        </is>
      </c>
      <c r="AH1398" s="100" t="n">
        <v>0</v>
      </c>
      <c r="AI1398" s="101" t="n">
        <v>0</v>
      </c>
      <c r="AJ1398" s="92" t="inlineStr">
        <is>
          <t>N</t>
        </is>
      </c>
      <c r="AK1398" s="96" t="n"/>
      <c r="AL1398" s="91" t="inlineStr">
        <is>
          <t>n/a</t>
        </is>
      </c>
      <c r="AM1398" s="93" t="n"/>
      <c r="AN1398" s="92" t="inlineStr">
        <is>
          <t>None</t>
        </is>
      </c>
      <c r="AO1398" s="102" t="n">
        <v>0</v>
      </c>
      <c r="AP1398" s="103" t="n">
        <v>1.15</v>
      </c>
      <c r="AQ1398" s="102" t="n">
        <v>67</v>
      </c>
      <c r="AR1398" s="91" t="inlineStr">
        <is>
          <t>N</t>
        </is>
      </c>
      <c r="AS1398" s="104" t="n"/>
      <c r="AT1398" s="92">
        <f>IF(AND(P1398="52-wk high",T1398&gt;=Settings!$B$7),"Y","N")</f>
        <v/>
      </c>
      <c r="AU1398" s="91">
        <f>IF(AND(AD1398&gt;=Settings!$B$8,M1398&gt;0),"Y","N")</f>
        <v/>
      </c>
      <c r="AV1398" s="91">
        <f>IF(OR(AH1398&gt;Settings!$B$9,AI1398&gt;Settings!$B$9),"Y","N")</f>
        <v/>
      </c>
      <c r="AW1398" s="91">
        <f>IF(AJ1398&lt;&gt;"Y","n/a",IF(AND(M1398&gt;0,AK1398&gt;Settings!$B$10),"Y","N"))</f>
        <v/>
      </c>
      <c r="AX1398" s="91">
        <f>IF(AO1398&gt;=Settings!$B$11,"Y","N")</f>
        <v/>
      </c>
      <c r="AY1398" s="99">
        <f>(AT1398="Y")+(AU1398="Y")+(AV1398="Y")+(AW1398="Y")+(AX1398="Y")</f>
        <v/>
      </c>
      <c r="AZ1398" s="94">
        <f>IF(AY1398=0,"None",_xlfn.TEXTJOIN(", ",TRUE(),IF(AT1398="Y","Breakout",""),IF(AU1398="Y","Accumulation",""),IF(AV1398="Y","Institutional buying",""),IF(AW1398="Y","Long buildup",""),IF(AX1398="Y","Momentum leader","")))</f>
        <v/>
      </c>
      <c r="BA1398" s="94">
        <f>IF(BW1398="","","Passes "&amp;AY1398&amp;" of 5 buy-side scans"&amp;IF(G1398="Y","; RED FLAG: filter out using Red flag column",""))</f>
        <v/>
      </c>
      <c r="BB1398" s="91" t="inlineStr">
        <is>
          <t>None</t>
        </is>
      </c>
      <c r="BC1398" s="92" t="inlineStr">
        <is>
          <t>N</t>
        </is>
      </c>
      <c r="BD1398" s="94" t="n"/>
      <c r="BE1398" s="94" t="n"/>
      <c r="BF1398" s="92">
        <f>IF(R1398*100000&gt;=Settings!$B$5,"Y","N")</f>
        <v/>
      </c>
      <c r="BG1398" s="91">
        <f>IF(F1398&gt;Settings!$B$6,"Y","N")</f>
        <v/>
      </c>
      <c r="BH1398" s="97" t="n">
        <v>-22.24</v>
      </c>
      <c r="BI1398" s="96" t="n">
        <v>-5.93</v>
      </c>
      <c r="BJ1398" s="96" t="n">
        <v>-6.66</v>
      </c>
      <c r="BK1398" s="96" t="n">
        <v>-8.06</v>
      </c>
      <c r="BL1398" s="96" t="n">
        <v>31.32</v>
      </c>
      <c r="BM1398" s="96" t="n">
        <v>9.859999999999999</v>
      </c>
      <c r="BN1398" s="97" t="n">
        <v>-4.96</v>
      </c>
      <c r="BO1398" s="96" t="n">
        <v>-5.83</v>
      </c>
      <c r="BP1398" s="96" t="n">
        <v>-3.11</v>
      </c>
      <c r="BQ1398" s="96" t="n">
        <v>1.93</v>
      </c>
      <c r="BR1398" s="91" t="inlineStr">
        <is>
          <t>Mixed</t>
        </is>
      </c>
      <c r="BS1398" s="91" t="inlineStr">
        <is>
          <t>None</t>
        </is>
      </c>
      <c r="BT1398" s="96" t="n">
        <v>32.9</v>
      </c>
      <c r="BU1398" s="91" t="inlineStr">
        <is>
          <t>N</t>
        </is>
      </c>
      <c r="BV1398" s="99">
        <f>IF(OR(BF1398&lt;&gt;"Y",BG1398&lt;&gt;"Y"),"",(AND(ISNUMBER(BQ1398),BQ1398&gt;0))+(BR1398="Stacked up")+(AND(ISNUMBER(BH1398),BH1398&gt;=-Settings!$B$17))+(AND(ISNUMBER(BK1398),ISNUMBER(BM1398),BK1398&gt;0,BM1398&gt;0))+(AND(ISNUMBER(AQ1398),AQ1398&gt;=Settings!$B$18))+(AND(ISNUMBER(BT1398),BT1398&gt;=Settings!$B$19,BT1398&lt;=Settings!$B$20))+(AND(ISNUMBER(AS1398),AS1398&gt;0))+(AND(ISNUMBER(T1398),ISNUMBER(M1398),T1398&gt;=Settings!$B$21,M1398&gt;0))+(AND(ISNUMBER(AD1398),ISNUMBER(M1398),AD1398&gt;=Settings!$B$22,M1398&gt;0))+(AY1398&gt;=1))</f>
        <v/>
      </c>
      <c r="BW1398" s="91">
        <f>IF(OR(AY1398=0,BF1398&lt;&gt;"Y",BG1398&lt;&gt;"Y"),"",1+SUMPRODUCT(($A$6:$A$2604=A1398)*($AY$6:$AY$2604&gt;0)*($BF$6:$BF$2604="Y")*($BG$6:$BG$2604="Y")*(($AY$6:$AY$2604&gt;AY1398)+($AY$6:$AY$2604=AY1398)*($AD$6:$AD$2604&gt;AD1398))))</f>
        <v/>
      </c>
    </row>
    <row r="1399" ht="23.85" customHeight="1" s="55">
      <c r="A1399" s="90" t="n">
        <v>46296</v>
      </c>
      <c r="B1399" s="91" t="inlineStr">
        <is>
          <t>FEDDERSHOL</t>
        </is>
      </c>
      <c r="C1399" s="91" t="inlineStr">
        <is>
          <t>INE417D01020</t>
        </is>
      </c>
      <c r="D1399" s="91" t="n"/>
      <c r="E1399" s="91" t="inlineStr">
        <is>
          <t>None</t>
        </is>
      </c>
      <c r="F1399" s="93" t="n">
        <v>1282</v>
      </c>
      <c r="G1399" s="92" t="inlineStr">
        <is>
          <t>N</t>
        </is>
      </c>
      <c r="H1399" s="94" t="n"/>
      <c r="I1399" s="91" t="inlineStr">
        <is>
          <t>N</t>
        </is>
      </c>
      <c r="J1399" s="92">
        <f>IF(K1399="","N","Y")</f>
        <v/>
      </c>
      <c r="K1399" s="94">
        <f>_xlfn.TEXTJOIN("; ",TRUE,IF(P1399="52-wk low","52-wk low",""),IF(AND(AD1399&gt;=Settings!$B$12,M1399&lt;0),"Distribution",""),IF(AND(AJ1399="Y",M1399&lt;0,AK1399&lt;-Settings!$B$13),"Long unwinding",""),IF(AND(AJ1399="Y",M1399&lt;0,AK1399&gt;Settings!$B$13),"Short buildup",""))</f>
        <v/>
      </c>
      <c r="L1399" s="95" t="n">
        <v>63.63</v>
      </c>
      <c r="M1399" s="96" t="n">
        <v>3.45</v>
      </c>
      <c r="N1399" s="93" t="n">
        <v>102</v>
      </c>
      <c r="O1399" s="91" t="inlineStr">
        <is>
          <t>None</t>
        </is>
      </c>
      <c r="P1399" s="91" t="inlineStr">
        <is>
          <t>None</t>
        </is>
      </c>
      <c r="Q1399" s="97" t="n">
        <v>610.9</v>
      </c>
      <c r="R1399" s="96" t="n">
        <v>118.23</v>
      </c>
      <c r="S1399" s="96" t="n">
        <v>6.93</v>
      </c>
      <c r="T1399" s="96" t="n">
        <v>13.41</v>
      </c>
      <c r="U1399" s="96" t="n">
        <v>19.35</v>
      </c>
      <c r="V1399" s="103" t="n">
        <v>3.15</v>
      </c>
      <c r="W1399" s="102" t="n"/>
      <c r="X1399" s="93" t="n">
        <v>7</v>
      </c>
      <c r="Y1399" s="91" t="inlineStr">
        <is>
          <t>By volume</t>
        </is>
      </c>
      <c r="Z1399" s="99" t="n">
        <v>3.23</v>
      </c>
      <c r="AA1399" s="96" t="n">
        <v>0.15</v>
      </c>
      <c r="AB1399" s="96" t="n">
        <v>0.12</v>
      </c>
      <c r="AC1399" s="96" t="n">
        <v>1.53</v>
      </c>
      <c r="AD1399" s="96" t="n">
        <v>3</v>
      </c>
      <c r="AE1399" s="96" t="n">
        <v>3.32</v>
      </c>
      <c r="AF1399" s="103" t="n">
        <v>0.72</v>
      </c>
      <c r="AG1399" s="91" t="inlineStr">
        <is>
          <t>Run-up, risky</t>
        </is>
      </c>
      <c r="AH1399" s="100" t="n">
        <v>29694</v>
      </c>
      <c r="AI1399" s="101" t="n">
        <v>0</v>
      </c>
      <c r="AJ1399" s="92" t="inlineStr">
        <is>
          <t>N</t>
        </is>
      </c>
      <c r="AK1399" s="96" t="n"/>
      <c r="AL1399" s="91" t="inlineStr">
        <is>
          <t>n/a</t>
        </is>
      </c>
      <c r="AM1399" s="93" t="n"/>
      <c r="AN1399" s="92" t="inlineStr">
        <is>
          <t>None</t>
        </is>
      </c>
      <c r="AO1399" s="102" t="n">
        <v>0</v>
      </c>
      <c r="AP1399" s="103" t="n"/>
      <c r="AQ1399" s="102" t="n"/>
      <c r="AR1399" s="91" t="inlineStr">
        <is>
          <t>N</t>
        </is>
      </c>
      <c r="AS1399" s="104" t="n"/>
      <c r="AT1399" s="92">
        <f>IF(AND(P1399="52-wk high",T1399&gt;=Settings!$B$7),"Y","N")</f>
        <v/>
      </c>
      <c r="AU1399" s="91">
        <f>IF(AND(AD1399&gt;=Settings!$B$8,M1399&gt;0),"Y","N")</f>
        <v/>
      </c>
      <c r="AV1399" s="91">
        <f>IF(OR(AH1399&gt;Settings!$B$9,AI1399&gt;Settings!$B$9),"Y","N")</f>
        <v/>
      </c>
      <c r="AW1399" s="91">
        <f>IF(AJ1399&lt;&gt;"Y","n/a",IF(AND(M1399&gt;0,AK1399&gt;Settings!$B$10),"Y","N"))</f>
        <v/>
      </c>
      <c r="AX1399" s="91">
        <f>IF(AO1399&gt;=Settings!$B$11,"Y","N")</f>
        <v/>
      </c>
      <c r="AY1399" s="99">
        <f>(AT1399="Y")+(AU1399="Y")+(AV1399="Y")+(AW1399="Y")+(AX1399="Y")</f>
        <v/>
      </c>
      <c r="AZ1399" s="94">
        <f>IF(AY1399=0,"None",_xlfn.TEXTJOIN(", ",TRUE(),IF(AT1399="Y","Breakout",""),IF(AU1399="Y","Accumulation",""),IF(AV1399="Y","Institutional buying",""),IF(AW1399="Y","Long buildup",""),IF(AX1399="Y","Momentum leader","")))</f>
        <v/>
      </c>
      <c r="BA1399" s="94">
        <f>IF(BW1399="","","Passes "&amp;AY1399&amp;" of 5 buy-side scans"&amp;IF(G1399="Y","; RED FLAG: filter out using Red flag column",""))</f>
        <v/>
      </c>
      <c r="BB1399" s="91" t="inlineStr">
        <is>
          <t>None</t>
        </is>
      </c>
      <c r="BC1399" s="92" t="inlineStr">
        <is>
          <t>Y</t>
        </is>
      </c>
      <c r="BD1399" s="94" t="inlineStr">
        <is>
          <t>&gt;25% move in 15 days; &gt;25% move in 1 month; High-low range &gt;75% in 3 months</t>
        </is>
      </c>
      <c r="BE1399" s="94" t="n"/>
      <c r="BF1399" s="92">
        <f>IF(R1399*100000&gt;=Settings!$B$5,"Y","N")</f>
        <v/>
      </c>
      <c r="BG1399" s="91">
        <f>IF(F1399&gt;Settings!$B$6,"Y","N")</f>
        <v/>
      </c>
      <c r="BH1399" s="97" t="n">
        <v>-12.56</v>
      </c>
      <c r="BI1399" s="96" t="n">
        <v>-1.67</v>
      </c>
      <c r="BJ1399" s="96" t="n">
        <v>40.74</v>
      </c>
      <c r="BK1399" s="96" t="n">
        <v>55.96</v>
      </c>
      <c r="BL1399" s="96" t="n"/>
      <c r="BM1399" s="96" t="n"/>
      <c r="BN1399" s="97" t="n">
        <v>12.36</v>
      </c>
      <c r="BO1399" s="96" t="n">
        <v>26.95</v>
      </c>
      <c r="BP1399" s="96" t="n">
        <v>39.96</v>
      </c>
      <c r="BQ1399" s="96" t="n"/>
      <c r="BR1399" s="91" t="n"/>
      <c r="BS1399" s="91" t="inlineStr">
        <is>
          <t>None</t>
        </is>
      </c>
      <c r="BT1399" s="96" t="n">
        <v>71.7</v>
      </c>
      <c r="BU1399" s="91" t="n"/>
      <c r="BV1399" s="99">
        <f>IF(OR(BF1399&lt;&gt;"Y",BG1399&lt;&gt;"Y"),"",(AND(ISNUMBER(BQ1399),BQ1399&gt;0))+(BR1399="Stacked up")+(AND(ISNUMBER(BH1399),BH1399&gt;=-Settings!$B$17))+(AND(ISNUMBER(BK1399),ISNUMBER(BM1399),BK1399&gt;0,BM1399&gt;0))+(AND(ISNUMBER(AQ1399),AQ1399&gt;=Settings!$B$18))+(AND(ISNUMBER(BT1399),BT1399&gt;=Settings!$B$19,BT1399&lt;=Settings!$B$20))+(AND(ISNUMBER(AS1399),AS1399&gt;0))+(AND(ISNUMBER(T1399),ISNUMBER(M1399),T1399&gt;=Settings!$B$21,M1399&gt;0))+(AND(ISNUMBER(AD1399),ISNUMBER(M1399),AD1399&gt;=Settings!$B$22,M1399&gt;0))+(AY1399&gt;=1))</f>
        <v/>
      </c>
      <c r="BW1399" s="91">
        <f>IF(OR(AY1399=0,BF1399&lt;&gt;"Y",BG1399&lt;&gt;"Y"),"",1+SUMPRODUCT(($A$6:$A$2604=A1399)*($AY$6:$AY$2604&gt;0)*($BF$6:$BF$2604="Y")*($BG$6:$BG$2604="Y")*(($AY$6:$AY$2604&gt;AY1399)+($AY$6:$AY$2604=AY1399)*($AD$6:$AD$2604&gt;AD1399))))</f>
        <v/>
      </c>
    </row>
    <row r="1400" ht="23.85" customHeight="1" s="55">
      <c r="A1400" s="90" t="n">
        <v>46296</v>
      </c>
      <c r="B1400" s="91" t="inlineStr">
        <is>
          <t>IZMO</t>
        </is>
      </c>
      <c r="C1400" s="91" t="inlineStr">
        <is>
          <t>INE848A01014</t>
        </is>
      </c>
      <c r="D1400" s="91" t="n"/>
      <c r="E1400" s="91" t="inlineStr">
        <is>
          <t>None</t>
        </is>
      </c>
      <c r="F1400" s="93" t="n">
        <v>1282</v>
      </c>
      <c r="G1400" s="92" t="inlineStr">
        <is>
          <t>N</t>
        </is>
      </c>
      <c r="H1400" s="94" t="n"/>
      <c r="I1400" s="91" t="inlineStr">
        <is>
          <t>N</t>
        </is>
      </c>
      <c r="J1400" s="92">
        <f>IF(K1400="","N","Y")</f>
        <v/>
      </c>
      <c r="K1400" s="94">
        <f>_xlfn.TEXTJOIN("; ",TRUE,IF(P1400="52-wk low","52-wk low",""),IF(AND(AD1400&gt;=Settings!$B$12,M1400&lt;0),"Distribution",""),IF(AND(AJ1400="Y",M1400&lt;0,AK1400&lt;-Settings!$B$13),"Long unwinding",""),IF(AND(AJ1400="Y",M1400&lt;0,AK1400&gt;Settings!$B$13),"Short buildup",""))</f>
        <v/>
      </c>
      <c r="L1400" s="95" t="n">
        <v>855.95</v>
      </c>
      <c r="M1400" s="96" t="n">
        <v>-2.15</v>
      </c>
      <c r="N1400" s="93" t="n">
        <v>1724</v>
      </c>
      <c r="O1400" s="91" t="inlineStr">
        <is>
          <t>None</t>
        </is>
      </c>
      <c r="P1400" s="91" t="inlineStr">
        <is>
          <t>None</t>
        </is>
      </c>
      <c r="Q1400" s="97" t="n">
        <v>0.79</v>
      </c>
      <c r="R1400" s="96" t="n">
        <v>1.11</v>
      </c>
      <c r="S1400" s="96" t="n">
        <v>0.51</v>
      </c>
      <c r="T1400" s="96" t="n">
        <v>0.64</v>
      </c>
      <c r="U1400" s="96" t="n">
        <v>0.61</v>
      </c>
      <c r="V1400" s="103" t="n">
        <v>0.85</v>
      </c>
      <c r="W1400" s="102" t="n">
        <v>4</v>
      </c>
      <c r="X1400" s="93" t="n"/>
      <c r="Y1400" s="91" t="inlineStr">
        <is>
          <t>None</t>
        </is>
      </c>
      <c r="Z1400" s="99" t="n">
        <v>40.86</v>
      </c>
      <c r="AA1400" s="96" t="n">
        <v>1.02</v>
      </c>
      <c r="AB1400" s="96" t="n">
        <v>0.9</v>
      </c>
      <c r="AC1400" s="96" t="n">
        <v>0.63</v>
      </c>
      <c r="AD1400" s="96" t="n">
        <v>0.66</v>
      </c>
      <c r="AE1400" s="96" t="n"/>
      <c r="AF1400" s="103" t="n">
        <v>0.87</v>
      </c>
      <c r="AG1400" s="91" t="inlineStr">
        <is>
          <t>Normal</t>
        </is>
      </c>
      <c r="AH1400" s="100" t="n">
        <v>0</v>
      </c>
      <c r="AI1400" s="101" t="n">
        <v>0</v>
      </c>
      <c r="AJ1400" s="92" t="inlineStr">
        <is>
          <t>N</t>
        </is>
      </c>
      <c r="AK1400" s="96" t="n"/>
      <c r="AL1400" s="91" t="inlineStr">
        <is>
          <t>n/a</t>
        </is>
      </c>
      <c r="AM1400" s="93" t="n"/>
      <c r="AN1400" s="92" t="inlineStr">
        <is>
          <t>None</t>
        </is>
      </c>
      <c r="AO1400" s="102" t="n">
        <v>0</v>
      </c>
      <c r="AP1400" s="103" t="n">
        <v>0.89</v>
      </c>
      <c r="AQ1400" s="102" t="n">
        <v>56</v>
      </c>
      <c r="AR1400" s="91" t="inlineStr">
        <is>
          <t>N</t>
        </is>
      </c>
      <c r="AS1400" s="104" t="n"/>
      <c r="AT1400" s="92">
        <f>IF(AND(P1400="52-wk high",T1400&gt;=Settings!$B$7),"Y","N")</f>
        <v/>
      </c>
      <c r="AU1400" s="91">
        <f>IF(AND(AD1400&gt;=Settings!$B$8,M1400&gt;0),"Y","N")</f>
        <v/>
      </c>
      <c r="AV1400" s="91">
        <f>IF(OR(AH1400&gt;Settings!$B$9,AI1400&gt;Settings!$B$9),"Y","N")</f>
        <v/>
      </c>
      <c r="AW1400" s="91">
        <f>IF(AJ1400&lt;&gt;"Y","n/a",IF(AND(M1400&gt;0,AK1400&gt;Settings!$B$10),"Y","N"))</f>
        <v/>
      </c>
      <c r="AX1400" s="91">
        <f>IF(AO1400&gt;=Settings!$B$11,"Y","N")</f>
        <v/>
      </c>
      <c r="AY1400" s="99">
        <f>(AT1400="Y")+(AU1400="Y")+(AV1400="Y")+(AW1400="Y")+(AX1400="Y")</f>
        <v/>
      </c>
      <c r="AZ1400" s="94">
        <f>IF(AY1400=0,"None",_xlfn.TEXTJOIN(", ",TRUE(),IF(AT1400="Y","Breakout",""),IF(AU1400="Y","Accumulation",""),IF(AV1400="Y","Institutional buying",""),IF(AW1400="Y","Long buildup",""),IF(AX1400="Y","Momentum leader","")))</f>
        <v/>
      </c>
      <c r="BA1400" s="94">
        <f>IF(BW1400="","","Passes "&amp;AY1400&amp;" of 5 buy-side scans"&amp;IF(G1400="Y","; RED FLAG: filter out using Red flag column",""))</f>
        <v/>
      </c>
      <c r="BB1400" s="91" t="inlineStr">
        <is>
          <t>None</t>
        </is>
      </c>
      <c r="BC1400" s="92" t="inlineStr">
        <is>
          <t>N</t>
        </is>
      </c>
      <c r="BD1400" s="94" t="n"/>
      <c r="BE1400" s="94" t="n"/>
      <c r="BF1400" s="92">
        <f>IF(R1400*100000&gt;=Settings!$B$5,"Y","N")</f>
        <v/>
      </c>
      <c r="BG1400" s="91">
        <f>IF(F1400&gt;Settings!$B$6,"Y","N")</f>
        <v/>
      </c>
      <c r="BH1400" s="97" t="n">
        <v>-29.68</v>
      </c>
      <c r="BI1400" s="96" t="n">
        <v>-5.36</v>
      </c>
      <c r="BJ1400" s="96" t="n">
        <v>-6.59</v>
      </c>
      <c r="BK1400" s="96" t="n">
        <v>-16.29</v>
      </c>
      <c r="BL1400" s="96" t="n">
        <v>32.37</v>
      </c>
      <c r="BM1400" s="96" t="n">
        <v>-25.99</v>
      </c>
      <c r="BN1400" s="97" t="n">
        <v>-4.84</v>
      </c>
      <c r="BO1400" s="96" t="n">
        <v>-6.64</v>
      </c>
      <c r="BP1400" s="96" t="n">
        <v>-5.73</v>
      </c>
      <c r="BQ1400" s="96" t="n">
        <v>-5.78</v>
      </c>
      <c r="BR1400" s="91" t="inlineStr">
        <is>
          <t>Mixed</t>
        </is>
      </c>
      <c r="BS1400" s="91" t="inlineStr">
        <is>
          <t>None</t>
        </is>
      </c>
      <c r="BT1400" s="96" t="n">
        <v>33.4</v>
      </c>
      <c r="BU1400" s="91" t="inlineStr">
        <is>
          <t>N</t>
        </is>
      </c>
      <c r="BV1400" s="99">
        <f>IF(OR(BF1400&lt;&gt;"Y",BG1400&lt;&gt;"Y"),"",(AND(ISNUMBER(BQ1400),BQ1400&gt;0))+(BR1400="Stacked up")+(AND(ISNUMBER(BH1400),BH1400&gt;=-Settings!$B$17))+(AND(ISNUMBER(BK1400),ISNUMBER(BM1400),BK1400&gt;0,BM1400&gt;0))+(AND(ISNUMBER(AQ1400),AQ1400&gt;=Settings!$B$18))+(AND(ISNUMBER(BT1400),BT1400&gt;=Settings!$B$19,BT1400&lt;=Settings!$B$20))+(AND(ISNUMBER(AS1400),AS1400&gt;0))+(AND(ISNUMBER(T1400),ISNUMBER(M1400),T1400&gt;=Settings!$B$21,M1400&gt;0))+(AND(ISNUMBER(AD1400),ISNUMBER(M1400),AD1400&gt;=Settings!$B$22,M1400&gt;0))+(AY1400&gt;=1))</f>
        <v/>
      </c>
      <c r="BW1400" s="91">
        <f>IF(OR(AY1400=0,BF1400&lt;&gt;"Y",BG1400&lt;&gt;"Y"),"",1+SUMPRODUCT(($A$6:$A$2604=A1400)*($AY$6:$AY$2604&gt;0)*($BF$6:$BF$2604="Y")*($BG$6:$BG$2604="Y")*(($AY$6:$AY$2604&gt;AY1400)+($AY$6:$AY$2604=AY1400)*($AD$6:$AD$2604&gt;AD1400))))</f>
        <v/>
      </c>
    </row>
    <row r="1401" ht="23.85" customHeight="1" s="55">
      <c r="A1401" s="90" t="n">
        <v>46296</v>
      </c>
      <c r="B1401" s="91" t="inlineStr">
        <is>
          <t>MWL</t>
        </is>
      </c>
      <c r="C1401" s="91" t="inlineStr">
        <is>
          <t>INE0JYY01029</t>
        </is>
      </c>
      <c r="D1401" s="91" t="n"/>
      <c r="E1401" s="91" t="inlineStr">
        <is>
          <t>None</t>
        </is>
      </c>
      <c r="F1401" s="93" t="n">
        <v>1281</v>
      </c>
      <c r="G1401" s="92" t="inlineStr">
        <is>
          <t>N</t>
        </is>
      </c>
      <c r="H1401" s="94" t="n"/>
      <c r="I1401" s="91" t="inlineStr">
        <is>
          <t>N</t>
        </is>
      </c>
      <c r="J1401" s="92">
        <f>IF(K1401="","N","Y")</f>
        <v/>
      </c>
      <c r="K1401" s="94">
        <f>_xlfn.TEXTJOIN("; ",TRUE,IF(P1401="52-wk low","52-wk low",""),IF(AND(AD1401&gt;=Settings!$B$12,M1401&lt;0),"Distribution",""),IF(AND(AJ1401="Y",M1401&lt;0,AK1401&lt;-Settings!$B$13),"Long unwinding",""),IF(AND(AJ1401="Y",M1401&lt;0,AK1401&gt;Settings!$B$13),"Short buildup",""))</f>
        <v/>
      </c>
      <c r="L1401" s="95" t="n">
        <v>43.13</v>
      </c>
      <c r="M1401" s="96" t="n">
        <v>-0.58</v>
      </c>
      <c r="N1401" s="93" t="n">
        <v>822</v>
      </c>
      <c r="O1401" s="91" t="inlineStr">
        <is>
          <t>None</t>
        </is>
      </c>
      <c r="P1401" s="91" t="inlineStr">
        <is>
          <t>None</t>
        </is>
      </c>
      <c r="Q1401" s="97" t="n">
        <v>4.09</v>
      </c>
      <c r="R1401" s="96" t="n">
        <v>20.99</v>
      </c>
      <c r="S1401" s="96" t="n">
        <v>0.19</v>
      </c>
      <c r="T1401" s="96" t="n">
        <v>0.27</v>
      </c>
      <c r="U1401" s="96" t="n"/>
      <c r="V1401" s="103" t="n"/>
      <c r="W1401" s="102" t="n"/>
      <c r="X1401" s="93" t="n"/>
      <c r="Y1401" s="91" t="inlineStr">
        <is>
          <t>None</t>
        </is>
      </c>
      <c r="Z1401" s="99" t="n">
        <v>71.18000000000001</v>
      </c>
      <c r="AA1401" s="96" t="n">
        <v>1.61</v>
      </c>
      <c r="AB1401" s="96" t="n">
        <v>1.54</v>
      </c>
      <c r="AC1401" s="96" t="n">
        <v>0.72</v>
      </c>
      <c r="AD1401" s="96" t="n">
        <v>0.92</v>
      </c>
      <c r="AE1401" s="96" t="n"/>
      <c r="AF1401" s="103" t="n"/>
      <c r="AG1401" s="91" t="n"/>
      <c r="AH1401" s="100" t="n">
        <v>0</v>
      </c>
      <c r="AI1401" s="101" t="n">
        <v>0</v>
      </c>
      <c r="AJ1401" s="92" t="inlineStr">
        <is>
          <t>N</t>
        </is>
      </c>
      <c r="AK1401" s="96" t="n"/>
      <c r="AL1401" s="91" t="inlineStr">
        <is>
          <t>n/a</t>
        </is>
      </c>
      <c r="AM1401" s="93" t="n"/>
      <c r="AN1401" s="92" t="inlineStr">
        <is>
          <t>None</t>
        </is>
      </c>
      <c r="AO1401" s="102" t="n">
        <v>0</v>
      </c>
      <c r="AP1401" s="103" t="n"/>
      <c r="AQ1401" s="102" t="n"/>
      <c r="AR1401" s="91" t="inlineStr">
        <is>
          <t>N</t>
        </is>
      </c>
      <c r="AS1401" s="104" t="n"/>
      <c r="AT1401" s="92">
        <f>IF(AND(P1401="52-wk high",T1401&gt;=Settings!$B$7),"Y","N")</f>
        <v/>
      </c>
      <c r="AU1401" s="91">
        <f>IF(AND(AD1401&gt;=Settings!$B$8,M1401&gt;0),"Y","N")</f>
        <v/>
      </c>
      <c r="AV1401" s="91">
        <f>IF(OR(AH1401&gt;Settings!$B$9,AI1401&gt;Settings!$B$9),"Y","N")</f>
        <v/>
      </c>
      <c r="AW1401" s="91">
        <f>IF(AJ1401&lt;&gt;"Y","n/a",IF(AND(M1401&gt;0,AK1401&gt;Settings!$B$10),"Y","N"))</f>
        <v/>
      </c>
      <c r="AX1401" s="91">
        <f>IF(AO1401&gt;=Settings!$B$11,"Y","N")</f>
        <v/>
      </c>
      <c r="AY1401" s="99">
        <f>(AT1401="Y")+(AU1401="Y")+(AV1401="Y")+(AW1401="Y")+(AX1401="Y")</f>
        <v/>
      </c>
      <c r="AZ1401" s="94">
        <f>IF(AY1401=0,"None",_xlfn.TEXTJOIN(", ",TRUE(),IF(AT1401="Y","Breakout",""),IF(AU1401="Y","Accumulation",""),IF(AV1401="Y","Institutional buying",""),IF(AW1401="Y","Long buildup",""),IF(AX1401="Y","Momentum leader","")))</f>
        <v/>
      </c>
      <c r="BA1401" s="94">
        <f>IF(BW1401="","","Passes "&amp;AY1401&amp;" of 5 buy-side scans"&amp;IF(G1401="Y","; RED FLAG: filter out using Red flag column",""))</f>
        <v/>
      </c>
      <c r="BB1401" s="91" t="inlineStr">
        <is>
          <t>None</t>
        </is>
      </c>
      <c r="BC1401" s="92" t="inlineStr">
        <is>
          <t>N</t>
        </is>
      </c>
      <c r="BD1401" s="94" t="n"/>
      <c r="BE1401" s="94" t="inlineStr">
        <is>
          <t>FVSPLT FRM RS 10 TO RE 1, ex 10-Jul-2026</t>
        </is>
      </c>
      <c r="BF1401" s="92">
        <f>IF(R1401*100000&gt;=Settings!$B$5,"Y","N")</f>
        <v/>
      </c>
      <c r="BG1401" s="91">
        <f>IF(F1401&gt;Settings!$B$6,"Y","N")</f>
        <v/>
      </c>
      <c r="BH1401" s="97" t="n">
        <v>-10.15</v>
      </c>
      <c r="BI1401" s="96" t="n">
        <v>-1.66</v>
      </c>
      <c r="BJ1401" s="96" t="n">
        <v>14.37</v>
      </c>
      <c r="BK1401" s="96" t="n"/>
      <c r="BL1401" s="96" t="n"/>
      <c r="BM1401" s="96" t="n"/>
      <c r="BN1401" s="97" t="n">
        <v>2.95</v>
      </c>
      <c r="BO1401" s="96" t="n">
        <v>6.73</v>
      </c>
      <c r="BP1401" s="96" t="n"/>
      <c r="BQ1401" s="96" t="n"/>
      <c r="BR1401" s="91" t="n"/>
      <c r="BS1401" s="91" t="inlineStr">
        <is>
          <t>None</t>
        </is>
      </c>
      <c r="BT1401" s="96" t="n">
        <v>59.7</v>
      </c>
      <c r="BU1401" s="91" t="n"/>
      <c r="BV1401" s="99">
        <f>IF(OR(BF1401&lt;&gt;"Y",BG1401&lt;&gt;"Y"),"",(AND(ISNUMBER(BQ1401),BQ1401&gt;0))+(BR1401="Stacked up")+(AND(ISNUMBER(BH1401),BH1401&gt;=-Settings!$B$17))+(AND(ISNUMBER(BK1401),ISNUMBER(BM1401),BK1401&gt;0,BM1401&gt;0))+(AND(ISNUMBER(AQ1401),AQ1401&gt;=Settings!$B$18))+(AND(ISNUMBER(BT1401),BT1401&gt;=Settings!$B$19,BT1401&lt;=Settings!$B$20))+(AND(ISNUMBER(AS1401),AS1401&gt;0))+(AND(ISNUMBER(T1401),ISNUMBER(M1401),T1401&gt;=Settings!$B$21,M1401&gt;0))+(AND(ISNUMBER(AD1401),ISNUMBER(M1401),AD1401&gt;=Settings!$B$22,M1401&gt;0))+(AY1401&gt;=1))</f>
        <v/>
      </c>
      <c r="BW1401" s="91">
        <f>IF(OR(AY1401=0,BF1401&lt;&gt;"Y",BG1401&lt;&gt;"Y"),"",1+SUMPRODUCT(($A$6:$A$2604=A1401)*($AY$6:$AY$2604&gt;0)*($BF$6:$BF$2604="Y")*($BG$6:$BG$2604="Y")*(($AY$6:$AY$2604&gt;AY1401)+($AY$6:$AY$2604=AY1401)*($AD$6:$AD$2604&gt;AD1401))))</f>
        <v/>
      </c>
    </row>
    <row r="1402" ht="23.85" customHeight="1" s="55">
      <c r="A1402" s="90" t="n">
        <v>46296</v>
      </c>
      <c r="B1402" s="91" t="inlineStr">
        <is>
          <t>NAVKARCORP</t>
        </is>
      </c>
      <c r="C1402" s="91" t="inlineStr">
        <is>
          <t>INE278M01019</t>
        </is>
      </c>
      <c r="D1402" s="91" t="n"/>
      <c r="E1402" s="91" t="inlineStr">
        <is>
          <t>None</t>
        </is>
      </c>
      <c r="F1402" s="93" t="n">
        <v>1280</v>
      </c>
      <c r="G1402" s="92" t="inlineStr">
        <is>
          <t>N</t>
        </is>
      </c>
      <c r="H1402" s="94" t="n"/>
      <c r="I1402" s="91" t="inlineStr">
        <is>
          <t>N</t>
        </is>
      </c>
      <c r="J1402" s="92">
        <f>IF(K1402="","N","Y")</f>
        <v/>
      </c>
      <c r="K1402" s="94">
        <f>_xlfn.TEXTJOIN("; ",TRUE,IF(P1402="52-wk low","52-wk low",""),IF(AND(AD1402&gt;=Settings!$B$12,M1402&lt;0),"Distribution",""),IF(AND(AJ1402="Y",M1402&lt;0,AK1402&lt;-Settings!$B$13),"Long unwinding",""),IF(AND(AJ1402="Y",M1402&lt;0,AK1402&gt;Settings!$B$13),"Short buildup",""))</f>
        <v/>
      </c>
      <c r="L1402" s="95" t="n">
        <v>85.06999999999999</v>
      </c>
      <c r="M1402" s="96" t="n">
        <v>0.22</v>
      </c>
      <c r="N1402" s="93" t="n">
        <v>519</v>
      </c>
      <c r="O1402" s="91" t="inlineStr">
        <is>
          <t>None</t>
        </is>
      </c>
      <c r="P1402" s="91" t="inlineStr">
        <is>
          <t>None</t>
        </is>
      </c>
      <c r="Q1402" s="97" t="n">
        <v>5.39</v>
      </c>
      <c r="R1402" s="96" t="n">
        <v>4.9</v>
      </c>
      <c r="S1402" s="96" t="n">
        <v>1.14</v>
      </c>
      <c r="T1402" s="96" t="n">
        <v>1.43</v>
      </c>
      <c r="U1402" s="96" t="n">
        <v>0.82</v>
      </c>
      <c r="V1402" s="103" t="n">
        <v>0.74</v>
      </c>
      <c r="W1402" s="102" t="n">
        <v>2</v>
      </c>
      <c r="X1402" s="93" t="n"/>
      <c r="Y1402" s="91" t="inlineStr">
        <is>
          <t>None</t>
        </is>
      </c>
      <c r="Z1402" s="99" t="n">
        <v>48.78</v>
      </c>
      <c r="AA1402" s="96" t="n">
        <v>0.87</v>
      </c>
      <c r="AB1402" s="96" t="n">
        <v>0.87</v>
      </c>
      <c r="AC1402" s="96" t="n">
        <v>0.99</v>
      </c>
      <c r="AD1402" s="96" t="n">
        <v>1.26</v>
      </c>
      <c r="AE1402" s="96" t="n">
        <v>0.9</v>
      </c>
      <c r="AF1402" s="103" t="n">
        <v>1.25</v>
      </c>
      <c r="AG1402" s="91" t="inlineStr">
        <is>
          <t>Normal</t>
        </is>
      </c>
      <c r="AH1402" s="100" t="n">
        <v>0</v>
      </c>
      <c r="AI1402" s="101" t="n">
        <v>0</v>
      </c>
      <c r="AJ1402" s="92" t="inlineStr">
        <is>
          <t>N</t>
        </is>
      </c>
      <c r="AK1402" s="96" t="n"/>
      <c r="AL1402" s="91" t="inlineStr">
        <is>
          <t>n/a</t>
        </is>
      </c>
      <c r="AM1402" s="93" t="n"/>
      <c r="AN1402" s="92" t="inlineStr">
        <is>
          <t>None</t>
        </is>
      </c>
      <c r="AO1402" s="102" t="n">
        <v>0</v>
      </c>
      <c r="AP1402" s="103" t="n">
        <v>0.67</v>
      </c>
      <c r="AQ1402" s="102" t="n">
        <v>32</v>
      </c>
      <c r="AR1402" s="91" t="inlineStr">
        <is>
          <t>N</t>
        </is>
      </c>
      <c r="AS1402" s="104" t="n"/>
      <c r="AT1402" s="92">
        <f>IF(AND(P1402="52-wk high",T1402&gt;=Settings!$B$7),"Y","N")</f>
        <v/>
      </c>
      <c r="AU1402" s="91">
        <f>IF(AND(AD1402&gt;=Settings!$B$8,M1402&gt;0),"Y","N")</f>
        <v/>
      </c>
      <c r="AV1402" s="91">
        <f>IF(OR(AH1402&gt;Settings!$B$9,AI1402&gt;Settings!$B$9),"Y","N")</f>
        <v/>
      </c>
      <c r="AW1402" s="91">
        <f>IF(AJ1402&lt;&gt;"Y","n/a",IF(AND(M1402&gt;0,AK1402&gt;Settings!$B$10),"Y","N"))</f>
        <v/>
      </c>
      <c r="AX1402" s="91">
        <f>IF(AO1402&gt;=Settings!$B$11,"Y","N")</f>
        <v/>
      </c>
      <c r="AY1402" s="99">
        <f>(AT1402="Y")+(AU1402="Y")+(AV1402="Y")+(AW1402="Y")+(AX1402="Y")</f>
        <v/>
      </c>
      <c r="AZ1402" s="94">
        <f>IF(AY1402=0,"None",_xlfn.TEXTJOIN(", ",TRUE(),IF(AT1402="Y","Breakout",""),IF(AU1402="Y","Accumulation",""),IF(AV1402="Y","Institutional buying",""),IF(AW1402="Y","Long buildup",""),IF(AX1402="Y","Momentum leader","")))</f>
        <v/>
      </c>
      <c r="BA1402" s="94">
        <f>IF(BW1402="","","Passes "&amp;AY1402&amp;" of 5 buy-side scans"&amp;IF(G1402="Y","; RED FLAG: filter out using Red flag column",""))</f>
        <v/>
      </c>
      <c r="BB1402" s="91" t="inlineStr">
        <is>
          <t>None</t>
        </is>
      </c>
      <c r="BC1402" s="92" t="inlineStr">
        <is>
          <t>N</t>
        </is>
      </c>
      <c r="BD1402" s="94" t="n"/>
      <c r="BE1402" s="94" t="n"/>
      <c r="BF1402" s="92">
        <f>IF(R1402*100000&gt;=Settings!$B$5,"Y","N")</f>
        <v/>
      </c>
      <c r="BG1402" s="91">
        <f>IF(F1402&gt;Settings!$B$6,"Y","N")</f>
        <v/>
      </c>
      <c r="BH1402" s="97" t="n">
        <v>-35.24</v>
      </c>
      <c r="BI1402" s="96" t="n">
        <v>-3.13</v>
      </c>
      <c r="BJ1402" s="96" t="n">
        <v>-11.06</v>
      </c>
      <c r="BK1402" s="96" t="n">
        <v>-23.84</v>
      </c>
      <c r="BL1402" s="96" t="n">
        <v>7.03</v>
      </c>
      <c r="BM1402" s="96" t="n">
        <v>-32.71</v>
      </c>
      <c r="BN1402" s="97" t="n">
        <v>-5.19</v>
      </c>
      <c r="BO1402" s="96" t="n">
        <v>-9.82</v>
      </c>
      <c r="BP1402" s="96" t="n">
        <v>-12.35</v>
      </c>
      <c r="BQ1402" s="96" t="n">
        <v>-15.17</v>
      </c>
      <c r="BR1402" s="91" t="inlineStr">
        <is>
          <t>Stacked down</t>
        </is>
      </c>
      <c r="BS1402" s="91" t="inlineStr">
        <is>
          <t>None</t>
        </is>
      </c>
      <c r="BT1402" s="96" t="n">
        <v>25.1</v>
      </c>
      <c r="BU1402" s="91" t="inlineStr">
        <is>
          <t>N</t>
        </is>
      </c>
      <c r="BV1402" s="99">
        <f>IF(OR(BF1402&lt;&gt;"Y",BG1402&lt;&gt;"Y"),"",(AND(ISNUMBER(BQ1402),BQ1402&gt;0))+(BR1402="Stacked up")+(AND(ISNUMBER(BH1402),BH1402&gt;=-Settings!$B$17))+(AND(ISNUMBER(BK1402),ISNUMBER(BM1402),BK1402&gt;0,BM1402&gt;0))+(AND(ISNUMBER(AQ1402),AQ1402&gt;=Settings!$B$18))+(AND(ISNUMBER(BT1402),BT1402&gt;=Settings!$B$19,BT1402&lt;=Settings!$B$20))+(AND(ISNUMBER(AS1402),AS1402&gt;0))+(AND(ISNUMBER(T1402),ISNUMBER(M1402),T1402&gt;=Settings!$B$21,M1402&gt;0))+(AND(ISNUMBER(AD1402),ISNUMBER(M1402),AD1402&gt;=Settings!$B$22,M1402&gt;0))+(AY1402&gt;=1))</f>
        <v/>
      </c>
      <c r="BW1402" s="91">
        <f>IF(OR(AY1402=0,BF1402&lt;&gt;"Y",BG1402&lt;&gt;"Y"),"",1+SUMPRODUCT(($A$6:$A$2604=A1402)*($AY$6:$AY$2604&gt;0)*($BF$6:$BF$2604="Y")*($BG$6:$BG$2604="Y")*(($AY$6:$AY$2604&gt;AY1402)+($AY$6:$AY$2604=AY1402)*($AD$6:$AD$2604&gt;AD1402))))</f>
        <v/>
      </c>
    </row>
    <row r="1403" ht="23.85" customHeight="1" s="55">
      <c r="A1403" s="90" t="n">
        <v>46296</v>
      </c>
      <c r="B1403" s="91" t="inlineStr">
        <is>
          <t>UGROCAP</t>
        </is>
      </c>
      <c r="C1403" s="91" t="inlineStr">
        <is>
          <t>INE583D01011</t>
        </is>
      </c>
      <c r="D1403" s="91" t="n"/>
      <c r="E1403" s="91" t="inlineStr">
        <is>
          <t>None</t>
        </is>
      </c>
      <c r="F1403" s="93" t="n">
        <v>1279</v>
      </c>
      <c r="G1403" s="92" t="inlineStr">
        <is>
          <t>N</t>
        </is>
      </c>
      <c r="H1403" s="94" t="n"/>
      <c r="I1403" s="91" t="inlineStr">
        <is>
          <t>N</t>
        </is>
      </c>
      <c r="J1403" s="92">
        <f>IF(K1403="","N","Y")</f>
        <v/>
      </c>
      <c r="K1403" s="94">
        <f>_xlfn.TEXTJOIN("; ",TRUE,IF(P1403="52-wk low","52-wk low",""),IF(AND(AD1403&gt;=Settings!$B$12,M1403&lt;0),"Distribution",""),IF(AND(AJ1403="Y",M1403&lt;0,AK1403&lt;-Settings!$B$13),"Long unwinding",""),IF(AND(AJ1403="Y",M1403&lt;0,AK1403&gt;Settings!$B$13),"Short buildup",""))</f>
        <v/>
      </c>
      <c r="L1403" s="95" t="n">
        <v>82.34999999999999</v>
      </c>
      <c r="M1403" s="96" t="n">
        <v>-1.59</v>
      </c>
      <c r="N1403" s="93" t="n">
        <v>1396</v>
      </c>
      <c r="O1403" s="91" t="inlineStr">
        <is>
          <t>None</t>
        </is>
      </c>
      <c r="P1403" s="91" t="inlineStr">
        <is>
          <t>None</t>
        </is>
      </c>
      <c r="Q1403" s="97" t="n">
        <v>1.49</v>
      </c>
      <c r="R1403" s="96" t="n">
        <v>1.95</v>
      </c>
      <c r="S1403" s="96" t="n">
        <v>0.78</v>
      </c>
      <c r="T1403" s="96" t="n">
        <v>0.44</v>
      </c>
      <c r="U1403" s="96" t="n">
        <v>0.53</v>
      </c>
      <c r="V1403" s="103" t="n">
        <v>0.71</v>
      </c>
      <c r="W1403" s="102" t="n">
        <v>2</v>
      </c>
      <c r="X1403" s="93" t="n"/>
      <c r="Y1403" s="91" t="inlineStr">
        <is>
          <t>None</t>
        </is>
      </c>
      <c r="Z1403" s="99" t="n">
        <v>52.02</v>
      </c>
      <c r="AA1403" s="96" t="n">
        <v>0.89</v>
      </c>
      <c r="AB1403" s="96" t="n">
        <v>0.89</v>
      </c>
      <c r="AC1403" s="96" t="n">
        <v>0.76</v>
      </c>
      <c r="AD1403" s="96" t="n">
        <v>0.52</v>
      </c>
      <c r="AE1403" s="96" t="n">
        <v>0.58</v>
      </c>
      <c r="AF1403" s="103" t="n">
        <v>1.13</v>
      </c>
      <c r="AG1403" s="91" t="inlineStr">
        <is>
          <t>Normal</t>
        </is>
      </c>
      <c r="AH1403" s="100" t="n">
        <v>0</v>
      </c>
      <c r="AI1403" s="101" t="n">
        <v>0</v>
      </c>
      <c r="AJ1403" s="92" t="inlineStr">
        <is>
          <t>N</t>
        </is>
      </c>
      <c r="AK1403" s="96" t="n"/>
      <c r="AL1403" s="91" t="inlineStr">
        <is>
          <t>n/a</t>
        </is>
      </c>
      <c r="AM1403" s="93" t="n"/>
      <c r="AN1403" s="92" t="inlineStr">
        <is>
          <t>None</t>
        </is>
      </c>
      <c r="AO1403" s="102" t="n">
        <v>0</v>
      </c>
      <c r="AP1403" s="103" t="n">
        <v>0.52</v>
      </c>
      <c r="AQ1403" s="102" t="n">
        <v>7</v>
      </c>
      <c r="AR1403" s="91" t="inlineStr">
        <is>
          <t>N</t>
        </is>
      </c>
      <c r="AS1403" s="104" t="n"/>
      <c r="AT1403" s="92">
        <f>IF(AND(P1403="52-wk high",T1403&gt;=Settings!$B$7),"Y","N")</f>
        <v/>
      </c>
      <c r="AU1403" s="91">
        <f>IF(AND(AD1403&gt;=Settings!$B$8,M1403&gt;0),"Y","N")</f>
        <v/>
      </c>
      <c r="AV1403" s="91">
        <f>IF(OR(AH1403&gt;Settings!$B$9,AI1403&gt;Settings!$B$9),"Y","N")</f>
        <v/>
      </c>
      <c r="AW1403" s="91">
        <f>IF(AJ1403&lt;&gt;"Y","n/a",IF(AND(M1403&gt;0,AK1403&gt;Settings!$B$10),"Y","N"))</f>
        <v/>
      </c>
      <c r="AX1403" s="91">
        <f>IF(AO1403&gt;=Settings!$B$11,"Y","N")</f>
        <v/>
      </c>
      <c r="AY1403" s="99">
        <f>(AT1403="Y")+(AU1403="Y")+(AV1403="Y")+(AW1403="Y")+(AX1403="Y")</f>
        <v/>
      </c>
      <c r="AZ1403" s="94">
        <f>IF(AY1403=0,"None",_xlfn.TEXTJOIN(", ",TRUE(),IF(AT1403="Y","Breakout",""),IF(AU1403="Y","Accumulation",""),IF(AV1403="Y","Institutional buying",""),IF(AW1403="Y","Long buildup",""),IF(AX1403="Y","Momentum leader","")))</f>
        <v/>
      </c>
      <c r="BA1403" s="94">
        <f>IF(BW1403="","","Passes "&amp;AY1403&amp;" of 5 buy-side scans"&amp;IF(G1403="Y","; RED FLAG: filter out using Red flag column",""))</f>
        <v/>
      </c>
      <c r="BB1403" s="91" t="inlineStr">
        <is>
          <t>None</t>
        </is>
      </c>
      <c r="BC1403" s="92" t="inlineStr">
        <is>
          <t>N</t>
        </is>
      </c>
      <c r="BD1403" s="94" t="n"/>
      <c r="BE1403" s="94" t="n"/>
      <c r="BF1403" s="92">
        <f>IF(R1403*100000&gt;=Settings!$B$5,"Y","N")</f>
        <v/>
      </c>
      <c r="BG1403" s="91">
        <f>IF(F1403&gt;Settings!$B$6,"Y","N")</f>
        <v/>
      </c>
      <c r="BH1403" s="97" t="n">
        <v>-57.22</v>
      </c>
      <c r="BI1403" s="96" t="n">
        <v>0.15</v>
      </c>
      <c r="BJ1403" s="96" t="n">
        <v>-3.03</v>
      </c>
      <c r="BK1403" s="96" t="n">
        <v>-15.8</v>
      </c>
      <c r="BL1403" s="96" t="n">
        <v>-7.29</v>
      </c>
      <c r="BM1403" s="96" t="n">
        <v>-55.02</v>
      </c>
      <c r="BN1403" s="97" t="n">
        <v>-1.61</v>
      </c>
      <c r="BO1403" s="96" t="n">
        <v>-5.98</v>
      </c>
      <c r="BP1403" s="96" t="n">
        <v>-12.67</v>
      </c>
      <c r="BQ1403" s="96" t="n">
        <v>-24.56</v>
      </c>
      <c r="BR1403" s="91" t="inlineStr">
        <is>
          <t>Stacked down</t>
        </is>
      </c>
      <c r="BS1403" s="91" t="inlineStr">
        <is>
          <t>None</t>
        </is>
      </c>
      <c r="BT1403" s="96" t="n">
        <v>44.6</v>
      </c>
      <c r="BU1403" s="91" t="inlineStr">
        <is>
          <t>N</t>
        </is>
      </c>
      <c r="BV1403" s="99">
        <f>IF(OR(BF1403&lt;&gt;"Y",BG1403&lt;&gt;"Y"),"",(AND(ISNUMBER(BQ1403),BQ1403&gt;0))+(BR1403="Stacked up")+(AND(ISNUMBER(BH1403),BH1403&gt;=-Settings!$B$17))+(AND(ISNUMBER(BK1403),ISNUMBER(BM1403),BK1403&gt;0,BM1403&gt;0))+(AND(ISNUMBER(AQ1403),AQ1403&gt;=Settings!$B$18))+(AND(ISNUMBER(BT1403),BT1403&gt;=Settings!$B$19,BT1403&lt;=Settings!$B$20))+(AND(ISNUMBER(AS1403),AS1403&gt;0))+(AND(ISNUMBER(T1403),ISNUMBER(M1403),T1403&gt;=Settings!$B$21,M1403&gt;0))+(AND(ISNUMBER(AD1403),ISNUMBER(M1403),AD1403&gt;=Settings!$B$22,M1403&gt;0))+(AY1403&gt;=1))</f>
        <v/>
      </c>
      <c r="BW1403" s="91">
        <f>IF(OR(AY1403=0,BF1403&lt;&gt;"Y",BG1403&lt;&gt;"Y"),"",1+SUMPRODUCT(($A$6:$A$2604=A1403)*($AY$6:$AY$2604&gt;0)*($BF$6:$BF$2604="Y")*($BG$6:$BG$2604="Y")*(($AY$6:$AY$2604&gt;AY1403)+($AY$6:$AY$2604=AY1403)*($AD$6:$AD$2604&gt;AD1403))))</f>
        <v/>
      </c>
    </row>
    <row r="1404" ht="23.85" customHeight="1" s="55">
      <c r="A1404" s="90" t="n">
        <v>46296</v>
      </c>
      <c r="B1404" s="91" t="inlineStr">
        <is>
          <t>PUNJABCHEM</t>
        </is>
      </c>
      <c r="C1404" s="91" t="inlineStr">
        <is>
          <t>INE277B01014</t>
        </is>
      </c>
      <c r="D1404" s="91" t="n"/>
      <c r="E1404" s="91" t="inlineStr">
        <is>
          <t>None</t>
        </is>
      </c>
      <c r="F1404" s="93" t="n">
        <v>1276</v>
      </c>
      <c r="G1404" s="92" t="inlineStr">
        <is>
          <t>N</t>
        </is>
      </c>
      <c r="H1404" s="94" t="n"/>
      <c r="I1404" s="91" t="inlineStr">
        <is>
          <t>N</t>
        </is>
      </c>
      <c r="J1404" s="92">
        <f>IF(K1404="","N","Y")</f>
        <v/>
      </c>
      <c r="K1404" s="94">
        <f>_xlfn.TEXTJOIN("; ",TRUE,IF(P1404="52-wk low","52-wk low",""),IF(AND(AD1404&gt;=Settings!$B$12,M1404&lt;0),"Distribution",""),IF(AND(AJ1404="Y",M1404&lt;0,AK1404&lt;-Settings!$B$13),"Long unwinding",""),IF(AND(AJ1404="Y",M1404&lt;0,AK1404&gt;Settings!$B$13),"Short buildup",""))</f>
        <v/>
      </c>
      <c r="L1404" s="95" t="n">
        <v>1040.9</v>
      </c>
      <c r="M1404" s="96" t="n">
        <v>-1.29</v>
      </c>
      <c r="N1404" s="93" t="n">
        <v>1198</v>
      </c>
      <c r="O1404" s="91" t="inlineStr">
        <is>
          <t>None</t>
        </is>
      </c>
      <c r="P1404" s="91" t="inlineStr">
        <is>
          <t>None</t>
        </is>
      </c>
      <c r="Q1404" s="97" t="n">
        <v>0.06</v>
      </c>
      <c r="R1404" s="96" t="n">
        <v>0.04</v>
      </c>
      <c r="S1404" s="96" t="n">
        <v>1.47</v>
      </c>
      <c r="T1404" s="96" t="n">
        <v>0.48</v>
      </c>
      <c r="U1404" s="96" t="n">
        <v>0.33</v>
      </c>
      <c r="V1404" s="103" t="n">
        <v>0.23</v>
      </c>
      <c r="W1404" s="102" t="n">
        <v>0</v>
      </c>
      <c r="X1404" s="93" t="n"/>
      <c r="Y1404" s="91" t="inlineStr">
        <is>
          <t>None</t>
        </is>
      </c>
      <c r="Z1404" s="99" t="n">
        <v>53.01</v>
      </c>
      <c r="AA1404" s="96" t="n">
        <v>0.93</v>
      </c>
      <c r="AB1404" s="96" t="n">
        <v>0.97</v>
      </c>
      <c r="AC1404" s="96" t="n">
        <v>1.36</v>
      </c>
      <c r="AD1404" s="96" t="n">
        <v>0.71</v>
      </c>
      <c r="AE1404" s="96" t="n">
        <v>0.33</v>
      </c>
      <c r="AF1404" s="103" t="n">
        <v>1.08</v>
      </c>
      <c r="AG1404" s="91" t="inlineStr">
        <is>
          <t>Normal</t>
        </is>
      </c>
      <c r="AH1404" s="100" t="n">
        <v>0</v>
      </c>
      <c r="AI1404" s="101" t="n">
        <v>0</v>
      </c>
      <c r="AJ1404" s="92" t="inlineStr">
        <is>
          <t>N</t>
        </is>
      </c>
      <c r="AK1404" s="96" t="n"/>
      <c r="AL1404" s="91" t="inlineStr">
        <is>
          <t>n/a</t>
        </is>
      </c>
      <c r="AM1404" s="93" t="n"/>
      <c r="AN1404" s="92" t="inlineStr">
        <is>
          <t>None</t>
        </is>
      </c>
      <c r="AO1404" s="102" t="n">
        <v>0</v>
      </c>
      <c r="AP1404" s="103" t="n">
        <v>0.76</v>
      </c>
      <c r="AQ1404" s="102" t="n">
        <v>45</v>
      </c>
      <c r="AR1404" s="91" t="inlineStr">
        <is>
          <t>N</t>
        </is>
      </c>
      <c r="AS1404" s="104" t="n"/>
      <c r="AT1404" s="92">
        <f>IF(AND(P1404="52-wk high",T1404&gt;=Settings!$B$7),"Y","N")</f>
        <v/>
      </c>
      <c r="AU1404" s="91">
        <f>IF(AND(AD1404&gt;=Settings!$B$8,M1404&gt;0),"Y","N")</f>
        <v/>
      </c>
      <c r="AV1404" s="91">
        <f>IF(OR(AH1404&gt;Settings!$B$9,AI1404&gt;Settings!$B$9),"Y","N")</f>
        <v/>
      </c>
      <c r="AW1404" s="91">
        <f>IF(AJ1404&lt;&gt;"Y","n/a",IF(AND(M1404&gt;0,AK1404&gt;Settings!$B$10),"Y","N"))</f>
        <v/>
      </c>
      <c r="AX1404" s="91">
        <f>IF(AO1404&gt;=Settings!$B$11,"Y","N")</f>
        <v/>
      </c>
      <c r="AY1404" s="99">
        <f>(AT1404="Y")+(AU1404="Y")+(AV1404="Y")+(AW1404="Y")+(AX1404="Y")</f>
        <v/>
      </c>
      <c r="AZ1404" s="94">
        <f>IF(AY1404=0,"None",_xlfn.TEXTJOIN(", ",TRUE(),IF(AT1404="Y","Breakout",""),IF(AU1404="Y","Accumulation",""),IF(AV1404="Y","Institutional buying",""),IF(AW1404="Y","Long buildup",""),IF(AX1404="Y","Momentum leader","")))</f>
        <v/>
      </c>
      <c r="BA1404" s="94">
        <f>IF(BW1404="","","Passes "&amp;AY1404&amp;" of 5 buy-side scans"&amp;IF(G1404="Y","; RED FLAG: filter out using Red flag column",""))</f>
        <v/>
      </c>
      <c r="BB1404" s="91" t="inlineStr">
        <is>
          <t>None</t>
        </is>
      </c>
      <c r="BC1404" s="92" t="inlineStr">
        <is>
          <t>Y</t>
        </is>
      </c>
      <c r="BD1404" s="94" t="inlineStr">
        <is>
          <t>Few traders (&lt;100 unique PAN, 30 days)</t>
        </is>
      </c>
      <c r="BE1404" s="94" t="n"/>
      <c r="BF1404" s="92">
        <f>IF(R1404*100000&gt;=Settings!$B$5,"Y","N")</f>
        <v/>
      </c>
      <c r="BG1404" s="91">
        <f>IF(F1404&gt;Settings!$B$6,"Y","N")</f>
        <v/>
      </c>
      <c r="BH1404" s="97" t="n">
        <v>-32.14</v>
      </c>
      <c r="BI1404" s="96" t="n">
        <v>-1.25</v>
      </c>
      <c r="BJ1404" s="96" t="n">
        <v>-6.17</v>
      </c>
      <c r="BK1404" s="96" t="n">
        <v>-3.52</v>
      </c>
      <c r="BL1404" s="96" t="n">
        <v>12.12</v>
      </c>
      <c r="BM1404" s="96" t="n">
        <v>-23.4</v>
      </c>
      <c r="BN1404" s="97" t="n">
        <v>-2.66</v>
      </c>
      <c r="BO1404" s="96" t="n">
        <v>-4.08</v>
      </c>
      <c r="BP1404" s="96" t="n">
        <v>-4.4</v>
      </c>
      <c r="BQ1404" s="96" t="n">
        <v>-6.23</v>
      </c>
      <c r="BR1404" s="91" t="inlineStr">
        <is>
          <t>Stacked down</t>
        </is>
      </c>
      <c r="BS1404" s="91" t="inlineStr">
        <is>
          <t>None</t>
        </is>
      </c>
      <c r="BT1404" s="96" t="n">
        <v>39.2</v>
      </c>
      <c r="BU1404" s="91" t="inlineStr">
        <is>
          <t>N</t>
        </is>
      </c>
      <c r="BV1404" s="99">
        <f>IF(OR(BF1404&lt;&gt;"Y",BG1404&lt;&gt;"Y"),"",(AND(ISNUMBER(BQ1404),BQ1404&gt;0))+(BR1404="Stacked up")+(AND(ISNUMBER(BH1404),BH1404&gt;=-Settings!$B$17))+(AND(ISNUMBER(BK1404),ISNUMBER(BM1404),BK1404&gt;0,BM1404&gt;0))+(AND(ISNUMBER(AQ1404),AQ1404&gt;=Settings!$B$18))+(AND(ISNUMBER(BT1404),BT1404&gt;=Settings!$B$19,BT1404&lt;=Settings!$B$20))+(AND(ISNUMBER(AS1404),AS1404&gt;0))+(AND(ISNUMBER(T1404),ISNUMBER(M1404),T1404&gt;=Settings!$B$21,M1404&gt;0))+(AND(ISNUMBER(AD1404),ISNUMBER(M1404),AD1404&gt;=Settings!$B$22,M1404&gt;0))+(AY1404&gt;=1))</f>
        <v/>
      </c>
      <c r="BW1404" s="91">
        <f>IF(OR(AY1404=0,BF1404&lt;&gt;"Y",BG1404&lt;&gt;"Y"),"",1+SUMPRODUCT(($A$6:$A$2604=A1404)*($AY$6:$AY$2604&gt;0)*($BF$6:$BF$2604="Y")*($BG$6:$BG$2604="Y")*(($AY$6:$AY$2604&gt;AY1404)+($AY$6:$AY$2604=AY1404)*($AD$6:$AD$2604&gt;AD1404))))</f>
        <v/>
      </c>
    </row>
    <row r="1405" ht="23.85" customHeight="1" s="55">
      <c r="A1405" s="90" t="n">
        <v>46296</v>
      </c>
      <c r="B1405" s="91" t="inlineStr">
        <is>
          <t>SPIC</t>
        </is>
      </c>
      <c r="C1405" s="91" t="inlineStr">
        <is>
          <t>INE147A01011</t>
        </is>
      </c>
      <c r="D1405" s="91" t="n"/>
      <c r="E1405" s="91" t="inlineStr">
        <is>
          <t>None</t>
        </is>
      </c>
      <c r="F1405" s="93" t="n">
        <v>1267</v>
      </c>
      <c r="G1405" s="92" t="inlineStr">
        <is>
          <t>N</t>
        </is>
      </c>
      <c r="H1405" s="94" t="n"/>
      <c r="I1405" s="91" t="inlineStr">
        <is>
          <t>N</t>
        </is>
      </c>
      <c r="J1405" s="92">
        <f>IF(K1405="","N","Y")</f>
        <v/>
      </c>
      <c r="K1405" s="94">
        <f>_xlfn.TEXTJOIN("; ",TRUE,IF(P1405="52-wk low","52-wk low",""),IF(AND(AD1405&gt;=Settings!$B$12,M1405&lt;0),"Distribution",""),IF(AND(AJ1405="Y",M1405&lt;0,AK1405&lt;-Settings!$B$13),"Long unwinding",""),IF(AND(AJ1405="Y",M1405&lt;0,AK1405&gt;Settings!$B$13),"Short buildup",""))</f>
        <v/>
      </c>
      <c r="L1405" s="95" t="n">
        <v>62.23</v>
      </c>
      <c r="M1405" s="96" t="n">
        <v>-2.67</v>
      </c>
      <c r="N1405" s="93" t="n">
        <v>1968</v>
      </c>
      <c r="O1405" s="91" t="inlineStr">
        <is>
          <t>None</t>
        </is>
      </c>
      <c r="P1405" s="91" t="inlineStr">
        <is>
          <t>None</t>
        </is>
      </c>
      <c r="Q1405" s="97" t="n">
        <v>2.34</v>
      </c>
      <c r="R1405" s="96" t="n">
        <v>4.28</v>
      </c>
      <c r="S1405" s="96" t="n">
        <v>0.53</v>
      </c>
      <c r="T1405" s="96" t="n">
        <v>0.59</v>
      </c>
      <c r="U1405" s="96" t="n">
        <v>0.45</v>
      </c>
      <c r="V1405" s="103" t="n">
        <v>0.83</v>
      </c>
      <c r="W1405" s="102" t="n">
        <v>4</v>
      </c>
      <c r="X1405" s="93" t="n"/>
      <c r="Y1405" s="91" t="inlineStr">
        <is>
          <t>None</t>
        </is>
      </c>
      <c r="Z1405" s="99" t="n">
        <v>54.51</v>
      </c>
      <c r="AA1405" s="96" t="n">
        <v>1.08</v>
      </c>
      <c r="AB1405" s="96" t="n">
        <v>1.03</v>
      </c>
      <c r="AC1405" s="96" t="n">
        <v>0.6</v>
      </c>
      <c r="AD1405" s="96" t="n">
        <v>0.68</v>
      </c>
      <c r="AE1405" s="96" t="n">
        <v>0.54</v>
      </c>
      <c r="AF1405" s="103" t="n">
        <v>1.09</v>
      </c>
      <c r="AG1405" s="91" t="inlineStr">
        <is>
          <t>Normal</t>
        </is>
      </c>
      <c r="AH1405" s="100" t="n">
        <v>0</v>
      </c>
      <c r="AI1405" s="101" t="n">
        <v>0</v>
      </c>
      <c r="AJ1405" s="92" t="inlineStr">
        <is>
          <t>N</t>
        </is>
      </c>
      <c r="AK1405" s="96" t="n"/>
      <c r="AL1405" s="91" t="inlineStr">
        <is>
          <t>n/a</t>
        </is>
      </c>
      <c r="AM1405" s="93" t="n"/>
      <c r="AN1405" s="92" t="inlineStr">
        <is>
          <t>None</t>
        </is>
      </c>
      <c r="AO1405" s="102" t="n">
        <v>0</v>
      </c>
      <c r="AP1405" s="103" t="n">
        <v>0.62</v>
      </c>
      <c r="AQ1405" s="102" t="n">
        <v>24</v>
      </c>
      <c r="AR1405" s="91" t="inlineStr">
        <is>
          <t>N</t>
        </is>
      </c>
      <c r="AS1405" s="104" t="n"/>
      <c r="AT1405" s="92">
        <f>IF(AND(P1405="52-wk high",T1405&gt;=Settings!$B$7),"Y","N")</f>
        <v/>
      </c>
      <c r="AU1405" s="91">
        <f>IF(AND(AD1405&gt;=Settings!$B$8,M1405&gt;0),"Y","N")</f>
        <v/>
      </c>
      <c r="AV1405" s="91">
        <f>IF(OR(AH1405&gt;Settings!$B$9,AI1405&gt;Settings!$B$9),"Y","N")</f>
        <v/>
      </c>
      <c r="AW1405" s="91">
        <f>IF(AJ1405&lt;&gt;"Y","n/a",IF(AND(M1405&gt;0,AK1405&gt;Settings!$B$10),"Y","N"))</f>
        <v/>
      </c>
      <c r="AX1405" s="91">
        <f>IF(AO1405&gt;=Settings!$B$11,"Y","N")</f>
        <v/>
      </c>
      <c r="AY1405" s="99">
        <f>(AT1405="Y")+(AU1405="Y")+(AV1405="Y")+(AW1405="Y")+(AX1405="Y")</f>
        <v/>
      </c>
      <c r="AZ1405" s="94">
        <f>IF(AY1405=0,"None",_xlfn.TEXTJOIN(", ",TRUE(),IF(AT1405="Y","Breakout",""),IF(AU1405="Y","Accumulation",""),IF(AV1405="Y","Institutional buying",""),IF(AW1405="Y","Long buildup",""),IF(AX1405="Y","Momentum leader","")))</f>
        <v/>
      </c>
      <c r="BA1405" s="94">
        <f>IF(BW1405="","","Passes "&amp;AY1405&amp;" of 5 buy-side scans"&amp;IF(G1405="Y","; RED FLAG: filter out using Red flag column",""))</f>
        <v/>
      </c>
      <c r="BB1405" s="91" t="inlineStr">
        <is>
          <t>None</t>
        </is>
      </c>
      <c r="BC1405" s="92" t="inlineStr">
        <is>
          <t>N</t>
        </is>
      </c>
      <c r="BD1405" s="94" t="n"/>
      <c r="BE1405" s="94" t="n"/>
      <c r="BF1405" s="92">
        <f>IF(R1405*100000&gt;=Settings!$B$5,"Y","N")</f>
        <v/>
      </c>
      <c r="BG1405" s="91">
        <f>IF(F1405&gt;Settings!$B$6,"Y","N")</f>
        <v/>
      </c>
      <c r="BH1405" s="97" t="n">
        <v>-35.73</v>
      </c>
      <c r="BI1405" s="96" t="n">
        <v>-5.51</v>
      </c>
      <c r="BJ1405" s="96" t="n">
        <v>-9.630000000000001</v>
      </c>
      <c r="BK1405" s="96" t="n">
        <v>-8.75</v>
      </c>
      <c r="BL1405" s="96" t="n">
        <v>1.97</v>
      </c>
      <c r="BM1405" s="96" t="n">
        <v>-32.44</v>
      </c>
      <c r="BN1405" s="97" t="n">
        <v>-5.92</v>
      </c>
      <c r="BO1405" s="96" t="n">
        <v>-7.56</v>
      </c>
      <c r="BP1405" s="96" t="n">
        <v>-8.890000000000001</v>
      </c>
      <c r="BQ1405" s="96" t="n">
        <v>-13.4</v>
      </c>
      <c r="BR1405" s="91" t="inlineStr">
        <is>
          <t>Stacked down</t>
        </is>
      </c>
      <c r="BS1405" s="91" t="inlineStr">
        <is>
          <t>None</t>
        </is>
      </c>
      <c r="BT1405" s="96" t="n">
        <v>28.2</v>
      </c>
      <c r="BU1405" s="91" t="inlineStr">
        <is>
          <t>N</t>
        </is>
      </c>
      <c r="BV1405" s="99">
        <f>IF(OR(BF1405&lt;&gt;"Y",BG1405&lt;&gt;"Y"),"",(AND(ISNUMBER(BQ1405),BQ1405&gt;0))+(BR1405="Stacked up")+(AND(ISNUMBER(BH1405),BH1405&gt;=-Settings!$B$17))+(AND(ISNUMBER(BK1405),ISNUMBER(BM1405),BK1405&gt;0,BM1405&gt;0))+(AND(ISNUMBER(AQ1405),AQ1405&gt;=Settings!$B$18))+(AND(ISNUMBER(BT1405),BT1405&gt;=Settings!$B$19,BT1405&lt;=Settings!$B$20))+(AND(ISNUMBER(AS1405),AS1405&gt;0))+(AND(ISNUMBER(T1405),ISNUMBER(M1405),T1405&gt;=Settings!$B$21,M1405&gt;0))+(AND(ISNUMBER(AD1405),ISNUMBER(M1405),AD1405&gt;=Settings!$B$22,M1405&gt;0))+(AY1405&gt;=1))</f>
        <v/>
      </c>
      <c r="BW1405" s="91">
        <f>IF(OR(AY1405=0,BF1405&lt;&gt;"Y",BG1405&lt;&gt;"Y"),"",1+SUMPRODUCT(($A$6:$A$2604=A1405)*($AY$6:$AY$2604&gt;0)*($BF$6:$BF$2604="Y")*($BG$6:$BG$2604="Y")*(($AY$6:$AY$2604&gt;AY1405)+($AY$6:$AY$2604=AY1405)*($AD$6:$AD$2604&gt;AD1405))))</f>
        <v/>
      </c>
    </row>
    <row r="1406" ht="23.85" customHeight="1" s="55">
      <c r="A1406" s="90" t="n">
        <v>46296</v>
      </c>
      <c r="B1406" s="91" t="inlineStr">
        <is>
          <t>CAPITALSFB</t>
        </is>
      </c>
      <c r="C1406" s="91" t="inlineStr">
        <is>
          <t>INE646H01017</t>
        </is>
      </c>
      <c r="D1406" s="91" t="n"/>
      <c r="E1406" s="91" t="inlineStr">
        <is>
          <t>None</t>
        </is>
      </c>
      <c r="F1406" s="93" t="n">
        <v>1262</v>
      </c>
      <c r="G1406" s="92" t="inlineStr">
        <is>
          <t>N</t>
        </is>
      </c>
      <c r="H1406" s="94" t="n"/>
      <c r="I1406" s="91" t="inlineStr">
        <is>
          <t>N</t>
        </is>
      </c>
      <c r="J1406" s="92">
        <f>IF(K1406="","N","Y")</f>
        <v/>
      </c>
      <c r="K1406" s="94">
        <f>_xlfn.TEXTJOIN("; ",TRUE,IF(P1406="52-wk low","52-wk low",""),IF(AND(AD1406&gt;=Settings!$B$12,M1406&lt;0),"Distribution",""),IF(AND(AJ1406="Y",M1406&lt;0,AK1406&lt;-Settings!$B$13),"Long unwinding",""),IF(AND(AJ1406="Y",M1406&lt;0,AK1406&gt;Settings!$B$13),"Short buildup",""))</f>
        <v/>
      </c>
      <c r="L1406" s="95" t="n">
        <v>277.5</v>
      </c>
      <c r="M1406" s="96" t="n">
        <v>-3.85</v>
      </c>
      <c r="N1406" s="93" t="n">
        <v>2313</v>
      </c>
      <c r="O1406" s="91" t="inlineStr">
        <is>
          <t>None</t>
        </is>
      </c>
      <c r="P1406" s="91" t="inlineStr">
        <is>
          <t>None</t>
        </is>
      </c>
      <c r="Q1406" s="97" t="n">
        <v>0.76</v>
      </c>
      <c r="R1406" s="96" t="n">
        <v>0.31</v>
      </c>
      <c r="S1406" s="96" t="n">
        <v>2.74</v>
      </c>
      <c r="T1406" s="96" t="n">
        <v>2.45</v>
      </c>
      <c r="U1406" s="96" t="n">
        <v>1.83</v>
      </c>
      <c r="V1406" s="103" t="n">
        <v>0.75</v>
      </c>
      <c r="W1406" s="102" t="n">
        <v>3</v>
      </c>
      <c r="X1406" s="93" t="n"/>
      <c r="Y1406" s="91" t="inlineStr">
        <is>
          <t>None</t>
        </is>
      </c>
      <c r="Z1406" s="99" t="n">
        <v>58.02</v>
      </c>
      <c r="AA1406" s="96" t="n">
        <v>0.9</v>
      </c>
      <c r="AB1406" s="96" t="n">
        <v>0.9</v>
      </c>
      <c r="AC1406" s="96" t="n">
        <v>2.56</v>
      </c>
      <c r="AD1406" s="96" t="n">
        <v>2.29</v>
      </c>
      <c r="AE1406" s="96" t="n">
        <v>1.71</v>
      </c>
      <c r="AF1406" s="103" t="n">
        <v>0.99</v>
      </c>
      <c r="AG1406" s="91" t="inlineStr">
        <is>
          <t>Normal</t>
        </is>
      </c>
      <c r="AH1406" s="100" t="n">
        <v>0</v>
      </c>
      <c r="AI1406" s="101" t="n">
        <v>0</v>
      </c>
      <c r="AJ1406" s="92" t="inlineStr">
        <is>
          <t>N</t>
        </is>
      </c>
      <c r="AK1406" s="96" t="n"/>
      <c r="AL1406" s="91" t="inlineStr">
        <is>
          <t>n/a</t>
        </is>
      </c>
      <c r="AM1406" s="93" t="n"/>
      <c r="AN1406" s="92" t="inlineStr">
        <is>
          <t>None</t>
        </is>
      </c>
      <c r="AO1406" s="102" t="n">
        <v>0</v>
      </c>
      <c r="AP1406" s="103" t="n">
        <v>1.19</v>
      </c>
      <c r="AQ1406" s="102" t="n">
        <v>69</v>
      </c>
      <c r="AR1406" s="91" t="inlineStr">
        <is>
          <t>N</t>
        </is>
      </c>
      <c r="AS1406" s="104" t="n"/>
      <c r="AT1406" s="92">
        <f>IF(AND(P1406="52-wk high",T1406&gt;=Settings!$B$7),"Y","N")</f>
        <v/>
      </c>
      <c r="AU1406" s="91">
        <f>IF(AND(AD1406&gt;=Settings!$B$8,M1406&gt;0),"Y","N")</f>
        <v/>
      </c>
      <c r="AV1406" s="91">
        <f>IF(OR(AH1406&gt;Settings!$B$9,AI1406&gt;Settings!$B$9),"Y","N")</f>
        <v/>
      </c>
      <c r="AW1406" s="91">
        <f>IF(AJ1406&lt;&gt;"Y","n/a",IF(AND(M1406&gt;0,AK1406&gt;Settings!$B$10),"Y","N"))</f>
        <v/>
      </c>
      <c r="AX1406" s="91">
        <f>IF(AO1406&gt;=Settings!$B$11,"Y","N")</f>
        <v/>
      </c>
      <c r="AY1406" s="99">
        <f>(AT1406="Y")+(AU1406="Y")+(AV1406="Y")+(AW1406="Y")+(AX1406="Y")</f>
        <v/>
      </c>
      <c r="AZ1406" s="94">
        <f>IF(AY1406=0,"None",_xlfn.TEXTJOIN(", ",TRUE(),IF(AT1406="Y","Breakout",""),IF(AU1406="Y","Accumulation",""),IF(AV1406="Y","Institutional buying",""),IF(AW1406="Y","Long buildup",""),IF(AX1406="Y","Momentum leader","")))</f>
        <v/>
      </c>
      <c r="BA1406" s="94">
        <f>IF(BW1406="","","Passes "&amp;AY1406&amp;" of 5 buy-side scans"&amp;IF(G1406="Y","; RED FLAG: filter out using Red flag column",""))</f>
        <v/>
      </c>
      <c r="BB1406" s="91" t="inlineStr">
        <is>
          <t>None</t>
        </is>
      </c>
      <c r="BC1406" s="92" t="inlineStr">
        <is>
          <t>N</t>
        </is>
      </c>
      <c r="BD1406" s="94" t="n"/>
      <c r="BE1406" s="94" t="n"/>
      <c r="BF1406" s="92">
        <f>IF(R1406*100000&gt;=Settings!$B$5,"Y","N")</f>
        <v/>
      </c>
      <c r="BG1406" s="91">
        <f>IF(F1406&gt;Settings!$B$6,"Y","N")</f>
        <v/>
      </c>
      <c r="BH1406" s="97" t="n">
        <v>-14.27</v>
      </c>
      <c r="BI1406" s="96" t="n">
        <v>-1.09</v>
      </c>
      <c r="BJ1406" s="96" t="n">
        <v>-2.43</v>
      </c>
      <c r="BK1406" s="96" t="n">
        <v>0.76</v>
      </c>
      <c r="BL1406" s="96" t="n">
        <v>21.48</v>
      </c>
      <c r="BM1406" s="96" t="n">
        <v>-2.08</v>
      </c>
      <c r="BN1406" s="97" t="n">
        <v>-1.24</v>
      </c>
      <c r="BO1406" s="96" t="n">
        <v>-1.95</v>
      </c>
      <c r="BP1406" s="96" t="n">
        <v>-1.42</v>
      </c>
      <c r="BQ1406" s="96" t="n">
        <v>-0.2</v>
      </c>
      <c r="BR1406" s="91" t="inlineStr">
        <is>
          <t>Mixed</t>
        </is>
      </c>
      <c r="BS1406" s="91" t="inlineStr">
        <is>
          <t>None</t>
        </is>
      </c>
      <c r="BT1406" s="96" t="n">
        <v>44.9</v>
      </c>
      <c r="BU1406" s="91" t="inlineStr">
        <is>
          <t>N</t>
        </is>
      </c>
      <c r="BV1406" s="99">
        <f>IF(OR(BF1406&lt;&gt;"Y",BG1406&lt;&gt;"Y"),"",(AND(ISNUMBER(BQ1406),BQ1406&gt;0))+(BR1406="Stacked up")+(AND(ISNUMBER(BH1406),BH1406&gt;=-Settings!$B$17))+(AND(ISNUMBER(BK1406),ISNUMBER(BM1406),BK1406&gt;0,BM1406&gt;0))+(AND(ISNUMBER(AQ1406),AQ1406&gt;=Settings!$B$18))+(AND(ISNUMBER(BT1406),BT1406&gt;=Settings!$B$19,BT1406&lt;=Settings!$B$20))+(AND(ISNUMBER(AS1406),AS1406&gt;0))+(AND(ISNUMBER(T1406),ISNUMBER(M1406),T1406&gt;=Settings!$B$21,M1406&gt;0))+(AND(ISNUMBER(AD1406),ISNUMBER(M1406),AD1406&gt;=Settings!$B$22,M1406&gt;0))+(AY1406&gt;=1))</f>
        <v/>
      </c>
      <c r="BW1406" s="91">
        <f>IF(OR(AY1406=0,BF1406&lt;&gt;"Y",BG1406&lt;&gt;"Y"),"",1+SUMPRODUCT(($A$6:$A$2604=A1406)*($AY$6:$AY$2604&gt;0)*($BF$6:$BF$2604="Y")*($BG$6:$BG$2604="Y")*(($AY$6:$AY$2604&gt;AY1406)+($AY$6:$AY$2604=AY1406)*($AD$6:$AD$2604&gt;AD1406))))</f>
        <v/>
      </c>
    </row>
    <row r="1407" ht="23.85" customHeight="1" s="55">
      <c r="A1407" s="90" t="n">
        <v>46296</v>
      </c>
      <c r="B1407" s="91" t="inlineStr">
        <is>
          <t>IMPAL</t>
        </is>
      </c>
      <c r="C1407" s="91" t="inlineStr">
        <is>
          <t>INE547E01014</t>
        </is>
      </c>
      <c r="D1407" s="91" t="n"/>
      <c r="E1407" s="91" t="inlineStr">
        <is>
          <t>None</t>
        </is>
      </c>
      <c r="F1407" s="93" t="n">
        <v>1259</v>
      </c>
      <c r="G1407" s="92" t="inlineStr">
        <is>
          <t>N</t>
        </is>
      </c>
      <c r="H1407" s="94" t="n"/>
      <c r="I1407" s="91" t="inlineStr">
        <is>
          <t>N</t>
        </is>
      </c>
      <c r="J1407" s="92">
        <f>IF(K1407="","N","Y")</f>
        <v/>
      </c>
      <c r="K1407" s="94">
        <f>_xlfn.TEXTJOIN("; ",TRUE,IF(P1407="52-wk low","52-wk low",""),IF(AND(AD1407&gt;=Settings!$B$12,M1407&lt;0),"Distribution",""),IF(AND(AJ1407="Y",M1407&lt;0,AK1407&lt;-Settings!$B$13),"Long unwinding",""),IF(AND(AJ1407="Y",M1407&lt;0,AK1407&gt;Settings!$B$13),"Short buildup",""))</f>
        <v/>
      </c>
      <c r="L1407" s="95" t="n">
        <v>1009.1</v>
      </c>
      <c r="M1407" s="96" t="n">
        <v>-2.74</v>
      </c>
      <c r="N1407" s="93" t="n">
        <v>1991</v>
      </c>
      <c r="O1407" s="91" t="inlineStr">
        <is>
          <t>None</t>
        </is>
      </c>
      <c r="P1407" s="91" t="inlineStr">
        <is>
          <t>None</t>
        </is>
      </c>
      <c r="Q1407" s="97" t="n">
        <v>0.03</v>
      </c>
      <c r="R1407" s="96" t="n">
        <v>0.03</v>
      </c>
      <c r="S1407" s="96" t="n">
        <v>0.86</v>
      </c>
      <c r="T1407" s="96" t="n">
        <v>1.02</v>
      </c>
      <c r="U1407" s="96" t="n">
        <v>0.5600000000000001</v>
      </c>
      <c r="V1407" s="103" t="n">
        <v>0.67</v>
      </c>
      <c r="W1407" s="102" t="n">
        <v>3</v>
      </c>
      <c r="X1407" s="93" t="n"/>
      <c r="Y1407" s="91" t="inlineStr">
        <is>
          <t>None</t>
        </is>
      </c>
      <c r="Z1407" s="99" t="n">
        <v>66.28</v>
      </c>
      <c r="AA1407" s="96" t="n">
        <v>0.96</v>
      </c>
      <c r="AB1407" s="96" t="n">
        <v>0.98</v>
      </c>
      <c r="AC1407" s="96" t="n">
        <v>0.9</v>
      </c>
      <c r="AD1407" s="96" t="n">
        <v>1.05</v>
      </c>
      <c r="AE1407" s="96" t="n">
        <v>0.55</v>
      </c>
      <c r="AF1407" s="103" t="n">
        <v>0.93</v>
      </c>
      <c r="AG1407" s="91" t="inlineStr">
        <is>
          <t>Normal</t>
        </is>
      </c>
      <c r="AH1407" s="100" t="n">
        <v>0</v>
      </c>
      <c r="AI1407" s="101" t="n">
        <v>0</v>
      </c>
      <c r="AJ1407" s="92" t="inlineStr">
        <is>
          <t>N</t>
        </is>
      </c>
      <c r="AK1407" s="96" t="n"/>
      <c r="AL1407" s="91" t="inlineStr">
        <is>
          <t>n/a</t>
        </is>
      </c>
      <c r="AM1407" s="93" t="n"/>
      <c r="AN1407" s="92" t="inlineStr">
        <is>
          <t>None</t>
        </is>
      </c>
      <c r="AO1407" s="102" t="n">
        <v>0</v>
      </c>
      <c r="AP1407" s="103" t="n">
        <v>0.79</v>
      </c>
      <c r="AQ1407" s="102" t="n">
        <v>48</v>
      </c>
      <c r="AR1407" s="91" t="inlineStr">
        <is>
          <t>N</t>
        </is>
      </c>
      <c r="AS1407" s="104" t="n"/>
      <c r="AT1407" s="92">
        <f>IF(AND(P1407="52-wk high",T1407&gt;=Settings!$B$7),"Y","N")</f>
        <v/>
      </c>
      <c r="AU1407" s="91">
        <f>IF(AND(AD1407&gt;=Settings!$B$8,M1407&gt;0),"Y","N")</f>
        <v/>
      </c>
      <c r="AV1407" s="91">
        <f>IF(OR(AH1407&gt;Settings!$B$9,AI1407&gt;Settings!$B$9),"Y","N")</f>
        <v/>
      </c>
      <c r="AW1407" s="91">
        <f>IF(AJ1407&lt;&gt;"Y","n/a",IF(AND(M1407&gt;0,AK1407&gt;Settings!$B$10),"Y","N"))</f>
        <v/>
      </c>
      <c r="AX1407" s="91">
        <f>IF(AO1407&gt;=Settings!$B$11,"Y","N")</f>
        <v/>
      </c>
      <c r="AY1407" s="99">
        <f>(AT1407="Y")+(AU1407="Y")+(AV1407="Y")+(AW1407="Y")+(AX1407="Y")</f>
        <v/>
      </c>
      <c r="AZ1407" s="94">
        <f>IF(AY1407=0,"None",_xlfn.TEXTJOIN(", ",TRUE(),IF(AT1407="Y","Breakout",""),IF(AU1407="Y","Accumulation",""),IF(AV1407="Y","Institutional buying",""),IF(AW1407="Y","Long buildup",""),IF(AX1407="Y","Momentum leader","")))</f>
        <v/>
      </c>
      <c r="BA1407" s="94">
        <f>IF(BW1407="","","Passes "&amp;AY1407&amp;" of 5 buy-side scans"&amp;IF(G1407="Y","; RED FLAG: filter out using Red flag column",""))</f>
        <v/>
      </c>
      <c r="BB1407" s="91" t="inlineStr">
        <is>
          <t>None</t>
        </is>
      </c>
      <c r="BC1407" s="92" t="inlineStr">
        <is>
          <t>Y</t>
        </is>
      </c>
      <c r="BD1407" s="94" t="inlineStr">
        <is>
          <t>Few traders (&lt;100 unique PAN, 30 days)</t>
        </is>
      </c>
      <c r="BE1407" s="94" t="n"/>
      <c r="BF1407" s="92">
        <f>IF(R1407*100000&gt;=Settings!$B$5,"Y","N")</f>
        <v/>
      </c>
      <c r="BG1407" s="91">
        <f>IF(F1407&gt;Settings!$B$6,"Y","N")</f>
        <v/>
      </c>
      <c r="BH1407" s="97" t="n">
        <v>-18.55</v>
      </c>
      <c r="BI1407" s="96" t="n">
        <v>-4.44</v>
      </c>
      <c r="BJ1407" s="96" t="n">
        <v>-10.81</v>
      </c>
      <c r="BK1407" s="96" t="n">
        <v>-8.68</v>
      </c>
      <c r="BL1407" s="96" t="n">
        <v>3.44</v>
      </c>
      <c r="BM1407" s="96" t="n">
        <v>-6.79</v>
      </c>
      <c r="BN1407" s="97" t="n">
        <v>-5.43</v>
      </c>
      <c r="BO1407" s="96" t="n">
        <v>-6.75</v>
      </c>
      <c r="BP1407" s="96" t="n">
        <v>-6.54</v>
      </c>
      <c r="BQ1407" s="96" t="n">
        <v>-5.68</v>
      </c>
      <c r="BR1407" s="91" t="inlineStr">
        <is>
          <t>Mixed</t>
        </is>
      </c>
      <c r="BS1407" s="91" t="inlineStr">
        <is>
          <t>None</t>
        </is>
      </c>
      <c r="BT1407" s="96" t="n">
        <v>25.5</v>
      </c>
      <c r="BU1407" s="91" t="inlineStr">
        <is>
          <t>N</t>
        </is>
      </c>
      <c r="BV1407" s="99">
        <f>IF(OR(BF1407&lt;&gt;"Y",BG1407&lt;&gt;"Y"),"",(AND(ISNUMBER(BQ1407),BQ1407&gt;0))+(BR1407="Stacked up")+(AND(ISNUMBER(BH1407),BH1407&gt;=-Settings!$B$17))+(AND(ISNUMBER(BK1407),ISNUMBER(BM1407),BK1407&gt;0,BM1407&gt;0))+(AND(ISNUMBER(AQ1407),AQ1407&gt;=Settings!$B$18))+(AND(ISNUMBER(BT1407),BT1407&gt;=Settings!$B$19,BT1407&lt;=Settings!$B$20))+(AND(ISNUMBER(AS1407),AS1407&gt;0))+(AND(ISNUMBER(T1407),ISNUMBER(M1407),T1407&gt;=Settings!$B$21,M1407&gt;0))+(AND(ISNUMBER(AD1407),ISNUMBER(M1407),AD1407&gt;=Settings!$B$22,M1407&gt;0))+(AY1407&gt;=1))</f>
        <v/>
      </c>
      <c r="BW1407" s="91">
        <f>IF(OR(AY1407=0,BF1407&lt;&gt;"Y",BG1407&lt;&gt;"Y"),"",1+SUMPRODUCT(($A$6:$A$2604=A1407)*($AY$6:$AY$2604&gt;0)*($BF$6:$BF$2604="Y")*($BG$6:$BG$2604="Y")*(($AY$6:$AY$2604&gt;AY1407)+($AY$6:$AY$2604=AY1407)*($AD$6:$AD$2604&gt;AD1407))))</f>
        <v/>
      </c>
    </row>
    <row r="1408" ht="23.85" customHeight="1" s="55">
      <c r="A1408" s="90" t="n">
        <v>46296</v>
      </c>
      <c r="B1408" s="91" t="inlineStr">
        <is>
          <t>IGARASHI</t>
        </is>
      </c>
      <c r="C1408" s="91" t="inlineStr">
        <is>
          <t>INE188B01013</t>
        </is>
      </c>
      <c r="D1408" s="91" t="n"/>
      <c r="E1408" s="91" t="inlineStr">
        <is>
          <t>None</t>
        </is>
      </c>
      <c r="F1408" s="93" t="n">
        <v>1256</v>
      </c>
      <c r="G1408" s="92" t="inlineStr">
        <is>
          <t>N</t>
        </is>
      </c>
      <c r="H1408" s="94" t="n"/>
      <c r="I1408" s="91" t="inlineStr">
        <is>
          <t>N</t>
        </is>
      </c>
      <c r="J1408" s="92">
        <f>IF(K1408="","N","Y")</f>
        <v/>
      </c>
      <c r="K1408" s="94">
        <f>_xlfn.TEXTJOIN("; ",TRUE,IF(P1408="52-wk low","52-wk low",""),IF(AND(AD1408&gt;=Settings!$B$12,M1408&lt;0),"Distribution",""),IF(AND(AJ1408="Y",M1408&lt;0,AK1408&lt;-Settings!$B$13),"Long unwinding",""),IF(AND(AJ1408="Y",M1408&lt;0,AK1408&gt;Settings!$B$13),"Short buildup",""))</f>
        <v/>
      </c>
      <c r="L1408" s="95" t="n">
        <v>398.95</v>
      </c>
      <c r="M1408" s="96" t="n">
        <v>-1.1</v>
      </c>
      <c r="N1408" s="93" t="n">
        <v>1102</v>
      </c>
      <c r="O1408" s="91" t="inlineStr">
        <is>
          <t>None</t>
        </is>
      </c>
      <c r="P1408" s="91" t="inlineStr">
        <is>
          <t>None</t>
        </is>
      </c>
      <c r="Q1408" s="97" t="n">
        <v>0.68</v>
      </c>
      <c r="R1408" s="96" t="n">
        <v>7.24</v>
      </c>
      <c r="S1408" s="96" t="n">
        <v>0.09</v>
      </c>
      <c r="T1408" s="96" t="n">
        <v>0.14</v>
      </c>
      <c r="U1408" s="96" t="n">
        <v>0.15</v>
      </c>
      <c r="V1408" s="103" t="n">
        <v>1.61</v>
      </c>
      <c r="W1408" s="102" t="n">
        <v>1</v>
      </c>
      <c r="X1408" s="93" t="n"/>
      <c r="Y1408" s="91" t="inlineStr">
        <is>
          <t>None</t>
        </is>
      </c>
      <c r="Z1408" s="99" t="n">
        <v>38.26</v>
      </c>
      <c r="AA1408" s="96" t="n">
        <v>0.88</v>
      </c>
      <c r="AB1408" s="96" t="n">
        <v>0.84</v>
      </c>
      <c r="AC1408" s="96" t="n">
        <v>0.52</v>
      </c>
      <c r="AD1408" s="96" t="n">
        <v>0.51</v>
      </c>
      <c r="AE1408" s="96" t="n">
        <v>0.44</v>
      </c>
      <c r="AF1408" s="103" t="n">
        <v>0.54</v>
      </c>
      <c r="AG1408" s="91" t="inlineStr">
        <is>
          <t>Drying up</t>
        </is>
      </c>
      <c r="AH1408" s="100" t="n">
        <v>0</v>
      </c>
      <c r="AI1408" s="101" t="n">
        <v>0</v>
      </c>
      <c r="AJ1408" s="92" t="inlineStr">
        <is>
          <t>N</t>
        </is>
      </c>
      <c r="AK1408" s="96" t="n"/>
      <c r="AL1408" s="91" t="inlineStr">
        <is>
          <t>n/a</t>
        </is>
      </c>
      <c r="AM1408" s="93" t="n"/>
      <c r="AN1408" s="92" t="inlineStr">
        <is>
          <t>None</t>
        </is>
      </c>
      <c r="AO1408" s="102" t="n">
        <v>0</v>
      </c>
      <c r="AP1408" s="103" t="n">
        <v>0.98</v>
      </c>
      <c r="AQ1408" s="102" t="n">
        <v>61</v>
      </c>
      <c r="AR1408" s="91" t="inlineStr">
        <is>
          <t>N</t>
        </is>
      </c>
      <c r="AS1408" s="104" t="n"/>
      <c r="AT1408" s="92">
        <f>IF(AND(P1408="52-wk high",T1408&gt;=Settings!$B$7),"Y","N")</f>
        <v/>
      </c>
      <c r="AU1408" s="91">
        <f>IF(AND(AD1408&gt;=Settings!$B$8,M1408&gt;0),"Y","N")</f>
        <v/>
      </c>
      <c r="AV1408" s="91">
        <f>IF(OR(AH1408&gt;Settings!$B$9,AI1408&gt;Settings!$B$9),"Y","N")</f>
        <v/>
      </c>
      <c r="AW1408" s="91">
        <f>IF(AJ1408&lt;&gt;"Y","n/a",IF(AND(M1408&gt;0,AK1408&gt;Settings!$B$10),"Y","N"))</f>
        <v/>
      </c>
      <c r="AX1408" s="91">
        <f>IF(AO1408&gt;=Settings!$B$11,"Y","N")</f>
        <v/>
      </c>
      <c r="AY1408" s="99">
        <f>(AT1408="Y")+(AU1408="Y")+(AV1408="Y")+(AW1408="Y")+(AX1408="Y")</f>
        <v/>
      </c>
      <c r="AZ1408" s="94">
        <f>IF(AY1408=0,"None",_xlfn.TEXTJOIN(", ",TRUE(),IF(AT1408="Y","Breakout",""),IF(AU1408="Y","Accumulation",""),IF(AV1408="Y","Institutional buying",""),IF(AW1408="Y","Long buildup",""),IF(AX1408="Y","Momentum leader","")))</f>
        <v/>
      </c>
      <c r="BA1408" s="94">
        <f>IF(BW1408="","","Passes "&amp;AY1408&amp;" of 5 buy-side scans"&amp;IF(G1408="Y","; RED FLAG: filter out using Red flag column",""))</f>
        <v/>
      </c>
      <c r="BB1408" s="91" t="inlineStr">
        <is>
          <t>None</t>
        </is>
      </c>
      <c r="BC1408" s="92" t="inlineStr">
        <is>
          <t>Y</t>
        </is>
      </c>
      <c r="BD1408" s="94" t="inlineStr">
        <is>
          <t>PE &gt; 50</t>
        </is>
      </c>
      <c r="BE1408" s="94" t="n"/>
      <c r="BF1408" s="92">
        <f>IF(R1408*100000&gt;=Settings!$B$5,"Y","N")</f>
        <v/>
      </c>
      <c r="BG1408" s="91">
        <f>IF(F1408&gt;Settings!$B$6,"Y","N")</f>
        <v/>
      </c>
      <c r="BH1408" s="97" t="n">
        <v>-28.5</v>
      </c>
      <c r="BI1408" s="96" t="n">
        <v>-4.64</v>
      </c>
      <c r="BJ1408" s="96" t="n">
        <v>-5.25</v>
      </c>
      <c r="BK1408" s="96" t="n">
        <v>-16.73</v>
      </c>
      <c r="BL1408" s="96" t="n">
        <v>35.47</v>
      </c>
      <c r="BM1408" s="96" t="n">
        <v>-21.9</v>
      </c>
      <c r="BN1408" s="97" t="n">
        <v>-4.93</v>
      </c>
      <c r="BO1408" s="96" t="n">
        <v>-6.68</v>
      </c>
      <c r="BP1408" s="96" t="n">
        <v>-6.02</v>
      </c>
      <c r="BQ1408" s="96" t="n">
        <v>-6.38</v>
      </c>
      <c r="BR1408" s="91" t="inlineStr">
        <is>
          <t>Mixed</t>
        </is>
      </c>
      <c r="BS1408" s="91" t="inlineStr">
        <is>
          <t>None</t>
        </is>
      </c>
      <c r="BT1408" s="96" t="n">
        <v>30.8</v>
      </c>
      <c r="BU1408" s="91" t="inlineStr">
        <is>
          <t>N</t>
        </is>
      </c>
      <c r="BV1408" s="99">
        <f>IF(OR(BF1408&lt;&gt;"Y",BG1408&lt;&gt;"Y"),"",(AND(ISNUMBER(BQ1408),BQ1408&gt;0))+(BR1408="Stacked up")+(AND(ISNUMBER(BH1408),BH1408&gt;=-Settings!$B$17))+(AND(ISNUMBER(BK1408),ISNUMBER(BM1408),BK1408&gt;0,BM1408&gt;0))+(AND(ISNUMBER(AQ1408),AQ1408&gt;=Settings!$B$18))+(AND(ISNUMBER(BT1408),BT1408&gt;=Settings!$B$19,BT1408&lt;=Settings!$B$20))+(AND(ISNUMBER(AS1408),AS1408&gt;0))+(AND(ISNUMBER(T1408),ISNUMBER(M1408),T1408&gt;=Settings!$B$21,M1408&gt;0))+(AND(ISNUMBER(AD1408),ISNUMBER(M1408),AD1408&gt;=Settings!$B$22,M1408&gt;0))+(AY1408&gt;=1))</f>
        <v/>
      </c>
      <c r="BW1408" s="91">
        <f>IF(OR(AY1408=0,BF1408&lt;&gt;"Y",BG1408&lt;&gt;"Y"),"",1+SUMPRODUCT(($A$6:$A$2604=A1408)*($AY$6:$AY$2604&gt;0)*($BF$6:$BF$2604="Y")*($BG$6:$BG$2604="Y")*(($AY$6:$AY$2604&gt;AY1408)+($AY$6:$AY$2604=AY1408)*($AD$6:$AD$2604&gt;AD1408))))</f>
        <v/>
      </c>
    </row>
    <row r="1409" ht="23.85" customHeight="1" s="55">
      <c r="A1409" s="90" t="n">
        <v>46296</v>
      </c>
      <c r="B1409" s="91" t="inlineStr">
        <is>
          <t>ONIXSOLAR</t>
        </is>
      </c>
      <c r="C1409" s="91" t="inlineStr">
        <is>
          <t>INE173M01012</t>
        </is>
      </c>
      <c r="D1409" s="91" t="n"/>
      <c r="E1409" s="91" t="inlineStr">
        <is>
          <t>None</t>
        </is>
      </c>
      <c r="F1409" s="93" t="n">
        <v>1252</v>
      </c>
      <c r="G1409" s="92" t="inlineStr">
        <is>
          <t>Y</t>
        </is>
      </c>
      <c r="H1409" s="94" t="inlineStr">
        <is>
          <t>Long-term ASM Stage 1</t>
        </is>
      </c>
      <c r="I1409" s="91" t="inlineStr">
        <is>
          <t>N</t>
        </is>
      </c>
      <c r="J1409" s="92">
        <f>IF(K1409="","N","Y")</f>
        <v/>
      </c>
      <c r="K1409" s="94">
        <f>_xlfn.TEXTJOIN("; ",TRUE,IF(P1409="52-wk low","52-wk low",""),IF(AND(AD1409&gt;=Settings!$B$12,M1409&lt;0),"Distribution",""),IF(AND(AJ1409="Y",M1409&lt;0,AK1409&lt;-Settings!$B$13),"Long unwinding",""),IF(AND(AJ1409="Y",M1409&lt;0,AK1409&gt;Settings!$B$13),"Short buildup",""))</f>
        <v/>
      </c>
      <c r="L1409" s="95" t="n">
        <v>339.7</v>
      </c>
      <c r="M1409" s="96" t="n">
        <v>-0.98</v>
      </c>
      <c r="N1409" s="93" t="n">
        <v>1034</v>
      </c>
      <c r="O1409" s="91" t="inlineStr">
        <is>
          <t>None</t>
        </is>
      </c>
      <c r="P1409" s="91" t="inlineStr">
        <is>
          <t>None</t>
        </is>
      </c>
      <c r="Q1409" s="97" t="n">
        <v>1.76</v>
      </c>
      <c r="R1409" s="96" t="n">
        <v>3.51</v>
      </c>
      <c r="S1409" s="96" t="n">
        <v>0.5</v>
      </c>
      <c r="T1409" s="96" t="n"/>
      <c r="U1409" s="96" t="n"/>
      <c r="V1409" s="103" t="n"/>
      <c r="W1409" s="102" t="n"/>
      <c r="X1409" s="93" t="n"/>
      <c r="Y1409" s="91" t="inlineStr">
        <is>
          <t>None</t>
        </is>
      </c>
      <c r="Z1409" s="99" t="n">
        <v>53.18</v>
      </c>
      <c r="AA1409" s="96" t="n">
        <v>0.82</v>
      </c>
      <c r="AB1409" s="96" t="n"/>
      <c r="AC1409" s="96" t="n">
        <v>0.5</v>
      </c>
      <c r="AD1409" s="96" t="n"/>
      <c r="AE1409" s="96" t="n"/>
      <c r="AF1409" s="103" t="n"/>
      <c r="AG1409" s="91" t="n"/>
      <c r="AH1409" s="100" t="n">
        <v>0</v>
      </c>
      <c r="AI1409" s="101" t="n">
        <v>0</v>
      </c>
      <c r="AJ1409" s="92" t="inlineStr">
        <is>
          <t>N</t>
        </is>
      </c>
      <c r="AK1409" s="96" t="n"/>
      <c r="AL1409" s="91" t="inlineStr">
        <is>
          <t>n/a</t>
        </is>
      </c>
      <c r="AM1409" s="93" t="n"/>
      <c r="AN1409" s="92" t="inlineStr">
        <is>
          <t>None</t>
        </is>
      </c>
      <c r="AO1409" s="102" t="n">
        <v>0</v>
      </c>
      <c r="AP1409" s="103" t="n"/>
      <c r="AQ1409" s="102" t="n"/>
      <c r="AR1409" s="91" t="inlineStr">
        <is>
          <t>N</t>
        </is>
      </c>
      <c r="AS1409" s="104" t="n"/>
      <c r="AT1409" s="92">
        <f>IF(AND(P1409="52-wk high",T1409&gt;=Settings!$B$7),"Y","N")</f>
        <v/>
      </c>
      <c r="AU1409" s="91">
        <f>IF(AND(AD1409&gt;=Settings!$B$8,M1409&gt;0),"Y","N")</f>
        <v/>
      </c>
      <c r="AV1409" s="91">
        <f>IF(OR(AH1409&gt;Settings!$B$9,AI1409&gt;Settings!$B$9),"Y","N")</f>
        <v/>
      </c>
      <c r="AW1409" s="91">
        <f>IF(AJ1409&lt;&gt;"Y","n/a",IF(AND(M1409&gt;0,AK1409&gt;Settings!$B$10),"Y","N"))</f>
        <v/>
      </c>
      <c r="AX1409" s="91">
        <f>IF(AO1409&gt;=Settings!$B$11,"Y","N")</f>
        <v/>
      </c>
      <c r="AY1409" s="99">
        <f>(AT1409="Y")+(AU1409="Y")+(AV1409="Y")+(AW1409="Y")+(AX1409="Y")</f>
        <v/>
      </c>
      <c r="AZ1409" s="94">
        <f>IF(AY1409=0,"None",_xlfn.TEXTJOIN(", ",TRUE(),IF(AT1409="Y","Breakout",""),IF(AU1409="Y","Accumulation",""),IF(AV1409="Y","Institutional buying",""),IF(AW1409="Y","Long buildup",""),IF(AX1409="Y","Momentum leader","")))</f>
        <v/>
      </c>
      <c r="BA1409" s="94">
        <f>IF(BW1409="","","Passes "&amp;AY1409&amp;" of 5 buy-side scans"&amp;IF(G1409="Y","; RED FLAG: filter out using Red flag column",""))</f>
        <v/>
      </c>
      <c r="BB1409" s="91" t="inlineStr">
        <is>
          <t>None</t>
        </is>
      </c>
      <c r="BC1409" s="92" t="inlineStr">
        <is>
          <t>N</t>
        </is>
      </c>
      <c r="BD1409" s="94" t="n"/>
      <c r="BE1409" s="94" t="n"/>
      <c r="BF1409" s="92">
        <f>IF(R1409*100000&gt;=Settings!$B$5,"Y","N")</f>
        <v/>
      </c>
      <c r="BG1409" s="91">
        <f>IF(F1409&gt;Settings!$B$6,"Y","N")</f>
        <v/>
      </c>
      <c r="BH1409" s="97" t="n">
        <v>-26.82</v>
      </c>
      <c r="BI1409" s="96" t="n">
        <v>5.56</v>
      </c>
      <c r="BJ1409" s="96" t="n">
        <v>-2.48</v>
      </c>
      <c r="BK1409" s="96" t="n"/>
      <c r="BL1409" s="96" t="n"/>
      <c r="BM1409" s="96" t="n"/>
      <c r="BN1409" s="97" t="n">
        <v>-4.42</v>
      </c>
      <c r="BO1409" s="96" t="n"/>
      <c r="BP1409" s="96" t="n"/>
      <c r="BQ1409" s="96" t="n"/>
      <c r="BR1409" s="91" t="n"/>
      <c r="BS1409" s="91" t="n"/>
      <c r="BT1409" s="96" t="n">
        <v>40.8</v>
      </c>
      <c r="BU1409" s="91" t="n"/>
      <c r="BV1409" s="99">
        <f>IF(OR(BF1409&lt;&gt;"Y",BG1409&lt;&gt;"Y"),"",(AND(ISNUMBER(BQ1409),BQ1409&gt;0))+(BR1409="Stacked up")+(AND(ISNUMBER(BH1409),BH1409&gt;=-Settings!$B$17))+(AND(ISNUMBER(BK1409),ISNUMBER(BM1409),BK1409&gt;0,BM1409&gt;0))+(AND(ISNUMBER(AQ1409),AQ1409&gt;=Settings!$B$18))+(AND(ISNUMBER(BT1409),BT1409&gt;=Settings!$B$19,BT1409&lt;=Settings!$B$20))+(AND(ISNUMBER(AS1409),AS1409&gt;0))+(AND(ISNUMBER(T1409),ISNUMBER(M1409),T1409&gt;=Settings!$B$21,M1409&gt;0))+(AND(ISNUMBER(AD1409),ISNUMBER(M1409),AD1409&gt;=Settings!$B$22,M1409&gt;0))+(AY1409&gt;=1))</f>
        <v/>
      </c>
      <c r="BW1409" s="91">
        <f>IF(OR(AY1409=0,BF1409&lt;&gt;"Y",BG1409&lt;&gt;"Y"),"",1+SUMPRODUCT(($A$6:$A$2604=A1409)*($AY$6:$AY$2604&gt;0)*($BF$6:$BF$2604="Y")*($BG$6:$BG$2604="Y")*(($AY$6:$AY$2604&gt;AY1409)+($AY$6:$AY$2604=AY1409)*($AD$6:$AD$2604&gt;AD1409))))</f>
        <v/>
      </c>
    </row>
    <row r="1410" ht="23.85" customHeight="1" s="55">
      <c r="A1410" s="90" t="n">
        <v>46296</v>
      </c>
      <c r="B1410" s="91" t="inlineStr">
        <is>
          <t>GNRL</t>
        </is>
      </c>
      <c r="C1410" s="91" t="inlineStr">
        <is>
          <t>INE207H01018</t>
        </is>
      </c>
      <c r="D1410" s="91" t="n"/>
      <c r="E1410" s="91" t="inlineStr">
        <is>
          <t>None</t>
        </is>
      </c>
      <c r="F1410" s="93" t="n">
        <v>1248</v>
      </c>
      <c r="G1410" s="92" t="inlineStr">
        <is>
          <t>N</t>
        </is>
      </c>
      <c r="H1410" s="94" t="n"/>
      <c r="I1410" s="91" t="inlineStr">
        <is>
          <t>N</t>
        </is>
      </c>
      <c r="J1410" s="92">
        <f>IF(K1410="","N","Y")</f>
        <v/>
      </c>
      <c r="K1410" s="94">
        <f>_xlfn.TEXTJOIN("; ",TRUE,IF(P1410="52-wk low","52-wk low",""),IF(AND(AD1410&gt;=Settings!$B$12,M1410&lt;0),"Distribution",""),IF(AND(AJ1410="Y",M1410&lt;0,AK1410&lt;-Settings!$B$13),"Long unwinding",""),IF(AND(AJ1410="Y",M1410&lt;0,AK1410&gt;Settings!$B$13),"Short buildup",""))</f>
        <v/>
      </c>
      <c r="L1410" s="95" t="n">
        <v>97.18000000000001</v>
      </c>
      <c r="M1410" s="96" t="n">
        <v>-1.1</v>
      </c>
      <c r="N1410" s="93" t="n">
        <v>1102</v>
      </c>
      <c r="O1410" s="91" t="inlineStr">
        <is>
          <t>None</t>
        </is>
      </c>
      <c r="P1410" s="91" t="inlineStr">
        <is>
          <t>None</t>
        </is>
      </c>
      <c r="Q1410" s="97" t="n">
        <v>6.63</v>
      </c>
      <c r="R1410" s="96" t="n">
        <v>5.79</v>
      </c>
      <c r="S1410" s="96" t="n">
        <v>1.21</v>
      </c>
      <c r="T1410" s="96" t="n">
        <v>2.24</v>
      </c>
      <c r="U1410" s="96" t="n">
        <v>1.75</v>
      </c>
      <c r="V1410" s="103" t="n">
        <v>1.5</v>
      </c>
      <c r="W1410" s="102" t="n"/>
      <c r="X1410" s="93" t="n">
        <v>141</v>
      </c>
      <c r="Y1410" s="91" t="inlineStr">
        <is>
          <t>None</t>
        </is>
      </c>
      <c r="Z1410" s="99" t="n">
        <v>90.26000000000001</v>
      </c>
      <c r="AA1410" s="96" t="n">
        <v>1.54</v>
      </c>
      <c r="AB1410" s="96" t="n">
        <v>1.6</v>
      </c>
      <c r="AC1410" s="96" t="n">
        <v>1.85</v>
      </c>
      <c r="AD1410" s="96" t="n">
        <v>3.47</v>
      </c>
      <c r="AE1410" s="96" t="n">
        <v>4.3</v>
      </c>
      <c r="AF1410" s="103" t="n">
        <v>1.61</v>
      </c>
      <c r="AG1410" s="91" t="inlineStr">
        <is>
          <t>Accumulation</t>
        </is>
      </c>
      <c r="AH1410" s="100" t="n">
        <v>0</v>
      </c>
      <c r="AI1410" s="101" t="n">
        <v>0</v>
      </c>
      <c r="AJ1410" s="92" t="inlineStr">
        <is>
          <t>N</t>
        </is>
      </c>
      <c r="AK1410" s="96" t="n"/>
      <c r="AL1410" s="91" t="inlineStr">
        <is>
          <t>n/a</t>
        </is>
      </c>
      <c r="AM1410" s="93" t="n"/>
      <c r="AN1410" s="92" t="inlineStr">
        <is>
          <t>None</t>
        </is>
      </c>
      <c r="AO1410" s="102" t="n">
        <v>0</v>
      </c>
      <c r="AP1410" s="103" t="n"/>
      <c r="AQ1410" s="102" t="n"/>
      <c r="AR1410" s="91" t="inlineStr">
        <is>
          <t>N</t>
        </is>
      </c>
      <c r="AS1410" s="104" t="n"/>
      <c r="AT1410" s="92">
        <f>IF(AND(P1410="52-wk high",T1410&gt;=Settings!$B$7),"Y","N")</f>
        <v/>
      </c>
      <c r="AU1410" s="91">
        <f>IF(AND(AD1410&gt;=Settings!$B$8,M1410&gt;0),"Y","N")</f>
        <v/>
      </c>
      <c r="AV1410" s="91">
        <f>IF(OR(AH1410&gt;Settings!$B$9,AI1410&gt;Settings!$B$9),"Y","N")</f>
        <v/>
      </c>
      <c r="AW1410" s="91">
        <f>IF(AJ1410&lt;&gt;"Y","n/a",IF(AND(M1410&gt;0,AK1410&gt;Settings!$B$10),"Y","N"))</f>
        <v/>
      </c>
      <c r="AX1410" s="91">
        <f>IF(AO1410&gt;=Settings!$B$11,"Y","N")</f>
        <v/>
      </c>
      <c r="AY1410" s="99">
        <f>(AT1410="Y")+(AU1410="Y")+(AV1410="Y")+(AW1410="Y")+(AX1410="Y")</f>
        <v/>
      </c>
      <c r="AZ1410" s="94">
        <f>IF(AY1410=0,"None",_xlfn.TEXTJOIN(", ",TRUE(),IF(AT1410="Y","Breakout",""),IF(AU1410="Y","Accumulation",""),IF(AV1410="Y","Institutional buying",""),IF(AW1410="Y","Long buildup",""),IF(AX1410="Y","Momentum leader","")))</f>
        <v/>
      </c>
      <c r="BA1410" s="94">
        <f>IF(BW1410="","","Passes "&amp;AY1410&amp;" of 5 buy-side scans"&amp;IF(G1410="Y","; RED FLAG: filter out using Red flag column",""))</f>
        <v/>
      </c>
      <c r="BB1410" s="91" t="inlineStr">
        <is>
          <t>None</t>
        </is>
      </c>
      <c r="BC1410" s="92" t="inlineStr">
        <is>
          <t>N</t>
        </is>
      </c>
      <c r="BD1410" s="94" t="n"/>
      <c r="BE1410" s="94" t="n"/>
      <c r="BF1410" s="92">
        <f>IF(R1410*100000&gt;=Settings!$B$5,"Y","N")</f>
        <v/>
      </c>
      <c r="BG1410" s="91">
        <f>IF(F1410&gt;Settings!$B$6,"Y","N")</f>
        <v/>
      </c>
      <c r="BH1410" s="97" t="n">
        <v>-19.62</v>
      </c>
      <c r="BI1410" s="96" t="n">
        <v>-0.95</v>
      </c>
      <c r="BJ1410" s="96" t="n">
        <v>1.7</v>
      </c>
      <c r="BK1410" s="96" t="n">
        <v>-8.85</v>
      </c>
      <c r="BL1410" s="96" t="n"/>
      <c r="BM1410" s="96" t="n"/>
      <c r="BN1410" s="97" t="n">
        <v>-2.57</v>
      </c>
      <c r="BO1410" s="96" t="n">
        <v>-2.8</v>
      </c>
      <c r="BP1410" s="96" t="n">
        <v>-2.27</v>
      </c>
      <c r="BQ1410" s="96" t="n"/>
      <c r="BR1410" s="91" t="n"/>
      <c r="BS1410" s="91" t="inlineStr">
        <is>
          <t>None</t>
        </is>
      </c>
      <c r="BT1410" s="96" t="n">
        <v>39.9</v>
      </c>
      <c r="BU1410" s="91" t="n"/>
      <c r="BV1410" s="99">
        <f>IF(OR(BF1410&lt;&gt;"Y",BG1410&lt;&gt;"Y"),"",(AND(ISNUMBER(BQ1410),BQ1410&gt;0))+(BR1410="Stacked up")+(AND(ISNUMBER(BH1410),BH1410&gt;=-Settings!$B$17))+(AND(ISNUMBER(BK1410),ISNUMBER(BM1410),BK1410&gt;0,BM1410&gt;0))+(AND(ISNUMBER(AQ1410),AQ1410&gt;=Settings!$B$18))+(AND(ISNUMBER(BT1410),BT1410&gt;=Settings!$B$19,BT1410&lt;=Settings!$B$20))+(AND(ISNUMBER(AS1410),AS1410&gt;0))+(AND(ISNUMBER(T1410),ISNUMBER(M1410),T1410&gt;=Settings!$B$21,M1410&gt;0))+(AND(ISNUMBER(AD1410),ISNUMBER(M1410),AD1410&gt;=Settings!$B$22,M1410&gt;0))+(AY1410&gt;=1))</f>
        <v/>
      </c>
      <c r="BW1410" s="91">
        <f>IF(OR(AY1410=0,BF1410&lt;&gt;"Y",BG1410&lt;&gt;"Y"),"",1+SUMPRODUCT(($A$6:$A$2604=A1410)*($AY$6:$AY$2604&gt;0)*($BF$6:$BF$2604="Y")*($BG$6:$BG$2604="Y")*(($AY$6:$AY$2604&gt;AY1410)+($AY$6:$AY$2604=AY1410)*($AD$6:$AD$2604&gt;AD1410))))</f>
        <v/>
      </c>
    </row>
    <row r="1411" ht="23.85" customHeight="1" s="55">
      <c r="A1411" s="90" t="n">
        <v>46296</v>
      </c>
      <c r="B1411" s="91" t="inlineStr">
        <is>
          <t>PASHUPATI</t>
        </is>
      </c>
      <c r="C1411" s="91" t="inlineStr">
        <is>
          <t>INE124Y01028</t>
        </is>
      </c>
      <c r="D1411" s="91" t="n"/>
      <c r="E1411" s="91" t="inlineStr">
        <is>
          <t>None</t>
        </is>
      </c>
      <c r="F1411" s="93" t="n">
        <v>1247</v>
      </c>
      <c r="G1411" s="92" t="inlineStr">
        <is>
          <t>N</t>
        </is>
      </c>
      <c r="H1411" s="94" t="n"/>
      <c r="I1411" s="91" t="inlineStr">
        <is>
          <t>N</t>
        </is>
      </c>
      <c r="J1411" s="92">
        <f>IF(K1411="","N","Y")</f>
        <v/>
      </c>
      <c r="K1411" s="94">
        <f>_xlfn.TEXTJOIN("; ",TRUE,IF(P1411="52-wk low","52-wk low",""),IF(AND(AD1411&gt;=Settings!$B$12,M1411&lt;0),"Distribution",""),IF(AND(AJ1411="Y",M1411&lt;0,AK1411&lt;-Settings!$B$13),"Long unwinding",""),IF(AND(AJ1411="Y",M1411&lt;0,AK1411&gt;Settings!$B$13),"Short buildup",""))</f>
        <v/>
      </c>
      <c r="L1411" s="95" t="n">
        <v>78.98999999999999</v>
      </c>
      <c r="M1411" s="96" t="n">
        <v>4.76</v>
      </c>
      <c r="N1411" s="93" t="n">
        <v>60</v>
      </c>
      <c r="O1411" s="91" t="inlineStr">
        <is>
          <t>None</t>
        </is>
      </c>
      <c r="P1411" s="91" t="inlineStr">
        <is>
          <t>None</t>
        </is>
      </c>
      <c r="Q1411" s="97" t="n">
        <v>8.17</v>
      </c>
      <c r="R1411" s="96" t="n">
        <v>3.22</v>
      </c>
      <c r="S1411" s="96" t="n">
        <v>2.9</v>
      </c>
      <c r="T1411" s="96" t="n">
        <v>5.09</v>
      </c>
      <c r="U1411" s="96" t="n">
        <v>5.76</v>
      </c>
      <c r="V1411" s="103" t="n">
        <v>2.15</v>
      </c>
      <c r="W1411" s="102" t="n"/>
      <c r="X1411" s="93" t="n">
        <v>24</v>
      </c>
      <c r="Y1411" s="91" t="inlineStr">
        <is>
          <t>None</t>
        </is>
      </c>
      <c r="Z1411" s="99" t="n">
        <v>49.83</v>
      </c>
      <c r="AA1411" s="96" t="n">
        <v>1.18</v>
      </c>
      <c r="AB1411" s="96" t="n">
        <v>0.95</v>
      </c>
      <c r="AC1411" s="96" t="n">
        <v>4.68</v>
      </c>
      <c r="AD1411" s="96" t="n">
        <v>5.59</v>
      </c>
      <c r="AE1411" s="96" t="n">
        <v>5.76</v>
      </c>
      <c r="AF1411" s="103" t="n">
        <v>0.67</v>
      </c>
      <c r="AG1411" s="91" t="inlineStr">
        <is>
          <t>Churn</t>
        </is>
      </c>
      <c r="AH1411" s="100" t="n">
        <v>0</v>
      </c>
      <c r="AI1411" s="101" t="n">
        <v>0</v>
      </c>
      <c r="AJ1411" s="92" t="inlineStr">
        <is>
          <t>N</t>
        </is>
      </c>
      <c r="AK1411" s="96" t="n"/>
      <c r="AL1411" s="91" t="inlineStr">
        <is>
          <t>n/a</t>
        </is>
      </c>
      <c r="AM1411" s="93" t="n"/>
      <c r="AN1411" s="92" t="inlineStr">
        <is>
          <t>None</t>
        </is>
      </c>
      <c r="AO1411" s="102" t="n">
        <v>0</v>
      </c>
      <c r="AP1411" s="103" t="n"/>
      <c r="AQ1411" s="102" t="n"/>
      <c r="AR1411" s="91" t="inlineStr">
        <is>
          <t>N</t>
        </is>
      </c>
      <c r="AS1411" s="104" t="n"/>
      <c r="AT1411" s="92">
        <f>IF(AND(P1411="52-wk high",T1411&gt;=Settings!$B$7),"Y","N")</f>
        <v/>
      </c>
      <c r="AU1411" s="91">
        <f>IF(AND(AD1411&gt;=Settings!$B$8,M1411&gt;0),"Y","N")</f>
        <v/>
      </c>
      <c r="AV1411" s="91">
        <f>IF(OR(AH1411&gt;Settings!$B$9,AI1411&gt;Settings!$B$9),"Y","N")</f>
        <v/>
      </c>
      <c r="AW1411" s="91">
        <f>IF(AJ1411&lt;&gt;"Y","n/a",IF(AND(M1411&gt;0,AK1411&gt;Settings!$B$10),"Y","N"))</f>
        <v/>
      </c>
      <c r="AX1411" s="91">
        <f>IF(AO1411&gt;=Settings!$B$11,"Y","N")</f>
        <v/>
      </c>
      <c r="AY1411" s="99">
        <f>(AT1411="Y")+(AU1411="Y")+(AV1411="Y")+(AW1411="Y")+(AX1411="Y")</f>
        <v/>
      </c>
      <c r="AZ1411" s="94">
        <f>IF(AY1411=0,"None",_xlfn.TEXTJOIN(", ",TRUE(),IF(AT1411="Y","Breakout",""),IF(AU1411="Y","Accumulation",""),IF(AV1411="Y","Institutional buying",""),IF(AW1411="Y","Long buildup",""),IF(AX1411="Y","Momentum leader","")))</f>
        <v/>
      </c>
      <c r="BA1411" s="94">
        <f>IF(BW1411="","","Passes "&amp;AY1411&amp;" of 5 buy-side scans"&amp;IF(G1411="Y","; RED FLAG: filter out using Red flag column",""))</f>
        <v/>
      </c>
      <c r="BB1411" s="91" t="inlineStr">
        <is>
          <t>None</t>
        </is>
      </c>
      <c r="BC1411" s="92" t="inlineStr">
        <is>
          <t>Y</t>
        </is>
      </c>
      <c r="BD1411" s="94" t="inlineStr">
        <is>
          <t>PE &gt; 50</t>
        </is>
      </c>
      <c r="BE1411" s="94" t="inlineStr">
        <is>
          <t>FVSPLT FRM RS 10 TO RE 1, ex 17-Apr-2026</t>
        </is>
      </c>
      <c r="BF1411" s="92">
        <f>IF(R1411*100000&gt;=Settings!$B$5,"Y","N")</f>
        <v/>
      </c>
      <c r="BG1411" s="91">
        <f>IF(F1411&gt;Settings!$B$6,"Y","N")</f>
        <v/>
      </c>
      <c r="BH1411" s="97" t="n">
        <v>-33.26</v>
      </c>
      <c r="BI1411" s="96" t="n">
        <v>0.06</v>
      </c>
      <c r="BJ1411" s="96" t="n">
        <v>-4.95</v>
      </c>
      <c r="BK1411" s="96" t="n">
        <v>-10.93</v>
      </c>
      <c r="BL1411" s="96" t="n"/>
      <c r="BM1411" s="96" t="n"/>
      <c r="BN1411" s="97" t="n">
        <v>-2.63</v>
      </c>
      <c r="BO1411" s="96" t="n">
        <v>-5</v>
      </c>
      <c r="BP1411" s="96" t="n">
        <v>-8.17</v>
      </c>
      <c r="BQ1411" s="96" t="n"/>
      <c r="BR1411" s="91" t="n"/>
      <c r="BS1411" s="91" t="inlineStr">
        <is>
          <t>None</t>
        </is>
      </c>
      <c r="BT1411" s="96" t="n">
        <v>47</v>
      </c>
      <c r="BU1411" s="91" t="n"/>
      <c r="BV1411" s="99">
        <f>IF(OR(BF1411&lt;&gt;"Y",BG1411&lt;&gt;"Y"),"",(AND(ISNUMBER(BQ1411),BQ1411&gt;0))+(BR1411="Stacked up")+(AND(ISNUMBER(BH1411),BH1411&gt;=-Settings!$B$17))+(AND(ISNUMBER(BK1411),ISNUMBER(BM1411),BK1411&gt;0,BM1411&gt;0))+(AND(ISNUMBER(AQ1411),AQ1411&gt;=Settings!$B$18))+(AND(ISNUMBER(BT1411),BT1411&gt;=Settings!$B$19,BT1411&lt;=Settings!$B$20))+(AND(ISNUMBER(AS1411),AS1411&gt;0))+(AND(ISNUMBER(T1411),ISNUMBER(M1411),T1411&gt;=Settings!$B$21,M1411&gt;0))+(AND(ISNUMBER(AD1411),ISNUMBER(M1411),AD1411&gt;=Settings!$B$22,M1411&gt;0))+(AY1411&gt;=1))</f>
        <v/>
      </c>
      <c r="BW1411" s="91">
        <f>IF(OR(AY1411=0,BF1411&lt;&gt;"Y",BG1411&lt;&gt;"Y"),"",1+SUMPRODUCT(($A$6:$A$2604=A1411)*($AY$6:$AY$2604&gt;0)*($BF$6:$BF$2604="Y")*($BG$6:$BG$2604="Y")*(($AY$6:$AY$2604&gt;AY1411)+($AY$6:$AY$2604=AY1411)*($AD$6:$AD$2604&gt;AD1411))))</f>
        <v/>
      </c>
    </row>
    <row r="1412" ht="23.85" customHeight="1" s="55">
      <c r="A1412" s="90" t="n">
        <v>46296</v>
      </c>
      <c r="B1412" s="91" t="inlineStr">
        <is>
          <t>TGVSL</t>
        </is>
      </c>
      <c r="C1412" s="91" t="inlineStr">
        <is>
          <t>INE284B01028</t>
        </is>
      </c>
      <c r="D1412" s="91" t="n"/>
      <c r="E1412" s="91" t="inlineStr">
        <is>
          <t>None</t>
        </is>
      </c>
      <c r="F1412" s="93" t="n">
        <v>1246</v>
      </c>
      <c r="G1412" s="92" t="inlineStr">
        <is>
          <t>N</t>
        </is>
      </c>
      <c r="H1412" s="94" t="n"/>
      <c r="I1412" s="91" t="inlineStr">
        <is>
          <t>N</t>
        </is>
      </c>
      <c r="J1412" s="92">
        <f>IF(K1412="","N","Y")</f>
        <v/>
      </c>
      <c r="K1412" s="94">
        <f>_xlfn.TEXTJOIN("; ",TRUE,IF(P1412="52-wk low","52-wk low",""),IF(AND(AD1412&gt;=Settings!$B$12,M1412&lt;0),"Distribution",""),IF(AND(AJ1412="Y",M1412&lt;0,AK1412&lt;-Settings!$B$13),"Long unwinding",""),IF(AND(AJ1412="Y",M1412&lt;0,AK1412&gt;Settings!$B$13),"Short buildup",""))</f>
        <v/>
      </c>
      <c r="L1412" s="95" t="n">
        <v>116.38</v>
      </c>
      <c r="M1412" s="96" t="n">
        <v>-4.2</v>
      </c>
      <c r="N1412" s="93" t="n">
        <v>2375</v>
      </c>
      <c r="O1412" s="91" t="inlineStr">
        <is>
          <t>None</t>
        </is>
      </c>
      <c r="P1412" s="91" t="inlineStr">
        <is>
          <t>None</t>
        </is>
      </c>
      <c r="Q1412" s="97" t="n">
        <v>3.2</v>
      </c>
      <c r="R1412" s="96" t="n">
        <v>8.44</v>
      </c>
      <c r="S1412" s="96" t="n">
        <v>0.39</v>
      </c>
      <c r="T1412" s="96" t="n"/>
      <c r="U1412" s="96" t="n"/>
      <c r="V1412" s="103" t="n"/>
      <c r="W1412" s="102" t="n"/>
      <c r="X1412" s="93" t="n"/>
      <c r="Y1412" s="91" t="inlineStr">
        <is>
          <t>None</t>
        </is>
      </c>
      <c r="Z1412" s="99" t="n">
        <v>44.79</v>
      </c>
      <c r="AA1412" s="96" t="n">
        <v>0.91</v>
      </c>
      <c r="AB1412" s="96" t="n"/>
      <c r="AC1412" s="96" t="n">
        <v>0.76</v>
      </c>
      <c r="AD1412" s="96" t="n"/>
      <c r="AE1412" s="96" t="n"/>
      <c r="AF1412" s="103" t="n"/>
      <c r="AG1412" s="91" t="n"/>
      <c r="AH1412" s="100" t="n">
        <v>0</v>
      </c>
      <c r="AI1412" s="101" t="n">
        <v>0</v>
      </c>
      <c r="AJ1412" s="92" t="inlineStr">
        <is>
          <t>N</t>
        </is>
      </c>
      <c r="AK1412" s="96" t="n"/>
      <c r="AL1412" s="91" t="inlineStr">
        <is>
          <t>n/a</t>
        </is>
      </c>
      <c r="AM1412" s="93" t="n"/>
      <c r="AN1412" s="92" t="inlineStr">
        <is>
          <t>None</t>
        </is>
      </c>
      <c r="AO1412" s="102" t="n">
        <v>0</v>
      </c>
      <c r="AP1412" s="103" t="n"/>
      <c r="AQ1412" s="102" t="n"/>
      <c r="AR1412" s="91" t="inlineStr">
        <is>
          <t>N</t>
        </is>
      </c>
      <c r="AS1412" s="104" t="n"/>
      <c r="AT1412" s="92">
        <f>IF(AND(P1412="52-wk high",T1412&gt;=Settings!$B$7),"Y","N")</f>
        <v/>
      </c>
      <c r="AU1412" s="91">
        <f>IF(AND(AD1412&gt;=Settings!$B$8,M1412&gt;0),"Y","N")</f>
        <v/>
      </c>
      <c r="AV1412" s="91">
        <f>IF(OR(AH1412&gt;Settings!$B$9,AI1412&gt;Settings!$B$9),"Y","N")</f>
        <v/>
      </c>
      <c r="AW1412" s="91">
        <f>IF(AJ1412&lt;&gt;"Y","n/a",IF(AND(M1412&gt;0,AK1412&gt;Settings!$B$10),"Y","N"))</f>
        <v/>
      </c>
      <c r="AX1412" s="91">
        <f>IF(AO1412&gt;=Settings!$B$11,"Y","N")</f>
        <v/>
      </c>
      <c r="AY1412" s="99">
        <f>(AT1412="Y")+(AU1412="Y")+(AV1412="Y")+(AW1412="Y")+(AX1412="Y")</f>
        <v/>
      </c>
      <c r="AZ1412" s="94">
        <f>IF(AY1412=0,"None",_xlfn.TEXTJOIN(", ",TRUE(),IF(AT1412="Y","Breakout",""),IF(AU1412="Y","Accumulation",""),IF(AV1412="Y","Institutional buying",""),IF(AW1412="Y","Long buildup",""),IF(AX1412="Y","Momentum leader","")))</f>
        <v/>
      </c>
      <c r="BA1412" s="94">
        <f>IF(BW1412="","","Passes "&amp;AY1412&amp;" of 5 buy-side scans"&amp;IF(G1412="Y","; RED FLAG: filter out using Red flag column",""))</f>
        <v/>
      </c>
      <c r="BB1412" s="91" t="inlineStr">
        <is>
          <t>None</t>
        </is>
      </c>
      <c r="BC1412" s="92" t="inlineStr">
        <is>
          <t>N</t>
        </is>
      </c>
      <c r="BD1412" s="94" t="n"/>
      <c r="BE1412" s="94" t="n"/>
      <c r="BF1412" s="92">
        <f>IF(R1412*100000&gt;=Settings!$B$5,"Y","N")</f>
        <v/>
      </c>
      <c r="BG1412" s="91">
        <f>IF(F1412&gt;Settings!$B$6,"Y","N")</f>
        <v/>
      </c>
      <c r="BH1412" s="97" t="n">
        <v>-10.81</v>
      </c>
      <c r="BI1412" s="96" t="n">
        <v>6.47</v>
      </c>
      <c r="BJ1412" s="96" t="n">
        <v>12.73</v>
      </c>
      <c r="BK1412" s="96" t="n"/>
      <c r="BL1412" s="96" t="n"/>
      <c r="BM1412" s="96" t="n"/>
      <c r="BN1412" s="97" t="n">
        <v>3.78</v>
      </c>
      <c r="BO1412" s="96" t="n"/>
      <c r="BP1412" s="96" t="n"/>
      <c r="BQ1412" s="96" t="n"/>
      <c r="BR1412" s="91" t="n"/>
      <c r="BS1412" s="91" t="n"/>
      <c r="BT1412" s="96" t="n">
        <v>57.4</v>
      </c>
      <c r="BU1412" s="91" t="n"/>
      <c r="BV1412" s="99">
        <f>IF(OR(BF1412&lt;&gt;"Y",BG1412&lt;&gt;"Y"),"",(AND(ISNUMBER(BQ1412),BQ1412&gt;0))+(BR1412="Stacked up")+(AND(ISNUMBER(BH1412),BH1412&gt;=-Settings!$B$17))+(AND(ISNUMBER(BK1412),ISNUMBER(BM1412),BK1412&gt;0,BM1412&gt;0))+(AND(ISNUMBER(AQ1412),AQ1412&gt;=Settings!$B$18))+(AND(ISNUMBER(BT1412),BT1412&gt;=Settings!$B$19,BT1412&lt;=Settings!$B$20))+(AND(ISNUMBER(AS1412),AS1412&gt;0))+(AND(ISNUMBER(T1412),ISNUMBER(M1412),T1412&gt;=Settings!$B$21,M1412&gt;0))+(AND(ISNUMBER(AD1412),ISNUMBER(M1412),AD1412&gt;=Settings!$B$22,M1412&gt;0))+(AY1412&gt;=1))</f>
        <v/>
      </c>
      <c r="BW1412" s="91">
        <f>IF(OR(AY1412=0,BF1412&lt;&gt;"Y",BG1412&lt;&gt;"Y"),"",1+SUMPRODUCT(($A$6:$A$2604=A1412)*($AY$6:$AY$2604&gt;0)*($BF$6:$BF$2604="Y")*($BG$6:$BG$2604="Y")*(($AY$6:$AY$2604&gt;AY1412)+($AY$6:$AY$2604=AY1412)*($AD$6:$AD$2604&gt;AD1412))))</f>
        <v/>
      </c>
    </row>
    <row r="1413" ht="23.85" customHeight="1" s="55">
      <c r="A1413" s="90" t="n">
        <v>46296</v>
      </c>
      <c r="B1413" s="91" t="inlineStr">
        <is>
          <t>ELITECON</t>
        </is>
      </c>
      <c r="C1413" s="91" t="inlineStr">
        <is>
          <t>INE669R01026</t>
        </is>
      </c>
      <c r="D1413" s="91" t="n"/>
      <c r="E1413" s="91" t="inlineStr">
        <is>
          <t>None</t>
        </is>
      </c>
      <c r="F1413" s="93" t="n">
        <v>1245</v>
      </c>
      <c r="G1413" s="92" t="inlineStr">
        <is>
          <t>Y</t>
        </is>
      </c>
      <c r="H1413" s="94" t="inlineStr">
        <is>
          <t>Long-term ASM Stage 1</t>
        </is>
      </c>
      <c r="I1413" s="91" t="inlineStr">
        <is>
          <t>N</t>
        </is>
      </c>
      <c r="J1413" s="92">
        <f>IF(K1413="","N","Y")</f>
        <v/>
      </c>
      <c r="K1413" s="94">
        <f>_xlfn.TEXTJOIN("; ",TRUE,IF(P1413="52-wk low","52-wk low",""),IF(AND(AD1413&gt;=Settings!$B$12,M1413&lt;0),"Distribution",""),IF(AND(AJ1413="Y",M1413&lt;0,AK1413&lt;-Settings!$B$13),"Long unwinding",""),IF(AND(AJ1413="Y",M1413&lt;0,AK1413&gt;Settings!$B$13),"Short buildup",""))</f>
        <v/>
      </c>
      <c r="L1413" s="95" t="n">
        <v>7.79</v>
      </c>
      <c r="M1413" s="96" t="n">
        <v>-2.38</v>
      </c>
      <c r="N1413" s="93" t="n">
        <v>1834</v>
      </c>
      <c r="O1413" s="91" t="inlineStr">
        <is>
          <t>None</t>
        </is>
      </c>
      <c r="P1413" s="91" t="inlineStr">
        <is>
          <t>None</t>
        </is>
      </c>
      <c r="Q1413" s="97" t="n">
        <v>59.54</v>
      </c>
      <c r="R1413" s="96" t="n">
        <v>91.83</v>
      </c>
      <c r="S1413" s="96" t="n">
        <v>0.67</v>
      </c>
      <c r="T1413" s="96" t="n">
        <v>1.07</v>
      </c>
      <c r="U1413" s="96" t="n">
        <v>1.31</v>
      </c>
      <c r="V1413" s="103" t="n">
        <v>2</v>
      </c>
      <c r="W1413" s="102" t="n"/>
      <c r="X1413" s="93" t="n"/>
      <c r="Y1413" s="91" t="inlineStr">
        <is>
          <t>None</t>
        </is>
      </c>
      <c r="Z1413" s="99" t="n">
        <v>50.71</v>
      </c>
      <c r="AA1413" s="96" t="n">
        <v>0.6899999999999999</v>
      </c>
      <c r="AB1413" s="96" t="n">
        <v>0.8100000000000001</v>
      </c>
      <c r="AC1413" s="96" t="n">
        <v>0.5600000000000001</v>
      </c>
      <c r="AD1413" s="96" t="n">
        <v>0.93</v>
      </c>
      <c r="AE1413" s="96" t="n">
        <v>1.25</v>
      </c>
      <c r="AF1413" s="103" t="n">
        <v>1.13</v>
      </c>
      <c r="AG1413" s="91" t="inlineStr">
        <is>
          <t>Accumulation</t>
        </is>
      </c>
      <c r="AH1413" s="100" t="n">
        <v>0</v>
      </c>
      <c r="AI1413" s="101" t="n">
        <v>0</v>
      </c>
      <c r="AJ1413" s="92" t="inlineStr">
        <is>
          <t>N</t>
        </is>
      </c>
      <c r="AK1413" s="96" t="n"/>
      <c r="AL1413" s="91" t="inlineStr">
        <is>
          <t>n/a</t>
        </is>
      </c>
      <c r="AM1413" s="93" t="n"/>
      <c r="AN1413" s="92" t="inlineStr">
        <is>
          <t>None</t>
        </is>
      </c>
      <c r="AO1413" s="102" t="n">
        <v>0</v>
      </c>
      <c r="AP1413" s="103" t="n"/>
      <c r="AQ1413" s="102" t="n"/>
      <c r="AR1413" s="91" t="inlineStr">
        <is>
          <t>N</t>
        </is>
      </c>
      <c r="AS1413" s="104" t="n"/>
      <c r="AT1413" s="92">
        <f>IF(AND(P1413="52-wk high",T1413&gt;=Settings!$B$7),"Y","N")</f>
        <v/>
      </c>
      <c r="AU1413" s="91">
        <f>IF(AND(AD1413&gt;=Settings!$B$8,M1413&gt;0),"Y","N")</f>
        <v/>
      </c>
      <c r="AV1413" s="91">
        <f>IF(OR(AH1413&gt;Settings!$B$9,AI1413&gt;Settings!$B$9),"Y","N")</f>
        <v/>
      </c>
      <c r="AW1413" s="91">
        <f>IF(AJ1413&lt;&gt;"Y","n/a",IF(AND(M1413&gt;0,AK1413&gt;Settings!$B$10),"Y","N"))</f>
        <v/>
      </c>
      <c r="AX1413" s="91">
        <f>IF(AO1413&gt;=Settings!$B$11,"Y","N")</f>
        <v/>
      </c>
      <c r="AY1413" s="99">
        <f>(AT1413="Y")+(AU1413="Y")+(AV1413="Y")+(AW1413="Y")+(AX1413="Y")</f>
        <v/>
      </c>
      <c r="AZ1413" s="94">
        <f>IF(AY1413=0,"None",_xlfn.TEXTJOIN(", ",TRUE(),IF(AT1413="Y","Breakout",""),IF(AU1413="Y","Accumulation",""),IF(AV1413="Y","Institutional buying",""),IF(AW1413="Y","Long buildup",""),IF(AX1413="Y","Momentum leader","")))</f>
        <v/>
      </c>
      <c r="BA1413" s="94">
        <f>IF(BW1413="","","Passes "&amp;AY1413&amp;" of 5 buy-side scans"&amp;IF(G1413="Y","; RED FLAG: filter out using Red flag column",""))</f>
        <v/>
      </c>
      <c r="BB1413" s="91" t="inlineStr">
        <is>
          <t>None</t>
        </is>
      </c>
      <c r="BC1413" s="92" t="inlineStr">
        <is>
          <t>N</t>
        </is>
      </c>
      <c r="BD1413" s="94" t="n"/>
      <c r="BE1413" s="94" t="n"/>
      <c r="BF1413" s="92">
        <f>IF(R1413*100000&gt;=Settings!$B$5,"Y","N")</f>
        <v/>
      </c>
      <c r="BG1413" s="91">
        <f>IF(F1413&gt;Settings!$B$6,"Y","N")</f>
        <v/>
      </c>
      <c r="BH1413" s="97" t="n">
        <v>-83.20999999999999</v>
      </c>
      <c r="BI1413" s="96" t="n">
        <v>-18.43</v>
      </c>
      <c r="BJ1413" s="96" t="n">
        <v>-22.95</v>
      </c>
      <c r="BK1413" s="96" t="n">
        <v>-70.59</v>
      </c>
      <c r="BL1413" s="96" t="n"/>
      <c r="BM1413" s="96" t="n"/>
      <c r="BN1413" s="97" t="n">
        <v>-15</v>
      </c>
      <c r="BO1413" s="96" t="n">
        <v>-39.79</v>
      </c>
      <c r="BP1413" s="96" t="n">
        <v>-59.65</v>
      </c>
      <c r="BQ1413" s="96" t="n"/>
      <c r="BR1413" s="91" t="n"/>
      <c r="BS1413" s="91" t="inlineStr">
        <is>
          <t>None</t>
        </is>
      </c>
      <c r="BT1413" s="96" t="n">
        <v>32.2</v>
      </c>
      <c r="BU1413" s="91" t="n"/>
      <c r="BV1413" s="99">
        <f>IF(OR(BF1413&lt;&gt;"Y",BG1413&lt;&gt;"Y"),"",(AND(ISNUMBER(BQ1413),BQ1413&gt;0))+(BR1413="Stacked up")+(AND(ISNUMBER(BH1413),BH1413&gt;=-Settings!$B$17))+(AND(ISNUMBER(BK1413),ISNUMBER(BM1413),BK1413&gt;0,BM1413&gt;0))+(AND(ISNUMBER(AQ1413),AQ1413&gt;=Settings!$B$18))+(AND(ISNUMBER(BT1413),BT1413&gt;=Settings!$B$19,BT1413&lt;=Settings!$B$20))+(AND(ISNUMBER(AS1413),AS1413&gt;0))+(AND(ISNUMBER(T1413),ISNUMBER(M1413),T1413&gt;=Settings!$B$21,M1413&gt;0))+(AND(ISNUMBER(AD1413),ISNUMBER(M1413),AD1413&gt;=Settings!$B$22,M1413&gt;0))+(AY1413&gt;=1))</f>
        <v/>
      </c>
      <c r="BW1413" s="91">
        <f>IF(OR(AY1413=0,BF1413&lt;&gt;"Y",BG1413&lt;&gt;"Y"),"",1+SUMPRODUCT(($A$6:$A$2604=A1413)*($AY$6:$AY$2604&gt;0)*($BF$6:$BF$2604="Y")*($BG$6:$BG$2604="Y")*(($AY$6:$AY$2604&gt;AY1413)+($AY$6:$AY$2604=AY1413)*($AD$6:$AD$2604&gt;AD1413))))</f>
        <v/>
      </c>
    </row>
    <row r="1414" ht="23.85" customHeight="1" s="55">
      <c r="A1414" s="90" t="n">
        <v>46296</v>
      </c>
      <c r="B1414" s="91" t="inlineStr">
        <is>
          <t>GPTHEALTH</t>
        </is>
      </c>
      <c r="C1414" s="91" t="inlineStr">
        <is>
          <t>INE486R01017</t>
        </is>
      </c>
      <c r="D1414" s="91" t="n"/>
      <c r="E1414" s="91" t="inlineStr">
        <is>
          <t>None</t>
        </is>
      </c>
      <c r="F1414" s="93" t="n">
        <v>1243</v>
      </c>
      <c r="G1414" s="92" t="inlineStr">
        <is>
          <t>N</t>
        </is>
      </c>
      <c r="H1414" s="94" t="n"/>
      <c r="I1414" s="91" t="inlineStr">
        <is>
          <t>N</t>
        </is>
      </c>
      <c r="J1414" s="92">
        <f>IF(K1414="","N","Y")</f>
        <v/>
      </c>
      <c r="K1414" s="94">
        <f>_xlfn.TEXTJOIN("; ",TRUE,IF(P1414="52-wk low","52-wk low",""),IF(AND(AD1414&gt;=Settings!$B$12,M1414&lt;0),"Distribution",""),IF(AND(AJ1414="Y",M1414&lt;0,AK1414&lt;-Settings!$B$13),"Long unwinding",""),IF(AND(AJ1414="Y",M1414&lt;0,AK1414&gt;Settings!$B$13),"Short buildup",""))</f>
        <v/>
      </c>
      <c r="L1414" s="95" t="n">
        <v>151.47</v>
      </c>
      <c r="M1414" s="96" t="n">
        <v>0.48</v>
      </c>
      <c r="N1414" s="93" t="n">
        <v>450</v>
      </c>
      <c r="O1414" s="91" t="inlineStr">
        <is>
          <t>None</t>
        </is>
      </c>
      <c r="P1414" s="91" t="inlineStr">
        <is>
          <t>None</t>
        </is>
      </c>
      <c r="Q1414" s="97" t="n">
        <v>1.25</v>
      </c>
      <c r="R1414" s="96" t="n">
        <v>1.29</v>
      </c>
      <c r="S1414" s="96" t="n">
        <v>1</v>
      </c>
      <c r="T1414" s="96" t="n">
        <v>0.74</v>
      </c>
      <c r="U1414" s="96" t="n">
        <v>0.84</v>
      </c>
      <c r="V1414" s="103" t="n">
        <v>0.87</v>
      </c>
      <c r="W1414" s="102" t="n">
        <v>3</v>
      </c>
      <c r="X1414" s="93" t="n"/>
      <c r="Y1414" s="91" t="inlineStr">
        <is>
          <t>None</t>
        </is>
      </c>
      <c r="Z1414" s="99" t="n">
        <v>54.43</v>
      </c>
      <c r="AA1414" s="96" t="n">
        <v>1</v>
      </c>
      <c r="AB1414" s="96" t="n">
        <v>0.99</v>
      </c>
      <c r="AC1414" s="96" t="n">
        <v>1.04</v>
      </c>
      <c r="AD1414" s="96" t="n">
        <v>0.8</v>
      </c>
      <c r="AE1414" s="96" t="n">
        <v>0.89</v>
      </c>
      <c r="AF1414" s="103" t="n">
        <v>1.02</v>
      </c>
      <c r="AG1414" s="91" t="inlineStr">
        <is>
          <t>Normal</t>
        </is>
      </c>
      <c r="AH1414" s="100" t="n">
        <v>0</v>
      </c>
      <c r="AI1414" s="101" t="n">
        <v>0</v>
      </c>
      <c r="AJ1414" s="92" t="inlineStr">
        <is>
          <t>N</t>
        </is>
      </c>
      <c r="AK1414" s="96" t="n"/>
      <c r="AL1414" s="91" t="inlineStr">
        <is>
          <t>n/a</t>
        </is>
      </c>
      <c r="AM1414" s="93" t="n"/>
      <c r="AN1414" s="92" t="inlineStr">
        <is>
          <t>None</t>
        </is>
      </c>
      <c r="AO1414" s="102" t="n">
        <v>0</v>
      </c>
      <c r="AP1414" s="103" t="n">
        <v>1.38</v>
      </c>
      <c r="AQ1414" s="102" t="n">
        <v>76</v>
      </c>
      <c r="AR1414" s="91" t="inlineStr">
        <is>
          <t>N</t>
        </is>
      </c>
      <c r="AS1414" s="104" t="n"/>
      <c r="AT1414" s="92">
        <f>IF(AND(P1414="52-wk high",T1414&gt;=Settings!$B$7),"Y","N")</f>
        <v/>
      </c>
      <c r="AU1414" s="91">
        <f>IF(AND(AD1414&gt;=Settings!$B$8,M1414&gt;0),"Y","N")</f>
        <v/>
      </c>
      <c r="AV1414" s="91">
        <f>IF(OR(AH1414&gt;Settings!$B$9,AI1414&gt;Settings!$B$9),"Y","N")</f>
        <v/>
      </c>
      <c r="AW1414" s="91">
        <f>IF(AJ1414&lt;&gt;"Y","n/a",IF(AND(M1414&gt;0,AK1414&gt;Settings!$B$10),"Y","N"))</f>
        <v/>
      </c>
      <c r="AX1414" s="91">
        <f>IF(AO1414&gt;=Settings!$B$11,"Y","N")</f>
        <v/>
      </c>
      <c r="AY1414" s="99">
        <f>(AT1414="Y")+(AU1414="Y")+(AV1414="Y")+(AW1414="Y")+(AX1414="Y")</f>
        <v/>
      </c>
      <c r="AZ1414" s="94">
        <f>IF(AY1414=0,"None",_xlfn.TEXTJOIN(", ",TRUE(),IF(AT1414="Y","Breakout",""),IF(AU1414="Y","Accumulation",""),IF(AV1414="Y","Institutional buying",""),IF(AW1414="Y","Long buildup",""),IF(AX1414="Y","Momentum leader","")))</f>
        <v/>
      </c>
      <c r="BA1414" s="94">
        <f>IF(BW1414="","","Passes "&amp;AY1414&amp;" of 5 buy-side scans"&amp;IF(G1414="Y","; RED FLAG: filter out using Red flag column",""))</f>
        <v/>
      </c>
      <c r="BB1414" s="91" t="inlineStr">
        <is>
          <t>None</t>
        </is>
      </c>
      <c r="BC1414" s="92" t="inlineStr">
        <is>
          <t>N</t>
        </is>
      </c>
      <c r="BD1414" s="94" t="n"/>
      <c r="BE1414" s="94" t="n"/>
      <c r="BF1414" s="92">
        <f>IF(R1414*100000&gt;=Settings!$B$5,"Y","N")</f>
        <v/>
      </c>
      <c r="BG1414" s="91">
        <f>IF(F1414&gt;Settings!$B$6,"Y","N")</f>
        <v/>
      </c>
      <c r="BH1414" s="97" t="n">
        <v>-13.45</v>
      </c>
      <c r="BI1414" s="96" t="n">
        <v>-6.34</v>
      </c>
      <c r="BJ1414" s="96" t="n">
        <v>-0.11</v>
      </c>
      <c r="BK1414" s="96" t="n">
        <v>0.9399999999999999</v>
      </c>
      <c r="BL1414" s="96" t="n">
        <v>27.15</v>
      </c>
      <c r="BM1414" s="96" t="n">
        <v>2.65</v>
      </c>
      <c r="BN1414" s="97" t="n">
        <v>-4.04</v>
      </c>
      <c r="BO1414" s="96" t="n">
        <v>-3.37</v>
      </c>
      <c r="BP1414" s="96" t="n">
        <v>-0.92</v>
      </c>
      <c r="BQ1414" s="96" t="n">
        <v>2.1</v>
      </c>
      <c r="BR1414" s="91" t="inlineStr">
        <is>
          <t>Mixed</t>
        </is>
      </c>
      <c r="BS1414" s="91" t="inlineStr">
        <is>
          <t>None</t>
        </is>
      </c>
      <c r="BT1414" s="96" t="n">
        <v>29.3</v>
      </c>
      <c r="BU1414" s="91" t="inlineStr">
        <is>
          <t>N</t>
        </is>
      </c>
      <c r="BV1414" s="99">
        <f>IF(OR(BF1414&lt;&gt;"Y",BG1414&lt;&gt;"Y"),"",(AND(ISNUMBER(BQ1414),BQ1414&gt;0))+(BR1414="Stacked up")+(AND(ISNUMBER(BH1414),BH1414&gt;=-Settings!$B$17))+(AND(ISNUMBER(BK1414),ISNUMBER(BM1414),BK1414&gt;0,BM1414&gt;0))+(AND(ISNUMBER(AQ1414),AQ1414&gt;=Settings!$B$18))+(AND(ISNUMBER(BT1414),BT1414&gt;=Settings!$B$19,BT1414&lt;=Settings!$B$20))+(AND(ISNUMBER(AS1414),AS1414&gt;0))+(AND(ISNUMBER(T1414),ISNUMBER(M1414),T1414&gt;=Settings!$B$21,M1414&gt;0))+(AND(ISNUMBER(AD1414),ISNUMBER(M1414),AD1414&gt;=Settings!$B$22,M1414&gt;0))+(AY1414&gt;=1))</f>
        <v/>
      </c>
      <c r="BW1414" s="91">
        <f>IF(OR(AY1414=0,BF1414&lt;&gt;"Y",BG1414&lt;&gt;"Y"),"",1+SUMPRODUCT(($A$6:$A$2604=A1414)*($AY$6:$AY$2604&gt;0)*($BF$6:$BF$2604="Y")*($BG$6:$BG$2604="Y")*(($AY$6:$AY$2604&gt;AY1414)+($AY$6:$AY$2604=AY1414)*($AD$6:$AD$2604&gt;AD1414))))</f>
        <v/>
      </c>
    </row>
    <row r="1415" ht="23.85" customHeight="1" s="55">
      <c r="A1415" s="90" t="n">
        <v>46296</v>
      </c>
      <c r="B1415" s="91" t="inlineStr">
        <is>
          <t>AGL</t>
        </is>
      </c>
      <c r="C1415" s="91" t="inlineStr">
        <is>
          <t>INE1YPB01014</t>
        </is>
      </c>
      <c r="D1415" s="91" t="n"/>
      <c r="E1415" s="91" t="inlineStr">
        <is>
          <t>None</t>
        </is>
      </c>
      <c r="F1415" s="93" t="n">
        <v>1237</v>
      </c>
      <c r="G1415" s="92" t="inlineStr">
        <is>
          <t>N</t>
        </is>
      </c>
      <c r="H1415" s="94" t="n"/>
      <c r="I1415" s="91" t="inlineStr">
        <is>
          <t>N</t>
        </is>
      </c>
      <c r="J1415" s="92">
        <f>IF(K1415="","N","Y")</f>
        <v/>
      </c>
      <c r="K1415" s="94">
        <f>_xlfn.TEXTJOIN("; ",TRUE,IF(P1415="52-wk low","52-wk low",""),IF(AND(AD1415&gt;=Settings!$B$12,M1415&lt;0),"Distribution",""),IF(AND(AJ1415="Y",M1415&lt;0,AK1415&lt;-Settings!$B$13),"Long unwinding",""),IF(AND(AJ1415="Y",M1415&lt;0,AK1415&gt;Settings!$B$13),"Short buildup",""))</f>
        <v/>
      </c>
      <c r="L1415" s="95" t="n">
        <v>12.59</v>
      </c>
      <c r="M1415" s="96" t="n">
        <v>-4.11</v>
      </c>
      <c r="N1415" s="93" t="n">
        <v>2360</v>
      </c>
      <c r="O1415" s="91" t="inlineStr">
        <is>
          <t>None</t>
        </is>
      </c>
      <c r="P1415" s="91" t="inlineStr">
        <is>
          <t>None</t>
        </is>
      </c>
      <c r="Q1415" s="97" t="n">
        <v>18.57</v>
      </c>
      <c r="R1415" s="96" t="n">
        <v>50.15</v>
      </c>
      <c r="S1415" s="96" t="n">
        <v>0.37</v>
      </c>
      <c r="T1415" s="96" t="n">
        <v>0.43</v>
      </c>
      <c r="U1415" s="96" t="n"/>
      <c r="V1415" s="103" t="n"/>
      <c r="W1415" s="102" t="n"/>
      <c r="X1415" s="93" t="n"/>
      <c r="Y1415" s="91" t="inlineStr">
        <is>
          <t>None</t>
        </is>
      </c>
      <c r="Z1415" s="99" t="n">
        <v>53.38</v>
      </c>
      <c r="AA1415" s="96" t="n">
        <v>1.1</v>
      </c>
      <c r="AB1415" s="96" t="n">
        <v>1.01</v>
      </c>
      <c r="AC1415" s="96" t="n">
        <v>0.66</v>
      </c>
      <c r="AD1415" s="96" t="n">
        <v>0.57</v>
      </c>
      <c r="AE1415" s="96" t="n"/>
      <c r="AF1415" s="103" t="n"/>
      <c r="AG1415" s="91" t="n"/>
      <c r="AH1415" s="100" t="n">
        <v>0</v>
      </c>
      <c r="AI1415" s="101" t="n">
        <v>0</v>
      </c>
      <c r="AJ1415" s="92" t="inlineStr">
        <is>
          <t>N</t>
        </is>
      </c>
      <c r="AK1415" s="96" t="n"/>
      <c r="AL1415" s="91" t="inlineStr">
        <is>
          <t>n/a</t>
        </is>
      </c>
      <c r="AM1415" s="93" t="n"/>
      <c r="AN1415" s="92" t="inlineStr">
        <is>
          <t>None</t>
        </is>
      </c>
      <c r="AO1415" s="102" t="n">
        <v>0</v>
      </c>
      <c r="AP1415" s="103" t="n"/>
      <c r="AQ1415" s="102" t="n"/>
      <c r="AR1415" s="91" t="inlineStr">
        <is>
          <t>N</t>
        </is>
      </c>
      <c r="AS1415" s="104" t="n"/>
      <c r="AT1415" s="92">
        <f>IF(AND(P1415="52-wk high",T1415&gt;=Settings!$B$7),"Y","N")</f>
        <v/>
      </c>
      <c r="AU1415" s="91">
        <f>IF(AND(AD1415&gt;=Settings!$B$8,M1415&gt;0),"Y","N")</f>
        <v/>
      </c>
      <c r="AV1415" s="91">
        <f>IF(OR(AH1415&gt;Settings!$B$9,AI1415&gt;Settings!$B$9),"Y","N")</f>
        <v/>
      </c>
      <c r="AW1415" s="91">
        <f>IF(AJ1415&lt;&gt;"Y","n/a",IF(AND(M1415&gt;0,AK1415&gt;Settings!$B$10),"Y","N"))</f>
        <v/>
      </c>
      <c r="AX1415" s="91">
        <f>IF(AO1415&gt;=Settings!$B$11,"Y","N")</f>
        <v/>
      </c>
      <c r="AY1415" s="99">
        <f>(AT1415="Y")+(AU1415="Y")+(AV1415="Y")+(AW1415="Y")+(AX1415="Y")</f>
        <v/>
      </c>
      <c r="AZ1415" s="94">
        <f>IF(AY1415=0,"None",_xlfn.TEXTJOIN(", ",TRUE(),IF(AT1415="Y","Breakout",""),IF(AU1415="Y","Accumulation",""),IF(AV1415="Y","Institutional buying",""),IF(AW1415="Y","Long buildup",""),IF(AX1415="Y","Momentum leader","")))</f>
        <v/>
      </c>
      <c r="BA1415" s="94">
        <f>IF(BW1415="","","Passes "&amp;AY1415&amp;" of 5 buy-side scans"&amp;IF(G1415="Y","; RED FLAG: filter out using Red flag column",""))</f>
        <v/>
      </c>
      <c r="BB1415" s="91" t="inlineStr">
        <is>
          <t>None</t>
        </is>
      </c>
      <c r="BC1415" s="92" t="inlineStr">
        <is>
          <t>Y</t>
        </is>
      </c>
      <c r="BD1415" s="94" t="inlineStr">
        <is>
          <t>High-low range &gt;75% in 3 months</t>
        </is>
      </c>
      <c r="BE1415" s="94" t="n"/>
      <c r="BF1415" s="92">
        <f>IF(R1415*100000&gt;=Settings!$B$5,"Y","N")</f>
        <v/>
      </c>
      <c r="BG1415" s="91">
        <f>IF(F1415&gt;Settings!$B$6,"Y","N")</f>
        <v/>
      </c>
      <c r="BH1415" s="97" t="n">
        <v>-42.77</v>
      </c>
      <c r="BI1415" s="96" t="n">
        <v>-7.97</v>
      </c>
      <c r="BJ1415" s="96" t="n">
        <v>-7.36</v>
      </c>
      <c r="BK1415" s="96" t="n"/>
      <c r="BL1415" s="96" t="n"/>
      <c r="BM1415" s="96" t="n"/>
      <c r="BN1415" s="97" t="n">
        <v>-8.33</v>
      </c>
      <c r="BO1415" s="96" t="n">
        <v>-12.76</v>
      </c>
      <c r="BP1415" s="96" t="n"/>
      <c r="BQ1415" s="96" t="n"/>
      <c r="BR1415" s="91" t="n"/>
      <c r="BS1415" s="91" t="inlineStr">
        <is>
          <t>None</t>
        </is>
      </c>
      <c r="BT1415" s="96" t="n">
        <v>27.3</v>
      </c>
      <c r="BU1415" s="91" t="n"/>
      <c r="BV1415" s="99">
        <f>IF(OR(BF1415&lt;&gt;"Y",BG1415&lt;&gt;"Y"),"",(AND(ISNUMBER(BQ1415),BQ1415&gt;0))+(BR1415="Stacked up")+(AND(ISNUMBER(BH1415),BH1415&gt;=-Settings!$B$17))+(AND(ISNUMBER(BK1415),ISNUMBER(BM1415),BK1415&gt;0,BM1415&gt;0))+(AND(ISNUMBER(AQ1415),AQ1415&gt;=Settings!$B$18))+(AND(ISNUMBER(BT1415),BT1415&gt;=Settings!$B$19,BT1415&lt;=Settings!$B$20))+(AND(ISNUMBER(AS1415),AS1415&gt;0))+(AND(ISNUMBER(T1415),ISNUMBER(M1415),T1415&gt;=Settings!$B$21,M1415&gt;0))+(AND(ISNUMBER(AD1415),ISNUMBER(M1415),AD1415&gt;=Settings!$B$22,M1415&gt;0))+(AY1415&gt;=1))</f>
        <v/>
      </c>
      <c r="BW1415" s="91">
        <f>IF(OR(AY1415=0,BF1415&lt;&gt;"Y",BG1415&lt;&gt;"Y"),"",1+SUMPRODUCT(($A$6:$A$2604=A1415)*($AY$6:$AY$2604&gt;0)*($BF$6:$BF$2604="Y")*($BG$6:$BG$2604="Y")*(($AY$6:$AY$2604&gt;AY1415)+($AY$6:$AY$2604=AY1415)*($AD$6:$AD$2604&gt;AD1415))))</f>
        <v/>
      </c>
    </row>
    <row r="1416" ht="23.85" customHeight="1" s="55">
      <c r="A1416" s="90" t="n">
        <v>46296</v>
      </c>
      <c r="B1416" s="91" t="inlineStr">
        <is>
          <t>GHCLTEXTIL</t>
        </is>
      </c>
      <c r="C1416" s="91" t="inlineStr">
        <is>
          <t>INE0PA801013</t>
        </is>
      </c>
      <c r="D1416" s="91" t="n"/>
      <c r="E1416" s="91" t="inlineStr">
        <is>
          <t>None</t>
        </is>
      </c>
      <c r="F1416" s="93" t="n">
        <v>1235</v>
      </c>
      <c r="G1416" s="92" t="inlineStr">
        <is>
          <t>N</t>
        </is>
      </c>
      <c r="H1416" s="94" t="n"/>
      <c r="I1416" s="91" t="inlineStr">
        <is>
          <t>N</t>
        </is>
      </c>
      <c r="J1416" s="92">
        <f>IF(K1416="","N","Y")</f>
        <v/>
      </c>
      <c r="K1416" s="94">
        <f>_xlfn.TEXTJOIN("; ",TRUE,IF(P1416="52-wk low","52-wk low",""),IF(AND(AD1416&gt;=Settings!$B$12,M1416&lt;0),"Distribution",""),IF(AND(AJ1416="Y",M1416&lt;0,AK1416&lt;-Settings!$B$13),"Long unwinding",""),IF(AND(AJ1416="Y",M1416&lt;0,AK1416&gt;Settings!$B$13),"Short buildup",""))</f>
        <v/>
      </c>
      <c r="L1416" s="95" t="n">
        <v>129.22</v>
      </c>
      <c r="M1416" s="96" t="n">
        <v>0.25</v>
      </c>
      <c r="N1416" s="93" t="n">
        <v>512</v>
      </c>
      <c r="O1416" s="91" t="inlineStr">
        <is>
          <t>None</t>
        </is>
      </c>
      <c r="P1416" s="91" t="inlineStr">
        <is>
          <t>None</t>
        </is>
      </c>
      <c r="Q1416" s="97" t="n">
        <v>4.63</v>
      </c>
      <c r="R1416" s="96" t="n">
        <v>5.42</v>
      </c>
      <c r="S1416" s="96" t="n">
        <v>0.79</v>
      </c>
      <c r="T1416" s="96" t="n">
        <v>0.47</v>
      </c>
      <c r="U1416" s="96" t="n">
        <v>0.5600000000000001</v>
      </c>
      <c r="V1416" s="103" t="n">
        <v>0.66</v>
      </c>
      <c r="W1416" s="102" t="n">
        <v>1</v>
      </c>
      <c r="X1416" s="93" t="n"/>
      <c r="Y1416" s="91" t="inlineStr">
        <is>
          <t>None</t>
        </is>
      </c>
      <c r="Z1416" s="99" t="n">
        <v>51.57</v>
      </c>
      <c r="AA1416" s="96" t="n">
        <v>1</v>
      </c>
      <c r="AB1416" s="96" t="n">
        <v>1.01</v>
      </c>
      <c r="AC1416" s="96" t="n">
        <v>0.8</v>
      </c>
      <c r="AD1416" s="96" t="n">
        <v>0.58</v>
      </c>
      <c r="AE1416" s="96" t="n">
        <v>0.61</v>
      </c>
      <c r="AF1416" s="103" t="n">
        <v>1.09</v>
      </c>
      <c r="AG1416" s="91" t="inlineStr">
        <is>
          <t>Normal</t>
        </is>
      </c>
      <c r="AH1416" s="100" t="n">
        <v>0</v>
      </c>
      <c r="AI1416" s="101" t="n">
        <v>0</v>
      </c>
      <c r="AJ1416" s="92" t="inlineStr">
        <is>
          <t>N</t>
        </is>
      </c>
      <c r="AK1416" s="96" t="n"/>
      <c r="AL1416" s="91" t="inlineStr">
        <is>
          <t>n/a</t>
        </is>
      </c>
      <c r="AM1416" s="93" t="n"/>
      <c r="AN1416" s="92" t="inlineStr">
        <is>
          <t>None</t>
        </is>
      </c>
      <c r="AO1416" s="102" t="n">
        <v>0</v>
      </c>
      <c r="AP1416" s="103" t="n">
        <v>2.63</v>
      </c>
      <c r="AQ1416" s="102" t="n">
        <v>95</v>
      </c>
      <c r="AR1416" s="91" t="inlineStr">
        <is>
          <t>N</t>
        </is>
      </c>
      <c r="AS1416" s="104" t="n"/>
      <c r="AT1416" s="92">
        <f>IF(AND(P1416="52-wk high",T1416&gt;=Settings!$B$7),"Y","N")</f>
        <v/>
      </c>
      <c r="AU1416" s="91">
        <f>IF(AND(AD1416&gt;=Settings!$B$8,M1416&gt;0),"Y","N")</f>
        <v/>
      </c>
      <c r="AV1416" s="91">
        <f>IF(OR(AH1416&gt;Settings!$B$9,AI1416&gt;Settings!$B$9),"Y","N")</f>
        <v/>
      </c>
      <c r="AW1416" s="91">
        <f>IF(AJ1416&lt;&gt;"Y","n/a",IF(AND(M1416&gt;0,AK1416&gt;Settings!$B$10),"Y","N"))</f>
        <v/>
      </c>
      <c r="AX1416" s="91">
        <f>IF(AO1416&gt;=Settings!$B$11,"Y","N")</f>
        <v/>
      </c>
      <c r="AY1416" s="99">
        <f>(AT1416="Y")+(AU1416="Y")+(AV1416="Y")+(AW1416="Y")+(AX1416="Y")</f>
        <v/>
      </c>
      <c r="AZ1416" s="94">
        <f>IF(AY1416=0,"None",_xlfn.TEXTJOIN(", ",TRUE(),IF(AT1416="Y","Breakout",""),IF(AU1416="Y","Accumulation",""),IF(AV1416="Y","Institutional buying",""),IF(AW1416="Y","Long buildup",""),IF(AX1416="Y","Momentum leader","")))</f>
        <v/>
      </c>
      <c r="BA1416" s="94">
        <f>IF(BW1416="","","Passes "&amp;AY1416&amp;" of 5 buy-side scans"&amp;IF(G1416="Y","; RED FLAG: filter out using Red flag column",""))</f>
        <v/>
      </c>
      <c r="BB1416" s="91" t="inlineStr">
        <is>
          <t>None</t>
        </is>
      </c>
      <c r="BC1416" s="92" t="inlineStr">
        <is>
          <t>Y</t>
        </is>
      </c>
      <c r="BD1416" s="94" t="inlineStr">
        <is>
          <t>&gt;75% move in 6 months; High-low range &gt;100% in 6 months</t>
        </is>
      </c>
      <c r="BE1416" s="94" t="n"/>
      <c r="BF1416" s="92">
        <f>IF(R1416*100000&gt;=Settings!$B$5,"Y","N")</f>
        <v/>
      </c>
      <c r="BG1416" s="91">
        <f>IF(F1416&gt;Settings!$B$6,"Y","N")</f>
        <v/>
      </c>
      <c r="BH1416" s="97" t="n">
        <v>-10.63</v>
      </c>
      <c r="BI1416" s="96" t="n">
        <v>-4.52</v>
      </c>
      <c r="BJ1416" s="96" t="n">
        <v>-8</v>
      </c>
      <c r="BK1416" s="96" t="n">
        <v>33.04</v>
      </c>
      <c r="BL1416" s="96" t="n">
        <v>83.59999999999999</v>
      </c>
      <c r="BM1416" s="96" t="n">
        <v>67.51000000000001</v>
      </c>
      <c r="BN1416" s="97" t="n">
        <v>-1.1</v>
      </c>
      <c r="BO1416" s="96" t="n">
        <v>3.52</v>
      </c>
      <c r="BP1416" s="96" t="n">
        <v>12.62</v>
      </c>
      <c r="BQ1416" s="96" t="n">
        <v>26.15</v>
      </c>
      <c r="BR1416" s="91" t="inlineStr">
        <is>
          <t>Mixed</t>
        </is>
      </c>
      <c r="BS1416" s="91" t="inlineStr">
        <is>
          <t>None</t>
        </is>
      </c>
      <c r="BT1416" s="96" t="n">
        <v>45.8</v>
      </c>
      <c r="BU1416" s="91" t="inlineStr">
        <is>
          <t>N</t>
        </is>
      </c>
      <c r="BV1416" s="99">
        <f>IF(OR(BF1416&lt;&gt;"Y",BG1416&lt;&gt;"Y"),"",(AND(ISNUMBER(BQ1416),BQ1416&gt;0))+(BR1416="Stacked up")+(AND(ISNUMBER(BH1416),BH1416&gt;=-Settings!$B$17))+(AND(ISNUMBER(BK1416),ISNUMBER(BM1416),BK1416&gt;0,BM1416&gt;0))+(AND(ISNUMBER(AQ1416),AQ1416&gt;=Settings!$B$18))+(AND(ISNUMBER(BT1416),BT1416&gt;=Settings!$B$19,BT1416&lt;=Settings!$B$20))+(AND(ISNUMBER(AS1416),AS1416&gt;0))+(AND(ISNUMBER(T1416),ISNUMBER(M1416),T1416&gt;=Settings!$B$21,M1416&gt;0))+(AND(ISNUMBER(AD1416),ISNUMBER(M1416),AD1416&gt;=Settings!$B$22,M1416&gt;0))+(AY1416&gt;=1))</f>
        <v/>
      </c>
      <c r="BW1416" s="91">
        <f>IF(OR(AY1416=0,BF1416&lt;&gt;"Y",BG1416&lt;&gt;"Y"),"",1+SUMPRODUCT(($A$6:$A$2604=A1416)*($AY$6:$AY$2604&gt;0)*($BF$6:$BF$2604="Y")*($BG$6:$BG$2604="Y")*(($AY$6:$AY$2604&gt;AY1416)+($AY$6:$AY$2604=AY1416)*($AD$6:$AD$2604&gt;AD1416))))</f>
        <v/>
      </c>
    </row>
    <row r="1417" ht="23.85" customHeight="1" s="55">
      <c r="A1417" s="90" t="n">
        <v>46296</v>
      </c>
      <c r="B1417" s="91" t="inlineStr">
        <is>
          <t>ANDHRSUGAR</t>
        </is>
      </c>
      <c r="C1417" s="91" t="inlineStr">
        <is>
          <t>INE715B01021</t>
        </is>
      </c>
      <c r="D1417" s="91" t="n"/>
      <c r="E1417" s="91" t="inlineStr">
        <is>
          <t>None</t>
        </is>
      </c>
      <c r="F1417" s="93" t="n">
        <v>1234</v>
      </c>
      <c r="G1417" s="92" t="inlineStr">
        <is>
          <t>N</t>
        </is>
      </c>
      <c r="H1417" s="94" t="n"/>
      <c r="I1417" s="91" t="inlineStr">
        <is>
          <t>N</t>
        </is>
      </c>
      <c r="J1417" s="92">
        <f>IF(K1417="","N","Y")</f>
        <v/>
      </c>
      <c r="K1417" s="94">
        <f>_xlfn.TEXTJOIN("; ",TRUE,IF(P1417="52-wk low","52-wk low",""),IF(AND(AD1417&gt;=Settings!$B$12,M1417&lt;0),"Distribution",""),IF(AND(AJ1417="Y",M1417&lt;0,AK1417&lt;-Settings!$B$13),"Long unwinding",""),IF(AND(AJ1417="Y",M1417&lt;0,AK1417&gt;Settings!$B$13),"Short buildup",""))</f>
        <v/>
      </c>
      <c r="L1417" s="95" t="n">
        <v>91.06</v>
      </c>
      <c r="M1417" s="96" t="n">
        <v>-2.24</v>
      </c>
      <c r="N1417" s="93" t="n">
        <v>1761</v>
      </c>
      <c r="O1417" s="91" t="inlineStr">
        <is>
          <t>None</t>
        </is>
      </c>
      <c r="P1417" s="91" t="inlineStr">
        <is>
          <t>None</t>
        </is>
      </c>
      <c r="Q1417" s="97" t="n">
        <v>3.09</v>
      </c>
      <c r="R1417" s="96" t="n">
        <v>3.71</v>
      </c>
      <c r="S1417" s="96" t="n">
        <v>0.8100000000000001</v>
      </c>
      <c r="T1417" s="96" t="n">
        <v>0.35</v>
      </c>
      <c r="U1417" s="96" t="n">
        <v>0.42</v>
      </c>
      <c r="V1417" s="103" t="n">
        <v>0.51</v>
      </c>
      <c r="W1417" s="102" t="n">
        <v>0</v>
      </c>
      <c r="X1417" s="93" t="n"/>
      <c r="Y1417" s="91" t="inlineStr">
        <is>
          <t>None</t>
        </is>
      </c>
      <c r="Z1417" s="99" t="n">
        <v>45.76</v>
      </c>
      <c r="AA1417" s="96" t="n">
        <v>1.08</v>
      </c>
      <c r="AB1417" s="96" t="n">
        <v>1.1</v>
      </c>
      <c r="AC1417" s="96" t="n">
        <v>0.95</v>
      </c>
      <c r="AD1417" s="96" t="n">
        <v>0.55</v>
      </c>
      <c r="AE1417" s="96" t="n">
        <v>0.65</v>
      </c>
      <c r="AF1417" s="103" t="n">
        <v>1.32</v>
      </c>
      <c r="AG1417" s="91" t="inlineStr">
        <is>
          <t>Normal</t>
        </is>
      </c>
      <c r="AH1417" s="100" t="n">
        <v>0</v>
      </c>
      <c r="AI1417" s="101" t="n">
        <v>0</v>
      </c>
      <c r="AJ1417" s="92" t="inlineStr">
        <is>
          <t>N</t>
        </is>
      </c>
      <c r="AK1417" s="96" t="n"/>
      <c r="AL1417" s="91" t="inlineStr">
        <is>
          <t>n/a</t>
        </is>
      </c>
      <c r="AM1417" s="93" t="n"/>
      <c r="AN1417" s="92" t="inlineStr">
        <is>
          <t>None</t>
        </is>
      </c>
      <c r="AO1417" s="102" t="n">
        <v>0</v>
      </c>
      <c r="AP1417" s="103" t="n">
        <v>1.36</v>
      </c>
      <c r="AQ1417" s="102" t="n">
        <v>75</v>
      </c>
      <c r="AR1417" s="91" t="inlineStr">
        <is>
          <t>N</t>
        </is>
      </c>
      <c r="AS1417" s="104" t="n"/>
      <c r="AT1417" s="92">
        <f>IF(AND(P1417="52-wk high",T1417&gt;=Settings!$B$7),"Y","N")</f>
        <v/>
      </c>
      <c r="AU1417" s="91">
        <f>IF(AND(AD1417&gt;=Settings!$B$8,M1417&gt;0),"Y","N")</f>
        <v/>
      </c>
      <c r="AV1417" s="91">
        <f>IF(OR(AH1417&gt;Settings!$B$9,AI1417&gt;Settings!$B$9),"Y","N")</f>
        <v/>
      </c>
      <c r="AW1417" s="91">
        <f>IF(AJ1417&lt;&gt;"Y","n/a",IF(AND(M1417&gt;0,AK1417&gt;Settings!$B$10),"Y","N"))</f>
        <v/>
      </c>
      <c r="AX1417" s="91">
        <f>IF(AO1417&gt;=Settings!$B$11,"Y","N")</f>
        <v/>
      </c>
      <c r="AY1417" s="99">
        <f>(AT1417="Y")+(AU1417="Y")+(AV1417="Y")+(AW1417="Y")+(AX1417="Y")</f>
        <v/>
      </c>
      <c r="AZ1417" s="94">
        <f>IF(AY1417=0,"None",_xlfn.TEXTJOIN(", ",TRUE(),IF(AT1417="Y","Breakout",""),IF(AU1417="Y","Accumulation",""),IF(AV1417="Y","Institutional buying",""),IF(AW1417="Y","Long buildup",""),IF(AX1417="Y","Momentum leader","")))</f>
        <v/>
      </c>
      <c r="BA1417" s="94">
        <f>IF(BW1417="","","Passes "&amp;AY1417&amp;" of 5 buy-side scans"&amp;IF(G1417="Y","; RED FLAG: filter out using Red flag column",""))</f>
        <v/>
      </c>
      <c r="BB1417" s="91" t="inlineStr">
        <is>
          <t>None</t>
        </is>
      </c>
      <c r="BC1417" s="92" t="inlineStr">
        <is>
          <t>N</t>
        </is>
      </c>
      <c r="BD1417" s="94" t="n"/>
      <c r="BE1417" s="94" t="n"/>
      <c r="BF1417" s="92">
        <f>IF(R1417*100000&gt;=Settings!$B$5,"Y","N")</f>
        <v/>
      </c>
      <c r="BG1417" s="91">
        <f>IF(F1417&gt;Settings!$B$6,"Y","N")</f>
        <v/>
      </c>
      <c r="BH1417" s="97" t="n">
        <v>-15.08</v>
      </c>
      <c r="BI1417" s="96" t="n">
        <v>-2.06</v>
      </c>
      <c r="BJ1417" s="96" t="n">
        <v>-5.63</v>
      </c>
      <c r="BK1417" s="96" t="n">
        <v>14.84</v>
      </c>
      <c r="BL1417" s="96" t="n">
        <v>24.52</v>
      </c>
      <c r="BM1417" s="96" t="n">
        <v>20.39</v>
      </c>
      <c r="BN1417" s="97" t="n">
        <v>-4.02</v>
      </c>
      <c r="BO1417" s="96" t="n">
        <v>-2.94</v>
      </c>
      <c r="BP1417" s="96" t="n">
        <v>0.5</v>
      </c>
      <c r="BQ1417" s="96" t="n">
        <v>5.6</v>
      </c>
      <c r="BR1417" s="91" t="inlineStr">
        <is>
          <t>Mixed</t>
        </is>
      </c>
      <c r="BS1417" s="91" t="inlineStr">
        <is>
          <t>None</t>
        </is>
      </c>
      <c r="BT1417" s="96" t="n">
        <v>31.6</v>
      </c>
      <c r="BU1417" s="91" t="inlineStr">
        <is>
          <t>N</t>
        </is>
      </c>
      <c r="BV1417" s="99">
        <f>IF(OR(BF1417&lt;&gt;"Y",BG1417&lt;&gt;"Y"),"",(AND(ISNUMBER(BQ1417),BQ1417&gt;0))+(BR1417="Stacked up")+(AND(ISNUMBER(BH1417),BH1417&gt;=-Settings!$B$17))+(AND(ISNUMBER(BK1417),ISNUMBER(BM1417),BK1417&gt;0,BM1417&gt;0))+(AND(ISNUMBER(AQ1417),AQ1417&gt;=Settings!$B$18))+(AND(ISNUMBER(BT1417),BT1417&gt;=Settings!$B$19,BT1417&lt;=Settings!$B$20))+(AND(ISNUMBER(AS1417),AS1417&gt;0))+(AND(ISNUMBER(T1417),ISNUMBER(M1417),T1417&gt;=Settings!$B$21,M1417&gt;0))+(AND(ISNUMBER(AD1417),ISNUMBER(M1417),AD1417&gt;=Settings!$B$22,M1417&gt;0))+(AY1417&gt;=1))</f>
        <v/>
      </c>
      <c r="BW1417" s="91">
        <f>IF(OR(AY1417=0,BF1417&lt;&gt;"Y",BG1417&lt;&gt;"Y"),"",1+SUMPRODUCT(($A$6:$A$2604=A1417)*($AY$6:$AY$2604&gt;0)*($BF$6:$BF$2604="Y")*($BG$6:$BG$2604="Y")*(($AY$6:$AY$2604&gt;AY1417)+($AY$6:$AY$2604=AY1417)*($AD$6:$AD$2604&gt;AD1417))))</f>
        <v/>
      </c>
    </row>
    <row r="1418" ht="23.85" customHeight="1" s="55">
      <c r="A1418" s="90" t="n">
        <v>46296</v>
      </c>
      <c r="B1418" s="91" t="inlineStr">
        <is>
          <t>ALLTIME</t>
        </is>
      </c>
      <c r="C1418" s="91" t="inlineStr">
        <is>
          <t>INE0GV601021</t>
        </is>
      </c>
      <c r="D1418" s="91" t="n"/>
      <c r="E1418" s="91" t="inlineStr">
        <is>
          <t>None</t>
        </is>
      </c>
      <c r="F1418" s="93" t="n">
        <v>1232</v>
      </c>
      <c r="G1418" s="92" t="inlineStr">
        <is>
          <t>N</t>
        </is>
      </c>
      <c r="H1418" s="94" t="n"/>
      <c r="I1418" s="91" t="inlineStr">
        <is>
          <t>N</t>
        </is>
      </c>
      <c r="J1418" s="92">
        <f>IF(K1418="","N","Y")</f>
        <v/>
      </c>
      <c r="K1418" s="94">
        <f>_xlfn.TEXTJOIN("; ",TRUE,IF(P1418="52-wk low","52-wk low",""),IF(AND(AD1418&gt;=Settings!$B$12,M1418&lt;0),"Distribution",""),IF(AND(AJ1418="Y",M1418&lt;0,AK1418&lt;-Settings!$B$13),"Long unwinding",""),IF(AND(AJ1418="Y",M1418&lt;0,AK1418&gt;Settings!$B$13),"Short buildup",""))</f>
        <v/>
      </c>
      <c r="L1418" s="95" t="n">
        <v>188.04</v>
      </c>
      <c r="M1418" s="96" t="n">
        <v>-3.07</v>
      </c>
      <c r="N1418" s="93" t="n">
        <v>2116</v>
      </c>
      <c r="O1418" s="91" t="inlineStr">
        <is>
          <t>None</t>
        </is>
      </c>
      <c r="P1418" s="91" t="inlineStr">
        <is>
          <t>52-wk low</t>
        </is>
      </c>
      <c r="Q1418" s="97" t="n">
        <v>1.33</v>
      </c>
      <c r="R1418" s="96" t="n">
        <v>1.23</v>
      </c>
      <c r="S1418" s="96" t="n">
        <v>1.06</v>
      </c>
      <c r="T1418" s="96" t="n">
        <v>1.26</v>
      </c>
      <c r="U1418" s="96" t="n">
        <v>1.29</v>
      </c>
      <c r="V1418" s="103" t="n">
        <v>1.18</v>
      </c>
      <c r="W1418" s="102" t="n">
        <v>6</v>
      </c>
      <c r="X1418" s="93" t="n">
        <v>262</v>
      </c>
      <c r="Y1418" s="91" t="inlineStr">
        <is>
          <t>None</t>
        </is>
      </c>
      <c r="Z1418" s="99" t="n">
        <v>60.58</v>
      </c>
      <c r="AA1418" s="96" t="n">
        <v>1.16</v>
      </c>
      <c r="AB1418" s="96" t="n">
        <v>1.06</v>
      </c>
      <c r="AC1418" s="96" t="n">
        <v>1.24</v>
      </c>
      <c r="AD1418" s="96" t="n">
        <v>1.41</v>
      </c>
      <c r="AE1418" s="96" t="n">
        <v>1.76</v>
      </c>
      <c r="AF1418" s="103" t="n">
        <v>1.17</v>
      </c>
      <c r="AG1418" s="91" t="inlineStr">
        <is>
          <t>Normal</t>
        </is>
      </c>
      <c r="AH1418" s="100" t="n">
        <v>0</v>
      </c>
      <c r="AI1418" s="101" t="n">
        <v>0</v>
      </c>
      <c r="AJ1418" s="92" t="inlineStr">
        <is>
          <t>N</t>
        </is>
      </c>
      <c r="AK1418" s="96" t="n"/>
      <c r="AL1418" s="91" t="inlineStr">
        <is>
          <t>n/a</t>
        </is>
      </c>
      <c r="AM1418" s="93" t="n"/>
      <c r="AN1418" s="92" t="inlineStr">
        <is>
          <t>None</t>
        </is>
      </c>
      <c r="AO1418" s="102" t="n">
        <v>0</v>
      </c>
      <c r="AP1418" s="103" t="n">
        <v>0.63</v>
      </c>
      <c r="AQ1418" s="102" t="n">
        <v>25</v>
      </c>
      <c r="AR1418" s="91" t="inlineStr">
        <is>
          <t>N</t>
        </is>
      </c>
      <c r="AS1418" s="104" t="n"/>
      <c r="AT1418" s="92">
        <f>IF(AND(P1418="52-wk high",T1418&gt;=Settings!$B$7),"Y","N")</f>
        <v/>
      </c>
      <c r="AU1418" s="91">
        <f>IF(AND(AD1418&gt;=Settings!$B$8,M1418&gt;0),"Y","N")</f>
        <v/>
      </c>
      <c r="AV1418" s="91">
        <f>IF(OR(AH1418&gt;Settings!$B$9,AI1418&gt;Settings!$B$9),"Y","N")</f>
        <v/>
      </c>
      <c r="AW1418" s="91">
        <f>IF(AJ1418&lt;&gt;"Y","n/a",IF(AND(M1418&gt;0,AK1418&gt;Settings!$B$10),"Y","N"))</f>
        <v/>
      </c>
      <c r="AX1418" s="91">
        <f>IF(AO1418&gt;=Settings!$B$11,"Y","N")</f>
        <v/>
      </c>
      <c r="AY1418" s="99">
        <f>(AT1418="Y")+(AU1418="Y")+(AV1418="Y")+(AW1418="Y")+(AX1418="Y")</f>
        <v/>
      </c>
      <c r="AZ1418" s="94">
        <f>IF(AY1418=0,"None",_xlfn.TEXTJOIN(", ",TRUE(),IF(AT1418="Y","Breakout",""),IF(AU1418="Y","Accumulation",""),IF(AV1418="Y","Institutional buying",""),IF(AW1418="Y","Long buildup",""),IF(AX1418="Y","Momentum leader","")))</f>
        <v/>
      </c>
      <c r="BA1418" s="94">
        <f>IF(BW1418="","","Passes "&amp;AY1418&amp;" of 5 buy-side scans"&amp;IF(G1418="Y","; RED FLAG: filter out using Red flag column",""))</f>
        <v/>
      </c>
      <c r="BB1418" s="91" t="inlineStr">
        <is>
          <t>None</t>
        </is>
      </c>
      <c r="BC1418" s="92" t="inlineStr">
        <is>
          <t>N</t>
        </is>
      </c>
      <c r="BD1418" s="94" t="n"/>
      <c r="BE1418" s="94" t="n"/>
      <c r="BF1418" s="92">
        <f>IF(R1418*100000&gt;=Settings!$B$5,"Y","N")</f>
        <v/>
      </c>
      <c r="BG1418" s="91">
        <f>IF(F1418&gt;Settings!$B$6,"Y","N")</f>
        <v/>
      </c>
      <c r="BH1418" s="97" t="n">
        <v>-40.25</v>
      </c>
      <c r="BI1418" s="96" t="n">
        <v>-6.46</v>
      </c>
      <c r="BJ1418" s="96" t="n">
        <v>-6.26</v>
      </c>
      <c r="BK1418" s="96" t="n">
        <v>-21.43</v>
      </c>
      <c r="BL1418" s="96" t="n">
        <v>-5.28</v>
      </c>
      <c r="BM1418" s="96" t="n">
        <v>-31.11</v>
      </c>
      <c r="BN1418" s="97" t="n">
        <v>-7.19</v>
      </c>
      <c r="BO1418" s="96" t="n">
        <v>-10.81</v>
      </c>
      <c r="BP1418" s="96" t="n">
        <v>-14.35</v>
      </c>
      <c r="BQ1418" s="96" t="n">
        <v>-18.74</v>
      </c>
      <c r="BR1418" s="91" t="inlineStr">
        <is>
          <t>Stacked down</t>
        </is>
      </c>
      <c r="BS1418" s="91" t="inlineStr">
        <is>
          <t>None</t>
        </is>
      </c>
      <c r="BT1418" s="96" t="n">
        <v>24.5</v>
      </c>
      <c r="BU1418" s="91" t="inlineStr">
        <is>
          <t>N</t>
        </is>
      </c>
      <c r="BV1418" s="99">
        <f>IF(OR(BF1418&lt;&gt;"Y",BG1418&lt;&gt;"Y"),"",(AND(ISNUMBER(BQ1418),BQ1418&gt;0))+(BR1418="Stacked up")+(AND(ISNUMBER(BH1418),BH1418&gt;=-Settings!$B$17))+(AND(ISNUMBER(BK1418),ISNUMBER(BM1418),BK1418&gt;0,BM1418&gt;0))+(AND(ISNUMBER(AQ1418),AQ1418&gt;=Settings!$B$18))+(AND(ISNUMBER(BT1418),BT1418&gt;=Settings!$B$19,BT1418&lt;=Settings!$B$20))+(AND(ISNUMBER(AS1418),AS1418&gt;0))+(AND(ISNUMBER(T1418),ISNUMBER(M1418),T1418&gt;=Settings!$B$21,M1418&gt;0))+(AND(ISNUMBER(AD1418),ISNUMBER(M1418),AD1418&gt;=Settings!$B$22,M1418&gt;0))+(AY1418&gt;=1))</f>
        <v/>
      </c>
      <c r="BW1418" s="91">
        <f>IF(OR(AY1418=0,BF1418&lt;&gt;"Y",BG1418&lt;&gt;"Y"),"",1+SUMPRODUCT(($A$6:$A$2604=A1418)*($AY$6:$AY$2604&gt;0)*($BF$6:$BF$2604="Y")*($BG$6:$BG$2604="Y")*(($AY$6:$AY$2604&gt;AY1418)+($AY$6:$AY$2604=AY1418)*($AD$6:$AD$2604&gt;AD1418))))</f>
        <v/>
      </c>
    </row>
    <row r="1419" ht="23.85" customHeight="1" s="55">
      <c r="A1419" s="90" t="n">
        <v>46296</v>
      </c>
      <c r="B1419" s="91" t="inlineStr">
        <is>
          <t>ASALCBR</t>
        </is>
      </c>
      <c r="C1419" s="91" t="inlineStr">
        <is>
          <t>INE073G01016</t>
        </is>
      </c>
      <c r="D1419" s="91" t="n"/>
      <c r="E1419" s="91" t="inlineStr">
        <is>
          <t>None</t>
        </is>
      </c>
      <c r="F1419" s="93" t="n">
        <v>1227</v>
      </c>
      <c r="G1419" s="92" t="inlineStr">
        <is>
          <t>N</t>
        </is>
      </c>
      <c r="H1419" s="94" t="n"/>
      <c r="I1419" s="91" t="inlineStr">
        <is>
          <t>N</t>
        </is>
      </c>
      <c r="J1419" s="92">
        <f>IF(K1419="","N","Y")</f>
        <v/>
      </c>
      <c r="K1419" s="94">
        <f>_xlfn.TEXTJOIN("; ",TRUE,IF(P1419="52-wk low","52-wk low",""),IF(AND(AD1419&gt;=Settings!$B$12,M1419&lt;0),"Distribution",""),IF(AND(AJ1419="Y",M1419&lt;0,AK1419&lt;-Settings!$B$13),"Long unwinding",""),IF(AND(AJ1419="Y",M1419&lt;0,AK1419&gt;Settings!$B$13),"Short buildup",""))</f>
        <v/>
      </c>
      <c r="L1419" s="95" t="n">
        <v>611.1</v>
      </c>
      <c r="M1419" s="96" t="n">
        <v>-0.71</v>
      </c>
      <c r="N1419" s="93" t="n">
        <v>889</v>
      </c>
      <c r="O1419" s="91" t="inlineStr">
        <is>
          <t>None</t>
        </is>
      </c>
      <c r="P1419" s="91" t="inlineStr">
        <is>
          <t>52-wk low</t>
        </is>
      </c>
      <c r="Q1419" s="97" t="n">
        <v>0.49</v>
      </c>
      <c r="R1419" s="96" t="n">
        <v>0.35</v>
      </c>
      <c r="S1419" s="96" t="n">
        <v>1.47</v>
      </c>
      <c r="T1419" s="96" t="n">
        <v>1.46</v>
      </c>
      <c r="U1419" s="96" t="n">
        <v>1.5</v>
      </c>
      <c r="V1419" s="103" t="n">
        <v>1.08</v>
      </c>
      <c r="W1419" s="102" t="n">
        <v>10</v>
      </c>
      <c r="X1419" s="93" t="n"/>
      <c r="Y1419" s="91" t="inlineStr">
        <is>
          <t>None</t>
        </is>
      </c>
      <c r="Z1419" s="99" t="n">
        <v>64.34</v>
      </c>
      <c r="AA1419" s="96" t="n">
        <v>1.13</v>
      </c>
      <c r="AB1419" s="96" t="n">
        <v>1.1</v>
      </c>
      <c r="AC1419" s="96" t="n">
        <v>1.66</v>
      </c>
      <c r="AD1419" s="96" t="n">
        <v>1.6</v>
      </c>
      <c r="AE1419" s="96" t="n">
        <v>1.78</v>
      </c>
      <c r="AF1419" s="103" t="n">
        <v>1.05</v>
      </c>
      <c r="AG1419" s="91" t="inlineStr">
        <is>
          <t>Normal</t>
        </is>
      </c>
      <c r="AH1419" s="100" t="n">
        <v>0</v>
      </c>
      <c r="AI1419" s="101" t="n">
        <v>0</v>
      </c>
      <c r="AJ1419" s="92" t="inlineStr">
        <is>
          <t>N</t>
        </is>
      </c>
      <c r="AK1419" s="96" t="n"/>
      <c r="AL1419" s="91" t="inlineStr">
        <is>
          <t>n/a</t>
        </is>
      </c>
      <c r="AM1419" s="93" t="n"/>
      <c r="AN1419" s="92" t="inlineStr">
        <is>
          <t>None</t>
        </is>
      </c>
      <c r="AO1419" s="102" t="n">
        <v>0</v>
      </c>
      <c r="AP1419" s="103" t="n">
        <v>0.55</v>
      </c>
      <c r="AQ1419" s="102" t="n">
        <v>11</v>
      </c>
      <c r="AR1419" s="91" t="inlineStr">
        <is>
          <t>N</t>
        </is>
      </c>
      <c r="AS1419" s="104" t="n"/>
      <c r="AT1419" s="92">
        <f>IF(AND(P1419="52-wk high",T1419&gt;=Settings!$B$7),"Y","N")</f>
        <v/>
      </c>
      <c r="AU1419" s="91">
        <f>IF(AND(AD1419&gt;=Settings!$B$8,M1419&gt;0),"Y","N")</f>
        <v/>
      </c>
      <c r="AV1419" s="91">
        <f>IF(OR(AH1419&gt;Settings!$B$9,AI1419&gt;Settings!$B$9),"Y","N")</f>
        <v/>
      </c>
      <c r="AW1419" s="91">
        <f>IF(AJ1419&lt;&gt;"Y","n/a",IF(AND(M1419&gt;0,AK1419&gt;Settings!$B$10),"Y","N"))</f>
        <v/>
      </c>
      <c r="AX1419" s="91">
        <f>IF(AO1419&gt;=Settings!$B$11,"Y","N")</f>
        <v/>
      </c>
      <c r="AY1419" s="99">
        <f>(AT1419="Y")+(AU1419="Y")+(AV1419="Y")+(AW1419="Y")+(AX1419="Y")</f>
        <v/>
      </c>
      <c r="AZ1419" s="94">
        <f>IF(AY1419=0,"None",_xlfn.TEXTJOIN(", ",TRUE(),IF(AT1419="Y","Breakout",""),IF(AU1419="Y","Accumulation",""),IF(AV1419="Y","Institutional buying",""),IF(AW1419="Y","Long buildup",""),IF(AX1419="Y","Momentum leader","")))</f>
        <v/>
      </c>
      <c r="BA1419" s="94">
        <f>IF(BW1419="","","Passes "&amp;AY1419&amp;" of 5 buy-side scans"&amp;IF(G1419="Y","; RED FLAG: filter out using Red flag column",""))</f>
        <v/>
      </c>
      <c r="BB1419" s="91" t="inlineStr">
        <is>
          <t>None</t>
        </is>
      </c>
      <c r="BC1419" s="92" t="inlineStr">
        <is>
          <t>N</t>
        </is>
      </c>
      <c r="BD1419" s="94" t="n"/>
      <c r="BE1419" s="94" t="n"/>
      <c r="BF1419" s="92">
        <f>IF(R1419*100000&gt;=Settings!$B$5,"Y","N")</f>
        <v/>
      </c>
      <c r="BG1419" s="91">
        <f>IF(F1419&gt;Settings!$B$6,"Y","N")</f>
        <v/>
      </c>
      <c r="BH1419" s="97" t="n">
        <v>-52.15</v>
      </c>
      <c r="BI1419" s="96" t="n">
        <v>-6.13</v>
      </c>
      <c r="BJ1419" s="96" t="n">
        <v>-11.91</v>
      </c>
      <c r="BK1419" s="96" t="n">
        <v>-29.85</v>
      </c>
      <c r="BL1419" s="96" t="n">
        <v>-15.34</v>
      </c>
      <c r="BM1419" s="96" t="n">
        <v>-35.8</v>
      </c>
      <c r="BN1419" s="97" t="n">
        <v>-7.3</v>
      </c>
      <c r="BO1419" s="96" t="n">
        <v>-13.27</v>
      </c>
      <c r="BP1419" s="96" t="n">
        <v>-18.65</v>
      </c>
      <c r="BQ1419" s="96" t="n">
        <v>-24.36</v>
      </c>
      <c r="BR1419" s="91" t="inlineStr">
        <is>
          <t>Stacked down</t>
        </is>
      </c>
      <c r="BS1419" s="91" t="inlineStr">
        <is>
          <t>None</t>
        </is>
      </c>
      <c r="BT1419" s="96" t="n">
        <v>17</v>
      </c>
      <c r="BU1419" s="91" t="inlineStr">
        <is>
          <t>N</t>
        </is>
      </c>
      <c r="BV1419" s="99">
        <f>IF(OR(BF1419&lt;&gt;"Y",BG1419&lt;&gt;"Y"),"",(AND(ISNUMBER(BQ1419),BQ1419&gt;0))+(BR1419="Stacked up")+(AND(ISNUMBER(BH1419),BH1419&gt;=-Settings!$B$17))+(AND(ISNUMBER(BK1419),ISNUMBER(BM1419),BK1419&gt;0,BM1419&gt;0))+(AND(ISNUMBER(AQ1419),AQ1419&gt;=Settings!$B$18))+(AND(ISNUMBER(BT1419),BT1419&gt;=Settings!$B$19,BT1419&lt;=Settings!$B$20))+(AND(ISNUMBER(AS1419),AS1419&gt;0))+(AND(ISNUMBER(T1419),ISNUMBER(M1419),T1419&gt;=Settings!$B$21,M1419&gt;0))+(AND(ISNUMBER(AD1419),ISNUMBER(M1419),AD1419&gt;=Settings!$B$22,M1419&gt;0))+(AY1419&gt;=1))</f>
        <v/>
      </c>
      <c r="BW1419" s="91">
        <f>IF(OR(AY1419=0,BF1419&lt;&gt;"Y",BG1419&lt;&gt;"Y"),"",1+SUMPRODUCT(($A$6:$A$2604=A1419)*($AY$6:$AY$2604&gt;0)*($BF$6:$BF$2604="Y")*($BG$6:$BG$2604="Y")*(($AY$6:$AY$2604&gt;AY1419)+($AY$6:$AY$2604=AY1419)*($AD$6:$AD$2604&gt;AD1419))))</f>
        <v/>
      </c>
    </row>
    <row r="1420" ht="23.85" customHeight="1" s="55">
      <c r="A1420" s="90" t="n">
        <v>46296</v>
      </c>
      <c r="B1420" s="91" t="inlineStr">
        <is>
          <t>ANDREWYU</t>
        </is>
      </c>
      <c r="C1420" s="91" t="inlineStr">
        <is>
          <t>INE449C01025</t>
        </is>
      </c>
      <c r="D1420" s="91" t="n"/>
      <c r="E1420" s="91" t="inlineStr">
        <is>
          <t>None</t>
        </is>
      </c>
      <c r="F1420" s="93" t="n">
        <v>1221</v>
      </c>
      <c r="G1420" s="92" t="inlineStr">
        <is>
          <t>N</t>
        </is>
      </c>
      <c r="H1420" s="94" t="n"/>
      <c r="I1420" s="91" t="inlineStr">
        <is>
          <t>N</t>
        </is>
      </c>
      <c r="J1420" s="92">
        <f>IF(K1420="","N","Y")</f>
        <v/>
      </c>
      <c r="K1420" s="94">
        <f>_xlfn.TEXTJOIN("; ",TRUE,IF(P1420="52-wk low","52-wk low",""),IF(AND(AD1420&gt;=Settings!$B$12,M1420&lt;0),"Distribution",""),IF(AND(AJ1420="Y",M1420&lt;0,AK1420&lt;-Settings!$B$13),"Long unwinding",""),IF(AND(AJ1420="Y",M1420&lt;0,AK1420&gt;Settings!$B$13),"Short buildup",""))</f>
        <v/>
      </c>
      <c r="L1420" s="95" t="n">
        <v>24.98</v>
      </c>
      <c r="M1420" s="96" t="n">
        <v>-4</v>
      </c>
      <c r="N1420" s="93" t="n">
        <v>2346</v>
      </c>
      <c r="O1420" s="91" t="inlineStr">
        <is>
          <t>None</t>
        </is>
      </c>
      <c r="P1420" s="91" t="inlineStr">
        <is>
          <t>52-wk low</t>
        </is>
      </c>
      <c r="Q1420" s="97" t="n">
        <v>1.44</v>
      </c>
      <c r="R1420" s="96" t="n">
        <v>0.96</v>
      </c>
      <c r="S1420" s="96" t="n">
        <v>1.51</v>
      </c>
      <c r="T1420" s="96" t="n"/>
      <c r="U1420" s="96" t="n"/>
      <c r="V1420" s="103" t="n"/>
      <c r="W1420" s="102" t="n"/>
      <c r="X1420" s="93" t="n"/>
      <c r="Y1420" s="91" t="inlineStr">
        <is>
          <t>None</t>
        </is>
      </c>
      <c r="Z1420" s="99" t="n">
        <v>67.68000000000001</v>
      </c>
      <c r="AA1420" s="96" t="n">
        <v>1.02</v>
      </c>
      <c r="AB1420" s="96" t="n"/>
      <c r="AC1420" s="96" t="n">
        <v>1.7</v>
      </c>
      <c r="AD1420" s="96" t="n"/>
      <c r="AE1420" s="96" t="n"/>
      <c r="AF1420" s="103" t="n"/>
      <c r="AG1420" s="91" t="n"/>
      <c r="AH1420" s="100" t="n">
        <v>0</v>
      </c>
      <c r="AI1420" s="101" t="n">
        <v>0</v>
      </c>
      <c r="AJ1420" s="92" t="inlineStr">
        <is>
          <t>N</t>
        </is>
      </c>
      <c r="AK1420" s="96" t="n"/>
      <c r="AL1420" s="91" t="inlineStr">
        <is>
          <t>n/a</t>
        </is>
      </c>
      <c r="AM1420" s="93" t="n"/>
      <c r="AN1420" s="92" t="inlineStr">
        <is>
          <t>None</t>
        </is>
      </c>
      <c r="AO1420" s="102" t="n">
        <v>0</v>
      </c>
      <c r="AP1420" s="103" t="n"/>
      <c r="AQ1420" s="102" t="n"/>
      <c r="AR1420" s="91" t="inlineStr">
        <is>
          <t>N</t>
        </is>
      </c>
      <c r="AS1420" s="104" t="n"/>
      <c r="AT1420" s="92">
        <f>IF(AND(P1420="52-wk high",T1420&gt;=Settings!$B$7),"Y","N")</f>
        <v/>
      </c>
      <c r="AU1420" s="91">
        <f>IF(AND(AD1420&gt;=Settings!$B$8,M1420&gt;0),"Y","N")</f>
        <v/>
      </c>
      <c r="AV1420" s="91">
        <f>IF(OR(AH1420&gt;Settings!$B$9,AI1420&gt;Settings!$B$9),"Y","N")</f>
        <v/>
      </c>
      <c r="AW1420" s="91">
        <f>IF(AJ1420&lt;&gt;"Y","n/a",IF(AND(M1420&gt;0,AK1420&gt;Settings!$B$10),"Y","N"))</f>
        <v/>
      </c>
      <c r="AX1420" s="91">
        <f>IF(AO1420&gt;=Settings!$B$11,"Y","N")</f>
        <v/>
      </c>
      <c r="AY1420" s="99">
        <f>(AT1420="Y")+(AU1420="Y")+(AV1420="Y")+(AW1420="Y")+(AX1420="Y")</f>
        <v/>
      </c>
      <c r="AZ1420" s="94">
        <f>IF(AY1420=0,"None",_xlfn.TEXTJOIN(", ",TRUE(),IF(AT1420="Y","Breakout",""),IF(AU1420="Y","Accumulation",""),IF(AV1420="Y","Institutional buying",""),IF(AW1420="Y","Long buildup",""),IF(AX1420="Y","Momentum leader","")))</f>
        <v/>
      </c>
      <c r="BA1420" s="94">
        <f>IF(BW1420="","","Passes "&amp;AY1420&amp;" of 5 buy-side scans"&amp;IF(G1420="Y","; RED FLAG: filter out using Red flag column",""))</f>
        <v/>
      </c>
      <c r="BB1420" s="91" t="inlineStr">
        <is>
          <t>None</t>
        </is>
      </c>
      <c r="BC1420" s="92" t="inlineStr">
        <is>
          <t>N</t>
        </is>
      </c>
      <c r="BD1420" s="94" t="n"/>
      <c r="BE1420" s="94" t="n"/>
      <c r="BF1420" s="92">
        <f>IF(R1420*100000&gt;=Settings!$B$5,"Y","N")</f>
        <v/>
      </c>
      <c r="BG1420" s="91">
        <f>IF(F1420&gt;Settings!$B$6,"Y","N")</f>
        <v/>
      </c>
      <c r="BH1420" s="97" t="n">
        <v>-18.07</v>
      </c>
      <c r="BI1420" s="96" t="n">
        <v>-6.96</v>
      </c>
      <c r="BJ1420" s="96" t="n">
        <v>-11.13</v>
      </c>
      <c r="BK1420" s="96" t="n"/>
      <c r="BL1420" s="96" t="n"/>
      <c r="BM1420" s="96" t="n"/>
      <c r="BN1420" s="97" t="n">
        <v>-5.54</v>
      </c>
      <c r="BO1420" s="96" t="n"/>
      <c r="BP1420" s="96" t="n"/>
      <c r="BQ1420" s="96" t="n"/>
      <c r="BR1420" s="91" t="n"/>
      <c r="BS1420" s="91" t="n"/>
      <c r="BT1420" s="96" t="n">
        <v>33</v>
      </c>
      <c r="BU1420" s="91" t="n"/>
      <c r="BV1420" s="99">
        <f>IF(OR(BF1420&lt;&gt;"Y",BG1420&lt;&gt;"Y"),"",(AND(ISNUMBER(BQ1420),BQ1420&gt;0))+(BR1420="Stacked up")+(AND(ISNUMBER(BH1420),BH1420&gt;=-Settings!$B$17))+(AND(ISNUMBER(BK1420),ISNUMBER(BM1420),BK1420&gt;0,BM1420&gt;0))+(AND(ISNUMBER(AQ1420),AQ1420&gt;=Settings!$B$18))+(AND(ISNUMBER(BT1420),BT1420&gt;=Settings!$B$19,BT1420&lt;=Settings!$B$20))+(AND(ISNUMBER(AS1420),AS1420&gt;0))+(AND(ISNUMBER(T1420),ISNUMBER(M1420),T1420&gt;=Settings!$B$21,M1420&gt;0))+(AND(ISNUMBER(AD1420),ISNUMBER(M1420),AD1420&gt;=Settings!$B$22,M1420&gt;0))+(AY1420&gt;=1))</f>
        <v/>
      </c>
      <c r="BW1420" s="91">
        <f>IF(OR(AY1420=0,BF1420&lt;&gt;"Y",BG1420&lt;&gt;"Y"),"",1+SUMPRODUCT(($A$6:$A$2604=A1420)*($AY$6:$AY$2604&gt;0)*($BF$6:$BF$2604="Y")*($BG$6:$BG$2604="Y")*(($AY$6:$AY$2604&gt;AY1420)+($AY$6:$AY$2604=AY1420)*($AD$6:$AD$2604&gt;AD1420))))</f>
        <v/>
      </c>
    </row>
    <row r="1421" ht="23.85" customHeight="1" s="55">
      <c r="A1421" s="90" t="n">
        <v>46296</v>
      </c>
      <c r="B1421" s="91" t="inlineStr">
        <is>
          <t>DEN</t>
        </is>
      </c>
      <c r="C1421" s="91" t="inlineStr">
        <is>
          <t>INE947J01015</t>
        </is>
      </c>
      <c r="D1421" s="91" t="n"/>
      <c r="E1421" s="91" t="inlineStr">
        <is>
          <t>None</t>
        </is>
      </c>
      <c r="F1421" s="93" t="n">
        <v>1213</v>
      </c>
      <c r="G1421" s="92" t="inlineStr">
        <is>
          <t>N</t>
        </is>
      </c>
      <c r="H1421" s="94" t="n"/>
      <c r="I1421" s="91" t="inlineStr">
        <is>
          <t>N</t>
        </is>
      </c>
      <c r="J1421" s="92">
        <f>IF(K1421="","N","Y")</f>
        <v/>
      </c>
      <c r="K1421" s="94">
        <f>_xlfn.TEXTJOIN("; ",TRUE,IF(P1421="52-wk low","52-wk low",""),IF(AND(AD1421&gt;=Settings!$B$12,M1421&lt;0),"Distribution",""),IF(AND(AJ1421="Y",M1421&lt;0,AK1421&lt;-Settings!$B$13),"Long unwinding",""),IF(AND(AJ1421="Y",M1421&lt;0,AK1421&gt;Settings!$B$13),"Short buildup",""))</f>
        <v/>
      </c>
      <c r="L1421" s="95" t="n">
        <v>25.41</v>
      </c>
      <c r="M1421" s="96" t="n">
        <v>-2.01</v>
      </c>
      <c r="N1421" s="93" t="n">
        <v>1657</v>
      </c>
      <c r="O1421" s="91" t="inlineStr">
        <is>
          <t>None</t>
        </is>
      </c>
      <c r="P1421" s="91" t="inlineStr">
        <is>
          <t>None</t>
        </is>
      </c>
      <c r="Q1421" s="97" t="n">
        <v>2.82</v>
      </c>
      <c r="R1421" s="96" t="n">
        <v>2.48</v>
      </c>
      <c r="S1421" s="96" t="n">
        <v>1.13</v>
      </c>
      <c r="T1421" s="96" t="n">
        <v>0.9399999999999999</v>
      </c>
      <c r="U1421" s="96" t="n">
        <v>0.37</v>
      </c>
      <c r="V1421" s="103" t="n">
        <v>0.33</v>
      </c>
      <c r="W1421" s="102" t="n">
        <v>0</v>
      </c>
      <c r="X1421" s="93" t="n"/>
      <c r="Y1421" s="91" t="inlineStr">
        <is>
          <t>None</t>
        </is>
      </c>
      <c r="Z1421" s="99" t="n">
        <v>61.79</v>
      </c>
      <c r="AA1421" s="96" t="n">
        <v>0.92</v>
      </c>
      <c r="AB1421" s="96" t="n">
        <v>1.01</v>
      </c>
      <c r="AC1421" s="96" t="n">
        <v>1.05</v>
      </c>
      <c r="AD1421" s="96" t="n">
        <v>0.99</v>
      </c>
      <c r="AE1421" s="96" t="n">
        <v>0.61</v>
      </c>
      <c r="AF1421" s="103" t="n">
        <v>1.78</v>
      </c>
      <c r="AG1421" s="91" t="inlineStr">
        <is>
          <t>Quiet accumulation</t>
        </is>
      </c>
      <c r="AH1421" s="100" t="n">
        <v>0</v>
      </c>
      <c r="AI1421" s="101" t="n">
        <v>0</v>
      </c>
      <c r="AJ1421" s="92" t="inlineStr">
        <is>
          <t>N</t>
        </is>
      </c>
      <c r="AK1421" s="96" t="n"/>
      <c r="AL1421" s="91" t="inlineStr">
        <is>
          <t>n/a</t>
        </is>
      </c>
      <c r="AM1421" s="93" t="n"/>
      <c r="AN1421" s="92" t="inlineStr">
        <is>
          <t>None</t>
        </is>
      </c>
      <c r="AO1421" s="102" t="n">
        <v>0</v>
      </c>
      <c r="AP1421" s="103" t="n">
        <v>0.65</v>
      </c>
      <c r="AQ1421" s="102" t="n">
        <v>28</v>
      </c>
      <c r="AR1421" s="91" t="inlineStr">
        <is>
          <t>N</t>
        </is>
      </c>
      <c r="AS1421" s="104" t="n"/>
      <c r="AT1421" s="92">
        <f>IF(AND(P1421="52-wk high",T1421&gt;=Settings!$B$7),"Y","N")</f>
        <v/>
      </c>
      <c r="AU1421" s="91">
        <f>IF(AND(AD1421&gt;=Settings!$B$8,M1421&gt;0),"Y","N")</f>
        <v/>
      </c>
      <c r="AV1421" s="91">
        <f>IF(OR(AH1421&gt;Settings!$B$9,AI1421&gt;Settings!$B$9),"Y","N")</f>
        <v/>
      </c>
      <c r="AW1421" s="91">
        <f>IF(AJ1421&lt;&gt;"Y","n/a",IF(AND(M1421&gt;0,AK1421&gt;Settings!$B$10),"Y","N"))</f>
        <v/>
      </c>
      <c r="AX1421" s="91">
        <f>IF(AO1421&gt;=Settings!$B$11,"Y","N")</f>
        <v/>
      </c>
      <c r="AY1421" s="99">
        <f>(AT1421="Y")+(AU1421="Y")+(AV1421="Y")+(AW1421="Y")+(AX1421="Y")</f>
        <v/>
      </c>
      <c r="AZ1421" s="94">
        <f>IF(AY1421=0,"None",_xlfn.TEXTJOIN(", ",TRUE(),IF(AT1421="Y","Breakout",""),IF(AU1421="Y","Accumulation",""),IF(AV1421="Y","Institutional buying",""),IF(AW1421="Y","Long buildup",""),IF(AX1421="Y","Momentum leader","")))</f>
        <v/>
      </c>
      <c r="BA1421" s="94">
        <f>IF(BW1421="","","Passes "&amp;AY1421&amp;" of 5 buy-side scans"&amp;IF(G1421="Y","; RED FLAG: filter out using Red flag column",""))</f>
        <v/>
      </c>
      <c r="BB1421" s="91" t="inlineStr">
        <is>
          <t>None</t>
        </is>
      </c>
      <c r="BC1421" s="92" t="inlineStr">
        <is>
          <t>N</t>
        </is>
      </c>
      <c r="BD1421" s="94" t="n"/>
      <c r="BE1421" s="94" t="n"/>
      <c r="BF1421" s="92">
        <f>IF(R1421*100000&gt;=Settings!$B$5,"Y","N")</f>
        <v/>
      </c>
      <c r="BG1421" s="91">
        <f>IF(F1421&gt;Settings!$B$6,"Y","N")</f>
        <v/>
      </c>
      <c r="BH1421" s="97" t="n">
        <v>-29.32</v>
      </c>
      <c r="BI1421" s="96" t="n">
        <v>-4.19</v>
      </c>
      <c r="BJ1421" s="96" t="n">
        <v>-8.5</v>
      </c>
      <c r="BK1421" s="96" t="n">
        <v>-13.66</v>
      </c>
      <c r="BL1421" s="96" t="n">
        <v>2.25</v>
      </c>
      <c r="BM1421" s="96" t="n">
        <v>-25.26</v>
      </c>
      <c r="BN1421" s="97" t="n">
        <v>-4.36</v>
      </c>
      <c r="BO1421" s="96" t="n">
        <v>-6.51</v>
      </c>
      <c r="BP1421" s="96" t="n">
        <v>-8.08</v>
      </c>
      <c r="BQ1421" s="96" t="n">
        <v>-11.2</v>
      </c>
      <c r="BR1421" s="91" t="inlineStr">
        <is>
          <t>Stacked down</t>
        </is>
      </c>
      <c r="BS1421" s="91" t="inlineStr">
        <is>
          <t>None</t>
        </is>
      </c>
      <c r="BT1421" s="96" t="n">
        <v>22.7</v>
      </c>
      <c r="BU1421" s="91" t="inlineStr">
        <is>
          <t>N</t>
        </is>
      </c>
      <c r="BV1421" s="99">
        <f>IF(OR(BF1421&lt;&gt;"Y",BG1421&lt;&gt;"Y"),"",(AND(ISNUMBER(BQ1421),BQ1421&gt;0))+(BR1421="Stacked up")+(AND(ISNUMBER(BH1421),BH1421&gt;=-Settings!$B$17))+(AND(ISNUMBER(BK1421),ISNUMBER(BM1421),BK1421&gt;0,BM1421&gt;0))+(AND(ISNUMBER(AQ1421),AQ1421&gt;=Settings!$B$18))+(AND(ISNUMBER(BT1421),BT1421&gt;=Settings!$B$19,BT1421&lt;=Settings!$B$20))+(AND(ISNUMBER(AS1421),AS1421&gt;0))+(AND(ISNUMBER(T1421),ISNUMBER(M1421),T1421&gt;=Settings!$B$21,M1421&gt;0))+(AND(ISNUMBER(AD1421),ISNUMBER(M1421),AD1421&gt;=Settings!$B$22,M1421&gt;0))+(AY1421&gt;=1))</f>
        <v/>
      </c>
      <c r="BW1421" s="91">
        <f>IF(OR(AY1421=0,BF1421&lt;&gt;"Y",BG1421&lt;&gt;"Y"),"",1+SUMPRODUCT(($A$6:$A$2604=A1421)*($AY$6:$AY$2604&gt;0)*($BF$6:$BF$2604="Y")*($BG$6:$BG$2604="Y")*(($AY$6:$AY$2604&gt;AY1421)+($AY$6:$AY$2604=AY1421)*($AD$6:$AD$2604&gt;AD1421))))</f>
        <v/>
      </c>
    </row>
    <row r="1422" ht="23.85" customHeight="1" s="55">
      <c r="A1422" s="90" t="n">
        <v>46296</v>
      </c>
      <c r="B1422" s="91" t="inlineStr">
        <is>
          <t>DSSL</t>
        </is>
      </c>
      <c r="C1422" s="91" t="inlineStr">
        <is>
          <t>INE417B01040</t>
        </is>
      </c>
      <c r="D1422" s="91" t="n"/>
      <c r="E1422" s="91" t="inlineStr">
        <is>
          <t>None</t>
        </is>
      </c>
      <c r="F1422" s="93" t="n">
        <v>1208</v>
      </c>
      <c r="G1422" s="92" t="inlineStr">
        <is>
          <t>N</t>
        </is>
      </c>
      <c r="H1422" s="94" t="n"/>
      <c r="I1422" s="91" t="inlineStr">
        <is>
          <t>N</t>
        </is>
      </c>
      <c r="J1422" s="92">
        <f>IF(K1422="","N","Y")</f>
        <v/>
      </c>
      <c r="K1422" s="94">
        <f>_xlfn.TEXTJOIN("; ",TRUE,IF(P1422="52-wk low","52-wk low",""),IF(AND(AD1422&gt;=Settings!$B$12,M1422&lt;0),"Distribution",""),IF(AND(AJ1422="Y",M1422&lt;0,AK1422&lt;-Settings!$B$13),"Long unwinding",""),IF(AND(AJ1422="Y",M1422&lt;0,AK1422&gt;Settings!$B$13),"Short buildup",""))</f>
        <v/>
      </c>
      <c r="L1422" s="95" t="n">
        <v>948.75</v>
      </c>
      <c r="M1422" s="96" t="n">
        <v>-3.5</v>
      </c>
      <c r="N1422" s="93" t="n">
        <v>2227</v>
      </c>
      <c r="O1422" s="91" t="inlineStr">
        <is>
          <t>None</t>
        </is>
      </c>
      <c r="P1422" s="91" t="inlineStr">
        <is>
          <t>None</t>
        </is>
      </c>
      <c r="Q1422" s="97" t="n">
        <v>0.28</v>
      </c>
      <c r="R1422" s="96" t="n">
        <v>0.27</v>
      </c>
      <c r="S1422" s="96" t="n">
        <v>1.01</v>
      </c>
      <c r="T1422" s="96" t="n">
        <v>0.97</v>
      </c>
      <c r="U1422" s="96" t="n">
        <v>0.3</v>
      </c>
      <c r="V1422" s="103" t="n">
        <v>0.31</v>
      </c>
      <c r="W1422" s="102" t="n">
        <v>0</v>
      </c>
      <c r="X1422" s="93" t="n"/>
      <c r="Y1422" s="91" t="inlineStr">
        <is>
          <t>None</t>
        </is>
      </c>
      <c r="Z1422" s="99" t="n">
        <v>60.98</v>
      </c>
      <c r="AA1422" s="96" t="n">
        <v>1.07</v>
      </c>
      <c r="AB1422" s="96" t="n">
        <v>1.03</v>
      </c>
      <c r="AC1422" s="96" t="n">
        <v>1.08</v>
      </c>
      <c r="AD1422" s="96" t="n">
        <v>1.02</v>
      </c>
      <c r="AE1422" s="96" t="n">
        <v>0.5</v>
      </c>
      <c r="AF1422" s="103" t="n">
        <v>1.52</v>
      </c>
      <c r="AG1422" s="91" t="inlineStr">
        <is>
          <t>Quiet accumulation</t>
        </is>
      </c>
      <c r="AH1422" s="100" t="n">
        <v>0</v>
      </c>
      <c r="AI1422" s="101" t="n">
        <v>0</v>
      </c>
      <c r="AJ1422" s="92" t="inlineStr">
        <is>
          <t>N</t>
        </is>
      </c>
      <c r="AK1422" s="96" t="n"/>
      <c r="AL1422" s="91" t="inlineStr">
        <is>
          <t>n/a</t>
        </is>
      </c>
      <c r="AM1422" s="93" t="n"/>
      <c r="AN1422" s="92" t="inlineStr">
        <is>
          <t>None</t>
        </is>
      </c>
      <c r="AO1422" s="102" t="n">
        <v>0</v>
      </c>
      <c r="AP1422" s="103" t="n">
        <v>0.85</v>
      </c>
      <c r="AQ1422" s="102" t="n">
        <v>54</v>
      </c>
      <c r="AR1422" s="91" t="inlineStr">
        <is>
          <t>N</t>
        </is>
      </c>
      <c r="AS1422" s="104" t="n"/>
      <c r="AT1422" s="92">
        <f>IF(AND(P1422="52-wk high",T1422&gt;=Settings!$B$7),"Y","N")</f>
        <v/>
      </c>
      <c r="AU1422" s="91">
        <f>IF(AND(AD1422&gt;=Settings!$B$8,M1422&gt;0),"Y","N")</f>
        <v/>
      </c>
      <c r="AV1422" s="91">
        <f>IF(OR(AH1422&gt;Settings!$B$9,AI1422&gt;Settings!$B$9),"Y","N")</f>
        <v/>
      </c>
      <c r="AW1422" s="91">
        <f>IF(AJ1422&lt;&gt;"Y","n/a",IF(AND(M1422&gt;0,AK1422&gt;Settings!$B$10),"Y","N"))</f>
        <v/>
      </c>
      <c r="AX1422" s="91">
        <f>IF(AO1422&gt;=Settings!$B$11,"Y","N")</f>
        <v/>
      </c>
      <c r="AY1422" s="99">
        <f>(AT1422="Y")+(AU1422="Y")+(AV1422="Y")+(AW1422="Y")+(AX1422="Y")</f>
        <v/>
      </c>
      <c r="AZ1422" s="94">
        <f>IF(AY1422=0,"None",_xlfn.TEXTJOIN(", ",TRUE(),IF(AT1422="Y","Breakout",""),IF(AU1422="Y","Accumulation",""),IF(AV1422="Y","Institutional buying",""),IF(AW1422="Y","Long buildup",""),IF(AX1422="Y","Momentum leader","")))</f>
        <v/>
      </c>
      <c r="BA1422" s="94">
        <f>IF(BW1422="","","Passes "&amp;AY1422&amp;" of 5 buy-side scans"&amp;IF(G1422="Y","; RED FLAG: filter out using Red flag column",""))</f>
        <v/>
      </c>
      <c r="BB1422" s="91" t="inlineStr">
        <is>
          <t>None</t>
        </is>
      </c>
      <c r="BC1422" s="92" t="inlineStr">
        <is>
          <t>Y</t>
        </is>
      </c>
      <c r="BD1422" s="94" t="inlineStr">
        <is>
          <t>High-low range &gt;100% in 6 months</t>
        </is>
      </c>
      <c r="BE1422" s="94" t="n"/>
      <c r="BF1422" s="92">
        <f>IF(R1422*100000&gt;=Settings!$B$5,"Y","N")</f>
        <v/>
      </c>
      <c r="BG1422" s="91">
        <f>IF(F1422&gt;Settings!$B$6,"Y","N")</f>
        <v/>
      </c>
      <c r="BH1422" s="97" t="n">
        <v>-50.71</v>
      </c>
      <c r="BI1422" s="96" t="n">
        <v>-7.18</v>
      </c>
      <c r="BJ1422" s="96" t="n">
        <v>-7.06</v>
      </c>
      <c r="BK1422" s="96" t="n">
        <v>-27.19</v>
      </c>
      <c r="BL1422" s="96" t="n">
        <v>9.76</v>
      </c>
      <c r="BM1422" s="96" t="n">
        <v>-6.18</v>
      </c>
      <c r="BN1422" s="97" t="n">
        <v>-7.37</v>
      </c>
      <c r="BO1422" s="96" t="n">
        <v>-13.28</v>
      </c>
      <c r="BP1422" s="96" t="n">
        <v>-16.58</v>
      </c>
      <c r="BQ1422" s="96" t="n">
        <v>-15.01</v>
      </c>
      <c r="BR1422" s="91" t="inlineStr">
        <is>
          <t>Mixed</t>
        </is>
      </c>
      <c r="BS1422" s="91" t="inlineStr">
        <is>
          <t>None</t>
        </is>
      </c>
      <c r="BT1422" s="96" t="n">
        <v>23.1</v>
      </c>
      <c r="BU1422" s="91" t="inlineStr">
        <is>
          <t>N</t>
        </is>
      </c>
      <c r="BV1422" s="99">
        <f>IF(OR(BF1422&lt;&gt;"Y",BG1422&lt;&gt;"Y"),"",(AND(ISNUMBER(BQ1422),BQ1422&gt;0))+(BR1422="Stacked up")+(AND(ISNUMBER(BH1422),BH1422&gt;=-Settings!$B$17))+(AND(ISNUMBER(BK1422),ISNUMBER(BM1422),BK1422&gt;0,BM1422&gt;0))+(AND(ISNUMBER(AQ1422),AQ1422&gt;=Settings!$B$18))+(AND(ISNUMBER(BT1422),BT1422&gt;=Settings!$B$19,BT1422&lt;=Settings!$B$20))+(AND(ISNUMBER(AS1422),AS1422&gt;0))+(AND(ISNUMBER(T1422),ISNUMBER(M1422),T1422&gt;=Settings!$B$21,M1422&gt;0))+(AND(ISNUMBER(AD1422),ISNUMBER(M1422),AD1422&gt;=Settings!$B$22,M1422&gt;0))+(AY1422&gt;=1))</f>
        <v/>
      </c>
      <c r="BW1422" s="91">
        <f>IF(OR(AY1422=0,BF1422&lt;&gt;"Y",BG1422&lt;&gt;"Y"),"",1+SUMPRODUCT(($A$6:$A$2604=A1422)*($AY$6:$AY$2604&gt;0)*($BF$6:$BF$2604="Y")*($BG$6:$BG$2604="Y")*(($AY$6:$AY$2604&gt;AY1422)+($AY$6:$AY$2604=AY1422)*($AD$6:$AD$2604&gt;AD1422))))</f>
        <v/>
      </c>
    </row>
    <row r="1423" ht="23.85" customHeight="1" s="55">
      <c r="A1423" s="90" t="n">
        <v>46296</v>
      </c>
      <c r="B1423" s="91" t="inlineStr">
        <is>
          <t>GYFTR</t>
        </is>
      </c>
      <c r="C1423" s="91" t="inlineStr">
        <is>
          <t>INE724A01017</t>
        </is>
      </c>
      <c r="D1423" s="91" t="n"/>
      <c r="E1423" s="91" t="inlineStr">
        <is>
          <t>None</t>
        </is>
      </c>
      <c r="F1423" s="93" t="n">
        <v>1204</v>
      </c>
      <c r="G1423" s="92" t="inlineStr">
        <is>
          <t>N</t>
        </is>
      </c>
      <c r="H1423" s="94" t="n"/>
      <c r="I1423" s="91" t="inlineStr">
        <is>
          <t>N</t>
        </is>
      </c>
      <c r="J1423" s="92">
        <f>IF(K1423="","N","Y")</f>
        <v/>
      </c>
      <c r="K1423" s="94">
        <f>_xlfn.TEXTJOIN("; ",TRUE,IF(P1423="52-wk low","52-wk low",""),IF(AND(AD1423&gt;=Settings!$B$12,M1423&lt;0),"Distribution",""),IF(AND(AJ1423="Y",M1423&lt;0,AK1423&lt;-Settings!$B$13),"Long unwinding",""),IF(AND(AJ1423="Y",M1423&lt;0,AK1423&gt;Settings!$B$13),"Short buildup",""))</f>
        <v/>
      </c>
      <c r="L1423" s="95" t="n">
        <v>156.79</v>
      </c>
      <c r="M1423" s="96" t="n">
        <v>-1.49</v>
      </c>
      <c r="N1423" s="93" t="n">
        <v>1315</v>
      </c>
      <c r="O1423" s="91" t="inlineStr">
        <is>
          <t>None</t>
        </is>
      </c>
      <c r="P1423" s="91" t="inlineStr">
        <is>
          <t>None</t>
        </is>
      </c>
      <c r="Q1423" s="97" t="n">
        <v>1.6</v>
      </c>
      <c r="R1423" s="96" t="n">
        <v>0.76</v>
      </c>
      <c r="S1423" s="96" t="n">
        <v>2.19</v>
      </c>
      <c r="T1423" s="96" t="n">
        <v>1.84</v>
      </c>
      <c r="U1423" s="96" t="n"/>
      <c r="V1423" s="103" t="n"/>
      <c r="W1423" s="102" t="n"/>
      <c r="X1423" s="93" t="n"/>
      <c r="Y1423" s="91" t="inlineStr">
        <is>
          <t>None</t>
        </is>
      </c>
      <c r="Z1423" s="99" t="n">
        <v>4.83</v>
      </c>
      <c r="AA1423" s="96" t="n">
        <v>0.09</v>
      </c>
      <c r="AB1423" s="96" t="n">
        <v>0.11</v>
      </c>
      <c r="AC1423" s="96" t="n">
        <v>0.25</v>
      </c>
      <c r="AD1423" s="96" t="n">
        <v>0.17</v>
      </c>
      <c r="AE1423" s="96" t="n"/>
      <c r="AF1423" s="103" t="n"/>
      <c r="AG1423" s="91" t="n"/>
      <c r="AH1423" s="100" t="n">
        <v>0</v>
      </c>
      <c r="AI1423" s="101" t="n">
        <v>0</v>
      </c>
      <c r="AJ1423" s="92" t="inlineStr">
        <is>
          <t>N</t>
        </is>
      </c>
      <c r="AK1423" s="96" t="n"/>
      <c r="AL1423" s="91" t="inlineStr">
        <is>
          <t>n/a</t>
        </is>
      </c>
      <c r="AM1423" s="93" t="n"/>
      <c r="AN1423" s="92" t="inlineStr">
        <is>
          <t>None</t>
        </is>
      </c>
      <c r="AO1423" s="102" t="n">
        <v>0</v>
      </c>
      <c r="AP1423" s="103" t="n"/>
      <c r="AQ1423" s="102" t="n"/>
      <c r="AR1423" s="91" t="inlineStr">
        <is>
          <t>N</t>
        </is>
      </c>
      <c r="AS1423" s="104" t="n"/>
      <c r="AT1423" s="92">
        <f>IF(AND(P1423="52-wk high",T1423&gt;=Settings!$B$7),"Y","N")</f>
        <v/>
      </c>
      <c r="AU1423" s="91">
        <f>IF(AND(AD1423&gt;=Settings!$B$8,M1423&gt;0),"Y","N")</f>
        <v/>
      </c>
      <c r="AV1423" s="91">
        <f>IF(OR(AH1423&gt;Settings!$B$9,AI1423&gt;Settings!$B$9),"Y","N")</f>
        <v/>
      </c>
      <c r="AW1423" s="91">
        <f>IF(AJ1423&lt;&gt;"Y","n/a",IF(AND(M1423&gt;0,AK1423&gt;Settings!$B$10),"Y","N"))</f>
        <v/>
      </c>
      <c r="AX1423" s="91">
        <f>IF(AO1423&gt;=Settings!$B$11,"Y","N")</f>
        <v/>
      </c>
      <c r="AY1423" s="99">
        <f>(AT1423="Y")+(AU1423="Y")+(AV1423="Y")+(AW1423="Y")+(AX1423="Y")</f>
        <v/>
      </c>
      <c r="AZ1423" s="94">
        <f>IF(AY1423=0,"None",_xlfn.TEXTJOIN(", ",TRUE(),IF(AT1423="Y","Breakout",""),IF(AU1423="Y","Accumulation",""),IF(AV1423="Y","Institutional buying",""),IF(AW1423="Y","Long buildup",""),IF(AX1423="Y","Momentum leader","")))</f>
        <v/>
      </c>
      <c r="BA1423" s="94">
        <f>IF(BW1423="","","Passes "&amp;AY1423&amp;" of 5 buy-side scans"&amp;IF(G1423="Y","; RED FLAG: filter out using Red flag column",""))</f>
        <v/>
      </c>
      <c r="BB1423" s="91" t="inlineStr">
        <is>
          <t>None</t>
        </is>
      </c>
      <c r="BC1423" s="92" t="inlineStr">
        <is>
          <t>Y</t>
        </is>
      </c>
      <c r="BD1423" s="94" t="inlineStr">
        <is>
          <t>Few traders (&lt;100 unique PAN, 30 days)</t>
        </is>
      </c>
      <c r="BE1423" s="94" t="n"/>
      <c r="BF1423" s="92">
        <f>IF(R1423*100000&gt;=Settings!$B$5,"Y","N")</f>
        <v/>
      </c>
      <c r="BG1423" s="91">
        <f>IF(F1423&gt;Settings!$B$6,"Y","N")</f>
        <v/>
      </c>
      <c r="BH1423" s="97" t="n">
        <v>-19.14</v>
      </c>
      <c r="BI1423" s="96" t="n">
        <v>-7.59</v>
      </c>
      <c r="BJ1423" s="96" t="n">
        <v>-13.92</v>
      </c>
      <c r="BK1423" s="96" t="n"/>
      <c r="BL1423" s="96" t="n"/>
      <c r="BM1423" s="96" t="n"/>
      <c r="BN1423" s="97" t="n">
        <v>-6.51</v>
      </c>
      <c r="BO1423" s="96" t="n">
        <v>-6.56</v>
      </c>
      <c r="BP1423" s="96" t="n"/>
      <c r="BQ1423" s="96" t="n"/>
      <c r="BR1423" s="91" t="n"/>
      <c r="BS1423" s="91" t="inlineStr">
        <is>
          <t>Bearish cross</t>
        </is>
      </c>
      <c r="BT1423" s="96" t="n">
        <v>28.6</v>
      </c>
      <c r="BU1423" s="91" t="n"/>
      <c r="BV1423" s="99">
        <f>IF(OR(BF1423&lt;&gt;"Y",BG1423&lt;&gt;"Y"),"",(AND(ISNUMBER(BQ1423),BQ1423&gt;0))+(BR1423="Stacked up")+(AND(ISNUMBER(BH1423),BH1423&gt;=-Settings!$B$17))+(AND(ISNUMBER(BK1423),ISNUMBER(BM1423),BK1423&gt;0,BM1423&gt;0))+(AND(ISNUMBER(AQ1423),AQ1423&gt;=Settings!$B$18))+(AND(ISNUMBER(BT1423),BT1423&gt;=Settings!$B$19,BT1423&lt;=Settings!$B$20))+(AND(ISNUMBER(AS1423),AS1423&gt;0))+(AND(ISNUMBER(T1423),ISNUMBER(M1423),T1423&gt;=Settings!$B$21,M1423&gt;0))+(AND(ISNUMBER(AD1423),ISNUMBER(M1423),AD1423&gt;=Settings!$B$22,M1423&gt;0))+(AY1423&gt;=1))</f>
        <v/>
      </c>
      <c r="BW1423" s="91">
        <f>IF(OR(AY1423=0,BF1423&lt;&gt;"Y",BG1423&lt;&gt;"Y"),"",1+SUMPRODUCT(($A$6:$A$2604=A1423)*($AY$6:$AY$2604&gt;0)*($BF$6:$BF$2604="Y")*($BG$6:$BG$2604="Y")*(($AY$6:$AY$2604&gt;AY1423)+($AY$6:$AY$2604=AY1423)*($AD$6:$AD$2604&gt;AD1423))))</f>
        <v/>
      </c>
    </row>
    <row r="1424" ht="23.85" customHeight="1" s="55">
      <c r="A1424" s="90" t="n">
        <v>46296</v>
      </c>
      <c r="B1424" s="91" t="inlineStr">
        <is>
          <t>IVALUE</t>
        </is>
      </c>
      <c r="C1424" s="91" t="inlineStr">
        <is>
          <t>INE056801025</t>
        </is>
      </c>
      <c r="D1424" s="91" t="n"/>
      <c r="E1424" s="91" t="inlineStr">
        <is>
          <t>None</t>
        </is>
      </c>
      <c r="F1424" s="93" t="n">
        <v>1201</v>
      </c>
      <c r="G1424" s="92" t="inlineStr">
        <is>
          <t>N</t>
        </is>
      </c>
      <c r="H1424" s="94" t="n"/>
      <c r="I1424" s="91" t="inlineStr">
        <is>
          <t>N</t>
        </is>
      </c>
      <c r="J1424" s="92">
        <f>IF(K1424="","N","Y")</f>
        <v/>
      </c>
      <c r="K1424" s="94">
        <f>_xlfn.TEXTJOIN("; ",TRUE,IF(P1424="52-wk low","52-wk low",""),IF(AND(AD1424&gt;=Settings!$B$12,M1424&lt;0),"Distribution",""),IF(AND(AJ1424="Y",M1424&lt;0,AK1424&lt;-Settings!$B$13),"Long unwinding",""),IF(AND(AJ1424="Y",M1424&lt;0,AK1424&gt;Settings!$B$13),"Short buildup",""))</f>
        <v/>
      </c>
      <c r="L1424" s="95" t="n">
        <v>219.28</v>
      </c>
      <c r="M1424" s="96" t="n">
        <v>-1.56</v>
      </c>
      <c r="N1424" s="93" t="n">
        <v>1373</v>
      </c>
      <c r="O1424" s="91" t="inlineStr">
        <is>
          <t>None</t>
        </is>
      </c>
      <c r="P1424" s="91" t="inlineStr">
        <is>
          <t>None</t>
        </is>
      </c>
      <c r="Q1424" s="97" t="n">
        <v>1.95</v>
      </c>
      <c r="R1424" s="96" t="n">
        <v>1.74</v>
      </c>
      <c r="S1424" s="96" t="n">
        <v>1.13</v>
      </c>
      <c r="T1424" s="96" t="n">
        <v>0.8</v>
      </c>
      <c r="U1424" s="96" t="n">
        <v>0.49</v>
      </c>
      <c r="V1424" s="103" t="n">
        <v>0.44</v>
      </c>
      <c r="W1424" s="102" t="n">
        <v>1</v>
      </c>
      <c r="X1424" s="93" t="n"/>
      <c r="Y1424" s="91" t="inlineStr">
        <is>
          <t>None</t>
        </is>
      </c>
      <c r="Z1424" s="99" t="n">
        <v>51.87</v>
      </c>
      <c r="AA1424" s="96" t="n">
        <v>0.96</v>
      </c>
      <c r="AB1424" s="96" t="n">
        <v>0.9</v>
      </c>
      <c r="AC1424" s="96" t="n">
        <v>1.13</v>
      </c>
      <c r="AD1424" s="96" t="n">
        <v>0.72</v>
      </c>
      <c r="AE1424" s="96" t="n">
        <v>0.47</v>
      </c>
      <c r="AF1424" s="103" t="n">
        <v>0.96</v>
      </c>
      <c r="AG1424" s="91" t="inlineStr">
        <is>
          <t>Normal</t>
        </is>
      </c>
      <c r="AH1424" s="100" t="n">
        <v>0</v>
      </c>
      <c r="AI1424" s="101" t="n">
        <v>0</v>
      </c>
      <c r="AJ1424" s="92" t="inlineStr">
        <is>
          <t>N</t>
        </is>
      </c>
      <c r="AK1424" s="96" t="n"/>
      <c r="AL1424" s="91" t="inlineStr">
        <is>
          <t>n/a</t>
        </is>
      </c>
      <c r="AM1424" s="93" t="n"/>
      <c r="AN1424" s="92" t="inlineStr">
        <is>
          <t>None</t>
        </is>
      </c>
      <c r="AO1424" s="102" t="n">
        <v>0</v>
      </c>
      <c r="AP1424" s="103" t="n">
        <v>0.68</v>
      </c>
      <c r="AQ1424" s="102" t="n">
        <v>34</v>
      </c>
      <c r="AR1424" s="91" t="inlineStr">
        <is>
          <t>N</t>
        </is>
      </c>
      <c r="AS1424" s="104" t="n"/>
      <c r="AT1424" s="92">
        <f>IF(AND(P1424="52-wk high",T1424&gt;=Settings!$B$7),"Y","N")</f>
        <v/>
      </c>
      <c r="AU1424" s="91">
        <f>IF(AND(AD1424&gt;=Settings!$B$8,M1424&gt;0),"Y","N")</f>
        <v/>
      </c>
      <c r="AV1424" s="91">
        <f>IF(OR(AH1424&gt;Settings!$B$9,AI1424&gt;Settings!$B$9),"Y","N")</f>
        <v/>
      </c>
      <c r="AW1424" s="91">
        <f>IF(AJ1424&lt;&gt;"Y","n/a",IF(AND(M1424&gt;0,AK1424&gt;Settings!$B$10),"Y","N"))</f>
        <v/>
      </c>
      <c r="AX1424" s="91">
        <f>IF(AO1424&gt;=Settings!$B$11,"Y","N")</f>
        <v/>
      </c>
      <c r="AY1424" s="99">
        <f>(AT1424="Y")+(AU1424="Y")+(AV1424="Y")+(AW1424="Y")+(AX1424="Y")</f>
        <v/>
      </c>
      <c r="AZ1424" s="94">
        <f>IF(AY1424=0,"None",_xlfn.TEXTJOIN(", ",TRUE(),IF(AT1424="Y","Breakout",""),IF(AU1424="Y","Accumulation",""),IF(AV1424="Y","Institutional buying",""),IF(AW1424="Y","Long buildup",""),IF(AX1424="Y","Momentum leader","")))</f>
        <v/>
      </c>
      <c r="BA1424" s="94">
        <f>IF(BW1424="","","Passes "&amp;AY1424&amp;" of 5 buy-side scans"&amp;IF(G1424="Y","; RED FLAG: filter out using Red flag column",""))</f>
        <v/>
      </c>
      <c r="BB1424" s="91" t="inlineStr">
        <is>
          <t>None</t>
        </is>
      </c>
      <c r="BC1424" s="92" t="inlineStr">
        <is>
          <t>N</t>
        </is>
      </c>
      <c r="BD1424" s="94" t="n"/>
      <c r="BE1424" s="94" t="n"/>
      <c r="BF1424" s="92">
        <f>IF(R1424*100000&gt;=Settings!$B$5,"Y","N")</f>
        <v/>
      </c>
      <c r="BG1424" s="91">
        <f>IF(F1424&gt;Settings!$B$6,"Y","N")</f>
        <v/>
      </c>
      <c r="BH1424" s="97" t="n">
        <v>-35.51</v>
      </c>
      <c r="BI1424" s="96" t="n">
        <v>-6.46</v>
      </c>
      <c r="BJ1424" s="96" t="n">
        <v>-7.22</v>
      </c>
      <c r="BK1424" s="96" t="n">
        <v>-20.16</v>
      </c>
      <c r="BL1424" s="96" t="n">
        <v>-0.38</v>
      </c>
      <c r="BM1424" s="96" t="n">
        <v>-22.83</v>
      </c>
      <c r="BN1424" s="97" t="n">
        <v>-5.23</v>
      </c>
      <c r="BO1424" s="96" t="n">
        <v>-11.21</v>
      </c>
      <c r="BP1424" s="96" t="n">
        <v>-13.72</v>
      </c>
      <c r="BQ1424" s="96" t="n">
        <v>-15.23</v>
      </c>
      <c r="BR1424" s="91" t="inlineStr">
        <is>
          <t>Stacked down</t>
        </is>
      </c>
      <c r="BS1424" s="91" t="inlineStr">
        <is>
          <t>None</t>
        </is>
      </c>
      <c r="BT1424" s="96" t="n">
        <v>36.2</v>
      </c>
      <c r="BU1424" s="91" t="inlineStr">
        <is>
          <t>N</t>
        </is>
      </c>
      <c r="BV1424" s="99">
        <f>IF(OR(BF1424&lt;&gt;"Y",BG1424&lt;&gt;"Y"),"",(AND(ISNUMBER(BQ1424),BQ1424&gt;0))+(BR1424="Stacked up")+(AND(ISNUMBER(BH1424),BH1424&gt;=-Settings!$B$17))+(AND(ISNUMBER(BK1424),ISNUMBER(BM1424),BK1424&gt;0,BM1424&gt;0))+(AND(ISNUMBER(AQ1424),AQ1424&gt;=Settings!$B$18))+(AND(ISNUMBER(BT1424),BT1424&gt;=Settings!$B$19,BT1424&lt;=Settings!$B$20))+(AND(ISNUMBER(AS1424),AS1424&gt;0))+(AND(ISNUMBER(T1424),ISNUMBER(M1424),T1424&gt;=Settings!$B$21,M1424&gt;0))+(AND(ISNUMBER(AD1424),ISNUMBER(M1424),AD1424&gt;=Settings!$B$22,M1424&gt;0))+(AY1424&gt;=1))</f>
        <v/>
      </c>
      <c r="BW1424" s="91">
        <f>IF(OR(AY1424=0,BF1424&lt;&gt;"Y",BG1424&lt;&gt;"Y"),"",1+SUMPRODUCT(($A$6:$A$2604=A1424)*($AY$6:$AY$2604&gt;0)*($BF$6:$BF$2604="Y")*($BG$6:$BG$2604="Y")*(($AY$6:$AY$2604&gt;AY1424)+($AY$6:$AY$2604=AY1424)*($AD$6:$AD$2604&gt;AD1424))))</f>
        <v/>
      </c>
    </row>
    <row r="1425" ht="23.85" customHeight="1" s="55">
      <c r="A1425" s="90" t="n">
        <v>46296</v>
      </c>
      <c r="B1425" s="91" t="inlineStr">
        <is>
          <t>EKC</t>
        </is>
      </c>
      <c r="C1425" s="91" t="inlineStr">
        <is>
          <t>INE184H01027</t>
        </is>
      </c>
      <c r="D1425" s="91" t="n"/>
      <c r="E1425" s="91" t="inlineStr">
        <is>
          <t>None</t>
        </is>
      </c>
      <c r="F1425" s="93" t="n">
        <v>1190</v>
      </c>
      <c r="G1425" s="92" t="inlineStr">
        <is>
          <t>N</t>
        </is>
      </c>
      <c r="H1425" s="94" t="n"/>
      <c r="I1425" s="91" t="inlineStr">
        <is>
          <t>N</t>
        </is>
      </c>
      <c r="J1425" s="92">
        <f>IF(K1425="","N","Y")</f>
        <v/>
      </c>
      <c r="K1425" s="94">
        <f>_xlfn.TEXTJOIN("; ",TRUE,IF(P1425="52-wk low","52-wk low",""),IF(AND(AD1425&gt;=Settings!$B$12,M1425&lt;0),"Distribution",""),IF(AND(AJ1425="Y",M1425&lt;0,AK1425&lt;-Settings!$B$13),"Long unwinding",""),IF(AND(AJ1425="Y",M1425&lt;0,AK1425&gt;Settings!$B$13),"Short buildup",""))</f>
        <v/>
      </c>
      <c r="L1425" s="95" t="n">
        <v>106.01</v>
      </c>
      <c r="M1425" s="96" t="n">
        <v>-2.65</v>
      </c>
      <c r="N1425" s="93" t="n">
        <v>1959</v>
      </c>
      <c r="O1425" s="91" t="inlineStr">
        <is>
          <t>None</t>
        </is>
      </c>
      <c r="P1425" s="91" t="inlineStr">
        <is>
          <t>None</t>
        </is>
      </c>
      <c r="Q1425" s="97" t="n">
        <v>1.54</v>
      </c>
      <c r="R1425" s="96" t="n">
        <v>14.05</v>
      </c>
      <c r="S1425" s="96" t="n">
        <v>0.11</v>
      </c>
      <c r="T1425" s="96" t="n">
        <v>0.23</v>
      </c>
      <c r="U1425" s="96" t="n">
        <v>0.29</v>
      </c>
      <c r="V1425" s="103" t="n">
        <v>2.67</v>
      </c>
      <c r="W1425" s="102" t="n">
        <v>2</v>
      </c>
      <c r="X1425" s="93" t="n"/>
      <c r="Y1425" s="91" t="inlineStr">
        <is>
          <t>None</t>
        </is>
      </c>
      <c r="Z1425" s="99" t="n">
        <v>48.96</v>
      </c>
      <c r="AA1425" s="96" t="n">
        <v>1.03</v>
      </c>
      <c r="AB1425" s="96" t="n">
        <v>0.96</v>
      </c>
      <c r="AC1425" s="96" t="n">
        <v>0.5600000000000001</v>
      </c>
      <c r="AD1425" s="96" t="n">
        <v>0.66</v>
      </c>
      <c r="AE1425" s="96" t="n">
        <v>0.66</v>
      </c>
      <c r="AF1425" s="103" t="n">
        <v>0.45</v>
      </c>
      <c r="AG1425" s="91" t="inlineStr">
        <is>
          <t>Drying up</t>
        </is>
      </c>
      <c r="AH1425" s="100" t="n">
        <v>0</v>
      </c>
      <c r="AI1425" s="101" t="n">
        <v>0</v>
      </c>
      <c r="AJ1425" s="92" t="inlineStr">
        <is>
          <t>N</t>
        </is>
      </c>
      <c r="AK1425" s="96" t="n"/>
      <c r="AL1425" s="91" t="inlineStr">
        <is>
          <t>n/a</t>
        </is>
      </c>
      <c r="AM1425" s="93" t="n"/>
      <c r="AN1425" s="92" t="inlineStr">
        <is>
          <t>None</t>
        </is>
      </c>
      <c r="AO1425" s="102" t="n">
        <v>0</v>
      </c>
      <c r="AP1425" s="103" t="n">
        <v>0.68</v>
      </c>
      <c r="AQ1425" s="102" t="n">
        <v>35</v>
      </c>
      <c r="AR1425" s="91" t="inlineStr">
        <is>
          <t>N</t>
        </is>
      </c>
      <c r="AS1425" s="104" t="n"/>
      <c r="AT1425" s="92">
        <f>IF(AND(P1425="52-wk high",T1425&gt;=Settings!$B$7),"Y","N")</f>
        <v/>
      </c>
      <c r="AU1425" s="91">
        <f>IF(AND(AD1425&gt;=Settings!$B$8,M1425&gt;0),"Y","N")</f>
        <v/>
      </c>
      <c r="AV1425" s="91">
        <f>IF(OR(AH1425&gt;Settings!$B$9,AI1425&gt;Settings!$B$9),"Y","N")</f>
        <v/>
      </c>
      <c r="AW1425" s="91">
        <f>IF(AJ1425&lt;&gt;"Y","n/a",IF(AND(M1425&gt;0,AK1425&gt;Settings!$B$10),"Y","N"))</f>
        <v/>
      </c>
      <c r="AX1425" s="91">
        <f>IF(AO1425&gt;=Settings!$B$11,"Y","N")</f>
        <v/>
      </c>
      <c r="AY1425" s="99">
        <f>(AT1425="Y")+(AU1425="Y")+(AV1425="Y")+(AW1425="Y")+(AX1425="Y")</f>
        <v/>
      </c>
      <c r="AZ1425" s="94">
        <f>IF(AY1425=0,"None",_xlfn.TEXTJOIN(", ",TRUE(),IF(AT1425="Y","Breakout",""),IF(AU1425="Y","Accumulation",""),IF(AV1425="Y","Institutional buying",""),IF(AW1425="Y","Long buildup",""),IF(AX1425="Y","Momentum leader","")))</f>
        <v/>
      </c>
      <c r="BA1425" s="94">
        <f>IF(BW1425="","","Passes "&amp;AY1425&amp;" of 5 buy-side scans"&amp;IF(G1425="Y","; RED FLAG: filter out using Red flag column",""))</f>
        <v/>
      </c>
      <c r="BB1425" s="91" t="inlineStr">
        <is>
          <t>None</t>
        </is>
      </c>
      <c r="BC1425" s="92" t="inlineStr">
        <is>
          <t>N</t>
        </is>
      </c>
      <c r="BD1425" s="94" t="n"/>
      <c r="BE1425" s="94" t="n"/>
      <c r="BF1425" s="92">
        <f>IF(R1425*100000&gt;=Settings!$B$5,"Y","N")</f>
        <v/>
      </c>
      <c r="BG1425" s="91">
        <f>IF(F1425&gt;Settings!$B$6,"Y","N")</f>
        <v/>
      </c>
      <c r="BH1425" s="97" t="n">
        <v>-31.41</v>
      </c>
      <c r="BI1425" s="96" t="n">
        <v>-4.92</v>
      </c>
      <c r="BJ1425" s="96" t="n">
        <v>0.21</v>
      </c>
      <c r="BK1425" s="96" t="n">
        <v>-9.300000000000001</v>
      </c>
      <c r="BL1425" s="96" t="n">
        <v>4.41</v>
      </c>
      <c r="BM1425" s="96" t="n">
        <v>-27.69</v>
      </c>
      <c r="BN1425" s="97" t="n">
        <v>-0.33</v>
      </c>
      <c r="BO1425" s="96" t="n">
        <v>-1.84</v>
      </c>
      <c r="BP1425" s="96" t="n">
        <v>-4.04</v>
      </c>
      <c r="BQ1425" s="96" t="n">
        <v>-8.140000000000001</v>
      </c>
      <c r="BR1425" s="91" t="inlineStr">
        <is>
          <t>Stacked down</t>
        </is>
      </c>
      <c r="BS1425" s="91" t="inlineStr">
        <is>
          <t>None</t>
        </is>
      </c>
      <c r="BT1425" s="96" t="n">
        <v>49</v>
      </c>
      <c r="BU1425" s="91" t="inlineStr">
        <is>
          <t>N</t>
        </is>
      </c>
      <c r="BV1425" s="99">
        <f>IF(OR(BF1425&lt;&gt;"Y",BG1425&lt;&gt;"Y"),"",(AND(ISNUMBER(BQ1425),BQ1425&gt;0))+(BR1425="Stacked up")+(AND(ISNUMBER(BH1425),BH1425&gt;=-Settings!$B$17))+(AND(ISNUMBER(BK1425),ISNUMBER(BM1425),BK1425&gt;0,BM1425&gt;0))+(AND(ISNUMBER(AQ1425),AQ1425&gt;=Settings!$B$18))+(AND(ISNUMBER(BT1425),BT1425&gt;=Settings!$B$19,BT1425&lt;=Settings!$B$20))+(AND(ISNUMBER(AS1425),AS1425&gt;0))+(AND(ISNUMBER(T1425),ISNUMBER(M1425),T1425&gt;=Settings!$B$21,M1425&gt;0))+(AND(ISNUMBER(AD1425),ISNUMBER(M1425),AD1425&gt;=Settings!$B$22,M1425&gt;0))+(AY1425&gt;=1))</f>
        <v/>
      </c>
      <c r="BW1425" s="91">
        <f>IF(OR(AY1425=0,BF1425&lt;&gt;"Y",BG1425&lt;&gt;"Y"),"",1+SUMPRODUCT(($A$6:$A$2604=A1425)*($AY$6:$AY$2604&gt;0)*($BF$6:$BF$2604="Y")*($BG$6:$BG$2604="Y")*(($AY$6:$AY$2604&gt;AY1425)+($AY$6:$AY$2604=AY1425)*($AD$6:$AD$2604&gt;AD1425))))</f>
        <v/>
      </c>
    </row>
    <row r="1426" ht="23.85" customHeight="1" s="55">
      <c r="A1426" s="90" t="n">
        <v>46296</v>
      </c>
      <c r="B1426" s="91" t="inlineStr">
        <is>
          <t>BPLPHARMA</t>
        </is>
      </c>
      <c r="C1426" s="91" t="inlineStr">
        <is>
          <t>INE365Y01019</t>
        </is>
      </c>
      <c r="D1426" s="91" t="n"/>
      <c r="E1426" s="91" t="inlineStr">
        <is>
          <t>None</t>
        </is>
      </c>
      <c r="F1426" s="93" t="n">
        <v>1186</v>
      </c>
      <c r="G1426" s="92" t="inlineStr">
        <is>
          <t>Y</t>
        </is>
      </c>
      <c r="H1426" s="94" t="inlineStr">
        <is>
          <t>Short-term ASM Stage 1</t>
        </is>
      </c>
      <c r="I1426" s="91" t="inlineStr">
        <is>
          <t>N</t>
        </is>
      </c>
      <c r="J1426" s="92">
        <f>IF(K1426="","N","Y")</f>
        <v/>
      </c>
      <c r="K1426" s="94">
        <f>_xlfn.TEXTJOIN("; ",TRUE,IF(P1426="52-wk low","52-wk low",""),IF(AND(AD1426&gt;=Settings!$B$12,M1426&lt;0),"Distribution",""),IF(AND(AJ1426="Y",M1426&lt;0,AK1426&lt;-Settings!$B$13),"Long unwinding",""),IF(AND(AJ1426="Y",M1426&lt;0,AK1426&gt;Settings!$B$13),"Short buildup",""))</f>
        <v/>
      </c>
      <c r="L1426" s="95" t="n">
        <v>1720.4</v>
      </c>
      <c r="M1426" s="96" t="n">
        <v>-4.04</v>
      </c>
      <c r="N1426" s="93" t="n">
        <v>2351</v>
      </c>
      <c r="O1426" s="91" t="inlineStr">
        <is>
          <t>None</t>
        </is>
      </c>
      <c r="P1426" s="91" t="inlineStr">
        <is>
          <t>None</t>
        </is>
      </c>
      <c r="Q1426" s="97" t="n">
        <v>0.11</v>
      </c>
      <c r="R1426" s="96" t="n">
        <v>0.15</v>
      </c>
      <c r="S1426" s="96" t="n">
        <v>0.75</v>
      </c>
      <c r="T1426" s="96" t="n"/>
      <c r="U1426" s="96" t="n"/>
      <c r="V1426" s="103" t="n"/>
      <c r="W1426" s="102" t="n"/>
      <c r="X1426" s="93" t="n"/>
      <c r="Y1426" s="91" t="inlineStr">
        <is>
          <t>None</t>
        </is>
      </c>
      <c r="Z1426" s="99" t="n">
        <v>51.42</v>
      </c>
      <c r="AA1426" s="96" t="n">
        <v>0.75</v>
      </c>
      <c r="AB1426" s="96" t="n"/>
      <c r="AC1426" s="96" t="n">
        <v>0.89</v>
      </c>
      <c r="AD1426" s="96" t="n"/>
      <c r="AE1426" s="96" t="n"/>
      <c r="AF1426" s="103" t="n"/>
      <c r="AG1426" s="91" t="n"/>
      <c r="AH1426" s="100" t="n">
        <v>0</v>
      </c>
      <c r="AI1426" s="101" t="n">
        <v>0</v>
      </c>
      <c r="AJ1426" s="92" t="inlineStr">
        <is>
          <t>N</t>
        </is>
      </c>
      <c r="AK1426" s="96" t="n"/>
      <c r="AL1426" s="91" t="inlineStr">
        <is>
          <t>n/a</t>
        </is>
      </c>
      <c r="AM1426" s="93" t="n"/>
      <c r="AN1426" s="92" t="inlineStr">
        <is>
          <t>None</t>
        </is>
      </c>
      <c r="AO1426" s="102" t="n">
        <v>0</v>
      </c>
      <c r="AP1426" s="103" t="n"/>
      <c r="AQ1426" s="102" t="n"/>
      <c r="AR1426" s="91" t="inlineStr">
        <is>
          <t>N</t>
        </is>
      </c>
      <c r="AS1426" s="104" t="n"/>
      <c r="AT1426" s="92">
        <f>IF(AND(P1426="52-wk high",T1426&gt;=Settings!$B$7),"Y","N")</f>
        <v/>
      </c>
      <c r="AU1426" s="91">
        <f>IF(AND(AD1426&gt;=Settings!$B$8,M1426&gt;0),"Y","N")</f>
        <v/>
      </c>
      <c r="AV1426" s="91">
        <f>IF(OR(AH1426&gt;Settings!$B$9,AI1426&gt;Settings!$B$9),"Y","N")</f>
        <v/>
      </c>
      <c r="AW1426" s="91">
        <f>IF(AJ1426&lt;&gt;"Y","n/a",IF(AND(M1426&gt;0,AK1426&gt;Settings!$B$10),"Y","N"))</f>
        <v/>
      </c>
      <c r="AX1426" s="91">
        <f>IF(AO1426&gt;=Settings!$B$11,"Y","N")</f>
        <v/>
      </c>
      <c r="AY1426" s="99">
        <f>(AT1426="Y")+(AU1426="Y")+(AV1426="Y")+(AW1426="Y")+(AX1426="Y")</f>
        <v/>
      </c>
      <c r="AZ1426" s="94">
        <f>IF(AY1426=0,"None",_xlfn.TEXTJOIN(", ",TRUE(),IF(AT1426="Y","Breakout",""),IF(AU1426="Y","Accumulation",""),IF(AV1426="Y","Institutional buying",""),IF(AW1426="Y","Long buildup",""),IF(AX1426="Y","Momentum leader","")))</f>
        <v/>
      </c>
      <c r="BA1426" s="94">
        <f>IF(BW1426="","","Passes "&amp;AY1426&amp;" of 5 buy-side scans"&amp;IF(G1426="Y","; RED FLAG: filter out using Red flag column",""))</f>
        <v/>
      </c>
      <c r="BB1426" s="91" t="inlineStr">
        <is>
          <t>None</t>
        </is>
      </c>
      <c r="BC1426" s="92" t="inlineStr">
        <is>
          <t>N</t>
        </is>
      </c>
      <c r="BD1426" s="94" t="n"/>
      <c r="BE1426" s="94" t="n"/>
      <c r="BF1426" s="92">
        <f>IF(R1426*100000&gt;=Settings!$B$5,"Y","N")</f>
        <v/>
      </c>
      <c r="BG1426" s="91">
        <f>IF(F1426&gt;Settings!$B$6,"Y","N")</f>
        <v/>
      </c>
      <c r="BH1426" s="97" t="n">
        <v>-24.46</v>
      </c>
      <c r="BI1426" s="96" t="n">
        <v>8.77</v>
      </c>
      <c r="BJ1426" s="96" t="n">
        <v>14.13</v>
      </c>
      <c r="BK1426" s="96" t="n"/>
      <c r="BL1426" s="96" t="n"/>
      <c r="BM1426" s="96" t="n"/>
      <c r="BN1426" s="97" t="n">
        <v>3.76</v>
      </c>
      <c r="BO1426" s="96" t="n"/>
      <c r="BP1426" s="96" t="n"/>
      <c r="BQ1426" s="96" t="n"/>
      <c r="BR1426" s="91" t="n"/>
      <c r="BS1426" s="91" t="n"/>
      <c r="BT1426" s="96" t="n">
        <v>52</v>
      </c>
      <c r="BU1426" s="91" t="n"/>
      <c r="BV1426" s="99">
        <f>IF(OR(BF1426&lt;&gt;"Y",BG1426&lt;&gt;"Y"),"",(AND(ISNUMBER(BQ1426),BQ1426&gt;0))+(BR1426="Stacked up")+(AND(ISNUMBER(BH1426),BH1426&gt;=-Settings!$B$17))+(AND(ISNUMBER(BK1426),ISNUMBER(BM1426),BK1426&gt;0,BM1426&gt;0))+(AND(ISNUMBER(AQ1426),AQ1426&gt;=Settings!$B$18))+(AND(ISNUMBER(BT1426),BT1426&gt;=Settings!$B$19,BT1426&lt;=Settings!$B$20))+(AND(ISNUMBER(AS1426),AS1426&gt;0))+(AND(ISNUMBER(T1426),ISNUMBER(M1426),T1426&gt;=Settings!$B$21,M1426&gt;0))+(AND(ISNUMBER(AD1426),ISNUMBER(M1426),AD1426&gt;=Settings!$B$22,M1426&gt;0))+(AY1426&gt;=1))</f>
        <v/>
      </c>
      <c r="BW1426" s="91">
        <f>IF(OR(AY1426=0,BF1426&lt;&gt;"Y",BG1426&lt;&gt;"Y"),"",1+SUMPRODUCT(($A$6:$A$2604=A1426)*($AY$6:$AY$2604&gt;0)*($BF$6:$BF$2604="Y")*($BG$6:$BG$2604="Y")*(($AY$6:$AY$2604&gt;AY1426)+($AY$6:$AY$2604=AY1426)*($AD$6:$AD$2604&gt;AD1426))))</f>
        <v/>
      </c>
    </row>
    <row r="1427" ht="23.85" customHeight="1" s="55">
      <c r="A1427" s="90" t="n">
        <v>46296</v>
      </c>
      <c r="B1427" s="91" t="inlineStr">
        <is>
          <t>ULTRAMAR</t>
        </is>
      </c>
      <c r="C1427" s="91" t="inlineStr">
        <is>
          <t>INE405A01021</t>
        </is>
      </c>
      <c r="D1427" s="91" t="n"/>
      <c r="E1427" s="91" t="inlineStr">
        <is>
          <t>None</t>
        </is>
      </c>
      <c r="F1427" s="93" t="n">
        <v>1186</v>
      </c>
      <c r="G1427" s="92" t="inlineStr">
        <is>
          <t>N</t>
        </is>
      </c>
      <c r="H1427" s="94" t="n"/>
      <c r="I1427" s="91" t="inlineStr">
        <is>
          <t>N</t>
        </is>
      </c>
      <c r="J1427" s="92">
        <f>IF(K1427="","N","Y")</f>
        <v/>
      </c>
      <c r="K1427" s="94">
        <f>_xlfn.TEXTJOIN("; ",TRUE,IF(P1427="52-wk low","52-wk low",""),IF(AND(AD1427&gt;=Settings!$B$12,M1427&lt;0),"Distribution",""),IF(AND(AJ1427="Y",M1427&lt;0,AK1427&lt;-Settings!$B$13),"Long unwinding",""),IF(AND(AJ1427="Y",M1427&lt;0,AK1427&gt;Settings!$B$13),"Short buildup",""))</f>
        <v/>
      </c>
      <c r="L1427" s="95" t="n">
        <v>406.15</v>
      </c>
      <c r="M1427" s="96" t="n">
        <v>-0.79</v>
      </c>
      <c r="N1427" s="93" t="n">
        <v>932</v>
      </c>
      <c r="O1427" s="91" t="inlineStr">
        <is>
          <t>None</t>
        </is>
      </c>
      <c r="P1427" s="91" t="inlineStr">
        <is>
          <t>None</t>
        </is>
      </c>
      <c r="Q1427" s="97" t="n">
        <v>2.99</v>
      </c>
      <c r="R1427" s="96" t="n">
        <v>1.24</v>
      </c>
      <c r="S1427" s="96" t="n">
        <v>2.52</v>
      </c>
      <c r="T1427" s="96" t="n">
        <v>2.38</v>
      </c>
      <c r="U1427" s="96" t="n">
        <v>4.07</v>
      </c>
      <c r="V1427" s="103" t="n">
        <v>1.63</v>
      </c>
      <c r="W1427" s="102" t="n"/>
      <c r="X1427" s="93" t="n">
        <v>42</v>
      </c>
      <c r="Y1427" s="91" t="inlineStr">
        <is>
          <t>None</t>
        </is>
      </c>
      <c r="Z1427" s="99" t="n">
        <v>66.08</v>
      </c>
      <c r="AA1427" s="96" t="n">
        <v>1.11</v>
      </c>
      <c r="AB1427" s="96" t="n">
        <v>1.1</v>
      </c>
      <c r="AC1427" s="96" t="n">
        <v>2.79</v>
      </c>
      <c r="AD1427" s="96" t="n">
        <v>3.49</v>
      </c>
      <c r="AE1427" s="96" t="n">
        <v>5.53</v>
      </c>
      <c r="AF1427" s="103" t="n">
        <v>1.22</v>
      </c>
      <c r="AG1427" s="91" t="inlineStr">
        <is>
          <t>Accumulation</t>
        </is>
      </c>
      <c r="AH1427" s="100" t="n">
        <v>0</v>
      </c>
      <c r="AI1427" s="101" t="n">
        <v>0</v>
      </c>
      <c r="AJ1427" s="92" t="inlineStr">
        <is>
          <t>N</t>
        </is>
      </c>
      <c r="AK1427" s="96" t="n"/>
      <c r="AL1427" s="91" t="inlineStr">
        <is>
          <t>n/a</t>
        </is>
      </c>
      <c r="AM1427" s="93" t="n"/>
      <c r="AN1427" s="92" t="inlineStr">
        <is>
          <t>None</t>
        </is>
      </c>
      <c r="AO1427" s="102" t="n">
        <v>0</v>
      </c>
      <c r="AP1427" s="103" t="n"/>
      <c r="AQ1427" s="102" t="n"/>
      <c r="AR1427" s="91" t="inlineStr">
        <is>
          <t>N</t>
        </is>
      </c>
      <c r="AS1427" s="104" t="n"/>
      <c r="AT1427" s="92">
        <f>IF(AND(P1427="52-wk high",T1427&gt;=Settings!$B$7),"Y","N")</f>
        <v/>
      </c>
      <c r="AU1427" s="91">
        <f>IF(AND(AD1427&gt;=Settings!$B$8,M1427&gt;0),"Y","N")</f>
        <v/>
      </c>
      <c r="AV1427" s="91">
        <f>IF(OR(AH1427&gt;Settings!$B$9,AI1427&gt;Settings!$B$9),"Y","N")</f>
        <v/>
      </c>
      <c r="AW1427" s="91">
        <f>IF(AJ1427&lt;&gt;"Y","n/a",IF(AND(M1427&gt;0,AK1427&gt;Settings!$B$10),"Y","N"))</f>
        <v/>
      </c>
      <c r="AX1427" s="91">
        <f>IF(AO1427&gt;=Settings!$B$11,"Y","N")</f>
        <v/>
      </c>
      <c r="AY1427" s="99">
        <f>(AT1427="Y")+(AU1427="Y")+(AV1427="Y")+(AW1427="Y")+(AX1427="Y")</f>
        <v/>
      </c>
      <c r="AZ1427" s="94">
        <f>IF(AY1427=0,"None",_xlfn.TEXTJOIN(", ",TRUE(),IF(AT1427="Y","Breakout",""),IF(AU1427="Y","Accumulation",""),IF(AV1427="Y","Institutional buying",""),IF(AW1427="Y","Long buildup",""),IF(AX1427="Y","Momentum leader","")))</f>
        <v/>
      </c>
      <c r="BA1427" s="94">
        <f>IF(BW1427="","","Passes "&amp;AY1427&amp;" of 5 buy-side scans"&amp;IF(G1427="Y","; RED FLAG: filter out using Red flag column",""))</f>
        <v/>
      </c>
      <c r="BB1427" s="91" t="inlineStr">
        <is>
          <t>None</t>
        </is>
      </c>
      <c r="BC1427" s="92" t="inlineStr">
        <is>
          <t>N</t>
        </is>
      </c>
      <c r="BD1427" s="94" t="n"/>
      <c r="BE1427" s="94" t="n"/>
      <c r="BF1427" s="92">
        <f>IF(R1427*100000&gt;=Settings!$B$5,"Y","N")</f>
        <v/>
      </c>
      <c r="BG1427" s="91">
        <f>IF(F1427&gt;Settings!$B$6,"Y","N")</f>
        <v/>
      </c>
      <c r="BH1427" s="97" t="n">
        <v>-10.88</v>
      </c>
      <c r="BI1427" s="96" t="n">
        <v>-5.34</v>
      </c>
      <c r="BJ1427" s="96" t="n">
        <v>-5.13</v>
      </c>
      <c r="BK1427" s="96" t="n">
        <v>7.26</v>
      </c>
      <c r="BL1427" s="96" t="n"/>
      <c r="BM1427" s="96" t="n"/>
      <c r="BN1427" s="97" t="n">
        <v>-3.42</v>
      </c>
      <c r="BO1427" s="96" t="n">
        <v>-1.82</v>
      </c>
      <c r="BP1427" s="96" t="n">
        <v>-0.57</v>
      </c>
      <c r="BQ1427" s="96" t="n"/>
      <c r="BR1427" s="91" t="n"/>
      <c r="BS1427" s="91" t="inlineStr">
        <is>
          <t>None</t>
        </is>
      </c>
      <c r="BT1427" s="96" t="n">
        <v>37.8</v>
      </c>
      <c r="BU1427" s="91" t="n"/>
      <c r="BV1427" s="99">
        <f>IF(OR(BF1427&lt;&gt;"Y",BG1427&lt;&gt;"Y"),"",(AND(ISNUMBER(BQ1427),BQ1427&gt;0))+(BR1427="Stacked up")+(AND(ISNUMBER(BH1427),BH1427&gt;=-Settings!$B$17))+(AND(ISNUMBER(BK1427),ISNUMBER(BM1427),BK1427&gt;0,BM1427&gt;0))+(AND(ISNUMBER(AQ1427),AQ1427&gt;=Settings!$B$18))+(AND(ISNUMBER(BT1427),BT1427&gt;=Settings!$B$19,BT1427&lt;=Settings!$B$20))+(AND(ISNUMBER(AS1427),AS1427&gt;0))+(AND(ISNUMBER(T1427),ISNUMBER(M1427),T1427&gt;=Settings!$B$21,M1427&gt;0))+(AND(ISNUMBER(AD1427),ISNUMBER(M1427),AD1427&gt;=Settings!$B$22,M1427&gt;0))+(AY1427&gt;=1))</f>
        <v/>
      </c>
      <c r="BW1427" s="91">
        <f>IF(OR(AY1427=0,BF1427&lt;&gt;"Y",BG1427&lt;&gt;"Y"),"",1+SUMPRODUCT(($A$6:$A$2604=A1427)*($AY$6:$AY$2604&gt;0)*($BF$6:$BF$2604="Y")*($BG$6:$BG$2604="Y")*(($AY$6:$AY$2604&gt;AY1427)+($AY$6:$AY$2604=AY1427)*($AD$6:$AD$2604&gt;AD1427))))</f>
        <v/>
      </c>
    </row>
    <row r="1428" ht="23.85" customHeight="1" s="55">
      <c r="A1428" s="90" t="n">
        <v>46296</v>
      </c>
      <c r="B1428" s="91" t="inlineStr">
        <is>
          <t>GANDHITUBE</t>
        </is>
      </c>
      <c r="C1428" s="91" t="inlineStr">
        <is>
          <t>INE524B01027</t>
        </is>
      </c>
      <c r="D1428" s="91" t="n"/>
      <c r="E1428" s="91" t="inlineStr">
        <is>
          <t>None</t>
        </is>
      </c>
      <c r="F1428" s="93" t="n">
        <v>1185</v>
      </c>
      <c r="G1428" s="92" t="inlineStr">
        <is>
          <t>N</t>
        </is>
      </c>
      <c r="H1428" s="94" t="n"/>
      <c r="I1428" s="91" t="inlineStr">
        <is>
          <t>N</t>
        </is>
      </c>
      <c r="J1428" s="92">
        <f>IF(K1428="","N","Y")</f>
        <v/>
      </c>
      <c r="K1428" s="94">
        <f>_xlfn.TEXTJOIN("; ",TRUE,IF(P1428="52-wk low","52-wk low",""),IF(AND(AD1428&gt;=Settings!$B$12,M1428&lt;0),"Distribution",""),IF(AND(AJ1428="Y",M1428&lt;0,AK1428&lt;-Settings!$B$13),"Long unwinding",""),IF(AND(AJ1428="Y",M1428&lt;0,AK1428&gt;Settings!$B$13),"Short buildup",""))</f>
        <v/>
      </c>
      <c r="L1428" s="95" t="n">
        <v>975.55</v>
      </c>
      <c r="M1428" s="96" t="n">
        <v>2.52</v>
      </c>
      <c r="N1428" s="93" t="n">
        <v>151</v>
      </c>
      <c r="O1428" s="91" t="inlineStr">
        <is>
          <t>None</t>
        </is>
      </c>
      <c r="P1428" s="91" t="inlineStr">
        <is>
          <t>None</t>
        </is>
      </c>
      <c r="Q1428" s="97" t="n">
        <v>0.31</v>
      </c>
      <c r="R1428" s="96" t="n">
        <v>0.25</v>
      </c>
      <c r="S1428" s="96" t="n">
        <v>1.33</v>
      </c>
      <c r="T1428" s="96" t="n">
        <v>1.95</v>
      </c>
      <c r="U1428" s="96" t="n">
        <v>2.32</v>
      </c>
      <c r="V1428" s="103" t="n">
        <v>1.8</v>
      </c>
      <c r="W1428" s="102" t="n">
        <v>5</v>
      </c>
      <c r="X1428" s="93" t="n"/>
      <c r="Y1428" s="91" t="inlineStr">
        <is>
          <t>None</t>
        </is>
      </c>
      <c r="Z1428" s="99" t="n">
        <v>48.15</v>
      </c>
      <c r="AA1428" s="96" t="n">
        <v>0.79</v>
      </c>
      <c r="AB1428" s="96" t="n">
        <v>0.72</v>
      </c>
      <c r="AC1428" s="96" t="n">
        <v>1.62</v>
      </c>
      <c r="AD1428" s="96" t="n">
        <v>1.88</v>
      </c>
      <c r="AE1428" s="96" t="n">
        <v>2.12</v>
      </c>
      <c r="AF1428" s="103" t="n">
        <v>0.75</v>
      </c>
      <c r="AG1428" s="91" t="inlineStr">
        <is>
          <t>Churn</t>
        </is>
      </c>
      <c r="AH1428" s="100" t="n">
        <v>0</v>
      </c>
      <c r="AI1428" s="101" t="n">
        <v>0</v>
      </c>
      <c r="AJ1428" s="92" t="inlineStr">
        <is>
          <t>N</t>
        </is>
      </c>
      <c r="AK1428" s="96" t="n"/>
      <c r="AL1428" s="91" t="inlineStr">
        <is>
          <t>n/a</t>
        </is>
      </c>
      <c r="AM1428" s="93" t="n"/>
      <c r="AN1428" s="92" t="inlineStr">
        <is>
          <t>None</t>
        </is>
      </c>
      <c r="AO1428" s="102" t="n">
        <v>0</v>
      </c>
      <c r="AP1428" s="103" t="n">
        <v>1.08</v>
      </c>
      <c r="AQ1428" s="102" t="n">
        <v>66</v>
      </c>
      <c r="AR1428" s="91" t="inlineStr">
        <is>
          <t>N</t>
        </is>
      </c>
      <c r="AS1428" s="104" t="n"/>
      <c r="AT1428" s="92">
        <f>IF(AND(P1428="52-wk high",T1428&gt;=Settings!$B$7),"Y","N")</f>
        <v/>
      </c>
      <c r="AU1428" s="91">
        <f>IF(AND(AD1428&gt;=Settings!$B$8,M1428&gt;0),"Y","N")</f>
        <v/>
      </c>
      <c r="AV1428" s="91">
        <f>IF(OR(AH1428&gt;Settings!$B$9,AI1428&gt;Settings!$B$9),"Y","N")</f>
        <v/>
      </c>
      <c r="AW1428" s="91">
        <f>IF(AJ1428&lt;&gt;"Y","n/a",IF(AND(M1428&gt;0,AK1428&gt;Settings!$B$10),"Y","N"))</f>
        <v/>
      </c>
      <c r="AX1428" s="91">
        <f>IF(AO1428&gt;=Settings!$B$11,"Y","N")</f>
        <v/>
      </c>
      <c r="AY1428" s="99">
        <f>(AT1428="Y")+(AU1428="Y")+(AV1428="Y")+(AW1428="Y")+(AX1428="Y")</f>
        <v/>
      </c>
      <c r="AZ1428" s="94">
        <f>IF(AY1428=0,"None",_xlfn.TEXTJOIN(", ",TRUE(),IF(AT1428="Y","Breakout",""),IF(AU1428="Y","Accumulation",""),IF(AV1428="Y","Institutional buying",""),IF(AW1428="Y","Long buildup",""),IF(AX1428="Y","Momentum leader","")))</f>
        <v/>
      </c>
      <c r="BA1428" s="94">
        <f>IF(BW1428="","","Passes "&amp;AY1428&amp;" of 5 buy-side scans"&amp;IF(G1428="Y","; RED FLAG: filter out using Red flag column",""))</f>
        <v/>
      </c>
      <c r="BB1428" s="91" t="inlineStr">
        <is>
          <t>None</t>
        </is>
      </c>
      <c r="BC1428" s="92" t="inlineStr">
        <is>
          <t>N</t>
        </is>
      </c>
      <c r="BD1428" s="94" t="n"/>
      <c r="BE1428" s="94" t="n"/>
      <c r="BF1428" s="92">
        <f>IF(R1428*100000&gt;=Settings!$B$5,"Y","N")</f>
        <v/>
      </c>
      <c r="BG1428" s="91">
        <f>IF(F1428&gt;Settings!$B$6,"Y","N")</f>
        <v/>
      </c>
      <c r="BH1428" s="97" t="n">
        <v>-6.79</v>
      </c>
      <c r="BI1428" s="96" t="n">
        <v>-0.36</v>
      </c>
      <c r="BJ1428" s="96" t="n">
        <v>8.81</v>
      </c>
      <c r="BK1428" s="96" t="n">
        <v>13.68</v>
      </c>
      <c r="BL1428" s="96" t="n">
        <v>20.72</v>
      </c>
      <c r="BM1428" s="96" t="n">
        <v>1.55</v>
      </c>
      <c r="BN1428" s="97" t="n">
        <v>4.08</v>
      </c>
      <c r="BO1428" s="96" t="n">
        <v>7.05</v>
      </c>
      <c r="BP1428" s="96" t="n">
        <v>9.69</v>
      </c>
      <c r="BQ1428" s="96" t="n">
        <v>11.87</v>
      </c>
      <c r="BR1428" s="91" t="inlineStr">
        <is>
          <t>Stacked up</t>
        </is>
      </c>
      <c r="BS1428" s="91" t="inlineStr">
        <is>
          <t>None</t>
        </is>
      </c>
      <c r="BT1428" s="96" t="n">
        <v>62.6</v>
      </c>
      <c r="BU1428" s="91" t="inlineStr">
        <is>
          <t>N</t>
        </is>
      </c>
      <c r="BV1428" s="99">
        <f>IF(OR(BF1428&lt;&gt;"Y",BG1428&lt;&gt;"Y"),"",(AND(ISNUMBER(BQ1428),BQ1428&gt;0))+(BR1428="Stacked up")+(AND(ISNUMBER(BH1428),BH1428&gt;=-Settings!$B$17))+(AND(ISNUMBER(BK1428),ISNUMBER(BM1428),BK1428&gt;0,BM1428&gt;0))+(AND(ISNUMBER(AQ1428),AQ1428&gt;=Settings!$B$18))+(AND(ISNUMBER(BT1428),BT1428&gt;=Settings!$B$19,BT1428&lt;=Settings!$B$20))+(AND(ISNUMBER(AS1428),AS1428&gt;0))+(AND(ISNUMBER(T1428),ISNUMBER(M1428),T1428&gt;=Settings!$B$21,M1428&gt;0))+(AND(ISNUMBER(AD1428),ISNUMBER(M1428),AD1428&gt;=Settings!$B$22,M1428&gt;0))+(AY1428&gt;=1))</f>
        <v/>
      </c>
      <c r="BW1428" s="91">
        <f>IF(OR(AY1428=0,BF1428&lt;&gt;"Y",BG1428&lt;&gt;"Y"),"",1+SUMPRODUCT(($A$6:$A$2604=A1428)*($AY$6:$AY$2604&gt;0)*($BF$6:$BF$2604="Y")*($BG$6:$BG$2604="Y")*(($AY$6:$AY$2604&gt;AY1428)+($AY$6:$AY$2604=AY1428)*($AD$6:$AD$2604&gt;AD1428))))</f>
        <v/>
      </c>
    </row>
    <row r="1429" ht="23.85" customHeight="1" s="55">
      <c r="A1429" s="90" t="n">
        <v>46296</v>
      </c>
      <c r="B1429" s="91" t="inlineStr">
        <is>
          <t>ROTO</t>
        </is>
      </c>
      <c r="C1429" s="91" t="inlineStr">
        <is>
          <t>INE535D01037</t>
        </is>
      </c>
      <c r="D1429" s="91" t="n"/>
      <c r="E1429" s="91" t="inlineStr">
        <is>
          <t>None</t>
        </is>
      </c>
      <c r="F1429" s="93" t="n">
        <v>1181</v>
      </c>
      <c r="G1429" s="92" t="inlineStr">
        <is>
          <t>N</t>
        </is>
      </c>
      <c r="H1429" s="94" t="n"/>
      <c r="I1429" s="91" t="inlineStr">
        <is>
          <t>N</t>
        </is>
      </c>
      <c r="J1429" s="92">
        <f>IF(K1429="","N","Y")</f>
        <v/>
      </c>
      <c r="K1429" s="94">
        <f>_xlfn.TEXTJOIN("; ",TRUE,IF(P1429="52-wk low","52-wk low",""),IF(AND(AD1429&gt;=Settings!$B$12,M1429&lt;0),"Distribution",""),IF(AND(AJ1429="Y",M1429&lt;0,AK1429&lt;-Settings!$B$13),"Long unwinding",""),IF(AND(AJ1429="Y",M1429&lt;0,AK1429&gt;Settings!$B$13),"Short buildup",""))</f>
        <v/>
      </c>
      <c r="L1429" s="95" t="n">
        <v>62.66</v>
      </c>
      <c r="M1429" s="96" t="n">
        <v>-2.97</v>
      </c>
      <c r="N1429" s="93" t="n">
        <v>2075</v>
      </c>
      <c r="O1429" s="91" t="inlineStr">
        <is>
          <t>None</t>
        </is>
      </c>
      <c r="P1429" s="91" t="inlineStr">
        <is>
          <t>None</t>
        </is>
      </c>
      <c r="Q1429" s="97" t="n">
        <v>3.78</v>
      </c>
      <c r="R1429" s="96" t="n">
        <v>4.65</v>
      </c>
      <c r="S1429" s="96" t="n">
        <v>0.83</v>
      </c>
      <c r="T1429" s="96" t="n">
        <v>0.84</v>
      </c>
      <c r="U1429" s="96" t="n">
        <v>0.14</v>
      </c>
      <c r="V1429" s="103" t="n">
        <v>0.18</v>
      </c>
      <c r="W1429" s="102" t="n">
        <v>0</v>
      </c>
      <c r="X1429" s="93" t="n"/>
      <c r="Y1429" s="91" t="inlineStr">
        <is>
          <t>None</t>
        </is>
      </c>
      <c r="Z1429" s="99" t="n">
        <v>43.83</v>
      </c>
      <c r="AA1429" s="96" t="n">
        <v>1.24</v>
      </c>
      <c r="AB1429" s="96" t="n">
        <v>1.11</v>
      </c>
      <c r="AC1429" s="96" t="n">
        <v>1.31</v>
      </c>
      <c r="AD1429" s="96" t="n">
        <v>1.1</v>
      </c>
      <c r="AE1429" s="96" t="n">
        <v>0.6</v>
      </c>
      <c r="AF1429" s="103" t="n">
        <v>2.7</v>
      </c>
      <c r="AG1429" s="91" t="inlineStr">
        <is>
          <t>Quiet accumulation</t>
        </is>
      </c>
      <c r="AH1429" s="100" t="n">
        <v>0</v>
      </c>
      <c r="AI1429" s="101" t="n">
        <v>0</v>
      </c>
      <c r="AJ1429" s="92" t="inlineStr">
        <is>
          <t>N</t>
        </is>
      </c>
      <c r="AK1429" s="96" t="n"/>
      <c r="AL1429" s="91" t="inlineStr">
        <is>
          <t>n/a</t>
        </is>
      </c>
      <c r="AM1429" s="93" t="n"/>
      <c r="AN1429" s="92" t="inlineStr">
        <is>
          <t>None</t>
        </is>
      </c>
      <c r="AO1429" s="102" t="n">
        <v>0</v>
      </c>
      <c r="AP1429" s="103" t="n">
        <v>0.9</v>
      </c>
      <c r="AQ1429" s="102" t="n">
        <v>57</v>
      </c>
      <c r="AR1429" s="91" t="inlineStr">
        <is>
          <t>N</t>
        </is>
      </c>
      <c r="AS1429" s="104" t="n"/>
      <c r="AT1429" s="92">
        <f>IF(AND(P1429="52-wk high",T1429&gt;=Settings!$B$7),"Y","N")</f>
        <v/>
      </c>
      <c r="AU1429" s="91">
        <f>IF(AND(AD1429&gt;=Settings!$B$8,M1429&gt;0),"Y","N")</f>
        <v/>
      </c>
      <c r="AV1429" s="91">
        <f>IF(OR(AH1429&gt;Settings!$B$9,AI1429&gt;Settings!$B$9),"Y","N")</f>
        <v/>
      </c>
      <c r="AW1429" s="91">
        <f>IF(AJ1429&lt;&gt;"Y","n/a",IF(AND(M1429&gt;0,AK1429&gt;Settings!$B$10),"Y","N"))</f>
        <v/>
      </c>
      <c r="AX1429" s="91">
        <f>IF(AO1429&gt;=Settings!$B$11,"Y","N")</f>
        <v/>
      </c>
      <c r="AY1429" s="99">
        <f>(AT1429="Y")+(AU1429="Y")+(AV1429="Y")+(AW1429="Y")+(AX1429="Y")</f>
        <v/>
      </c>
      <c r="AZ1429" s="94">
        <f>IF(AY1429=0,"None",_xlfn.TEXTJOIN(", ",TRUE(),IF(AT1429="Y","Breakout",""),IF(AU1429="Y","Accumulation",""),IF(AV1429="Y","Institutional buying",""),IF(AW1429="Y","Long buildup",""),IF(AX1429="Y","Momentum leader","")))</f>
        <v/>
      </c>
      <c r="BA1429" s="94">
        <f>IF(BW1429="","","Passes "&amp;AY1429&amp;" of 5 buy-side scans"&amp;IF(G1429="Y","; RED FLAG: filter out using Red flag column",""))</f>
        <v/>
      </c>
      <c r="BB1429" s="91" t="inlineStr">
        <is>
          <t>None</t>
        </is>
      </c>
      <c r="BC1429" s="92" t="inlineStr">
        <is>
          <t>N</t>
        </is>
      </c>
      <c r="BD1429" s="94" t="n"/>
      <c r="BE1429" s="94" t="n"/>
      <c r="BF1429" s="92">
        <f>IF(R1429*100000&gt;=Settings!$B$5,"Y","N")</f>
        <v/>
      </c>
      <c r="BG1429" s="91">
        <f>IF(F1429&gt;Settings!$B$6,"Y","N")</f>
        <v/>
      </c>
      <c r="BH1429" s="97" t="n">
        <v>-22.42</v>
      </c>
      <c r="BI1429" s="96" t="n">
        <v>-1.74</v>
      </c>
      <c r="BJ1429" s="96" t="n">
        <v>-5.02</v>
      </c>
      <c r="BK1429" s="96" t="n">
        <v>-11.71</v>
      </c>
      <c r="BL1429" s="96" t="n">
        <v>24.8</v>
      </c>
      <c r="BM1429" s="96" t="n">
        <v>-18.41</v>
      </c>
      <c r="BN1429" s="97" t="n">
        <v>-1.61</v>
      </c>
      <c r="BO1429" s="96" t="n">
        <v>-2.94</v>
      </c>
      <c r="BP1429" s="96" t="n">
        <v>-2.64</v>
      </c>
      <c r="BQ1429" s="96" t="n">
        <v>-3.51</v>
      </c>
      <c r="BR1429" s="91" t="inlineStr">
        <is>
          <t>Mixed</t>
        </is>
      </c>
      <c r="BS1429" s="91" t="inlineStr">
        <is>
          <t>None</t>
        </is>
      </c>
      <c r="BT1429" s="96" t="n">
        <v>43.9</v>
      </c>
      <c r="BU1429" s="91" t="inlineStr">
        <is>
          <t>N</t>
        </is>
      </c>
      <c r="BV1429" s="99">
        <f>IF(OR(BF1429&lt;&gt;"Y",BG1429&lt;&gt;"Y"),"",(AND(ISNUMBER(BQ1429),BQ1429&gt;0))+(BR1429="Stacked up")+(AND(ISNUMBER(BH1429),BH1429&gt;=-Settings!$B$17))+(AND(ISNUMBER(BK1429),ISNUMBER(BM1429),BK1429&gt;0,BM1429&gt;0))+(AND(ISNUMBER(AQ1429),AQ1429&gt;=Settings!$B$18))+(AND(ISNUMBER(BT1429),BT1429&gt;=Settings!$B$19,BT1429&lt;=Settings!$B$20))+(AND(ISNUMBER(AS1429),AS1429&gt;0))+(AND(ISNUMBER(T1429),ISNUMBER(M1429),T1429&gt;=Settings!$B$21,M1429&gt;0))+(AND(ISNUMBER(AD1429),ISNUMBER(M1429),AD1429&gt;=Settings!$B$22,M1429&gt;0))+(AY1429&gt;=1))</f>
        <v/>
      </c>
      <c r="BW1429" s="91">
        <f>IF(OR(AY1429=0,BF1429&lt;&gt;"Y",BG1429&lt;&gt;"Y"),"",1+SUMPRODUCT(($A$6:$A$2604=A1429)*($AY$6:$AY$2604&gt;0)*($BF$6:$BF$2604="Y")*($BG$6:$BG$2604="Y")*(($AY$6:$AY$2604&gt;AY1429)+($AY$6:$AY$2604=AY1429)*($AD$6:$AD$2604&gt;AD1429))))</f>
        <v/>
      </c>
    </row>
    <row r="1430" ht="23.85" customHeight="1" s="55">
      <c r="A1430" s="90" t="n">
        <v>46296</v>
      </c>
      <c r="B1430" s="91" t="inlineStr">
        <is>
          <t>ATULAUTO</t>
        </is>
      </c>
      <c r="C1430" s="91" t="inlineStr">
        <is>
          <t>INE951D01028</t>
        </is>
      </c>
      <c r="D1430" s="91" t="n"/>
      <c r="E1430" s="91" t="inlineStr">
        <is>
          <t>None</t>
        </is>
      </c>
      <c r="F1430" s="93" t="n">
        <v>1179</v>
      </c>
      <c r="G1430" s="92" t="inlineStr">
        <is>
          <t>N</t>
        </is>
      </c>
      <c r="H1430" s="94" t="n"/>
      <c r="I1430" s="91" t="inlineStr">
        <is>
          <t>N</t>
        </is>
      </c>
      <c r="J1430" s="92">
        <f>IF(K1430="","N","Y")</f>
        <v/>
      </c>
      <c r="K1430" s="94">
        <f>_xlfn.TEXTJOIN("; ",TRUE,IF(P1430="52-wk low","52-wk low",""),IF(AND(AD1430&gt;=Settings!$B$12,M1430&lt;0),"Distribution",""),IF(AND(AJ1430="Y",M1430&lt;0,AK1430&lt;-Settings!$B$13),"Long unwinding",""),IF(AND(AJ1430="Y",M1430&lt;0,AK1430&gt;Settings!$B$13),"Short buildup",""))</f>
        <v/>
      </c>
      <c r="L1430" s="95" t="n">
        <v>424.8</v>
      </c>
      <c r="M1430" s="96" t="n">
        <v>-5.21</v>
      </c>
      <c r="N1430" s="93" t="n">
        <v>2520</v>
      </c>
      <c r="O1430" s="91" t="inlineStr">
        <is>
          <t>None</t>
        </is>
      </c>
      <c r="P1430" s="91" t="inlineStr">
        <is>
          <t>None</t>
        </is>
      </c>
      <c r="Q1430" s="97" t="n">
        <v>6.72</v>
      </c>
      <c r="R1430" s="96" t="n">
        <v>1.02</v>
      </c>
      <c r="S1430" s="96" t="n">
        <v>9.029999999999999</v>
      </c>
      <c r="T1430" s="96" t="n">
        <v>2.89</v>
      </c>
      <c r="U1430" s="96" t="n">
        <v>3.28</v>
      </c>
      <c r="V1430" s="103" t="n">
        <v>0.49</v>
      </c>
      <c r="W1430" s="102" t="n">
        <v>1</v>
      </c>
      <c r="X1430" s="93" t="n">
        <v>21</v>
      </c>
      <c r="Y1430" s="91" t="inlineStr">
        <is>
          <t>None</t>
        </is>
      </c>
      <c r="Z1430" s="99" t="n">
        <v>22.04</v>
      </c>
      <c r="AA1430" s="96" t="n">
        <v>0.44</v>
      </c>
      <c r="AB1430" s="96" t="n">
        <v>0.48</v>
      </c>
      <c r="AC1430" s="96" t="n">
        <v>4.1</v>
      </c>
      <c r="AD1430" s="96" t="n">
        <v>1.75</v>
      </c>
      <c r="AE1430" s="96" t="n">
        <v>2.03</v>
      </c>
      <c r="AF1430" s="103" t="n">
        <v>1.13</v>
      </c>
      <c r="AG1430" s="91" t="inlineStr">
        <is>
          <t>Normal</t>
        </is>
      </c>
      <c r="AH1430" s="100" t="n">
        <v>0</v>
      </c>
      <c r="AI1430" s="101" t="n">
        <v>0</v>
      </c>
      <c r="AJ1430" s="92" t="inlineStr">
        <is>
          <t>N</t>
        </is>
      </c>
      <c r="AK1430" s="96" t="n"/>
      <c r="AL1430" s="91" t="inlineStr">
        <is>
          <t>n/a</t>
        </is>
      </c>
      <c r="AM1430" s="93" t="n"/>
      <c r="AN1430" s="92" t="inlineStr">
        <is>
          <t>None</t>
        </is>
      </c>
      <c r="AO1430" s="102" t="n">
        <v>0</v>
      </c>
      <c r="AP1430" s="103" t="n">
        <v>0.75</v>
      </c>
      <c r="AQ1430" s="102" t="n">
        <v>44</v>
      </c>
      <c r="AR1430" s="91" t="inlineStr">
        <is>
          <t>N</t>
        </is>
      </c>
      <c r="AS1430" s="104" t="n"/>
      <c r="AT1430" s="92">
        <f>IF(AND(P1430="52-wk high",T1430&gt;=Settings!$B$7),"Y","N")</f>
        <v/>
      </c>
      <c r="AU1430" s="91">
        <f>IF(AND(AD1430&gt;=Settings!$B$8,M1430&gt;0),"Y","N")</f>
        <v/>
      </c>
      <c r="AV1430" s="91">
        <f>IF(OR(AH1430&gt;Settings!$B$9,AI1430&gt;Settings!$B$9),"Y","N")</f>
        <v/>
      </c>
      <c r="AW1430" s="91">
        <f>IF(AJ1430&lt;&gt;"Y","n/a",IF(AND(M1430&gt;0,AK1430&gt;Settings!$B$10),"Y","N"))</f>
        <v/>
      </c>
      <c r="AX1430" s="91">
        <f>IF(AO1430&gt;=Settings!$B$11,"Y","N")</f>
        <v/>
      </c>
      <c r="AY1430" s="99">
        <f>(AT1430="Y")+(AU1430="Y")+(AV1430="Y")+(AW1430="Y")+(AX1430="Y")</f>
        <v/>
      </c>
      <c r="AZ1430" s="94">
        <f>IF(AY1430=0,"None",_xlfn.TEXTJOIN(", ",TRUE(),IF(AT1430="Y","Breakout",""),IF(AU1430="Y","Accumulation",""),IF(AV1430="Y","Institutional buying",""),IF(AW1430="Y","Long buildup",""),IF(AX1430="Y","Momentum leader","")))</f>
        <v/>
      </c>
      <c r="BA1430" s="94">
        <f>IF(BW1430="","","Passes "&amp;AY1430&amp;" of 5 buy-side scans"&amp;IF(G1430="Y","; RED FLAG: filter out using Red flag column",""))</f>
        <v/>
      </c>
      <c r="BB1430" s="91" t="inlineStr">
        <is>
          <t>None</t>
        </is>
      </c>
      <c r="BC1430" s="92" t="inlineStr">
        <is>
          <t>N</t>
        </is>
      </c>
      <c r="BD1430" s="94" t="n"/>
      <c r="BE1430" s="94" t="n"/>
      <c r="BF1430" s="92">
        <f>IF(R1430*100000&gt;=Settings!$B$5,"Y","N")</f>
        <v/>
      </c>
      <c r="BG1430" s="91">
        <f>IF(F1430&gt;Settings!$B$6,"Y","N")</f>
        <v/>
      </c>
      <c r="BH1430" s="97" t="n">
        <v>-28.79</v>
      </c>
      <c r="BI1430" s="96" t="n">
        <v>-5.08</v>
      </c>
      <c r="BJ1430" s="96" t="n">
        <v>-10.77</v>
      </c>
      <c r="BK1430" s="96" t="n">
        <v>-13.57</v>
      </c>
      <c r="BL1430" s="96" t="n">
        <v>2.83</v>
      </c>
      <c r="BM1430" s="96" t="n">
        <v>-13.34</v>
      </c>
      <c r="BN1430" s="97" t="n">
        <v>-5.79</v>
      </c>
      <c r="BO1430" s="96" t="n">
        <v>-9.050000000000001</v>
      </c>
      <c r="BP1430" s="96" t="n">
        <v>-10.09</v>
      </c>
      <c r="BQ1430" s="96" t="n">
        <v>-10.34</v>
      </c>
      <c r="BR1430" s="91" t="inlineStr">
        <is>
          <t>Stacked down</t>
        </is>
      </c>
      <c r="BS1430" s="91" t="inlineStr">
        <is>
          <t>None</t>
        </is>
      </c>
      <c r="BT1430" s="96" t="n">
        <v>30.5</v>
      </c>
      <c r="BU1430" s="91" t="inlineStr">
        <is>
          <t>N</t>
        </is>
      </c>
      <c r="BV1430" s="99">
        <f>IF(OR(BF1430&lt;&gt;"Y",BG1430&lt;&gt;"Y"),"",(AND(ISNUMBER(BQ1430),BQ1430&gt;0))+(BR1430="Stacked up")+(AND(ISNUMBER(BH1430),BH1430&gt;=-Settings!$B$17))+(AND(ISNUMBER(BK1430),ISNUMBER(BM1430),BK1430&gt;0,BM1430&gt;0))+(AND(ISNUMBER(AQ1430),AQ1430&gt;=Settings!$B$18))+(AND(ISNUMBER(BT1430),BT1430&gt;=Settings!$B$19,BT1430&lt;=Settings!$B$20))+(AND(ISNUMBER(AS1430),AS1430&gt;0))+(AND(ISNUMBER(T1430),ISNUMBER(M1430),T1430&gt;=Settings!$B$21,M1430&gt;0))+(AND(ISNUMBER(AD1430),ISNUMBER(M1430),AD1430&gt;=Settings!$B$22,M1430&gt;0))+(AY1430&gt;=1))</f>
        <v/>
      </c>
      <c r="BW1430" s="91">
        <f>IF(OR(AY1430=0,BF1430&lt;&gt;"Y",BG1430&lt;&gt;"Y"),"",1+SUMPRODUCT(($A$6:$A$2604=A1430)*($AY$6:$AY$2604&gt;0)*($BF$6:$BF$2604="Y")*($BG$6:$BG$2604="Y")*(($AY$6:$AY$2604&gt;AY1430)+($AY$6:$AY$2604=AY1430)*($AD$6:$AD$2604&gt;AD1430))))</f>
        <v/>
      </c>
    </row>
    <row r="1431" ht="23.85" customHeight="1" s="55">
      <c r="A1431" s="90" t="n">
        <v>46296</v>
      </c>
      <c r="B1431" s="91" t="inlineStr">
        <is>
          <t>CENTENKA</t>
        </is>
      </c>
      <c r="C1431" s="91" t="inlineStr">
        <is>
          <t>INE485A01015</t>
        </is>
      </c>
      <c r="D1431" s="91" t="n"/>
      <c r="E1431" s="91" t="inlineStr">
        <is>
          <t>None</t>
        </is>
      </c>
      <c r="F1431" s="93" t="n">
        <v>1175</v>
      </c>
      <c r="G1431" s="92" t="inlineStr">
        <is>
          <t>N</t>
        </is>
      </c>
      <c r="H1431" s="94" t="n"/>
      <c r="I1431" s="91" t="inlineStr">
        <is>
          <t>N</t>
        </is>
      </c>
      <c r="J1431" s="92">
        <f>IF(K1431="","N","Y")</f>
        <v/>
      </c>
      <c r="K1431" s="94">
        <f>_xlfn.TEXTJOIN("; ",TRUE,IF(P1431="52-wk low","52-wk low",""),IF(AND(AD1431&gt;=Settings!$B$12,M1431&lt;0),"Distribution",""),IF(AND(AJ1431="Y",M1431&lt;0,AK1431&lt;-Settings!$B$13),"Long unwinding",""),IF(AND(AJ1431="Y",M1431&lt;0,AK1431&gt;Settings!$B$13),"Short buildup",""))</f>
        <v/>
      </c>
      <c r="L1431" s="95" t="n">
        <v>537.8</v>
      </c>
      <c r="M1431" s="96" t="n">
        <v>-3.03</v>
      </c>
      <c r="N1431" s="93" t="n">
        <v>2100</v>
      </c>
      <c r="O1431" s="91" t="inlineStr">
        <is>
          <t>None</t>
        </is>
      </c>
      <c r="P1431" s="91" t="inlineStr">
        <is>
          <t>None</t>
        </is>
      </c>
      <c r="Q1431" s="97" t="n">
        <v>0.29</v>
      </c>
      <c r="R1431" s="96" t="n">
        <v>1.46</v>
      </c>
      <c r="S1431" s="96" t="n">
        <v>0.05</v>
      </c>
      <c r="T1431" s="96" t="n">
        <v>0.07000000000000001</v>
      </c>
      <c r="U1431" s="96" t="n">
        <v>0.11</v>
      </c>
      <c r="V1431" s="103" t="n">
        <v>0.57</v>
      </c>
      <c r="W1431" s="102" t="n">
        <v>1</v>
      </c>
      <c r="X1431" s="93" t="n"/>
      <c r="Y1431" s="91" t="inlineStr">
        <is>
          <t>None</t>
        </is>
      </c>
      <c r="Z1431" s="99" t="n">
        <v>57.44</v>
      </c>
      <c r="AA1431" s="96" t="n">
        <v>1.3</v>
      </c>
      <c r="AB1431" s="96" t="n">
        <v>1.17</v>
      </c>
      <c r="AC1431" s="96" t="n">
        <v>0.31</v>
      </c>
      <c r="AD1431" s="96" t="n">
        <v>0.29</v>
      </c>
      <c r="AE1431" s="96" t="n">
        <v>0.37</v>
      </c>
      <c r="AF1431" s="103" t="n">
        <v>1.23</v>
      </c>
      <c r="AG1431" s="91" t="inlineStr">
        <is>
          <t>Normal</t>
        </is>
      </c>
      <c r="AH1431" s="100" t="n">
        <v>0</v>
      </c>
      <c r="AI1431" s="101" t="n">
        <v>0</v>
      </c>
      <c r="AJ1431" s="92" t="inlineStr">
        <is>
          <t>N</t>
        </is>
      </c>
      <c r="AK1431" s="96" t="n"/>
      <c r="AL1431" s="91" t="inlineStr">
        <is>
          <t>n/a</t>
        </is>
      </c>
      <c r="AM1431" s="93" t="n"/>
      <c r="AN1431" s="92" t="inlineStr">
        <is>
          <t>None</t>
        </is>
      </c>
      <c r="AO1431" s="102" t="n">
        <v>0</v>
      </c>
      <c r="AP1431" s="103" t="n">
        <v>1.45</v>
      </c>
      <c r="AQ1431" s="102" t="n">
        <v>78</v>
      </c>
      <c r="AR1431" s="91" t="inlineStr">
        <is>
          <t>N</t>
        </is>
      </c>
      <c r="AS1431" s="104" t="n"/>
      <c r="AT1431" s="92">
        <f>IF(AND(P1431="52-wk high",T1431&gt;=Settings!$B$7),"Y","N")</f>
        <v/>
      </c>
      <c r="AU1431" s="91">
        <f>IF(AND(AD1431&gt;=Settings!$B$8,M1431&gt;0),"Y","N")</f>
        <v/>
      </c>
      <c r="AV1431" s="91">
        <f>IF(OR(AH1431&gt;Settings!$B$9,AI1431&gt;Settings!$B$9),"Y","N")</f>
        <v/>
      </c>
      <c r="AW1431" s="91">
        <f>IF(AJ1431&lt;&gt;"Y","n/a",IF(AND(M1431&gt;0,AK1431&gt;Settings!$B$10),"Y","N"))</f>
        <v/>
      </c>
      <c r="AX1431" s="91">
        <f>IF(AO1431&gt;=Settings!$B$11,"Y","N")</f>
        <v/>
      </c>
      <c r="AY1431" s="99">
        <f>(AT1431="Y")+(AU1431="Y")+(AV1431="Y")+(AW1431="Y")+(AX1431="Y")</f>
        <v/>
      </c>
      <c r="AZ1431" s="94">
        <f>IF(AY1431=0,"None",_xlfn.TEXTJOIN(", ",TRUE(),IF(AT1431="Y","Breakout",""),IF(AU1431="Y","Accumulation",""),IF(AV1431="Y","Institutional buying",""),IF(AW1431="Y","Long buildup",""),IF(AX1431="Y","Momentum leader","")))</f>
        <v/>
      </c>
      <c r="BA1431" s="94">
        <f>IF(BW1431="","","Passes "&amp;AY1431&amp;" of 5 buy-side scans"&amp;IF(G1431="Y","; RED FLAG: filter out using Red flag column",""))</f>
        <v/>
      </c>
      <c r="BB1431" s="91" t="inlineStr">
        <is>
          <t>None</t>
        </is>
      </c>
      <c r="BC1431" s="92" t="inlineStr">
        <is>
          <t>N</t>
        </is>
      </c>
      <c r="BD1431" s="94" t="n"/>
      <c r="BE1431" s="94" t="n"/>
      <c r="BF1431" s="92">
        <f>IF(R1431*100000&gt;=Settings!$B$5,"Y","N")</f>
        <v/>
      </c>
      <c r="BG1431" s="91">
        <f>IF(F1431&gt;Settings!$B$6,"Y","N")</f>
        <v/>
      </c>
      <c r="BH1431" s="97" t="n">
        <v>-19.93</v>
      </c>
      <c r="BI1431" s="96" t="n">
        <v>-5.24</v>
      </c>
      <c r="BJ1431" s="96" t="n">
        <v>-1.16</v>
      </c>
      <c r="BK1431" s="96" t="n">
        <v>1.4</v>
      </c>
      <c r="BL1431" s="96" t="n">
        <v>36.81</v>
      </c>
      <c r="BM1431" s="96" t="n">
        <v>10.39</v>
      </c>
      <c r="BN1431" s="97" t="n">
        <v>-4.61</v>
      </c>
      <c r="BO1431" s="96" t="n">
        <v>-4.4</v>
      </c>
      <c r="BP1431" s="96" t="n">
        <v>-0.65</v>
      </c>
      <c r="BQ1431" s="96" t="n">
        <v>4.85</v>
      </c>
      <c r="BR1431" s="91" t="inlineStr">
        <is>
          <t>Mixed</t>
        </is>
      </c>
      <c r="BS1431" s="91" t="inlineStr">
        <is>
          <t>None</t>
        </is>
      </c>
      <c r="BT1431" s="96" t="n">
        <v>33.9</v>
      </c>
      <c r="BU1431" s="91" t="inlineStr">
        <is>
          <t>N</t>
        </is>
      </c>
      <c r="BV1431" s="99">
        <f>IF(OR(BF1431&lt;&gt;"Y",BG1431&lt;&gt;"Y"),"",(AND(ISNUMBER(BQ1431),BQ1431&gt;0))+(BR1431="Stacked up")+(AND(ISNUMBER(BH1431),BH1431&gt;=-Settings!$B$17))+(AND(ISNUMBER(BK1431),ISNUMBER(BM1431),BK1431&gt;0,BM1431&gt;0))+(AND(ISNUMBER(AQ1431),AQ1431&gt;=Settings!$B$18))+(AND(ISNUMBER(BT1431),BT1431&gt;=Settings!$B$19,BT1431&lt;=Settings!$B$20))+(AND(ISNUMBER(AS1431),AS1431&gt;0))+(AND(ISNUMBER(T1431),ISNUMBER(M1431),T1431&gt;=Settings!$B$21,M1431&gt;0))+(AND(ISNUMBER(AD1431),ISNUMBER(M1431),AD1431&gt;=Settings!$B$22,M1431&gt;0))+(AY1431&gt;=1))</f>
        <v/>
      </c>
      <c r="BW1431" s="91">
        <f>IF(OR(AY1431=0,BF1431&lt;&gt;"Y",BG1431&lt;&gt;"Y"),"",1+SUMPRODUCT(($A$6:$A$2604=A1431)*($AY$6:$AY$2604&gt;0)*($BF$6:$BF$2604="Y")*($BG$6:$BG$2604="Y")*(($AY$6:$AY$2604&gt;AY1431)+($AY$6:$AY$2604=AY1431)*($AD$6:$AD$2604&gt;AD1431))))</f>
        <v/>
      </c>
    </row>
    <row r="1432" ht="23.85" customHeight="1" s="55">
      <c r="A1432" s="90" t="n">
        <v>46296</v>
      </c>
      <c r="B1432" s="91" t="inlineStr">
        <is>
          <t>HMAAGRO</t>
        </is>
      </c>
      <c r="C1432" s="91" t="inlineStr">
        <is>
          <t>INE0ECP01024</t>
        </is>
      </c>
      <c r="D1432" s="91" t="n"/>
      <c r="E1432" s="91" t="inlineStr">
        <is>
          <t>None</t>
        </is>
      </c>
      <c r="F1432" s="93" t="n">
        <v>1175</v>
      </c>
      <c r="G1432" s="92" t="inlineStr">
        <is>
          <t>N</t>
        </is>
      </c>
      <c r="H1432" s="94" t="n"/>
      <c r="I1432" s="91" t="inlineStr">
        <is>
          <t>N</t>
        </is>
      </c>
      <c r="J1432" s="92">
        <f>IF(K1432="","N","Y")</f>
        <v/>
      </c>
      <c r="K1432" s="94">
        <f>_xlfn.TEXTJOIN("; ",TRUE,IF(P1432="52-wk low","52-wk low",""),IF(AND(AD1432&gt;=Settings!$B$12,M1432&lt;0),"Distribution",""),IF(AND(AJ1432="Y",M1432&lt;0,AK1432&lt;-Settings!$B$13),"Long unwinding",""),IF(AND(AJ1432="Y",M1432&lt;0,AK1432&gt;Settings!$B$13),"Short buildup",""))</f>
        <v/>
      </c>
      <c r="L1432" s="95" t="n">
        <v>23.47</v>
      </c>
      <c r="M1432" s="96" t="n">
        <v>-1.88</v>
      </c>
      <c r="N1432" s="93" t="n">
        <v>1563</v>
      </c>
      <c r="O1432" s="91" t="inlineStr">
        <is>
          <t>None</t>
        </is>
      </c>
      <c r="P1432" s="91" t="inlineStr">
        <is>
          <t>None</t>
        </is>
      </c>
      <c r="Q1432" s="97" t="n">
        <v>25.82</v>
      </c>
      <c r="R1432" s="96" t="n">
        <v>43.8</v>
      </c>
      <c r="S1432" s="96" t="n">
        <v>0.58</v>
      </c>
      <c r="T1432" s="96" t="n">
        <v>0.8</v>
      </c>
      <c r="U1432" s="96" t="n">
        <v>1.41</v>
      </c>
      <c r="V1432" s="103" t="n">
        <v>2.37</v>
      </c>
      <c r="W1432" s="102" t="n">
        <v>4</v>
      </c>
      <c r="X1432" s="93" t="n"/>
      <c r="Y1432" s="91" t="inlineStr">
        <is>
          <t>None</t>
        </is>
      </c>
      <c r="Z1432" s="99" t="n">
        <v>83.18000000000001</v>
      </c>
      <c r="AA1432" s="96" t="n">
        <v>1.77</v>
      </c>
      <c r="AB1432" s="96" t="n">
        <v>1.62</v>
      </c>
      <c r="AC1432" s="96" t="n">
        <v>1.4</v>
      </c>
      <c r="AD1432" s="96" t="n">
        <v>1.7</v>
      </c>
      <c r="AE1432" s="96" t="n">
        <v>2.71</v>
      </c>
      <c r="AF1432" s="103" t="n">
        <v>0.8</v>
      </c>
      <c r="AG1432" s="91" t="inlineStr">
        <is>
          <t>Churn</t>
        </is>
      </c>
      <c r="AH1432" s="100" t="n">
        <v>0</v>
      </c>
      <c r="AI1432" s="101" t="n">
        <v>0</v>
      </c>
      <c r="AJ1432" s="92" t="inlineStr">
        <is>
          <t>N</t>
        </is>
      </c>
      <c r="AK1432" s="96" t="n"/>
      <c r="AL1432" s="91" t="inlineStr">
        <is>
          <t>n/a</t>
        </is>
      </c>
      <c r="AM1432" s="93" t="n"/>
      <c r="AN1432" s="92" t="inlineStr">
        <is>
          <t>None</t>
        </is>
      </c>
      <c r="AO1432" s="102" t="n">
        <v>0</v>
      </c>
      <c r="AP1432" s="103" t="n">
        <v>0.67</v>
      </c>
      <c r="AQ1432" s="102" t="n">
        <v>32</v>
      </c>
      <c r="AR1432" s="91" t="inlineStr">
        <is>
          <t>N</t>
        </is>
      </c>
      <c r="AS1432" s="104" t="n"/>
      <c r="AT1432" s="92">
        <f>IF(AND(P1432="52-wk high",T1432&gt;=Settings!$B$7),"Y","N")</f>
        <v/>
      </c>
      <c r="AU1432" s="91">
        <f>IF(AND(AD1432&gt;=Settings!$B$8,M1432&gt;0),"Y","N")</f>
        <v/>
      </c>
      <c r="AV1432" s="91">
        <f>IF(OR(AH1432&gt;Settings!$B$9,AI1432&gt;Settings!$B$9),"Y","N")</f>
        <v/>
      </c>
      <c r="AW1432" s="91">
        <f>IF(AJ1432&lt;&gt;"Y","n/a",IF(AND(M1432&gt;0,AK1432&gt;Settings!$B$10),"Y","N"))</f>
        <v/>
      </c>
      <c r="AX1432" s="91">
        <f>IF(AO1432&gt;=Settings!$B$11,"Y","N")</f>
        <v/>
      </c>
      <c r="AY1432" s="99">
        <f>(AT1432="Y")+(AU1432="Y")+(AV1432="Y")+(AW1432="Y")+(AX1432="Y")</f>
        <v/>
      </c>
      <c r="AZ1432" s="94">
        <f>IF(AY1432=0,"None",_xlfn.TEXTJOIN(", ",TRUE(),IF(AT1432="Y","Breakout",""),IF(AU1432="Y","Accumulation",""),IF(AV1432="Y","Institutional buying",""),IF(AW1432="Y","Long buildup",""),IF(AX1432="Y","Momentum leader","")))</f>
        <v/>
      </c>
      <c r="BA1432" s="94">
        <f>IF(BW1432="","","Passes "&amp;AY1432&amp;" of 5 buy-side scans"&amp;IF(G1432="Y","; RED FLAG: filter out using Red flag column",""))</f>
        <v/>
      </c>
      <c r="BB1432" s="91" t="inlineStr">
        <is>
          <t>None</t>
        </is>
      </c>
      <c r="BC1432" s="92" t="inlineStr">
        <is>
          <t>N</t>
        </is>
      </c>
      <c r="BD1432" s="94" t="n"/>
      <c r="BE1432" s="94" t="n"/>
      <c r="BF1432" s="92">
        <f>IF(R1432*100000&gt;=Settings!$B$5,"Y","N")</f>
        <v/>
      </c>
      <c r="BG1432" s="91">
        <f>IF(F1432&gt;Settings!$B$6,"Y","N")</f>
        <v/>
      </c>
      <c r="BH1432" s="97" t="n">
        <v>-31.45</v>
      </c>
      <c r="BI1432" s="96" t="n">
        <v>1.08</v>
      </c>
      <c r="BJ1432" s="96" t="n">
        <v>12.19</v>
      </c>
      <c r="BK1432" s="96" t="n">
        <v>6.25</v>
      </c>
      <c r="BL1432" s="96" t="n">
        <v>0.38</v>
      </c>
      <c r="BM1432" s="96" t="n">
        <v>-24.36</v>
      </c>
      <c r="BN1432" s="97" t="n">
        <v>2.48</v>
      </c>
      <c r="BO1432" s="96" t="n">
        <v>5.02</v>
      </c>
      <c r="BP1432" s="96" t="n">
        <v>3.32</v>
      </c>
      <c r="BQ1432" s="96" t="n">
        <v>-3.32</v>
      </c>
      <c r="BR1432" s="91" t="inlineStr">
        <is>
          <t>Mixed</t>
        </is>
      </c>
      <c r="BS1432" s="91" t="inlineStr">
        <is>
          <t>None</t>
        </is>
      </c>
      <c r="BT1432" s="96" t="n">
        <v>57.4</v>
      </c>
      <c r="BU1432" s="91" t="inlineStr">
        <is>
          <t>N</t>
        </is>
      </c>
      <c r="BV1432" s="99">
        <f>IF(OR(BF1432&lt;&gt;"Y",BG1432&lt;&gt;"Y"),"",(AND(ISNUMBER(BQ1432),BQ1432&gt;0))+(BR1432="Stacked up")+(AND(ISNUMBER(BH1432),BH1432&gt;=-Settings!$B$17))+(AND(ISNUMBER(BK1432),ISNUMBER(BM1432),BK1432&gt;0,BM1432&gt;0))+(AND(ISNUMBER(AQ1432),AQ1432&gt;=Settings!$B$18))+(AND(ISNUMBER(BT1432),BT1432&gt;=Settings!$B$19,BT1432&lt;=Settings!$B$20))+(AND(ISNUMBER(AS1432),AS1432&gt;0))+(AND(ISNUMBER(T1432),ISNUMBER(M1432),T1432&gt;=Settings!$B$21,M1432&gt;0))+(AND(ISNUMBER(AD1432),ISNUMBER(M1432),AD1432&gt;=Settings!$B$22,M1432&gt;0))+(AY1432&gt;=1))</f>
        <v/>
      </c>
      <c r="BW1432" s="91">
        <f>IF(OR(AY1432=0,BF1432&lt;&gt;"Y",BG1432&lt;&gt;"Y"),"",1+SUMPRODUCT(($A$6:$A$2604=A1432)*($AY$6:$AY$2604&gt;0)*($BF$6:$BF$2604="Y")*($BG$6:$BG$2604="Y")*(($AY$6:$AY$2604&gt;AY1432)+($AY$6:$AY$2604=AY1432)*($AD$6:$AD$2604&gt;AD1432))))</f>
        <v/>
      </c>
    </row>
    <row r="1433" ht="23.85" customHeight="1" s="55">
      <c r="A1433" s="90" t="n">
        <v>46296</v>
      </c>
      <c r="B1433" s="91" t="inlineStr">
        <is>
          <t>LINCOLN</t>
        </is>
      </c>
      <c r="C1433" s="91" t="inlineStr">
        <is>
          <t>INE405C01035</t>
        </is>
      </c>
      <c r="D1433" s="91" t="n"/>
      <c r="E1433" s="91" t="inlineStr">
        <is>
          <t>None</t>
        </is>
      </c>
      <c r="F1433" s="93" t="n">
        <v>1166</v>
      </c>
      <c r="G1433" s="92" t="inlineStr">
        <is>
          <t>N</t>
        </is>
      </c>
      <c r="H1433" s="94" t="n"/>
      <c r="I1433" s="91" t="inlineStr">
        <is>
          <t>N</t>
        </is>
      </c>
      <c r="J1433" s="92">
        <f>IF(K1433="","N","Y")</f>
        <v/>
      </c>
      <c r="K1433" s="94">
        <f>_xlfn.TEXTJOIN("; ",TRUE,IF(P1433="52-wk low","52-wk low",""),IF(AND(AD1433&gt;=Settings!$B$12,M1433&lt;0),"Distribution",""),IF(AND(AJ1433="Y",M1433&lt;0,AK1433&lt;-Settings!$B$13),"Long unwinding",""),IF(AND(AJ1433="Y",M1433&lt;0,AK1433&gt;Settings!$B$13),"Short buildup",""))</f>
        <v/>
      </c>
      <c r="L1433" s="95" t="n">
        <v>582.05</v>
      </c>
      <c r="M1433" s="96" t="n">
        <v>-0.61</v>
      </c>
      <c r="N1433" s="93" t="n">
        <v>836</v>
      </c>
      <c r="O1433" s="91" t="inlineStr">
        <is>
          <t>None</t>
        </is>
      </c>
      <c r="P1433" s="91" t="inlineStr">
        <is>
          <t>None</t>
        </is>
      </c>
      <c r="Q1433" s="97" t="n">
        <v>0.62</v>
      </c>
      <c r="R1433" s="96" t="n">
        <v>0.35</v>
      </c>
      <c r="S1433" s="96" t="n">
        <v>1.8</v>
      </c>
      <c r="T1433" s="96" t="n">
        <v>1.19</v>
      </c>
      <c r="U1433" s="96" t="n">
        <v>0.9</v>
      </c>
      <c r="V1433" s="103" t="n">
        <v>0.52</v>
      </c>
      <c r="W1433" s="102" t="n">
        <v>0</v>
      </c>
      <c r="X1433" s="93" t="n"/>
      <c r="Y1433" s="91" t="inlineStr">
        <is>
          <t>None</t>
        </is>
      </c>
      <c r="Z1433" s="99" t="n">
        <v>84.68000000000001</v>
      </c>
      <c r="AA1433" s="96" t="n">
        <v>1.62</v>
      </c>
      <c r="AB1433" s="96" t="n">
        <v>1.56</v>
      </c>
      <c r="AC1433" s="96" t="n">
        <v>3.12</v>
      </c>
      <c r="AD1433" s="96" t="n">
        <v>2.7</v>
      </c>
      <c r="AE1433" s="96" t="n">
        <v>1.81</v>
      </c>
      <c r="AF1433" s="103" t="n">
        <v>1.2</v>
      </c>
      <c r="AG1433" s="91" t="inlineStr">
        <is>
          <t>Normal</t>
        </is>
      </c>
      <c r="AH1433" s="100" t="n">
        <v>0</v>
      </c>
      <c r="AI1433" s="101" t="n">
        <v>0</v>
      </c>
      <c r="AJ1433" s="92" t="inlineStr">
        <is>
          <t>N</t>
        </is>
      </c>
      <c r="AK1433" s="96" t="n"/>
      <c r="AL1433" s="91" t="inlineStr">
        <is>
          <t>n/a</t>
        </is>
      </c>
      <c r="AM1433" s="93" t="n"/>
      <c r="AN1433" s="92" t="inlineStr">
        <is>
          <t>None</t>
        </is>
      </c>
      <c r="AO1433" s="102" t="n">
        <v>0</v>
      </c>
      <c r="AP1433" s="103" t="n">
        <v>0.87</v>
      </c>
      <c r="AQ1433" s="102" t="n">
        <v>55</v>
      </c>
      <c r="AR1433" s="91" t="inlineStr">
        <is>
          <t>N</t>
        </is>
      </c>
      <c r="AS1433" s="104" t="n"/>
      <c r="AT1433" s="92">
        <f>IF(AND(P1433="52-wk high",T1433&gt;=Settings!$B$7),"Y","N")</f>
        <v/>
      </c>
      <c r="AU1433" s="91">
        <f>IF(AND(AD1433&gt;=Settings!$B$8,M1433&gt;0),"Y","N")</f>
        <v/>
      </c>
      <c r="AV1433" s="91">
        <f>IF(OR(AH1433&gt;Settings!$B$9,AI1433&gt;Settings!$B$9),"Y","N")</f>
        <v/>
      </c>
      <c r="AW1433" s="91">
        <f>IF(AJ1433&lt;&gt;"Y","n/a",IF(AND(M1433&gt;0,AK1433&gt;Settings!$B$10),"Y","N"))</f>
        <v/>
      </c>
      <c r="AX1433" s="91">
        <f>IF(AO1433&gt;=Settings!$B$11,"Y","N")</f>
        <v/>
      </c>
      <c r="AY1433" s="99">
        <f>(AT1433="Y")+(AU1433="Y")+(AV1433="Y")+(AW1433="Y")+(AX1433="Y")</f>
        <v/>
      </c>
      <c r="AZ1433" s="94">
        <f>IF(AY1433=0,"None",_xlfn.TEXTJOIN(", ",TRUE(),IF(AT1433="Y","Breakout",""),IF(AU1433="Y","Accumulation",""),IF(AV1433="Y","Institutional buying",""),IF(AW1433="Y","Long buildup",""),IF(AX1433="Y","Momentum leader","")))</f>
        <v/>
      </c>
      <c r="BA1433" s="94">
        <f>IF(BW1433="","","Passes "&amp;AY1433&amp;" of 5 buy-side scans"&amp;IF(G1433="Y","; RED FLAG: filter out using Red flag column",""))</f>
        <v/>
      </c>
      <c r="BB1433" s="91" t="inlineStr">
        <is>
          <t>None</t>
        </is>
      </c>
      <c r="BC1433" s="92" t="inlineStr">
        <is>
          <t>N</t>
        </is>
      </c>
      <c r="BD1433" s="94" t="n"/>
      <c r="BE1433" s="94" t="n"/>
      <c r="BF1433" s="92">
        <f>IF(R1433*100000&gt;=Settings!$B$5,"Y","N")</f>
        <v/>
      </c>
      <c r="BG1433" s="91">
        <f>IF(F1433&gt;Settings!$B$6,"Y","N")</f>
        <v/>
      </c>
      <c r="BH1433" s="97" t="n">
        <v>-24.41</v>
      </c>
      <c r="BI1433" s="96" t="n">
        <v>-2.12</v>
      </c>
      <c r="BJ1433" s="96" t="n">
        <v>-4.53</v>
      </c>
      <c r="BK1433" s="96" t="n">
        <v>-6.44</v>
      </c>
      <c r="BL1433" s="96" t="n">
        <v>-2.15</v>
      </c>
      <c r="BM1433" s="96" t="n">
        <v>9.42</v>
      </c>
      <c r="BN1433" s="97" t="n">
        <v>-2.86</v>
      </c>
      <c r="BO1433" s="96" t="n">
        <v>-3.96</v>
      </c>
      <c r="BP1433" s="96" t="n">
        <v>-4.04</v>
      </c>
      <c r="BQ1433" s="96" t="n">
        <v>-2.05</v>
      </c>
      <c r="BR1433" s="91" t="inlineStr">
        <is>
          <t>Mixed</t>
        </is>
      </c>
      <c r="BS1433" s="91" t="inlineStr">
        <is>
          <t>None</t>
        </is>
      </c>
      <c r="BT1433" s="96" t="n">
        <v>33.9</v>
      </c>
      <c r="BU1433" s="91" t="inlineStr">
        <is>
          <t>N</t>
        </is>
      </c>
      <c r="BV1433" s="99">
        <f>IF(OR(BF1433&lt;&gt;"Y",BG1433&lt;&gt;"Y"),"",(AND(ISNUMBER(BQ1433),BQ1433&gt;0))+(BR1433="Stacked up")+(AND(ISNUMBER(BH1433),BH1433&gt;=-Settings!$B$17))+(AND(ISNUMBER(BK1433),ISNUMBER(BM1433),BK1433&gt;0,BM1433&gt;0))+(AND(ISNUMBER(AQ1433),AQ1433&gt;=Settings!$B$18))+(AND(ISNUMBER(BT1433),BT1433&gt;=Settings!$B$19,BT1433&lt;=Settings!$B$20))+(AND(ISNUMBER(AS1433),AS1433&gt;0))+(AND(ISNUMBER(T1433),ISNUMBER(M1433),T1433&gt;=Settings!$B$21,M1433&gt;0))+(AND(ISNUMBER(AD1433),ISNUMBER(M1433),AD1433&gt;=Settings!$B$22,M1433&gt;0))+(AY1433&gt;=1))</f>
        <v/>
      </c>
      <c r="BW1433" s="91">
        <f>IF(OR(AY1433=0,BF1433&lt;&gt;"Y",BG1433&lt;&gt;"Y"),"",1+SUMPRODUCT(($A$6:$A$2604=A1433)*($AY$6:$AY$2604&gt;0)*($BF$6:$BF$2604="Y")*($BG$6:$BG$2604="Y")*(($AY$6:$AY$2604&gt;AY1433)+($AY$6:$AY$2604=AY1433)*($AD$6:$AD$2604&gt;AD1433))))</f>
        <v/>
      </c>
    </row>
    <row r="1434" ht="23.85" customHeight="1" s="55">
      <c r="A1434" s="90" t="n">
        <v>46296</v>
      </c>
      <c r="B1434" s="91" t="inlineStr">
        <is>
          <t>NIITLTD</t>
        </is>
      </c>
      <c r="C1434" s="91" t="inlineStr">
        <is>
          <t>INE161A01038</t>
        </is>
      </c>
      <c r="D1434" s="91" t="n"/>
      <c r="E1434" s="91" t="inlineStr">
        <is>
          <t>None</t>
        </is>
      </c>
      <c r="F1434" s="93" t="n">
        <v>1164</v>
      </c>
      <c r="G1434" s="92" t="inlineStr">
        <is>
          <t>N</t>
        </is>
      </c>
      <c r="H1434" s="94" t="n"/>
      <c r="I1434" s="91" t="inlineStr">
        <is>
          <t>N</t>
        </is>
      </c>
      <c r="J1434" s="92">
        <f>IF(K1434="","N","Y")</f>
        <v/>
      </c>
      <c r="K1434" s="94">
        <f>_xlfn.TEXTJOIN("; ",TRUE,IF(P1434="52-wk low","52-wk low",""),IF(AND(AD1434&gt;=Settings!$B$12,M1434&lt;0),"Distribution",""),IF(AND(AJ1434="Y",M1434&lt;0,AK1434&lt;-Settings!$B$13),"Long unwinding",""),IF(AND(AJ1434="Y",M1434&lt;0,AK1434&gt;Settings!$B$13),"Short buildup",""))</f>
        <v/>
      </c>
      <c r="L1434" s="95" t="n">
        <v>84.94</v>
      </c>
      <c r="M1434" s="96" t="n">
        <v>-1.43</v>
      </c>
      <c r="N1434" s="93" t="n">
        <v>1273</v>
      </c>
      <c r="O1434" s="91" t="inlineStr">
        <is>
          <t>None</t>
        </is>
      </c>
      <c r="P1434" s="91" t="inlineStr">
        <is>
          <t>None</t>
        </is>
      </c>
      <c r="Q1434" s="97" t="n">
        <v>1.66</v>
      </c>
      <c r="R1434" s="96" t="n">
        <v>2</v>
      </c>
      <c r="S1434" s="96" t="n">
        <v>0.8</v>
      </c>
      <c r="T1434" s="96" t="n">
        <v>0.43</v>
      </c>
      <c r="U1434" s="96" t="n">
        <v>0.09</v>
      </c>
      <c r="V1434" s="103" t="n">
        <v>0.11</v>
      </c>
      <c r="W1434" s="102" t="n">
        <v>0</v>
      </c>
      <c r="X1434" s="93" t="n"/>
      <c r="Y1434" s="91" t="inlineStr">
        <is>
          <t>None</t>
        </is>
      </c>
      <c r="Z1434" s="99" t="n">
        <v>41.87</v>
      </c>
      <c r="AA1434" s="96" t="n">
        <v>0.92</v>
      </c>
      <c r="AB1434" s="96" t="n">
        <v>0.9399999999999999</v>
      </c>
      <c r="AC1434" s="96" t="n">
        <v>0.76</v>
      </c>
      <c r="AD1434" s="96" t="n">
        <v>0.41</v>
      </c>
      <c r="AE1434" s="96" t="n">
        <v>0.2</v>
      </c>
      <c r="AF1434" s="103" t="n">
        <v>2.23</v>
      </c>
      <c r="AG1434" s="91" t="inlineStr">
        <is>
          <t>Quiet accumulation</t>
        </is>
      </c>
      <c r="AH1434" s="100" t="n">
        <v>0</v>
      </c>
      <c r="AI1434" s="101" t="n">
        <v>0</v>
      </c>
      <c r="AJ1434" s="92" t="inlineStr">
        <is>
          <t>N</t>
        </is>
      </c>
      <c r="AK1434" s="96" t="n"/>
      <c r="AL1434" s="91" t="inlineStr">
        <is>
          <t>n/a</t>
        </is>
      </c>
      <c r="AM1434" s="93" t="n"/>
      <c r="AN1434" s="92" t="inlineStr">
        <is>
          <t>None</t>
        </is>
      </c>
      <c r="AO1434" s="102" t="n">
        <v>0</v>
      </c>
      <c r="AP1434" s="103" t="n">
        <v>1.15</v>
      </c>
      <c r="AQ1434" s="102" t="n">
        <v>67</v>
      </c>
      <c r="AR1434" s="91" t="inlineStr">
        <is>
          <t>N</t>
        </is>
      </c>
      <c r="AS1434" s="104" t="n"/>
      <c r="AT1434" s="92">
        <f>IF(AND(P1434="52-wk high",T1434&gt;=Settings!$B$7),"Y","N")</f>
        <v/>
      </c>
      <c r="AU1434" s="91">
        <f>IF(AND(AD1434&gt;=Settings!$B$8,M1434&gt;0),"Y","N")</f>
        <v/>
      </c>
      <c r="AV1434" s="91">
        <f>IF(OR(AH1434&gt;Settings!$B$9,AI1434&gt;Settings!$B$9),"Y","N")</f>
        <v/>
      </c>
      <c r="AW1434" s="91">
        <f>IF(AJ1434&lt;&gt;"Y","n/a",IF(AND(M1434&gt;0,AK1434&gt;Settings!$B$10),"Y","N"))</f>
        <v/>
      </c>
      <c r="AX1434" s="91">
        <f>IF(AO1434&gt;=Settings!$B$11,"Y","N")</f>
        <v/>
      </c>
      <c r="AY1434" s="99">
        <f>(AT1434="Y")+(AU1434="Y")+(AV1434="Y")+(AW1434="Y")+(AX1434="Y")</f>
        <v/>
      </c>
      <c r="AZ1434" s="94">
        <f>IF(AY1434=0,"None",_xlfn.TEXTJOIN(", ",TRUE(),IF(AT1434="Y","Breakout",""),IF(AU1434="Y","Accumulation",""),IF(AV1434="Y","Institutional buying",""),IF(AW1434="Y","Long buildup",""),IF(AX1434="Y","Momentum leader","")))</f>
        <v/>
      </c>
      <c r="BA1434" s="94">
        <f>IF(BW1434="","","Passes "&amp;AY1434&amp;" of 5 buy-side scans"&amp;IF(G1434="Y","; RED FLAG: filter out using Red flag column",""))</f>
        <v/>
      </c>
      <c r="BB1434" s="91" t="inlineStr">
        <is>
          <t>None</t>
        </is>
      </c>
      <c r="BC1434" s="92" t="inlineStr">
        <is>
          <t>Y</t>
        </is>
      </c>
      <c r="BD1434" s="94" t="inlineStr">
        <is>
          <t>PE &gt; 50; High-low range &gt;100% in 6 months</t>
        </is>
      </c>
      <c r="BE1434" s="94" t="n"/>
      <c r="BF1434" s="92">
        <f>IF(R1434*100000&gt;=Settings!$B$5,"Y","N")</f>
        <v/>
      </c>
      <c r="BG1434" s="91">
        <f>IF(F1434&gt;Settings!$B$6,"Y","N")</f>
        <v/>
      </c>
      <c r="BH1434" s="97" t="n">
        <v>-23.55</v>
      </c>
      <c r="BI1434" s="96" t="n">
        <v>-5.52</v>
      </c>
      <c r="BJ1434" s="96" t="n">
        <v>-16.11</v>
      </c>
      <c r="BK1434" s="96" t="n">
        <v>-15.36</v>
      </c>
      <c r="BL1434" s="96" t="n">
        <v>52.41</v>
      </c>
      <c r="BM1434" s="96" t="n">
        <v>-19.42</v>
      </c>
      <c r="BN1434" s="97" t="n">
        <v>-5.96</v>
      </c>
      <c r="BO1434" s="96" t="n">
        <v>-8.289999999999999</v>
      </c>
      <c r="BP1434" s="96" t="n">
        <v>-6.55</v>
      </c>
      <c r="BQ1434" s="96" t="n">
        <v>-5.46</v>
      </c>
      <c r="BR1434" s="91" t="inlineStr">
        <is>
          <t>Mixed</t>
        </is>
      </c>
      <c r="BS1434" s="91" t="inlineStr">
        <is>
          <t>None</t>
        </is>
      </c>
      <c r="BT1434" s="96" t="n">
        <v>30.2</v>
      </c>
      <c r="BU1434" s="91" t="inlineStr">
        <is>
          <t>N</t>
        </is>
      </c>
      <c r="BV1434" s="99">
        <f>IF(OR(BF1434&lt;&gt;"Y",BG1434&lt;&gt;"Y"),"",(AND(ISNUMBER(BQ1434),BQ1434&gt;0))+(BR1434="Stacked up")+(AND(ISNUMBER(BH1434),BH1434&gt;=-Settings!$B$17))+(AND(ISNUMBER(BK1434),ISNUMBER(BM1434),BK1434&gt;0,BM1434&gt;0))+(AND(ISNUMBER(AQ1434),AQ1434&gt;=Settings!$B$18))+(AND(ISNUMBER(BT1434),BT1434&gt;=Settings!$B$19,BT1434&lt;=Settings!$B$20))+(AND(ISNUMBER(AS1434),AS1434&gt;0))+(AND(ISNUMBER(T1434),ISNUMBER(M1434),T1434&gt;=Settings!$B$21,M1434&gt;0))+(AND(ISNUMBER(AD1434),ISNUMBER(M1434),AD1434&gt;=Settings!$B$22,M1434&gt;0))+(AY1434&gt;=1))</f>
        <v/>
      </c>
      <c r="BW1434" s="91">
        <f>IF(OR(AY1434=0,BF1434&lt;&gt;"Y",BG1434&lt;&gt;"Y"),"",1+SUMPRODUCT(($A$6:$A$2604=A1434)*($AY$6:$AY$2604&gt;0)*($BF$6:$BF$2604="Y")*($BG$6:$BG$2604="Y")*(($AY$6:$AY$2604&gt;AY1434)+($AY$6:$AY$2604=AY1434)*($AD$6:$AD$2604&gt;AD1434))))</f>
        <v/>
      </c>
    </row>
    <row r="1435" ht="23.85" customHeight="1" s="55">
      <c r="A1435" s="90" t="n">
        <v>46296</v>
      </c>
      <c r="B1435" s="91" t="inlineStr">
        <is>
          <t>GODAVARIB</t>
        </is>
      </c>
      <c r="C1435" s="91" t="inlineStr">
        <is>
          <t>INE497S01012</t>
        </is>
      </c>
      <c r="D1435" s="91" t="n"/>
      <c r="E1435" s="91" t="inlineStr">
        <is>
          <t>None</t>
        </is>
      </c>
      <c r="F1435" s="93" t="n">
        <v>1163</v>
      </c>
      <c r="G1435" s="92" t="inlineStr">
        <is>
          <t>N</t>
        </is>
      </c>
      <c r="H1435" s="94" t="n"/>
      <c r="I1435" s="91" t="inlineStr">
        <is>
          <t>N</t>
        </is>
      </c>
      <c r="J1435" s="92">
        <f>IF(K1435="","N","Y")</f>
        <v/>
      </c>
      <c r="K1435" s="94">
        <f>_xlfn.TEXTJOIN("; ",TRUE,IF(P1435="52-wk low","52-wk low",""),IF(AND(AD1435&gt;=Settings!$B$12,M1435&lt;0),"Distribution",""),IF(AND(AJ1435="Y",M1435&lt;0,AK1435&lt;-Settings!$B$13),"Long unwinding",""),IF(AND(AJ1435="Y",M1435&lt;0,AK1435&gt;Settings!$B$13),"Short buildup",""))</f>
        <v/>
      </c>
      <c r="L1435" s="95" t="n">
        <v>227.18</v>
      </c>
      <c r="M1435" s="96" t="n">
        <v>-2.08</v>
      </c>
      <c r="N1435" s="93" t="n">
        <v>1694</v>
      </c>
      <c r="O1435" s="91" t="inlineStr">
        <is>
          <t>None</t>
        </is>
      </c>
      <c r="P1435" s="91" t="inlineStr">
        <is>
          <t>52-wk low</t>
        </is>
      </c>
      <c r="Q1435" s="97" t="n">
        <v>0.76</v>
      </c>
      <c r="R1435" s="96" t="n">
        <v>6.09</v>
      </c>
      <c r="S1435" s="96" t="n">
        <v>0.13</v>
      </c>
      <c r="T1435" s="96" t="n">
        <v>0.15</v>
      </c>
      <c r="U1435" s="96" t="n">
        <v>0.23</v>
      </c>
      <c r="V1435" s="103" t="n">
        <v>1.83</v>
      </c>
      <c r="W1435" s="102" t="n">
        <v>2</v>
      </c>
      <c r="X1435" s="93" t="n"/>
      <c r="Y1435" s="91" t="inlineStr">
        <is>
          <t>None</t>
        </is>
      </c>
      <c r="Z1435" s="99" t="n">
        <v>62.54</v>
      </c>
      <c r="AA1435" s="96" t="n">
        <v>1.3</v>
      </c>
      <c r="AB1435" s="96" t="n">
        <v>1.24</v>
      </c>
      <c r="AC1435" s="96" t="n">
        <v>0.91</v>
      </c>
      <c r="AD1435" s="96" t="n">
        <v>0.73</v>
      </c>
      <c r="AE1435" s="96" t="n">
        <v>0.67</v>
      </c>
      <c r="AF1435" s="103" t="n">
        <v>0.42</v>
      </c>
      <c r="AG1435" s="91" t="inlineStr">
        <is>
          <t>Drying up</t>
        </is>
      </c>
      <c r="AH1435" s="100" t="n">
        <v>0</v>
      </c>
      <c r="AI1435" s="101" t="n">
        <v>0</v>
      </c>
      <c r="AJ1435" s="92" t="inlineStr">
        <is>
          <t>N</t>
        </is>
      </c>
      <c r="AK1435" s="96" t="n"/>
      <c r="AL1435" s="91" t="inlineStr">
        <is>
          <t>n/a</t>
        </is>
      </c>
      <c r="AM1435" s="93" t="n"/>
      <c r="AN1435" s="92" t="inlineStr">
        <is>
          <t>None</t>
        </is>
      </c>
      <c r="AO1435" s="102" t="n">
        <v>0</v>
      </c>
      <c r="AP1435" s="103" t="n">
        <v>0.6</v>
      </c>
      <c r="AQ1435" s="102" t="n">
        <v>20</v>
      </c>
      <c r="AR1435" s="91" t="inlineStr">
        <is>
          <t>N</t>
        </is>
      </c>
      <c r="AS1435" s="104" t="n"/>
      <c r="AT1435" s="92">
        <f>IF(AND(P1435="52-wk high",T1435&gt;=Settings!$B$7),"Y","N")</f>
        <v/>
      </c>
      <c r="AU1435" s="91">
        <f>IF(AND(AD1435&gt;=Settings!$B$8,M1435&gt;0),"Y","N")</f>
        <v/>
      </c>
      <c r="AV1435" s="91">
        <f>IF(OR(AH1435&gt;Settings!$B$9,AI1435&gt;Settings!$B$9),"Y","N")</f>
        <v/>
      </c>
      <c r="AW1435" s="91">
        <f>IF(AJ1435&lt;&gt;"Y","n/a",IF(AND(M1435&gt;0,AK1435&gt;Settings!$B$10),"Y","N"))</f>
        <v/>
      </c>
      <c r="AX1435" s="91">
        <f>IF(AO1435&gt;=Settings!$B$11,"Y","N")</f>
        <v/>
      </c>
      <c r="AY1435" s="99">
        <f>(AT1435="Y")+(AU1435="Y")+(AV1435="Y")+(AW1435="Y")+(AX1435="Y")</f>
        <v/>
      </c>
      <c r="AZ1435" s="94">
        <f>IF(AY1435=0,"None",_xlfn.TEXTJOIN(", ",TRUE(),IF(AT1435="Y","Breakout",""),IF(AU1435="Y","Accumulation",""),IF(AV1435="Y","Institutional buying",""),IF(AW1435="Y","Long buildup",""),IF(AX1435="Y","Momentum leader","")))</f>
        <v/>
      </c>
      <c r="BA1435" s="94">
        <f>IF(BW1435="","","Passes "&amp;AY1435&amp;" of 5 buy-side scans"&amp;IF(G1435="Y","; RED FLAG: filter out using Red flag column",""))</f>
        <v/>
      </c>
      <c r="BB1435" s="91" t="inlineStr">
        <is>
          <t>None</t>
        </is>
      </c>
      <c r="BC1435" s="92" t="inlineStr">
        <is>
          <t>Y</t>
        </is>
      </c>
      <c r="BD1435" s="94" t="inlineStr">
        <is>
          <t>PE &gt; 50</t>
        </is>
      </c>
      <c r="BE1435" s="94" t="n"/>
      <c r="BF1435" s="92">
        <f>IF(R1435*100000&gt;=Settings!$B$5,"Y","N")</f>
        <v/>
      </c>
      <c r="BG1435" s="91">
        <f>IF(F1435&gt;Settings!$B$6,"Y","N")</f>
        <v/>
      </c>
      <c r="BH1435" s="97" t="n">
        <v>-35.64</v>
      </c>
      <c r="BI1435" s="96" t="n">
        <v>-4.81</v>
      </c>
      <c r="BJ1435" s="96" t="n">
        <v>-3.31</v>
      </c>
      <c r="BK1435" s="96" t="n">
        <v>-19.6</v>
      </c>
      <c r="BL1435" s="96" t="n">
        <v>-27.66</v>
      </c>
      <c r="BM1435" s="96" t="n">
        <v>-11.6</v>
      </c>
      <c r="BN1435" s="97" t="n">
        <v>-4.33</v>
      </c>
      <c r="BO1435" s="96" t="n">
        <v>-8.02</v>
      </c>
      <c r="BP1435" s="96" t="n">
        <v>-12.38</v>
      </c>
      <c r="BQ1435" s="96" t="n">
        <v>-15.26</v>
      </c>
      <c r="BR1435" s="91" t="inlineStr">
        <is>
          <t>Stacked down</t>
        </is>
      </c>
      <c r="BS1435" s="91" t="inlineStr">
        <is>
          <t>None</t>
        </is>
      </c>
      <c r="BT1435" s="96" t="n">
        <v>36</v>
      </c>
      <c r="BU1435" s="91" t="inlineStr">
        <is>
          <t>N</t>
        </is>
      </c>
      <c r="BV1435" s="99">
        <f>IF(OR(BF1435&lt;&gt;"Y",BG1435&lt;&gt;"Y"),"",(AND(ISNUMBER(BQ1435),BQ1435&gt;0))+(BR1435="Stacked up")+(AND(ISNUMBER(BH1435),BH1435&gt;=-Settings!$B$17))+(AND(ISNUMBER(BK1435),ISNUMBER(BM1435),BK1435&gt;0,BM1435&gt;0))+(AND(ISNUMBER(AQ1435),AQ1435&gt;=Settings!$B$18))+(AND(ISNUMBER(BT1435),BT1435&gt;=Settings!$B$19,BT1435&lt;=Settings!$B$20))+(AND(ISNUMBER(AS1435),AS1435&gt;0))+(AND(ISNUMBER(T1435),ISNUMBER(M1435),T1435&gt;=Settings!$B$21,M1435&gt;0))+(AND(ISNUMBER(AD1435),ISNUMBER(M1435),AD1435&gt;=Settings!$B$22,M1435&gt;0))+(AY1435&gt;=1))</f>
        <v/>
      </c>
      <c r="BW1435" s="91">
        <f>IF(OR(AY1435=0,BF1435&lt;&gt;"Y",BG1435&lt;&gt;"Y"),"",1+SUMPRODUCT(($A$6:$A$2604=A1435)*($AY$6:$AY$2604&gt;0)*($BF$6:$BF$2604="Y")*($BG$6:$BG$2604="Y")*(($AY$6:$AY$2604&gt;AY1435)+($AY$6:$AY$2604=AY1435)*($AD$6:$AD$2604&gt;AD1435))))</f>
        <v/>
      </c>
    </row>
    <row r="1436" ht="23.85" customHeight="1" s="55">
      <c r="A1436" s="90" t="n">
        <v>46296</v>
      </c>
      <c r="B1436" s="91" t="inlineStr">
        <is>
          <t>EXCELINDUS</t>
        </is>
      </c>
      <c r="C1436" s="91" t="inlineStr">
        <is>
          <t>INE369A01029</t>
        </is>
      </c>
      <c r="D1436" s="91" t="n"/>
      <c r="E1436" s="91" t="inlineStr">
        <is>
          <t>None</t>
        </is>
      </c>
      <c r="F1436" s="93" t="n">
        <v>1159</v>
      </c>
      <c r="G1436" s="92" t="inlineStr">
        <is>
          <t>N</t>
        </is>
      </c>
      <c r="H1436" s="94" t="n"/>
      <c r="I1436" s="91" t="inlineStr">
        <is>
          <t>N</t>
        </is>
      </c>
      <c r="J1436" s="92">
        <f>IF(K1436="","N","Y")</f>
        <v/>
      </c>
      <c r="K1436" s="94">
        <f>_xlfn.TEXTJOIN("; ",TRUE,IF(P1436="52-wk low","52-wk low",""),IF(AND(AD1436&gt;=Settings!$B$12,M1436&lt;0),"Distribution",""),IF(AND(AJ1436="Y",M1436&lt;0,AK1436&lt;-Settings!$B$13),"Long unwinding",""),IF(AND(AJ1436="Y",M1436&lt;0,AK1436&gt;Settings!$B$13),"Short buildup",""))</f>
        <v/>
      </c>
      <c r="L1436" s="95" t="n">
        <v>921.8</v>
      </c>
      <c r="M1436" s="96" t="n">
        <v>-2.48</v>
      </c>
      <c r="N1436" s="93" t="n">
        <v>1883</v>
      </c>
      <c r="O1436" s="91" t="inlineStr">
        <is>
          <t>None</t>
        </is>
      </c>
      <c r="P1436" s="91" t="inlineStr">
        <is>
          <t>None</t>
        </is>
      </c>
      <c r="Q1436" s="97" t="n">
        <v>0.15</v>
      </c>
      <c r="R1436" s="96" t="n">
        <v>0.12</v>
      </c>
      <c r="S1436" s="96" t="n">
        <v>1.37</v>
      </c>
      <c r="T1436" s="96" t="n">
        <v>0.45</v>
      </c>
      <c r="U1436" s="96" t="n">
        <v>0.72</v>
      </c>
      <c r="V1436" s="103" t="n">
        <v>0.55</v>
      </c>
      <c r="W1436" s="102" t="n">
        <v>0</v>
      </c>
      <c r="X1436" s="93" t="n"/>
      <c r="Y1436" s="91" t="inlineStr">
        <is>
          <t>None</t>
        </is>
      </c>
      <c r="Z1436" s="99" t="n">
        <v>46.81</v>
      </c>
      <c r="AA1436" s="96" t="n">
        <v>0.86</v>
      </c>
      <c r="AB1436" s="96" t="n">
        <v>0.82</v>
      </c>
      <c r="AC1436" s="96" t="n">
        <v>1.15</v>
      </c>
      <c r="AD1436" s="96" t="n">
        <v>0.87</v>
      </c>
      <c r="AE1436" s="96" t="n">
        <v>1.08</v>
      </c>
      <c r="AF1436" s="103" t="n">
        <v>1.76</v>
      </c>
      <c r="AG1436" s="91" t="inlineStr">
        <is>
          <t>Quiet accumulation</t>
        </is>
      </c>
      <c r="AH1436" s="100" t="n">
        <v>0</v>
      </c>
      <c r="AI1436" s="101" t="n">
        <v>0</v>
      </c>
      <c r="AJ1436" s="92" t="inlineStr">
        <is>
          <t>N</t>
        </is>
      </c>
      <c r="AK1436" s="96" t="n"/>
      <c r="AL1436" s="91" t="inlineStr">
        <is>
          <t>n/a</t>
        </is>
      </c>
      <c r="AM1436" s="93" t="n"/>
      <c r="AN1436" s="92" t="inlineStr">
        <is>
          <t>None</t>
        </is>
      </c>
      <c r="AO1436" s="102" t="n">
        <v>0</v>
      </c>
      <c r="AP1436" s="103" t="n">
        <v>0.72</v>
      </c>
      <c r="AQ1436" s="102" t="n">
        <v>40</v>
      </c>
      <c r="AR1436" s="91" t="inlineStr">
        <is>
          <t>N</t>
        </is>
      </c>
      <c r="AS1436" s="104" t="n"/>
      <c r="AT1436" s="92">
        <f>IF(AND(P1436="52-wk high",T1436&gt;=Settings!$B$7),"Y","N")</f>
        <v/>
      </c>
      <c r="AU1436" s="91">
        <f>IF(AND(AD1436&gt;=Settings!$B$8,M1436&gt;0),"Y","N")</f>
        <v/>
      </c>
      <c r="AV1436" s="91">
        <f>IF(OR(AH1436&gt;Settings!$B$9,AI1436&gt;Settings!$B$9),"Y","N")</f>
        <v/>
      </c>
      <c r="AW1436" s="91">
        <f>IF(AJ1436&lt;&gt;"Y","n/a",IF(AND(M1436&gt;0,AK1436&gt;Settings!$B$10),"Y","N"))</f>
        <v/>
      </c>
      <c r="AX1436" s="91">
        <f>IF(AO1436&gt;=Settings!$B$11,"Y","N")</f>
        <v/>
      </c>
      <c r="AY1436" s="99">
        <f>(AT1436="Y")+(AU1436="Y")+(AV1436="Y")+(AW1436="Y")+(AX1436="Y")</f>
        <v/>
      </c>
      <c r="AZ1436" s="94">
        <f>IF(AY1436=0,"None",_xlfn.TEXTJOIN(", ",TRUE(),IF(AT1436="Y","Breakout",""),IF(AU1436="Y","Accumulation",""),IF(AV1436="Y","Institutional buying",""),IF(AW1436="Y","Long buildup",""),IF(AX1436="Y","Momentum leader","")))</f>
        <v/>
      </c>
      <c r="BA1436" s="94">
        <f>IF(BW1436="","","Passes "&amp;AY1436&amp;" of 5 buy-side scans"&amp;IF(G1436="Y","; RED FLAG: filter out using Red flag column",""))</f>
        <v/>
      </c>
      <c r="BB1436" s="91" t="inlineStr">
        <is>
          <t>None</t>
        </is>
      </c>
      <c r="BC1436" s="92" t="inlineStr">
        <is>
          <t>N</t>
        </is>
      </c>
      <c r="BD1436" s="94" t="n"/>
      <c r="BE1436" s="94" t="n"/>
      <c r="BF1436" s="92">
        <f>IF(R1436*100000&gt;=Settings!$B$5,"Y","N")</f>
        <v/>
      </c>
      <c r="BG1436" s="91">
        <f>IF(F1436&gt;Settings!$B$6,"Y","N")</f>
        <v/>
      </c>
      <c r="BH1436" s="97" t="n">
        <v>-21.08</v>
      </c>
      <c r="BI1436" s="96" t="n">
        <v>-2.97</v>
      </c>
      <c r="BJ1436" s="96" t="n">
        <v>-9.23</v>
      </c>
      <c r="BK1436" s="96" t="n">
        <v>0.98</v>
      </c>
      <c r="BL1436" s="96" t="n">
        <v>4.49</v>
      </c>
      <c r="BM1436" s="96" t="n">
        <v>-18.5</v>
      </c>
      <c r="BN1436" s="97" t="n">
        <v>-4.37</v>
      </c>
      <c r="BO1436" s="96" t="n">
        <v>-5.8</v>
      </c>
      <c r="BP1436" s="96" t="n">
        <v>-5.22</v>
      </c>
      <c r="BQ1436" s="96" t="n">
        <v>-5.83</v>
      </c>
      <c r="BR1436" s="91" t="inlineStr">
        <is>
          <t>Mixed</t>
        </is>
      </c>
      <c r="BS1436" s="91" t="inlineStr">
        <is>
          <t>None</t>
        </is>
      </c>
      <c r="BT1436" s="96" t="n">
        <v>33.7</v>
      </c>
      <c r="BU1436" s="91" t="inlineStr">
        <is>
          <t>N</t>
        </is>
      </c>
      <c r="BV1436" s="99">
        <f>IF(OR(BF1436&lt;&gt;"Y",BG1436&lt;&gt;"Y"),"",(AND(ISNUMBER(BQ1436),BQ1436&gt;0))+(BR1436="Stacked up")+(AND(ISNUMBER(BH1436),BH1436&gt;=-Settings!$B$17))+(AND(ISNUMBER(BK1436),ISNUMBER(BM1436),BK1436&gt;0,BM1436&gt;0))+(AND(ISNUMBER(AQ1436),AQ1436&gt;=Settings!$B$18))+(AND(ISNUMBER(BT1436),BT1436&gt;=Settings!$B$19,BT1436&lt;=Settings!$B$20))+(AND(ISNUMBER(AS1436),AS1436&gt;0))+(AND(ISNUMBER(T1436),ISNUMBER(M1436),T1436&gt;=Settings!$B$21,M1436&gt;0))+(AND(ISNUMBER(AD1436),ISNUMBER(M1436),AD1436&gt;=Settings!$B$22,M1436&gt;0))+(AY1436&gt;=1))</f>
        <v/>
      </c>
      <c r="BW1436" s="91">
        <f>IF(OR(AY1436=0,BF1436&lt;&gt;"Y",BG1436&lt;&gt;"Y"),"",1+SUMPRODUCT(($A$6:$A$2604=A1436)*($AY$6:$AY$2604&gt;0)*($BF$6:$BF$2604="Y")*($BG$6:$BG$2604="Y")*(($AY$6:$AY$2604&gt;AY1436)+($AY$6:$AY$2604=AY1436)*($AD$6:$AD$2604&gt;AD1436))))</f>
        <v/>
      </c>
    </row>
    <row r="1437" ht="23.85" customHeight="1" s="55">
      <c r="A1437" s="90" t="n">
        <v>46296</v>
      </c>
      <c r="B1437" s="91" t="inlineStr">
        <is>
          <t>ONIDA</t>
        </is>
      </c>
      <c r="C1437" s="91" t="inlineStr">
        <is>
          <t>INE831A01028</t>
        </is>
      </c>
      <c r="D1437" s="91" t="n"/>
      <c r="E1437" s="91" t="inlineStr">
        <is>
          <t>None</t>
        </is>
      </c>
      <c r="F1437" s="93" t="n">
        <v>1158</v>
      </c>
      <c r="G1437" s="92" t="inlineStr">
        <is>
          <t>N</t>
        </is>
      </c>
      <c r="H1437" s="94" t="n"/>
      <c r="I1437" s="91" t="inlineStr">
        <is>
          <t>N</t>
        </is>
      </c>
      <c r="J1437" s="92">
        <f>IF(K1437="","N","Y")</f>
        <v/>
      </c>
      <c r="K1437" s="94">
        <f>_xlfn.TEXTJOIN("; ",TRUE,IF(P1437="52-wk low","52-wk low",""),IF(AND(AD1437&gt;=Settings!$B$12,M1437&lt;0),"Distribution",""),IF(AND(AJ1437="Y",M1437&lt;0,AK1437&lt;-Settings!$B$13),"Long unwinding",""),IF(AND(AJ1437="Y",M1437&lt;0,AK1437&gt;Settings!$B$13),"Short buildup",""))</f>
        <v/>
      </c>
      <c r="L1437" s="95" t="n">
        <v>31.34</v>
      </c>
      <c r="M1437" s="96" t="n">
        <v>-2.15</v>
      </c>
      <c r="N1437" s="93" t="n">
        <v>1724</v>
      </c>
      <c r="O1437" s="91" t="inlineStr">
        <is>
          <t>None</t>
        </is>
      </c>
      <c r="P1437" s="91" t="inlineStr">
        <is>
          <t>None</t>
        </is>
      </c>
      <c r="Q1437" s="97" t="n">
        <v>3.96</v>
      </c>
      <c r="R1437" s="96" t="n">
        <v>5.69</v>
      </c>
      <c r="S1437" s="96" t="n">
        <v>0.71</v>
      </c>
      <c r="T1437" s="96" t="n">
        <v>0.92</v>
      </c>
      <c r="U1437" s="96" t="n">
        <v>0.43</v>
      </c>
      <c r="V1437" s="103" t="n">
        <v>0.79</v>
      </c>
      <c r="W1437" s="102" t="n">
        <v>1</v>
      </c>
      <c r="X1437" s="93" t="n"/>
      <c r="Y1437" s="91" t="inlineStr">
        <is>
          <t>None</t>
        </is>
      </c>
      <c r="Z1437" s="99" t="n">
        <v>51.9</v>
      </c>
      <c r="AA1437" s="96" t="n">
        <v>0.83</v>
      </c>
      <c r="AB1437" s="96" t="n">
        <v>0.8100000000000001</v>
      </c>
      <c r="AC1437" s="96" t="n">
        <v>0.5600000000000001</v>
      </c>
      <c r="AD1437" s="96" t="n"/>
      <c r="AE1437" s="96" t="n"/>
      <c r="AF1437" s="103" t="n"/>
      <c r="AG1437" s="91" t="inlineStr">
        <is>
          <t>No delivery data</t>
        </is>
      </c>
      <c r="AH1437" s="100" t="n">
        <v>0</v>
      </c>
      <c r="AI1437" s="101" t="n">
        <v>0</v>
      </c>
      <c r="AJ1437" s="92" t="inlineStr">
        <is>
          <t>N</t>
        </is>
      </c>
      <c r="AK1437" s="96" t="n"/>
      <c r="AL1437" s="91" t="inlineStr">
        <is>
          <t>n/a</t>
        </is>
      </c>
      <c r="AM1437" s="93" t="n"/>
      <c r="AN1437" s="92" t="inlineStr">
        <is>
          <t>None</t>
        </is>
      </c>
      <c r="AO1437" s="102" t="n">
        <v>0</v>
      </c>
      <c r="AP1437" s="103" t="n">
        <v>1.11</v>
      </c>
      <c r="AQ1437" s="102" t="n">
        <v>66</v>
      </c>
      <c r="AR1437" s="91" t="inlineStr">
        <is>
          <t>N</t>
        </is>
      </c>
      <c r="AS1437" s="104" t="n"/>
      <c r="AT1437" s="92">
        <f>IF(AND(P1437="52-wk high",T1437&gt;=Settings!$B$7),"Y","N")</f>
        <v/>
      </c>
      <c r="AU1437" s="91">
        <f>IF(AND(AD1437&gt;=Settings!$B$8,M1437&gt;0),"Y","N")</f>
        <v/>
      </c>
      <c r="AV1437" s="91">
        <f>IF(OR(AH1437&gt;Settings!$B$9,AI1437&gt;Settings!$B$9),"Y","N")</f>
        <v/>
      </c>
      <c r="AW1437" s="91">
        <f>IF(AJ1437&lt;&gt;"Y","n/a",IF(AND(M1437&gt;0,AK1437&gt;Settings!$B$10),"Y","N"))</f>
        <v/>
      </c>
      <c r="AX1437" s="91">
        <f>IF(AO1437&gt;=Settings!$B$11,"Y","N")</f>
        <v/>
      </c>
      <c r="AY1437" s="99">
        <f>(AT1437="Y")+(AU1437="Y")+(AV1437="Y")+(AW1437="Y")+(AX1437="Y")</f>
        <v/>
      </c>
      <c r="AZ1437" s="94">
        <f>IF(AY1437=0,"None",_xlfn.TEXTJOIN(", ",TRUE(),IF(AT1437="Y","Breakout",""),IF(AU1437="Y","Accumulation",""),IF(AV1437="Y","Institutional buying",""),IF(AW1437="Y","Long buildup",""),IF(AX1437="Y","Momentum leader","")))</f>
        <v/>
      </c>
      <c r="BA1437" s="94">
        <f>IF(BW1437="","","Passes "&amp;AY1437&amp;" of 5 buy-side scans"&amp;IF(G1437="Y","; RED FLAG: filter out using Red flag column",""))</f>
        <v/>
      </c>
      <c r="BB1437" s="91" t="inlineStr">
        <is>
          <t>None</t>
        </is>
      </c>
      <c r="BC1437" s="92" t="inlineStr">
        <is>
          <t>Y</t>
        </is>
      </c>
      <c r="BD1437" s="94" t="inlineStr">
        <is>
          <t>EPS zero</t>
        </is>
      </c>
      <c r="BE1437" s="94" t="n"/>
      <c r="BF1437" s="92">
        <f>IF(R1437*100000&gt;=Settings!$B$5,"Y","N")</f>
        <v/>
      </c>
      <c r="BG1437" s="91">
        <f>IF(F1437&gt;Settings!$B$6,"Y","N")</f>
        <v/>
      </c>
      <c r="BH1437" s="97" t="n">
        <v>-36.34</v>
      </c>
      <c r="BI1437" s="96" t="n">
        <v>-5.83</v>
      </c>
      <c r="BJ1437" s="96" t="n">
        <v>-12.04</v>
      </c>
      <c r="BK1437" s="96" t="n">
        <v>-25.02</v>
      </c>
      <c r="BL1437" s="96" t="n">
        <v>13.96</v>
      </c>
      <c r="BM1437" s="96" t="n">
        <v>24.37</v>
      </c>
      <c r="BN1437" s="97" t="n">
        <v>-6.34</v>
      </c>
      <c r="BO1437" s="96" t="n">
        <v>-10.94</v>
      </c>
      <c r="BP1437" s="96" t="n">
        <v>-12.11</v>
      </c>
      <c r="BQ1437" s="96" t="n">
        <v>-8.31</v>
      </c>
      <c r="BR1437" s="91" t="inlineStr">
        <is>
          <t>Mixed</t>
        </is>
      </c>
      <c r="BS1437" s="91" t="inlineStr">
        <is>
          <t>None</t>
        </is>
      </c>
      <c r="BT1437" s="96" t="n">
        <v>32.3</v>
      </c>
      <c r="BU1437" s="91" t="inlineStr">
        <is>
          <t>N</t>
        </is>
      </c>
      <c r="BV1437" s="99">
        <f>IF(OR(BF1437&lt;&gt;"Y",BG1437&lt;&gt;"Y"),"",(AND(ISNUMBER(BQ1437),BQ1437&gt;0))+(BR1437="Stacked up")+(AND(ISNUMBER(BH1437),BH1437&gt;=-Settings!$B$17))+(AND(ISNUMBER(BK1437),ISNUMBER(BM1437),BK1437&gt;0,BM1437&gt;0))+(AND(ISNUMBER(AQ1437),AQ1437&gt;=Settings!$B$18))+(AND(ISNUMBER(BT1437),BT1437&gt;=Settings!$B$19,BT1437&lt;=Settings!$B$20))+(AND(ISNUMBER(AS1437),AS1437&gt;0))+(AND(ISNUMBER(T1437),ISNUMBER(M1437),T1437&gt;=Settings!$B$21,M1437&gt;0))+(AND(ISNUMBER(AD1437),ISNUMBER(M1437),AD1437&gt;=Settings!$B$22,M1437&gt;0))+(AY1437&gt;=1))</f>
        <v/>
      </c>
      <c r="BW1437" s="91">
        <f>IF(OR(AY1437=0,BF1437&lt;&gt;"Y",BG1437&lt;&gt;"Y"),"",1+SUMPRODUCT(($A$6:$A$2604=A1437)*($AY$6:$AY$2604&gt;0)*($BF$6:$BF$2604="Y")*($BG$6:$BG$2604="Y")*(($AY$6:$AY$2604&gt;AY1437)+($AY$6:$AY$2604=AY1437)*($AD$6:$AD$2604&gt;AD1437))))</f>
        <v/>
      </c>
    </row>
    <row r="1438" ht="23.85" customHeight="1" s="55">
      <c r="A1438" s="90" t="n">
        <v>46296</v>
      </c>
      <c r="B1438" s="91" t="inlineStr">
        <is>
          <t>ALLDIGI</t>
        </is>
      </c>
      <c r="C1438" s="91" t="inlineStr">
        <is>
          <t>INE835G01018</t>
        </is>
      </c>
      <c r="D1438" s="91" t="n"/>
      <c r="E1438" s="91" t="inlineStr">
        <is>
          <t>None</t>
        </is>
      </c>
      <c r="F1438" s="93" t="n">
        <v>1153</v>
      </c>
      <c r="G1438" s="92" t="inlineStr">
        <is>
          <t>N</t>
        </is>
      </c>
      <c r="H1438" s="94" t="n"/>
      <c r="I1438" s="91" t="inlineStr">
        <is>
          <t>N</t>
        </is>
      </c>
      <c r="J1438" s="92">
        <f>IF(K1438="","N","Y")</f>
        <v/>
      </c>
      <c r="K1438" s="94">
        <f>_xlfn.TEXTJOIN("; ",TRUE,IF(P1438="52-wk low","52-wk low",""),IF(AND(AD1438&gt;=Settings!$B$12,M1438&lt;0),"Distribution",""),IF(AND(AJ1438="Y",M1438&lt;0,AK1438&lt;-Settings!$B$13),"Long unwinding",""),IF(AND(AJ1438="Y",M1438&lt;0,AK1438&gt;Settings!$B$13),"Short buildup",""))</f>
        <v/>
      </c>
      <c r="L1438" s="95" t="n">
        <v>756.35</v>
      </c>
      <c r="M1438" s="96" t="n">
        <v>-1.42</v>
      </c>
      <c r="N1438" s="93" t="n">
        <v>1268</v>
      </c>
      <c r="O1438" s="91" t="inlineStr">
        <is>
          <t>None</t>
        </is>
      </c>
      <c r="P1438" s="91" t="inlineStr">
        <is>
          <t>None</t>
        </is>
      </c>
      <c r="Q1438" s="97" t="n">
        <v>0.07000000000000001</v>
      </c>
      <c r="R1438" s="96" t="n">
        <v>0.05</v>
      </c>
      <c r="S1438" s="96" t="n">
        <v>1.22</v>
      </c>
      <c r="T1438" s="96" t="n">
        <v>0.61</v>
      </c>
      <c r="U1438" s="96" t="n">
        <v>0.82</v>
      </c>
      <c r="V1438" s="103" t="n">
        <v>0.65</v>
      </c>
      <c r="W1438" s="102" t="n">
        <v>1</v>
      </c>
      <c r="X1438" s="93" t="n"/>
      <c r="Y1438" s="91" t="inlineStr">
        <is>
          <t>None</t>
        </is>
      </c>
      <c r="Z1438" s="99" t="n">
        <v>70.06</v>
      </c>
      <c r="AA1438" s="96" t="n">
        <v>1.02</v>
      </c>
      <c r="AB1438" s="96" t="n">
        <v>1.01</v>
      </c>
      <c r="AC1438" s="96" t="n">
        <v>1.23</v>
      </c>
      <c r="AD1438" s="96" t="n">
        <v>0.64</v>
      </c>
      <c r="AE1438" s="96" t="n">
        <v>0.85</v>
      </c>
      <c r="AF1438" s="103" t="n">
        <v>1.03</v>
      </c>
      <c r="AG1438" s="91" t="inlineStr">
        <is>
          <t>Normal</t>
        </is>
      </c>
      <c r="AH1438" s="100" t="n">
        <v>0</v>
      </c>
      <c r="AI1438" s="101" t="n">
        <v>0</v>
      </c>
      <c r="AJ1438" s="92" t="inlineStr">
        <is>
          <t>N</t>
        </is>
      </c>
      <c r="AK1438" s="96" t="n"/>
      <c r="AL1438" s="91" t="inlineStr">
        <is>
          <t>n/a</t>
        </is>
      </c>
      <c r="AM1438" s="93" t="n"/>
      <c r="AN1438" s="92" t="inlineStr">
        <is>
          <t>None</t>
        </is>
      </c>
      <c r="AO1438" s="102" t="n">
        <v>0</v>
      </c>
      <c r="AP1438" s="103" t="n">
        <v>0.67</v>
      </c>
      <c r="AQ1438" s="102" t="n">
        <v>33</v>
      </c>
      <c r="AR1438" s="91" t="inlineStr">
        <is>
          <t>N</t>
        </is>
      </c>
      <c r="AS1438" s="104" t="n"/>
      <c r="AT1438" s="92">
        <f>IF(AND(P1438="52-wk high",T1438&gt;=Settings!$B$7),"Y","N")</f>
        <v/>
      </c>
      <c r="AU1438" s="91">
        <f>IF(AND(AD1438&gt;=Settings!$B$8,M1438&gt;0),"Y","N")</f>
        <v/>
      </c>
      <c r="AV1438" s="91">
        <f>IF(OR(AH1438&gt;Settings!$B$9,AI1438&gt;Settings!$B$9),"Y","N")</f>
        <v/>
      </c>
      <c r="AW1438" s="91">
        <f>IF(AJ1438&lt;&gt;"Y","n/a",IF(AND(M1438&gt;0,AK1438&gt;Settings!$B$10),"Y","N"))</f>
        <v/>
      </c>
      <c r="AX1438" s="91">
        <f>IF(AO1438&gt;=Settings!$B$11,"Y","N")</f>
        <v/>
      </c>
      <c r="AY1438" s="99">
        <f>(AT1438="Y")+(AU1438="Y")+(AV1438="Y")+(AW1438="Y")+(AX1438="Y")</f>
        <v/>
      </c>
      <c r="AZ1438" s="94">
        <f>IF(AY1438=0,"None",_xlfn.TEXTJOIN(", ",TRUE(),IF(AT1438="Y","Breakout",""),IF(AU1438="Y","Accumulation",""),IF(AV1438="Y","Institutional buying",""),IF(AW1438="Y","Long buildup",""),IF(AX1438="Y","Momentum leader","")))</f>
        <v/>
      </c>
      <c r="BA1438" s="94">
        <f>IF(BW1438="","","Passes "&amp;AY1438&amp;" of 5 buy-side scans"&amp;IF(G1438="Y","; RED FLAG: filter out using Red flag column",""))</f>
        <v/>
      </c>
      <c r="BB1438" s="91" t="inlineStr">
        <is>
          <t>None</t>
        </is>
      </c>
      <c r="BC1438" s="92" t="inlineStr">
        <is>
          <t>N</t>
        </is>
      </c>
      <c r="BD1438" s="94" t="n"/>
      <c r="BE1438" s="94" t="n"/>
      <c r="BF1438" s="92">
        <f>IF(R1438*100000&gt;=Settings!$B$5,"Y","N")</f>
        <v/>
      </c>
      <c r="BG1438" s="91">
        <f>IF(F1438&gt;Settings!$B$6,"Y","N")</f>
        <v/>
      </c>
      <c r="BH1438" s="97" t="n">
        <v>-24.36</v>
      </c>
      <c r="BI1438" s="96" t="n">
        <v>-1.98</v>
      </c>
      <c r="BJ1438" s="96" t="n">
        <v>-6.37</v>
      </c>
      <c r="BK1438" s="96" t="n">
        <v>-5.87</v>
      </c>
      <c r="BL1438" s="96" t="n">
        <v>0.23</v>
      </c>
      <c r="BM1438" s="96" t="n">
        <v>-18.98</v>
      </c>
      <c r="BN1438" s="97" t="n">
        <v>-3.57</v>
      </c>
      <c r="BO1438" s="96" t="n">
        <v>-5.3</v>
      </c>
      <c r="BP1438" s="96" t="n">
        <v>-6.4</v>
      </c>
      <c r="BQ1438" s="96" t="n">
        <v>-8.130000000000001</v>
      </c>
      <c r="BR1438" s="91" t="inlineStr">
        <is>
          <t>Stacked down</t>
        </is>
      </c>
      <c r="BS1438" s="91" t="inlineStr">
        <is>
          <t>None</t>
        </is>
      </c>
      <c r="BT1438" s="96" t="n">
        <v>23.1</v>
      </c>
      <c r="BU1438" s="91" t="inlineStr">
        <is>
          <t>N</t>
        </is>
      </c>
      <c r="BV1438" s="99">
        <f>IF(OR(BF1438&lt;&gt;"Y",BG1438&lt;&gt;"Y"),"",(AND(ISNUMBER(BQ1438),BQ1438&gt;0))+(BR1438="Stacked up")+(AND(ISNUMBER(BH1438),BH1438&gt;=-Settings!$B$17))+(AND(ISNUMBER(BK1438),ISNUMBER(BM1438),BK1438&gt;0,BM1438&gt;0))+(AND(ISNUMBER(AQ1438),AQ1438&gt;=Settings!$B$18))+(AND(ISNUMBER(BT1438),BT1438&gt;=Settings!$B$19,BT1438&lt;=Settings!$B$20))+(AND(ISNUMBER(AS1438),AS1438&gt;0))+(AND(ISNUMBER(T1438),ISNUMBER(M1438),T1438&gt;=Settings!$B$21,M1438&gt;0))+(AND(ISNUMBER(AD1438),ISNUMBER(M1438),AD1438&gt;=Settings!$B$22,M1438&gt;0))+(AY1438&gt;=1))</f>
        <v/>
      </c>
      <c r="BW1438" s="91">
        <f>IF(OR(AY1438=0,BF1438&lt;&gt;"Y",BG1438&lt;&gt;"Y"),"",1+SUMPRODUCT(($A$6:$A$2604=A1438)*($AY$6:$AY$2604&gt;0)*($BF$6:$BF$2604="Y")*($BG$6:$BG$2604="Y")*(($AY$6:$AY$2604&gt;AY1438)+($AY$6:$AY$2604=AY1438)*($AD$6:$AD$2604&gt;AD1438))))</f>
        <v/>
      </c>
    </row>
    <row r="1439" ht="23.85" customHeight="1" s="55">
      <c r="A1439" s="90" t="n">
        <v>46296</v>
      </c>
      <c r="B1439" s="91" t="inlineStr">
        <is>
          <t>IRISDOREME</t>
        </is>
      </c>
      <c r="C1439" s="91" t="inlineStr">
        <is>
          <t>INE01GN01025</t>
        </is>
      </c>
      <c r="D1439" s="91" t="n"/>
      <c r="E1439" s="91" t="inlineStr">
        <is>
          <t>None</t>
        </is>
      </c>
      <c r="F1439" s="93" t="n">
        <v>1151</v>
      </c>
      <c r="G1439" s="92" t="inlineStr">
        <is>
          <t>N</t>
        </is>
      </c>
      <c r="H1439" s="94" t="n"/>
      <c r="I1439" s="91" t="inlineStr">
        <is>
          <t>N</t>
        </is>
      </c>
      <c r="J1439" s="92">
        <f>IF(K1439="","N","Y")</f>
        <v/>
      </c>
      <c r="K1439" s="94">
        <f>_xlfn.TEXTJOIN("; ",TRUE,IF(P1439="52-wk low","52-wk low",""),IF(AND(AD1439&gt;=Settings!$B$12,M1439&lt;0),"Distribution",""),IF(AND(AJ1439="Y",M1439&lt;0,AK1439&lt;-Settings!$B$13),"Long unwinding",""),IF(AND(AJ1439="Y",M1439&lt;0,AK1439&gt;Settings!$B$13),"Short buildup",""))</f>
        <v/>
      </c>
      <c r="L1439" s="95" t="n">
        <v>60.46</v>
      </c>
      <c r="M1439" s="96" t="n">
        <v>-1.77</v>
      </c>
      <c r="N1439" s="93" t="n">
        <v>1511</v>
      </c>
      <c r="O1439" s="91" t="inlineStr">
        <is>
          <t>None</t>
        </is>
      </c>
      <c r="P1439" s="91" t="inlineStr">
        <is>
          <t>None</t>
        </is>
      </c>
      <c r="Q1439" s="97" t="n">
        <v>1.8</v>
      </c>
      <c r="R1439" s="96" t="n">
        <v>9.279999999999999</v>
      </c>
      <c r="S1439" s="96" t="n">
        <v>0.19</v>
      </c>
      <c r="T1439" s="96" t="n">
        <v>0.16</v>
      </c>
      <c r="U1439" s="96" t="n">
        <v>0.22</v>
      </c>
      <c r="V1439" s="103" t="n">
        <v>1.11</v>
      </c>
      <c r="W1439" s="102" t="n">
        <v>5</v>
      </c>
      <c r="X1439" s="93" t="n"/>
      <c r="Y1439" s="91" t="inlineStr">
        <is>
          <t>None</t>
        </is>
      </c>
      <c r="Z1439" s="99" t="n">
        <v>39.72</v>
      </c>
      <c r="AA1439" s="96" t="n">
        <v>1.09</v>
      </c>
      <c r="AB1439" s="96" t="n">
        <v>1.03</v>
      </c>
      <c r="AC1439" s="96" t="n">
        <v>0.22</v>
      </c>
      <c r="AD1439" s="96" t="n">
        <v>0.15</v>
      </c>
      <c r="AE1439" s="96" t="n">
        <v>0.23</v>
      </c>
      <c r="AF1439" s="103" t="n">
        <v>0.93</v>
      </c>
      <c r="AG1439" s="91" t="inlineStr">
        <is>
          <t>Normal</t>
        </is>
      </c>
      <c r="AH1439" s="100" t="n">
        <v>0</v>
      </c>
      <c r="AI1439" s="101" t="n">
        <v>0</v>
      </c>
      <c r="AJ1439" s="92" t="inlineStr">
        <is>
          <t>N</t>
        </is>
      </c>
      <c r="AK1439" s="96" t="n"/>
      <c r="AL1439" s="91" t="inlineStr">
        <is>
          <t>n/a</t>
        </is>
      </c>
      <c r="AM1439" s="93" t="n"/>
      <c r="AN1439" s="92" t="inlineStr">
        <is>
          <t>None</t>
        </is>
      </c>
      <c r="AO1439" s="102" t="n">
        <v>0</v>
      </c>
      <c r="AP1439" s="103" t="n">
        <v>3</v>
      </c>
      <c r="AQ1439" s="102" t="n">
        <v>96</v>
      </c>
      <c r="AR1439" s="91" t="inlineStr">
        <is>
          <t>N</t>
        </is>
      </c>
      <c r="AS1439" s="104" t="n"/>
      <c r="AT1439" s="92">
        <f>IF(AND(P1439="52-wk high",T1439&gt;=Settings!$B$7),"Y","N")</f>
        <v/>
      </c>
      <c r="AU1439" s="91">
        <f>IF(AND(AD1439&gt;=Settings!$B$8,M1439&gt;0),"Y","N")</f>
        <v/>
      </c>
      <c r="AV1439" s="91">
        <f>IF(OR(AH1439&gt;Settings!$B$9,AI1439&gt;Settings!$B$9),"Y","N")</f>
        <v/>
      </c>
      <c r="AW1439" s="91">
        <f>IF(AJ1439&lt;&gt;"Y","n/a",IF(AND(M1439&gt;0,AK1439&gt;Settings!$B$10),"Y","N"))</f>
        <v/>
      </c>
      <c r="AX1439" s="91">
        <f>IF(AO1439&gt;=Settings!$B$11,"Y","N")</f>
        <v/>
      </c>
      <c r="AY1439" s="99">
        <f>(AT1439="Y")+(AU1439="Y")+(AV1439="Y")+(AW1439="Y")+(AX1439="Y")</f>
        <v/>
      </c>
      <c r="AZ1439" s="94">
        <f>IF(AY1439=0,"None",_xlfn.TEXTJOIN(", ",TRUE(),IF(AT1439="Y","Breakout",""),IF(AU1439="Y","Accumulation",""),IF(AV1439="Y","Institutional buying",""),IF(AW1439="Y","Long buildup",""),IF(AX1439="Y","Momentum leader","")))</f>
        <v/>
      </c>
      <c r="BA1439" s="94">
        <f>IF(BW1439="","","Passes "&amp;AY1439&amp;" of 5 buy-side scans"&amp;IF(G1439="Y","; RED FLAG: filter out using Red flag column",""))</f>
        <v/>
      </c>
      <c r="BB1439" s="91" t="inlineStr">
        <is>
          <t>None</t>
        </is>
      </c>
      <c r="BC1439" s="92" t="inlineStr">
        <is>
          <t>Y</t>
        </is>
      </c>
      <c r="BD1439" s="94" t="inlineStr">
        <is>
          <t>PE &gt; 50; &gt;75% move in 6 months; High-low range &gt;100% in 6 months; High-low range &gt;150% in 12 months</t>
        </is>
      </c>
      <c r="BE1439" s="94" t="n"/>
      <c r="BF1439" s="92">
        <f>IF(R1439*100000&gt;=Settings!$B$5,"Y","N")</f>
        <v/>
      </c>
      <c r="BG1439" s="91">
        <f>IF(F1439&gt;Settings!$B$6,"Y","N")</f>
        <v/>
      </c>
      <c r="BH1439" s="97" t="n">
        <v>-11.09</v>
      </c>
      <c r="BI1439" s="96" t="n">
        <v>-8.19</v>
      </c>
      <c r="BJ1439" s="96" t="n">
        <v>4.51</v>
      </c>
      <c r="BK1439" s="96" t="n">
        <v>36.39</v>
      </c>
      <c r="BL1439" s="96" t="n">
        <v>89.77</v>
      </c>
      <c r="BM1439" s="96" t="n">
        <v>92.92</v>
      </c>
      <c r="BN1439" s="97" t="n">
        <v>-2.62</v>
      </c>
      <c r="BO1439" s="96" t="n">
        <v>4.75</v>
      </c>
      <c r="BP1439" s="96" t="n">
        <v>17.4</v>
      </c>
      <c r="BQ1439" s="96" t="n">
        <v>34.81</v>
      </c>
      <c r="BR1439" s="91" t="inlineStr">
        <is>
          <t>Mixed</t>
        </is>
      </c>
      <c r="BS1439" s="91" t="inlineStr">
        <is>
          <t>None</t>
        </is>
      </c>
      <c r="BT1439" s="96" t="n">
        <v>39.6</v>
      </c>
      <c r="BU1439" s="91" t="inlineStr">
        <is>
          <t>N</t>
        </is>
      </c>
      <c r="BV1439" s="99">
        <f>IF(OR(BF1439&lt;&gt;"Y",BG1439&lt;&gt;"Y"),"",(AND(ISNUMBER(BQ1439),BQ1439&gt;0))+(BR1439="Stacked up")+(AND(ISNUMBER(BH1439),BH1439&gt;=-Settings!$B$17))+(AND(ISNUMBER(BK1439),ISNUMBER(BM1439),BK1439&gt;0,BM1439&gt;0))+(AND(ISNUMBER(AQ1439),AQ1439&gt;=Settings!$B$18))+(AND(ISNUMBER(BT1439),BT1439&gt;=Settings!$B$19,BT1439&lt;=Settings!$B$20))+(AND(ISNUMBER(AS1439),AS1439&gt;0))+(AND(ISNUMBER(T1439),ISNUMBER(M1439),T1439&gt;=Settings!$B$21,M1439&gt;0))+(AND(ISNUMBER(AD1439),ISNUMBER(M1439),AD1439&gt;=Settings!$B$22,M1439&gt;0))+(AY1439&gt;=1))</f>
        <v/>
      </c>
      <c r="BW1439" s="91">
        <f>IF(OR(AY1439=0,BF1439&lt;&gt;"Y",BG1439&lt;&gt;"Y"),"",1+SUMPRODUCT(($A$6:$A$2604=A1439)*($AY$6:$AY$2604&gt;0)*($BF$6:$BF$2604="Y")*($BG$6:$BG$2604="Y")*(($AY$6:$AY$2604&gt;AY1439)+($AY$6:$AY$2604=AY1439)*($AD$6:$AD$2604&gt;AD1439))))</f>
        <v/>
      </c>
    </row>
    <row r="1440" ht="23.85" customHeight="1" s="55">
      <c r="A1440" s="90" t="n">
        <v>46296</v>
      </c>
      <c r="B1440" s="91" t="inlineStr">
        <is>
          <t>SHRIRAMPPS</t>
        </is>
      </c>
      <c r="C1440" s="91" t="inlineStr">
        <is>
          <t>INE217L01019</t>
        </is>
      </c>
      <c r="D1440" s="91" t="n"/>
      <c r="E1440" s="91" t="inlineStr">
        <is>
          <t>None</t>
        </is>
      </c>
      <c r="F1440" s="93" t="n">
        <v>1150</v>
      </c>
      <c r="G1440" s="92" t="inlineStr">
        <is>
          <t>N</t>
        </is>
      </c>
      <c r="H1440" s="94" t="n"/>
      <c r="I1440" s="91" t="inlineStr">
        <is>
          <t>N</t>
        </is>
      </c>
      <c r="J1440" s="92">
        <f>IF(K1440="","N","Y")</f>
        <v/>
      </c>
      <c r="K1440" s="94">
        <f>_xlfn.TEXTJOIN("; ",TRUE,IF(P1440="52-wk low","52-wk low",""),IF(AND(AD1440&gt;=Settings!$B$12,M1440&lt;0),"Distribution",""),IF(AND(AJ1440="Y",M1440&lt;0,AK1440&lt;-Settings!$B$13),"Long unwinding",""),IF(AND(AJ1440="Y",M1440&lt;0,AK1440&gt;Settings!$B$13),"Short buildup",""))</f>
        <v/>
      </c>
      <c r="L1440" s="95" t="n">
        <v>67.36</v>
      </c>
      <c r="M1440" s="96" t="n">
        <v>-2.67</v>
      </c>
      <c r="N1440" s="93" t="n">
        <v>1968</v>
      </c>
      <c r="O1440" s="91" t="inlineStr">
        <is>
          <t>None</t>
        </is>
      </c>
      <c r="P1440" s="91" t="inlineStr">
        <is>
          <t>None</t>
        </is>
      </c>
      <c r="Q1440" s="97" t="n">
        <v>4.15</v>
      </c>
      <c r="R1440" s="96" t="n">
        <v>3.49</v>
      </c>
      <c r="S1440" s="96" t="n">
        <v>1.22</v>
      </c>
      <c r="T1440" s="96" t="n">
        <v>0.98</v>
      </c>
      <c r="U1440" s="96" t="n">
        <v>0.5600000000000001</v>
      </c>
      <c r="V1440" s="103" t="n">
        <v>0.48</v>
      </c>
      <c r="W1440" s="102" t="n">
        <v>1</v>
      </c>
      <c r="X1440" s="93" t="n"/>
      <c r="Y1440" s="91" t="inlineStr">
        <is>
          <t>None</t>
        </is>
      </c>
      <c r="Z1440" s="99" t="n">
        <v>52.89</v>
      </c>
      <c r="AA1440" s="96" t="n">
        <v>0.93</v>
      </c>
      <c r="AB1440" s="96" t="n">
        <v>0.93</v>
      </c>
      <c r="AC1440" s="96" t="n">
        <v>1.05</v>
      </c>
      <c r="AD1440" s="96" t="n">
        <v>0.91</v>
      </c>
      <c r="AE1440" s="96" t="n">
        <v>0.64</v>
      </c>
      <c r="AF1440" s="103" t="n">
        <v>1.31</v>
      </c>
      <c r="AG1440" s="91" t="inlineStr">
        <is>
          <t>Normal</t>
        </is>
      </c>
      <c r="AH1440" s="100" t="n">
        <v>0</v>
      </c>
      <c r="AI1440" s="101" t="n">
        <v>0</v>
      </c>
      <c r="AJ1440" s="92" t="inlineStr">
        <is>
          <t>N</t>
        </is>
      </c>
      <c r="AK1440" s="96" t="n"/>
      <c r="AL1440" s="91" t="inlineStr">
        <is>
          <t>n/a</t>
        </is>
      </c>
      <c r="AM1440" s="93" t="n"/>
      <c r="AN1440" s="92" t="inlineStr">
        <is>
          <t>None</t>
        </is>
      </c>
      <c r="AO1440" s="102" t="n">
        <v>0</v>
      </c>
      <c r="AP1440" s="103" t="n">
        <v>0.66</v>
      </c>
      <c r="AQ1440" s="102" t="n">
        <v>31</v>
      </c>
      <c r="AR1440" s="91" t="inlineStr">
        <is>
          <t>N</t>
        </is>
      </c>
      <c r="AS1440" s="104" t="n"/>
      <c r="AT1440" s="92">
        <f>IF(AND(P1440="52-wk high",T1440&gt;=Settings!$B$7),"Y","N")</f>
        <v/>
      </c>
      <c r="AU1440" s="91">
        <f>IF(AND(AD1440&gt;=Settings!$B$8,M1440&gt;0),"Y","N")</f>
        <v/>
      </c>
      <c r="AV1440" s="91">
        <f>IF(OR(AH1440&gt;Settings!$B$9,AI1440&gt;Settings!$B$9),"Y","N")</f>
        <v/>
      </c>
      <c r="AW1440" s="91">
        <f>IF(AJ1440&lt;&gt;"Y","n/a",IF(AND(M1440&gt;0,AK1440&gt;Settings!$B$10),"Y","N"))</f>
        <v/>
      </c>
      <c r="AX1440" s="91">
        <f>IF(AO1440&gt;=Settings!$B$11,"Y","N")</f>
        <v/>
      </c>
      <c r="AY1440" s="99">
        <f>(AT1440="Y")+(AU1440="Y")+(AV1440="Y")+(AW1440="Y")+(AX1440="Y")</f>
        <v/>
      </c>
      <c r="AZ1440" s="94">
        <f>IF(AY1440=0,"None",_xlfn.TEXTJOIN(", ",TRUE(),IF(AT1440="Y","Breakout",""),IF(AU1440="Y","Accumulation",""),IF(AV1440="Y","Institutional buying",""),IF(AW1440="Y","Long buildup",""),IF(AX1440="Y","Momentum leader","")))</f>
        <v/>
      </c>
      <c r="BA1440" s="94">
        <f>IF(BW1440="","","Passes "&amp;AY1440&amp;" of 5 buy-side scans"&amp;IF(G1440="Y","; RED FLAG: filter out using Red flag column",""))</f>
        <v/>
      </c>
      <c r="BB1440" s="91" t="inlineStr">
        <is>
          <t>None</t>
        </is>
      </c>
      <c r="BC1440" s="92" t="inlineStr">
        <is>
          <t>N</t>
        </is>
      </c>
      <c r="BD1440" s="94" t="n"/>
      <c r="BE1440" s="94" t="n"/>
      <c r="BF1440" s="92">
        <f>IF(R1440*100000&gt;=Settings!$B$5,"Y","N")</f>
        <v/>
      </c>
      <c r="BG1440" s="91">
        <f>IF(F1440&gt;Settings!$B$6,"Y","N")</f>
        <v/>
      </c>
      <c r="BH1440" s="97" t="n">
        <v>-32.26</v>
      </c>
      <c r="BI1440" s="96" t="n">
        <v>-4.93</v>
      </c>
      <c r="BJ1440" s="96" t="n">
        <v>-11.52</v>
      </c>
      <c r="BK1440" s="96" t="n">
        <v>-24.24</v>
      </c>
      <c r="BL1440" s="96" t="n">
        <v>1.78</v>
      </c>
      <c r="BM1440" s="96" t="n">
        <v>-25.57</v>
      </c>
      <c r="BN1440" s="97" t="n">
        <v>-6.42</v>
      </c>
      <c r="BO1440" s="96" t="n">
        <v>-11.66</v>
      </c>
      <c r="BP1440" s="96" t="n">
        <v>-15.17</v>
      </c>
      <c r="BQ1440" s="96" t="n">
        <v>-17.99</v>
      </c>
      <c r="BR1440" s="91" t="inlineStr">
        <is>
          <t>Stacked down</t>
        </is>
      </c>
      <c r="BS1440" s="91" t="inlineStr">
        <is>
          <t>None</t>
        </is>
      </c>
      <c r="BT1440" s="96" t="n">
        <v>25.7</v>
      </c>
      <c r="BU1440" s="91" t="inlineStr">
        <is>
          <t>N</t>
        </is>
      </c>
      <c r="BV1440" s="99">
        <f>IF(OR(BF1440&lt;&gt;"Y",BG1440&lt;&gt;"Y"),"",(AND(ISNUMBER(BQ1440),BQ1440&gt;0))+(BR1440="Stacked up")+(AND(ISNUMBER(BH1440),BH1440&gt;=-Settings!$B$17))+(AND(ISNUMBER(BK1440),ISNUMBER(BM1440),BK1440&gt;0,BM1440&gt;0))+(AND(ISNUMBER(AQ1440),AQ1440&gt;=Settings!$B$18))+(AND(ISNUMBER(BT1440),BT1440&gt;=Settings!$B$19,BT1440&lt;=Settings!$B$20))+(AND(ISNUMBER(AS1440),AS1440&gt;0))+(AND(ISNUMBER(T1440),ISNUMBER(M1440),T1440&gt;=Settings!$B$21,M1440&gt;0))+(AND(ISNUMBER(AD1440),ISNUMBER(M1440),AD1440&gt;=Settings!$B$22,M1440&gt;0))+(AY1440&gt;=1))</f>
        <v/>
      </c>
      <c r="BW1440" s="91">
        <f>IF(OR(AY1440=0,BF1440&lt;&gt;"Y",BG1440&lt;&gt;"Y"),"",1+SUMPRODUCT(($A$6:$A$2604=A1440)*($AY$6:$AY$2604&gt;0)*($BF$6:$BF$2604="Y")*($BG$6:$BG$2604="Y")*(($AY$6:$AY$2604&gt;AY1440)+($AY$6:$AY$2604=AY1440)*($AD$6:$AD$2604&gt;AD1440))))</f>
        <v/>
      </c>
    </row>
    <row r="1441" ht="23.85" customHeight="1" s="55">
      <c r="A1441" s="90" t="n">
        <v>46296</v>
      </c>
      <c r="B1441" s="91" t="inlineStr">
        <is>
          <t>BIRLACABLE</t>
        </is>
      </c>
      <c r="C1441" s="91" t="inlineStr">
        <is>
          <t>INE800A01015</t>
        </is>
      </c>
      <c r="D1441" s="91" t="n"/>
      <c r="E1441" s="91" t="inlineStr">
        <is>
          <t>None</t>
        </is>
      </c>
      <c r="F1441" s="93" t="n">
        <v>1149</v>
      </c>
      <c r="G1441" s="92" t="inlineStr">
        <is>
          <t>Y</t>
        </is>
      </c>
      <c r="H1441" s="94" t="inlineStr">
        <is>
          <t>Long-term ASM Stage 1</t>
        </is>
      </c>
      <c r="I1441" s="91" t="inlineStr">
        <is>
          <t>N</t>
        </is>
      </c>
      <c r="J1441" s="92">
        <f>IF(K1441="","N","Y")</f>
        <v/>
      </c>
      <c r="K1441" s="94">
        <f>_xlfn.TEXTJOIN("; ",TRUE,IF(P1441="52-wk low","52-wk low",""),IF(AND(AD1441&gt;=Settings!$B$12,M1441&lt;0),"Distribution",""),IF(AND(AJ1441="Y",M1441&lt;0,AK1441&lt;-Settings!$B$13),"Long unwinding",""),IF(AND(AJ1441="Y",M1441&lt;0,AK1441&gt;Settings!$B$13),"Short buildup",""))</f>
        <v/>
      </c>
      <c r="L1441" s="95" t="n">
        <v>383</v>
      </c>
      <c r="M1441" s="96" t="n">
        <v>0.49</v>
      </c>
      <c r="N1441" s="93" t="n">
        <v>447</v>
      </c>
      <c r="O1441" s="91" t="inlineStr">
        <is>
          <t>None</t>
        </is>
      </c>
      <c r="P1441" s="91" t="inlineStr">
        <is>
          <t>None</t>
        </is>
      </c>
      <c r="Q1441" s="97" t="n">
        <v>4.03</v>
      </c>
      <c r="R1441" s="96" t="n">
        <v>5.54</v>
      </c>
      <c r="S1441" s="96" t="n">
        <v>0.73</v>
      </c>
      <c r="T1441" s="96" t="n">
        <v>1.31</v>
      </c>
      <c r="U1441" s="96" t="n">
        <v>2.02</v>
      </c>
      <c r="V1441" s="103" t="n">
        <v>2.74</v>
      </c>
      <c r="W1441" s="102" t="n">
        <v>10</v>
      </c>
      <c r="X1441" s="93" t="n"/>
      <c r="Y1441" s="91" t="inlineStr">
        <is>
          <t>None</t>
        </is>
      </c>
      <c r="Z1441" s="99" t="n">
        <v>44.17</v>
      </c>
      <c r="AA1441" s="96" t="n">
        <v>0.93</v>
      </c>
      <c r="AB1441" s="96" t="n">
        <v>0.93</v>
      </c>
      <c r="AC1441" s="96" t="n"/>
      <c r="AD1441" s="96" t="n"/>
      <c r="AE1441" s="96" t="n"/>
      <c r="AF1441" s="103" t="n"/>
      <c r="AG1441" s="91" t="inlineStr">
        <is>
          <t>Run-up, risky</t>
        </is>
      </c>
      <c r="AH1441" s="100" t="n">
        <v>0</v>
      </c>
      <c r="AI1441" s="101" t="n">
        <v>0</v>
      </c>
      <c r="AJ1441" s="92" t="inlineStr">
        <is>
          <t>N</t>
        </is>
      </c>
      <c r="AK1441" s="96" t="n"/>
      <c r="AL1441" s="91" t="inlineStr">
        <is>
          <t>n/a</t>
        </is>
      </c>
      <c r="AM1441" s="93" t="n"/>
      <c r="AN1441" s="92" t="inlineStr">
        <is>
          <t>None</t>
        </is>
      </c>
      <c r="AO1441" s="102" t="n">
        <v>0</v>
      </c>
      <c r="AP1441" s="103" t="n">
        <v>4.18</v>
      </c>
      <c r="AQ1441" s="102" t="n">
        <v>99</v>
      </c>
      <c r="AR1441" s="91" t="inlineStr">
        <is>
          <t>N</t>
        </is>
      </c>
      <c r="AS1441" s="104" t="n"/>
      <c r="AT1441" s="92">
        <f>IF(AND(P1441="52-wk high",T1441&gt;=Settings!$B$7),"Y","N")</f>
        <v/>
      </c>
      <c r="AU1441" s="91">
        <f>IF(AND(AD1441&gt;=Settings!$B$8,M1441&gt;0),"Y","N")</f>
        <v/>
      </c>
      <c r="AV1441" s="91">
        <f>IF(OR(AH1441&gt;Settings!$B$9,AI1441&gt;Settings!$B$9),"Y","N")</f>
        <v/>
      </c>
      <c r="AW1441" s="91">
        <f>IF(AJ1441&lt;&gt;"Y","n/a",IF(AND(M1441&gt;0,AK1441&gt;Settings!$B$10),"Y","N"))</f>
        <v/>
      </c>
      <c r="AX1441" s="91">
        <f>IF(AO1441&gt;=Settings!$B$11,"Y","N")</f>
        <v/>
      </c>
      <c r="AY1441" s="99">
        <f>(AT1441="Y")+(AU1441="Y")+(AV1441="Y")+(AW1441="Y")+(AX1441="Y")</f>
        <v/>
      </c>
      <c r="AZ1441" s="94">
        <f>IF(AY1441=0,"None",_xlfn.TEXTJOIN(", ",TRUE(),IF(AT1441="Y","Breakout",""),IF(AU1441="Y","Accumulation",""),IF(AV1441="Y","Institutional buying",""),IF(AW1441="Y","Long buildup",""),IF(AX1441="Y","Momentum leader","")))</f>
        <v/>
      </c>
      <c r="BA1441" s="94">
        <f>IF(BW1441="","","Passes "&amp;AY1441&amp;" of 5 buy-side scans"&amp;IF(G1441="Y","; RED FLAG: filter out using Red flag column",""))</f>
        <v/>
      </c>
      <c r="BB1441" s="91" t="inlineStr">
        <is>
          <t>Lower</t>
        </is>
      </c>
      <c r="BC1441" s="92" t="inlineStr">
        <is>
          <t>N</t>
        </is>
      </c>
      <c r="BD1441" s="94" t="n"/>
      <c r="BE1441" s="94" t="n"/>
      <c r="BF1441" s="92">
        <f>IF(R1441*100000&gt;=Settings!$B$5,"Y","N")</f>
        <v/>
      </c>
      <c r="BG1441" s="91">
        <f>IF(F1441&gt;Settings!$B$6,"Y","N")</f>
        <v/>
      </c>
      <c r="BH1441" s="97" t="n">
        <v>-8.550000000000001</v>
      </c>
      <c r="BI1441" s="96" t="n">
        <v>10.95</v>
      </c>
      <c r="BJ1441" s="96" t="n">
        <v>17.72</v>
      </c>
      <c r="BK1441" s="96" t="n">
        <v>91.98999999999999</v>
      </c>
      <c r="BL1441" s="96" t="n">
        <v>239.72</v>
      </c>
      <c r="BM1441" s="96" t="n">
        <v>137.4</v>
      </c>
      <c r="BN1441" s="97" t="n">
        <v>6.27</v>
      </c>
      <c r="BO1441" s="96" t="n">
        <v>21.29</v>
      </c>
      <c r="BP1441" s="96" t="n">
        <v>43.16</v>
      </c>
      <c r="BQ1441" s="96" t="n">
        <v>71.19</v>
      </c>
      <c r="BR1441" s="91" t="inlineStr">
        <is>
          <t>Stacked up</t>
        </is>
      </c>
      <c r="BS1441" s="91" t="inlineStr">
        <is>
          <t>None</t>
        </is>
      </c>
      <c r="BT1441" s="96" t="n">
        <v>58.9</v>
      </c>
      <c r="BU1441" s="91" t="inlineStr">
        <is>
          <t>N</t>
        </is>
      </c>
      <c r="BV1441" s="99">
        <f>IF(OR(BF1441&lt;&gt;"Y",BG1441&lt;&gt;"Y"),"",(AND(ISNUMBER(BQ1441),BQ1441&gt;0))+(BR1441="Stacked up")+(AND(ISNUMBER(BH1441),BH1441&gt;=-Settings!$B$17))+(AND(ISNUMBER(BK1441),ISNUMBER(BM1441),BK1441&gt;0,BM1441&gt;0))+(AND(ISNUMBER(AQ1441),AQ1441&gt;=Settings!$B$18))+(AND(ISNUMBER(BT1441),BT1441&gt;=Settings!$B$19,BT1441&lt;=Settings!$B$20))+(AND(ISNUMBER(AS1441),AS1441&gt;0))+(AND(ISNUMBER(T1441),ISNUMBER(M1441),T1441&gt;=Settings!$B$21,M1441&gt;0))+(AND(ISNUMBER(AD1441),ISNUMBER(M1441),AD1441&gt;=Settings!$B$22,M1441&gt;0))+(AY1441&gt;=1))</f>
        <v/>
      </c>
      <c r="BW1441" s="91">
        <f>IF(OR(AY1441=0,BF1441&lt;&gt;"Y",BG1441&lt;&gt;"Y"),"",1+SUMPRODUCT(($A$6:$A$2604=A1441)*($AY$6:$AY$2604&gt;0)*($BF$6:$BF$2604="Y")*($BG$6:$BG$2604="Y")*(($AY$6:$AY$2604&gt;AY1441)+($AY$6:$AY$2604=AY1441)*($AD$6:$AD$2604&gt;AD1441))))</f>
        <v/>
      </c>
    </row>
    <row r="1442" ht="23.85" customHeight="1" s="55">
      <c r="A1442" s="90" t="n">
        <v>46296</v>
      </c>
      <c r="B1442" s="91" t="inlineStr">
        <is>
          <t>MMP</t>
        </is>
      </c>
      <c r="C1442" s="91" t="inlineStr">
        <is>
          <t>INE511Y01018</t>
        </is>
      </c>
      <c r="D1442" s="91" t="n"/>
      <c r="E1442" s="91" t="inlineStr">
        <is>
          <t>None</t>
        </is>
      </c>
      <c r="F1442" s="93" t="n">
        <v>1142</v>
      </c>
      <c r="G1442" s="92" t="inlineStr">
        <is>
          <t>N</t>
        </is>
      </c>
      <c r="H1442" s="94" t="n"/>
      <c r="I1442" s="91" t="inlineStr">
        <is>
          <t>N</t>
        </is>
      </c>
      <c r="J1442" s="92">
        <f>IF(K1442="","N","Y")</f>
        <v/>
      </c>
      <c r="K1442" s="94">
        <f>_xlfn.TEXTJOIN("; ",TRUE,IF(P1442="52-wk low","52-wk low",""),IF(AND(AD1442&gt;=Settings!$B$12,M1442&lt;0),"Distribution",""),IF(AND(AJ1442="Y",M1442&lt;0,AK1442&lt;-Settings!$B$13),"Long unwinding",""),IF(AND(AJ1442="Y",M1442&lt;0,AK1442&gt;Settings!$B$13),"Short buildup",""))</f>
        <v/>
      </c>
      <c r="L1442" s="95" t="n">
        <v>449.6</v>
      </c>
      <c r="M1442" s="96" t="n">
        <v>-5.32</v>
      </c>
      <c r="N1442" s="93" t="n">
        <v>2526</v>
      </c>
      <c r="O1442" s="91" t="inlineStr">
        <is>
          <t>None</t>
        </is>
      </c>
      <c r="P1442" s="91" t="inlineStr">
        <is>
          <t>None</t>
        </is>
      </c>
      <c r="Q1442" s="97" t="n">
        <v>1.09</v>
      </c>
      <c r="R1442" s="96" t="n">
        <v>1.18</v>
      </c>
      <c r="S1442" s="96" t="n">
        <v>0.9399999999999999</v>
      </c>
      <c r="T1442" s="96" t="n">
        <v>0.9399999999999999</v>
      </c>
      <c r="U1442" s="96" t="n">
        <v>1.38</v>
      </c>
      <c r="V1442" s="103" t="n">
        <v>1.48</v>
      </c>
      <c r="W1442" s="102" t="n">
        <v>4</v>
      </c>
      <c r="X1442" s="93" t="n"/>
      <c r="Y1442" s="91" t="inlineStr">
        <is>
          <t>None</t>
        </is>
      </c>
      <c r="Z1442" s="99" t="n">
        <v>38.7</v>
      </c>
      <c r="AA1442" s="96" t="n">
        <v>0.78</v>
      </c>
      <c r="AB1442" s="96" t="n">
        <v>0.74</v>
      </c>
      <c r="AC1442" s="96" t="n">
        <v>0.78</v>
      </c>
      <c r="AD1442" s="96" t="n">
        <v>0.75</v>
      </c>
      <c r="AE1442" s="96" t="n">
        <v>1.07</v>
      </c>
      <c r="AF1442" s="103" t="n">
        <v>0.93</v>
      </c>
      <c r="AG1442" s="91" t="inlineStr">
        <is>
          <t>Normal</t>
        </is>
      </c>
      <c r="AH1442" s="100" t="n">
        <v>0</v>
      </c>
      <c r="AI1442" s="101" t="n">
        <v>0</v>
      </c>
      <c r="AJ1442" s="92" t="inlineStr">
        <is>
          <t>N</t>
        </is>
      </c>
      <c r="AK1442" s="96" t="n"/>
      <c r="AL1442" s="91" t="inlineStr">
        <is>
          <t>n/a</t>
        </is>
      </c>
      <c r="AM1442" s="93" t="n"/>
      <c r="AN1442" s="92" t="inlineStr">
        <is>
          <t>None</t>
        </is>
      </c>
      <c r="AO1442" s="102" t="n">
        <v>0</v>
      </c>
      <c r="AP1442" s="103" t="n">
        <v>2.85</v>
      </c>
      <c r="AQ1442" s="102" t="n">
        <v>96</v>
      </c>
      <c r="AR1442" s="91" t="inlineStr">
        <is>
          <t>N</t>
        </is>
      </c>
      <c r="AS1442" s="104" t="n"/>
      <c r="AT1442" s="92">
        <f>IF(AND(P1442="52-wk high",T1442&gt;=Settings!$B$7),"Y","N")</f>
        <v/>
      </c>
      <c r="AU1442" s="91">
        <f>IF(AND(AD1442&gt;=Settings!$B$8,M1442&gt;0),"Y","N")</f>
        <v/>
      </c>
      <c r="AV1442" s="91">
        <f>IF(OR(AH1442&gt;Settings!$B$9,AI1442&gt;Settings!$B$9),"Y","N")</f>
        <v/>
      </c>
      <c r="AW1442" s="91">
        <f>IF(AJ1442&lt;&gt;"Y","n/a",IF(AND(M1442&gt;0,AK1442&gt;Settings!$B$10),"Y","N"))</f>
        <v/>
      </c>
      <c r="AX1442" s="91">
        <f>IF(AO1442&gt;=Settings!$B$11,"Y","N")</f>
        <v/>
      </c>
      <c r="AY1442" s="99">
        <f>(AT1442="Y")+(AU1442="Y")+(AV1442="Y")+(AW1442="Y")+(AX1442="Y")</f>
        <v/>
      </c>
      <c r="AZ1442" s="94">
        <f>IF(AY1442=0,"None",_xlfn.TEXTJOIN(", ",TRUE(),IF(AT1442="Y","Breakout",""),IF(AU1442="Y","Accumulation",""),IF(AV1442="Y","Institutional buying",""),IF(AW1442="Y","Long buildup",""),IF(AX1442="Y","Momentum leader","")))</f>
        <v/>
      </c>
      <c r="BA1442" s="94">
        <f>IF(BW1442="","","Passes "&amp;AY1442&amp;" of 5 buy-side scans"&amp;IF(G1442="Y","; RED FLAG: filter out using Red flag column",""))</f>
        <v/>
      </c>
      <c r="BB1442" s="91" t="inlineStr">
        <is>
          <t>None</t>
        </is>
      </c>
      <c r="BC1442" s="92" t="inlineStr">
        <is>
          <t>Y</t>
        </is>
      </c>
      <c r="BD1442" s="94" t="inlineStr">
        <is>
          <t>&gt;50% move in 3 months; &gt;75% move in 6 months; High-low range &gt;75% in 3 months</t>
        </is>
      </c>
      <c r="BE1442" s="94" t="n"/>
      <c r="BF1442" s="92">
        <f>IF(R1442*100000&gt;=Settings!$B$5,"Y","N")</f>
        <v/>
      </c>
      <c r="BG1442" s="91">
        <f>IF(F1442&gt;Settings!$B$6,"Y","N")</f>
        <v/>
      </c>
      <c r="BH1442" s="97" t="n">
        <v>-9.720000000000001</v>
      </c>
      <c r="BI1442" s="96" t="n">
        <v>-0.96</v>
      </c>
      <c r="BJ1442" s="96" t="n">
        <v>17.31</v>
      </c>
      <c r="BK1442" s="96" t="n">
        <v>63.94</v>
      </c>
      <c r="BL1442" s="96" t="n">
        <v>121.22</v>
      </c>
      <c r="BM1442" s="96" t="n">
        <v>61.15</v>
      </c>
      <c r="BN1442" s="97" t="n">
        <v>0.8100000000000001</v>
      </c>
      <c r="BO1442" s="96" t="n">
        <v>12.12</v>
      </c>
      <c r="BP1442" s="96" t="n">
        <v>26.77</v>
      </c>
      <c r="BQ1442" s="96" t="n">
        <v>41.95</v>
      </c>
      <c r="BR1442" s="91" t="inlineStr">
        <is>
          <t>Stacked up</t>
        </is>
      </c>
      <c r="BS1442" s="91" t="inlineStr">
        <is>
          <t>None</t>
        </is>
      </c>
      <c r="BT1442" s="96" t="n">
        <v>49.7</v>
      </c>
      <c r="BU1442" s="91" t="inlineStr">
        <is>
          <t>N</t>
        </is>
      </c>
      <c r="BV1442" s="99">
        <f>IF(OR(BF1442&lt;&gt;"Y",BG1442&lt;&gt;"Y"),"",(AND(ISNUMBER(BQ1442),BQ1442&gt;0))+(BR1442="Stacked up")+(AND(ISNUMBER(BH1442),BH1442&gt;=-Settings!$B$17))+(AND(ISNUMBER(BK1442),ISNUMBER(BM1442),BK1442&gt;0,BM1442&gt;0))+(AND(ISNUMBER(AQ1442),AQ1442&gt;=Settings!$B$18))+(AND(ISNUMBER(BT1442),BT1442&gt;=Settings!$B$19,BT1442&lt;=Settings!$B$20))+(AND(ISNUMBER(AS1442),AS1442&gt;0))+(AND(ISNUMBER(T1442),ISNUMBER(M1442),T1442&gt;=Settings!$B$21,M1442&gt;0))+(AND(ISNUMBER(AD1442),ISNUMBER(M1442),AD1442&gt;=Settings!$B$22,M1442&gt;0))+(AY1442&gt;=1))</f>
        <v/>
      </c>
      <c r="BW1442" s="91">
        <f>IF(OR(AY1442=0,BF1442&lt;&gt;"Y",BG1442&lt;&gt;"Y"),"",1+SUMPRODUCT(($A$6:$A$2604=A1442)*($AY$6:$AY$2604&gt;0)*($BF$6:$BF$2604="Y")*($BG$6:$BG$2604="Y")*(($AY$6:$AY$2604&gt;AY1442)+($AY$6:$AY$2604=AY1442)*($AD$6:$AD$2604&gt;AD1442))))</f>
        <v/>
      </c>
    </row>
    <row r="1443" ht="23.85" customHeight="1" s="55">
      <c r="A1443" s="90" t="n">
        <v>46296</v>
      </c>
      <c r="B1443" s="91" t="inlineStr">
        <is>
          <t>KALAMANDIR</t>
        </is>
      </c>
      <c r="C1443" s="91" t="inlineStr">
        <is>
          <t>INE438K01021</t>
        </is>
      </c>
      <c r="D1443" s="91" t="n"/>
      <c r="E1443" s="91" t="inlineStr">
        <is>
          <t>None</t>
        </is>
      </c>
      <c r="F1443" s="93" t="n">
        <v>1141</v>
      </c>
      <c r="G1443" s="92" t="inlineStr">
        <is>
          <t>N</t>
        </is>
      </c>
      <c r="H1443" s="94" t="n"/>
      <c r="I1443" s="91" t="inlineStr">
        <is>
          <t>N</t>
        </is>
      </c>
      <c r="J1443" s="92">
        <f>IF(K1443="","N","Y")</f>
        <v/>
      </c>
      <c r="K1443" s="94">
        <f>_xlfn.TEXTJOIN("; ",TRUE,IF(P1443="52-wk low","52-wk low",""),IF(AND(AD1443&gt;=Settings!$B$12,M1443&lt;0),"Distribution",""),IF(AND(AJ1443="Y",M1443&lt;0,AK1443&lt;-Settings!$B$13),"Long unwinding",""),IF(AND(AJ1443="Y",M1443&lt;0,AK1443&gt;Settings!$B$13),"Short buildup",""))</f>
        <v/>
      </c>
      <c r="L1443" s="95" t="n">
        <v>74.37</v>
      </c>
      <c r="M1443" s="96" t="n">
        <v>-2.49</v>
      </c>
      <c r="N1443" s="93" t="n">
        <v>1890</v>
      </c>
      <c r="O1443" s="91" t="inlineStr">
        <is>
          <t>None</t>
        </is>
      </c>
      <c r="P1443" s="91" t="inlineStr">
        <is>
          <t>52-wk low</t>
        </is>
      </c>
      <c r="Q1443" s="97" t="n">
        <v>4.89</v>
      </c>
      <c r="R1443" s="96" t="n">
        <v>4.71</v>
      </c>
      <c r="S1443" s="96" t="n">
        <v>1.05</v>
      </c>
      <c r="T1443" s="96" t="n">
        <v>1.04</v>
      </c>
      <c r="U1443" s="96" t="n">
        <v>0.7</v>
      </c>
      <c r="V1443" s="103" t="n">
        <v>0.68</v>
      </c>
      <c r="W1443" s="102" t="n">
        <v>3</v>
      </c>
      <c r="X1443" s="93" t="n"/>
      <c r="Y1443" s="91" t="inlineStr">
        <is>
          <t>None</t>
        </is>
      </c>
      <c r="Z1443" s="99" t="n">
        <v>51.24</v>
      </c>
      <c r="AA1443" s="96" t="n">
        <v>0.93</v>
      </c>
      <c r="AB1443" s="96" t="n">
        <v>0.95</v>
      </c>
      <c r="AC1443" s="96" t="n">
        <v>1.02</v>
      </c>
      <c r="AD1443" s="96" t="n">
        <v>1.02</v>
      </c>
      <c r="AE1443" s="96" t="n">
        <v>0.76</v>
      </c>
      <c r="AF1443" s="103" t="n">
        <v>1.13</v>
      </c>
      <c r="AG1443" s="91" t="inlineStr">
        <is>
          <t>Normal</t>
        </is>
      </c>
      <c r="AH1443" s="100" t="n">
        <v>0</v>
      </c>
      <c r="AI1443" s="101" t="n">
        <v>0</v>
      </c>
      <c r="AJ1443" s="92" t="inlineStr">
        <is>
          <t>N</t>
        </is>
      </c>
      <c r="AK1443" s="96" t="n"/>
      <c r="AL1443" s="91" t="inlineStr">
        <is>
          <t>n/a</t>
        </is>
      </c>
      <c r="AM1443" s="93" t="n"/>
      <c r="AN1443" s="92" t="inlineStr">
        <is>
          <t>None</t>
        </is>
      </c>
      <c r="AO1443" s="102" t="n">
        <v>0</v>
      </c>
      <c r="AP1443" s="103" t="n">
        <v>0.47</v>
      </c>
      <c r="AQ1443" s="102" t="n">
        <v>3</v>
      </c>
      <c r="AR1443" s="91" t="inlineStr">
        <is>
          <t>N</t>
        </is>
      </c>
      <c r="AS1443" s="104" t="n"/>
      <c r="AT1443" s="92">
        <f>IF(AND(P1443="52-wk high",T1443&gt;=Settings!$B$7),"Y","N")</f>
        <v/>
      </c>
      <c r="AU1443" s="91">
        <f>IF(AND(AD1443&gt;=Settings!$B$8,M1443&gt;0),"Y","N")</f>
        <v/>
      </c>
      <c r="AV1443" s="91">
        <f>IF(OR(AH1443&gt;Settings!$B$9,AI1443&gt;Settings!$B$9),"Y","N")</f>
        <v/>
      </c>
      <c r="AW1443" s="91">
        <f>IF(AJ1443&lt;&gt;"Y","n/a",IF(AND(M1443&gt;0,AK1443&gt;Settings!$B$10),"Y","N"))</f>
        <v/>
      </c>
      <c r="AX1443" s="91">
        <f>IF(AO1443&gt;=Settings!$B$11,"Y","N")</f>
        <v/>
      </c>
      <c r="AY1443" s="99">
        <f>(AT1443="Y")+(AU1443="Y")+(AV1443="Y")+(AW1443="Y")+(AX1443="Y")</f>
        <v/>
      </c>
      <c r="AZ1443" s="94">
        <f>IF(AY1443=0,"None",_xlfn.TEXTJOIN(", ",TRUE(),IF(AT1443="Y","Breakout",""),IF(AU1443="Y","Accumulation",""),IF(AV1443="Y","Institutional buying",""),IF(AW1443="Y","Long buildup",""),IF(AX1443="Y","Momentum leader","")))</f>
        <v/>
      </c>
      <c r="BA1443" s="94">
        <f>IF(BW1443="","","Passes "&amp;AY1443&amp;" of 5 buy-side scans"&amp;IF(G1443="Y","; RED FLAG: filter out using Red flag column",""))</f>
        <v/>
      </c>
      <c r="BB1443" s="91" t="inlineStr">
        <is>
          <t>None</t>
        </is>
      </c>
      <c r="BC1443" s="92" t="inlineStr">
        <is>
          <t>Y</t>
        </is>
      </c>
      <c r="BD1443" s="94" t="inlineStr">
        <is>
          <t>High-low range &gt;150% in 12 months</t>
        </is>
      </c>
      <c r="BE1443" s="94" t="n"/>
      <c r="BF1443" s="92">
        <f>IF(R1443*100000&gt;=Settings!$B$5,"Y","N")</f>
        <v/>
      </c>
      <c r="BG1443" s="91">
        <f>IF(F1443&gt;Settings!$B$6,"Y","N")</f>
        <v/>
      </c>
      <c r="BH1443" s="97" t="n">
        <v>-66.65000000000001</v>
      </c>
      <c r="BI1443" s="96" t="n">
        <v>-5.22</v>
      </c>
      <c r="BJ1443" s="96" t="n">
        <v>-13.14</v>
      </c>
      <c r="BK1443" s="96" t="n">
        <v>-29.74</v>
      </c>
      <c r="BL1443" s="96" t="n">
        <v>-26.61</v>
      </c>
      <c r="BM1443" s="96" t="n">
        <v>-52.15</v>
      </c>
      <c r="BN1443" s="97" t="n">
        <v>-6.65</v>
      </c>
      <c r="BO1443" s="96" t="n">
        <v>-12.47</v>
      </c>
      <c r="BP1443" s="96" t="n">
        <v>-19.6</v>
      </c>
      <c r="BQ1443" s="96" t="n">
        <v>-29.82</v>
      </c>
      <c r="BR1443" s="91" t="inlineStr">
        <is>
          <t>Stacked down</t>
        </is>
      </c>
      <c r="BS1443" s="91" t="inlineStr">
        <is>
          <t>None</t>
        </is>
      </c>
      <c r="BT1443" s="96" t="n">
        <v>26.4</v>
      </c>
      <c r="BU1443" s="91" t="inlineStr">
        <is>
          <t>N</t>
        </is>
      </c>
      <c r="BV1443" s="99">
        <f>IF(OR(BF1443&lt;&gt;"Y",BG1443&lt;&gt;"Y"),"",(AND(ISNUMBER(BQ1443),BQ1443&gt;0))+(BR1443="Stacked up")+(AND(ISNUMBER(BH1443),BH1443&gt;=-Settings!$B$17))+(AND(ISNUMBER(BK1443),ISNUMBER(BM1443),BK1443&gt;0,BM1443&gt;0))+(AND(ISNUMBER(AQ1443),AQ1443&gt;=Settings!$B$18))+(AND(ISNUMBER(BT1443),BT1443&gt;=Settings!$B$19,BT1443&lt;=Settings!$B$20))+(AND(ISNUMBER(AS1443),AS1443&gt;0))+(AND(ISNUMBER(T1443),ISNUMBER(M1443),T1443&gt;=Settings!$B$21,M1443&gt;0))+(AND(ISNUMBER(AD1443),ISNUMBER(M1443),AD1443&gt;=Settings!$B$22,M1443&gt;0))+(AY1443&gt;=1))</f>
        <v/>
      </c>
      <c r="BW1443" s="91">
        <f>IF(OR(AY1443=0,BF1443&lt;&gt;"Y",BG1443&lt;&gt;"Y"),"",1+SUMPRODUCT(($A$6:$A$2604=A1443)*($AY$6:$AY$2604&gt;0)*($BF$6:$BF$2604="Y")*($BG$6:$BG$2604="Y")*(($AY$6:$AY$2604&gt;AY1443)+($AY$6:$AY$2604=AY1443)*($AD$6:$AD$2604&gt;AD1443))))</f>
        <v/>
      </c>
    </row>
    <row r="1444" ht="23.85" customHeight="1" s="55">
      <c r="A1444" s="90" t="n">
        <v>46296</v>
      </c>
      <c r="B1444" s="91" t="inlineStr">
        <is>
          <t>ARIS</t>
        </is>
      </c>
      <c r="C1444" s="91" t="inlineStr">
        <is>
          <t>INE0H9P01028</t>
        </is>
      </c>
      <c r="D1444" s="91" t="n"/>
      <c r="E1444" s="91" t="inlineStr">
        <is>
          <t>None</t>
        </is>
      </c>
      <c r="F1444" s="93" t="n">
        <v>1134</v>
      </c>
      <c r="G1444" s="92" t="inlineStr">
        <is>
          <t>N</t>
        </is>
      </c>
      <c r="H1444" s="94" t="n"/>
      <c r="I1444" s="91" t="inlineStr">
        <is>
          <t>N</t>
        </is>
      </c>
      <c r="J1444" s="92">
        <f>IF(K1444="","N","Y")</f>
        <v/>
      </c>
      <c r="K1444" s="94">
        <f>_xlfn.TEXTJOIN("; ",TRUE,IF(P1444="52-wk low","52-wk low",""),IF(AND(AD1444&gt;=Settings!$B$12,M1444&lt;0),"Distribution",""),IF(AND(AJ1444="Y",M1444&lt;0,AK1444&lt;-Settings!$B$13),"Long unwinding",""),IF(AND(AJ1444="Y",M1444&lt;0,AK1444&gt;Settings!$B$13),"Short buildup",""))</f>
        <v/>
      </c>
      <c r="L1444" s="95" t="n">
        <v>138.66</v>
      </c>
      <c r="M1444" s="96" t="n">
        <v>-3.63</v>
      </c>
      <c r="N1444" s="93" t="n">
        <v>2257</v>
      </c>
      <c r="O1444" s="91" t="inlineStr">
        <is>
          <t>None</t>
        </is>
      </c>
      <c r="P1444" s="91" t="inlineStr">
        <is>
          <t>None</t>
        </is>
      </c>
      <c r="Q1444" s="97" t="n">
        <v>10.87</v>
      </c>
      <c r="R1444" s="96" t="n">
        <v>19.04</v>
      </c>
      <c r="S1444" s="96" t="n">
        <v>0.57</v>
      </c>
      <c r="T1444" s="96" t="n">
        <v>0.57</v>
      </c>
      <c r="U1444" s="96" t="n">
        <v>0.79</v>
      </c>
      <c r="V1444" s="103" t="n">
        <v>1.4</v>
      </c>
      <c r="W1444" s="102" t="n">
        <v>7</v>
      </c>
      <c r="X1444" s="93" t="n"/>
      <c r="Y1444" s="91" t="inlineStr">
        <is>
          <t>None</t>
        </is>
      </c>
      <c r="Z1444" s="99" t="n">
        <v>51.5</v>
      </c>
      <c r="AA1444" s="96" t="n">
        <v>1.38</v>
      </c>
      <c r="AB1444" s="96" t="n">
        <v>1.26</v>
      </c>
      <c r="AC1444" s="96" t="n">
        <v>0.87</v>
      </c>
      <c r="AD1444" s="96" t="n">
        <v>0.77</v>
      </c>
      <c r="AE1444" s="96" t="n">
        <v>1.03</v>
      </c>
      <c r="AF1444" s="103" t="n">
        <v>0.87</v>
      </c>
      <c r="AG1444" s="91" t="inlineStr">
        <is>
          <t>Normal</t>
        </is>
      </c>
      <c r="AH1444" s="100" t="n">
        <v>0</v>
      </c>
      <c r="AI1444" s="101" t="n">
        <v>0</v>
      </c>
      <c r="AJ1444" s="92" t="inlineStr">
        <is>
          <t>N</t>
        </is>
      </c>
      <c r="AK1444" s="96" t="n"/>
      <c r="AL1444" s="91" t="inlineStr">
        <is>
          <t>n/a</t>
        </is>
      </c>
      <c r="AM1444" s="93" t="n"/>
      <c r="AN1444" s="92" t="inlineStr">
        <is>
          <t>None</t>
        </is>
      </c>
      <c r="AO1444" s="102" t="n">
        <v>0</v>
      </c>
      <c r="AP1444" s="103" t="n">
        <v>1.04</v>
      </c>
      <c r="AQ1444" s="102" t="n">
        <v>64</v>
      </c>
      <c r="AR1444" s="91" t="inlineStr">
        <is>
          <t>N</t>
        </is>
      </c>
      <c r="AS1444" s="104" t="n"/>
      <c r="AT1444" s="92">
        <f>IF(AND(P1444="52-wk high",T1444&gt;=Settings!$B$7),"Y","N")</f>
        <v/>
      </c>
      <c r="AU1444" s="91">
        <f>IF(AND(AD1444&gt;=Settings!$B$8,M1444&gt;0),"Y","N")</f>
        <v/>
      </c>
      <c r="AV1444" s="91">
        <f>IF(OR(AH1444&gt;Settings!$B$9,AI1444&gt;Settings!$B$9),"Y","N")</f>
        <v/>
      </c>
      <c r="AW1444" s="91">
        <f>IF(AJ1444&lt;&gt;"Y","n/a",IF(AND(M1444&gt;0,AK1444&gt;Settings!$B$10),"Y","N"))</f>
        <v/>
      </c>
      <c r="AX1444" s="91">
        <f>IF(AO1444&gt;=Settings!$B$11,"Y","N")</f>
        <v/>
      </c>
      <c r="AY1444" s="99">
        <f>(AT1444="Y")+(AU1444="Y")+(AV1444="Y")+(AW1444="Y")+(AX1444="Y")</f>
        <v/>
      </c>
      <c r="AZ1444" s="94">
        <f>IF(AY1444=0,"None",_xlfn.TEXTJOIN(", ",TRUE(),IF(AT1444="Y","Breakout",""),IF(AU1444="Y","Accumulation",""),IF(AV1444="Y","Institutional buying",""),IF(AW1444="Y","Long buildup",""),IF(AX1444="Y","Momentum leader","")))</f>
        <v/>
      </c>
      <c r="BA1444" s="94">
        <f>IF(BW1444="","","Passes "&amp;AY1444&amp;" of 5 buy-side scans"&amp;IF(G1444="Y","; RED FLAG: filter out using Red flag column",""))</f>
        <v/>
      </c>
      <c r="BB1444" s="91" t="inlineStr">
        <is>
          <t>None</t>
        </is>
      </c>
      <c r="BC1444" s="92" t="inlineStr">
        <is>
          <t>N</t>
        </is>
      </c>
      <c r="BD1444" s="94" t="n"/>
      <c r="BE1444" s="94" t="n"/>
      <c r="BF1444" s="92">
        <f>IF(R1444*100000&gt;=Settings!$B$5,"Y","N")</f>
        <v/>
      </c>
      <c r="BG1444" s="91">
        <f>IF(F1444&gt;Settings!$B$6,"Y","N")</f>
        <v/>
      </c>
      <c r="BH1444" s="97" t="n">
        <v>-22.23</v>
      </c>
      <c r="BI1444" s="96" t="n">
        <v>-2.3</v>
      </c>
      <c r="BJ1444" s="96" t="n">
        <v>5.3</v>
      </c>
      <c r="BK1444" s="96" t="n">
        <v>27.68</v>
      </c>
      <c r="BL1444" s="96" t="n">
        <v>34.52</v>
      </c>
      <c r="BM1444" s="96" t="n">
        <v>-10.3</v>
      </c>
      <c r="BN1444" s="97" t="n">
        <v>2.3</v>
      </c>
      <c r="BO1444" s="96" t="n">
        <v>4.96</v>
      </c>
      <c r="BP1444" s="96" t="n">
        <v>7.92</v>
      </c>
      <c r="BQ1444" s="96" t="n">
        <v>7.67</v>
      </c>
      <c r="BR1444" s="91" t="inlineStr">
        <is>
          <t>Mixed</t>
        </is>
      </c>
      <c r="BS1444" s="91" t="inlineStr">
        <is>
          <t>None</t>
        </is>
      </c>
      <c r="BT1444" s="96" t="n">
        <v>53.7</v>
      </c>
      <c r="BU1444" s="91" t="inlineStr">
        <is>
          <t>N</t>
        </is>
      </c>
      <c r="BV1444" s="99">
        <f>IF(OR(BF1444&lt;&gt;"Y",BG1444&lt;&gt;"Y"),"",(AND(ISNUMBER(BQ1444),BQ1444&gt;0))+(BR1444="Stacked up")+(AND(ISNUMBER(BH1444),BH1444&gt;=-Settings!$B$17))+(AND(ISNUMBER(BK1444),ISNUMBER(BM1444),BK1444&gt;0,BM1444&gt;0))+(AND(ISNUMBER(AQ1444),AQ1444&gt;=Settings!$B$18))+(AND(ISNUMBER(BT1444),BT1444&gt;=Settings!$B$19,BT1444&lt;=Settings!$B$20))+(AND(ISNUMBER(AS1444),AS1444&gt;0))+(AND(ISNUMBER(T1444),ISNUMBER(M1444),T1444&gt;=Settings!$B$21,M1444&gt;0))+(AND(ISNUMBER(AD1444),ISNUMBER(M1444),AD1444&gt;=Settings!$B$22,M1444&gt;0))+(AY1444&gt;=1))</f>
        <v/>
      </c>
      <c r="BW1444" s="91">
        <f>IF(OR(AY1444=0,BF1444&lt;&gt;"Y",BG1444&lt;&gt;"Y"),"",1+SUMPRODUCT(($A$6:$A$2604=A1444)*($AY$6:$AY$2604&gt;0)*($BF$6:$BF$2604="Y")*($BG$6:$BG$2604="Y")*(($AY$6:$AY$2604&gt;AY1444)+($AY$6:$AY$2604=AY1444)*($AD$6:$AD$2604&gt;AD1444))))</f>
        <v/>
      </c>
    </row>
    <row r="1445" ht="23.85" customHeight="1" s="55">
      <c r="A1445" s="90" t="n">
        <v>46296</v>
      </c>
      <c r="B1445" s="91" t="inlineStr">
        <is>
          <t>BLKASHYAP</t>
        </is>
      </c>
      <c r="C1445" s="91" t="inlineStr">
        <is>
          <t>INE350H01032</t>
        </is>
      </c>
      <c r="D1445" s="91" t="n"/>
      <c r="E1445" s="91" t="inlineStr">
        <is>
          <t>None</t>
        </is>
      </c>
      <c r="F1445" s="93" t="n">
        <v>1132</v>
      </c>
      <c r="G1445" s="92" t="inlineStr">
        <is>
          <t>Y</t>
        </is>
      </c>
      <c r="H1445" s="94" t="inlineStr">
        <is>
          <t>Promoter pledge / encumbrance &gt; 50%</t>
        </is>
      </c>
      <c r="I1445" s="91" t="inlineStr">
        <is>
          <t>N</t>
        </is>
      </c>
      <c r="J1445" s="92">
        <f>IF(K1445="","N","Y")</f>
        <v/>
      </c>
      <c r="K1445" s="94">
        <f>_xlfn.TEXTJOIN("; ",TRUE,IF(P1445="52-wk low","52-wk low",""),IF(AND(AD1445&gt;=Settings!$B$12,M1445&lt;0),"Distribution",""),IF(AND(AJ1445="Y",M1445&lt;0,AK1445&lt;-Settings!$B$13),"Long unwinding",""),IF(AND(AJ1445="Y",M1445&lt;0,AK1445&gt;Settings!$B$13),"Short buildup",""))</f>
        <v/>
      </c>
      <c r="L1445" s="95" t="n">
        <v>50.23</v>
      </c>
      <c r="M1445" s="96" t="n">
        <v>-0.26</v>
      </c>
      <c r="N1445" s="93" t="n">
        <v>692</v>
      </c>
      <c r="O1445" s="91" t="inlineStr">
        <is>
          <t>None</t>
        </is>
      </c>
      <c r="P1445" s="91" t="inlineStr">
        <is>
          <t>None</t>
        </is>
      </c>
      <c r="Q1445" s="97" t="n">
        <v>4.97</v>
      </c>
      <c r="R1445" s="96" t="n">
        <v>5.66</v>
      </c>
      <c r="S1445" s="96" t="n">
        <v>0.87</v>
      </c>
      <c r="T1445" s="96" t="n">
        <v>0.82</v>
      </c>
      <c r="U1445" s="96" t="n">
        <v>0.89</v>
      </c>
      <c r="V1445" s="103" t="n">
        <v>1.01</v>
      </c>
      <c r="W1445" s="102" t="n">
        <v>1</v>
      </c>
      <c r="X1445" s="93" t="n"/>
      <c r="Y1445" s="91" t="inlineStr">
        <is>
          <t>None</t>
        </is>
      </c>
      <c r="Z1445" s="99" t="n">
        <v>54.71</v>
      </c>
      <c r="AA1445" s="96" t="n">
        <v>1.01</v>
      </c>
      <c r="AB1445" s="96" t="n">
        <v>0.97</v>
      </c>
      <c r="AC1445" s="96" t="n">
        <v>0.91</v>
      </c>
      <c r="AD1445" s="96" t="n">
        <v>0.89</v>
      </c>
      <c r="AE1445" s="96" t="n">
        <v>0.95</v>
      </c>
      <c r="AF1445" s="103" t="n">
        <v>1.01</v>
      </c>
      <c r="AG1445" s="91" t="inlineStr">
        <is>
          <t>Normal</t>
        </is>
      </c>
      <c r="AH1445" s="100" t="n">
        <v>0</v>
      </c>
      <c r="AI1445" s="101" t="n">
        <v>0</v>
      </c>
      <c r="AJ1445" s="92" t="inlineStr">
        <is>
          <t>N</t>
        </is>
      </c>
      <c r="AK1445" s="96" t="n"/>
      <c r="AL1445" s="91" t="inlineStr">
        <is>
          <t>n/a</t>
        </is>
      </c>
      <c r="AM1445" s="93" t="n"/>
      <c r="AN1445" s="92" t="inlineStr">
        <is>
          <t>None</t>
        </is>
      </c>
      <c r="AO1445" s="102" t="n">
        <v>0</v>
      </c>
      <c r="AP1445" s="103" t="n">
        <v>0.78</v>
      </c>
      <c r="AQ1445" s="102" t="n">
        <v>47</v>
      </c>
      <c r="AR1445" s="91" t="inlineStr">
        <is>
          <t>N</t>
        </is>
      </c>
      <c r="AS1445" s="104" t="n"/>
      <c r="AT1445" s="92">
        <f>IF(AND(P1445="52-wk high",T1445&gt;=Settings!$B$7),"Y","N")</f>
        <v/>
      </c>
      <c r="AU1445" s="91">
        <f>IF(AND(AD1445&gt;=Settings!$B$8,M1445&gt;0),"Y","N")</f>
        <v/>
      </c>
      <c r="AV1445" s="91">
        <f>IF(OR(AH1445&gt;Settings!$B$9,AI1445&gt;Settings!$B$9),"Y","N")</f>
        <v/>
      </c>
      <c r="AW1445" s="91">
        <f>IF(AJ1445&lt;&gt;"Y","n/a",IF(AND(M1445&gt;0,AK1445&gt;Settings!$B$10),"Y","N"))</f>
        <v/>
      </c>
      <c r="AX1445" s="91">
        <f>IF(AO1445&gt;=Settings!$B$11,"Y","N")</f>
        <v/>
      </c>
      <c r="AY1445" s="99">
        <f>(AT1445="Y")+(AU1445="Y")+(AV1445="Y")+(AW1445="Y")+(AX1445="Y")</f>
        <v/>
      </c>
      <c r="AZ1445" s="94">
        <f>IF(AY1445=0,"None",_xlfn.TEXTJOIN(", ",TRUE(),IF(AT1445="Y","Breakout",""),IF(AU1445="Y","Accumulation",""),IF(AV1445="Y","Institutional buying",""),IF(AW1445="Y","Long buildup",""),IF(AX1445="Y","Momentum leader","")))</f>
        <v/>
      </c>
      <c r="BA1445" s="94">
        <f>IF(BW1445="","","Passes "&amp;AY1445&amp;" of 5 buy-side scans"&amp;IF(G1445="Y","; RED FLAG: filter out using Red flag column",""))</f>
        <v/>
      </c>
      <c r="BB1445" s="91" t="inlineStr">
        <is>
          <t>None</t>
        </is>
      </c>
      <c r="BC1445" s="92" t="inlineStr">
        <is>
          <t>Y</t>
        </is>
      </c>
      <c r="BD1445" s="94" t="inlineStr">
        <is>
          <t>PE &gt; 50</t>
        </is>
      </c>
      <c r="BE1445" s="94" t="n"/>
      <c r="BF1445" s="92">
        <f>IF(R1445*100000&gt;=Settings!$B$5,"Y","N")</f>
        <v/>
      </c>
      <c r="BG1445" s="91">
        <f>IF(F1445&gt;Settings!$B$6,"Y","N")</f>
        <v/>
      </c>
      <c r="BH1445" s="97" t="n">
        <v>-21.26</v>
      </c>
      <c r="BI1445" s="96" t="n">
        <v>-4.96</v>
      </c>
      <c r="BJ1445" s="96" t="n">
        <v>-10.05</v>
      </c>
      <c r="BK1445" s="96" t="n">
        <v>-7.46</v>
      </c>
      <c r="BL1445" s="96" t="n">
        <v>9.390000000000001</v>
      </c>
      <c r="BM1445" s="96" t="n">
        <v>-18.07</v>
      </c>
      <c r="BN1445" s="97" t="n">
        <v>-4.9</v>
      </c>
      <c r="BO1445" s="96" t="n">
        <v>-6.6</v>
      </c>
      <c r="BP1445" s="96" t="n">
        <v>-6.9</v>
      </c>
      <c r="BQ1445" s="96" t="n">
        <v>-7.65</v>
      </c>
      <c r="BR1445" s="91" t="inlineStr">
        <is>
          <t>Stacked down</t>
        </is>
      </c>
      <c r="BS1445" s="91" t="inlineStr">
        <is>
          <t>None</t>
        </is>
      </c>
      <c r="BT1445" s="96" t="n">
        <v>36.2</v>
      </c>
      <c r="BU1445" s="91" t="inlineStr">
        <is>
          <t>N</t>
        </is>
      </c>
      <c r="BV1445" s="99">
        <f>IF(OR(BF1445&lt;&gt;"Y",BG1445&lt;&gt;"Y"),"",(AND(ISNUMBER(BQ1445),BQ1445&gt;0))+(BR1445="Stacked up")+(AND(ISNUMBER(BH1445),BH1445&gt;=-Settings!$B$17))+(AND(ISNUMBER(BK1445),ISNUMBER(BM1445),BK1445&gt;0,BM1445&gt;0))+(AND(ISNUMBER(AQ1445),AQ1445&gt;=Settings!$B$18))+(AND(ISNUMBER(BT1445),BT1445&gt;=Settings!$B$19,BT1445&lt;=Settings!$B$20))+(AND(ISNUMBER(AS1445),AS1445&gt;0))+(AND(ISNUMBER(T1445),ISNUMBER(M1445),T1445&gt;=Settings!$B$21,M1445&gt;0))+(AND(ISNUMBER(AD1445),ISNUMBER(M1445),AD1445&gt;=Settings!$B$22,M1445&gt;0))+(AY1445&gt;=1))</f>
        <v/>
      </c>
      <c r="BW1445" s="91">
        <f>IF(OR(AY1445=0,BF1445&lt;&gt;"Y",BG1445&lt;&gt;"Y"),"",1+SUMPRODUCT(($A$6:$A$2604=A1445)*($AY$6:$AY$2604&gt;0)*($BF$6:$BF$2604="Y")*($BG$6:$BG$2604="Y")*(($AY$6:$AY$2604&gt;AY1445)+($AY$6:$AY$2604=AY1445)*($AD$6:$AD$2604&gt;AD1445))))</f>
        <v/>
      </c>
    </row>
    <row r="1446" ht="23.85" customHeight="1" s="55">
      <c r="A1446" s="90" t="n">
        <v>46296</v>
      </c>
      <c r="B1446" s="91" t="inlineStr">
        <is>
          <t>HITECHGEAR</t>
        </is>
      </c>
      <c r="C1446" s="91" t="inlineStr">
        <is>
          <t>INE127B01011</t>
        </is>
      </c>
      <c r="D1446" s="91" t="n"/>
      <c r="E1446" s="91" t="inlineStr">
        <is>
          <t>None</t>
        </is>
      </c>
      <c r="F1446" s="93" t="n">
        <v>1132</v>
      </c>
      <c r="G1446" s="92" t="inlineStr">
        <is>
          <t>Y</t>
        </is>
      </c>
      <c r="H1446" s="94" t="inlineStr">
        <is>
          <t>IRP (insolvency); T2T (BE series)</t>
        </is>
      </c>
      <c r="I1446" s="91" t="inlineStr">
        <is>
          <t>Y</t>
        </is>
      </c>
      <c r="J1446" s="92">
        <f>IF(K1446="","N","Y")</f>
        <v/>
      </c>
      <c r="K1446" s="94">
        <f>_xlfn.TEXTJOIN("; ",TRUE,IF(P1446="52-wk low","52-wk low",""),IF(AND(AD1446&gt;=Settings!$B$12,M1446&lt;0),"Distribution",""),IF(AND(AJ1446="Y",M1446&lt;0,AK1446&lt;-Settings!$B$13),"Long unwinding",""),IF(AND(AJ1446="Y",M1446&lt;0,AK1446&gt;Settings!$B$13),"Short buildup",""))</f>
        <v/>
      </c>
      <c r="L1446" s="95" t="n">
        <v>601.75</v>
      </c>
      <c r="M1446" s="96" t="n">
        <v>-3.22</v>
      </c>
      <c r="N1446" s="93" t="n">
        <v>2157</v>
      </c>
      <c r="O1446" s="91" t="inlineStr">
        <is>
          <t>None</t>
        </is>
      </c>
      <c r="P1446" s="91" t="inlineStr">
        <is>
          <t>None</t>
        </is>
      </c>
      <c r="Q1446" s="97" t="n">
        <v>0.03</v>
      </c>
      <c r="R1446" s="96" t="n">
        <v>0.03</v>
      </c>
      <c r="S1446" s="96" t="n">
        <v>0.77</v>
      </c>
      <c r="T1446" s="96" t="n">
        <v>0.78</v>
      </c>
      <c r="U1446" s="96" t="n">
        <v>0.84</v>
      </c>
      <c r="V1446" s="103" t="n">
        <v>1.12</v>
      </c>
      <c r="W1446" s="102" t="n">
        <v>8</v>
      </c>
      <c r="X1446" s="93" t="n"/>
      <c r="Y1446" s="91" t="inlineStr">
        <is>
          <t>None</t>
        </is>
      </c>
      <c r="Z1446" s="99" t="n"/>
      <c r="AA1446" s="96" t="n"/>
      <c r="AB1446" s="96" t="n"/>
      <c r="AC1446" s="96" t="n"/>
      <c r="AD1446" s="96" t="n"/>
      <c r="AE1446" s="96" t="n"/>
      <c r="AF1446" s="103" t="n"/>
      <c r="AG1446" s="91" t="inlineStr">
        <is>
          <t>No delivery data</t>
        </is>
      </c>
      <c r="AH1446" s="100" t="n">
        <v>0</v>
      </c>
      <c r="AI1446" s="101" t="n">
        <v>0</v>
      </c>
      <c r="AJ1446" s="92" t="inlineStr">
        <is>
          <t>N</t>
        </is>
      </c>
      <c r="AK1446" s="96" t="n"/>
      <c r="AL1446" s="91" t="inlineStr">
        <is>
          <t>n/a</t>
        </is>
      </c>
      <c r="AM1446" s="93" t="n"/>
      <c r="AN1446" s="92" t="inlineStr">
        <is>
          <t>None</t>
        </is>
      </c>
      <c r="AO1446" s="102" t="n">
        <v>0</v>
      </c>
      <c r="AP1446" s="103" t="n">
        <v>0.72</v>
      </c>
      <c r="AQ1446" s="102" t="n">
        <v>40</v>
      </c>
      <c r="AR1446" s="91" t="inlineStr">
        <is>
          <t>N</t>
        </is>
      </c>
      <c r="AS1446" s="104" t="n"/>
      <c r="AT1446" s="92">
        <f>IF(AND(P1446="52-wk high",T1446&gt;=Settings!$B$7),"Y","N")</f>
        <v/>
      </c>
      <c r="AU1446" s="91">
        <f>IF(AND(AD1446&gt;=Settings!$B$8,M1446&gt;0),"Y","N")</f>
        <v/>
      </c>
      <c r="AV1446" s="91">
        <f>IF(OR(AH1446&gt;Settings!$B$9,AI1446&gt;Settings!$B$9),"Y","N")</f>
        <v/>
      </c>
      <c r="AW1446" s="91">
        <f>IF(AJ1446&lt;&gt;"Y","n/a",IF(AND(M1446&gt;0,AK1446&gt;Settings!$B$10),"Y","N"))</f>
        <v/>
      </c>
      <c r="AX1446" s="91">
        <f>IF(AO1446&gt;=Settings!$B$11,"Y","N")</f>
        <v/>
      </c>
      <c r="AY1446" s="99">
        <f>(AT1446="Y")+(AU1446="Y")+(AV1446="Y")+(AW1446="Y")+(AX1446="Y")</f>
        <v/>
      </c>
      <c r="AZ1446" s="94">
        <f>IF(AY1446=0,"None",_xlfn.TEXTJOIN(", ",TRUE(),IF(AT1446="Y","Breakout",""),IF(AU1446="Y","Accumulation",""),IF(AV1446="Y","Institutional buying",""),IF(AW1446="Y","Long buildup",""),IF(AX1446="Y","Momentum leader","")))</f>
        <v/>
      </c>
      <c r="BA1446" s="94">
        <f>IF(BW1446="","","Passes "&amp;AY1446&amp;" of 5 buy-side scans"&amp;IF(G1446="Y","; RED FLAG: filter out using Red flag column",""))</f>
        <v/>
      </c>
      <c r="BB1446" s="91" t="inlineStr">
        <is>
          <t>None</t>
        </is>
      </c>
      <c r="BC1446" s="92" t="inlineStr">
        <is>
          <t>Y</t>
        </is>
      </c>
      <c r="BD1446" s="94" t="inlineStr">
        <is>
          <t>PE &gt; 50; Few traders (&lt;100 unique PAN, 30 days)</t>
        </is>
      </c>
      <c r="BE1446" s="94" t="n"/>
      <c r="BF1446" s="92">
        <f>IF(R1446*100000&gt;=Settings!$B$5,"Y","N")</f>
        <v/>
      </c>
      <c r="BG1446" s="91">
        <f>IF(F1446&gt;Settings!$B$6,"Y","N")</f>
        <v/>
      </c>
      <c r="BH1446" s="97" t="n">
        <v>-32.95</v>
      </c>
      <c r="BI1446" s="96" t="n">
        <v>2.17</v>
      </c>
      <c r="BJ1446" s="96" t="n">
        <v>5.71</v>
      </c>
      <c r="BK1446" s="96" t="n">
        <v>-11.25</v>
      </c>
      <c r="BL1446" s="96" t="n">
        <v>5.96</v>
      </c>
      <c r="BM1446" s="96" t="n">
        <v>-19.7</v>
      </c>
      <c r="BN1446" s="97" t="n">
        <v>3.18</v>
      </c>
      <c r="BO1446" s="96" t="n">
        <v>4.05</v>
      </c>
      <c r="BP1446" s="96" t="n">
        <v>2.05</v>
      </c>
      <c r="BQ1446" s="96" t="n">
        <v>-2.99</v>
      </c>
      <c r="BR1446" s="91" t="inlineStr">
        <is>
          <t>Mixed</t>
        </is>
      </c>
      <c r="BS1446" s="91" t="inlineStr">
        <is>
          <t>None</t>
        </is>
      </c>
      <c r="BT1446" s="96" t="n">
        <v>56.2</v>
      </c>
      <c r="BU1446" s="91" t="inlineStr">
        <is>
          <t>N</t>
        </is>
      </c>
      <c r="BV1446" s="99">
        <f>IF(OR(BF1446&lt;&gt;"Y",BG1446&lt;&gt;"Y"),"",(AND(ISNUMBER(BQ1446),BQ1446&gt;0))+(BR1446="Stacked up")+(AND(ISNUMBER(BH1446),BH1446&gt;=-Settings!$B$17))+(AND(ISNUMBER(BK1446),ISNUMBER(BM1446),BK1446&gt;0,BM1446&gt;0))+(AND(ISNUMBER(AQ1446),AQ1446&gt;=Settings!$B$18))+(AND(ISNUMBER(BT1446),BT1446&gt;=Settings!$B$19,BT1446&lt;=Settings!$B$20))+(AND(ISNUMBER(AS1446),AS1446&gt;0))+(AND(ISNUMBER(T1446),ISNUMBER(M1446),T1446&gt;=Settings!$B$21,M1446&gt;0))+(AND(ISNUMBER(AD1446),ISNUMBER(M1446),AD1446&gt;=Settings!$B$22,M1446&gt;0))+(AY1446&gt;=1))</f>
        <v/>
      </c>
      <c r="BW1446" s="91">
        <f>IF(OR(AY1446=0,BF1446&lt;&gt;"Y",BG1446&lt;&gt;"Y"),"",1+SUMPRODUCT(($A$6:$A$2604=A1446)*($AY$6:$AY$2604&gt;0)*($BF$6:$BF$2604="Y")*($BG$6:$BG$2604="Y")*(($AY$6:$AY$2604&gt;AY1446)+($AY$6:$AY$2604=AY1446)*($AD$6:$AD$2604&gt;AD1446))))</f>
        <v/>
      </c>
    </row>
    <row r="1447" ht="23.85" customHeight="1" s="55">
      <c r="A1447" s="90" t="n">
        <v>46296</v>
      </c>
      <c r="B1447" s="91" t="inlineStr">
        <is>
          <t>AKCAPIT</t>
        </is>
      </c>
      <c r="C1447" s="91" t="inlineStr">
        <is>
          <t>INE701G01012</t>
        </is>
      </c>
      <c r="D1447" s="91" t="n"/>
      <c r="E1447" s="91" t="inlineStr">
        <is>
          <t>None</t>
        </is>
      </c>
      <c r="F1447" s="93" t="n">
        <v>1131</v>
      </c>
      <c r="G1447" s="92" t="inlineStr">
        <is>
          <t>N</t>
        </is>
      </c>
      <c r="H1447" s="94" t="n"/>
      <c r="I1447" s="91" t="inlineStr">
        <is>
          <t>N</t>
        </is>
      </c>
      <c r="J1447" s="92">
        <f>IF(K1447="","N","Y")</f>
        <v/>
      </c>
      <c r="K1447" s="94">
        <f>_xlfn.TEXTJOIN("; ",TRUE,IF(P1447="52-wk low","52-wk low",""),IF(AND(AD1447&gt;=Settings!$B$12,M1447&lt;0),"Distribution",""),IF(AND(AJ1447="Y",M1447&lt;0,AK1447&lt;-Settings!$B$13),"Long unwinding",""),IF(AND(AJ1447="Y",M1447&lt;0,AK1447&gt;Settings!$B$13),"Short buildup",""))</f>
        <v/>
      </c>
      <c r="L1447" s="95" t="n">
        <v>1714.1</v>
      </c>
      <c r="M1447" s="96" t="n">
        <v>0.46</v>
      </c>
      <c r="N1447" s="93" t="n">
        <v>457</v>
      </c>
      <c r="O1447" s="91" t="inlineStr">
        <is>
          <t>None</t>
        </is>
      </c>
      <c r="P1447" s="91" t="inlineStr">
        <is>
          <t>None</t>
        </is>
      </c>
      <c r="Q1447" s="97" t="n">
        <v>0.01</v>
      </c>
      <c r="R1447" s="96" t="n">
        <v>0.01</v>
      </c>
      <c r="S1447" s="96" t="n">
        <v>0.61</v>
      </c>
      <c r="T1447" s="96" t="n">
        <v>0.35</v>
      </c>
      <c r="U1447" s="96" t="n">
        <v>0.36</v>
      </c>
      <c r="V1447" s="103" t="n">
        <v>0.57</v>
      </c>
      <c r="W1447" s="102" t="n"/>
      <c r="X1447" s="93" t="n"/>
      <c r="Y1447" s="91" t="inlineStr">
        <is>
          <t>None</t>
        </is>
      </c>
      <c r="Z1447" s="99" t="n">
        <v>74.84999999999999</v>
      </c>
      <c r="AA1447" s="96" t="n">
        <v>0.9</v>
      </c>
      <c r="AB1447" s="96" t="n">
        <v>0.9399999999999999</v>
      </c>
      <c r="AC1447" s="96" t="n">
        <v>0.55</v>
      </c>
      <c r="AD1447" s="96" t="n">
        <v>0.33</v>
      </c>
      <c r="AE1447" s="96" t="n">
        <v>0.34</v>
      </c>
      <c r="AF1447" s="103" t="n">
        <v>1.05</v>
      </c>
      <c r="AG1447" s="91" t="inlineStr">
        <is>
          <t>Normal</t>
        </is>
      </c>
      <c r="AH1447" s="100" t="n">
        <v>0</v>
      </c>
      <c r="AI1447" s="101" t="n">
        <v>0</v>
      </c>
      <c r="AJ1447" s="92" t="inlineStr">
        <is>
          <t>N</t>
        </is>
      </c>
      <c r="AK1447" s="96" t="n"/>
      <c r="AL1447" s="91" t="inlineStr">
        <is>
          <t>n/a</t>
        </is>
      </c>
      <c r="AM1447" s="93" t="n"/>
      <c r="AN1447" s="92" t="inlineStr">
        <is>
          <t>None</t>
        </is>
      </c>
      <c r="AO1447" s="102" t="n">
        <v>0</v>
      </c>
      <c r="AP1447" s="103" t="n"/>
      <c r="AQ1447" s="102" t="n"/>
      <c r="AR1447" s="91" t="inlineStr">
        <is>
          <t>N</t>
        </is>
      </c>
      <c r="AS1447" s="104" t="n"/>
      <c r="AT1447" s="92">
        <f>IF(AND(P1447="52-wk high",T1447&gt;=Settings!$B$7),"Y","N")</f>
        <v/>
      </c>
      <c r="AU1447" s="91">
        <f>IF(AND(AD1447&gt;=Settings!$B$8,M1447&gt;0),"Y","N")</f>
        <v/>
      </c>
      <c r="AV1447" s="91">
        <f>IF(OR(AH1447&gt;Settings!$B$9,AI1447&gt;Settings!$B$9),"Y","N")</f>
        <v/>
      </c>
      <c r="AW1447" s="91">
        <f>IF(AJ1447&lt;&gt;"Y","n/a",IF(AND(M1447&gt;0,AK1447&gt;Settings!$B$10),"Y","N"))</f>
        <v/>
      </c>
      <c r="AX1447" s="91">
        <f>IF(AO1447&gt;=Settings!$B$11,"Y","N")</f>
        <v/>
      </c>
      <c r="AY1447" s="99">
        <f>(AT1447="Y")+(AU1447="Y")+(AV1447="Y")+(AW1447="Y")+(AX1447="Y")</f>
        <v/>
      </c>
      <c r="AZ1447" s="94">
        <f>IF(AY1447=0,"None",_xlfn.TEXTJOIN(", ",TRUE(),IF(AT1447="Y","Breakout",""),IF(AU1447="Y","Accumulation",""),IF(AV1447="Y","Institutional buying",""),IF(AW1447="Y","Long buildup",""),IF(AX1447="Y","Momentum leader","")))</f>
        <v/>
      </c>
      <c r="BA1447" s="94">
        <f>IF(BW1447="","","Passes "&amp;AY1447&amp;" of 5 buy-side scans"&amp;IF(G1447="Y","; RED FLAG: filter out using Red flag column",""))</f>
        <v/>
      </c>
      <c r="BB1447" s="91" t="inlineStr">
        <is>
          <t>None</t>
        </is>
      </c>
      <c r="BC1447" s="92" t="inlineStr">
        <is>
          <t>Y</t>
        </is>
      </c>
      <c r="BD1447" s="94" t="inlineStr">
        <is>
          <t>Few traders (&lt;100 unique PAN, 30 days)</t>
        </is>
      </c>
      <c r="BE1447" s="94" t="n"/>
      <c r="BF1447" s="92">
        <f>IF(R1447*100000&gt;=Settings!$B$5,"Y","N")</f>
        <v/>
      </c>
      <c r="BG1447" s="91">
        <f>IF(F1447&gt;Settings!$B$6,"Y","N")</f>
        <v/>
      </c>
      <c r="BH1447" s="97" t="n">
        <v>-8.58</v>
      </c>
      <c r="BI1447" s="96" t="n">
        <v>-0.87</v>
      </c>
      <c r="BJ1447" s="96" t="n">
        <v>-1.14</v>
      </c>
      <c r="BK1447" s="96" t="n">
        <v>-2.32</v>
      </c>
      <c r="BL1447" s="96" t="n"/>
      <c r="BM1447" s="96" t="n"/>
      <c r="BN1447" s="97" t="n">
        <v>-1.09</v>
      </c>
      <c r="BO1447" s="96" t="n">
        <v>-0.95</v>
      </c>
      <c r="BP1447" s="96" t="n">
        <v>0.35</v>
      </c>
      <c r="BQ1447" s="96" t="n"/>
      <c r="BR1447" s="91" t="n"/>
      <c r="BS1447" s="91" t="inlineStr">
        <is>
          <t>None</t>
        </is>
      </c>
      <c r="BT1447" s="96" t="n">
        <v>43.4</v>
      </c>
      <c r="BU1447" s="91" t="n"/>
      <c r="BV1447" s="99">
        <f>IF(OR(BF1447&lt;&gt;"Y",BG1447&lt;&gt;"Y"),"",(AND(ISNUMBER(BQ1447),BQ1447&gt;0))+(BR1447="Stacked up")+(AND(ISNUMBER(BH1447),BH1447&gt;=-Settings!$B$17))+(AND(ISNUMBER(BK1447),ISNUMBER(BM1447),BK1447&gt;0,BM1447&gt;0))+(AND(ISNUMBER(AQ1447),AQ1447&gt;=Settings!$B$18))+(AND(ISNUMBER(BT1447),BT1447&gt;=Settings!$B$19,BT1447&lt;=Settings!$B$20))+(AND(ISNUMBER(AS1447),AS1447&gt;0))+(AND(ISNUMBER(T1447),ISNUMBER(M1447),T1447&gt;=Settings!$B$21,M1447&gt;0))+(AND(ISNUMBER(AD1447),ISNUMBER(M1447),AD1447&gt;=Settings!$B$22,M1447&gt;0))+(AY1447&gt;=1))</f>
        <v/>
      </c>
      <c r="BW1447" s="91">
        <f>IF(OR(AY1447=0,BF1447&lt;&gt;"Y",BG1447&lt;&gt;"Y"),"",1+SUMPRODUCT(($A$6:$A$2604=A1447)*($AY$6:$AY$2604&gt;0)*($BF$6:$BF$2604="Y")*($BG$6:$BG$2604="Y")*(($AY$6:$AY$2604&gt;AY1447)+($AY$6:$AY$2604=AY1447)*($AD$6:$AD$2604&gt;AD1447))))</f>
        <v/>
      </c>
    </row>
    <row r="1448" ht="23.85" customHeight="1" s="55">
      <c r="A1448" s="90" t="n">
        <v>46296</v>
      </c>
      <c r="B1448" s="91" t="inlineStr">
        <is>
          <t>TCC</t>
        </is>
      </c>
      <c r="C1448" s="91" t="inlineStr">
        <is>
          <t>INE887D01024</t>
        </is>
      </c>
      <c r="D1448" s="91" t="n"/>
      <c r="E1448" s="91" t="inlineStr">
        <is>
          <t>None</t>
        </is>
      </c>
      <c r="F1448" s="93" t="n">
        <v>1128</v>
      </c>
      <c r="G1448" s="92" t="inlineStr">
        <is>
          <t>N</t>
        </is>
      </c>
      <c r="H1448" s="94" t="n"/>
      <c r="I1448" s="91" t="inlineStr">
        <is>
          <t>N</t>
        </is>
      </c>
      <c r="J1448" s="92">
        <f>IF(K1448="","N","Y")</f>
        <v/>
      </c>
      <c r="K1448" s="94">
        <f>_xlfn.TEXTJOIN("; ",TRUE,IF(P1448="52-wk low","52-wk low",""),IF(AND(AD1448&gt;=Settings!$B$12,M1448&lt;0),"Distribution",""),IF(AND(AJ1448="Y",M1448&lt;0,AK1448&lt;-Settings!$B$13),"Long unwinding",""),IF(AND(AJ1448="Y",M1448&lt;0,AK1448&gt;Settings!$B$13),"Short buildup",""))</f>
        <v/>
      </c>
      <c r="L1448" s="95" t="n">
        <v>47.47</v>
      </c>
      <c r="M1448" s="96" t="n">
        <v>-4.93</v>
      </c>
      <c r="N1448" s="93" t="n">
        <v>2466</v>
      </c>
      <c r="O1448" s="91" t="inlineStr">
        <is>
          <t>None</t>
        </is>
      </c>
      <c r="P1448" s="91" t="inlineStr">
        <is>
          <t>None</t>
        </is>
      </c>
      <c r="Q1448" s="97" t="n">
        <v>7.53</v>
      </c>
      <c r="R1448" s="96" t="n"/>
      <c r="S1448" s="96" t="n"/>
      <c r="T1448" s="96" t="n"/>
      <c r="U1448" s="96" t="n"/>
      <c r="V1448" s="103" t="n"/>
      <c r="W1448" s="102" t="n"/>
      <c r="X1448" s="93" t="n"/>
      <c r="Y1448" s="91" t="inlineStr">
        <is>
          <t>None</t>
        </is>
      </c>
      <c r="Z1448" s="99" t="n">
        <v>32.38</v>
      </c>
      <c r="AA1448" s="96" t="n"/>
      <c r="AB1448" s="96" t="n"/>
      <c r="AC1448" s="96" t="n"/>
      <c r="AD1448" s="96" t="n"/>
      <c r="AE1448" s="96" t="n"/>
      <c r="AF1448" s="103" t="n"/>
      <c r="AG1448" s="91" t="n"/>
      <c r="AH1448" s="100" t="n">
        <v>0</v>
      </c>
      <c r="AI1448" s="101" t="n">
        <v>0</v>
      </c>
      <c r="AJ1448" s="92" t="inlineStr">
        <is>
          <t>N</t>
        </is>
      </c>
      <c r="AK1448" s="96" t="n"/>
      <c r="AL1448" s="91" t="inlineStr">
        <is>
          <t>n/a</t>
        </is>
      </c>
      <c r="AM1448" s="93" t="n"/>
      <c r="AN1448" s="92" t="inlineStr">
        <is>
          <t>None</t>
        </is>
      </c>
      <c r="AO1448" s="102" t="n">
        <v>0</v>
      </c>
      <c r="AP1448" s="103" t="n"/>
      <c r="AQ1448" s="102" t="n"/>
      <c r="AR1448" s="91" t="inlineStr">
        <is>
          <t>N</t>
        </is>
      </c>
      <c r="AS1448" s="104" t="n"/>
      <c r="AT1448" s="92">
        <f>IF(AND(P1448="52-wk high",T1448&gt;=Settings!$B$7),"Y","N")</f>
        <v/>
      </c>
      <c r="AU1448" s="91">
        <f>IF(AND(AD1448&gt;=Settings!$B$8,M1448&gt;0),"Y","N")</f>
        <v/>
      </c>
      <c r="AV1448" s="91">
        <f>IF(OR(AH1448&gt;Settings!$B$9,AI1448&gt;Settings!$B$9),"Y","N")</f>
        <v/>
      </c>
      <c r="AW1448" s="91">
        <f>IF(AJ1448&lt;&gt;"Y","n/a",IF(AND(M1448&gt;0,AK1448&gt;Settings!$B$10),"Y","N"))</f>
        <v/>
      </c>
      <c r="AX1448" s="91">
        <f>IF(AO1448&gt;=Settings!$B$11,"Y","N")</f>
        <v/>
      </c>
      <c r="AY1448" s="99">
        <f>(AT1448="Y")+(AU1448="Y")+(AV1448="Y")+(AW1448="Y")+(AX1448="Y")</f>
        <v/>
      </c>
      <c r="AZ1448" s="94">
        <f>IF(AY1448=0,"None",_xlfn.TEXTJOIN(", ",TRUE(),IF(AT1448="Y","Breakout",""),IF(AU1448="Y","Accumulation",""),IF(AV1448="Y","Institutional buying",""),IF(AW1448="Y","Long buildup",""),IF(AX1448="Y","Momentum leader","")))</f>
        <v/>
      </c>
      <c r="BA1448" s="94">
        <f>IF(BW1448="","","Passes "&amp;AY1448&amp;" of 5 buy-side scans"&amp;IF(G1448="Y","; RED FLAG: filter out using Red flag column",""))</f>
        <v/>
      </c>
      <c r="BB1448" s="91" t="inlineStr">
        <is>
          <t>None</t>
        </is>
      </c>
      <c r="BC1448" s="92" t="inlineStr">
        <is>
          <t>Y</t>
        </is>
      </c>
      <c r="BD1448" s="94" t="inlineStr">
        <is>
          <t>High-low range &gt;75% in 3 months; High-low range &gt;100% in 6 months; High-low range &gt;150% in 12 months</t>
        </is>
      </c>
      <c r="BE1448" s="94" t="inlineStr">
        <is>
          <t>FVSPLT FRM RS 10 TO RS 2, ex 04-Sep-2026</t>
        </is>
      </c>
      <c r="BF1448" s="92">
        <f>IF(R1448*100000&gt;=Settings!$B$5,"Y","N")</f>
        <v/>
      </c>
      <c r="BG1448" s="91">
        <f>IF(F1448&gt;Settings!$B$6,"Y","N")</f>
        <v/>
      </c>
      <c r="BH1448" s="97" t="n">
        <v>-54.91</v>
      </c>
      <c r="BI1448" s="96" t="n">
        <v>-8.06</v>
      </c>
      <c r="BJ1448" s="96" t="n"/>
      <c r="BK1448" s="96" t="n"/>
      <c r="BL1448" s="96" t="n"/>
      <c r="BM1448" s="96" t="n"/>
      <c r="BN1448" s="97" t="n"/>
      <c r="BO1448" s="96" t="n"/>
      <c r="BP1448" s="96" t="n"/>
      <c r="BQ1448" s="96" t="n"/>
      <c r="BR1448" s="91" t="n"/>
      <c r="BS1448" s="91" t="n"/>
      <c r="BT1448" s="96" t="n"/>
      <c r="BU1448" s="91" t="n"/>
      <c r="BV1448" s="99">
        <f>IF(OR(BF1448&lt;&gt;"Y",BG1448&lt;&gt;"Y"),"",(AND(ISNUMBER(BQ1448),BQ1448&gt;0))+(BR1448="Stacked up")+(AND(ISNUMBER(BH1448),BH1448&gt;=-Settings!$B$17))+(AND(ISNUMBER(BK1448),ISNUMBER(BM1448),BK1448&gt;0,BM1448&gt;0))+(AND(ISNUMBER(AQ1448),AQ1448&gt;=Settings!$B$18))+(AND(ISNUMBER(BT1448),BT1448&gt;=Settings!$B$19,BT1448&lt;=Settings!$B$20))+(AND(ISNUMBER(AS1448),AS1448&gt;0))+(AND(ISNUMBER(T1448),ISNUMBER(M1448),T1448&gt;=Settings!$B$21,M1448&gt;0))+(AND(ISNUMBER(AD1448),ISNUMBER(M1448),AD1448&gt;=Settings!$B$22,M1448&gt;0))+(AY1448&gt;=1))</f>
        <v/>
      </c>
      <c r="BW1448" s="91">
        <f>IF(OR(AY1448=0,BF1448&lt;&gt;"Y",BG1448&lt;&gt;"Y"),"",1+SUMPRODUCT(($A$6:$A$2604=A1448)*($AY$6:$AY$2604&gt;0)*($BF$6:$BF$2604="Y")*($BG$6:$BG$2604="Y")*(($AY$6:$AY$2604&gt;AY1448)+($AY$6:$AY$2604=AY1448)*($AD$6:$AD$2604&gt;AD1448))))</f>
        <v/>
      </c>
    </row>
    <row r="1449" ht="23.85" customHeight="1" s="55">
      <c r="A1449" s="90" t="n">
        <v>46296</v>
      </c>
      <c r="B1449" s="91" t="inlineStr">
        <is>
          <t>NRAIL</t>
        </is>
      </c>
      <c r="C1449" s="91" t="inlineStr">
        <is>
          <t>INE740D01017</t>
        </is>
      </c>
      <c r="D1449" s="91" t="n"/>
      <c r="E1449" s="91" t="inlineStr">
        <is>
          <t>None</t>
        </is>
      </c>
      <c r="F1449" s="93" t="n">
        <v>1122</v>
      </c>
      <c r="G1449" s="92" t="inlineStr">
        <is>
          <t>Y</t>
        </is>
      </c>
      <c r="H1449" s="94" t="inlineStr">
        <is>
          <t>Promoter pledge / encumbrance &gt; 50%</t>
        </is>
      </c>
      <c r="I1449" s="91" t="inlineStr">
        <is>
          <t>N</t>
        </is>
      </c>
      <c r="J1449" s="92">
        <f>IF(K1449="","N","Y")</f>
        <v/>
      </c>
      <c r="K1449" s="94">
        <f>_xlfn.TEXTJOIN("; ",TRUE,IF(P1449="52-wk low","52-wk low",""),IF(AND(AD1449&gt;=Settings!$B$12,M1449&lt;0),"Distribution",""),IF(AND(AJ1449="Y",M1449&lt;0,AK1449&lt;-Settings!$B$13),"Long unwinding",""),IF(AND(AJ1449="Y",M1449&lt;0,AK1449&gt;Settings!$B$13),"Short buildup",""))</f>
        <v/>
      </c>
      <c r="L1449" s="95" t="n">
        <v>659.5</v>
      </c>
      <c r="M1449" s="96" t="n">
        <v>-1.49</v>
      </c>
      <c r="N1449" s="93" t="n">
        <v>1315</v>
      </c>
      <c r="O1449" s="91" t="inlineStr">
        <is>
          <t>None</t>
        </is>
      </c>
      <c r="P1449" s="91" t="inlineStr">
        <is>
          <t>None</t>
        </is>
      </c>
      <c r="Q1449" s="97" t="n">
        <v>0.22</v>
      </c>
      <c r="R1449" s="96" t="n">
        <v>0.48</v>
      </c>
      <c r="S1449" s="96" t="n">
        <v>0.46</v>
      </c>
      <c r="T1449" s="96" t="n">
        <v>0.6899999999999999</v>
      </c>
      <c r="U1449" s="96" t="n">
        <v>1.25</v>
      </c>
      <c r="V1449" s="103" t="n">
        <v>2.7</v>
      </c>
      <c r="W1449" s="102" t="n">
        <v>8</v>
      </c>
      <c r="X1449" s="93" t="n"/>
      <c r="Y1449" s="91" t="inlineStr">
        <is>
          <t>None</t>
        </is>
      </c>
      <c r="Z1449" s="99" t="n">
        <v>46.52</v>
      </c>
      <c r="AA1449" s="96" t="n">
        <v>0.91</v>
      </c>
      <c r="AB1449" s="96" t="n">
        <v>0.8100000000000001</v>
      </c>
      <c r="AC1449" s="96" t="n">
        <v>0.49</v>
      </c>
      <c r="AD1449" s="96" t="n">
        <v>0.72</v>
      </c>
      <c r="AE1449" s="96" t="n">
        <v>1.22</v>
      </c>
      <c r="AF1449" s="103" t="n">
        <v>0.93</v>
      </c>
      <c r="AG1449" s="91" t="inlineStr">
        <is>
          <t>Drying up</t>
        </is>
      </c>
      <c r="AH1449" s="100" t="n">
        <v>0</v>
      </c>
      <c r="AI1449" s="101" t="n">
        <v>0</v>
      </c>
      <c r="AJ1449" s="92" t="inlineStr">
        <is>
          <t>N</t>
        </is>
      </c>
      <c r="AK1449" s="96" t="n"/>
      <c r="AL1449" s="91" t="inlineStr">
        <is>
          <t>n/a</t>
        </is>
      </c>
      <c r="AM1449" s="93" t="n"/>
      <c r="AN1449" s="92" t="inlineStr">
        <is>
          <t>None</t>
        </is>
      </c>
      <c r="AO1449" s="102" t="n">
        <v>0</v>
      </c>
      <c r="AP1449" s="103" t="n">
        <v>1.85</v>
      </c>
      <c r="AQ1449" s="102" t="n">
        <v>87</v>
      </c>
      <c r="AR1449" s="91" t="inlineStr">
        <is>
          <t>N</t>
        </is>
      </c>
      <c r="AS1449" s="104" t="n"/>
      <c r="AT1449" s="92">
        <f>IF(AND(P1449="52-wk high",T1449&gt;=Settings!$B$7),"Y","N")</f>
        <v/>
      </c>
      <c r="AU1449" s="91">
        <f>IF(AND(AD1449&gt;=Settings!$B$8,M1449&gt;0),"Y","N")</f>
        <v/>
      </c>
      <c r="AV1449" s="91">
        <f>IF(OR(AH1449&gt;Settings!$B$9,AI1449&gt;Settings!$B$9),"Y","N")</f>
        <v/>
      </c>
      <c r="AW1449" s="91">
        <f>IF(AJ1449&lt;&gt;"Y","n/a",IF(AND(M1449&gt;0,AK1449&gt;Settings!$B$10),"Y","N"))</f>
        <v/>
      </c>
      <c r="AX1449" s="91">
        <f>IF(AO1449&gt;=Settings!$B$11,"Y","N")</f>
        <v/>
      </c>
      <c r="AY1449" s="99">
        <f>(AT1449="Y")+(AU1449="Y")+(AV1449="Y")+(AW1449="Y")+(AX1449="Y")</f>
        <v/>
      </c>
      <c r="AZ1449" s="94">
        <f>IF(AY1449=0,"None",_xlfn.TEXTJOIN(", ",TRUE(),IF(AT1449="Y","Breakout",""),IF(AU1449="Y","Accumulation",""),IF(AV1449="Y","Institutional buying",""),IF(AW1449="Y","Long buildup",""),IF(AX1449="Y","Momentum leader","")))</f>
        <v/>
      </c>
      <c r="BA1449" s="94">
        <f>IF(BW1449="","","Passes "&amp;AY1449&amp;" of 5 buy-side scans"&amp;IF(G1449="Y","; RED FLAG: filter out using Red flag column",""))</f>
        <v/>
      </c>
      <c r="BB1449" s="91" t="inlineStr">
        <is>
          <t>None</t>
        </is>
      </c>
      <c r="BC1449" s="92" t="inlineStr">
        <is>
          <t>Y</t>
        </is>
      </c>
      <c r="BD1449" s="94" t="inlineStr">
        <is>
          <t>&gt;25% move in 1 month; &gt;50% move in 3 months; High-low range &gt;75% in 3 months</t>
        </is>
      </c>
      <c r="BE1449" s="94" t="n"/>
      <c r="BF1449" s="92">
        <f>IF(R1449*100000&gt;=Settings!$B$5,"Y","N")</f>
        <v/>
      </c>
      <c r="BG1449" s="91">
        <f>IF(F1449&gt;Settings!$B$6,"Y","N")</f>
        <v/>
      </c>
      <c r="BH1449" s="97" t="n">
        <v>-6.64</v>
      </c>
      <c r="BI1449" s="96" t="n">
        <v>3.41</v>
      </c>
      <c r="BJ1449" s="96" t="n">
        <v>32.99</v>
      </c>
      <c r="BK1449" s="96" t="n">
        <v>49.51</v>
      </c>
      <c r="BL1449" s="96" t="n">
        <v>55.71</v>
      </c>
      <c r="BM1449" s="96" t="n">
        <v>54.25</v>
      </c>
      <c r="BN1449" s="97" t="n">
        <v>5.73</v>
      </c>
      <c r="BO1449" s="96" t="n">
        <v>16.21</v>
      </c>
      <c r="BP1449" s="96" t="n">
        <v>25.71</v>
      </c>
      <c r="BQ1449" s="96" t="n">
        <v>34.39</v>
      </c>
      <c r="BR1449" s="91" t="inlineStr">
        <is>
          <t>Stacked up</t>
        </is>
      </c>
      <c r="BS1449" s="91" t="inlineStr">
        <is>
          <t>None</t>
        </is>
      </c>
      <c r="BT1449" s="96" t="n">
        <v>60.3</v>
      </c>
      <c r="BU1449" s="91" t="inlineStr">
        <is>
          <t>N</t>
        </is>
      </c>
      <c r="BV1449" s="99">
        <f>IF(OR(BF1449&lt;&gt;"Y",BG1449&lt;&gt;"Y"),"",(AND(ISNUMBER(BQ1449),BQ1449&gt;0))+(BR1449="Stacked up")+(AND(ISNUMBER(BH1449),BH1449&gt;=-Settings!$B$17))+(AND(ISNUMBER(BK1449),ISNUMBER(BM1449),BK1449&gt;0,BM1449&gt;0))+(AND(ISNUMBER(AQ1449),AQ1449&gt;=Settings!$B$18))+(AND(ISNUMBER(BT1449),BT1449&gt;=Settings!$B$19,BT1449&lt;=Settings!$B$20))+(AND(ISNUMBER(AS1449),AS1449&gt;0))+(AND(ISNUMBER(T1449),ISNUMBER(M1449),T1449&gt;=Settings!$B$21,M1449&gt;0))+(AND(ISNUMBER(AD1449),ISNUMBER(M1449),AD1449&gt;=Settings!$B$22,M1449&gt;0))+(AY1449&gt;=1))</f>
        <v/>
      </c>
      <c r="BW1449" s="91">
        <f>IF(OR(AY1449=0,BF1449&lt;&gt;"Y",BG1449&lt;&gt;"Y"),"",1+SUMPRODUCT(($A$6:$A$2604=A1449)*($AY$6:$AY$2604&gt;0)*($BF$6:$BF$2604="Y")*($BG$6:$BG$2604="Y")*(($AY$6:$AY$2604&gt;AY1449)+($AY$6:$AY$2604=AY1449)*($AD$6:$AD$2604&gt;AD1449))))</f>
        <v/>
      </c>
    </row>
    <row r="1450" ht="23.85" customHeight="1" s="55">
      <c r="A1450" s="90" t="n">
        <v>46296</v>
      </c>
      <c r="B1450" s="91" t="inlineStr">
        <is>
          <t>SUNRAKSHAK</t>
        </is>
      </c>
      <c r="C1450" s="91" t="inlineStr">
        <is>
          <t>INE671K01027</t>
        </is>
      </c>
      <c r="D1450" s="91" t="n"/>
      <c r="E1450" s="91" t="inlineStr">
        <is>
          <t>None</t>
        </is>
      </c>
      <c r="F1450" s="93" t="n">
        <v>1113</v>
      </c>
      <c r="G1450" s="92" t="inlineStr">
        <is>
          <t>N</t>
        </is>
      </c>
      <c r="H1450" s="94" t="n"/>
      <c r="I1450" s="91" t="inlineStr">
        <is>
          <t>N</t>
        </is>
      </c>
      <c r="J1450" s="92">
        <f>IF(K1450="","N","Y")</f>
        <v/>
      </c>
      <c r="K1450" s="94">
        <f>_xlfn.TEXTJOIN("; ",TRUE,IF(P1450="52-wk low","52-wk low",""),IF(AND(AD1450&gt;=Settings!$B$12,M1450&lt;0),"Distribution",""),IF(AND(AJ1450="Y",M1450&lt;0,AK1450&lt;-Settings!$B$13),"Long unwinding",""),IF(AND(AJ1450="Y",M1450&lt;0,AK1450&gt;Settings!$B$13),"Short buildup",""))</f>
        <v/>
      </c>
      <c r="L1450" s="95" t="n">
        <v>358.9</v>
      </c>
      <c r="M1450" s="96" t="n">
        <v>0</v>
      </c>
      <c r="N1450" s="93" t="n">
        <v>581</v>
      </c>
      <c r="O1450" s="91" t="inlineStr">
        <is>
          <t>None</t>
        </is>
      </c>
      <c r="P1450" s="91" t="inlineStr">
        <is>
          <t>52-wk low</t>
        </is>
      </c>
      <c r="Q1450" s="97" t="n">
        <v>0.05</v>
      </c>
      <c r="R1450" s="96" t="n">
        <v>0.08</v>
      </c>
      <c r="S1450" s="96" t="n">
        <v>0.62</v>
      </c>
      <c r="T1450" s="96" t="n"/>
      <c r="U1450" s="96" t="n"/>
      <c r="V1450" s="103" t="n"/>
      <c r="W1450" s="102" t="n"/>
      <c r="X1450" s="93" t="n"/>
      <c r="Y1450" s="91" t="inlineStr">
        <is>
          <t>None</t>
        </is>
      </c>
      <c r="Z1450" s="99" t="n">
        <v>78.84999999999999</v>
      </c>
      <c r="AA1450" s="96" t="n">
        <v>1</v>
      </c>
      <c r="AB1450" s="96" t="n"/>
      <c r="AC1450" s="96" t="n">
        <v>0.61</v>
      </c>
      <c r="AD1450" s="96" t="n"/>
      <c r="AE1450" s="96" t="n"/>
      <c r="AF1450" s="103" t="n"/>
      <c r="AG1450" s="91" t="n"/>
      <c r="AH1450" s="100" t="n">
        <v>0</v>
      </c>
      <c r="AI1450" s="101" t="n">
        <v>0</v>
      </c>
      <c r="AJ1450" s="92" t="inlineStr">
        <is>
          <t>N</t>
        </is>
      </c>
      <c r="AK1450" s="96" t="n"/>
      <c r="AL1450" s="91" t="inlineStr">
        <is>
          <t>n/a</t>
        </is>
      </c>
      <c r="AM1450" s="93" t="n"/>
      <c r="AN1450" s="92" t="inlineStr">
        <is>
          <t>None</t>
        </is>
      </c>
      <c r="AO1450" s="102" t="n">
        <v>0</v>
      </c>
      <c r="AP1450" s="103" t="n"/>
      <c r="AQ1450" s="102" t="n"/>
      <c r="AR1450" s="91" t="inlineStr">
        <is>
          <t>N</t>
        </is>
      </c>
      <c r="AS1450" s="104" t="n"/>
      <c r="AT1450" s="92">
        <f>IF(AND(P1450="52-wk high",T1450&gt;=Settings!$B$7),"Y","N")</f>
        <v/>
      </c>
      <c r="AU1450" s="91">
        <f>IF(AND(AD1450&gt;=Settings!$B$8,M1450&gt;0),"Y","N")</f>
        <v/>
      </c>
      <c r="AV1450" s="91">
        <f>IF(OR(AH1450&gt;Settings!$B$9,AI1450&gt;Settings!$B$9),"Y","N")</f>
        <v/>
      </c>
      <c r="AW1450" s="91">
        <f>IF(AJ1450&lt;&gt;"Y","n/a",IF(AND(M1450&gt;0,AK1450&gt;Settings!$B$10),"Y","N"))</f>
        <v/>
      </c>
      <c r="AX1450" s="91">
        <f>IF(AO1450&gt;=Settings!$B$11,"Y","N")</f>
        <v/>
      </c>
      <c r="AY1450" s="99">
        <f>(AT1450="Y")+(AU1450="Y")+(AV1450="Y")+(AW1450="Y")+(AX1450="Y")</f>
        <v/>
      </c>
      <c r="AZ1450" s="94">
        <f>IF(AY1450=0,"None",_xlfn.TEXTJOIN(", ",TRUE(),IF(AT1450="Y","Breakout",""),IF(AU1450="Y","Accumulation",""),IF(AV1450="Y","Institutional buying",""),IF(AW1450="Y","Long buildup",""),IF(AX1450="Y","Momentum leader","")))</f>
        <v/>
      </c>
      <c r="BA1450" s="94">
        <f>IF(BW1450="","","Passes "&amp;AY1450&amp;" of 5 buy-side scans"&amp;IF(G1450="Y","; RED FLAG: filter out using Red flag column",""))</f>
        <v/>
      </c>
      <c r="BB1450" s="91" t="inlineStr">
        <is>
          <t>None</t>
        </is>
      </c>
      <c r="BC1450" s="92" t="inlineStr">
        <is>
          <t>Y</t>
        </is>
      </c>
      <c r="BD1450" s="94" t="inlineStr">
        <is>
          <t>Few traders (&lt;100 unique PAN, 30 days)</t>
        </is>
      </c>
      <c r="BE1450" s="94" t="n"/>
      <c r="BF1450" s="92">
        <f>IF(R1450*100000&gt;=Settings!$B$5,"Y","N")</f>
        <v/>
      </c>
      <c r="BG1450" s="91">
        <f>IF(F1450&gt;Settings!$B$6,"Y","N")</f>
        <v/>
      </c>
      <c r="BH1450" s="97" t="n">
        <v>-6.15</v>
      </c>
      <c r="BI1450" s="96" t="n">
        <v>-2.41</v>
      </c>
      <c r="BJ1450" s="96" t="n">
        <v>-1.89</v>
      </c>
      <c r="BK1450" s="96" t="n"/>
      <c r="BL1450" s="96" t="n"/>
      <c r="BM1450" s="96" t="n"/>
      <c r="BN1450" s="97" t="n">
        <v>-2.05</v>
      </c>
      <c r="BO1450" s="96" t="n"/>
      <c r="BP1450" s="96" t="n"/>
      <c r="BQ1450" s="96" t="n"/>
      <c r="BR1450" s="91" t="n"/>
      <c r="BS1450" s="91" t="n"/>
      <c r="BT1450" s="96" t="n">
        <v>38.6</v>
      </c>
      <c r="BU1450" s="91" t="n"/>
      <c r="BV1450" s="99">
        <f>IF(OR(BF1450&lt;&gt;"Y",BG1450&lt;&gt;"Y"),"",(AND(ISNUMBER(BQ1450),BQ1450&gt;0))+(BR1450="Stacked up")+(AND(ISNUMBER(BH1450),BH1450&gt;=-Settings!$B$17))+(AND(ISNUMBER(BK1450),ISNUMBER(BM1450),BK1450&gt;0,BM1450&gt;0))+(AND(ISNUMBER(AQ1450),AQ1450&gt;=Settings!$B$18))+(AND(ISNUMBER(BT1450),BT1450&gt;=Settings!$B$19,BT1450&lt;=Settings!$B$20))+(AND(ISNUMBER(AS1450),AS1450&gt;0))+(AND(ISNUMBER(T1450),ISNUMBER(M1450),T1450&gt;=Settings!$B$21,M1450&gt;0))+(AND(ISNUMBER(AD1450),ISNUMBER(M1450),AD1450&gt;=Settings!$B$22,M1450&gt;0))+(AY1450&gt;=1))</f>
        <v/>
      </c>
      <c r="BW1450" s="91">
        <f>IF(OR(AY1450=0,BF1450&lt;&gt;"Y",BG1450&lt;&gt;"Y"),"",1+SUMPRODUCT(($A$6:$A$2604=A1450)*($AY$6:$AY$2604&gt;0)*($BF$6:$BF$2604="Y")*($BG$6:$BG$2604="Y")*(($AY$6:$AY$2604&gt;AY1450)+($AY$6:$AY$2604=AY1450)*($AD$6:$AD$2604&gt;AD1450))))</f>
        <v/>
      </c>
    </row>
    <row r="1451" ht="23.85" customHeight="1" s="55">
      <c r="A1451" s="90" t="n">
        <v>46296</v>
      </c>
      <c r="B1451" s="91" t="inlineStr">
        <is>
          <t>ASIANTILES</t>
        </is>
      </c>
      <c r="C1451" s="91" t="inlineStr">
        <is>
          <t>INE022I01019</t>
        </is>
      </c>
      <c r="D1451" s="91" t="n"/>
      <c r="E1451" s="91" t="inlineStr">
        <is>
          <t>None</t>
        </is>
      </c>
      <c r="F1451" s="93" t="n">
        <v>1112</v>
      </c>
      <c r="G1451" s="92" t="inlineStr">
        <is>
          <t>N</t>
        </is>
      </c>
      <c r="H1451" s="94" t="n"/>
      <c r="I1451" s="91" t="inlineStr">
        <is>
          <t>N</t>
        </is>
      </c>
      <c r="J1451" s="92">
        <f>IF(K1451="","N","Y")</f>
        <v/>
      </c>
      <c r="K1451" s="94">
        <f>_xlfn.TEXTJOIN("; ",TRUE,IF(P1451="52-wk low","52-wk low",""),IF(AND(AD1451&gt;=Settings!$B$12,M1451&lt;0),"Distribution",""),IF(AND(AJ1451="Y",M1451&lt;0,AK1451&lt;-Settings!$B$13),"Long unwinding",""),IF(AND(AJ1451="Y",M1451&lt;0,AK1451&gt;Settings!$B$13),"Short buildup",""))</f>
        <v/>
      </c>
      <c r="L1451" s="95" t="n">
        <v>47.95</v>
      </c>
      <c r="M1451" s="96" t="n">
        <v>-3.48</v>
      </c>
      <c r="N1451" s="93" t="n">
        <v>2222</v>
      </c>
      <c r="O1451" s="91" t="inlineStr">
        <is>
          <t>None</t>
        </is>
      </c>
      <c r="P1451" s="91" t="inlineStr">
        <is>
          <t>None</t>
        </is>
      </c>
      <c r="Q1451" s="97" t="n">
        <v>12.82</v>
      </c>
      <c r="R1451" s="96" t="n">
        <v>25.99</v>
      </c>
      <c r="S1451" s="96" t="n">
        <v>0.46</v>
      </c>
      <c r="T1451" s="96" t="n">
        <v>0.11</v>
      </c>
      <c r="U1451" s="96" t="n">
        <v>0.19</v>
      </c>
      <c r="V1451" s="103" t="n">
        <v>0.38</v>
      </c>
      <c r="W1451" s="102" t="n">
        <v>0</v>
      </c>
      <c r="X1451" s="93" t="n"/>
      <c r="Y1451" s="91" t="inlineStr">
        <is>
          <t>None</t>
        </is>
      </c>
      <c r="Z1451" s="99" t="n">
        <v>43.22</v>
      </c>
      <c r="AA1451" s="96" t="n">
        <v>1</v>
      </c>
      <c r="AB1451" s="96" t="n">
        <v>1.1</v>
      </c>
      <c r="AC1451" s="96" t="n">
        <v>0.51</v>
      </c>
      <c r="AD1451" s="96" t="n">
        <v>0.26</v>
      </c>
      <c r="AE1451" s="96" t="n">
        <v>0.37</v>
      </c>
      <c r="AF1451" s="103" t="n">
        <v>1.76</v>
      </c>
      <c r="AG1451" s="91" t="inlineStr">
        <is>
          <t>Quiet accumulation</t>
        </is>
      </c>
      <c r="AH1451" s="100" t="n">
        <v>0</v>
      </c>
      <c r="AI1451" s="101" t="n">
        <v>0</v>
      </c>
      <c r="AJ1451" s="92" t="inlineStr">
        <is>
          <t>N</t>
        </is>
      </c>
      <c r="AK1451" s="96" t="n"/>
      <c r="AL1451" s="91" t="inlineStr">
        <is>
          <t>n/a</t>
        </is>
      </c>
      <c r="AM1451" s="93" t="n"/>
      <c r="AN1451" s="92" t="inlineStr">
        <is>
          <t>None</t>
        </is>
      </c>
      <c r="AO1451" s="102" t="n">
        <v>0</v>
      </c>
      <c r="AP1451" s="103" t="n">
        <v>0.64</v>
      </c>
      <c r="AQ1451" s="102" t="n">
        <v>27</v>
      </c>
      <c r="AR1451" s="91" t="inlineStr">
        <is>
          <t>N</t>
        </is>
      </c>
      <c r="AS1451" s="104" t="n"/>
      <c r="AT1451" s="92">
        <f>IF(AND(P1451="52-wk high",T1451&gt;=Settings!$B$7),"Y","N")</f>
        <v/>
      </c>
      <c r="AU1451" s="91">
        <f>IF(AND(AD1451&gt;=Settings!$B$8,M1451&gt;0),"Y","N")</f>
        <v/>
      </c>
      <c r="AV1451" s="91">
        <f>IF(OR(AH1451&gt;Settings!$B$9,AI1451&gt;Settings!$B$9),"Y","N")</f>
        <v/>
      </c>
      <c r="AW1451" s="91">
        <f>IF(AJ1451&lt;&gt;"Y","n/a",IF(AND(M1451&gt;0,AK1451&gt;Settings!$B$10),"Y","N"))</f>
        <v/>
      </c>
      <c r="AX1451" s="91">
        <f>IF(AO1451&gt;=Settings!$B$11,"Y","N")</f>
        <v/>
      </c>
      <c r="AY1451" s="99">
        <f>(AT1451="Y")+(AU1451="Y")+(AV1451="Y")+(AW1451="Y")+(AX1451="Y")</f>
        <v/>
      </c>
      <c r="AZ1451" s="94">
        <f>IF(AY1451=0,"None",_xlfn.TEXTJOIN(", ",TRUE(),IF(AT1451="Y","Breakout",""),IF(AU1451="Y","Accumulation",""),IF(AV1451="Y","Institutional buying",""),IF(AW1451="Y","Long buildup",""),IF(AX1451="Y","Momentum leader","")))</f>
        <v/>
      </c>
      <c r="BA1451" s="94">
        <f>IF(BW1451="","","Passes "&amp;AY1451&amp;" of 5 buy-side scans"&amp;IF(G1451="Y","; RED FLAG: filter out using Red flag column",""))</f>
        <v/>
      </c>
      <c r="BB1451" s="91" t="inlineStr">
        <is>
          <t>None</t>
        </is>
      </c>
      <c r="BC1451" s="92" t="inlineStr">
        <is>
          <t>Y</t>
        </is>
      </c>
      <c r="BD1451" s="94" t="inlineStr">
        <is>
          <t>PE &gt; 50</t>
        </is>
      </c>
      <c r="BE1451" s="94" t="n"/>
      <c r="BF1451" s="92">
        <f>IF(R1451*100000&gt;=Settings!$B$5,"Y","N")</f>
        <v/>
      </c>
      <c r="BG1451" s="91">
        <f>IF(F1451&gt;Settings!$B$6,"Y","N")</f>
        <v/>
      </c>
      <c r="BH1451" s="97" t="n">
        <v>-39.35</v>
      </c>
      <c r="BI1451" s="96" t="n">
        <v>-4.77</v>
      </c>
      <c r="BJ1451" s="96" t="n">
        <v>-4.6</v>
      </c>
      <c r="BK1451" s="96" t="n">
        <v>-9.66</v>
      </c>
      <c r="BL1451" s="96" t="n">
        <v>-17.92</v>
      </c>
      <c r="BM1451" s="96" t="n">
        <v>-17.13</v>
      </c>
      <c r="BN1451" s="97" t="n">
        <v>-3.98</v>
      </c>
      <c r="BO1451" s="96" t="n">
        <v>-5.7</v>
      </c>
      <c r="BP1451" s="96" t="n">
        <v>-10.63</v>
      </c>
      <c r="BQ1451" s="96" t="n">
        <v>-16.43</v>
      </c>
      <c r="BR1451" s="91" t="inlineStr">
        <is>
          <t>Stacked down</t>
        </is>
      </c>
      <c r="BS1451" s="91" t="inlineStr">
        <is>
          <t>None</t>
        </is>
      </c>
      <c r="BT1451" s="96" t="n">
        <v>31.4</v>
      </c>
      <c r="BU1451" s="91" t="inlineStr">
        <is>
          <t>N</t>
        </is>
      </c>
      <c r="BV1451" s="99">
        <f>IF(OR(BF1451&lt;&gt;"Y",BG1451&lt;&gt;"Y"),"",(AND(ISNUMBER(BQ1451),BQ1451&gt;0))+(BR1451="Stacked up")+(AND(ISNUMBER(BH1451),BH1451&gt;=-Settings!$B$17))+(AND(ISNUMBER(BK1451),ISNUMBER(BM1451),BK1451&gt;0,BM1451&gt;0))+(AND(ISNUMBER(AQ1451),AQ1451&gt;=Settings!$B$18))+(AND(ISNUMBER(BT1451),BT1451&gt;=Settings!$B$19,BT1451&lt;=Settings!$B$20))+(AND(ISNUMBER(AS1451),AS1451&gt;0))+(AND(ISNUMBER(T1451),ISNUMBER(M1451),T1451&gt;=Settings!$B$21,M1451&gt;0))+(AND(ISNUMBER(AD1451),ISNUMBER(M1451),AD1451&gt;=Settings!$B$22,M1451&gt;0))+(AY1451&gt;=1))</f>
        <v/>
      </c>
      <c r="BW1451" s="91">
        <f>IF(OR(AY1451=0,BF1451&lt;&gt;"Y",BG1451&lt;&gt;"Y"),"",1+SUMPRODUCT(($A$6:$A$2604=A1451)*($AY$6:$AY$2604&gt;0)*($BF$6:$BF$2604="Y")*($BG$6:$BG$2604="Y")*(($AY$6:$AY$2604&gt;AY1451)+($AY$6:$AY$2604=AY1451)*($AD$6:$AD$2604&gt;AD1451))))</f>
        <v/>
      </c>
    </row>
    <row r="1452" ht="23.85" customHeight="1" s="55">
      <c r="A1452" s="90" t="n">
        <v>46296</v>
      </c>
      <c r="B1452" s="91" t="inlineStr">
        <is>
          <t>RAJRILTD</t>
        </is>
      </c>
      <c r="C1452" s="91" t="inlineStr">
        <is>
          <t>INE533D01032</t>
        </is>
      </c>
      <c r="D1452" s="91" t="n"/>
      <c r="E1452" s="91" t="inlineStr">
        <is>
          <t>None</t>
        </is>
      </c>
      <c r="F1452" s="93" t="n">
        <v>1112</v>
      </c>
      <c r="G1452" s="92" t="inlineStr">
        <is>
          <t>Y</t>
        </is>
      </c>
      <c r="H1452" s="94" t="inlineStr">
        <is>
          <t>IRP (insolvency); T2T (BE series)</t>
        </is>
      </c>
      <c r="I1452" s="91" t="inlineStr">
        <is>
          <t>Y</t>
        </is>
      </c>
      <c r="J1452" s="92">
        <f>IF(K1452="","N","Y")</f>
        <v/>
      </c>
      <c r="K1452" s="94">
        <f>_xlfn.TEXTJOIN("; ",TRUE,IF(P1452="52-wk low","52-wk low",""),IF(AND(AD1452&gt;=Settings!$B$12,M1452&lt;0),"Distribution",""),IF(AND(AJ1452="Y",M1452&lt;0,AK1452&lt;-Settings!$B$13),"Long unwinding",""),IF(AND(AJ1452="Y",M1452&lt;0,AK1452&gt;Settings!$B$13),"Short buildup",""))</f>
        <v/>
      </c>
      <c r="L1452" s="95" t="n">
        <v>20</v>
      </c>
      <c r="M1452" s="96" t="n">
        <v>-0.84</v>
      </c>
      <c r="N1452" s="93" t="n">
        <v>951</v>
      </c>
      <c r="O1452" s="91" t="inlineStr">
        <is>
          <t>None</t>
        </is>
      </c>
      <c r="P1452" s="91" t="inlineStr">
        <is>
          <t>None</t>
        </is>
      </c>
      <c r="Q1452" s="97" t="n">
        <v>0.2</v>
      </c>
      <c r="R1452" s="96" t="n">
        <v>0.08</v>
      </c>
      <c r="S1452" s="96" t="n">
        <v>2.18</v>
      </c>
      <c r="T1452" s="96" t="n">
        <v>1.4</v>
      </c>
      <c r="U1452" s="96" t="n">
        <v>1.53</v>
      </c>
      <c r="V1452" s="103" t="n">
        <v>0.62</v>
      </c>
      <c r="W1452" s="102" t="n">
        <v>3</v>
      </c>
      <c r="X1452" s="93" t="n"/>
      <c r="Y1452" s="91" t="inlineStr">
        <is>
          <t>None</t>
        </is>
      </c>
      <c r="Z1452" s="99" t="n"/>
      <c r="AA1452" s="96" t="n"/>
      <c r="AB1452" s="96" t="n"/>
      <c r="AC1452" s="96" t="n"/>
      <c r="AD1452" s="96" t="n"/>
      <c r="AE1452" s="96" t="n"/>
      <c r="AF1452" s="103" t="n"/>
      <c r="AG1452" s="91" t="inlineStr">
        <is>
          <t>No delivery data</t>
        </is>
      </c>
      <c r="AH1452" s="100" t="n">
        <v>0</v>
      </c>
      <c r="AI1452" s="101" t="n">
        <v>0</v>
      </c>
      <c r="AJ1452" s="92" t="inlineStr">
        <is>
          <t>N</t>
        </is>
      </c>
      <c r="AK1452" s="96" t="n"/>
      <c r="AL1452" s="91" t="inlineStr">
        <is>
          <t>n/a</t>
        </is>
      </c>
      <c r="AM1452" s="93" t="n"/>
      <c r="AN1452" s="92" t="inlineStr">
        <is>
          <t>None</t>
        </is>
      </c>
      <c r="AO1452" s="102" t="n">
        <v>0</v>
      </c>
      <c r="AP1452" s="103" t="n">
        <v>0.5600000000000001</v>
      </c>
      <c r="AQ1452" s="102" t="n">
        <v>11</v>
      </c>
      <c r="AR1452" s="91" t="inlineStr">
        <is>
          <t>N</t>
        </is>
      </c>
      <c r="AS1452" s="104" t="n"/>
      <c r="AT1452" s="92">
        <f>IF(AND(P1452="52-wk high",T1452&gt;=Settings!$B$7),"Y","N")</f>
        <v/>
      </c>
      <c r="AU1452" s="91">
        <f>IF(AND(AD1452&gt;=Settings!$B$8,M1452&gt;0),"Y","N")</f>
        <v/>
      </c>
      <c r="AV1452" s="91">
        <f>IF(OR(AH1452&gt;Settings!$B$9,AI1452&gt;Settings!$B$9),"Y","N")</f>
        <v/>
      </c>
      <c r="AW1452" s="91">
        <f>IF(AJ1452&lt;&gt;"Y","n/a",IF(AND(M1452&gt;0,AK1452&gt;Settings!$B$10),"Y","N"))</f>
        <v/>
      </c>
      <c r="AX1452" s="91">
        <f>IF(AO1452&gt;=Settings!$B$11,"Y","N")</f>
        <v/>
      </c>
      <c r="AY1452" s="99">
        <f>(AT1452="Y")+(AU1452="Y")+(AV1452="Y")+(AW1452="Y")+(AX1452="Y")</f>
        <v/>
      </c>
      <c r="AZ1452" s="94">
        <f>IF(AY1452=0,"None",_xlfn.TEXTJOIN(", ",TRUE(),IF(AT1452="Y","Breakout",""),IF(AU1452="Y","Accumulation",""),IF(AV1452="Y","Institutional buying",""),IF(AW1452="Y","Long buildup",""),IF(AX1452="Y","Momentum leader","")))</f>
        <v/>
      </c>
      <c r="BA1452" s="94">
        <f>IF(BW1452="","","Passes "&amp;AY1452&amp;" of 5 buy-side scans"&amp;IF(G1452="Y","; RED FLAG: filter out using Red flag column",""))</f>
        <v/>
      </c>
      <c r="BB1452" s="91" t="inlineStr">
        <is>
          <t>Upper</t>
        </is>
      </c>
      <c r="BC1452" s="92" t="inlineStr">
        <is>
          <t>Y</t>
        </is>
      </c>
      <c r="BD1452" s="94" t="inlineStr">
        <is>
          <t>Few traders (&lt;100 unique PAN, 30 days)</t>
        </is>
      </c>
      <c r="BE1452" s="94" t="n"/>
      <c r="BF1452" s="92">
        <f>IF(R1452*100000&gt;=Settings!$B$5,"Y","N")</f>
        <v/>
      </c>
      <c r="BG1452" s="91">
        <f>IF(F1452&gt;Settings!$B$6,"Y","N")</f>
        <v/>
      </c>
      <c r="BH1452" s="97" t="n">
        <v>-29.75</v>
      </c>
      <c r="BI1452" s="96" t="n">
        <v>-2.77</v>
      </c>
      <c r="BJ1452" s="96" t="n">
        <v>-12.32</v>
      </c>
      <c r="BK1452" s="96" t="n">
        <v>-17.39</v>
      </c>
      <c r="BL1452" s="96" t="n">
        <v>-1.62</v>
      </c>
      <c r="BM1452" s="96" t="n">
        <v>-26.69</v>
      </c>
      <c r="BN1452" s="97" t="n">
        <v>-4.31</v>
      </c>
      <c r="BO1452" s="96" t="n">
        <v>-6.32</v>
      </c>
      <c r="BP1452" s="96" t="n">
        <v>-7.12</v>
      </c>
      <c r="BQ1452" s="96" t="n">
        <v>-9.949999999999999</v>
      </c>
      <c r="BR1452" s="91" t="inlineStr">
        <is>
          <t>Stacked down</t>
        </is>
      </c>
      <c r="BS1452" s="91" t="inlineStr">
        <is>
          <t>None</t>
        </is>
      </c>
      <c r="BT1452" s="96" t="n">
        <v>28.7</v>
      </c>
      <c r="BU1452" s="91" t="inlineStr">
        <is>
          <t>N</t>
        </is>
      </c>
      <c r="BV1452" s="99">
        <f>IF(OR(BF1452&lt;&gt;"Y",BG1452&lt;&gt;"Y"),"",(AND(ISNUMBER(BQ1452),BQ1452&gt;0))+(BR1452="Stacked up")+(AND(ISNUMBER(BH1452),BH1452&gt;=-Settings!$B$17))+(AND(ISNUMBER(BK1452),ISNUMBER(BM1452),BK1452&gt;0,BM1452&gt;0))+(AND(ISNUMBER(AQ1452),AQ1452&gt;=Settings!$B$18))+(AND(ISNUMBER(BT1452),BT1452&gt;=Settings!$B$19,BT1452&lt;=Settings!$B$20))+(AND(ISNUMBER(AS1452),AS1452&gt;0))+(AND(ISNUMBER(T1452),ISNUMBER(M1452),T1452&gt;=Settings!$B$21,M1452&gt;0))+(AND(ISNUMBER(AD1452),ISNUMBER(M1452),AD1452&gt;=Settings!$B$22,M1452&gt;0))+(AY1452&gt;=1))</f>
        <v/>
      </c>
      <c r="BW1452" s="91">
        <f>IF(OR(AY1452=0,BF1452&lt;&gt;"Y",BG1452&lt;&gt;"Y"),"",1+SUMPRODUCT(($A$6:$A$2604=A1452)*($AY$6:$AY$2604&gt;0)*($BF$6:$BF$2604="Y")*($BG$6:$BG$2604="Y")*(($AY$6:$AY$2604&gt;AY1452)+($AY$6:$AY$2604=AY1452)*($AD$6:$AD$2604&gt;AD1452))))</f>
        <v/>
      </c>
    </row>
    <row r="1453" ht="23.85" customHeight="1" s="55">
      <c r="A1453" s="90" t="n">
        <v>46296</v>
      </c>
      <c r="B1453" s="91" t="inlineStr">
        <is>
          <t>PLATIND</t>
        </is>
      </c>
      <c r="C1453" s="91" t="inlineStr">
        <is>
          <t>INE0PT501018</t>
        </is>
      </c>
      <c r="D1453" s="91" t="n"/>
      <c r="E1453" s="91" t="inlineStr">
        <is>
          <t>None</t>
        </is>
      </c>
      <c r="F1453" s="93" t="n">
        <v>1109</v>
      </c>
      <c r="G1453" s="92" t="inlineStr">
        <is>
          <t>N</t>
        </is>
      </c>
      <c r="H1453" s="94" t="n"/>
      <c r="I1453" s="91" t="inlineStr">
        <is>
          <t>N</t>
        </is>
      </c>
      <c r="J1453" s="92">
        <f>IF(K1453="","N","Y")</f>
        <v/>
      </c>
      <c r="K1453" s="94">
        <f>_xlfn.TEXTJOIN("; ",TRUE,IF(P1453="52-wk low","52-wk low",""),IF(AND(AD1453&gt;=Settings!$B$12,M1453&lt;0),"Distribution",""),IF(AND(AJ1453="Y",M1453&lt;0,AK1453&lt;-Settings!$B$13),"Long unwinding",""),IF(AND(AJ1453="Y",M1453&lt;0,AK1453&gt;Settings!$B$13),"Short buildup",""))</f>
        <v/>
      </c>
      <c r="L1453" s="95" t="n">
        <v>202</v>
      </c>
      <c r="M1453" s="96" t="n">
        <v>-2.34</v>
      </c>
      <c r="N1453" s="93" t="n">
        <v>1809</v>
      </c>
      <c r="O1453" s="91" t="inlineStr">
        <is>
          <t>None</t>
        </is>
      </c>
      <c r="P1453" s="91" t="inlineStr">
        <is>
          <t>None</t>
        </is>
      </c>
      <c r="Q1453" s="97" t="n">
        <v>0.52</v>
      </c>
      <c r="R1453" s="96" t="n">
        <v>0.55</v>
      </c>
      <c r="S1453" s="96" t="n">
        <v>0.93</v>
      </c>
      <c r="T1453" s="96" t="n">
        <v>0.76</v>
      </c>
      <c r="U1453" s="96" t="n">
        <v>0.6</v>
      </c>
      <c r="V1453" s="103" t="n">
        <v>0.66</v>
      </c>
      <c r="W1453" s="102" t="n">
        <v>1</v>
      </c>
      <c r="X1453" s="93" t="n"/>
      <c r="Y1453" s="91" t="inlineStr">
        <is>
          <t>None</t>
        </is>
      </c>
      <c r="Z1453" s="99" t="n">
        <v>58.55</v>
      </c>
      <c r="AA1453" s="96" t="n">
        <v>1.03</v>
      </c>
      <c r="AB1453" s="96" t="n">
        <v>1.04</v>
      </c>
      <c r="AC1453" s="96" t="n">
        <v>0.93</v>
      </c>
      <c r="AD1453" s="96" t="n">
        <v>0.79</v>
      </c>
      <c r="AE1453" s="96" t="n">
        <v>0.77</v>
      </c>
      <c r="AF1453" s="103" t="n">
        <v>1.29</v>
      </c>
      <c r="AG1453" s="91" t="inlineStr">
        <is>
          <t>Normal</t>
        </is>
      </c>
      <c r="AH1453" s="100" t="n">
        <v>0</v>
      </c>
      <c r="AI1453" s="101" t="n">
        <v>0</v>
      </c>
      <c r="AJ1453" s="92" t="inlineStr">
        <is>
          <t>N</t>
        </is>
      </c>
      <c r="AK1453" s="96" t="n"/>
      <c r="AL1453" s="91" t="inlineStr">
        <is>
          <t>n/a</t>
        </is>
      </c>
      <c r="AM1453" s="93" t="n"/>
      <c r="AN1453" s="92" t="inlineStr">
        <is>
          <t>None</t>
        </is>
      </c>
      <c r="AO1453" s="102" t="n">
        <v>0</v>
      </c>
      <c r="AP1453" s="103" t="n">
        <v>0.64</v>
      </c>
      <c r="AQ1453" s="102" t="n">
        <v>27</v>
      </c>
      <c r="AR1453" s="91" t="inlineStr">
        <is>
          <t>N</t>
        </is>
      </c>
      <c r="AS1453" s="104" t="n"/>
      <c r="AT1453" s="92">
        <f>IF(AND(P1453="52-wk high",T1453&gt;=Settings!$B$7),"Y","N")</f>
        <v/>
      </c>
      <c r="AU1453" s="91">
        <f>IF(AND(AD1453&gt;=Settings!$B$8,M1453&gt;0),"Y","N")</f>
        <v/>
      </c>
      <c r="AV1453" s="91">
        <f>IF(OR(AH1453&gt;Settings!$B$9,AI1453&gt;Settings!$B$9),"Y","N")</f>
        <v/>
      </c>
      <c r="AW1453" s="91">
        <f>IF(AJ1453&lt;&gt;"Y","n/a",IF(AND(M1453&gt;0,AK1453&gt;Settings!$B$10),"Y","N"))</f>
        <v/>
      </c>
      <c r="AX1453" s="91">
        <f>IF(AO1453&gt;=Settings!$B$11,"Y","N")</f>
        <v/>
      </c>
      <c r="AY1453" s="99">
        <f>(AT1453="Y")+(AU1453="Y")+(AV1453="Y")+(AW1453="Y")+(AX1453="Y")</f>
        <v/>
      </c>
      <c r="AZ1453" s="94">
        <f>IF(AY1453=0,"None",_xlfn.TEXTJOIN(", ",TRUE(),IF(AT1453="Y","Breakout",""),IF(AU1453="Y","Accumulation",""),IF(AV1453="Y","Institutional buying",""),IF(AW1453="Y","Long buildup",""),IF(AX1453="Y","Momentum leader","")))</f>
        <v/>
      </c>
      <c r="BA1453" s="94">
        <f>IF(BW1453="","","Passes "&amp;AY1453&amp;" of 5 buy-side scans"&amp;IF(G1453="Y","; RED FLAG: filter out using Red flag column",""))</f>
        <v/>
      </c>
      <c r="BB1453" s="91" t="inlineStr">
        <is>
          <t>None</t>
        </is>
      </c>
      <c r="BC1453" s="92" t="inlineStr">
        <is>
          <t>N</t>
        </is>
      </c>
      <c r="BD1453" s="94" t="n"/>
      <c r="BE1453" s="94" t="n"/>
      <c r="BF1453" s="92">
        <f>IF(R1453*100000&gt;=Settings!$B$5,"Y","N")</f>
        <v/>
      </c>
      <c r="BG1453" s="91">
        <f>IF(F1453&gt;Settings!$B$6,"Y","N")</f>
        <v/>
      </c>
      <c r="BH1453" s="97" t="n">
        <v>-34.05</v>
      </c>
      <c r="BI1453" s="96" t="n">
        <v>-5.31</v>
      </c>
      <c r="BJ1453" s="96" t="n">
        <v>-11.32</v>
      </c>
      <c r="BK1453" s="96" t="n">
        <v>-9.470000000000001</v>
      </c>
      <c r="BL1453" s="96" t="n">
        <v>0.55</v>
      </c>
      <c r="BM1453" s="96" t="n">
        <v>-31.89</v>
      </c>
      <c r="BN1453" s="97" t="n">
        <v>-5.65</v>
      </c>
      <c r="BO1453" s="96" t="n">
        <v>-7.89</v>
      </c>
      <c r="BP1453" s="96" t="n">
        <v>-9.539999999999999</v>
      </c>
      <c r="BQ1453" s="96" t="n">
        <v>-13.92</v>
      </c>
      <c r="BR1453" s="91" t="inlineStr">
        <is>
          <t>Stacked down</t>
        </is>
      </c>
      <c r="BS1453" s="91" t="inlineStr">
        <is>
          <t>None</t>
        </is>
      </c>
      <c r="BT1453" s="96" t="n">
        <v>27.4</v>
      </c>
      <c r="BU1453" s="91" t="inlineStr">
        <is>
          <t>N</t>
        </is>
      </c>
      <c r="BV1453" s="99">
        <f>IF(OR(BF1453&lt;&gt;"Y",BG1453&lt;&gt;"Y"),"",(AND(ISNUMBER(BQ1453),BQ1453&gt;0))+(BR1453="Stacked up")+(AND(ISNUMBER(BH1453),BH1453&gt;=-Settings!$B$17))+(AND(ISNUMBER(BK1453),ISNUMBER(BM1453),BK1453&gt;0,BM1453&gt;0))+(AND(ISNUMBER(AQ1453),AQ1453&gt;=Settings!$B$18))+(AND(ISNUMBER(BT1453),BT1453&gt;=Settings!$B$19,BT1453&lt;=Settings!$B$20))+(AND(ISNUMBER(AS1453),AS1453&gt;0))+(AND(ISNUMBER(T1453),ISNUMBER(M1453),T1453&gt;=Settings!$B$21,M1453&gt;0))+(AND(ISNUMBER(AD1453),ISNUMBER(M1453),AD1453&gt;=Settings!$B$22,M1453&gt;0))+(AY1453&gt;=1))</f>
        <v/>
      </c>
      <c r="BW1453" s="91">
        <f>IF(OR(AY1453=0,BF1453&lt;&gt;"Y",BG1453&lt;&gt;"Y"),"",1+SUMPRODUCT(($A$6:$A$2604=A1453)*($AY$6:$AY$2604&gt;0)*($BF$6:$BF$2604="Y")*($BG$6:$BG$2604="Y")*(($AY$6:$AY$2604&gt;AY1453)+($AY$6:$AY$2604=AY1453)*($AD$6:$AD$2604&gt;AD1453))))</f>
        <v/>
      </c>
    </row>
    <row r="1454" ht="23.85" customHeight="1" s="55">
      <c r="A1454" s="90" t="n">
        <v>46296</v>
      </c>
      <c r="B1454" s="91" t="inlineStr">
        <is>
          <t>TNPETRO</t>
        </is>
      </c>
      <c r="C1454" s="91" t="inlineStr">
        <is>
          <t>INE148A01019</t>
        </is>
      </c>
      <c r="D1454" s="91" t="n"/>
      <c r="E1454" s="91" t="inlineStr">
        <is>
          <t>None</t>
        </is>
      </c>
      <c r="F1454" s="93" t="n">
        <v>1108</v>
      </c>
      <c r="G1454" s="92" t="inlineStr">
        <is>
          <t>N</t>
        </is>
      </c>
      <c r="H1454" s="94" t="n"/>
      <c r="I1454" s="91" t="inlineStr">
        <is>
          <t>N</t>
        </is>
      </c>
      <c r="J1454" s="92">
        <f>IF(K1454="","N","Y")</f>
        <v/>
      </c>
      <c r="K1454" s="94">
        <f>_xlfn.TEXTJOIN("; ",TRUE,IF(P1454="52-wk low","52-wk low",""),IF(AND(AD1454&gt;=Settings!$B$12,M1454&lt;0),"Distribution",""),IF(AND(AJ1454="Y",M1454&lt;0,AK1454&lt;-Settings!$B$13),"Long unwinding",""),IF(AND(AJ1454="Y",M1454&lt;0,AK1454&gt;Settings!$B$13),"Short buildup",""))</f>
        <v/>
      </c>
      <c r="L1454" s="95" t="n">
        <v>123.18</v>
      </c>
      <c r="M1454" s="96" t="n">
        <v>-0.73</v>
      </c>
      <c r="N1454" s="93" t="n">
        <v>897</v>
      </c>
      <c r="O1454" s="91" t="inlineStr">
        <is>
          <t>None</t>
        </is>
      </c>
      <c r="P1454" s="91" t="inlineStr">
        <is>
          <t>None</t>
        </is>
      </c>
      <c r="Q1454" s="97" t="n">
        <v>9.289999999999999</v>
      </c>
      <c r="R1454" s="96" t="n">
        <v>19.17</v>
      </c>
      <c r="S1454" s="96" t="n">
        <v>0.44</v>
      </c>
      <c r="T1454" s="96" t="n">
        <v>0.5</v>
      </c>
      <c r="U1454" s="96" t="n">
        <v>0.89</v>
      </c>
      <c r="V1454" s="103" t="n">
        <v>1.83</v>
      </c>
      <c r="W1454" s="102" t="n">
        <v>4</v>
      </c>
      <c r="X1454" s="93" t="n"/>
      <c r="Y1454" s="91" t="inlineStr">
        <is>
          <t>None</t>
        </is>
      </c>
      <c r="Z1454" s="99" t="n">
        <v>37.03</v>
      </c>
      <c r="AA1454" s="96" t="n">
        <v>1.17</v>
      </c>
      <c r="AB1454" s="96" t="n">
        <v>0.95</v>
      </c>
      <c r="AC1454" s="96" t="n">
        <v>0.66</v>
      </c>
      <c r="AD1454" s="96" t="n">
        <v>0.84</v>
      </c>
      <c r="AE1454" s="96" t="n">
        <v>1.43</v>
      </c>
      <c r="AF1454" s="103" t="n">
        <v>1.12</v>
      </c>
      <c r="AG1454" s="91" t="inlineStr">
        <is>
          <t>Drying up</t>
        </is>
      </c>
      <c r="AH1454" s="100" t="n">
        <v>0</v>
      </c>
      <c r="AI1454" s="101" t="n">
        <v>0</v>
      </c>
      <c r="AJ1454" s="92" t="inlineStr">
        <is>
          <t>N</t>
        </is>
      </c>
      <c r="AK1454" s="96" t="n"/>
      <c r="AL1454" s="91" t="inlineStr">
        <is>
          <t>n/a</t>
        </is>
      </c>
      <c r="AM1454" s="93" t="n"/>
      <c r="AN1454" s="92" t="inlineStr">
        <is>
          <t>None</t>
        </is>
      </c>
      <c r="AO1454" s="102" t="n">
        <v>0</v>
      </c>
      <c r="AP1454" s="103" t="n">
        <v>1.62</v>
      </c>
      <c r="AQ1454" s="102" t="n">
        <v>82</v>
      </c>
      <c r="AR1454" s="91" t="inlineStr">
        <is>
          <t>N</t>
        </is>
      </c>
      <c r="AS1454" s="104" t="n"/>
      <c r="AT1454" s="92">
        <f>IF(AND(P1454="52-wk high",T1454&gt;=Settings!$B$7),"Y","N")</f>
        <v/>
      </c>
      <c r="AU1454" s="91">
        <f>IF(AND(AD1454&gt;=Settings!$B$8,M1454&gt;0),"Y","N")</f>
        <v/>
      </c>
      <c r="AV1454" s="91">
        <f>IF(OR(AH1454&gt;Settings!$B$9,AI1454&gt;Settings!$B$9),"Y","N")</f>
        <v/>
      </c>
      <c r="AW1454" s="91">
        <f>IF(AJ1454&lt;&gt;"Y","n/a",IF(AND(M1454&gt;0,AK1454&gt;Settings!$B$10),"Y","N"))</f>
        <v/>
      </c>
      <c r="AX1454" s="91">
        <f>IF(AO1454&gt;=Settings!$B$11,"Y","N")</f>
        <v/>
      </c>
      <c r="AY1454" s="99">
        <f>(AT1454="Y")+(AU1454="Y")+(AV1454="Y")+(AW1454="Y")+(AX1454="Y")</f>
        <v/>
      </c>
      <c r="AZ1454" s="94">
        <f>IF(AY1454=0,"None",_xlfn.TEXTJOIN(", ",TRUE(),IF(AT1454="Y","Breakout",""),IF(AU1454="Y","Accumulation",""),IF(AV1454="Y","Institutional buying",""),IF(AW1454="Y","Long buildup",""),IF(AX1454="Y","Momentum leader","")))</f>
        <v/>
      </c>
      <c r="BA1454" s="94">
        <f>IF(BW1454="","","Passes "&amp;AY1454&amp;" of 5 buy-side scans"&amp;IF(G1454="Y","; RED FLAG: filter out using Red flag column",""))</f>
        <v/>
      </c>
      <c r="BB1454" s="91" t="inlineStr">
        <is>
          <t>None</t>
        </is>
      </c>
      <c r="BC1454" s="92" t="inlineStr">
        <is>
          <t>N</t>
        </is>
      </c>
      <c r="BD1454" s="94" t="n"/>
      <c r="BE1454" s="94" t="n"/>
      <c r="BF1454" s="92">
        <f>IF(R1454*100000&gt;=Settings!$B$5,"Y","N")</f>
        <v/>
      </c>
      <c r="BG1454" s="91">
        <f>IF(F1454&gt;Settings!$B$6,"Y","N")</f>
        <v/>
      </c>
      <c r="BH1454" s="97" t="n">
        <v>-16.2</v>
      </c>
      <c r="BI1454" s="96" t="n">
        <v>-2.99</v>
      </c>
      <c r="BJ1454" s="96" t="n">
        <v>-6.93</v>
      </c>
      <c r="BK1454" s="96" t="n">
        <v>27.16</v>
      </c>
      <c r="BL1454" s="96" t="n">
        <v>47.42</v>
      </c>
      <c r="BM1454" s="96" t="n">
        <v>14.77</v>
      </c>
      <c r="BN1454" s="97" t="n">
        <v>-2.25</v>
      </c>
      <c r="BO1454" s="96" t="n">
        <v>4.16</v>
      </c>
      <c r="BP1454" s="96" t="n">
        <v>12.32</v>
      </c>
      <c r="BQ1454" s="96" t="n">
        <v>17.67</v>
      </c>
      <c r="BR1454" s="91" t="inlineStr">
        <is>
          <t>Mixed</t>
        </is>
      </c>
      <c r="BS1454" s="91" t="inlineStr">
        <is>
          <t>None</t>
        </is>
      </c>
      <c r="BT1454" s="96" t="n">
        <v>42.6</v>
      </c>
      <c r="BU1454" s="91" t="inlineStr">
        <is>
          <t>N</t>
        </is>
      </c>
      <c r="BV1454" s="99">
        <f>IF(OR(BF1454&lt;&gt;"Y",BG1454&lt;&gt;"Y"),"",(AND(ISNUMBER(BQ1454),BQ1454&gt;0))+(BR1454="Stacked up")+(AND(ISNUMBER(BH1454),BH1454&gt;=-Settings!$B$17))+(AND(ISNUMBER(BK1454),ISNUMBER(BM1454),BK1454&gt;0,BM1454&gt;0))+(AND(ISNUMBER(AQ1454),AQ1454&gt;=Settings!$B$18))+(AND(ISNUMBER(BT1454),BT1454&gt;=Settings!$B$19,BT1454&lt;=Settings!$B$20))+(AND(ISNUMBER(AS1454),AS1454&gt;0))+(AND(ISNUMBER(T1454),ISNUMBER(M1454),T1454&gt;=Settings!$B$21,M1454&gt;0))+(AND(ISNUMBER(AD1454),ISNUMBER(M1454),AD1454&gt;=Settings!$B$22,M1454&gt;0))+(AY1454&gt;=1))</f>
        <v/>
      </c>
      <c r="BW1454" s="91">
        <f>IF(OR(AY1454=0,BF1454&lt;&gt;"Y",BG1454&lt;&gt;"Y"),"",1+SUMPRODUCT(($A$6:$A$2604=A1454)*($AY$6:$AY$2604&gt;0)*($BF$6:$BF$2604="Y")*($BG$6:$BG$2604="Y")*(($AY$6:$AY$2604&gt;AY1454)+($AY$6:$AY$2604=AY1454)*($AD$6:$AD$2604&gt;AD1454))))</f>
        <v/>
      </c>
    </row>
    <row r="1455" ht="23.85" customHeight="1" s="55">
      <c r="A1455" s="90" t="n">
        <v>46296</v>
      </c>
      <c r="B1455" s="91" t="inlineStr">
        <is>
          <t>DOLATALGO</t>
        </is>
      </c>
      <c r="C1455" s="91" t="inlineStr">
        <is>
          <t>INE966A01022</t>
        </is>
      </c>
      <c r="D1455" s="91" t="n"/>
      <c r="E1455" s="91" t="inlineStr">
        <is>
          <t>None</t>
        </is>
      </c>
      <c r="F1455" s="93" t="n">
        <v>1106</v>
      </c>
      <c r="G1455" s="92" t="inlineStr">
        <is>
          <t>N</t>
        </is>
      </c>
      <c r="H1455" s="94" t="n"/>
      <c r="I1455" s="91" t="inlineStr">
        <is>
          <t>N</t>
        </is>
      </c>
      <c r="J1455" s="92">
        <f>IF(K1455="","N","Y")</f>
        <v/>
      </c>
      <c r="K1455" s="94">
        <f>_xlfn.TEXTJOIN("; ",TRUE,IF(P1455="52-wk low","52-wk low",""),IF(AND(AD1455&gt;=Settings!$B$12,M1455&lt;0),"Distribution",""),IF(AND(AJ1455="Y",M1455&lt;0,AK1455&lt;-Settings!$B$13),"Long unwinding",""),IF(AND(AJ1455="Y",M1455&lt;0,AK1455&gt;Settings!$B$13),"Short buildup",""))</f>
        <v/>
      </c>
      <c r="L1455" s="95" t="n">
        <v>62.86</v>
      </c>
      <c r="M1455" s="96" t="n">
        <v>-3.2</v>
      </c>
      <c r="N1455" s="93" t="n">
        <v>2149</v>
      </c>
      <c r="O1455" s="91" t="inlineStr">
        <is>
          <t>None</t>
        </is>
      </c>
      <c r="P1455" s="91" t="inlineStr">
        <is>
          <t>52-wk low</t>
        </is>
      </c>
      <c r="Q1455" s="97" t="n">
        <v>1.22</v>
      </c>
      <c r="R1455" s="96" t="n">
        <v>1.11</v>
      </c>
      <c r="S1455" s="96" t="n">
        <v>1.08</v>
      </c>
      <c r="T1455" s="96" t="n">
        <v>0.83</v>
      </c>
      <c r="U1455" s="96" t="n">
        <v>0.8100000000000001</v>
      </c>
      <c r="V1455" s="103" t="n">
        <v>0.74</v>
      </c>
      <c r="W1455" s="102" t="n">
        <v>1</v>
      </c>
      <c r="X1455" s="93" t="n"/>
      <c r="Y1455" s="91" t="inlineStr">
        <is>
          <t>None</t>
        </is>
      </c>
      <c r="Z1455" s="99" t="n">
        <v>61.72</v>
      </c>
      <c r="AA1455" s="96" t="n">
        <v>1.07</v>
      </c>
      <c r="AB1455" s="96" t="n">
        <v>1.04</v>
      </c>
      <c r="AC1455" s="96" t="n">
        <v>1.18</v>
      </c>
      <c r="AD1455" s="96" t="n">
        <v>0.9</v>
      </c>
      <c r="AE1455" s="96" t="n">
        <v>0.93</v>
      </c>
      <c r="AF1455" s="103" t="n">
        <v>1.06</v>
      </c>
      <c r="AG1455" s="91" t="inlineStr">
        <is>
          <t>Normal</t>
        </is>
      </c>
      <c r="AH1455" s="100" t="n">
        <v>0</v>
      </c>
      <c r="AI1455" s="101" t="n">
        <v>0</v>
      </c>
      <c r="AJ1455" s="92" t="inlineStr">
        <is>
          <t>N</t>
        </is>
      </c>
      <c r="AK1455" s="96" t="n"/>
      <c r="AL1455" s="91" t="inlineStr">
        <is>
          <t>n/a</t>
        </is>
      </c>
      <c r="AM1455" s="93" t="n"/>
      <c r="AN1455" s="92" t="inlineStr">
        <is>
          <t>None</t>
        </is>
      </c>
      <c r="AO1455" s="102" t="n">
        <v>0</v>
      </c>
      <c r="AP1455" s="103" t="n">
        <v>0.59</v>
      </c>
      <c r="AQ1455" s="102" t="n">
        <v>18</v>
      </c>
      <c r="AR1455" s="91" t="inlineStr">
        <is>
          <t>N</t>
        </is>
      </c>
      <c r="AS1455" s="104" t="n"/>
      <c r="AT1455" s="92">
        <f>IF(AND(P1455="52-wk high",T1455&gt;=Settings!$B$7),"Y","N")</f>
        <v/>
      </c>
      <c r="AU1455" s="91">
        <f>IF(AND(AD1455&gt;=Settings!$B$8,M1455&gt;0),"Y","N")</f>
        <v/>
      </c>
      <c r="AV1455" s="91">
        <f>IF(OR(AH1455&gt;Settings!$B$9,AI1455&gt;Settings!$B$9),"Y","N")</f>
        <v/>
      </c>
      <c r="AW1455" s="91">
        <f>IF(AJ1455&lt;&gt;"Y","n/a",IF(AND(M1455&gt;0,AK1455&gt;Settings!$B$10),"Y","N"))</f>
        <v/>
      </c>
      <c r="AX1455" s="91">
        <f>IF(AO1455&gt;=Settings!$B$11,"Y","N")</f>
        <v/>
      </c>
      <c r="AY1455" s="99">
        <f>(AT1455="Y")+(AU1455="Y")+(AV1455="Y")+(AW1455="Y")+(AX1455="Y")</f>
        <v/>
      </c>
      <c r="AZ1455" s="94">
        <f>IF(AY1455=0,"None",_xlfn.TEXTJOIN(", ",TRUE(),IF(AT1455="Y","Breakout",""),IF(AU1455="Y","Accumulation",""),IF(AV1455="Y","Institutional buying",""),IF(AW1455="Y","Long buildup",""),IF(AX1455="Y","Momentum leader","")))</f>
        <v/>
      </c>
      <c r="BA1455" s="94">
        <f>IF(BW1455="","","Passes "&amp;AY1455&amp;" of 5 buy-side scans"&amp;IF(G1455="Y","; RED FLAG: filter out using Red flag column",""))</f>
        <v/>
      </c>
      <c r="BB1455" s="91" t="inlineStr">
        <is>
          <t>None</t>
        </is>
      </c>
      <c r="BC1455" s="92" t="inlineStr">
        <is>
          <t>N</t>
        </is>
      </c>
      <c r="BD1455" s="94" t="n"/>
      <c r="BE1455" s="94" t="n"/>
      <c r="BF1455" s="92">
        <f>IF(R1455*100000&gt;=Settings!$B$5,"Y","N")</f>
        <v/>
      </c>
      <c r="BG1455" s="91">
        <f>IF(F1455&gt;Settings!$B$6,"Y","N")</f>
        <v/>
      </c>
      <c r="BH1455" s="97" t="n">
        <v>-34.36</v>
      </c>
      <c r="BI1455" s="96" t="n">
        <v>-5.76</v>
      </c>
      <c r="BJ1455" s="96" t="n">
        <v>-11.38</v>
      </c>
      <c r="BK1455" s="96" t="n">
        <v>-13.45</v>
      </c>
      <c r="BL1455" s="96" t="n">
        <v>-10.07</v>
      </c>
      <c r="BM1455" s="96" t="n">
        <v>-23.19</v>
      </c>
      <c r="BN1455" s="97" t="n">
        <v>-6.95</v>
      </c>
      <c r="BO1455" s="96" t="n">
        <v>-9.57</v>
      </c>
      <c r="BP1455" s="96" t="n">
        <v>-11.99</v>
      </c>
      <c r="BQ1455" s="96" t="n">
        <v>-15.16</v>
      </c>
      <c r="BR1455" s="91" t="inlineStr">
        <is>
          <t>Stacked down</t>
        </is>
      </c>
      <c r="BS1455" s="91" t="inlineStr">
        <is>
          <t>None</t>
        </is>
      </c>
      <c r="BT1455" s="96" t="n">
        <v>23</v>
      </c>
      <c r="BU1455" s="91" t="inlineStr">
        <is>
          <t>N</t>
        </is>
      </c>
      <c r="BV1455" s="99">
        <f>IF(OR(BF1455&lt;&gt;"Y",BG1455&lt;&gt;"Y"),"",(AND(ISNUMBER(BQ1455),BQ1455&gt;0))+(BR1455="Stacked up")+(AND(ISNUMBER(BH1455),BH1455&gt;=-Settings!$B$17))+(AND(ISNUMBER(BK1455),ISNUMBER(BM1455),BK1455&gt;0,BM1455&gt;0))+(AND(ISNUMBER(AQ1455),AQ1455&gt;=Settings!$B$18))+(AND(ISNUMBER(BT1455),BT1455&gt;=Settings!$B$19,BT1455&lt;=Settings!$B$20))+(AND(ISNUMBER(AS1455),AS1455&gt;0))+(AND(ISNUMBER(T1455),ISNUMBER(M1455),T1455&gt;=Settings!$B$21,M1455&gt;0))+(AND(ISNUMBER(AD1455),ISNUMBER(M1455),AD1455&gt;=Settings!$B$22,M1455&gt;0))+(AY1455&gt;=1))</f>
        <v/>
      </c>
      <c r="BW1455" s="91">
        <f>IF(OR(AY1455=0,BF1455&lt;&gt;"Y",BG1455&lt;&gt;"Y"),"",1+SUMPRODUCT(($A$6:$A$2604=A1455)*($AY$6:$AY$2604&gt;0)*($BF$6:$BF$2604="Y")*($BG$6:$BG$2604="Y")*(($AY$6:$AY$2604&gt;AY1455)+($AY$6:$AY$2604=AY1455)*($AD$6:$AD$2604&gt;AD1455))))</f>
        <v/>
      </c>
    </row>
    <row r="1456" ht="23.85" customHeight="1" s="55">
      <c r="A1456" s="90" t="n">
        <v>46296</v>
      </c>
      <c r="B1456" s="91" t="inlineStr">
        <is>
          <t>SULA</t>
        </is>
      </c>
      <c r="C1456" s="91" t="inlineStr">
        <is>
          <t>INE142Q01026</t>
        </is>
      </c>
      <c r="D1456" s="91" t="n"/>
      <c r="E1456" s="91" t="inlineStr">
        <is>
          <t>None</t>
        </is>
      </c>
      <c r="F1456" s="93" t="n">
        <v>1106</v>
      </c>
      <c r="G1456" s="92" t="inlineStr">
        <is>
          <t>N</t>
        </is>
      </c>
      <c r="H1456" s="94" t="n"/>
      <c r="I1456" s="91" t="inlineStr">
        <is>
          <t>N</t>
        </is>
      </c>
      <c r="J1456" s="92">
        <f>IF(K1456="","N","Y")</f>
        <v/>
      </c>
      <c r="K1456" s="94">
        <f>_xlfn.TEXTJOIN("; ",TRUE,IF(P1456="52-wk low","52-wk low",""),IF(AND(AD1456&gt;=Settings!$B$12,M1456&lt;0),"Distribution",""),IF(AND(AJ1456="Y",M1456&lt;0,AK1456&lt;-Settings!$B$13),"Long unwinding",""),IF(AND(AJ1456="Y",M1456&lt;0,AK1456&gt;Settings!$B$13),"Short buildup",""))</f>
        <v/>
      </c>
      <c r="L1456" s="95" t="n">
        <v>130.94</v>
      </c>
      <c r="M1456" s="96" t="n">
        <v>-1.77</v>
      </c>
      <c r="N1456" s="93" t="n">
        <v>1511</v>
      </c>
      <c r="O1456" s="91" t="inlineStr">
        <is>
          <t>None</t>
        </is>
      </c>
      <c r="P1456" s="91" t="inlineStr">
        <is>
          <t>52-wk low</t>
        </is>
      </c>
      <c r="Q1456" s="97" t="n">
        <v>2.55</v>
      </c>
      <c r="R1456" s="96" t="n">
        <v>4.18</v>
      </c>
      <c r="S1456" s="96" t="n">
        <v>0.61</v>
      </c>
      <c r="T1456" s="96" t="n">
        <v>0.52</v>
      </c>
      <c r="U1456" s="96" t="n">
        <v>0.71</v>
      </c>
      <c r="V1456" s="103" t="n">
        <v>1.16</v>
      </c>
      <c r="W1456" s="102" t="n">
        <v>2</v>
      </c>
      <c r="X1456" s="93" t="n"/>
      <c r="Y1456" s="91" t="inlineStr">
        <is>
          <t>None</t>
        </is>
      </c>
      <c r="Z1456" s="99" t="n">
        <v>53.75</v>
      </c>
      <c r="AA1456" s="96" t="n">
        <v>1.11</v>
      </c>
      <c r="AB1456" s="96" t="n">
        <v>1.08</v>
      </c>
      <c r="AC1456" s="96" t="n">
        <v>0.96</v>
      </c>
      <c r="AD1456" s="96" t="n">
        <v>0.73</v>
      </c>
      <c r="AE1456" s="96" t="n">
        <v>0.89</v>
      </c>
      <c r="AF1456" s="103" t="n">
        <v>0.82</v>
      </c>
      <c r="AG1456" s="91" t="inlineStr">
        <is>
          <t>Normal</t>
        </is>
      </c>
      <c r="AH1456" s="100" t="n">
        <v>0</v>
      </c>
      <c r="AI1456" s="101" t="n">
        <v>0</v>
      </c>
      <c r="AJ1456" s="92" t="inlineStr">
        <is>
          <t>N</t>
        </is>
      </c>
      <c r="AK1456" s="96" t="n"/>
      <c r="AL1456" s="91" t="inlineStr">
        <is>
          <t>n/a</t>
        </is>
      </c>
      <c r="AM1456" s="93" t="n"/>
      <c r="AN1456" s="92" t="inlineStr">
        <is>
          <t>None</t>
        </is>
      </c>
      <c r="AO1456" s="102" t="n">
        <v>0</v>
      </c>
      <c r="AP1456" s="103" t="n">
        <v>0.45</v>
      </c>
      <c r="AQ1456" s="102" t="n">
        <v>1</v>
      </c>
      <c r="AR1456" s="91" t="inlineStr">
        <is>
          <t>N</t>
        </is>
      </c>
      <c r="AS1456" s="104" t="n"/>
      <c r="AT1456" s="92">
        <f>IF(AND(P1456="52-wk high",T1456&gt;=Settings!$B$7),"Y","N")</f>
        <v/>
      </c>
      <c r="AU1456" s="91">
        <f>IF(AND(AD1456&gt;=Settings!$B$8,M1456&gt;0),"Y","N")</f>
        <v/>
      </c>
      <c r="AV1456" s="91">
        <f>IF(OR(AH1456&gt;Settings!$B$9,AI1456&gt;Settings!$B$9),"Y","N")</f>
        <v/>
      </c>
      <c r="AW1456" s="91">
        <f>IF(AJ1456&lt;&gt;"Y","n/a",IF(AND(M1456&gt;0,AK1456&gt;Settings!$B$10),"Y","N"))</f>
        <v/>
      </c>
      <c r="AX1456" s="91">
        <f>IF(AO1456&gt;=Settings!$B$11,"Y","N")</f>
        <v/>
      </c>
      <c r="AY1456" s="99">
        <f>(AT1456="Y")+(AU1456="Y")+(AV1456="Y")+(AW1456="Y")+(AX1456="Y")</f>
        <v/>
      </c>
      <c r="AZ1456" s="94">
        <f>IF(AY1456=0,"None",_xlfn.TEXTJOIN(", ",TRUE(),IF(AT1456="Y","Breakout",""),IF(AU1456="Y","Accumulation",""),IF(AV1456="Y","Institutional buying",""),IF(AW1456="Y","Long buildup",""),IF(AX1456="Y","Momentum leader","")))</f>
        <v/>
      </c>
      <c r="BA1456" s="94">
        <f>IF(BW1456="","","Passes "&amp;AY1456&amp;" of 5 buy-side scans"&amp;IF(G1456="Y","; RED FLAG: filter out using Red flag column",""))</f>
        <v/>
      </c>
      <c r="BB1456" s="91" t="inlineStr">
        <is>
          <t>None</t>
        </is>
      </c>
      <c r="BC1456" s="92" t="inlineStr">
        <is>
          <t>N</t>
        </is>
      </c>
      <c r="BD1456" s="94" t="n"/>
      <c r="BE1456" s="94" t="n"/>
      <c r="BF1456" s="92">
        <f>IF(R1456*100000&gt;=Settings!$B$5,"Y","N")</f>
        <v/>
      </c>
      <c r="BG1456" s="91">
        <f>IF(F1456&gt;Settings!$B$6,"Y","N")</f>
        <v/>
      </c>
      <c r="BH1456" s="97" t="n">
        <v>-50.89</v>
      </c>
      <c r="BI1456" s="96" t="n">
        <v>-3.56</v>
      </c>
      <c r="BJ1456" s="96" t="n">
        <v>-11.91</v>
      </c>
      <c r="BK1456" s="96" t="n">
        <v>-14.86</v>
      </c>
      <c r="BL1456" s="96" t="n">
        <v>-15.73</v>
      </c>
      <c r="BM1456" s="96" t="n">
        <v>-50.42</v>
      </c>
      <c r="BN1456" s="97" t="n">
        <v>-4.67</v>
      </c>
      <c r="BO1456" s="96" t="n">
        <v>-9.06</v>
      </c>
      <c r="BP1456" s="96" t="n">
        <v>-14.04</v>
      </c>
      <c r="BQ1456" s="96" t="n">
        <v>-23.63</v>
      </c>
      <c r="BR1456" s="91" t="inlineStr">
        <is>
          <t>Stacked down</t>
        </is>
      </c>
      <c r="BS1456" s="91" t="inlineStr">
        <is>
          <t>None</t>
        </is>
      </c>
      <c r="BT1456" s="96" t="n">
        <v>29</v>
      </c>
      <c r="BU1456" s="91" t="inlineStr">
        <is>
          <t>N</t>
        </is>
      </c>
      <c r="BV1456" s="99">
        <f>IF(OR(BF1456&lt;&gt;"Y",BG1456&lt;&gt;"Y"),"",(AND(ISNUMBER(BQ1456),BQ1456&gt;0))+(BR1456="Stacked up")+(AND(ISNUMBER(BH1456),BH1456&gt;=-Settings!$B$17))+(AND(ISNUMBER(BK1456),ISNUMBER(BM1456),BK1456&gt;0,BM1456&gt;0))+(AND(ISNUMBER(AQ1456),AQ1456&gt;=Settings!$B$18))+(AND(ISNUMBER(BT1456),BT1456&gt;=Settings!$B$19,BT1456&lt;=Settings!$B$20))+(AND(ISNUMBER(AS1456),AS1456&gt;0))+(AND(ISNUMBER(T1456),ISNUMBER(M1456),T1456&gt;=Settings!$B$21,M1456&gt;0))+(AND(ISNUMBER(AD1456),ISNUMBER(M1456),AD1456&gt;=Settings!$B$22,M1456&gt;0))+(AY1456&gt;=1))</f>
        <v/>
      </c>
      <c r="BW1456" s="91">
        <f>IF(OR(AY1456=0,BF1456&lt;&gt;"Y",BG1456&lt;&gt;"Y"),"",1+SUMPRODUCT(($A$6:$A$2604=A1456)*($AY$6:$AY$2604&gt;0)*($BF$6:$BF$2604="Y")*($BG$6:$BG$2604="Y")*(($AY$6:$AY$2604&gt;AY1456)+($AY$6:$AY$2604=AY1456)*($AD$6:$AD$2604&gt;AD1456))))</f>
        <v/>
      </c>
    </row>
    <row r="1457" ht="23.85" customHeight="1" s="55">
      <c r="A1457" s="90" t="n">
        <v>46296</v>
      </c>
      <c r="B1457" s="91" t="inlineStr">
        <is>
          <t>BHARATWIRE</t>
        </is>
      </c>
      <c r="C1457" s="91" t="inlineStr">
        <is>
          <t>INE316L01019</t>
        </is>
      </c>
      <c r="D1457" s="91" t="n"/>
      <c r="E1457" s="91" t="inlineStr">
        <is>
          <t>None</t>
        </is>
      </c>
      <c r="F1457" s="93" t="n">
        <v>1101</v>
      </c>
      <c r="G1457" s="92" t="inlineStr">
        <is>
          <t>N</t>
        </is>
      </c>
      <c r="H1457" s="94" t="n"/>
      <c r="I1457" s="91" t="inlineStr">
        <is>
          <t>N</t>
        </is>
      </c>
      <c r="J1457" s="92">
        <f>IF(K1457="","N","Y")</f>
        <v/>
      </c>
      <c r="K1457" s="94">
        <f>_xlfn.TEXTJOIN("; ",TRUE,IF(P1457="52-wk low","52-wk low",""),IF(AND(AD1457&gt;=Settings!$B$12,M1457&lt;0),"Distribution",""),IF(AND(AJ1457="Y",M1457&lt;0,AK1457&lt;-Settings!$B$13),"Long unwinding",""),IF(AND(AJ1457="Y",M1457&lt;0,AK1457&gt;Settings!$B$13),"Short buildup",""))</f>
        <v/>
      </c>
      <c r="L1457" s="95" t="n">
        <v>160.12</v>
      </c>
      <c r="M1457" s="96" t="n">
        <v>-2.58</v>
      </c>
      <c r="N1457" s="93" t="n">
        <v>1931</v>
      </c>
      <c r="O1457" s="91" t="inlineStr">
        <is>
          <t>None</t>
        </is>
      </c>
      <c r="P1457" s="91" t="inlineStr">
        <is>
          <t>None</t>
        </is>
      </c>
      <c r="Q1457" s="97" t="n">
        <v>2.22</v>
      </c>
      <c r="R1457" s="96" t="n">
        <v>1.32</v>
      </c>
      <c r="S1457" s="96" t="n">
        <v>1.66</v>
      </c>
      <c r="T1457" s="96" t="n">
        <v>1.62</v>
      </c>
      <c r="U1457" s="96" t="n">
        <v>0.91</v>
      </c>
      <c r="V1457" s="103" t="n">
        <v>0.58</v>
      </c>
      <c r="W1457" s="102" t="n">
        <v>1</v>
      </c>
      <c r="X1457" s="93" t="n"/>
      <c r="Y1457" s="91" t="inlineStr">
        <is>
          <t>None</t>
        </is>
      </c>
      <c r="Z1457" s="99" t="n">
        <v>39.2</v>
      </c>
      <c r="AA1457" s="96" t="n">
        <v>0.83</v>
      </c>
      <c r="AB1457" s="96" t="n">
        <v>0.85</v>
      </c>
      <c r="AC1457" s="96" t="n">
        <v>1.43</v>
      </c>
      <c r="AD1457" s="96" t="n">
        <v>1.42</v>
      </c>
      <c r="AE1457" s="96" t="n">
        <v>0.86</v>
      </c>
      <c r="AF1457" s="103" t="n">
        <v>1.11</v>
      </c>
      <c r="AG1457" s="91" t="inlineStr">
        <is>
          <t>Normal</t>
        </is>
      </c>
      <c r="AH1457" s="100" t="n">
        <v>0</v>
      </c>
      <c r="AI1457" s="101" t="n">
        <v>0</v>
      </c>
      <c r="AJ1457" s="92" t="inlineStr">
        <is>
          <t>N</t>
        </is>
      </c>
      <c r="AK1457" s="96" t="n"/>
      <c r="AL1457" s="91" t="inlineStr">
        <is>
          <t>n/a</t>
        </is>
      </c>
      <c r="AM1457" s="93" t="n"/>
      <c r="AN1457" s="92" t="inlineStr">
        <is>
          <t>None</t>
        </is>
      </c>
      <c r="AO1457" s="102" t="n">
        <v>0</v>
      </c>
      <c r="AP1457" s="103" t="n">
        <v>0.8</v>
      </c>
      <c r="AQ1457" s="102" t="n">
        <v>49</v>
      </c>
      <c r="AR1457" s="91" t="inlineStr">
        <is>
          <t>N</t>
        </is>
      </c>
      <c r="AS1457" s="104" t="n"/>
      <c r="AT1457" s="92">
        <f>IF(AND(P1457="52-wk high",T1457&gt;=Settings!$B$7),"Y","N")</f>
        <v/>
      </c>
      <c r="AU1457" s="91">
        <f>IF(AND(AD1457&gt;=Settings!$B$8,M1457&gt;0),"Y","N")</f>
        <v/>
      </c>
      <c r="AV1457" s="91">
        <f>IF(OR(AH1457&gt;Settings!$B$9,AI1457&gt;Settings!$B$9),"Y","N")</f>
        <v/>
      </c>
      <c r="AW1457" s="91">
        <f>IF(AJ1457&lt;&gt;"Y","n/a",IF(AND(M1457&gt;0,AK1457&gt;Settings!$B$10),"Y","N"))</f>
        <v/>
      </c>
      <c r="AX1457" s="91">
        <f>IF(AO1457&gt;=Settings!$B$11,"Y","N")</f>
        <v/>
      </c>
      <c r="AY1457" s="99">
        <f>(AT1457="Y")+(AU1457="Y")+(AV1457="Y")+(AW1457="Y")+(AX1457="Y")</f>
        <v/>
      </c>
      <c r="AZ1457" s="94">
        <f>IF(AY1457=0,"None",_xlfn.TEXTJOIN(", ",TRUE(),IF(AT1457="Y","Breakout",""),IF(AU1457="Y","Accumulation",""),IF(AV1457="Y","Institutional buying",""),IF(AW1457="Y","Long buildup",""),IF(AX1457="Y","Momentum leader","")))</f>
        <v/>
      </c>
      <c r="BA1457" s="94">
        <f>IF(BW1457="","","Passes "&amp;AY1457&amp;" of 5 buy-side scans"&amp;IF(G1457="Y","; RED FLAG: filter out using Red flag column",""))</f>
        <v/>
      </c>
      <c r="BB1457" s="91" t="inlineStr">
        <is>
          <t>None</t>
        </is>
      </c>
      <c r="BC1457" s="92" t="inlineStr">
        <is>
          <t>N</t>
        </is>
      </c>
      <c r="BD1457" s="94" t="n"/>
      <c r="BE1457" s="94" t="n"/>
      <c r="BF1457" s="92">
        <f>IF(R1457*100000&gt;=Settings!$B$5,"Y","N")</f>
        <v/>
      </c>
      <c r="BG1457" s="91">
        <f>IF(F1457&gt;Settings!$B$6,"Y","N")</f>
        <v/>
      </c>
      <c r="BH1457" s="97" t="n">
        <v>-38.89</v>
      </c>
      <c r="BI1457" s="96" t="n">
        <v>-3.16</v>
      </c>
      <c r="BJ1457" s="96" t="n">
        <v>-8.07</v>
      </c>
      <c r="BK1457" s="96" t="n">
        <v>-25.7</v>
      </c>
      <c r="BL1457" s="96" t="n">
        <v>-0.63</v>
      </c>
      <c r="BM1457" s="96" t="n">
        <v>-2.37</v>
      </c>
      <c r="BN1457" s="97" t="n">
        <v>-6.18</v>
      </c>
      <c r="BO1457" s="96" t="n">
        <v>-11.62</v>
      </c>
      <c r="BP1457" s="96" t="n">
        <v>-15.04</v>
      </c>
      <c r="BQ1457" s="96" t="n">
        <v>-15.06</v>
      </c>
      <c r="BR1457" s="91" t="inlineStr">
        <is>
          <t>Stacked down</t>
        </is>
      </c>
      <c r="BS1457" s="91" t="inlineStr">
        <is>
          <t>None</t>
        </is>
      </c>
      <c r="BT1457" s="96" t="n">
        <v>26.9</v>
      </c>
      <c r="BU1457" s="91" t="inlineStr">
        <is>
          <t>N</t>
        </is>
      </c>
      <c r="BV1457" s="99">
        <f>IF(OR(BF1457&lt;&gt;"Y",BG1457&lt;&gt;"Y"),"",(AND(ISNUMBER(BQ1457),BQ1457&gt;0))+(BR1457="Stacked up")+(AND(ISNUMBER(BH1457),BH1457&gt;=-Settings!$B$17))+(AND(ISNUMBER(BK1457),ISNUMBER(BM1457),BK1457&gt;0,BM1457&gt;0))+(AND(ISNUMBER(AQ1457),AQ1457&gt;=Settings!$B$18))+(AND(ISNUMBER(BT1457),BT1457&gt;=Settings!$B$19,BT1457&lt;=Settings!$B$20))+(AND(ISNUMBER(AS1457),AS1457&gt;0))+(AND(ISNUMBER(T1457),ISNUMBER(M1457),T1457&gt;=Settings!$B$21,M1457&gt;0))+(AND(ISNUMBER(AD1457),ISNUMBER(M1457),AD1457&gt;=Settings!$B$22,M1457&gt;0))+(AY1457&gt;=1))</f>
        <v/>
      </c>
      <c r="BW1457" s="91">
        <f>IF(OR(AY1457=0,BF1457&lt;&gt;"Y",BG1457&lt;&gt;"Y"),"",1+SUMPRODUCT(($A$6:$A$2604=A1457)*($AY$6:$AY$2604&gt;0)*($BF$6:$BF$2604="Y")*($BG$6:$BG$2604="Y")*(($AY$6:$AY$2604&gt;AY1457)+($AY$6:$AY$2604=AY1457)*($AD$6:$AD$2604&gt;AD1457))))</f>
        <v/>
      </c>
    </row>
    <row r="1458" ht="23.85" customHeight="1" s="55">
      <c r="A1458" s="90" t="n">
        <v>46296</v>
      </c>
      <c r="B1458" s="91" t="inlineStr">
        <is>
          <t>DHAMPURSUG</t>
        </is>
      </c>
      <c r="C1458" s="91" t="inlineStr">
        <is>
          <t>INE041A01016</t>
        </is>
      </c>
      <c r="D1458" s="91" t="n"/>
      <c r="E1458" s="91" t="inlineStr">
        <is>
          <t>None</t>
        </is>
      </c>
      <c r="F1458" s="93" t="n">
        <v>1100</v>
      </c>
      <c r="G1458" s="92" t="inlineStr">
        <is>
          <t>N</t>
        </is>
      </c>
      <c r="H1458" s="94" t="n"/>
      <c r="I1458" s="91" t="inlineStr">
        <is>
          <t>N</t>
        </is>
      </c>
      <c r="J1458" s="92">
        <f>IF(K1458="","N","Y")</f>
        <v/>
      </c>
      <c r="K1458" s="94">
        <f>_xlfn.TEXTJOIN("; ",TRUE,IF(P1458="52-wk low","52-wk low",""),IF(AND(AD1458&gt;=Settings!$B$12,M1458&lt;0),"Distribution",""),IF(AND(AJ1458="Y",M1458&lt;0,AK1458&lt;-Settings!$B$13),"Long unwinding",""),IF(AND(AJ1458="Y",M1458&lt;0,AK1458&gt;Settings!$B$13),"Short buildup",""))</f>
        <v/>
      </c>
      <c r="L1458" s="95" t="n">
        <v>171.06</v>
      </c>
      <c r="M1458" s="96" t="n">
        <v>-0.21</v>
      </c>
      <c r="N1458" s="93" t="n">
        <v>677</v>
      </c>
      <c r="O1458" s="91" t="inlineStr">
        <is>
          <t>None</t>
        </is>
      </c>
      <c r="P1458" s="91" t="inlineStr">
        <is>
          <t>None</t>
        </is>
      </c>
      <c r="Q1458" s="97" t="n">
        <v>6.34</v>
      </c>
      <c r="R1458" s="96" t="n">
        <v>7.08</v>
      </c>
      <c r="S1458" s="96" t="n">
        <v>0.89</v>
      </c>
      <c r="T1458" s="96" t="n">
        <v>0.6</v>
      </c>
      <c r="U1458" s="96" t="n">
        <v>0.95</v>
      </c>
      <c r="V1458" s="103" t="n">
        <v>1.07</v>
      </c>
      <c r="W1458" s="102" t="n">
        <v>1</v>
      </c>
      <c r="X1458" s="93" t="n"/>
      <c r="Y1458" s="91" t="inlineStr">
        <is>
          <t>None</t>
        </is>
      </c>
      <c r="Z1458" s="99" t="n">
        <v>41.64</v>
      </c>
      <c r="AA1458" s="96" t="n">
        <v>1.11</v>
      </c>
      <c r="AB1458" s="96" t="n">
        <v>1.09</v>
      </c>
      <c r="AC1458" s="96" t="n">
        <v>1.07</v>
      </c>
      <c r="AD1458" s="96" t="n">
        <v>0.79</v>
      </c>
      <c r="AE1458" s="96" t="n">
        <v>1.19</v>
      </c>
      <c r="AF1458" s="103" t="n">
        <v>1.06</v>
      </c>
      <c r="AG1458" s="91" t="inlineStr">
        <is>
          <t>Normal</t>
        </is>
      </c>
      <c r="AH1458" s="100" t="n">
        <v>0</v>
      </c>
      <c r="AI1458" s="101" t="n">
        <v>0</v>
      </c>
      <c r="AJ1458" s="92" t="inlineStr">
        <is>
          <t>N</t>
        </is>
      </c>
      <c r="AK1458" s="96" t="n"/>
      <c r="AL1458" s="91" t="inlineStr">
        <is>
          <t>n/a</t>
        </is>
      </c>
      <c r="AM1458" s="93" t="n"/>
      <c r="AN1458" s="92" t="inlineStr">
        <is>
          <t>None</t>
        </is>
      </c>
      <c r="AO1458" s="102" t="n">
        <v>0</v>
      </c>
      <c r="AP1458" s="103" t="n">
        <v>1.39</v>
      </c>
      <c r="AQ1458" s="102" t="n">
        <v>76</v>
      </c>
      <c r="AR1458" s="91" t="inlineStr">
        <is>
          <t>N</t>
        </is>
      </c>
      <c r="AS1458" s="104" t="n"/>
      <c r="AT1458" s="92">
        <f>IF(AND(P1458="52-wk high",T1458&gt;=Settings!$B$7),"Y","N")</f>
        <v/>
      </c>
      <c r="AU1458" s="91">
        <f>IF(AND(AD1458&gt;=Settings!$B$8,M1458&gt;0),"Y","N")</f>
        <v/>
      </c>
      <c r="AV1458" s="91">
        <f>IF(OR(AH1458&gt;Settings!$B$9,AI1458&gt;Settings!$B$9),"Y","N")</f>
        <v/>
      </c>
      <c r="AW1458" s="91">
        <f>IF(AJ1458&lt;&gt;"Y","n/a",IF(AND(M1458&gt;0,AK1458&gt;Settings!$B$10),"Y","N"))</f>
        <v/>
      </c>
      <c r="AX1458" s="91">
        <f>IF(AO1458&gt;=Settings!$B$11,"Y","N")</f>
        <v/>
      </c>
      <c r="AY1458" s="99">
        <f>(AT1458="Y")+(AU1458="Y")+(AV1458="Y")+(AW1458="Y")+(AX1458="Y")</f>
        <v/>
      </c>
      <c r="AZ1458" s="94">
        <f>IF(AY1458=0,"None",_xlfn.TEXTJOIN(", ",TRUE(),IF(AT1458="Y","Breakout",""),IF(AU1458="Y","Accumulation",""),IF(AV1458="Y","Institutional buying",""),IF(AW1458="Y","Long buildup",""),IF(AX1458="Y","Momentum leader","")))</f>
        <v/>
      </c>
      <c r="BA1458" s="94">
        <f>IF(BW1458="","","Passes "&amp;AY1458&amp;" of 5 buy-side scans"&amp;IF(G1458="Y","; RED FLAG: filter out using Red flag column",""))</f>
        <v/>
      </c>
      <c r="BB1458" s="91" t="inlineStr">
        <is>
          <t>None</t>
        </is>
      </c>
      <c r="BC1458" s="92" t="inlineStr">
        <is>
          <t>N</t>
        </is>
      </c>
      <c r="BD1458" s="94" t="n"/>
      <c r="BE1458" s="94" t="n"/>
      <c r="BF1458" s="92">
        <f>IF(R1458*100000&gt;=Settings!$B$5,"Y","N")</f>
        <v/>
      </c>
      <c r="BG1458" s="91">
        <f>IF(F1458&gt;Settings!$B$6,"Y","N")</f>
        <v/>
      </c>
      <c r="BH1458" s="97" t="n">
        <v>-14.44</v>
      </c>
      <c r="BI1458" s="96" t="n">
        <v>3.9</v>
      </c>
      <c r="BJ1458" s="96" t="n">
        <v>-1.02</v>
      </c>
      <c r="BK1458" s="96" t="n">
        <v>21.8</v>
      </c>
      <c r="BL1458" s="96" t="n">
        <v>21.55</v>
      </c>
      <c r="BM1458" s="96" t="n">
        <v>27.31</v>
      </c>
      <c r="BN1458" s="97" t="n">
        <v>2.13</v>
      </c>
      <c r="BO1458" s="96" t="n">
        <v>5.02</v>
      </c>
      <c r="BP1458" s="96" t="n">
        <v>10.06</v>
      </c>
      <c r="BQ1458" s="96" t="n">
        <v>16.1</v>
      </c>
      <c r="BR1458" s="91" t="inlineStr">
        <is>
          <t>Stacked up</t>
        </is>
      </c>
      <c r="BS1458" s="91" t="inlineStr">
        <is>
          <t>None</t>
        </is>
      </c>
      <c r="BT1458" s="96" t="n">
        <v>56.2</v>
      </c>
      <c r="BU1458" s="91" t="inlineStr">
        <is>
          <t>N</t>
        </is>
      </c>
      <c r="BV1458" s="99">
        <f>IF(OR(BF1458&lt;&gt;"Y",BG1458&lt;&gt;"Y"),"",(AND(ISNUMBER(BQ1458),BQ1458&gt;0))+(BR1458="Stacked up")+(AND(ISNUMBER(BH1458),BH1458&gt;=-Settings!$B$17))+(AND(ISNUMBER(BK1458),ISNUMBER(BM1458),BK1458&gt;0,BM1458&gt;0))+(AND(ISNUMBER(AQ1458),AQ1458&gt;=Settings!$B$18))+(AND(ISNUMBER(BT1458),BT1458&gt;=Settings!$B$19,BT1458&lt;=Settings!$B$20))+(AND(ISNUMBER(AS1458),AS1458&gt;0))+(AND(ISNUMBER(T1458),ISNUMBER(M1458),T1458&gt;=Settings!$B$21,M1458&gt;0))+(AND(ISNUMBER(AD1458),ISNUMBER(M1458),AD1458&gt;=Settings!$B$22,M1458&gt;0))+(AY1458&gt;=1))</f>
        <v/>
      </c>
      <c r="BW1458" s="91">
        <f>IF(OR(AY1458=0,BF1458&lt;&gt;"Y",BG1458&lt;&gt;"Y"),"",1+SUMPRODUCT(($A$6:$A$2604=A1458)*($AY$6:$AY$2604&gt;0)*($BF$6:$BF$2604="Y")*($BG$6:$BG$2604="Y")*(($AY$6:$AY$2604&gt;AY1458)+($AY$6:$AY$2604=AY1458)*($AD$6:$AD$2604&gt;AD1458))))</f>
        <v/>
      </c>
    </row>
    <row r="1459" ht="23.85" customHeight="1" s="55">
      <c r="A1459" s="90" t="n">
        <v>46296</v>
      </c>
      <c r="B1459" s="91" t="inlineStr">
        <is>
          <t>LGHL</t>
        </is>
      </c>
      <c r="C1459" s="91" t="inlineStr">
        <is>
          <t>INE258Y01016</t>
        </is>
      </c>
      <c r="D1459" s="91" t="n"/>
      <c r="E1459" s="91" t="inlineStr">
        <is>
          <t>None</t>
        </is>
      </c>
      <c r="F1459" s="93" t="n">
        <v>1099</v>
      </c>
      <c r="G1459" s="92" t="inlineStr">
        <is>
          <t>N</t>
        </is>
      </c>
      <c r="H1459" s="94" t="n"/>
      <c r="I1459" s="91" t="inlineStr">
        <is>
          <t>N</t>
        </is>
      </c>
      <c r="J1459" s="92">
        <f>IF(K1459="","N","Y")</f>
        <v/>
      </c>
      <c r="K1459" s="94">
        <f>_xlfn.TEXTJOIN("; ",TRUE,IF(P1459="52-wk low","52-wk low",""),IF(AND(AD1459&gt;=Settings!$B$12,M1459&lt;0),"Distribution",""),IF(AND(AJ1459="Y",M1459&lt;0,AK1459&lt;-Settings!$B$13),"Long unwinding",""),IF(AND(AJ1459="Y",M1459&lt;0,AK1459&gt;Settings!$B$13),"Short buildup",""))</f>
        <v/>
      </c>
      <c r="L1459" s="95" t="n">
        <v>219.47</v>
      </c>
      <c r="M1459" s="96" t="n">
        <v>9.710000000000001</v>
      </c>
      <c r="N1459" s="93" t="n">
        <v>14</v>
      </c>
      <c r="O1459" s="91" t="inlineStr">
        <is>
          <t>Top gainer</t>
        </is>
      </c>
      <c r="P1459" s="91" t="inlineStr">
        <is>
          <t>None</t>
        </is>
      </c>
      <c r="Q1459" s="97" t="n">
        <v>1.49</v>
      </c>
      <c r="R1459" s="96" t="n">
        <v>0.26</v>
      </c>
      <c r="S1459" s="96" t="n">
        <v>7.89</v>
      </c>
      <c r="T1459" s="96" t="n">
        <v>7.96</v>
      </c>
      <c r="U1459" s="96" t="n">
        <v>6.31</v>
      </c>
      <c r="V1459" s="103" t="n">
        <v>1.05</v>
      </c>
      <c r="W1459" s="102" t="n">
        <v>7</v>
      </c>
      <c r="X1459" s="93" t="n"/>
      <c r="Y1459" s="91" t="inlineStr">
        <is>
          <t>None</t>
        </is>
      </c>
      <c r="Z1459" s="99" t="n">
        <v>71.45</v>
      </c>
      <c r="AA1459" s="96" t="n">
        <v>2.31</v>
      </c>
      <c r="AB1459" s="96" t="n">
        <v>2.6</v>
      </c>
      <c r="AC1459" s="96" t="n">
        <v>15.08</v>
      </c>
      <c r="AD1459" s="96" t="n">
        <v>19.35</v>
      </c>
      <c r="AE1459" s="96" t="n">
        <v>17.19</v>
      </c>
      <c r="AF1459" s="103" t="n">
        <v>1.63</v>
      </c>
      <c r="AG1459" s="91" t="inlineStr">
        <is>
          <t>Normal</t>
        </is>
      </c>
      <c r="AH1459" s="100" t="n">
        <v>0</v>
      </c>
      <c r="AI1459" s="101" t="n">
        <v>0</v>
      </c>
      <c r="AJ1459" s="92" t="inlineStr">
        <is>
          <t>N</t>
        </is>
      </c>
      <c r="AK1459" s="96" t="n"/>
      <c r="AL1459" s="91" t="inlineStr">
        <is>
          <t>n/a</t>
        </is>
      </c>
      <c r="AM1459" s="93" t="n"/>
      <c r="AN1459" s="92" t="inlineStr">
        <is>
          <t>None</t>
        </is>
      </c>
      <c r="AO1459" s="102" t="n">
        <v>0</v>
      </c>
      <c r="AP1459" s="103" t="n">
        <v>0.63</v>
      </c>
      <c r="AQ1459" s="102" t="n">
        <v>25</v>
      </c>
      <c r="AR1459" s="91" t="inlineStr">
        <is>
          <t>N</t>
        </is>
      </c>
      <c r="AS1459" s="104" t="n"/>
      <c r="AT1459" s="92">
        <f>IF(AND(P1459="52-wk high",T1459&gt;=Settings!$B$7),"Y","N")</f>
        <v/>
      </c>
      <c r="AU1459" s="91">
        <f>IF(AND(AD1459&gt;=Settings!$B$8,M1459&gt;0),"Y","N")</f>
        <v/>
      </c>
      <c r="AV1459" s="91">
        <f>IF(OR(AH1459&gt;Settings!$B$9,AI1459&gt;Settings!$B$9),"Y","N")</f>
        <v/>
      </c>
      <c r="AW1459" s="91">
        <f>IF(AJ1459&lt;&gt;"Y","n/a",IF(AND(M1459&gt;0,AK1459&gt;Settings!$B$10),"Y","N"))</f>
        <v/>
      </c>
      <c r="AX1459" s="91">
        <f>IF(AO1459&gt;=Settings!$B$11,"Y","N")</f>
        <v/>
      </c>
      <c r="AY1459" s="99">
        <f>(AT1459="Y")+(AU1459="Y")+(AV1459="Y")+(AW1459="Y")+(AX1459="Y")</f>
        <v/>
      </c>
      <c r="AZ1459" s="94">
        <f>IF(AY1459=0,"None",_xlfn.TEXTJOIN(", ",TRUE(),IF(AT1459="Y","Breakout",""),IF(AU1459="Y","Accumulation",""),IF(AV1459="Y","Institutional buying",""),IF(AW1459="Y","Long buildup",""),IF(AX1459="Y","Momentum leader","")))</f>
        <v/>
      </c>
      <c r="BA1459" s="94">
        <f>IF(BW1459="","","Passes "&amp;AY1459&amp;" of 5 buy-side scans"&amp;IF(G1459="Y","; RED FLAG: filter out using Red flag column",""))</f>
        <v/>
      </c>
      <c r="BB1459" s="91" t="inlineStr">
        <is>
          <t>None</t>
        </is>
      </c>
      <c r="BC1459" s="92" t="inlineStr">
        <is>
          <t>Y</t>
        </is>
      </c>
      <c r="BD1459" s="94" t="inlineStr">
        <is>
          <t>PE &gt; 50; Few traders (&lt;100 unique PAN, 30 days)</t>
        </is>
      </c>
      <c r="BE1459" s="94" t="inlineStr">
        <is>
          <t>BONUS 7:5, ex 10-Oct-2025</t>
        </is>
      </c>
      <c r="BF1459" s="92">
        <f>IF(R1459*100000&gt;=Settings!$B$5,"Y","N")</f>
        <v/>
      </c>
      <c r="BG1459" s="91">
        <f>IF(F1459&gt;Settings!$B$6,"Y","N")</f>
        <v/>
      </c>
      <c r="BH1459" s="97" t="n">
        <v>-44.48</v>
      </c>
      <c r="BI1459" s="96" t="n">
        <v>20.93</v>
      </c>
      <c r="BJ1459" s="96" t="n">
        <v>22.17</v>
      </c>
      <c r="BK1459" s="96" t="n">
        <v>-1.24</v>
      </c>
      <c r="BL1459" s="96" t="n">
        <v>-6.21</v>
      </c>
      <c r="BM1459" s="96" t="n">
        <v>-75.73999999999999</v>
      </c>
      <c r="BN1459" s="97" t="n">
        <v>17.77</v>
      </c>
      <c r="BO1459" s="96" t="n">
        <v>14.97</v>
      </c>
      <c r="BP1459" s="96" t="n">
        <v>3.84</v>
      </c>
      <c r="BQ1459" s="96" t="n">
        <v>-23.68</v>
      </c>
      <c r="BR1459" s="91" t="inlineStr">
        <is>
          <t>Mixed</t>
        </is>
      </c>
      <c r="BS1459" s="91" t="inlineStr">
        <is>
          <t>None</t>
        </is>
      </c>
      <c r="BT1459" s="96" t="n">
        <v>81</v>
      </c>
      <c r="BU1459" s="91" t="inlineStr">
        <is>
          <t>N</t>
        </is>
      </c>
      <c r="BV1459" s="99">
        <f>IF(OR(BF1459&lt;&gt;"Y",BG1459&lt;&gt;"Y"),"",(AND(ISNUMBER(BQ1459),BQ1459&gt;0))+(BR1459="Stacked up")+(AND(ISNUMBER(BH1459),BH1459&gt;=-Settings!$B$17))+(AND(ISNUMBER(BK1459),ISNUMBER(BM1459),BK1459&gt;0,BM1459&gt;0))+(AND(ISNUMBER(AQ1459),AQ1459&gt;=Settings!$B$18))+(AND(ISNUMBER(BT1459),BT1459&gt;=Settings!$B$19,BT1459&lt;=Settings!$B$20))+(AND(ISNUMBER(AS1459),AS1459&gt;0))+(AND(ISNUMBER(T1459),ISNUMBER(M1459),T1459&gt;=Settings!$B$21,M1459&gt;0))+(AND(ISNUMBER(AD1459),ISNUMBER(M1459),AD1459&gt;=Settings!$B$22,M1459&gt;0))+(AY1459&gt;=1))</f>
        <v/>
      </c>
      <c r="BW1459" s="91">
        <f>IF(OR(AY1459=0,BF1459&lt;&gt;"Y",BG1459&lt;&gt;"Y"),"",1+SUMPRODUCT(($A$6:$A$2604=A1459)*($AY$6:$AY$2604&gt;0)*($BF$6:$BF$2604="Y")*($BG$6:$BG$2604="Y")*(($AY$6:$AY$2604&gt;AY1459)+($AY$6:$AY$2604=AY1459)*($AD$6:$AD$2604&gt;AD1459))))</f>
        <v/>
      </c>
    </row>
    <row r="1460" ht="23.85" customHeight="1" s="55">
      <c r="A1460" s="90" t="n">
        <v>46296</v>
      </c>
      <c r="B1460" s="91" t="inlineStr">
        <is>
          <t>BALAJITELE</t>
        </is>
      </c>
      <c r="C1460" s="91" t="inlineStr">
        <is>
          <t>INE794B01026</t>
        </is>
      </c>
      <c r="D1460" s="91" t="n"/>
      <c r="E1460" s="91" t="inlineStr">
        <is>
          <t>None</t>
        </is>
      </c>
      <c r="F1460" s="93" t="n">
        <v>1098</v>
      </c>
      <c r="G1460" s="92" t="inlineStr">
        <is>
          <t>N</t>
        </is>
      </c>
      <c r="H1460" s="94" t="n"/>
      <c r="I1460" s="91" t="inlineStr">
        <is>
          <t>N</t>
        </is>
      </c>
      <c r="J1460" s="92">
        <f>IF(K1460="","N","Y")</f>
        <v/>
      </c>
      <c r="K1460" s="94">
        <f>_xlfn.TEXTJOIN("; ",TRUE,IF(P1460="52-wk low","52-wk low",""),IF(AND(AD1460&gt;=Settings!$B$12,M1460&lt;0),"Distribution",""),IF(AND(AJ1460="Y",M1460&lt;0,AK1460&lt;-Settings!$B$13),"Long unwinding",""),IF(AND(AJ1460="Y",M1460&lt;0,AK1460&gt;Settings!$B$13),"Short buildup",""))</f>
        <v/>
      </c>
      <c r="L1460" s="95" t="n">
        <v>90.04000000000001</v>
      </c>
      <c r="M1460" s="96" t="n">
        <v>-1.34</v>
      </c>
      <c r="N1460" s="93" t="n">
        <v>1220</v>
      </c>
      <c r="O1460" s="91" t="inlineStr">
        <is>
          <t>None</t>
        </is>
      </c>
      <c r="P1460" s="91" t="inlineStr">
        <is>
          <t>None</t>
        </is>
      </c>
      <c r="Q1460" s="97" t="n">
        <v>3.83</v>
      </c>
      <c r="R1460" s="96" t="n">
        <v>3.01</v>
      </c>
      <c r="S1460" s="96" t="n">
        <v>1.33</v>
      </c>
      <c r="T1460" s="96" t="n">
        <v>1.35</v>
      </c>
      <c r="U1460" s="96" t="n">
        <v>0.92</v>
      </c>
      <c r="V1460" s="103" t="n">
        <v>0.72</v>
      </c>
      <c r="W1460" s="102" t="n">
        <v>2</v>
      </c>
      <c r="X1460" s="93" t="n"/>
      <c r="Y1460" s="91" t="inlineStr">
        <is>
          <t>None</t>
        </is>
      </c>
      <c r="Z1460" s="99" t="n">
        <v>57.79</v>
      </c>
      <c r="AA1460" s="96" t="n">
        <v>1.2</v>
      </c>
      <c r="AB1460" s="96" t="n">
        <v>1.11</v>
      </c>
      <c r="AC1460" s="96" t="n">
        <v>2.32</v>
      </c>
      <c r="AD1460" s="96" t="n">
        <v>1.86</v>
      </c>
      <c r="AE1460" s="96" t="n">
        <v>1.45</v>
      </c>
      <c r="AF1460" s="103" t="n">
        <v>0.91</v>
      </c>
      <c r="AG1460" s="91" t="inlineStr">
        <is>
          <t>Normal</t>
        </is>
      </c>
      <c r="AH1460" s="100" t="n">
        <v>0</v>
      </c>
      <c r="AI1460" s="101" t="n">
        <v>0</v>
      </c>
      <c r="AJ1460" s="92" t="inlineStr">
        <is>
          <t>N</t>
        </is>
      </c>
      <c r="AK1460" s="96" t="n"/>
      <c r="AL1460" s="91" t="inlineStr">
        <is>
          <t>n/a</t>
        </is>
      </c>
      <c r="AM1460" s="93" t="n"/>
      <c r="AN1460" s="92" t="inlineStr">
        <is>
          <t>None</t>
        </is>
      </c>
      <c r="AO1460" s="102" t="n">
        <v>0</v>
      </c>
      <c r="AP1460" s="103" t="n">
        <v>0.75</v>
      </c>
      <c r="AQ1460" s="102" t="n">
        <v>43</v>
      </c>
      <c r="AR1460" s="91" t="inlineStr">
        <is>
          <t>N</t>
        </is>
      </c>
      <c r="AS1460" s="104" t="n"/>
      <c r="AT1460" s="92">
        <f>IF(AND(P1460="52-wk high",T1460&gt;=Settings!$B$7),"Y","N")</f>
        <v/>
      </c>
      <c r="AU1460" s="91">
        <f>IF(AND(AD1460&gt;=Settings!$B$8,M1460&gt;0),"Y","N")</f>
        <v/>
      </c>
      <c r="AV1460" s="91">
        <f>IF(OR(AH1460&gt;Settings!$B$9,AI1460&gt;Settings!$B$9),"Y","N")</f>
        <v/>
      </c>
      <c r="AW1460" s="91">
        <f>IF(AJ1460&lt;&gt;"Y","n/a",IF(AND(M1460&gt;0,AK1460&gt;Settings!$B$10),"Y","N"))</f>
        <v/>
      </c>
      <c r="AX1460" s="91">
        <f>IF(AO1460&gt;=Settings!$B$11,"Y","N")</f>
        <v/>
      </c>
      <c r="AY1460" s="99">
        <f>(AT1460="Y")+(AU1460="Y")+(AV1460="Y")+(AW1460="Y")+(AX1460="Y")</f>
        <v/>
      </c>
      <c r="AZ1460" s="94">
        <f>IF(AY1460=0,"None",_xlfn.TEXTJOIN(", ",TRUE(),IF(AT1460="Y","Breakout",""),IF(AU1460="Y","Accumulation",""),IF(AV1460="Y","Institutional buying",""),IF(AW1460="Y","Long buildup",""),IF(AX1460="Y","Momentum leader","")))</f>
        <v/>
      </c>
      <c r="BA1460" s="94">
        <f>IF(BW1460="","","Passes "&amp;AY1460&amp;" of 5 buy-side scans"&amp;IF(G1460="Y","; RED FLAG: filter out using Red flag column",""))</f>
        <v/>
      </c>
      <c r="BB1460" s="91" t="inlineStr">
        <is>
          <t>None</t>
        </is>
      </c>
      <c r="BC1460" s="92" t="inlineStr">
        <is>
          <t>Y</t>
        </is>
      </c>
      <c r="BD1460" s="94" t="inlineStr">
        <is>
          <t>EPS zero</t>
        </is>
      </c>
      <c r="BE1460" s="94" t="n"/>
      <c r="BF1460" s="92">
        <f>IF(R1460*100000&gt;=Settings!$B$5,"Y","N")</f>
        <v/>
      </c>
      <c r="BG1460" s="91">
        <f>IF(F1460&gt;Settings!$B$6,"Y","N")</f>
        <v/>
      </c>
      <c r="BH1460" s="97" t="n">
        <v>-32.42</v>
      </c>
      <c r="BI1460" s="96" t="n">
        <v>-4.03</v>
      </c>
      <c r="BJ1460" s="96" t="n">
        <v>-2.41</v>
      </c>
      <c r="BK1460" s="96" t="n">
        <v>0.02</v>
      </c>
      <c r="BL1460" s="96" t="n">
        <v>13</v>
      </c>
      <c r="BM1460" s="96" t="n">
        <v>-29.17</v>
      </c>
      <c r="BN1460" s="97" t="n">
        <v>-2.88</v>
      </c>
      <c r="BO1460" s="96" t="n">
        <v>-2.09</v>
      </c>
      <c r="BP1460" s="96" t="n">
        <v>-2.61</v>
      </c>
      <c r="BQ1460" s="96" t="n">
        <v>-7.49</v>
      </c>
      <c r="BR1460" s="91" t="inlineStr">
        <is>
          <t>Mixed</t>
        </is>
      </c>
      <c r="BS1460" s="91" t="inlineStr">
        <is>
          <t>None</t>
        </is>
      </c>
      <c r="BT1460" s="96" t="n">
        <v>35.4</v>
      </c>
      <c r="BU1460" s="91" t="inlineStr">
        <is>
          <t>N</t>
        </is>
      </c>
      <c r="BV1460" s="99">
        <f>IF(OR(BF1460&lt;&gt;"Y",BG1460&lt;&gt;"Y"),"",(AND(ISNUMBER(BQ1460),BQ1460&gt;0))+(BR1460="Stacked up")+(AND(ISNUMBER(BH1460),BH1460&gt;=-Settings!$B$17))+(AND(ISNUMBER(BK1460),ISNUMBER(BM1460),BK1460&gt;0,BM1460&gt;0))+(AND(ISNUMBER(AQ1460),AQ1460&gt;=Settings!$B$18))+(AND(ISNUMBER(BT1460),BT1460&gt;=Settings!$B$19,BT1460&lt;=Settings!$B$20))+(AND(ISNUMBER(AS1460),AS1460&gt;0))+(AND(ISNUMBER(T1460),ISNUMBER(M1460),T1460&gt;=Settings!$B$21,M1460&gt;0))+(AND(ISNUMBER(AD1460),ISNUMBER(M1460),AD1460&gt;=Settings!$B$22,M1460&gt;0))+(AY1460&gt;=1))</f>
        <v/>
      </c>
      <c r="BW1460" s="91">
        <f>IF(OR(AY1460=0,BF1460&lt;&gt;"Y",BG1460&lt;&gt;"Y"),"",1+SUMPRODUCT(($A$6:$A$2604=A1460)*($AY$6:$AY$2604&gt;0)*($BF$6:$BF$2604="Y")*($BG$6:$BG$2604="Y")*(($AY$6:$AY$2604&gt;AY1460)+($AY$6:$AY$2604=AY1460)*($AD$6:$AD$2604&gt;AD1460))))</f>
        <v/>
      </c>
    </row>
    <row r="1461" ht="23.85" customHeight="1" s="55">
      <c r="A1461" s="90" t="n">
        <v>46296</v>
      </c>
      <c r="B1461" s="91" t="inlineStr">
        <is>
          <t>ZSARACOM</t>
        </is>
      </c>
      <c r="C1461" s="91" t="inlineStr">
        <is>
          <t>INE967G01019</t>
        </is>
      </c>
      <c r="D1461" s="91" t="n"/>
      <c r="E1461" s="91" t="inlineStr">
        <is>
          <t>None</t>
        </is>
      </c>
      <c r="F1461" s="93" t="n">
        <v>1098</v>
      </c>
      <c r="G1461" s="92" t="inlineStr">
        <is>
          <t>N</t>
        </is>
      </c>
      <c r="H1461" s="94" t="n"/>
      <c r="I1461" s="91" t="inlineStr">
        <is>
          <t>N</t>
        </is>
      </c>
      <c r="J1461" s="92">
        <f>IF(K1461="","N","Y")</f>
        <v/>
      </c>
      <c r="K1461" s="94">
        <f>_xlfn.TEXTJOIN("; ",TRUE,IF(P1461="52-wk low","52-wk low",""),IF(AND(AD1461&gt;=Settings!$B$12,M1461&lt;0),"Distribution",""),IF(AND(AJ1461="Y",M1461&lt;0,AK1461&lt;-Settings!$B$13),"Long unwinding",""),IF(AND(AJ1461="Y",M1461&lt;0,AK1461&gt;Settings!$B$13),"Short buildup",""))</f>
        <v/>
      </c>
      <c r="L1461" s="95" t="n">
        <v>10017</v>
      </c>
      <c r="M1461" s="96" t="n">
        <v>-1.21</v>
      </c>
      <c r="N1461" s="93" t="n">
        <v>1153</v>
      </c>
      <c r="O1461" s="91" t="inlineStr">
        <is>
          <t>None</t>
        </is>
      </c>
      <c r="P1461" s="91" t="inlineStr">
        <is>
          <t>None</t>
        </is>
      </c>
      <c r="Q1461" s="97" t="n">
        <v>0</v>
      </c>
      <c r="R1461" s="96" t="n">
        <v>0</v>
      </c>
      <c r="S1461" s="96" t="n">
        <v>0.38</v>
      </c>
      <c r="T1461" s="96" t="n">
        <v>0.2</v>
      </c>
      <c r="U1461" s="96" t="n">
        <v>0.2</v>
      </c>
      <c r="V1461" s="103" t="n">
        <v>0.51</v>
      </c>
      <c r="W1461" s="102" t="n"/>
      <c r="X1461" s="93" t="n"/>
      <c r="Y1461" s="91" t="inlineStr">
        <is>
          <t>None</t>
        </is>
      </c>
      <c r="Z1461" s="99" t="n">
        <v>86.95999999999999</v>
      </c>
      <c r="AA1461" s="96" t="n">
        <v>1.12</v>
      </c>
      <c r="AB1461" s="96" t="n">
        <v>1.18</v>
      </c>
      <c r="AC1461" s="96" t="n">
        <v>0.47</v>
      </c>
      <c r="AD1461" s="96" t="n">
        <v>0.45</v>
      </c>
      <c r="AE1461" s="96" t="n">
        <v>0.39</v>
      </c>
      <c r="AF1461" s="103" t="n">
        <v>1.57</v>
      </c>
      <c r="AG1461" s="91" t="inlineStr">
        <is>
          <t>Quiet accumulation</t>
        </is>
      </c>
      <c r="AH1461" s="100" t="n">
        <v>0</v>
      </c>
      <c r="AI1461" s="101" t="n">
        <v>0</v>
      </c>
      <c r="AJ1461" s="92" t="inlineStr">
        <is>
          <t>N</t>
        </is>
      </c>
      <c r="AK1461" s="96" t="n"/>
      <c r="AL1461" s="91" t="inlineStr">
        <is>
          <t>n/a</t>
        </is>
      </c>
      <c r="AM1461" s="93" t="n"/>
      <c r="AN1461" s="92" t="inlineStr">
        <is>
          <t>None</t>
        </is>
      </c>
      <c r="AO1461" s="102" t="n">
        <v>0</v>
      </c>
      <c r="AP1461" s="103" t="n"/>
      <c r="AQ1461" s="102" t="n"/>
      <c r="AR1461" s="91" t="inlineStr">
        <is>
          <t>N</t>
        </is>
      </c>
      <c r="AS1461" s="104" t="n"/>
      <c r="AT1461" s="92">
        <f>IF(AND(P1461="52-wk high",T1461&gt;=Settings!$B$7),"Y","N")</f>
        <v/>
      </c>
      <c r="AU1461" s="91">
        <f>IF(AND(AD1461&gt;=Settings!$B$8,M1461&gt;0),"Y","N")</f>
        <v/>
      </c>
      <c r="AV1461" s="91">
        <f>IF(OR(AH1461&gt;Settings!$B$9,AI1461&gt;Settings!$B$9),"Y","N")</f>
        <v/>
      </c>
      <c r="AW1461" s="91">
        <f>IF(AJ1461&lt;&gt;"Y","n/a",IF(AND(M1461&gt;0,AK1461&gt;Settings!$B$10),"Y","N"))</f>
        <v/>
      </c>
      <c r="AX1461" s="91">
        <f>IF(AO1461&gt;=Settings!$B$11,"Y","N")</f>
        <v/>
      </c>
      <c r="AY1461" s="99">
        <f>(AT1461="Y")+(AU1461="Y")+(AV1461="Y")+(AW1461="Y")+(AX1461="Y")</f>
        <v/>
      </c>
      <c r="AZ1461" s="94">
        <f>IF(AY1461=0,"None",_xlfn.TEXTJOIN(", ",TRUE(),IF(AT1461="Y","Breakout",""),IF(AU1461="Y","Accumulation",""),IF(AV1461="Y","Institutional buying",""),IF(AW1461="Y","Long buildup",""),IF(AX1461="Y","Momentum leader","")))</f>
        <v/>
      </c>
      <c r="BA1461" s="94">
        <f>IF(BW1461="","","Passes "&amp;AY1461&amp;" of 5 buy-side scans"&amp;IF(G1461="Y","; RED FLAG: filter out using Red flag column",""))</f>
        <v/>
      </c>
      <c r="BB1461" s="91" t="inlineStr">
        <is>
          <t>None</t>
        </is>
      </c>
      <c r="BC1461" s="92" t="inlineStr">
        <is>
          <t>Y</t>
        </is>
      </c>
      <c r="BD1461" s="94" t="inlineStr">
        <is>
          <t>Few traders (&lt;100 unique PAN, 30 days)</t>
        </is>
      </c>
      <c r="BE1461" s="94" t="n"/>
      <c r="BF1461" s="92">
        <f>IF(R1461*100000&gt;=Settings!$B$5,"Y","N")</f>
        <v/>
      </c>
      <c r="BG1461" s="91">
        <f>IF(F1461&gt;Settings!$B$6,"Y","N")</f>
        <v/>
      </c>
      <c r="BH1461" s="97" t="n">
        <v>-30.44</v>
      </c>
      <c r="BI1461" s="96" t="n">
        <v>0.6899999999999999</v>
      </c>
      <c r="BJ1461" s="96" t="n">
        <v>-6.4</v>
      </c>
      <c r="BK1461" s="96" t="n">
        <v>8.960000000000001</v>
      </c>
      <c r="BL1461" s="96" t="n"/>
      <c r="BM1461" s="96" t="n"/>
      <c r="BN1461" s="97" t="n">
        <v>-4.67</v>
      </c>
      <c r="BO1461" s="96" t="n">
        <v>-8.199999999999999</v>
      </c>
      <c r="BP1461" s="96" t="n">
        <v>-7.56</v>
      </c>
      <c r="BQ1461" s="96" t="n"/>
      <c r="BR1461" s="91" t="n"/>
      <c r="BS1461" s="91" t="inlineStr">
        <is>
          <t>None</t>
        </is>
      </c>
      <c r="BT1461" s="96" t="n">
        <v>39.1</v>
      </c>
      <c r="BU1461" s="91" t="n"/>
      <c r="BV1461" s="99">
        <f>IF(OR(BF1461&lt;&gt;"Y",BG1461&lt;&gt;"Y"),"",(AND(ISNUMBER(BQ1461),BQ1461&gt;0))+(BR1461="Stacked up")+(AND(ISNUMBER(BH1461),BH1461&gt;=-Settings!$B$17))+(AND(ISNUMBER(BK1461),ISNUMBER(BM1461),BK1461&gt;0,BM1461&gt;0))+(AND(ISNUMBER(AQ1461),AQ1461&gt;=Settings!$B$18))+(AND(ISNUMBER(BT1461),BT1461&gt;=Settings!$B$19,BT1461&lt;=Settings!$B$20))+(AND(ISNUMBER(AS1461),AS1461&gt;0))+(AND(ISNUMBER(T1461),ISNUMBER(M1461),T1461&gt;=Settings!$B$21,M1461&gt;0))+(AND(ISNUMBER(AD1461),ISNUMBER(M1461),AD1461&gt;=Settings!$B$22,M1461&gt;0))+(AY1461&gt;=1))</f>
        <v/>
      </c>
      <c r="BW1461" s="91">
        <f>IF(OR(AY1461=0,BF1461&lt;&gt;"Y",BG1461&lt;&gt;"Y"),"",1+SUMPRODUCT(($A$6:$A$2604=A1461)*($AY$6:$AY$2604&gt;0)*($BF$6:$BF$2604="Y")*($BG$6:$BG$2604="Y")*(($AY$6:$AY$2604&gt;AY1461)+($AY$6:$AY$2604=AY1461)*($AD$6:$AD$2604&gt;AD1461))))</f>
        <v/>
      </c>
    </row>
    <row r="1462" ht="23.85" customHeight="1" s="55">
      <c r="A1462" s="90" t="n">
        <v>46296</v>
      </c>
      <c r="B1462" s="91" t="inlineStr">
        <is>
          <t>PRANAV</t>
        </is>
      </c>
      <c r="C1462" s="91" t="inlineStr">
        <is>
          <t>INE0H4201019</t>
        </is>
      </c>
      <c r="D1462" s="91" t="n"/>
      <c r="E1462" s="91" t="inlineStr">
        <is>
          <t>None</t>
        </is>
      </c>
      <c r="F1462" s="93" t="n">
        <v>1095</v>
      </c>
      <c r="G1462" s="92" t="inlineStr">
        <is>
          <t>N</t>
        </is>
      </c>
      <c r="H1462" s="94" t="n"/>
      <c r="I1462" s="91" t="inlineStr">
        <is>
          <t>N</t>
        </is>
      </c>
      <c r="J1462" s="92">
        <f>IF(K1462="","N","Y")</f>
        <v/>
      </c>
      <c r="K1462" s="94">
        <f>_xlfn.TEXTJOIN("; ",TRUE,IF(P1462="52-wk low","52-wk low",""),IF(AND(AD1462&gt;=Settings!$B$12,M1462&lt;0),"Distribution",""),IF(AND(AJ1462="Y",M1462&lt;0,AK1462&lt;-Settings!$B$13),"Long unwinding",""),IF(AND(AJ1462="Y",M1462&lt;0,AK1462&gt;Settings!$B$13),"Short buildup",""))</f>
        <v/>
      </c>
      <c r="L1462" s="95" t="n">
        <v>97.20999999999999</v>
      </c>
      <c r="M1462" s="96" t="n">
        <v>-2.89</v>
      </c>
      <c r="N1462" s="93" t="n">
        <v>2047</v>
      </c>
      <c r="O1462" s="91" t="inlineStr">
        <is>
          <t>None</t>
        </is>
      </c>
      <c r="P1462" s="91" t="inlineStr">
        <is>
          <t>52-wk low</t>
        </is>
      </c>
      <c r="Q1462" s="97" t="n">
        <v>12.95</v>
      </c>
      <c r="R1462" s="96" t="n"/>
      <c r="S1462" s="96" t="n"/>
      <c r="T1462" s="96" t="n"/>
      <c r="U1462" s="96" t="n"/>
      <c r="V1462" s="103" t="n"/>
      <c r="W1462" s="102" t="n"/>
      <c r="X1462" s="93" t="n"/>
      <c r="Y1462" s="91" t="inlineStr">
        <is>
          <t>None</t>
        </is>
      </c>
      <c r="Z1462" s="99" t="n">
        <v>38.86</v>
      </c>
      <c r="AA1462" s="96" t="n"/>
      <c r="AB1462" s="96" t="n"/>
      <c r="AC1462" s="96" t="n"/>
      <c r="AD1462" s="96" t="n"/>
      <c r="AE1462" s="96" t="n"/>
      <c r="AF1462" s="103" t="n"/>
      <c r="AG1462" s="91" t="n"/>
      <c r="AH1462" s="100" t="n">
        <v>0</v>
      </c>
      <c r="AI1462" s="101" t="n">
        <v>0</v>
      </c>
      <c r="AJ1462" s="92" t="inlineStr">
        <is>
          <t>N</t>
        </is>
      </c>
      <c r="AK1462" s="96" t="n"/>
      <c r="AL1462" s="91" t="inlineStr">
        <is>
          <t>n/a</t>
        </is>
      </c>
      <c r="AM1462" s="93" t="n"/>
      <c r="AN1462" s="92" t="inlineStr">
        <is>
          <t>None</t>
        </is>
      </c>
      <c r="AO1462" s="102" t="n">
        <v>0</v>
      </c>
      <c r="AP1462" s="103" t="n"/>
      <c r="AQ1462" s="102" t="n"/>
      <c r="AR1462" s="91" t="inlineStr">
        <is>
          <t>N</t>
        </is>
      </c>
      <c r="AS1462" s="104" t="n"/>
      <c r="AT1462" s="92">
        <f>IF(AND(P1462="52-wk high",T1462&gt;=Settings!$B$7),"Y","N")</f>
        <v/>
      </c>
      <c r="AU1462" s="91">
        <f>IF(AND(AD1462&gt;=Settings!$B$8,M1462&gt;0),"Y","N")</f>
        <v/>
      </c>
      <c r="AV1462" s="91">
        <f>IF(OR(AH1462&gt;Settings!$B$9,AI1462&gt;Settings!$B$9),"Y","N")</f>
        <v/>
      </c>
      <c r="AW1462" s="91">
        <f>IF(AJ1462&lt;&gt;"Y","n/a",IF(AND(M1462&gt;0,AK1462&gt;Settings!$B$10),"Y","N"))</f>
        <v/>
      </c>
      <c r="AX1462" s="91">
        <f>IF(AO1462&gt;=Settings!$B$11,"Y","N")</f>
        <v/>
      </c>
      <c r="AY1462" s="99">
        <f>(AT1462="Y")+(AU1462="Y")+(AV1462="Y")+(AW1462="Y")+(AX1462="Y")</f>
        <v/>
      </c>
      <c r="AZ1462" s="94">
        <f>IF(AY1462=0,"None",_xlfn.TEXTJOIN(", ",TRUE(),IF(AT1462="Y","Breakout",""),IF(AU1462="Y","Accumulation",""),IF(AV1462="Y","Institutional buying",""),IF(AW1462="Y","Long buildup",""),IF(AX1462="Y","Momentum leader","")))</f>
        <v/>
      </c>
      <c r="BA1462" s="94">
        <f>IF(BW1462="","","Passes "&amp;AY1462&amp;" of 5 buy-side scans"&amp;IF(G1462="Y","; RED FLAG: filter out using Red flag column",""))</f>
        <v/>
      </c>
      <c r="BB1462" s="91" t="inlineStr">
        <is>
          <t>None</t>
        </is>
      </c>
      <c r="BC1462" s="92" t="inlineStr">
        <is>
          <t>N</t>
        </is>
      </c>
      <c r="BD1462" s="94" t="n"/>
      <c r="BE1462" s="94" t="n"/>
      <c r="BF1462" s="92">
        <f>IF(R1462*100000&gt;=Settings!$B$5,"Y","N")</f>
        <v/>
      </c>
      <c r="BG1462" s="91">
        <f>IF(F1462&gt;Settings!$B$6,"Y","N")</f>
        <v/>
      </c>
      <c r="BH1462" s="97" t="n">
        <v>-41.12</v>
      </c>
      <c r="BI1462" s="96" t="n">
        <v>-2.97</v>
      </c>
      <c r="BJ1462" s="96" t="n"/>
      <c r="BK1462" s="96" t="n"/>
      <c r="BL1462" s="96" t="n"/>
      <c r="BM1462" s="96" t="n"/>
      <c r="BN1462" s="97" t="n"/>
      <c r="BO1462" s="96" t="n"/>
      <c r="BP1462" s="96" t="n"/>
      <c r="BQ1462" s="96" t="n"/>
      <c r="BR1462" s="91" t="n"/>
      <c r="BS1462" s="91" t="n"/>
      <c r="BT1462" s="96" t="n"/>
      <c r="BU1462" s="91" t="n"/>
      <c r="BV1462" s="99">
        <f>IF(OR(BF1462&lt;&gt;"Y",BG1462&lt;&gt;"Y"),"",(AND(ISNUMBER(BQ1462),BQ1462&gt;0))+(BR1462="Stacked up")+(AND(ISNUMBER(BH1462),BH1462&gt;=-Settings!$B$17))+(AND(ISNUMBER(BK1462),ISNUMBER(BM1462),BK1462&gt;0,BM1462&gt;0))+(AND(ISNUMBER(AQ1462),AQ1462&gt;=Settings!$B$18))+(AND(ISNUMBER(BT1462),BT1462&gt;=Settings!$B$19,BT1462&lt;=Settings!$B$20))+(AND(ISNUMBER(AS1462),AS1462&gt;0))+(AND(ISNUMBER(T1462),ISNUMBER(M1462),T1462&gt;=Settings!$B$21,M1462&gt;0))+(AND(ISNUMBER(AD1462),ISNUMBER(M1462),AD1462&gt;=Settings!$B$22,M1462&gt;0))+(AY1462&gt;=1))</f>
        <v/>
      </c>
      <c r="BW1462" s="91">
        <f>IF(OR(AY1462=0,BF1462&lt;&gt;"Y",BG1462&lt;&gt;"Y"),"",1+SUMPRODUCT(($A$6:$A$2604=A1462)*($AY$6:$AY$2604&gt;0)*($BF$6:$BF$2604="Y")*($BG$6:$BG$2604="Y")*(($AY$6:$AY$2604&gt;AY1462)+($AY$6:$AY$2604=AY1462)*($AD$6:$AD$2604&gt;AD1462))))</f>
        <v/>
      </c>
    </row>
    <row r="1463" ht="23.85" customHeight="1" s="55">
      <c r="A1463" s="90" t="n">
        <v>46296</v>
      </c>
      <c r="B1463" s="91" t="inlineStr">
        <is>
          <t>VHL</t>
        </is>
      </c>
      <c r="C1463" s="91" t="inlineStr">
        <is>
          <t>INE701A01023</t>
        </is>
      </c>
      <c r="D1463" s="91" t="n"/>
      <c r="E1463" s="91" t="inlineStr">
        <is>
          <t>None</t>
        </is>
      </c>
      <c r="F1463" s="93" t="n">
        <v>1094</v>
      </c>
      <c r="G1463" s="92" t="inlineStr">
        <is>
          <t>N</t>
        </is>
      </c>
      <c r="H1463" s="94" t="n"/>
      <c r="I1463" s="91" t="inlineStr">
        <is>
          <t>N</t>
        </is>
      </c>
      <c r="J1463" s="92">
        <f>IF(K1463="","N","Y")</f>
        <v/>
      </c>
      <c r="K1463" s="94">
        <f>_xlfn.TEXTJOIN("; ",TRUE,IF(P1463="52-wk low","52-wk low",""),IF(AND(AD1463&gt;=Settings!$B$12,M1463&lt;0),"Distribution",""),IF(AND(AJ1463="Y",M1463&lt;0,AK1463&lt;-Settings!$B$13),"Long unwinding",""),IF(AND(AJ1463="Y",M1463&lt;0,AK1463&gt;Settings!$B$13),"Short buildup",""))</f>
        <v/>
      </c>
      <c r="L1463" s="95" t="n">
        <v>3435.3</v>
      </c>
      <c r="M1463" s="96" t="n">
        <v>1.01</v>
      </c>
      <c r="N1463" s="93" t="n">
        <v>338</v>
      </c>
      <c r="O1463" s="91" t="inlineStr">
        <is>
          <t>None</t>
        </is>
      </c>
      <c r="P1463" s="91" t="inlineStr">
        <is>
          <t>None</t>
        </is>
      </c>
      <c r="Q1463" s="97" t="n">
        <v>0.01</v>
      </c>
      <c r="R1463" s="96" t="n">
        <v>0.01</v>
      </c>
      <c r="S1463" s="96" t="n">
        <v>1.6</v>
      </c>
      <c r="T1463" s="96" t="n">
        <v>1.31</v>
      </c>
      <c r="U1463" s="96" t="n">
        <v>1.55</v>
      </c>
      <c r="V1463" s="103" t="n">
        <v>0.98</v>
      </c>
      <c r="W1463" s="102" t="n">
        <v>6</v>
      </c>
      <c r="X1463" s="93" t="n"/>
      <c r="Y1463" s="91" t="inlineStr">
        <is>
          <t>None</t>
        </is>
      </c>
      <c r="Z1463" s="99" t="n">
        <v>80.72</v>
      </c>
      <c r="AA1463" s="96" t="n">
        <v>1.08</v>
      </c>
      <c r="AB1463" s="96" t="n">
        <v>1.16</v>
      </c>
      <c r="AC1463" s="96" t="n">
        <v>1.73</v>
      </c>
      <c r="AD1463" s="96" t="n">
        <v>1.68</v>
      </c>
      <c r="AE1463" s="96" t="n">
        <v>1.89</v>
      </c>
      <c r="AF1463" s="103" t="n">
        <v>1.14</v>
      </c>
      <c r="AG1463" s="91" t="inlineStr">
        <is>
          <t>Normal</t>
        </is>
      </c>
      <c r="AH1463" s="100" t="n">
        <v>0</v>
      </c>
      <c r="AI1463" s="101" t="n">
        <v>0</v>
      </c>
      <c r="AJ1463" s="92" t="inlineStr">
        <is>
          <t>N</t>
        </is>
      </c>
      <c r="AK1463" s="96" t="n"/>
      <c r="AL1463" s="91" t="inlineStr">
        <is>
          <t>n/a</t>
        </is>
      </c>
      <c r="AM1463" s="93" t="n"/>
      <c r="AN1463" s="92" t="inlineStr">
        <is>
          <t>None</t>
        </is>
      </c>
      <c r="AO1463" s="102" t="n">
        <v>0</v>
      </c>
      <c r="AP1463" s="103" t="n">
        <v>0.8</v>
      </c>
      <c r="AQ1463" s="102" t="n">
        <v>49</v>
      </c>
      <c r="AR1463" s="91" t="inlineStr">
        <is>
          <t>N</t>
        </is>
      </c>
      <c r="AS1463" s="104" t="n"/>
      <c r="AT1463" s="92">
        <f>IF(AND(P1463="52-wk high",T1463&gt;=Settings!$B$7),"Y","N")</f>
        <v/>
      </c>
      <c r="AU1463" s="91">
        <f>IF(AND(AD1463&gt;=Settings!$B$8,M1463&gt;0),"Y","N")</f>
        <v/>
      </c>
      <c r="AV1463" s="91">
        <f>IF(OR(AH1463&gt;Settings!$B$9,AI1463&gt;Settings!$B$9),"Y","N")</f>
        <v/>
      </c>
      <c r="AW1463" s="91">
        <f>IF(AJ1463&lt;&gt;"Y","n/a",IF(AND(M1463&gt;0,AK1463&gt;Settings!$B$10),"Y","N"))</f>
        <v/>
      </c>
      <c r="AX1463" s="91">
        <f>IF(AO1463&gt;=Settings!$B$11,"Y","N")</f>
        <v/>
      </c>
      <c r="AY1463" s="99">
        <f>(AT1463="Y")+(AU1463="Y")+(AV1463="Y")+(AW1463="Y")+(AX1463="Y")</f>
        <v/>
      </c>
      <c r="AZ1463" s="94">
        <f>IF(AY1463=0,"None",_xlfn.TEXTJOIN(", ",TRUE(),IF(AT1463="Y","Breakout",""),IF(AU1463="Y","Accumulation",""),IF(AV1463="Y","Institutional buying",""),IF(AW1463="Y","Long buildup",""),IF(AX1463="Y","Momentum leader","")))</f>
        <v/>
      </c>
      <c r="BA1463" s="94">
        <f>IF(BW1463="","","Passes "&amp;AY1463&amp;" of 5 buy-side scans"&amp;IF(G1463="Y","; RED FLAG: filter out using Red flag column",""))</f>
        <v/>
      </c>
      <c r="BB1463" s="91" t="inlineStr">
        <is>
          <t>None</t>
        </is>
      </c>
      <c r="BC1463" s="92" t="inlineStr">
        <is>
          <t>Y</t>
        </is>
      </c>
      <c r="BD1463" s="94" t="inlineStr">
        <is>
          <t>Few traders (&lt;100 unique PAN, 30 days)</t>
        </is>
      </c>
      <c r="BE1463" s="94" t="n"/>
      <c r="BF1463" s="92">
        <f>IF(R1463*100000&gt;=Settings!$B$5,"Y","N")</f>
        <v/>
      </c>
      <c r="BG1463" s="91">
        <f>IF(F1463&gt;Settings!$B$6,"Y","N")</f>
        <v/>
      </c>
      <c r="BH1463" s="97" t="n">
        <v>-19.64</v>
      </c>
      <c r="BI1463" s="96" t="n">
        <v>2</v>
      </c>
      <c r="BJ1463" s="96" t="n">
        <v>-3.73</v>
      </c>
      <c r="BK1463" s="96" t="n">
        <v>-3.26</v>
      </c>
      <c r="BL1463" s="96" t="n">
        <v>6.56</v>
      </c>
      <c r="BM1463" s="96" t="n">
        <v>-9.970000000000001</v>
      </c>
      <c r="BN1463" s="97" t="n">
        <v>0.75</v>
      </c>
      <c r="BO1463" s="96" t="n">
        <v>-0.34</v>
      </c>
      <c r="BP1463" s="96" t="n">
        <v>-0.67</v>
      </c>
      <c r="BQ1463" s="96" t="n">
        <v>-1.67</v>
      </c>
      <c r="BR1463" s="91" t="inlineStr">
        <is>
          <t>Mixed</t>
        </is>
      </c>
      <c r="BS1463" s="91" t="inlineStr">
        <is>
          <t>None</t>
        </is>
      </c>
      <c r="BT1463" s="96" t="n">
        <v>55.9</v>
      </c>
      <c r="BU1463" s="91" t="inlineStr">
        <is>
          <t>N</t>
        </is>
      </c>
      <c r="BV1463" s="99">
        <f>IF(OR(BF1463&lt;&gt;"Y",BG1463&lt;&gt;"Y"),"",(AND(ISNUMBER(BQ1463),BQ1463&gt;0))+(BR1463="Stacked up")+(AND(ISNUMBER(BH1463),BH1463&gt;=-Settings!$B$17))+(AND(ISNUMBER(BK1463),ISNUMBER(BM1463),BK1463&gt;0,BM1463&gt;0))+(AND(ISNUMBER(AQ1463),AQ1463&gt;=Settings!$B$18))+(AND(ISNUMBER(BT1463),BT1463&gt;=Settings!$B$19,BT1463&lt;=Settings!$B$20))+(AND(ISNUMBER(AS1463),AS1463&gt;0))+(AND(ISNUMBER(T1463),ISNUMBER(M1463),T1463&gt;=Settings!$B$21,M1463&gt;0))+(AND(ISNUMBER(AD1463),ISNUMBER(M1463),AD1463&gt;=Settings!$B$22,M1463&gt;0))+(AY1463&gt;=1))</f>
        <v/>
      </c>
      <c r="BW1463" s="91">
        <f>IF(OR(AY1463=0,BF1463&lt;&gt;"Y",BG1463&lt;&gt;"Y"),"",1+SUMPRODUCT(($A$6:$A$2604=A1463)*($AY$6:$AY$2604&gt;0)*($BF$6:$BF$2604="Y")*($BG$6:$BG$2604="Y")*(($AY$6:$AY$2604&gt;AY1463)+($AY$6:$AY$2604=AY1463)*($AD$6:$AD$2604&gt;AD1463))))</f>
        <v/>
      </c>
    </row>
    <row r="1464" ht="23.85" customHeight="1" s="55">
      <c r="A1464" s="90" t="n">
        <v>46296</v>
      </c>
      <c r="B1464" s="91" t="inlineStr">
        <is>
          <t>SOLARWORLD</t>
        </is>
      </c>
      <c r="C1464" s="91" t="inlineStr">
        <is>
          <t>INE0TY101024</t>
        </is>
      </c>
      <c r="D1464" s="91" t="n"/>
      <c r="E1464" s="91" t="inlineStr">
        <is>
          <t>None</t>
        </is>
      </c>
      <c r="F1464" s="93" t="n">
        <v>1088</v>
      </c>
      <c r="G1464" s="92" t="inlineStr">
        <is>
          <t>N</t>
        </is>
      </c>
      <c r="H1464" s="94" t="n"/>
      <c r="I1464" s="91" t="inlineStr">
        <is>
          <t>N</t>
        </is>
      </c>
      <c r="J1464" s="92">
        <f>IF(K1464="","N","Y")</f>
        <v/>
      </c>
      <c r="K1464" s="94">
        <f>_xlfn.TEXTJOIN("; ",TRUE,IF(P1464="52-wk low","52-wk low",""),IF(AND(AD1464&gt;=Settings!$B$12,M1464&lt;0),"Distribution",""),IF(AND(AJ1464="Y",M1464&lt;0,AK1464&lt;-Settings!$B$13),"Long unwinding",""),IF(AND(AJ1464="Y",M1464&lt;0,AK1464&gt;Settings!$B$13),"Short buildup",""))</f>
        <v/>
      </c>
      <c r="L1464" s="95" t="n">
        <v>125.55</v>
      </c>
      <c r="M1464" s="96" t="n">
        <v>-2.89</v>
      </c>
      <c r="N1464" s="93" t="n">
        <v>2047</v>
      </c>
      <c r="O1464" s="91" t="inlineStr">
        <is>
          <t>None</t>
        </is>
      </c>
      <c r="P1464" s="91" t="inlineStr">
        <is>
          <t>52-wk low</t>
        </is>
      </c>
      <c r="Q1464" s="97" t="n">
        <v>4.45</v>
      </c>
      <c r="R1464" s="96" t="n">
        <v>3.24</v>
      </c>
      <c r="S1464" s="96" t="n">
        <v>1.43</v>
      </c>
      <c r="T1464" s="96" t="n">
        <v>1.37</v>
      </c>
      <c r="U1464" s="96" t="n">
        <v>0.77</v>
      </c>
      <c r="V1464" s="103" t="n">
        <v>0.5600000000000001</v>
      </c>
      <c r="W1464" s="102" t="n">
        <v>3</v>
      </c>
      <c r="X1464" s="93" t="n"/>
      <c r="Y1464" s="91" t="inlineStr">
        <is>
          <t>None</t>
        </is>
      </c>
      <c r="Z1464" s="99" t="n">
        <v>35.43</v>
      </c>
      <c r="AA1464" s="96" t="n">
        <v>0.71</v>
      </c>
      <c r="AB1464" s="96" t="n">
        <v>0.7</v>
      </c>
      <c r="AC1464" s="96" t="n">
        <v>0.98</v>
      </c>
      <c r="AD1464" s="96" t="n">
        <v>0.92</v>
      </c>
      <c r="AE1464" s="96" t="n">
        <v>0.92</v>
      </c>
      <c r="AF1464" s="103" t="n">
        <v>1.68</v>
      </c>
      <c r="AG1464" s="91" t="inlineStr">
        <is>
          <t>Quiet accumulation</t>
        </is>
      </c>
      <c r="AH1464" s="100" t="n">
        <v>0</v>
      </c>
      <c r="AI1464" s="101" t="n">
        <v>0</v>
      </c>
      <c r="AJ1464" s="92" t="inlineStr">
        <is>
          <t>N</t>
        </is>
      </c>
      <c r="AK1464" s="96" t="n"/>
      <c r="AL1464" s="91" t="inlineStr">
        <is>
          <t>n/a</t>
        </is>
      </c>
      <c r="AM1464" s="93" t="n"/>
      <c r="AN1464" s="92" t="inlineStr">
        <is>
          <t>None</t>
        </is>
      </c>
      <c r="AO1464" s="102" t="n">
        <v>0</v>
      </c>
      <c r="AP1464" s="103" t="n">
        <v>0.49</v>
      </c>
      <c r="AQ1464" s="102" t="n">
        <v>4</v>
      </c>
      <c r="AR1464" s="91" t="inlineStr">
        <is>
          <t>N</t>
        </is>
      </c>
      <c r="AS1464" s="104" t="n"/>
      <c r="AT1464" s="92">
        <f>IF(AND(P1464="52-wk high",T1464&gt;=Settings!$B$7),"Y","N")</f>
        <v/>
      </c>
      <c r="AU1464" s="91">
        <f>IF(AND(AD1464&gt;=Settings!$B$8,M1464&gt;0),"Y","N")</f>
        <v/>
      </c>
      <c r="AV1464" s="91">
        <f>IF(OR(AH1464&gt;Settings!$B$9,AI1464&gt;Settings!$B$9),"Y","N")</f>
        <v/>
      </c>
      <c r="AW1464" s="91">
        <f>IF(AJ1464&lt;&gt;"Y","n/a",IF(AND(M1464&gt;0,AK1464&gt;Settings!$B$10),"Y","N"))</f>
        <v/>
      </c>
      <c r="AX1464" s="91">
        <f>IF(AO1464&gt;=Settings!$B$11,"Y","N")</f>
        <v/>
      </c>
      <c r="AY1464" s="99">
        <f>(AT1464="Y")+(AU1464="Y")+(AV1464="Y")+(AW1464="Y")+(AX1464="Y")</f>
        <v/>
      </c>
      <c r="AZ1464" s="94">
        <f>IF(AY1464=0,"None",_xlfn.TEXTJOIN(", ",TRUE(),IF(AT1464="Y","Breakout",""),IF(AU1464="Y","Accumulation",""),IF(AV1464="Y","Institutional buying",""),IF(AW1464="Y","Long buildup",""),IF(AX1464="Y","Momentum leader","")))</f>
        <v/>
      </c>
      <c r="BA1464" s="94">
        <f>IF(BW1464="","","Passes "&amp;AY1464&amp;" of 5 buy-side scans"&amp;IF(G1464="Y","; RED FLAG: filter out using Red flag column",""))</f>
        <v/>
      </c>
      <c r="BB1464" s="91" t="inlineStr">
        <is>
          <t>None</t>
        </is>
      </c>
      <c r="BC1464" s="92" t="inlineStr">
        <is>
          <t>Y</t>
        </is>
      </c>
      <c r="BD1464" s="94" t="inlineStr">
        <is>
          <t>High-low range &gt;75% in 3 months; High-low range &gt;150% in 12 months</t>
        </is>
      </c>
      <c r="BE1464" s="94" t="n"/>
      <c r="BF1464" s="92">
        <f>IF(R1464*100000&gt;=Settings!$B$5,"Y","N")</f>
        <v/>
      </c>
      <c r="BG1464" s="91">
        <f>IF(F1464&gt;Settings!$B$6,"Y","N")</f>
        <v/>
      </c>
      <c r="BH1464" s="97" t="n">
        <v>-67.68000000000001</v>
      </c>
      <c r="BI1464" s="96" t="n">
        <v>-6.23</v>
      </c>
      <c r="BJ1464" s="96" t="n">
        <v>-13.44</v>
      </c>
      <c r="BK1464" s="96" t="n">
        <v>-32.9</v>
      </c>
      <c r="BL1464" s="96" t="n">
        <v>-24.31</v>
      </c>
      <c r="BM1464" s="96" t="n">
        <v>-62.23</v>
      </c>
      <c r="BN1464" s="97" t="n">
        <v>-8.720000000000001</v>
      </c>
      <c r="BO1464" s="96" t="n">
        <v>-17.67</v>
      </c>
      <c r="BP1464" s="96" t="n">
        <v>-26.25</v>
      </c>
      <c r="BQ1464" s="96" t="n">
        <v>-36.84</v>
      </c>
      <c r="BR1464" s="91" t="inlineStr">
        <is>
          <t>Stacked down</t>
        </is>
      </c>
      <c r="BS1464" s="91" t="inlineStr">
        <is>
          <t>None</t>
        </is>
      </c>
      <c r="BT1464" s="96" t="n">
        <v>24.1</v>
      </c>
      <c r="BU1464" s="91" t="inlineStr">
        <is>
          <t>N</t>
        </is>
      </c>
      <c r="BV1464" s="99">
        <f>IF(OR(BF1464&lt;&gt;"Y",BG1464&lt;&gt;"Y"),"",(AND(ISNUMBER(BQ1464),BQ1464&gt;0))+(BR1464="Stacked up")+(AND(ISNUMBER(BH1464),BH1464&gt;=-Settings!$B$17))+(AND(ISNUMBER(BK1464),ISNUMBER(BM1464),BK1464&gt;0,BM1464&gt;0))+(AND(ISNUMBER(AQ1464),AQ1464&gt;=Settings!$B$18))+(AND(ISNUMBER(BT1464),BT1464&gt;=Settings!$B$19,BT1464&lt;=Settings!$B$20))+(AND(ISNUMBER(AS1464),AS1464&gt;0))+(AND(ISNUMBER(T1464),ISNUMBER(M1464),T1464&gt;=Settings!$B$21,M1464&gt;0))+(AND(ISNUMBER(AD1464),ISNUMBER(M1464),AD1464&gt;=Settings!$B$22,M1464&gt;0))+(AY1464&gt;=1))</f>
        <v/>
      </c>
      <c r="BW1464" s="91">
        <f>IF(OR(AY1464=0,BF1464&lt;&gt;"Y",BG1464&lt;&gt;"Y"),"",1+SUMPRODUCT(($A$6:$A$2604=A1464)*($AY$6:$AY$2604&gt;0)*($BF$6:$BF$2604="Y")*($BG$6:$BG$2604="Y")*(($AY$6:$AY$2604&gt;AY1464)+($AY$6:$AY$2604=AY1464)*($AD$6:$AD$2604&gt;AD1464))))</f>
        <v/>
      </c>
    </row>
    <row r="1465" ht="23.85" customHeight="1" s="55">
      <c r="A1465" s="90" t="n">
        <v>46296</v>
      </c>
      <c r="B1465" s="91" t="inlineStr">
        <is>
          <t>BAJAJHCARE</t>
        </is>
      </c>
      <c r="C1465" s="91" t="inlineStr">
        <is>
          <t>INE411U01027</t>
        </is>
      </c>
      <c r="D1465" s="91" t="n"/>
      <c r="E1465" s="91" t="inlineStr">
        <is>
          <t>None</t>
        </is>
      </c>
      <c r="F1465" s="93" t="n">
        <v>1087</v>
      </c>
      <c r="G1465" s="92" t="inlineStr">
        <is>
          <t>N</t>
        </is>
      </c>
      <c r="H1465" s="94" t="n"/>
      <c r="I1465" s="91" t="inlineStr">
        <is>
          <t>N</t>
        </is>
      </c>
      <c r="J1465" s="92">
        <f>IF(K1465="","N","Y")</f>
        <v/>
      </c>
      <c r="K1465" s="94">
        <f>_xlfn.TEXTJOIN("; ",TRUE,IF(P1465="52-wk low","52-wk low",""),IF(AND(AD1465&gt;=Settings!$B$12,M1465&lt;0),"Distribution",""),IF(AND(AJ1465="Y",M1465&lt;0,AK1465&lt;-Settings!$B$13),"Long unwinding",""),IF(AND(AJ1465="Y",M1465&lt;0,AK1465&gt;Settings!$B$13),"Short buildup",""))</f>
        <v/>
      </c>
      <c r="L1465" s="95" t="n">
        <v>322.95</v>
      </c>
      <c r="M1465" s="96" t="n">
        <v>-1.3</v>
      </c>
      <c r="N1465" s="93" t="n">
        <v>1205</v>
      </c>
      <c r="O1465" s="91" t="inlineStr">
        <is>
          <t>None</t>
        </is>
      </c>
      <c r="P1465" s="91" t="inlineStr">
        <is>
          <t>None</t>
        </is>
      </c>
      <c r="Q1465" s="97" t="n">
        <v>1.28</v>
      </c>
      <c r="R1465" s="96" t="n">
        <v>1.56</v>
      </c>
      <c r="S1465" s="96" t="n">
        <v>0.84</v>
      </c>
      <c r="T1465" s="96" t="n">
        <v>0.71</v>
      </c>
      <c r="U1465" s="96" t="n">
        <v>0.33</v>
      </c>
      <c r="V1465" s="103" t="n">
        <v>0.41</v>
      </c>
      <c r="W1465" s="102" t="n">
        <v>1</v>
      </c>
      <c r="X1465" s="93" t="n"/>
      <c r="Y1465" s="91" t="inlineStr">
        <is>
          <t>None</t>
        </is>
      </c>
      <c r="Z1465" s="99" t="n">
        <v>50.02</v>
      </c>
      <c r="AA1465" s="96" t="n">
        <v>1.03</v>
      </c>
      <c r="AB1465" s="96" t="n">
        <v>1.06</v>
      </c>
      <c r="AC1465" s="96" t="n">
        <v>0.91</v>
      </c>
      <c r="AD1465" s="96" t="n">
        <v>0.86</v>
      </c>
      <c r="AE1465" s="96" t="n">
        <v>0.66</v>
      </c>
      <c r="AF1465" s="103" t="n">
        <v>1.87</v>
      </c>
      <c r="AG1465" s="91" t="inlineStr">
        <is>
          <t>Quiet accumulation</t>
        </is>
      </c>
      <c r="AH1465" s="100" t="n">
        <v>0</v>
      </c>
      <c r="AI1465" s="101" t="n">
        <v>0</v>
      </c>
      <c r="AJ1465" s="92" t="inlineStr">
        <is>
          <t>N</t>
        </is>
      </c>
      <c r="AK1465" s="96" t="n"/>
      <c r="AL1465" s="91" t="inlineStr">
        <is>
          <t>n/a</t>
        </is>
      </c>
      <c r="AM1465" s="93" t="n"/>
      <c r="AN1465" s="92" t="inlineStr">
        <is>
          <t>None</t>
        </is>
      </c>
      <c r="AO1465" s="102" t="n">
        <v>0</v>
      </c>
      <c r="AP1465" s="103" t="n">
        <v>0.66</v>
      </c>
      <c r="AQ1465" s="102" t="n">
        <v>30</v>
      </c>
      <c r="AR1465" s="91" t="inlineStr">
        <is>
          <t>N</t>
        </is>
      </c>
      <c r="AS1465" s="104" t="n"/>
      <c r="AT1465" s="92">
        <f>IF(AND(P1465="52-wk high",T1465&gt;=Settings!$B$7),"Y","N")</f>
        <v/>
      </c>
      <c r="AU1465" s="91">
        <f>IF(AND(AD1465&gt;=Settings!$B$8,M1465&gt;0),"Y","N")</f>
        <v/>
      </c>
      <c r="AV1465" s="91">
        <f>IF(OR(AH1465&gt;Settings!$B$9,AI1465&gt;Settings!$B$9),"Y","N")</f>
        <v/>
      </c>
      <c r="AW1465" s="91">
        <f>IF(AJ1465&lt;&gt;"Y","n/a",IF(AND(M1465&gt;0,AK1465&gt;Settings!$B$10),"Y","N"))</f>
        <v/>
      </c>
      <c r="AX1465" s="91">
        <f>IF(AO1465&gt;=Settings!$B$11,"Y","N")</f>
        <v/>
      </c>
      <c r="AY1465" s="99">
        <f>(AT1465="Y")+(AU1465="Y")+(AV1465="Y")+(AW1465="Y")+(AX1465="Y")</f>
        <v/>
      </c>
      <c r="AZ1465" s="94">
        <f>IF(AY1465=0,"None",_xlfn.TEXTJOIN(", ",TRUE(),IF(AT1465="Y","Breakout",""),IF(AU1465="Y","Accumulation",""),IF(AV1465="Y","Institutional buying",""),IF(AW1465="Y","Long buildup",""),IF(AX1465="Y","Momentum leader","")))</f>
        <v/>
      </c>
      <c r="BA1465" s="94">
        <f>IF(BW1465="","","Passes "&amp;AY1465&amp;" of 5 buy-side scans"&amp;IF(G1465="Y","; RED FLAG: filter out using Red flag column",""))</f>
        <v/>
      </c>
      <c r="BB1465" s="91" t="inlineStr">
        <is>
          <t>None</t>
        </is>
      </c>
      <c r="BC1465" s="92" t="inlineStr">
        <is>
          <t>Y</t>
        </is>
      </c>
      <c r="BD1465" s="94" t="inlineStr">
        <is>
          <t>PE &gt; 50</t>
        </is>
      </c>
      <c r="BE1465" s="94" t="n"/>
      <c r="BF1465" s="92">
        <f>IF(R1465*100000&gt;=Settings!$B$5,"Y","N")</f>
        <v/>
      </c>
      <c r="BG1465" s="91">
        <f>IF(F1465&gt;Settings!$B$6,"Y","N")</f>
        <v/>
      </c>
      <c r="BH1465" s="97" t="n">
        <v>-36.23</v>
      </c>
      <c r="BI1465" s="96" t="n">
        <v>-7.77</v>
      </c>
      <c r="BJ1465" s="96" t="n">
        <v>-1.84</v>
      </c>
      <c r="BK1465" s="96" t="n">
        <v>-6.45</v>
      </c>
      <c r="BL1465" s="96" t="n">
        <v>3.61</v>
      </c>
      <c r="BM1465" s="96" t="n">
        <v>-32.75</v>
      </c>
      <c r="BN1465" s="97" t="n">
        <v>-3</v>
      </c>
      <c r="BO1465" s="96" t="n">
        <v>-2.42</v>
      </c>
      <c r="BP1465" s="96" t="n">
        <v>-2.79</v>
      </c>
      <c r="BQ1465" s="96" t="n">
        <v>-8.26</v>
      </c>
      <c r="BR1465" s="91" t="inlineStr">
        <is>
          <t>Mixed</t>
        </is>
      </c>
      <c r="BS1465" s="91" t="inlineStr">
        <is>
          <t>None</t>
        </is>
      </c>
      <c r="BT1465" s="96" t="n">
        <v>37.7</v>
      </c>
      <c r="BU1465" s="91" t="inlineStr">
        <is>
          <t>N</t>
        </is>
      </c>
      <c r="BV1465" s="99">
        <f>IF(OR(BF1465&lt;&gt;"Y",BG1465&lt;&gt;"Y"),"",(AND(ISNUMBER(BQ1465),BQ1465&gt;0))+(BR1465="Stacked up")+(AND(ISNUMBER(BH1465),BH1465&gt;=-Settings!$B$17))+(AND(ISNUMBER(BK1465),ISNUMBER(BM1465),BK1465&gt;0,BM1465&gt;0))+(AND(ISNUMBER(AQ1465),AQ1465&gt;=Settings!$B$18))+(AND(ISNUMBER(BT1465),BT1465&gt;=Settings!$B$19,BT1465&lt;=Settings!$B$20))+(AND(ISNUMBER(AS1465),AS1465&gt;0))+(AND(ISNUMBER(T1465),ISNUMBER(M1465),T1465&gt;=Settings!$B$21,M1465&gt;0))+(AND(ISNUMBER(AD1465),ISNUMBER(M1465),AD1465&gt;=Settings!$B$22,M1465&gt;0))+(AY1465&gt;=1))</f>
        <v/>
      </c>
      <c r="BW1465" s="91">
        <f>IF(OR(AY1465=0,BF1465&lt;&gt;"Y",BG1465&lt;&gt;"Y"),"",1+SUMPRODUCT(($A$6:$A$2604=A1465)*($AY$6:$AY$2604&gt;0)*($BF$6:$BF$2604="Y")*($BG$6:$BG$2604="Y")*(($AY$6:$AY$2604&gt;AY1465)+($AY$6:$AY$2604=AY1465)*($AD$6:$AD$2604&gt;AD1465))))</f>
        <v/>
      </c>
    </row>
    <row r="1466" ht="23.85" customHeight="1" s="55">
      <c r="A1466" s="90" t="n">
        <v>46296</v>
      </c>
      <c r="B1466" s="91" t="inlineStr">
        <is>
          <t>SUBEXLTD</t>
        </is>
      </c>
      <c r="C1466" s="91" t="inlineStr">
        <is>
          <t>INE754A01055</t>
        </is>
      </c>
      <c r="D1466" s="91" t="n"/>
      <c r="E1466" s="91" t="inlineStr">
        <is>
          <t>None</t>
        </is>
      </c>
      <c r="F1466" s="93" t="n">
        <v>1087</v>
      </c>
      <c r="G1466" s="92" t="inlineStr">
        <is>
          <t>N</t>
        </is>
      </c>
      <c r="H1466" s="94" t="n"/>
      <c r="I1466" s="91" t="inlineStr">
        <is>
          <t>N</t>
        </is>
      </c>
      <c r="J1466" s="92">
        <f>IF(K1466="","N","Y")</f>
        <v/>
      </c>
      <c r="K1466" s="94">
        <f>_xlfn.TEXTJOIN("; ",TRUE,IF(P1466="52-wk low","52-wk low",""),IF(AND(AD1466&gt;=Settings!$B$12,M1466&lt;0),"Distribution",""),IF(AND(AJ1466="Y",M1466&lt;0,AK1466&lt;-Settings!$B$13),"Long unwinding",""),IF(AND(AJ1466="Y",M1466&lt;0,AK1466&gt;Settings!$B$13),"Short buildup",""))</f>
        <v/>
      </c>
      <c r="L1466" s="95" t="n">
        <v>19.34</v>
      </c>
      <c r="M1466" s="96" t="n">
        <v>-1.98</v>
      </c>
      <c r="N1466" s="93" t="n">
        <v>1629</v>
      </c>
      <c r="O1466" s="91" t="inlineStr">
        <is>
          <t>None</t>
        </is>
      </c>
      <c r="P1466" s="91" t="inlineStr">
        <is>
          <t>None</t>
        </is>
      </c>
      <c r="Q1466" s="97" t="n">
        <v>106.35</v>
      </c>
      <c r="R1466" s="96" t="n">
        <v>163.82</v>
      </c>
      <c r="S1466" s="96" t="n">
        <v>0.67</v>
      </c>
      <c r="T1466" s="96" t="n">
        <v>1.12</v>
      </c>
      <c r="U1466" s="96" t="n">
        <v>1.97</v>
      </c>
      <c r="V1466" s="103" t="n">
        <v>3</v>
      </c>
      <c r="W1466" s="102" t="n">
        <v>8</v>
      </c>
      <c r="X1466" s="93" t="n"/>
      <c r="Y1466" s="91" t="inlineStr">
        <is>
          <t>None</t>
        </is>
      </c>
      <c r="Z1466" s="99" t="n">
        <v>26.8</v>
      </c>
      <c r="AA1466" s="96" t="n">
        <v>0.77</v>
      </c>
      <c r="AB1466" s="96" t="n">
        <v>0.67</v>
      </c>
      <c r="AC1466" s="96" t="n">
        <v>0.6899999999999999</v>
      </c>
      <c r="AD1466" s="96" t="n"/>
      <c r="AE1466" s="96" t="n"/>
      <c r="AF1466" s="103" t="n"/>
      <c r="AG1466" s="91" t="inlineStr">
        <is>
          <t>No delivery data</t>
        </is>
      </c>
      <c r="AH1466" s="100" t="n">
        <v>0</v>
      </c>
      <c r="AI1466" s="101" t="n">
        <v>0</v>
      </c>
      <c r="AJ1466" s="92" t="inlineStr">
        <is>
          <t>N</t>
        </is>
      </c>
      <c r="AK1466" s="96" t="n"/>
      <c r="AL1466" s="91" t="inlineStr">
        <is>
          <t>n/a</t>
        </is>
      </c>
      <c r="AM1466" s="93" t="n"/>
      <c r="AN1466" s="92" t="inlineStr">
        <is>
          <t>None</t>
        </is>
      </c>
      <c r="AO1466" s="102" t="n">
        <v>0</v>
      </c>
      <c r="AP1466" s="103" t="n">
        <v>2.74</v>
      </c>
      <c r="AQ1466" s="102" t="n">
        <v>95</v>
      </c>
      <c r="AR1466" s="91" t="inlineStr">
        <is>
          <t>N</t>
        </is>
      </c>
      <c r="AS1466" s="104" t="n"/>
      <c r="AT1466" s="92">
        <f>IF(AND(P1466="52-wk high",T1466&gt;=Settings!$B$7),"Y","N")</f>
        <v/>
      </c>
      <c r="AU1466" s="91">
        <f>IF(AND(AD1466&gt;=Settings!$B$8,M1466&gt;0),"Y","N")</f>
        <v/>
      </c>
      <c r="AV1466" s="91">
        <f>IF(OR(AH1466&gt;Settings!$B$9,AI1466&gt;Settings!$B$9),"Y","N")</f>
        <v/>
      </c>
      <c r="AW1466" s="91">
        <f>IF(AJ1466&lt;&gt;"Y","n/a",IF(AND(M1466&gt;0,AK1466&gt;Settings!$B$10),"Y","N"))</f>
        <v/>
      </c>
      <c r="AX1466" s="91">
        <f>IF(AO1466&gt;=Settings!$B$11,"Y","N")</f>
        <v/>
      </c>
      <c r="AY1466" s="99">
        <f>(AT1466="Y")+(AU1466="Y")+(AV1466="Y")+(AW1466="Y")+(AX1466="Y")</f>
        <v/>
      </c>
      <c r="AZ1466" s="94">
        <f>IF(AY1466=0,"None",_xlfn.TEXTJOIN(", ",TRUE(),IF(AT1466="Y","Breakout",""),IF(AU1466="Y","Accumulation",""),IF(AV1466="Y","Institutional buying",""),IF(AW1466="Y","Long buildup",""),IF(AX1466="Y","Momentum leader","")))</f>
        <v/>
      </c>
      <c r="BA1466" s="94">
        <f>IF(BW1466="","","Passes "&amp;AY1466&amp;" of 5 buy-side scans"&amp;IF(G1466="Y","; RED FLAG: filter out using Red flag column",""))</f>
        <v/>
      </c>
      <c r="BB1466" s="91" t="inlineStr">
        <is>
          <t>None</t>
        </is>
      </c>
      <c r="BC1466" s="92" t="inlineStr">
        <is>
          <t>Y</t>
        </is>
      </c>
      <c r="BD1466" s="94" t="inlineStr">
        <is>
          <t>&gt;50% move in 3 months; &gt;75% move in 6 months; High-low range &gt;75% in 3 months</t>
        </is>
      </c>
      <c r="BE1466" s="94" t="n"/>
      <c r="BF1466" s="92">
        <f>IF(R1466*100000&gt;=Settings!$B$5,"Y","N")</f>
        <v/>
      </c>
      <c r="BG1466" s="91">
        <f>IF(F1466&gt;Settings!$B$6,"Y","N")</f>
        <v/>
      </c>
      <c r="BH1466" s="97" t="n">
        <v>-15.18</v>
      </c>
      <c r="BI1466" s="96" t="n">
        <v>-6.62</v>
      </c>
      <c r="BJ1466" s="96" t="n">
        <v>8.17</v>
      </c>
      <c r="BK1466" s="96" t="n">
        <v>65.44</v>
      </c>
      <c r="BL1466" s="96" t="n">
        <v>159.25</v>
      </c>
      <c r="BM1466" s="96" t="n">
        <v>55.09</v>
      </c>
      <c r="BN1466" s="97" t="n">
        <v>-0.91</v>
      </c>
      <c r="BO1466" s="96" t="n">
        <v>11.03</v>
      </c>
      <c r="BP1466" s="96" t="n">
        <v>27.21</v>
      </c>
      <c r="BQ1466" s="96" t="n">
        <v>43.59</v>
      </c>
      <c r="BR1466" s="91" t="inlineStr">
        <is>
          <t>Mixed</t>
        </is>
      </c>
      <c r="BS1466" s="91" t="inlineStr">
        <is>
          <t>None</t>
        </is>
      </c>
      <c r="BT1466" s="96" t="n">
        <v>46.7</v>
      </c>
      <c r="BU1466" s="91" t="inlineStr">
        <is>
          <t>N</t>
        </is>
      </c>
      <c r="BV1466" s="99">
        <f>IF(OR(BF1466&lt;&gt;"Y",BG1466&lt;&gt;"Y"),"",(AND(ISNUMBER(BQ1466),BQ1466&gt;0))+(BR1466="Stacked up")+(AND(ISNUMBER(BH1466),BH1466&gt;=-Settings!$B$17))+(AND(ISNUMBER(BK1466),ISNUMBER(BM1466),BK1466&gt;0,BM1466&gt;0))+(AND(ISNUMBER(AQ1466),AQ1466&gt;=Settings!$B$18))+(AND(ISNUMBER(BT1466),BT1466&gt;=Settings!$B$19,BT1466&lt;=Settings!$B$20))+(AND(ISNUMBER(AS1466),AS1466&gt;0))+(AND(ISNUMBER(T1466),ISNUMBER(M1466),T1466&gt;=Settings!$B$21,M1466&gt;0))+(AND(ISNUMBER(AD1466),ISNUMBER(M1466),AD1466&gt;=Settings!$B$22,M1466&gt;0))+(AY1466&gt;=1))</f>
        <v/>
      </c>
      <c r="BW1466" s="91">
        <f>IF(OR(AY1466=0,BF1466&lt;&gt;"Y",BG1466&lt;&gt;"Y"),"",1+SUMPRODUCT(($A$6:$A$2604=A1466)*($AY$6:$AY$2604&gt;0)*($BF$6:$BF$2604="Y")*($BG$6:$BG$2604="Y")*(($AY$6:$AY$2604&gt;AY1466)+($AY$6:$AY$2604=AY1466)*($AD$6:$AD$2604&gt;AD1466))))</f>
        <v/>
      </c>
    </row>
    <row r="1467" ht="23.85" customHeight="1" s="55">
      <c r="A1467" s="90" t="n">
        <v>46296</v>
      </c>
      <c r="B1467" s="91" t="inlineStr">
        <is>
          <t>MONTECARLO</t>
        </is>
      </c>
      <c r="C1467" s="91" t="inlineStr">
        <is>
          <t>INE950M01013</t>
        </is>
      </c>
      <c r="D1467" s="91" t="n"/>
      <c r="E1467" s="91" t="inlineStr">
        <is>
          <t>None</t>
        </is>
      </c>
      <c r="F1467" s="93" t="n">
        <v>1084</v>
      </c>
      <c r="G1467" s="92" t="inlineStr">
        <is>
          <t>N</t>
        </is>
      </c>
      <c r="H1467" s="94" t="n"/>
      <c r="I1467" s="91" t="inlineStr">
        <is>
          <t>N</t>
        </is>
      </c>
      <c r="J1467" s="92">
        <f>IF(K1467="","N","Y")</f>
        <v/>
      </c>
      <c r="K1467" s="94">
        <f>_xlfn.TEXTJOIN("; ",TRUE,IF(P1467="52-wk low","52-wk low",""),IF(AND(AD1467&gt;=Settings!$B$12,M1467&lt;0),"Distribution",""),IF(AND(AJ1467="Y",M1467&lt;0,AK1467&lt;-Settings!$B$13),"Long unwinding",""),IF(AND(AJ1467="Y",M1467&lt;0,AK1467&gt;Settings!$B$13),"Short buildup",""))</f>
        <v/>
      </c>
      <c r="L1467" s="95" t="n">
        <v>522.85</v>
      </c>
      <c r="M1467" s="96" t="n">
        <v>-0.87</v>
      </c>
      <c r="N1467" s="93" t="n">
        <v>972</v>
      </c>
      <c r="O1467" s="91" t="inlineStr">
        <is>
          <t>None</t>
        </is>
      </c>
      <c r="P1467" s="91" t="inlineStr">
        <is>
          <t>None</t>
        </is>
      </c>
      <c r="Q1467" s="97" t="n">
        <v>0.27</v>
      </c>
      <c r="R1467" s="96" t="n">
        <v>0.63</v>
      </c>
      <c r="S1467" s="96" t="n">
        <v>0.42</v>
      </c>
      <c r="T1467" s="96" t="n">
        <v>0.38</v>
      </c>
      <c r="U1467" s="96" t="n">
        <v>0.48</v>
      </c>
      <c r="V1467" s="103" t="n">
        <v>1.14</v>
      </c>
      <c r="W1467" s="102" t="n">
        <v>5</v>
      </c>
      <c r="X1467" s="93" t="n"/>
      <c r="Y1467" s="91" t="inlineStr">
        <is>
          <t>None</t>
        </is>
      </c>
      <c r="Z1467" s="99" t="n">
        <v>49.28</v>
      </c>
      <c r="AA1467" s="96" t="n">
        <v>0.88</v>
      </c>
      <c r="AB1467" s="96" t="n">
        <v>0.82</v>
      </c>
      <c r="AC1467" s="96" t="n">
        <v>0.38</v>
      </c>
      <c r="AD1467" s="96" t="n">
        <v>0.33</v>
      </c>
      <c r="AE1467" s="96" t="n">
        <v>0.45</v>
      </c>
      <c r="AF1467" s="103" t="n">
        <v>1.03</v>
      </c>
      <c r="AG1467" s="91" t="inlineStr">
        <is>
          <t>Normal</t>
        </is>
      </c>
      <c r="AH1467" s="100" t="n">
        <v>0</v>
      </c>
      <c r="AI1467" s="101" t="n">
        <v>0</v>
      </c>
      <c r="AJ1467" s="92" t="inlineStr">
        <is>
          <t>N</t>
        </is>
      </c>
      <c r="AK1467" s="96" t="n"/>
      <c r="AL1467" s="91" t="inlineStr">
        <is>
          <t>n/a</t>
        </is>
      </c>
      <c r="AM1467" s="93" t="n"/>
      <c r="AN1467" s="92" t="inlineStr">
        <is>
          <t>None</t>
        </is>
      </c>
      <c r="AO1467" s="102" t="n">
        <v>0</v>
      </c>
      <c r="AP1467" s="103" t="n">
        <v>0.6899999999999999</v>
      </c>
      <c r="AQ1467" s="102" t="n">
        <v>36</v>
      </c>
      <c r="AR1467" s="91" t="inlineStr">
        <is>
          <t>N</t>
        </is>
      </c>
      <c r="AS1467" s="104" t="n"/>
      <c r="AT1467" s="92">
        <f>IF(AND(P1467="52-wk high",T1467&gt;=Settings!$B$7),"Y","N")</f>
        <v/>
      </c>
      <c r="AU1467" s="91">
        <f>IF(AND(AD1467&gt;=Settings!$B$8,M1467&gt;0),"Y","N")</f>
        <v/>
      </c>
      <c r="AV1467" s="91">
        <f>IF(OR(AH1467&gt;Settings!$B$9,AI1467&gt;Settings!$B$9),"Y","N")</f>
        <v/>
      </c>
      <c r="AW1467" s="91">
        <f>IF(AJ1467&lt;&gt;"Y","n/a",IF(AND(M1467&gt;0,AK1467&gt;Settings!$B$10),"Y","N"))</f>
        <v/>
      </c>
      <c r="AX1467" s="91">
        <f>IF(AO1467&gt;=Settings!$B$11,"Y","N")</f>
        <v/>
      </c>
      <c r="AY1467" s="99">
        <f>(AT1467="Y")+(AU1467="Y")+(AV1467="Y")+(AW1467="Y")+(AX1467="Y")</f>
        <v/>
      </c>
      <c r="AZ1467" s="94">
        <f>IF(AY1467=0,"None",_xlfn.TEXTJOIN(", ",TRUE(),IF(AT1467="Y","Breakout",""),IF(AU1467="Y","Accumulation",""),IF(AV1467="Y","Institutional buying",""),IF(AW1467="Y","Long buildup",""),IF(AX1467="Y","Momentum leader","")))</f>
        <v/>
      </c>
      <c r="BA1467" s="94">
        <f>IF(BW1467="","","Passes "&amp;AY1467&amp;" of 5 buy-side scans"&amp;IF(G1467="Y","; RED FLAG: filter out using Red flag column",""))</f>
        <v/>
      </c>
      <c r="BB1467" s="91" t="inlineStr">
        <is>
          <t>None</t>
        </is>
      </c>
      <c r="BC1467" s="92" t="inlineStr">
        <is>
          <t>N</t>
        </is>
      </c>
      <c r="BD1467" s="94" t="n"/>
      <c r="BE1467" s="94" t="n"/>
      <c r="BF1467" s="92">
        <f>IF(R1467*100000&gt;=Settings!$B$5,"Y","N")</f>
        <v/>
      </c>
      <c r="BG1467" s="91">
        <f>IF(F1467&gt;Settings!$B$6,"Y","N")</f>
        <v/>
      </c>
      <c r="BH1467" s="97" t="n">
        <v>-39.27</v>
      </c>
      <c r="BI1467" s="96" t="n">
        <v>1.23</v>
      </c>
      <c r="BJ1467" s="96" t="n">
        <v>-3.01</v>
      </c>
      <c r="BK1467" s="96" t="n">
        <v>-6.85</v>
      </c>
      <c r="BL1467" s="96" t="n">
        <v>6.6</v>
      </c>
      <c r="BM1467" s="96" t="n">
        <v>-24.28</v>
      </c>
      <c r="BN1467" s="97" t="n">
        <v>-1.99</v>
      </c>
      <c r="BO1467" s="96" t="n">
        <v>-2.72</v>
      </c>
      <c r="BP1467" s="96" t="n">
        <v>-4.02</v>
      </c>
      <c r="BQ1467" s="96" t="n">
        <v>-8.140000000000001</v>
      </c>
      <c r="BR1467" s="91" t="inlineStr">
        <is>
          <t>Stacked down</t>
        </is>
      </c>
      <c r="BS1467" s="91" t="inlineStr">
        <is>
          <t>None</t>
        </is>
      </c>
      <c r="BT1467" s="96" t="n">
        <v>41.8</v>
      </c>
      <c r="BU1467" s="91" t="inlineStr">
        <is>
          <t>N</t>
        </is>
      </c>
      <c r="BV1467" s="99">
        <f>IF(OR(BF1467&lt;&gt;"Y",BG1467&lt;&gt;"Y"),"",(AND(ISNUMBER(BQ1467),BQ1467&gt;0))+(BR1467="Stacked up")+(AND(ISNUMBER(BH1467),BH1467&gt;=-Settings!$B$17))+(AND(ISNUMBER(BK1467),ISNUMBER(BM1467),BK1467&gt;0,BM1467&gt;0))+(AND(ISNUMBER(AQ1467),AQ1467&gt;=Settings!$B$18))+(AND(ISNUMBER(BT1467),BT1467&gt;=Settings!$B$19,BT1467&lt;=Settings!$B$20))+(AND(ISNUMBER(AS1467),AS1467&gt;0))+(AND(ISNUMBER(T1467),ISNUMBER(M1467),T1467&gt;=Settings!$B$21,M1467&gt;0))+(AND(ISNUMBER(AD1467),ISNUMBER(M1467),AD1467&gt;=Settings!$B$22,M1467&gt;0))+(AY1467&gt;=1))</f>
        <v/>
      </c>
      <c r="BW1467" s="91">
        <f>IF(OR(AY1467=0,BF1467&lt;&gt;"Y",BG1467&lt;&gt;"Y"),"",1+SUMPRODUCT(($A$6:$A$2604=A1467)*($AY$6:$AY$2604&gt;0)*($BF$6:$BF$2604="Y")*($BG$6:$BG$2604="Y")*(($AY$6:$AY$2604&gt;AY1467)+($AY$6:$AY$2604=AY1467)*($AD$6:$AD$2604&gt;AD1467))))</f>
        <v/>
      </c>
    </row>
    <row r="1468" ht="23.85" customHeight="1" s="55">
      <c r="A1468" s="90" t="n">
        <v>46296</v>
      </c>
      <c r="B1468" s="91" t="inlineStr">
        <is>
          <t>SIGACHI</t>
        </is>
      </c>
      <c r="C1468" s="91" t="inlineStr">
        <is>
          <t>INE0D0K01022</t>
        </is>
      </c>
      <c r="D1468" s="91" t="n"/>
      <c r="E1468" s="91" t="inlineStr">
        <is>
          <t>None</t>
        </is>
      </c>
      <c r="F1468" s="93" t="n">
        <v>1083</v>
      </c>
      <c r="G1468" s="92" t="inlineStr">
        <is>
          <t>N</t>
        </is>
      </c>
      <c r="H1468" s="94" t="n"/>
      <c r="I1468" s="91" t="inlineStr">
        <is>
          <t>N</t>
        </is>
      </c>
      <c r="J1468" s="92">
        <f>IF(K1468="","N","Y")</f>
        <v/>
      </c>
      <c r="K1468" s="94">
        <f>_xlfn.TEXTJOIN("; ",TRUE,IF(P1468="52-wk low","52-wk low",""),IF(AND(AD1468&gt;=Settings!$B$12,M1468&lt;0),"Distribution",""),IF(AND(AJ1468="Y",M1468&lt;0,AK1468&lt;-Settings!$B$13),"Long unwinding",""),IF(AND(AJ1468="Y",M1468&lt;0,AK1468&gt;Settings!$B$13),"Short buildup",""))</f>
        <v/>
      </c>
      <c r="L1468" s="95" t="n">
        <v>28.34</v>
      </c>
      <c r="M1468" s="96" t="n">
        <v>-1.6</v>
      </c>
      <c r="N1468" s="93" t="n">
        <v>1403</v>
      </c>
      <c r="O1468" s="91" t="inlineStr">
        <is>
          <t>None</t>
        </is>
      </c>
      <c r="P1468" s="91" t="inlineStr">
        <is>
          <t>None</t>
        </is>
      </c>
      <c r="Q1468" s="97" t="n">
        <v>22.14</v>
      </c>
      <c r="R1468" s="96" t="n">
        <v>63.6</v>
      </c>
      <c r="S1468" s="96" t="n">
        <v>0.35</v>
      </c>
      <c r="T1468" s="96" t="n">
        <v>0.53</v>
      </c>
      <c r="U1468" s="96" t="n">
        <v>0.91</v>
      </c>
      <c r="V1468" s="103" t="n">
        <v>2.59</v>
      </c>
      <c r="W1468" s="102" t="n">
        <v>7</v>
      </c>
      <c r="X1468" s="93" t="n"/>
      <c r="Y1468" s="91" t="inlineStr">
        <is>
          <t>None</t>
        </is>
      </c>
      <c r="Z1468" s="99" t="n">
        <v>42.31</v>
      </c>
      <c r="AA1468" s="96" t="n">
        <v>1.1</v>
      </c>
      <c r="AB1468" s="96" t="n">
        <v>1.01</v>
      </c>
      <c r="AC1468" s="96" t="n">
        <v>0.43</v>
      </c>
      <c r="AD1468" s="96" t="n"/>
      <c r="AE1468" s="96" t="n"/>
      <c r="AF1468" s="103" t="n"/>
      <c r="AG1468" s="91" t="inlineStr">
        <is>
          <t>Drying up</t>
        </is>
      </c>
      <c r="AH1468" s="100" t="n">
        <v>0</v>
      </c>
      <c r="AI1468" s="101" t="n">
        <v>0</v>
      </c>
      <c r="AJ1468" s="92" t="inlineStr">
        <is>
          <t>N</t>
        </is>
      </c>
      <c r="AK1468" s="96" t="n"/>
      <c r="AL1468" s="91" t="inlineStr">
        <is>
          <t>n/a</t>
        </is>
      </c>
      <c r="AM1468" s="93" t="n"/>
      <c r="AN1468" s="92" t="inlineStr">
        <is>
          <t>None</t>
        </is>
      </c>
      <c r="AO1468" s="102" t="n">
        <v>0</v>
      </c>
      <c r="AP1468" s="103" t="n">
        <v>0.99</v>
      </c>
      <c r="AQ1468" s="102" t="n">
        <v>61</v>
      </c>
      <c r="AR1468" s="91" t="inlineStr">
        <is>
          <t>N</t>
        </is>
      </c>
      <c r="AS1468" s="104" t="n"/>
      <c r="AT1468" s="92">
        <f>IF(AND(P1468="52-wk high",T1468&gt;=Settings!$B$7),"Y","N")</f>
        <v/>
      </c>
      <c r="AU1468" s="91">
        <f>IF(AND(AD1468&gt;=Settings!$B$8,M1468&gt;0),"Y","N")</f>
        <v/>
      </c>
      <c r="AV1468" s="91">
        <f>IF(OR(AH1468&gt;Settings!$B$9,AI1468&gt;Settings!$B$9),"Y","N")</f>
        <v/>
      </c>
      <c r="AW1468" s="91">
        <f>IF(AJ1468&lt;&gt;"Y","n/a",IF(AND(M1468&gt;0,AK1468&gt;Settings!$B$10),"Y","N"))</f>
        <v/>
      </c>
      <c r="AX1468" s="91">
        <f>IF(AO1468&gt;=Settings!$B$11,"Y","N")</f>
        <v/>
      </c>
      <c r="AY1468" s="99">
        <f>(AT1468="Y")+(AU1468="Y")+(AV1468="Y")+(AW1468="Y")+(AX1468="Y")</f>
        <v/>
      </c>
      <c r="AZ1468" s="94">
        <f>IF(AY1468=0,"None",_xlfn.TEXTJOIN(", ",TRUE(),IF(AT1468="Y","Breakout",""),IF(AU1468="Y","Accumulation",""),IF(AV1468="Y","Institutional buying",""),IF(AW1468="Y","Long buildup",""),IF(AX1468="Y","Momentum leader","")))</f>
        <v/>
      </c>
      <c r="BA1468" s="94">
        <f>IF(BW1468="","","Passes "&amp;AY1468&amp;" of 5 buy-side scans"&amp;IF(G1468="Y","; RED FLAG: filter out using Red flag column",""))</f>
        <v/>
      </c>
      <c r="BB1468" s="91" t="inlineStr">
        <is>
          <t>None</t>
        </is>
      </c>
      <c r="BC1468" s="92" t="inlineStr">
        <is>
          <t>Y</t>
        </is>
      </c>
      <c r="BD1468" s="94" t="inlineStr">
        <is>
          <t>High-low range &gt;75% in 3 months; High-low range &gt;100% in 6 months</t>
        </is>
      </c>
      <c r="BE1468" s="94" t="n"/>
      <c r="BF1468" s="92">
        <f>IF(R1468*100000&gt;=Settings!$B$5,"Y","N")</f>
        <v/>
      </c>
      <c r="BG1468" s="91">
        <f>IF(F1468&gt;Settings!$B$6,"Y","N")</f>
        <v/>
      </c>
      <c r="BH1468" s="97" t="n">
        <v>-30.62</v>
      </c>
      <c r="BI1468" s="96" t="n">
        <v>-6.47</v>
      </c>
      <c r="BJ1468" s="96" t="n">
        <v>-10.66</v>
      </c>
      <c r="BK1468" s="96" t="n">
        <v>21.32</v>
      </c>
      <c r="BL1468" s="96" t="n">
        <v>45.56</v>
      </c>
      <c r="BM1468" s="96" t="n">
        <v>-28.4</v>
      </c>
      <c r="BN1468" s="97" t="n">
        <v>-7.13</v>
      </c>
      <c r="BO1468" s="96" t="n">
        <v>-3.95</v>
      </c>
      <c r="BP1468" s="96" t="n">
        <v>2.43</v>
      </c>
      <c r="BQ1468" s="96" t="n">
        <v>1.75</v>
      </c>
      <c r="BR1468" s="91" t="inlineStr">
        <is>
          <t>Mixed</t>
        </is>
      </c>
      <c r="BS1468" s="91" t="inlineStr">
        <is>
          <t>None</t>
        </is>
      </c>
      <c r="BT1468" s="96" t="n">
        <v>34.2</v>
      </c>
      <c r="BU1468" s="91" t="inlineStr">
        <is>
          <t>N</t>
        </is>
      </c>
      <c r="BV1468" s="99">
        <f>IF(OR(BF1468&lt;&gt;"Y",BG1468&lt;&gt;"Y"),"",(AND(ISNUMBER(BQ1468),BQ1468&gt;0))+(BR1468="Stacked up")+(AND(ISNUMBER(BH1468),BH1468&gt;=-Settings!$B$17))+(AND(ISNUMBER(BK1468),ISNUMBER(BM1468),BK1468&gt;0,BM1468&gt;0))+(AND(ISNUMBER(AQ1468),AQ1468&gt;=Settings!$B$18))+(AND(ISNUMBER(BT1468),BT1468&gt;=Settings!$B$19,BT1468&lt;=Settings!$B$20))+(AND(ISNUMBER(AS1468),AS1468&gt;0))+(AND(ISNUMBER(T1468),ISNUMBER(M1468),T1468&gt;=Settings!$B$21,M1468&gt;0))+(AND(ISNUMBER(AD1468),ISNUMBER(M1468),AD1468&gt;=Settings!$B$22,M1468&gt;0))+(AY1468&gt;=1))</f>
        <v/>
      </c>
      <c r="BW1468" s="91">
        <f>IF(OR(AY1468=0,BF1468&lt;&gt;"Y",BG1468&lt;&gt;"Y"),"",1+SUMPRODUCT(($A$6:$A$2604=A1468)*($AY$6:$AY$2604&gt;0)*($BF$6:$BF$2604="Y")*($BG$6:$BG$2604="Y")*(($AY$6:$AY$2604&gt;AY1468)+($AY$6:$AY$2604=AY1468)*($AD$6:$AD$2604&gt;AD1468))))</f>
        <v/>
      </c>
    </row>
    <row r="1469" ht="23.85" customHeight="1" s="55">
      <c r="A1469" s="90" t="n">
        <v>46296</v>
      </c>
      <c r="B1469" s="91" t="inlineStr">
        <is>
          <t>TEMBO</t>
        </is>
      </c>
      <c r="C1469" s="91" t="inlineStr">
        <is>
          <t>INE869Y01028</t>
        </is>
      </c>
      <c r="D1469" s="91" t="n"/>
      <c r="E1469" s="91" t="inlineStr">
        <is>
          <t>None</t>
        </is>
      </c>
      <c r="F1469" s="93" t="n">
        <v>1083</v>
      </c>
      <c r="G1469" s="92" t="inlineStr">
        <is>
          <t>N</t>
        </is>
      </c>
      <c r="H1469" s="94" t="n"/>
      <c r="I1469" s="91" t="inlineStr">
        <is>
          <t>N</t>
        </is>
      </c>
      <c r="J1469" s="92">
        <f>IF(K1469="","N","Y")</f>
        <v/>
      </c>
      <c r="K1469" s="94">
        <f>_xlfn.TEXTJOIN("; ",TRUE,IF(P1469="52-wk low","52-wk low",""),IF(AND(AD1469&gt;=Settings!$B$12,M1469&lt;0),"Distribution",""),IF(AND(AJ1469="Y",M1469&lt;0,AK1469&lt;-Settings!$B$13),"Long unwinding",""),IF(AND(AJ1469="Y",M1469&lt;0,AK1469&gt;Settings!$B$13),"Short buildup",""))</f>
        <v/>
      </c>
      <c r="L1469" s="95" t="n">
        <v>57.16</v>
      </c>
      <c r="M1469" s="96" t="n">
        <v>-0.88</v>
      </c>
      <c r="N1469" s="93" t="n">
        <v>977</v>
      </c>
      <c r="O1469" s="91" t="inlineStr">
        <is>
          <t>None</t>
        </is>
      </c>
      <c r="P1469" s="91" t="inlineStr">
        <is>
          <t>None</t>
        </is>
      </c>
      <c r="Q1469" s="97" t="n">
        <v>9.56</v>
      </c>
      <c r="R1469" s="96" t="n">
        <v>17.58</v>
      </c>
      <c r="S1469" s="96" t="n">
        <v>0.49</v>
      </c>
      <c r="T1469" s="96" t="n"/>
      <c r="U1469" s="96" t="n"/>
      <c r="V1469" s="103" t="n"/>
      <c r="W1469" s="102" t="n"/>
      <c r="X1469" s="93" t="n"/>
      <c r="Y1469" s="91" t="inlineStr">
        <is>
          <t>None</t>
        </is>
      </c>
      <c r="Z1469" s="99" t="n">
        <v>58.33</v>
      </c>
      <c r="AA1469" s="96" t="n">
        <v>1.29</v>
      </c>
      <c r="AB1469" s="96" t="n"/>
      <c r="AC1469" s="96" t="n">
        <v>0.76</v>
      </c>
      <c r="AD1469" s="96" t="n"/>
      <c r="AE1469" s="96" t="n"/>
      <c r="AF1469" s="103" t="n"/>
      <c r="AG1469" s="91" t="n"/>
      <c r="AH1469" s="100" t="n">
        <v>0</v>
      </c>
      <c r="AI1469" s="101" t="n">
        <v>0</v>
      </c>
      <c r="AJ1469" s="92" t="inlineStr">
        <is>
          <t>N</t>
        </is>
      </c>
      <c r="AK1469" s="96" t="n"/>
      <c r="AL1469" s="91" t="inlineStr">
        <is>
          <t>n/a</t>
        </is>
      </c>
      <c r="AM1469" s="93" t="n"/>
      <c r="AN1469" s="92" t="inlineStr">
        <is>
          <t>None</t>
        </is>
      </c>
      <c r="AO1469" s="102" t="n">
        <v>0</v>
      </c>
      <c r="AP1469" s="103" t="n"/>
      <c r="AQ1469" s="102" t="n"/>
      <c r="AR1469" s="91" t="inlineStr">
        <is>
          <t>N</t>
        </is>
      </c>
      <c r="AS1469" s="104" t="n"/>
      <c r="AT1469" s="92">
        <f>IF(AND(P1469="52-wk high",T1469&gt;=Settings!$B$7),"Y","N")</f>
        <v/>
      </c>
      <c r="AU1469" s="91">
        <f>IF(AND(AD1469&gt;=Settings!$B$8,M1469&gt;0),"Y","N")</f>
        <v/>
      </c>
      <c r="AV1469" s="91">
        <f>IF(OR(AH1469&gt;Settings!$B$9,AI1469&gt;Settings!$B$9),"Y","N")</f>
        <v/>
      </c>
      <c r="AW1469" s="91">
        <f>IF(AJ1469&lt;&gt;"Y","n/a",IF(AND(M1469&gt;0,AK1469&gt;Settings!$B$10),"Y","N"))</f>
        <v/>
      </c>
      <c r="AX1469" s="91">
        <f>IF(AO1469&gt;=Settings!$B$11,"Y","N")</f>
        <v/>
      </c>
      <c r="AY1469" s="99">
        <f>(AT1469="Y")+(AU1469="Y")+(AV1469="Y")+(AW1469="Y")+(AX1469="Y")</f>
        <v/>
      </c>
      <c r="AZ1469" s="94">
        <f>IF(AY1469=0,"None",_xlfn.TEXTJOIN(", ",TRUE(),IF(AT1469="Y","Breakout",""),IF(AU1469="Y","Accumulation",""),IF(AV1469="Y","Institutional buying",""),IF(AW1469="Y","Long buildup",""),IF(AX1469="Y","Momentum leader","")))</f>
        <v/>
      </c>
      <c r="BA1469" s="94">
        <f>IF(BW1469="","","Passes "&amp;AY1469&amp;" of 5 buy-side scans"&amp;IF(G1469="Y","; RED FLAG: filter out using Red flag column",""))</f>
        <v/>
      </c>
      <c r="BB1469" s="91" t="inlineStr">
        <is>
          <t>None</t>
        </is>
      </c>
      <c r="BC1469" s="92" t="inlineStr">
        <is>
          <t>N</t>
        </is>
      </c>
      <c r="BD1469" s="94" t="n"/>
      <c r="BE1469" s="94" t="inlineStr">
        <is>
          <t>FVSPLT FRM RS 10 TO RE 1, ex 05-Aug-2026</t>
        </is>
      </c>
      <c r="BF1469" s="92">
        <f>IF(R1469*100000&gt;=Settings!$B$5,"Y","N")</f>
        <v/>
      </c>
      <c r="BG1469" s="91">
        <f>IF(F1469&gt;Settings!$B$6,"Y","N")</f>
        <v/>
      </c>
      <c r="BH1469" s="97" t="n">
        <v>-93.17</v>
      </c>
      <c r="BI1469" s="96" t="n">
        <v>-3.54</v>
      </c>
      <c r="BJ1469" s="96" t="n">
        <v>2.02</v>
      </c>
      <c r="BK1469" s="96" t="n"/>
      <c r="BL1469" s="96" t="n"/>
      <c r="BM1469" s="96" t="n"/>
      <c r="BN1469" s="97" t="n">
        <v>-1.18</v>
      </c>
      <c r="BO1469" s="96" t="n"/>
      <c r="BP1469" s="96" t="n"/>
      <c r="BQ1469" s="96" t="n"/>
      <c r="BR1469" s="91" t="n"/>
      <c r="BS1469" s="91" t="n"/>
      <c r="BT1469" s="96" t="n">
        <v>43.1</v>
      </c>
      <c r="BU1469" s="91" t="n"/>
      <c r="BV1469" s="99">
        <f>IF(OR(BF1469&lt;&gt;"Y",BG1469&lt;&gt;"Y"),"",(AND(ISNUMBER(BQ1469),BQ1469&gt;0))+(BR1469="Stacked up")+(AND(ISNUMBER(BH1469),BH1469&gt;=-Settings!$B$17))+(AND(ISNUMBER(BK1469),ISNUMBER(BM1469),BK1469&gt;0,BM1469&gt;0))+(AND(ISNUMBER(AQ1469),AQ1469&gt;=Settings!$B$18))+(AND(ISNUMBER(BT1469),BT1469&gt;=Settings!$B$19,BT1469&lt;=Settings!$B$20))+(AND(ISNUMBER(AS1469),AS1469&gt;0))+(AND(ISNUMBER(T1469),ISNUMBER(M1469),T1469&gt;=Settings!$B$21,M1469&gt;0))+(AND(ISNUMBER(AD1469),ISNUMBER(M1469),AD1469&gt;=Settings!$B$22,M1469&gt;0))+(AY1469&gt;=1))</f>
        <v/>
      </c>
      <c r="BW1469" s="91">
        <f>IF(OR(AY1469=0,BF1469&lt;&gt;"Y",BG1469&lt;&gt;"Y"),"",1+SUMPRODUCT(($A$6:$A$2604=A1469)*($AY$6:$AY$2604&gt;0)*($BF$6:$BF$2604="Y")*($BG$6:$BG$2604="Y")*(($AY$6:$AY$2604&gt;AY1469)+($AY$6:$AY$2604=AY1469)*($AD$6:$AD$2604&gt;AD1469))))</f>
        <v/>
      </c>
    </row>
    <row r="1470" ht="23.85" customHeight="1" s="55">
      <c r="A1470" s="90" t="n">
        <v>46296</v>
      </c>
      <c r="B1470" s="91" t="inlineStr">
        <is>
          <t>NRL</t>
        </is>
      </c>
      <c r="C1470" s="91" t="inlineStr">
        <is>
          <t>INE0JM501013</t>
        </is>
      </c>
      <c r="D1470" s="91" t="n"/>
      <c r="E1470" s="91" t="inlineStr">
        <is>
          <t>None</t>
        </is>
      </c>
      <c r="F1470" s="93" t="n">
        <v>1082</v>
      </c>
      <c r="G1470" s="92" t="inlineStr">
        <is>
          <t>Y</t>
        </is>
      </c>
      <c r="H1470" s="94" t="inlineStr">
        <is>
          <t>ESM Stage 2; T2T (BE series)</t>
        </is>
      </c>
      <c r="I1470" s="91" t="inlineStr">
        <is>
          <t>Y</t>
        </is>
      </c>
      <c r="J1470" s="92">
        <f>IF(K1470="","N","Y")</f>
        <v/>
      </c>
      <c r="K1470" s="94">
        <f>_xlfn.TEXTJOIN("; ",TRUE,IF(P1470="52-wk low","52-wk low",""),IF(AND(AD1470&gt;=Settings!$B$12,M1470&lt;0),"Distribution",""),IF(AND(AJ1470="Y",M1470&lt;0,AK1470&lt;-Settings!$B$13),"Long unwinding",""),IF(AND(AJ1470="Y",M1470&lt;0,AK1470&gt;Settings!$B$13),"Short buildup",""))</f>
        <v/>
      </c>
      <c r="L1470" s="95" t="n">
        <v>156.61</v>
      </c>
      <c r="M1470" s="96" t="n">
        <v>-2</v>
      </c>
      <c r="N1470" s="93" t="n">
        <v>1646</v>
      </c>
      <c r="O1470" s="91" t="inlineStr">
        <is>
          <t>None</t>
        </is>
      </c>
      <c r="P1470" s="91" t="inlineStr">
        <is>
          <t>None</t>
        </is>
      </c>
      <c r="Q1470" s="97" t="n">
        <v>0.5600000000000001</v>
      </c>
      <c r="R1470" s="96" t="n">
        <v>1.15</v>
      </c>
      <c r="S1470" s="96" t="n">
        <v>0.47</v>
      </c>
      <c r="T1470" s="96" t="n">
        <v>0.66</v>
      </c>
      <c r="U1470" s="96" t="n">
        <v>0.46</v>
      </c>
      <c r="V1470" s="103" t="n">
        <v>0.95</v>
      </c>
      <c r="W1470" s="102" t="n">
        <v>11</v>
      </c>
      <c r="X1470" s="93" t="n"/>
      <c r="Y1470" s="91" t="inlineStr">
        <is>
          <t>None</t>
        </is>
      </c>
      <c r="Z1470" s="99" t="n"/>
      <c r="AA1470" s="96" t="n"/>
      <c r="AB1470" s="96" t="n"/>
      <c r="AC1470" s="96" t="n"/>
      <c r="AD1470" s="96" t="n"/>
      <c r="AE1470" s="96" t="n"/>
      <c r="AF1470" s="103" t="n"/>
      <c r="AG1470" s="91" t="inlineStr">
        <is>
          <t>No delivery data</t>
        </is>
      </c>
      <c r="AH1470" s="100" t="n">
        <v>0</v>
      </c>
      <c r="AI1470" s="101" t="n">
        <v>0</v>
      </c>
      <c r="AJ1470" s="92" t="inlineStr">
        <is>
          <t>N</t>
        </is>
      </c>
      <c r="AK1470" s="96" t="n"/>
      <c r="AL1470" s="91" t="inlineStr">
        <is>
          <t>n/a</t>
        </is>
      </c>
      <c r="AM1470" s="93" t="n"/>
      <c r="AN1470" s="92" t="inlineStr">
        <is>
          <t>None</t>
        </is>
      </c>
      <c r="AO1470" s="102" t="n">
        <v>0</v>
      </c>
      <c r="AP1470" s="103" t="n">
        <v>5.75</v>
      </c>
      <c r="AQ1470" s="102" t="n">
        <v>100</v>
      </c>
      <c r="AR1470" s="91" t="inlineStr">
        <is>
          <t>N</t>
        </is>
      </c>
      <c r="AS1470" s="104" t="n"/>
      <c r="AT1470" s="92">
        <f>IF(AND(P1470="52-wk high",T1470&gt;=Settings!$B$7),"Y","N")</f>
        <v/>
      </c>
      <c r="AU1470" s="91">
        <f>IF(AND(AD1470&gt;=Settings!$B$8,M1470&gt;0),"Y","N")</f>
        <v/>
      </c>
      <c r="AV1470" s="91">
        <f>IF(OR(AH1470&gt;Settings!$B$9,AI1470&gt;Settings!$B$9),"Y","N")</f>
        <v/>
      </c>
      <c r="AW1470" s="91">
        <f>IF(AJ1470&lt;&gt;"Y","n/a",IF(AND(M1470&gt;0,AK1470&gt;Settings!$B$10),"Y","N"))</f>
        <v/>
      </c>
      <c r="AX1470" s="91">
        <f>IF(AO1470&gt;=Settings!$B$11,"Y","N")</f>
        <v/>
      </c>
      <c r="AY1470" s="99">
        <f>(AT1470="Y")+(AU1470="Y")+(AV1470="Y")+(AW1470="Y")+(AX1470="Y")</f>
        <v/>
      </c>
      <c r="AZ1470" s="94">
        <f>IF(AY1470=0,"None",_xlfn.TEXTJOIN(", ",TRUE(),IF(AT1470="Y","Breakout",""),IF(AU1470="Y","Accumulation",""),IF(AV1470="Y","Institutional buying",""),IF(AW1470="Y","Long buildup",""),IF(AX1470="Y","Momentum leader","")))</f>
        <v/>
      </c>
      <c r="BA1470" s="94">
        <f>IF(BW1470="","","Passes "&amp;AY1470&amp;" of 5 buy-side scans"&amp;IF(G1470="Y","; RED FLAG: filter out using Red flag column",""))</f>
        <v/>
      </c>
      <c r="BB1470" s="91" t="inlineStr">
        <is>
          <t>None</t>
        </is>
      </c>
      <c r="BC1470" s="92" t="inlineStr">
        <is>
          <t>N</t>
        </is>
      </c>
      <c r="BD1470" s="94" t="n"/>
      <c r="BE1470" s="94" t="n"/>
      <c r="BF1470" s="92">
        <f>IF(R1470*100000&gt;=Settings!$B$5,"Y","N")</f>
        <v/>
      </c>
      <c r="BG1470" s="91">
        <f>IF(F1470&gt;Settings!$B$6,"Y","N")</f>
        <v/>
      </c>
      <c r="BH1470" s="97" t="n">
        <v>-6.37</v>
      </c>
      <c r="BI1470" s="96" t="n">
        <v>-5.08</v>
      </c>
      <c r="BJ1470" s="96" t="n">
        <v>30.45</v>
      </c>
      <c r="BK1470" s="96" t="n">
        <v>83.59999999999999</v>
      </c>
      <c r="BL1470" s="96" t="n">
        <v>225.12</v>
      </c>
      <c r="BM1470" s="96" t="n">
        <v>118.09</v>
      </c>
      <c r="BN1470" s="97" t="n">
        <v>6.42</v>
      </c>
      <c r="BO1470" s="96" t="n">
        <v>21</v>
      </c>
      <c r="BP1470" s="96" t="n">
        <v>41.96</v>
      </c>
      <c r="BQ1470" s="96" t="n">
        <v>69.27</v>
      </c>
      <c r="BR1470" s="91" t="inlineStr">
        <is>
          <t>Stacked up</t>
        </is>
      </c>
      <c r="BS1470" s="91" t="inlineStr">
        <is>
          <t>None</t>
        </is>
      </c>
      <c r="BT1470" s="96" t="n">
        <v>64.09999999999999</v>
      </c>
      <c r="BU1470" s="91" t="inlineStr">
        <is>
          <t>N</t>
        </is>
      </c>
      <c r="BV1470" s="99">
        <f>IF(OR(BF1470&lt;&gt;"Y",BG1470&lt;&gt;"Y"),"",(AND(ISNUMBER(BQ1470),BQ1470&gt;0))+(BR1470="Stacked up")+(AND(ISNUMBER(BH1470),BH1470&gt;=-Settings!$B$17))+(AND(ISNUMBER(BK1470),ISNUMBER(BM1470),BK1470&gt;0,BM1470&gt;0))+(AND(ISNUMBER(AQ1470),AQ1470&gt;=Settings!$B$18))+(AND(ISNUMBER(BT1470),BT1470&gt;=Settings!$B$19,BT1470&lt;=Settings!$B$20))+(AND(ISNUMBER(AS1470),AS1470&gt;0))+(AND(ISNUMBER(T1470),ISNUMBER(M1470),T1470&gt;=Settings!$B$21,M1470&gt;0))+(AND(ISNUMBER(AD1470),ISNUMBER(M1470),AD1470&gt;=Settings!$B$22,M1470&gt;0))+(AY1470&gt;=1))</f>
        <v/>
      </c>
      <c r="BW1470" s="91">
        <f>IF(OR(AY1470=0,BF1470&lt;&gt;"Y",BG1470&lt;&gt;"Y"),"",1+SUMPRODUCT(($A$6:$A$2604=A1470)*($AY$6:$AY$2604&gt;0)*($BF$6:$BF$2604="Y")*($BG$6:$BG$2604="Y")*(($AY$6:$AY$2604&gt;AY1470)+($AY$6:$AY$2604=AY1470)*($AD$6:$AD$2604&gt;AD1470))))</f>
        <v/>
      </c>
    </row>
    <row r="1471" ht="23.85" customHeight="1" s="55">
      <c r="A1471" s="90" t="n">
        <v>46296</v>
      </c>
      <c r="B1471" s="91" t="inlineStr">
        <is>
          <t>SKMEGGPROD</t>
        </is>
      </c>
      <c r="C1471" s="91" t="inlineStr">
        <is>
          <t>INE411D01023</t>
        </is>
      </c>
      <c r="D1471" s="91" t="n"/>
      <c r="E1471" s="91" t="inlineStr">
        <is>
          <t>None</t>
        </is>
      </c>
      <c r="F1471" s="93" t="n">
        <v>1081</v>
      </c>
      <c r="G1471" s="92" t="inlineStr">
        <is>
          <t>Y</t>
        </is>
      </c>
      <c r="H1471" s="94" t="inlineStr">
        <is>
          <t>Long-term ASM Stage 1</t>
        </is>
      </c>
      <c r="I1471" s="91" t="inlineStr">
        <is>
          <t>N</t>
        </is>
      </c>
      <c r="J1471" s="92">
        <f>IF(K1471="","N","Y")</f>
        <v/>
      </c>
      <c r="K1471" s="94">
        <f>_xlfn.TEXTJOIN("; ",TRUE,IF(P1471="52-wk low","52-wk low",""),IF(AND(AD1471&gt;=Settings!$B$12,M1471&lt;0),"Distribution",""),IF(AND(AJ1471="Y",M1471&lt;0,AK1471&lt;-Settings!$B$13),"Long unwinding",""),IF(AND(AJ1471="Y",M1471&lt;0,AK1471&gt;Settings!$B$13),"Short buildup",""))</f>
        <v/>
      </c>
      <c r="L1471" s="95" t="n">
        <v>205.29</v>
      </c>
      <c r="M1471" s="96" t="n">
        <v>-2.78</v>
      </c>
      <c r="N1471" s="93" t="n">
        <v>2000</v>
      </c>
      <c r="O1471" s="91" t="inlineStr">
        <is>
          <t>None</t>
        </is>
      </c>
      <c r="P1471" s="91" t="inlineStr">
        <is>
          <t>None</t>
        </is>
      </c>
      <c r="Q1471" s="97" t="n">
        <v>2.17</v>
      </c>
      <c r="R1471" s="96" t="n">
        <v>1.75</v>
      </c>
      <c r="S1471" s="96" t="n">
        <v>1.25</v>
      </c>
      <c r="T1471" s="96" t="n">
        <v>0.5</v>
      </c>
      <c r="U1471" s="96" t="n">
        <v>0.23</v>
      </c>
      <c r="V1471" s="103" t="n">
        <v>0.19</v>
      </c>
      <c r="W1471" s="102" t="n">
        <v>0</v>
      </c>
      <c r="X1471" s="93" t="n"/>
      <c r="Y1471" s="91" t="inlineStr">
        <is>
          <t>None</t>
        </is>
      </c>
      <c r="Z1471" s="99" t="n">
        <v>53.43</v>
      </c>
      <c r="AA1471" s="96" t="n">
        <v>1</v>
      </c>
      <c r="AB1471" s="96" t="n">
        <v>1.17</v>
      </c>
      <c r="AC1471" s="96" t="n">
        <v>1.26</v>
      </c>
      <c r="AD1471" s="96" t="n">
        <v>0.68</v>
      </c>
      <c r="AE1471" s="96" t="n">
        <v>0.47</v>
      </c>
      <c r="AF1471" s="103" t="n">
        <v>2.02</v>
      </c>
      <c r="AG1471" s="91" t="inlineStr">
        <is>
          <t>Quiet accumulation</t>
        </is>
      </c>
      <c r="AH1471" s="100" t="n">
        <v>0</v>
      </c>
      <c r="AI1471" s="101" t="n">
        <v>0</v>
      </c>
      <c r="AJ1471" s="92" t="inlineStr">
        <is>
          <t>N</t>
        </is>
      </c>
      <c r="AK1471" s="96" t="n"/>
      <c r="AL1471" s="91" t="inlineStr">
        <is>
          <t>n/a</t>
        </is>
      </c>
      <c r="AM1471" s="93" t="n"/>
      <c r="AN1471" s="92" t="inlineStr">
        <is>
          <t>None</t>
        </is>
      </c>
      <c r="AO1471" s="102" t="n">
        <v>0</v>
      </c>
      <c r="AP1471" s="103" t="n"/>
      <c r="AQ1471" s="102" t="n"/>
      <c r="AR1471" s="91" t="inlineStr">
        <is>
          <t>N</t>
        </is>
      </c>
      <c r="AS1471" s="104" t="n"/>
      <c r="AT1471" s="92">
        <f>IF(AND(P1471="52-wk high",T1471&gt;=Settings!$B$7),"Y","N")</f>
        <v/>
      </c>
      <c r="AU1471" s="91">
        <f>IF(AND(AD1471&gt;=Settings!$B$8,M1471&gt;0),"Y","N")</f>
        <v/>
      </c>
      <c r="AV1471" s="91">
        <f>IF(OR(AH1471&gt;Settings!$B$9,AI1471&gt;Settings!$B$9),"Y","N")</f>
        <v/>
      </c>
      <c r="AW1471" s="91">
        <f>IF(AJ1471&lt;&gt;"Y","n/a",IF(AND(M1471&gt;0,AK1471&gt;Settings!$B$10),"Y","N"))</f>
        <v/>
      </c>
      <c r="AX1471" s="91">
        <f>IF(AO1471&gt;=Settings!$B$11,"Y","N")</f>
        <v/>
      </c>
      <c r="AY1471" s="99">
        <f>(AT1471="Y")+(AU1471="Y")+(AV1471="Y")+(AW1471="Y")+(AX1471="Y")</f>
        <v/>
      </c>
      <c r="AZ1471" s="94">
        <f>IF(AY1471=0,"None",_xlfn.TEXTJOIN(", ",TRUE(),IF(AT1471="Y","Breakout",""),IF(AU1471="Y","Accumulation",""),IF(AV1471="Y","Institutional buying",""),IF(AW1471="Y","Long buildup",""),IF(AX1471="Y","Momentum leader","")))</f>
        <v/>
      </c>
      <c r="BA1471" s="94">
        <f>IF(BW1471="","","Passes "&amp;AY1471&amp;" of 5 buy-side scans"&amp;IF(G1471="Y","; RED FLAG: filter out using Red flag column",""))</f>
        <v/>
      </c>
      <c r="BB1471" s="91" t="inlineStr">
        <is>
          <t>None</t>
        </is>
      </c>
      <c r="BC1471" s="92" t="inlineStr">
        <is>
          <t>N</t>
        </is>
      </c>
      <c r="BD1471" s="94" t="n"/>
      <c r="BE1471" s="94" t="inlineStr">
        <is>
          <t>FVSPLT FRM RS 10 TO RS 5, ex 12-Jan-2026</t>
        </is>
      </c>
      <c r="BF1471" s="92">
        <f>IF(R1471*100000&gt;=Settings!$B$5,"Y","N")</f>
        <v/>
      </c>
      <c r="BG1471" s="91">
        <f>IF(F1471&gt;Settings!$B$6,"Y","N")</f>
        <v/>
      </c>
      <c r="BH1471" s="97" t="n">
        <v>-44.81</v>
      </c>
      <c r="BI1471" s="96" t="n">
        <v>-8.02</v>
      </c>
      <c r="BJ1471" s="96" t="n">
        <v>-21.7</v>
      </c>
      <c r="BK1471" s="96" t="n">
        <v>-35.3</v>
      </c>
      <c r="BL1471" s="96" t="n">
        <v>29.96</v>
      </c>
      <c r="BM1471" s="96" t="n"/>
      <c r="BN1471" s="97" t="n">
        <v>-10.62</v>
      </c>
      <c r="BO1471" s="96" t="n">
        <v>-15.99</v>
      </c>
      <c r="BP1471" s="96" t="n">
        <v>-14.74</v>
      </c>
      <c r="BQ1471" s="96" t="n"/>
      <c r="BR1471" s="91" t="n"/>
      <c r="BS1471" s="91" t="inlineStr">
        <is>
          <t>None</t>
        </is>
      </c>
      <c r="BT1471" s="96" t="n">
        <v>27</v>
      </c>
      <c r="BU1471" s="91" t="n"/>
      <c r="BV1471" s="99">
        <f>IF(OR(BF1471&lt;&gt;"Y",BG1471&lt;&gt;"Y"),"",(AND(ISNUMBER(BQ1471),BQ1471&gt;0))+(BR1471="Stacked up")+(AND(ISNUMBER(BH1471),BH1471&gt;=-Settings!$B$17))+(AND(ISNUMBER(BK1471),ISNUMBER(BM1471),BK1471&gt;0,BM1471&gt;0))+(AND(ISNUMBER(AQ1471),AQ1471&gt;=Settings!$B$18))+(AND(ISNUMBER(BT1471),BT1471&gt;=Settings!$B$19,BT1471&lt;=Settings!$B$20))+(AND(ISNUMBER(AS1471),AS1471&gt;0))+(AND(ISNUMBER(T1471),ISNUMBER(M1471),T1471&gt;=Settings!$B$21,M1471&gt;0))+(AND(ISNUMBER(AD1471),ISNUMBER(M1471),AD1471&gt;=Settings!$B$22,M1471&gt;0))+(AY1471&gt;=1))</f>
        <v/>
      </c>
      <c r="BW1471" s="91">
        <f>IF(OR(AY1471=0,BF1471&lt;&gt;"Y",BG1471&lt;&gt;"Y"),"",1+SUMPRODUCT(($A$6:$A$2604=A1471)*($AY$6:$AY$2604&gt;0)*($BF$6:$BF$2604="Y")*($BG$6:$BG$2604="Y")*(($AY$6:$AY$2604&gt;AY1471)+($AY$6:$AY$2604=AY1471)*($AD$6:$AD$2604&gt;AD1471))))</f>
        <v/>
      </c>
    </row>
    <row r="1472" ht="23.85" customHeight="1" s="55">
      <c r="A1472" s="90" t="n">
        <v>46296</v>
      </c>
      <c r="B1472" s="91" t="inlineStr">
        <is>
          <t>UNITEDPOLY</t>
        </is>
      </c>
      <c r="C1472" s="91" t="inlineStr">
        <is>
          <t>INE368U01029</t>
        </is>
      </c>
      <c r="D1472" s="91" t="n"/>
      <c r="E1472" s="91" t="inlineStr">
        <is>
          <t>None</t>
        </is>
      </c>
      <c r="F1472" s="93" t="n">
        <v>1080</v>
      </c>
      <c r="G1472" s="92" t="inlineStr">
        <is>
          <t>N</t>
        </is>
      </c>
      <c r="H1472" s="94" t="n"/>
      <c r="I1472" s="91" t="inlineStr">
        <is>
          <t>N</t>
        </is>
      </c>
      <c r="J1472" s="92">
        <f>IF(K1472="","N","Y")</f>
        <v/>
      </c>
      <c r="K1472" s="94">
        <f>_xlfn.TEXTJOIN("; ",TRUE,IF(P1472="52-wk low","52-wk low",""),IF(AND(AD1472&gt;=Settings!$B$12,M1472&lt;0),"Distribution",""),IF(AND(AJ1472="Y",M1472&lt;0,AK1472&lt;-Settings!$B$13),"Long unwinding",""),IF(AND(AJ1472="Y",M1472&lt;0,AK1472&gt;Settings!$B$13),"Short buildup",""))</f>
        <v/>
      </c>
      <c r="L1472" s="95" t="n">
        <v>47.05</v>
      </c>
      <c r="M1472" s="96" t="n">
        <v>-0.88</v>
      </c>
      <c r="N1472" s="93" t="n">
        <v>977</v>
      </c>
      <c r="O1472" s="91" t="inlineStr">
        <is>
          <t>None</t>
        </is>
      </c>
      <c r="P1472" s="91" t="inlineStr">
        <is>
          <t>52-wk high</t>
        </is>
      </c>
      <c r="Q1472" s="97" t="n">
        <v>0.99</v>
      </c>
      <c r="R1472" s="96" t="n">
        <v>2.77</v>
      </c>
      <c r="S1472" s="96" t="n">
        <v>0.36</v>
      </c>
      <c r="T1472" s="96" t="n">
        <v>0.6</v>
      </c>
      <c r="U1472" s="96" t="n">
        <v>0.76</v>
      </c>
      <c r="V1472" s="103" t="n">
        <v>2.16</v>
      </c>
      <c r="W1472" s="102" t="n">
        <v>11</v>
      </c>
      <c r="X1472" s="93" t="n"/>
      <c r="Y1472" s="91" t="inlineStr">
        <is>
          <t>None</t>
        </is>
      </c>
      <c r="Z1472" s="99" t="n">
        <v>64.3</v>
      </c>
      <c r="AA1472" s="96" t="n">
        <v>0.95</v>
      </c>
      <c r="AB1472" s="96" t="n">
        <v>0.9399999999999999</v>
      </c>
      <c r="AC1472" s="96" t="n">
        <v>0.39</v>
      </c>
      <c r="AD1472" s="96" t="n"/>
      <c r="AE1472" s="96" t="n"/>
      <c r="AF1472" s="103" t="n"/>
      <c r="AG1472" s="91" t="inlineStr">
        <is>
          <t>Drying up</t>
        </is>
      </c>
      <c r="AH1472" s="100" t="n">
        <v>0</v>
      </c>
      <c r="AI1472" s="101" t="n">
        <v>0</v>
      </c>
      <c r="AJ1472" s="92" t="inlineStr">
        <is>
          <t>N</t>
        </is>
      </c>
      <c r="AK1472" s="96" t="n"/>
      <c r="AL1472" s="91" t="inlineStr">
        <is>
          <t>n/a</t>
        </is>
      </c>
      <c r="AM1472" s="93" t="n"/>
      <c r="AN1472" s="92" t="inlineStr">
        <is>
          <t>None</t>
        </is>
      </c>
      <c r="AO1472" s="102" t="n">
        <v>0</v>
      </c>
      <c r="AP1472" s="103" t="n">
        <v>1.78</v>
      </c>
      <c r="AQ1472" s="102" t="n">
        <v>85</v>
      </c>
      <c r="AR1472" s="91" t="inlineStr">
        <is>
          <t>N</t>
        </is>
      </c>
      <c r="AS1472" s="104" t="n"/>
      <c r="AT1472" s="92">
        <f>IF(AND(P1472="52-wk high",T1472&gt;=Settings!$B$7),"Y","N")</f>
        <v/>
      </c>
      <c r="AU1472" s="91">
        <f>IF(AND(AD1472&gt;=Settings!$B$8,M1472&gt;0),"Y","N")</f>
        <v/>
      </c>
      <c r="AV1472" s="91">
        <f>IF(OR(AH1472&gt;Settings!$B$9,AI1472&gt;Settings!$B$9),"Y","N")</f>
        <v/>
      </c>
      <c r="AW1472" s="91">
        <f>IF(AJ1472&lt;&gt;"Y","n/a",IF(AND(M1472&gt;0,AK1472&gt;Settings!$B$10),"Y","N"))</f>
        <v/>
      </c>
      <c r="AX1472" s="91">
        <f>IF(AO1472&gt;=Settings!$B$11,"Y","N")</f>
        <v/>
      </c>
      <c r="AY1472" s="99">
        <f>(AT1472="Y")+(AU1472="Y")+(AV1472="Y")+(AW1472="Y")+(AX1472="Y")</f>
        <v/>
      </c>
      <c r="AZ1472" s="94">
        <f>IF(AY1472=0,"None",_xlfn.TEXTJOIN(", ",TRUE(),IF(AT1472="Y","Breakout",""),IF(AU1472="Y","Accumulation",""),IF(AV1472="Y","Institutional buying",""),IF(AW1472="Y","Long buildup",""),IF(AX1472="Y","Momentum leader","")))</f>
        <v/>
      </c>
      <c r="BA1472" s="94">
        <f>IF(BW1472="","","Passes "&amp;AY1472&amp;" of 5 buy-side scans"&amp;IF(G1472="Y","; RED FLAG: filter out using Red flag column",""))</f>
        <v/>
      </c>
      <c r="BB1472" s="91" t="inlineStr">
        <is>
          <t>None</t>
        </is>
      </c>
      <c r="BC1472" s="92" t="inlineStr">
        <is>
          <t>Y</t>
        </is>
      </c>
      <c r="BD1472" s="94" t="inlineStr">
        <is>
          <t>&gt;25% move in 1 month; &gt;75% move in 6 months; High-low range &gt;100% in 6 months</t>
        </is>
      </c>
      <c r="BE1472" s="94" t="n"/>
      <c r="BF1472" s="92">
        <f>IF(R1472*100000&gt;=Settings!$B$5,"Y","N")</f>
        <v/>
      </c>
      <c r="BG1472" s="91">
        <f>IF(F1472&gt;Settings!$B$6,"Y","N")</f>
        <v/>
      </c>
      <c r="BH1472" s="97" t="n">
        <v>-1.98</v>
      </c>
      <c r="BI1472" s="96" t="n">
        <v>3.93</v>
      </c>
      <c r="BJ1472" s="96" t="n">
        <v>27.47</v>
      </c>
      <c r="BK1472" s="96" t="n">
        <v>44.99</v>
      </c>
      <c r="BL1472" s="96" t="n">
        <v>96.86</v>
      </c>
      <c r="BM1472" s="96" t="n">
        <v>0.09</v>
      </c>
      <c r="BN1472" s="97" t="n">
        <v>6.71</v>
      </c>
      <c r="BO1472" s="96" t="n">
        <v>18.47</v>
      </c>
      <c r="BP1472" s="96" t="n">
        <v>29.04</v>
      </c>
      <c r="BQ1472" s="96" t="n">
        <v>33.02</v>
      </c>
      <c r="BR1472" s="91" t="inlineStr">
        <is>
          <t>Stacked up</t>
        </is>
      </c>
      <c r="BS1472" s="91" t="inlineStr">
        <is>
          <t>None</t>
        </is>
      </c>
      <c r="BT1472" s="96" t="n">
        <v>67.59999999999999</v>
      </c>
      <c r="BU1472" s="91" t="inlineStr">
        <is>
          <t>N</t>
        </is>
      </c>
      <c r="BV1472" s="99">
        <f>IF(OR(BF1472&lt;&gt;"Y",BG1472&lt;&gt;"Y"),"",(AND(ISNUMBER(BQ1472),BQ1472&gt;0))+(BR1472="Stacked up")+(AND(ISNUMBER(BH1472),BH1472&gt;=-Settings!$B$17))+(AND(ISNUMBER(BK1472),ISNUMBER(BM1472),BK1472&gt;0,BM1472&gt;0))+(AND(ISNUMBER(AQ1472),AQ1472&gt;=Settings!$B$18))+(AND(ISNUMBER(BT1472),BT1472&gt;=Settings!$B$19,BT1472&lt;=Settings!$B$20))+(AND(ISNUMBER(AS1472),AS1472&gt;0))+(AND(ISNUMBER(T1472),ISNUMBER(M1472),T1472&gt;=Settings!$B$21,M1472&gt;0))+(AND(ISNUMBER(AD1472),ISNUMBER(M1472),AD1472&gt;=Settings!$B$22,M1472&gt;0))+(AY1472&gt;=1))</f>
        <v/>
      </c>
      <c r="BW1472" s="91">
        <f>IF(OR(AY1472=0,BF1472&lt;&gt;"Y",BG1472&lt;&gt;"Y"),"",1+SUMPRODUCT(($A$6:$A$2604=A1472)*($AY$6:$AY$2604&gt;0)*($BF$6:$BF$2604="Y")*($BG$6:$BG$2604="Y")*(($AY$6:$AY$2604&gt;AY1472)+($AY$6:$AY$2604=AY1472)*($AD$6:$AD$2604&gt;AD1472))))</f>
        <v/>
      </c>
    </row>
    <row r="1473" ht="23.85" customHeight="1" s="55">
      <c r="A1473" s="90" t="n">
        <v>46296</v>
      </c>
      <c r="B1473" s="91" t="inlineStr">
        <is>
          <t>DIGITIDE</t>
        </is>
      </c>
      <c r="C1473" s="91" t="inlineStr">
        <is>
          <t>INE0U4701011</t>
        </is>
      </c>
      <c r="D1473" s="91" t="n"/>
      <c r="E1473" s="91" t="inlineStr">
        <is>
          <t>None</t>
        </is>
      </c>
      <c r="F1473" s="93" t="n">
        <v>1079</v>
      </c>
      <c r="G1473" s="92" t="inlineStr">
        <is>
          <t>N</t>
        </is>
      </c>
      <c r="H1473" s="94" t="n"/>
      <c r="I1473" s="91" t="inlineStr">
        <is>
          <t>N</t>
        </is>
      </c>
      <c r="J1473" s="92">
        <f>IF(K1473="","N","Y")</f>
        <v/>
      </c>
      <c r="K1473" s="94">
        <f>_xlfn.TEXTJOIN("; ",TRUE,IF(P1473="52-wk low","52-wk low",""),IF(AND(AD1473&gt;=Settings!$B$12,M1473&lt;0),"Distribution",""),IF(AND(AJ1473="Y",M1473&lt;0,AK1473&lt;-Settings!$B$13),"Long unwinding",""),IF(AND(AJ1473="Y",M1473&lt;0,AK1473&gt;Settings!$B$13),"Short buildup",""))</f>
        <v/>
      </c>
      <c r="L1473" s="95" t="n">
        <v>72.34</v>
      </c>
      <c r="M1473" s="96" t="n">
        <v>-0.7</v>
      </c>
      <c r="N1473" s="93" t="n">
        <v>882</v>
      </c>
      <c r="O1473" s="91" t="inlineStr">
        <is>
          <t>None</t>
        </is>
      </c>
      <c r="P1473" s="91" t="inlineStr">
        <is>
          <t>None</t>
        </is>
      </c>
      <c r="Q1473" s="97" t="n">
        <v>3.21</v>
      </c>
      <c r="R1473" s="96" t="n">
        <v>2.35</v>
      </c>
      <c r="S1473" s="96" t="n">
        <v>1.42</v>
      </c>
      <c r="T1473" s="96" t="n">
        <v>1.08</v>
      </c>
      <c r="U1473" s="96" t="n">
        <v>0.25</v>
      </c>
      <c r="V1473" s="103" t="n">
        <v>0.19</v>
      </c>
      <c r="W1473" s="102" t="n">
        <v>0</v>
      </c>
      <c r="X1473" s="93" t="n"/>
      <c r="Y1473" s="91" t="inlineStr">
        <is>
          <t>None</t>
        </is>
      </c>
      <c r="Z1473" s="99" t="n">
        <v>54.52</v>
      </c>
      <c r="AA1473" s="96" t="n">
        <v>1.03</v>
      </c>
      <c r="AB1473" s="96" t="n">
        <v>1.17</v>
      </c>
      <c r="AC1473" s="96" t="n">
        <v>1.46</v>
      </c>
      <c r="AD1473" s="96" t="n">
        <v>1.39</v>
      </c>
      <c r="AE1473" s="96" t="n">
        <v>0.9</v>
      </c>
      <c r="AF1473" s="103" t="n">
        <v>3.44</v>
      </c>
      <c r="AG1473" s="91" t="inlineStr">
        <is>
          <t>Quiet accumulation</t>
        </is>
      </c>
      <c r="AH1473" s="100" t="n">
        <v>0</v>
      </c>
      <c r="AI1473" s="101" t="n">
        <v>0</v>
      </c>
      <c r="AJ1473" s="92" t="inlineStr">
        <is>
          <t>N</t>
        </is>
      </c>
      <c r="AK1473" s="96" t="n"/>
      <c r="AL1473" s="91" t="inlineStr">
        <is>
          <t>n/a</t>
        </is>
      </c>
      <c r="AM1473" s="93" t="n"/>
      <c r="AN1473" s="92" t="inlineStr">
        <is>
          <t>None</t>
        </is>
      </c>
      <c r="AO1473" s="102" t="n">
        <v>0</v>
      </c>
      <c r="AP1473" s="103" t="n">
        <v>0.57</v>
      </c>
      <c r="AQ1473" s="102" t="n">
        <v>13</v>
      </c>
      <c r="AR1473" s="91" t="inlineStr">
        <is>
          <t>N</t>
        </is>
      </c>
      <c r="AS1473" s="104" t="n"/>
      <c r="AT1473" s="92">
        <f>IF(AND(P1473="52-wk high",T1473&gt;=Settings!$B$7),"Y","N")</f>
        <v/>
      </c>
      <c r="AU1473" s="91">
        <f>IF(AND(AD1473&gt;=Settings!$B$8,M1473&gt;0),"Y","N")</f>
        <v/>
      </c>
      <c r="AV1473" s="91">
        <f>IF(OR(AH1473&gt;Settings!$B$9,AI1473&gt;Settings!$B$9),"Y","N")</f>
        <v/>
      </c>
      <c r="AW1473" s="91">
        <f>IF(AJ1473&lt;&gt;"Y","n/a",IF(AND(M1473&gt;0,AK1473&gt;Settings!$B$10),"Y","N"))</f>
        <v/>
      </c>
      <c r="AX1473" s="91">
        <f>IF(AO1473&gt;=Settings!$B$11,"Y","N")</f>
        <v/>
      </c>
      <c r="AY1473" s="99">
        <f>(AT1473="Y")+(AU1473="Y")+(AV1473="Y")+(AW1473="Y")+(AX1473="Y")</f>
        <v/>
      </c>
      <c r="AZ1473" s="94">
        <f>IF(AY1473=0,"None",_xlfn.TEXTJOIN(", ",TRUE(),IF(AT1473="Y","Breakout",""),IF(AU1473="Y","Accumulation",""),IF(AV1473="Y","Institutional buying",""),IF(AW1473="Y","Long buildup",""),IF(AX1473="Y","Momentum leader","")))</f>
        <v/>
      </c>
      <c r="BA1473" s="94">
        <f>IF(BW1473="","","Passes "&amp;AY1473&amp;" of 5 buy-side scans"&amp;IF(G1473="Y","; RED FLAG: filter out using Red flag column",""))</f>
        <v/>
      </c>
      <c r="BB1473" s="91" t="inlineStr">
        <is>
          <t>None</t>
        </is>
      </c>
      <c r="BC1473" s="92" t="inlineStr">
        <is>
          <t>Y</t>
        </is>
      </c>
      <c r="BD1473" s="94" t="inlineStr">
        <is>
          <t>PE &gt; 50; High-low range &gt;75% in 3 months; High-low range &gt;150% in 12 months</t>
        </is>
      </c>
      <c r="BE1473" s="94" t="n"/>
      <c r="BF1473" s="92">
        <f>IF(R1473*100000&gt;=Settings!$B$5,"Y","N")</f>
        <v/>
      </c>
      <c r="BG1473" s="91">
        <f>IF(F1473&gt;Settings!$B$6,"Y","N")</f>
        <v/>
      </c>
      <c r="BH1473" s="97" t="n">
        <v>-61.09</v>
      </c>
      <c r="BI1473" s="96" t="n">
        <v>-9.300000000000001</v>
      </c>
      <c r="BJ1473" s="96" t="n">
        <v>-25.43</v>
      </c>
      <c r="BK1473" s="96" t="n">
        <v>-16.36</v>
      </c>
      <c r="BL1473" s="96" t="n">
        <v>-6.22</v>
      </c>
      <c r="BM1473" s="96" t="n">
        <v>-55.81</v>
      </c>
      <c r="BN1473" s="97" t="n">
        <v>-12.99</v>
      </c>
      <c r="BO1473" s="96" t="n">
        <v>-19.48</v>
      </c>
      <c r="BP1473" s="96" t="n">
        <v>-23.01</v>
      </c>
      <c r="BQ1473" s="96" t="n">
        <v>-30.6</v>
      </c>
      <c r="BR1473" s="91" t="inlineStr">
        <is>
          <t>Stacked down</t>
        </is>
      </c>
      <c r="BS1473" s="91" t="inlineStr">
        <is>
          <t>None</t>
        </is>
      </c>
      <c r="BT1473" s="96" t="n">
        <v>9</v>
      </c>
      <c r="BU1473" s="91" t="inlineStr">
        <is>
          <t>N</t>
        </is>
      </c>
      <c r="BV1473" s="99">
        <f>IF(OR(BF1473&lt;&gt;"Y",BG1473&lt;&gt;"Y"),"",(AND(ISNUMBER(BQ1473),BQ1473&gt;0))+(BR1473="Stacked up")+(AND(ISNUMBER(BH1473),BH1473&gt;=-Settings!$B$17))+(AND(ISNUMBER(BK1473),ISNUMBER(BM1473),BK1473&gt;0,BM1473&gt;0))+(AND(ISNUMBER(AQ1473),AQ1473&gt;=Settings!$B$18))+(AND(ISNUMBER(BT1473),BT1473&gt;=Settings!$B$19,BT1473&lt;=Settings!$B$20))+(AND(ISNUMBER(AS1473),AS1473&gt;0))+(AND(ISNUMBER(T1473),ISNUMBER(M1473),T1473&gt;=Settings!$B$21,M1473&gt;0))+(AND(ISNUMBER(AD1473),ISNUMBER(M1473),AD1473&gt;=Settings!$B$22,M1473&gt;0))+(AY1473&gt;=1))</f>
        <v/>
      </c>
      <c r="BW1473" s="91">
        <f>IF(OR(AY1473=0,BF1473&lt;&gt;"Y",BG1473&lt;&gt;"Y"),"",1+SUMPRODUCT(($A$6:$A$2604=A1473)*($AY$6:$AY$2604&gt;0)*($BF$6:$BF$2604="Y")*($BG$6:$BG$2604="Y")*(($AY$6:$AY$2604&gt;AY1473)+($AY$6:$AY$2604=AY1473)*($AD$6:$AD$2604&gt;AD1473))))</f>
        <v/>
      </c>
    </row>
    <row r="1474" ht="23.85" customHeight="1" s="55">
      <c r="A1474" s="90" t="n">
        <v>46296</v>
      </c>
      <c r="B1474" s="91" t="inlineStr">
        <is>
          <t>FINOPB</t>
        </is>
      </c>
      <c r="C1474" s="91" t="inlineStr">
        <is>
          <t>INE02NC01014</t>
        </is>
      </c>
      <c r="D1474" s="91" t="n"/>
      <c r="E1474" s="91" t="inlineStr">
        <is>
          <t>None</t>
        </is>
      </c>
      <c r="F1474" s="93" t="n">
        <v>1067</v>
      </c>
      <c r="G1474" s="92" t="inlineStr">
        <is>
          <t>N</t>
        </is>
      </c>
      <c r="H1474" s="94" t="n"/>
      <c r="I1474" s="91" t="inlineStr">
        <is>
          <t>N</t>
        </is>
      </c>
      <c r="J1474" s="92">
        <f>IF(K1474="","N","Y")</f>
        <v/>
      </c>
      <c r="K1474" s="94">
        <f>_xlfn.TEXTJOIN("; ",TRUE,IF(P1474="52-wk low","52-wk low",""),IF(AND(AD1474&gt;=Settings!$B$12,M1474&lt;0),"Distribution",""),IF(AND(AJ1474="Y",M1474&lt;0,AK1474&lt;-Settings!$B$13),"Long unwinding",""),IF(AND(AJ1474="Y",M1474&lt;0,AK1474&gt;Settings!$B$13),"Short buildup",""))</f>
        <v/>
      </c>
      <c r="L1474" s="95" t="n">
        <v>128.22</v>
      </c>
      <c r="M1474" s="96" t="n">
        <v>0.79</v>
      </c>
      <c r="N1474" s="93" t="n">
        <v>381</v>
      </c>
      <c r="O1474" s="91" t="inlineStr">
        <is>
          <t>None</t>
        </is>
      </c>
      <c r="P1474" s="91" t="inlineStr">
        <is>
          <t>None</t>
        </is>
      </c>
      <c r="Q1474" s="97" t="n">
        <v>1.46</v>
      </c>
      <c r="R1474" s="96" t="n">
        <v>1.87</v>
      </c>
      <c r="S1474" s="96" t="n">
        <v>0.66</v>
      </c>
      <c r="T1474" s="96" t="n">
        <v>0.39</v>
      </c>
      <c r="U1474" s="96" t="n">
        <v>0.07000000000000001</v>
      </c>
      <c r="V1474" s="103" t="n">
        <v>0.09</v>
      </c>
      <c r="W1474" s="102" t="n">
        <v>0</v>
      </c>
      <c r="X1474" s="93" t="n"/>
      <c r="Y1474" s="91" t="inlineStr">
        <is>
          <t>None</t>
        </is>
      </c>
      <c r="Z1474" s="99" t="n">
        <v>49.79</v>
      </c>
      <c r="AA1474" s="96" t="n">
        <v>1.17</v>
      </c>
      <c r="AB1474" s="96" t="n">
        <v>1.42</v>
      </c>
      <c r="AC1474" s="96" t="n">
        <v>0.93</v>
      </c>
      <c r="AD1474" s="96" t="n">
        <v>0.7</v>
      </c>
      <c r="AE1474" s="96" t="n">
        <v>0.35</v>
      </c>
      <c r="AF1474" s="103" t="n">
        <v>4.03</v>
      </c>
      <c r="AG1474" s="91" t="inlineStr">
        <is>
          <t>Quiet accumulation</t>
        </is>
      </c>
      <c r="AH1474" s="100" t="n">
        <v>0</v>
      </c>
      <c r="AI1474" s="101" t="n">
        <v>0</v>
      </c>
      <c r="AJ1474" s="92" t="inlineStr">
        <is>
          <t>N</t>
        </is>
      </c>
      <c r="AK1474" s="96" t="n"/>
      <c r="AL1474" s="91" t="inlineStr">
        <is>
          <t>n/a</t>
        </is>
      </c>
      <c r="AM1474" s="93" t="n"/>
      <c r="AN1474" s="92" t="inlineStr">
        <is>
          <t>None</t>
        </is>
      </c>
      <c r="AO1474" s="102" t="n">
        <v>0</v>
      </c>
      <c r="AP1474" s="103" t="n">
        <v>0.63</v>
      </c>
      <c r="AQ1474" s="102" t="n">
        <v>25</v>
      </c>
      <c r="AR1474" s="91" t="inlineStr">
        <is>
          <t>N</t>
        </is>
      </c>
      <c r="AS1474" s="104" t="n"/>
      <c r="AT1474" s="92">
        <f>IF(AND(P1474="52-wk high",T1474&gt;=Settings!$B$7),"Y","N")</f>
        <v/>
      </c>
      <c r="AU1474" s="91">
        <f>IF(AND(AD1474&gt;=Settings!$B$8,M1474&gt;0),"Y","N")</f>
        <v/>
      </c>
      <c r="AV1474" s="91">
        <f>IF(OR(AH1474&gt;Settings!$B$9,AI1474&gt;Settings!$B$9),"Y","N")</f>
        <v/>
      </c>
      <c r="AW1474" s="91">
        <f>IF(AJ1474&lt;&gt;"Y","n/a",IF(AND(M1474&gt;0,AK1474&gt;Settings!$B$10),"Y","N"))</f>
        <v/>
      </c>
      <c r="AX1474" s="91">
        <f>IF(AO1474&gt;=Settings!$B$11,"Y","N")</f>
        <v/>
      </c>
      <c r="AY1474" s="99">
        <f>(AT1474="Y")+(AU1474="Y")+(AV1474="Y")+(AW1474="Y")+(AX1474="Y")</f>
        <v/>
      </c>
      <c r="AZ1474" s="94">
        <f>IF(AY1474=0,"None",_xlfn.TEXTJOIN(", ",TRUE(),IF(AT1474="Y","Breakout",""),IF(AU1474="Y","Accumulation",""),IF(AV1474="Y","Institutional buying",""),IF(AW1474="Y","Long buildup",""),IF(AX1474="Y","Momentum leader","")))</f>
        <v/>
      </c>
      <c r="BA1474" s="94">
        <f>IF(BW1474="","","Passes "&amp;AY1474&amp;" of 5 buy-side scans"&amp;IF(G1474="Y","; RED FLAG: filter out using Red flag column",""))</f>
        <v/>
      </c>
      <c r="BB1474" s="91" t="inlineStr">
        <is>
          <t>None</t>
        </is>
      </c>
      <c r="BC1474" s="92" t="inlineStr">
        <is>
          <t>Y</t>
        </is>
      </c>
      <c r="BD1474" s="94" t="inlineStr">
        <is>
          <t>PE &gt; 50; High-low range &gt;200% in 365 days; High-low range &gt;150% in 12 months</t>
        </is>
      </c>
      <c r="BE1474" s="94" t="n"/>
      <c r="BF1474" s="92">
        <f>IF(R1474*100000&gt;=Settings!$B$5,"Y","N")</f>
        <v/>
      </c>
      <c r="BG1474" s="91">
        <f>IF(F1474&gt;Settings!$B$6,"Y","N")</f>
        <v/>
      </c>
      <c r="BH1474" s="97" t="n">
        <v>-62.18</v>
      </c>
      <c r="BI1474" s="96" t="n">
        <v>-0.82</v>
      </c>
      <c r="BJ1474" s="96" t="n">
        <v>-6.02</v>
      </c>
      <c r="BK1474" s="96" t="n">
        <v>-7.88</v>
      </c>
      <c r="BL1474" s="96" t="n">
        <v>2.98</v>
      </c>
      <c r="BM1474" s="96" t="n">
        <v>-53.41</v>
      </c>
      <c r="BN1474" s="97" t="n">
        <v>-4.44</v>
      </c>
      <c r="BO1474" s="96" t="n">
        <v>-9.050000000000001</v>
      </c>
      <c r="BP1474" s="96" t="n">
        <v>-13.68</v>
      </c>
      <c r="BQ1474" s="96" t="n">
        <v>-24.64</v>
      </c>
      <c r="BR1474" s="91" t="inlineStr">
        <is>
          <t>Stacked down</t>
        </is>
      </c>
      <c r="BS1474" s="91" t="inlineStr">
        <is>
          <t>None</t>
        </is>
      </c>
      <c r="BT1474" s="96" t="n">
        <v>30.2</v>
      </c>
      <c r="BU1474" s="91" t="inlineStr">
        <is>
          <t>N</t>
        </is>
      </c>
      <c r="BV1474" s="99">
        <f>IF(OR(BF1474&lt;&gt;"Y",BG1474&lt;&gt;"Y"),"",(AND(ISNUMBER(BQ1474),BQ1474&gt;0))+(BR1474="Stacked up")+(AND(ISNUMBER(BH1474),BH1474&gt;=-Settings!$B$17))+(AND(ISNUMBER(BK1474),ISNUMBER(BM1474),BK1474&gt;0,BM1474&gt;0))+(AND(ISNUMBER(AQ1474),AQ1474&gt;=Settings!$B$18))+(AND(ISNUMBER(BT1474),BT1474&gt;=Settings!$B$19,BT1474&lt;=Settings!$B$20))+(AND(ISNUMBER(AS1474),AS1474&gt;0))+(AND(ISNUMBER(T1474),ISNUMBER(M1474),T1474&gt;=Settings!$B$21,M1474&gt;0))+(AND(ISNUMBER(AD1474),ISNUMBER(M1474),AD1474&gt;=Settings!$B$22,M1474&gt;0))+(AY1474&gt;=1))</f>
        <v/>
      </c>
      <c r="BW1474" s="91">
        <f>IF(OR(AY1474=0,BF1474&lt;&gt;"Y",BG1474&lt;&gt;"Y"),"",1+SUMPRODUCT(($A$6:$A$2604=A1474)*($AY$6:$AY$2604&gt;0)*($BF$6:$BF$2604="Y")*($BG$6:$BG$2604="Y")*(($AY$6:$AY$2604&gt;AY1474)+($AY$6:$AY$2604=AY1474)*($AD$6:$AD$2604&gt;AD1474))))</f>
        <v/>
      </c>
    </row>
    <row r="1475" ht="23.85" customHeight="1" s="55">
      <c r="A1475" s="90" t="n">
        <v>46296</v>
      </c>
      <c r="B1475" s="91" t="inlineStr">
        <is>
          <t>LAXMIDENTL</t>
        </is>
      </c>
      <c r="C1475" s="91" t="inlineStr">
        <is>
          <t>INE0WO601020</t>
        </is>
      </c>
      <c r="D1475" s="91" t="n"/>
      <c r="E1475" s="91" t="inlineStr">
        <is>
          <t>None</t>
        </is>
      </c>
      <c r="F1475" s="93" t="n">
        <v>1067</v>
      </c>
      <c r="G1475" s="92" t="inlineStr">
        <is>
          <t>N</t>
        </is>
      </c>
      <c r="H1475" s="94" t="n"/>
      <c r="I1475" s="91" t="inlineStr">
        <is>
          <t>N</t>
        </is>
      </c>
      <c r="J1475" s="92">
        <f>IF(K1475="","N","Y")</f>
        <v/>
      </c>
      <c r="K1475" s="94">
        <f>_xlfn.TEXTJOIN("; ",TRUE,IF(P1475="52-wk low","52-wk low",""),IF(AND(AD1475&gt;=Settings!$B$12,M1475&lt;0),"Distribution",""),IF(AND(AJ1475="Y",M1475&lt;0,AK1475&lt;-Settings!$B$13),"Long unwinding",""),IF(AND(AJ1475="Y",M1475&lt;0,AK1475&gt;Settings!$B$13),"Short buildup",""))</f>
        <v/>
      </c>
      <c r="L1475" s="95" t="n">
        <v>193.87</v>
      </c>
      <c r="M1475" s="96" t="n">
        <v>1.28</v>
      </c>
      <c r="N1475" s="93" t="n">
        <v>281</v>
      </c>
      <c r="O1475" s="91" t="inlineStr">
        <is>
          <t>None</t>
        </is>
      </c>
      <c r="P1475" s="91" t="inlineStr">
        <is>
          <t>None</t>
        </is>
      </c>
      <c r="Q1475" s="97" t="n">
        <v>0.61</v>
      </c>
      <c r="R1475" s="96" t="n">
        <v>0.63</v>
      </c>
      <c r="S1475" s="96" t="n">
        <v>0.98</v>
      </c>
      <c r="T1475" s="96" t="n">
        <v>0.61</v>
      </c>
      <c r="U1475" s="96" t="n">
        <v>0.27</v>
      </c>
      <c r="V1475" s="103" t="n">
        <v>0.28</v>
      </c>
      <c r="W1475" s="102" t="n">
        <v>0</v>
      </c>
      <c r="X1475" s="93" t="n"/>
      <c r="Y1475" s="91" t="inlineStr">
        <is>
          <t>None</t>
        </is>
      </c>
      <c r="Z1475" s="99" t="n">
        <v>58.13</v>
      </c>
      <c r="AA1475" s="96" t="n">
        <v>1.07</v>
      </c>
      <c r="AB1475" s="96" t="n">
        <v>1.07</v>
      </c>
      <c r="AC1475" s="96" t="n">
        <v>1.03</v>
      </c>
      <c r="AD1475" s="96" t="n">
        <v>0.65</v>
      </c>
      <c r="AE1475" s="96" t="n">
        <v>0.51</v>
      </c>
      <c r="AF1475" s="103" t="n">
        <v>1.81</v>
      </c>
      <c r="AG1475" s="91" t="inlineStr">
        <is>
          <t>Quiet accumulation</t>
        </is>
      </c>
      <c r="AH1475" s="100" t="n">
        <v>0</v>
      </c>
      <c r="AI1475" s="101" t="n">
        <v>0</v>
      </c>
      <c r="AJ1475" s="92" t="inlineStr">
        <is>
          <t>N</t>
        </is>
      </c>
      <c r="AK1475" s="96" t="n"/>
      <c r="AL1475" s="91" t="inlineStr">
        <is>
          <t>n/a</t>
        </is>
      </c>
      <c r="AM1475" s="93" t="n"/>
      <c r="AN1475" s="92" t="inlineStr">
        <is>
          <t>None</t>
        </is>
      </c>
      <c r="AO1475" s="102" t="n">
        <v>0</v>
      </c>
      <c r="AP1475" s="103" t="n">
        <v>0.67</v>
      </c>
      <c r="AQ1475" s="102" t="n">
        <v>32</v>
      </c>
      <c r="AR1475" s="91" t="inlineStr">
        <is>
          <t>N</t>
        </is>
      </c>
      <c r="AS1475" s="104" t="n"/>
      <c r="AT1475" s="92">
        <f>IF(AND(P1475="52-wk high",T1475&gt;=Settings!$B$7),"Y","N")</f>
        <v/>
      </c>
      <c r="AU1475" s="91">
        <f>IF(AND(AD1475&gt;=Settings!$B$8,M1475&gt;0),"Y","N")</f>
        <v/>
      </c>
      <c r="AV1475" s="91">
        <f>IF(OR(AH1475&gt;Settings!$B$9,AI1475&gt;Settings!$B$9),"Y","N")</f>
        <v/>
      </c>
      <c r="AW1475" s="91">
        <f>IF(AJ1475&lt;&gt;"Y","n/a",IF(AND(M1475&gt;0,AK1475&gt;Settings!$B$10),"Y","N"))</f>
        <v/>
      </c>
      <c r="AX1475" s="91">
        <f>IF(AO1475&gt;=Settings!$B$11,"Y","N")</f>
        <v/>
      </c>
      <c r="AY1475" s="99">
        <f>(AT1475="Y")+(AU1475="Y")+(AV1475="Y")+(AW1475="Y")+(AX1475="Y")</f>
        <v/>
      </c>
      <c r="AZ1475" s="94">
        <f>IF(AY1475=0,"None",_xlfn.TEXTJOIN(", ",TRUE(),IF(AT1475="Y","Breakout",""),IF(AU1475="Y","Accumulation",""),IF(AV1475="Y","Institutional buying",""),IF(AW1475="Y","Long buildup",""),IF(AX1475="Y","Momentum leader","")))</f>
        <v/>
      </c>
      <c r="BA1475" s="94">
        <f>IF(BW1475="","","Passes "&amp;AY1475&amp;" of 5 buy-side scans"&amp;IF(G1475="Y","; RED FLAG: filter out using Red flag column",""))</f>
        <v/>
      </c>
      <c r="BB1475" s="91" t="inlineStr">
        <is>
          <t>None</t>
        </is>
      </c>
      <c r="BC1475" s="92" t="inlineStr">
        <is>
          <t>N</t>
        </is>
      </c>
      <c r="BD1475" s="94" t="n"/>
      <c r="BE1475" s="94" t="n"/>
      <c r="BF1475" s="92">
        <f>IF(R1475*100000&gt;=Settings!$B$5,"Y","N")</f>
        <v/>
      </c>
      <c r="BG1475" s="91">
        <f>IF(F1475&gt;Settings!$B$6,"Y","N")</f>
        <v/>
      </c>
      <c r="BH1475" s="97" t="n">
        <v>-43.77</v>
      </c>
      <c r="BI1475" s="96" t="n">
        <v>-1.61</v>
      </c>
      <c r="BJ1475" s="96" t="n">
        <v>0.48</v>
      </c>
      <c r="BK1475" s="96" t="n">
        <v>-12.97</v>
      </c>
      <c r="BL1475" s="96" t="n">
        <v>9.24</v>
      </c>
      <c r="BM1475" s="96" t="n">
        <v>-40.85</v>
      </c>
      <c r="BN1475" s="97" t="n">
        <v>-1.27</v>
      </c>
      <c r="BO1475" s="96" t="n">
        <v>-3.9</v>
      </c>
      <c r="BP1475" s="96" t="n">
        <v>-6.68</v>
      </c>
      <c r="BQ1475" s="96" t="n">
        <v>-13.15</v>
      </c>
      <c r="BR1475" s="91" t="inlineStr">
        <is>
          <t>Stacked down</t>
        </is>
      </c>
      <c r="BS1475" s="91" t="inlineStr">
        <is>
          <t>None</t>
        </is>
      </c>
      <c r="BT1475" s="96" t="n">
        <v>44.4</v>
      </c>
      <c r="BU1475" s="91" t="inlineStr">
        <is>
          <t>N</t>
        </is>
      </c>
      <c r="BV1475" s="99">
        <f>IF(OR(BF1475&lt;&gt;"Y",BG1475&lt;&gt;"Y"),"",(AND(ISNUMBER(BQ1475),BQ1475&gt;0))+(BR1475="Stacked up")+(AND(ISNUMBER(BH1475),BH1475&gt;=-Settings!$B$17))+(AND(ISNUMBER(BK1475),ISNUMBER(BM1475),BK1475&gt;0,BM1475&gt;0))+(AND(ISNUMBER(AQ1475),AQ1475&gt;=Settings!$B$18))+(AND(ISNUMBER(BT1475),BT1475&gt;=Settings!$B$19,BT1475&lt;=Settings!$B$20))+(AND(ISNUMBER(AS1475),AS1475&gt;0))+(AND(ISNUMBER(T1475),ISNUMBER(M1475),T1475&gt;=Settings!$B$21,M1475&gt;0))+(AND(ISNUMBER(AD1475),ISNUMBER(M1475),AD1475&gt;=Settings!$B$22,M1475&gt;0))+(AY1475&gt;=1))</f>
        <v/>
      </c>
      <c r="BW1475" s="91">
        <f>IF(OR(AY1475=0,BF1475&lt;&gt;"Y",BG1475&lt;&gt;"Y"),"",1+SUMPRODUCT(($A$6:$A$2604=A1475)*($AY$6:$AY$2604&gt;0)*($BF$6:$BF$2604="Y")*($BG$6:$BG$2604="Y")*(($AY$6:$AY$2604&gt;AY1475)+($AY$6:$AY$2604=AY1475)*($AD$6:$AD$2604&gt;AD1475))))</f>
        <v/>
      </c>
    </row>
    <row r="1476" ht="23.85" customHeight="1" s="55">
      <c r="A1476" s="90" t="n">
        <v>46296</v>
      </c>
      <c r="B1476" s="91" t="inlineStr">
        <is>
          <t>DHANBANK</t>
        </is>
      </c>
      <c r="C1476" s="91" t="inlineStr">
        <is>
          <t>INE680A01011</t>
        </is>
      </c>
      <c r="D1476" s="91" t="n"/>
      <c r="E1476" s="91" t="inlineStr">
        <is>
          <t>None</t>
        </is>
      </c>
      <c r="F1476" s="93" t="n">
        <v>1065</v>
      </c>
      <c r="G1476" s="92" t="inlineStr">
        <is>
          <t>N</t>
        </is>
      </c>
      <c r="H1476" s="94" t="n"/>
      <c r="I1476" s="91" t="inlineStr">
        <is>
          <t>N</t>
        </is>
      </c>
      <c r="J1476" s="92">
        <f>IF(K1476="","N","Y")</f>
        <v/>
      </c>
      <c r="K1476" s="94">
        <f>_xlfn.TEXTJOIN("; ",TRUE,IF(P1476="52-wk low","52-wk low",""),IF(AND(AD1476&gt;=Settings!$B$12,M1476&lt;0),"Distribution",""),IF(AND(AJ1476="Y",M1476&lt;0,AK1476&lt;-Settings!$B$13),"Long unwinding",""),IF(AND(AJ1476="Y",M1476&lt;0,AK1476&gt;Settings!$B$13),"Short buildup",""))</f>
        <v/>
      </c>
      <c r="L1476" s="95" t="n">
        <v>26.97</v>
      </c>
      <c r="M1476" s="96" t="n">
        <v>-2</v>
      </c>
      <c r="N1476" s="93" t="n">
        <v>1646</v>
      </c>
      <c r="O1476" s="91" t="inlineStr">
        <is>
          <t>None</t>
        </is>
      </c>
      <c r="P1476" s="91" t="inlineStr">
        <is>
          <t>None</t>
        </is>
      </c>
      <c r="Q1476" s="97" t="n">
        <v>11.12</v>
      </c>
      <c r="R1476" s="96" t="n">
        <v>4.57</v>
      </c>
      <c r="S1476" s="96" t="n">
        <v>2.57</v>
      </c>
      <c r="T1476" s="96" t="n">
        <v>1.04</v>
      </c>
      <c r="U1476" s="96" t="n">
        <v>0.68</v>
      </c>
      <c r="V1476" s="103" t="n">
        <v>0.28</v>
      </c>
      <c r="W1476" s="102" t="n">
        <v>0</v>
      </c>
      <c r="X1476" s="93" t="n"/>
      <c r="Y1476" s="91" t="inlineStr">
        <is>
          <t>None</t>
        </is>
      </c>
      <c r="Z1476" s="99" t="n">
        <v>46.65</v>
      </c>
      <c r="AA1476" s="96" t="n">
        <v>0.83</v>
      </c>
      <c r="AB1476" s="96" t="n">
        <v>0.92</v>
      </c>
      <c r="AC1476" s="96" t="n">
        <v>2.16</v>
      </c>
      <c r="AD1476" s="96" t="n">
        <v>1.29</v>
      </c>
      <c r="AE1476" s="96" t="n">
        <v>0.85</v>
      </c>
      <c r="AF1476" s="103" t="n">
        <v>1.44</v>
      </c>
      <c r="AG1476" s="91" t="inlineStr">
        <is>
          <t>Normal</t>
        </is>
      </c>
      <c r="AH1476" s="100" t="n">
        <v>0</v>
      </c>
      <c r="AI1476" s="101" t="n">
        <v>0</v>
      </c>
      <c r="AJ1476" s="92" t="inlineStr">
        <is>
          <t>N</t>
        </is>
      </c>
      <c r="AK1476" s="96" t="n"/>
      <c r="AL1476" s="91" t="inlineStr">
        <is>
          <t>n/a</t>
        </is>
      </c>
      <c r="AM1476" s="93" t="n"/>
      <c r="AN1476" s="92" t="inlineStr">
        <is>
          <t>None</t>
        </is>
      </c>
      <c r="AO1476" s="102" t="n">
        <v>0</v>
      </c>
      <c r="AP1476" s="103" t="n">
        <v>1.13</v>
      </c>
      <c r="AQ1476" s="102" t="n">
        <v>67</v>
      </c>
      <c r="AR1476" s="91" t="inlineStr">
        <is>
          <t>N</t>
        </is>
      </c>
      <c r="AS1476" s="104" t="n"/>
      <c r="AT1476" s="92">
        <f>IF(AND(P1476="52-wk high",T1476&gt;=Settings!$B$7),"Y","N")</f>
        <v/>
      </c>
      <c r="AU1476" s="91">
        <f>IF(AND(AD1476&gt;=Settings!$B$8,M1476&gt;0),"Y","N")</f>
        <v/>
      </c>
      <c r="AV1476" s="91">
        <f>IF(OR(AH1476&gt;Settings!$B$9,AI1476&gt;Settings!$B$9),"Y","N")</f>
        <v/>
      </c>
      <c r="AW1476" s="91">
        <f>IF(AJ1476&lt;&gt;"Y","n/a",IF(AND(M1476&gt;0,AK1476&gt;Settings!$B$10),"Y","N"))</f>
        <v/>
      </c>
      <c r="AX1476" s="91">
        <f>IF(AO1476&gt;=Settings!$B$11,"Y","N")</f>
        <v/>
      </c>
      <c r="AY1476" s="99">
        <f>(AT1476="Y")+(AU1476="Y")+(AV1476="Y")+(AW1476="Y")+(AX1476="Y")</f>
        <v/>
      </c>
      <c r="AZ1476" s="94">
        <f>IF(AY1476=0,"None",_xlfn.TEXTJOIN(", ",TRUE(),IF(AT1476="Y","Breakout",""),IF(AU1476="Y","Accumulation",""),IF(AV1476="Y","Institutional buying",""),IF(AW1476="Y","Long buildup",""),IF(AX1476="Y","Momentum leader","")))</f>
        <v/>
      </c>
      <c r="BA1476" s="94">
        <f>IF(BW1476="","","Passes "&amp;AY1476&amp;" of 5 buy-side scans"&amp;IF(G1476="Y","; RED FLAG: filter out using Red flag column",""))</f>
        <v/>
      </c>
      <c r="BB1476" s="91" t="inlineStr">
        <is>
          <t>None</t>
        </is>
      </c>
      <c r="BC1476" s="92" t="inlineStr">
        <is>
          <t>N</t>
        </is>
      </c>
      <c r="BD1476" s="94" t="n"/>
      <c r="BE1476" s="94" t="n"/>
      <c r="BF1476" s="92">
        <f>IF(R1476*100000&gt;=Settings!$B$5,"Y","N")</f>
        <v/>
      </c>
      <c r="BG1476" s="91">
        <f>IF(F1476&gt;Settings!$B$6,"Y","N")</f>
        <v/>
      </c>
      <c r="BH1476" s="97" t="n">
        <v>-26.81</v>
      </c>
      <c r="BI1476" s="96" t="n">
        <v>-9.130000000000001</v>
      </c>
      <c r="BJ1476" s="96" t="n">
        <v>-15.85</v>
      </c>
      <c r="BK1476" s="96" t="n">
        <v>-15.56</v>
      </c>
      <c r="BL1476" s="96" t="n">
        <v>19.81</v>
      </c>
      <c r="BM1476" s="96" t="n">
        <v>7.24</v>
      </c>
      <c r="BN1476" s="97" t="n">
        <v>-8.74</v>
      </c>
      <c r="BO1476" s="96" t="n">
        <v>-12.76</v>
      </c>
      <c r="BP1476" s="96" t="n">
        <v>-12.84</v>
      </c>
      <c r="BQ1476" s="96" t="n">
        <v>-9.19</v>
      </c>
      <c r="BR1476" s="91" t="inlineStr">
        <is>
          <t>Mixed</t>
        </is>
      </c>
      <c r="BS1476" s="91" t="inlineStr">
        <is>
          <t>None</t>
        </is>
      </c>
      <c r="BT1476" s="96" t="n">
        <v>21.2</v>
      </c>
      <c r="BU1476" s="91" t="inlineStr">
        <is>
          <t>N</t>
        </is>
      </c>
      <c r="BV1476" s="99">
        <f>IF(OR(BF1476&lt;&gt;"Y",BG1476&lt;&gt;"Y"),"",(AND(ISNUMBER(BQ1476),BQ1476&gt;0))+(BR1476="Stacked up")+(AND(ISNUMBER(BH1476),BH1476&gt;=-Settings!$B$17))+(AND(ISNUMBER(BK1476),ISNUMBER(BM1476),BK1476&gt;0,BM1476&gt;0))+(AND(ISNUMBER(AQ1476),AQ1476&gt;=Settings!$B$18))+(AND(ISNUMBER(BT1476),BT1476&gt;=Settings!$B$19,BT1476&lt;=Settings!$B$20))+(AND(ISNUMBER(AS1476),AS1476&gt;0))+(AND(ISNUMBER(T1476),ISNUMBER(M1476),T1476&gt;=Settings!$B$21,M1476&gt;0))+(AND(ISNUMBER(AD1476),ISNUMBER(M1476),AD1476&gt;=Settings!$B$22,M1476&gt;0))+(AY1476&gt;=1))</f>
        <v/>
      </c>
      <c r="BW1476" s="91">
        <f>IF(OR(AY1476=0,BF1476&lt;&gt;"Y",BG1476&lt;&gt;"Y"),"",1+SUMPRODUCT(($A$6:$A$2604=A1476)*($AY$6:$AY$2604&gt;0)*($BF$6:$BF$2604="Y")*($BG$6:$BG$2604="Y")*(($AY$6:$AY$2604&gt;AY1476)+($AY$6:$AY$2604=AY1476)*($AD$6:$AD$2604&gt;AD1476))))</f>
        <v/>
      </c>
    </row>
    <row r="1477" ht="23.85" customHeight="1" s="55">
      <c r="A1477" s="90" t="n">
        <v>46296</v>
      </c>
      <c r="B1477" s="91" t="inlineStr">
        <is>
          <t>FAZE3Q</t>
        </is>
      </c>
      <c r="C1477" s="91" t="inlineStr">
        <is>
          <t>INE963C01033</t>
        </is>
      </c>
      <c r="D1477" s="91" t="n"/>
      <c r="E1477" s="91" t="inlineStr">
        <is>
          <t>None</t>
        </is>
      </c>
      <c r="F1477" s="93" t="n">
        <v>1065</v>
      </c>
      <c r="G1477" s="92" t="inlineStr">
        <is>
          <t>N</t>
        </is>
      </c>
      <c r="H1477" s="94" t="n"/>
      <c r="I1477" s="91" t="inlineStr">
        <is>
          <t>N</t>
        </is>
      </c>
      <c r="J1477" s="92">
        <f>IF(K1477="","N","Y")</f>
        <v/>
      </c>
      <c r="K1477" s="94">
        <f>_xlfn.TEXTJOIN("; ",TRUE,IF(P1477="52-wk low","52-wk low",""),IF(AND(AD1477&gt;=Settings!$B$12,M1477&lt;0),"Distribution",""),IF(AND(AJ1477="Y",M1477&lt;0,AK1477&lt;-Settings!$B$13),"Long unwinding",""),IF(AND(AJ1477="Y",M1477&lt;0,AK1477&gt;Settings!$B$13),"Short buildup",""))</f>
        <v/>
      </c>
      <c r="L1477" s="95" t="n">
        <v>433.05</v>
      </c>
      <c r="M1477" s="96" t="n">
        <v>-2.06</v>
      </c>
      <c r="N1477" s="93" t="n">
        <v>1680</v>
      </c>
      <c r="O1477" s="91" t="inlineStr">
        <is>
          <t>None</t>
        </is>
      </c>
      <c r="P1477" s="91" t="inlineStr">
        <is>
          <t>None</t>
        </is>
      </c>
      <c r="Q1477" s="97" t="n">
        <v>0.24</v>
      </c>
      <c r="R1477" s="96" t="n">
        <v>0.36</v>
      </c>
      <c r="S1477" s="96" t="n">
        <v>0.66</v>
      </c>
      <c r="T1477" s="96" t="n">
        <v>0.65</v>
      </c>
      <c r="U1477" s="96" t="n">
        <v>0.79</v>
      </c>
      <c r="V1477" s="103" t="n">
        <v>1.2</v>
      </c>
      <c r="W1477" s="102" t="n">
        <v>4</v>
      </c>
      <c r="X1477" s="93" t="n"/>
      <c r="Y1477" s="91" t="inlineStr">
        <is>
          <t>None</t>
        </is>
      </c>
      <c r="Z1477" s="99" t="n">
        <v>53.63</v>
      </c>
      <c r="AA1477" s="96" t="n">
        <v>1</v>
      </c>
      <c r="AB1477" s="96" t="n">
        <v>0.9</v>
      </c>
      <c r="AC1477" s="96" t="n">
        <v>0.9399999999999999</v>
      </c>
      <c r="AD1477" s="96" t="n">
        <v>0.6899999999999999</v>
      </c>
      <c r="AE1477" s="96" t="n"/>
      <c r="AF1477" s="103" t="n">
        <v>0.71</v>
      </c>
      <c r="AG1477" s="91" t="inlineStr">
        <is>
          <t>Normal</t>
        </is>
      </c>
      <c r="AH1477" s="100" t="n">
        <v>0</v>
      </c>
      <c r="AI1477" s="101" t="n">
        <v>0</v>
      </c>
      <c r="AJ1477" s="92" t="inlineStr">
        <is>
          <t>N</t>
        </is>
      </c>
      <c r="AK1477" s="96" t="n"/>
      <c r="AL1477" s="91" t="inlineStr">
        <is>
          <t>n/a</t>
        </is>
      </c>
      <c r="AM1477" s="93" t="n"/>
      <c r="AN1477" s="92" t="inlineStr">
        <is>
          <t>None</t>
        </is>
      </c>
      <c r="AO1477" s="102" t="n">
        <v>0</v>
      </c>
      <c r="AP1477" s="103" t="n">
        <v>0.82</v>
      </c>
      <c r="AQ1477" s="102" t="n">
        <v>51</v>
      </c>
      <c r="AR1477" s="91" t="inlineStr">
        <is>
          <t>N</t>
        </is>
      </c>
      <c r="AS1477" s="104" t="n"/>
      <c r="AT1477" s="92">
        <f>IF(AND(P1477="52-wk high",T1477&gt;=Settings!$B$7),"Y","N")</f>
        <v/>
      </c>
      <c r="AU1477" s="91">
        <f>IF(AND(AD1477&gt;=Settings!$B$8,M1477&gt;0),"Y","N")</f>
        <v/>
      </c>
      <c r="AV1477" s="91">
        <f>IF(OR(AH1477&gt;Settings!$B$9,AI1477&gt;Settings!$B$9),"Y","N")</f>
        <v/>
      </c>
      <c r="AW1477" s="91">
        <f>IF(AJ1477&lt;&gt;"Y","n/a",IF(AND(M1477&gt;0,AK1477&gt;Settings!$B$10),"Y","N"))</f>
        <v/>
      </c>
      <c r="AX1477" s="91">
        <f>IF(AO1477&gt;=Settings!$B$11,"Y","N")</f>
        <v/>
      </c>
      <c r="AY1477" s="99">
        <f>(AT1477="Y")+(AU1477="Y")+(AV1477="Y")+(AW1477="Y")+(AX1477="Y")</f>
        <v/>
      </c>
      <c r="AZ1477" s="94">
        <f>IF(AY1477=0,"None",_xlfn.TEXTJOIN(", ",TRUE(),IF(AT1477="Y","Breakout",""),IF(AU1477="Y","Accumulation",""),IF(AV1477="Y","Institutional buying",""),IF(AW1477="Y","Long buildup",""),IF(AX1477="Y","Momentum leader","")))</f>
        <v/>
      </c>
      <c r="BA1477" s="94">
        <f>IF(BW1477="","","Passes "&amp;AY1477&amp;" of 5 buy-side scans"&amp;IF(G1477="Y","; RED FLAG: filter out using Red flag column",""))</f>
        <v/>
      </c>
      <c r="BB1477" s="91" t="inlineStr">
        <is>
          <t>None</t>
        </is>
      </c>
      <c r="BC1477" s="92" t="inlineStr">
        <is>
          <t>N</t>
        </is>
      </c>
      <c r="BD1477" s="94" t="n"/>
      <c r="BE1477" s="94" t="n"/>
      <c r="BF1477" s="92">
        <f>IF(R1477*100000&gt;=Settings!$B$5,"Y","N")</f>
        <v/>
      </c>
      <c r="BG1477" s="91">
        <f>IF(F1477&gt;Settings!$B$6,"Y","N")</f>
        <v/>
      </c>
      <c r="BH1477" s="97" t="n">
        <v>-33.38</v>
      </c>
      <c r="BI1477" s="96" t="n">
        <v>2.62</v>
      </c>
      <c r="BJ1477" s="96" t="n">
        <v>-11.72</v>
      </c>
      <c r="BK1477" s="96" t="n">
        <v>-28.66</v>
      </c>
      <c r="BL1477" s="96" t="n">
        <v>9.140000000000001</v>
      </c>
      <c r="BM1477" s="96" t="n">
        <v>-9.77</v>
      </c>
      <c r="BN1477" s="97" t="n">
        <v>-4.1</v>
      </c>
      <c r="BO1477" s="96" t="n">
        <v>-10.41</v>
      </c>
      <c r="BP1477" s="96" t="n">
        <v>-12.94</v>
      </c>
      <c r="BQ1477" s="96" t="n">
        <v>-12.67</v>
      </c>
      <c r="BR1477" s="91" t="inlineStr">
        <is>
          <t>Mixed</t>
        </is>
      </c>
      <c r="BS1477" s="91" t="inlineStr">
        <is>
          <t>None</t>
        </is>
      </c>
      <c r="BT1477" s="96" t="n">
        <v>41.4</v>
      </c>
      <c r="BU1477" s="91" t="inlineStr">
        <is>
          <t>N</t>
        </is>
      </c>
      <c r="BV1477" s="99">
        <f>IF(OR(BF1477&lt;&gt;"Y",BG1477&lt;&gt;"Y"),"",(AND(ISNUMBER(BQ1477),BQ1477&gt;0))+(BR1477="Stacked up")+(AND(ISNUMBER(BH1477),BH1477&gt;=-Settings!$B$17))+(AND(ISNUMBER(BK1477),ISNUMBER(BM1477),BK1477&gt;0,BM1477&gt;0))+(AND(ISNUMBER(AQ1477),AQ1477&gt;=Settings!$B$18))+(AND(ISNUMBER(BT1477),BT1477&gt;=Settings!$B$19,BT1477&lt;=Settings!$B$20))+(AND(ISNUMBER(AS1477),AS1477&gt;0))+(AND(ISNUMBER(T1477),ISNUMBER(M1477),T1477&gt;=Settings!$B$21,M1477&gt;0))+(AND(ISNUMBER(AD1477),ISNUMBER(M1477),AD1477&gt;=Settings!$B$22,M1477&gt;0))+(AY1477&gt;=1))</f>
        <v/>
      </c>
      <c r="BW1477" s="91">
        <f>IF(OR(AY1477=0,BF1477&lt;&gt;"Y",BG1477&lt;&gt;"Y"),"",1+SUMPRODUCT(($A$6:$A$2604=A1477)*($AY$6:$AY$2604&gt;0)*($BF$6:$BF$2604="Y")*($BG$6:$BG$2604="Y")*(($AY$6:$AY$2604&gt;AY1477)+($AY$6:$AY$2604=AY1477)*($AD$6:$AD$2604&gt;AD1477))))</f>
        <v/>
      </c>
    </row>
    <row r="1478" ht="23.85" customHeight="1" s="55">
      <c r="A1478" s="90" t="n">
        <v>46296</v>
      </c>
      <c r="B1478" s="91" t="inlineStr">
        <is>
          <t>ASTAR</t>
        </is>
      </c>
      <c r="C1478" s="91" t="inlineStr">
        <is>
          <t>INE194D01017</t>
        </is>
      </c>
      <c r="D1478" s="91" t="n"/>
      <c r="E1478" s="91" t="inlineStr">
        <is>
          <t>None</t>
        </is>
      </c>
      <c r="F1478" s="93" t="n">
        <v>1064</v>
      </c>
      <c r="G1478" s="92" t="inlineStr">
        <is>
          <t>N</t>
        </is>
      </c>
      <c r="H1478" s="94" t="n"/>
      <c r="I1478" s="91" t="inlineStr">
        <is>
          <t>N</t>
        </is>
      </c>
      <c r="J1478" s="92">
        <f>IF(K1478="","N","Y")</f>
        <v/>
      </c>
      <c r="K1478" s="94">
        <f>_xlfn.TEXTJOIN("; ",TRUE,IF(P1478="52-wk low","52-wk low",""),IF(AND(AD1478&gt;=Settings!$B$12,M1478&lt;0),"Distribution",""),IF(AND(AJ1478="Y",M1478&lt;0,AK1478&lt;-Settings!$B$13),"Long unwinding",""),IF(AND(AJ1478="Y",M1478&lt;0,AK1478&gt;Settings!$B$13),"Short buildup",""))</f>
        <v/>
      </c>
      <c r="L1478" s="95" t="n">
        <v>664.5</v>
      </c>
      <c r="M1478" s="96" t="n">
        <v>-2.24</v>
      </c>
      <c r="N1478" s="93" t="n">
        <v>1761</v>
      </c>
      <c r="O1478" s="91" t="inlineStr">
        <is>
          <t>None</t>
        </is>
      </c>
      <c r="P1478" s="91" t="inlineStr">
        <is>
          <t>None</t>
        </is>
      </c>
      <c r="Q1478" s="97" t="n">
        <v>0</v>
      </c>
      <c r="R1478" s="96" t="n">
        <v>0.02</v>
      </c>
      <c r="S1478" s="96" t="n">
        <v>0.17</v>
      </c>
      <c r="T1478" s="96" t="n">
        <v>0.39</v>
      </c>
      <c r="U1478" s="96" t="n">
        <v>0.67</v>
      </c>
      <c r="V1478" s="103" t="n">
        <v>3.97</v>
      </c>
      <c r="W1478" s="102" t="n"/>
      <c r="X1478" s="93" t="n"/>
      <c r="Y1478" s="91" t="inlineStr">
        <is>
          <t>None</t>
        </is>
      </c>
      <c r="Z1478" s="99" t="n">
        <v>66.15000000000001</v>
      </c>
      <c r="AA1478" s="96" t="n">
        <v>0.96</v>
      </c>
      <c r="AB1478" s="96" t="n">
        <v>0.92</v>
      </c>
      <c r="AC1478" s="96" t="n">
        <v>0.32</v>
      </c>
      <c r="AD1478" s="96" t="n">
        <v>0.6899999999999999</v>
      </c>
      <c r="AE1478" s="96" t="n">
        <v>1.11</v>
      </c>
      <c r="AF1478" s="103" t="n">
        <v>0.88</v>
      </c>
      <c r="AG1478" s="91" t="inlineStr">
        <is>
          <t>Drying up</t>
        </is>
      </c>
      <c r="AH1478" s="100" t="n">
        <v>0</v>
      </c>
      <c r="AI1478" s="101" t="n">
        <v>0</v>
      </c>
      <c r="AJ1478" s="92" t="inlineStr">
        <is>
          <t>N</t>
        </is>
      </c>
      <c r="AK1478" s="96" t="n"/>
      <c r="AL1478" s="91" t="inlineStr">
        <is>
          <t>n/a</t>
        </is>
      </c>
      <c r="AM1478" s="93" t="n"/>
      <c r="AN1478" s="92" t="inlineStr">
        <is>
          <t>None</t>
        </is>
      </c>
      <c r="AO1478" s="102" t="n">
        <v>0</v>
      </c>
      <c r="AP1478" s="103" t="n"/>
      <c r="AQ1478" s="102" t="n"/>
      <c r="AR1478" s="91" t="inlineStr">
        <is>
          <t>N</t>
        </is>
      </c>
      <c r="AS1478" s="104" t="n"/>
      <c r="AT1478" s="92">
        <f>IF(AND(P1478="52-wk high",T1478&gt;=Settings!$B$7),"Y","N")</f>
        <v/>
      </c>
      <c r="AU1478" s="91">
        <f>IF(AND(AD1478&gt;=Settings!$B$8,M1478&gt;0),"Y","N")</f>
        <v/>
      </c>
      <c r="AV1478" s="91">
        <f>IF(OR(AH1478&gt;Settings!$B$9,AI1478&gt;Settings!$B$9),"Y","N")</f>
        <v/>
      </c>
      <c r="AW1478" s="91">
        <f>IF(AJ1478&lt;&gt;"Y","n/a",IF(AND(M1478&gt;0,AK1478&gt;Settings!$B$10),"Y","N"))</f>
        <v/>
      </c>
      <c r="AX1478" s="91">
        <f>IF(AO1478&gt;=Settings!$B$11,"Y","N")</f>
        <v/>
      </c>
      <c r="AY1478" s="99">
        <f>(AT1478="Y")+(AU1478="Y")+(AV1478="Y")+(AW1478="Y")+(AX1478="Y")</f>
        <v/>
      </c>
      <c r="AZ1478" s="94">
        <f>IF(AY1478=0,"None",_xlfn.TEXTJOIN(", ",TRUE(),IF(AT1478="Y","Breakout",""),IF(AU1478="Y","Accumulation",""),IF(AV1478="Y","Institutional buying",""),IF(AW1478="Y","Long buildup",""),IF(AX1478="Y","Momentum leader","")))</f>
        <v/>
      </c>
      <c r="BA1478" s="94">
        <f>IF(BW1478="","","Passes "&amp;AY1478&amp;" of 5 buy-side scans"&amp;IF(G1478="Y","; RED FLAG: filter out using Red flag column",""))</f>
        <v/>
      </c>
      <c r="BB1478" s="91" t="inlineStr">
        <is>
          <t>None</t>
        </is>
      </c>
      <c r="BC1478" s="92" t="inlineStr">
        <is>
          <t>Y</t>
        </is>
      </c>
      <c r="BD1478" s="94" t="inlineStr">
        <is>
          <t>Few traders (&lt;100 unique PAN, 30 days)</t>
        </is>
      </c>
      <c r="BE1478" s="94" t="n"/>
      <c r="BF1478" s="92">
        <f>IF(R1478*100000&gt;=Settings!$B$5,"Y","N")</f>
        <v/>
      </c>
      <c r="BG1478" s="91">
        <f>IF(F1478&gt;Settings!$B$6,"Y","N")</f>
        <v/>
      </c>
      <c r="BH1478" s="97" t="n">
        <v>-21.64</v>
      </c>
      <c r="BI1478" s="96" t="n">
        <v>-2.17</v>
      </c>
      <c r="BJ1478" s="96" t="n">
        <v>10.77</v>
      </c>
      <c r="BK1478" s="96" t="n">
        <v>5.81</v>
      </c>
      <c r="BL1478" s="96" t="n"/>
      <c r="BM1478" s="96" t="n"/>
      <c r="BN1478" s="97" t="n">
        <v>0.6899999999999999</v>
      </c>
      <c r="BO1478" s="96" t="n">
        <v>4.71</v>
      </c>
      <c r="BP1478" s="96" t="n">
        <v>5.88</v>
      </c>
      <c r="BQ1478" s="96" t="n"/>
      <c r="BR1478" s="91" t="n"/>
      <c r="BS1478" s="91" t="inlineStr">
        <is>
          <t>None</t>
        </is>
      </c>
      <c r="BT1478" s="96" t="n">
        <v>49.8</v>
      </c>
      <c r="BU1478" s="91" t="n"/>
      <c r="BV1478" s="99">
        <f>IF(OR(BF1478&lt;&gt;"Y",BG1478&lt;&gt;"Y"),"",(AND(ISNUMBER(BQ1478),BQ1478&gt;0))+(BR1478="Stacked up")+(AND(ISNUMBER(BH1478),BH1478&gt;=-Settings!$B$17))+(AND(ISNUMBER(BK1478),ISNUMBER(BM1478),BK1478&gt;0,BM1478&gt;0))+(AND(ISNUMBER(AQ1478),AQ1478&gt;=Settings!$B$18))+(AND(ISNUMBER(BT1478),BT1478&gt;=Settings!$B$19,BT1478&lt;=Settings!$B$20))+(AND(ISNUMBER(AS1478),AS1478&gt;0))+(AND(ISNUMBER(T1478),ISNUMBER(M1478),T1478&gt;=Settings!$B$21,M1478&gt;0))+(AND(ISNUMBER(AD1478),ISNUMBER(M1478),AD1478&gt;=Settings!$B$22,M1478&gt;0))+(AY1478&gt;=1))</f>
        <v/>
      </c>
      <c r="BW1478" s="91">
        <f>IF(OR(AY1478=0,BF1478&lt;&gt;"Y",BG1478&lt;&gt;"Y"),"",1+SUMPRODUCT(($A$6:$A$2604=A1478)*($AY$6:$AY$2604&gt;0)*($BF$6:$BF$2604="Y")*($BG$6:$BG$2604="Y")*(($AY$6:$AY$2604&gt;AY1478)+($AY$6:$AY$2604=AY1478)*($AD$6:$AD$2604&gt;AD1478))))</f>
        <v/>
      </c>
    </row>
    <row r="1479" ht="23.85" customHeight="1" s="55">
      <c r="A1479" s="90" t="n">
        <v>46296</v>
      </c>
      <c r="B1479" s="91" t="inlineStr">
        <is>
          <t>JYOTISTRUC</t>
        </is>
      </c>
      <c r="C1479" s="91" t="inlineStr">
        <is>
          <t>INE197A01024</t>
        </is>
      </c>
      <c r="D1479" s="91" t="n"/>
      <c r="E1479" s="91" t="inlineStr">
        <is>
          <t>None</t>
        </is>
      </c>
      <c r="F1479" s="93" t="n">
        <v>1062</v>
      </c>
      <c r="G1479" s="92" t="inlineStr">
        <is>
          <t>N</t>
        </is>
      </c>
      <c r="H1479" s="94" t="n"/>
      <c r="I1479" s="91" t="inlineStr">
        <is>
          <t>N</t>
        </is>
      </c>
      <c r="J1479" s="92">
        <f>IF(K1479="","N","Y")</f>
        <v/>
      </c>
      <c r="K1479" s="94">
        <f>_xlfn.TEXTJOIN("; ",TRUE,IF(P1479="52-wk low","52-wk low",""),IF(AND(AD1479&gt;=Settings!$B$12,M1479&lt;0),"Distribution",""),IF(AND(AJ1479="Y",M1479&lt;0,AK1479&lt;-Settings!$B$13),"Long unwinding",""),IF(AND(AJ1479="Y",M1479&lt;0,AK1479&gt;Settings!$B$13),"Short buildup",""))</f>
        <v/>
      </c>
      <c r="L1479" s="95" t="n">
        <v>8.9</v>
      </c>
      <c r="M1479" s="96" t="n">
        <v>0</v>
      </c>
      <c r="N1479" s="93" t="n">
        <v>581</v>
      </c>
      <c r="O1479" s="91" t="inlineStr">
        <is>
          <t>None</t>
        </is>
      </c>
      <c r="P1479" s="91" t="inlineStr">
        <is>
          <t>None</t>
        </is>
      </c>
      <c r="Q1479" s="97" t="n">
        <v>38.56</v>
      </c>
      <c r="R1479" s="96" t="n">
        <v>61.77</v>
      </c>
      <c r="S1479" s="96" t="n">
        <v>0.61</v>
      </c>
      <c r="T1479" s="96" t="n">
        <v>0.73</v>
      </c>
      <c r="U1479" s="96" t="n">
        <v>0.62</v>
      </c>
      <c r="V1479" s="103" t="n">
        <v>1</v>
      </c>
      <c r="W1479" s="102" t="n">
        <v>8</v>
      </c>
      <c r="X1479" s="93" t="n"/>
      <c r="Y1479" s="91" t="inlineStr">
        <is>
          <t>None</t>
        </is>
      </c>
      <c r="Z1479" s="99" t="n">
        <v>55.24</v>
      </c>
      <c r="AA1479" s="96" t="n">
        <v>1.11</v>
      </c>
      <c r="AB1479" s="96" t="n">
        <v>1.08</v>
      </c>
      <c r="AC1479" s="96" t="n">
        <v>0.72</v>
      </c>
      <c r="AD1479" s="96" t="n">
        <v>0.83</v>
      </c>
      <c r="AE1479" s="96" t="n">
        <v>0.74</v>
      </c>
      <c r="AF1479" s="103" t="n">
        <v>1.01</v>
      </c>
      <c r="AG1479" s="91" t="inlineStr">
        <is>
          <t>Normal</t>
        </is>
      </c>
      <c r="AH1479" s="100" t="n">
        <v>0</v>
      </c>
      <c r="AI1479" s="101" t="n">
        <v>0</v>
      </c>
      <c r="AJ1479" s="92" t="inlineStr">
        <is>
          <t>N</t>
        </is>
      </c>
      <c r="AK1479" s="96" t="n"/>
      <c r="AL1479" s="91" t="inlineStr">
        <is>
          <t>n/a</t>
        </is>
      </c>
      <c r="AM1479" s="93" t="n"/>
      <c r="AN1479" s="92" t="inlineStr">
        <is>
          <t>None</t>
        </is>
      </c>
      <c r="AO1479" s="102" t="n">
        <v>0</v>
      </c>
      <c r="AP1479" s="103" t="n">
        <v>0.6</v>
      </c>
      <c r="AQ1479" s="102" t="n">
        <v>19</v>
      </c>
      <c r="AR1479" s="91" t="inlineStr">
        <is>
          <t>N</t>
        </is>
      </c>
      <c r="AS1479" s="104" t="n"/>
      <c r="AT1479" s="92">
        <f>IF(AND(P1479="52-wk high",T1479&gt;=Settings!$B$7),"Y","N")</f>
        <v/>
      </c>
      <c r="AU1479" s="91">
        <f>IF(AND(AD1479&gt;=Settings!$B$8,M1479&gt;0),"Y","N")</f>
        <v/>
      </c>
      <c r="AV1479" s="91">
        <f>IF(OR(AH1479&gt;Settings!$B$9,AI1479&gt;Settings!$B$9),"Y","N")</f>
        <v/>
      </c>
      <c r="AW1479" s="91">
        <f>IF(AJ1479&lt;&gt;"Y","n/a",IF(AND(M1479&gt;0,AK1479&gt;Settings!$B$10),"Y","N"))</f>
        <v/>
      </c>
      <c r="AX1479" s="91">
        <f>IF(AO1479&gt;=Settings!$B$11,"Y","N")</f>
        <v/>
      </c>
      <c r="AY1479" s="99">
        <f>(AT1479="Y")+(AU1479="Y")+(AV1479="Y")+(AW1479="Y")+(AX1479="Y")</f>
        <v/>
      </c>
      <c r="AZ1479" s="94">
        <f>IF(AY1479=0,"None",_xlfn.TEXTJOIN(", ",TRUE(),IF(AT1479="Y","Breakout",""),IF(AU1479="Y","Accumulation",""),IF(AV1479="Y","Institutional buying",""),IF(AW1479="Y","Long buildup",""),IF(AX1479="Y","Momentum leader","")))</f>
        <v/>
      </c>
      <c r="BA1479" s="94">
        <f>IF(BW1479="","","Passes "&amp;AY1479&amp;" of 5 buy-side scans"&amp;IF(G1479="Y","; RED FLAG: filter out using Red flag column",""))</f>
        <v/>
      </c>
      <c r="BB1479" s="91" t="inlineStr">
        <is>
          <t>None</t>
        </is>
      </c>
      <c r="BC1479" s="92" t="inlineStr">
        <is>
          <t>N</t>
        </is>
      </c>
      <c r="BD1479" s="94" t="n"/>
      <c r="BE1479" s="94" t="n"/>
      <c r="BF1479" s="92">
        <f>IF(R1479*100000&gt;=Settings!$B$5,"Y","N")</f>
        <v/>
      </c>
      <c r="BG1479" s="91">
        <f>IF(F1479&gt;Settings!$B$6,"Y","N")</f>
        <v/>
      </c>
      <c r="BH1479" s="97" t="n">
        <v>-42.54</v>
      </c>
      <c r="BI1479" s="96" t="n">
        <v>-1.98</v>
      </c>
      <c r="BJ1479" s="96" t="n">
        <v>-9.550000000000001</v>
      </c>
      <c r="BK1479" s="96" t="n">
        <v>-22.47</v>
      </c>
      <c r="BL1479" s="96" t="n">
        <v>-14.01</v>
      </c>
      <c r="BM1479" s="96" t="n">
        <v>-40.98</v>
      </c>
      <c r="BN1479" s="97" t="n">
        <v>-5.04</v>
      </c>
      <c r="BO1479" s="96" t="n">
        <v>-11.76</v>
      </c>
      <c r="BP1479" s="96" t="n">
        <v>-16.94</v>
      </c>
      <c r="BQ1479" s="96" t="n">
        <v>-22.28</v>
      </c>
      <c r="BR1479" s="91" t="inlineStr">
        <is>
          <t>Stacked down</t>
        </is>
      </c>
      <c r="BS1479" s="91" t="inlineStr">
        <is>
          <t>None</t>
        </is>
      </c>
      <c r="BT1479" s="96" t="n">
        <v>36.2</v>
      </c>
      <c r="BU1479" s="91" t="inlineStr">
        <is>
          <t>N</t>
        </is>
      </c>
      <c r="BV1479" s="99">
        <f>IF(OR(BF1479&lt;&gt;"Y",BG1479&lt;&gt;"Y"),"",(AND(ISNUMBER(BQ1479),BQ1479&gt;0))+(BR1479="Stacked up")+(AND(ISNUMBER(BH1479),BH1479&gt;=-Settings!$B$17))+(AND(ISNUMBER(BK1479),ISNUMBER(BM1479),BK1479&gt;0,BM1479&gt;0))+(AND(ISNUMBER(AQ1479),AQ1479&gt;=Settings!$B$18))+(AND(ISNUMBER(BT1479),BT1479&gt;=Settings!$B$19,BT1479&lt;=Settings!$B$20))+(AND(ISNUMBER(AS1479),AS1479&gt;0))+(AND(ISNUMBER(T1479),ISNUMBER(M1479),T1479&gt;=Settings!$B$21,M1479&gt;0))+(AND(ISNUMBER(AD1479),ISNUMBER(M1479),AD1479&gt;=Settings!$B$22,M1479&gt;0))+(AY1479&gt;=1))</f>
        <v/>
      </c>
      <c r="BW1479" s="91">
        <f>IF(OR(AY1479=0,BF1479&lt;&gt;"Y",BG1479&lt;&gt;"Y"),"",1+SUMPRODUCT(($A$6:$A$2604=A1479)*($AY$6:$AY$2604&gt;0)*($BF$6:$BF$2604="Y")*($BG$6:$BG$2604="Y")*(($AY$6:$AY$2604&gt;AY1479)+($AY$6:$AY$2604=AY1479)*($AD$6:$AD$2604&gt;AD1479))))</f>
        <v/>
      </c>
    </row>
    <row r="1480" ht="23.85" customHeight="1" s="55">
      <c r="A1480" s="90" t="n">
        <v>46296</v>
      </c>
      <c r="B1480" s="91" t="inlineStr">
        <is>
          <t>KAMDHENU</t>
        </is>
      </c>
      <c r="C1480" s="91" t="inlineStr">
        <is>
          <t>INE390H01020</t>
        </is>
      </c>
      <c r="D1480" s="91" t="n"/>
      <c r="E1480" s="91" t="inlineStr">
        <is>
          <t>None</t>
        </is>
      </c>
      <c r="F1480" s="93" t="n">
        <v>1060</v>
      </c>
      <c r="G1480" s="92" t="inlineStr">
        <is>
          <t>N</t>
        </is>
      </c>
      <c r="H1480" s="94" t="n"/>
      <c r="I1480" s="91" t="inlineStr">
        <is>
          <t>N</t>
        </is>
      </c>
      <c r="J1480" s="92">
        <f>IF(K1480="","N","Y")</f>
        <v/>
      </c>
      <c r="K1480" s="94">
        <f>_xlfn.TEXTJOIN("; ",TRUE,IF(P1480="52-wk low","52-wk low",""),IF(AND(AD1480&gt;=Settings!$B$12,M1480&lt;0),"Distribution",""),IF(AND(AJ1480="Y",M1480&lt;0,AK1480&lt;-Settings!$B$13),"Long unwinding",""),IF(AND(AJ1480="Y",M1480&lt;0,AK1480&gt;Settings!$B$13),"Short buildup",""))</f>
        <v/>
      </c>
      <c r="L1480" s="95" t="n">
        <v>37.59</v>
      </c>
      <c r="M1480" s="96" t="n">
        <v>-1.29</v>
      </c>
      <c r="N1480" s="93" t="n">
        <v>1198</v>
      </c>
      <c r="O1480" s="91" t="inlineStr">
        <is>
          <t>None</t>
        </is>
      </c>
      <c r="P1480" s="91" t="inlineStr">
        <is>
          <t>None</t>
        </is>
      </c>
      <c r="Q1480" s="97" t="n">
        <v>11.13</v>
      </c>
      <c r="R1480" s="96" t="n">
        <v>10.29</v>
      </c>
      <c r="S1480" s="96" t="n">
        <v>1.09</v>
      </c>
      <c r="T1480" s="96" t="n">
        <v>1.33</v>
      </c>
      <c r="U1480" s="96" t="n">
        <v>0.88</v>
      </c>
      <c r="V1480" s="103" t="n">
        <v>0.82</v>
      </c>
      <c r="W1480" s="102" t="n">
        <v>3</v>
      </c>
      <c r="X1480" s="93" t="n"/>
      <c r="Y1480" s="91" t="inlineStr">
        <is>
          <t>None</t>
        </is>
      </c>
      <c r="Z1480" s="99" t="n">
        <v>51.51</v>
      </c>
      <c r="AA1480" s="96" t="n">
        <v>0.92</v>
      </c>
      <c r="AB1480" s="96" t="n">
        <v>0.92</v>
      </c>
      <c r="AC1480" s="96" t="n"/>
      <c r="AD1480" s="96" t="n"/>
      <c r="AE1480" s="96" t="n"/>
      <c r="AF1480" s="103" t="n"/>
      <c r="AG1480" s="91" t="inlineStr">
        <is>
          <t>No delivery data</t>
        </is>
      </c>
      <c r="AH1480" s="100" t="n">
        <v>0</v>
      </c>
      <c r="AI1480" s="101" t="n">
        <v>0</v>
      </c>
      <c r="AJ1480" s="92" t="inlineStr">
        <is>
          <t>N</t>
        </is>
      </c>
      <c r="AK1480" s="96" t="n"/>
      <c r="AL1480" s="91" t="inlineStr">
        <is>
          <t>n/a</t>
        </is>
      </c>
      <c r="AM1480" s="93" t="n"/>
      <c r="AN1480" s="92" t="inlineStr">
        <is>
          <t>None</t>
        </is>
      </c>
      <c r="AO1480" s="102" t="n">
        <v>0</v>
      </c>
      <c r="AP1480" s="103" t="n">
        <v>2.34</v>
      </c>
      <c r="AQ1480" s="102" t="n">
        <v>93</v>
      </c>
      <c r="AR1480" s="91" t="inlineStr">
        <is>
          <t>N</t>
        </is>
      </c>
      <c r="AS1480" s="104" t="n"/>
      <c r="AT1480" s="92">
        <f>IF(AND(P1480="52-wk high",T1480&gt;=Settings!$B$7),"Y","N")</f>
        <v/>
      </c>
      <c r="AU1480" s="91">
        <f>IF(AND(AD1480&gt;=Settings!$B$8,M1480&gt;0),"Y","N")</f>
        <v/>
      </c>
      <c r="AV1480" s="91">
        <f>IF(OR(AH1480&gt;Settings!$B$9,AI1480&gt;Settings!$B$9),"Y","N")</f>
        <v/>
      </c>
      <c r="AW1480" s="91">
        <f>IF(AJ1480&lt;&gt;"Y","n/a",IF(AND(M1480&gt;0,AK1480&gt;Settings!$B$10),"Y","N"))</f>
        <v/>
      </c>
      <c r="AX1480" s="91">
        <f>IF(AO1480&gt;=Settings!$B$11,"Y","N")</f>
        <v/>
      </c>
      <c r="AY1480" s="99">
        <f>(AT1480="Y")+(AU1480="Y")+(AV1480="Y")+(AW1480="Y")+(AX1480="Y")</f>
        <v/>
      </c>
      <c r="AZ1480" s="94">
        <f>IF(AY1480=0,"None",_xlfn.TEXTJOIN(", ",TRUE(),IF(AT1480="Y","Breakout",""),IF(AU1480="Y","Accumulation",""),IF(AV1480="Y","Institutional buying",""),IF(AW1480="Y","Long buildup",""),IF(AX1480="Y","Momentum leader","")))</f>
        <v/>
      </c>
      <c r="BA1480" s="94">
        <f>IF(BW1480="","","Passes "&amp;AY1480&amp;" of 5 buy-side scans"&amp;IF(G1480="Y","; RED FLAG: filter out using Red flag column",""))</f>
        <v/>
      </c>
      <c r="BB1480" s="91" t="inlineStr">
        <is>
          <t>None</t>
        </is>
      </c>
      <c r="BC1480" s="92" t="inlineStr">
        <is>
          <t>Y</t>
        </is>
      </c>
      <c r="BD1480" s="94" t="inlineStr">
        <is>
          <t>&gt;75% move in 6 months; High-low range &gt;100% in 6 months; High-low range &gt;150% in 12 months</t>
        </is>
      </c>
      <c r="BE1480" s="94" t="n"/>
      <c r="BF1480" s="92">
        <f>IF(R1480*100000&gt;=Settings!$B$5,"Y","N")</f>
        <v/>
      </c>
      <c r="BG1480" s="91">
        <f>IF(F1480&gt;Settings!$B$6,"Y","N")</f>
        <v/>
      </c>
      <c r="BH1480" s="97" t="n">
        <v>-13.98</v>
      </c>
      <c r="BI1480" s="96" t="n">
        <v>-6.82</v>
      </c>
      <c r="BJ1480" s="96" t="n">
        <v>3.95</v>
      </c>
      <c r="BK1480" s="96" t="n">
        <v>20.87</v>
      </c>
      <c r="BL1480" s="96" t="n">
        <v>100.05</v>
      </c>
      <c r="BM1480" s="96" t="n">
        <v>31.48</v>
      </c>
      <c r="BN1480" s="97" t="n">
        <v>-3.29</v>
      </c>
      <c r="BO1480" s="96" t="n">
        <v>2.23</v>
      </c>
      <c r="BP1480" s="96" t="n">
        <v>11.82</v>
      </c>
      <c r="BQ1480" s="96" t="n">
        <v>23.36</v>
      </c>
      <c r="BR1480" s="91" t="inlineStr">
        <is>
          <t>Mixed</t>
        </is>
      </c>
      <c r="BS1480" s="91" t="inlineStr">
        <is>
          <t>None</t>
        </is>
      </c>
      <c r="BT1480" s="96" t="n">
        <v>36.1</v>
      </c>
      <c r="BU1480" s="91" t="inlineStr">
        <is>
          <t>N</t>
        </is>
      </c>
      <c r="BV1480" s="99">
        <f>IF(OR(BF1480&lt;&gt;"Y",BG1480&lt;&gt;"Y"),"",(AND(ISNUMBER(BQ1480),BQ1480&gt;0))+(BR1480="Stacked up")+(AND(ISNUMBER(BH1480),BH1480&gt;=-Settings!$B$17))+(AND(ISNUMBER(BK1480),ISNUMBER(BM1480),BK1480&gt;0,BM1480&gt;0))+(AND(ISNUMBER(AQ1480),AQ1480&gt;=Settings!$B$18))+(AND(ISNUMBER(BT1480),BT1480&gt;=Settings!$B$19,BT1480&lt;=Settings!$B$20))+(AND(ISNUMBER(AS1480),AS1480&gt;0))+(AND(ISNUMBER(T1480),ISNUMBER(M1480),T1480&gt;=Settings!$B$21,M1480&gt;0))+(AND(ISNUMBER(AD1480),ISNUMBER(M1480),AD1480&gt;=Settings!$B$22,M1480&gt;0))+(AY1480&gt;=1))</f>
        <v/>
      </c>
      <c r="BW1480" s="91">
        <f>IF(OR(AY1480=0,BF1480&lt;&gt;"Y",BG1480&lt;&gt;"Y"),"",1+SUMPRODUCT(($A$6:$A$2604=A1480)*($AY$6:$AY$2604&gt;0)*($BF$6:$BF$2604="Y")*($BG$6:$BG$2604="Y")*(($AY$6:$AY$2604&gt;AY1480)+($AY$6:$AY$2604=AY1480)*($AD$6:$AD$2604&gt;AD1480))))</f>
        <v/>
      </c>
    </row>
    <row r="1481" ht="23.85" customHeight="1" s="55">
      <c r="A1481" s="90" t="n">
        <v>46296</v>
      </c>
      <c r="B1481" s="91" t="inlineStr">
        <is>
          <t>STEL</t>
        </is>
      </c>
      <c r="C1481" s="91" t="inlineStr">
        <is>
          <t>INE577L01016</t>
        </is>
      </c>
      <c r="D1481" s="91" t="n"/>
      <c r="E1481" s="91" t="inlineStr">
        <is>
          <t>None</t>
        </is>
      </c>
      <c r="F1481" s="93" t="n">
        <v>1060</v>
      </c>
      <c r="G1481" s="92" t="inlineStr">
        <is>
          <t>N</t>
        </is>
      </c>
      <c r="H1481" s="94" t="n"/>
      <c r="I1481" s="91" t="inlineStr">
        <is>
          <t>N</t>
        </is>
      </c>
      <c r="J1481" s="92">
        <f>IF(K1481="","N","Y")</f>
        <v/>
      </c>
      <c r="K1481" s="94">
        <f>_xlfn.TEXTJOIN("; ",TRUE,IF(P1481="52-wk low","52-wk low",""),IF(AND(AD1481&gt;=Settings!$B$12,M1481&lt;0),"Distribution",""),IF(AND(AJ1481="Y",M1481&lt;0,AK1481&lt;-Settings!$B$13),"Long unwinding",""),IF(AND(AJ1481="Y",M1481&lt;0,AK1481&gt;Settings!$B$13),"Short buildup",""))</f>
        <v/>
      </c>
      <c r="L1481" s="95" t="n">
        <v>574.15</v>
      </c>
      <c r="M1481" s="96" t="n">
        <v>0.71</v>
      </c>
      <c r="N1481" s="93" t="n">
        <v>400</v>
      </c>
      <c r="O1481" s="91" t="inlineStr">
        <is>
          <t>None</t>
        </is>
      </c>
      <c r="P1481" s="91" t="inlineStr">
        <is>
          <t>None</t>
        </is>
      </c>
      <c r="Q1481" s="97" t="n">
        <v>0.03</v>
      </c>
      <c r="R1481" s="96" t="n">
        <v>0.05</v>
      </c>
      <c r="S1481" s="96" t="n">
        <v>0.48</v>
      </c>
      <c r="T1481" s="96" t="n">
        <v>0.54</v>
      </c>
      <c r="U1481" s="96" t="n">
        <v>0.31</v>
      </c>
      <c r="V1481" s="103" t="n">
        <v>0.64</v>
      </c>
      <c r="W1481" s="102" t="n">
        <v>4</v>
      </c>
      <c r="X1481" s="93" t="n"/>
      <c r="Y1481" s="91" t="inlineStr">
        <is>
          <t>None</t>
        </is>
      </c>
      <c r="Z1481" s="99" t="n">
        <v>71.88</v>
      </c>
      <c r="AA1481" s="96" t="n">
        <v>1.16</v>
      </c>
      <c r="AB1481" s="96" t="n">
        <v>1.08</v>
      </c>
      <c r="AC1481" s="96" t="n">
        <v>0.55</v>
      </c>
      <c r="AD1481" s="96" t="n">
        <v>0.6</v>
      </c>
      <c r="AE1481" s="96" t="n">
        <v>0.49</v>
      </c>
      <c r="AF1481" s="103" t="n">
        <v>1.41</v>
      </c>
      <c r="AG1481" s="91" t="inlineStr">
        <is>
          <t>Normal</t>
        </is>
      </c>
      <c r="AH1481" s="100" t="n">
        <v>0</v>
      </c>
      <c r="AI1481" s="101" t="n">
        <v>0</v>
      </c>
      <c r="AJ1481" s="92" t="inlineStr">
        <is>
          <t>N</t>
        </is>
      </c>
      <c r="AK1481" s="96" t="n"/>
      <c r="AL1481" s="91" t="inlineStr">
        <is>
          <t>n/a</t>
        </is>
      </c>
      <c r="AM1481" s="93" t="n"/>
      <c r="AN1481" s="92" t="inlineStr">
        <is>
          <t>None</t>
        </is>
      </c>
      <c r="AO1481" s="102" t="n">
        <v>0</v>
      </c>
      <c r="AP1481" s="103" t="n">
        <v>1.41</v>
      </c>
      <c r="AQ1481" s="102" t="n">
        <v>77</v>
      </c>
      <c r="AR1481" s="91" t="inlineStr">
        <is>
          <t>N</t>
        </is>
      </c>
      <c r="AS1481" s="104" t="n"/>
      <c r="AT1481" s="92">
        <f>IF(AND(P1481="52-wk high",T1481&gt;=Settings!$B$7),"Y","N")</f>
        <v/>
      </c>
      <c r="AU1481" s="91">
        <f>IF(AND(AD1481&gt;=Settings!$B$8,M1481&gt;0),"Y","N")</f>
        <v/>
      </c>
      <c r="AV1481" s="91">
        <f>IF(OR(AH1481&gt;Settings!$B$9,AI1481&gt;Settings!$B$9),"Y","N")</f>
        <v/>
      </c>
      <c r="AW1481" s="91">
        <f>IF(AJ1481&lt;&gt;"Y","n/a",IF(AND(M1481&gt;0,AK1481&gt;Settings!$B$10),"Y","N"))</f>
        <v/>
      </c>
      <c r="AX1481" s="91">
        <f>IF(AO1481&gt;=Settings!$B$11,"Y","N")</f>
        <v/>
      </c>
      <c r="AY1481" s="99">
        <f>(AT1481="Y")+(AU1481="Y")+(AV1481="Y")+(AW1481="Y")+(AX1481="Y")</f>
        <v/>
      </c>
      <c r="AZ1481" s="94">
        <f>IF(AY1481=0,"None",_xlfn.TEXTJOIN(", ",TRUE(),IF(AT1481="Y","Breakout",""),IF(AU1481="Y","Accumulation",""),IF(AV1481="Y","Institutional buying",""),IF(AW1481="Y","Long buildup",""),IF(AX1481="Y","Momentum leader","")))</f>
        <v/>
      </c>
      <c r="BA1481" s="94">
        <f>IF(BW1481="","","Passes "&amp;AY1481&amp;" of 5 buy-side scans"&amp;IF(G1481="Y","; RED FLAG: filter out using Red flag column",""))</f>
        <v/>
      </c>
      <c r="BB1481" s="91" t="inlineStr">
        <is>
          <t>None</t>
        </is>
      </c>
      <c r="BC1481" s="92" t="inlineStr">
        <is>
          <t>Y</t>
        </is>
      </c>
      <c r="BD1481" s="94" t="inlineStr">
        <is>
          <t>PE &gt; 50; Few traders (&lt;100 unique PAN, 30 days)</t>
        </is>
      </c>
      <c r="BE1481" s="94" t="n"/>
      <c r="BF1481" s="92">
        <f>IF(R1481*100000&gt;=Settings!$B$5,"Y","N")</f>
        <v/>
      </c>
      <c r="BG1481" s="91">
        <f>IF(F1481&gt;Settings!$B$6,"Y","N")</f>
        <v/>
      </c>
      <c r="BH1481" s="97" t="n">
        <v>-16.78</v>
      </c>
      <c r="BI1481" s="96" t="n">
        <v>-8.26</v>
      </c>
      <c r="BJ1481" s="96" t="n">
        <v>-7.86</v>
      </c>
      <c r="BK1481" s="96" t="n">
        <v>-2.29</v>
      </c>
      <c r="BL1481" s="96" t="n">
        <v>32.66</v>
      </c>
      <c r="BM1481" s="96" t="n">
        <v>30.56</v>
      </c>
      <c r="BN1481" s="97" t="n">
        <v>-5.76</v>
      </c>
      <c r="BO1481" s="96" t="n">
        <v>-3.54</v>
      </c>
      <c r="BP1481" s="96" t="n">
        <v>1.03</v>
      </c>
      <c r="BQ1481" s="96" t="n">
        <v>7.18</v>
      </c>
      <c r="BR1481" s="91" t="inlineStr">
        <is>
          <t>Mixed</t>
        </is>
      </c>
      <c r="BS1481" s="91" t="inlineStr">
        <is>
          <t>None</t>
        </is>
      </c>
      <c r="BT1481" s="96" t="n">
        <v>32.9</v>
      </c>
      <c r="BU1481" s="91" t="inlineStr">
        <is>
          <t>N</t>
        </is>
      </c>
      <c r="BV1481" s="99">
        <f>IF(OR(BF1481&lt;&gt;"Y",BG1481&lt;&gt;"Y"),"",(AND(ISNUMBER(BQ1481),BQ1481&gt;0))+(BR1481="Stacked up")+(AND(ISNUMBER(BH1481),BH1481&gt;=-Settings!$B$17))+(AND(ISNUMBER(BK1481),ISNUMBER(BM1481),BK1481&gt;0,BM1481&gt;0))+(AND(ISNUMBER(AQ1481),AQ1481&gt;=Settings!$B$18))+(AND(ISNUMBER(BT1481),BT1481&gt;=Settings!$B$19,BT1481&lt;=Settings!$B$20))+(AND(ISNUMBER(AS1481),AS1481&gt;0))+(AND(ISNUMBER(T1481),ISNUMBER(M1481),T1481&gt;=Settings!$B$21,M1481&gt;0))+(AND(ISNUMBER(AD1481),ISNUMBER(M1481),AD1481&gt;=Settings!$B$22,M1481&gt;0))+(AY1481&gt;=1))</f>
        <v/>
      </c>
      <c r="BW1481" s="91">
        <f>IF(OR(AY1481=0,BF1481&lt;&gt;"Y",BG1481&lt;&gt;"Y"),"",1+SUMPRODUCT(($A$6:$A$2604=A1481)*($AY$6:$AY$2604&gt;0)*($BF$6:$BF$2604="Y")*($BG$6:$BG$2604="Y")*(($AY$6:$AY$2604&gt;AY1481)+($AY$6:$AY$2604=AY1481)*($AD$6:$AD$2604&gt;AD1481))))</f>
        <v/>
      </c>
    </row>
    <row r="1482" ht="23.85" customHeight="1" s="55">
      <c r="A1482" s="90" t="n">
        <v>46296</v>
      </c>
      <c r="B1482" s="91" t="inlineStr">
        <is>
          <t>COMSYN</t>
        </is>
      </c>
      <c r="C1482" s="91" t="inlineStr">
        <is>
          <t>INE073V01015</t>
        </is>
      </c>
      <c r="D1482" s="91" t="n"/>
      <c r="E1482" s="91" t="inlineStr">
        <is>
          <t>None</t>
        </is>
      </c>
      <c r="F1482" s="93" t="n">
        <v>1059</v>
      </c>
      <c r="G1482" s="92" t="inlineStr">
        <is>
          <t>N</t>
        </is>
      </c>
      <c r="H1482" s="94" t="n"/>
      <c r="I1482" s="91" t="inlineStr">
        <is>
          <t>N</t>
        </is>
      </c>
      <c r="J1482" s="92">
        <f>IF(K1482="","N","Y")</f>
        <v/>
      </c>
      <c r="K1482" s="94">
        <f>_xlfn.TEXTJOIN("; ",TRUE,IF(P1482="52-wk low","52-wk low",""),IF(AND(AD1482&gt;=Settings!$B$12,M1482&lt;0),"Distribution",""),IF(AND(AJ1482="Y",M1482&lt;0,AK1482&lt;-Settings!$B$13),"Long unwinding",""),IF(AND(AJ1482="Y",M1482&lt;0,AK1482&gt;Settings!$B$13),"Short buildup",""))</f>
        <v/>
      </c>
      <c r="L1482" s="95" t="n">
        <v>262.4</v>
      </c>
      <c r="M1482" s="96" t="n">
        <v>-2.71</v>
      </c>
      <c r="N1482" s="93" t="n">
        <v>1985</v>
      </c>
      <c r="O1482" s="91" t="inlineStr">
        <is>
          <t>None</t>
        </is>
      </c>
      <c r="P1482" s="91" t="inlineStr">
        <is>
          <t>None</t>
        </is>
      </c>
      <c r="Q1482" s="97" t="n">
        <v>3.19</v>
      </c>
      <c r="R1482" s="96" t="n">
        <v>7.09</v>
      </c>
      <c r="S1482" s="96" t="n">
        <v>0.46</v>
      </c>
      <c r="T1482" s="96" t="n">
        <v>0.34</v>
      </c>
      <c r="U1482" s="96" t="n">
        <v>0.43</v>
      </c>
      <c r="V1482" s="103" t="n">
        <v>0.96</v>
      </c>
      <c r="W1482" s="102" t="n">
        <v>6</v>
      </c>
      <c r="X1482" s="93" t="n"/>
      <c r="Y1482" s="91" t="inlineStr">
        <is>
          <t>None</t>
        </is>
      </c>
      <c r="Z1482" s="99" t="n">
        <v>54.46</v>
      </c>
      <c r="AA1482" s="96" t="n">
        <v>1.1</v>
      </c>
      <c r="AB1482" s="96" t="n">
        <v>1.2</v>
      </c>
      <c r="AC1482" s="96" t="n">
        <v>0.54</v>
      </c>
      <c r="AD1482" s="96" t="n">
        <v>0.58</v>
      </c>
      <c r="AE1482" s="96" t="n">
        <v>0.8100000000000001</v>
      </c>
      <c r="AF1482" s="103" t="n">
        <v>1.59</v>
      </c>
      <c r="AG1482" s="91" t="inlineStr">
        <is>
          <t>Quiet accumulation</t>
        </is>
      </c>
      <c r="AH1482" s="100" t="n">
        <v>0</v>
      </c>
      <c r="AI1482" s="101" t="n">
        <v>0</v>
      </c>
      <c r="AJ1482" s="92" t="inlineStr">
        <is>
          <t>N</t>
        </is>
      </c>
      <c r="AK1482" s="96" t="n"/>
      <c r="AL1482" s="91" t="inlineStr">
        <is>
          <t>n/a</t>
        </is>
      </c>
      <c r="AM1482" s="93" t="n"/>
      <c r="AN1482" s="92" t="inlineStr">
        <is>
          <t>None</t>
        </is>
      </c>
      <c r="AO1482" s="102" t="n">
        <v>0</v>
      </c>
      <c r="AP1482" s="103" t="n">
        <v>2.15</v>
      </c>
      <c r="AQ1482" s="102" t="n">
        <v>91</v>
      </c>
      <c r="AR1482" s="91" t="inlineStr">
        <is>
          <t>N</t>
        </is>
      </c>
      <c r="AS1482" s="104" t="n"/>
      <c r="AT1482" s="92">
        <f>IF(AND(P1482="52-wk high",T1482&gt;=Settings!$B$7),"Y","N")</f>
        <v/>
      </c>
      <c r="AU1482" s="91">
        <f>IF(AND(AD1482&gt;=Settings!$B$8,M1482&gt;0),"Y","N")</f>
        <v/>
      </c>
      <c r="AV1482" s="91">
        <f>IF(OR(AH1482&gt;Settings!$B$9,AI1482&gt;Settings!$B$9),"Y","N")</f>
        <v/>
      </c>
      <c r="AW1482" s="91">
        <f>IF(AJ1482&lt;&gt;"Y","n/a",IF(AND(M1482&gt;0,AK1482&gt;Settings!$B$10),"Y","N"))</f>
        <v/>
      </c>
      <c r="AX1482" s="91">
        <f>IF(AO1482&gt;=Settings!$B$11,"Y","N")</f>
        <v/>
      </c>
      <c r="AY1482" s="99">
        <f>(AT1482="Y")+(AU1482="Y")+(AV1482="Y")+(AW1482="Y")+(AX1482="Y")</f>
        <v/>
      </c>
      <c r="AZ1482" s="94">
        <f>IF(AY1482=0,"None",_xlfn.TEXTJOIN(", ",TRUE(),IF(AT1482="Y","Breakout",""),IF(AU1482="Y","Accumulation",""),IF(AV1482="Y","Institutional buying",""),IF(AW1482="Y","Long buildup",""),IF(AX1482="Y","Momentum leader","")))</f>
        <v/>
      </c>
      <c r="BA1482" s="94">
        <f>IF(BW1482="","","Passes "&amp;AY1482&amp;" of 5 buy-side scans"&amp;IF(G1482="Y","; RED FLAG: filter out using Red flag column",""))</f>
        <v/>
      </c>
      <c r="BB1482" s="91" t="inlineStr">
        <is>
          <t>None</t>
        </is>
      </c>
      <c r="BC1482" s="92" t="inlineStr">
        <is>
          <t>Y</t>
        </is>
      </c>
      <c r="BD1482" s="94" t="inlineStr">
        <is>
          <t>&gt;50% move in 3 months; High-low range &gt;75% in 3 months; High-low range &gt;100% in 6 months</t>
        </is>
      </c>
      <c r="BE1482" s="94" t="n"/>
      <c r="BF1482" s="92">
        <f>IF(R1482*100000&gt;=Settings!$B$5,"Y","N")</f>
        <v/>
      </c>
      <c r="BG1482" s="91">
        <f>IF(F1482&gt;Settings!$B$6,"Y","N")</f>
        <v/>
      </c>
      <c r="BH1482" s="97" t="n">
        <v>-16.8</v>
      </c>
      <c r="BI1482" s="96" t="n">
        <v>-10.29</v>
      </c>
      <c r="BJ1482" s="96" t="n">
        <v>-13.78</v>
      </c>
      <c r="BK1482" s="96" t="n">
        <v>67.79000000000001</v>
      </c>
      <c r="BL1482" s="96" t="n">
        <v>71.42</v>
      </c>
      <c r="BM1482" s="96" t="n">
        <v>68.68000000000001</v>
      </c>
      <c r="BN1482" s="97" t="n">
        <v>-7.68</v>
      </c>
      <c r="BO1482" s="96" t="n">
        <v>-1.38</v>
      </c>
      <c r="BP1482" s="96" t="n">
        <v>11.53</v>
      </c>
      <c r="BQ1482" s="96" t="n">
        <v>28.24</v>
      </c>
      <c r="BR1482" s="91" t="inlineStr">
        <is>
          <t>Mixed</t>
        </is>
      </c>
      <c r="BS1482" s="91" t="inlineStr">
        <is>
          <t>None</t>
        </is>
      </c>
      <c r="BT1482" s="96" t="n">
        <v>29.7</v>
      </c>
      <c r="BU1482" s="91" t="inlineStr">
        <is>
          <t>N</t>
        </is>
      </c>
      <c r="BV1482" s="99">
        <f>IF(OR(BF1482&lt;&gt;"Y",BG1482&lt;&gt;"Y"),"",(AND(ISNUMBER(BQ1482),BQ1482&gt;0))+(BR1482="Stacked up")+(AND(ISNUMBER(BH1482),BH1482&gt;=-Settings!$B$17))+(AND(ISNUMBER(BK1482),ISNUMBER(BM1482),BK1482&gt;0,BM1482&gt;0))+(AND(ISNUMBER(AQ1482),AQ1482&gt;=Settings!$B$18))+(AND(ISNUMBER(BT1482),BT1482&gt;=Settings!$B$19,BT1482&lt;=Settings!$B$20))+(AND(ISNUMBER(AS1482),AS1482&gt;0))+(AND(ISNUMBER(T1482),ISNUMBER(M1482),T1482&gt;=Settings!$B$21,M1482&gt;0))+(AND(ISNUMBER(AD1482),ISNUMBER(M1482),AD1482&gt;=Settings!$B$22,M1482&gt;0))+(AY1482&gt;=1))</f>
        <v/>
      </c>
      <c r="BW1482" s="91">
        <f>IF(OR(AY1482=0,BF1482&lt;&gt;"Y",BG1482&lt;&gt;"Y"),"",1+SUMPRODUCT(($A$6:$A$2604=A1482)*($AY$6:$AY$2604&gt;0)*($BF$6:$BF$2604="Y")*($BG$6:$BG$2604="Y")*(($AY$6:$AY$2604&gt;AY1482)+($AY$6:$AY$2604=AY1482)*($AD$6:$AD$2604&gt;AD1482))))</f>
        <v/>
      </c>
    </row>
    <row r="1483" ht="23.85" customHeight="1" s="55">
      <c r="A1483" s="90" t="n">
        <v>46296</v>
      </c>
      <c r="B1483" s="91" t="inlineStr">
        <is>
          <t>IRMENERGY</t>
        </is>
      </c>
      <c r="C1483" s="91" t="inlineStr">
        <is>
          <t>INE07U701015</t>
        </is>
      </c>
      <c r="D1483" s="91" t="n"/>
      <c r="E1483" s="91" t="inlineStr">
        <is>
          <t>None</t>
        </is>
      </c>
      <c r="F1483" s="93" t="n">
        <v>1058</v>
      </c>
      <c r="G1483" s="92" t="inlineStr">
        <is>
          <t>N</t>
        </is>
      </c>
      <c r="H1483" s="94" t="n"/>
      <c r="I1483" s="91" t="inlineStr">
        <is>
          <t>N</t>
        </is>
      </c>
      <c r="J1483" s="92">
        <f>IF(K1483="","N","Y")</f>
        <v/>
      </c>
      <c r="K1483" s="94">
        <f>_xlfn.TEXTJOIN("; ",TRUE,IF(P1483="52-wk low","52-wk low",""),IF(AND(AD1483&gt;=Settings!$B$12,M1483&lt;0),"Distribution",""),IF(AND(AJ1483="Y",M1483&lt;0,AK1483&lt;-Settings!$B$13),"Long unwinding",""),IF(AND(AJ1483="Y",M1483&lt;0,AK1483&gt;Settings!$B$13),"Short buildup",""))</f>
        <v/>
      </c>
      <c r="L1483" s="95" t="n">
        <v>257.7</v>
      </c>
      <c r="M1483" s="96" t="n">
        <v>-2.55</v>
      </c>
      <c r="N1483" s="93" t="n">
        <v>1920</v>
      </c>
      <c r="O1483" s="91" t="inlineStr">
        <is>
          <t>None</t>
        </is>
      </c>
      <c r="P1483" s="91" t="inlineStr">
        <is>
          <t>None</t>
        </is>
      </c>
      <c r="Q1483" s="97" t="n">
        <v>0.6</v>
      </c>
      <c r="R1483" s="96" t="n">
        <v>0.54</v>
      </c>
      <c r="S1483" s="96" t="n">
        <v>1.07</v>
      </c>
      <c r="T1483" s="96" t="n">
        <v>0.55</v>
      </c>
      <c r="U1483" s="96" t="n">
        <v>0.25</v>
      </c>
      <c r="V1483" s="103" t="n">
        <v>0.24</v>
      </c>
      <c r="W1483" s="102" t="n">
        <v>0</v>
      </c>
      <c r="X1483" s="93" t="n"/>
      <c r="Y1483" s="91" t="inlineStr">
        <is>
          <t>None</t>
        </is>
      </c>
      <c r="Z1483" s="99" t="n">
        <v>53.65</v>
      </c>
      <c r="AA1483" s="96" t="n">
        <v>1.08</v>
      </c>
      <c r="AB1483" s="96" t="n">
        <v>1.12</v>
      </c>
      <c r="AC1483" s="96" t="n">
        <v>1.17</v>
      </c>
      <c r="AD1483" s="96" t="n">
        <v>0.6899999999999999</v>
      </c>
      <c r="AE1483" s="96" t="n">
        <v>0.52</v>
      </c>
      <c r="AF1483" s="103" t="n">
        <v>1.86</v>
      </c>
      <c r="AG1483" s="91" t="inlineStr">
        <is>
          <t>Quiet accumulation</t>
        </is>
      </c>
      <c r="AH1483" s="100" t="n">
        <v>0</v>
      </c>
      <c r="AI1483" s="101" t="n">
        <v>0</v>
      </c>
      <c r="AJ1483" s="92" t="inlineStr">
        <is>
          <t>N</t>
        </is>
      </c>
      <c r="AK1483" s="96" t="n"/>
      <c r="AL1483" s="91" t="inlineStr">
        <is>
          <t>n/a</t>
        </is>
      </c>
      <c r="AM1483" s="93" t="n"/>
      <c r="AN1483" s="92" t="inlineStr">
        <is>
          <t>None</t>
        </is>
      </c>
      <c r="AO1483" s="102" t="n">
        <v>0</v>
      </c>
      <c r="AP1483" s="103" t="n">
        <v>0.9399999999999999</v>
      </c>
      <c r="AQ1483" s="102" t="n">
        <v>59</v>
      </c>
      <c r="AR1483" s="91" t="inlineStr">
        <is>
          <t>N</t>
        </is>
      </c>
      <c r="AS1483" s="104" t="n"/>
      <c r="AT1483" s="92">
        <f>IF(AND(P1483="52-wk high",T1483&gt;=Settings!$B$7),"Y","N")</f>
        <v/>
      </c>
      <c r="AU1483" s="91">
        <f>IF(AND(AD1483&gt;=Settings!$B$8,M1483&gt;0),"Y","N")</f>
        <v/>
      </c>
      <c r="AV1483" s="91">
        <f>IF(OR(AH1483&gt;Settings!$B$9,AI1483&gt;Settings!$B$9),"Y","N")</f>
        <v/>
      </c>
      <c r="AW1483" s="91">
        <f>IF(AJ1483&lt;&gt;"Y","n/a",IF(AND(M1483&gt;0,AK1483&gt;Settings!$B$10),"Y","N"))</f>
        <v/>
      </c>
      <c r="AX1483" s="91">
        <f>IF(AO1483&gt;=Settings!$B$11,"Y","N")</f>
        <v/>
      </c>
      <c r="AY1483" s="99">
        <f>(AT1483="Y")+(AU1483="Y")+(AV1483="Y")+(AW1483="Y")+(AX1483="Y")</f>
        <v/>
      </c>
      <c r="AZ1483" s="94">
        <f>IF(AY1483=0,"None",_xlfn.TEXTJOIN(", ",TRUE(),IF(AT1483="Y","Breakout",""),IF(AU1483="Y","Accumulation",""),IF(AV1483="Y","Institutional buying",""),IF(AW1483="Y","Long buildup",""),IF(AX1483="Y","Momentum leader","")))</f>
        <v/>
      </c>
      <c r="BA1483" s="94">
        <f>IF(BW1483="","","Passes "&amp;AY1483&amp;" of 5 buy-side scans"&amp;IF(G1483="Y","; RED FLAG: filter out using Red flag column",""))</f>
        <v/>
      </c>
      <c r="BB1483" s="91" t="inlineStr">
        <is>
          <t>None</t>
        </is>
      </c>
      <c r="BC1483" s="92" t="inlineStr">
        <is>
          <t>Y</t>
        </is>
      </c>
      <c r="BD1483" s="94" t="inlineStr">
        <is>
          <t>High-low range &gt;100% in 6 months</t>
        </is>
      </c>
      <c r="BE1483" s="94" t="n"/>
      <c r="BF1483" s="92">
        <f>IF(R1483*100000&gt;=Settings!$B$5,"Y","N")</f>
        <v/>
      </c>
      <c r="BG1483" s="91">
        <f>IF(F1483&gt;Settings!$B$6,"Y","N")</f>
        <v/>
      </c>
      <c r="BH1483" s="97" t="n">
        <v>-31.83</v>
      </c>
      <c r="BI1483" s="96" t="n">
        <v>-3.7</v>
      </c>
      <c r="BJ1483" s="96" t="n">
        <v>-8.1</v>
      </c>
      <c r="BK1483" s="96" t="n">
        <v>-4.06</v>
      </c>
      <c r="BL1483" s="96" t="n">
        <v>38.87</v>
      </c>
      <c r="BM1483" s="96" t="n">
        <v>-30.08</v>
      </c>
      <c r="BN1483" s="97" t="n">
        <v>-4.84</v>
      </c>
      <c r="BO1483" s="96" t="n">
        <v>-5.83</v>
      </c>
      <c r="BP1483" s="96" t="n">
        <v>-5.24</v>
      </c>
      <c r="BQ1483" s="96" t="n">
        <v>-7.02</v>
      </c>
      <c r="BR1483" s="91" t="inlineStr">
        <is>
          <t>Mixed</t>
        </is>
      </c>
      <c r="BS1483" s="91" t="inlineStr">
        <is>
          <t>None</t>
        </is>
      </c>
      <c r="BT1483" s="96" t="n">
        <v>28</v>
      </c>
      <c r="BU1483" s="91" t="inlineStr">
        <is>
          <t>N</t>
        </is>
      </c>
      <c r="BV1483" s="99">
        <f>IF(OR(BF1483&lt;&gt;"Y",BG1483&lt;&gt;"Y"),"",(AND(ISNUMBER(BQ1483),BQ1483&gt;0))+(BR1483="Stacked up")+(AND(ISNUMBER(BH1483),BH1483&gt;=-Settings!$B$17))+(AND(ISNUMBER(BK1483),ISNUMBER(BM1483),BK1483&gt;0,BM1483&gt;0))+(AND(ISNUMBER(AQ1483),AQ1483&gt;=Settings!$B$18))+(AND(ISNUMBER(BT1483),BT1483&gt;=Settings!$B$19,BT1483&lt;=Settings!$B$20))+(AND(ISNUMBER(AS1483),AS1483&gt;0))+(AND(ISNUMBER(T1483),ISNUMBER(M1483),T1483&gt;=Settings!$B$21,M1483&gt;0))+(AND(ISNUMBER(AD1483),ISNUMBER(M1483),AD1483&gt;=Settings!$B$22,M1483&gt;0))+(AY1483&gt;=1))</f>
        <v/>
      </c>
      <c r="BW1483" s="91">
        <f>IF(OR(AY1483=0,BF1483&lt;&gt;"Y",BG1483&lt;&gt;"Y"),"",1+SUMPRODUCT(($A$6:$A$2604=A1483)*($AY$6:$AY$2604&gt;0)*($BF$6:$BF$2604="Y")*($BG$6:$BG$2604="Y")*(($AY$6:$AY$2604&gt;AY1483)+($AY$6:$AY$2604=AY1483)*($AD$6:$AD$2604&gt;AD1483))))</f>
        <v/>
      </c>
    </row>
    <row r="1484" ht="23.85" customHeight="1" s="55">
      <c r="A1484" s="90" t="n">
        <v>46296</v>
      </c>
      <c r="B1484" s="91" t="inlineStr">
        <is>
          <t>JINDALPHOT</t>
        </is>
      </c>
      <c r="C1484" s="91" t="inlineStr">
        <is>
          <t>INE796G01012</t>
        </is>
      </c>
      <c r="D1484" s="91" t="n"/>
      <c r="E1484" s="91" t="inlineStr">
        <is>
          <t>None</t>
        </is>
      </c>
      <c r="F1484" s="93" t="n">
        <v>1058</v>
      </c>
      <c r="G1484" s="92" t="inlineStr">
        <is>
          <t>N</t>
        </is>
      </c>
      <c r="H1484" s="94" t="n"/>
      <c r="I1484" s="91" t="inlineStr">
        <is>
          <t>N</t>
        </is>
      </c>
      <c r="J1484" s="92">
        <f>IF(K1484="","N","Y")</f>
        <v/>
      </c>
      <c r="K1484" s="94">
        <f>_xlfn.TEXTJOIN("; ",TRUE,IF(P1484="52-wk low","52-wk low",""),IF(AND(AD1484&gt;=Settings!$B$12,M1484&lt;0),"Distribution",""),IF(AND(AJ1484="Y",M1484&lt;0,AK1484&lt;-Settings!$B$13),"Long unwinding",""),IF(AND(AJ1484="Y",M1484&lt;0,AK1484&gt;Settings!$B$13),"Short buildup",""))</f>
        <v/>
      </c>
      <c r="L1484" s="95" t="n">
        <v>1031.8</v>
      </c>
      <c r="M1484" s="96" t="n">
        <v>-0.84</v>
      </c>
      <c r="N1484" s="93" t="n">
        <v>951</v>
      </c>
      <c r="O1484" s="91" t="inlineStr">
        <is>
          <t>None</t>
        </is>
      </c>
      <c r="P1484" s="91" t="inlineStr">
        <is>
          <t>None</t>
        </is>
      </c>
      <c r="Q1484" s="97" t="n">
        <v>0.01</v>
      </c>
      <c r="R1484" s="96" t="n">
        <v>0.07000000000000001</v>
      </c>
      <c r="S1484" s="96" t="n">
        <v>0.12</v>
      </c>
      <c r="T1484" s="96" t="n">
        <v>0.19</v>
      </c>
      <c r="U1484" s="96" t="n">
        <v>0.08</v>
      </c>
      <c r="V1484" s="103" t="n">
        <v>0.67</v>
      </c>
      <c r="W1484" s="102" t="n">
        <v>2</v>
      </c>
      <c r="X1484" s="93" t="n"/>
      <c r="Y1484" s="91" t="inlineStr">
        <is>
          <t>None</t>
        </is>
      </c>
      <c r="Z1484" s="99" t="n">
        <v>79.33</v>
      </c>
      <c r="AA1484" s="96" t="n">
        <v>1.18</v>
      </c>
      <c r="AB1484" s="96" t="n">
        <v>1.26</v>
      </c>
      <c r="AC1484" s="96" t="n">
        <v>0.17</v>
      </c>
      <c r="AD1484" s="96" t="n">
        <v>0.27</v>
      </c>
      <c r="AE1484" s="96" t="n">
        <v>0.19</v>
      </c>
      <c r="AF1484" s="103" t="n">
        <v>1.67</v>
      </c>
      <c r="AG1484" s="91" t="inlineStr">
        <is>
          <t>Quiet accumulation</t>
        </is>
      </c>
      <c r="AH1484" s="100" t="n">
        <v>0</v>
      </c>
      <c r="AI1484" s="101" t="n">
        <v>0</v>
      </c>
      <c r="AJ1484" s="92" t="inlineStr">
        <is>
          <t>N</t>
        </is>
      </c>
      <c r="AK1484" s="96" t="n"/>
      <c r="AL1484" s="91" t="inlineStr">
        <is>
          <t>n/a</t>
        </is>
      </c>
      <c r="AM1484" s="93" t="n"/>
      <c r="AN1484" s="92" t="inlineStr">
        <is>
          <t>None</t>
        </is>
      </c>
      <c r="AO1484" s="102" t="n">
        <v>0</v>
      </c>
      <c r="AP1484" s="103" t="n">
        <v>0.77</v>
      </c>
      <c r="AQ1484" s="102" t="n">
        <v>46</v>
      </c>
      <c r="AR1484" s="91" t="inlineStr">
        <is>
          <t>N</t>
        </is>
      </c>
      <c r="AS1484" s="104" t="n"/>
      <c r="AT1484" s="92">
        <f>IF(AND(P1484="52-wk high",T1484&gt;=Settings!$B$7),"Y","N")</f>
        <v/>
      </c>
      <c r="AU1484" s="91">
        <f>IF(AND(AD1484&gt;=Settings!$B$8,M1484&gt;0),"Y","N")</f>
        <v/>
      </c>
      <c r="AV1484" s="91">
        <f>IF(OR(AH1484&gt;Settings!$B$9,AI1484&gt;Settings!$B$9),"Y","N")</f>
        <v/>
      </c>
      <c r="AW1484" s="91">
        <f>IF(AJ1484&lt;&gt;"Y","n/a",IF(AND(M1484&gt;0,AK1484&gt;Settings!$B$10),"Y","N"))</f>
        <v/>
      </c>
      <c r="AX1484" s="91">
        <f>IF(AO1484&gt;=Settings!$B$11,"Y","N")</f>
        <v/>
      </c>
      <c r="AY1484" s="99">
        <f>(AT1484="Y")+(AU1484="Y")+(AV1484="Y")+(AW1484="Y")+(AX1484="Y")</f>
        <v/>
      </c>
      <c r="AZ1484" s="94">
        <f>IF(AY1484=0,"None",_xlfn.TEXTJOIN(", ",TRUE(),IF(AT1484="Y","Breakout",""),IF(AU1484="Y","Accumulation",""),IF(AV1484="Y","Institutional buying",""),IF(AW1484="Y","Long buildup",""),IF(AX1484="Y","Momentum leader","")))</f>
        <v/>
      </c>
      <c r="BA1484" s="94">
        <f>IF(BW1484="","","Passes "&amp;AY1484&amp;" of 5 buy-side scans"&amp;IF(G1484="Y","; RED FLAG: filter out using Red flag column",""))</f>
        <v/>
      </c>
      <c r="BB1484" s="91" t="inlineStr">
        <is>
          <t>None</t>
        </is>
      </c>
      <c r="BC1484" s="92" t="inlineStr">
        <is>
          <t>Y</t>
        </is>
      </c>
      <c r="BD1484" s="94" t="inlineStr">
        <is>
          <t>PE &gt; 50</t>
        </is>
      </c>
      <c r="BE1484" s="94" t="n"/>
      <c r="BF1484" s="92">
        <f>IF(R1484*100000&gt;=Settings!$B$5,"Y","N")</f>
        <v/>
      </c>
      <c r="BG1484" s="91">
        <f>IF(F1484&gt;Settings!$B$6,"Y","N")</f>
        <v/>
      </c>
      <c r="BH1484" s="97" t="n">
        <v>-36.17</v>
      </c>
      <c r="BI1484" s="96" t="n">
        <v>-2.95</v>
      </c>
      <c r="BJ1484" s="96" t="n">
        <v>1.96</v>
      </c>
      <c r="BK1484" s="96" t="n">
        <v>-13.63</v>
      </c>
      <c r="BL1484" s="96" t="n">
        <v>-1.76</v>
      </c>
      <c r="BM1484" s="96" t="n">
        <v>-6.24</v>
      </c>
      <c r="BN1484" s="97" t="n">
        <v>-2.56</v>
      </c>
      <c r="BO1484" s="96" t="n">
        <v>-3.06</v>
      </c>
      <c r="BP1484" s="96" t="n">
        <v>-5.2</v>
      </c>
      <c r="BQ1484" s="96" t="n">
        <v>-8.9</v>
      </c>
      <c r="BR1484" s="91" t="inlineStr">
        <is>
          <t>Stacked down</t>
        </is>
      </c>
      <c r="BS1484" s="91" t="inlineStr">
        <is>
          <t>None</t>
        </is>
      </c>
      <c r="BT1484" s="96" t="n">
        <v>35.4</v>
      </c>
      <c r="BU1484" s="91" t="inlineStr">
        <is>
          <t>N</t>
        </is>
      </c>
      <c r="BV1484" s="99">
        <f>IF(OR(BF1484&lt;&gt;"Y",BG1484&lt;&gt;"Y"),"",(AND(ISNUMBER(BQ1484),BQ1484&gt;0))+(BR1484="Stacked up")+(AND(ISNUMBER(BH1484),BH1484&gt;=-Settings!$B$17))+(AND(ISNUMBER(BK1484),ISNUMBER(BM1484),BK1484&gt;0,BM1484&gt;0))+(AND(ISNUMBER(AQ1484),AQ1484&gt;=Settings!$B$18))+(AND(ISNUMBER(BT1484),BT1484&gt;=Settings!$B$19,BT1484&lt;=Settings!$B$20))+(AND(ISNUMBER(AS1484),AS1484&gt;0))+(AND(ISNUMBER(T1484),ISNUMBER(M1484),T1484&gt;=Settings!$B$21,M1484&gt;0))+(AND(ISNUMBER(AD1484),ISNUMBER(M1484),AD1484&gt;=Settings!$B$22,M1484&gt;0))+(AY1484&gt;=1))</f>
        <v/>
      </c>
      <c r="BW1484" s="91">
        <f>IF(OR(AY1484=0,BF1484&lt;&gt;"Y",BG1484&lt;&gt;"Y"),"",1+SUMPRODUCT(($A$6:$A$2604=A1484)*($AY$6:$AY$2604&gt;0)*($BF$6:$BF$2604="Y")*($BG$6:$BG$2604="Y")*(($AY$6:$AY$2604&gt;AY1484)+($AY$6:$AY$2604=AY1484)*($AD$6:$AD$2604&gt;AD1484))))</f>
        <v/>
      </c>
    </row>
    <row r="1485" ht="23.85" customHeight="1" s="55">
      <c r="A1485" s="90" t="n">
        <v>46296</v>
      </c>
      <c r="B1485" s="91" t="inlineStr">
        <is>
          <t>ADROITIND</t>
        </is>
      </c>
      <c r="C1485" s="91" t="inlineStr">
        <is>
          <t>INE505M01015</t>
        </is>
      </c>
      <c r="D1485" s="91" t="n"/>
      <c r="E1485" s="91" t="inlineStr">
        <is>
          <t>None</t>
        </is>
      </c>
      <c r="F1485" s="93" t="n">
        <v>1057</v>
      </c>
      <c r="G1485" s="92" t="inlineStr">
        <is>
          <t>Y</t>
        </is>
      </c>
      <c r="H1485" s="94" t="inlineStr">
        <is>
          <t>T2T (BE series)</t>
        </is>
      </c>
      <c r="I1485" s="91" t="inlineStr">
        <is>
          <t>Y</t>
        </is>
      </c>
      <c r="J1485" s="92">
        <f>IF(K1485="","N","Y")</f>
        <v/>
      </c>
      <c r="K1485" s="94">
        <f>_xlfn.TEXTJOIN("; ",TRUE,IF(P1485="52-wk low","52-wk low",""),IF(AND(AD1485&gt;=Settings!$B$12,M1485&lt;0),"Distribution",""),IF(AND(AJ1485="Y",M1485&lt;0,AK1485&lt;-Settings!$B$13),"Long unwinding",""),IF(AND(AJ1485="Y",M1485&lt;0,AK1485&gt;Settings!$B$13),"Short buildup",""))</f>
        <v/>
      </c>
      <c r="L1485" s="95" t="n">
        <v>235.98</v>
      </c>
      <c r="M1485" s="96" t="n">
        <v>-5</v>
      </c>
      <c r="N1485" s="93" t="n">
        <v>2491</v>
      </c>
      <c r="O1485" s="91" t="inlineStr">
        <is>
          <t>None</t>
        </is>
      </c>
      <c r="P1485" s="91" t="inlineStr">
        <is>
          <t>52-wk high</t>
        </is>
      </c>
      <c r="Q1485" s="97" t="n">
        <v>22.63</v>
      </c>
      <c r="R1485" s="96" t="n"/>
      <c r="S1485" s="96" t="n"/>
      <c r="T1485" s="96" t="n"/>
      <c r="U1485" s="96" t="n"/>
      <c r="V1485" s="103" t="n"/>
      <c r="W1485" s="102" t="n"/>
      <c r="X1485" s="93" t="n"/>
      <c r="Y1485" s="91" t="inlineStr">
        <is>
          <t>None</t>
        </is>
      </c>
      <c r="Z1485" s="99" t="n"/>
      <c r="AA1485" s="96" t="n"/>
      <c r="AB1485" s="96" t="n"/>
      <c r="AC1485" s="96" t="n"/>
      <c r="AD1485" s="96" t="n"/>
      <c r="AE1485" s="96" t="n"/>
      <c r="AF1485" s="103" t="n"/>
      <c r="AG1485" s="91" t="n"/>
      <c r="AH1485" s="100" t="n">
        <v>0</v>
      </c>
      <c r="AI1485" s="101" t="n">
        <v>0</v>
      </c>
      <c r="AJ1485" s="92" t="inlineStr">
        <is>
          <t>N</t>
        </is>
      </c>
      <c r="AK1485" s="96" t="n"/>
      <c r="AL1485" s="91" t="inlineStr">
        <is>
          <t>n/a</t>
        </is>
      </c>
      <c r="AM1485" s="93" t="n"/>
      <c r="AN1485" s="92" t="inlineStr">
        <is>
          <t>None</t>
        </is>
      </c>
      <c r="AO1485" s="102" t="n">
        <v>0</v>
      </c>
      <c r="AP1485" s="103" t="n"/>
      <c r="AQ1485" s="102" t="n"/>
      <c r="AR1485" s="91" t="inlineStr">
        <is>
          <t>N</t>
        </is>
      </c>
      <c r="AS1485" s="104" t="n"/>
      <c r="AT1485" s="92">
        <f>IF(AND(P1485="52-wk high",T1485&gt;=Settings!$B$7),"Y","N")</f>
        <v/>
      </c>
      <c r="AU1485" s="91">
        <f>IF(AND(AD1485&gt;=Settings!$B$8,M1485&gt;0),"Y","N")</f>
        <v/>
      </c>
      <c r="AV1485" s="91">
        <f>IF(OR(AH1485&gt;Settings!$B$9,AI1485&gt;Settings!$B$9),"Y","N")</f>
        <v/>
      </c>
      <c r="AW1485" s="91">
        <f>IF(AJ1485&lt;&gt;"Y","n/a",IF(AND(M1485&gt;0,AK1485&gt;Settings!$B$10),"Y","N"))</f>
        <v/>
      </c>
      <c r="AX1485" s="91">
        <f>IF(AO1485&gt;=Settings!$B$11,"Y","N")</f>
        <v/>
      </c>
      <c r="AY1485" s="99">
        <f>(AT1485="Y")+(AU1485="Y")+(AV1485="Y")+(AW1485="Y")+(AX1485="Y")</f>
        <v/>
      </c>
      <c r="AZ1485" s="94">
        <f>IF(AY1485=0,"None",_xlfn.TEXTJOIN(", ",TRUE(),IF(AT1485="Y","Breakout",""),IF(AU1485="Y","Accumulation",""),IF(AV1485="Y","Institutional buying",""),IF(AW1485="Y","Long buildup",""),IF(AX1485="Y","Momentum leader","")))</f>
        <v/>
      </c>
      <c r="BA1485" s="94">
        <f>IF(BW1485="","","Passes "&amp;AY1485&amp;" of 5 buy-side scans"&amp;IF(G1485="Y","; RED FLAG: filter out using Red flag column",""))</f>
        <v/>
      </c>
      <c r="BB1485" s="91" t="inlineStr">
        <is>
          <t>Lower</t>
        </is>
      </c>
      <c r="BC1485" s="92" t="inlineStr">
        <is>
          <t>N</t>
        </is>
      </c>
      <c r="BD1485" s="94" t="n"/>
      <c r="BE1485" s="94" t="n"/>
      <c r="BF1485" s="92">
        <f>IF(R1485*100000&gt;=Settings!$B$5,"Y","N")</f>
        <v/>
      </c>
      <c r="BG1485" s="91">
        <f>IF(F1485&gt;Settings!$B$6,"Y","N")</f>
        <v/>
      </c>
      <c r="BH1485" s="97" t="n">
        <v>-5</v>
      </c>
      <c r="BI1485" s="96" t="n"/>
      <c r="BJ1485" s="96" t="n"/>
      <c r="BK1485" s="96" t="n"/>
      <c r="BL1485" s="96" t="n"/>
      <c r="BM1485" s="96" t="n"/>
      <c r="BN1485" s="97" t="n"/>
      <c r="BO1485" s="96" t="n"/>
      <c r="BP1485" s="96" t="n"/>
      <c r="BQ1485" s="96" t="n"/>
      <c r="BR1485" s="91" t="n"/>
      <c r="BS1485" s="91" t="n"/>
      <c r="BT1485" s="96" t="n"/>
      <c r="BU1485" s="91" t="n"/>
      <c r="BV1485" s="99">
        <f>IF(OR(BF1485&lt;&gt;"Y",BG1485&lt;&gt;"Y"),"",(AND(ISNUMBER(BQ1485),BQ1485&gt;0))+(BR1485="Stacked up")+(AND(ISNUMBER(BH1485),BH1485&gt;=-Settings!$B$17))+(AND(ISNUMBER(BK1485),ISNUMBER(BM1485),BK1485&gt;0,BM1485&gt;0))+(AND(ISNUMBER(AQ1485),AQ1485&gt;=Settings!$B$18))+(AND(ISNUMBER(BT1485),BT1485&gt;=Settings!$B$19,BT1485&lt;=Settings!$B$20))+(AND(ISNUMBER(AS1485),AS1485&gt;0))+(AND(ISNUMBER(T1485),ISNUMBER(M1485),T1485&gt;=Settings!$B$21,M1485&gt;0))+(AND(ISNUMBER(AD1485),ISNUMBER(M1485),AD1485&gt;=Settings!$B$22,M1485&gt;0))+(AY1485&gt;=1))</f>
        <v/>
      </c>
      <c r="BW1485" s="91">
        <f>IF(OR(AY1485=0,BF1485&lt;&gt;"Y",BG1485&lt;&gt;"Y"),"",1+SUMPRODUCT(($A$6:$A$2604=A1485)*($AY$6:$AY$2604&gt;0)*($BF$6:$BF$2604="Y")*($BG$6:$BG$2604="Y")*(($AY$6:$AY$2604&gt;AY1485)+($AY$6:$AY$2604=AY1485)*($AD$6:$AD$2604&gt;AD1485))))</f>
        <v/>
      </c>
    </row>
    <row r="1486" ht="23.85" customHeight="1" s="55">
      <c r="A1486" s="90" t="n">
        <v>46296</v>
      </c>
      <c r="B1486" s="91" t="inlineStr">
        <is>
          <t>NELCAST</t>
        </is>
      </c>
      <c r="C1486" s="91" t="inlineStr">
        <is>
          <t>INE189I01024</t>
        </is>
      </c>
      <c r="D1486" s="91" t="n"/>
      <c r="E1486" s="91" t="inlineStr">
        <is>
          <t>None</t>
        </is>
      </c>
      <c r="F1486" s="93" t="n">
        <v>1053</v>
      </c>
      <c r="G1486" s="92" t="inlineStr">
        <is>
          <t>N</t>
        </is>
      </c>
      <c r="H1486" s="94" t="n"/>
      <c r="I1486" s="91" t="inlineStr">
        <is>
          <t>N</t>
        </is>
      </c>
      <c r="J1486" s="92">
        <f>IF(K1486="","N","Y")</f>
        <v/>
      </c>
      <c r="K1486" s="94">
        <f>_xlfn.TEXTJOIN("; ",TRUE,IF(P1486="52-wk low","52-wk low",""),IF(AND(AD1486&gt;=Settings!$B$12,M1486&lt;0),"Distribution",""),IF(AND(AJ1486="Y",M1486&lt;0,AK1486&lt;-Settings!$B$13),"Long unwinding",""),IF(AND(AJ1486="Y",M1486&lt;0,AK1486&gt;Settings!$B$13),"Short buildup",""))</f>
        <v/>
      </c>
      <c r="L1486" s="95" t="n">
        <v>121.03</v>
      </c>
      <c r="M1486" s="96" t="n">
        <v>-1.92</v>
      </c>
      <c r="N1486" s="93" t="n">
        <v>1590</v>
      </c>
      <c r="O1486" s="91" t="inlineStr">
        <is>
          <t>None</t>
        </is>
      </c>
      <c r="P1486" s="91" t="inlineStr">
        <is>
          <t>None</t>
        </is>
      </c>
      <c r="Q1486" s="97" t="n">
        <v>2.73</v>
      </c>
      <c r="R1486" s="96" t="n">
        <v>1.82</v>
      </c>
      <c r="S1486" s="96" t="n">
        <v>1.59</v>
      </c>
      <c r="T1486" s="96" t="n">
        <v>1.36</v>
      </c>
      <c r="U1486" s="96" t="n">
        <v>0.95</v>
      </c>
      <c r="V1486" s="103" t="n">
        <v>0.64</v>
      </c>
      <c r="W1486" s="102" t="n">
        <v>3</v>
      </c>
      <c r="X1486" s="93" t="n"/>
      <c r="Y1486" s="91" t="inlineStr">
        <is>
          <t>None</t>
        </is>
      </c>
      <c r="Z1486" s="99" t="n">
        <v>47.75</v>
      </c>
      <c r="AA1486" s="96" t="n">
        <v>0.88</v>
      </c>
      <c r="AB1486" s="96" t="n">
        <v>0.91</v>
      </c>
      <c r="AC1486" s="96" t="n">
        <v>1.47</v>
      </c>
      <c r="AD1486" s="96" t="n">
        <v>1.59</v>
      </c>
      <c r="AE1486" s="96" t="n">
        <v>1.58</v>
      </c>
      <c r="AF1486" s="103" t="n">
        <v>1.78</v>
      </c>
      <c r="AG1486" s="91" t="inlineStr">
        <is>
          <t>Quiet accumulation</t>
        </is>
      </c>
      <c r="AH1486" s="100" t="n">
        <v>0</v>
      </c>
      <c r="AI1486" s="101" t="n">
        <v>0</v>
      </c>
      <c r="AJ1486" s="92" t="inlineStr">
        <is>
          <t>N</t>
        </is>
      </c>
      <c r="AK1486" s="96" t="n"/>
      <c r="AL1486" s="91" t="inlineStr">
        <is>
          <t>n/a</t>
        </is>
      </c>
      <c r="AM1486" s="93" t="n"/>
      <c r="AN1486" s="92" t="inlineStr">
        <is>
          <t>None</t>
        </is>
      </c>
      <c r="AO1486" s="102" t="n">
        <v>0</v>
      </c>
      <c r="AP1486" s="103" t="n">
        <v>0.79</v>
      </c>
      <c r="AQ1486" s="102" t="n">
        <v>48</v>
      </c>
      <c r="AR1486" s="91" t="inlineStr">
        <is>
          <t>N</t>
        </is>
      </c>
      <c r="AS1486" s="104" t="n"/>
      <c r="AT1486" s="92">
        <f>IF(AND(P1486="52-wk high",T1486&gt;=Settings!$B$7),"Y","N")</f>
        <v/>
      </c>
      <c r="AU1486" s="91">
        <f>IF(AND(AD1486&gt;=Settings!$B$8,M1486&gt;0),"Y","N")</f>
        <v/>
      </c>
      <c r="AV1486" s="91">
        <f>IF(OR(AH1486&gt;Settings!$B$9,AI1486&gt;Settings!$B$9),"Y","N")</f>
        <v/>
      </c>
      <c r="AW1486" s="91">
        <f>IF(AJ1486&lt;&gt;"Y","n/a",IF(AND(M1486&gt;0,AK1486&gt;Settings!$B$10),"Y","N"))</f>
        <v/>
      </c>
      <c r="AX1486" s="91">
        <f>IF(AO1486&gt;=Settings!$B$11,"Y","N")</f>
        <v/>
      </c>
      <c r="AY1486" s="99">
        <f>(AT1486="Y")+(AU1486="Y")+(AV1486="Y")+(AW1486="Y")+(AX1486="Y")</f>
        <v/>
      </c>
      <c r="AZ1486" s="94">
        <f>IF(AY1486=0,"None",_xlfn.TEXTJOIN(", ",TRUE(),IF(AT1486="Y","Breakout",""),IF(AU1486="Y","Accumulation",""),IF(AV1486="Y","Institutional buying",""),IF(AW1486="Y","Long buildup",""),IF(AX1486="Y","Momentum leader","")))</f>
        <v/>
      </c>
      <c r="BA1486" s="94">
        <f>IF(BW1486="","","Passes "&amp;AY1486&amp;" of 5 buy-side scans"&amp;IF(G1486="Y","; RED FLAG: filter out using Red flag column",""))</f>
        <v/>
      </c>
      <c r="BB1486" s="91" t="inlineStr">
        <is>
          <t>None</t>
        </is>
      </c>
      <c r="BC1486" s="92" t="inlineStr">
        <is>
          <t>N</t>
        </is>
      </c>
      <c r="BD1486" s="94" t="n"/>
      <c r="BE1486" s="94" t="n"/>
      <c r="BF1486" s="92">
        <f>IF(R1486*100000&gt;=Settings!$B$5,"Y","N")</f>
        <v/>
      </c>
      <c r="BG1486" s="91">
        <f>IF(F1486&gt;Settings!$B$6,"Y","N")</f>
        <v/>
      </c>
      <c r="BH1486" s="97" t="n">
        <v>-30.12</v>
      </c>
      <c r="BI1486" s="96" t="n">
        <v>11.15</v>
      </c>
      <c r="BJ1486" s="96" t="n">
        <v>3.99</v>
      </c>
      <c r="BK1486" s="96" t="n">
        <v>-10.46</v>
      </c>
      <c r="BL1486" s="96" t="n">
        <v>0.03</v>
      </c>
      <c r="BM1486" s="96" t="n">
        <v>-5.91</v>
      </c>
      <c r="BN1486" s="97" t="n">
        <v>5.49</v>
      </c>
      <c r="BO1486" s="96" t="n">
        <v>2.48</v>
      </c>
      <c r="BP1486" s="96" t="n">
        <v>-0.91</v>
      </c>
      <c r="BQ1486" s="96" t="n">
        <v>-2.96</v>
      </c>
      <c r="BR1486" s="91" t="inlineStr">
        <is>
          <t>Mixed</t>
        </is>
      </c>
      <c r="BS1486" s="91" t="inlineStr">
        <is>
          <t>None</t>
        </is>
      </c>
      <c r="BT1486" s="96" t="n">
        <v>64.7</v>
      </c>
      <c r="BU1486" s="91" t="inlineStr">
        <is>
          <t>N</t>
        </is>
      </c>
      <c r="BV1486" s="99">
        <f>IF(OR(BF1486&lt;&gt;"Y",BG1486&lt;&gt;"Y"),"",(AND(ISNUMBER(BQ1486),BQ1486&gt;0))+(BR1486="Stacked up")+(AND(ISNUMBER(BH1486),BH1486&gt;=-Settings!$B$17))+(AND(ISNUMBER(BK1486),ISNUMBER(BM1486),BK1486&gt;0,BM1486&gt;0))+(AND(ISNUMBER(AQ1486),AQ1486&gt;=Settings!$B$18))+(AND(ISNUMBER(BT1486),BT1486&gt;=Settings!$B$19,BT1486&lt;=Settings!$B$20))+(AND(ISNUMBER(AS1486),AS1486&gt;0))+(AND(ISNUMBER(T1486),ISNUMBER(M1486),T1486&gt;=Settings!$B$21,M1486&gt;0))+(AND(ISNUMBER(AD1486),ISNUMBER(M1486),AD1486&gt;=Settings!$B$22,M1486&gt;0))+(AY1486&gt;=1))</f>
        <v/>
      </c>
      <c r="BW1486" s="91">
        <f>IF(OR(AY1486=0,BF1486&lt;&gt;"Y",BG1486&lt;&gt;"Y"),"",1+SUMPRODUCT(($A$6:$A$2604=A1486)*($AY$6:$AY$2604&gt;0)*($BF$6:$BF$2604="Y")*($BG$6:$BG$2604="Y")*(($AY$6:$AY$2604&gt;AY1486)+($AY$6:$AY$2604=AY1486)*($AD$6:$AD$2604&gt;AD1486))))</f>
        <v/>
      </c>
    </row>
    <row r="1487" ht="23.85" customHeight="1" s="55">
      <c r="A1487" s="90" t="n">
        <v>46296</v>
      </c>
      <c r="B1487" s="91" t="inlineStr">
        <is>
          <t>UTTAMSUGAR</t>
        </is>
      </c>
      <c r="C1487" s="91" t="inlineStr">
        <is>
          <t>INE786F01031</t>
        </is>
      </c>
      <c r="D1487" s="91" t="n"/>
      <c r="E1487" s="91" t="inlineStr">
        <is>
          <t>None</t>
        </is>
      </c>
      <c r="F1487" s="93" t="n">
        <v>1053</v>
      </c>
      <c r="G1487" s="92" t="inlineStr">
        <is>
          <t>N</t>
        </is>
      </c>
      <c r="H1487" s="94" t="n"/>
      <c r="I1487" s="91" t="inlineStr">
        <is>
          <t>N</t>
        </is>
      </c>
      <c r="J1487" s="92">
        <f>IF(K1487="","N","Y")</f>
        <v/>
      </c>
      <c r="K1487" s="94">
        <f>_xlfn.TEXTJOIN("; ",TRUE,IF(P1487="52-wk low","52-wk low",""),IF(AND(AD1487&gt;=Settings!$B$12,M1487&lt;0),"Distribution",""),IF(AND(AJ1487="Y",M1487&lt;0,AK1487&lt;-Settings!$B$13),"Long unwinding",""),IF(AND(AJ1487="Y",M1487&lt;0,AK1487&gt;Settings!$B$13),"Short buildup",""))</f>
        <v/>
      </c>
      <c r="L1487" s="95" t="n">
        <v>276.1</v>
      </c>
      <c r="M1487" s="96" t="n">
        <v>-4.26</v>
      </c>
      <c r="N1487" s="93" t="n">
        <v>2384</v>
      </c>
      <c r="O1487" s="91" t="inlineStr">
        <is>
          <t>None</t>
        </is>
      </c>
      <c r="P1487" s="91" t="inlineStr">
        <is>
          <t>None</t>
        </is>
      </c>
      <c r="Q1487" s="97" t="n">
        <v>1.87</v>
      </c>
      <c r="R1487" s="96" t="n">
        <v>3.54</v>
      </c>
      <c r="S1487" s="96" t="n">
        <v>0.52</v>
      </c>
      <c r="T1487" s="96" t="n">
        <v>0.46</v>
      </c>
      <c r="U1487" s="96" t="n">
        <v>0.75</v>
      </c>
      <c r="V1487" s="103" t="n">
        <v>1.42</v>
      </c>
      <c r="W1487" s="102" t="n">
        <v>2</v>
      </c>
      <c r="X1487" s="93" t="n"/>
      <c r="Y1487" s="91" t="inlineStr">
        <is>
          <t>None</t>
        </is>
      </c>
      <c r="Z1487" s="99" t="n">
        <v>46.5</v>
      </c>
      <c r="AA1487" s="96" t="n">
        <v>1.44</v>
      </c>
      <c r="AB1487" s="96" t="n">
        <v>1.32</v>
      </c>
      <c r="AC1487" s="96" t="n">
        <v>1.08</v>
      </c>
      <c r="AD1487" s="96" t="n">
        <v>0.86</v>
      </c>
      <c r="AE1487" s="96" t="n">
        <v>1.27</v>
      </c>
      <c r="AF1487" s="103" t="n">
        <v>0.82</v>
      </c>
      <c r="AG1487" s="91" t="inlineStr">
        <is>
          <t>Normal</t>
        </is>
      </c>
      <c r="AH1487" s="100" t="n">
        <v>0</v>
      </c>
      <c r="AI1487" s="101" t="n">
        <v>0</v>
      </c>
      <c r="AJ1487" s="92" t="inlineStr">
        <is>
          <t>N</t>
        </is>
      </c>
      <c r="AK1487" s="96" t="n"/>
      <c r="AL1487" s="91" t="inlineStr">
        <is>
          <t>n/a</t>
        </is>
      </c>
      <c r="AM1487" s="93" t="n"/>
      <c r="AN1487" s="92" t="inlineStr">
        <is>
          <t>None</t>
        </is>
      </c>
      <c r="AO1487" s="102" t="n">
        <v>0</v>
      </c>
      <c r="AP1487" s="103" t="n">
        <v>1.03</v>
      </c>
      <c r="AQ1487" s="102" t="n">
        <v>63</v>
      </c>
      <c r="AR1487" s="91" t="inlineStr">
        <is>
          <t>N</t>
        </is>
      </c>
      <c r="AS1487" s="104" t="n"/>
      <c r="AT1487" s="92">
        <f>IF(AND(P1487="52-wk high",T1487&gt;=Settings!$B$7),"Y","N")</f>
        <v/>
      </c>
      <c r="AU1487" s="91">
        <f>IF(AND(AD1487&gt;=Settings!$B$8,M1487&gt;0),"Y","N")</f>
        <v/>
      </c>
      <c r="AV1487" s="91">
        <f>IF(OR(AH1487&gt;Settings!$B$9,AI1487&gt;Settings!$B$9),"Y","N")</f>
        <v/>
      </c>
      <c r="AW1487" s="91">
        <f>IF(AJ1487&lt;&gt;"Y","n/a",IF(AND(M1487&gt;0,AK1487&gt;Settings!$B$10),"Y","N"))</f>
        <v/>
      </c>
      <c r="AX1487" s="91">
        <f>IF(AO1487&gt;=Settings!$B$11,"Y","N")</f>
        <v/>
      </c>
      <c r="AY1487" s="99">
        <f>(AT1487="Y")+(AU1487="Y")+(AV1487="Y")+(AW1487="Y")+(AX1487="Y")</f>
        <v/>
      </c>
      <c r="AZ1487" s="94">
        <f>IF(AY1487=0,"None",_xlfn.TEXTJOIN(", ",TRUE(),IF(AT1487="Y","Breakout",""),IF(AU1487="Y","Accumulation",""),IF(AV1487="Y","Institutional buying",""),IF(AW1487="Y","Long buildup",""),IF(AX1487="Y","Momentum leader","")))</f>
        <v/>
      </c>
      <c r="BA1487" s="94">
        <f>IF(BW1487="","","Passes "&amp;AY1487&amp;" of 5 buy-side scans"&amp;IF(G1487="Y","; RED FLAG: filter out using Red flag column",""))</f>
        <v/>
      </c>
      <c r="BB1487" s="91" t="inlineStr">
        <is>
          <t>None</t>
        </is>
      </c>
      <c r="BC1487" s="92" t="inlineStr">
        <is>
          <t>N</t>
        </is>
      </c>
      <c r="BD1487" s="94" t="n"/>
      <c r="BE1487" s="94" t="n"/>
      <c r="BF1487" s="92">
        <f>IF(R1487*100000&gt;=Settings!$B$5,"Y","N")</f>
        <v/>
      </c>
      <c r="BG1487" s="91">
        <f>IF(F1487&gt;Settings!$B$6,"Y","N")</f>
        <v/>
      </c>
      <c r="BH1487" s="97" t="n">
        <v>-23.16</v>
      </c>
      <c r="BI1487" s="96" t="n">
        <v>6.19</v>
      </c>
      <c r="BJ1487" s="96" t="n">
        <v>-6.82</v>
      </c>
      <c r="BK1487" s="96" t="n">
        <v>18.59</v>
      </c>
      <c r="BL1487" s="96" t="n">
        <v>12.91</v>
      </c>
      <c r="BM1487" s="96" t="n">
        <v>9.09</v>
      </c>
      <c r="BN1487" s="97" t="n">
        <v>-0.64</v>
      </c>
      <c r="BO1487" s="96" t="n">
        <v>1.58</v>
      </c>
      <c r="BP1487" s="96" t="n">
        <v>5.76</v>
      </c>
      <c r="BQ1487" s="96" t="n">
        <v>9.460000000000001</v>
      </c>
      <c r="BR1487" s="91" t="inlineStr">
        <is>
          <t>Mixed</t>
        </is>
      </c>
      <c r="BS1487" s="91" t="inlineStr">
        <is>
          <t>None</t>
        </is>
      </c>
      <c r="BT1487" s="96" t="n">
        <v>48.6</v>
      </c>
      <c r="BU1487" s="91" t="inlineStr">
        <is>
          <t>N</t>
        </is>
      </c>
      <c r="BV1487" s="99">
        <f>IF(OR(BF1487&lt;&gt;"Y",BG1487&lt;&gt;"Y"),"",(AND(ISNUMBER(BQ1487),BQ1487&gt;0))+(BR1487="Stacked up")+(AND(ISNUMBER(BH1487),BH1487&gt;=-Settings!$B$17))+(AND(ISNUMBER(BK1487),ISNUMBER(BM1487),BK1487&gt;0,BM1487&gt;0))+(AND(ISNUMBER(AQ1487),AQ1487&gt;=Settings!$B$18))+(AND(ISNUMBER(BT1487),BT1487&gt;=Settings!$B$19,BT1487&lt;=Settings!$B$20))+(AND(ISNUMBER(AS1487),AS1487&gt;0))+(AND(ISNUMBER(T1487),ISNUMBER(M1487),T1487&gt;=Settings!$B$21,M1487&gt;0))+(AND(ISNUMBER(AD1487),ISNUMBER(M1487),AD1487&gt;=Settings!$B$22,M1487&gt;0))+(AY1487&gt;=1))</f>
        <v/>
      </c>
      <c r="BW1487" s="91">
        <f>IF(OR(AY1487=0,BF1487&lt;&gt;"Y",BG1487&lt;&gt;"Y"),"",1+SUMPRODUCT(($A$6:$A$2604=A1487)*($AY$6:$AY$2604&gt;0)*($BF$6:$BF$2604="Y")*($BG$6:$BG$2604="Y")*(($AY$6:$AY$2604&gt;AY1487)+($AY$6:$AY$2604=AY1487)*($AD$6:$AD$2604&gt;AD1487))))</f>
        <v/>
      </c>
    </row>
    <row r="1488" ht="23.85" customHeight="1" s="55">
      <c r="A1488" s="90" t="n">
        <v>46296</v>
      </c>
      <c r="B1488" s="91" t="inlineStr">
        <is>
          <t>ORIENTTECH</t>
        </is>
      </c>
      <c r="C1488" s="91" t="inlineStr">
        <is>
          <t>INE0PPK01015</t>
        </is>
      </c>
      <c r="D1488" s="91" t="n"/>
      <c r="E1488" s="91" t="inlineStr">
        <is>
          <t>None</t>
        </is>
      </c>
      <c r="F1488" s="93" t="n">
        <v>1050</v>
      </c>
      <c r="G1488" s="92" t="inlineStr">
        <is>
          <t>N</t>
        </is>
      </c>
      <c r="H1488" s="94" t="n"/>
      <c r="I1488" s="91" t="inlineStr">
        <is>
          <t>N</t>
        </is>
      </c>
      <c r="J1488" s="92">
        <f>IF(K1488="","N","Y")</f>
        <v/>
      </c>
      <c r="K1488" s="94">
        <f>_xlfn.TEXTJOIN("; ",TRUE,IF(P1488="52-wk low","52-wk low",""),IF(AND(AD1488&gt;=Settings!$B$12,M1488&lt;0),"Distribution",""),IF(AND(AJ1488="Y",M1488&lt;0,AK1488&lt;-Settings!$B$13),"Long unwinding",""),IF(AND(AJ1488="Y",M1488&lt;0,AK1488&gt;Settings!$B$13),"Short buildup",""))</f>
        <v/>
      </c>
      <c r="L1488" s="95" t="n">
        <v>229.25</v>
      </c>
      <c r="M1488" s="96" t="n">
        <v>-0.98</v>
      </c>
      <c r="N1488" s="93" t="n">
        <v>1034</v>
      </c>
      <c r="O1488" s="91" t="inlineStr">
        <is>
          <t>None</t>
        </is>
      </c>
      <c r="P1488" s="91" t="inlineStr">
        <is>
          <t>None</t>
        </is>
      </c>
      <c r="Q1488" s="97" t="n">
        <v>0.78</v>
      </c>
      <c r="R1488" s="96" t="n">
        <v>5.43</v>
      </c>
      <c r="S1488" s="96" t="n">
        <v>0.14</v>
      </c>
      <c r="T1488" s="96" t="n">
        <v>0.16</v>
      </c>
      <c r="U1488" s="96" t="n">
        <v>0.12</v>
      </c>
      <c r="V1488" s="103" t="n">
        <v>0.84</v>
      </c>
      <c r="W1488" s="102" t="n">
        <v>1</v>
      </c>
      <c r="X1488" s="93" t="n"/>
      <c r="Y1488" s="91" t="inlineStr">
        <is>
          <t>None</t>
        </is>
      </c>
      <c r="Z1488" s="99" t="n">
        <v>46.76</v>
      </c>
      <c r="AA1488" s="96" t="n">
        <v>1.13</v>
      </c>
      <c r="AB1488" s="96" t="n">
        <v>1.15</v>
      </c>
      <c r="AC1488" s="96" t="n">
        <v>0.44</v>
      </c>
      <c r="AD1488" s="96" t="n">
        <v>0.45</v>
      </c>
      <c r="AE1488" s="96" t="n">
        <v>0.42</v>
      </c>
      <c r="AF1488" s="103" t="n">
        <v>1.14</v>
      </c>
      <c r="AG1488" s="91" t="inlineStr">
        <is>
          <t>Normal</t>
        </is>
      </c>
      <c r="AH1488" s="100" t="n">
        <v>0</v>
      </c>
      <c r="AI1488" s="101" t="n">
        <v>0</v>
      </c>
      <c r="AJ1488" s="92" t="inlineStr">
        <is>
          <t>N</t>
        </is>
      </c>
      <c r="AK1488" s="96" t="n"/>
      <c r="AL1488" s="91" t="inlineStr">
        <is>
          <t>n/a</t>
        </is>
      </c>
      <c r="AM1488" s="93" t="n"/>
      <c r="AN1488" s="92" t="inlineStr">
        <is>
          <t>None</t>
        </is>
      </c>
      <c r="AO1488" s="102" t="n">
        <v>0</v>
      </c>
      <c r="AP1488" s="103" t="n">
        <v>0.63</v>
      </c>
      <c r="AQ1488" s="102" t="n">
        <v>25</v>
      </c>
      <c r="AR1488" s="91" t="inlineStr">
        <is>
          <t>N</t>
        </is>
      </c>
      <c r="AS1488" s="104" t="n"/>
      <c r="AT1488" s="92">
        <f>IF(AND(P1488="52-wk high",T1488&gt;=Settings!$B$7),"Y","N")</f>
        <v/>
      </c>
      <c r="AU1488" s="91">
        <f>IF(AND(AD1488&gt;=Settings!$B$8,M1488&gt;0),"Y","N")</f>
        <v/>
      </c>
      <c r="AV1488" s="91">
        <f>IF(OR(AH1488&gt;Settings!$B$9,AI1488&gt;Settings!$B$9),"Y","N")</f>
        <v/>
      </c>
      <c r="AW1488" s="91">
        <f>IF(AJ1488&lt;&gt;"Y","n/a",IF(AND(M1488&gt;0,AK1488&gt;Settings!$B$10),"Y","N"))</f>
        <v/>
      </c>
      <c r="AX1488" s="91">
        <f>IF(AO1488&gt;=Settings!$B$11,"Y","N")</f>
        <v/>
      </c>
      <c r="AY1488" s="99">
        <f>(AT1488="Y")+(AU1488="Y")+(AV1488="Y")+(AW1488="Y")+(AX1488="Y")</f>
        <v/>
      </c>
      <c r="AZ1488" s="94">
        <f>IF(AY1488=0,"None",_xlfn.TEXTJOIN(", ",TRUE(),IF(AT1488="Y","Breakout",""),IF(AU1488="Y","Accumulation",""),IF(AV1488="Y","Institutional buying",""),IF(AW1488="Y","Long buildup",""),IF(AX1488="Y","Momentum leader","")))</f>
        <v/>
      </c>
      <c r="BA1488" s="94">
        <f>IF(BW1488="","","Passes "&amp;AY1488&amp;" of 5 buy-side scans"&amp;IF(G1488="Y","; RED FLAG: filter out using Red flag column",""))</f>
        <v/>
      </c>
      <c r="BB1488" s="91" t="inlineStr">
        <is>
          <t>None</t>
        </is>
      </c>
      <c r="BC1488" s="92" t="inlineStr">
        <is>
          <t>Y</t>
        </is>
      </c>
      <c r="BD1488" s="94" t="inlineStr">
        <is>
          <t>PE &gt; 50</t>
        </is>
      </c>
      <c r="BE1488" s="94" t="inlineStr">
        <is>
          <t>BONUS 1:10, ex 05-Jan-2026</t>
        </is>
      </c>
      <c r="BF1488" s="92">
        <f>IF(R1488*100000&gt;=Settings!$B$5,"Y","N")</f>
        <v/>
      </c>
      <c r="BG1488" s="91">
        <f>IF(F1488&gt;Settings!$B$6,"Y","N")</f>
        <v/>
      </c>
      <c r="BH1488" s="97" t="n">
        <v>-50.88</v>
      </c>
      <c r="BI1488" s="96" t="n">
        <v>-2.53</v>
      </c>
      <c r="BJ1488" s="96" t="n">
        <v>-3.86</v>
      </c>
      <c r="BK1488" s="96" t="n">
        <v>-6.06</v>
      </c>
      <c r="BL1488" s="96" t="n">
        <v>-10.29</v>
      </c>
      <c r="BM1488" s="96" t="n">
        <v>-35.29</v>
      </c>
      <c r="BN1488" s="97" t="n">
        <v>-3.04</v>
      </c>
      <c r="BO1488" s="96" t="n">
        <v>-6.17</v>
      </c>
      <c r="BP1488" s="96" t="n">
        <v>-10.69</v>
      </c>
      <c r="BQ1488" s="96" t="n">
        <v>-18.47</v>
      </c>
      <c r="BR1488" s="91" t="inlineStr">
        <is>
          <t>Stacked down</t>
        </is>
      </c>
      <c r="BS1488" s="91" t="inlineStr">
        <is>
          <t>None</t>
        </is>
      </c>
      <c r="BT1488" s="96" t="n">
        <v>35.5</v>
      </c>
      <c r="BU1488" s="91" t="inlineStr">
        <is>
          <t>N</t>
        </is>
      </c>
      <c r="BV1488" s="99">
        <f>IF(OR(BF1488&lt;&gt;"Y",BG1488&lt;&gt;"Y"),"",(AND(ISNUMBER(BQ1488),BQ1488&gt;0))+(BR1488="Stacked up")+(AND(ISNUMBER(BH1488),BH1488&gt;=-Settings!$B$17))+(AND(ISNUMBER(BK1488),ISNUMBER(BM1488),BK1488&gt;0,BM1488&gt;0))+(AND(ISNUMBER(AQ1488),AQ1488&gt;=Settings!$B$18))+(AND(ISNUMBER(BT1488),BT1488&gt;=Settings!$B$19,BT1488&lt;=Settings!$B$20))+(AND(ISNUMBER(AS1488),AS1488&gt;0))+(AND(ISNUMBER(T1488),ISNUMBER(M1488),T1488&gt;=Settings!$B$21,M1488&gt;0))+(AND(ISNUMBER(AD1488),ISNUMBER(M1488),AD1488&gt;=Settings!$B$22,M1488&gt;0))+(AY1488&gt;=1))</f>
        <v/>
      </c>
      <c r="BW1488" s="91">
        <f>IF(OR(AY1488=0,BF1488&lt;&gt;"Y",BG1488&lt;&gt;"Y"),"",1+SUMPRODUCT(($A$6:$A$2604=A1488)*($AY$6:$AY$2604&gt;0)*($BF$6:$BF$2604="Y")*($BG$6:$BG$2604="Y")*(($AY$6:$AY$2604&gt;AY1488)+($AY$6:$AY$2604=AY1488)*($AD$6:$AD$2604&gt;AD1488))))</f>
        <v/>
      </c>
    </row>
    <row r="1489" ht="23.85" customHeight="1" s="55">
      <c r="A1489" s="90" t="n">
        <v>46296</v>
      </c>
      <c r="B1489" s="91" t="inlineStr">
        <is>
          <t>BIRLANU</t>
        </is>
      </c>
      <c r="C1489" s="91" t="inlineStr">
        <is>
          <t>INE557A01011</t>
        </is>
      </c>
      <c r="D1489" s="91" t="n"/>
      <c r="E1489" s="91" t="inlineStr">
        <is>
          <t>None</t>
        </is>
      </c>
      <c r="F1489" s="93" t="n">
        <v>1049</v>
      </c>
      <c r="G1489" s="92" t="inlineStr">
        <is>
          <t>N</t>
        </is>
      </c>
      <c r="H1489" s="94" t="n"/>
      <c r="I1489" s="91" t="inlineStr">
        <is>
          <t>N</t>
        </is>
      </c>
      <c r="J1489" s="92">
        <f>IF(K1489="","N","Y")</f>
        <v/>
      </c>
      <c r="K1489" s="94">
        <f>_xlfn.TEXTJOIN("; ",TRUE,IF(P1489="52-wk low","52-wk low",""),IF(AND(AD1489&gt;=Settings!$B$12,M1489&lt;0),"Distribution",""),IF(AND(AJ1489="Y",M1489&lt;0,AK1489&lt;-Settings!$B$13),"Long unwinding",""),IF(AND(AJ1489="Y",M1489&lt;0,AK1489&gt;Settings!$B$13),"Short buildup",""))</f>
        <v/>
      </c>
      <c r="L1489" s="95" t="n">
        <v>1391.2</v>
      </c>
      <c r="M1489" s="96" t="n">
        <v>-0.64</v>
      </c>
      <c r="N1489" s="93" t="n">
        <v>850</v>
      </c>
      <c r="O1489" s="91" t="inlineStr">
        <is>
          <t>None</t>
        </is>
      </c>
      <c r="P1489" s="91" t="inlineStr">
        <is>
          <t>None</t>
        </is>
      </c>
      <c r="Q1489" s="97" t="n">
        <v>0.07000000000000001</v>
      </c>
      <c r="R1489" s="96" t="n">
        <v>0.09</v>
      </c>
      <c r="S1489" s="96" t="n">
        <v>0.8100000000000001</v>
      </c>
      <c r="T1489" s="96" t="n">
        <v>0.3</v>
      </c>
      <c r="U1489" s="96" t="n">
        <v>0.41</v>
      </c>
      <c r="V1489" s="103" t="n">
        <v>0.52</v>
      </c>
      <c r="W1489" s="102" t="n">
        <v>0</v>
      </c>
      <c r="X1489" s="93" t="n"/>
      <c r="Y1489" s="91" t="inlineStr">
        <is>
          <t>None</t>
        </is>
      </c>
      <c r="Z1489" s="99" t="n">
        <v>72.13</v>
      </c>
      <c r="AA1489" s="96" t="n">
        <v>1.26</v>
      </c>
      <c r="AB1489" s="96" t="n">
        <v>1.33</v>
      </c>
      <c r="AC1489" s="96" t="n">
        <v>1.07</v>
      </c>
      <c r="AD1489" s="96" t="n">
        <v>0.66</v>
      </c>
      <c r="AE1489" s="96" t="n">
        <v>0.73</v>
      </c>
      <c r="AF1489" s="103" t="n">
        <v>1.37</v>
      </c>
      <c r="AG1489" s="91" t="inlineStr">
        <is>
          <t>Normal</t>
        </is>
      </c>
      <c r="AH1489" s="100" t="n">
        <v>0</v>
      </c>
      <c r="AI1489" s="101" t="n">
        <v>0</v>
      </c>
      <c r="AJ1489" s="92" t="inlineStr">
        <is>
          <t>N</t>
        </is>
      </c>
      <c r="AK1489" s="96" t="n"/>
      <c r="AL1489" s="91" t="inlineStr">
        <is>
          <t>n/a</t>
        </is>
      </c>
      <c r="AM1489" s="93" t="n"/>
      <c r="AN1489" s="92" t="inlineStr">
        <is>
          <t>None</t>
        </is>
      </c>
      <c r="AO1489" s="102" t="n">
        <v>0</v>
      </c>
      <c r="AP1489" s="103" t="n">
        <v>0.67</v>
      </c>
      <c r="AQ1489" s="102" t="n">
        <v>32</v>
      </c>
      <c r="AR1489" s="91" t="inlineStr">
        <is>
          <t>N</t>
        </is>
      </c>
      <c r="AS1489" s="104" t="n"/>
      <c r="AT1489" s="92">
        <f>IF(AND(P1489="52-wk high",T1489&gt;=Settings!$B$7),"Y","N")</f>
        <v/>
      </c>
      <c r="AU1489" s="91">
        <f>IF(AND(AD1489&gt;=Settings!$B$8,M1489&gt;0),"Y","N")</f>
        <v/>
      </c>
      <c r="AV1489" s="91">
        <f>IF(OR(AH1489&gt;Settings!$B$9,AI1489&gt;Settings!$B$9),"Y","N")</f>
        <v/>
      </c>
      <c r="AW1489" s="91">
        <f>IF(AJ1489&lt;&gt;"Y","n/a",IF(AND(M1489&gt;0,AK1489&gt;Settings!$B$10),"Y","N"))</f>
        <v/>
      </c>
      <c r="AX1489" s="91">
        <f>IF(AO1489&gt;=Settings!$B$11,"Y","N")</f>
        <v/>
      </c>
      <c r="AY1489" s="99">
        <f>(AT1489="Y")+(AU1489="Y")+(AV1489="Y")+(AW1489="Y")+(AX1489="Y")</f>
        <v/>
      </c>
      <c r="AZ1489" s="94">
        <f>IF(AY1489=0,"None",_xlfn.TEXTJOIN(", ",TRUE(),IF(AT1489="Y","Breakout",""),IF(AU1489="Y","Accumulation",""),IF(AV1489="Y","Institutional buying",""),IF(AW1489="Y","Long buildup",""),IF(AX1489="Y","Momentum leader","")))</f>
        <v/>
      </c>
      <c r="BA1489" s="94">
        <f>IF(BW1489="","","Passes "&amp;AY1489&amp;" of 5 buy-side scans"&amp;IF(G1489="Y","; RED FLAG: filter out using Red flag column",""))</f>
        <v/>
      </c>
      <c r="BB1489" s="91" t="inlineStr">
        <is>
          <t>None</t>
        </is>
      </c>
      <c r="BC1489" s="92" t="inlineStr">
        <is>
          <t>Y</t>
        </is>
      </c>
      <c r="BD1489" s="94" t="inlineStr">
        <is>
          <t>EPS zero</t>
        </is>
      </c>
      <c r="BE1489" s="94" t="n"/>
      <c r="BF1489" s="92">
        <f>IF(R1489*100000&gt;=Settings!$B$5,"Y","N")</f>
        <v/>
      </c>
      <c r="BG1489" s="91">
        <f>IF(F1489&gt;Settings!$B$6,"Y","N")</f>
        <v/>
      </c>
      <c r="BH1489" s="97" t="n">
        <v>-30.41</v>
      </c>
      <c r="BI1489" s="96" t="n">
        <v>-2.12</v>
      </c>
      <c r="BJ1489" s="96" t="n">
        <v>-3.23</v>
      </c>
      <c r="BK1489" s="96" t="n">
        <v>2.69</v>
      </c>
      <c r="BL1489" s="96" t="n">
        <v>2.14</v>
      </c>
      <c r="BM1489" s="96" t="n">
        <v>-28.52</v>
      </c>
      <c r="BN1489" s="97" t="n">
        <v>-1.96</v>
      </c>
      <c r="BO1489" s="96" t="n">
        <v>-2.58</v>
      </c>
      <c r="BP1489" s="96" t="n">
        <v>-3.06</v>
      </c>
      <c r="BQ1489" s="96" t="n">
        <v>-7.36</v>
      </c>
      <c r="BR1489" s="91" t="inlineStr">
        <is>
          <t>Stacked down</t>
        </is>
      </c>
      <c r="BS1489" s="91" t="inlineStr">
        <is>
          <t>None</t>
        </is>
      </c>
      <c r="BT1489" s="96" t="n">
        <v>39.5</v>
      </c>
      <c r="BU1489" s="91" t="inlineStr">
        <is>
          <t>N</t>
        </is>
      </c>
      <c r="BV1489" s="99">
        <f>IF(OR(BF1489&lt;&gt;"Y",BG1489&lt;&gt;"Y"),"",(AND(ISNUMBER(BQ1489),BQ1489&gt;0))+(BR1489="Stacked up")+(AND(ISNUMBER(BH1489),BH1489&gt;=-Settings!$B$17))+(AND(ISNUMBER(BK1489),ISNUMBER(BM1489),BK1489&gt;0,BM1489&gt;0))+(AND(ISNUMBER(AQ1489),AQ1489&gt;=Settings!$B$18))+(AND(ISNUMBER(BT1489),BT1489&gt;=Settings!$B$19,BT1489&lt;=Settings!$B$20))+(AND(ISNUMBER(AS1489),AS1489&gt;0))+(AND(ISNUMBER(T1489),ISNUMBER(M1489),T1489&gt;=Settings!$B$21,M1489&gt;0))+(AND(ISNUMBER(AD1489),ISNUMBER(M1489),AD1489&gt;=Settings!$B$22,M1489&gt;0))+(AY1489&gt;=1))</f>
        <v/>
      </c>
      <c r="BW1489" s="91">
        <f>IF(OR(AY1489=0,BF1489&lt;&gt;"Y",BG1489&lt;&gt;"Y"),"",1+SUMPRODUCT(($A$6:$A$2604=A1489)*($AY$6:$AY$2604&gt;0)*($BF$6:$BF$2604="Y")*($BG$6:$BG$2604="Y")*(($AY$6:$AY$2604&gt;AY1489)+($AY$6:$AY$2604=AY1489)*($AD$6:$AD$2604&gt;AD1489))))</f>
        <v/>
      </c>
    </row>
    <row r="1490" ht="23.85" customHeight="1" s="55">
      <c r="A1490" s="90" t="n">
        <v>46296</v>
      </c>
      <c r="B1490" s="91" t="inlineStr">
        <is>
          <t>INDPRUD</t>
        </is>
      </c>
      <c r="C1490" s="91" t="inlineStr">
        <is>
          <t>INE620D01011</t>
        </is>
      </c>
      <c r="D1490" s="91" t="n"/>
      <c r="E1490" s="91" t="inlineStr">
        <is>
          <t>None</t>
        </is>
      </c>
      <c r="F1490" s="93" t="n">
        <v>1048</v>
      </c>
      <c r="G1490" s="92" t="inlineStr">
        <is>
          <t>N</t>
        </is>
      </c>
      <c r="H1490" s="94" t="n"/>
      <c r="I1490" s="91" t="inlineStr">
        <is>
          <t>N</t>
        </is>
      </c>
      <c r="J1490" s="92">
        <f>IF(K1490="","N","Y")</f>
        <v/>
      </c>
      <c r="K1490" s="94">
        <f>_xlfn.TEXTJOIN("; ",TRUE,IF(P1490="52-wk low","52-wk low",""),IF(AND(AD1490&gt;=Settings!$B$12,M1490&lt;0),"Distribution",""),IF(AND(AJ1490="Y",M1490&lt;0,AK1490&lt;-Settings!$B$13),"Long unwinding",""),IF(AND(AJ1490="Y",M1490&lt;0,AK1490&gt;Settings!$B$13),"Short buildup",""))</f>
        <v/>
      </c>
      <c r="L1490" s="95" t="n">
        <v>6255.5</v>
      </c>
      <c r="M1490" s="96" t="n">
        <v>-1.28</v>
      </c>
      <c r="N1490" s="93" t="n">
        <v>1188</v>
      </c>
      <c r="O1490" s="91" t="inlineStr">
        <is>
          <t>None</t>
        </is>
      </c>
      <c r="P1490" s="91" t="inlineStr">
        <is>
          <t>None</t>
        </is>
      </c>
      <c r="Q1490" s="97" t="n">
        <v>0</v>
      </c>
      <c r="R1490" s="96" t="n">
        <v>0</v>
      </c>
      <c r="S1490" s="96" t="n">
        <v>1.52</v>
      </c>
      <c r="T1490" s="96" t="n">
        <v>0.92</v>
      </c>
      <c r="U1490" s="96" t="n">
        <v>1.41</v>
      </c>
      <c r="V1490" s="103" t="n">
        <v>0.96</v>
      </c>
      <c r="W1490" s="102" t="n"/>
      <c r="X1490" s="93" t="n"/>
      <c r="Y1490" s="91" t="inlineStr">
        <is>
          <t>None</t>
        </is>
      </c>
      <c r="Z1490" s="99" t="n">
        <v>95.88</v>
      </c>
      <c r="AA1490" s="96" t="n">
        <v>1.05</v>
      </c>
      <c r="AB1490" s="96" t="n">
        <v>1.12</v>
      </c>
      <c r="AC1490" s="96" t="n">
        <v>1.6</v>
      </c>
      <c r="AD1490" s="96" t="n">
        <v>1.07</v>
      </c>
      <c r="AE1490" s="96" t="n">
        <v>1.65</v>
      </c>
      <c r="AF1490" s="103" t="n">
        <v>1.11</v>
      </c>
      <c r="AG1490" s="91" t="inlineStr">
        <is>
          <t>Normal</t>
        </is>
      </c>
      <c r="AH1490" s="100" t="n">
        <v>0</v>
      </c>
      <c r="AI1490" s="101" t="n">
        <v>0</v>
      </c>
      <c r="AJ1490" s="92" t="inlineStr">
        <is>
          <t>N</t>
        </is>
      </c>
      <c r="AK1490" s="96" t="n"/>
      <c r="AL1490" s="91" t="inlineStr">
        <is>
          <t>n/a</t>
        </is>
      </c>
      <c r="AM1490" s="93" t="n"/>
      <c r="AN1490" s="92" t="inlineStr">
        <is>
          <t>None</t>
        </is>
      </c>
      <c r="AO1490" s="102" t="n">
        <v>0</v>
      </c>
      <c r="AP1490" s="103" t="n"/>
      <c r="AQ1490" s="102" t="n"/>
      <c r="AR1490" s="91" t="inlineStr">
        <is>
          <t>N</t>
        </is>
      </c>
      <c r="AS1490" s="104" t="n"/>
      <c r="AT1490" s="92">
        <f>IF(AND(P1490="52-wk high",T1490&gt;=Settings!$B$7),"Y","N")</f>
        <v/>
      </c>
      <c r="AU1490" s="91">
        <f>IF(AND(AD1490&gt;=Settings!$B$8,M1490&gt;0),"Y","N")</f>
        <v/>
      </c>
      <c r="AV1490" s="91">
        <f>IF(OR(AH1490&gt;Settings!$B$9,AI1490&gt;Settings!$B$9),"Y","N")</f>
        <v/>
      </c>
      <c r="AW1490" s="91">
        <f>IF(AJ1490&lt;&gt;"Y","n/a",IF(AND(M1490&gt;0,AK1490&gt;Settings!$B$10),"Y","N"))</f>
        <v/>
      </c>
      <c r="AX1490" s="91">
        <f>IF(AO1490&gt;=Settings!$B$11,"Y","N")</f>
        <v/>
      </c>
      <c r="AY1490" s="99">
        <f>(AT1490="Y")+(AU1490="Y")+(AV1490="Y")+(AW1490="Y")+(AX1490="Y")</f>
        <v/>
      </c>
      <c r="AZ1490" s="94">
        <f>IF(AY1490=0,"None",_xlfn.TEXTJOIN(", ",TRUE(),IF(AT1490="Y","Breakout",""),IF(AU1490="Y","Accumulation",""),IF(AV1490="Y","Institutional buying",""),IF(AW1490="Y","Long buildup",""),IF(AX1490="Y","Momentum leader","")))</f>
        <v/>
      </c>
      <c r="BA1490" s="94">
        <f>IF(BW1490="","","Passes "&amp;AY1490&amp;" of 5 buy-side scans"&amp;IF(G1490="Y","; RED FLAG: filter out using Red flag column",""))</f>
        <v/>
      </c>
      <c r="BB1490" s="91" t="inlineStr">
        <is>
          <t>None</t>
        </is>
      </c>
      <c r="BC1490" s="92" t="inlineStr">
        <is>
          <t>Y</t>
        </is>
      </c>
      <c r="BD1490" s="94" t="inlineStr">
        <is>
          <t>Few traders (&lt;100 unique PAN, 30 days)</t>
        </is>
      </c>
      <c r="BE1490" s="94" t="n"/>
      <c r="BF1490" s="92">
        <f>IF(R1490*100000&gt;=Settings!$B$5,"Y","N")</f>
        <v/>
      </c>
      <c r="BG1490" s="91">
        <f>IF(F1490&gt;Settings!$B$6,"Y","N")</f>
        <v/>
      </c>
      <c r="BH1490" s="97" t="n">
        <v>-11.3</v>
      </c>
      <c r="BI1490" s="96" t="n">
        <v>0.9</v>
      </c>
      <c r="BJ1490" s="96" t="n">
        <v>0.38</v>
      </c>
      <c r="BK1490" s="96" t="n">
        <v>-4.13</v>
      </c>
      <c r="BL1490" s="96" t="n"/>
      <c r="BM1490" s="96" t="n"/>
      <c r="BN1490" s="97" t="n">
        <v>0.03</v>
      </c>
      <c r="BO1490" s="96" t="n">
        <v>-0.84</v>
      </c>
      <c r="BP1490" s="96" t="n">
        <v>-2.02</v>
      </c>
      <c r="BQ1490" s="96" t="n"/>
      <c r="BR1490" s="91" t="n"/>
      <c r="BS1490" s="91" t="inlineStr">
        <is>
          <t>None</t>
        </is>
      </c>
      <c r="BT1490" s="96" t="n">
        <v>50.4</v>
      </c>
      <c r="BU1490" s="91" t="n"/>
      <c r="BV1490" s="99">
        <f>IF(OR(BF1490&lt;&gt;"Y",BG1490&lt;&gt;"Y"),"",(AND(ISNUMBER(BQ1490),BQ1490&gt;0))+(BR1490="Stacked up")+(AND(ISNUMBER(BH1490),BH1490&gt;=-Settings!$B$17))+(AND(ISNUMBER(BK1490),ISNUMBER(BM1490),BK1490&gt;0,BM1490&gt;0))+(AND(ISNUMBER(AQ1490),AQ1490&gt;=Settings!$B$18))+(AND(ISNUMBER(BT1490),BT1490&gt;=Settings!$B$19,BT1490&lt;=Settings!$B$20))+(AND(ISNUMBER(AS1490),AS1490&gt;0))+(AND(ISNUMBER(T1490),ISNUMBER(M1490),T1490&gt;=Settings!$B$21,M1490&gt;0))+(AND(ISNUMBER(AD1490),ISNUMBER(M1490),AD1490&gt;=Settings!$B$22,M1490&gt;0))+(AY1490&gt;=1))</f>
        <v/>
      </c>
      <c r="BW1490" s="91">
        <f>IF(OR(AY1490=0,BF1490&lt;&gt;"Y",BG1490&lt;&gt;"Y"),"",1+SUMPRODUCT(($A$6:$A$2604=A1490)*($AY$6:$AY$2604&gt;0)*($BF$6:$BF$2604="Y")*($BG$6:$BG$2604="Y")*(($AY$6:$AY$2604&gt;AY1490)+($AY$6:$AY$2604=AY1490)*($AD$6:$AD$2604&gt;AD1490))))</f>
        <v/>
      </c>
    </row>
    <row r="1491" ht="23.85" customHeight="1" s="55">
      <c r="A1491" s="90" t="n">
        <v>46296</v>
      </c>
      <c r="B1491" s="91" t="inlineStr">
        <is>
          <t>PRECAM</t>
        </is>
      </c>
      <c r="C1491" s="91" t="inlineStr">
        <is>
          <t>INE484I01029</t>
        </is>
      </c>
      <c r="D1491" s="91" t="n"/>
      <c r="E1491" s="91" t="inlineStr">
        <is>
          <t>None</t>
        </is>
      </c>
      <c r="F1491" s="93" t="n">
        <v>1044</v>
      </c>
      <c r="G1491" s="92" t="inlineStr">
        <is>
          <t>N</t>
        </is>
      </c>
      <c r="H1491" s="94" t="n"/>
      <c r="I1491" s="91" t="inlineStr">
        <is>
          <t>N</t>
        </is>
      </c>
      <c r="J1491" s="92">
        <f>IF(K1491="","N","Y")</f>
        <v/>
      </c>
      <c r="K1491" s="94">
        <f>_xlfn.TEXTJOIN("; ",TRUE,IF(P1491="52-wk low","52-wk low",""),IF(AND(AD1491&gt;=Settings!$B$12,M1491&lt;0),"Distribution",""),IF(AND(AJ1491="Y",M1491&lt;0,AK1491&lt;-Settings!$B$13),"Long unwinding",""),IF(AND(AJ1491="Y",M1491&lt;0,AK1491&gt;Settings!$B$13),"Short buildup",""))</f>
        <v/>
      </c>
      <c r="L1491" s="95" t="n">
        <v>109.9</v>
      </c>
      <c r="M1491" s="96" t="n">
        <v>-5.89</v>
      </c>
      <c r="N1491" s="93" t="n">
        <v>2551</v>
      </c>
      <c r="O1491" s="91" t="inlineStr">
        <is>
          <t>None</t>
        </is>
      </c>
      <c r="P1491" s="91" t="inlineStr">
        <is>
          <t>None</t>
        </is>
      </c>
      <c r="Q1491" s="97" t="n">
        <v>4.38</v>
      </c>
      <c r="R1491" s="96" t="n">
        <v>2</v>
      </c>
      <c r="S1491" s="96" t="n">
        <v>2.37</v>
      </c>
      <c r="T1491" s="96" t="n">
        <v>3.02</v>
      </c>
      <c r="U1491" s="96" t="n">
        <v>1.71</v>
      </c>
      <c r="V1491" s="103" t="n">
        <v>0.8</v>
      </c>
      <c r="W1491" s="102" t="n">
        <v>2</v>
      </c>
      <c r="X1491" s="93" t="n">
        <v>72</v>
      </c>
      <c r="Y1491" s="91" t="inlineStr">
        <is>
          <t>None</t>
        </is>
      </c>
      <c r="Z1491" s="99" t="n">
        <v>54.63</v>
      </c>
      <c r="AA1491" s="96" t="n">
        <v>1.09</v>
      </c>
      <c r="AB1491" s="96" t="n">
        <v>1.13</v>
      </c>
      <c r="AC1491" s="96" t="n">
        <v>3.21</v>
      </c>
      <c r="AD1491" s="96" t="n">
        <v>3.93</v>
      </c>
      <c r="AE1491" s="96" t="n">
        <v>2.9</v>
      </c>
      <c r="AF1491" s="103" t="n">
        <v>1.27</v>
      </c>
      <c r="AG1491" s="91" t="inlineStr">
        <is>
          <t>Normal</t>
        </is>
      </c>
      <c r="AH1491" s="100" t="n">
        <v>0</v>
      </c>
      <c r="AI1491" s="101" t="n">
        <v>0</v>
      </c>
      <c r="AJ1491" s="92" t="inlineStr">
        <is>
          <t>N</t>
        </is>
      </c>
      <c r="AK1491" s="96" t="n"/>
      <c r="AL1491" s="91" t="inlineStr">
        <is>
          <t>n/a</t>
        </is>
      </c>
      <c r="AM1491" s="93" t="n"/>
      <c r="AN1491" s="92" t="inlineStr">
        <is>
          <t>None</t>
        </is>
      </c>
      <c r="AO1491" s="102" t="n">
        <v>0</v>
      </c>
      <c r="AP1491" s="103" t="n">
        <v>0.57</v>
      </c>
      <c r="AQ1491" s="102" t="n">
        <v>13</v>
      </c>
      <c r="AR1491" s="91" t="inlineStr">
        <is>
          <t>N</t>
        </is>
      </c>
      <c r="AS1491" s="104" t="n"/>
      <c r="AT1491" s="92">
        <f>IF(AND(P1491="52-wk high",T1491&gt;=Settings!$B$7),"Y","N")</f>
        <v/>
      </c>
      <c r="AU1491" s="91">
        <f>IF(AND(AD1491&gt;=Settings!$B$8,M1491&gt;0),"Y","N")</f>
        <v/>
      </c>
      <c r="AV1491" s="91">
        <f>IF(OR(AH1491&gt;Settings!$B$9,AI1491&gt;Settings!$B$9),"Y","N")</f>
        <v/>
      </c>
      <c r="AW1491" s="91">
        <f>IF(AJ1491&lt;&gt;"Y","n/a",IF(AND(M1491&gt;0,AK1491&gt;Settings!$B$10),"Y","N"))</f>
        <v/>
      </c>
      <c r="AX1491" s="91">
        <f>IF(AO1491&gt;=Settings!$B$11,"Y","N")</f>
        <v/>
      </c>
      <c r="AY1491" s="99">
        <f>(AT1491="Y")+(AU1491="Y")+(AV1491="Y")+(AW1491="Y")+(AX1491="Y")</f>
        <v/>
      </c>
      <c r="AZ1491" s="94">
        <f>IF(AY1491=0,"None",_xlfn.TEXTJOIN(", ",TRUE(),IF(AT1491="Y","Breakout",""),IF(AU1491="Y","Accumulation",""),IF(AV1491="Y","Institutional buying",""),IF(AW1491="Y","Long buildup",""),IF(AX1491="Y","Momentum leader","")))</f>
        <v/>
      </c>
      <c r="BA1491" s="94">
        <f>IF(BW1491="","","Passes "&amp;AY1491&amp;" of 5 buy-side scans"&amp;IF(G1491="Y","; RED FLAG: filter out using Red flag column",""))</f>
        <v/>
      </c>
      <c r="BB1491" s="91" t="inlineStr">
        <is>
          <t>None</t>
        </is>
      </c>
      <c r="BC1491" s="92" t="inlineStr">
        <is>
          <t>N</t>
        </is>
      </c>
      <c r="BD1491" s="94" t="n"/>
      <c r="BE1491" s="94" t="n"/>
      <c r="BF1491" s="92">
        <f>IF(R1491*100000&gt;=Settings!$B$5,"Y","N")</f>
        <v/>
      </c>
      <c r="BG1491" s="91">
        <f>IF(F1491&gt;Settings!$B$6,"Y","N")</f>
        <v/>
      </c>
      <c r="BH1491" s="97" t="n">
        <v>-46.62</v>
      </c>
      <c r="BI1491" s="96" t="n">
        <v>-8.41</v>
      </c>
      <c r="BJ1491" s="96" t="n">
        <v>-10.76</v>
      </c>
      <c r="BK1491" s="96" t="n">
        <v>-27.37</v>
      </c>
      <c r="BL1491" s="96" t="n">
        <v>-6.48</v>
      </c>
      <c r="BM1491" s="96" t="n">
        <v>-44.88</v>
      </c>
      <c r="BN1491" s="97" t="n">
        <v>-7.71</v>
      </c>
      <c r="BO1491" s="96" t="n">
        <v>-13.21</v>
      </c>
      <c r="BP1491" s="96" t="n">
        <v>-18.27</v>
      </c>
      <c r="BQ1491" s="96" t="n">
        <v>-24.81</v>
      </c>
      <c r="BR1491" s="91" t="inlineStr">
        <is>
          <t>Stacked down</t>
        </is>
      </c>
      <c r="BS1491" s="91" t="inlineStr">
        <is>
          <t>None</t>
        </is>
      </c>
      <c r="BT1491" s="96" t="n">
        <v>25.5</v>
      </c>
      <c r="BU1491" s="91" t="inlineStr">
        <is>
          <t>N</t>
        </is>
      </c>
      <c r="BV1491" s="99">
        <f>IF(OR(BF1491&lt;&gt;"Y",BG1491&lt;&gt;"Y"),"",(AND(ISNUMBER(BQ1491),BQ1491&gt;0))+(BR1491="Stacked up")+(AND(ISNUMBER(BH1491),BH1491&gt;=-Settings!$B$17))+(AND(ISNUMBER(BK1491),ISNUMBER(BM1491),BK1491&gt;0,BM1491&gt;0))+(AND(ISNUMBER(AQ1491),AQ1491&gt;=Settings!$B$18))+(AND(ISNUMBER(BT1491),BT1491&gt;=Settings!$B$19,BT1491&lt;=Settings!$B$20))+(AND(ISNUMBER(AS1491),AS1491&gt;0))+(AND(ISNUMBER(T1491),ISNUMBER(M1491),T1491&gt;=Settings!$B$21,M1491&gt;0))+(AND(ISNUMBER(AD1491),ISNUMBER(M1491),AD1491&gt;=Settings!$B$22,M1491&gt;0))+(AY1491&gt;=1))</f>
        <v/>
      </c>
      <c r="BW1491" s="91">
        <f>IF(OR(AY1491=0,BF1491&lt;&gt;"Y",BG1491&lt;&gt;"Y"),"",1+SUMPRODUCT(($A$6:$A$2604=A1491)*($AY$6:$AY$2604&gt;0)*($BF$6:$BF$2604="Y")*($BG$6:$BG$2604="Y")*(($AY$6:$AY$2604&gt;AY1491)+($AY$6:$AY$2604=AY1491)*($AD$6:$AD$2604&gt;AD1491))))</f>
        <v/>
      </c>
    </row>
    <row r="1492" ht="23.85" customHeight="1" s="55">
      <c r="A1492" s="90" t="n">
        <v>46296</v>
      </c>
      <c r="B1492" s="91" t="inlineStr">
        <is>
          <t>GAYAPROJ</t>
        </is>
      </c>
      <c r="C1492" s="91" t="inlineStr">
        <is>
          <t>INE336H01023</t>
        </is>
      </c>
      <c r="D1492" s="91" t="n"/>
      <c r="E1492" s="91" t="inlineStr">
        <is>
          <t>None</t>
        </is>
      </c>
      <c r="F1492" s="93" t="n">
        <v>1042</v>
      </c>
      <c r="G1492" s="92" t="inlineStr">
        <is>
          <t>Y</t>
        </is>
      </c>
      <c r="H1492" s="94" t="inlineStr">
        <is>
          <t>Long-term ASM Stage 1</t>
        </is>
      </c>
      <c r="I1492" s="91" t="inlineStr">
        <is>
          <t>N</t>
        </is>
      </c>
      <c r="J1492" s="92">
        <f>IF(K1492="","N","Y")</f>
        <v/>
      </c>
      <c r="K1492" s="94">
        <f>_xlfn.TEXTJOIN("; ",TRUE,IF(P1492="52-wk low","52-wk low",""),IF(AND(AD1492&gt;=Settings!$B$12,M1492&lt;0),"Distribution",""),IF(AND(AJ1492="Y",M1492&lt;0,AK1492&lt;-Settings!$B$13),"Long unwinding",""),IF(AND(AJ1492="Y",M1492&lt;0,AK1492&gt;Settings!$B$13),"Short buildup",""))</f>
        <v/>
      </c>
      <c r="L1492" s="95" t="n">
        <v>22.44</v>
      </c>
      <c r="M1492" s="96" t="n">
        <v>-1.06</v>
      </c>
      <c r="N1492" s="93" t="n">
        <v>1076</v>
      </c>
      <c r="O1492" s="91" t="inlineStr">
        <is>
          <t>None</t>
        </is>
      </c>
      <c r="P1492" s="91" t="inlineStr">
        <is>
          <t>None</t>
        </is>
      </c>
      <c r="Q1492" s="97" t="n">
        <v>4.42</v>
      </c>
      <c r="R1492" s="96" t="n">
        <v>13.83</v>
      </c>
      <c r="S1492" s="96" t="n">
        <v>0.32</v>
      </c>
      <c r="T1492" s="96" t="n">
        <v>0.54</v>
      </c>
      <c r="U1492" s="96" t="n">
        <v>0.64</v>
      </c>
      <c r="V1492" s="103" t="n">
        <v>2.01</v>
      </c>
      <c r="W1492" s="102" t="n">
        <v>10</v>
      </c>
      <c r="X1492" s="93" t="n"/>
      <c r="Y1492" s="91" t="inlineStr">
        <is>
          <t>None</t>
        </is>
      </c>
      <c r="Z1492" s="99" t="n">
        <v>57.53</v>
      </c>
      <c r="AA1492" s="96" t="n">
        <v>0.9</v>
      </c>
      <c r="AB1492" s="96" t="n">
        <v>0.9</v>
      </c>
      <c r="AC1492" s="96" t="n">
        <v>0.29</v>
      </c>
      <c r="AD1492" s="96" t="n"/>
      <c r="AE1492" s="96" t="n"/>
      <c r="AF1492" s="103" t="n"/>
      <c r="AG1492" s="91" t="inlineStr">
        <is>
          <t>Drying up</t>
        </is>
      </c>
      <c r="AH1492" s="100" t="n">
        <v>0</v>
      </c>
      <c r="AI1492" s="101" t="n">
        <v>0</v>
      </c>
      <c r="AJ1492" s="92" t="inlineStr">
        <is>
          <t>N</t>
        </is>
      </c>
      <c r="AK1492" s="96" t="n"/>
      <c r="AL1492" s="91" t="inlineStr">
        <is>
          <t>n/a</t>
        </is>
      </c>
      <c r="AM1492" s="93" t="n"/>
      <c r="AN1492" s="92" t="inlineStr">
        <is>
          <t>None</t>
        </is>
      </c>
      <c r="AO1492" s="102" t="n">
        <v>0</v>
      </c>
      <c r="AP1492" s="103" t="n"/>
      <c r="AQ1492" s="102" t="n"/>
      <c r="AR1492" s="91" t="inlineStr">
        <is>
          <t>N</t>
        </is>
      </c>
      <c r="AS1492" s="104" t="n"/>
      <c r="AT1492" s="92">
        <f>IF(AND(P1492="52-wk high",T1492&gt;=Settings!$B$7),"Y","N")</f>
        <v/>
      </c>
      <c r="AU1492" s="91">
        <f>IF(AND(AD1492&gt;=Settings!$B$8,M1492&gt;0),"Y","N")</f>
        <v/>
      </c>
      <c r="AV1492" s="91">
        <f>IF(OR(AH1492&gt;Settings!$B$9,AI1492&gt;Settings!$B$9),"Y","N")</f>
        <v/>
      </c>
      <c r="AW1492" s="91">
        <f>IF(AJ1492&lt;&gt;"Y","n/a",IF(AND(M1492&gt;0,AK1492&gt;Settings!$B$10),"Y","N"))</f>
        <v/>
      </c>
      <c r="AX1492" s="91">
        <f>IF(AO1492&gt;=Settings!$B$11,"Y","N")</f>
        <v/>
      </c>
      <c r="AY1492" s="99">
        <f>(AT1492="Y")+(AU1492="Y")+(AV1492="Y")+(AW1492="Y")+(AX1492="Y")</f>
        <v/>
      </c>
      <c r="AZ1492" s="94">
        <f>IF(AY1492=0,"None",_xlfn.TEXTJOIN(", ",TRUE(),IF(AT1492="Y","Breakout",""),IF(AU1492="Y","Accumulation",""),IF(AV1492="Y","Institutional buying",""),IF(AW1492="Y","Long buildup",""),IF(AX1492="Y","Momentum leader","")))</f>
        <v/>
      </c>
      <c r="BA1492" s="94">
        <f>IF(BW1492="","","Passes "&amp;AY1492&amp;" of 5 buy-side scans"&amp;IF(G1492="Y","; RED FLAG: filter out using Red flag column",""))</f>
        <v/>
      </c>
      <c r="BB1492" s="91" t="inlineStr">
        <is>
          <t>None</t>
        </is>
      </c>
      <c r="BC1492" s="92" t="inlineStr">
        <is>
          <t>N</t>
        </is>
      </c>
      <c r="BD1492" s="94" t="n"/>
      <c r="BE1492" s="94" t="n"/>
      <c r="BF1492" s="92">
        <f>IF(R1492*100000&gt;=Settings!$B$5,"Y","N")</f>
        <v/>
      </c>
      <c r="BG1492" s="91">
        <f>IF(F1492&gt;Settings!$B$6,"Y","N")</f>
        <v/>
      </c>
      <c r="BH1492" s="97" t="n">
        <v>-17.89</v>
      </c>
      <c r="BI1492" s="96" t="n">
        <v>-2.48</v>
      </c>
      <c r="BJ1492" s="96" t="n">
        <v>8.460000000000001</v>
      </c>
      <c r="BK1492" s="96" t="n">
        <v>0.72</v>
      </c>
      <c r="BL1492" s="96" t="n">
        <v>55.83</v>
      </c>
      <c r="BM1492" s="96" t="n">
        <v>104.19</v>
      </c>
      <c r="BN1492" s="97" t="n">
        <v>-2.69</v>
      </c>
      <c r="BO1492" s="96" t="n">
        <v>0.58</v>
      </c>
      <c r="BP1492" s="96" t="n">
        <v>7.53</v>
      </c>
      <c r="BQ1492" s="96" t="n"/>
      <c r="BR1492" s="91" t="n"/>
      <c r="BS1492" s="91" t="inlineStr">
        <is>
          <t>None</t>
        </is>
      </c>
      <c r="BT1492" s="96" t="n">
        <v>43.1</v>
      </c>
      <c r="BU1492" s="91" t="n"/>
      <c r="BV1492" s="99">
        <f>IF(OR(BF1492&lt;&gt;"Y",BG1492&lt;&gt;"Y"),"",(AND(ISNUMBER(BQ1492),BQ1492&gt;0))+(BR1492="Stacked up")+(AND(ISNUMBER(BH1492),BH1492&gt;=-Settings!$B$17))+(AND(ISNUMBER(BK1492),ISNUMBER(BM1492),BK1492&gt;0,BM1492&gt;0))+(AND(ISNUMBER(AQ1492),AQ1492&gt;=Settings!$B$18))+(AND(ISNUMBER(BT1492),BT1492&gt;=Settings!$B$19,BT1492&lt;=Settings!$B$20))+(AND(ISNUMBER(AS1492),AS1492&gt;0))+(AND(ISNUMBER(T1492),ISNUMBER(M1492),T1492&gt;=Settings!$B$21,M1492&gt;0))+(AND(ISNUMBER(AD1492),ISNUMBER(M1492),AD1492&gt;=Settings!$B$22,M1492&gt;0))+(AY1492&gt;=1))</f>
        <v/>
      </c>
      <c r="BW1492" s="91">
        <f>IF(OR(AY1492=0,BF1492&lt;&gt;"Y",BG1492&lt;&gt;"Y"),"",1+SUMPRODUCT(($A$6:$A$2604=A1492)*($AY$6:$AY$2604&gt;0)*($BF$6:$BF$2604="Y")*($BG$6:$BG$2604="Y")*(($AY$6:$AY$2604&gt;AY1492)+($AY$6:$AY$2604=AY1492)*($AD$6:$AD$2604&gt;AD1492))))</f>
        <v/>
      </c>
    </row>
    <row r="1493" ht="23.85" customHeight="1" s="55">
      <c r="A1493" s="90" t="n">
        <v>46296</v>
      </c>
      <c r="B1493" s="91" t="inlineStr">
        <is>
          <t>THEMISMED</t>
        </is>
      </c>
      <c r="C1493" s="91" t="inlineStr">
        <is>
          <t>INE083B01024</t>
        </is>
      </c>
      <c r="D1493" s="91" t="n"/>
      <c r="E1493" s="91" t="inlineStr">
        <is>
          <t>None</t>
        </is>
      </c>
      <c r="F1493" s="93" t="n">
        <v>1042</v>
      </c>
      <c r="G1493" s="92" t="inlineStr">
        <is>
          <t>N</t>
        </is>
      </c>
      <c r="H1493" s="94" t="n"/>
      <c r="I1493" s="91" t="inlineStr">
        <is>
          <t>N</t>
        </is>
      </c>
      <c r="J1493" s="92">
        <f>IF(K1493="","N","Y")</f>
        <v/>
      </c>
      <c r="K1493" s="94">
        <f>_xlfn.TEXTJOIN("; ",TRUE,IF(P1493="52-wk low","52-wk low",""),IF(AND(AD1493&gt;=Settings!$B$12,M1493&lt;0),"Distribution",""),IF(AND(AJ1493="Y",M1493&lt;0,AK1493&lt;-Settings!$B$13),"Long unwinding",""),IF(AND(AJ1493="Y",M1493&lt;0,AK1493&gt;Settings!$B$13),"Short buildup",""))</f>
        <v/>
      </c>
      <c r="L1493" s="95" t="n">
        <v>113.19</v>
      </c>
      <c r="M1493" s="96" t="n">
        <v>-2.81</v>
      </c>
      <c r="N1493" s="93" t="n">
        <v>2015</v>
      </c>
      <c r="O1493" s="91" t="inlineStr">
        <is>
          <t>None</t>
        </is>
      </c>
      <c r="P1493" s="91" t="inlineStr">
        <is>
          <t>None</t>
        </is>
      </c>
      <c r="Q1493" s="97" t="n">
        <v>0.6899999999999999</v>
      </c>
      <c r="R1493" s="96" t="n">
        <v>3.64</v>
      </c>
      <c r="S1493" s="96" t="n">
        <v>0.19</v>
      </c>
      <c r="T1493" s="96" t="n">
        <v>0.26</v>
      </c>
      <c r="U1493" s="96" t="n">
        <v>0.22</v>
      </c>
      <c r="V1493" s="103" t="n">
        <v>1.17</v>
      </c>
      <c r="W1493" s="102" t="n">
        <v>2</v>
      </c>
      <c r="X1493" s="93" t="n"/>
      <c r="Y1493" s="91" t="inlineStr">
        <is>
          <t>None</t>
        </is>
      </c>
      <c r="Z1493" s="99" t="n">
        <v>46.11</v>
      </c>
      <c r="AA1493" s="96" t="n">
        <v>1.04</v>
      </c>
      <c r="AB1493" s="96" t="n">
        <v>0.96</v>
      </c>
      <c r="AC1493" s="96" t="n">
        <v>0.36</v>
      </c>
      <c r="AD1493" s="96" t="n">
        <v>0.41</v>
      </c>
      <c r="AE1493" s="96" t="n">
        <v>0.43</v>
      </c>
      <c r="AF1493" s="103" t="n">
        <v>1.02</v>
      </c>
      <c r="AG1493" s="91" t="inlineStr">
        <is>
          <t>Normal</t>
        </is>
      </c>
      <c r="AH1493" s="100" t="n">
        <v>0</v>
      </c>
      <c r="AI1493" s="101" t="n">
        <v>0</v>
      </c>
      <c r="AJ1493" s="92" t="inlineStr">
        <is>
          <t>N</t>
        </is>
      </c>
      <c r="AK1493" s="96" t="n"/>
      <c r="AL1493" s="91" t="inlineStr">
        <is>
          <t>n/a</t>
        </is>
      </c>
      <c r="AM1493" s="93" t="n"/>
      <c r="AN1493" s="92" t="inlineStr">
        <is>
          <t>None</t>
        </is>
      </c>
      <c r="AO1493" s="102" t="n">
        <v>0</v>
      </c>
      <c r="AP1493" s="103" t="n">
        <v>1.18</v>
      </c>
      <c r="AQ1493" s="102" t="n">
        <v>69</v>
      </c>
      <c r="AR1493" s="91" t="inlineStr">
        <is>
          <t>N</t>
        </is>
      </c>
      <c r="AS1493" s="104" t="n"/>
      <c r="AT1493" s="92">
        <f>IF(AND(P1493="52-wk high",T1493&gt;=Settings!$B$7),"Y","N")</f>
        <v/>
      </c>
      <c r="AU1493" s="91">
        <f>IF(AND(AD1493&gt;=Settings!$B$8,M1493&gt;0),"Y","N")</f>
        <v/>
      </c>
      <c r="AV1493" s="91">
        <f>IF(OR(AH1493&gt;Settings!$B$9,AI1493&gt;Settings!$B$9),"Y","N")</f>
        <v/>
      </c>
      <c r="AW1493" s="91">
        <f>IF(AJ1493&lt;&gt;"Y","n/a",IF(AND(M1493&gt;0,AK1493&gt;Settings!$B$10),"Y","N"))</f>
        <v/>
      </c>
      <c r="AX1493" s="91">
        <f>IF(AO1493&gt;=Settings!$B$11,"Y","N")</f>
        <v/>
      </c>
      <c r="AY1493" s="99">
        <f>(AT1493="Y")+(AU1493="Y")+(AV1493="Y")+(AW1493="Y")+(AX1493="Y")</f>
        <v/>
      </c>
      <c r="AZ1493" s="94">
        <f>IF(AY1493=0,"None",_xlfn.TEXTJOIN(", ",TRUE(),IF(AT1493="Y","Breakout",""),IF(AU1493="Y","Accumulation",""),IF(AV1493="Y","Institutional buying",""),IF(AW1493="Y","Long buildup",""),IF(AX1493="Y","Momentum leader","")))</f>
        <v/>
      </c>
      <c r="BA1493" s="94">
        <f>IF(BW1493="","","Passes "&amp;AY1493&amp;" of 5 buy-side scans"&amp;IF(G1493="Y","; RED FLAG: filter out using Red flag column",""))</f>
        <v/>
      </c>
      <c r="BB1493" s="91" t="inlineStr">
        <is>
          <t>None</t>
        </is>
      </c>
      <c r="BC1493" s="92" t="inlineStr">
        <is>
          <t>N</t>
        </is>
      </c>
      <c r="BD1493" s="94" t="n"/>
      <c r="BE1493" s="94" t="n"/>
      <c r="BF1493" s="92">
        <f>IF(R1493*100000&gt;=Settings!$B$5,"Y","N")</f>
        <v/>
      </c>
      <c r="BG1493" s="91">
        <f>IF(F1493&gt;Settings!$B$6,"Y","N")</f>
        <v/>
      </c>
      <c r="BH1493" s="97" t="n">
        <v>-23</v>
      </c>
      <c r="BI1493" s="96" t="n">
        <v>-4.16</v>
      </c>
      <c r="BJ1493" s="96" t="n">
        <v>-8.4</v>
      </c>
      <c r="BK1493" s="96" t="n">
        <v>2.27</v>
      </c>
      <c r="BL1493" s="96" t="n">
        <v>52.59</v>
      </c>
      <c r="BM1493" s="96" t="n">
        <v>-15.45</v>
      </c>
      <c r="BN1493" s="97" t="n">
        <v>-5.63</v>
      </c>
      <c r="BO1493" s="96" t="n">
        <v>-3.7</v>
      </c>
      <c r="BP1493" s="96" t="n">
        <v>0.49</v>
      </c>
      <c r="BQ1493" s="96" t="n">
        <v>2.36</v>
      </c>
      <c r="BR1493" s="91" t="inlineStr">
        <is>
          <t>Mixed</t>
        </is>
      </c>
      <c r="BS1493" s="91" t="inlineStr">
        <is>
          <t>None</t>
        </is>
      </c>
      <c r="BT1493" s="96" t="n">
        <v>33</v>
      </c>
      <c r="BU1493" s="91" t="inlineStr">
        <is>
          <t>N</t>
        </is>
      </c>
      <c r="BV1493" s="99">
        <f>IF(OR(BF1493&lt;&gt;"Y",BG1493&lt;&gt;"Y"),"",(AND(ISNUMBER(BQ1493),BQ1493&gt;0))+(BR1493="Stacked up")+(AND(ISNUMBER(BH1493),BH1493&gt;=-Settings!$B$17))+(AND(ISNUMBER(BK1493),ISNUMBER(BM1493),BK1493&gt;0,BM1493&gt;0))+(AND(ISNUMBER(AQ1493),AQ1493&gt;=Settings!$B$18))+(AND(ISNUMBER(BT1493),BT1493&gt;=Settings!$B$19,BT1493&lt;=Settings!$B$20))+(AND(ISNUMBER(AS1493),AS1493&gt;0))+(AND(ISNUMBER(T1493),ISNUMBER(M1493),T1493&gt;=Settings!$B$21,M1493&gt;0))+(AND(ISNUMBER(AD1493),ISNUMBER(M1493),AD1493&gt;=Settings!$B$22,M1493&gt;0))+(AY1493&gt;=1))</f>
        <v/>
      </c>
      <c r="BW1493" s="91">
        <f>IF(OR(AY1493=0,BF1493&lt;&gt;"Y",BG1493&lt;&gt;"Y"),"",1+SUMPRODUCT(($A$6:$A$2604=A1493)*($AY$6:$AY$2604&gt;0)*($BF$6:$BF$2604="Y")*($BG$6:$BG$2604="Y")*(($AY$6:$AY$2604&gt;AY1493)+($AY$6:$AY$2604=AY1493)*($AD$6:$AD$2604&gt;AD1493))))</f>
        <v/>
      </c>
    </row>
    <row r="1494" ht="23.85" customHeight="1" s="55">
      <c r="A1494" s="90" t="n">
        <v>46296</v>
      </c>
      <c r="B1494" s="91" t="inlineStr">
        <is>
          <t>MUNJALAU</t>
        </is>
      </c>
      <c r="C1494" s="91" t="inlineStr">
        <is>
          <t>INE672B01032</t>
        </is>
      </c>
      <c r="D1494" s="91" t="n"/>
      <c r="E1494" s="91" t="inlineStr">
        <is>
          <t>None</t>
        </is>
      </c>
      <c r="F1494" s="93" t="n">
        <v>1041</v>
      </c>
      <c r="G1494" s="92" t="inlineStr">
        <is>
          <t>N</t>
        </is>
      </c>
      <c r="H1494" s="94" t="n"/>
      <c r="I1494" s="91" t="inlineStr">
        <is>
          <t>N</t>
        </is>
      </c>
      <c r="J1494" s="92">
        <f>IF(K1494="","N","Y")</f>
        <v/>
      </c>
      <c r="K1494" s="94">
        <f>_xlfn.TEXTJOIN("; ",TRUE,IF(P1494="52-wk low","52-wk low",""),IF(AND(AD1494&gt;=Settings!$B$12,M1494&lt;0),"Distribution",""),IF(AND(AJ1494="Y",M1494&lt;0,AK1494&lt;-Settings!$B$13),"Long unwinding",""),IF(AND(AJ1494="Y",M1494&lt;0,AK1494&gt;Settings!$B$13),"Short buildup",""))</f>
        <v/>
      </c>
      <c r="L1494" s="95" t="n">
        <v>104.07</v>
      </c>
      <c r="M1494" s="96" t="n">
        <v>-7.79</v>
      </c>
      <c r="N1494" s="93" t="n">
        <v>2570</v>
      </c>
      <c r="O1494" s="91" t="inlineStr">
        <is>
          <t>Top loser</t>
        </is>
      </c>
      <c r="P1494" s="91" t="inlineStr">
        <is>
          <t>None</t>
        </is>
      </c>
      <c r="Q1494" s="97" t="n">
        <v>12</v>
      </c>
      <c r="R1494" s="96" t="n">
        <v>8.279999999999999</v>
      </c>
      <c r="S1494" s="96" t="n">
        <v>1.53</v>
      </c>
      <c r="T1494" s="96" t="n">
        <v>0.5600000000000001</v>
      </c>
      <c r="U1494" s="96" t="n">
        <v>0.63</v>
      </c>
      <c r="V1494" s="103" t="n">
        <v>0.44</v>
      </c>
      <c r="W1494" s="102" t="n">
        <v>1</v>
      </c>
      <c r="X1494" s="93" t="n"/>
      <c r="Y1494" s="91" t="inlineStr">
        <is>
          <t>None</t>
        </is>
      </c>
      <c r="Z1494" s="99" t="n">
        <v>31.81</v>
      </c>
      <c r="AA1494" s="96" t="n">
        <v>0.85</v>
      </c>
      <c r="AB1494" s="96" t="n">
        <v>0.91</v>
      </c>
      <c r="AC1494" s="96" t="n">
        <v>2.57</v>
      </c>
      <c r="AD1494" s="96" t="n">
        <v>1.33</v>
      </c>
      <c r="AE1494" s="96" t="n">
        <v>1.45</v>
      </c>
      <c r="AF1494" s="103" t="n">
        <v>1.41</v>
      </c>
      <c r="AG1494" s="91" t="inlineStr">
        <is>
          <t>Normal</t>
        </is>
      </c>
      <c r="AH1494" s="100" t="n">
        <v>0</v>
      </c>
      <c r="AI1494" s="101" t="n">
        <v>0</v>
      </c>
      <c r="AJ1494" s="92" t="inlineStr">
        <is>
          <t>N</t>
        </is>
      </c>
      <c r="AK1494" s="96" t="n"/>
      <c r="AL1494" s="91" t="inlineStr">
        <is>
          <t>n/a</t>
        </is>
      </c>
      <c r="AM1494" s="93" t="n"/>
      <c r="AN1494" s="92" t="inlineStr">
        <is>
          <t>None</t>
        </is>
      </c>
      <c r="AO1494" s="102" t="n">
        <v>0</v>
      </c>
      <c r="AP1494" s="103" t="n">
        <v>1.3</v>
      </c>
      <c r="AQ1494" s="102" t="n">
        <v>73</v>
      </c>
      <c r="AR1494" s="91" t="inlineStr">
        <is>
          <t>N</t>
        </is>
      </c>
      <c r="AS1494" s="104" t="n"/>
      <c r="AT1494" s="92">
        <f>IF(AND(P1494="52-wk high",T1494&gt;=Settings!$B$7),"Y","N")</f>
        <v/>
      </c>
      <c r="AU1494" s="91">
        <f>IF(AND(AD1494&gt;=Settings!$B$8,M1494&gt;0),"Y","N")</f>
        <v/>
      </c>
      <c r="AV1494" s="91">
        <f>IF(OR(AH1494&gt;Settings!$B$9,AI1494&gt;Settings!$B$9),"Y","N")</f>
        <v/>
      </c>
      <c r="AW1494" s="91">
        <f>IF(AJ1494&lt;&gt;"Y","n/a",IF(AND(M1494&gt;0,AK1494&gt;Settings!$B$10),"Y","N"))</f>
        <v/>
      </c>
      <c r="AX1494" s="91">
        <f>IF(AO1494&gt;=Settings!$B$11,"Y","N")</f>
        <v/>
      </c>
      <c r="AY1494" s="99">
        <f>(AT1494="Y")+(AU1494="Y")+(AV1494="Y")+(AW1494="Y")+(AX1494="Y")</f>
        <v/>
      </c>
      <c r="AZ1494" s="94">
        <f>IF(AY1494=0,"None",_xlfn.TEXTJOIN(", ",TRUE(),IF(AT1494="Y","Breakout",""),IF(AU1494="Y","Accumulation",""),IF(AV1494="Y","Institutional buying",""),IF(AW1494="Y","Long buildup",""),IF(AX1494="Y","Momentum leader","")))</f>
        <v/>
      </c>
      <c r="BA1494" s="94">
        <f>IF(BW1494="","","Passes "&amp;AY1494&amp;" of 5 buy-side scans"&amp;IF(G1494="Y","; RED FLAG: filter out using Red flag column",""))</f>
        <v/>
      </c>
      <c r="BB1494" s="91" t="inlineStr">
        <is>
          <t>None</t>
        </is>
      </c>
      <c r="BC1494" s="92" t="inlineStr">
        <is>
          <t>N</t>
        </is>
      </c>
      <c r="BD1494" s="94" t="n"/>
      <c r="BE1494" s="94" t="n"/>
      <c r="BF1494" s="92">
        <f>IF(R1494*100000&gt;=Settings!$B$5,"Y","N")</f>
        <v/>
      </c>
      <c r="BG1494" s="91">
        <f>IF(F1494&gt;Settings!$B$6,"Y","N")</f>
        <v/>
      </c>
      <c r="BH1494" s="97" t="n">
        <v>-20.31</v>
      </c>
      <c r="BI1494" s="96" t="n">
        <v>-1.21</v>
      </c>
      <c r="BJ1494" s="96" t="n">
        <v>-9.859999999999999</v>
      </c>
      <c r="BK1494" s="96" t="n">
        <v>1.94</v>
      </c>
      <c r="BL1494" s="96" t="n">
        <v>45.07</v>
      </c>
      <c r="BM1494" s="96" t="n">
        <v>0.83</v>
      </c>
      <c r="BN1494" s="97" t="n">
        <v>-3.48</v>
      </c>
      <c r="BO1494" s="96" t="n">
        <v>-2.71</v>
      </c>
      <c r="BP1494" s="96" t="n">
        <v>1.7</v>
      </c>
      <c r="BQ1494" s="96" t="n">
        <v>6.87</v>
      </c>
      <c r="BR1494" s="91" t="inlineStr">
        <is>
          <t>Mixed</t>
        </is>
      </c>
      <c r="BS1494" s="91" t="inlineStr">
        <is>
          <t>None</t>
        </is>
      </c>
      <c r="BT1494" s="96" t="n">
        <v>42.9</v>
      </c>
      <c r="BU1494" s="91" t="inlineStr">
        <is>
          <t>N</t>
        </is>
      </c>
      <c r="BV1494" s="99">
        <f>IF(OR(BF1494&lt;&gt;"Y",BG1494&lt;&gt;"Y"),"",(AND(ISNUMBER(BQ1494),BQ1494&gt;0))+(BR1494="Stacked up")+(AND(ISNUMBER(BH1494),BH1494&gt;=-Settings!$B$17))+(AND(ISNUMBER(BK1494),ISNUMBER(BM1494),BK1494&gt;0,BM1494&gt;0))+(AND(ISNUMBER(AQ1494),AQ1494&gt;=Settings!$B$18))+(AND(ISNUMBER(BT1494),BT1494&gt;=Settings!$B$19,BT1494&lt;=Settings!$B$20))+(AND(ISNUMBER(AS1494),AS1494&gt;0))+(AND(ISNUMBER(T1494),ISNUMBER(M1494),T1494&gt;=Settings!$B$21,M1494&gt;0))+(AND(ISNUMBER(AD1494),ISNUMBER(M1494),AD1494&gt;=Settings!$B$22,M1494&gt;0))+(AY1494&gt;=1))</f>
        <v/>
      </c>
      <c r="BW1494" s="91">
        <f>IF(OR(AY1494=0,BF1494&lt;&gt;"Y",BG1494&lt;&gt;"Y"),"",1+SUMPRODUCT(($A$6:$A$2604=A1494)*($AY$6:$AY$2604&gt;0)*($BF$6:$BF$2604="Y")*($BG$6:$BG$2604="Y")*(($AY$6:$AY$2604&gt;AY1494)+($AY$6:$AY$2604=AY1494)*($AD$6:$AD$2604&gt;AD1494))))</f>
        <v/>
      </c>
    </row>
    <row r="1495" ht="23.85" customHeight="1" s="55">
      <c r="A1495" s="90" t="n">
        <v>46296</v>
      </c>
      <c r="B1495" s="91" t="inlineStr">
        <is>
          <t>RUPA</t>
        </is>
      </c>
      <c r="C1495" s="91" t="inlineStr">
        <is>
          <t>INE895B01021</t>
        </is>
      </c>
      <c r="D1495" s="91" t="n"/>
      <c r="E1495" s="91" t="inlineStr">
        <is>
          <t>None</t>
        </is>
      </c>
      <c r="F1495" s="93" t="n">
        <v>1038</v>
      </c>
      <c r="G1495" s="92" t="inlineStr">
        <is>
          <t>N</t>
        </is>
      </c>
      <c r="H1495" s="94" t="n"/>
      <c r="I1495" s="91" t="inlineStr">
        <is>
          <t>N</t>
        </is>
      </c>
      <c r="J1495" s="92">
        <f>IF(K1495="","N","Y")</f>
        <v/>
      </c>
      <c r="K1495" s="94">
        <f>_xlfn.TEXTJOIN("; ",TRUE,IF(P1495="52-wk low","52-wk low",""),IF(AND(AD1495&gt;=Settings!$B$12,M1495&lt;0),"Distribution",""),IF(AND(AJ1495="Y",M1495&lt;0,AK1495&lt;-Settings!$B$13),"Long unwinding",""),IF(AND(AJ1495="Y",M1495&lt;0,AK1495&gt;Settings!$B$13),"Short buildup",""))</f>
        <v/>
      </c>
      <c r="L1495" s="95" t="n">
        <v>130.58</v>
      </c>
      <c r="M1495" s="96" t="n">
        <v>0.05</v>
      </c>
      <c r="N1495" s="93" t="n">
        <v>562</v>
      </c>
      <c r="O1495" s="91" t="inlineStr">
        <is>
          <t>None</t>
        </is>
      </c>
      <c r="P1495" s="91" t="inlineStr">
        <is>
          <t>None</t>
        </is>
      </c>
      <c r="Q1495" s="97" t="n">
        <v>1.87</v>
      </c>
      <c r="R1495" s="96" t="n">
        <v>1.11</v>
      </c>
      <c r="S1495" s="96" t="n">
        <v>1.77</v>
      </c>
      <c r="T1495" s="96" t="n">
        <v>1.84</v>
      </c>
      <c r="U1495" s="96" t="n">
        <v>1.01</v>
      </c>
      <c r="V1495" s="103" t="n">
        <v>0.6</v>
      </c>
      <c r="W1495" s="102" t="n">
        <v>2</v>
      </c>
      <c r="X1495" s="93" t="n">
        <v>178</v>
      </c>
      <c r="Y1495" s="91" t="inlineStr">
        <is>
          <t>None</t>
        </is>
      </c>
      <c r="Z1495" s="99" t="n">
        <v>69.31999999999999</v>
      </c>
      <c r="AA1495" s="96" t="n">
        <v>1.34</v>
      </c>
      <c r="AB1495" s="96" t="n">
        <v>1.32</v>
      </c>
      <c r="AC1495" s="96" t="n">
        <v>2.37</v>
      </c>
      <c r="AD1495" s="96" t="n">
        <v>2.47</v>
      </c>
      <c r="AE1495" s="96" t="n">
        <v>1.82</v>
      </c>
      <c r="AF1495" s="103" t="n">
        <v>1.36</v>
      </c>
      <c r="AG1495" s="91" t="inlineStr">
        <is>
          <t>Normal</t>
        </is>
      </c>
      <c r="AH1495" s="100" t="n">
        <v>0</v>
      </c>
      <c r="AI1495" s="101" t="n">
        <v>0</v>
      </c>
      <c r="AJ1495" s="92" t="inlineStr">
        <is>
          <t>N</t>
        </is>
      </c>
      <c r="AK1495" s="96" t="n"/>
      <c r="AL1495" s="91" t="inlineStr">
        <is>
          <t>n/a</t>
        </is>
      </c>
      <c r="AM1495" s="93" t="n"/>
      <c r="AN1495" s="92" t="inlineStr">
        <is>
          <t>None</t>
        </is>
      </c>
      <c r="AO1495" s="102" t="n">
        <v>0</v>
      </c>
      <c r="AP1495" s="103" t="n">
        <v>0.65</v>
      </c>
      <c r="AQ1495" s="102" t="n">
        <v>28</v>
      </c>
      <c r="AR1495" s="91" t="inlineStr">
        <is>
          <t>N</t>
        </is>
      </c>
      <c r="AS1495" s="104" t="n"/>
      <c r="AT1495" s="92">
        <f>IF(AND(P1495="52-wk high",T1495&gt;=Settings!$B$7),"Y","N")</f>
        <v/>
      </c>
      <c r="AU1495" s="91">
        <f>IF(AND(AD1495&gt;=Settings!$B$8,M1495&gt;0),"Y","N")</f>
        <v/>
      </c>
      <c r="AV1495" s="91">
        <f>IF(OR(AH1495&gt;Settings!$B$9,AI1495&gt;Settings!$B$9),"Y","N")</f>
        <v/>
      </c>
      <c r="AW1495" s="91">
        <f>IF(AJ1495&lt;&gt;"Y","n/a",IF(AND(M1495&gt;0,AK1495&gt;Settings!$B$10),"Y","N"))</f>
        <v/>
      </c>
      <c r="AX1495" s="91">
        <f>IF(AO1495&gt;=Settings!$B$11,"Y","N")</f>
        <v/>
      </c>
      <c r="AY1495" s="99">
        <f>(AT1495="Y")+(AU1495="Y")+(AV1495="Y")+(AW1495="Y")+(AX1495="Y")</f>
        <v/>
      </c>
      <c r="AZ1495" s="94">
        <f>IF(AY1495=0,"None",_xlfn.TEXTJOIN(", ",TRUE(),IF(AT1495="Y","Breakout",""),IF(AU1495="Y","Accumulation",""),IF(AV1495="Y","Institutional buying",""),IF(AW1495="Y","Long buildup",""),IF(AX1495="Y","Momentum leader","")))</f>
        <v/>
      </c>
      <c r="BA1495" s="94">
        <f>IF(BW1495="","","Passes "&amp;AY1495&amp;" of 5 buy-side scans"&amp;IF(G1495="Y","; RED FLAG: filter out using Red flag column",""))</f>
        <v/>
      </c>
      <c r="BB1495" s="91" t="inlineStr">
        <is>
          <t>None</t>
        </is>
      </c>
      <c r="BC1495" s="92" t="inlineStr">
        <is>
          <t>N</t>
        </is>
      </c>
      <c r="BD1495" s="94" t="n"/>
      <c r="BE1495" s="94" t="n"/>
      <c r="BF1495" s="92">
        <f>IF(R1495*100000&gt;=Settings!$B$5,"Y","N")</f>
        <v/>
      </c>
      <c r="BG1495" s="91">
        <f>IF(F1495&gt;Settings!$B$6,"Y","N")</f>
        <v/>
      </c>
      <c r="BH1495" s="97" t="n">
        <v>-37.79</v>
      </c>
      <c r="BI1495" s="96" t="n">
        <v>-3.99</v>
      </c>
      <c r="BJ1495" s="96" t="n">
        <v>-10.18</v>
      </c>
      <c r="BK1495" s="96" t="n">
        <v>-22.82</v>
      </c>
      <c r="BL1495" s="96" t="n">
        <v>9.18</v>
      </c>
      <c r="BM1495" s="96" t="n">
        <v>-36.41</v>
      </c>
      <c r="BN1495" s="97" t="n">
        <v>-5.12</v>
      </c>
      <c r="BO1495" s="96" t="n">
        <v>-10.04</v>
      </c>
      <c r="BP1495" s="96" t="n">
        <v>-12.72</v>
      </c>
      <c r="BQ1495" s="96" t="n">
        <v>-16.49</v>
      </c>
      <c r="BR1495" s="91" t="inlineStr">
        <is>
          <t>Stacked down</t>
        </is>
      </c>
      <c r="BS1495" s="91" t="inlineStr">
        <is>
          <t>None</t>
        </is>
      </c>
      <c r="BT1495" s="96" t="n">
        <v>26.9</v>
      </c>
      <c r="BU1495" s="91" t="inlineStr">
        <is>
          <t>N</t>
        </is>
      </c>
      <c r="BV1495" s="99">
        <f>IF(OR(BF1495&lt;&gt;"Y",BG1495&lt;&gt;"Y"),"",(AND(ISNUMBER(BQ1495),BQ1495&gt;0))+(BR1495="Stacked up")+(AND(ISNUMBER(BH1495),BH1495&gt;=-Settings!$B$17))+(AND(ISNUMBER(BK1495),ISNUMBER(BM1495),BK1495&gt;0,BM1495&gt;0))+(AND(ISNUMBER(AQ1495),AQ1495&gt;=Settings!$B$18))+(AND(ISNUMBER(BT1495),BT1495&gt;=Settings!$B$19,BT1495&lt;=Settings!$B$20))+(AND(ISNUMBER(AS1495),AS1495&gt;0))+(AND(ISNUMBER(T1495),ISNUMBER(M1495),T1495&gt;=Settings!$B$21,M1495&gt;0))+(AND(ISNUMBER(AD1495),ISNUMBER(M1495),AD1495&gt;=Settings!$B$22,M1495&gt;0))+(AY1495&gt;=1))</f>
        <v/>
      </c>
      <c r="BW1495" s="91">
        <f>IF(OR(AY1495=0,BF1495&lt;&gt;"Y",BG1495&lt;&gt;"Y"),"",1+SUMPRODUCT(($A$6:$A$2604=A1495)*($AY$6:$AY$2604&gt;0)*($BF$6:$BF$2604="Y")*($BG$6:$BG$2604="Y")*(($AY$6:$AY$2604&gt;AY1495)+($AY$6:$AY$2604=AY1495)*($AD$6:$AD$2604&gt;AD1495))))</f>
        <v/>
      </c>
    </row>
    <row r="1496" ht="23.85" customHeight="1" s="55">
      <c r="A1496" s="90" t="n">
        <v>46296</v>
      </c>
      <c r="B1496" s="91" t="inlineStr">
        <is>
          <t>DAMCAPITAL</t>
        </is>
      </c>
      <c r="C1496" s="91" t="inlineStr">
        <is>
          <t>INE284H01025</t>
        </is>
      </c>
      <c r="D1496" s="91" t="n"/>
      <c r="E1496" s="91" t="inlineStr">
        <is>
          <t>None</t>
        </is>
      </c>
      <c r="F1496" s="93" t="n">
        <v>1036</v>
      </c>
      <c r="G1496" s="92" t="inlineStr">
        <is>
          <t>N</t>
        </is>
      </c>
      <c r="H1496" s="94" t="n"/>
      <c r="I1496" s="91" t="inlineStr">
        <is>
          <t>N</t>
        </is>
      </c>
      <c r="J1496" s="92">
        <f>IF(K1496="","N","Y")</f>
        <v/>
      </c>
      <c r="K1496" s="94">
        <f>_xlfn.TEXTJOIN("; ",TRUE,IF(P1496="52-wk low","52-wk low",""),IF(AND(AD1496&gt;=Settings!$B$12,M1496&lt;0),"Distribution",""),IF(AND(AJ1496="Y",M1496&lt;0,AK1496&lt;-Settings!$B$13),"Long unwinding",""),IF(AND(AJ1496="Y",M1496&lt;0,AK1496&gt;Settings!$B$13),"Short buildup",""))</f>
        <v/>
      </c>
      <c r="L1496" s="95" t="n">
        <v>146.56</v>
      </c>
      <c r="M1496" s="96" t="n">
        <v>-2.99</v>
      </c>
      <c r="N1496" s="93" t="n">
        <v>2084</v>
      </c>
      <c r="O1496" s="91" t="inlineStr">
        <is>
          <t>None</t>
        </is>
      </c>
      <c r="P1496" s="91" t="inlineStr">
        <is>
          <t>None</t>
        </is>
      </c>
      <c r="Q1496" s="97" t="n">
        <v>4.45</v>
      </c>
      <c r="R1496" s="96" t="n">
        <v>13.22</v>
      </c>
      <c r="S1496" s="96" t="n">
        <v>0.34</v>
      </c>
      <c r="T1496" s="96" t="n">
        <v>0.63</v>
      </c>
      <c r="U1496" s="96" t="n">
        <v>0.63</v>
      </c>
      <c r="V1496" s="103" t="n">
        <v>1.91</v>
      </c>
      <c r="W1496" s="102" t="n">
        <v>2</v>
      </c>
      <c r="X1496" s="93" t="n"/>
      <c r="Y1496" s="91" t="inlineStr">
        <is>
          <t>None</t>
        </is>
      </c>
      <c r="Z1496" s="99" t="n">
        <v>36.04</v>
      </c>
      <c r="AA1496" s="96" t="n">
        <v>0.82</v>
      </c>
      <c r="AB1496" s="96" t="n">
        <v>0.75</v>
      </c>
      <c r="AC1496" s="96" t="n">
        <v>0.88</v>
      </c>
      <c r="AD1496" s="96" t="n">
        <v>1.02</v>
      </c>
      <c r="AE1496" s="96" t="n">
        <v>0.86</v>
      </c>
      <c r="AF1496" s="103" t="n">
        <v>0.53</v>
      </c>
      <c r="AG1496" s="91" t="inlineStr">
        <is>
          <t>Drying up</t>
        </is>
      </c>
      <c r="AH1496" s="100" t="n">
        <v>0</v>
      </c>
      <c r="AI1496" s="101" t="n">
        <v>0</v>
      </c>
      <c r="AJ1496" s="92" t="inlineStr">
        <is>
          <t>N</t>
        </is>
      </c>
      <c r="AK1496" s="96" t="n"/>
      <c r="AL1496" s="91" t="inlineStr">
        <is>
          <t>n/a</t>
        </is>
      </c>
      <c r="AM1496" s="93" t="n"/>
      <c r="AN1496" s="92" t="inlineStr">
        <is>
          <t>None</t>
        </is>
      </c>
      <c r="AO1496" s="102" t="n">
        <v>0</v>
      </c>
      <c r="AP1496" s="103" t="n">
        <v>0.66</v>
      </c>
      <c r="AQ1496" s="102" t="n">
        <v>31</v>
      </c>
      <c r="AR1496" s="91" t="inlineStr">
        <is>
          <t>N</t>
        </is>
      </c>
      <c r="AS1496" s="104" t="n"/>
      <c r="AT1496" s="92">
        <f>IF(AND(P1496="52-wk high",T1496&gt;=Settings!$B$7),"Y","N")</f>
        <v/>
      </c>
      <c r="AU1496" s="91">
        <f>IF(AND(AD1496&gt;=Settings!$B$8,M1496&gt;0),"Y","N")</f>
        <v/>
      </c>
      <c r="AV1496" s="91">
        <f>IF(OR(AH1496&gt;Settings!$B$9,AI1496&gt;Settings!$B$9),"Y","N")</f>
        <v/>
      </c>
      <c r="AW1496" s="91">
        <f>IF(AJ1496&lt;&gt;"Y","n/a",IF(AND(M1496&gt;0,AK1496&gt;Settings!$B$10),"Y","N"))</f>
        <v/>
      </c>
      <c r="AX1496" s="91">
        <f>IF(AO1496&gt;=Settings!$B$11,"Y","N")</f>
        <v/>
      </c>
      <c r="AY1496" s="99">
        <f>(AT1496="Y")+(AU1496="Y")+(AV1496="Y")+(AW1496="Y")+(AX1496="Y")</f>
        <v/>
      </c>
      <c r="AZ1496" s="94">
        <f>IF(AY1496=0,"None",_xlfn.TEXTJOIN(", ",TRUE(),IF(AT1496="Y","Breakout",""),IF(AU1496="Y","Accumulation",""),IF(AV1496="Y","Institutional buying",""),IF(AW1496="Y","Long buildup",""),IF(AX1496="Y","Momentum leader","")))</f>
        <v/>
      </c>
      <c r="BA1496" s="94">
        <f>IF(BW1496="","","Passes "&amp;AY1496&amp;" of 5 buy-side scans"&amp;IF(G1496="Y","; RED FLAG: filter out using Red flag column",""))</f>
        <v/>
      </c>
      <c r="BB1496" s="91" t="inlineStr">
        <is>
          <t>None</t>
        </is>
      </c>
      <c r="BC1496" s="92" t="inlineStr">
        <is>
          <t>N</t>
        </is>
      </c>
      <c r="BD1496" s="94" t="n"/>
      <c r="BE1496" s="94" t="n"/>
      <c r="BF1496" s="92">
        <f>IF(R1496*100000&gt;=Settings!$B$5,"Y","N")</f>
        <v/>
      </c>
      <c r="BG1496" s="91">
        <f>IF(F1496&gt;Settings!$B$6,"Y","N")</f>
        <v/>
      </c>
      <c r="BH1496" s="97" t="n">
        <v>-48.76</v>
      </c>
      <c r="BI1496" s="96" t="n">
        <v>6.82</v>
      </c>
      <c r="BJ1496" s="96" t="n">
        <v>3.61</v>
      </c>
      <c r="BK1496" s="96" t="n">
        <v>-1.92</v>
      </c>
      <c r="BL1496" s="96" t="n">
        <v>8.449999999999999</v>
      </c>
      <c r="BM1496" s="96" t="n">
        <v>-38.14</v>
      </c>
      <c r="BN1496" s="97" t="n">
        <v>1.17</v>
      </c>
      <c r="BO1496" s="96" t="n">
        <v>-0.04</v>
      </c>
      <c r="BP1496" s="96" t="n">
        <v>-2.97</v>
      </c>
      <c r="BQ1496" s="96" t="n">
        <v>-11.44</v>
      </c>
      <c r="BR1496" s="91" t="inlineStr">
        <is>
          <t>Mixed</t>
        </is>
      </c>
      <c r="BS1496" s="91" t="inlineStr">
        <is>
          <t>None</t>
        </is>
      </c>
      <c r="BT1496" s="96" t="n">
        <v>52.6</v>
      </c>
      <c r="BU1496" s="91" t="inlineStr">
        <is>
          <t>N</t>
        </is>
      </c>
      <c r="BV1496" s="99">
        <f>IF(OR(BF1496&lt;&gt;"Y",BG1496&lt;&gt;"Y"),"",(AND(ISNUMBER(BQ1496),BQ1496&gt;0))+(BR1496="Stacked up")+(AND(ISNUMBER(BH1496),BH1496&gt;=-Settings!$B$17))+(AND(ISNUMBER(BK1496),ISNUMBER(BM1496),BK1496&gt;0,BM1496&gt;0))+(AND(ISNUMBER(AQ1496),AQ1496&gt;=Settings!$B$18))+(AND(ISNUMBER(BT1496),BT1496&gt;=Settings!$B$19,BT1496&lt;=Settings!$B$20))+(AND(ISNUMBER(AS1496),AS1496&gt;0))+(AND(ISNUMBER(T1496),ISNUMBER(M1496),T1496&gt;=Settings!$B$21,M1496&gt;0))+(AND(ISNUMBER(AD1496),ISNUMBER(M1496),AD1496&gt;=Settings!$B$22,M1496&gt;0))+(AY1496&gt;=1))</f>
        <v/>
      </c>
      <c r="BW1496" s="91">
        <f>IF(OR(AY1496=0,BF1496&lt;&gt;"Y",BG1496&lt;&gt;"Y"),"",1+SUMPRODUCT(($A$6:$A$2604=A1496)*($AY$6:$AY$2604&gt;0)*($BF$6:$BF$2604="Y")*($BG$6:$BG$2604="Y")*(($AY$6:$AY$2604&gt;AY1496)+($AY$6:$AY$2604=AY1496)*($AD$6:$AD$2604&gt;AD1496))))</f>
        <v/>
      </c>
    </row>
    <row r="1497" ht="23.85" customHeight="1" s="55">
      <c r="A1497" s="90" t="n">
        <v>46296</v>
      </c>
      <c r="B1497" s="91" t="inlineStr">
        <is>
          <t>VELJAN</t>
        </is>
      </c>
      <c r="C1497" s="91" t="inlineStr">
        <is>
          <t>INE232E01013</t>
        </is>
      </c>
      <c r="D1497" s="91" t="n"/>
      <c r="E1497" s="91" t="inlineStr">
        <is>
          <t>None</t>
        </is>
      </c>
      <c r="F1497" s="93" t="n">
        <v>1033</v>
      </c>
      <c r="G1497" s="92" t="inlineStr">
        <is>
          <t>Y</t>
        </is>
      </c>
      <c r="H1497" s="94" t="inlineStr">
        <is>
          <t>ESM Stage 1; T2T (BE series)</t>
        </is>
      </c>
      <c r="I1497" s="91" t="inlineStr">
        <is>
          <t>Y</t>
        </is>
      </c>
      <c r="J1497" s="92">
        <f>IF(K1497="","N","Y")</f>
        <v/>
      </c>
      <c r="K1497" s="94">
        <f>_xlfn.TEXTJOIN("; ",TRUE,IF(P1497="52-wk low","52-wk low",""),IF(AND(AD1497&gt;=Settings!$B$12,M1497&lt;0),"Distribution",""),IF(AND(AJ1497="Y",M1497&lt;0,AK1497&lt;-Settings!$B$13),"Long unwinding",""),IF(AND(AJ1497="Y",M1497&lt;0,AK1497&gt;Settings!$B$13),"Short buildup",""))</f>
        <v/>
      </c>
      <c r="L1497" s="95" t="n">
        <v>2296.1</v>
      </c>
      <c r="M1497" s="96" t="n">
        <v>5</v>
      </c>
      <c r="N1497" s="93" t="n">
        <v>37</v>
      </c>
      <c r="O1497" s="91" t="inlineStr">
        <is>
          <t>None</t>
        </is>
      </c>
      <c r="P1497" s="91" t="inlineStr">
        <is>
          <t>52-wk high</t>
        </is>
      </c>
      <c r="Q1497" s="97" t="n">
        <v>0.03</v>
      </c>
      <c r="R1497" s="96" t="n">
        <v>0.01</v>
      </c>
      <c r="S1497" s="96" t="n">
        <v>3.21</v>
      </c>
      <c r="T1497" s="96" t="n">
        <v>3.08</v>
      </c>
      <c r="U1497" s="96" t="n">
        <v>1.4</v>
      </c>
      <c r="V1497" s="103" t="n">
        <v>0.49</v>
      </c>
      <c r="W1497" s="102" t="n"/>
      <c r="X1497" s="93" t="n"/>
      <c r="Y1497" s="91" t="inlineStr">
        <is>
          <t>None</t>
        </is>
      </c>
      <c r="Z1497" s="99" t="n"/>
      <c r="AA1497" s="96" t="n"/>
      <c r="AB1497" s="96" t="n"/>
      <c r="AC1497" s="96" t="n"/>
      <c r="AD1497" s="96" t="n"/>
      <c r="AE1497" s="96" t="n"/>
      <c r="AF1497" s="103" t="n"/>
      <c r="AG1497" s="91" t="inlineStr">
        <is>
          <t>No delivery data</t>
        </is>
      </c>
      <c r="AH1497" s="100" t="n">
        <v>0</v>
      </c>
      <c r="AI1497" s="101" t="n">
        <v>0</v>
      </c>
      <c r="AJ1497" s="92" t="inlineStr">
        <is>
          <t>N</t>
        </is>
      </c>
      <c r="AK1497" s="96" t="n"/>
      <c r="AL1497" s="91" t="inlineStr">
        <is>
          <t>n/a</t>
        </is>
      </c>
      <c r="AM1497" s="93" t="n"/>
      <c r="AN1497" s="92" t="inlineStr">
        <is>
          <t>None</t>
        </is>
      </c>
      <c r="AO1497" s="102" t="n">
        <v>0</v>
      </c>
      <c r="AP1497" s="103" t="n"/>
      <c r="AQ1497" s="102" t="n"/>
      <c r="AR1497" s="91" t="inlineStr">
        <is>
          <t>N</t>
        </is>
      </c>
      <c r="AS1497" s="104" t="n"/>
      <c r="AT1497" s="92">
        <f>IF(AND(P1497="52-wk high",T1497&gt;=Settings!$B$7),"Y","N")</f>
        <v/>
      </c>
      <c r="AU1497" s="91">
        <f>IF(AND(AD1497&gt;=Settings!$B$8,M1497&gt;0),"Y","N")</f>
        <v/>
      </c>
      <c r="AV1497" s="91">
        <f>IF(OR(AH1497&gt;Settings!$B$9,AI1497&gt;Settings!$B$9),"Y","N")</f>
        <v/>
      </c>
      <c r="AW1497" s="91">
        <f>IF(AJ1497&lt;&gt;"Y","n/a",IF(AND(M1497&gt;0,AK1497&gt;Settings!$B$10),"Y","N"))</f>
        <v/>
      </c>
      <c r="AX1497" s="91">
        <f>IF(AO1497&gt;=Settings!$B$11,"Y","N")</f>
        <v/>
      </c>
      <c r="AY1497" s="99">
        <f>(AT1497="Y")+(AU1497="Y")+(AV1497="Y")+(AW1497="Y")+(AX1497="Y")</f>
        <v/>
      </c>
      <c r="AZ1497" s="94">
        <f>IF(AY1497=0,"None",_xlfn.TEXTJOIN(", ",TRUE(),IF(AT1497="Y","Breakout",""),IF(AU1497="Y","Accumulation",""),IF(AV1497="Y","Institutional buying",""),IF(AW1497="Y","Long buildup",""),IF(AX1497="Y","Momentum leader","")))</f>
        <v/>
      </c>
      <c r="BA1497" s="94">
        <f>IF(BW1497="","","Passes "&amp;AY1497&amp;" of 5 buy-side scans"&amp;IF(G1497="Y","; RED FLAG: filter out using Red flag column",""))</f>
        <v/>
      </c>
      <c r="BB1497" s="91" t="inlineStr">
        <is>
          <t>Upper</t>
        </is>
      </c>
      <c r="BC1497" s="92" t="inlineStr">
        <is>
          <t>Y</t>
        </is>
      </c>
      <c r="BD1497" s="94" t="inlineStr">
        <is>
          <t>Few traders (&lt;100 unique PAN, 30 days)</t>
        </is>
      </c>
      <c r="BE1497" s="94" t="n"/>
      <c r="BF1497" s="92">
        <f>IF(R1497*100000&gt;=Settings!$B$5,"Y","N")</f>
        <v/>
      </c>
      <c r="BG1497" s="91">
        <f>IF(F1497&gt;Settings!$B$6,"Y","N")</f>
        <v/>
      </c>
      <c r="BH1497" s="97" t="n">
        <v>5</v>
      </c>
      <c r="BI1497" s="96" t="n">
        <v>11.04</v>
      </c>
      <c r="BJ1497" s="96" t="n">
        <v>27.49</v>
      </c>
      <c r="BK1497" s="96" t="n">
        <v>33.66</v>
      </c>
      <c r="BL1497" s="96" t="n"/>
      <c r="BM1497" s="96" t="n"/>
      <c r="BN1497" s="97" t="n">
        <v>14.21</v>
      </c>
      <c r="BO1497" s="96" t="n">
        <v>23.76</v>
      </c>
      <c r="BP1497" s="96" t="n">
        <v>38.62</v>
      </c>
      <c r="BQ1497" s="96" t="n"/>
      <c r="BR1497" s="91" t="n"/>
      <c r="BS1497" s="91" t="inlineStr">
        <is>
          <t>None</t>
        </is>
      </c>
      <c r="BT1497" s="96" t="n">
        <v>83.40000000000001</v>
      </c>
      <c r="BU1497" s="91" t="n"/>
      <c r="BV1497" s="99">
        <f>IF(OR(BF1497&lt;&gt;"Y",BG1497&lt;&gt;"Y"),"",(AND(ISNUMBER(BQ1497),BQ1497&gt;0))+(BR1497="Stacked up")+(AND(ISNUMBER(BH1497),BH1497&gt;=-Settings!$B$17))+(AND(ISNUMBER(BK1497),ISNUMBER(BM1497),BK1497&gt;0,BM1497&gt;0))+(AND(ISNUMBER(AQ1497),AQ1497&gt;=Settings!$B$18))+(AND(ISNUMBER(BT1497),BT1497&gt;=Settings!$B$19,BT1497&lt;=Settings!$B$20))+(AND(ISNUMBER(AS1497),AS1497&gt;0))+(AND(ISNUMBER(T1497),ISNUMBER(M1497),T1497&gt;=Settings!$B$21,M1497&gt;0))+(AND(ISNUMBER(AD1497),ISNUMBER(M1497),AD1497&gt;=Settings!$B$22,M1497&gt;0))+(AY1497&gt;=1))</f>
        <v/>
      </c>
      <c r="BW1497" s="91">
        <f>IF(OR(AY1497=0,BF1497&lt;&gt;"Y",BG1497&lt;&gt;"Y"),"",1+SUMPRODUCT(($A$6:$A$2604=A1497)*($AY$6:$AY$2604&gt;0)*($BF$6:$BF$2604="Y")*($BG$6:$BG$2604="Y")*(($AY$6:$AY$2604&gt;AY1497)+($AY$6:$AY$2604=AY1497)*($AD$6:$AD$2604&gt;AD1497))))</f>
        <v/>
      </c>
    </row>
    <row r="1498" ht="23.85" customHeight="1" s="55">
      <c r="A1498" s="90" t="n">
        <v>46296</v>
      </c>
      <c r="B1498" s="91" t="inlineStr">
        <is>
          <t>CREST</t>
        </is>
      </c>
      <c r="C1498" s="91" t="inlineStr">
        <is>
          <t>INE559D01011</t>
        </is>
      </c>
      <c r="D1498" s="91" t="n"/>
      <c r="E1498" s="91" t="inlineStr">
        <is>
          <t>None</t>
        </is>
      </c>
      <c r="F1498" s="93" t="n">
        <v>1031</v>
      </c>
      <c r="G1498" s="92" t="inlineStr">
        <is>
          <t>N</t>
        </is>
      </c>
      <c r="H1498" s="94" t="n"/>
      <c r="I1498" s="91" t="inlineStr">
        <is>
          <t>N</t>
        </is>
      </c>
      <c r="J1498" s="92">
        <f>IF(K1498="","N","Y")</f>
        <v/>
      </c>
      <c r="K1498" s="94">
        <f>_xlfn.TEXTJOIN("; ",TRUE,IF(P1498="52-wk low","52-wk low",""),IF(AND(AD1498&gt;=Settings!$B$12,M1498&lt;0),"Distribution",""),IF(AND(AJ1498="Y",M1498&lt;0,AK1498&lt;-Settings!$B$13),"Long unwinding",""),IF(AND(AJ1498="Y",M1498&lt;0,AK1498&gt;Settings!$B$13),"Short buildup",""))</f>
        <v/>
      </c>
      <c r="L1498" s="95" t="n">
        <v>362.35</v>
      </c>
      <c r="M1498" s="96" t="n">
        <v>-1.23</v>
      </c>
      <c r="N1498" s="93" t="n">
        <v>1166</v>
      </c>
      <c r="O1498" s="91" t="inlineStr">
        <is>
          <t>None</t>
        </is>
      </c>
      <c r="P1498" s="91" t="inlineStr">
        <is>
          <t>None</t>
        </is>
      </c>
      <c r="Q1498" s="97" t="n">
        <v>0.03</v>
      </c>
      <c r="R1498" s="96" t="n">
        <v>0.04</v>
      </c>
      <c r="S1498" s="96" t="n">
        <v>0.86</v>
      </c>
      <c r="T1498" s="96" t="n">
        <v>0.76</v>
      </c>
      <c r="U1498" s="96" t="n">
        <v>0.34</v>
      </c>
      <c r="V1498" s="103" t="n">
        <v>0.4</v>
      </c>
      <c r="W1498" s="102" t="n">
        <v>1</v>
      </c>
      <c r="X1498" s="93" t="n"/>
      <c r="Y1498" s="91" t="inlineStr">
        <is>
          <t>None</t>
        </is>
      </c>
      <c r="Z1498" s="99" t="n">
        <v>92.38</v>
      </c>
      <c r="AA1498" s="96" t="n">
        <v>1.27</v>
      </c>
      <c r="AB1498" s="96" t="n">
        <v>1.32</v>
      </c>
      <c r="AC1498" s="96" t="n">
        <v>1.09</v>
      </c>
      <c r="AD1498" s="96" t="n">
        <v>1.06</v>
      </c>
      <c r="AE1498" s="96" t="n">
        <v>0.45</v>
      </c>
      <c r="AF1498" s="103" t="n">
        <v>1.04</v>
      </c>
      <c r="AG1498" s="91" t="inlineStr">
        <is>
          <t>Normal</t>
        </is>
      </c>
      <c r="AH1498" s="100" t="n">
        <v>0</v>
      </c>
      <c r="AI1498" s="101" t="n">
        <v>0</v>
      </c>
      <c r="AJ1498" s="92" t="inlineStr">
        <is>
          <t>N</t>
        </is>
      </c>
      <c r="AK1498" s="96" t="n"/>
      <c r="AL1498" s="91" t="inlineStr">
        <is>
          <t>n/a</t>
        </is>
      </c>
      <c r="AM1498" s="93" t="n"/>
      <c r="AN1498" s="92" t="inlineStr">
        <is>
          <t>None</t>
        </is>
      </c>
      <c r="AO1498" s="102" t="n">
        <v>0</v>
      </c>
      <c r="AP1498" s="103" t="n">
        <v>0.95</v>
      </c>
      <c r="AQ1498" s="102" t="n">
        <v>59</v>
      </c>
      <c r="AR1498" s="91" t="inlineStr">
        <is>
          <t>N</t>
        </is>
      </c>
      <c r="AS1498" s="104" t="n"/>
      <c r="AT1498" s="92">
        <f>IF(AND(P1498="52-wk high",T1498&gt;=Settings!$B$7),"Y","N")</f>
        <v/>
      </c>
      <c r="AU1498" s="91">
        <f>IF(AND(AD1498&gt;=Settings!$B$8,M1498&gt;0),"Y","N")</f>
        <v/>
      </c>
      <c r="AV1498" s="91">
        <f>IF(OR(AH1498&gt;Settings!$B$9,AI1498&gt;Settings!$B$9),"Y","N")</f>
        <v/>
      </c>
      <c r="AW1498" s="91">
        <f>IF(AJ1498&lt;&gt;"Y","n/a",IF(AND(M1498&gt;0,AK1498&gt;Settings!$B$10),"Y","N"))</f>
        <v/>
      </c>
      <c r="AX1498" s="91">
        <f>IF(AO1498&gt;=Settings!$B$11,"Y","N")</f>
        <v/>
      </c>
      <c r="AY1498" s="99">
        <f>(AT1498="Y")+(AU1498="Y")+(AV1498="Y")+(AW1498="Y")+(AX1498="Y")</f>
        <v/>
      </c>
      <c r="AZ1498" s="94">
        <f>IF(AY1498=0,"None",_xlfn.TEXTJOIN(", ",TRUE(),IF(AT1498="Y","Breakout",""),IF(AU1498="Y","Accumulation",""),IF(AV1498="Y","Institutional buying",""),IF(AW1498="Y","Long buildup",""),IF(AX1498="Y","Momentum leader","")))</f>
        <v/>
      </c>
      <c r="BA1498" s="94">
        <f>IF(BW1498="","","Passes "&amp;AY1498&amp;" of 5 buy-side scans"&amp;IF(G1498="Y","; RED FLAG: filter out using Red flag column",""))</f>
        <v/>
      </c>
      <c r="BB1498" s="91" t="inlineStr">
        <is>
          <t>None</t>
        </is>
      </c>
      <c r="BC1498" s="92" t="inlineStr">
        <is>
          <t>Y</t>
        </is>
      </c>
      <c r="BD1498" s="94" t="inlineStr">
        <is>
          <t>Few traders (&lt;100 unique PAN, 30 days)</t>
        </is>
      </c>
      <c r="BE1498" s="94" t="n"/>
      <c r="BF1498" s="92">
        <f>IF(R1498*100000&gt;=Settings!$B$5,"Y","N")</f>
        <v/>
      </c>
      <c r="BG1498" s="91">
        <f>IF(F1498&gt;Settings!$B$6,"Y","N")</f>
        <v/>
      </c>
      <c r="BH1498" s="97" t="n">
        <v>-13.31</v>
      </c>
      <c r="BI1498" s="96" t="n">
        <v>-0.49</v>
      </c>
      <c r="BJ1498" s="96" t="n">
        <v>-0.58</v>
      </c>
      <c r="BK1498" s="96" t="n">
        <v>-5.11</v>
      </c>
      <c r="BL1498" s="96" t="n">
        <v>10.24</v>
      </c>
      <c r="BM1498" s="96" t="n">
        <v>1.09</v>
      </c>
      <c r="BN1498" s="97" t="n">
        <v>-0.27</v>
      </c>
      <c r="BO1498" s="96" t="n">
        <v>-0.89</v>
      </c>
      <c r="BP1498" s="96" t="n">
        <v>-1.02</v>
      </c>
      <c r="BQ1498" s="96" t="n">
        <v>-1</v>
      </c>
      <c r="BR1498" s="91" t="inlineStr">
        <is>
          <t>Mixed</t>
        </is>
      </c>
      <c r="BS1498" s="91" t="inlineStr">
        <is>
          <t>None</t>
        </is>
      </c>
      <c r="BT1498" s="96" t="n">
        <v>48.9</v>
      </c>
      <c r="BU1498" s="91" t="inlineStr">
        <is>
          <t>N</t>
        </is>
      </c>
      <c r="BV1498" s="99">
        <f>IF(OR(BF1498&lt;&gt;"Y",BG1498&lt;&gt;"Y"),"",(AND(ISNUMBER(BQ1498),BQ1498&gt;0))+(BR1498="Stacked up")+(AND(ISNUMBER(BH1498),BH1498&gt;=-Settings!$B$17))+(AND(ISNUMBER(BK1498),ISNUMBER(BM1498),BK1498&gt;0,BM1498&gt;0))+(AND(ISNUMBER(AQ1498),AQ1498&gt;=Settings!$B$18))+(AND(ISNUMBER(BT1498),BT1498&gt;=Settings!$B$19,BT1498&lt;=Settings!$B$20))+(AND(ISNUMBER(AS1498),AS1498&gt;0))+(AND(ISNUMBER(T1498),ISNUMBER(M1498),T1498&gt;=Settings!$B$21,M1498&gt;0))+(AND(ISNUMBER(AD1498),ISNUMBER(M1498),AD1498&gt;=Settings!$B$22,M1498&gt;0))+(AY1498&gt;=1))</f>
        <v/>
      </c>
      <c r="BW1498" s="91">
        <f>IF(OR(AY1498=0,BF1498&lt;&gt;"Y",BG1498&lt;&gt;"Y"),"",1+SUMPRODUCT(($A$6:$A$2604=A1498)*($AY$6:$AY$2604&gt;0)*($BF$6:$BF$2604="Y")*($BG$6:$BG$2604="Y")*(($AY$6:$AY$2604&gt;AY1498)+($AY$6:$AY$2604=AY1498)*($AD$6:$AD$2604&gt;AD1498))))</f>
        <v/>
      </c>
    </row>
    <row r="1499" ht="23.85" customHeight="1" s="55">
      <c r="A1499" s="90" t="n">
        <v>46296</v>
      </c>
      <c r="B1499" s="91" t="inlineStr">
        <is>
          <t>GREENPOWER</t>
        </is>
      </c>
      <c r="C1499" s="91" t="inlineStr">
        <is>
          <t>INE999K01014</t>
        </is>
      </c>
      <c r="D1499" s="91" t="n"/>
      <c r="E1499" s="91" t="inlineStr">
        <is>
          <t>None</t>
        </is>
      </c>
      <c r="F1499" s="93" t="n">
        <v>1029</v>
      </c>
      <c r="G1499" s="92" t="inlineStr">
        <is>
          <t>N</t>
        </is>
      </c>
      <c r="H1499" s="94" t="n"/>
      <c r="I1499" s="91" t="inlineStr">
        <is>
          <t>N</t>
        </is>
      </c>
      <c r="J1499" s="92">
        <f>IF(K1499="","N","Y")</f>
        <v/>
      </c>
      <c r="K1499" s="94">
        <f>_xlfn.TEXTJOIN("; ",TRUE,IF(P1499="52-wk low","52-wk low",""),IF(AND(AD1499&gt;=Settings!$B$12,M1499&lt;0),"Distribution",""),IF(AND(AJ1499="Y",M1499&lt;0,AK1499&lt;-Settings!$B$13),"Long unwinding",""),IF(AND(AJ1499="Y",M1499&lt;0,AK1499&gt;Settings!$B$13),"Short buildup",""))</f>
        <v/>
      </c>
      <c r="L1499" s="95" t="n">
        <v>8.77</v>
      </c>
      <c r="M1499" s="96" t="n">
        <v>-0.68</v>
      </c>
      <c r="N1499" s="93" t="n">
        <v>872</v>
      </c>
      <c r="O1499" s="91" t="inlineStr">
        <is>
          <t>None</t>
        </is>
      </c>
      <c r="P1499" s="91" t="inlineStr">
        <is>
          <t>None</t>
        </is>
      </c>
      <c r="Q1499" s="97" t="n">
        <v>14.89</v>
      </c>
      <c r="R1499" s="96" t="n">
        <v>43.45</v>
      </c>
      <c r="S1499" s="96" t="n">
        <v>0.34</v>
      </c>
      <c r="T1499" s="96" t="n">
        <v>0.52</v>
      </c>
      <c r="U1499" s="96" t="n">
        <v>0.46</v>
      </c>
      <c r="V1499" s="103" t="n">
        <v>1.38</v>
      </c>
      <c r="W1499" s="102" t="n">
        <v>1</v>
      </c>
      <c r="X1499" s="93" t="n"/>
      <c r="Y1499" s="91" t="inlineStr">
        <is>
          <t>None</t>
        </is>
      </c>
      <c r="Z1499" s="99" t="n">
        <v>52.3</v>
      </c>
      <c r="AA1499" s="96" t="n">
        <v>1.08</v>
      </c>
      <c r="AB1499" s="96" t="n">
        <v>1.06</v>
      </c>
      <c r="AC1499" s="96" t="n">
        <v>0.58</v>
      </c>
      <c r="AD1499" s="96" t="n">
        <v>0.72</v>
      </c>
      <c r="AE1499" s="96" t="n">
        <v>0.61</v>
      </c>
      <c r="AF1499" s="103" t="n">
        <v>0.78</v>
      </c>
      <c r="AG1499" s="91" t="inlineStr">
        <is>
          <t>Normal</t>
        </is>
      </c>
      <c r="AH1499" s="100" t="n">
        <v>0</v>
      </c>
      <c r="AI1499" s="101" t="n">
        <v>0</v>
      </c>
      <c r="AJ1499" s="92" t="inlineStr">
        <is>
          <t>N</t>
        </is>
      </c>
      <c r="AK1499" s="96" t="n"/>
      <c r="AL1499" s="91" t="inlineStr">
        <is>
          <t>n/a</t>
        </is>
      </c>
      <c r="AM1499" s="93" t="n"/>
      <c r="AN1499" s="92" t="inlineStr">
        <is>
          <t>None</t>
        </is>
      </c>
      <c r="AO1499" s="102" t="n">
        <v>0</v>
      </c>
      <c r="AP1499" s="103" t="n">
        <v>0.61</v>
      </c>
      <c r="AQ1499" s="102" t="n">
        <v>22</v>
      </c>
      <c r="AR1499" s="91" t="inlineStr">
        <is>
          <t>N</t>
        </is>
      </c>
      <c r="AS1499" s="104" t="n"/>
      <c r="AT1499" s="92">
        <f>IF(AND(P1499="52-wk high",T1499&gt;=Settings!$B$7),"Y","N")</f>
        <v/>
      </c>
      <c r="AU1499" s="91">
        <f>IF(AND(AD1499&gt;=Settings!$B$8,M1499&gt;0),"Y","N")</f>
        <v/>
      </c>
      <c r="AV1499" s="91">
        <f>IF(OR(AH1499&gt;Settings!$B$9,AI1499&gt;Settings!$B$9),"Y","N")</f>
        <v/>
      </c>
      <c r="AW1499" s="91">
        <f>IF(AJ1499&lt;&gt;"Y","n/a",IF(AND(M1499&gt;0,AK1499&gt;Settings!$B$10),"Y","N"))</f>
        <v/>
      </c>
      <c r="AX1499" s="91">
        <f>IF(AO1499&gt;=Settings!$B$11,"Y","N")</f>
        <v/>
      </c>
      <c r="AY1499" s="99">
        <f>(AT1499="Y")+(AU1499="Y")+(AV1499="Y")+(AW1499="Y")+(AX1499="Y")</f>
        <v/>
      </c>
      <c r="AZ1499" s="94">
        <f>IF(AY1499=0,"None",_xlfn.TEXTJOIN(", ",TRUE(),IF(AT1499="Y","Breakout",""),IF(AU1499="Y","Accumulation",""),IF(AV1499="Y","Institutional buying",""),IF(AW1499="Y","Long buildup",""),IF(AX1499="Y","Momentum leader","")))</f>
        <v/>
      </c>
      <c r="BA1499" s="94">
        <f>IF(BW1499="","","Passes "&amp;AY1499&amp;" of 5 buy-side scans"&amp;IF(G1499="Y","; RED FLAG: filter out using Red flag column",""))</f>
        <v/>
      </c>
      <c r="BB1499" s="91" t="inlineStr">
        <is>
          <t>None</t>
        </is>
      </c>
      <c r="BC1499" s="92" t="inlineStr">
        <is>
          <t>N</t>
        </is>
      </c>
      <c r="BD1499" s="94" t="n"/>
      <c r="BE1499" s="94" t="n"/>
      <c r="BF1499" s="92">
        <f>IF(R1499*100000&gt;=Settings!$B$5,"Y","N")</f>
        <v/>
      </c>
      <c r="BG1499" s="91">
        <f>IF(F1499&gt;Settings!$B$6,"Y","N")</f>
        <v/>
      </c>
      <c r="BH1499" s="97" t="n">
        <v>-41.26</v>
      </c>
      <c r="BI1499" s="96" t="n">
        <v>-2.56</v>
      </c>
      <c r="BJ1499" s="96" t="n">
        <v>-3.84</v>
      </c>
      <c r="BK1499" s="96" t="n">
        <v>-15.83</v>
      </c>
      <c r="BL1499" s="96" t="n">
        <v>-2.34</v>
      </c>
      <c r="BM1499" s="96" t="n">
        <v>-33.46</v>
      </c>
      <c r="BN1499" s="97" t="n">
        <v>-3.19</v>
      </c>
      <c r="BO1499" s="96" t="n">
        <v>-6.92</v>
      </c>
      <c r="BP1499" s="96" t="n">
        <v>-11.12</v>
      </c>
      <c r="BQ1499" s="96" t="n">
        <v>-16.79</v>
      </c>
      <c r="BR1499" s="91" t="inlineStr">
        <is>
          <t>Stacked down</t>
        </is>
      </c>
      <c r="BS1499" s="91" t="inlineStr">
        <is>
          <t>None</t>
        </is>
      </c>
      <c r="BT1499" s="96" t="n">
        <v>27.5</v>
      </c>
      <c r="BU1499" s="91" t="inlineStr">
        <is>
          <t>N</t>
        </is>
      </c>
      <c r="BV1499" s="99">
        <f>IF(OR(BF1499&lt;&gt;"Y",BG1499&lt;&gt;"Y"),"",(AND(ISNUMBER(BQ1499),BQ1499&gt;0))+(BR1499="Stacked up")+(AND(ISNUMBER(BH1499),BH1499&gt;=-Settings!$B$17))+(AND(ISNUMBER(BK1499),ISNUMBER(BM1499),BK1499&gt;0,BM1499&gt;0))+(AND(ISNUMBER(AQ1499),AQ1499&gt;=Settings!$B$18))+(AND(ISNUMBER(BT1499),BT1499&gt;=Settings!$B$19,BT1499&lt;=Settings!$B$20))+(AND(ISNUMBER(AS1499),AS1499&gt;0))+(AND(ISNUMBER(T1499),ISNUMBER(M1499),T1499&gt;=Settings!$B$21,M1499&gt;0))+(AND(ISNUMBER(AD1499),ISNUMBER(M1499),AD1499&gt;=Settings!$B$22,M1499&gt;0))+(AY1499&gt;=1))</f>
        <v/>
      </c>
      <c r="BW1499" s="91">
        <f>IF(OR(AY1499=0,BF1499&lt;&gt;"Y",BG1499&lt;&gt;"Y"),"",1+SUMPRODUCT(($A$6:$A$2604=A1499)*($AY$6:$AY$2604&gt;0)*($BF$6:$BF$2604="Y")*($BG$6:$BG$2604="Y")*(($AY$6:$AY$2604&gt;AY1499)+($AY$6:$AY$2604=AY1499)*($AD$6:$AD$2604&gt;AD1499))))</f>
        <v/>
      </c>
    </row>
    <row r="1500" ht="23.85" customHeight="1" s="55">
      <c r="A1500" s="90" t="n">
        <v>46296</v>
      </c>
      <c r="B1500" s="91" t="inlineStr">
        <is>
          <t>HARIOMPIPE</t>
        </is>
      </c>
      <c r="C1500" s="91" t="inlineStr">
        <is>
          <t>INE00EV01017</t>
        </is>
      </c>
      <c r="D1500" s="91" t="n"/>
      <c r="E1500" s="91" t="inlineStr">
        <is>
          <t>None</t>
        </is>
      </c>
      <c r="F1500" s="93" t="n">
        <v>1029</v>
      </c>
      <c r="G1500" s="92" t="inlineStr">
        <is>
          <t>N</t>
        </is>
      </c>
      <c r="H1500" s="94" t="n"/>
      <c r="I1500" s="91" t="inlineStr">
        <is>
          <t>N</t>
        </is>
      </c>
      <c r="J1500" s="92">
        <f>IF(K1500="","N","Y")</f>
        <v/>
      </c>
      <c r="K1500" s="94">
        <f>_xlfn.TEXTJOIN("; ",TRUE,IF(P1500="52-wk low","52-wk low",""),IF(AND(AD1500&gt;=Settings!$B$12,M1500&lt;0),"Distribution",""),IF(AND(AJ1500="Y",M1500&lt;0,AK1500&lt;-Settings!$B$13),"Long unwinding",""),IF(AND(AJ1500="Y",M1500&lt;0,AK1500&gt;Settings!$B$13),"Short buildup",""))</f>
        <v/>
      </c>
      <c r="L1500" s="95" t="n">
        <v>332.35</v>
      </c>
      <c r="M1500" s="96" t="n">
        <v>-2.52</v>
      </c>
      <c r="N1500" s="93" t="n">
        <v>1899</v>
      </c>
      <c r="O1500" s="91" t="inlineStr">
        <is>
          <t>None</t>
        </is>
      </c>
      <c r="P1500" s="91" t="inlineStr">
        <is>
          <t>None</t>
        </is>
      </c>
      <c r="Q1500" s="97" t="n">
        <v>1.02</v>
      </c>
      <c r="R1500" s="96" t="n">
        <v>0.98</v>
      </c>
      <c r="S1500" s="96" t="n">
        <v>1.03</v>
      </c>
      <c r="T1500" s="96" t="n">
        <v>0.9399999999999999</v>
      </c>
      <c r="U1500" s="96" t="n">
        <v>0.32</v>
      </c>
      <c r="V1500" s="103" t="n">
        <v>0.31</v>
      </c>
      <c r="W1500" s="102" t="n">
        <v>0</v>
      </c>
      <c r="X1500" s="93" t="n"/>
      <c r="Y1500" s="91" t="inlineStr">
        <is>
          <t>None</t>
        </is>
      </c>
      <c r="Z1500" s="99" t="n">
        <v>47.73</v>
      </c>
      <c r="AA1500" s="96" t="n">
        <v>0.95</v>
      </c>
      <c r="AB1500" s="96" t="n">
        <v>0.98</v>
      </c>
      <c r="AC1500" s="96" t="n">
        <v>1.03</v>
      </c>
      <c r="AD1500" s="96" t="n">
        <v>0.95</v>
      </c>
      <c r="AE1500" s="96" t="n">
        <v>0.48</v>
      </c>
      <c r="AF1500" s="103" t="n">
        <v>1.49</v>
      </c>
      <c r="AG1500" s="91" t="inlineStr">
        <is>
          <t>Normal</t>
        </is>
      </c>
      <c r="AH1500" s="100" t="n">
        <v>0</v>
      </c>
      <c r="AI1500" s="101" t="n">
        <v>0</v>
      </c>
      <c r="AJ1500" s="92" t="inlineStr">
        <is>
          <t>N</t>
        </is>
      </c>
      <c r="AK1500" s="96" t="n"/>
      <c r="AL1500" s="91" t="inlineStr">
        <is>
          <t>n/a</t>
        </is>
      </c>
      <c r="AM1500" s="93" t="n"/>
      <c r="AN1500" s="92" t="inlineStr">
        <is>
          <t>None</t>
        </is>
      </c>
      <c r="AO1500" s="102" t="n">
        <v>0</v>
      </c>
      <c r="AP1500" s="103" t="n">
        <v>0.7</v>
      </c>
      <c r="AQ1500" s="102" t="n">
        <v>38</v>
      </c>
      <c r="AR1500" s="91" t="inlineStr">
        <is>
          <t>N</t>
        </is>
      </c>
      <c r="AS1500" s="104" t="n"/>
      <c r="AT1500" s="92">
        <f>IF(AND(P1500="52-wk high",T1500&gt;=Settings!$B$7),"Y","N")</f>
        <v/>
      </c>
      <c r="AU1500" s="91">
        <f>IF(AND(AD1500&gt;=Settings!$B$8,M1500&gt;0),"Y","N")</f>
        <v/>
      </c>
      <c r="AV1500" s="91">
        <f>IF(OR(AH1500&gt;Settings!$B$9,AI1500&gt;Settings!$B$9),"Y","N")</f>
        <v/>
      </c>
      <c r="AW1500" s="91">
        <f>IF(AJ1500&lt;&gt;"Y","n/a",IF(AND(M1500&gt;0,AK1500&gt;Settings!$B$10),"Y","N"))</f>
        <v/>
      </c>
      <c r="AX1500" s="91">
        <f>IF(AO1500&gt;=Settings!$B$11,"Y","N")</f>
        <v/>
      </c>
      <c r="AY1500" s="99">
        <f>(AT1500="Y")+(AU1500="Y")+(AV1500="Y")+(AW1500="Y")+(AX1500="Y")</f>
        <v/>
      </c>
      <c r="AZ1500" s="94">
        <f>IF(AY1500=0,"None",_xlfn.TEXTJOIN(", ",TRUE(),IF(AT1500="Y","Breakout",""),IF(AU1500="Y","Accumulation",""),IF(AV1500="Y","Institutional buying",""),IF(AW1500="Y","Long buildup",""),IF(AX1500="Y","Momentum leader","")))</f>
        <v/>
      </c>
      <c r="BA1500" s="94">
        <f>IF(BW1500="","","Passes "&amp;AY1500&amp;" of 5 buy-side scans"&amp;IF(G1500="Y","; RED FLAG: filter out using Red flag column",""))</f>
        <v/>
      </c>
      <c r="BB1500" s="91" t="inlineStr">
        <is>
          <t>None</t>
        </is>
      </c>
      <c r="BC1500" s="92" t="inlineStr">
        <is>
          <t>N</t>
        </is>
      </c>
      <c r="BD1500" s="94" t="n"/>
      <c r="BE1500" s="94" t="n"/>
      <c r="BF1500" s="92">
        <f>IF(R1500*100000&gt;=Settings!$B$5,"Y","N")</f>
        <v/>
      </c>
      <c r="BG1500" s="91">
        <f>IF(F1500&gt;Settings!$B$6,"Y","N")</f>
        <v/>
      </c>
      <c r="BH1500" s="97" t="n">
        <v>-33.29</v>
      </c>
      <c r="BI1500" s="96" t="n">
        <v>-5.23</v>
      </c>
      <c r="BJ1500" s="96" t="n">
        <v>-2.98</v>
      </c>
      <c r="BK1500" s="96" t="n">
        <v>-16.4</v>
      </c>
      <c r="BL1500" s="96" t="n">
        <v>9.289999999999999</v>
      </c>
      <c r="BM1500" s="96" t="n">
        <v>-32.99</v>
      </c>
      <c r="BN1500" s="97" t="n">
        <v>-5.33</v>
      </c>
      <c r="BO1500" s="96" t="n">
        <v>-7.92</v>
      </c>
      <c r="BP1500" s="96" t="n">
        <v>-9.41</v>
      </c>
      <c r="BQ1500" s="96" t="n">
        <v>-12.9</v>
      </c>
      <c r="BR1500" s="91" t="inlineStr">
        <is>
          <t>Stacked down</t>
        </is>
      </c>
      <c r="BS1500" s="91" t="inlineStr">
        <is>
          <t>None</t>
        </is>
      </c>
      <c r="BT1500" s="96" t="n">
        <v>28.6</v>
      </c>
      <c r="BU1500" s="91" t="inlineStr">
        <is>
          <t>N</t>
        </is>
      </c>
      <c r="BV1500" s="99">
        <f>IF(OR(BF1500&lt;&gt;"Y",BG1500&lt;&gt;"Y"),"",(AND(ISNUMBER(BQ1500),BQ1500&gt;0))+(BR1500="Stacked up")+(AND(ISNUMBER(BH1500),BH1500&gt;=-Settings!$B$17))+(AND(ISNUMBER(BK1500),ISNUMBER(BM1500),BK1500&gt;0,BM1500&gt;0))+(AND(ISNUMBER(AQ1500),AQ1500&gt;=Settings!$B$18))+(AND(ISNUMBER(BT1500),BT1500&gt;=Settings!$B$19,BT1500&lt;=Settings!$B$20))+(AND(ISNUMBER(AS1500),AS1500&gt;0))+(AND(ISNUMBER(T1500),ISNUMBER(M1500),T1500&gt;=Settings!$B$21,M1500&gt;0))+(AND(ISNUMBER(AD1500),ISNUMBER(M1500),AD1500&gt;=Settings!$B$22,M1500&gt;0))+(AY1500&gt;=1))</f>
        <v/>
      </c>
      <c r="BW1500" s="91">
        <f>IF(OR(AY1500=0,BF1500&lt;&gt;"Y",BG1500&lt;&gt;"Y"),"",1+SUMPRODUCT(($A$6:$A$2604=A1500)*($AY$6:$AY$2604&gt;0)*($BF$6:$BF$2604="Y")*($BG$6:$BG$2604="Y")*(($AY$6:$AY$2604&gt;AY1500)+($AY$6:$AY$2604=AY1500)*($AD$6:$AD$2604&gt;AD1500))))</f>
        <v/>
      </c>
    </row>
    <row r="1501" ht="23.85" customHeight="1" s="55">
      <c r="A1501" s="90" t="n">
        <v>46296</v>
      </c>
      <c r="B1501" s="91" t="inlineStr">
        <is>
          <t>UNITECH</t>
        </is>
      </c>
      <c r="C1501" s="91" t="inlineStr">
        <is>
          <t>INE694A01020</t>
        </is>
      </c>
      <c r="D1501" s="91" t="n"/>
      <c r="E1501" s="91" t="inlineStr">
        <is>
          <t>None</t>
        </is>
      </c>
      <c r="F1501" s="93" t="n">
        <v>1028</v>
      </c>
      <c r="G1501" s="92" t="inlineStr">
        <is>
          <t>Y</t>
        </is>
      </c>
      <c r="H1501" s="94" t="inlineStr">
        <is>
          <t>Loss making</t>
        </is>
      </c>
      <c r="I1501" s="91" t="inlineStr">
        <is>
          <t>N</t>
        </is>
      </c>
      <c r="J1501" s="92">
        <f>IF(K1501="","N","Y")</f>
        <v/>
      </c>
      <c r="K1501" s="94">
        <f>_xlfn.TEXTJOIN("; ",TRUE,IF(P1501="52-wk low","52-wk low",""),IF(AND(AD1501&gt;=Settings!$B$12,M1501&lt;0),"Distribution",""),IF(AND(AJ1501="Y",M1501&lt;0,AK1501&lt;-Settings!$B$13),"Long unwinding",""),IF(AND(AJ1501="Y",M1501&lt;0,AK1501&gt;Settings!$B$13),"Short buildup",""))</f>
        <v/>
      </c>
      <c r="L1501" s="95" t="n">
        <v>3.93</v>
      </c>
      <c r="M1501" s="96" t="n">
        <v>-0.76</v>
      </c>
      <c r="N1501" s="93" t="n">
        <v>920</v>
      </c>
      <c r="O1501" s="91" t="inlineStr">
        <is>
          <t>None</t>
        </is>
      </c>
      <c r="P1501" s="91" t="inlineStr">
        <is>
          <t>None</t>
        </is>
      </c>
      <c r="Q1501" s="97" t="n">
        <v>31.8</v>
      </c>
      <c r="R1501" s="96" t="n">
        <v>67.20999999999999</v>
      </c>
      <c r="S1501" s="96" t="n">
        <v>0.47</v>
      </c>
      <c r="T1501" s="96" t="n">
        <v>0.64</v>
      </c>
      <c r="U1501" s="96" t="n">
        <v>0.57</v>
      </c>
      <c r="V1501" s="103" t="n">
        <v>1.2</v>
      </c>
      <c r="W1501" s="102" t="n">
        <v>7</v>
      </c>
      <c r="X1501" s="93" t="n"/>
      <c r="Y1501" s="91" t="inlineStr">
        <is>
          <t>None</t>
        </is>
      </c>
      <c r="Z1501" s="99" t="n">
        <v>53.56</v>
      </c>
      <c r="AA1501" s="96" t="n">
        <v>0.87</v>
      </c>
      <c r="AB1501" s="96" t="n">
        <v>0.84</v>
      </c>
      <c r="AC1501" s="96" t="n">
        <v>0.43</v>
      </c>
      <c r="AD1501" s="96" t="n">
        <v>0.5600000000000001</v>
      </c>
      <c r="AE1501" s="96" t="n">
        <v>0.5</v>
      </c>
      <c r="AF1501" s="103" t="n">
        <v>0.98</v>
      </c>
      <c r="AG1501" s="91" t="inlineStr">
        <is>
          <t>Normal</t>
        </is>
      </c>
      <c r="AH1501" s="100" t="n">
        <v>0</v>
      </c>
      <c r="AI1501" s="101" t="n">
        <v>0</v>
      </c>
      <c r="AJ1501" s="92" t="inlineStr">
        <is>
          <t>N</t>
        </is>
      </c>
      <c r="AK1501" s="96" t="n"/>
      <c r="AL1501" s="91" t="inlineStr">
        <is>
          <t>n/a</t>
        </is>
      </c>
      <c r="AM1501" s="93" t="n"/>
      <c r="AN1501" s="92" t="inlineStr">
        <is>
          <t>None</t>
        </is>
      </c>
      <c r="AO1501" s="102" t="n">
        <v>0</v>
      </c>
      <c r="AP1501" s="103" t="n">
        <v>0.64</v>
      </c>
      <c r="AQ1501" s="102" t="n">
        <v>26</v>
      </c>
      <c r="AR1501" s="91" t="inlineStr">
        <is>
          <t>N</t>
        </is>
      </c>
      <c r="AS1501" s="104" t="n"/>
      <c r="AT1501" s="92">
        <f>IF(AND(P1501="52-wk high",T1501&gt;=Settings!$B$7),"Y","N")</f>
        <v/>
      </c>
      <c r="AU1501" s="91">
        <f>IF(AND(AD1501&gt;=Settings!$B$8,M1501&gt;0),"Y","N")</f>
        <v/>
      </c>
      <c r="AV1501" s="91">
        <f>IF(OR(AH1501&gt;Settings!$B$9,AI1501&gt;Settings!$B$9),"Y","N")</f>
        <v/>
      </c>
      <c r="AW1501" s="91">
        <f>IF(AJ1501&lt;&gt;"Y","n/a",IF(AND(M1501&gt;0,AK1501&gt;Settings!$B$10),"Y","N"))</f>
        <v/>
      </c>
      <c r="AX1501" s="91">
        <f>IF(AO1501&gt;=Settings!$B$11,"Y","N")</f>
        <v/>
      </c>
      <c r="AY1501" s="99">
        <f>(AT1501="Y")+(AU1501="Y")+(AV1501="Y")+(AW1501="Y")+(AX1501="Y")</f>
        <v/>
      </c>
      <c r="AZ1501" s="94">
        <f>IF(AY1501=0,"None",_xlfn.TEXTJOIN(", ",TRUE(),IF(AT1501="Y","Breakout",""),IF(AU1501="Y","Accumulation",""),IF(AV1501="Y","Institutional buying",""),IF(AW1501="Y","Long buildup",""),IF(AX1501="Y","Momentum leader","")))</f>
        <v/>
      </c>
      <c r="BA1501" s="94">
        <f>IF(BW1501="","","Passes "&amp;AY1501&amp;" of 5 buy-side scans"&amp;IF(G1501="Y","; RED FLAG: filter out using Red flag column",""))</f>
        <v/>
      </c>
      <c r="BB1501" s="91" t="inlineStr">
        <is>
          <t>None</t>
        </is>
      </c>
      <c r="BC1501" s="92" t="inlineStr">
        <is>
          <t>Y</t>
        </is>
      </c>
      <c r="BD1501" s="94" t="inlineStr">
        <is>
          <t>EPS zero; High-low range &gt;150% in 12 months</t>
        </is>
      </c>
      <c r="BE1501" s="94" t="n"/>
      <c r="BF1501" s="92">
        <f>IF(R1501*100000&gt;=Settings!$B$5,"Y","N")</f>
        <v/>
      </c>
      <c r="BG1501" s="91">
        <f>IF(F1501&gt;Settings!$B$6,"Y","N")</f>
        <v/>
      </c>
      <c r="BH1501" s="97" t="n">
        <v>-50.44</v>
      </c>
      <c r="BI1501" s="96" t="n">
        <v>-2.96</v>
      </c>
      <c r="BJ1501" s="96" t="n">
        <v>3.97</v>
      </c>
      <c r="BK1501" s="96" t="n">
        <v>-16.2</v>
      </c>
      <c r="BL1501" s="96" t="n">
        <v>3.69</v>
      </c>
      <c r="BM1501" s="96" t="n">
        <v>-45.42</v>
      </c>
      <c r="BN1501" s="97" t="n">
        <v>-3.12</v>
      </c>
      <c r="BO1501" s="96" t="n">
        <v>-5.33</v>
      </c>
      <c r="BP1501" s="96" t="n">
        <v>-9.98</v>
      </c>
      <c r="BQ1501" s="96" t="n">
        <v>-18.53</v>
      </c>
      <c r="BR1501" s="91" t="inlineStr">
        <is>
          <t>Stacked down</t>
        </is>
      </c>
      <c r="BS1501" s="91" t="inlineStr">
        <is>
          <t>None</t>
        </is>
      </c>
      <c r="BT1501" s="96" t="n">
        <v>41.3</v>
      </c>
      <c r="BU1501" s="91" t="inlineStr">
        <is>
          <t>N</t>
        </is>
      </c>
      <c r="BV1501" s="99">
        <f>IF(OR(BF1501&lt;&gt;"Y",BG1501&lt;&gt;"Y"),"",(AND(ISNUMBER(BQ1501),BQ1501&gt;0))+(BR1501="Stacked up")+(AND(ISNUMBER(BH1501),BH1501&gt;=-Settings!$B$17))+(AND(ISNUMBER(BK1501),ISNUMBER(BM1501),BK1501&gt;0,BM1501&gt;0))+(AND(ISNUMBER(AQ1501),AQ1501&gt;=Settings!$B$18))+(AND(ISNUMBER(BT1501),BT1501&gt;=Settings!$B$19,BT1501&lt;=Settings!$B$20))+(AND(ISNUMBER(AS1501),AS1501&gt;0))+(AND(ISNUMBER(T1501),ISNUMBER(M1501),T1501&gt;=Settings!$B$21,M1501&gt;0))+(AND(ISNUMBER(AD1501),ISNUMBER(M1501),AD1501&gt;=Settings!$B$22,M1501&gt;0))+(AY1501&gt;=1))</f>
        <v/>
      </c>
      <c r="BW1501" s="91">
        <f>IF(OR(AY1501=0,BF1501&lt;&gt;"Y",BG1501&lt;&gt;"Y"),"",1+SUMPRODUCT(($A$6:$A$2604=A1501)*($AY$6:$AY$2604&gt;0)*($BF$6:$BF$2604="Y")*($BG$6:$BG$2604="Y")*(($AY$6:$AY$2604&gt;AY1501)+($AY$6:$AY$2604=AY1501)*($AD$6:$AD$2604&gt;AD1501))))</f>
        <v/>
      </c>
    </row>
    <row r="1502" ht="23.85" customHeight="1" s="55">
      <c r="A1502" s="90" t="n">
        <v>46296</v>
      </c>
      <c r="B1502" s="91" t="inlineStr">
        <is>
          <t>MATRIMONY</t>
        </is>
      </c>
      <c r="C1502" s="91" t="inlineStr">
        <is>
          <t>INE866R01028</t>
        </is>
      </c>
      <c r="D1502" s="91" t="n"/>
      <c r="E1502" s="91" t="inlineStr">
        <is>
          <t>None</t>
        </is>
      </c>
      <c r="F1502" s="93" t="n">
        <v>1027</v>
      </c>
      <c r="G1502" s="92" t="inlineStr">
        <is>
          <t>N</t>
        </is>
      </c>
      <c r="H1502" s="94" t="n"/>
      <c r="I1502" s="91" t="inlineStr">
        <is>
          <t>N</t>
        </is>
      </c>
      <c r="J1502" s="92">
        <f>IF(K1502="","N","Y")</f>
        <v/>
      </c>
      <c r="K1502" s="94">
        <f>_xlfn.TEXTJOIN("; ",TRUE,IF(P1502="52-wk low","52-wk low",""),IF(AND(AD1502&gt;=Settings!$B$12,M1502&lt;0),"Distribution",""),IF(AND(AJ1502="Y",M1502&lt;0,AK1502&lt;-Settings!$B$13),"Long unwinding",""),IF(AND(AJ1502="Y",M1502&lt;0,AK1502&gt;Settings!$B$13),"Short buildup",""))</f>
        <v/>
      </c>
      <c r="L1502" s="95" t="n">
        <v>497</v>
      </c>
      <c r="M1502" s="96" t="n">
        <v>-5.12</v>
      </c>
      <c r="N1502" s="93" t="n">
        <v>2511</v>
      </c>
      <c r="O1502" s="91" t="inlineStr">
        <is>
          <t>None</t>
        </is>
      </c>
      <c r="P1502" s="91" t="inlineStr">
        <is>
          <t>None</t>
        </is>
      </c>
      <c r="Q1502" s="97" t="n">
        <v>0.2</v>
      </c>
      <c r="R1502" s="96" t="n">
        <v>0.14</v>
      </c>
      <c r="S1502" s="96" t="n">
        <v>1.46</v>
      </c>
      <c r="T1502" s="96" t="n">
        <v>0.36</v>
      </c>
      <c r="U1502" s="96" t="n">
        <v>0.51</v>
      </c>
      <c r="V1502" s="103" t="n">
        <v>0.36</v>
      </c>
      <c r="W1502" s="102" t="n">
        <v>0</v>
      </c>
      <c r="X1502" s="93" t="n"/>
      <c r="Y1502" s="91" t="inlineStr">
        <is>
          <t>None</t>
        </is>
      </c>
      <c r="Z1502" s="99" t="n">
        <v>58.84</v>
      </c>
      <c r="AA1502" s="96" t="n">
        <v>0.9</v>
      </c>
      <c r="AB1502" s="96" t="n">
        <v>0.89</v>
      </c>
      <c r="AC1502" s="96" t="n">
        <v>1.35</v>
      </c>
      <c r="AD1502" s="96" t="n">
        <v>0.42</v>
      </c>
      <c r="AE1502" s="96" t="n">
        <v>0.54</v>
      </c>
      <c r="AF1502" s="103" t="n">
        <v>1.15</v>
      </c>
      <c r="AG1502" s="91" t="inlineStr">
        <is>
          <t>Normal</t>
        </is>
      </c>
      <c r="AH1502" s="100" t="n">
        <v>0</v>
      </c>
      <c r="AI1502" s="101" t="n">
        <v>0</v>
      </c>
      <c r="AJ1502" s="92" t="inlineStr">
        <is>
          <t>N</t>
        </is>
      </c>
      <c r="AK1502" s="96" t="n"/>
      <c r="AL1502" s="91" t="inlineStr">
        <is>
          <t>n/a</t>
        </is>
      </c>
      <c r="AM1502" s="93" t="n"/>
      <c r="AN1502" s="92" t="inlineStr">
        <is>
          <t>None</t>
        </is>
      </c>
      <c r="AO1502" s="102" t="n">
        <v>0</v>
      </c>
      <c r="AP1502" s="103" t="n">
        <v>0.93</v>
      </c>
      <c r="AQ1502" s="102" t="n">
        <v>58</v>
      </c>
      <c r="AR1502" s="91" t="inlineStr">
        <is>
          <t>N</t>
        </is>
      </c>
      <c r="AS1502" s="104" t="n"/>
      <c r="AT1502" s="92">
        <f>IF(AND(P1502="52-wk high",T1502&gt;=Settings!$B$7),"Y","N")</f>
        <v/>
      </c>
      <c r="AU1502" s="91">
        <f>IF(AND(AD1502&gt;=Settings!$B$8,M1502&gt;0),"Y","N")</f>
        <v/>
      </c>
      <c r="AV1502" s="91">
        <f>IF(OR(AH1502&gt;Settings!$B$9,AI1502&gt;Settings!$B$9),"Y","N")</f>
        <v/>
      </c>
      <c r="AW1502" s="91">
        <f>IF(AJ1502&lt;&gt;"Y","n/a",IF(AND(M1502&gt;0,AK1502&gt;Settings!$B$10),"Y","N"))</f>
        <v/>
      </c>
      <c r="AX1502" s="91">
        <f>IF(AO1502&gt;=Settings!$B$11,"Y","N")</f>
        <v/>
      </c>
      <c r="AY1502" s="99">
        <f>(AT1502="Y")+(AU1502="Y")+(AV1502="Y")+(AW1502="Y")+(AX1502="Y")</f>
        <v/>
      </c>
      <c r="AZ1502" s="94">
        <f>IF(AY1502=0,"None",_xlfn.TEXTJOIN(", ",TRUE(),IF(AT1502="Y","Breakout",""),IF(AU1502="Y","Accumulation",""),IF(AV1502="Y","Institutional buying",""),IF(AW1502="Y","Long buildup",""),IF(AX1502="Y","Momentum leader","")))</f>
        <v/>
      </c>
      <c r="BA1502" s="94">
        <f>IF(BW1502="","","Passes "&amp;AY1502&amp;" of 5 buy-side scans"&amp;IF(G1502="Y","; RED FLAG: filter out using Red flag column",""))</f>
        <v/>
      </c>
      <c r="BB1502" s="91" t="inlineStr">
        <is>
          <t>None</t>
        </is>
      </c>
      <c r="BC1502" s="92" t="inlineStr">
        <is>
          <t>N</t>
        </is>
      </c>
      <c r="BD1502" s="94" t="n"/>
      <c r="BE1502" s="94" t="n"/>
      <c r="BF1502" s="92">
        <f>IF(R1502*100000&gt;=Settings!$B$5,"Y","N")</f>
        <v/>
      </c>
      <c r="BG1502" s="91">
        <f>IF(F1502&gt;Settings!$B$6,"Y","N")</f>
        <v/>
      </c>
      <c r="BH1502" s="97" t="n">
        <v>-13.26</v>
      </c>
      <c r="BI1502" s="96" t="n">
        <v>-7.72</v>
      </c>
      <c r="BJ1502" s="96" t="n">
        <v>-4.24</v>
      </c>
      <c r="BK1502" s="96" t="n">
        <v>22.26</v>
      </c>
      <c r="BL1502" s="96" t="n">
        <v>14.21</v>
      </c>
      <c r="BM1502" s="96" t="n">
        <v>-5.6</v>
      </c>
      <c r="BN1502" s="97" t="n">
        <v>-5.06</v>
      </c>
      <c r="BO1502" s="96" t="n">
        <v>-1.55</v>
      </c>
      <c r="BP1502" s="96" t="n">
        <v>2.81</v>
      </c>
      <c r="BQ1502" s="96" t="n">
        <v>4.05</v>
      </c>
      <c r="BR1502" s="91" t="inlineStr">
        <is>
          <t>Mixed</t>
        </is>
      </c>
      <c r="BS1502" s="91" t="inlineStr">
        <is>
          <t>None</t>
        </is>
      </c>
      <c r="BT1502" s="96" t="n">
        <v>31.8</v>
      </c>
      <c r="BU1502" s="91" t="inlineStr">
        <is>
          <t>N</t>
        </is>
      </c>
      <c r="BV1502" s="99">
        <f>IF(OR(BF1502&lt;&gt;"Y",BG1502&lt;&gt;"Y"),"",(AND(ISNUMBER(BQ1502),BQ1502&gt;0))+(BR1502="Stacked up")+(AND(ISNUMBER(BH1502),BH1502&gt;=-Settings!$B$17))+(AND(ISNUMBER(BK1502),ISNUMBER(BM1502),BK1502&gt;0,BM1502&gt;0))+(AND(ISNUMBER(AQ1502),AQ1502&gt;=Settings!$B$18))+(AND(ISNUMBER(BT1502),BT1502&gt;=Settings!$B$19,BT1502&lt;=Settings!$B$20))+(AND(ISNUMBER(AS1502),AS1502&gt;0))+(AND(ISNUMBER(T1502),ISNUMBER(M1502),T1502&gt;=Settings!$B$21,M1502&gt;0))+(AND(ISNUMBER(AD1502),ISNUMBER(M1502),AD1502&gt;=Settings!$B$22,M1502&gt;0))+(AY1502&gt;=1))</f>
        <v/>
      </c>
      <c r="BW1502" s="91">
        <f>IF(OR(AY1502=0,BF1502&lt;&gt;"Y",BG1502&lt;&gt;"Y"),"",1+SUMPRODUCT(($A$6:$A$2604=A1502)*($AY$6:$AY$2604&gt;0)*($BF$6:$BF$2604="Y")*($BG$6:$BG$2604="Y")*(($AY$6:$AY$2604&gt;AY1502)+($AY$6:$AY$2604=AY1502)*($AD$6:$AD$2604&gt;AD1502))))</f>
        <v/>
      </c>
    </row>
    <row r="1503" ht="23.85" customHeight="1" s="55">
      <c r="A1503" s="90" t="n">
        <v>46296</v>
      </c>
      <c r="B1503" s="91" t="inlineStr">
        <is>
          <t>ONEGLOBAL</t>
        </is>
      </c>
      <c r="C1503" s="91" t="inlineStr">
        <is>
          <t>INE670O01013</t>
        </is>
      </c>
      <c r="D1503" s="91" t="n"/>
      <c r="E1503" s="91" t="inlineStr">
        <is>
          <t>None</t>
        </is>
      </c>
      <c r="F1503" s="93" t="n">
        <v>1027</v>
      </c>
      <c r="G1503" s="92" t="inlineStr">
        <is>
          <t>N</t>
        </is>
      </c>
      <c r="H1503" s="94" t="n"/>
      <c r="I1503" s="91" t="inlineStr">
        <is>
          <t>N</t>
        </is>
      </c>
      <c r="J1503" s="92">
        <f>IF(K1503="","N","Y")</f>
        <v/>
      </c>
      <c r="K1503" s="94">
        <f>_xlfn.TEXTJOIN("; ",TRUE,IF(P1503="52-wk low","52-wk low",""),IF(AND(AD1503&gt;=Settings!$B$12,M1503&lt;0),"Distribution",""),IF(AND(AJ1503="Y",M1503&lt;0,AK1503&lt;-Settings!$B$13),"Long unwinding",""),IF(AND(AJ1503="Y",M1503&lt;0,AK1503&gt;Settings!$B$13),"Short buildup",""))</f>
        <v/>
      </c>
      <c r="L1503" s="95" t="n">
        <v>525.4</v>
      </c>
      <c r="M1503" s="96" t="n">
        <v>-0.47</v>
      </c>
      <c r="N1503" s="93" t="n">
        <v>781</v>
      </c>
      <c r="O1503" s="91" t="inlineStr">
        <is>
          <t>None</t>
        </is>
      </c>
      <c r="P1503" s="91" t="inlineStr">
        <is>
          <t>None</t>
        </is>
      </c>
      <c r="Q1503" s="97" t="n">
        <v>0.08</v>
      </c>
      <c r="R1503" s="96" t="n">
        <v>0.17</v>
      </c>
      <c r="S1503" s="96" t="n">
        <v>0.44</v>
      </c>
      <c r="T1503" s="96" t="n"/>
      <c r="U1503" s="96" t="n"/>
      <c r="V1503" s="103" t="n"/>
      <c r="W1503" s="102" t="n"/>
      <c r="X1503" s="93" t="n"/>
      <c r="Y1503" s="91" t="inlineStr">
        <is>
          <t>None</t>
        </is>
      </c>
      <c r="Z1503" s="99" t="n">
        <v>65.14</v>
      </c>
      <c r="AA1503" s="96" t="n">
        <v>0.95</v>
      </c>
      <c r="AB1503" s="96" t="n"/>
      <c r="AC1503" s="96" t="n">
        <v>0.37</v>
      </c>
      <c r="AD1503" s="96" t="n"/>
      <c r="AE1503" s="96" t="n"/>
      <c r="AF1503" s="103" t="n"/>
      <c r="AG1503" s="91" t="n"/>
      <c r="AH1503" s="100" t="n">
        <v>0</v>
      </c>
      <c r="AI1503" s="101" t="n">
        <v>0</v>
      </c>
      <c r="AJ1503" s="92" t="inlineStr">
        <is>
          <t>N</t>
        </is>
      </c>
      <c r="AK1503" s="96" t="n"/>
      <c r="AL1503" s="91" t="inlineStr">
        <is>
          <t>n/a</t>
        </is>
      </c>
      <c r="AM1503" s="93" t="n"/>
      <c r="AN1503" s="92" t="inlineStr">
        <is>
          <t>None</t>
        </is>
      </c>
      <c r="AO1503" s="102" t="n">
        <v>0</v>
      </c>
      <c r="AP1503" s="103" t="n"/>
      <c r="AQ1503" s="102" t="n"/>
      <c r="AR1503" s="91" t="inlineStr">
        <is>
          <t>N</t>
        </is>
      </c>
      <c r="AS1503" s="104" t="n"/>
      <c r="AT1503" s="92">
        <f>IF(AND(P1503="52-wk high",T1503&gt;=Settings!$B$7),"Y","N")</f>
        <v/>
      </c>
      <c r="AU1503" s="91">
        <f>IF(AND(AD1503&gt;=Settings!$B$8,M1503&gt;0),"Y","N")</f>
        <v/>
      </c>
      <c r="AV1503" s="91">
        <f>IF(OR(AH1503&gt;Settings!$B$9,AI1503&gt;Settings!$B$9),"Y","N")</f>
        <v/>
      </c>
      <c r="AW1503" s="91">
        <f>IF(AJ1503&lt;&gt;"Y","n/a",IF(AND(M1503&gt;0,AK1503&gt;Settings!$B$10),"Y","N"))</f>
        <v/>
      </c>
      <c r="AX1503" s="91">
        <f>IF(AO1503&gt;=Settings!$B$11,"Y","N")</f>
        <v/>
      </c>
      <c r="AY1503" s="99">
        <f>(AT1503="Y")+(AU1503="Y")+(AV1503="Y")+(AW1503="Y")+(AX1503="Y")</f>
        <v/>
      </c>
      <c r="AZ1503" s="94">
        <f>IF(AY1503=0,"None",_xlfn.TEXTJOIN(", ",TRUE(),IF(AT1503="Y","Breakout",""),IF(AU1503="Y","Accumulation",""),IF(AV1503="Y","Institutional buying",""),IF(AW1503="Y","Long buildup",""),IF(AX1503="Y","Momentum leader","")))</f>
        <v/>
      </c>
      <c r="BA1503" s="94">
        <f>IF(BW1503="","","Passes "&amp;AY1503&amp;" of 5 buy-side scans"&amp;IF(G1503="Y","; RED FLAG: filter out using Red flag column",""))</f>
        <v/>
      </c>
      <c r="BB1503" s="91" t="inlineStr">
        <is>
          <t>None</t>
        </is>
      </c>
      <c r="BC1503" s="92" t="inlineStr">
        <is>
          <t>N</t>
        </is>
      </c>
      <c r="BD1503" s="94" t="n"/>
      <c r="BE1503" s="94" t="n"/>
      <c r="BF1503" s="92">
        <f>IF(R1503*100000&gt;=Settings!$B$5,"Y","N")</f>
        <v/>
      </c>
      <c r="BG1503" s="91">
        <f>IF(F1503&gt;Settings!$B$6,"Y","N")</f>
        <v/>
      </c>
      <c r="BH1503" s="97" t="n">
        <v>-9.41</v>
      </c>
      <c r="BI1503" s="96" t="n">
        <v>-1.04</v>
      </c>
      <c r="BJ1503" s="96" t="n">
        <v>2.19</v>
      </c>
      <c r="BK1503" s="96" t="n"/>
      <c r="BL1503" s="96" t="n"/>
      <c r="BM1503" s="96" t="n"/>
      <c r="BN1503" s="97" t="n">
        <v>-2.01</v>
      </c>
      <c r="BO1503" s="96" t="n"/>
      <c r="BP1503" s="96" t="n"/>
      <c r="BQ1503" s="96" t="n"/>
      <c r="BR1503" s="91" t="n"/>
      <c r="BS1503" s="91" t="n"/>
      <c r="BT1503" s="96" t="n">
        <v>38.8</v>
      </c>
      <c r="BU1503" s="91" t="n"/>
      <c r="BV1503" s="99">
        <f>IF(OR(BF1503&lt;&gt;"Y",BG1503&lt;&gt;"Y"),"",(AND(ISNUMBER(BQ1503),BQ1503&gt;0))+(BR1503="Stacked up")+(AND(ISNUMBER(BH1503),BH1503&gt;=-Settings!$B$17))+(AND(ISNUMBER(BK1503),ISNUMBER(BM1503),BK1503&gt;0,BM1503&gt;0))+(AND(ISNUMBER(AQ1503),AQ1503&gt;=Settings!$B$18))+(AND(ISNUMBER(BT1503),BT1503&gt;=Settings!$B$19,BT1503&lt;=Settings!$B$20))+(AND(ISNUMBER(AS1503),AS1503&gt;0))+(AND(ISNUMBER(T1503),ISNUMBER(M1503),T1503&gt;=Settings!$B$21,M1503&gt;0))+(AND(ISNUMBER(AD1503),ISNUMBER(M1503),AD1503&gt;=Settings!$B$22,M1503&gt;0))+(AY1503&gt;=1))</f>
        <v/>
      </c>
      <c r="BW1503" s="91">
        <f>IF(OR(AY1503=0,BF1503&lt;&gt;"Y",BG1503&lt;&gt;"Y"),"",1+SUMPRODUCT(($A$6:$A$2604=A1503)*($AY$6:$AY$2604&gt;0)*($BF$6:$BF$2604="Y")*($BG$6:$BG$2604="Y")*(($AY$6:$AY$2604&gt;AY1503)+($AY$6:$AY$2604=AY1503)*($AD$6:$AD$2604&gt;AD1503))))</f>
        <v/>
      </c>
    </row>
    <row r="1504" ht="23.85" customHeight="1" s="55">
      <c r="A1504" s="90" t="n">
        <v>46296</v>
      </c>
      <c r="B1504" s="91" t="inlineStr">
        <is>
          <t>PRIMESECU</t>
        </is>
      </c>
      <c r="C1504" s="91" t="inlineStr">
        <is>
          <t>INE032B01021</t>
        </is>
      </c>
      <c r="D1504" s="91" t="n"/>
      <c r="E1504" s="91" t="inlineStr">
        <is>
          <t>None</t>
        </is>
      </c>
      <c r="F1504" s="93" t="n">
        <v>1024</v>
      </c>
      <c r="G1504" s="92" t="inlineStr">
        <is>
          <t>N</t>
        </is>
      </c>
      <c r="H1504" s="94" t="n"/>
      <c r="I1504" s="91" t="inlineStr">
        <is>
          <t>N</t>
        </is>
      </c>
      <c r="J1504" s="92">
        <f>IF(K1504="","N","Y")</f>
        <v/>
      </c>
      <c r="K1504" s="94">
        <f>_xlfn.TEXTJOIN("; ",TRUE,IF(P1504="52-wk low","52-wk low",""),IF(AND(AD1504&gt;=Settings!$B$12,M1504&lt;0),"Distribution",""),IF(AND(AJ1504="Y",M1504&lt;0,AK1504&lt;-Settings!$B$13),"Long unwinding",""),IF(AND(AJ1504="Y",M1504&lt;0,AK1504&gt;Settings!$B$13),"Short buildup",""))</f>
        <v/>
      </c>
      <c r="L1504" s="95" t="n">
        <v>301.5</v>
      </c>
      <c r="M1504" s="96" t="n">
        <v>1.02</v>
      </c>
      <c r="N1504" s="93" t="n">
        <v>332</v>
      </c>
      <c r="O1504" s="91" t="inlineStr">
        <is>
          <t>None</t>
        </is>
      </c>
      <c r="P1504" s="91" t="inlineStr">
        <is>
          <t>None</t>
        </is>
      </c>
      <c r="Q1504" s="97" t="n">
        <v>0.43</v>
      </c>
      <c r="R1504" s="96" t="n">
        <v>0.39</v>
      </c>
      <c r="S1504" s="96" t="n">
        <v>1.04</v>
      </c>
      <c r="T1504" s="96" t="n">
        <v>1.05</v>
      </c>
      <c r="U1504" s="96" t="n">
        <v>1.07</v>
      </c>
      <c r="V1504" s="103" t="n">
        <v>0.96</v>
      </c>
      <c r="W1504" s="102" t="n">
        <v>7</v>
      </c>
      <c r="X1504" s="93" t="n"/>
      <c r="Y1504" s="91" t="inlineStr">
        <is>
          <t>None</t>
        </is>
      </c>
      <c r="Z1504" s="99" t="n">
        <v>73.95</v>
      </c>
      <c r="AA1504" s="96" t="n">
        <v>1.21</v>
      </c>
      <c r="AB1504" s="96" t="n">
        <v>1.16</v>
      </c>
      <c r="AC1504" s="96" t="n">
        <v>1.35</v>
      </c>
      <c r="AD1504" s="96" t="n">
        <v>1.24</v>
      </c>
      <c r="AE1504" s="96" t="n">
        <v>1.28</v>
      </c>
      <c r="AF1504" s="103" t="n">
        <v>0.9399999999999999</v>
      </c>
      <c r="AG1504" s="91" t="inlineStr">
        <is>
          <t>Normal</t>
        </is>
      </c>
      <c r="AH1504" s="100" t="n">
        <v>0</v>
      </c>
      <c r="AI1504" s="101" t="n">
        <v>0</v>
      </c>
      <c r="AJ1504" s="92" t="inlineStr">
        <is>
          <t>N</t>
        </is>
      </c>
      <c r="AK1504" s="96" t="n"/>
      <c r="AL1504" s="91" t="inlineStr">
        <is>
          <t>n/a</t>
        </is>
      </c>
      <c r="AM1504" s="93" t="n"/>
      <c r="AN1504" s="92" t="inlineStr">
        <is>
          <t>None</t>
        </is>
      </c>
      <c r="AO1504" s="102" t="n">
        <v>0</v>
      </c>
      <c r="AP1504" s="103" t="n">
        <v>1.1</v>
      </c>
      <c r="AQ1504" s="102" t="n">
        <v>66</v>
      </c>
      <c r="AR1504" s="91" t="inlineStr">
        <is>
          <t>N</t>
        </is>
      </c>
      <c r="AS1504" s="104" t="n"/>
      <c r="AT1504" s="92">
        <f>IF(AND(P1504="52-wk high",T1504&gt;=Settings!$B$7),"Y","N")</f>
        <v/>
      </c>
      <c r="AU1504" s="91">
        <f>IF(AND(AD1504&gt;=Settings!$B$8,M1504&gt;0),"Y","N")</f>
        <v/>
      </c>
      <c r="AV1504" s="91">
        <f>IF(OR(AH1504&gt;Settings!$B$9,AI1504&gt;Settings!$B$9),"Y","N")</f>
        <v/>
      </c>
      <c r="AW1504" s="91">
        <f>IF(AJ1504&lt;&gt;"Y","n/a",IF(AND(M1504&gt;0,AK1504&gt;Settings!$B$10),"Y","N"))</f>
        <v/>
      </c>
      <c r="AX1504" s="91">
        <f>IF(AO1504&gt;=Settings!$B$11,"Y","N")</f>
        <v/>
      </c>
      <c r="AY1504" s="99">
        <f>(AT1504="Y")+(AU1504="Y")+(AV1504="Y")+(AW1504="Y")+(AX1504="Y")</f>
        <v/>
      </c>
      <c r="AZ1504" s="94">
        <f>IF(AY1504=0,"None",_xlfn.TEXTJOIN(", ",TRUE(),IF(AT1504="Y","Breakout",""),IF(AU1504="Y","Accumulation",""),IF(AV1504="Y","Institutional buying",""),IF(AW1504="Y","Long buildup",""),IF(AX1504="Y","Momentum leader","")))</f>
        <v/>
      </c>
      <c r="BA1504" s="94">
        <f>IF(BW1504="","","Passes "&amp;AY1504&amp;" of 5 buy-side scans"&amp;IF(G1504="Y","; RED FLAG: filter out using Red flag column",""))</f>
        <v/>
      </c>
      <c r="BB1504" s="91" t="inlineStr">
        <is>
          <t>None</t>
        </is>
      </c>
      <c r="BC1504" s="92" t="inlineStr">
        <is>
          <t>Y</t>
        </is>
      </c>
      <c r="BD1504" s="94" t="inlineStr">
        <is>
          <t>PE &gt; 50; Few traders (&lt;100 unique PAN, 30 days)</t>
        </is>
      </c>
      <c r="BE1504" s="94" t="n"/>
      <c r="BF1504" s="92">
        <f>IF(R1504*100000&gt;=Settings!$B$5,"Y","N")</f>
        <v/>
      </c>
      <c r="BG1504" s="91">
        <f>IF(F1504&gt;Settings!$B$6,"Y","N")</f>
        <v/>
      </c>
      <c r="BH1504" s="97" t="n">
        <v>-7.23</v>
      </c>
      <c r="BI1504" s="96" t="n">
        <v>0.6</v>
      </c>
      <c r="BJ1504" s="96" t="n">
        <v>6.65</v>
      </c>
      <c r="BK1504" s="96" t="n">
        <v>3.06</v>
      </c>
      <c r="BL1504" s="96" t="n">
        <v>8.77</v>
      </c>
      <c r="BM1504" s="96" t="n">
        <v>11.69</v>
      </c>
      <c r="BN1504" s="97" t="n">
        <v>2.75</v>
      </c>
      <c r="BO1504" s="96" t="n">
        <v>4.57</v>
      </c>
      <c r="BP1504" s="96" t="n">
        <v>5.51</v>
      </c>
      <c r="BQ1504" s="96" t="n">
        <v>6.59</v>
      </c>
      <c r="BR1504" s="91" t="inlineStr">
        <is>
          <t>Stacked up</t>
        </is>
      </c>
      <c r="BS1504" s="91" t="inlineStr">
        <is>
          <t>None</t>
        </is>
      </c>
      <c r="BT1504" s="96" t="n">
        <v>62.2</v>
      </c>
      <c r="BU1504" s="91" t="inlineStr">
        <is>
          <t>N</t>
        </is>
      </c>
      <c r="BV1504" s="99">
        <f>IF(OR(BF1504&lt;&gt;"Y",BG1504&lt;&gt;"Y"),"",(AND(ISNUMBER(BQ1504),BQ1504&gt;0))+(BR1504="Stacked up")+(AND(ISNUMBER(BH1504),BH1504&gt;=-Settings!$B$17))+(AND(ISNUMBER(BK1504),ISNUMBER(BM1504),BK1504&gt;0,BM1504&gt;0))+(AND(ISNUMBER(AQ1504),AQ1504&gt;=Settings!$B$18))+(AND(ISNUMBER(BT1504),BT1504&gt;=Settings!$B$19,BT1504&lt;=Settings!$B$20))+(AND(ISNUMBER(AS1504),AS1504&gt;0))+(AND(ISNUMBER(T1504),ISNUMBER(M1504),T1504&gt;=Settings!$B$21,M1504&gt;0))+(AND(ISNUMBER(AD1504),ISNUMBER(M1504),AD1504&gt;=Settings!$B$22,M1504&gt;0))+(AY1504&gt;=1))</f>
        <v/>
      </c>
      <c r="BW1504" s="91">
        <f>IF(OR(AY1504=0,BF1504&lt;&gt;"Y",BG1504&lt;&gt;"Y"),"",1+SUMPRODUCT(($A$6:$A$2604=A1504)*($AY$6:$AY$2604&gt;0)*($BF$6:$BF$2604="Y")*($BG$6:$BG$2604="Y")*(($AY$6:$AY$2604&gt;AY1504)+($AY$6:$AY$2604=AY1504)*($AD$6:$AD$2604&gt;AD1504))))</f>
        <v/>
      </c>
    </row>
    <row r="1505" ht="23.85" customHeight="1" s="55">
      <c r="A1505" s="90" t="n">
        <v>46296</v>
      </c>
      <c r="B1505" s="91" t="inlineStr">
        <is>
          <t>AFSL</t>
        </is>
      </c>
      <c r="C1505" s="91" t="inlineStr">
        <is>
          <t>INE00ZE01026</t>
        </is>
      </c>
      <c r="D1505" s="91" t="n"/>
      <c r="E1505" s="91" t="inlineStr">
        <is>
          <t>None</t>
        </is>
      </c>
      <c r="F1505" s="93" t="n">
        <v>1022</v>
      </c>
      <c r="G1505" s="92" t="inlineStr">
        <is>
          <t>N</t>
        </is>
      </c>
      <c r="H1505" s="94" t="n"/>
      <c r="I1505" s="91" t="inlineStr">
        <is>
          <t>N</t>
        </is>
      </c>
      <c r="J1505" s="92">
        <f>IF(K1505="","N","Y")</f>
        <v/>
      </c>
      <c r="K1505" s="94">
        <f>_xlfn.TEXTJOIN("; ",TRUE,IF(P1505="52-wk low","52-wk low",""),IF(AND(AD1505&gt;=Settings!$B$12,M1505&lt;0),"Distribution",""),IF(AND(AJ1505="Y",M1505&lt;0,AK1505&lt;-Settings!$B$13),"Long unwinding",""),IF(AND(AJ1505="Y",M1505&lt;0,AK1505&gt;Settings!$B$13),"Short buildup",""))</f>
        <v/>
      </c>
      <c r="L1505" s="95" t="n">
        <v>201</v>
      </c>
      <c r="M1505" s="96" t="n">
        <v>0</v>
      </c>
      <c r="N1505" s="93" t="n">
        <v>581</v>
      </c>
      <c r="O1505" s="91" t="inlineStr">
        <is>
          <t>None</t>
        </is>
      </c>
      <c r="P1505" s="91" t="inlineStr">
        <is>
          <t>None</t>
        </is>
      </c>
      <c r="Q1505" s="97" t="n">
        <v>0.33</v>
      </c>
      <c r="R1505" s="96" t="n">
        <v>0.08</v>
      </c>
      <c r="S1505" s="96" t="n">
        <v>4.6</v>
      </c>
      <c r="T1505" s="96" t="n">
        <v>2.28</v>
      </c>
      <c r="U1505" s="96" t="n">
        <v>1.62</v>
      </c>
      <c r="V1505" s="103" t="n">
        <v>0.41</v>
      </c>
      <c r="W1505" s="102" t="n">
        <v>2</v>
      </c>
      <c r="X1505" s="93" t="n"/>
      <c r="Y1505" s="91" t="inlineStr">
        <is>
          <t>None</t>
        </is>
      </c>
      <c r="Z1505" s="99" t="n">
        <v>97.23999999999999</v>
      </c>
      <c r="AA1505" s="96" t="n">
        <v>1.32</v>
      </c>
      <c r="AB1505" s="96" t="n">
        <v>1.4</v>
      </c>
      <c r="AC1505" s="96" t="n">
        <v>5.63</v>
      </c>
      <c r="AD1505" s="96" t="n">
        <v>3.89</v>
      </c>
      <c r="AE1505" s="96" t="n">
        <v>2.02</v>
      </c>
      <c r="AF1505" s="103" t="n">
        <v>1.08</v>
      </c>
      <c r="AG1505" s="91" t="inlineStr">
        <is>
          <t>Normal</t>
        </is>
      </c>
      <c r="AH1505" s="100" t="n">
        <v>0</v>
      </c>
      <c r="AI1505" s="101" t="n">
        <v>0</v>
      </c>
      <c r="AJ1505" s="92" t="inlineStr">
        <is>
          <t>N</t>
        </is>
      </c>
      <c r="AK1505" s="96" t="n"/>
      <c r="AL1505" s="91" t="inlineStr">
        <is>
          <t>n/a</t>
        </is>
      </c>
      <c r="AM1505" s="93" t="n"/>
      <c r="AN1505" s="92" t="inlineStr">
        <is>
          <t>None</t>
        </is>
      </c>
      <c r="AO1505" s="102" t="n">
        <v>0</v>
      </c>
      <c r="AP1505" s="103" t="n">
        <v>0.78</v>
      </c>
      <c r="AQ1505" s="102" t="n">
        <v>47</v>
      </c>
      <c r="AR1505" s="91" t="inlineStr">
        <is>
          <t>N</t>
        </is>
      </c>
      <c r="AS1505" s="104" t="n"/>
      <c r="AT1505" s="92">
        <f>IF(AND(P1505="52-wk high",T1505&gt;=Settings!$B$7),"Y","N")</f>
        <v/>
      </c>
      <c r="AU1505" s="91">
        <f>IF(AND(AD1505&gt;=Settings!$B$8,M1505&gt;0),"Y","N")</f>
        <v/>
      </c>
      <c r="AV1505" s="91">
        <f>IF(OR(AH1505&gt;Settings!$B$9,AI1505&gt;Settings!$B$9),"Y","N")</f>
        <v/>
      </c>
      <c r="AW1505" s="91">
        <f>IF(AJ1505&lt;&gt;"Y","n/a",IF(AND(M1505&gt;0,AK1505&gt;Settings!$B$10),"Y","N"))</f>
        <v/>
      </c>
      <c r="AX1505" s="91">
        <f>IF(AO1505&gt;=Settings!$B$11,"Y","N")</f>
        <v/>
      </c>
      <c r="AY1505" s="99">
        <f>(AT1505="Y")+(AU1505="Y")+(AV1505="Y")+(AW1505="Y")+(AX1505="Y")</f>
        <v/>
      </c>
      <c r="AZ1505" s="94">
        <f>IF(AY1505=0,"None",_xlfn.TEXTJOIN(", ",TRUE(),IF(AT1505="Y","Breakout",""),IF(AU1505="Y","Accumulation",""),IF(AV1505="Y","Institutional buying",""),IF(AW1505="Y","Long buildup",""),IF(AX1505="Y","Momentum leader","")))</f>
        <v/>
      </c>
      <c r="BA1505" s="94">
        <f>IF(BW1505="","","Passes "&amp;AY1505&amp;" of 5 buy-side scans"&amp;IF(G1505="Y","; RED FLAG: filter out using Red flag column",""))</f>
        <v/>
      </c>
      <c r="BB1505" s="91" t="inlineStr">
        <is>
          <t>None</t>
        </is>
      </c>
      <c r="BC1505" s="92" t="inlineStr">
        <is>
          <t>Y</t>
        </is>
      </c>
      <c r="BD1505" s="94" t="inlineStr">
        <is>
          <t>Few traders (&lt;100 unique PAN, 30 days)</t>
        </is>
      </c>
      <c r="BE1505" s="94" t="n"/>
      <c r="BF1505" s="92">
        <f>IF(R1505*100000&gt;=Settings!$B$5,"Y","N")</f>
        <v/>
      </c>
      <c r="BG1505" s="91">
        <f>IF(F1505&gt;Settings!$B$6,"Y","N")</f>
        <v/>
      </c>
      <c r="BH1505" s="97" t="n">
        <v>-11.45</v>
      </c>
      <c r="BI1505" s="96" t="n">
        <v>-1.21</v>
      </c>
      <c r="BJ1505" s="96" t="n">
        <v>-3.24</v>
      </c>
      <c r="BK1505" s="96" t="n">
        <v>-0.14</v>
      </c>
      <c r="BL1505" s="96" t="n">
        <v>-0.05</v>
      </c>
      <c r="BM1505" s="96" t="n">
        <v>-2.33</v>
      </c>
      <c r="BN1505" s="97" t="n">
        <v>-0.54</v>
      </c>
      <c r="BO1505" s="96" t="n">
        <v>-0.77</v>
      </c>
      <c r="BP1505" s="96" t="n">
        <v>-0.75</v>
      </c>
      <c r="BQ1505" s="96" t="n">
        <v>-0.92</v>
      </c>
      <c r="BR1505" s="91" t="inlineStr">
        <is>
          <t>Mixed</t>
        </is>
      </c>
      <c r="BS1505" s="91" t="inlineStr">
        <is>
          <t>None</t>
        </is>
      </c>
      <c r="BT1505" s="96" t="n">
        <v>43</v>
      </c>
      <c r="BU1505" s="91" t="inlineStr">
        <is>
          <t>N</t>
        </is>
      </c>
      <c r="BV1505" s="99">
        <f>IF(OR(BF1505&lt;&gt;"Y",BG1505&lt;&gt;"Y"),"",(AND(ISNUMBER(BQ1505),BQ1505&gt;0))+(BR1505="Stacked up")+(AND(ISNUMBER(BH1505),BH1505&gt;=-Settings!$B$17))+(AND(ISNUMBER(BK1505),ISNUMBER(BM1505),BK1505&gt;0,BM1505&gt;0))+(AND(ISNUMBER(AQ1505),AQ1505&gt;=Settings!$B$18))+(AND(ISNUMBER(BT1505),BT1505&gt;=Settings!$B$19,BT1505&lt;=Settings!$B$20))+(AND(ISNUMBER(AS1505),AS1505&gt;0))+(AND(ISNUMBER(T1505),ISNUMBER(M1505),T1505&gt;=Settings!$B$21,M1505&gt;0))+(AND(ISNUMBER(AD1505),ISNUMBER(M1505),AD1505&gt;=Settings!$B$22,M1505&gt;0))+(AY1505&gt;=1))</f>
        <v/>
      </c>
      <c r="BW1505" s="91">
        <f>IF(OR(AY1505=0,BF1505&lt;&gt;"Y",BG1505&lt;&gt;"Y"),"",1+SUMPRODUCT(($A$6:$A$2604=A1505)*($AY$6:$AY$2604&gt;0)*($BF$6:$BF$2604="Y")*($BG$6:$BG$2604="Y")*(($AY$6:$AY$2604&gt;AY1505)+($AY$6:$AY$2604=AY1505)*($AD$6:$AD$2604&gt;AD1505))))</f>
        <v/>
      </c>
    </row>
    <row r="1506" ht="23.85" customHeight="1" s="55">
      <c r="A1506" s="90" t="n">
        <v>46296</v>
      </c>
      <c r="B1506" s="91" t="inlineStr">
        <is>
          <t>TNPL</t>
        </is>
      </c>
      <c r="C1506" s="91" t="inlineStr">
        <is>
          <t>INE107A01015</t>
        </is>
      </c>
      <c r="D1506" s="91" t="n"/>
      <c r="E1506" s="91" t="inlineStr">
        <is>
          <t>None</t>
        </is>
      </c>
      <c r="F1506" s="93" t="n">
        <v>1022</v>
      </c>
      <c r="G1506" s="92" t="inlineStr">
        <is>
          <t>N</t>
        </is>
      </c>
      <c r="H1506" s="94" t="n"/>
      <c r="I1506" s="91" t="inlineStr">
        <is>
          <t>N</t>
        </is>
      </c>
      <c r="J1506" s="92">
        <f>IF(K1506="","N","Y")</f>
        <v/>
      </c>
      <c r="K1506" s="94">
        <f>_xlfn.TEXTJOIN("; ",TRUE,IF(P1506="52-wk low","52-wk low",""),IF(AND(AD1506&gt;=Settings!$B$12,M1506&lt;0),"Distribution",""),IF(AND(AJ1506="Y",M1506&lt;0,AK1506&lt;-Settings!$B$13),"Long unwinding",""),IF(AND(AJ1506="Y",M1506&lt;0,AK1506&gt;Settings!$B$13),"Short buildup",""))</f>
        <v/>
      </c>
      <c r="L1506" s="95" t="n">
        <v>147.63</v>
      </c>
      <c r="M1506" s="96" t="n">
        <v>-1.98</v>
      </c>
      <c r="N1506" s="93" t="n">
        <v>1629</v>
      </c>
      <c r="O1506" s="91" t="inlineStr">
        <is>
          <t>None</t>
        </is>
      </c>
      <c r="P1506" s="91" t="inlineStr">
        <is>
          <t>None</t>
        </is>
      </c>
      <c r="Q1506" s="97" t="n">
        <v>1.36</v>
      </c>
      <c r="R1506" s="96" t="n">
        <v>4.56</v>
      </c>
      <c r="S1506" s="96" t="n">
        <v>0.3</v>
      </c>
      <c r="T1506" s="96" t="n">
        <v>0.36</v>
      </c>
      <c r="U1506" s="96" t="n">
        <v>0.59</v>
      </c>
      <c r="V1506" s="103" t="n">
        <v>1.99</v>
      </c>
      <c r="W1506" s="102" t="n">
        <v>4</v>
      </c>
      <c r="X1506" s="93" t="n"/>
      <c r="Y1506" s="91" t="inlineStr">
        <is>
          <t>None</t>
        </is>
      </c>
      <c r="Z1506" s="99" t="n">
        <v>58.14</v>
      </c>
      <c r="AA1506" s="96" t="n">
        <v>1.22</v>
      </c>
      <c r="AB1506" s="96" t="n">
        <v>1.15</v>
      </c>
      <c r="AC1506" s="96" t="n">
        <v>0.44</v>
      </c>
      <c r="AD1506" s="96" t="n">
        <v>0.5</v>
      </c>
      <c r="AE1506" s="96" t="n">
        <v>0.77</v>
      </c>
      <c r="AF1506" s="103" t="n">
        <v>0.89</v>
      </c>
      <c r="AG1506" s="91" t="inlineStr">
        <is>
          <t>Drying up</t>
        </is>
      </c>
      <c r="AH1506" s="100" t="n">
        <v>0</v>
      </c>
      <c r="AI1506" s="101" t="n">
        <v>0</v>
      </c>
      <c r="AJ1506" s="92" t="inlineStr">
        <is>
          <t>N</t>
        </is>
      </c>
      <c r="AK1506" s="96" t="n"/>
      <c r="AL1506" s="91" t="inlineStr">
        <is>
          <t>n/a</t>
        </is>
      </c>
      <c r="AM1506" s="93" t="n"/>
      <c r="AN1506" s="92" t="inlineStr">
        <is>
          <t>None</t>
        </is>
      </c>
      <c r="AO1506" s="102" t="n">
        <v>0</v>
      </c>
      <c r="AP1506" s="103" t="n">
        <v>0.9399999999999999</v>
      </c>
      <c r="AQ1506" s="102" t="n">
        <v>59</v>
      </c>
      <c r="AR1506" s="91" t="inlineStr">
        <is>
          <t>N</t>
        </is>
      </c>
      <c r="AS1506" s="104" t="n"/>
      <c r="AT1506" s="92">
        <f>IF(AND(P1506="52-wk high",T1506&gt;=Settings!$B$7),"Y","N")</f>
        <v/>
      </c>
      <c r="AU1506" s="91">
        <f>IF(AND(AD1506&gt;=Settings!$B$8,M1506&gt;0),"Y","N")</f>
        <v/>
      </c>
      <c r="AV1506" s="91">
        <f>IF(OR(AH1506&gt;Settings!$B$9,AI1506&gt;Settings!$B$9),"Y","N")</f>
        <v/>
      </c>
      <c r="AW1506" s="91">
        <f>IF(AJ1506&lt;&gt;"Y","n/a",IF(AND(M1506&gt;0,AK1506&gt;Settings!$B$10),"Y","N"))</f>
        <v/>
      </c>
      <c r="AX1506" s="91">
        <f>IF(AO1506&gt;=Settings!$B$11,"Y","N")</f>
        <v/>
      </c>
      <c r="AY1506" s="99">
        <f>(AT1506="Y")+(AU1506="Y")+(AV1506="Y")+(AW1506="Y")+(AX1506="Y")</f>
        <v/>
      </c>
      <c r="AZ1506" s="94">
        <f>IF(AY1506=0,"None",_xlfn.TEXTJOIN(", ",TRUE(),IF(AT1506="Y","Breakout",""),IF(AU1506="Y","Accumulation",""),IF(AV1506="Y","Institutional buying",""),IF(AW1506="Y","Long buildup",""),IF(AX1506="Y","Momentum leader","")))</f>
        <v/>
      </c>
      <c r="BA1506" s="94">
        <f>IF(BW1506="","","Passes "&amp;AY1506&amp;" of 5 buy-side scans"&amp;IF(G1506="Y","; RED FLAG: filter out using Red flag column",""))</f>
        <v/>
      </c>
      <c r="BB1506" s="91" t="inlineStr">
        <is>
          <t>None</t>
        </is>
      </c>
      <c r="BC1506" s="92" t="inlineStr">
        <is>
          <t>N</t>
        </is>
      </c>
      <c r="BD1506" s="94" t="n"/>
      <c r="BE1506" s="94" t="n"/>
      <c r="BF1506" s="92">
        <f>IF(R1506*100000&gt;=Settings!$B$5,"Y","N")</f>
        <v/>
      </c>
      <c r="BG1506" s="91">
        <f>IF(F1506&gt;Settings!$B$6,"Y","N")</f>
        <v/>
      </c>
      <c r="BH1506" s="97" t="n">
        <v>-16</v>
      </c>
      <c r="BI1506" s="96" t="n">
        <v>-0.88</v>
      </c>
      <c r="BJ1506" s="96" t="n">
        <v>-1.13</v>
      </c>
      <c r="BK1506" s="96" t="n">
        <v>1.05</v>
      </c>
      <c r="BL1506" s="96" t="n">
        <v>14.86</v>
      </c>
      <c r="BM1506" s="96" t="n">
        <v>-7.06</v>
      </c>
      <c r="BN1506" s="97" t="n">
        <v>-0.89</v>
      </c>
      <c r="BO1506" s="96" t="n">
        <v>-0.44</v>
      </c>
      <c r="BP1506" s="96" t="n">
        <v>0.3</v>
      </c>
      <c r="BQ1506" s="96" t="n">
        <v>0.67</v>
      </c>
      <c r="BR1506" s="91" t="inlineStr">
        <is>
          <t>Mixed</t>
        </is>
      </c>
      <c r="BS1506" s="91" t="inlineStr">
        <is>
          <t>None</t>
        </is>
      </c>
      <c r="BT1506" s="96" t="n">
        <v>47.1</v>
      </c>
      <c r="BU1506" s="91" t="inlineStr">
        <is>
          <t>N</t>
        </is>
      </c>
      <c r="BV1506" s="99">
        <f>IF(OR(BF1506&lt;&gt;"Y",BG1506&lt;&gt;"Y"),"",(AND(ISNUMBER(BQ1506),BQ1506&gt;0))+(BR1506="Stacked up")+(AND(ISNUMBER(BH1506),BH1506&gt;=-Settings!$B$17))+(AND(ISNUMBER(BK1506),ISNUMBER(BM1506),BK1506&gt;0,BM1506&gt;0))+(AND(ISNUMBER(AQ1506),AQ1506&gt;=Settings!$B$18))+(AND(ISNUMBER(BT1506),BT1506&gt;=Settings!$B$19,BT1506&lt;=Settings!$B$20))+(AND(ISNUMBER(AS1506),AS1506&gt;0))+(AND(ISNUMBER(T1506),ISNUMBER(M1506),T1506&gt;=Settings!$B$21,M1506&gt;0))+(AND(ISNUMBER(AD1506),ISNUMBER(M1506),AD1506&gt;=Settings!$B$22,M1506&gt;0))+(AY1506&gt;=1))</f>
        <v/>
      </c>
      <c r="BW1506" s="91">
        <f>IF(OR(AY1506=0,BF1506&lt;&gt;"Y",BG1506&lt;&gt;"Y"),"",1+SUMPRODUCT(($A$6:$A$2604=A1506)*($AY$6:$AY$2604&gt;0)*($BF$6:$BF$2604="Y")*($BG$6:$BG$2604="Y")*(($AY$6:$AY$2604&gt;AY1506)+($AY$6:$AY$2604=AY1506)*($AD$6:$AD$2604&gt;AD1506))))</f>
        <v/>
      </c>
    </row>
    <row r="1507" ht="23.85" customHeight="1" s="55">
      <c r="A1507" s="90" t="n">
        <v>46296</v>
      </c>
      <c r="B1507" s="91" t="inlineStr">
        <is>
          <t>APEX</t>
        </is>
      </c>
      <c r="C1507" s="91" t="inlineStr">
        <is>
          <t>INE346W01013</t>
        </is>
      </c>
      <c r="D1507" s="91" t="n"/>
      <c r="E1507" s="91" t="inlineStr">
        <is>
          <t>None</t>
        </is>
      </c>
      <c r="F1507" s="93" t="n">
        <v>1020</v>
      </c>
      <c r="G1507" s="92" t="inlineStr">
        <is>
          <t>N</t>
        </is>
      </c>
      <c r="H1507" s="94" t="n"/>
      <c r="I1507" s="91" t="inlineStr">
        <is>
          <t>N</t>
        </is>
      </c>
      <c r="J1507" s="92">
        <f>IF(K1507="","N","Y")</f>
        <v/>
      </c>
      <c r="K1507" s="94">
        <f>_xlfn.TEXTJOIN("; ",TRUE,IF(P1507="52-wk low","52-wk low",""),IF(AND(AD1507&gt;=Settings!$B$12,M1507&lt;0),"Distribution",""),IF(AND(AJ1507="Y",M1507&lt;0,AK1507&lt;-Settings!$B$13),"Long unwinding",""),IF(AND(AJ1507="Y",M1507&lt;0,AK1507&gt;Settings!$B$13),"Short buildup",""))</f>
        <v/>
      </c>
      <c r="L1507" s="95" t="n">
        <v>326.3</v>
      </c>
      <c r="M1507" s="96" t="n">
        <v>-3.03</v>
      </c>
      <c r="N1507" s="93" t="n">
        <v>2100</v>
      </c>
      <c r="O1507" s="91" t="inlineStr">
        <is>
          <t>None</t>
        </is>
      </c>
      <c r="P1507" s="91" t="inlineStr">
        <is>
          <t>None</t>
        </is>
      </c>
      <c r="Q1507" s="97" t="n">
        <v>1.24</v>
      </c>
      <c r="R1507" s="96" t="n">
        <v>1.12</v>
      </c>
      <c r="S1507" s="96" t="n">
        <v>1.1</v>
      </c>
      <c r="T1507" s="96" t="n">
        <v>0.36</v>
      </c>
      <c r="U1507" s="96" t="n">
        <v>0.38</v>
      </c>
      <c r="V1507" s="103" t="n">
        <v>0.35</v>
      </c>
      <c r="W1507" s="102" t="n">
        <v>0</v>
      </c>
      <c r="X1507" s="93" t="n"/>
      <c r="Y1507" s="91" t="inlineStr">
        <is>
          <t>None</t>
        </is>
      </c>
      <c r="Z1507" s="99" t="n">
        <v>36.28</v>
      </c>
      <c r="AA1507" s="96" t="n">
        <v>0.87</v>
      </c>
      <c r="AB1507" s="96" t="n">
        <v>0.87</v>
      </c>
      <c r="AC1507" s="96" t="n">
        <v>1.03</v>
      </c>
      <c r="AD1507" s="96" t="n">
        <v>0.61</v>
      </c>
      <c r="AE1507" s="96" t="n">
        <v>0.58</v>
      </c>
      <c r="AF1507" s="103" t="n">
        <v>1.59</v>
      </c>
      <c r="AG1507" s="91" t="inlineStr">
        <is>
          <t>Quiet accumulation</t>
        </is>
      </c>
      <c r="AH1507" s="100" t="n">
        <v>0</v>
      </c>
      <c r="AI1507" s="101" t="n">
        <v>0</v>
      </c>
      <c r="AJ1507" s="92" t="inlineStr">
        <is>
          <t>N</t>
        </is>
      </c>
      <c r="AK1507" s="96" t="n"/>
      <c r="AL1507" s="91" t="inlineStr">
        <is>
          <t>n/a</t>
        </is>
      </c>
      <c r="AM1507" s="93" t="n"/>
      <c r="AN1507" s="92" t="inlineStr">
        <is>
          <t>None</t>
        </is>
      </c>
      <c r="AO1507" s="102" t="n">
        <v>0</v>
      </c>
      <c r="AP1507" s="103" t="n">
        <v>0.97</v>
      </c>
      <c r="AQ1507" s="102" t="n">
        <v>60</v>
      </c>
      <c r="AR1507" s="91" t="inlineStr">
        <is>
          <t>N</t>
        </is>
      </c>
      <c r="AS1507" s="104" t="n"/>
      <c r="AT1507" s="92">
        <f>IF(AND(P1507="52-wk high",T1507&gt;=Settings!$B$7),"Y","N")</f>
        <v/>
      </c>
      <c r="AU1507" s="91">
        <f>IF(AND(AD1507&gt;=Settings!$B$8,M1507&gt;0),"Y","N")</f>
        <v/>
      </c>
      <c r="AV1507" s="91">
        <f>IF(OR(AH1507&gt;Settings!$B$9,AI1507&gt;Settings!$B$9),"Y","N")</f>
        <v/>
      </c>
      <c r="AW1507" s="91">
        <f>IF(AJ1507&lt;&gt;"Y","n/a",IF(AND(M1507&gt;0,AK1507&gt;Settings!$B$10),"Y","N"))</f>
        <v/>
      </c>
      <c r="AX1507" s="91">
        <f>IF(AO1507&gt;=Settings!$B$11,"Y","N")</f>
        <v/>
      </c>
      <c r="AY1507" s="99">
        <f>(AT1507="Y")+(AU1507="Y")+(AV1507="Y")+(AW1507="Y")+(AX1507="Y")</f>
        <v/>
      </c>
      <c r="AZ1507" s="94">
        <f>IF(AY1507=0,"None",_xlfn.TEXTJOIN(", ",TRUE(),IF(AT1507="Y","Breakout",""),IF(AU1507="Y","Accumulation",""),IF(AV1507="Y","Institutional buying",""),IF(AW1507="Y","Long buildup",""),IF(AX1507="Y","Momentum leader","")))</f>
        <v/>
      </c>
      <c r="BA1507" s="94">
        <f>IF(BW1507="","","Passes "&amp;AY1507&amp;" of 5 buy-side scans"&amp;IF(G1507="Y","; RED FLAG: filter out using Red flag column",""))</f>
        <v/>
      </c>
      <c r="BB1507" s="91" t="inlineStr">
        <is>
          <t>None</t>
        </is>
      </c>
      <c r="BC1507" s="92" t="inlineStr">
        <is>
          <t>N</t>
        </is>
      </c>
      <c r="BD1507" s="94" t="n"/>
      <c r="BE1507" s="94" t="n"/>
      <c r="BF1507" s="92">
        <f>IF(R1507*100000&gt;=Settings!$B$5,"Y","N")</f>
        <v/>
      </c>
      <c r="BG1507" s="91">
        <f>IF(F1507&gt;Settings!$B$6,"Y","N")</f>
        <v/>
      </c>
      <c r="BH1507" s="97" t="n">
        <v>-36.58</v>
      </c>
      <c r="BI1507" s="96" t="n">
        <v>-6.48</v>
      </c>
      <c r="BJ1507" s="96" t="n">
        <v>-12.92</v>
      </c>
      <c r="BK1507" s="96" t="n">
        <v>-18.75</v>
      </c>
      <c r="BL1507" s="96" t="n">
        <v>-14.86</v>
      </c>
      <c r="BM1507" s="96" t="n">
        <v>44</v>
      </c>
      <c r="BN1507" s="97" t="n">
        <v>-7.93</v>
      </c>
      <c r="BO1507" s="96" t="n">
        <v>-12.17</v>
      </c>
      <c r="BP1507" s="96" t="n">
        <v>-14.37</v>
      </c>
      <c r="BQ1507" s="96" t="n">
        <v>-11.09</v>
      </c>
      <c r="BR1507" s="91" t="inlineStr">
        <is>
          <t>Mixed</t>
        </is>
      </c>
      <c r="BS1507" s="91" t="inlineStr">
        <is>
          <t>None</t>
        </is>
      </c>
      <c r="BT1507" s="96" t="n">
        <v>27.2</v>
      </c>
      <c r="BU1507" s="91" t="inlineStr">
        <is>
          <t>N</t>
        </is>
      </c>
      <c r="BV1507" s="99">
        <f>IF(OR(BF1507&lt;&gt;"Y",BG1507&lt;&gt;"Y"),"",(AND(ISNUMBER(BQ1507),BQ1507&gt;0))+(BR1507="Stacked up")+(AND(ISNUMBER(BH1507),BH1507&gt;=-Settings!$B$17))+(AND(ISNUMBER(BK1507),ISNUMBER(BM1507),BK1507&gt;0,BM1507&gt;0))+(AND(ISNUMBER(AQ1507),AQ1507&gt;=Settings!$B$18))+(AND(ISNUMBER(BT1507),BT1507&gt;=Settings!$B$19,BT1507&lt;=Settings!$B$20))+(AND(ISNUMBER(AS1507),AS1507&gt;0))+(AND(ISNUMBER(T1507),ISNUMBER(M1507),T1507&gt;=Settings!$B$21,M1507&gt;0))+(AND(ISNUMBER(AD1507),ISNUMBER(M1507),AD1507&gt;=Settings!$B$22,M1507&gt;0))+(AY1507&gt;=1))</f>
        <v/>
      </c>
      <c r="BW1507" s="91">
        <f>IF(OR(AY1507=0,BF1507&lt;&gt;"Y",BG1507&lt;&gt;"Y"),"",1+SUMPRODUCT(($A$6:$A$2604=A1507)*($AY$6:$AY$2604&gt;0)*($BF$6:$BF$2604="Y")*($BG$6:$BG$2604="Y")*(($AY$6:$AY$2604&gt;AY1507)+($AY$6:$AY$2604=AY1507)*($AD$6:$AD$2604&gt;AD1507))))</f>
        <v/>
      </c>
    </row>
    <row r="1508" ht="23.85" customHeight="1" s="55">
      <c r="A1508" s="90" t="n">
        <v>46296</v>
      </c>
      <c r="B1508" s="91" t="inlineStr">
        <is>
          <t>GRPLTD</t>
        </is>
      </c>
      <c r="C1508" s="91" t="inlineStr">
        <is>
          <t>INE137I01015</t>
        </is>
      </c>
      <c r="D1508" s="91" t="n"/>
      <c r="E1508" s="91" t="inlineStr">
        <is>
          <t>None</t>
        </is>
      </c>
      <c r="F1508" s="93" t="n">
        <v>1011</v>
      </c>
      <c r="G1508" s="92" t="inlineStr">
        <is>
          <t>N</t>
        </is>
      </c>
      <c r="H1508" s="94" t="n"/>
      <c r="I1508" s="91" t="inlineStr">
        <is>
          <t>N</t>
        </is>
      </c>
      <c r="J1508" s="92">
        <f>IF(K1508="","N","Y")</f>
        <v/>
      </c>
      <c r="K1508" s="94">
        <f>_xlfn.TEXTJOIN("; ",TRUE,IF(P1508="52-wk low","52-wk low",""),IF(AND(AD1508&gt;=Settings!$B$12,M1508&lt;0),"Distribution",""),IF(AND(AJ1508="Y",M1508&lt;0,AK1508&lt;-Settings!$B$13),"Long unwinding",""),IF(AND(AJ1508="Y",M1508&lt;0,AK1508&gt;Settings!$B$13),"Short buildup",""))</f>
        <v/>
      </c>
      <c r="L1508" s="95" t="n">
        <v>1895</v>
      </c>
      <c r="M1508" s="96" t="n">
        <v>-0.19</v>
      </c>
      <c r="N1508" s="93" t="n">
        <v>674</v>
      </c>
      <c r="O1508" s="91" t="inlineStr">
        <is>
          <t>None</t>
        </is>
      </c>
      <c r="P1508" s="91" t="inlineStr">
        <is>
          <t>None</t>
        </is>
      </c>
      <c r="Q1508" s="97" t="n">
        <v>0.02</v>
      </c>
      <c r="R1508" s="96" t="n">
        <v>0.02</v>
      </c>
      <c r="S1508" s="96" t="n">
        <v>0.8100000000000001</v>
      </c>
      <c r="T1508" s="96" t="n">
        <v>0.63</v>
      </c>
      <c r="U1508" s="96" t="n">
        <v>0.63</v>
      </c>
      <c r="V1508" s="103" t="n">
        <v>0.79</v>
      </c>
      <c r="W1508" s="102" t="n">
        <v>1</v>
      </c>
      <c r="X1508" s="93" t="n"/>
      <c r="Y1508" s="91" t="inlineStr">
        <is>
          <t>None</t>
        </is>
      </c>
      <c r="Z1508" s="99" t="n">
        <v>62.16</v>
      </c>
      <c r="AA1508" s="96" t="n">
        <v>0.82</v>
      </c>
      <c r="AB1508" s="96" t="n">
        <v>0.89</v>
      </c>
      <c r="AC1508" s="96" t="n">
        <v>0.67</v>
      </c>
      <c r="AD1508" s="96" t="n">
        <v>0.62</v>
      </c>
      <c r="AE1508" s="96" t="n">
        <v>0.6</v>
      </c>
      <c r="AF1508" s="103" t="n">
        <v>1.16</v>
      </c>
      <c r="AG1508" s="91" t="inlineStr">
        <is>
          <t>Normal</t>
        </is>
      </c>
      <c r="AH1508" s="100" t="n">
        <v>0</v>
      </c>
      <c r="AI1508" s="101" t="n">
        <v>0</v>
      </c>
      <c r="AJ1508" s="92" t="inlineStr">
        <is>
          <t>N</t>
        </is>
      </c>
      <c r="AK1508" s="96" t="n"/>
      <c r="AL1508" s="91" t="inlineStr">
        <is>
          <t>n/a</t>
        </is>
      </c>
      <c r="AM1508" s="93" t="n"/>
      <c r="AN1508" s="92" t="inlineStr">
        <is>
          <t>None</t>
        </is>
      </c>
      <c r="AO1508" s="102" t="n">
        <v>0</v>
      </c>
      <c r="AP1508" s="103" t="n">
        <v>0.73</v>
      </c>
      <c r="AQ1508" s="102" t="n">
        <v>41</v>
      </c>
      <c r="AR1508" s="91" t="inlineStr">
        <is>
          <t>N</t>
        </is>
      </c>
      <c r="AS1508" s="104" t="n"/>
      <c r="AT1508" s="92">
        <f>IF(AND(P1508="52-wk high",T1508&gt;=Settings!$B$7),"Y","N")</f>
        <v/>
      </c>
      <c r="AU1508" s="91">
        <f>IF(AND(AD1508&gt;=Settings!$B$8,M1508&gt;0),"Y","N")</f>
        <v/>
      </c>
      <c r="AV1508" s="91">
        <f>IF(OR(AH1508&gt;Settings!$B$9,AI1508&gt;Settings!$B$9),"Y","N")</f>
        <v/>
      </c>
      <c r="AW1508" s="91">
        <f>IF(AJ1508&lt;&gt;"Y","n/a",IF(AND(M1508&gt;0,AK1508&gt;Settings!$B$10),"Y","N"))</f>
        <v/>
      </c>
      <c r="AX1508" s="91">
        <f>IF(AO1508&gt;=Settings!$B$11,"Y","N")</f>
        <v/>
      </c>
      <c r="AY1508" s="99">
        <f>(AT1508="Y")+(AU1508="Y")+(AV1508="Y")+(AW1508="Y")+(AX1508="Y")</f>
        <v/>
      </c>
      <c r="AZ1508" s="94">
        <f>IF(AY1508=0,"None",_xlfn.TEXTJOIN(", ",TRUE(),IF(AT1508="Y","Breakout",""),IF(AU1508="Y","Accumulation",""),IF(AV1508="Y","Institutional buying",""),IF(AW1508="Y","Long buildup",""),IF(AX1508="Y","Momentum leader","")))</f>
        <v/>
      </c>
      <c r="BA1508" s="94">
        <f>IF(BW1508="","","Passes "&amp;AY1508&amp;" of 5 buy-side scans"&amp;IF(G1508="Y","; RED FLAG: filter out using Red flag column",""))</f>
        <v/>
      </c>
      <c r="BB1508" s="91" t="inlineStr">
        <is>
          <t>None</t>
        </is>
      </c>
      <c r="BC1508" s="92" t="inlineStr">
        <is>
          <t>Y</t>
        </is>
      </c>
      <c r="BD1508" s="94" t="inlineStr">
        <is>
          <t>PE &gt; 50; Few traders (&lt;100 unique PAN, 30 days)</t>
        </is>
      </c>
      <c r="BE1508" s="94" t="n"/>
      <c r="BF1508" s="92">
        <f>IF(R1508*100000&gt;=Settings!$B$5,"Y","N")</f>
        <v/>
      </c>
      <c r="BG1508" s="91">
        <f>IF(F1508&gt;Settings!$B$6,"Y","N")</f>
        <v/>
      </c>
      <c r="BH1508" s="97" t="n">
        <v>-17.61</v>
      </c>
      <c r="BI1508" s="96" t="n">
        <v>-4.67</v>
      </c>
      <c r="BJ1508" s="96" t="n">
        <v>-6.45</v>
      </c>
      <c r="BK1508" s="96" t="n">
        <v>0</v>
      </c>
      <c r="BL1508" s="96" t="n">
        <v>0.34</v>
      </c>
      <c r="BM1508" s="96" t="n">
        <v>-13.86</v>
      </c>
      <c r="BN1508" s="97" t="n">
        <v>-3.63</v>
      </c>
      <c r="BO1508" s="96" t="n">
        <v>-3.54</v>
      </c>
      <c r="BP1508" s="96" t="n">
        <v>-2.11</v>
      </c>
      <c r="BQ1508" s="96" t="n">
        <v>-2.18</v>
      </c>
      <c r="BR1508" s="91" t="inlineStr">
        <is>
          <t>Mixed</t>
        </is>
      </c>
      <c r="BS1508" s="91" t="inlineStr">
        <is>
          <t>None</t>
        </is>
      </c>
      <c r="BT1508" s="96" t="n">
        <v>33.3</v>
      </c>
      <c r="BU1508" s="91" t="inlineStr">
        <is>
          <t>N</t>
        </is>
      </c>
      <c r="BV1508" s="99">
        <f>IF(OR(BF1508&lt;&gt;"Y",BG1508&lt;&gt;"Y"),"",(AND(ISNUMBER(BQ1508),BQ1508&gt;0))+(BR1508="Stacked up")+(AND(ISNUMBER(BH1508),BH1508&gt;=-Settings!$B$17))+(AND(ISNUMBER(BK1508),ISNUMBER(BM1508),BK1508&gt;0,BM1508&gt;0))+(AND(ISNUMBER(AQ1508),AQ1508&gt;=Settings!$B$18))+(AND(ISNUMBER(BT1508),BT1508&gt;=Settings!$B$19,BT1508&lt;=Settings!$B$20))+(AND(ISNUMBER(AS1508),AS1508&gt;0))+(AND(ISNUMBER(T1508),ISNUMBER(M1508),T1508&gt;=Settings!$B$21,M1508&gt;0))+(AND(ISNUMBER(AD1508),ISNUMBER(M1508),AD1508&gt;=Settings!$B$22,M1508&gt;0))+(AY1508&gt;=1))</f>
        <v/>
      </c>
      <c r="BW1508" s="91">
        <f>IF(OR(AY1508=0,BF1508&lt;&gt;"Y",BG1508&lt;&gt;"Y"),"",1+SUMPRODUCT(($A$6:$A$2604=A1508)*($AY$6:$AY$2604&gt;0)*($BF$6:$BF$2604="Y")*($BG$6:$BG$2604="Y")*(($AY$6:$AY$2604&gt;AY1508)+($AY$6:$AY$2604=AY1508)*($AD$6:$AD$2604&gt;AD1508))))</f>
        <v/>
      </c>
    </row>
    <row r="1509" ht="23.85" customHeight="1" s="55">
      <c r="A1509" s="90" t="n">
        <v>46296</v>
      </c>
      <c r="B1509" s="91" t="inlineStr">
        <is>
          <t>MVGJL</t>
        </is>
      </c>
      <c r="C1509" s="91" t="inlineStr">
        <is>
          <t>INE0KNT01012</t>
        </is>
      </c>
      <c r="D1509" s="91" t="n"/>
      <c r="E1509" s="91" t="inlineStr">
        <is>
          <t>None</t>
        </is>
      </c>
      <c r="F1509" s="93" t="n">
        <v>1010</v>
      </c>
      <c r="G1509" s="92" t="inlineStr">
        <is>
          <t>Y</t>
        </is>
      </c>
      <c r="H1509" s="94" t="inlineStr">
        <is>
          <t>Short-term ASM Stage 1</t>
        </is>
      </c>
      <c r="I1509" s="91" t="inlineStr">
        <is>
          <t>N</t>
        </is>
      </c>
      <c r="J1509" s="92">
        <f>IF(K1509="","N","Y")</f>
        <v/>
      </c>
      <c r="K1509" s="94">
        <f>_xlfn.TEXTJOIN("; ",TRUE,IF(P1509="52-wk low","52-wk low",""),IF(AND(AD1509&gt;=Settings!$B$12,M1509&lt;0),"Distribution",""),IF(AND(AJ1509="Y",M1509&lt;0,AK1509&lt;-Settings!$B$13),"Long unwinding",""),IF(AND(AJ1509="Y",M1509&lt;0,AK1509&gt;Settings!$B$13),"Short buildup",""))</f>
        <v/>
      </c>
      <c r="L1509" s="95" t="n">
        <v>206.69</v>
      </c>
      <c r="M1509" s="96" t="n">
        <v>-0.23</v>
      </c>
      <c r="N1509" s="93" t="n">
        <v>683</v>
      </c>
      <c r="O1509" s="91" t="inlineStr">
        <is>
          <t>None</t>
        </is>
      </c>
      <c r="P1509" s="91" t="inlineStr">
        <is>
          <t>None</t>
        </is>
      </c>
      <c r="Q1509" s="97" t="n">
        <v>3.14</v>
      </c>
      <c r="R1509" s="96" t="n">
        <v>8.33</v>
      </c>
      <c r="S1509" s="96" t="n">
        <v>0.38</v>
      </c>
      <c r="T1509" s="96" t="n">
        <v>0.82</v>
      </c>
      <c r="U1509" s="96" t="n">
        <v>1.38</v>
      </c>
      <c r="V1509" s="103" t="n">
        <v>3.64</v>
      </c>
      <c r="W1509" s="102" t="n">
        <v>9</v>
      </c>
      <c r="X1509" s="93" t="n"/>
      <c r="Y1509" s="91" t="inlineStr">
        <is>
          <t>None</t>
        </is>
      </c>
      <c r="Z1509" s="99" t="n">
        <v>34.28</v>
      </c>
      <c r="AA1509" s="96" t="n">
        <v>0.93</v>
      </c>
      <c r="AB1509" s="96" t="n">
        <v>0.77</v>
      </c>
      <c r="AC1509" s="96" t="n">
        <v>0.43</v>
      </c>
      <c r="AD1509" s="96" t="n">
        <v>0.88</v>
      </c>
      <c r="AE1509" s="96" t="n">
        <v>1.36</v>
      </c>
      <c r="AF1509" s="103" t="n">
        <v>0.87</v>
      </c>
      <c r="AG1509" s="91" t="inlineStr">
        <is>
          <t>Drying up</t>
        </is>
      </c>
      <c r="AH1509" s="100" t="n">
        <v>0</v>
      </c>
      <c r="AI1509" s="101" t="n">
        <v>0</v>
      </c>
      <c r="AJ1509" s="92" t="inlineStr">
        <is>
          <t>N</t>
        </is>
      </c>
      <c r="AK1509" s="96" t="n"/>
      <c r="AL1509" s="91" t="inlineStr">
        <is>
          <t>n/a</t>
        </is>
      </c>
      <c r="AM1509" s="93" t="n"/>
      <c r="AN1509" s="92" t="inlineStr">
        <is>
          <t>None</t>
        </is>
      </c>
      <c r="AO1509" s="102" t="n">
        <v>0</v>
      </c>
      <c r="AP1509" s="103" t="n">
        <v>1.41</v>
      </c>
      <c r="AQ1509" s="102" t="n">
        <v>77</v>
      </c>
      <c r="AR1509" s="91" t="inlineStr">
        <is>
          <t>N</t>
        </is>
      </c>
      <c r="AS1509" s="104" t="n"/>
      <c r="AT1509" s="92">
        <f>IF(AND(P1509="52-wk high",T1509&gt;=Settings!$B$7),"Y","N")</f>
        <v/>
      </c>
      <c r="AU1509" s="91">
        <f>IF(AND(AD1509&gt;=Settings!$B$8,M1509&gt;0),"Y","N")</f>
        <v/>
      </c>
      <c r="AV1509" s="91">
        <f>IF(OR(AH1509&gt;Settings!$B$9,AI1509&gt;Settings!$B$9),"Y","N")</f>
        <v/>
      </c>
      <c r="AW1509" s="91">
        <f>IF(AJ1509&lt;&gt;"Y","n/a",IF(AND(M1509&gt;0,AK1509&gt;Settings!$B$10),"Y","N"))</f>
        <v/>
      </c>
      <c r="AX1509" s="91">
        <f>IF(AO1509&gt;=Settings!$B$11,"Y","N")</f>
        <v/>
      </c>
      <c r="AY1509" s="99">
        <f>(AT1509="Y")+(AU1509="Y")+(AV1509="Y")+(AW1509="Y")+(AX1509="Y")</f>
        <v/>
      </c>
      <c r="AZ1509" s="94">
        <f>IF(AY1509=0,"None",_xlfn.TEXTJOIN(", ",TRUE(),IF(AT1509="Y","Breakout",""),IF(AU1509="Y","Accumulation",""),IF(AV1509="Y","Institutional buying",""),IF(AW1509="Y","Long buildup",""),IF(AX1509="Y","Momentum leader","")))</f>
        <v/>
      </c>
      <c r="BA1509" s="94">
        <f>IF(BW1509="","","Passes "&amp;AY1509&amp;" of 5 buy-side scans"&amp;IF(G1509="Y","; RED FLAG: filter out using Red flag column",""))</f>
        <v/>
      </c>
      <c r="BB1509" s="91" t="inlineStr">
        <is>
          <t>None</t>
        </is>
      </c>
      <c r="BC1509" s="92" t="inlineStr">
        <is>
          <t>N</t>
        </is>
      </c>
      <c r="BD1509" s="94" t="n"/>
      <c r="BE1509" s="94" t="n"/>
      <c r="BF1509" s="92">
        <f>IF(R1509*100000&gt;=Settings!$B$5,"Y","N")</f>
        <v/>
      </c>
      <c r="BG1509" s="91">
        <f>IF(F1509&gt;Settings!$B$6,"Y","N")</f>
        <v/>
      </c>
      <c r="BH1509" s="97" t="n">
        <v>-11.67</v>
      </c>
      <c r="BI1509" s="96" t="n">
        <v>-3.78</v>
      </c>
      <c r="BJ1509" s="96" t="n">
        <v>27.3</v>
      </c>
      <c r="BK1509" s="96" t="n">
        <v>40.05</v>
      </c>
      <c r="BL1509" s="96" t="n">
        <v>43.66</v>
      </c>
      <c r="BM1509" s="96" t="n">
        <v>8.81</v>
      </c>
      <c r="BN1509" s="97" t="n">
        <v>1.47</v>
      </c>
      <c r="BO1509" s="96" t="n">
        <v>11.01</v>
      </c>
      <c r="BP1509" s="96" t="n">
        <v>17.59</v>
      </c>
      <c r="BQ1509" s="96" t="n">
        <v>19.02</v>
      </c>
      <c r="BR1509" s="91" t="inlineStr">
        <is>
          <t>Stacked up</t>
        </is>
      </c>
      <c r="BS1509" s="91" t="inlineStr">
        <is>
          <t>None</t>
        </is>
      </c>
      <c r="BT1509" s="96" t="n">
        <v>50.7</v>
      </c>
      <c r="BU1509" s="91" t="inlineStr">
        <is>
          <t>N</t>
        </is>
      </c>
      <c r="BV1509" s="99">
        <f>IF(OR(BF1509&lt;&gt;"Y",BG1509&lt;&gt;"Y"),"",(AND(ISNUMBER(BQ1509),BQ1509&gt;0))+(BR1509="Stacked up")+(AND(ISNUMBER(BH1509),BH1509&gt;=-Settings!$B$17))+(AND(ISNUMBER(BK1509),ISNUMBER(BM1509),BK1509&gt;0,BM1509&gt;0))+(AND(ISNUMBER(AQ1509),AQ1509&gt;=Settings!$B$18))+(AND(ISNUMBER(BT1509),BT1509&gt;=Settings!$B$19,BT1509&lt;=Settings!$B$20))+(AND(ISNUMBER(AS1509),AS1509&gt;0))+(AND(ISNUMBER(T1509),ISNUMBER(M1509),T1509&gt;=Settings!$B$21,M1509&gt;0))+(AND(ISNUMBER(AD1509),ISNUMBER(M1509),AD1509&gt;=Settings!$B$22,M1509&gt;0))+(AY1509&gt;=1))</f>
        <v/>
      </c>
      <c r="BW1509" s="91">
        <f>IF(OR(AY1509=0,BF1509&lt;&gt;"Y",BG1509&lt;&gt;"Y"),"",1+SUMPRODUCT(($A$6:$A$2604=A1509)*($AY$6:$AY$2604&gt;0)*($BF$6:$BF$2604="Y")*($BG$6:$BG$2604="Y")*(($AY$6:$AY$2604&gt;AY1509)+($AY$6:$AY$2604=AY1509)*($AD$6:$AD$2604&gt;AD1509))))</f>
        <v/>
      </c>
    </row>
    <row r="1510" ht="23.85" customHeight="1" s="55">
      <c r="A1510" s="90" t="n">
        <v>46296</v>
      </c>
      <c r="B1510" s="91" t="inlineStr">
        <is>
          <t>SYSTMTXC</t>
        </is>
      </c>
      <c r="C1510" s="91" t="inlineStr">
        <is>
          <t>INE356B01024</t>
        </is>
      </c>
      <c r="D1510" s="91" t="n"/>
      <c r="E1510" s="91" t="inlineStr">
        <is>
          <t>None</t>
        </is>
      </c>
      <c r="F1510" s="93" t="n">
        <v>1010</v>
      </c>
      <c r="G1510" s="92" t="inlineStr">
        <is>
          <t>Y</t>
        </is>
      </c>
      <c r="H1510" s="94" t="inlineStr">
        <is>
          <t>ESM Stage 2; T2T (BE series)</t>
        </is>
      </c>
      <c r="I1510" s="91" t="inlineStr">
        <is>
          <t>Y</t>
        </is>
      </c>
      <c r="J1510" s="92">
        <f>IF(K1510="","N","Y")</f>
        <v/>
      </c>
      <c r="K1510" s="94">
        <f>_xlfn.TEXTJOIN("; ",TRUE,IF(P1510="52-wk low","52-wk low",""),IF(AND(AD1510&gt;=Settings!$B$12,M1510&lt;0),"Distribution",""),IF(AND(AJ1510="Y",M1510&lt;0,AK1510&lt;-Settings!$B$13),"Long unwinding",""),IF(AND(AJ1510="Y",M1510&lt;0,AK1510&gt;Settings!$B$13),"Short buildup",""))</f>
        <v/>
      </c>
      <c r="L1510" s="95" t="n">
        <v>73.95999999999999</v>
      </c>
      <c r="M1510" s="96" t="n">
        <v>-1.99</v>
      </c>
      <c r="N1510" s="93" t="n">
        <v>1635</v>
      </c>
      <c r="O1510" s="91" t="inlineStr">
        <is>
          <t>None</t>
        </is>
      </c>
      <c r="P1510" s="91" t="inlineStr">
        <is>
          <t>None</t>
        </is>
      </c>
      <c r="Q1510" s="97" t="n">
        <v>0.06</v>
      </c>
      <c r="R1510" s="96" t="n">
        <v>0.15</v>
      </c>
      <c r="S1510" s="96" t="n">
        <v>0.39</v>
      </c>
      <c r="T1510" s="96" t="n">
        <v>0.49</v>
      </c>
      <c r="U1510" s="96" t="n">
        <v>0.24</v>
      </c>
      <c r="V1510" s="103" t="n">
        <v>0.64</v>
      </c>
      <c r="W1510" s="102" t="n">
        <v>2</v>
      </c>
      <c r="X1510" s="93" t="n"/>
      <c r="Y1510" s="91" t="inlineStr">
        <is>
          <t>None</t>
        </is>
      </c>
      <c r="Z1510" s="99" t="n"/>
      <c r="AA1510" s="96" t="n"/>
      <c r="AB1510" s="96" t="n"/>
      <c r="AC1510" s="96" t="n"/>
      <c r="AD1510" s="96" t="n"/>
      <c r="AE1510" s="96" t="n"/>
      <c r="AF1510" s="103" t="n"/>
      <c r="AG1510" s="91" t="inlineStr">
        <is>
          <t>No delivery data</t>
        </is>
      </c>
      <c r="AH1510" s="100" t="n">
        <v>0</v>
      </c>
      <c r="AI1510" s="101" t="n">
        <v>0</v>
      </c>
      <c r="AJ1510" s="92" t="inlineStr">
        <is>
          <t>N</t>
        </is>
      </c>
      <c r="AK1510" s="96" t="n"/>
      <c r="AL1510" s="91" t="inlineStr">
        <is>
          <t>n/a</t>
        </is>
      </c>
      <c r="AM1510" s="93" t="n"/>
      <c r="AN1510" s="92" t="inlineStr">
        <is>
          <t>None</t>
        </is>
      </c>
      <c r="AO1510" s="102" t="n">
        <v>0</v>
      </c>
      <c r="AP1510" s="103" t="n"/>
      <c r="AQ1510" s="102" t="n"/>
      <c r="AR1510" s="91" t="inlineStr">
        <is>
          <t>N</t>
        </is>
      </c>
      <c r="AS1510" s="104" t="n"/>
      <c r="AT1510" s="92">
        <f>IF(AND(P1510="52-wk high",T1510&gt;=Settings!$B$7),"Y","N")</f>
        <v/>
      </c>
      <c r="AU1510" s="91">
        <f>IF(AND(AD1510&gt;=Settings!$B$8,M1510&gt;0),"Y","N")</f>
        <v/>
      </c>
      <c r="AV1510" s="91">
        <f>IF(OR(AH1510&gt;Settings!$B$9,AI1510&gt;Settings!$B$9),"Y","N")</f>
        <v/>
      </c>
      <c r="AW1510" s="91">
        <f>IF(AJ1510&lt;&gt;"Y","n/a",IF(AND(M1510&gt;0,AK1510&gt;Settings!$B$10),"Y","N"))</f>
        <v/>
      </c>
      <c r="AX1510" s="91">
        <f>IF(AO1510&gt;=Settings!$B$11,"Y","N")</f>
        <v/>
      </c>
      <c r="AY1510" s="99">
        <f>(AT1510="Y")+(AU1510="Y")+(AV1510="Y")+(AW1510="Y")+(AX1510="Y")</f>
        <v/>
      </c>
      <c r="AZ1510" s="94">
        <f>IF(AY1510=0,"None",_xlfn.TEXTJOIN(", ",TRUE(),IF(AT1510="Y","Breakout",""),IF(AU1510="Y","Accumulation",""),IF(AV1510="Y","Institutional buying",""),IF(AW1510="Y","Long buildup",""),IF(AX1510="Y","Momentum leader","")))</f>
        <v/>
      </c>
      <c r="BA1510" s="94">
        <f>IF(BW1510="","","Passes "&amp;AY1510&amp;" of 5 buy-side scans"&amp;IF(G1510="Y","; RED FLAG: filter out using Red flag column",""))</f>
        <v/>
      </c>
      <c r="BB1510" s="91" t="inlineStr">
        <is>
          <t>None</t>
        </is>
      </c>
      <c r="BC1510" s="92" t="inlineStr">
        <is>
          <t>Y</t>
        </is>
      </c>
      <c r="BD1510" s="94" t="inlineStr">
        <is>
          <t>PE &gt; 50; Few traders (&lt;100 unique PAN, 30 days)</t>
        </is>
      </c>
      <c r="BE1510" s="94" t="n"/>
      <c r="BF1510" s="92">
        <f>IF(R1510*100000&gt;=Settings!$B$5,"Y","N")</f>
        <v/>
      </c>
      <c r="BG1510" s="91">
        <f>IF(F1510&gt;Settings!$B$6,"Y","N")</f>
        <v/>
      </c>
      <c r="BH1510" s="97" t="n">
        <v>-58.43</v>
      </c>
      <c r="BI1510" s="96" t="n">
        <v>-6.44</v>
      </c>
      <c r="BJ1510" s="96" t="n">
        <v>28.14</v>
      </c>
      <c r="BK1510" s="96" t="n">
        <v>14.7</v>
      </c>
      <c r="BL1510" s="96" t="n">
        <v>27.96</v>
      </c>
      <c r="BM1510" s="96" t="n"/>
      <c r="BN1510" s="97" t="n">
        <v>2.72</v>
      </c>
      <c r="BO1510" s="96" t="n">
        <v>9.710000000000001</v>
      </c>
      <c r="BP1510" s="96" t="n">
        <v>7.76</v>
      </c>
      <c r="BQ1510" s="96" t="n">
        <v>-7.98</v>
      </c>
      <c r="BR1510" s="91" t="inlineStr">
        <is>
          <t>Mixed</t>
        </is>
      </c>
      <c r="BS1510" s="91" t="inlineStr">
        <is>
          <t>None</t>
        </is>
      </c>
      <c r="BT1510" s="96" t="n">
        <v>55.7</v>
      </c>
      <c r="BU1510" s="91" t="inlineStr">
        <is>
          <t>N</t>
        </is>
      </c>
      <c r="BV1510" s="99">
        <f>IF(OR(BF1510&lt;&gt;"Y",BG1510&lt;&gt;"Y"),"",(AND(ISNUMBER(BQ1510),BQ1510&gt;0))+(BR1510="Stacked up")+(AND(ISNUMBER(BH1510),BH1510&gt;=-Settings!$B$17))+(AND(ISNUMBER(BK1510),ISNUMBER(BM1510),BK1510&gt;0,BM1510&gt;0))+(AND(ISNUMBER(AQ1510),AQ1510&gt;=Settings!$B$18))+(AND(ISNUMBER(BT1510),BT1510&gt;=Settings!$B$19,BT1510&lt;=Settings!$B$20))+(AND(ISNUMBER(AS1510),AS1510&gt;0))+(AND(ISNUMBER(T1510),ISNUMBER(M1510),T1510&gt;=Settings!$B$21,M1510&gt;0))+(AND(ISNUMBER(AD1510),ISNUMBER(M1510),AD1510&gt;=Settings!$B$22,M1510&gt;0))+(AY1510&gt;=1))</f>
        <v/>
      </c>
      <c r="BW1510" s="91">
        <f>IF(OR(AY1510=0,BF1510&lt;&gt;"Y",BG1510&lt;&gt;"Y"),"",1+SUMPRODUCT(($A$6:$A$2604=A1510)*($AY$6:$AY$2604&gt;0)*($BF$6:$BF$2604="Y")*($BG$6:$BG$2604="Y")*(($AY$6:$AY$2604&gt;AY1510)+($AY$6:$AY$2604=AY1510)*($AD$6:$AD$2604&gt;AD1510))))</f>
        <v/>
      </c>
    </row>
    <row r="1511" ht="23.85" customHeight="1" s="55">
      <c r="A1511" s="90" t="n">
        <v>46296</v>
      </c>
      <c r="B1511" s="91" t="inlineStr">
        <is>
          <t>AWHCL</t>
        </is>
      </c>
      <c r="C1511" s="91" t="inlineStr">
        <is>
          <t>INE01BK01022</t>
        </is>
      </c>
      <c r="D1511" s="91" t="n"/>
      <c r="E1511" s="91" t="inlineStr">
        <is>
          <t>None</t>
        </is>
      </c>
      <c r="F1511" s="93" t="n">
        <v>1009</v>
      </c>
      <c r="G1511" s="92" t="inlineStr">
        <is>
          <t>N</t>
        </is>
      </c>
      <c r="H1511" s="94" t="n"/>
      <c r="I1511" s="91" t="inlineStr">
        <is>
          <t>N</t>
        </is>
      </c>
      <c r="J1511" s="92">
        <f>IF(K1511="","N","Y")</f>
        <v/>
      </c>
      <c r="K1511" s="94">
        <f>_xlfn.TEXTJOIN("; ",TRUE,IF(P1511="52-wk low","52-wk low",""),IF(AND(AD1511&gt;=Settings!$B$12,M1511&lt;0),"Distribution",""),IF(AND(AJ1511="Y",M1511&lt;0,AK1511&lt;-Settings!$B$13),"Long unwinding",""),IF(AND(AJ1511="Y",M1511&lt;0,AK1511&gt;Settings!$B$13),"Short buildup",""))</f>
        <v/>
      </c>
      <c r="L1511" s="95" t="n">
        <v>355.4</v>
      </c>
      <c r="M1511" s="96" t="n">
        <v>-2.51</v>
      </c>
      <c r="N1511" s="93" t="n">
        <v>1895</v>
      </c>
      <c r="O1511" s="91" t="inlineStr">
        <is>
          <t>None</t>
        </is>
      </c>
      <c r="P1511" s="91" t="inlineStr">
        <is>
          <t>None</t>
        </is>
      </c>
      <c r="Q1511" s="97" t="n">
        <v>0.92</v>
      </c>
      <c r="R1511" s="96" t="n">
        <v>4.51</v>
      </c>
      <c r="S1511" s="96" t="n">
        <v>0.21</v>
      </c>
      <c r="T1511" s="96" t="n">
        <v>0.37</v>
      </c>
      <c r="U1511" s="96" t="n">
        <v>0.49</v>
      </c>
      <c r="V1511" s="103" t="n">
        <v>2.39</v>
      </c>
      <c r="W1511" s="102" t="n">
        <v>5</v>
      </c>
      <c r="X1511" s="93" t="n"/>
      <c r="Y1511" s="91" t="inlineStr">
        <is>
          <t>None</t>
        </is>
      </c>
      <c r="Z1511" s="99" t="n">
        <v>57.55</v>
      </c>
      <c r="AA1511" s="96" t="n">
        <v>1.37</v>
      </c>
      <c r="AB1511" s="96" t="n">
        <v>1.22</v>
      </c>
      <c r="AC1511" s="96" t="n">
        <v>0.98</v>
      </c>
      <c r="AD1511" s="96" t="n">
        <v>1.01</v>
      </c>
      <c r="AE1511" s="96" t="n">
        <v>1.06</v>
      </c>
      <c r="AF1511" s="103" t="n">
        <v>0.46</v>
      </c>
      <c r="AG1511" s="91" t="inlineStr">
        <is>
          <t>Drying up</t>
        </is>
      </c>
      <c r="AH1511" s="100" t="n">
        <v>0</v>
      </c>
      <c r="AI1511" s="101" t="n">
        <v>0</v>
      </c>
      <c r="AJ1511" s="92" t="inlineStr">
        <is>
          <t>N</t>
        </is>
      </c>
      <c r="AK1511" s="96" t="n"/>
      <c r="AL1511" s="91" t="inlineStr">
        <is>
          <t>n/a</t>
        </is>
      </c>
      <c r="AM1511" s="93" t="n"/>
      <c r="AN1511" s="92" t="inlineStr">
        <is>
          <t>None</t>
        </is>
      </c>
      <c r="AO1511" s="102" t="n">
        <v>0</v>
      </c>
      <c r="AP1511" s="103" t="n">
        <v>0.59</v>
      </c>
      <c r="AQ1511" s="102" t="n">
        <v>18</v>
      </c>
      <c r="AR1511" s="91" t="inlineStr">
        <is>
          <t>N</t>
        </is>
      </c>
      <c r="AS1511" s="104" t="n"/>
      <c r="AT1511" s="92">
        <f>IF(AND(P1511="52-wk high",T1511&gt;=Settings!$B$7),"Y","N")</f>
        <v/>
      </c>
      <c r="AU1511" s="91">
        <f>IF(AND(AD1511&gt;=Settings!$B$8,M1511&gt;0),"Y","N")</f>
        <v/>
      </c>
      <c r="AV1511" s="91">
        <f>IF(OR(AH1511&gt;Settings!$B$9,AI1511&gt;Settings!$B$9),"Y","N")</f>
        <v/>
      </c>
      <c r="AW1511" s="91">
        <f>IF(AJ1511&lt;&gt;"Y","n/a",IF(AND(M1511&gt;0,AK1511&gt;Settings!$B$10),"Y","N"))</f>
        <v/>
      </c>
      <c r="AX1511" s="91">
        <f>IF(AO1511&gt;=Settings!$B$11,"Y","N")</f>
        <v/>
      </c>
      <c r="AY1511" s="99">
        <f>(AT1511="Y")+(AU1511="Y")+(AV1511="Y")+(AW1511="Y")+(AX1511="Y")</f>
        <v/>
      </c>
      <c r="AZ1511" s="94">
        <f>IF(AY1511=0,"None",_xlfn.TEXTJOIN(", ",TRUE(),IF(AT1511="Y","Breakout",""),IF(AU1511="Y","Accumulation",""),IF(AV1511="Y","Institutional buying",""),IF(AW1511="Y","Long buildup",""),IF(AX1511="Y","Momentum leader","")))</f>
        <v/>
      </c>
      <c r="BA1511" s="94">
        <f>IF(BW1511="","","Passes "&amp;AY1511&amp;" of 5 buy-side scans"&amp;IF(G1511="Y","; RED FLAG: filter out using Red flag column",""))</f>
        <v/>
      </c>
      <c r="BB1511" s="91" t="inlineStr">
        <is>
          <t>None</t>
        </is>
      </c>
      <c r="BC1511" s="92" t="inlineStr">
        <is>
          <t>N</t>
        </is>
      </c>
      <c r="BD1511" s="94" t="n"/>
      <c r="BE1511" s="94" t="n"/>
      <c r="BF1511" s="92">
        <f>IF(R1511*100000&gt;=Settings!$B$5,"Y","N")</f>
        <v/>
      </c>
      <c r="BG1511" s="91">
        <f>IF(F1511&gt;Settings!$B$6,"Y","N")</f>
        <v/>
      </c>
      <c r="BH1511" s="97" t="n">
        <v>-41.26</v>
      </c>
      <c r="BI1511" s="96" t="n">
        <v>-6.73</v>
      </c>
      <c r="BJ1511" s="96" t="n">
        <v>-5.82</v>
      </c>
      <c r="BK1511" s="96" t="n">
        <v>-24.94</v>
      </c>
      <c r="BL1511" s="96" t="n">
        <v>-12.11</v>
      </c>
      <c r="BM1511" s="96" t="n">
        <v>-35.67</v>
      </c>
      <c r="BN1511" s="97" t="n">
        <v>-4.23</v>
      </c>
      <c r="BO1511" s="96" t="n">
        <v>-8.880000000000001</v>
      </c>
      <c r="BP1511" s="96" t="n">
        <v>-14.66</v>
      </c>
      <c r="BQ1511" s="96" t="n">
        <v>-21.04</v>
      </c>
      <c r="BR1511" s="91" t="inlineStr">
        <is>
          <t>Stacked down</t>
        </is>
      </c>
      <c r="BS1511" s="91" t="inlineStr">
        <is>
          <t>None</t>
        </is>
      </c>
      <c r="BT1511" s="96" t="n">
        <v>37.8</v>
      </c>
      <c r="BU1511" s="91" t="inlineStr">
        <is>
          <t>N</t>
        </is>
      </c>
      <c r="BV1511" s="99">
        <f>IF(OR(BF1511&lt;&gt;"Y",BG1511&lt;&gt;"Y"),"",(AND(ISNUMBER(BQ1511),BQ1511&gt;0))+(BR1511="Stacked up")+(AND(ISNUMBER(BH1511),BH1511&gt;=-Settings!$B$17))+(AND(ISNUMBER(BK1511),ISNUMBER(BM1511),BK1511&gt;0,BM1511&gt;0))+(AND(ISNUMBER(AQ1511),AQ1511&gt;=Settings!$B$18))+(AND(ISNUMBER(BT1511),BT1511&gt;=Settings!$B$19,BT1511&lt;=Settings!$B$20))+(AND(ISNUMBER(AS1511),AS1511&gt;0))+(AND(ISNUMBER(T1511),ISNUMBER(M1511),T1511&gt;=Settings!$B$21,M1511&gt;0))+(AND(ISNUMBER(AD1511),ISNUMBER(M1511),AD1511&gt;=Settings!$B$22,M1511&gt;0))+(AY1511&gt;=1))</f>
        <v/>
      </c>
      <c r="BW1511" s="91">
        <f>IF(OR(AY1511=0,BF1511&lt;&gt;"Y",BG1511&lt;&gt;"Y"),"",1+SUMPRODUCT(($A$6:$A$2604=A1511)*($AY$6:$AY$2604&gt;0)*($BF$6:$BF$2604="Y")*($BG$6:$BG$2604="Y")*(($AY$6:$AY$2604&gt;AY1511)+($AY$6:$AY$2604=AY1511)*($AD$6:$AD$2604&gt;AD1511))))</f>
        <v/>
      </c>
    </row>
    <row r="1512" ht="23.85" customHeight="1" s="55">
      <c r="A1512" s="90" t="n">
        <v>46296</v>
      </c>
      <c r="B1512" s="91" t="inlineStr">
        <is>
          <t>GULPOLY</t>
        </is>
      </c>
      <c r="C1512" s="91" t="inlineStr">
        <is>
          <t>INE255D01024</t>
        </is>
      </c>
      <c r="D1512" s="91" t="n"/>
      <c r="E1512" s="91" t="inlineStr">
        <is>
          <t>None</t>
        </is>
      </c>
      <c r="F1512" s="93" t="n">
        <v>1009</v>
      </c>
      <c r="G1512" s="92" t="inlineStr">
        <is>
          <t>N</t>
        </is>
      </c>
      <c r="H1512" s="94" t="n"/>
      <c r="I1512" s="91" t="inlineStr">
        <is>
          <t>N</t>
        </is>
      </c>
      <c r="J1512" s="92">
        <f>IF(K1512="","N","Y")</f>
        <v/>
      </c>
      <c r="K1512" s="94">
        <f>_xlfn.TEXTJOIN("; ",TRUE,IF(P1512="52-wk low","52-wk low",""),IF(AND(AD1512&gt;=Settings!$B$12,M1512&lt;0),"Distribution",""),IF(AND(AJ1512="Y",M1512&lt;0,AK1512&lt;-Settings!$B$13),"Long unwinding",""),IF(AND(AJ1512="Y",M1512&lt;0,AK1512&gt;Settings!$B$13),"Short buildup",""))</f>
        <v/>
      </c>
      <c r="L1512" s="95" t="n">
        <v>161.75</v>
      </c>
      <c r="M1512" s="96" t="n">
        <v>-2.48</v>
      </c>
      <c r="N1512" s="93" t="n">
        <v>1883</v>
      </c>
      <c r="O1512" s="91" t="inlineStr">
        <is>
          <t>None</t>
        </is>
      </c>
      <c r="P1512" s="91" t="inlineStr">
        <is>
          <t>None</t>
        </is>
      </c>
      <c r="Q1512" s="97" t="n">
        <v>0.92</v>
      </c>
      <c r="R1512" s="96" t="n">
        <v>1.12</v>
      </c>
      <c r="S1512" s="96" t="n">
        <v>0.79</v>
      </c>
      <c r="T1512" s="96" t="n">
        <v>0.14</v>
      </c>
      <c r="U1512" s="96" t="n">
        <v>0.16</v>
      </c>
      <c r="V1512" s="103" t="n">
        <v>0.21</v>
      </c>
      <c r="W1512" s="102" t="n">
        <v>0</v>
      </c>
      <c r="X1512" s="93" t="n"/>
      <c r="Y1512" s="91" t="inlineStr">
        <is>
          <t>None</t>
        </is>
      </c>
      <c r="Z1512" s="99" t="n">
        <v>64.81</v>
      </c>
      <c r="AA1512" s="96" t="n">
        <v>1.21</v>
      </c>
      <c r="AB1512" s="96" t="n">
        <v>1.31</v>
      </c>
      <c r="AC1512" s="96" t="n">
        <v>0.96</v>
      </c>
      <c r="AD1512" s="96" t="n">
        <v>0.35</v>
      </c>
      <c r="AE1512" s="96" t="n">
        <v>0.36</v>
      </c>
      <c r="AF1512" s="103" t="n">
        <v>1.82</v>
      </c>
      <c r="AG1512" s="91" t="inlineStr">
        <is>
          <t>Quiet accumulation</t>
        </is>
      </c>
      <c r="AH1512" s="100" t="n">
        <v>0</v>
      </c>
      <c r="AI1512" s="101" t="n">
        <v>0</v>
      </c>
      <c r="AJ1512" s="92" t="inlineStr">
        <is>
          <t>N</t>
        </is>
      </c>
      <c r="AK1512" s="96" t="n"/>
      <c r="AL1512" s="91" t="inlineStr">
        <is>
          <t>n/a</t>
        </is>
      </c>
      <c r="AM1512" s="93" t="n"/>
      <c r="AN1512" s="92" t="inlineStr">
        <is>
          <t>None</t>
        </is>
      </c>
      <c r="AO1512" s="102" t="n">
        <v>0</v>
      </c>
      <c r="AP1512" s="103" t="n">
        <v>1</v>
      </c>
      <c r="AQ1512" s="102" t="n">
        <v>62</v>
      </c>
      <c r="AR1512" s="91" t="inlineStr">
        <is>
          <t>N</t>
        </is>
      </c>
      <c r="AS1512" s="104" t="n"/>
      <c r="AT1512" s="92">
        <f>IF(AND(P1512="52-wk high",T1512&gt;=Settings!$B$7),"Y","N")</f>
        <v/>
      </c>
      <c r="AU1512" s="91">
        <f>IF(AND(AD1512&gt;=Settings!$B$8,M1512&gt;0),"Y","N")</f>
        <v/>
      </c>
      <c r="AV1512" s="91">
        <f>IF(OR(AH1512&gt;Settings!$B$9,AI1512&gt;Settings!$B$9),"Y","N")</f>
        <v/>
      </c>
      <c r="AW1512" s="91">
        <f>IF(AJ1512&lt;&gt;"Y","n/a",IF(AND(M1512&gt;0,AK1512&gt;Settings!$B$10),"Y","N"))</f>
        <v/>
      </c>
      <c r="AX1512" s="91">
        <f>IF(AO1512&gt;=Settings!$B$11,"Y","N")</f>
        <v/>
      </c>
      <c r="AY1512" s="99">
        <f>(AT1512="Y")+(AU1512="Y")+(AV1512="Y")+(AW1512="Y")+(AX1512="Y")</f>
        <v/>
      </c>
      <c r="AZ1512" s="94">
        <f>IF(AY1512=0,"None",_xlfn.TEXTJOIN(", ",TRUE(),IF(AT1512="Y","Breakout",""),IF(AU1512="Y","Accumulation",""),IF(AV1512="Y","Institutional buying",""),IF(AW1512="Y","Long buildup",""),IF(AX1512="Y","Momentum leader","")))</f>
        <v/>
      </c>
      <c r="BA1512" s="94">
        <f>IF(BW1512="","","Passes "&amp;AY1512&amp;" of 5 buy-side scans"&amp;IF(G1512="Y","; RED FLAG: filter out using Red flag column",""))</f>
        <v/>
      </c>
      <c r="BB1512" s="91" t="inlineStr">
        <is>
          <t>None</t>
        </is>
      </c>
      <c r="BC1512" s="92" t="inlineStr">
        <is>
          <t>N</t>
        </is>
      </c>
      <c r="BD1512" s="94" t="n"/>
      <c r="BE1512" s="94" t="n"/>
      <c r="BF1512" s="92">
        <f>IF(R1512*100000&gt;=Settings!$B$5,"Y","N")</f>
        <v/>
      </c>
      <c r="BG1512" s="91">
        <f>IF(F1512&gt;Settings!$B$6,"Y","N")</f>
        <v/>
      </c>
      <c r="BH1512" s="97" t="n">
        <v>-28.94</v>
      </c>
      <c r="BI1512" s="96" t="n">
        <v>-4.52</v>
      </c>
      <c r="BJ1512" s="96" t="n">
        <v>-14.09</v>
      </c>
      <c r="BK1512" s="96" t="n">
        <v>-15.38</v>
      </c>
      <c r="BL1512" s="96" t="n">
        <v>8.83</v>
      </c>
      <c r="BM1512" s="96" t="n">
        <v>10.33</v>
      </c>
      <c r="BN1512" s="97" t="n">
        <v>-6.47</v>
      </c>
      <c r="BO1512" s="96" t="n">
        <v>-10.54</v>
      </c>
      <c r="BP1512" s="96" t="n">
        <v>-11.05</v>
      </c>
      <c r="BQ1512" s="96" t="n">
        <v>-7.83</v>
      </c>
      <c r="BR1512" s="91" t="inlineStr">
        <is>
          <t>Mixed</t>
        </is>
      </c>
      <c r="BS1512" s="91" t="inlineStr">
        <is>
          <t>None</t>
        </is>
      </c>
      <c r="BT1512" s="96" t="n">
        <v>23.5</v>
      </c>
      <c r="BU1512" s="91" t="inlineStr">
        <is>
          <t>N</t>
        </is>
      </c>
      <c r="BV1512" s="99">
        <f>IF(OR(BF1512&lt;&gt;"Y",BG1512&lt;&gt;"Y"),"",(AND(ISNUMBER(BQ1512),BQ1512&gt;0))+(BR1512="Stacked up")+(AND(ISNUMBER(BH1512),BH1512&gt;=-Settings!$B$17))+(AND(ISNUMBER(BK1512),ISNUMBER(BM1512),BK1512&gt;0,BM1512&gt;0))+(AND(ISNUMBER(AQ1512),AQ1512&gt;=Settings!$B$18))+(AND(ISNUMBER(BT1512),BT1512&gt;=Settings!$B$19,BT1512&lt;=Settings!$B$20))+(AND(ISNUMBER(AS1512),AS1512&gt;0))+(AND(ISNUMBER(T1512),ISNUMBER(M1512),T1512&gt;=Settings!$B$21,M1512&gt;0))+(AND(ISNUMBER(AD1512),ISNUMBER(M1512),AD1512&gt;=Settings!$B$22,M1512&gt;0))+(AY1512&gt;=1))</f>
        <v/>
      </c>
      <c r="BW1512" s="91">
        <f>IF(OR(AY1512=0,BF1512&lt;&gt;"Y",BG1512&lt;&gt;"Y"),"",1+SUMPRODUCT(($A$6:$A$2604=A1512)*($AY$6:$AY$2604&gt;0)*($BF$6:$BF$2604="Y")*($BG$6:$BG$2604="Y")*(($AY$6:$AY$2604&gt;AY1512)+($AY$6:$AY$2604=AY1512)*($AD$6:$AD$2604&gt;AD1512))))</f>
        <v/>
      </c>
    </row>
    <row r="1513" ht="23.85" customHeight="1" s="55">
      <c r="A1513" s="90" t="n">
        <v>46296</v>
      </c>
      <c r="B1513" s="91" t="inlineStr">
        <is>
          <t>JYOTIRES</t>
        </is>
      </c>
      <c r="C1513" s="91" t="inlineStr">
        <is>
          <t>INE577D01013</t>
        </is>
      </c>
      <c r="D1513" s="91" t="n"/>
      <c r="E1513" s="91" t="inlineStr">
        <is>
          <t>None</t>
        </is>
      </c>
      <c r="F1513" s="93" t="n">
        <v>1009</v>
      </c>
      <c r="G1513" s="92" t="inlineStr">
        <is>
          <t>N</t>
        </is>
      </c>
      <c r="H1513" s="94" t="n"/>
      <c r="I1513" s="91" t="inlineStr">
        <is>
          <t>N</t>
        </is>
      </c>
      <c r="J1513" s="92">
        <f>IF(K1513="","N","Y")</f>
        <v/>
      </c>
      <c r="K1513" s="94">
        <f>_xlfn.TEXTJOIN("; ",TRUE,IF(P1513="52-wk low","52-wk low",""),IF(AND(AD1513&gt;=Settings!$B$12,M1513&lt;0),"Distribution",""),IF(AND(AJ1513="Y",M1513&lt;0,AK1513&lt;-Settings!$B$13),"Long unwinding",""),IF(AND(AJ1513="Y",M1513&lt;0,AK1513&gt;Settings!$B$13),"Short buildup",""))</f>
        <v/>
      </c>
      <c r="L1513" s="95" t="n">
        <v>840.65</v>
      </c>
      <c r="M1513" s="96" t="n">
        <v>0.62</v>
      </c>
      <c r="N1513" s="93" t="n">
        <v>418</v>
      </c>
      <c r="O1513" s="91" t="inlineStr">
        <is>
          <t>None</t>
        </is>
      </c>
      <c r="P1513" s="91" t="inlineStr">
        <is>
          <t>None</t>
        </is>
      </c>
      <c r="Q1513" s="97" t="n">
        <v>0.05</v>
      </c>
      <c r="R1513" s="96" t="n">
        <v>0.08</v>
      </c>
      <c r="S1513" s="96" t="n">
        <v>0.67</v>
      </c>
      <c r="T1513" s="96" t="n"/>
      <c r="U1513" s="96" t="n"/>
      <c r="V1513" s="103" t="n"/>
      <c r="W1513" s="102" t="n"/>
      <c r="X1513" s="93" t="n"/>
      <c r="Y1513" s="91" t="inlineStr">
        <is>
          <t>None</t>
        </is>
      </c>
      <c r="Z1513" s="99" t="n">
        <v>70.44</v>
      </c>
      <c r="AA1513" s="96" t="n">
        <v>1.15</v>
      </c>
      <c r="AB1513" s="96" t="n"/>
      <c r="AC1513" s="96" t="n">
        <v>0.6899999999999999</v>
      </c>
      <c r="AD1513" s="96" t="n"/>
      <c r="AE1513" s="96" t="n"/>
      <c r="AF1513" s="103" t="n"/>
      <c r="AG1513" s="91" t="n"/>
      <c r="AH1513" s="100" t="n">
        <v>0</v>
      </c>
      <c r="AI1513" s="101" t="n">
        <v>0</v>
      </c>
      <c r="AJ1513" s="92" t="inlineStr">
        <is>
          <t>N</t>
        </is>
      </c>
      <c r="AK1513" s="96" t="n"/>
      <c r="AL1513" s="91" t="inlineStr">
        <is>
          <t>n/a</t>
        </is>
      </c>
      <c r="AM1513" s="93" t="n"/>
      <c r="AN1513" s="92" t="inlineStr">
        <is>
          <t>None</t>
        </is>
      </c>
      <c r="AO1513" s="102" t="n">
        <v>0</v>
      </c>
      <c r="AP1513" s="103" t="n"/>
      <c r="AQ1513" s="102" t="n"/>
      <c r="AR1513" s="91" t="inlineStr">
        <is>
          <t>N</t>
        </is>
      </c>
      <c r="AS1513" s="104" t="n"/>
      <c r="AT1513" s="92">
        <f>IF(AND(P1513="52-wk high",T1513&gt;=Settings!$B$7),"Y","N")</f>
        <v/>
      </c>
      <c r="AU1513" s="91">
        <f>IF(AND(AD1513&gt;=Settings!$B$8,M1513&gt;0),"Y","N")</f>
        <v/>
      </c>
      <c r="AV1513" s="91">
        <f>IF(OR(AH1513&gt;Settings!$B$9,AI1513&gt;Settings!$B$9),"Y","N")</f>
        <v/>
      </c>
      <c r="AW1513" s="91">
        <f>IF(AJ1513&lt;&gt;"Y","n/a",IF(AND(M1513&gt;0,AK1513&gt;Settings!$B$10),"Y","N"))</f>
        <v/>
      </c>
      <c r="AX1513" s="91">
        <f>IF(AO1513&gt;=Settings!$B$11,"Y","N")</f>
        <v/>
      </c>
      <c r="AY1513" s="99">
        <f>(AT1513="Y")+(AU1513="Y")+(AV1513="Y")+(AW1513="Y")+(AX1513="Y")</f>
        <v/>
      </c>
      <c r="AZ1513" s="94">
        <f>IF(AY1513=0,"None",_xlfn.TEXTJOIN(", ",TRUE(),IF(AT1513="Y","Breakout",""),IF(AU1513="Y","Accumulation",""),IF(AV1513="Y","Institutional buying",""),IF(AW1513="Y","Long buildup",""),IF(AX1513="Y","Momentum leader","")))</f>
        <v/>
      </c>
      <c r="BA1513" s="94">
        <f>IF(BW1513="","","Passes "&amp;AY1513&amp;" of 5 buy-side scans"&amp;IF(G1513="Y","; RED FLAG: filter out using Red flag column",""))</f>
        <v/>
      </c>
      <c r="BB1513" s="91" t="inlineStr">
        <is>
          <t>None</t>
        </is>
      </c>
      <c r="BC1513" s="92" t="inlineStr">
        <is>
          <t>N</t>
        </is>
      </c>
      <c r="BD1513" s="94" t="n"/>
      <c r="BE1513" s="94" t="n"/>
      <c r="BF1513" s="92">
        <f>IF(R1513*100000&gt;=Settings!$B$5,"Y","N")</f>
        <v/>
      </c>
      <c r="BG1513" s="91">
        <f>IF(F1513&gt;Settings!$B$6,"Y","N")</f>
        <v/>
      </c>
      <c r="BH1513" s="97" t="n">
        <v>-7.72</v>
      </c>
      <c r="BI1513" s="96" t="n">
        <v>0.92</v>
      </c>
      <c r="BJ1513" s="96" t="n">
        <v>-3.48</v>
      </c>
      <c r="BK1513" s="96" t="n"/>
      <c r="BL1513" s="96" t="n"/>
      <c r="BM1513" s="96" t="n"/>
      <c r="BN1513" s="97" t="n">
        <v>-0.85</v>
      </c>
      <c r="BO1513" s="96" t="n"/>
      <c r="BP1513" s="96" t="n"/>
      <c r="BQ1513" s="96" t="n"/>
      <c r="BR1513" s="91" t="n"/>
      <c r="BS1513" s="91" t="n"/>
      <c r="BT1513" s="96" t="n">
        <v>45</v>
      </c>
      <c r="BU1513" s="91" t="n"/>
      <c r="BV1513" s="99">
        <f>IF(OR(BF1513&lt;&gt;"Y",BG1513&lt;&gt;"Y"),"",(AND(ISNUMBER(BQ1513),BQ1513&gt;0))+(BR1513="Stacked up")+(AND(ISNUMBER(BH1513),BH1513&gt;=-Settings!$B$17))+(AND(ISNUMBER(BK1513),ISNUMBER(BM1513),BK1513&gt;0,BM1513&gt;0))+(AND(ISNUMBER(AQ1513),AQ1513&gt;=Settings!$B$18))+(AND(ISNUMBER(BT1513),BT1513&gt;=Settings!$B$19,BT1513&lt;=Settings!$B$20))+(AND(ISNUMBER(AS1513),AS1513&gt;0))+(AND(ISNUMBER(T1513),ISNUMBER(M1513),T1513&gt;=Settings!$B$21,M1513&gt;0))+(AND(ISNUMBER(AD1513),ISNUMBER(M1513),AD1513&gt;=Settings!$B$22,M1513&gt;0))+(AY1513&gt;=1))</f>
        <v/>
      </c>
      <c r="BW1513" s="91">
        <f>IF(OR(AY1513=0,BF1513&lt;&gt;"Y",BG1513&lt;&gt;"Y"),"",1+SUMPRODUCT(($A$6:$A$2604=A1513)*($AY$6:$AY$2604&gt;0)*($BF$6:$BF$2604="Y")*($BG$6:$BG$2604="Y")*(($AY$6:$AY$2604&gt;AY1513)+($AY$6:$AY$2604=AY1513)*($AD$6:$AD$2604&gt;AD1513))))</f>
        <v/>
      </c>
    </row>
    <row r="1514" ht="23.85" customHeight="1" s="55">
      <c r="A1514" s="90" t="n">
        <v>46296</v>
      </c>
      <c r="B1514" s="91" t="inlineStr">
        <is>
          <t>RIIL</t>
        </is>
      </c>
      <c r="C1514" s="91" t="inlineStr">
        <is>
          <t>INE046A01015</t>
        </is>
      </c>
      <c r="D1514" s="91" t="n"/>
      <c r="E1514" s="91" t="inlineStr">
        <is>
          <t>None</t>
        </is>
      </c>
      <c r="F1514" s="93" t="n">
        <v>1007</v>
      </c>
      <c r="G1514" s="92" t="inlineStr">
        <is>
          <t>N</t>
        </is>
      </c>
      <c r="H1514" s="94" t="n"/>
      <c r="I1514" s="91" t="inlineStr">
        <is>
          <t>N</t>
        </is>
      </c>
      <c r="J1514" s="92">
        <f>IF(K1514="","N","Y")</f>
        <v/>
      </c>
      <c r="K1514" s="94">
        <f>_xlfn.TEXTJOIN("; ",TRUE,IF(P1514="52-wk low","52-wk low",""),IF(AND(AD1514&gt;=Settings!$B$12,M1514&lt;0),"Distribution",""),IF(AND(AJ1514="Y",M1514&lt;0,AK1514&lt;-Settings!$B$13),"Long unwinding",""),IF(AND(AJ1514="Y",M1514&lt;0,AK1514&gt;Settings!$B$13),"Short buildup",""))</f>
        <v/>
      </c>
      <c r="L1514" s="95" t="n">
        <v>666.85</v>
      </c>
      <c r="M1514" s="96" t="n">
        <v>-1.55</v>
      </c>
      <c r="N1514" s="93" t="n">
        <v>1366</v>
      </c>
      <c r="O1514" s="91" t="inlineStr">
        <is>
          <t>None</t>
        </is>
      </c>
      <c r="P1514" s="91" t="inlineStr">
        <is>
          <t>None</t>
        </is>
      </c>
      <c r="Q1514" s="97" t="n">
        <v>0.38</v>
      </c>
      <c r="R1514" s="96" t="n">
        <v>0.45</v>
      </c>
      <c r="S1514" s="96" t="n">
        <v>0.85</v>
      </c>
      <c r="T1514" s="96" t="n">
        <v>0.57</v>
      </c>
      <c r="U1514" s="96" t="n">
        <v>0.38</v>
      </c>
      <c r="V1514" s="103" t="n">
        <v>0.45</v>
      </c>
      <c r="W1514" s="102" t="n">
        <v>0</v>
      </c>
      <c r="X1514" s="93" t="n"/>
      <c r="Y1514" s="91" t="inlineStr">
        <is>
          <t>None</t>
        </is>
      </c>
      <c r="Z1514" s="99" t="n">
        <v>31.84</v>
      </c>
      <c r="AA1514" s="96" t="n">
        <v>0.9399999999999999</v>
      </c>
      <c r="AB1514" s="96" t="n">
        <v>0.92</v>
      </c>
      <c r="AC1514" s="96" t="n">
        <v>0.8100000000000001</v>
      </c>
      <c r="AD1514" s="96" t="n">
        <v>0.68</v>
      </c>
      <c r="AE1514" s="96" t="n">
        <v>0.5</v>
      </c>
      <c r="AF1514" s="103" t="n">
        <v>1.36</v>
      </c>
      <c r="AG1514" s="91" t="inlineStr">
        <is>
          <t>Normal</t>
        </is>
      </c>
      <c r="AH1514" s="100" t="n">
        <v>0</v>
      </c>
      <c r="AI1514" s="101" t="n">
        <v>0</v>
      </c>
      <c r="AJ1514" s="92" t="inlineStr">
        <is>
          <t>N</t>
        </is>
      </c>
      <c r="AK1514" s="96" t="n"/>
      <c r="AL1514" s="91" t="inlineStr">
        <is>
          <t>n/a</t>
        </is>
      </c>
      <c r="AM1514" s="93" t="n"/>
      <c r="AN1514" s="92" t="inlineStr">
        <is>
          <t>None</t>
        </is>
      </c>
      <c r="AO1514" s="102" t="n">
        <v>0</v>
      </c>
      <c r="AP1514" s="103" t="n">
        <v>0.65</v>
      </c>
      <c r="AQ1514" s="102" t="n">
        <v>29</v>
      </c>
      <c r="AR1514" s="91" t="inlineStr">
        <is>
          <t>N</t>
        </is>
      </c>
      <c r="AS1514" s="104" t="n"/>
      <c r="AT1514" s="92">
        <f>IF(AND(P1514="52-wk high",T1514&gt;=Settings!$B$7),"Y","N")</f>
        <v/>
      </c>
      <c r="AU1514" s="91">
        <f>IF(AND(AD1514&gt;=Settings!$B$8,M1514&gt;0),"Y","N")</f>
        <v/>
      </c>
      <c r="AV1514" s="91">
        <f>IF(OR(AH1514&gt;Settings!$B$9,AI1514&gt;Settings!$B$9),"Y","N")</f>
        <v/>
      </c>
      <c r="AW1514" s="91">
        <f>IF(AJ1514&lt;&gt;"Y","n/a",IF(AND(M1514&gt;0,AK1514&gt;Settings!$B$10),"Y","N"))</f>
        <v/>
      </c>
      <c r="AX1514" s="91">
        <f>IF(AO1514&gt;=Settings!$B$11,"Y","N")</f>
        <v/>
      </c>
      <c r="AY1514" s="99">
        <f>(AT1514="Y")+(AU1514="Y")+(AV1514="Y")+(AW1514="Y")+(AX1514="Y")</f>
        <v/>
      </c>
      <c r="AZ1514" s="94">
        <f>IF(AY1514=0,"None",_xlfn.TEXTJOIN(", ",TRUE(),IF(AT1514="Y","Breakout",""),IF(AU1514="Y","Accumulation",""),IF(AV1514="Y","Institutional buying",""),IF(AW1514="Y","Long buildup",""),IF(AX1514="Y","Momentum leader","")))</f>
        <v/>
      </c>
      <c r="BA1514" s="94">
        <f>IF(BW1514="","","Passes "&amp;AY1514&amp;" of 5 buy-side scans"&amp;IF(G1514="Y","; RED FLAG: filter out using Red flag column",""))</f>
        <v/>
      </c>
      <c r="BB1514" s="91" t="inlineStr">
        <is>
          <t>None</t>
        </is>
      </c>
      <c r="BC1514" s="92" t="inlineStr">
        <is>
          <t>Y</t>
        </is>
      </c>
      <c r="BD1514" s="94" t="inlineStr">
        <is>
          <t>PE &gt; 50</t>
        </is>
      </c>
      <c r="BE1514" s="94" t="n"/>
      <c r="BF1514" s="92">
        <f>IF(R1514*100000&gt;=Settings!$B$5,"Y","N")</f>
        <v/>
      </c>
      <c r="BG1514" s="91">
        <f>IF(F1514&gt;Settings!$B$6,"Y","N")</f>
        <v/>
      </c>
      <c r="BH1514" s="97" t="n">
        <v>-30.82</v>
      </c>
      <c r="BI1514" s="96" t="n">
        <v>-5.2</v>
      </c>
      <c r="BJ1514" s="96" t="n">
        <v>-11.05</v>
      </c>
      <c r="BK1514" s="96" t="n">
        <v>-18.73</v>
      </c>
      <c r="BL1514" s="96" t="n">
        <v>0.01</v>
      </c>
      <c r="BM1514" s="96" t="n">
        <v>-23.96</v>
      </c>
      <c r="BN1514" s="97" t="n">
        <v>-5.37</v>
      </c>
      <c r="BO1514" s="96" t="n">
        <v>-8.58</v>
      </c>
      <c r="BP1514" s="96" t="n">
        <v>-10.66</v>
      </c>
      <c r="BQ1514" s="96" t="n">
        <v>-13.25</v>
      </c>
      <c r="BR1514" s="91" t="inlineStr">
        <is>
          <t>Stacked down</t>
        </is>
      </c>
      <c r="BS1514" s="91" t="inlineStr">
        <is>
          <t>None</t>
        </is>
      </c>
      <c r="BT1514" s="96" t="n">
        <v>21.8</v>
      </c>
      <c r="BU1514" s="91" t="inlineStr">
        <is>
          <t>N</t>
        </is>
      </c>
      <c r="BV1514" s="99">
        <f>IF(OR(BF1514&lt;&gt;"Y",BG1514&lt;&gt;"Y"),"",(AND(ISNUMBER(BQ1514),BQ1514&gt;0))+(BR1514="Stacked up")+(AND(ISNUMBER(BH1514),BH1514&gt;=-Settings!$B$17))+(AND(ISNUMBER(BK1514),ISNUMBER(BM1514),BK1514&gt;0,BM1514&gt;0))+(AND(ISNUMBER(AQ1514),AQ1514&gt;=Settings!$B$18))+(AND(ISNUMBER(BT1514),BT1514&gt;=Settings!$B$19,BT1514&lt;=Settings!$B$20))+(AND(ISNUMBER(AS1514),AS1514&gt;0))+(AND(ISNUMBER(T1514),ISNUMBER(M1514),T1514&gt;=Settings!$B$21,M1514&gt;0))+(AND(ISNUMBER(AD1514),ISNUMBER(M1514),AD1514&gt;=Settings!$B$22,M1514&gt;0))+(AY1514&gt;=1))</f>
        <v/>
      </c>
      <c r="BW1514" s="91">
        <f>IF(OR(AY1514=0,BF1514&lt;&gt;"Y",BG1514&lt;&gt;"Y"),"",1+SUMPRODUCT(($A$6:$A$2604=A1514)*($AY$6:$AY$2604&gt;0)*($BF$6:$BF$2604="Y")*($BG$6:$BG$2604="Y")*(($AY$6:$AY$2604&gt;AY1514)+($AY$6:$AY$2604=AY1514)*($AD$6:$AD$2604&gt;AD1514))))</f>
        <v/>
      </c>
    </row>
    <row r="1515" ht="23.85" customHeight="1" s="55">
      <c r="A1515" s="90" t="n">
        <v>46296</v>
      </c>
      <c r="B1515" s="91" t="inlineStr">
        <is>
          <t>RMDRIP</t>
        </is>
      </c>
      <c r="C1515" s="91" t="inlineStr">
        <is>
          <t>INE219Y01026</t>
        </is>
      </c>
      <c r="D1515" s="91" t="n"/>
      <c r="E1515" s="91" t="inlineStr">
        <is>
          <t>None</t>
        </is>
      </c>
      <c r="F1515" s="93" t="n">
        <v>1006</v>
      </c>
      <c r="G1515" s="92" t="inlineStr">
        <is>
          <t>Y</t>
        </is>
      </c>
      <c r="H1515" s="94" t="inlineStr">
        <is>
          <t>ESM Stage 1; T2T (BE series)</t>
        </is>
      </c>
      <c r="I1515" s="91" t="inlineStr">
        <is>
          <t>Y</t>
        </is>
      </c>
      <c r="J1515" s="92">
        <f>IF(K1515="","N","Y")</f>
        <v/>
      </c>
      <c r="K1515" s="94">
        <f>_xlfn.TEXTJOIN("; ",TRUE,IF(P1515="52-wk low","52-wk low",""),IF(AND(AD1515&gt;=Settings!$B$12,M1515&lt;0),"Distribution",""),IF(AND(AJ1515="Y",M1515&lt;0,AK1515&lt;-Settings!$B$13),"Long unwinding",""),IF(AND(AJ1515="Y",M1515&lt;0,AK1515&gt;Settings!$B$13),"Short buildup",""))</f>
        <v/>
      </c>
      <c r="L1515" s="95" t="n">
        <v>23.49</v>
      </c>
      <c r="M1515" s="96" t="n">
        <v>-0.09</v>
      </c>
      <c r="N1515" s="93" t="n">
        <v>639</v>
      </c>
      <c r="O1515" s="91" t="inlineStr">
        <is>
          <t>None</t>
        </is>
      </c>
      <c r="P1515" s="91" t="inlineStr">
        <is>
          <t>None</t>
        </is>
      </c>
      <c r="Q1515" s="97" t="n">
        <v>6.53</v>
      </c>
      <c r="R1515" s="96" t="n">
        <v>4.1</v>
      </c>
      <c r="S1515" s="96" t="n">
        <v>1.66</v>
      </c>
      <c r="T1515" s="96" t="n">
        <v>0.97</v>
      </c>
      <c r="U1515" s="96" t="n">
        <v>0.74</v>
      </c>
      <c r="V1515" s="103" t="n">
        <v>0.46</v>
      </c>
      <c r="W1515" s="102" t="n">
        <v>1</v>
      </c>
      <c r="X1515" s="93" t="n"/>
      <c r="Y1515" s="91" t="inlineStr">
        <is>
          <t>None</t>
        </is>
      </c>
      <c r="Z1515" s="99" t="n"/>
      <c r="AA1515" s="96" t="n"/>
      <c r="AB1515" s="96" t="n"/>
      <c r="AC1515" s="96" t="n"/>
      <c r="AD1515" s="96" t="n"/>
      <c r="AE1515" s="96" t="n"/>
      <c r="AF1515" s="103" t="n"/>
      <c r="AG1515" s="91" t="inlineStr">
        <is>
          <t>No delivery data</t>
        </is>
      </c>
      <c r="AH1515" s="100" t="n">
        <v>0</v>
      </c>
      <c r="AI1515" s="101" t="n">
        <v>0</v>
      </c>
      <c r="AJ1515" s="92" t="inlineStr">
        <is>
          <t>N</t>
        </is>
      </c>
      <c r="AK1515" s="96" t="n"/>
      <c r="AL1515" s="91" t="inlineStr">
        <is>
          <t>n/a</t>
        </is>
      </c>
      <c r="AM1515" s="93" t="n"/>
      <c r="AN1515" s="92" t="inlineStr">
        <is>
          <t>None</t>
        </is>
      </c>
      <c r="AO1515" s="102" t="n">
        <v>0</v>
      </c>
      <c r="AP1515" s="103" t="n">
        <v>0.52</v>
      </c>
      <c r="AQ1515" s="102" t="n">
        <v>7</v>
      </c>
      <c r="AR1515" s="91" t="inlineStr">
        <is>
          <t>N</t>
        </is>
      </c>
      <c r="AS1515" s="104" t="n"/>
      <c r="AT1515" s="92">
        <f>IF(AND(P1515="52-wk high",T1515&gt;=Settings!$B$7),"Y","N")</f>
        <v/>
      </c>
      <c r="AU1515" s="91">
        <f>IF(AND(AD1515&gt;=Settings!$B$8,M1515&gt;0),"Y","N")</f>
        <v/>
      </c>
      <c r="AV1515" s="91">
        <f>IF(OR(AH1515&gt;Settings!$B$9,AI1515&gt;Settings!$B$9),"Y","N")</f>
        <v/>
      </c>
      <c r="AW1515" s="91">
        <f>IF(AJ1515&lt;&gt;"Y","n/a",IF(AND(M1515&gt;0,AK1515&gt;Settings!$B$10),"Y","N"))</f>
        <v/>
      </c>
      <c r="AX1515" s="91">
        <f>IF(AO1515&gt;=Settings!$B$11,"Y","N")</f>
        <v/>
      </c>
      <c r="AY1515" s="99">
        <f>(AT1515="Y")+(AU1515="Y")+(AV1515="Y")+(AW1515="Y")+(AX1515="Y")</f>
        <v/>
      </c>
      <c r="AZ1515" s="94">
        <f>IF(AY1515=0,"None",_xlfn.TEXTJOIN(", ",TRUE(),IF(AT1515="Y","Breakout",""),IF(AU1515="Y","Accumulation",""),IF(AV1515="Y","Institutional buying",""),IF(AW1515="Y","Long buildup",""),IF(AX1515="Y","Momentum leader","")))</f>
        <v/>
      </c>
      <c r="BA1515" s="94">
        <f>IF(BW1515="","","Passes "&amp;AY1515&amp;" of 5 buy-side scans"&amp;IF(G1515="Y","; RED FLAG: filter out using Red flag column",""))</f>
        <v/>
      </c>
      <c r="BB1515" s="91" t="inlineStr">
        <is>
          <t>None</t>
        </is>
      </c>
      <c r="BC1515" s="92" t="inlineStr">
        <is>
          <t>N</t>
        </is>
      </c>
      <c r="BD1515" s="94" t="n"/>
      <c r="BE1515" s="94" t="inlineStr">
        <is>
          <t>BONUS 5:7, ex 10-Apr-2026</t>
        </is>
      </c>
      <c r="BF1515" s="92">
        <f>IF(R1515*100000&gt;=Settings!$B$5,"Y","N")</f>
        <v/>
      </c>
      <c r="BG1515" s="91">
        <f>IF(F1515&gt;Settings!$B$6,"Y","N")</f>
        <v/>
      </c>
      <c r="BH1515" s="97" t="n">
        <v>-67.47</v>
      </c>
      <c r="BI1515" s="96" t="n">
        <v>-0.04</v>
      </c>
      <c r="BJ1515" s="96" t="n">
        <v>7.9</v>
      </c>
      <c r="BK1515" s="96" t="n">
        <v>18.04</v>
      </c>
      <c r="BL1515" s="96" t="n">
        <v>-42.93</v>
      </c>
      <c r="BM1515" s="96" t="n">
        <v>-68.70999999999999</v>
      </c>
      <c r="BN1515" s="97" t="n">
        <v>3.25</v>
      </c>
      <c r="BO1515" s="96" t="n">
        <v>8.550000000000001</v>
      </c>
      <c r="BP1515" s="96" t="n">
        <v>-6.94</v>
      </c>
      <c r="BQ1515" s="96" t="n">
        <v>-36.65</v>
      </c>
      <c r="BR1515" s="91" t="inlineStr">
        <is>
          <t>Mixed</t>
        </is>
      </c>
      <c r="BS1515" s="91" t="inlineStr">
        <is>
          <t>None</t>
        </is>
      </c>
      <c r="BT1515" s="96" t="n">
        <v>61.3</v>
      </c>
      <c r="BU1515" s="91" t="inlineStr">
        <is>
          <t>N</t>
        </is>
      </c>
      <c r="BV1515" s="99">
        <f>IF(OR(BF1515&lt;&gt;"Y",BG1515&lt;&gt;"Y"),"",(AND(ISNUMBER(BQ1515),BQ1515&gt;0))+(BR1515="Stacked up")+(AND(ISNUMBER(BH1515),BH1515&gt;=-Settings!$B$17))+(AND(ISNUMBER(BK1515),ISNUMBER(BM1515),BK1515&gt;0,BM1515&gt;0))+(AND(ISNUMBER(AQ1515),AQ1515&gt;=Settings!$B$18))+(AND(ISNUMBER(BT1515),BT1515&gt;=Settings!$B$19,BT1515&lt;=Settings!$B$20))+(AND(ISNUMBER(AS1515),AS1515&gt;0))+(AND(ISNUMBER(T1515),ISNUMBER(M1515),T1515&gt;=Settings!$B$21,M1515&gt;0))+(AND(ISNUMBER(AD1515),ISNUMBER(M1515),AD1515&gt;=Settings!$B$22,M1515&gt;0))+(AY1515&gt;=1))</f>
        <v/>
      </c>
      <c r="BW1515" s="91">
        <f>IF(OR(AY1515=0,BF1515&lt;&gt;"Y",BG1515&lt;&gt;"Y"),"",1+SUMPRODUCT(($A$6:$A$2604=A1515)*($AY$6:$AY$2604&gt;0)*($BF$6:$BF$2604="Y")*($BG$6:$BG$2604="Y")*(($AY$6:$AY$2604&gt;AY1515)+($AY$6:$AY$2604=AY1515)*($AD$6:$AD$2604&gt;AD1515))))</f>
        <v/>
      </c>
    </row>
    <row r="1516" ht="23.85" customHeight="1" s="55">
      <c r="A1516" s="90" t="n">
        <v>46296</v>
      </c>
      <c r="B1516" s="91" t="inlineStr">
        <is>
          <t>MASTERTR</t>
        </is>
      </c>
      <c r="C1516" s="91" t="inlineStr">
        <is>
          <t>INE677D01037</t>
        </is>
      </c>
      <c r="D1516" s="91" t="n"/>
      <c r="E1516" s="91" t="inlineStr">
        <is>
          <t>None</t>
        </is>
      </c>
      <c r="F1516" s="93" t="n">
        <v>1005</v>
      </c>
      <c r="G1516" s="92" t="inlineStr">
        <is>
          <t>N</t>
        </is>
      </c>
      <c r="H1516" s="94" t="n"/>
      <c r="I1516" s="91" t="inlineStr">
        <is>
          <t>N</t>
        </is>
      </c>
      <c r="J1516" s="92">
        <f>IF(K1516="","N","Y")</f>
        <v/>
      </c>
      <c r="K1516" s="94">
        <f>_xlfn.TEXTJOIN("; ",TRUE,IF(P1516="52-wk low","52-wk low",""),IF(AND(AD1516&gt;=Settings!$B$12,M1516&lt;0),"Distribution",""),IF(AND(AJ1516="Y",M1516&lt;0,AK1516&lt;-Settings!$B$13),"Long unwinding",""),IF(AND(AJ1516="Y",M1516&lt;0,AK1516&gt;Settings!$B$13),"Short buildup",""))</f>
        <v/>
      </c>
      <c r="L1516" s="95" t="n">
        <v>81.66</v>
      </c>
      <c r="M1516" s="96" t="n">
        <v>-0.58</v>
      </c>
      <c r="N1516" s="93" t="n">
        <v>822</v>
      </c>
      <c r="O1516" s="91" t="inlineStr">
        <is>
          <t>None</t>
        </is>
      </c>
      <c r="P1516" s="91" t="inlineStr">
        <is>
          <t>None</t>
        </is>
      </c>
      <c r="Q1516" s="97" t="n">
        <v>1.84</v>
      </c>
      <c r="R1516" s="96" t="n">
        <v>10.13</v>
      </c>
      <c r="S1516" s="96" t="n">
        <v>0.18</v>
      </c>
      <c r="T1516" s="96" t="n">
        <v>0.31</v>
      </c>
      <c r="U1516" s="96" t="n">
        <v>0.11</v>
      </c>
      <c r="V1516" s="103" t="n">
        <v>0.59</v>
      </c>
      <c r="W1516" s="102" t="n">
        <v>2</v>
      </c>
      <c r="X1516" s="93" t="n"/>
      <c r="Y1516" s="91" t="inlineStr">
        <is>
          <t>None</t>
        </is>
      </c>
      <c r="Z1516" s="99" t="n">
        <v>23</v>
      </c>
      <c r="AA1516" s="96" t="n">
        <v>0.86</v>
      </c>
      <c r="AB1516" s="96" t="n">
        <v>0.82</v>
      </c>
      <c r="AC1516" s="96" t="n">
        <v>0.24</v>
      </c>
      <c r="AD1516" s="96" t="n">
        <v>0.37</v>
      </c>
      <c r="AE1516" s="96" t="n">
        <v>0.24</v>
      </c>
      <c r="AF1516" s="103" t="n">
        <v>1.72</v>
      </c>
      <c r="AG1516" s="91" t="inlineStr">
        <is>
          <t>Quiet accumulation</t>
        </is>
      </c>
      <c r="AH1516" s="100" t="n">
        <v>0</v>
      </c>
      <c r="AI1516" s="101" t="n">
        <v>0</v>
      </c>
      <c r="AJ1516" s="92" t="inlineStr">
        <is>
          <t>N</t>
        </is>
      </c>
      <c r="AK1516" s="96" t="n"/>
      <c r="AL1516" s="91" t="inlineStr">
        <is>
          <t>n/a</t>
        </is>
      </c>
      <c r="AM1516" s="93" t="n"/>
      <c r="AN1516" s="92" t="inlineStr">
        <is>
          <t>None</t>
        </is>
      </c>
      <c r="AO1516" s="102" t="n">
        <v>0</v>
      </c>
      <c r="AP1516" s="103" t="n">
        <v>0.72</v>
      </c>
      <c r="AQ1516" s="102" t="n">
        <v>41</v>
      </c>
      <c r="AR1516" s="91" t="inlineStr">
        <is>
          <t>N</t>
        </is>
      </c>
      <c r="AS1516" s="104" t="n"/>
      <c r="AT1516" s="92">
        <f>IF(AND(P1516="52-wk high",T1516&gt;=Settings!$B$7),"Y","N")</f>
        <v/>
      </c>
      <c r="AU1516" s="91">
        <f>IF(AND(AD1516&gt;=Settings!$B$8,M1516&gt;0),"Y","N")</f>
        <v/>
      </c>
      <c r="AV1516" s="91">
        <f>IF(OR(AH1516&gt;Settings!$B$9,AI1516&gt;Settings!$B$9),"Y","N")</f>
        <v/>
      </c>
      <c r="AW1516" s="91">
        <f>IF(AJ1516&lt;&gt;"Y","n/a",IF(AND(M1516&gt;0,AK1516&gt;Settings!$B$10),"Y","N"))</f>
        <v/>
      </c>
      <c r="AX1516" s="91">
        <f>IF(AO1516&gt;=Settings!$B$11,"Y","N")</f>
        <v/>
      </c>
      <c r="AY1516" s="99">
        <f>(AT1516="Y")+(AU1516="Y")+(AV1516="Y")+(AW1516="Y")+(AX1516="Y")</f>
        <v/>
      </c>
      <c r="AZ1516" s="94">
        <f>IF(AY1516=0,"None",_xlfn.TEXTJOIN(", ",TRUE(),IF(AT1516="Y","Breakout",""),IF(AU1516="Y","Accumulation",""),IF(AV1516="Y","Institutional buying",""),IF(AW1516="Y","Long buildup",""),IF(AX1516="Y","Momentum leader","")))</f>
        <v/>
      </c>
      <c r="BA1516" s="94">
        <f>IF(BW1516="","","Passes "&amp;AY1516&amp;" of 5 buy-side scans"&amp;IF(G1516="Y","; RED FLAG: filter out using Red flag column",""))</f>
        <v/>
      </c>
      <c r="BB1516" s="91" t="inlineStr">
        <is>
          <t>None</t>
        </is>
      </c>
      <c r="BC1516" s="92" t="inlineStr">
        <is>
          <t>Y</t>
        </is>
      </c>
      <c r="BD1516" s="94" t="inlineStr">
        <is>
          <t>High-low range &gt;150% in 12 months</t>
        </is>
      </c>
      <c r="BE1516" s="94" t="n"/>
      <c r="BF1516" s="92">
        <f>IF(R1516*100000&gt;=Settings!$B$5,"Y","N")</f>
        <v/>
      </c>
      <c r="BG1516" s="91">
        <f>IF(F1516&gt;Settings!$B$6,"Y","N")</f>
        <v/>
      </c>
      <c r="BH1516" s="97" t="n">
        <v>-50.36</v>
      </c>
      <c r="BI1516" s="96" t="n">
        <v>-4.17</v>
      </c>
      <c r="BJ1516" s="96" t="n">
        <v>0.1</v>
      </c>
      <c r="BK1516" s="96" t="n">
        <v>8.56</v>
      </c>
      <c r="BL1516" s="96" t="n">
        <v>20.8</v>
      </c>
      <c r="BM1516" s="96" t="n">
        <v>-46.97</v>
      </c>
      <c r="BN1516" s="97" t="n">
        <v>-4.07</v>
      </c>
      <c r="BO1516" s="96" t="n">
        <v>-3.29</v>
      </c>
      <c r="BP1516" s="96" t="n">
        <v>-3.65</v>
      </c>
      <c r="BQ1516" s="96" t="n">
        <v>-10.42</v>
      </c>
      <c r="BR1516" s="91" t="inlineStr">
        <is>
          <t>Mixed</t>
        </is>
      </c>
      <c r="BS1516" s="91" t="inlineStr">
        <is>
          <t>None</t>
        </is>
      </c>
      <c r="BT1516" s="96" t="n">
        <v>34.8</v>
      </c>
      <c r="BU1516" s="91" t="inlineStr">
        <is>
          <t>N</t>
        </is>
      </c>
      <c r="BV1516" s="99">
        <f>IF(OR(BF1516&lt;&gt;"Y",BG1516&lt;&gt;"Y"),"",(AND(ISNUMBER(BQ1516),BQ1516&gt;0))+(BR1516="Stacked up")+(AND(ISNUMBER(BH1516),BH1516&gt;=-Settings!$B$17))+(AND(ISNUMBER(BK1516),ISNUMBER(BM1516),BK1516&gt;0,BM1516&gt;0))+(AND(ISNUMBER(AQ1516),AQ1516&gt;=Settings!$B$18))+(AND(ISNUMBER(BT1516),BT1516&gt;=Settings!$B$19,BT1516&lt;=Settings!$B$20))+(AND(ISNUMBER(AS1516),AS1516&gt;0))+(AND(ISNUMBER(T1516),ISNUMBER(M1516),T1516&gt;=Settings!$B$21,M1516&gt;0))+(AND(ISNUMBER(AD1516),ISNUMBER(M1516),AD1516&gt;=Settings!$B$22,M1516&gt;0))+(AY1516&gt;=1))</f>
        <v/>
      </c>
      <c r="BW1516" s="91">
        <f>IF(OR(AY1516=0,BF1516&lt;&gt;"Y",BG1516&lt;&gt;"Y"),"",1+SUMPRODUCT(($A$6:$A$2604=A1516)*($AY$6:$AY$2604&gt;0)*($BF$6:$BF$2604="Y")*($BG$6:$BG$2604="Y")*(($AY$6:$AY$2604&gt;AY1516)+($AY$6:$AY$2604=AY1516)*($AD$6:$AD$2604&gt;AD1516))))</f>
        <v/>
      </c>
    </row>
    <row r="1517" ht="23.85" customHeight="1" s="55">
      <c r="A1517" s="90" t="n">
        <v>46296</v>
      </c>
      <c r="B1517" s="91" t="inlineStr">
        <is>
          <t>BOROSCI</t>
        </is>
      </c>
      <c r="C1517" s="91" t="inlineStr">
        <is>
          <t>INE02L001032</t>
        </is>
      </c>
      <c r="D1517" s="91" t="n"/>
      <c r="E1517" s="91" t="inlineStr">
        <is>
          <t>None</t>
        </is>
      </c>
      <c r="F1517" s="93" t="n">
        <v>1003</v>
      </c>
      <c r="G1517" s="92" t="inlineStr">
        <is>
          <t>N</t>
        </is>
      </c>
      <c r="H1517" s="94" t="n"/>
      <c r="I1517" s="91" t="inlineStr">
        <is>
          <t>N</t>
        </is>
      </c>
      <c r="J1517" s="92">
        <f>IF(K1517="","N","Y")</f>
        <v/>
      </c>
      <c r="K1517" s="94">
        <f>_xlfn.TEXTJOIN("; ",TRUE,IF(P1517="52-wk low","52-wk low",""),IF(AND(AD1517&gt;=Settings!$B$12,M1517&lt;0),"Distribution",""),IF(AND(AJ1517="Y",M1517&lt;0,AK1517&lt;-Settings!$B$13),"Long unwinding",""),IF(AND(AJ1517="Y",M1517&lt;0,AK1517&gt;Settings!$B$13),"Short buildup",""))</f>
        <v/>
      </c>
      <c r="L1517" s="95" t="n">
        <v>112.72</v>
      </c>
      <c r="M1517" s="96" t="n">
        <v>-1.04</v>
      </c>
      <c r="N1517" s="93" t="n">
        <v>1066</v>
      </c>
      <c r="O1517" s="91" t="inlineStr">
        <is>
          <t>None</t>
        </is>
      </c>
      <c r="P1517" s="91" t="inlineStr">
        <is>
          <t>None</t>
        </is>
      </c>
      <c r="Q1517" s="97" t="n">
        <v>0.73</v>
      </c>
      <c r="R1517" s="96" t="n">
        <v>0.87</v>
      </c>
      <c r="S1517" s="96" t="n">
        <v>0.83</v>
      </c>
      <c r="T1517" s="96" t="n">
        <v>0.85</v>
      </c>
      <c r="U1517" s="96" t="n">
        <v>0.36</v>
      </c>
      <c r="V1517" s="103" t="n">
        <v>0.42</v>
      </c>
      <c r="W1517" s="102" t="n">
        <v>2</v>
      </c>
      <c r="X1517" s="93" t="n"/>
      <c r="Y1517" s="91" t="inlineStr">
        <is>
          <t>None</t>
        </is>
      </c>
      <c r="Z1517" s="99" t="n">
        <v>55.34</v>
      </c>
      <c r="AA1517" s="96" t="n">
        <v>0.98</v>
      </c>
      <c r="AB1517" s="96" t="n">
        <v>0.99</v>
      </c>
      <c r="AC1517" s="96" t="n">
        <v>0.87</v>
      </c>
      <c r="AD1517" s="96" t="n">
        <v>0.9</v>
      </c>
      <c r="AE1517" s="96" t="n">
        <v>0.58</v>
      </c>
      <c r="AF1517" s="103" t="n">
        <v>1.56</v>
      </c>
      <c r="AG1517" s="91" t="inlineStr">
        <is>
          <t>Quiet accumulation</t>
        </is>
      </c>
      <c r="AH1517" s="100" t="n">
        <v>0</v>
      </c>
      <c r="AI1517" s="101" t="n">
        <v>0</v>
      </c>
      <c r="AJ1517" s="92" t="inlineStr">
        <is>
          <t>N</t>
        </is>
      </c>
      <c r="AK1517" s="96" t="n"/>
      <c r="AL1517" s="91" t="inlineStr">
        <is>
          <t>n/a</t>
        </is>
      </c>
      <c r="AM1517" s="93" t="n"/>
      <c r="AN1517" s="92" t="inlineStr">
        <is>
          <t>None</t>
        </is>
      </c>
      <c r="AO1517" s="102" t="n">
        <v>0</v>
      </c>
      <c r="AP1517" s="103" t="n">
        <v>0.68</v>
      </c>
      <c r="AQ1517" s="102" t="n">
        <v>34</v>
      </c>
      <c r="AR1517" s="91" t="inlineStr">
        <is>
          <t>N</t>
        </is>
      </c>
      <c r="AS1517" s="104" t="n"/>
      <c r="AT1517" s="92">
        <f>IF(AND(P1517="52-wk high",T1517&gt;=Settings!$B$7),"Y","N")</f>
        <v/>
      </c>
      <c r="AU1517" s="91">
        <f>IF(AND(AD1517&gt;=Settings!$B$8,M1517&gt;0),"Y","N")</f>
        <v/>
      </c>
      <c r="AV1517" s="91">
        <f>IF(OR(AH1517&gt;Settings!$B$9,AI1517&gt;Settings!$B$9),"Y","N")</f>
        <v/>
      </c>
      <c r="AW1517" s="91">
        <f>IF(AJ1517&lt;&gt;"Y","n/a",IF(AND(M1517&gt;0,AK1517&gt;Settings!$B$10),"Y","N"))</f>
        <v/>
      </c>
      <c r="AX1517" s="91">
        <f>IF(AO1517&gt;=Settings!$B$11,"Y","N")</f>
        <v/>
      </c>
      <c r="AY1517" s="99">
        <f>(AT1517="Y")+(AU1517="Y")+(AV1517="Y")+(AW1517="Y")+(AX1517="Y")</f>
        <v/>
      </c>
      <c r="AZ1517" s="94">
        <f>IF(AY1517=0,"None",_xlfn.TEXTJOIN(", ",TRUE(),IF(AT1517="Y","Breakout",""),IF(AU1517="Y","Accumulation",""),IF(AV1517="Y","Institutional buying",""),IF(AW1517="Y","Long buildup",""),IF(AX1517="Y","Momentum leader","")))</f>
        <v/>
      </c>
      <c r="BA1517" s="94">
        <f>IF(BW1517="","","Passes "&amp;AY1517&amp;" of 5 buy-side scans"&amp;IF(G1517="Y","; RED FLAG: filter out using Red flag column",""))</f>
        <v/>
      </c>
      <c r="BB1517" s="91" t="inlineStr">
        <is>
          <t>None</t>
        </is>
      </c>
      <c r="BC1517" s="92" t="inlineStr">
        <is>
          <t>N</t>
        </is>
      </c>
      <c r="BD1517" s="94" t="n"/>
      <c r="BE1517" s="94" t="n"/>
      <c r="BF1517" s="92">
        <f>IF(R1517*100000&gt;=Settings!$B$5,"Y","N")</f>
        <v/>
      </c>
      <c r="BG1517" s="91">
        <f>IF(F1517&gt;Settings!$B$6,"Y","N")</f>
        <v/>
      </c>
      <c r="BH1517" s="97" t="n">
        <v>-37.65</v>
      </c>
      <c r="BI1517" s="96" t="n">
        <v>-2.63</v>
      </c>
      <c r="BJ1517" s="96" t="n">
        <v>-11.7</v>
      </c>
      <c r="BK1517" s="96" t="n">
        <v>-33.14</v>
      </c>
      <c r="BL1517" s="96" t="n">
        <v>1.75</v>
      </c>
      <c r="BM1517" s="96" t="n">
        <v>-24.18</v>
      </c>
      <c r="BN1517" s="97" t="n">
        <v>-6.05</v>
      </c>
      <c r="BO1517" s="96" t="n">
        <v>-12.39</v>
      </c>
      <c r="BP1517" s="96" t="n">
        <v>-14.86</v>
      </c>
      <c r="BQ1517" s="96" t="n">
        <v>-14.51</v>
      </c>
      <c r="BR1517" s="91" t="inlineStr">
        <is>
          <t>Mixed</t>
        </is>
      </c>
      <c r="BS1517" s="91" t="inlineStr">
        <is>
          <t>None</t>
        </is>
      </c>
      <c r="BT1517" s="96" t="n">
        <v>21.8</v>
      </c>
      <c r="BU1517" s="91" t="inlineStr">
        <is>
          <t>N</t>
        </is>
      </c>
      <c r="BV1517" s="99">
        <f>IF(OR(BF1517&lt;&gt;"Y",BG1517&lt;&gt;"Y"),"",(AND(ISNUMBER(BQ1517),BQ1517&gt;0))+(BR1517="Stacked up")+(AND(ISNUMBER(BH1517),BH1517&gt;=-Settings!$B$17))+(AND(ISNUMBER(BK1517),ISNUMBER(BM1517),BK1517&gt;0,BM1517&gt;0))+(AND(ISNUMBER(AQ1517),AQ1517&gt;=Settings!$B$18))+(AND(ISNUMBER(BT1517),BT1517&gt;=Settings!$B$19,BT1517&lt;=Settings!$B$20))+(AND(ISNUMBER(AS1517),AS1517&gt;0))+(AND(ISNUMBER(T1517),ISNUMBER(M1517),T1517&gt;=Settings!$B$21,M1517&gt;0))+(AND(ISNUMBER(AD1517),ISNUMBER(M1517),AD1517&gt;=Settings!$B$22,M1517&gt;0))+(AY1517&gt;=1))</f>
        <v/>
      </c>
      <c r="BW1517" s="91">
        <f>IF(OR(AY1517=0,BF1517&lt;&gt;"Y",BG1517&lt;&gt;"Y"),"",1+SUMPRODUCT(($A$6:$A$2604=A1517)*($AY$6:$AY$2604&gt;0)*($BF$6:$BF$2604="Y")*($BG$6:$BG$2604="Y")*(($AY$6:$AY$2604&gt;AY1517)+($AY$6:$AY$2604=AY1517)*($AD$6:$AD$2604&gt;AD1517))))</f>
        <v/>
      </c>
    </row>
    <row r="1518" ht="23.85" customHeight="1" s="55">
      <c r="A1518" s="90" t="n">
        <v>46296</v>
      </c>
      <c r="B1518" s="91" t="inlineStr">
        <is>
          <t>SWARAJ</t>
        </is>
      </c>
      <c r="C1518" s="91" t="inlineStr">
        <is>
          <t>INE0GMR01016</t>
        </is>
      </c>
      <c r="D1518" s="91" t="n"/>
      <c r="E1518" s="91" t="inlineStr">
        <is>
          <t>None</t>
        </is>
      </c>
      <c r="F1518" s="93" t="n">
        <v>997</v>
      </c>
      <c r="G1518" s="92" t="inlineStr">
        <is>
          <t>Y</t>
        </is>
      </c>
      <c r="H1518" s="94" t="inlineStr">
        <is>
          <t>ESM Stage 1; T2T (BE series)</t>
        </is>
      </c>
      <c r="I1518" s="91" t="inlineStr">
        <is>
          <t>Y</t>
        </is>
      </c>
      <c r="J1518" s="92">
        <f>IF(K1518="","N","Y")</f>
        <v/>
      </c>
      <c r="K1518" s="94">
        <f>_xlfn.TEXTJOIN("; ",TRUE,IF(P1518="52-wk low","52-wk low",""),IF(AND(AD1518&gt;=Settings!$B$12,M1518&lt;0),"Distribution",""),IF(AND(AJ1518="Y",M1518&lt;0,AK1518&lt;-Settings!$B$13),"Long unwinding",""),IF(AND(AJ1518="Y",M1518&lt;0,AK1518&gt;Settings!$B$13),"Short buildup",""))</f>
        <v/>
      </c>
      <c r="L1518" s="95" t="n">
        <v>377.55</v>
      </c>
      <c r="M1518" s="96" t="n">
        <v>-2.84</v>
      </c>
      <c r="N1518" s="93" t="n">
        <v>2029</v>
      </c>
      <c r="O1518" s="91" t="inlineStr">
        <is>
          <t>None</t>
        </is>
      </c>
      <c r="P1518" s="91" t="inlineStr">
        <is>
          <t>52-wk high</t>
        </is>
      </c>
      <c r="Q1518" s="97" t="n">
        <v>0.39</v>
      </c>
      <c r="R1518" s="96" t="n">
        <v>1.44</v>
      </c>
      <c r="S1518" s="96" t="n">
        <v>0.26</v>
      </c>
      <c r="T1518" s="96" t="n"/>
      <c r="U1518" s="96" t="n"/>
      <c r="V1518" s="103" t="n"/>
      <c r="W1518" s="102" t="n"/>
      <c r="X1518" s="93" t="n"/>
      <c r="Y1518" s="91" t="inlineStr">
        <is>
          <t>None</t>
        </is>
      </c>
      <c r="Z1518" s="99" t="n"/>
      <c r="AA1518" s="96" t="n"/>
      <c r="AB1518" s="96" t="n"/>
      <c r="AC1518" s="96" t="n"/>
      <c r="AD1518" s="96" t="n"/>
      <c r="AE1518" s="96" t="n"/>
      <c r="AF1518" s="103" t="n"/>
      <c r="AG1518" s="91" t="n"/>
      <c r="AH1518" s="100" t="n">
        <v>0</v>
      </c>
      <c r="AI1518" s="101" t="n">
        <v>0</v>
      </c>
      <c r="AJ1518" s="92" t="inlineStr">
        <is>
          <t>N</t>
        </is>
      </c>
      <c r="AK1518" s="96" t="n"/>
      <c r="AL1518" s="91" t="inlineStr">
        <is>
          <t>n/a</t>
        </is>
      </c>
      <c r="AM1518" s="93" t="n"/>
      <c r="AN1518" s="92" t="inlineStr">
        <is>
          <t>None</t>
        </is>
      </c>
      <c r="AO1518" s="102" t="n">
        <v>0</v>
      </c>
      <c r="AP1518" s="103" t="n"/>
      <c r="AQ1518" s="102" t="n"/>
      <c r="AR1518" s="91" t="inlineStr">
        <is>
          <t>N</t>
        </is>
      </c>
      <c r="AS1518" s="104" t="n"/>
      <c r="AT1518" s="92">
        <f>IF(AND(P1518="52-wk high",T1518&gt;=Settings!$B$7),"Y","N")</f>
        <v/>
      </c>
      <c r="AU1518" s="91">
        <f>IF(AND(AD1518&gt;=Settings!$B$8,M1518&gt;0),"Y","N")</f>
        <v/>
      </c>
      <c r="AV1518" s="91">
        <f>IF(OR(AH1518&gt;Settings!$B$9,AI1518&gt;Settings!$B$9),"Y","N")</f>
        <v/>
      </c>
      <c r="AW1518" s="91">
        <f>IF(AJ1518&lt;&gt;"Y","n/a",IF(AND(M1518&gt;0,AK1518&gt;Settings!$B$10),"Y","N"))</f>
        <v/>
      </c>
      <c r="AX1518" s="91">
        <f>IF(AO1518&gt;=Settings!$B$11,"Y","N")</f>
        <v/>
      </c>
      <c r="AY1518" s="99">
        <f>(AT1518="Y")+(AU1518="Y")+(AV1518="Y")+(AW1518="Y")+(AX1518="Y")</f>
        <v/>
      </c>
      <c r="AZ1518" s="94">
        <f>IF(AY1518=0,"None",_xlfn.TEXTJOIN(", ",TRUE(),IF(AT1518="Y","Breakout",""),IF(AU1518="Y","Accumulation",""),IF(AV1518="Y","Institutional buying",""),IF(AW1518="Y","Long buildup",""),IF(AX1518="Y","Momentum leader","")))</f>
        <v/>
      </c>
      <c r="BA1518" s="94">
        <f>IF(BW1518="","","Passes "&amp;AY1518&amp;" of 5 buy-side scans"&amp;IF(G1518="Y","; RED FLAG: filter out using Red flag column",""))</f>
        <v/>
      </c>
      <c r="BB1518" s="91" t="inlineStr">
        <is>
          <t>None</t>
        </is>
      </c>
      <c r="BC1518" s="92" t="inlineStr">
        <is>
          <t>N</t>
        </is>
      </c>
      <c r="BD1518" s="94" t="n"/>
      <c r="BE1518" s="94" t="n"/>
      <c r="BF1518" s="92">
        <f>IF(R1518*100000&gt;=Settings!$B$5,"Y","N")</f>
        <v/>
      </c>
      <c r="BG1518" s="91">
        <f>IF(F1518&gt;Settings!$B$6,"Y","N")</f>
        <v/>
      </c>
      <c r="BH1518" s="97" t="n">
        <v>-3.65</v>
      </c>
      <c r="BI1518" s="96" t="n">
        <v>17.07</v>
      </c>
      <c r="BJ1518" s="96" t="n">
        <v>5.18</v>
      </c>
      <c r="BK1518" s="96" t="n"/>
      <c r="BL1518" s="96" t="n"/>
      <c r="BM1518" s="96" t="n"/>
      <c r="BN1518" s="97" t="n">
        <v>10.03</v>
      </c>
      <c r="BO1518" s="96" t="n"/>
      <c r="BP1518" s="96" t="n"/>
      <c r="BQ1518" s="96" t="n"/>
      <c r="BR1518" s="91" t="n"/>
      <c r="BS1518" s="91" t="n"/>
      <c r="BT1518" s="96" t="n">
        <v>67.3</v>
      </c>
      <c r="BU1518" s="91" t="n"/>
      <c r="BV1518" s="99">
        <f>IF(OR(BF1518&lt;&gt;"Y",BG1518&lt;&gt;"Y"),"",(AND(ISNUMBER(BQ1518),BQ1518&gt;0))+(BR1518="Stacked up")+(AND(ISNUMBER(BH1518),BH1518&gt;=-Settings!$B$17))+(AND(ISNUMBER(BK1518),ISNUMBER(BM1518),BK1518&gt;0,BM1518&gt;0))+(AND(ISNUMBER(AQ1518),AQ1518&gt;=Settings!$B$18))+(AND(ISNUMBER(BT1518),BT1518&gt;=Settings!$B$19,BT1518&lt;=Settings!$B$20))+(AND(ISNUMBER(AS1518),AS1518&gt;0))+(AND(ISNUMBER(T1518),ISNUMBER(M1518),T1518&gt;=Settings!$B$21,M1518&gt;0))+(AND(ISNUMBER(AD1518),ISNUMBER(M1518),AD1518&gt;=Settings!$B$22,M1518&gt;0))+(AY1518&gt;=1))</f>
        <v/>
      </c>
      <c r="BW1518" s="91">
        <f>IF(OR(AY1518=0,BF1518&lt;&gt;"Y",BG1518&lt;&gt;"Y"),"",1+SUMPRODUCT(($A$6:$A$2604=A1518)*($AY$6:$AY$2604&gt;0)*($BF$6:$BF$2604="Y")*($BG$6:$BG$2604="Y")*(($AY$6:$AY$2604&gt;AY1518)+($AY$6:$AY$2604=AY1518)*($AD$6:$AD$2604&gt;AD1518))))</f>
        <v/>
      </c>
    </row>
    <row r="1519" ht="23.85" customHeight="1" s="55">
      <c r="A1519" s="90" t="n">
        <v>46296</v>
      </c>
      <c r="B1519" s="91" t="inlineStr">
        <is>
          <t>ESTER</t>
        </is>
      </c>
      <c r="C1519" s="91" t="inlineStr">
        <is>
          <t>INE778B01029</t>
        </is>
      </c>
      <c r="D1519" s="91" t="n"/>
      <c r="E1519" s="91" t="inlineStr">
        <is>
          <t>None</t>
        </is>
      </c>
      <c r="F1519" s="93" t="n">
        <v>996</v>
      </c>
      <c r="G1519" s="92" t="inlineStr">
        <is>
          <t>N</t>
        </is>
      </c>
      <c r="H1519" s="94" t="n"/>
      <c r="I1519" s="91" t="inlineStr">
        <is>
          <t>N</t>
        </is>
      </c>
      <c r="J1519" s="92">
        <f>IF(K1519="","N","Y")</f>
        <v/>
      </c>
      <c r="K1519" s="94">
        <f>_xlfn.TEXTJOIN("; ",TRUE,IF(P1519="52-wk low","52-wk low",""),IF(AND(AD1519&gt;=Settings!$B$12,M1519&lt;0),"Distribution",""),IF(AND(AJ1519="Y",M1519&lt;0,AK1519&lt;-Settings!$B$13),"Long unwinding",""),IF(AND(AJ1519="Y",M1519&lt;0,AK1519&gt;Settings!$B$13),"Short buildup",""))</f>
        <v/>
      </c>
      <c r="L1519" s="95" t="n">
        <v>95.52</v>
      </c>
      <c r="M1519" s="96" t="n">
        <v>-5.63</v>
      </c>
      <c r="N1519" s="93" t="n">
        <v>2539</v>
      </c>
      <c r="O1519" s="91" t="inlineStr">
        <is>
          <t>None</t>
        </is>
      </c>
      <c r="P1519" s="91" t="inlineStr">
        <is>
          <t>None</t>
        </is>
      </c>
      <c r="Q1519" s="97" t="n">
        <v>8.07</v>
      </c>
      <c r="R1519" s="96" t="n">
        <v>2.69</v>
      </c>
      <c r="S1519" s="96" t="n">
        <v>3.46</v>
      </c>
      <c r="T1519" s="96" t="n">
        <v>3.46</v>
      </c>
      <c r="U1519" s="96" t="n">
        <v>5.17</v>
      </c>
      <c r="V1519" s="103" t="n">
        <v>1.65</v>
      </c>
      <c r="W1519" s="102" t="n">
        <v>2</v>
      </c>
      <c r="X1519" s="93" t="n">
        <v>29</v>
      </c>
      <c r="Y1519" s="91" t="inlineStr">
        <is>
          <t>None</t>
        </is>
      </c>
      <c r="Z1519" s="99" t="n">
        <v>41.81</v>
      </c>
      <c r="AA1519" s="96" t="n">
        <v>0.77</v>
      </c>
      <c r="AB1519" s="96" t="n">
        <v>0.76</v>
      </c>
      <c r="AC1519" s="96" t="n">
        <v>4.2</v>
      </c>
      <c r="AD1519" s="96" t="n">
        <v>3.79</v>
      </c>
      <c r="AE1519" s="96" t="n">
        <v>5.21</v>
      </c>
      <c r="AF1519" s="103" t="n">
        <v>0.85</v>
      </c>
      <c r="AG1519" s="91" t="inlineStr">
        <is>
          <t>Normal</t>
        </is>
      </c>
      <c r="AH1519" s="100" t="n">
        <v>0</v>
      </c>
      <c r="AI1519" s="101" t="n">
        <v>0</v>
      </c>
      <c r="AJ1519" s="92" t="inlineStr">
        <is>
          <t>N</t>
        </is>
      </c>
      <c r="AK1519" s="96" t="n"/>
      <c r="AL1519" s="91" t="inlineStr">
        <is>
          <t>n/a</t>
        </is>
      </c>
      <c r="AM1519" s="93" t="n"/>
      <c r="AN1519" s="92" t="inlineStr">
        <is>
          <t>None</t>
        </is>
      </c>
      <c r="AO1519" s="102" t="n">
        <v>0</v>
      </c>
      <c r="AP1519" s="103" t="n">
        <v>0.85</v>
      </c>
      <c r="AQ1519" s="102" t="n">
        <v>54</v>
      </c>
      <c r="AR1519" s="91" t="inlineStr">
        <is>
          <t>N</t>
        </is>
      </c>
      <c r="AS1519" s="104" t="n"/>
      <c r="AT1519" s="92">
        <f>IF(AND(P1519="52-wk high",T1519&gt;=Settings!$B$7),"Y","N")</f>
        <v/>
      </c>
      <c r="AU1519" s="91">
        <f>IF(AND(AD1519&gt;=Settings!$B$8,M1519&gt;0),"Y","N")</f>
        <v/>
      </c>
      <c r="AV1519" s="91">
        <f>IF(OR(AH1519&gt;Settings!$B$9,AI1519&gt;Settings!$B$9),"Y","N")</f>
        <v/>
      </c>
      <c r="AW1519" s="91">
        <f>IF(AJ1519&lt;&gt;"Y","n/a",IF(AND(M1519&gt;0,AK1519&gt;Settings!$B$10),"Y","N"))</f>
        <v/>
      </c>
      <c r="AX1519" s="91">
        <f>IF(AO1519&gt;=Settings!$B$11,"Y","N")</f>
        <v/>
      </c>
      <c r="AY1519" s="99">
        <f>(AT1519="Y")+(AU1519="Y")+(AV1519="Y")+(AW1519="Y")+(AX1519="Y")</f>
        <v/>
      </c>
      <c r="AZ1519" s="94">
        <f>IF(AY1519=0,"None",_xlfn.TEXTJOIN(", ",TRUE(),IF(AT1519="Y","Breakout",""),IF(AU1519="Y","Accumulation",""),IF(AV1519="Y","Institutional buying",""),IF(AW1519="Y","Long buildup",""),IF(AX1519="Y","Momentum leader","")))</f>
        <v/>
      </c>
      <c r="BA1519" s="94">
        <f>IF(BW1519="","","Passes "&amp;AY1519&amp;" of 5 buy-side scans"&amp;IF(G1519="Y","; RED FLAG: filter out using Red flag column",""))</f>
        <v/>
      </c>
      <c r="BB1519" s="91" t="inlineStr">
        <is>
          <t>None</t>
        </is>
      </c>
      <c r="BC1519" s="92" t="inlineStr">
        <is>
          <t>Y</t>
        </is>
      </c>
      <c r="BD1519" s="94" t="inlineStr">
        <is>
          <t>EPS zero</t>
        </is>
      </c>
      <c r="BE1519" s="94" t="n"/>
      <c r="BF1519" s="92">
        <f>IF(R1519*100000&gt;=Settings!$B$5,"Y","N")</f>
        <v/>
      </c>
      <c r="BG1519" s="91">
        <f>IF(F1519&gt;Settings!$B$6,"Y","N")</f>
        <v/>
      </c>
      <c r="BH1519" s="97" t="n">
        <v>-27.88</v>
      </c>
      <c r="BI1519" s="96" t="n">
        <v>9.93</v>
      </c>
      <c r="BJ1519" s="96" t="n">
        <v>3.06</v>
      </c>
      <c r="BK1519" s="96" t="n">
        <v>6.1</v>
      </c>
      <c r="BL1519" s="96" t="n">
        <v>16.18</v>
      </c>
      <c r="BM1519" s="96" t="n">
        <v>-14.19</v>
      </c>
      <c r="BN1519" s="97" t="n">
        <v>5.8</v>
      </c>
      <c r="BO1519" s="96" t="n">
        <v>4.89</v>
      </c>
      <c r="BP1519" s="96" t="n">
        <v>3.81</v>
      </c>
      <c r="BQ1519" s="96" t="n">
        <v>0.47</v>
      </c>
      <c r="BR1519" s="91" t="inlineStr">
        <is>
          <t>Mixed</t>
        </is>
      </c>
      <c r="BS1519" s="91" t="inlineStr">
        <is>
          <t>None</t>
        </is>
      </c>
      <c r="BT1519" s="96" t="n">
        <v>61</v>
      </c>
      <c r="BU1519" s="91" t="inlineStr">
        <is>
          <t>N</t>
        </is>
      </c>
      <c r="BV1519" s="99">
        <f>IF(OR(BF1519&lt;&gt;"Y",BG1519&lt;&gt;"Y"),"",(AND(ISNUMBER(BQ1519),BQ1519&gt;0))+(BR1519="Stacked up")+(AND(ISNUMBER(BH1519),BH1519&gt;=-Settings!$B$17))+(AND(ISNUMBER(BK1519),ISNUMBER(BM1519),BK1519&gt;0,BM1519&gt;0))+(AND(ISNUMBER(AQ1519),AQ1519&gt;=Settings!$B$18))+(AND(ISNUMBER(BT1519),BT1519&gt;=Settings!$B$19,BT1519&lt;=Settings!$B$20))+(AND(ISNUMBER(AS1519),AS1519&gt;0))+(AND(ISNUMBER(T1519),ISNUMBER(M1519),T1519&gt;=Settings!$B$21,M1519&gt;0))+(AND(ISNUMBER(AD1519),ISNUMBER(M1519),AD1519&gt;=Settings!$B$22,M1519&gt;0))+(AY1519&gt;=1))</f>
        <v/>
      </c>
      <c r="BW1519" s="91">
        <f>IF(OR(AY1519=0,BF1519&lt;&gt;"Y",BG1519&lt;&gt;"Y"),"",1+SUMPRODUCT(($A$6:$A$2604=A1519)*($AY$6:$AY$2604&gt;0)*($BF$6:$BF$2604="Y")*($BG$6:$BG$2604="Y")*(($AY$6:$AY$2604&gt;AY1519)+($AY$6:$AY$2604=AY1519)*($AD$6:$AD$2604&gt;AD1519))))</f>
        <v/>
      </c>
    </row>
    <row r="1520" ht="23.85" customHeight="1" s="55">
      <c r="A1520" s="90" t="n">
        <v>46296</v>
      </c>
      <c r="B1520" s="91" t="inlineStr">
        <is>
          <t>SEKURITIND</t>
        </is>
      </c>
      <c r="C1520" s="91" t="inlineStr">
        <is>
          <t>INE068B01017</t>
        </is>
      </c>
      <c r="D1520" s="91" t="n"/>
      <c r="E1520" s="91" t="inlineStr">
        <is>
          <t>None</t>
        </is>
      </c>
      <c r="F1520" s="93" t="n">
        <v>995</v>
      </c>
      <c r="G1520" s="92" t="inlineStr">
        <is>
          <t>N</t>
        </is>
      </c>
      <c r="H1520" s="94" t="n"/>
      <c r="I1520" s="91" t="inlineStr">
        <is>
          <t>N</t>
        </is>
      </c>
      <c r="J1520" s="92">
        <f>IF(K1520="","N","Y")</f>
        <v/>
      </c>
      <c r="K1520" s="94">
        <f>_xlfn.TEXTJOIN("; ",TRUE,IF(P1520="52-wk low","52-wk low",""),IF(AND(AD1520&gt;=Settings!$B$12,M1520&lt;0),"Distribution",""),IF(AND(AJ1520="Y",M1520&lt;0,AK1520&lt;-Settings!$B$13),"Long unwinding",""),IF(AND(AJ1520="Y",M1520&lt;0,AK1520&gt;Settings!$B$13),"Short buildup",""))</f>
        <v/>
      </c>
      <c r="L1520" s="95" t="n">
        <v>109.19</v>
      </c>
      <c r="M1520" s="96" t="n">
        <v>-1.57</v>
      </c>
      <c r="N1520" s="93" t="n">
        <v>1381</v>
      </c>
      <c r="O1520" s="91" t="inlineStr">
        <is>
          <t>None</t>
        </is>
      </c>
      <c r="P1520" s="91" t="inlineStr">
        <is>
          <t>None</t>
        </is>
      </c>
      <c r="Q1520" s="97" t="n">
        <v>0.26</v>
      </c>
      <c r="R1520" s="96" t="n">
        <v>0.28</v>
      </c>
      <c r="S1520" s="96" t="n">
        <v>0.97</v>
      </c>
      <c r="T1520" s="96" t="n"/>
      <c r="U1520" s="96" t="n"/>
      <c r="V1520" s="103" t="n"/>
      <c r="W1520" s="102" t="n"/>
      <c r="X1520" s="93" t="n"/>
      <c r="Y1520" s="91" t="inlineStr">
        <is>
          <t>None</t>
        </is>
      </c>
      <c r="Z1520" s="99" t="n">
        <v>65.42</v>
      </c>
      <c r="AA1520" s="96" t="n">
        <v>0.93</v>
      </c>
      <c r="AB1520" s="96" t="n"/>
      <c r="AC1520" s="96" t="n">
        <v>0.92</v>
      </c>
      <c r="AD1520" s="96" t="n"/>
      <c r="AE1520" s="96" t="n"/>
      <c r="AF1520" s="103" t="n"/>
      <c r="AG1520" s="91" t="n"/>
      <c r="AH1520" s="100" t="n">
        <v>0</v>
      </c>
      <c r="AI1520" s="101" t="n">
        <v>0</v>
      </c>
      <c r="AJ1520" s="92" t="inlineStr">
        <is>
          <t>N</t>
        </is>
      </c>
      <c r="AK1520" s="96" t="n"/>
      <c r="AL1520" s="91" t="inlineStr">
        <is>
          <t>n/a</t>
        </is>
      </c>
      <c r="AM1520" s="93" t="n"/>
      <c r="AN1520" s="92" t="inlineStr">
        <is>
          <t>None</t>
        </is>
      </c>
      <c r="AO1520" s="102" t="n">
        <v>0</v>
      </c>
      <c r="AP1520" s="103" t="n"/>
      <c r="AQ1520" s="102" t="n"/>
      <c r="AR1520" s="91" t="inlineStr">
        <is>
          <t>N</t>
        </is>
      </c>
      <c r="AS1520" s="104" t="n"/>
      <c r="AT1520" s="92">
        <f>IF(AND(P1520="52-wk high",T1520&gt;=Settings!$B$7),"Y","N")</f>
        <v/>
      </c>
      <c r="AU1520" s="91">
        <f>IF(AND(AD1520&gt;=Settings!$B$8,M1520&gt;0),"Y","N")</f>
        <v/>
      </c>
      <c r="AV1520" s="91">
        <f>IF(OR(AH1520&gt;Settings!$B$9,AI1520&gt;Settings!$B$9),"Y","N")</f>
        <v/>
      </c>
      <c r="AW1520" s="91">
        <f>IF(AJ1520&lt;&gt;"Y","n/a",IF(AND(M1520&gt;0,AK1520&gt;Settings!$B$10),"Y","N"))</f>
        <v/>
      </c>
      <c r="AX1520" s="91">
        <f>IF(AO1520&gt;=Settings!$B$11,"Y","N")</f>
        <v/>
      </c>
      <c r="AY1520" s="99">
        <f>(AT1520="Y")+(AU1520="Y")+(AV1520="Y")+(AW1520="Y")+(AX1520="Y")</f>
        <v/>
      </c>
      <c r="AZ1520" s="94">
        <f>IF(AY1520=0,"None",_xlfn.TEXTJOIN(", ",TRUE(),IF(AT1520="Y","Breakout",""),IF(AU1520="Y","Accumulation",""),IF(AV1520="Y","Institutional buying",""),IF(AW1520="Y","Long buildup",""),IF(AX1520="Y","Momentum leader","")))</f>
        <v/>
      </c>
      <c r="BA1520" s="94">
        <f>IF(BW1520="","","Passes "&amp;AY1520&amp;" of 5 buy-side scans"&amp;IF(G1520="Y","; RED FLAG: filter out using Red flag column",""))</f>
        <v/>
      </c>
      <c r="BB1520" s="91" t="inlineStr">
        <is>
          <t>None</t>
        </is>
      </c>
      <c r="BC1520" s="92" t="inlineStr">
        <is>
          <t>N</t>
        </is>
      </c>
      <c r="BD1520" s="94" t="n"/>
      <c r="BE1520" s="94" t="n"/>
      <c r="BF1520" s="92">
        <f>IF(R1520*100000&gt;=Settings!$B$5,"Y","N")</f>
        <v/>
      </c>
      <c r="BG1520" s="91">
        <f>IF(F1520&gt;Settings!$B$6,"Y","N")</f>
        <v/>
      </c>
      <c r="BH1520" s="97" t="n">
        <v>-12.4</v>
      </c>
      <c r="BI1520" s="96" t="n">
        <v>-2.09</v>
      </c>
      <c r="BJ1520" s="96" t="n">
        <v>-6.35</v>
      </c>
      <c r="BK1520" s="96" t="n"/>
      <c r="BL1520" s="96" t="n"/>
      <c r="BM1520" s="96" t="n"/>
      <c r="BN1520" s="97" t="n">
        <v>-2.36</v>
      </c>
      <c r="BO1520" s="96" t="n"/>
      <c r="BP1520" s="96" t="n"/>
      <c r="BQ1520" s="96" t="n"/>
      <c r="BR1520" s="91" t="n"/>
      <c r="BS1520" s="91" t="n"/>
      <c r="BT1520" s="96" t="n">
        <v>44.1</v>
      </c>
      <c r="BU1520" s="91" t="n"/>
      <c r="BV1520" s="99">
        <f>IF(OR(BF1520&lt;&gt;"Y",BG1520&lt;&gt;"Y"),"",(AND(ISNUMBER(BQ1520),BQ1520&gt;0))+(BR1520="Stacked up")+(AND(ISNUMBER(BH1520),BH1520&gt;=-Settings!$B$17))+(AND(ISNUMBER(BK1520),ISNUMBER(BM1520),BK1520&gt;0,BM1520&gt;0))+(AND(ISNUMBER(AQ1520),AQ1520&gt;=Settings!$B$18))+(AND(ISNUMBER(BT1520),BT1520&gt;=Settings!$B$19,BT1520&lt;=Settings!$B$20))+(AND(ISNUMBER(AS1520),AS1520&gt;0))+(AND(ISNUMBER(T1520),ISNUMBER(M1520),T1520&gt;=Settings!$B$21,M1520&gt;0))+(AND(ISNUMBER(AD1520),ISNUMBER(M1520),AD1520&gt;=Settings!$B$22,M1520&gt;0))+(AY1520&gt;=1))</f>
        <v/>
      </c>
      <c r="BW1520" s="91">
        <f>IF(OR(AY1520=0,BF1520&lt;&gt;"Y",BG1520&lt;&gt;"Y"),"",1+SUMPRODUCT(($A$6:$A$2604=A1520)*($AY$6:$AY$2604&gt;0)*($BF$6:$BF$2604="Y")*($BG$6:$BG$2604="Y")*(($AY$6:$AY$2604&gt;AY1520)+($AY$6:$AY$2604=AY1520)*($AD$6:$AD$2604&gt;AD1520))))</f>
        <v/>
      </c>
    </row>
    <row r="1521" ht="23.85" customHeight="1" s="55">
      <c r="A1521" s="90" t="n">
        <v>46296</v>
      </c>
      <c r="B1521" s="91" t="inlineStr">
        <is>
          <t>INDOAMIN</t>
        </is>
      </c>
      <c r="C1521" s="91" t="inlineStr">
        <is>
          <t>INE760F01028</t>
        </is>
      </c>
      <c r="D1521" s="91" t="n"/>
      <c r="E1521" s="91" t="inlineStr">
        <is>
          <t>None</t>
        </is>
      </c>
      <c r="F1521" s="93" t="n">
        <v>991</v>
      </c>
      <c r="G1521" s="92" t="inlineStr">
        <is>
          <t>N</t>
        </is>
      </c>
      <c r="H1521" s="94" t="n"/>
      <c r="I1521" s="91" t="inlineStr">
        <is>
          <t>N</t>
        </is>
      </c>
      <c r="J1521" s="92">
        <f>IF(K1521="","N","Y")</f>
        <v/>
      </c>
      <c r="K1521" s="94">
        <f>_xlfn.TEXTJOIN("; ",TRUE,IF(P1521="52-wk low","52-wk low",""),IF(AND(AD1521&gt;=Settings!$B$12,M1521&lt;0),"Distribution",""),IF(AND(AJ1521="Y",M1521&lt;0,AK1521&lt;-Settings!$B$13),"Long unwinding",""),IF(AND(AJ1521="Y",M1521&lt;0,AK1521&gt;Settings!$B$13),"Short buildup",""))</f>
        <v/>
      </c>
      <c r="L1521" s="95" t="n">
        <v>136.52</v>
      </c>
      <c r="M1521" s="96" t="n">
        <v>-3.91</v>
      </c>
      <c r="N1521" s="93" t="n">
        <v>2329</v>
      </c>
      <c r="O1521" s="91" t="inlineStr">
        <is>
          <t>None</t>
        </is>
      </c>
      <c r="P1521" s="91" t="inlineStr">
        <is>
          <t>None</t>
        </is>
      </c>
      <c r="Q1521" s="97" t="n">
        <v>2.93</v>
      </c>
      <c r="R1521" s="96" t="n">
        <v>1.53</v>
      </c>
      <c r="S1521" s="96" t="n">
        <v>2.09</v>
      </c>
      <c r="T1521" s="96" t="n">
        <v>3.31</v>
      </c>
      <c r="U1521" s="96" t="n">
        <v>1.81</v>
      </c>
      <c r="V1521" s="103" t="n">
        <v>0.93</v>
      </c>
      <c r="W1521" s="102" t="n">
        <v>4</v>
      </c>
      <c r="X1521" s="93" t="n">
        <v>69</v>
      </c>
      <c r="Y1521" s="91" t="inlineStr">
        <is>
          <t>None</t>
        </is>
      </c>
      <c r="Z1521" s="99" t="n">
        <v>51.68</v>
      </c>
      <c r="AA1521" s="96" t="n">
        <v>1.15</v>
      </c>
      <c r="AB1521" s="96" t="n">
        <v>1.15</v>
      </c>
      <c r="AC1521" s="96" t="n"/>
      <c r="AD1521" s="96" t="n"/>
      <c r="AE1521" s="96" t="n"/>
      <c r="AF1521" s="103" t="n"/>
      <c r="AG1521" s="91" t="inlineStr">
        <is>
          <t>No delivery data</t>
        </is>
      </c>
      <c r="AH1521" s="100" t="n">
        <v>0</v>
      </c>
      <c r="AI1521" s="101" t="n">
        <v>0</v>
      </c>
      <c r="AJ1521" s="92" t="inlineStr">
        <is>
          <t>N</t>
        </is>
      </c>
      <c r="AK1521" s="96" t="n"/>
      <c r="AL1521" s="91" t="inlineStr">
        <is>
          <t>n/a</t>
        </is>
      </c>
      <c r="AM1521" s="93" t="n"/>
      <c r="AN1521" s="92" t="inlineStr">
        <is>
          <t>None</t>
        </is>
      </c>
      <c r="AO1521" s="102" t="n">
        <v>0</v>
      </c>
      <c r="AP1521" s="103" t="n">
        <v>1.37</v>
      </c>
      <c r="AQ1521" s="102" t="n">
        <v>75</v>
      </c>
      <c r="AR1521" s="91" t="inlineStr">
        <is>
          <t>N</t>
        </is>
      </c>
      <c r="AS1521" s="104" t="n"/>
      <c r="AT1521" s="92">
        <f>IF(AND(P1521="52-wk high",T1521&gt;=Settings!$B$7),"Y","N")</f>
        <v/>
      </c>
      <c r="AU1521" s="91">
        <f>IF(AND(AD1521&gt;=Settings!$B$8,M1521&gt;0),"Y","N")</f>
        <v/>
      </c>
      <c r="AV1521" s="91">
        <f>IF(OR(AH1521&gt;Settings!$B$9,AI1521&gt;Settings!$B$9),"Y","N")</f>
        <v/>
      </c>
      <c r="AW1521" s="91">
        <f>IF(AJ1521&lt;&gt;"Y","n/a",IF(AND(M1521&gt;0,AK1521&gt;Settings!$B$10),"Y","N"))</f>
        <v/>
      </c>
      <c r="AX1521" s="91">
        <f>IF(AO1521&gt;=Settings!$B$11,"Y","N")</f>
        <v/>
      </c>
      <c r="AY1521" s="99">
        <f>(AT1521="Y")+(AU1521="Y")+(AV1521="Y")+(AW1521="Y")+(AX1521="Y")</f>
        <v/>
      </c>
      <c r="AZ1521" s="94">
        <f>IF(AY1521=0,"None",_xlfn.TEXTJOIN(", ",TRUE(),IF(AT1521="Y","Breakout",""),IF(AU1521="Y","Accumulation",""),IF(AV1521="Y","Institutional buying",""),IF(AW1521="Y","Long buildup",""),IF(AX1521="Y","Momentum leader","")))</f>
        <v/>
      </c>
      <c r="BA1521" s="94">
        <f>IF(BW1521="","","Passes "&amp;AY1521&amp;" of 5 buy-side scans"&amp;IF(G1521="Y","; RED FLAG: filter out using Red flag column",""))</f>
        <v/>
      </c>
      <c r="BB1521" s="91" t="inlineStr">
        <is>
          <t>None</t>
        </is>
      </c>
      <c r="BC1521" s="92" t="inlineStr">
        <is>
          <t>N</t>
        </is>
      </c>
      <c r="BD1521" s="94" t="n"/>
      <c r="BE1521" s="94" t="n"/>
      <c r="BF1521" s="92">
        <f>IF(R1521*100000&gt;=Settings!$B$5,"Y","N")</f>
        <v/>
      </c>
      <c r="BG1521" s="91">
        <f>IF(F1521&gt;Settings!$B$6,"Y","N")</f>
        <v/>
      </c>
      <c r="BH1521" s="97" t="n">
        <v>-10.57</v>
      </c>
      <c r="BI1521" s="96" t="n">
        <v>1.52</v>
      </c>
      <c r="BJ1521" s="96" t="n">
        <v>13.32</v>
      </c>
      <c r="BK1521" s="96" t="n">
        <v>3.87</v>
      </c>
      <c r="BL1521" s="96" t="n">
        <v>45.03</v>
      </c>
      <c r="BM1521" s="96" t="n">
        <v>-1.66</v>
      </c>
      <c r="BN1521" s="97" t="n">
        <v>2.87</v>
      </c>
      <c r="BO1521" s="96" t="n">
        <v>5.61</v>
      </c>
      <c r="BP1521" s="96" t="n">
        <v>7.6</v>
      </c>
      <c r="BQ1521" s="96" t="n">
        <v>8.710000000000001</v>
      </c>
      <c r="BR1521" s="91" t="inlineStr">
        <is>
          <t>Stacked up</t>
        </is>
      </c>
      <c r="BS1521" s="91" t="inlineStr">
        <is>
          <t>None</t>
        </is>
      </c>
      <c r="BT1521" s="96" t="n">
        <v>56.1</v>
      </c>
      <c r="BU1521" s="91" t="inlineStr">
        <is>
          <t>N</t>
        </is>
      </c>
      <c r="BV1521" s="99">
        <f>IF(OR(BF1521&lt;&gt;"Y",BG1521&lt;&gt;"Y"),"",(AND(ISNUMBER(BQ1521),BQ1521&gt;0))+(BR1521="Stacked up")+(AND(ISNUMBER(BH1521),BH1521&gt;=-Settings!$B$17))+(AND(ISNUMBER(BK1521),ISNUMBER(BM1521),BK1521&gt;0,BM1521&gt;0))+(AND(ISNUMBER(AQ1521),AQ1521&gt;=Settings!$B$18))+(AND(ISNUMBER(BT1521),BT1521&gt;=Settings!$B$19,BT1521&lt;=Settings!$B$20))+(AND(ISNUMBER(AS1521),AS1521&gt;0))+(AND(ISNUMBER(T1521),ISNUMBER(M1521),T1521&gt;=Settings!$B$21,M1521&gt;0))+(AND(ISNUMBER(AD1521),ISNUMBER(M1521),AD1521&gt;=Settings!$B$22,M1521&gt;0))+(AY1521&gt;=1))</f>
        <v/>
      </c>
      <c r="BW1521" s="91">
        <f>IF(OR(AY1521=0,BF1521&lt;&gt;"Y",BG1521&lt;&gt;"Y"),"",1+SUMPRODUCT(($A$6:$A$2604=A1521)*($AY$6:$AY$2604&gt;0)*($BF$6:$BF$2604="Y")*($BG$6:$BG$2604="Y")*(($AY$6:$AY$2604&gt;AY1521)+($AY$6:$AY$2604=AY1521)*($AD$6:$AD$2604&gt;AD1521))))</f>
        <v/>
      </c>
    </row>
    <row r="1522" ht="23.85" customHeight="1" s="55">
      <c r="A1522" s="90" t="n">
        <v>46296</v>
      </c>
      <c r="B1522" s="91" t="inlineStr">
        <is>
          <t>KRISHIVAL</t>
        </is>
      </c>
      <c r="C1522" s="91" t="inlineStr">
        <is>
          <t>INE0GGO01015</t>
        </is>
      </c>
      <c r="D1522" s="91" t="n"/>
      <c r="E1522" s="91" t="inlineStr">
        <is>
          <t>None</t>
        </is>
      </c>
      <c r="F1522" s="93" t="n">
        <v>989</v>
      </c>
      <c r="G1522" s="92" t="inlineStr">
        <is>
          <t>N</t>
        </is>
      </c>
      <c r="H1522" s="94" t="n"/>
      <c r="I1522" s="91" t="inlineStr">
        <is>
          <t>N</t>
        </is>
      </c>
      <c r="J1522" s="92">
        <f>IF(K1522="","N","Y")</f>
        <v/>
      </c>
      <c r="K1522" s="94">
        <f>_xlfn.TEXTJOIN("; ",TRUE,IF(P1522="52-wk low","52-wk low",""),IF(AND(AD1522&gt;=Settings!$B$12,M1522&lt;0),"Distribution",""),IF(AND(AJ1522="Y",M1522&lt;0,AK1522&lt;-Settings!$B$13),"Long unwinding",""),IF(AND(AJ1522="Y",M1522&lt;0,AK1522&gt;Settings!$B$13),"Short buildup",""))</f>
        <v/>
      </c>
      <c r="L1522" s="95" t="n">
        <v>394.5</v>
      </c>
      <c r="M1522" s="96" t="n">
        <v>-1.83</v>
      </c>
      <c r="N1522" s="93" t="n">
        <v>1539</v>
      </c>
      <c r="O1522" s="91" t="inlineStr">
        <is>
          <t>None</t>
        </is>
      </c>
      <c r="P1522" s="91" t="inlineStr">
        <is>
          <t>None</t>
        </is>
      </c>
      <c r="Q1522" s="97" t="n">
        <v>0.11</v>
      </c>
      <c r="R1522" s="96" t="n">
        <v>0.26</v>
      </c>
      <c r="S1522" s="96" t="n">
        <v>0.42</v>
      </c>
      <c r="T1522" s="96" t="n">
        <v>0.3</v>
      </c>
      <c r="U1522" s="96" t="n">
        <v>0.52</v>
      </c>
      <c r="V1522" s="103" t="n">
        <v>1.26</v>
      </c>
      <c r="W1522" s="102" t="n">
        <v>3</v>
      </c>
      <c r="X1522" s="93" t="n"/>
      <c r="Y1522" s="91" t="inlineStr">
        <is>
          <t>None</t>
        </is>
      </c>
      <c r="Z1522" s="99" t="n">
        <v>59.51</v>
      </c>
      <c r="AA1522" s="96" t="n">
        <v>0.75</v>
      </c>
      <c r="AB1522" s="96" t="n">
        <v>0.76</v>
      </c>
      <c r="AC1522" s="96" t="n">
        <v>0.29</v>
      </c>
      <c r="AD1522" s="96" t="n">
        <v>0.21</v>
      </c>
      <c r="AE1522" s="96" t="n">
        <v>0.36</v>
      </c>
      <c r="AF1522" s="103" t="n">
        <v>1.01</v>
      </c>
      <c r="AG1522" s="91" t="inlineStr">
        <is>
          <t>Normal</t>
        </is>
      </c>
      <c r="AH1522" s="100" t="n">
        <v>0</v>
      </c>
      <c r="AI1522" s="101" t="n">
        <v>0</v>
      </c>
      <c r="AJ1522" s="92" t="inlineStr">
        <is>
          <t>N</t>
        </is>
      </c>
      <c r="AK1522" s="96" t="n"/>
      <c r="AL1522" s="91" t="inlineStr">
        <is>
          <t>n/a</t>
        </is>
      </c>
      <c r="AM1522" s="93" t="n"/>
      <c r="AN1522" s="92" t="inlineStr">
        <is>
          <t>None</t>
        </is>
      </c>
      <c r="AO1522" s="102" t="n">
        <v>0</v>
      </c>
      <c r="AP1522" s="103" t="n">
        <v>0.93</v>
      </c>
      <c r="AQ1522" s="102" t="n">
        <v>58</v>
      </c>
      <c r="AR1522" s="91" t="inlineStr">
        <is>
          <t>N</t>
        </is>
      </c>
      <c r="AS1522" s="104" t="n"/>
      <c r="AT1522" s="92">
        <f>IF(AND(P1522="52-wk high",T1522&gt;=Settings!$B$7),"Y","N")</f>
        <v/>
      </c>
      <c r="AU1522" s="91">
        <f>IF(AND(AD1522&gt;=Settings!$B$8,M1522&gt;0),"Y","N")</f>
        <v/>
      </c>
      <c r="AV1522" s="91">
        <f>IF(OR(AH1522&gt;Settings!$B$9,AI1522&gt;Settings!$B$9),"Y","N")</f>
        <v/>
      </c>
      <c r="AW1522" s="91">
        <f>IF(AJ1522&lt;&gt;"Y","n/a",IF(AND(M1522&gt;0,AK1522&gt;Settings!$B$10),"Y","N"))</f>
        <v/>
      </c>
      <c r="AX1522" s="91">
        <f>IF(AO1522&gt;=Settings!$B$11,"Y","N")</f>
        <v/>
      </c>
      <c r="AY1522" s="99">
        <f>(AT1522="Y")+(AU1522="Y")+(AV1522="Y")+(AW1522="Y")+(AX1522="Y")</f>
        <v/>
      </c>
      <c r="AZ1522" s="94">
        <f>IF(AY1522=0,"None",_xlfn.TEXTJOIN(", ",TRUE(),IF(AT1522="Y","Breakout",""),IF(AU1522="Y","Accumulation",""),IF(AV1522="Y","Institutional buying",""),IF(AW1522="Y","Long buildup",""),IF(AX1522="Y","Momentum leader","")))</f>
        <v/>
      </c>
      <c r="BA1522" s="94">
        <f>IF(BW1522="","","Passes "&amp;AY1522&amp;" of 5 buy-side scans"&amp;IF(G1522="Y","; RED FLAG: filter out using Red flag column",""))</f>
        <v/>
      </c>
      <c r="BB1522" s="91" t="inlineStr">
        <is>
          <t>None</t>
        </is>
      </c>
      <c r="BC1522" s="92" t="inlineStr">
        <is>
          <t>Y</t>
        </is>
      </c>
      <c r="BD1522" s="94" t="inlineStr">
        <is>
          <t>Few traders (&lt;100 unique PAN, 30 days)</t>
        </is>
      </c>
      <c r="BE1522" s="94" t="n"/>
      <c r="BF1522" s="92">
        <f>IF(R1522*100000&gt;=Settings!$B$5,"Y","N")</f>
        <v/>
      </c>
      <c r="BG1522" s="91">
        <f>IF(F1522&gt;Settings!$B$6,"Y","N")</f>
        <v/>
      </c>
      <c r="BH1522" s="97" t="n">
        <v>-18.46</v>
      </c>
      <c r="BI1522" s="96" t="n">
        <v>-4.08</v>
      </c>
      <c r="BJ1522" s="96" t="n">
        <v>-4.1</v>
      </c>
      <c r="BK1522" s="96" t="n">
        <v>-2.27</v>
      </c>
      <c r="BL1522" s="96" t="n">
        <v>23.3</v>
      </c>
      <c r="BM1522" s="96" t="n">
        <v>-15.94</v>
      </c>
      <c r="BN1522" s="97" t="n">
        <v>-3.69</v>
      </c>
      <c r="BO1522" s="96" t="n">
        <v>-2.64</v>
      </c>
      <c r="BP1522" s="96" t="n">
        <v>-0.57</v>
      </c>
      <c r="BQ1522" s="96" t="n">
        <v>-0.29</v>
      </c>
      <c r="BR1522" s="91" t="inlineStr">
        <is>
          <t>Mixed</t>
        </is>
      </c>
      <c r="BS1522" s="91" t="inlineStr">
        <is>
          <t>None</t>
        </is>
      </c>
      <c r="BT1522" s="96" t="n">
        <v>27.6</v>
      </c>
      <c r="BU1522" s="91" t="inlineStr">
        <is>
          <t>N</t>
        </is>
      </c>
      <c r="BV1522" s="99">
        <f>IF(OR(BF1522&lt;&gt;"Y",BG1522&lt;&gt;"Y"),"",(AND(ISNUMBER(BQ1522),BQ1522&gt;0))+(BR1522="Stacked up")+(AND(ISNUMBER(BH1522),BH1522&gt;=-Settings!$B$17))+(AND(ISNUMBER(BK1522),ISNUMBER(BM1522),BK1522&gt;0,BM1522&gt;0))+(AND(ISNUMBER(AQ1522),AQ1522&gt;=Settings!$B$18))+(AND(ISNUMBER(BT1522),BT1522&gt;=Settings!$B$19,BT1522&lt;=Settings!$B$20))+(AND(ISNUMBER(AS1522),AS1522&gt;0))+(AND(ISNUMBER(T1522),ISNUMBER(M1522),T1522&gt;=Settings!$B$21,M1522&gt;0))+(AND(ISNUMBER(AD1522),ISNUMBER(M1522),AD1522&gt;=Settings!$B$22,M1522&gt;0))+(AY1522&gt;=1))</f>
        <v/>
      </c>
      <c r="BW1522" s="91">
        <f>IF(OR(AY1522=0,BF1522&lt;&gt;"Y",BG1522&lt;&gt;"Y"),"",1+SUMPRODUCT(($A$6:$A$2604=A1522)*($AY$6:$AY$2604&gt;0)*($BF$6:$BF$2604="Y")*($BG$6:$BG$2604="Y")*(($AY$6:$AY$2604&gt;AY1522)+($AY$6:$AY$2604=AY1522)*($AD$6:$AD$2604&gt;AD1522))))</f>
        <v/>
      </c>
    </row>
    <row r="1523" ht="23.85" customHeight="1" s="55">
      <c r="A1523" s="90" t="n">
        <v>46296</v>
      </c>
      <c r="B1523" s="91" t="inlineStr">
        <is>
          <t>ACGL</t>
        </is>
      </c>
      <c r="C1523" s="91" t="inlineStr">
        <is>
          <t>INE451C01013</t>
        </is>
      </c>
      <c r="D1523" s="91" t="n"/>
      <c r="E1523" s="91" t="inlineStr">
        <is>
          <t>None</t>
        </is>
      </c>
      <c r="F1523" s="93" t="n">
        <v>988</v>
      </c>
      <c r="G1523" s="92" t="inlineStr">
        <is>
          <t>N</t>
        </is>
      </c>
      <c r="H1523" s="94" t="n"/>
      <c r="I1523" s="91" t="inlineStr">
        <is>
          <t>N</t>
        </is>
      </c>
      <c r="J1523" s="92">
        <f>IF(K1523="","N","Y")</f>
        <v/>
      </c>
      <c r="K1523" s="94">
        <f>_xlfn.TEXTJOIN("; ",TRUE,IF(P1523="52-wk low","52-wk low",""),IF(AND(AD1523&gt;=Settings!$B$12,M1523&lt;0),"Distribution",""),IF(AND(AJ1523="Y",M1523&lt;0,AK1523&lt;-Settings!$B$13),"Long unwinding",""),IF(AND(AJ1523="Y",M1523&lt;0,AK1523&gt;Settings!$B$13),"Short buildup",""))</f>
        <v/>
      </c>
      <c r="L1523" s="95" t="n">
        <v>1622.7</v>
      </c>
      <c r="M1523" s="96" t="n">
        <v>-0.93</v>
      </c>
      <c r="N1523" s="93" t="n">
        <v>1002</v>
      </c>
      <c r="O1523" s="91" t="inlineStr">
        <is>
          <t>None</t>
        </is>
      </c>
      <c r="P1523" s="91" t="inlineStr">
        <is>
          <t>52-wk low</t>
        </is>
      </c>
      <c r="Q1523" s="97" t="n">
        <v>0.01</v>
      </c>
      <c r="R1523" s="96" t="n">
        <v>0.01</v>
      </c>
      <c r="S1523" s="96" t="n">
        <v>0.79</v>
      </c>
      <c r="T1523" s="96" t="n"/>
      <c r="U1523" s="96" t="n"/>
      <c r="V1523" s="103" t="n"/>
      <c r="W1523" s="102" t="n"/>
      <c r="X1523" s="93" t="n"/>
      <c r="Y1523" s="91" t="inlineStr">
        <is>
          <t>None</t>
        </is>
      </c>
      <c r="Z1523" s="99" t="n">
        <v>67.53</v>
      </c>
      <c r="AA1523" s="96" t="n">
        <v>0.93</v>
      </c>
      <c r="AB1523" s="96" t="n"/>
      <c r="AC1523" s="96" t="n">
        <v>0.74</v>
      </c>
      <c r="AD1523" s="96" t="n"/>
      <c r="AE1523" s="96" t="n"/>
      <c r="AF1523" s="103" t="n"/>
      <c r="AG1523" s="91" t="n"/>
      <c r="AH1523" s="100" t="n">
        <v>0</v>
      </c>
      <c r="AI1523" s="101" t="n">
        <v>0</v>
      </c>
      <c r="AJ1523" s="92" t="inlineStr">
        <is>
          <t>N</t>
        </is>
      </c>
      <c r="AK1523" s="96" t="n"/>
      <c r="AL1523" s="91" t="inlineStr">
        <is>
          <t>n/a</t>
        </is>
      </c>
      <c r="AM1523" s="93" t="n"/>
      <c r="AN1523" s="92" t="inlineStr">
        <is>
          <t>None</t>
        </is>
      </c>
      <c r="AO1523" s="102" t="n">
        <v>0</v>
      </c>
      <c r="AP1523" s="103" t="n"/>
      <c r="AQ1523" s="102" t="n"/>
      <c r="AR1523" s="91" t="inlineStr">
        <is>
          <t>N</t>
        </is>
      </c>
      <c r="AS1523" s="104" t="n"/>
      <c r="AT1523" s="92">
        <f>IF(AND(P1523="52-wk high",T1523&gt;=Settings!$B$7),"Y","N")</f>
        <v/>
      </c>
      <c r="AU1523" s="91">
        <f>IF(AND(AD1523&gt;=Settings!$B$8,M1523&gt;0),"Y","N")</f>
        <v/>
      </c>
      <c r="AV1523" s="91">
        <f>IF(OR(AH1523&gt;Settings!$B$9,AI1523&gt;Settings!$B$9),"Y","N")</f>
        <v/>
      </c>
      <c r="AW1523" s="91">
        <f>IF(AJ1523&lt;&gt;"Y","n/a",IF(AND(M1523&gt;0,AK1523&gt;Settings!$B$10),"Y","N"))</f>
        <v/>
      </c>
      <c r="AX1523" s="91">
        <f>IF(AO1523&gt;=Settings!$B$11,"Y","N")</f>
        <v/>
      </c>
      <c r="AY1523" s="99">
        <f>(AT1523="Y")+(AU1523="Y")+(AV1523="Y")+(AW1523="Y")+(AX1523="Y")</f>
        <v/>
      </c>
      <c r="AZ1523" s="94">
        <f>IF(AY1523=0,"None",_xlfn.TEXTJOIN(", ",TRUE(),IF(AT1523="Y","Breakout",""),IF(AU1523="Y","Accumulation",""),IF(AV1523="Y","Institutional buying",""),IF(AW1523="Y","Long buildup",""),IF(AX1523="Y","Momentum leader","")))</f>
        <v/>
      </c>
      <c r="BA1523" s="94">
        <f>IF(BW1523="","","Passes "&amp;AY1523&amp;" of 5 buy-side scans"&amp;IF(G1523="Y","; RED FLAG: filter out using Red flag column",""))</f>
        <v/>
      </c>
      <c r="BB1523" s="91" t="inlineStr">
        <is>
          <t>None</t>
        </is>
      </c>
      <c r="BC1523" s="92" t="inlineStr">
        <is>
          <t>Y</t>
        </is>
      </c>
      <c r="BD1523" s="94" t="inlineStr">
        <is>
          <t>Few traders (&lt;100 unique PAN, 30 days)</t>
        </is>
      </c>
      <c r="BE1523" s="94" t="n"/>
      <c r="BF1523" s="92">
        <f>IF(R1523*100000&gt;=Settings!$B$5,"Y","N")</f>
        <v/>
      </c>
      <c r="BG1523" s="91">
        <f>IF(F1523&gt;Settings!$B$6,"Y","N")</f>
        <v/>
      </c>
      <c r="BH1523" s="97" t="n">
        <v>-17.29</v>
      </c>
      <c r="BI1523" s="96" t="n">
        <v>-5.46</v>
      </c>
      <c r="BJ1523" s="96" t="n">
        <v>-9.23</v>
      </c>
      <c r="BK1523" s="96" t="n"/>
      <c r="BL1523" s="96" t="n"/>
      <c r="BM1523" s="96" t="n"/>
      <c r="BN1523" s="97" t="n">
        <v>-5.59</v>
      </c>
      <c r="BO1523" s="96" t="n"/>
      <c r="BP1523" s="96" t="n"/>
      <c r="BQ1523" s="96" t="n"/>
      <c r="BR1523" s="91" t="n"/>
      <c r="BS1523" s="91" t="n"/>
      <c r="BT1523" s="96" t="n">
        <v>25.5</v>
      </c>
      <c r="BU1523" s="91" t="n"/>
      <c r="BV1523" s="99">
        <f>IF(OR(BF1523&lt;&gt;"Y",BG1523&lt;&gt;"Y"),"",(AND(ISNUMBER(BQ1523),BQ1523&gt;0))+(BR1523="Stacked up")+(AND(ISNUMBER(BH1523),BH1523&gt;=-Settings!$B$17))+(AND(ISNUMBER(BK1523),ISNUMBER(BM1523),BK1523&gt;0,BM1523&gt;0))+(AND(ISNUMBER(AQ1523),AQ1523&gt;=Settings!$B$18))+(AND(ISNUMBER(BT1523),BT1523&gt;=Settings!$B$19,BT1523&lt;=Settings!$B$20))+(AND(ISNUMBER(AS1523),AS1523&gt;0))+(AND(ISNUMBER(T1523),ISNUMBER(M1523),T1523&gt;=Settings!$B$21,M1523&gt;0))+(AND(ISNUMBER(AD1523),ISNUMBER(M1523),AD1523&gt;=Settings!$B$22,M1523&gt;0))+(AY1523&gt;=1))</f>
        <v/>
      </c>
      <c r="BW1523" s="91">
        <f>IF(OR(AY1523=0,BF1523&lt;&gt;"Y",BG1523&lt;&gt;"Y"),"",1+SUMPRODUCT(($A$6:$A$2604=A1523)*($AY$6:$AY$2604&gt;0)*($BF$6:$BF$2604="Y")*($BG$6:$BG$2604="Y")*(($AY$6:$AY$2604&gt;AY1523)+($AY$6:$AY$2604=AY1523)*($AD$6:$AD$2604&gt;AD1523))))</f>
        <v/>
      </c>
    </row>
    <row r="1524" ht="23.85" customHeight="1" s="55">
      <c r="A1524" s="90" t="n">
        <v>46296</v>
      </c>
      <c r="B1524" s="91" t="inlineStr">
        <is>
          <t>CONTROLPR</t>
        </is>
      </c>
      <c r="C1524" s="91" t="inlineStr">
        <is>
          <t>INE663B01015</t>
        </is>
      </c>
      <c r="D1524" s="91" t="n"/>
      <c r="E1524" s="91" t="inlineStr">
        <is>
          <t>None</t>
        </is>
      </c>
      <c r="F1524" s="93" t="n">
        <v>988</v>
      </c>
      <c r="G1524" s="92" t="inlineStr">
        <is>
          <t>N</t>
        </is>
      </c>
      <c r="H1524" s="94" t="n"/>
      <c r="I1524" s="91" t="inlineStr">
        <is>
          <t>N</t>
        </is>
      </c>
      <c r="J1524" s="92">
        <f>IF(K1524="","N","Y")</f>
        <v/>
      </c>
      <c r="K1524" s="94">
        <f>_xlfn.TEXTJOIN("; ",TRUE,IF(P1524="52-wk low","52-wk low",""),IF(AND(AD1524&gt;=Settings!$B$12,M1524&lt;0),"Distribution",""),IF(AND(AJ1524="Y",M1524&lt;0,AK1524&lt;-Settings!$B$13),"Long unwinding",""),IF(AND(AJ1524="Y",M1524&lt;0,AK1524&gt;Settings!$B$13),"Short buildup",""))</f>
        <v/>
      </c>
      <c r="L1524" s="95" t="n">
        <v>618</v>
      </c>
      <c r="M1524" s="96" t="n">
        <v>1.75</v>
      </c>
      <c r="N1524" s="93" t="n">
        <v>219</v>
      </c>
      <c r="O1524" s="91" t="inlineStr">
        <is>
          <t>None</t>
        </is>
      </c>
      <c r="P1524" s="91" t="inlineStr">
        <is>
          <t>None</t>
        </is>
      </c>
      <c r="Q1524" s="97" t="n">
        <v>0.5600000000000001</v>
      </c>
      <c r="R1524" s="96" t="n">
        <v>0.31</v>
      </c>
      <c r="S1524" s="96" t="n">
        <v>1.75</v>
      </c>
      <c r="T1524" s="96" t="n">
        <v>1.11</v>
      </c>
      <c r="U1524" s="96" t="n">
        <v>0.74</v>
      </c>
      <c r="V1524" s="103" t="n">
        <v>0.42</v>
      </c>
      <c r="W1524" s="102" t="n">
        <v>2</v>
      </c>
      <c r="X1524" s="93" t="n"/>
      <c r="Y1524" s="91" t="inlineStr">
        <is>
          <t>None</t>
        </is>
      </c>
      <c r="Z1524" s="99" t="n">
        <v>50.37</v>
      </c>
      <c r="AA1524" s="96" t="n">
        <v>0.78</v>
      </c>
      <c r="AB1524" s="96" t="n">
        <v>0.83</v>
      </c>
      <c r="AC1524" s="96" t="n">
        <v>1.39</v>
      </c>
      <c r="AD1524" s="96" t="n">
        <v>1.49</v>
      </c>
      <c r="AE1524" s="96" t="n">
        <v>1.54</v>
      </c>
      <c r="AF1524" s="103" t="n">
        <v>2.46</v>
      </c>
      <c r="AG1524" s="91" t="inlineStr">
        <is>
          <t>Quiet accumulation</t>
        </is>
      </c>
      <c r="AH1524" s="100" t="n">
        <v>0</v>
      </c>
      <c r="AI1524" s="101" t="n">
        <v>0</v>
      </c>
      <c r="AJ1524" s="92" t="inlineStr">
        <is>
          <t>N</t>
        </is>
      </c>
      <c r="AK1524" s="96" t="n"/>
      <c r="AL1524" s="91" t="inlineStr">
        <is>
          <t>n/a</t>
        </is>
      </c>
      <c r="AM1524" s="93" t="n"/>
      <c r="AN1524" s="92" t="inlineStr">
        <is>
          <t>None</t>
        </is>
      </c>
      <c r="AO1524" s="102" t="n">
        <v>0</v>
      </c>
      <c r="AP1524" s="103" t="n">
        <v>0.76</v>
      </c>
      <c r="AQ1524" s="102" t="n">
        <v>45</v>
      </c>
      <c r="AR1524" s="91" t="inlineStr">
        <is>
          <t>N</t>
        </is>
      </c>
      <c r="AS1524" s="104" t="n"/>
      <c r="AT1524" s="92">
        <f>IF(AND(P1524="52-wk high",T1524&gt;=Settings!$B$7),"Y","N")</f>
        <v/>
      </c>
      <c r="AU1524" s="91">
        <f>IF(AND(AD1524&gt;=Settings!$B$8,M1524&gt;0),"Y","N")</f>
        <v/>
      </c>
      <c r="AV1524" s="91">
        <f>IF(OR(AH1524&gt;Settings!$B$9,AI1524&gt;Settings!$B$9),"Y","N")</f>
        <v/>
      </c>
      <c r="AW1524" s="91">
        <f>IF(AJ1524&lt;&gt;"Y","n/a",IF(AND(M1524&gt;0,AK1524&gt;Settings!$B$10),"Y","N"))</f>
        <v/>
      </c>
      <c r="AX1524" s="91">
        <f>IF(AO1524&gt;=Settings!$B$11,"Y","N")</f>
        <v/>
      </c>
      <c r="AY1524" s="99">
        <f>(AT1524="Y")+(AU1524="Y")+(AV1524="Y")+(AW1524="Y")+(AX1524="Y")</f>
        <v/>
      </c>
      <c r="AZ1524" s="94">
        <f>IF(AY1524=0,"None",_xlfn.TEXTJOIN(", ",TRUE(),IF(AT1524="Y","Breakout",""),IF(AU1524="Y","Accumulation",""),IF(AV1524="Y","Institutional buying",""),IF(AW1524="Y","Long buildup",""),IF(AX1524="Y","Momentum leader","")))</f>
        <v/>
      </c>
      <c r="BA1524" s="94">
        <f>IF(BW1524="","","Passes "&amp;AY1524&amp;" of 5 buy-side scans"&amp;IF(G1524="Y","; RED FLAG: filter out using Red flag column",""))</f>
        <v/>
      </c>
      <c r="BB1524" s="91" t="inlineStr">
        <is>
          <t>None</t>
        </is>
      </c>
      <c r="BC1524" s="92" t="inlineStr">
        <is>
          <t>N</t>
        </is>
      </c>
      <c r="BD1524" s="94" t="n"/>
      <c r="BE1524" s="94" t="n"/>
      <c r="BF1524" s="92">
        <f>IF(R1524*100000&gt;=Settings!$B$5,"Y","N")</f>
        <v/>
      </c>
      <c r="BG1524" s="91">
        <f>IF(F1524&gt;Settings!$B$6,"Y","N")</f>
        <v/>
      </c>
      <c r="BH1524" s="97" t="n">
        <v>-25.52</v>
      </c>
      <c r="BI1524" s="96" t="n">
        <v>5.7</v>
      </c>
      <c r="BJ1524" s="96" t="n">
        <v>3.38</v>
      </c>
      <c r="BK1524" s="96" t="n">
        <v>-2.3</v>
      </c>
      <c r="BL1524" s="96" t="n">
        <v>11.62</v>
      </c>
      <c r="BM1524" s="96" t="n">
        <v>-21.77</v>
      </c>
      <c r="BN1524" s="97" t="n">
        <v>3.55</v>
      </c>
      <c r="BO1524" s="96" t="n">
        <v>3.31</v>
      </c>
      <c r="BP1524" s="96" t="n">
        <v>1.26</v>
      </c>
      <c r="BQ1524" s="96" t="n">
        <v>-3.61</v>
      </c>
      <c r="BR1524" s="91" t="inlineStr">
        <is>
          <t>Mixed</t>
        </is>
      </c>
      <c r="BS1524" s="91" t="inlineStr">
        <is>
          <t>None</t>
        </is>
      </c>
      <c r="BT1524" s="96" t="n">
        <v>67.7</v>
      </c>
      <c r="BU1524" s="91" t="inlineStr">
        <is>
          <t>N</t>
        </is>
      </c>
      <c r="BV1524" s="99">
        <f>IF(OR(BF1524&lt;&gt;"Y",BG1524&lt;&gt;"Y"),"",(AND(ISNUMBER(BQ1524),BQ1524&gt;0))+(BR1524="Stacked up")+(AND(ISNUMBER(BH1524),BH1524&gt;=-Settings!$B$17))+(AND(ISNUMBER(BK1524),ISNUMBER(BM1524),BK1524&gt;0,BM1524&gt;0))+(AND(ISNUMBER(AQ1524),AQ1524&gt;=Settings!$B$18))+(AND(ISNUMBER(BT1524),BT1524&gt;=Settings!$B$19,BT1524&lt;=Settings!$B$20))+(AND(ISNUMBER(AS1524),AS1524&gt;0))+(AND(ISNUMBER(T1524),ISNUMBER(M1524),T1524&gt;=Settings!$B$21,M1524&gt;0))+(AND(ISNUMBER(AD1524),ISNUMBER(M1524),AD1524&gt;=Settings!$B$22,M1524&gt;0))+(AY1524&gt;=1))</f>
        <v/>
      </c>
      <c r="BW1524" s="91">
        <f>IF(OR(AY1524=0,BF1524&lt;&gt;"Y",BG1524&lt;&gt;"Y"),"",1+SUMPRODUCT(($A$6:$A$2604=A1524)*($AY$6:$AY$2604&gt;0)*($BF$6:$BF$2604="Y")*($BG$6:$BG$2604="Y")*(($AY$6:$AY$2604&gt;AY1524)+($AY$6:$AY$2604=AY1524)*($AD$6:$AD$2604&gt;AD1524))))</f>
        <v/>
      </c>
    </row>
    <row r="1525" ht="23.85" customHeight="1" s="55">
      <c r="A1525" s="90" t="n">
        <v>46296</v>
      </c>
      <c r="B1525" s="91" t="inlineStr">
        <is>
          <t>FINKURVE</t>
        </is>
      </c>
      <c r="C1525" s="91" t="inlineStr">
        <is>
          <t>INE734I01027</t>
        </is>
      </c>
      <c r="D1525" s="91" t="n"/>
      <c r="E1525" s="91" t="inlineStr">
        <is>
          <t>None</t>
        </is>
      </c>
      <c r="F1525" s="93" t="n">
        <v>988</v>
      </c>
      <c r="G1525" s="92" t="inlineStr">
        <is>
          <t>N</t>
        </is>
      </c>
      <c r="H1525" s="94" t="n"/>
      <c r="I1525" s="91" t="inlineStr">
        <is>
          <t>N</t>
        </is>
      </c>
      <c r="J1525" s="92">
        <f>IF(K1525="","N","Y")</f>
        <v/>
      </c>
      <c r="K1525" s="94">
        <f>_xlfn.TEXTJOIN("; ",TRUE,IF(P1525="52-wk low","52-wk low",""),IF(AND(AD1525&gt;=Settings!$B$12,M1525&lt;0),"Distribution",""),IF(AND(AJ1525="Y",M1525&lt;0,AK1525&lt;-Settings!$B$13),"Long unwinding",""),IF(AND(AJ1525="Y",M1525&lt;0,AK1525&gt;Settings!$B$13),"Short buildup",""))</f>
        <v/>
      </c>
      <c r="L1525" s="95" t="n">
        <v>70.53</v>
      </c>
      <c r="M1525" s="96" t="n">
        <v>3.84</v>
      </c>
      <c r="N1525" s="93" t="n">
        <v>91</v>
      </c>
      <c r="O1525" s="91" t="inlineStr">
        <is>
          <t>None</t>
        </is>
      </c>
      <c r="P1525" s="91" t="inlineStr">
        <is>
          <t>None</t>
        </is>
      </c>
      <c r="Q1525" s="97" t="n">
        <v>0.86</v>
      </c>
      <c r="R1525" s="96" t="n">
        <v>1.31</v>
      </c>
      <c r="S1525" s="96" t="n">
        <v>0.66</v>
      </c>
      <c r="T1525" s="96" t="n">
        <v>0.52</v>
      </c>
      <c r="U1525" s="96" t="n">
        <v>0.76</v>
      </c>
      <c r="V1525" s="103" t="n">
        <v>1.16</v>
      </c>
      <c r="W1525" s="102" t="n">
        <v>3</v>
      </c>
      <c r="X1525" s="93" t="n"/>
      <c r="Y1525" s="91" t="inlineStr">
        <is>
          <t>None</t>
        </is>
      </c>
      <c r="Z1525" s="99" t="n">
        <v>44.91</v>
      </c>
      <c r="AA1525" s="96" t="n">
        <v>0.95</v>
      </c>
      <c r="AB1525" s="96" t="n">
        <v>0.79</v>
      </c>
      <c r="AC1525" s="96" t="n">
        <v>0.85</v>
      </c>
      <c r="AD1525" s="96" t="n">
        <v>0.5</v>
      </c>
      <c r="AE1525" s="96" t="n">
        <v>0.67</v>
      </c>
      <c r="AF1525" s="103" t="n">
        <v>0.68</v>
      </c>
      <c r="AG1525" s="91" t="inlineStr">
        <is>
          <t>Normal</t>
        </is>
      </c>
      <c r="AH1525" s="100" t="n">
        <v>0</v>
      </c>
      <c r="AI1525" s="101" t="n">
        <v>0</v>
      </c>
      <c r="AJ1525" s="92" t="inlineStr">
        <is>
          <t>N</t>
        </is>
      </c>
      <c r="AK1525" s="96" t="n"/>
      <c r="AL1525" s="91" t="inlineStr">
        <is>
          <t>n/a</t>
        </is>
      </c>
      <c r="AM1525" s="93" t="n"/>
      <c r="AN1525" s="92" t="inlineStr">
        <is>
          <t>None</t>
        </is>
      </c>
      <c r="AO1525" s="102" t="n">
        <v>0</v>
      </c>
      <c r="AP1525" s="103" t="n">
        <v>0.78</v>
      </c>
      <c r="AQ1525" s="102" t="n">
        <v>47</v>
      </c>
      <c r="AR1525" s="91" t="inlineStr">
        <is>
          <t>N</t>
        </is>
      </c>
      <c r="AS1525" s="104" t="n"/>
      <c r="AT1525" s="92">
        <f>IF(AND(P1525="52-wk high",T1525&gt;=Settings!$B$7),"Y","N")</f>
        <v/>
      </c>
      <c r="AU1525" s="91">
        <f>IF(AND(AD1525&gt;=Settings!$B$8,M1525&gt;0),"Y","N")</f>
        <v/>
      </c>
      <c r="AV1525" s="91">
        <f>IF(OR(AH1525&gt;Settings!$B$9,AI1525&gt;Settings!$B$9),"Y","N")</f>
        <v/>
      </c>
      <c r="AW1525" s="91">
        <f>IF(AJ1525&lt;&gt;"Y","n/a",IF(AND(M1525&gt;0,AK1525&gt;Settings!$B$10),"Y","N"))</f>
        <v/>
      </c>
      <c r="AX1525" s="91">
        <f>IF(AO1525&gt;=Settings!$B$11,"Y","N")</f>
        <v/>
      </c>
      <c r="AY1525" s="99">
        <f>(AT1525="Y")+(AU1525="Y")+(AV1525="Y")+(AW1525="Y")+(AX1525="Y")</f>
        <v/>
      </c>
      <c r="AZ1525" s="94">
        <f>IF(AY1525=0,"None",_xlfn.TEXTJOIN(", ",TRUE(),IF(AT1525="Y","Breakout",""),IF(AU1525="Y","Accumulation",""),IF(AV1525="Y","Institutional buying",""),IF(AW1525="Y","Long buildup",""),IF(AX1525="Y","Momentum leader","")))</f>
        <v/>
      </c>
      <c r="BA1525" s="94">
        <f>IF(BW1525="","","Passes "&amp;AY1525&amp;" of 5 buy-side scans"&amp;IF(G1525="Y","; RED FLAG: filter out using Red flag column",""))</f>
        <v/>
      </c>
      <c r="BB1525" s="91" t="inlineStr">
        <is>
          <t>None</t>
        </is>
      </c>
      <c r="BC1525" s="92" t="inlineStr">
        <is>
          <t>Y</t>
        </is>
      </c>
      <c r="BD1525" s="94" t="inlineStr">
        <is>
          <t>High-low range &gt;150% in 12 months</t>
        </is>
      </c>
      <c r="BE1525" s="94" t="n"/>
      <c r="BF1525" s="92">
        <f>IF(R1525*100000&gt;=Settings!$B$5,"Y","N")</f>
        <v/>
      </c>
      <c r="BG1525" s="91">
        <f>IF(F1525&gt;Settings!$B$6,"Y","N")</f>
        <v/>
      </c>
      <c r="BH1525" s="97" t="n">
        <v>-47.72</v>
      </c>
      <c r="BI1525" s="96" t="n">
        <v>0.5</v>
      </c>
      <c r="BJ1525" s="96" t="n">
        <v>4.09</v>
      </c>
      <c r="BK1525" s="96" t="n">
        <v>7.79</v>
      </c>
      <c r="BL1525" s="96" t="n">
        <v>25.16</v>
      </c>
      <c r="BM1525" s="96" t="n">
        <v>-38.17</v>
      </c>
      <c r="BN1525" s="97" t="n">
        <v>0.15</v>
      </c>
      <c r="BO1525" s="96" t="n">
        <v>1.46</v>
      </c>
      <c r="BP1525" s="96" t="n">
        <v>1.15</v>
      </c>
      <c r="BQ1525" s="96" t="n">
        <v>-6.88</v>
      </c>
      <c r="BR1525" s="91" t="inlineStr">
        <is>
          <t>Mixed</t>
        </is>
      </c>
      <c r="BS1525" s="91" t="inlineStr">
        <is>
          <t>None</t>
        </is>
      </c>
      <c r="BT1525" s="96" t="n">
        <v>50.7</v>
      </c>
      <c r="BU1525" s="91" t="inlineStr">
        <is>
          <t>N</t>
        </is>
      </c>
      <c r="BV1525" s="99">
        <f>IF(OR(BF1525&lt;&gt;"Y",BG1525&lt;&gt;"Y"),"",(AND(ISNUMBER(BQ1525),BQ1525&gt;0))+(BR1525="Stacked up")+(AND(ISNUMBER(BH1525),BH1525&gt;=-Settings!$B$17))+(AND(ISNUMBER(BK1525),ISNUMBER(BM1525),BK1525&gt;0,BM1525&gt;0))+(AND(ISNUMBER(AQ1525),AQ1525&gt;=Settings!$B$18))+(AND(ISNUMBER(BT1525),BT1525&gt;=Settings!$B$19,BT1525&lt;=Settings!$B$20))+(AND(ISNUMBER(AS1525),AS1525&gt;0))+(AND(ISNUMBER(T1525),ISNUMBER(M1525),T1525&gt;=Settings!$B$21,M1525&gt;0))+(AND(ISNUMBER(AD1525),ISNUMBER(M1525),AD1525&gt;=Settings!$B$22,M1525&gt;0))+(AY1525&gt;=1))</f>
        <v/>
      </c>
      <c r="BW1525" s="91">
        <f>IF(OR(AY1525=0,BF1525&lt;&gt;"Y",BG1525&lt;&gt;"Y"),"",1+SUMPRODUCT(($A$6:$A$2604=A1525)*($AY$6:$AY$2604&gt;0)*($BF$6:$BF$2604="Y")*($BG$6:$BG$2604="Y")*(($AY$6:$AY$2604&gt;AY1525)+($AY$6:$AY$2604=AY1525)*($AD$6:$AD$2604&gt;AD1525))))</f>
        <v/>
      </c>
    </row>
    <row r="1526" ht="23.85" customHeight="1" s="55">
      <c r="A1526" s="90" t="n">
        <v>46296</v>
      </c>
      <c r="B1526" s="91" t="inlineStr">
        <is>
          <t>SHREDIGCEM</t>
        </is>
      </c>
      <c r="C1526" s="91" t="inlineStr">
        <is>
          <t>INE232A01011</t>
        </is>
      </c>
      <c r="D1526" s="91" t="n"/>
      <c r="E1526" s="91" t="inlineStr">
        <is>
          <t>None</t>
        </is>
      </c>
      <c r="F1526" s="93" t="n">
        <v>986</v>
      </c>
      <c r="G1526" s="92" t="inlineStr">
        <is>
          <t>N</t>
        </is>
      </c>
      <c r="H1526" s="94" t="n"/>
      <c r="I1526" s="91" t="inlineStr">
        <is>
          <t>N</t>
        </is>
      </c>
      <c r="J1526" s="92">
        <f>IF(K1526="","N","Y")</f>
        <v/>
      </c>
      <c r="K1526" s="94">
        <f>_xlfn.TEXTJOIN("; ",TRUE,IF(P1526="52-wk low","52-wk low",""),IF(AND(AD1526&gt;=Settings!$B$12,M1526&lt;0),"Distribution",""),IF(AND(AJ1526="Y",M1526&lt;0,AK1526&lt;-Settings!$B$13),"Long unwinding",""),IF(AND(AJ1526="Y",M1526&lt;0,AK1526&gt;Settings!$B$13),"Short buildup",""))</f>
        <v/>
      </c>
      <c r="L1526" s="95" t="n">
        <v>66.69</v>
      </c>
      <c r="M1526" s="96" t="n">
        <v>1.17</v>
      </c>
      <c r="N1526" s="93" t="n">
        <v>301</v>
      </c>
      <c r="O1526" s="91" t="inlineStr">
        <is>
          <t>None</t>
        </is>
      </c>
      <c r="P1526" s="91" t="inlineStr">
        <is>
          <t>None</t>
        </is>
      </c>
      <c r="Q1526" s="97" t="n">
        <v>0.91</v>
      </c>
      <c r="R1526" s="96" t="n">
        <v>0.91</v>
      </c>
      <c r="S1526" s="96" t="n">
        <v>0.93</v>
      </c>
      <c r="T1526" s="96" t="n">
        <v>0.95</v>
      </c>
      <c r="U1526" s="96" t="n">
        <v>0.95</v>
      </c>
      <c r="V1526" s="103" t="n">
        <v>0.96</v>
      </c>
      <c r="W1526" s="102" t="n">
        <v>4</v>
      </c>
      <c r="X1526" s="93" t="n"/>
      <c r="Y1526" s="91" t="inlineStr">
        <is>
          <t>None</t>
        </is>
      </c>
      <c r="Z1526" s="99" t="n">
        <v>44.72</v>
      </c>
      <c r="AA1526" s="96" t="n">
        <v>0.82</v>
      </c>
      <c r="AB1526" s="96" t="n">
        <v>0.78</v>
      </c>
      <c r="AC1526" s="96" t="n">
        <v>0.76</v>
      </c>
      <c r="AD1526" s="96" t="n">
        <v>0.74</v>
      </c>
      <c r="AE1526" s="96" t="n">
        <v>0.79</v>
      </c>
      <c r="AF1526" s="103" t="n">
        <v>1.01</v>
      </c>
      <c r="AG1526" s="91" t="inlineStr">
        <is>
          <t>Normal</t>
        </is>
      </c>
      <c r="AH1526" s="100" t="n">
        <v>0</v>
      </c>
      <c r="AI1526" s="101" t="n">
        <v>0</v>
      </c>
      <c r="AJ1526" s="92" t="inlineStr">
        <is>
          <t>N</t>
        </is>
      </c>
      <c r="AK1526" s="96" t="n"/>
      <c r="AL1526" s="91" t="inlineStr">
        <is>
          <t>n/a</t>
        </is>
      </c>
      <c r="AM1526" s="93" t="n"/>
      <c r="AN1526" s="92" t="inlineStr">
        <is>
          <t>None</t>
        </is>
      </c>
      <c r="AO1526" s="102" t="n">
        <v>0</v>
      </c>
      <c r="AP1526" s="103" t="n">
        <v>0.66</v>
      </c>
      <c r="AQ1526" s="102" t="n">
        <v>30</v>
      </c>
      <c r="AR1526" s="91" t="inlineStr">
        <is>
          <t>N</t>
        </is>
      </c>
      <c r="AS1526" s="104" t="n"/>
      <c r="AT1526" s="92">
        <f>IF(AND(P1526="52-wk high",T1526&gt;=Settings!$B$7),"Y","N")</f>
        <v/>
      </c>
      <c r="AU1526" s="91">
        <f>IF(AND(AD1526&gt;=Settings!$B$8,M1526&gt;0),"Y","N")</f>
        <v/>
      </c>
      <c r="AV1526" s="91">
        <f>IF(OR(AH1526&gt;Settings!$B$9,AI1526&gt;Settings!$B$9),"Y","N")</f>
        <v/>
      </c>
      <c r="AW1526" s="91">
        <f>IF(AJ1526&lt;&gt;"Y","n/a",IF(AND(M1526&gt;0,AK1526&gt;Settings!$B$10),"Y","N"))</f>
        <v/>
      </c>
      <c r="AX1526" s="91">
        <f>IF(AO1526&gt;=Settings!$B$11,"Y","N")</f>
        <v/>
      </c>
      <c r="AY1526" s="99">
        <f>(AT1526="Y")+(AU1526="Y")+(AV1526="Y")+(AW1526="Y")+(AX1526="Y")</f>
        <v/>
      </c>
      <c r="AZ1526" s="94">
        <f>IF(AY1526=0,"None",_xlfn.TEXTJOIN(", ",TRUE(),IF(AT1526="Y","Breakout",""),IF(AU1526="Y","Accumulation",""),IF(AV1526="Y","Institutional buying",""),IF(AW1526="Y","Long buildup",""),IF(AX1526="Y","Momentum leader","")))</f>
        <v/>
      </c>
      <c r="BA1526" s="94">
        <f>IF(BW1526="","","Passes "&amp;AY1526&amp;" of 5 buy-side scans"&amp;IF(G1526="Y","; RED FLAG: filter out using Red flag column",""))</f>
        <v/>
      </c>
      <c r="BB1526" s="91" t="inlineStr">
        <is>
          <t>None</t>
        </is>
      </c>
      <c r="BC1526" s="92" t="inlineStr">
        <is>
          <t>Y</t>
        </is>
      </c>
      <c r="BD1526" s="94" t="inlineStr">
        <is>
          <t>PE &gt; 50</t>
        </is>
      </c>
      <c r="BE1526" s="94" t="n"/>
      <c r="BF1526" s="92">
        <f>IF(R1526*100000&gt;=Settings!$B$5,"Y","N")</f>
        <v/>
      </c>
      <c r="BG1526" s="91">
        <f>IF(F1526&gt;Settings!$B$6,"Y","N")</f>
        <v/>
      </c>
      <c r="BH1526" s="97" t="n">
        <v>-31.35</v>
      </c>
      <c r="BI1526" s="96" t="n">
        <v>-1.23</v>
      </c>
      <c r="BJ1526" s="96" t="n">
        <v>-9.66</v>
      </c>
      <c r="BK1526" s="96" t="n">
        <v>-13.64</v>
      </c>
      <c r="BL1526" s="96" t="n">
        <v>4.24</v>
      </c>
      <c r="BM1526" s="96" t="n">
        <v>-27.23</v>
      </c>
      <c r="BN1526" s="97" t="n">
        <v>-2.58</v>
      </c>
      <c r="BO1526" s="96" t="n">
        <v>-5.38</v>
      </c>
      <c r="BP1526" s="96" t="n">
        <v>-7.21</v>
      </c>
      <c r="BQ1526" s="96" t="n">
        <v>-10.73</v>
      </c>
      <c r="BR1526" s="91" t="inlineStr">
        <is>
          <t>Stacked down</t>
        </is>
      </c>
      <c r="BS1526" s="91" t="inlineStr">
        <is>
          <t>None</t>
        </is>
      </c>
      <c r="BT1526" s="96" t="n">
        <v>41</v>
      </c>
      <c r="BU1526" s="91" t="inlineStr">
        <is>
          <t>N</t>
        </is>
      </c>
      <c r="BV1526" s="99">
        <f>IF(OR(BF1526&lt;&gt;"Y",BG1526&lt;&gt;"Y"),"",(AND(ISNUMBER(BQ1526),BQ1526&gt;0))+(BR1526="Stacked up")+(AND(ISNUMBER(BH1526),BH1526&gt;=-Settings!$B$17))+(AND(ISNUMBER(BK1526),ISNUMBER(BM1526),BK1526&gt;0,BM1526&gt;0))+(AND(ISNUMBER(AQ1526),AQ1526&gt;=Settings!$B$18))+(AND(ISNUMBER(BT1526),BT1526&gt;=Settings!$B$19,BT1526&lt;=Settings!$B$20))+(AND(ISNUMBER(AS1526),AS1526&gt;0))+(AND(ISNUMBER(T1526),ISNUMBER(M1526),T1526&gt;=Settings!$B$21,M1526&gt;0))+(AND(ISNUMBER(AD1526),ISNUMBER(M1526),AD1526&gt;=Settings!$B$22,M1526&gt;0))+(AY1526&gt;=1))</f>
        <v/>
      </c>
      <c r="BW1526" s="91">
        <f>IF(OR(AY1526=0,BF1526&lt;&gt;"Y",BG1526&lt;&gt;"Y"),"",1+SUMPRODUCT(($A$6:$A$2604=A1526)*($AY$6:$AY$2604&gt;0)*($BF$6:$BF$2604="Y")*($BG$6:$BG$2604="Y")*(($AY$6:$AY$2604&gt;AY1526)+($AY$6:$AY$2604=AY1526)*($AD$6:$AD$2604&gt;AD1526))))</f>
        <v/>
      </c>
    </row>
    <row r="1527" ht="23.85" customHeight="1" s="55">
      <c r="A1527" s="90" t="n">
        <v>46296</v>
      </c>
      <c r="B1527" s="91" t="inlineStr">
        <is>
          <t>BUTTERFLY</t>
        </is>
      </c>
      <c r="C1527" s="91" t="inlineStr">
        <is>
          <t>INE295F01017</t>
        </is>
      </c>
      <c r="D1527" s="91" t="n"/>
      <c r="E1527" s="91" t="inlineStr">
        <is>
          <t>None</t>
        </is>
      </c>
      <c r="F1527" s="93" t="n">
        <v>984</v>
      </c>
      <c r="G1527" s="92" t="inlineStr">
        <is>
          <t>N</t>
        </is>
      </c>
      <c r="H1527" s="94" t="n"/>
      <c r="I1527" s="91" t="inlineStr">
        <is>
          <t>N</t>
        </is>
      </c>
      <c r="J1527" s="92">
        <f>IF(K1527="","N","Y")</f>
        <v/>
      </c>
      <c r="K1527" s="94">
        <f>_xlfn.TEXTJOIN("; ",TRUE,IF(P1527="52-wk low","52-wk low",""),IF(AND(AD1527&gt;=Settings!$B$12,M1527&lt;0),"Distribution",""),IF(AND(AJ1527="Y",M1527&lt;0,AK1527&lt;-Settings!$B$13),"Long unwinding",""),IF(AND(AJ1527="Y",M1527&lt;0,AK1527&gt;Settings!$B$13),"Short buildup",""))</f>
        <v/>
      </c>
      <c r="L1527" s="95" t="n">
        <v>550.5</v>
      </c>
      <c r="M1527" s="96" t="n">
        <v>-0.41</v>
      </c>
      <c r="N1527" s="93" t="n">
        <v>757</v>
      </c>
      <c r="O1527" s="91" t="inlineStr">
        <is>
          <t>None</t>
        </is>
      </c>
      <c r="P1527" s="91" t="inlineStr">
        <is>
          <t>52-wk low</t>
        </is>
      </c>
      <c r="Q1527" s="97" t="n">
        <v>0.36</v>
      </c>
      <c r="R1527" s="96" t="n">
        <v>0.21</v>
      </c>
      <c r="S1527" s="96" t="n">
        <v>1.88</v>
      </c>
      <c r="T1527" s="96" t="n">
        <v>1.5</v>
      </c>
      <c r="U1527" s="96" t="n">
        <v>0.34</v>
      </c>
      <c r="V1527" s="103" t="n">
        <v>0.19</v>
      </c>
      <c r="W1527" s="102" t="n">
        <v>0</v>
      </c>
      <c r="X1527" s="93" t="n"/>
      <c r="Y1527" s="91" t="inlineStr">
        <is>
          <t>None</t>
        </is>
      </c>
      <c r="Z1527" s="99" t="n">
        <v>58.12</v>
      </c>
      <c r="AA1527" s="96" t="n">
        <v>0.91</v>
      </c>
      <c r="AB1527" s="96" t="n">
        <v>0.98</v>
      </c>
      <c r="AC1527" s="96" t="n">
        <v>1.94</v>
      </c>
      <c r="AD1527" s="96" t="n">
        <v>1.64</v>
      </c>
      <c r="AE1527" s="96" t="n">
        <v>1.01</v>
      </c>
      <c r="AF1527" s="103" t="n">
        <v>2.85</v>
      </c>
      <c r="AG1527" s="91" t="inlineStr">
        <is>
          <t>Quiet accumulation</t>
        </is>
      </c>
      <c r="AH1527" s="100" t="n">
        <v>0</v>
      </c>
      <c r="AI1527" s="101" t="n">
        <v>0</v>
      </c>
      <c r="AJ1527" s="92" t="inlineStr">
        <is>
          <t>N</t>
        </is>
      </c>
      <c r="AK1527" s="96" t="n"/>
      <c r="AL1527" s="91" t="inlineStr">
        <is>
          <t>n/a</t>
        </is>
      </c>
      <c r="AM1527" s="93" t="n"/>
      <c r="AN1527" s="92" t="inlineStr">
        <is>
          <t>None</t>
        </is>
      </c>
      <c r="AO1527" s="102" t="n">
        <v>0</v>
      </c>
      <c r="AP1527" s="103" t="n">
        <v>0.64</v>
      </c>
      <c r="AQ1527" s="102" t="n">
        <v>27</v>
      </c>
      <c r="AR1527" s="91" t="inlineStr">
        <is>
          <t>N</t>
        </is>
      </c>
      <c r="AS1527" s="104" t="n"/>
      <c r="AT1527" s="92">
        <f>IF(AND(P1527="52-wk high",T1527&gt;=Settings!$B$7),"Y","N")</f>
        <v/>
      </c>
      <c r="AU1527" s="91">
        <f>IF(AND(AD1527&gt;=Settings!$B$8,M1527&gt;0),"Y","N")</f>
        <v/>
      </c>
      <c r="AV1527" s="91">
        <f>IF(OR(AH1527&gt;Settings!$B$9,AI1527&gt;Settings!$B$9),"Y","N")</f>
        <v/>
      </c>
      <c r="AW1527" s="91">
        <f>IF(AJ1527&lt;&gt;"Y","n/a",IF(AND(M1527&gt;0,AK1527&gt;Settings!$B$10),"Y","N"))</f>
        <v/>
      </c>
      <c r="AX1527" s="91">
        <f>IF(AO1527&gt;=Settings!$B$11,"Y","N")</f>
        <v/>
      </c>
      <c r="AY1527" s="99">
        <f>(AT1527="Y")+(AU1527="Y")+(AV1527="Y")+(AW1527="Y")+(AX1527="Y")</f>
        <v/>
      </c>
      <c r="AZ1527" s="94">
        <f>IF(AY1527=0,"None",_xlfn.TEXTJOIN(", ",TRUE(),IF(AT1527="Y","Breakout",""),IF(AU1527="Y","Accumulation",""),IF(AV1527="Y","Institutional buying",""),IF(AW1527="Y","Long buildup",""),IF(AX1527="Y","Momentum leader","")))</f>
        <v/>
      </c>
      <c r="BA1527" s="94">
        <f>IF(BW1527="","","Passes "&amp;AY1527&amp;" of 5 buy-side scans"&amp;IF(G1527="Y","; RED FLAG: filter out using Red flag column",""))</f>
        <v/>
      </c>
      <c r="BB1527" s="91" t="inlineStr">
        <is>
          <t>None</t>
        </is>
      </c>
      <c r="BC1527" s="92" t="inlineStr">
        <is>
          <t>N</t>
        </is>
      </c>
      <c r="BD1527" s="94" t="n"/>
      <c r="BE1527" s="94" t="n"/>
      <c r="BF1527" s="92">
        <f>IF(R1527*100000&gt;=Settings!$B$5,"Y","N")</f>
        <v/>
      </c>
      <c r="BG1527" s="91">
        <f>IF(F1527&gt;Settings!$B$6,"Y","N")</f>
        <v/>
      </c>
      <c r="BH1527" s="97" t="n">
        <v>-33.18</v>
      </c>
      <c r="BI1527" s="96" t="n">
        <v>-3.13</v>
      </c>
      <c r="BJ1527" s="96" t="n">
        <v>-11.83</v>
      </c>
      <c r="BK1527" s="96" t="n">
        <v>-14.36</v>
      </c>
      <c r="BL1527" s="96" t="n">
        <v>-8.539999999999999</v>
      </c>
      <c r="BM1527" s="96" t="n">
        <v>-19.29</v>
      </c>
      <c r="BN1527" s="97" t="n">
        <v>-5.56</v>
      </c>
      <c r="BO1527" s="96" t="n">
        <v>-11.3</v>
      </c>
      <c r="BP1527" s="96" t="n">
        <v>-14.11</v>
      </c>
      <c r="BQ1527" s="96" t="n">
        <v>-15.84</v>
      </c>
      <c r="BR1527" s="91" t="inlineStr">
        <is>
          <t>Stacked down</t>
        </is>
      </c>
      <c r="BS1527" s="91" t="inlineStr">
        <is>
          <t>None</t>
        </is>
      </c>
      <c r="BT1527" s="96" t="n">
        <v>18.9</v>
      </c>
      <c r="BU1527" s="91" t="inlineStr">
        <is>
          <t>N</t>
        </is>
      </c>
      <c r="BV1527" s="99">
        <f>IF(OR(BF1527&lt;&gt;"Y",BG1527&lt;&gt;"Y"),"",(AND(ISNUMBER(BQ1527),BQ1527&gt;0))+(BR1527="Stacked up")+(AND(ISNUMBER(BH1527),BH1527&gt;=-Settings!$B$17))+(AND(ISNUMBER(BK1527),ISNUMBER(BM1527),BK1527&gt;0,BM1527&gt;0))+(AND(ISNUMBER(AQ1527),AQ1527&gt;=Settings!$B$18))+(AND(ISNUMBER(BT1527),BT1527&gt;=Settings!$B$19,BT1527&lt;=Settings!$B$20))+(AND(ISNUMBER(AS1527),AS1527&gt;0))+(AND(ISNUMBER(T1527),ISNUMBER(M1527),T1527&gt;=Settings!$B$21,M1527&gt;0))+(AND(ISNUMBER(AD1527),ISNUMBER(M1527),AD1527&gt;=Settings!$B$22,M1527&gt;0))+(AY1527&gt;=1))</f>
        <v/>
      </c>
      <c r="BW1527" s="91">
        <f>IF(OR(AY1527=0,BF1527&lt;&gt;"Y",BG1527&lt;&gt;"Y"),"",1+SUMPRODUCT(($A$6:$A$2604=A1527)*($AY$6:$AY$2604&gt;0)*($BF$6:$BF$2604="Y")*($BG$6:$BG$2604="Y")*(($AY$6:$AY$2604&gt;AY1527)+($AY$6:$AY$2604=AY1527)*($AD$6:$AD$2604&gt;AD1527))))</f>
        <v/>
      </c>
    </row>
    <row r="1528" ht="23.85" customHeight="1" s="55">
      <c r="A1528" s="90" t="n">
        <v>46296</v>
      </c>
      <c r="B1528" s="91" t="inlineStr">
        <is>
          <t>ICEMAKE</t>
        </is>
      </c>
      <c r="C1528" s="91" t="inlineStr">
        <is>
          <t>INE520Y01019</t>
        </is>
      </c>
      <c r="D1528" s="91" t="n"/>
      <c r="E1528" s="91" t="inlineStr">
        <is>
          <t>None</t>
        </is>
      </c>
      <c r="F1528" s="93" t="n">
        <v>984</v>
      </c>
      <c r="G1528" s="92" t="inlineStr">
        <is>
          <t>N</t>
        </is>
      </c>
      <c r="H1528" s="94" t="n"/>
      <c r="I1528" s="91" t="inlineStr">
        <is>
          <t>N</t>
        </is>
      </c>
      <c r="J1528" s="92">
        <f>IF(K1528="","N","Y")</f>
        <v/>
      </c>
      <c r="K1528" s="94">
        <f>_xlfn.TEXTJOIN("; ",TRUE,IF(P1528="52-wk low","52-wk low",""),IF(AND(AD1528&gt;=Settings!$B$12,M1528&lt;0),"Distribution",""),IF(AND(AJ1528="Y",M1528&lt;0,AK1528&lt;-Settings!$B$13),"Long unwinding",""),IF(AND(AJ1528="Y",M1528&lt;0,AK1528&gt;Settings!$B$13),"Short buildup",""))</f>
        <v/>
      </c>
      <c r="L1528" s="95" t="n">
        <v>623.65</v>
      </c>
      <c r="M1528" s="96" t="n">
        <v>-0.9399999999999999</v>
      </c>
      <c r="N1528" s="93" t="n">
        <v>1013</v>
      </c>
      <c r="O1528" s="91" t="inlineStr">
        <is>
          <t>None</t>
        </is>
      </c>
      <c r="P1528" s="91" t="inlineStr">
        <is>
          <t>52-wk low</t>
        </is>
      </c>
      <c r="Q1528" s="97" t="n">
        <v>0.31</v>
      </c>
      <c r="R1528" s="96" t="n">
        <v>0.26</v>
      </c>
      <c r="S1528" s="96" t="n">
        <v>1.25</v>
      </c>
      <c r="T1528" s="96" t="n">
        <v>0.89</v>
      </c>
      <c r="U1528" s="96" t="n">
        <v>0.75</v>
      </c>
      <c r="V1528" s="103" t="n">
        <v>0.63</v>
      </c>
      <c r="W1528" s="102" t="n">
        <v>4</v>
      </c>
      <c r="X1528" s="93" t="n"/>
      <c r="Y1528" s="91" t="inlineStr">
        <is>
          <t>None</t>
        </is>
      </c>
      <c r="Z1528" s="99" t="n">
        <v>48.86</v>
      </c>
      <c r="AA1528" s="96" t="n">
        <v>0.79</v>
      </c>
      <c r="AB1528" s="96" t="n">
        <v>0.83</v>
      </c>
      <c r="AC1528" s="96" t="n">
        <v>0.97</v>
      </c>
      <c r="AD1528" s="96" t="n">
        <v>0.79</v>
      </c>
      <c r="AE1528" s="96" t="n">
        <v>0.76</v>
      </c>
      <c r="AF1528" s="103" t="n">
        <v>1.29</v>
      </c>
      <c r="AG1528" s="91" t="inlineStr">
        <is>
          <t>Normal</t>
        </is>
      </c>
      <c r="AH1528" s="100" t="n">
        <v>0</v>
      </c>
      <c r="AI1528" s="101" t="n">
        <v>0</v>
      </c>
      <c r="AJ1528" s="92" t="inlineStr">
        <is>
          <t>N</t>
        </is>
      </c>
      <c r="AK1528" s="96" t="n"/>
      <c r="AL1528" s="91" t="inlineStr">
        <is>
          <t>n/a</t>
        </is>
      </c>
      <c r="AM1528" s="93" t="n"/>
      <c r="AN1528" s="92" t="inlineStr">
        <is>
          <t>None</t>
        </is>
      </c>
      <c r="AO1528" s="102" t="n">
        <v>0</v>
      </c>
      <c r="AP1528" s="103" t="n">
        <v>0.64</v>
      </c>
      <c r="AQ1528" s="102" t="n">
        <v>26</v>
      </c>
      <c r="AR1528" s="91" t="inlineStr">
        <is>
          <t>N</t>
        </is>
      </c>
      <c r="AS1528" s="104" t="n"/>
      <c r="AT1528" s="92">
        <f>IF(AND(P1528="52-wk high",T1528&gt;=Settings!$B$7),"Y","N")</f>
        <v/>
      </c>
      <c r="AU1528" s="91">
        <f>IF(AND(AD1528&gt;=Settings!$B$8,M1528&gt;0),"Y","N")</f>
        <v/>
      </c>
      <c r="AV1528" s="91">
        <f>IF(OR(AH1528&gt;Settings!$B$9,AI1528&gt;Settings!$B$9),"Y","N")</f>
        <v/>
      </c>
      <c r="AW1528" s="91">
        <f>IF(AJ1528&lt;&gt;"Y","n/a",IF(AND(M1528&gt;0,AK1528&gt;Settings!$B$10),"Y","N"))</f>
        <v/>
      </c>
      <c r="AX1528" s="91">
        <f>IF(AO1528&gt;=Settings!$B$11,"Y","N")</f>
        <v/>
      </c>
      <c r="AY1528" s="99">
        <f>(AT1528="Y")+(AU1528="Y")+(AV1528="Y")+(AW1528="Y")+(AX1528="Y")</f>
        <v/>
      </c>
      <c r="AZ1528" s="94">
        <f>IF(AY1528=0,"None",_xlfn.TEXTJOIN(", ",TRUE(),IF(AT1528="Y","Breakout",""),IF(AU1528="Y","Accumulation",""),IF(AV1528="Y","Institutional buying",""),IF(AW1528="Y","Long buildup",""),IF(AX1528="Y","Momentum leader","")))</f>
        <v/>
      </c>
      <c r="BA1528" s="94">
        <f>IF(BW1528="","","Passes "&amp;AY1528&amp;" of 5 buy-side scans"&amp;IF(G1528="Y","; RED FLAG: filter out using Red flag column",""))</f>
        <v/>
      </c>
      <c r="BB1528" s="91" t="inlineStr">
        <is>
          <t>None</t>
        </is>
      </c>
      <c r="BC1528" s="92" t="inlineStr">
        <is>
          <t>Y</t>
        </is>
      </c>
      <c r="BD1528" s="94" t="inlineStr">
        <is>
          <t>PE &gt; 50</t>
        </is>
      </c>
      <c r="BE1528" s="94" t="n"/>
      <c r="BF1528" s="92">
        <f>IF(R1528*100000&gt;=Settings!$B$5,"Y","N")</f>
        <v/>
      </c>
      <c r="BG1528" s="91">
        <f>IF(F1528&gt;Settings!$B$6,"Y","N")</f>
        <v/>
      </c>
      <c r="BH1528" s="97" t="n">
        <v>-32.21</v>
      </c>
      <c r="BI1528" s="96" t="n">
        <v>-7.91</v>
      </c>
      <c r="BJ1528" s="96" t="n">
        <v>-14.97</v>
      </c>
      <c r="BK1528" s="96" t="n">
        <v>-21.62</v>
      </c>
      <c r="BL1528" s="96" t="n">
        <v>-8.84</v>
      </c>
      <c r="BM1528" s="96" t="n">
        <v>-16.65</v>
      </c>
      <c r="BN1528" s="97" t="n">
        <v>-8.710000000000001</v>
      </c>
      <c r="BO1528" s="96" t="n">
        <v>-13.9</v>
      </c>
      <c r="BP1528" s="96" t="n">
        <v>-16.67</v>
      </c>
      <c r="BQ1528" s="96" t="n">
        <v>-17.86</v>
      </c>
      <c r="BR1528" s="91" t="inlineStr">
        <is>
          <t>Stacked down</t>
        </is>
      </c>
      <c r="BS1528" s="91" t="inlineStr">
        <is>
          <t>None</t>
        </is>
      </c>
      <c r="BT1528" s="96" t="n">
        <v>18.8</v>
      </c>
      <c r="BU1528" s="91" t="inlineStr">
        <is>
          <t>N</t>
        </is>
      </c>
      <c r="BV1528" s="99">
        <f>IF(OR(BF1528&lt;&gt;"Y",BG1528&lt;&gt;"Y"),"",(AND(ISNUMBER(BQ1528),BQ1528&gt;0))+(BR1528="Stacked up")+(AND(ISNUMBER(BH1528),BH1528&gt;=-Settings!$B$17))+(AND(ISNUMBER(BK1528),ISNUMBER(BM1528),BK1528&gt;0,BM1528&gt;0))+(AND(ISNUMBER(AQ1528),AQ1528&gt;=Settings!$B$18))+(AND(ISNUMBER(BT1528),BT1528&gt;=Settings!$B$19,BT1528&lt;=Settings!$B$20))+(AND(ISNUMBER(AS1528),AS1528&gt;0))+(AND(ISNUMBER(T1528),ISNUMBER(M1528),T1528&gt;=Settings!$B$21,M1528&gt;0))+(AND(ISNUMBER(AD1528),ISNUMBER(M1528),AD1528&gt;=Settings!$B$22,M1528&gt;0))+(AY1528&gt;=1))</f>
        <v/>
      </c>
      <c r="BW1528" s="91">
        <f>IF(OR(AY1528=0,BF1528&lt;&gt;"Y",BG1528&lt;&gt;"Y"),"",1+SUMPRODUCT(($A$6:$A$2604=A1528)*($AY$6:$AY$2604&gt;0)*($BF$6:$BF$2604="Y")*($BG$6:$BG$2604="Y")*(($AY$6:$AY$2604&gt;AY1528)+($AY$6:$AY$2604=AY1528)*($AD$6:$AD$2604&gt;AD1528))))</f>
        <v/>
      </c>
    </row>
    <row r="1529" ht="23.85" customHeight="1" s="55">
      <c r="A1529" s="90" t="n">
        <v>46296</v>
      </c>
      <c r="B1529" s="91" t="inlineStr">
        <is>
          <t>MAMATA</t>
        </is>
      </c>
      <c r="C1529" s="91" t="inlineStr">
        <is>
          <t>INE0TO701015</t>
        </is>
      </c>
      <c r="D1529" s="91" t="n"/>
      <c r="E1529" s="91" t="inlineStr">
        <is>
          <t>None</t>
        </is>
      </c>
      <c r="F1529" s="93" t="n">
        <v>984</v>
      </c>
      <c r="G1529" s="92" t="inlineStr">
        <is>
          <t>N</t>
        </is>
      </c>
      <c r="H1529" s="94" t="n"/>
      <c r="I1529" s="91" t="inlineStr">
        <is>
          <t>N</t>
        </is>
      </c>
      <c r="J1529" s="92">
        <f>IF(K1529="","N","Y")</f>
        <v/>
      </c>
      <c r="K1529" s="94">
        <f>_xlfn.TEXTJOIN("; ",TRUE,IF(P1529="52-wk low","52-wk low",""),IF(AND(AD1529&gt;=Settings!$B$12,M1529&lt;0),"Distribution",""),IF(AND(AJ1529="Y",M1529&lt;0,AK1529&lt;-Settings!$B$13),"Long unwinding",""),IF(AND(AJ1529="Y",M1529&lt;0,AK1529&gt;Settings!$B$13),"Short buildup",""))</f>
        <v/>
      </c>
      <c r="L1529" s="95" t="n">
        <v>399.9</v>
      </c>
      <c r="M1529" s="96" t="n">
        <v>0.28</v>
      </c>
      <c r="N1529" s="93" t="n">
        <v>503</v>
      </c>
      <c r="O1529" s="91" t="inlineStr">
        <is>
          <t>None</t>
        </is>
      </c>
      <c r="P1529" s="91" t="inlineStr">
        <is>
          <t>None</t>
        </is>
      </c>
      <c r="Q1529" s="97" t="n">
        <v>0.63</v>
      </c>
      <c r="R1529" s="96" t="n">
        <v>0.89</v>
      </c>
      <c r="S1529" s="96" t="n">
        <v>0.73</v>
      </c>
      <c r="T1529" s="96" t="n">
        <v>0.79</v>
      </c>
      <c r="U1529" s="96" t="n">
        <v>0.82</v>
      </c>
      <c r="V1529" s="103" t="n">
        <v>1.16</v>
      </c>
      <c r="W1529" s="102" t="n">
        <v>5</v>
      </c>
      <c r="X1529" s="93" t="n"/>
      <c r="Y1529" s="91" t="inlineStr">
        <is>
          <t>None</t>
        </is>
      </c>
      <c r="Z1529" s="99" t="n">
        <v>57.02</v>
      </c>
      <c r="AA1529" s="96" t="n">
        <v>1.08</v>
      </c>
      <c r="AB1529" s="96" t="n">
        <v>1.06</v>
      </c>
      <c r="AC1529" s="96" t="n">
        <v>0.64</v>
      </c>
      <c r="AD1529" s="96" t="n">
        <v>0.78</v>
      </c>
      <c r="AE1529" s="96" t="n">
        <v>0.91</v>
      </c>
      <c r="AF1529" s="103" t="n">
        <v>1.25</v>
      </c>
      <c r="AG1529" s="91" t="inlineStr">
        <is>
          <t>Normal</t>
        </is>
      </c>
      <c r="AH1529" s="100" t="n">
        <v>0</v>
      </c>
      <c r="AI1529" s="101" t="n">
        <v>0</v>
      </c>
      <c r="AJ1529" s="92" t="inlineStr">
        <is>
          <t>N</t>
        </is>
      </c>
      <c r="AK1529" s="96" t="n"/>
      <c r="AL1529" s="91" t="inlineStr">
        <is>
          <t>n/a</t>
        </is>
      </c>
      <c r="AM1529" s="93" t="n"/>
      <c r="AN1529" s="92" t="inlineStr">
        <is>
          <t>None</t>
        </is>
      </c>
      <c r="AO1529" s="102" t="n">
        <v>0</v>
      </c>
      <c r="AP1529" s="103" t="n">
        <v>0.98</v>
      </c>
      <c r="AQ1529" s="102" t="n">
        <v>60</v>
      </c>
      <c r="AR1529" s="91" t="inlineStr">
        <is>
          <t>N</t>
        </is>
      </c>
      <c r="AS1529" s="104" t="n"/>
      <c r="AT1529" s="92">
        <f>IF(AND(P1529="52-wk high",T1529&gt;=Settings!$B$7),"Y","N")</f>
        <v/>
      </c>
      <c r="AU1529" s="91">
        <f>IF(AND(AD1529&gt;=Settings!$B$8,M1529&gt;0),"Y","N")</f>
        <v/>
      </c>
      <c r="AV1529" s="91">
        <f>IF(OR(AH1529&gt;Settings!$B$9,AI1529&gt;Settings!$B$9),"Y","N")</f>
        <v/>
      </c>
      <c r="AW1529" s="91">
        <f>IF(AJ1529&lt;&gt;"Y","n/a",IF(AND(M1529&gt;0,AK1529&gt;Settings!$B$10),"Y","N"))</f>
        <v/>
      </c>
      <c r="AX1529" s="91">
        <f>IF(AO1529&gt;=Settings!$B$11,"Y","N")</f>
        <v/>
      </c>
      <c r="AY1529" s="99">
        <f>(AT1529="Y")+(AU1529="Y")+(AV1529="Y")+(AW1529="Y")+(AX1529="Y")</f>
        <v/>
      </c>
      <c r="AZ1529" s="94">
        <f>IF(AY1529=0,"None",_xlfn.TEXTJOIN(", ",TRUE(),IF(AT1529="Y","Breakout",""),IF(AU1529="Y","Accumulation",""),IF(AV1529="Y","Institutional buying",""),IF(AW1529="Y","Long buildup",""),IF(AX1529="Y","Momentum leader","")))</f>
        <v/>
      </c>
      <c r="BA1529" s="94">
        <f>IF(BW1529="","","Passes "&amp;AY1529&amp;" of 5 buy-side scans"&amp;IF(G1529="Y","; RED FLAG: filter out using Red flag column",""))</f>
        <v/>
      </c>
      <c r="BB1529" s="91" t="inlineStr">
        <is>
          <t>None</t>
        </is>
      </c>
      <c r="BC1529" s="92" t="inlineStr">
        <is>
          <t>Y</t>
        </is>
      </c>
      <c r="BD1529" s="94" t="inlineStr">
        <is>
          <t>PE &gt; 50</t>
        </is>
      </c>
      <c r="BE1529" s="94" t="n"/>
      <c r="BF1529" s="92">
        <f>IF(R1529*100000&gt;=Settings!$B$5,"Y","N")</f>
        <v/>
      </c>
      <c r="BG1529" s="91">
        <f>IF(F1529&gt;Settings!$B$6,"Y","N")</f>
        <v/>
      </c>
      <c r="BH1529" s="97" t="n">
        <v>-14.76</v>
      </c>
      <c r="BI1529" s="96" t="n">
        <v>-0.97</v>
      </c>
      <c r="BJ1529" s="96" t="n">
        <v>-0.49</v>
      </c>
      <c r="BK1529" s="96" t="n">
        <v>-4.04</v>
      </c>
      <c r="BL1529" s="96" t="n">
        <v>23.05</v>
      </c>
      <c r="BM1529" s="96" t="n">
        <v>-11.35</v>
      </c>
      <c r="BN1529" s="97" t="n">
        <v>-1.23</v>
      </c>
      <c r="BO1529" s="96" t="n">
        <v>-1.16</v>
      </c>
      <c r="BP1529" s="96" t="n">
        <v>-0.76</v>
      </c>
      <c r="BQ1529" s="96" t="n">
        <v>-2.45</v>
      </c>
      <c r="BR1529" s="91" t="inlineStr">
        <is>
          <t>Mixed</t>
        </is>
      </c>
      <c r="BS1529" s="91" t="inlineStr">
        <is>
          <t>None</t>
        </is>
      </c>
      <c r="BT1529" s="96" t="n">
        <v>45.3</v>
      </c>
      <c r="BU1529" s="91" t="inlineStr">
        <is>
          <t>N</t>
        </is>
      </c>
      <c r="BV1529" s="99">
        <f>IF(OR(BF1529&lt;&gt;"Y",BG1529&lt;&gt;"Y"),"",(AND(ISNUMBER(BQ1529),BQ1529&gt;0))+(BR1529="Stacked up")+(AND(ISNUMBER(BH1529),BH1529&gt;=-Settings!$B$17))+(AND(ISNUMBER(BK1529),ISNUMBER(BM1529),BK1529&gt;0,BM1529&gt;0))+(AND(ISNUMBER(AQ1529),AQ1529&gt;=Settings!$B$18))+(AND(ISNUMBER(BT1529),BT1529&gt;=Settings!$B$19,BT1529&lt;=Settings!$B$20))+(AND(ISNUMBER(AS1529),AS1529&gt;0))+(AND(ISNUMBER(T1529),ISNUMBER(M1529),T1529&gt;=Settings!$B$21,M1529&gt;0))+(AND(ISNUMBER(AD1529),ISNUMBER(M1529),AD1529&gt;=Settings!$B$22,M1529&gt;0))+(AY1529&gt;=1))</f>
        <v/>
      </c>
      <c r="BW1529" s="91">
        <f>IF(OR(AY1529=0,BF1529&lt;&gt;"Y",BG1529&lt;&gt;"Y"),"",1+SUMPRODUCT(($A$6:$A$2604=A1529)*($AY$6:$AY$2604&gt;0)*($BF$6:$BF$2604="Y")*($BG$6:$BG$2604="Y")*(($AY$6:$AY$2604&gt;AY1529)+($AY$6:$AY$2604=AY1529)*($AD$6:$AD$2604&gt;AD1529))))</f>
        <v/>
      </c>
    </row>
    <row r="1530" ht="23.85" customHeight="1" s="55">
      <c r="A1530" s="90" t="n">
        <v>46296</v>
      </c>
      <c r="B1530" s="91" t="inlineStr">
        <is>
          <t>VHLTD</t>
        </is>
      </c>
      <c r="C1530" s="91" t="inlineStr">
        <is>
          <t>INE048C01025</t>
        </is>
      </c>
      <c r="D1530" s="91" t="n"/>
      <c r="E1530" s="91" t="inlineStr">
        <is>
          <t>None</t>
        </is>
      </c>
      <c r="F1530" s="93" t="n">
        <v>981</v>
      </c>
      <c r="G1530" s="92" t="inlineStr">
        <is>
          <t>Y</t>
        </is>
      </c>
      <c r="H1530" s="94" t="inlineStr">
        <is>
          <t>IRP (insolvency); T2T (BE series)</t>
        </is>
      </c>
      <c r="I1530" s="91" t="inlineStr">
        <is>
          <t>Y</t>
        </is>
      </c>
      <c r="J1530" s="92">
        <f>IF(K1530="","N","Y")</f>
        <v/>
      </c>
      <c r="K1530" s="94">
        <f>_xlfn.TEXTJOIN("; ",TRUE,IF(P1530="52-wk low","52-wk low",""),IF(AND(AD1530&gt;=Settings!$B$12,M1530&lt;0),"Distribution",""),IF(AND(AJ1530="Y",M1530&lt;0,AK1530&lt;-Settings!$B$13),"Long unwinding",""),IF(AND(AJ1530="Y",M1530&lt;0,AK1530&gt;Settings!$B$13),"Short buildup",""))</f>
        <v/>
      </c>
      <c r="L1530" s="95" t="n">
        <v>127.7</v>
      </c>
      <c r="M1530" s="96" t="n">
        <v>-1.51</v>
      </c>
      <c r="N1530" s="93" t="n">
        <v>1334</v>
      </c>
      <c r="O1530" s="91" t="inlineStr">
        <is>
          <t>None</t>
        </is>
      </c>
      <c r="P1530" s="91" t="inlineStr">
        <is>
          <t>None</t>
        </is>
      </c>
      <c r="Q1530" s="97" t="n">
        <v>0.16</v>
      </c>
      <c r="R1530" s="96" t="n">
        <v>0.48</v>
      </c>
      <c r="S1530" s="96" t="n">
        <v>0.34</v>
      </c>
      <c r="T1530" s="96" t="n">
        <v>0.36</v>
      </c>
      <c r="U1530" s="96" t="n">
        <v>0.53</v>
      </c>
      <c r="V1530" s="103" t="n">
        <v>1.55</v>
      </c>
      <c r="W1530" s="102" t="n">
        <v>6</v>
      </c>
      <c r="X1530" s="93" t="n"/>
      <c r="Y1530" s="91" t="inlineStr">
        <is>
          <t>None</t>
        </is>
      </c>
      <c r="Z1530" s="99" t="n"/>
      <c r="AA1530" s="96" t="n"/>
      <c r="AB1530" s="96" t="n"/>
      <c r="AC1530" s="96" t="n"/>
      <c r="AD1530" s="96" t="n"/>
      <c r="AE1530" s="96" t="n"/>
      <c r="AF1530" s="103" t="n"/>
      <c r="AG1530" s="91" t="inlineStr">
        <is>
          <t>Drying up</t>
        </is>
      </c>
      <c r="AH1530" s="100" t="n">
        <v>0</v>
      </c>
      <c r="AI1530" s="101" t="n">
        <v>0</v>
      </c>
      <c r="AJ1530" s="92" t="inlineStr">
        <is>
          <t>N</t>
        </is>
      </c>
      <c r="AK1530" s="96" t="n"/>
      <c r="AL1530" s="91" t="inlineStr">
        <is>
          <t>n/a</t>
        </is>
      </c>
      <c r="AM1530" s="93" t="n"/>
      <c r="AN1530" s="92" t="inlineStr">
        <is>
          <t>None</t>
        </is>
      </c>
      <c r="AO1530" s="102" t="n">
        <v>0</v>
      </c>
      <c r="AP1530" s="103" t="n">
        <v>0.79</v>
      </c>
      <c r="AQ1530" s="102" t="n">
        <v>49</v>
      </c>
      <c r="AR1530" s="91" t="inlineStr">
        <is>
          <t>N</t>
        </is>
      </c>
      <c r="AS1530" s="104" t="n"/>
      <c r="AT1530" s="92">
        <f>IF(AND(P1530="52-wk high",T1530&gt;=Settings!$B$7),"Y","N")</f>
        <v/>
      </c>
      <c r="AU1530" s="91">
        <f>IF(AND(AD1530&gt;=Settings!$B$8,M1530&gt;0),"Y","N")</f>
        <v/>
      </c>
      <c r="AV1530" s="91">
        <f>IF(OR(AH1530&gt;Settings!$B$9,AI1530&gt;Settings!$B$9),"Y","N")</f>
        <v/>
      </c>
      <c r="AW1530" s="91">
        <f>IF(AJ1530&lt;&gt;"Y","n/a",IF(AND(M1530&gt;0,AK1530&gt;Settings!$B$10),"Y","N"))</f>
        <v/>
      </c>
      <c r="AX1530" s="91">
        <f>IF(AO1530&gt;=Settings!$B$11,"Y","N")</f>
        <v/>
      </c>
      <c r="AY1530" s="99">
        <f>(AT1530="Y")+(AU1530="Y")+(AV1530="Y")+(AW1530="Y")+(AX1530="Y")</f>
        <v/>
      </c>
      <c r="AZ1530" s="94">
        <f>IF(AY1530=0,"None",_xlfn.TEXTJOIN(", ",TRUE(),IF(AT1530="Y","Breakout",""),IF(AU1530="Y","Accumulation",""),IF(AV1530="Y","Institutional buying",""),IF(AW1530="Y","Long buildup",""),IF(AX1530="Y","Momentum leader","")))</f>
        <v/>
      </c>
      <c r="BA1530" s="94">
        <f>IF(BW1530="","","Passes "&amp;AY1530&amp;" of 5 buy-side scans"&amp;IF(G1530="Y","; RED FLAG: filter out using Red flag column",""))</f>
        <v/>
      </c>
      <c r="BB1530" s="91" t="inlineStr">
        <is>
          <t>None</t>
        </is>
      </c>
      <c r="BC1530" s="92" t="inlineStr">
        <is>
          <t>Y</t>
        </is>
      </c>
      <c r="BD1530" s="94" t="inlineStr">
        <is>
          <t>Few traders (&lt;100 unique PAN, 30 days)</t>
        </is>
      </c>
      <c r="BE1530" s="94" t="n"/>
      <c r="BF1530" s="92">
        <f>IF(R1530*100000&gt;=Settings!$B$5,"Y","N")</f>
        <v/>
      </c>
      <c r="BG1530" s="91">
        <f>IF(F1530&gt;Settings!$B$6,"Y","N")</f>
        <v/>
      </c>
      <c r="BH1530" s="97" t="n">
        <v>-12.05</v>
      </c>
      <c r="BI1530" s="96" t="n">
        <v>-1.13</v>
      </c>
      <c r="BJ1530" s="96" t="n">
        <v>10.64</v>
      </c>
      <c r="BK1530" s="96" t="n">
        <v>-1.87</v>
      </c>
      <c r="BL1530" s="96" t="n">
        <v>-8.449999999999999</v>
      </c>
      <c r="BM1530" s="96" t="n">
        <v>7.1</v>
      </c>
      <c r="BN1530" s="97" t="n">
        <v>1.48</v>
      </c>
      <c r="BO1530" s="96" t="n">
        <v>1.34</v>
      </c>
      <c r="BP1530" s="96" t="n">
        <v>-0.74</v>
      </c>
      <c r="BQ1530" s="96" t="n">
        <v>-1.96</v>
      </c>
      <c r="BR1530" s="91" t="inlineStr">
        <is>
          <t>Mixed</t>
        </is>
      </c>
      <c r="BS1530" s="91" t="inlineStr">
        <is>
          <t>None</t>
        </is>
      </c>
      <c r="BT1530" s="96" t="n">
        <v>54</v>
      </c>
      <c r="BU1530" s="91" t="inlineStr">
        <is>
          <t>N</t>
        </is>
      </c>
      <c r="BV1530" s="99">
        <f>IF(OR(BF1530&lt;&gt;"Y",BG1530&lt;&gt;"Y"),"",(AND(ISNUMBER(BQ1530),BQ1530&gt;0))+(BR1530="Stacked up")+(AND(ISNUMBER(BH1530),BH1530&gt;=-Settings!$B$17))+(AND(ISNUMBER(BK1530),ISNUMBER(BM1530),BK1530&gt;0,BM1530&gt;0))+(AND(ISNUMBER(AQ1530),AQ1530&gt;=Settings!$B$18))+(AND(ISNUMBER(BT1530),BT1530&gt;=Settings!$B$19,BT1530&lt;=Settings!$B$20))+(AND(ISNUMBER(AS1530),AS1530&gt;0))+(AND(ISNUMBER(T1530),ISNUMBER(M1530),T1530&gt;=Settings!$B$21,M1530&gt;0))+(AND(ISNUMBER(AD1530),ISNUMBER(M1530),AD1530&gt;=Settings!$B$22,M1530&gt;0))+(AY1530&gt;=1))</f>
        <v/>
      </c>
      <c r="BW1530" s="91">
        <f>IF(OR(AY1530=0,BF1530&lt;&gt;"Y",BG1530&lt;&gt;"Y"),"",1+SUMPRODUCT(($A$6:$A$2604=A1530)*($AY$6:$AY$2604&gt;0)*($BF$6:$BF$2604="Y")*($BG$6:$BG$2604="Y")*(($AY$6:$AY$2604&gt;AY1530)+($AY$6:$AY$2604=AY1530)*($AD$6:$AD$2604&gt;AD1530))))</f>
        <v/>
      </c>
    </row>
    <row r="1531" ht="23.85" customHeight="1" s="55">
      <c r="A1531" s="90" t="n">
        <v>46296</v>
      </c>
      <c r="B1531" s="91" t="inlineStr">
        <is>
          <t>TIRUPATIFL</t>
        </is>
      </c>
      <c r="C1531" s="91" t="inlineStr">
        <is>
          <t>INE319Y01024</t>
        </is>
      </c>
      <c r="D1531" s="91" t="n"/>
      <c r="E1531" s="91" t="inlineStr">
        <is>
          <t>None</t>
        </is>
      </c>
      <c r="F1531" s="93" t="n">
        <v>977</v>
      </c>
      <c r="G1531" s="92" t="inlineStr">
        <is>
          <t>Y</t>
        </is>
      </c>
      <c r="H1531" s="94" t="inlineStr">
        <is>
          <t>ESM Stage 2; T2T (BE series)</t>
        </is>
      </c>
      <c r="I1531" s="91" t="inlineStr">
        <is>
          <t>Y</t>
        </is>
      </c>
      <c r="J1531" s="92">
        <f>IF(K1531="","N","Y")</f>
        <v/>
      </c>
      <c r="K1531" s="94">
        <f>_xlfn.TEXTJOIN("; ",TRUE,IF(P1531="52-wk low","52-wk low",""),IF(AND(AD1531&gt;=Settings!$B$12,M1531&lt;0),"Distribution",""),IF(AND(AJ1531="Y",M1531&lt;0,AK1531&lt;-Settings!$B$13),"Long unwinding",""),IF(AND(AJ1531="Y",M1531&lt;0,AK1531&gt;Settings!$B$13),"Short buildup",""))</f>
        <v/>
      </c>
      <c r="L1531" s="95" t="n">
        <v>75.16</v>
      </c>
      <c r="M1531" s="96" t="n">
        <v>-2</v>
      </c>
      <c r="N1531" s="93" t="n">
        <v>1646</v>
      </c>
      <c r="O1531" s="91" t="inlineStr">
        <is>
          <t>None</t>
        </is>
      </c>
      <c r="P1531" s="91" t="inlineStr">
        <is>
          <t>None</t>
        </is>
      </c>
      <c r="Q1531" s="97" t="n">
        <v>1.39</v>
      </c>
      <c r="R1531" s="96" t="n">
        <v>3.09</v>
      </c>
      <c r="S1531" s="96" t="n">
        <v>0.45</v>
      </c>
      <c r="T1531" s="96" t="n">
        <v>0.39</v>
      </c>
      <c r="U1531" s="96" t="n">
        <v>0.21</v>
      </c>
      <c r="V1531" s="103" t="n">
        <v>0.47</v>
      </c>
      <c r="W1531" s="102" t="n">
        <v>2</v>
      </c>
      <c r="X1531" s="93" t="n"/>
      <c r="Y1531" s="91" t="inlineStr">
        <is>
          <t>None</t>
        </is>
      </c>
      <c r="Z1531" s="99" t="n"/>
      <c r="AA1531" s="96" t="n"/>
      <c r="AB1531" s="96" t="n"/>
      <c r="AC1531" s="96" t="n"/>
      <c r="AD1531" s="96" t="n"/>
      <c r="AE1531" s="96" t="n"/>
      <c r="AF1531" s="103" t="n"/>
      <c r="AG1531" s="91" t="inlineStr">
        <is>
          <t>No delivery data</t>
        </is>
      </c>
      <c r="AH1531" s="100" t="n">
        <v>0</v>
      </c>
      <c r="AI1531" s="101" t="n">
        <v>0</v>
      </c>
      <c r="AJ1531" s="92" t="inlineStr">
        <is>
          <t>N</t>
        </is>
      </c>
      <c r="AK1531" s="96" t="n"/>
      <c r="AL1531" s="91" t="inlineStr">
        <is>
          <t>n/a</t>
        </is>
      </c>
      <c r="AM1531" s="93" t="n"/>
      <c r="AN1531" s="92" t="inlineStr">
        <is>
          <t>None</t>
        </is>
      </c>
      <c r="AO1531" s="102" t="n">
        <v>0</v>
      </c>
      <c r="AP1531" s="103" t="n">
        <v>2.38</v>
      </c>
      <c r="AQ1531" s="102" t="n">
        <v>93</v>
      </c>
      <c r="AR1531" s="91" t="inlineStr">
        <is>
          <t>N</t>
        </is>
      </c>
      <c r="AS1531" s="104" t="n"/>
      <c r="AT1531" s="92">
        <f>IF(AND(P1531="52-wk high",T1531&gt;=Settings!$B$7),"Y","N")</f>
        <v/>
      </c>
      <c r="AU1531" s="91">
        <f>IF(AND(AD1531&gt;=Settings!$B$8,M1531&gt;0),"Y","N")</f>
        <v/>
      </c>
      <c r="AV1531" s="91">
        <f>IF(OR(AH1531&gt;Settings!$B$9,AI1531&gt;Settings!$B$9),"Y","N")</f>
        <v/>
      </c>
      <c r="AW1531" s="91">
        <f>IF(AJ1531&lt;&gt;"Y","n/a",IF(AND(M1531&gt;0,AK1531&gt;Settings!$B$10),"Y","N"))</f>
        <v/>
      </c>
      <c r="AX1531" s="91">
        <f>IF(AO1531&gt;=Settings!$B$11,"Y","N")</f>
        <v/>
      </c>
      <c r="AY1531" s="99">
        <f>(AT1531="Y")+(AU1531="Y")+(AV1531="Y")+(AW1531="Y")+(AX1531="Y")</f>
        <v/>
      </c>
      <c r="AZ1531" s="94">
        <f>IF(AY1531=0,"None",_xlfn.TEXTJOIN(", ",TRUE(),IF(AT1531="Y","Breakout",""),IF(AU1531="Y","Accumulation",""),IF(AV1531="Y","Institutional buying",""),IF(AW1531="Y","Long buildup",""),IF(AX1531="Y","Momentum leader","")))</f>
        <v/>
      </c>
      <c r="BA1531" s="94">
        <f>IF(BW1531="","","Passes "&amp;AY1531&amp;" of 5 buy-side scans"&amp;IF(G1531="Y","; RED FLAG: filter out using Red flag column",""))</f>
        <v/>
      </c>
      <c r="BB1531" s="91" t="inlineStr">
        <is>
          <t>None</t>
        </is>
      </c>
      <c r="BC1531" s="92" t="inlineStr">
        <is>
          <t>Y</t>
        </is>
      </c>
      <c r="BD1531" s="94" t="inlineStr">
        <is>
          <t>PE &gt; 50</t>
        </is>
      </c>
      <c r="BE1531" s="94" t="n"/>
      <c r="BF1531" s="92">
        <f>IF(R1531*100000&gt;=Settings!$B$5,"Y","N")</f>
        <v/>
      </c>
      <c r="BG1531" s="91">
        <f>IF(F1531&gt;Settings!$B$6,"Y","N")</f>
        <v/>
      </c>
      <c r="BH1531" s="97" t="n">
        <v>-10.42</v>
      </c>
      <c r="BI1531" s="96" t="n">
        <v>-5.9</v>
      </c>
      <c r="BJ1531" s="96" t="n">
        <v>10.32</v>
      </c>
      <c r="BK1531" s="96" t="n">
        <v>17.47</v>
      </c>
      <c r="BL1531" s="96" t="n">
        <v>76.84999999999999</v>
      </c>
      <c r="BM1531" s="96" t="n">
        <v>110.24</v>
      </c>
      <c r="BN1531" s="97" t="n">
        <v>2.91</v>
      </c>
      <c r="BO1531" s="96" t="n">
        <v>8.16</v>
      </c>
      <c r="BP1531" s="96" t="n">
        <v>18.51</v>
      </c>
      <c r="BQ1531" s="96" t="n">
        <v>36.22</v>
      </c>
      <c r="BR1531" s="91" t="inlineStr">
        <is>
          <t>Stacked up</t>
        </is>
      </c>
      <c r="BS1531" s="91" t="inlineStr">
        <is>
          <t>None</t>
        </is>
      </c>
      <c r="BT1531" s="96" t="n">
        <v>55.6</v>
      </c>
      <c r="BU1531" s="91" t="inlineStr">
        <is>
          <t>N</t>
        </is>
      </c>
      <c r="BV1531" s="99">
        <f>IF(OR(BF1531&lt;&gt;"Y",BG1531&lt;&gt;"Y"),"",(AND(ISNUMBER(BQ1531),BQ1531&gt;0))+(BR1531="Stacked up")+(AND(ISNUMBER(BH1531),BH1531&gt;=-Settings!$B$17))+(AND(ISNUMBER(BK1531),ISNUMBER(BM1531),BK1531&gt;0,BM1531&gt;0))+(AND(ISNUMBER(AQ1531),AQ1531&gt;=Settings!$B$18))+(AND(ISNUMBER(BT1531),BT1531&gt;=Settings!$B$19,BT1531&lt;=Settings!$B$20))+(AND(ISNUMBER(AS1531),AS1531&gt;0))+(AND(ISNUMBER(T1531),ISNUMBER(M1531),T1531&gt;=Settings!$B$21,M1531&gt;0))+(AND(ISNUMBER(AD1531),ISNUMBER(M1531),AD1531&gt;=Settings!$B$22,M1531&gt;0))+(AY1531&gt;=1))</f>
        <v/>
      </c>
      <c r="BW1531" s="91">
        <f>IF(OR(AY1531=0,BF1531&lt;&gt;"Y",BG1531&lt;&gt;"Y"),"",1+SUMPRODUCT(($A$6:$A$2604=A1531)*($AY$6:$AY$2604&gt;0)*($BF$6:$BF$2604="Y")*($BG$6:$BG$2604="Y")*(($AY$6:$AY$2604&gt;AY1531)+($AY$6:$AY$2604=AY1531)*($AD$6:$AD$2604&gt;AD1531))))</f>
        <v/>
      </c>
    </row>
    <row r="1532" ht="23.85" customHeight="1" s="55">
      <c r="A1532" s="90" t="n">
        <v>46296</v>
      </c>
      <c r="B1532" s="91" t="inlineStr">
        <is>
          <t>DVL</t>
        </is>
      </c>
      <c r="C1532" s="91" t="inlineStr">
        <is>
          <t>INE477B01010</t>
        </is>
      </c>
      <c r="D1532" s="91" t="n"/>
      <c r="E1532" s="91" t="inlineStr">
        <is>
          <t>None</t>
        </is>
      </c>
      <c r="F1532" s="93" t="n">
        <v>976</v>
      </c>
      <c r="G1532" s="92" t="inlineStr">
        <is>
          <t>N</t>
        </is>
      </c>
      <c r="H1532" s="94" t="n"/>
      <c r="I1532" s="91" t="inlineStr">
        <is>
          <t>N</t>
        </is>
      </c>
      <c r="J1532" s="92">
        <f>IF(K1532="","N","Y")</f>
        <v/>
      </c>
      <c r="K1532" s="94">
        <f>_xlfn.TEXTJOIN("; ",TRUE,IF(P1532="52-wk low","52-wk low",""),IF(AND(AD1532&gt;=Settings!$B$12,M1532&lt;0),"Distribution",""),IF(AND(AJ1532="Y",M1532&lt;0,AK1532&lt;-Settings!$B$13),"Long unwinding",""),IF(AND(AJ1532="Y",M1532&lt;0,AK1532&gt;Settings!$B$13),"Short buildup",""))</f>
        <v/>
      </c>
      <c r="L1532" s="95" t="n">
        <v>278.7</v>
      </c>
      <c r="M1532" s="96" t="n">
        <v>-1.5</v>
      </c>
      <c r="N1532" s="93" t="n">
        <v>1328</v>
      </c>
      <c r="O1532" s="91" t="inlineStr">
        <is>
          <t>None</t>
        </is>
      </c>
      <c r="P1532" s="91" t="inlineStr">
        <is>
          <t>None</t>
        </is>
      </c>
      <c r="Q1532" s="97" t="n">
        <v>0.12</v>
      </c>
      <c r="R1532" s="96" t="n">
        <v>0.14</v>
      </c>
      <c r="S1532" s="96" t="n">
        <v>0.88</v>
      </c>
      <c r="T1532" s="96" t="n">
        <v>0.4</v>
      </c>
      <c r="U1532" s="96" t="n">
        <v>0.5600000000000001</v>
      </c>
      <c r="V1532" s="103" t="n">
        <v>0.63</v>
      </c>
      <c r="W1532" s="102" t="n">
        <v>0</v>
      </c>
      <c r="X1532" s="93" t="n"/>
      <c r="Y1532" s="91" t="inlineStr">
        <is>
          <t>None</t>
        </is>
      </c>
      <c r="Z1532" s="99" t="n">
        <v>78.54000000000001</v>
      </c>
      <c r="AA1532" s="96" t="n">
        <v>1.21</v>
      </c>
      <c r="AB1532" s="96" t="n">
        <v>1.3</v>
      </c>
      <c r="AC1532" s="96" t="n">
        <v>1.09</v>
      </c>
      <c r="AD1532" s="96" t="n">
        <v>0.64</v>
      </c>
      <c r="AE1532" s="96" t="n">
        <v>0.84</v>
      </c>
      <c r="AF1532" s="103" t="n">
        <v>1.21</v>
      </c>
      <c r="AG1532" s="91" t="inlineStr">
        <is>
          <t>Normal</t>
        </is>
      </c>
      <c r="AH1532" s="100" t="n">
        <v>0</v>
      </c>
      <c r="AI1532" s="101" t="n">
        <v>0</v>
      </c>
      <c r="AJ1532" s="92" t="inlineStr">
        <is>
          <t>N</t>
        </is>
      </c>
      <c r="AK1532" s="96" t="n"/>
      <c r="AL1532" s="91" t="inlineStr">
        <is>
          <t>n/a</t>
        </is>
      </c>
      <c r="AM1532" s="93" t="n"/>
      <c r="AN1532" s="92" t="inlineStr">
        <is>
          <t>None</t>
        </is>
      </c>
      <c r="AO1532" s="102" t="n">
        <v>0</v>
      </c>
      <c r="AP1532" s="103" t="n">
        <v>1</v>
      </c>
      <c r="AQ1532" s="102" t="n">
        <v>62</v>
      </c>
      <c r="AR1532" s="91" t="inlineStr">
        <is>
          <t>N</t>
        </is>
      </c>
      <c r="AS1532" s="104" t="n"/>
      <c r="AT1532" s="92">
        <f>IF(AND(P1532="52-wk high",T1532&gt;=Settings!$B$7),"Y","N")</f>
        <v/>
      </c>
      <c r="AU1532" s="91">
        <f>IF(AND(AD1532&gt;=Settings!$B$8,M1532&gt;0),"Y","N")</f>
        <v/>
      </c>
      <c r="AV1532" s="91">
        <f>IF(OR(AH1532&gt;Settings!$B$9,AI1532&gt;Settings!$B$9),"Y","N")</f>
        <v/>
      </c>
      <c r="AW1532" s="91">
        <f>IF(AJ1532&lt;&gt;"Y","n/a",IF(AND(M1532&gt;0,AK1532&gt;Settings!$B$10),"Y","N"))</f>
        <v/>
      </c>
      <c r="AX1532" s="91">
        <f>IF(AO1532&gt;=Settings!$B$11,"Y","N")</f>
        <v/>
      </c>
      <c r="AY1532" s="99">
        <f>(AT1532="Y")+(AU1532="Y")+(AV1532="Y")+(AW1532="Y")+(AX1532="Y")</f>
        <v/>
      </c>
      <c r="AZ1532" s="94">
        <f>IF(AY1532=0,"None",_xlfn.TEXTJOIN(", ",TRUE(),IF(AT1532="Y","Breakout",""),IF(AU1532="Y","Accumulation",""),IF(AV1532="Y","Institutional buying",""),IF(AW1532="Y","Long buildup",""),IF(AX1532="Y","Momentum leader","")))</f>
        <v/>
      </c>
      <c r="BA1532" s="94">
        <f>IF(BW1532="","","Passes "&amp;AY1532&amp;" of 5 buy-side scans"&amp;IF(G1532="Y","; RED FLAG: filter out using Red flag column",""))</f>
        <v/>
      </c>
      <c r="BB1532" s="91" t="inlineStr">
        <is>
          <t>None</t>
        </is>
      </c>
      <c r="BC1532" s="92" t="inlineStr">
        <is>
          <t>N</t>
        </is>
      </c>
      <c r="BD1532" s="94" t="n"/>
      <c r="BE1532" s="94" t="n"/>
      <c r="BF1532" s="92">
        <f>IF(R1532*100000&gt;=Settings!$B$5,"Y","N")</f>
        <v/>
      </c>
      <c r="BG1532" s="91">
        <f>IF(F1532&gt;Settings!$B$6,"Y","N")</f>
        <v/>
      </c>
      <c r="BH1532" s="97" t="n">
        <v>-25.86</v>
      </c>
      <c r="BI1532" s="96" t="n">
        <v>-5.14</v>
      </c>
      <c r="BJ1532" s="96" t="n">
        <v>-1.35</v>
      </c>
      <c r="BK1532" s="96" t="n">
        <v>18.33</v>
      </c>
      <c r="BL1532" s="96" t="n">
        <v>37.3</v>
      </c>
      <c r="BM1532" s="96" t="n">
        <v>-23.53</v>
      </c>
      <c r="BN1532" s="97" t="n">
        <v>-1.84</v>
      </c>
      <c r="BO1532" s="96" t="n">
        <v>1.4</v>
      </c>
      <c r="BP1532" s="96" t="n">
        <v>4.9</v>
      </c>
      <c r="BQ1532" s="96" t="n">
        <v>3.45</v>
      </c>
      <c r="BR1532" s="91" t="inlineStr">
        <is>
          <t>Mixed</t>
        </is>
      </c>
      <c r="BS1532" s="91" t="inlineStr">
        <is>
          <t>None</t>
        </is>
      </c>
      <c r="BT1532" s="96" t="n">
        <v>43</v>
      </c>
      <c r="BU1532" s="91" t="inlineStr">
        <is>
          <t>N</t>
        </is>
      </c>
      <c r="BV1532" s="99">
        <f>IF(OR(BF1532&lt;&gt;"Y",BG1532&lt;&gt;"Y"),"",(AND(ISNUMBER(BQ1532),BQ1532&gt;0))+(BR1532="Stacked up")+(AND(ISNUMBER(BH1532),BH1532&gt;=-Settings!$B$17))+(AND(ISNUMBER(BK1532),ISNUMBER(BM1532),BK1532&gt;0,BM1532&gt;0))+(AND(ISNUMBER(AQ1532),AQ1532&gt;=Settings!$B$18))+(AND(ISNUMBER(BT1532),BT1532&gt;=Settings!$B$19,BT1532&lt;=Settings!$B$20))+(AND(ISNUMBER(AS1532),AS1532&gt;0))+(AND(ISNUMBER(T1532),ISNUMBER(M1532),T1532&gt;=Settings!$B$21,M1532&gt;0))+(AND(ISNUMBER(AD1532),ISNUMBER(M1532),AD1532&gt;=Settings!$B$22,M1532&gt;0))+(AY1532&gt;=1))</f>
        <v/>
      </c>
      <c r="BW1532" s="91">
        <f>IF(OR(AY1532=0,BF1532&lt;&gt;"Y",BG1532&lt;&gt;"Y"),"",1+SUMPRODUCT(($A$6:$A$2604=A1532)*($AY$6:$AY$2604&gt;0)*($BF$6:$BF$2604="Y")*($BG$6:$BG$2604="Y")*(($AY$6:$AY$2604&gt;AY1532)+($AY$6:$AY$2604=AY1532)*($AD$6:$AD$2604&gt;AD1532))))</f>
        <v/>
      </c>
    </row>
    <row r="1533" ht="23.85" customHeight="1" s="55">
      <c r="A1533" s="90" t="n">
        <v>46296</v>
      </c>
      <c r="B1533" s="91" t="inlineStr">
        <is>
          <t>SEPC</t>
        </is>
      </c>
      <c r="C1533" s="91" t="inlineStr">
        <is>
          <t>INE964H01014</t>
        </is>
      </c>
      <c r="D1533" s="91" t="n"/>
      <c r="E1533" s="91" t="inlineStr">
        <is>
          <t>None</t>
        </is>
      </c>
      <c r="F1533" s="93" t="n">
        <v>976</v>
      </c>
      <c r="G1533" s="92" t="inlineStr">
        <is>
          <t>N</t>
        </is>
      </c>
      <c r="H1533" s="94" t="n"/>
      <c r="I1533" s="91" t="inlineStr">
        <is>
          <t>N</t>
        </is>
      </c>
      <c r="J1533" s="92">
        <f>IF(K1533="","N","Y")</f>
        <v/>
      </c>
      <c r="K1533" s="94">
        <f>_xlfn.TEXTJOIN("; ",TRUE,IF(P1533="52-wk low","52-wk low",""),IF(AND(AD1533&gt;=Settings!$B$12,M1533&lt;0),"Distribution",""),IF(AND(AJ1533="Y",M1533&lt;0,AK1533&lt;-Settings!$B$13),"Long unwinding",""),IF(AND(AJ1533="Y",M1533&lt;0,AK1533&gt;Settings!$B$13),"Short buildup",""))</f>
        <v/>
      </c>
      <c r="L1533" s="95" t="n">
        <v>5.08</v>
      </c>
      <c r="M1533" s="96" t="n">
        <v>1.2</v>
      </c>
      <c r="N1533" s="93" t="n">
        <v>294</v>
      </c>
      <c r="O1533" s="91" t="inlineStr">
        <is>
          <t>None</t>
        </is>
      </c>
      <c r="P1533" s="91" t="inlineStr">
        <is>
          <t>None</t>
        </is>
      </c>
      <c r="Q1533" s="97" t="n">
        <v>120.35</v>
      </c>
      <c r="R1533" s="96" t="n">
        <v>78.02</v>
      </c>
      <c r="S1533" s="96" t="n">
        <v>1.57</v>
      </c>
      <c r="T1533" s="96" t="n">
        <v>0.84</v>
      </c>
      <c r="U1533" s="96" t="n">
        <v>0.53</v>
      </c>
      <c r="V1533" s="103" t="n">
        <v>0.34</v>
      </c>
      <c r="W1533" s="102" t="n">
        <v>0</v>
      </c>
      <c r="X1533" s="93" t="n"/>
      <c r="Y1533" s="91" t="inlineStr">
        <is>
          <t>None</t>
        </is>
      </c>
      <c r="Z1533" s="99" t="n">
        <v>39.1</v>
      </c>
      <c r="AA1533" s="96" t="n">
        <v>0.77</v>
      </c>
      <c r="AB1533" s="96" t="n">
        <v>0.86</v>
      </c>
      <c r="AC1533" s="96" t="n">
        <v>1.23</v>
      </c>
      <c r="AD1533" s="96" t="n">
        <v>0.88</v>
      </c>
      <c r="AE1533" s="96" t="n">
        <v>0.68</v>
      </c>
      <c r="AF1533" s="103" t="n">
        <v>1.62</v>
      </c>
      <c r="AG1533" s="91" t="inlineStr">
        <is>
          <t>Quiet accumulation</t>
        </is>
      </c>
      <c r="AH1533" s="100" t="n">
        <v>0</v>
      </c>
      <c r="AI1533" s="101" t="n">
        <v>0</v>
      </c>
      <c r="AJ1533" s="92" t="inlineStr">
        <is>
          <t>N</t>
        </is>
      </c>
      <c r="AK1533" s="96" t="n"/>
      <c r="AL1533" s="91" t="inlineStr">
        <is>
          <t>n/a</t>
        </is>
      </c>
      <c r="AM1533" s="93" t="n"/>
      <c r="AN1533" s="92" t="inlineStr">
        <is>
          <t>None</t>
        </is>
      </c>
      <c r="AO1533" s="102" t="n">
        <v>0</v>
      </c>
      <c r="AP1533" s="103" t="n">
        <v>0.58</v>
      </c>
      <c r="AQ1533" s="102" t="n">
        <v>16</v>
      </c>
      <c r="AR1533" s="91" t="inlineStr">
        <is>
          <t>N</t>
        </is>
      </c>
      <c r="AS1533" s="104" t="n"/>
      <c r="AT1533" s="92">
        <f>IF(AND(P1533="52-wk high",T1533&gt;=Settings!$B$7),"Y","N")</f>
        <v/>
      </c>
      <c r="AU1533" s="91">
        <f>IF(AND(AD1533&gt;=Settings!$B$8,M1533&gt;0),"Y","N")</f>
        <v/>
      </c>
      <c r="AV1533" s="91">
        <f>IF(OR(AH1533&gt;Settings!$B$9,AI1533&gt;Settings!$B$9),"Y","N")</f>
        <v/>
      </c>
      <c r="AW1533" s="91">
        <f>IF(AJ1533&lt;&gt;"Y","n/a",IF(AND(M1533&gt;0,AK1533&gt;Settings!$B$10),"Y","N"))</f>
        <v/>
      </c>
      <c r="AX1533" s="91">
        <f>IF(AO1533&gt;=Settings!$B$11,"Y","N")</f>
        <v/>
      </c>
      <c r="AY1533" s="99">
        <f>(AT1533="Y")+(AU1533="Y")+(AV1533="Y")+(AW1533="Y")+(AX1533="Y")</f>
        <v/>
      </c>
      <c r="AZ1533" s="94">
        <f>IF(AY1533=0,"None",_xlfn.TEXTJOIN(", ",TRUE(),IF(AT1533="Y","Breakout",""),IF(AU1533="Y","Accumulation",""),IF(AV1533="Y","Institutional buying",""),IF(AW1533="Y","Long buildup",""),IF(AX1533="Y","Momentum leader","")))</f>
        <v/>
      </c>
      <c r="BA1533" s="94">
        <f>IF(BW1533="","","Passes "&amp;AY1533&amp;" of 5 buy-side scans"&amp;IF(G1533="Y","; RED FLAG: filter out using Red flag column",""))</f>
        <v/>
      </c>
      <c r="BB1533" s="91" t="inlineStr">
        <is>
          <t>None</t>
        </is>
      </c>
      <c r="BC1533" s="92" t="inlineStr">
        <is>
          <t>Y</t>
        </is>
      </c>
      <c r="BD1533" s="94" t="inlineStr">
        <is>
          <t>High-low range &gt;150% in 12 months</t>
        </is>
      </c>
      <c r="BE1533" s="94" t="n"/>
      <c r="BF1533" s="92">
        <f>IF(R1533*100000&gt;=Settings!$B$5,"Y","N")</f>
        <v/>
      </c>
      <c r="BG1533" s="91">
        <f>IF(F1533&gt;Settings!$B$6,"Y","N")</f>
        <v/>
      </c>
      <c r="BH1533" s="97" t="n">
        <v>-58.5</v>
      </c>
      <c r="BI1533" s="96" t="n">
        <v>-0.78</v>
      </c>
      <c r="BJ1533" s="96" t="n">
        <v>-5.4</v>
      </c>
      <c r="BK1533" s="96" t="n">
        <v>-22.32</v>
      </c>
      <c r="BL1533" s="96" t="n">
        <v>-4.87</v>
      </c>
      <c r="BM1533" s="96" t="n">
        <v>-57.81</v>
      </c>
      <c r="BN1533" s="97" t="n">
        <v>-2.77</v>
      </c>
      <c r="BO1533" s="96" t="n">
        <v>-9.199999999999999</v>
      </c>
      <c r="BP1533" s="96" t="n">
        <v>-17.43</v>
      </c>
      <c r="BQ1533" s="96" t="n">
        <v>-29.98</v>
      </c>
      <c r="BR1533" s="91" t="inlineStr">
        <is>
          <t>Stacked down</t>
        </is>
      </c>
      <c r="BS1533" s="91" t="inlineStr">
        <is>
          <t>None</t>
        </is>
      </c>
      <c r="BT1533" s="96" t="n">
        <v>41.7</v>
      </c>
      <c r="BU1533" s="91" t="inlineStr">
        <is>
          <t>N</t>
        </is>
      </c>
      <c r="BV1533" s="99">
        <f>IF(OR(BF1533&lt;&gt;"Y",BG1533&lt;&gt;"Y"),"",(AND(ISNUMBER(BQ1533),BQ1533&gt;0))+(BR1533="Stacked up")+(AND(ISNUMBER(BH1533),BH1533&gt;=-Settings!$B$17))+(AND(ISNUMBER(BK1533),ISNUMBER(BM1533),BK1533&gt;0,BM1533&gt;0))+(AND(ISNUMBER(AQ1533),AQ1533&gt;=Settings!$B$18))+(AND(ISNUMBER(BT1533),BT1533&gt;=Settings!$B$19,BT1533&lt;=Settings!$B$20))+(AND(ISNUMBER(AS1533),AS1533&gt;0))+(AND(ISNUMBER(T1533),ISNUMBER(M1533),T1533&gt;=Settings!$B$21,M1533&gt;0))+(AND(ISNUMBER(AD1533),ISNUMBER(M1533),AD1533&gt;=Settings!$B$22,M1533&gt;0))+(AY1533&gt;=1))</f>
        <v/>
      </c>
      <c r="BW1533" s="91">
        <f>IF(OR(AY1533=0,BF1533&lt;&gt;"Y",BG1533&lt;&gt;"Y"),"",1+SUMPRODUCT(($A$6:$A$2604=A1533)*($AY$6:$AY$2604&gt;0)*($BF$6:$BF$2604="Y")*($BG$6:$BG$2604="Y")*(($AY$6:$AY$2604&gt;AY1533)+($AY$6:$AY$2604=AY1533)*($AD$6:$AD$2604&gt;AD1533))))</f>
        <v/>
      </c>
    </row>
    <row r="1534" ht="23.85" customHeight="1" s="55">
      <c r="A1534" s="90" t="n">
        <v>46296</v>
      </c>
      <c r="B1534" s="91" t="inlineStr">
        <is>
          <t>ARIHANTCAP</t>
        </is>
      </c>
      <c r="C1534" s="91" t="inlineStr">
        <is>
          <t>INE420B01036</t>
        </is>
      </c>
      <c r="D1534" s="91" t="n"/>
      <c r="E1534" s="91" t="inlineStr">
        <is>
          <t>None</t>
        </is>
      </c>
      <c r="F1534" s="93" t="n">
        <v>971</v>
      </c>
      <c r="G1534" s="92" t="inlineStr">
        <is>
          <t>N</t>
        </is>
      </c>
      <c r="H1534" s="94" t="n"/>
      <c r="I1534" s="91" t="inlineStr">
        <is>
          <t>N</t>
        </is>
      </c>
      <c r="J1534" s="92">
        <f>IF(K1534="","N","Y")</f>
        <v/>
      </c>
      <c r="K1534" s="94">
        <f>_xlfn.TEXTJOIN("; ",TRUE,IF(P1534="52-wk low","52-wk low",""),IF(AND(AD1534&gt;=Settings!$B$12,M1534&lt;0),"Distribution",""),IF(AND(AJ1534="Y",M1534&lt;0,AK1534&lt;-Settings!$B$13),"Long unwinding",""),IF(AND(AJ1534="Y",M1534&lt;0,AK1534&gt;Settings!$B$13),"Short buildup",""))</f>
        <v/>
      </c>
      <c r="L1534" s="95" t="n">
        <v>88.59</v>
      </c>
      <c r="M1534" s="96" t="n">
        <v>-1.28</v>
      </c>
      <c r="N1534" s="93" t="n">
        <v>1188</v>
      </c>
      <c r="O1534" s="91" t="inlineStr">
        <is>
          <t>None</t>
        </is>
      </c>
      <c r="P1534" s="91" t="inlineStr">
        <is>
          <t>None</t>
        </is>
      </c>
      <c r="Q1534" s="97" t="n">
        <v>1.83</v>
      </c>
      <c r="R1534" s="96" t="n">
        <v>11.31</v>
      </c>
      <c r="S1534" s="96" t="n">
        <v>0.16</v>
      </c>
      <c r="T1534" s="96" t="n">
        <v>0.3</v>
      </c>
      <c r="U1534" s="96" t="n">
        <v>0.38</v>
      </c>
      <c r="V1534" s="103" t="n">
        <v>2.37</v>
      </c>
      <c r="W1534" s="102" t="n">
        <v>5</v>
      </c>
      <c r="X1534" s="93" t="n"/>
      <c r="Y1534" s="91" t="inlineStr">
        <is>
          <t>None</t>
        </is>
      </c>
      <c r="Z1534" s="99" t="n">
        <v>50.31</v>
      </c>
      <c r="AA1534" s="96" t="n">
        <v>1.06</v>
      </c>
      <c r="AB1534" s="96" t="n">
        <v>1.01</v>
      </c>
      <c r="AC1534" s="96" t="n">
        <v>0.34</v>
      </c>
      <c r="AD1534" s="96" t="n">
        <v>0.5</v>
      </c>
      <c r="AE1534" s="96" t="n">
        <v>0.63</v>
      </c>
      <c r="AF1534" s="103" t="n">
        <v>0.77</v>
      </c>
      <c r="AG1534" s="91" t="inlineStr">
        <is>
          <t>Drying up</t>
        </is>
      </c>
      <c r="AH1534" s="100" t="n">
        <v>0</v>
      </c>
      <c r="AI1534" s="101" t="n">
        <v>0</v>
      </c>
      <c r="AJ1534" s="92" t="inlineStr">
        <is>
          <t>N</t>
        </is>
      </c>
      <c r="AK1534" s="96" t="n"/>
      <c r="AL1534" s="91" t="inlineStr">
        <is>
          <t>n/a</t>
        </is>
      </c>
      <c r="AM1534" s="93" t="n"/>
      <c r="AN1534" s="92" t="inlineStr">
        <is>
          <t>None</t>
        </is>
      </c>
      <c r="AO1534" s="102" t="n">
        <v>0</v>
      </c>
      <c r="AP1534" s="103" t="n">
        <v>1.03</v>
      </c>
      <c r="AQ1534" s="102" t="n">
        <v>64</v>
      </c>
      <c r="AR1534" s="91" t="inlineStr">
        <is>
          <t>N</t>
        </is>
      </c>
      <c r="AS1534" s="104" t="n"/>
      <c r="AT1534" s="92">
        <f>IF(AND(P1534="52-wk high",T1534&gt;=Settings!$B$7),"Y","N")</f>
        <v/>
      </c>
      <c r="AU1534" s="91">
        <f>IF(AND(AD1534&gt;=Settings!$B$8,M1534&gt;0),"Y","N")</f>
        <v/>
      </c>
      <c r="AV1534" s="91">
        <f>IF(OR(AH1534&gt;Settings!$B$9,AI1534&gt;Settings!$B$9),"Y","N")</f>
        <v/>
      </c>
      <c r="AW1534" s="91">
        <f>IF(AJ1534&lt;&gt;"Y","n/a",IF(AND(M1534&gt;0,AK1534&gt;Settings!$B$10),"Y","N"))</f>
        <v/>
      </c>
      <c r="AX1534" s="91">
        <f>IF(AO1534&gt;=Settings!$B$11,"Y","N")</f>
        <v/>
      </c>
      <c r="AY1534" s="99">
        <f>(AT1534="Y")+(AU1534="Y")+(AV1534="Y")+(AW1534="Y")+(AX1534="Y")</f>
        <v/>
      </c>
      <c r="AZ1534" s="94">
        <f>IF(AY1534=0,"None",_xlfn.TEXTJOIN(", ",TRUE(),IF(AT1534="Y","Breakout",""),IF(AU1534="Y","Accumulation",""),IF(AV1534="Y","Institutional buying",""),IF(AW1534="Y","Long buildup",""),IF(AX1534="Y","Momentum leader","")))</f>
        <v/>
      </c>
      <c r="BA1534" s="94">
        <f>IF(BW1534="","","Passes "&amp;AY1534&amp;" of 5 buy-side scans"&amp;IF(G1534="Y","; RED FLAG: filter out using Red flag column",""))</f>
        <v/>
      </c>
      <c r="BB1534" s="91" t="inlineStr">
        <is>
          <t>None</t>
        </is>
      </c>
      <c r="BC1534" s="92" t="inlineStr">
        <is>
          <t>N</t>
        </is>
      </c>
      <c r="BD1534" s="94" t="n"/>
      <c r="BE1534" s="94" t="n"/>
      <c r="BF1534" s="92">
        <f>IF(R1534*100000&gt;=Settings!$B$5,"Y","N")</f>
        <v/>
      </c>
      <c r="BG1534" s="91">
        <f>IF(F1534&gt;Settings!$B$6,"Y","N")</f>
        <v/>
      </c>
      <c r="BH1534" s="97" t="n">
        <v>-26.17</v>
      </c>
      <c r="BI1534" s="96" t="n">
        <v>-3.65</v>
      </c>
      <c r="BJ1534" s="96" t="n">
        <v>10.7</v>
      </c>
      <c r="BK1534" s="96" t="n">
        <v>28.09</v>
      </c>
      <c r="BL1534" s="96" t="n">
        <v>40.84</v>
      </c>
      <c r="BM1534" s="96" t="n">
        <v>-22.1</v>
      </c>
      <c r="BN1534" s="97" t="n">
        <v>3.58</v>
      </c>
      <c r="BO1534" s="96" t="n">
        <v>9.58</v>
      </c>
      <c r="BP1534" s="96" t="n">
        <v>13.25</v>
      </c>
      <c r="BQ1534" s="96" t="n">
        <v>10.55</v>
      </c>
      <c r="BR1534" s="91" t="inlineStr">
        <is>
          <t>Mixed</t>
        </is>
      </c>
      <c r="BS1534" s="91" t="inlineStr">
        <is>
          <t>None</t>
        </is>
      </c>
      <c r="BT1534" s="96" t="n">
        <v>57.6</v>
      </c>
      <c r="BU1534" s="91" t="inlineStr">
        <is>
          <t>N</t>
        </is>
      </c>
      <c r="BV1534" s="99">
        <f>IF(OR(BF1534&lt;&gt;"Y",BG1534&lt;&gt;"Y"),"",(AND(ISNUMBER(BQ1534),BQ1534&gt;0))+(BR1534="Stacked up")+(AND(ISNUMBER(BH1534),BH1534&gt;=-Settings!$B$17))+(AND(ISNUMBER(BK1534),ISNUMBER(BM1534),BK1534&gt;0,BM1534&gt;0))+(AND(ISNUMBER(AQ1534),AQ1534&gt;=Settings!$B$18))+(AND(ISNUMBER(BT1534),BT1534&gt;=Settings!$B$19,BT1534&lt;=Settings!$B$20))+(AND(ISNUMBER(AS1534),AS1534&gt;0))+(AND(ISNUMBER(T1534),ISNUMBER(M1534),T1534&gt;=Settings!$B$21,M1534&gt;0))+(AND(ISNUMBER(AD1534),ISNUMBER(M1534),AD1534&gt;=Settings!$B$22,M1534&gt;0))+(AY1534&gt;=1))</f>
        <v/>
      </c>
      <c r="BW1534" s="91">
        <f>IF(OR(AY1534=0,BF1534&lt;&gt;"Y",BG1534&lt;&gt;"Y"),"",1+SUMPRODUCT(($A$6:$A$2604=A1534)*($AY$6:$AY$2604&gt;0)*($BF$6:$BF$2604="Y")*($BG$6:$BG$2604="Y")*(($AY$6:$AY$2604&gt;AY1534)+($AY$6:$AY$2604=AY1534)*($AD$6:$AD$2604&gt;AD1534))))</f>
        <v/>
      </c>
    </row>
    <row r="1535" ht="23.85" customHeight="1" s="55">
      <c r="A1535" s="90" t="n">
        <v>46296</v>
      </c>
      <c r="B1535" s="91" t="inlineStr">
        <is>
          <t>CENTRUM</t>
        </is>
      </c>
      <c r="C1535" s="91" t="inlineStr">
        <is>
          <t>INE660C01027</t>
        </is>
      </c>
      <c r="D1535" s="91" t="n"/>
      <c r="E1535" s="91" t="inlineStr">
        <is>
          <t>None</t>
        </is>
      </c>
      <c r="F1535" s="93" t="n">
        <v>969</v>
      </c>
      <c r="G1535" s="92" t="inlineStr">
        <is>
          <t>N</t>
        </is>
      </c>
      <c r="H1535" s="94" t="n"/>
      <c r="I1535" s="91" t="inlineStr">
        <is>
          <t>N</t>
        </is>
      </c>
      <c r="J1535" s="92">
        <f>IF(K1535="","N","Y")</f>
        <v/>
      </c>
      <c r="K1535" s="94">
        <f>_xlfn.TEXTJOIN("; ",TRUE,IF(P1535="52-wk low","52-wk low",""),IF(AND(AD1535&gt;=Settings!$B$12,M1535&lt;0),"Distribution",""),IF(AND(AJ1535="Y",M1535&lt;0,AK1535&lt;-Settings!$B$13),"Long unwinding",""),IF(AND(AJ1535="Y",M1535&lt;0,AK1535&gt;Settings!$B$13),"Short buildup",""))</f>
        <v/>
      </c>
      <c r="L1535" s="95" t="n">
        <v>19.9</v>
      </c>
      <c r="M1535" s="96" t="n">
        <v>1.48</v>
      </c>
      <c r="N1535" s="93" t="n">
        <v>258</v>
      </c>
      <c r="O1535" s="91" t="inlineStr">
        <is>
          <t>None</t>
        </is>
      </c>
      <c r="P1535" s="91" t="inlineStr">
        <is>
          <t>52-wk low</t>
        </is>
      </c>
      <c r="Q1535" s="97" t="n">
        <v>5.96</v>
      </c>
      <c r="R1535" s="96" t="n">
        <v>2.76</v>
      </c>
      <c r="S1535" s="96" t="n">
        <v>2.33</v>
      </c>
      <c r="T1535" s="96" t="n">
        <v>1.78</v>
      </c>
      <c r="U1535" s="96" t="n">
        <v>0.92</v>
      </c>
      <c r="V1535" s="103" t="n">
        <v>0.42</v>
      </c>
      <c r="W1535" s="102" t="n">
        <v>1</v>
      </c>
      <c r="X1535" s="93" t="n"/>
      <c r="Y1535" s="91" t="inlineStr">
        <is>
          <t>None</t>
        </is>
      </c>
      <c r="Z1535" s="99" t="n">
        <v>35.97</v>
      </c>
      <c r="AA1535" s="96" t="n">
        <v>0.55</v>
      </c>
      <c r="AB1535" s="96" t="n">
        <v>0.58</v>
      </c>
      <c r="AC1535" s="96" t="n">
        <v>1.22</v>
      </c>
      <c r="AD1535" s="96" t="n">
        <v>1.06</v>
      </c>
      <c r="AE1535" s="96" t="n">
        <v>0.79</v>
      </c>
      <c r="AF1535" s="103" t="n">
        <v>1.57</v>
      </c>
      <c r="AG1535" s="91" t="inlineStr">
        <is>
          <t>Quiet accumulation</t>
        </is>
      </c>
      <c r="AH1535" s="100" t="n">
        <v>0</v>
      </c>
      <c r="AI1535" s="101" t="n">
        <v>0</v>
      </c>
      <c r="AJ1535" s="92" t="inlineStr">
        <is>
          <t>N</t>
        </is>
      </c>
      <c r="AK1535" s="96" t="n"/>
      <c r="AL1535" s="91" t="inlineStr">
        <is>
          <t>n/a</t>
        </is>
      </c>
      <c r="AM1535" s="93" t="n"/>
      <c r="AN1535" s="92" t="inlineStr">
        <is>
          <t>None</t>
        </is>
      </c>
      <c r="AO1535" s="102" t="n">
        <v>0</v>
      </c>
      <c r="AP1535" s="103" t="n">
        <v>0.52</v>
      </c>
      <c r="AQ1535" s="102" t="n">
        <v>8</v>
      </c>
      <c r="AR1535" s="91" t="inlineStr">
        <is>
          <t>N</t>
        </is>
      </c>
      <c r="AS1535" s="104" t="n"/>
      <c r="AT1535" s="92">
        <f>IF(AND(P1535="52-wk high",T1535&gt;=Settings!$B$7),"Y","N")</f>
        <v/>
      </c>
      <c r="AU1535" s="91">
        <f>IF(AND(AD1535&gt;=Settings!$B$8,M1535&gt;0),"Y","N")</f>
        <v/>
      </c>
      <c r="AV1535" s="91">
        <f>IF(OR(AH1535&gt;Settings!$B$9,AI1535&gt;Settings!$B$9),"Y","N")</f>
        <v/>
      </c>
      <c r="AW1535" s="91">
        <f>IF(AJ1535&lt;&gt;"Y","n/a",IF(AND(M1535&gt;0,AK1535&gt;Settings!$B$10),"Y","N"))</f>
        <v/>
      </c>
      <c r="AX1535" s="91">
        <f>IF(AO1535&gt;=Settings!$B$11,"Y","N")</f>
        <v/>
      </c>
      <c r="AY1535" s="99">
        <f>(AT1535="Y")+(AU1535="Y")+(AV1535="Y")+(AW1535="Y")+(AX1535="Y")</f>
        <v/>
      </c>
      <c r="AZ1535" s="94">
        <f>IF(AY1535=0,"None",_xlfn.TEXTJOIN(", ",TRUE(),IF(AT1535="Y","Breakout",""),IF(AU1535="Y","Accumulation",""),IF(AV1535="Y","Institutional buying",""),IF(AW1535="Y","Long buildup",""),IF(AX1535="Y","Momentum leader","")))</f>
        <v/>
      </c>
      <c r="BA1535" s="94">
        <f>IF(BW1535="","","Passes "&amp;AY1535&amp;" of 5 buy-side scans"&amp;IF(G1535="Y","; RED FLAG: filter out using Red flag column",""))</f>
        <v/>
      </c>
      <c r="BB1535" s="91" t="inlineStr">
        <is>
          <t>None</t>
        </is>
      </c>
      <c r="BC1535" s="92" t="inlineStr">
        <is>
          <t>Y</t>
        </is>
      </c>
      <c r="BD1535" s="94" t="inlineStr">
        <is>
          <t>EPS zero</t>
        </is>
      </c>
      <c r="BE1535" s="94" t="n"/>
      <c r="BF1535" s="92">
        <f>IF(R1535*100000&gt;=Settings!$B$5,"Y","N")</f>
        <v/>
      </c>
      <c r="BG1535" s="91">
        <f>IF(F1535&gt;Settings!$B$6,"Y","N")</f>
        <v/>
      </c>
      <c r="BH1535" s="97" t="n">
        <v>-44.57</v>
      </c>
      <c r="BI1535" s="96" t="n">
        <v>-5.51</v>
      </c>
      <c r="BJ1535" s="96" t="n">
        <v>-10.88</v>
      </c>
      <c r="BK1535" s="96" t="n">
        <v>-23.7</v>
      </c>
      <c r="BL1535" s="96" t="n">
        <v>-30.22</v>
      </c>
      <c r="BM1535" s="96" t="n">
        <v>-40.2</v>
      </c>
      <c r="BN1535" s="97" t="n">
        <v>-7.29</v>
      </c>
      <c r="BO1535" s="96" t="n">
        <v>-11.48</v>
      </c>
      <c r="BP1535" s="96" t="n">
        <v>-14.73</v>
      </c>
      <c r="BQ1535" s="96" t="n">
        <v>-21.11</v>
      </c>
      <c r="BR1535" s="91" t="inlineStr">
        <is>
          <t>Stacked down</t>
        </is>
      </c>
      <c r="BS1535" s="91" t="inlineStr">
        <is>
          <t>None</t>
        </is>
      </c>
      <c r="BT1535" s="96" t="n">
        <v>26.4</v>
      </c>
      <c r="BU1535" s="91" t="inlineStr">
        <is>
          <t>N</t>
        </is>
      </c>
      <c r="BV1535" s="99">
        <f>IF(OR(BF1535&lt;&gt;"Y",BG1535&lt;&gt;"Y"),"",(AND(ISNUMBER(BQ1535),BQ1535&gt;0))+(BR1535="Stacked up")+(AND(ISNUMBER(BH1535),BH1535&gt;=-Settings!$B$17))+(AND(ISNUMBER(BK1535),ISNUMBER(BM1535),BK1535&gt;0,BM1535&gt;0))+(AND(ISNUMBER(AQ1535),AQ1535&gt;=Settings!$B$18))+(AND(ISNUMBER(BT1535),BT1535&gt;=Settings!$B$19,BT1535&lt;=Settings!$B$20))+(AND(ISNUMBER(AS1535),AS1535&gt;0))+(AND(ISNUMBER(T1535),ISNUMBER(M1535),T1535&gt;=Settings!$B$21,M1535&gt;0))+(AND(ISNUMBER(AD1535),ISNUMBER(M1535),AD1535&gt;=Settings!$B$22,M1535&gt;0))+(AY1535&gt;=1))</f>
        <v/>
      </c>
      <c r="BW1535" s="91">
        <f>IF(OR(AY1535=0,BF1535&lt;&gt;"Y",BG1535&lt;&gt;"Y"),"",1+SUMPRODUCT(($A$6:$A$2604=A1535)*($AY$6:$AY$2604&gt;0)*($BF$6:$BF$2604="Y")*($BG$6:$BG$2604="Y")*(($AY$6:$AY$2604&gt;AY1535)+($AY$6:$AY$2604=AY1535)*($AD$6:$AD$2604&gt;AD1535))))</f>
        <v/>
      </c>
    </row>
    <row r="1536" ht="23.85" customHeight="1" s="55">
      <c r="A1536" s="90" t="n">
        <v>46296</v>
      </c>
      <c r="B1536" s="91" t="inlineStr">
        <is>
          <t>OCCLLTD</t>
        </is>
      </c>
      <c r="C1536" s="91" t="inlineStr">
        <is>
          <t>INE0PK601023</t>
        </is>
      </c>
      <c r="D1536" s="91" t="n"/>
      <c r="E1536" s="91" t="inlineStr">
        <is>
          <t>None</t>
        </is>
      </c>
      <c r="F1536" s="93" t="n">
        <v>966</v>
      </c>
      <c r="G1536" s="92" t="inlineStr">
        <is>
          <t>Y</t>
        </is>
      </c>
      <c r="H1536" s="94" t="inlineStr">
        <is>
          <t>ESM Stage 1; T2T (BE series)</t>
        </is>
      </c>
      <c r="I1536" s="91" t="inlineStr">
        <is>
          <t>Y</t>
        </is>
      </c>
      <c r="J1536" s="92">
        <f>IF(K1536="","N","Y")</f>
        <v/>
      </c>
      <c r="K1536" s="94">
        <f>_xlfn.TEXTJOIN("; ",TRUE,IF(P1536="52-wk low","52-wk low",""),IF(AND(AD1536&gt;=Settings!$B$12,M1536&lt;0),"Distribution",""),IF(AND(AJ1536="Y",M1536&lt;0,AK1536&lt;-Settings!$B$13),"Long unwinding",""),IF(AND(AJ1536="Y",M1536&lt;0,AK1536&gt;Settings!$B$13),"Short buildup",""))</f>
        <v/>
      </c>
      <c r="L1536" s="95" t="n">
        <v>193.49</v>
      </c>
      <c r="M1536" s="96" t="n">
        <v>3.23</v>
      </c>
      <c r="N1536" s="93" t="n">
        <v>112</v>
      </c>
      <c r="O1536" s="91" t="inlineStr">
        <is>
          <t>None</t>
        </is>
      </c>
      <c r="P1536" s="91" t="inlineStr">
        <is>
          <t>52-wk high</t>
        </is>
      </c>
      <c r="Q1536" s="97" t="n">
        <v>1.82</v>
      </c>
      <c r="R1536" s="96" t="n">
        <v>0.85</v>
      </c>
      <c r="S1536" s="96" t="n">
        <v>2.35</v>
      </c>
      <c r="T1536" s="96" t="n">
        <v>1.87</v>
      </c>
      <c r="U1536" s="96" t="n">
        <v>1.03</v>
      </c>
      <c r="V1536" s="103" t="n">
        <v>0.48</v>
      </c>
      <c r="W1536" s="102" t="n">
        <v>2</v>
      </c>
      <c r="X1536" s="93" t="n"/>
      <c r="Y1536" s="91" t="inlineStr">
        <is>
          <t>None</t>
        </is>
      </c>
      <c r="Z1536" s="99" t="n"/>
      <c r="AA1536" s="96" t="n"/>
      <c r="AB1536" s="96" t="n"/>
      <c r="AC1536" s="96" t="n"/>
      <c r="AD1536" s="96" t="n"/>
      <c r="AE1536" s="96" t="n"/>
      <c r="AF1536" s="103" t="n"/>
      <c r="AG1536" s="91" t="inlineStr">
        <is>
          <t>No delivery data</t>
        </is>
      </c>
      <c r="AH1536" s="100" t="n">
        <v>0</v>
      </c>
      <c r="AI1536" s="101" t="n">
        <v>0</v>
      </c>
      <c r="AJ1536" s="92" t="inlineStr">
        <is>
          <t>N</t>
        </is>
      </c>
      <c r="AK1536" s="96" t="n"/>
      <c r="AL1536" s="91" t="inlineStr">
        <is>
          <t>n/a</t>
        </is>
      </c>
      <c r="AM1536" s="93" t="n"/>
      <c r="AN1536" s="92" t="inlineStr">
        <is>
          <t>None</t>
        </is>
      </c>
      <c r="AO1536" s="102" t="n">
        <v>0</v>
      </c>
      <c r="AP1536" s="103" t="n">
        <v>2.43</v>
      </c>
      <c r="AQ1536" s="102" t="n">
        <v>94</v>
      </c>
      <c r="AR1536" s="91" t="inlineStr">
        <is>
          <t>N</t>
        </is>
      </c>
      <c r="AS1536" s="104" t="n"/>
      <c r="AT1536" s="92">
        <f>IF(AND(P1536="52-wk high",T1536&gt;=Settings!$B$7),"Y","N")</f>
        <v/>
      </c>
      <c r="AU1536" s="91">
        <f>IF(AND(AD1536&gt;=Settings!$B$8,M1536&gt;0),"Y","N")</f>
        <v/>
      </c>
      <c r="AV1536" s="91">
        <f>IF(OR(AH1536&gt;Settings!$B$9,AI1536&gt;Settings!$B$9),"Y","N")</f>
        <v/>
      </c>
      <c r="AW1536" s="91">
        <f>IF(AJ1536&lt;&gt;"Y","n/a",IF(AND(M1536&gt;0,AK1536&gt;Settings!$B$10),"Y","N"))</f>
        <v/>
      </c>
      <c r="AX1536" s="91">
        <f>IF(AO1536&gt;=Settings!$B$11,"Y","N")</f>
        <v/>
      </c>
      <c r="AY1536" s="99">
        <f>(AT1536="Y")+(AU1536="Y")+(AV1536="Y")+(AW1536="Y")+(AX1536="Y")</f>
        <v/>
      </c>
      <c r="AZ1536" s="94">
        <f>IF(AY1536=0,"None",_xlfn.TEXTJOIN(", ",TRUE(),IF(AT1536="Y","Breakout",""),IF(AU1536="Y","Accumulation",""),IF(AV1536="Y","Institutional buying",""),IF(AW1536="Y","Long buildup",""),IF(AX1536="Y","Momentum leader","")))</f>
        <v/>
      </c>
      <c r="BA1536" s="94">
        <f>IF(BW1536="","","Passes "&amp;AY1536&amp;" of 5 buy-side scans"&amp;IF(G1536="Y","; RED FLAG: filter out using Red flag column",""))</f>
        <v/>
      </c>
      <c r="BB1536" s="91" t="inlineStr">
        <is>
          <t>None</t>
        </is>
      </c>
      <c r="BC1536" s="92" t="inlineStr">
        <is>
          <t>N</t>
        </is>
      </c>
      <c r="BD1536" s="94" t="n"/>
      <c r="BE1536" s="94" t="n"/>
      <c r="BF1536" s="92">
        <f>IF(R1536*100000&gt;=Settings!$B$5,"Y","N")</f>
        <v/>
      </c>
      <c r="BG1536" s="91">
        <f>IF(F1536&gt;Settings!$B$6,"Y","N")</f>
        <v/>
      </c>
      <c r="BH1536" s="97" t="n">
        <v>3.23</v>
      </c>
      <c r="BI1536" s="96" t="n">
        <v>21.17</v>
      </c>
      <c r="BJ1536" s="96" t="n">
        <v>18.7</v>
      </c>
      <c r="BK1536" s="96" t="n">
        <v>53.36</v>
      </c>
      <c r="BL1536" s="96" t="n">
        <v>122.76</v>
      </c>
      <c r="BM1536" s="96" t="n">
        <v>50.99</v>
      </c>
      <c r="BN1536" s="97" t="n">
        <v>16</v>
      </c>
      <c r="BO1536" s="96" t="n">
        <v>22.77</v>
      </c>
      <c r="BP1536" s="96" t="n">
        <v>34.01</v>
      </c>
      <c r="BQ1536" s="96" t="n">
        <v>47.05</v>
      </c>
      <c r="BR1536" s="91" t="inlineStr">
        <is>
          <t>Stacked up</t>
        </is>
      </c>
      <c r="BS1536" s="91" t="inlineStr">
        <is>
          <t>None</t>
        </is>
      </c>
      <c r="BT1536" s="96" t="n">
        <v>84.2</v>
      </c>
      <c r="BU1536" s="91" t="inlineStr">
        <is>
          <t>N</t>
        </is>
      </c>
      <c r="BV1536" s="99">
        <f>IF(OR(BF1536&lt;&gt;"Y",BG1536&lt;&gt;"Y"),"",(AND(ISNUMBER(BQ1536),BQ1536&gt;0))+(BR1536="Stacked up")+(AND(ISNUMBER(BH1536),BH1536&gt;=-Settings!$B$17))+(AND(ISNUMBER(BK1536),ISNUMBER(BM1536),BK1536&gt;0,BM1536&gt;0))+(AND(ISNUMBER(AQ1536),AQ1536&gt;=Settings!$B$18))+(AND(ISNUMBER(BT1536),BT1536&gt;=Settings!$B$19,BT1536&lt;=Settings!$B$20))+(AND(ISNUMBER(AS1536),AS1536&gt;0))+(AND(ISNUMBER(T1536),ISNUMBER(M1536),T1536&gt;=Settings!$B$21,M1536&gt;0))+(AND(ISNUMBER(AD1536),ISNUMBER(M1536),AD1536&gt;=Settings!$B$22,M1536&gt;0))+(AY1536&gt;=1))</f>
        <v/>
      </c>
      <c r="BW1536" s="91">
        <f>IF(OR(AY1536=0,BF1536&lt;&gt;"Y",BG1536&lt;&gt;"Y"),"",1+SUMPRODUCT(($A$6:$A$2604=A1536)*($AY$6:$AY$2604&gt;0)*($BF$6:$BF$2604="Y")*($BG$6:$BG$2604="Y")*(($AY$6:$AY$2604&gt;AY1536)+($AY$6:$AY$2604=AY1536)*($AD$6:$AD$2604&gt;AD1536))))</f>
        <v/>
      </c>
    </row>
    <row r="1537" ht="23.85" customHeight="1" s="55">
      <c r="A1537" s="90" t="n">
        <v>46296</v>
      </c>
      <c r="B1537" s="91" t="inlineStr">
        <is>
          <t>WEL</t>
        </is>
      </c>
      <c r="C1537" s="91" t="inlineStr">
        <is>
          <t>INE02WG01024</t>
        </is>
      </c>
      <c r="D1537" s="91" t="n"/>
      <c r="E1537" s="91" t="inlineStr">
        <is>
          <t>None</t>
        </is>
      </c>
      <c r="F1537" s="93" t="n">
        <v>961</v>
      </c>
      <c r="G1537" s="92" t="inlineStr">
        <is>
          <t>Y</t>
        </is>
      </c>
      <c r="H1537" s="94" t="inlineStr">
        <is>
          <t>Long-term ASM Stage 1</t>
        </is>
      </c>
      <c r="I1537" s="91" t="inlineStr">
        <is>
          <t>N</t>
        </is>
      </c>
      <c r="J1537" s="92">
        <f>IF(K1537="","N","Y")</f>
        <v/>
      </c>
      <c r="K1537" s="94">
        <f>_xlfn.TEXTJOIN("; ",TRUE,IF(P1537="52-wk low","52-wk low",""),IF(AND(AD1537&gt;=Settings!$B$12,M1537&lt;0),"Distribution",""),IF(AND(AJ1537="Y",M1537&lt;0,AK1537&lt;-Settings!$B$13),"Long unwinding",""),IF(AND(AJ1537="Y",M1537&lt;0,AK1537&gt;Settings!$B$13),"Short buildup",""))</f>
        <v/>
      </c>
      <c r="L1537" s="95" t="n">
        <v>71.7</v>
      </c>
      <c r="M1537" s="96" t="n">
        <v>-1.28</v>
      </c>
      <c r="N1537" s="93" t="n">
        <v>1188</v>
      </c>
      <c r="O1537" s="91" t="inlineStr">
        <is>
          <t>None</t>
        </is>
      </c>
      <c r="P1537" s="91" t="inlineStr">
        <is>
          <t>None</t>
        </is>
      </c>
      <c r="Q1537" s="97" t="n">
        <v>1.87</v>
      </c>
      <c r="R1537" s="96" t="n">
        <v>8.48</v>
      </c>
      <c r="S1537" s="96" t="n">
        <v>0.16</v>
      </c>
      <c r="T1537" s="96" t="n">
        <v>0.04</v>
      </c>
      <c r="U1537" s="96" t="n">
        <v>0.08</v>
      </c>
      <c r="V1537" s="103" t="n">
        <v>0.37</v>
      </c>
      <c r="W1537" s="102" t="n">
        <v>0</v>
      </c>
      <c r="X1537" s="93" t="n"/>
      <c r="Y1537" s="91" t="inlineStr">
        <is>
          <t>None</t>
        </is>
      </c>
      <c r="Z1537" s="99" t="n">
        <v>55.62</v>
      </c>
      <c r="AA1537" s="96" t="n">
        <v>1.04</v>
      </c>
      <c r="AB1537" s="96" t="n">
        <v>1.21</v>
      </c>
      <c r="AC1537" s="96" t="n">
        <v>0.17</v>
      </c>
      <c r="AD1537" s="96" t="n">
        <v>0.13</v>
      </c>
      <c r="AE1537" s="96" t="n">
        <v>0.24</v>
      </c>
      <c r="AF1537" s="103" t="n">
        <v>2.82</v>
      </c>
      <c r="AG1537" s="91" t="inlineStr">
        <is>
          <t>Quiet accumulation</t>
        </is>
      </c>
      <c r="AH1537" s="100" t="n">
        <v>0</v>
      </c>
      <c r="AI1537" s="101" t="n">
        <v>0</v>
      </c>
      <c r="AJ1537" s="92" t="inlineStr">
        <is>
          <t>N</t>
        </is>
      </c>
      <c r="AK1537" s="96" t="n"/>
      <c r="AL1537" s="91" t="inlineStr">
        <is>
          <t>n/a</t>
        </is>
      </c>
      <c r="AM1537" s="93" t="n"/>
      <c r="AN1537" s="92" t="inlineStr">
        <is>
          <t>None</t>
        </is>
      </c>
      <c r="AO1537" s="102" t="n">
        <v>0</v>
      </c>
      <c r="AP1537" s="103" t="n">
        <v>0.61</v>
      </c>
      <c r="AQ1537" s="102" t="n">
        <v>22</v>
      </c>
      <c r="AR1537" s="91" t="inlineStr">
        <is>
          <t>N</t>
        </is>
      </c>
      <c r="AS1537" s="104" t="n"/>
      <c r="AT1537" s="92">
        <f>IF(AND(P1537="52-wk high",T1537&gt;=Settings!$B$7),"Y","N")</f>
        <v/>
      </c>
      <c r="AU1537" s="91">
        <f>IF(AND(AD1537&gt;=Settings!$B$8,M1537&gt;0),"Y","N")</f>
        <v/>
      </c>
      <c r="AV1537" s="91">
        <f>IF(OR(AH1537&gt;Settings!$B$9,AI1537&gt;Settings!$B$9),"Y","N")</f>
        <v/>
      </c>
      <c r="AW1537" s="91">
        <f>IF(AJ1537&lt;&gt;"Y","n/a",IF(AND(M1537&gt;0,AK1537&gt;Settings!$B$10),"Y","N"))</f>
        <v/>
      </c>
      <c r="AX1537" s="91">
        <f>IF(AO1537&gt;=Settings!$B$11,"Y","N")</f>
        <v/>
      </c>
      <c r="AY1537" s="99">
        <f>(AT1537="Y")+(AU1537="Y")+(AV1537="Y")+(AW1537="Y")+(AX1537="Y")</f>
        <v/>
      </c>
      <c r="AZ1537" s="94">
        <f>IF(AY1537=0,"None",_xlfn.TEXTJOIN(", ",TRUE(),IF(AT1537="Y","Breakout",""),IF(AU1537="Y","Accumulation",""),IF(AV1537="Y","Institutional buying",""),IF(AW1537="Y","Long buildup",""),IF(AX1537="Y","Momentum leader","")))</f>
        <v/>
      </c>
      <c r="BA1537" s="94">
        <f>IF(BW1537="","","Passes "&amp;AY1537&amp;" of 5 buy-side scans"&amp;IF(G1537="Y","; RED FLAG: filter out using Red flag column",""))</f>
        <v/>
      </c>
      <c r="BB1537" s="91" t="inlineStr">
        <is>
          <t>None</t>
        </is>
      </c>
      <c r="BC1537" s="92" t="inlineStr">
        <is>
          <t>Y</t>
        </is>
      </c>
      <c r="BD1537" s="94" t="inlineStr">
        <is>
          <t>PE &gt; 50</t>
        </is>
      </c>
      <c r="BE1537" s="94" t="n"/>
      <c r="BF1537" s="92">
        <f>IF(R1537*100000&gt;=Settings!$B$5,"Y","N")</f>
        <v/>
      </c>
      <c r="BG1537" s="91">
        <f>IF(F1537&gt;Settings!$B$6,"Y","N")</f>
        <v/>
      </c>
      <c r="BH1537" s="97" t="n">
        <v>-60.93</v>
      </c>
      <c r="BI1537" s="96" t="n">
        <v>-3.34</v>
      </c>
      <c r="BJ1537" s="96" t="n">
        <v>-11.31</v>
      </c>
      <c r="BK1537" s="96" t="n">
        <v>-31.37</v>
      </c>
      <c r="BL1537" s="96" t="n">
        <v>-11.23</v>
      </c>
      <c r="BM1537" s="96" t="n">
        <v>-44.29</v>
      </c>
      <c r="BN1537" s="97" t="n">
        <v>-9.75</v>
      </c>
      <c r="BO1537" s="96" t="n">
        <v>-22.56</v>
      </c>
      <c r="BP1537" s="96" t="n">
        <v>-29.21</v>
      </c>
      <c r="BQ1537" s="96" t="n">
        <v>-36.57</v>
      </c>
      <c r="BR1537" s="91" t="inlineStr">
        <is>
          <t>Stacked down</t>
        </is>
      </c>
      <c r="BS1537" s="91" t="inlineStr">
        <is>
          <t>None</t>
        </is>
      </c>
      <c r="BT1537" s="96" t="n">
        <v>35.2</v>
      </c>
      <c r="BU1537" s="91" t="inlineStr">
        <is>
          <t>N</t>
        </is>
      </c>
      <c r="BV1537" s="99">
        <f>IF(OR(BF1537&lt;&gt;"Y",BG1537&lt;&gt;"Y"),"",(AND(ISNUMBER(BQ1537),BQ1537&gt;0))+(BR1537="Stacked up")+(AND(ISNUMBER(BH1537),BH1537&gt;=-Settings!$B$17))+(AND(ISNUMBER(BK1537),ISNUMBER(BM1537),BK1537&gt;0,BM1537&gt;0))+(AND(ISNUMBER(AQ1537),AQ1537&gt;=Settings!$B$18))+(AND(ISNUMBER(BT1537),BT1537&gt;=Settings!$B$19,BT1537&lt;=Settings!$B$20))+(AND(ISNUMBER(AS1537),AS1537&gt;0))+(AND(ISNUMBER(T1537),ISNUMBER(M1537),T1537&gt;=Settings!$B$21,M1537&gt;0))+(AND(ISNUMBER(AD1537),ISNUMBER(M1537),AD1537&gt;=Settings!$B$22,M1537&gt;0))+(AY1537&gt;=1))</f>
        <v/>
      </c>
      <c r="BW1537" s="91">
        <f>IF(OR(AY1537=0,BF1537&lt;&gt;"Y",BG1537&lt;&gt;"Y"),"",1+SUMPRODUCT(($A$6:$A$2604=A1537)*($AY$6:$AY$2604&gt;0)*($BF$6:$BF$2604="Y")*($BG$6:$BG$2604="Y")*(($AY$6:$AY$2604&gt;AY1537)+($AY$6:$AY$2604=AY1537)*($AD$6:$AD$2604&gt;AD1537))))</f>
        <v/>
      </c>
    </row>
    <row r="1538" ht="23.85" customHeight="1" s="55">
      <c r="A1538" s="90" t="n">
        <v>46296</v>
      </c>
      <c r="B1538" s="91" t="inlineStr">
        <is>
          <t>JPOLYINVST</t>
        </is>
      </c>
      <c r="C1538" s="91" t="inlineStr">
        <is>
          <t>INE147P01019</t>
        </is>
      </c>
      <c r="D1538" s="91" t="n"/>
      <c r="E1538" s="91" t="inlineStr">
        <is>
          <t>None</t>
        </is>
      </c>
      <c r="F1538" s="93" t="n">
        <v>958</v>
      </c>
      <c r="G1538" s="92" t="inlineStr">
        <is>
          <t>N</t>
        </is>
      </c>
      <c r="H1538" s="94" t="n"/>
      <c r="I1538" s="91" t="inlineStr">
        <is>
          <t>N</t>
        </is>
      </c>
      <c r="J1538" s="92">
        <f>IF(K1538="","N","Y")</f>
        <v/>
      </c>
      <c r="K1538" s="94">
        <f>_xlfn.TEXTJOIN("; ",TRUE,IF(P1538="52-wk low","52-wk low",""),IF(AND(AD1538&gt;=Settings!$B$12,M1538&lt;0),"Distribution",""),IF(AND(AJ1538="Y",M1538&lt;0,AK1538&lt;-Settings!$B$13),"Long unwinding",""),IF(AND(AJ1538="Y",M1538&lt;0,AK1538&gt;Settings!$B$13),"Short buildup",""))</f>
        <v/>
      </c>
      <c r="L1538" s="95" t="n">
        <v>911</v>
      </c>
      <c r="M1538" s="96" t="n">
        <v>-2.4</v>
      </c>
      <c r="N1538" s="93" t="n">
        <v>1841</v>
      </c>
      <c r="O1538" s="91" t="inlineStr">
        <is>
          <t>None</t>
        </is>
      </c>
      <c r="P1538" s="91" t="inlineStr">
        <is>
          <t>None</t>
        </is>
      </c>
      <c r="Q1538" s="97" t="n">
        <v>0.05</v>
      </c>
      <c r="R1538" s="96" t="n">
        <v>0.05</v>
      </c>
      <c r="S1538" s="96" t="n">
        <v>1.12</v>
      </c>
      <c r="T1538" s="96" t="n">
        <v>0.38</v>
      </c>
      <c r="U1538" s="96" t="n">
        <v>0.4</v>
      </c>
      <c r="V1538" s="103" t="n">
        <v>0.35</v>
      </c>
      <c r="W1538" s="102" t="n">
        <v>1</v>
      </c>
      <c r="X1538" s="93" t="n"/>
      <c r="Y1538" s="91" t="inlineStr">
        <is>
          <t>None</t>
        </is>
      </c>
      <c r="Z1538" s="99" t="n">
        <v>56.87</v>
      </c>
      <c r="AA1538" s="96" t="n">
        <v>1.07</v>
      </c>
      <c r="AB1538" s="96" t="n">
        <v>0.98</v>
      </c>
      <c r="AC1538" s="96" t="n">
        <v>1.34</v>
      </c>
      <c r="AD1538" s="96" t="n">
        <v>0.31</v>
      </c>
      <c r="AE1538" s="96" t="n">
        <v>0.41</v>
      </c>
      <c r="AF1538" s="103" t="n">
        <v>0.87</v>
      </c>
      <c r="AG1538" s="91" t="inlineStr">
        <is>
          <t>Normal</t>
        </is>
      </c>
      <c r="AH1538" s="100" t="n">
        <v>0</v>
      </c>
      <c r="AI1538" s="101" t="n">
        <v>0</v>
      </c>
      <c r="AJ1538" s="92" t="inlineStr">
        <is>
          <t>N</t>
        </is>
      </c>
      <c r="AK1538" s="96" t="n"/>
      <c r="AL1538" s="91" t="inlineStr">
        <is>
          <t>n/a</t>
        </is>
      </c>
      <c r="AM1538" s="93" t="n"/>
      <c r="AN1538" s="92" t="inlineStr">
        <is>
          <t>None</t>
        </is>
      </c>
      <c r="AO1538" s="102" t="n">
        <v>0</v>
      </c>
      <c r="AP1538" s="103" t="n">
        <v>0.7</v>
      </c>
      <c r="AQ1538" s="102" t="n">
        <v>37</v>
      </c>
      <c r="AR1538" s="91" t="inlineStr">
        <is>
          <t>N</t>
        </is>
      </c>
      <c r="AS1538" s="104" t="n"/>
      <c r="AT1538" s="92">
        <f>IF(AND(P1538="52-wk high",T1538&gt;=Settings!$B$7),"Y","N")</f>
        <v/>
      </c>
      <c r="AU1538" s="91">
        <f>IF(AND(AD1538&gt;=Settings!$B$8,M1538&gt;0),"Y","N")</f>
        <v/>
      </c>
      <c r="AV1538" s="91">
        <f>IF(OR(AH1538&gt;Settings!$B$9,AI1538&gt;Settings!$B$9),"Y","N")</f>
        <v/>
      </c>
      <c r="AW1538" s="91">
        <f>IF(AJ1538&lt;&gt;"Y","n/a",IF(AND(M1538&gt;0,AK1538&gt;Settings!$B$10),"Y","N"))</f>
        <v/>
      </c>
      <c r="AX1538" s="91">
        <f>IF(AO1538&gt;=Settings!$B$11,"Y","N")</f>
        <v/>
      </c>
      <c r="AY1538" s="99">
        <f>(AT1538="Y")+(AU1538="Y")+(AV1538="Y")+(AW1538="Y")+(AX1538="Y")</f>
        <v/>
      </c>
      <c r="AZ1538" s="94">
        <f>IF(AY1538=0,"None",_xlfn.TEXTJOIN(", ",TRUE(),IF(AT1538="Y","Breakout",""),IF(AU1538="Y","Accumulation",""),IF(AV1538="Y","Institutional buying",""),IF(AW1538="Y","Long buildup",""),IF(AX1538="Y","Momentum leader","")))</f>
        <v/>
      </c>
      <c r="BA1538" s="94">
        <f>IF(BW1538="","","Passes "&amp;AY1538&amp;" of 5 buy-side scans"&amp;IF(G1538="Y","; RED FLAG: filter out using Red flag column",""))</f>
        <v/>
      </c>
      <c r="BB1538" s="91" t="inlineStr">
        <is>
          <t>None</t>
        </is>
      </c>
      <c r="BC1538" s="92" t="inlineStr">
        <is>
          <t>N</t>
        </is>
      </c>
      <c r="BD1538" s="94" t="n"/>
      <c r="BE1538" s="94" t="n"/>
      <c r="BF1538" s="92">
        <f>IF(R1538*100000&gt;=Settings!$B$5,"Y","N")</f>
        <v/>
      </c>
      <c r="BG1538" s="91">
        <f>IF(F1538&gt;Settings!$B$6,"Y","N")</f>
        <v/>
      </c>
      <c r="BH1538" s="97" t="n">
        <v>-38.76</v>
      </c>
      <c r="BI1538" s="96" t="n">
        <v>-5.58</v>
      </c>
      <c r="BJ1538" s="96" t="n">
        <v>-9.960000000000001</v>
      </c>
      <c r="BK1538" s="96" t="n">
        <v>-19.56</v>
      </c>
      <c r="BL1538" s="96" t="n">
        <v>-15.53</v>
      </c>
      <c r="BM1538" s="96" t="n">
        <v>-4.15</v>
      </c>
      <c r="BN1538" s="97" t="n">
        <v>-5.59</v>
      </c>
      <c r="BO1538" s="96" t="n">
        <v>-8.6</v>
      </c>
      <c r="BP1538" s="96" t="n">
        <v>-11.11</v>
      </c>
      <c r="BQ1538" s="96" t="n">
        <v>-11.91</v>
      </c>
      <c r="BR1538" s="91" t="inlineStr">
        <is>
          <t>Stacked down</t>
        </is>
      </c>
      <c r="BS1538" s="91" t="inlineStr">
        <is>
          <t>None</t>
        </is>
      </c>
      <c r="BT1538" s="96" t="n">
        <v>32</v>
      </c>
      <c r="BU1538" s="91" t="inlineStr">
        <is>
          <t>N</t>
        </is>
      </c>
      <c r="BV1538" s="99">
        <f>IF(OR(BF1538&lt;&gt;"Y",BG1538&lt;&gt;"Y"),"",(AND(ISNUMBER(BQ1538),BQ1538&gt;0))+(BR1538="Stacked up")+(AND(ISNUMBER(BH1538),BH1538&gt;=-Settings!$B$17))+(AND(ISNUMBER(BK1538),ISNUMBER(BM1538),BK1538&gt;0,BM1538&gt;0))+(AND(ISNUMBER(AQ1538),AQ1538&gt;=Settings!$B$18))+(AND(ISNUMBER(BT1538),BT1538&gt;=Settings!$B$19,BT1538&lt;=Settings!$B$20))+(AND(ISNUMBER(AS1538),AS1538&gt;0))+(AND(ISNUMBER(T1538),ISNUMBER(M1538),T1538&gt;=Settings!$B$21,M1538&gt;0))+(AND(ISNUMBER(AD1538),ISNUMBER(M1538),AD1538&gt;=Settings!$B$22,M1538&gt;0))+(AY1538&gt;=1))</f>
        <v/>
      </c>
      <c r="BW1538" s="91">
        <f>IF(OR(AY1538=0,BF1538&lt;&gt;"Y",BG1538&lt;&gt;"Y"),"",1+SUMPRODUCT(($A$6:$A$2604=A1538)*($AY$6:$AY$2604&gt;0)*($BF$6:$BF$2604="Y")*($BG$6:$BG$2604="Y")*(($AY$6:$AY$2604&gt;AY1538)+($AY$6:$AY$2604=AY1538)*($AD$6:$AD$2604&gt;AD1538))))</f>
        <v/>
      </c>
    </row>
    <row r="1539" ht="23.85" customHeight="1" s="55">
      <c r="A1539" s="90" t="n">
        <v>46296</v>
      </c>
      <c r="B1539" s="91" t="inlineStr">
        <is>
          <t>SURAJEST</t>
        </is>
      </c>
      <c r="C1539" s="91" t="inlineStr">
        <is>
          <t>INE843S01025</t>
        </is>
      </c>
      <c r="D1539" s="91" t="n"/>
      <c r="E1539" s="91" t="inlineStr">
        <is>
          <t>None</t>
        </is>
      </c>
      <c r="F1539" s="93" t="n">
        <v>956</v>
      </c>
      <c r="G1539" s="92" t="inlineStr">
        <is>
          <t>N</t>
        </is>
      </c>
      <c r="H1539" s="94" t="n"/>
      <c r="I1539" s="91" t="inlineStr">
        <is>
          <t>N</t>
        </is>
      </c>
      <c r="J1539" s="92">
        <f>IF(K1539="","N","Y")</f>
        <v/>
      </c>
      <c r="K1539" s="94">
        <f>_xlfn.TEXTJOIN("; ",TRUE,IF(P1539="52-wk low","52-wk low",""),IF(AND(AD1539&gt;=Settings!$B$12,M1539&lt;0),"Distribution",""),IF(AND(AJ1539="Y",M1539&lt;0,AK1539&lt;-Settings!$B$13),"Long unwinding",""),IF(AND(AJ1539="Y",M1539&lt;0,AK1539&gt;Settings!$B$13),"Short buildup",""))</f>
        <v/>
      </c>
      <c r="L1539" s="95" t="n">
        <v>200.15</v>
      </c>
      <c r="M1539" s="96" t="n">
        <v>-3.63</v>
      </c>
      <c r="N1539" s="93" t="n">
        <v>2257</v>
      </c>
      <c r="O1539" s="91" t="inlineStr">
        <is>
          <t>None</t>
        </is>
      </c>
      <c r="P1539" s="91" t="inlineStr">
        <is>
          <t>None</t>
        </is>
      </c>
      <c r="Q1539" s="97" t="n">
        <v>1.06</v>
      </c>
      <c r="R1539" s="96" t="n">
        <v>3.56</v>
      </c>
      <c r="S1539" s="96" t="n">
        <v>0.3</v>
      </c>
      <c r="T1539" s="96" t="n">
        <v>0.53</v>
      </c>
      <c r="U1539" s="96" t="n">
        <v>0.74</v>
      </c>
      <c r="V1539" s="103" t="n">
        <v>2.48</v>
      </c>
      <c r="W1539" s="102" t="n">
        <v>9</v>
      </c>
      <c r="X1539" s="93" t="n"/>
      <c r="Y1539" s="91" t="inlineStr">
        <is>
          <t>None</t>
        </is>
      </c>
      <c r="Z1539" s="99" t="n">
        <v>60.65</v>
      </c>
      <c r="AA1539" s="96" t="n">
        <v>1.06</v>
      </c>
      <c r="AB1539" s="96" t="n">
        <v>0.9</v>
      </c>
      <c r="AC1539" s="96" t="n">
        <v>0.43</v>
      </c>
      <c r="AD1539" s="96" t="n">
        <v>0.6</v>
      </c>
      <c r="AE1539" s="96" t="n">
        <v>0.82</v>
      </c>
      <c r="AF1539" s="103" t="n">
        <v>0.77</v>
      </c>
      <c r="AG1539" s="91" t="inlineStr">
        <is>
          <t>Drying up</t>
        </is>
      </c>
      <c r="AH1539" s="100" t="n">
        <v>0</v>
      </c>
      <c r="AI1539" s="101" t="n">
        <v>0</v>
      </c>
      <c r="AJ1539" s="92" t="inlineStr">
        <is>
          <t>N</t>
        </is>
      </c>
      <c r="AK1539" s="96" t="n"/>
      <c r="AL1539" s="91" t="inlineStr">
        <is>
          <t>n/a</t>
        </is>
      </c>
      <c r="AM1539" s="93" t="n"/>
      <c r="AN1539" s="92" t="inlineStr">
        <is>
          <t>None</t>
        </is>
      </c>
      <c r="AO1539" s="102" t="n">
        <v>0</v>
      </c>
      <c r="AP1539" s="103" t="n">
        <v>0.7</v>
      </c>
      <c r="AQ1539" s="102" t="n">
        <v>37</v>
      </c>
      <c r="AR1539" s="91" t="inlineStr">
        <is>
          <t>N</t>
        </is>
      </c>
      <c r="AS1539" s="104" t="n"/>
      <c r="AT1539" s="92">
        <f>IF(AND(P1539="52-wk high",T1539&gt;=Settings!$B$7),"Y","N")</f>
        <v/>
      </c>
      <c r="AU1539" s="91">
        <f>IF(AND(AD1539&gt;=Settings!$B$8,M1539&gt;0),"Y","N")</f>
        <v/>
      </c>
      <c r="AV1539" s="91">
        <f>IF(OR(AH1539&gt;Settings!$B$9,AI1539&gt;Settings!$B$9),"Y","N")</f>
        <v/>
      </c>
      <c r="AW1539" s="91">
        <f>IF(AJ1539&lt;&gt;"Y","n/a",IF(AND(M1539&gt;0,AK1539&gt;Settings!$B$10),"Y","N"))</f>
        <v/>
      </c>
      <c r="AX1539" s="91">
        <f>IF(AO1539&gt;=Settings!$B$11,"Y","N")</f>
        <v/>
      </c>
      <c r="AY1539" s="99">
        <f>(AT1539="Y")+(AU1539="Y")+(AV1539="Y")+(AW1539="Y")+(AX1539="Y")</f>
        <v/>
      </c>
      <c r="AZ1539" s="94">
        <f>IF(AY1539=0,"None",_xlfn.TEXTJOIN(", ",TRUE(),IF(AT1539="Y","Breakout",""),IF(AU1539="Y","Accumulation",""),IF(AV1539="Y","Institutional buying",""),IF(AW1539="Y","Long buildup",""),IF(AX1539="Y","Momentum leader","")))</f>
        <v/>
      </c>
      <c r="BA1539" s="94">
        <f>IF(BW1539="","","Passes "&amp;AY1539&amp;" of 5 buy-side scans"&amp;IF(G1539="Y","; RED FLAG: filter out using Red flag column",""))</f>
        <v/>
      </c>
      <c r="BB1539" s="91" t="inlineStr">
        <is>
          <t>None</t>
        </is>
      </c>
      <c r="BC1539" s="92" t="inlineStr">
        <is>
          <t>N</t>
        </is>
      </c>
      <c r="BD1539" s="94" t="n"/>
      <c r="BE1539" s="94" t="n"/>
      <c r="BF1539" s="92">
        <f>IF(R1539*100000&gt;=Settings!$B$5,"Y","N")</f>
        <v/>
      </c>
      <c r="BG1539" s="91">
        <f>IF(F1539&gt;Settings!$B$6,"Y","N")</f>
        <v/>
      </c>
      <c r="BH1539" s="97" t="n">
        <v>-37.26</v>
      </c>
      <c r="BI1539" s="96" t="n">
        <v>-8.779999999999999</v>
      </c>
      <c r="BJ1539" s="96" t="n">
        <v>4.51</v>
      </c>
      <c r="BK1539" s="96" t="n">
        <v>-0.87</v>
      </c>
      <c r="BL1539" s="96" t="n">
        <v>7.2</v>
      </c>
      <c r="BM1539" s="96" t="n">
        <v>-28.91</v>
      </c>
      <c r="BN1539" s="97" t="n">
        <v>-0.47</v>
      </c>
      <c r="BO1539" s="96" t="n">
        <v>0.74</v>
      </c>
      <c r="BP1539" s="96" t="n">
        <v>-1.4</v>
      </c>
      <c r="BQ1539" s="96" t="n">
        <v>-7.66</v>
      </c>
      <c r="BR1539" s="91" t="inlineStr">
        <is>
          <t>Mixed</t>
        </is>
      </c>
      <c r="BS1539" s="91" t="inlineStr">
        <is>
          <t>None</t>
        </is>
      </c>
      <c r="BT1539" s="96" t="n">
        <v>47.6</v>
      </c>
      <c r="BU1539" s="91" t="inlineStr">
        <is>
          <t>N</t>
        </is>
      </c>
      <c r="BV1539" s="99">
        <f>IF(OR(BF1539&lt;&gt;"Y",BG1539&lt;&gt;"Y"),"",(AND(ISNUMBER(BQ1539),BQ1539&gt;0))+(BR1539="Stacked up")+(AND(ISNUMBER(BH1539),BH1539&gt;=-Settings!$B$17))+(AND(ISNUMBER(BK1539),ISNUMBER(BM1539),BK1539&gt;0,BM1539&gt;0))+(AND(ISNUMBER(AQ1539),AQ1539&gt;=Settings!$B$18))+(AND(ISNUMBER(BT1539),BT1539&gt;=Settings!$B$19,BT1539&lt;=Settings!$B$20))+(AND(ISNUMBER(AS1539),AS1539&gt;0))+(AND(ISNUMBER(T1539),ISNUMBER(M1539),T1539&gt;=Settings!$B$21,M1539&gt;0))+(AND(ISNUMBER(AD1539),ISNUMBER(M1539),AD1539&gt;=Settings!$B$22,M1539&gt;0))+(AY1539&gt;=1))</f>
        <v/>
      </c>
      <c r="BW1539" s="91">
        <f>IF(OR(AY1539=0,BF1539&lt;&gt;"Y",BG1539&lt;&gt;"Y"),"",1+SUMPRODUCT(($A$6:$A$2604=A1539)*($AY$6:$AY$2604&gt;0)*($BF$6:$BF$2604="Y")*($BG$6:$BG$2604="Y")*(($AY$6:$AY$2604&gt;AY1539)+($AY$6:$AY$2604=AY1539)*($AD$6:$AD$2604&gt;AD1539))))</f>
        <v/>
      </c>
    </row>
    <row r="1540" ht="23.85" customHeight="1" s="55">
      <c r="A1540" s="90" t="n">
        <v>46296</v>
      </c>
      <c r="B1540" s="91" t="inlineStr">
        <is>
          <t>SGIL</t>
        </is>
      </c>
      <c r="C1540" s="91" t="inlineStr">
        <is>
          <t>INE00QT01015</t>
        </is>
      </c>
      <c r="D1540" s="91" t="n"/>
      <c r="E1540" s="91" t="inlineStr">
        <is>
          <t>None</t>
        </is>
      </c>
      <c r="F1540" s="93" t="n">
        <v>954</v>
      </c>
      <c r="G1540" s="92" t="inlineStr">
        <is>
          <t>N</t>
        </is>
      </c>
      <c r="H1540" s="94" t="n"/>
      <c r="I1540" s="91" t="inlineStr">
        <is>
          <t>N</t>
        </is>
      </c>
      <c r="J1540" s="92">
        <f>IF(K1540="","N","Y")</f>
        <v/>
      </c>
      <c r="K1540" s="94">
        <f>_xlfn.TEXTJOIN("; ",TRUE,IF(P1540="52-wk low","52-wk low",""),IF(AND(AD1540&gt;=Settings!$B$12,M1540&lt;0),"Distribution",""),IF(AND(AJ1540="Y",M1540&lt;0,AK1540&lt;-Settings!$B$13),"Long unwinding",""),IF(AND(AJ1540="Y",M1540&lt;0,AK1540&gt;Settings!$B$13),"Short buildup",""))</f>
        <v/>
      </c>
      <c r="L1540" s="95" t="n">
        <v>613.85</v>
      </c>
      <c r="M1540" s="96" t="n">
        <v>-7.86</v>
      </c>
      <c r="N1540" s="93" t="n">
        <v>2572</v>
      </c>
      <c r="O1540" s="91" t="inlineStr">
        <is>
          <t>Top loser</t>
        </is>
      </c>
      <c r="P1540" s="91" t="inlineStr">
        <is>
          <t>None</t>
        </is>
      </c>
      <c r="Q1540" s="97" t="n">
        <v>0.18</v>
      </c>
      <c r="R1540" s="96" t="n">
        <v>0.14</v>
      </c>
      <c r="S1540" s="96" t="n">
        <v>1.34</v>
      </c>
      <c r="T1540" s="96" t="n">
        <v>1.4</v>
      </c>
      <c r="U1540" s="96" t="n">
        <v>1.11</v>
      </c>
      <c r="V1540" s="103" t="n">
        <v>0.87</v>
      </c>
      <c r="W1540" s="102" t="n">
        <v>5</v>
      </c>
      <c r="X1540" s="93" t="n"/>
      <c r="Y1540" s="91" t="inlineStr">
        <is>
          <t>None</t>
        </is>
      </c>
      <c r="Z1540" s="99" t="n">
        <v>50.18</v>
      </c>
      <c r="AA1540" s="96" t="n">
        <v>0.76</v>
      </c>
      <c r="AB1540" s="96" t="n">
        <v>0.72</v>
      </c>
      <c r="AC1540" s="96" t="n">
        <v>1.19</v>
      </c>
      <c r="AD1540" s="96" t="n">
        <v>1.11</v>
      </c>
      <c r="AE1540" s="96" t="n">
        <v>0.93</v>
      </c>
      <c r="AF1540" s="103" t="n">
        <v>0.93</v>
      </c>
      <c r="AG1540" s="91" t="inlineStr">
        <is>
          <t>Normal</t>
        </is>
      </c>
      <c r="AH1540" s="100" t="n">
        <v>0</v>
      </c>
      <c r="AI1540" s="101" t="n">
        <v>0</v>
      </c>
      <c r="AJ1540" s="92" t="inlineStr">
        <is>
          <t>N</t>
        </is>
      </c>
      <c r="AK1540" s="96" t="n"/>
      <c r="AL1540" s="91" t="inlineStr">
        <is>
          <t>n/a</t>
        </is>
      </c>
      <c r="AM1540" s="93" t="n"/>
      <c r="AN1540" s="92" t="inlineStr">
        <is>
          <t>None</t>
        </is>
      </c>
      <c r="AO1540" s="102" t="n">
        <v>0</v>
      </c>
      <c r="AP1540" s="103" t="n">
        <v>1.28</v>
      </c>
      <c r="AQ1540" s="102" t="n">
        <v>73</v>
      </c>
      <c r="AR1540" s="91" t="inlineStr">
        <is>
          <t>N</t>
        </is>
      </c>
      <c r="AS1540" s="104" t="n"/>
      <c r="AT1540" s="92">
        <f>IF(AND(P1540="52-wk high",T1540&gt;=Settings!$B$7),"Y","N")</f>
        <v/>
      </c>
      <c r="AU1540" s="91">
        <f>IF(AND(AD1540&gt;=Settings!$B$8,M1540&gt;0),"Y","N")</f>
        <v/>
      </c>
      <c r="AV1540" s="91">
        <f>IF(OR(AH1540&gt;Settings!$B$9,AI1540&gt;Settings!$B$9),"Y","N")</f>
        <v/>
      </c>
      <c r="AW1540" s="91">
        <f>IF(AJ1540&lt;&gt;"Y","n/a",IF(AND(M1540&gt;0,AK1540&gt;Settings!$B$10),"Y","N"))</f>
        <v/>
      </c>
      <c r="AX1540" s="91">
        <f>IF(AO1540&gt;=Settings!$B$11,"Y","N")</f>
        <v/>
      </c>
      <c r="AY1540" s="99">
        <f>(AT1540="Y")+(AU1540="Y")+(AV1540="Y")+(AW1540="Y")+(AX1540="Y")</f>
        <v/>
      </c>
      <c r="AZ1540" s="94">
        <f>IF(AY1540=0,"None",_xlfn.TEXTJOIN(", ",TRUE(),IF(AT1540="Y","Breakout",""),IF(AU1540="Y","Accumulation",""),IF(AV1540="Y","Institutional buying",""),IF(AW1540="Y","Long buildup",""),IF(AX1540="Y","Momentum leader","")))</f>
        <v/>
      </c>
      <c r="BA1540" s="94">
        <f>IF(BW1540="","","Passes "&amp;AY1540&amp;" of 5 buy-side scans"&amp;IF(G1540="Y","; RED FLAG: filter out using Red flag column",""))</f>
        <v/>
      </c>
      <c r="BB1540" s="91" t="inlineStr">
        <is>
          <t>None</t>
        </is>
      </c>
      <c r="BC1540" s="92" t="inlineStr">
        <is>
          <t>Y</t>
        </is>
      </c>
      <c r="BD1540" s="94" t="inlineStr">
        <is>
          <t>PE &gt; 50</t>
        </is>
      </c>
      <c r="BE1540" s="94" t="n"/>
      <c r="BF1540" s="92">
        <f>IF(R1540*100000&gt;=Settings!$B$5,"Y","N")</f>
        <v/>
      </c>
      <c r="BG1540" s="91">
        <f>IF(F1540&gt;Settings!$B$6,"Y","N")</f>
        <v/>
      </c>
      <c r="BH1540" s="97" t="n">
        <v>-12.05</v>
      </c>
      <c r="BI1540" s="96" t="n">
        <v>-5.06</v>
      </c>
      <c r="BJ1540" s="96" t="n">
        <v>1.9</v>
      </c>
      <c r="BK1540" s="96" t="n">
        <v>4.85</v>
      </c>
      <c r="BL1540" s="96" t="n">
        <v>27.86</v>
      </c>
      <c r="BM1540" s="96" t="n">
        <v>13.91</v>
      </c>
      <c r="BN1540" s="97" t="n">
        <v>-1.33</v>
      </c>
      <c r="BO1540" s="96" t="n">
        <v>1.74</v>
      </c>
      <c r="BP1540" s="96" t="n">
        <v>4.81</v>
      </c>
      <c r="BQ1540" s="96" t="n">
        <v>8.119999999999999</v>
      </c>
      <c r="BR1540" s="91" t="inlineStr">
        <is>
          <t>Mixed</t>
        </is>
      </c>
      <c r="BS1540" s="91" t="inlineStr">
        <is>
          <t>None</t>
        </is>
      </c>
      <c r="BT1540" s="96" t="n">
        <v>45.5</v>
      </c>
      <c r="BU1540" s="91" t="inlineStr">
        <is>
          <t>N</t>
        </is>
      </c>
      <c r="BV1540" s="99">
        <f>IF(OR(BF1540&lt;&gt;"Y",BG1540&lt;&gt;"Y"),"",(AND(ISNUMBER(BQ1540),BQ1540&gt;0))+(BR1540="Stacked up")+(AND(ISNUMBER(BH1540),BH1540&gt;=-Settings!$B$17))+(AND(ISNUMBER(BK1540),ISNUMBER(BM1540),BK1540&gt;0,BM1540&gt;0))+(AND(ISNUMBER(AQ1540),AQ1540&gt;=Settings!$B$18))+(AND(ISNUMBER(BT1540),BT1540&gt;=Settings!$B$19,BT1540&lt;=Settings!$B$20))+(AND(ISNUMBER(AS1540),AS1540&gt;0))+(AND(ISNUMBER(T1540),ISNUMBER(M1540),T1540&gt;=Settings!$B$21,M1540&gt;0))+(AND(ISNUMBER(AD1540),ISNUMBER(M1540),AD1540&gt;=Settings!$B$22,M1540&gt;0))+(AY1540&gt;=1))</f>
        <v/>
      </c>
      <c r="BW1540" s="91">
        <f>IF(OR(AY1540=0,BF1540&lt;&gt;"Y",BG1540&lt;&gt;"Y"),"",1+SUMPRODUCT(($A$6:$A$2604=A1540)*($AY$6:$AY$2604&gt;0)*($BF$6:$BF$2604="Y")*($BG$6:$BG$2604="Y")*(($AY$6:$AY$2604&gt;AY1540)+($AY$6:$AY$2604=AY1540)*($AD$6:$AD$2604&gt;AD1540))))</f>
        <v/>
      </c>
    </row>
    <row r="1541" ht="23.85" customHeight="1" s="55">
      <c r="A1541" s="90" t="n">
        <v>46296</v>
      </c>
      <c r="B1541" s="91" t="inlineStr">
        <is>
          <t>RSWM</t>
        </is>
      </c>
      <c r="C1541" s="91" t="inlineStr">
        <is>
          <t>INE611A01016</t>
        </is>
      </c>
      <c r="D1541" s="91" t="n"/>
      <c r="E1541" s="91" t="inlineStr">
        <is>
          <t>None</t>
        </is>
      </c>
      <c r="F1541" s="93" t="n">
        <v>952</v>
      </c>
      <c r="G1541" s="92" t="inlineStr">
        <is>
          <t>N</t>
        </is>
      </c>
      <c r="H1541" s="94" t="n"/>
      <c r="I1541" s="91" t="inlineStr">
        <is>
          <t>N</t>
        </is>
      </c>
      <c r="J1541" s="92">
        <f>IF(K1541="","N","Y")</f>
        <v/>
      </c>
      <c r="K1541" s="94">
        <f>_xlfn.TEXTJOIN("; ",TRUE,IF(P1541="52-wk low","52-wk low",""),IF(AND(AD1541&gt;=Settings!$B$12,M1541&lt;0),"Distribution",""),IF(AND(AJ1541="Y",M1541&lt;0,AK1541&lt;-Settings!$B$13),"Long unwinding",""),IF(AND(AJ1541="Y",M1541&lt;0,AK1541&gt;Settings!$B$13),"Short buildup",""))</f>
        <v/>
      </c>
      <c r="L1541" s="95" t="n">
        <v>202.21</v>
      </c>
      <c r="M1541" s="96" t="n">
        <v>-3.06</v>
      </c>
      <c r="N1541" s="93" t="n">
        <v>2114</v>
      </c>
      <c r="O1541" s="91" t="inlineStr">
        <is>
          <t>None</t>
        </is>
      </c>
      <c r="P1541" s="91" t="inlineStr">
        <is>
          <t>None</t>
        </is>
      </c>
      <c r="Q1541" s="97" t="n">
        <v>0.47</v>
      </c>
      <c r="R1541" s="96" t="n">
        <v>0.76</v>
      </c>
      <c r="S1541" s="96" t="n">
        <v>0.62</v>
      </c>
      <c r="T1541" s="96" t="n">
        <v>0.75</v>
      </c>
      <c r="U1541" s="96" t="n">
        <v>0.36</v>
      </c>
      <c r="V1541" s="103" t="n">
        <v>0.57</v>
      </c>
      <c r="W1541" s="102" t="n">
        <v>2</v>
      </c>
      <c r="X1541" s="93" t="n"/>
      <c r="Y1541" s="91" t="inlineStr">
        <is>
          <t>None</t>
        </is>
      </c>
      <c r="Z1541" s="99" t="n">
        <v>54.19</v>
      </c>
      <c r="AA1541" s="96" t="n">
        <v>0.9399999999999999</v>
      </c>
      <c r="AB1541" s="96" t="n">
        <v>0.9399999999999999</v>
      </c>
      <c r="AC1541" s="96" t="n"/>
      <c r="AD1541" s="96" t="n"/>
      <c r="AE1541" s="96" t="n"/>
      <c r="AF1541" s="103" t="n"/>
      <c r="AG1541" s="91" t="inlineStr">
        <is>
          <t>No delivery data</t>
        </is>
      </c>
      <c r="AH1541" s="100" t="n">
        <v>0</v>
      </c>
      <c r="AI1541" s="101" t="n">
        <v>0</v>
      </c>
      <c r="AJ1541" s="92" t="inlineStr">
        <is>
          <t>N</t>
        </is>
      </c>
      <c r="AK1541" s="96" t="n"/>
      <c r="AL1541" s="91" t="inlineStr">
        <is>
          <t>n/a</t>
        </is>
      </c>
      <c r="AM1541" s="93" t="n"/>
      <c r="AN1541" s="92" t="inlineStr">
        <is>
          <t>None</t>
        </is>
      </c>
      <c r="AO1541" s="102" t="n">
        <v>0</v>
      </c>
      <c r="AP1541" s="103" t="n">
        <v>1.94</v>
      </c>
      <c r="AQ1541" s="102" t="n">
        <v>88</v>
      </c>
      <c r="AR1541" s="91" t="inlineStr">
        <is>
          <t>N</t>
        </is>
      </c>
      <c r="AS1541" s="104" t="n"/>
      <c r="AT1541" s="92">
        <f>IF(AND(P1541="52-wk high",T1541&gt;=Settings!$B$7),"Y","N")</f>
        <v/>
      </c>
      <c r="AU1541" s="91">
        <f>IF(AND(AD1541&gt;=Settings!$B$8,M1541&gt;0),"Y","N")</f>
        <v/>
      </c>
      <c r="AV1541" s="91">
        <f>IF(OR(AH1541&gt;Settings!$B$9,AI1541&gt;Settings!$B$9),"Y","N")</f>
        <v/>
      </c>
      <c r="AW1541" s="91">
        <f>IF(AJ1541&lt;&gt;"Y","n/a",IF(AND(M1541&gt;0,AK1541&gt;Settings!$B$10),"Y","N"))</f>
        <v/>
      </c>
      <c r="AX1541" s="91">
        <f>IF(AO1541&gt;=Settings!$B$11,"Y","N")</f>
        <v/>
      </c>
      <c r="AY1541" s="99">
        <f>(AT1541="Y")+(AU1541="Y")+(AV1541="Y")+(AW1541="Y")+(AX1541="Y")</f>
        <v/>
      </c>
      <c r="AZ1541" s="94">
        <f>IF(AY1541=0,"None",_xlfn.TEXTJOIN(", ",TRUE(),IF(AT1541="Y","Breakout",""),IF(AU1541="Y","Accumulation",""),IF(AV1541="Y","Institutional buying",""),IF(AW1541="Y","Long buildup",""),IF(AX1541="Y","Momentum leader","")))</f>
        <v/>
      </c>
      <c r="BA1541" s="94">
        <f>IF(BW1541="","","Passes "&amp;AY1541&amp;" of 5 buy-side scans"&amp;IF(G1541="Y","; RED FLAG: filter out using Red flag column",""))</f>
        <v/>
      </c>
      <c r="BB1541" s="91" t="inlineStr">
        <is>
          <t>None</t>
        </is>
      </c>
      <c r="BC1541" s="92" t="inlineStr">
        <is>
          <t>N</t>
        </is>
      </c>
      <c r="BD1541" s="94" t="n"/>
      <c r="BE1541" s="94" t="n"/>
      <c r="BF1541" s="92">
        <f>IF(R1541*100000&gt;=Settings!$B$5,"Y","N")</f>
        <v/>
      </c>
      <c r="BG1541" s="91">
        <f>IF(F1541&gt;Settings!$B$6,"Y","N")</f>
        <v/>
      </c>
      <c r="BH1541" s="97" t="n">
        <v>-15.04</v>
      </c>
      <c r="BI1541" s="96" t="n">
        <v>-8.300000000000001</v>
      </c>
      <c r="BJ1541" s="96" t="n">
        <v>2.6</v>
      </c>
      <c r="BK1541" s="96" t="n">
        <v>4.09</v>
      </c>
      <c r="BL1541" s="96" t="n">
        <v>57.74</v>
      </c>
      <c r="BM1541" s="96" t="n">
        <v>36.53</v>
      </c>
      <c r="BN1541" s="97" t="n">
        <v>-5.38</v>
      </c>
      <c r="BO1541" s="96" t="n">
        <v>-3.41</v>
      </c>
      <c r="BP1541" s="96" t="n">
        <v>1.57</v>
      </c>
      <c r="BQ1541" s="96" t="n">
        <v>9.73</v>
      </c>
      <c r="BR1541" s="91" t="inlineStr">
        <is>
          <t>Mixed</t>
        </is>
      </c>
      <c r="BS1541" s="91" t="inlineStr">
        <is>
          <t>None</t>
        </is>
      </c>
      <c r="BT1541" s="96" t="n">
        <v>34.2</v>
      </c>
      <c r="BU1541" s="91" t="inlineStr">
        <is>
          <t>N</t>
        </is>
      </c>
      <c r="BV1541" s="99">
        <f>IF(OR(BF1541&lt;&gt;"Y",BG1541&lt;&gt;"Y"),"",(AND(ISNUMBER(BQ1541),BQ1541&gt;0))+(BR1541="Stacked up")+(AND(ISNUMBER(BH1541),BH1541&gt;=-Settings!$B$17))+(AND(ISNUMBER(BK1541),ISNUMBER(BM1541),BK1541&gt;0,BM1541&gt;0))+(AND(ISNUMBER(AQ1541),AQ1541&gt;=Settings!$B$18))+(AND(ISNUMBER(BT1541),BT1541&gt;=Settings!$B$19,BT1541&lt;=Settings!$B$20))+(AND(ISNUMBER(AS1541),AS1541&gt;0))+(AND(ISNUMBER(T1541),ISNUMBER(M1541),T1541&gt;=Settings!$B$21,M1541&gt;0))+(AND(ISNUMBER(AD1541),ISNUMBER(M1541),AD1541&gt;=Settings!$B$22,M1541&gt;0))+(AY1541&gt;=1))</f>
        <v/>
      </c>
      <c r="BW1541" s="91">
        <f>IF(OR(AY1541=0,BF1541&lt;&gt;"Y",BG1541&lt;&gt;"Y"),"",1+SUMPRODUCT(($A$6:$A$2604=A1541)*($AY$6:$AY$2604&gt;0)*($BF$6:$BF$2604="Y")*($BG$6:$BG$2604="Y")*(($AY$6:$AY$2604&gt;AY1541)+($AY$6:$AY$2604=AY1541)*($AD$6:$AD$2604&gt;AD1541))))</f>
        <v/>
      </c>
    </row>
    <row r="1542" ht="23.85" customHeight="1" s="55">
      <c r="A1542" s="90" t="n">
        <v>46296</v>
      </c>
      <c r="B1542" s="91" t="inlineStr">
        <is>
          <t>RAJOOENG</t>
        </is>
      </c>
      <c r="C1542" s="91" t="inlineStr">
        <is>
          <t>INE535F01024</t>
        </is>
      </c>
      <c r="D1542" s="91" t="n"/>
      <c r="E1542" s="91" t="inlineStr">
        <is>
          <t>None</t>
        </is>
      </c>
      <c r="F1542" s="93" t="n">
        <v>951</v>
      </c>
      <c r="G1542" s="92" t="inlineStr">
        <is>
          <t>Y</t>
        </is>
      </c>
      <c r="H1542" s="94" t="inlineStr">
        <is>
          <t>T2T (BE series)</t>
        </is>
      </c>
      <c r="I1542" s="91" t="inlineStr">
        <is>
          <t>Y</t>
        </is>
      </c>
      <c r="J1542" s="92">
        <f>IF(K1542="","N","Y")</f>
        <v/>
      </c>
      <c r="K1542" s="94">
        <f>_xlfn.TEXTJOIN("; ",TRUE,IF(P1542="52-wk low","52-wk low",""),IF(AND(AD1542&gt;=Settings!$B$12,M1542&lt;0),"Distribution",""),IF(AND(AJ1542="Y",M1542&lt;0,AK1542&lt;-Settings!$B$13),"Long unwinding",""),IF(AND(AJ1542="Y",M1542&lt;0,AK1542&gt;Settings!$B$13),"Short buildup",""))</f>
        <v/>
      </c>
      <c r="L1542" s="95" t="n">
        <v>53.21</v>
      </c>
      <c r="M1542" s="96" t="n">
        <v>-0.41</v>
      </c>
      <c r="N1542" s="93" t="n">
        <v>757</v>
      </c>
      <c r="O1542" s="91" t="inlineStr">
        <is>
          <t>None</t>
        </is>
      </c>
      <c r="P1542" s="91" t="inlineStr">
        <is>
          <t>None</t>
        </is>
      </c>
      <c r="Q1542" s="97" t="n">
        <v>1.94</v>
      </c>
      <c r="R1542" s="96" t="n">
        <v>2.63</v>
      </c>
      <c r="S1542" s="96" t="n">
        <v>0.75</v>
      </c>
      <c r="T1542" s="96" t="n">
        <v>0.95</v>
      </c>
      <c r="U1542" s="96" t="n">
        <v>0.8100000000000001</v>
      </c>
      <c r="V1542" s="103" t="n">
        <v>1.11</v>
      </c>
      <c r="W1542" s="102" t="n">
        <v>7</v>
      </c>
      <c r="X1542" s="93" t="n"/>
      <c r="Y1542" s="91" t="inlineStr">
        <is>
          <t>None</t>
        </is>
      </c>
      <c r="Z1542" s="99" t="n"/>
      <c r="AA1542" s="96" t="n"/>
      <c r="AB1542" s="96" t="n"/>
      <c r="AC1542" s="96" t="n"/>
      <c r="AD1542" s="96" t="n"/>
      <c r="AE1542" s="96" t="n"/>
      <c r="AF1542" s="103" t="n"/>
      <c r="AG1542" s="91" t="inlineStr">
        <is>
          <t>No delivery data</t>
        </is>
      </c>
      <c r="AH1542" s="100" t="n">
        <v>0</v>
      </c>
      <c r="AI1542" s="101" t="n">
        <v>0</v>
      </c>
      <c r="AJ1542" s="92" t="inlineStr">
        <is>
          <t>N</t>
        </is>
      </c>
      <c r="AK1542" s="96" t="n"/>
      <c r="AL1542" s="91" t="inlineStr">
        <is>
          <t>n/a</t>
        </is>
      </c>
      <c r="AM1542" s="93" t="n"/>
      <c r="AN1542" s="92" t="inlineStr">
        <is>
          <t>None</t>
        </is>
      </c>
      <c r="AO1542" s="102" t="n">
        <v>0</v>
      </c>
      <c r="AP1542" s="103" t="n">
        <v>0.65</v>
      </c>
      <c r="AQ1542" s="102" t="n">
        <v>29</v>
      </c>
      <c r="AR1542" s="91" t="inlineStr">
        <is>
          <t>N</t>
        </is>
      </c>
      <c r="AS1542" s="104" t="n"/>
      <c r="AT1542" s="92">
        <f>IF(AND(P1542="52-wk high",T1542&gt;=Settings!$B$7),"Y","N")</f>
        <v/>
      </c>
      <c r="AU1542" s="91">
        <f>IF(AND(AD1542&gt;=Settings!$B$8,M1542&gt;0),"Y","N")</f>
        <v/>
      </c>
      <c r="AV1542" s="91">
        <f>IF(OR(AH1542&gt;Settings!$B$9,AI1542&gt;Settings!$B$9),"Y","N")</f>
        <v/>
      </c>
      <c r="AW1542" s="91">
        <f>IF(AJ1542&lt;&gt;"Y","n/a",IF(AND(M1542&gt;0,AK1542&gt;Settings!$B$10),"Y","N"))</f>
        <v/>
      </c>
      <c r="AX1542" s="91">
        <f>IF(AO1542&gt;=Settings!$B$11,"Y","N")</f>
        <v/>
      </c>
      <c r="AY1542" s="99">
        <f>(AT1542="Y")+(AU1542="Y")+(AV1542="Y")+(AW1542="Y")+(AX1542="Y")</f>
        <v/>
      </c>
      <c r="AZ1542" s="94">
        <f>IF(AY1542=0,"None",_xlfn.TEXTJOIN(", ",TRUE(),IF(AT1542="Y","Breakout",""),IF(AU1542="Y","Accumulation",""),IF(AV1542="Y","Institutional buying",""),IF(AW1542="Y","Long buildup",""),IF(AX1542="Y","Momentum leader","")))</f>
        <v/>
      </c>
      <c r="BA1542" s="94">
        <f>IF(BW1542="","","Passes "&amp;AY1542&amp;" of 5 buy-side scans"&amp;IF(G1542="Y","; RED FLAG: filter out using Red flag column",""))</f>
        <v/>
      </c>
      <c r="BB1542" s="91" t="inlineStr">
        <is>
          <t>None</t>
        </is>
      </c>
      <c r="BC1542" s="92" t="inlineStr">
        <is>
          <t>N</t>
        </is>
      </c>
      <c r="BD1542" s="94" t="n"/>
      <c r="BE1542" s="94" t="n"/>
      <c r="BF1542" s="92">
        <f>IF(R1542*100000&gt;=Settings!$B$5,"Y","N")</f>
        <v/>
      </c>
      <c r="BG1542" s="91">
        <f>IF(F1542&gt;Settings!$B$6,"Y","N")</f>
        <v/>
      </c>
      <c r="BH1542" s="97" t="n">
        <v>-44.02</v>
      </c>
      <c r="BI1542" s="96" t="n">
        <v>-2.92</v>
      </c>
      <c r="BJ1542" s="96" t="n">
        <v>7.6</v>
      </c>
      <c r="BK1542" s="96" t="n">
        <v>1.88</v>
      </c>
      <c r="BL1542" s="96" t="n">
        <v>2.07</v>
      </c>
      <c r="BM1542" s="96" t="n">
        <v>-35.74</v>
      </c>
      <c r="BN1542" s="97" t="n">
        <v>-0.09</v>
      </c>
      <c r="BO1542" s="96" t="n">
        <v>0.79</v>
      </c>
      <c r="BP1542" s="96" t="n">
        <v>-1.94</v>
      </c>
      <c r="BQ1542" s="96" t="n">
        <v>-10.72</v>
      </c>
      <c r="BR1542" s="91" t="inlineStr">
        <is>
          <t>Mixed</t>
        </is>
      </c>
      <c r="BS1542" s="91" t="inlineStr">
        <is>
          <t>None</t>
        </is>
      </c>
      <c r="BT1542" s="96" t="n">
        <v>48.7</v>
      </c>
      <c r="BU1542" s="91" t="inlineStr">
        <is>
          <t>N</t>
        </is>
      </c>
      <c r="BV1542" s="99">
        <f>IF(OR(BF1542&lt;&gt;"Y",BG1542&lt;&gt;"Y"),"",(AND(ISNUMBER(BQ1542),BQ1542&gt;0))+(BR1542="Stacked up")+(AND(ISNUMBER(BH1542),BH1542&gt;=-Settings!$B$17))+(AND(ISNUMBER(BK1542),ISNUMBER(BM1542),BK1542&gt;0,BM1542&gt;0))+(AND(ISNUMBER(AQ1542),AQ1542&gt;=Settings!$B$18))+(AND(ISNUMBER(BT1542),BT1542&gt;=Settings!$B$19,BT1542&lt;=Settings!$B$20))+(AND(ISNUMBER(AS1542),AS1542&gt;0))+(AND(ISNUMBER(T1542),ISNUMBER(M1542),T1542&gt;=Settings!$B$21,M1542&gt;0))+(AND(ISNUMBER(AD1542),ISNUMBER(M1542),AD1542&gt;=Settings!$B$22,M1542&gt;0))+(AY1542&gt;=1))</f>
        <v/>
      </c>
      <c r="BW1542" s="91">
        <f>IF(OR(AY1542=0,BF1542&lt;&gt;"Y",BG1542&lt;&gt;"Y"),"",1+SUMPRODUCT(($A$6:$A$2604=A1542)*($AY$6:$AY$2604&gt;0)*($BF$6:$BF$2604="Y")*($BG$6:$BG$2604="Y")*(($AY$6:$AY$2604&gt;AY1542)+($AY$6:$AY$2604=AY1542)*($AD$6:$AD$2604&gt;AD1542))))</f>
        <v/>
      </c>
    </row>
    <row r="1543" ht="23.85" customHeight="1" s="55">
      <c r="A1543" s="90" t="n">
        <v>46296</v>
      </c>
      <c r="B1543" s="91" t="inlineStr">
        <is>
          <t>PREMIERPOL</t>
        </is>
      </c>
      <c r="C1543" s="91" t="inlineStr">
        <is>
          <t>INE309M01020</t>
        </is>
      </c>
      <c r="D1543" s="91" t="n"/>
      <c r="E1543" s="91" t="inlineStr">
        <is>
          <t>None</t>
        </is>
      </c>
      <c r="F1543" s="93" t="n">
        <v>949</v>
      </c>
      <c r="G1543" s="92" t="inlineStr">
        <is>
          <t>N</t>
        </is>
      </c>
      <c r="H1543" s="94" t="n"/>
      <c r="I1543" s="91" t="inlineStr">
        <is>
          <t>N</t>
        </is>
      </c>
      <c r="J1543" s="92">
        <f>IF(K1543="","N","Y")</f>
        <v/>
      </c>
      <c r="K1543" s="94">
        <f>_xlfn.TEXTJOIN("; ",TRUE,IF(P1543="52-wk low","52-wk low",""),IF(AND(AD1543&gt;=Settings!$B$12,M1543&lt;0),"Distribution",""),IF(AND(AJ1543="Y",M1543&lt;0,AK1543&lt;-Settings!$B$13),"Long unwinding",""),IF(AND(AJ1543="Y",M1543&lt;0,AK1543&gt;Settings!$B$13),"Short buildup",""))</f>
        <v/>
      </c>
      <c r="L1543" s="95" t="n">
        <v>90.64</v>
      </c>
      <c r="M1543" s="96" t="n">
        <v>-2.29</v>
      </c>
      <c r="N1543" s="93" t="n">
        <v>1783</v>
      </c>
      <c r="O1543" s="91" t="inlineStr">
        <is>
          <t>None</t>
        </is>
      </c>
      <c r="P1543" s="91" t="inlineStr">
        <is>
          <t>None</t>
        </is>
      </c>
      <c r="Q1543" s="97" t="n">
        <v>3.37</v>
      </c>
      <c r="R1543" s="96" t="n">
        <v>9.48</v>
      </c>
      <c r="S1543" s="96" t="n">
        <v>0.36</v>
      </c>
      <c r="T1543" s="96" t="n">
        <v>0.42</v>
      </c>
      <c r="U1543" s="96" t="n">
        <v>0.62</v>
      </c>
      <c r="V1543" s="103" t="n">
        <v>1.73</v>
      </c>
      <c r="W1543" s="102" t="n">
        <v>3</v>
      </c>
      <c r="X1543" s="93" t="n"/>
      <c r="Y1543" s="91" t="inlineStr">
        <is>
          <t>None</t>
        </is>
      </c>
      <c r="Z1543" s="99" t="n">
        <v>44.06</v>
      </c>
      <c r="AA1543" s="96" t="n">
        <v>1.09</v>
      </c>
      <c r="AB1543" s="96" t="n">
        <v>1.08</v>
      </c>
      <c r="AC1543" s="96" t="n">
        <v>0.76</v>
      </c>
      <c r="AD1543" s="96" t="n">
        <v>0.79</v>
      </c>
      <c r="AE1543" s="96" t="n"/>
      <c r="AF1543" s="103" t="n"/>
      <c r="AG1543" s="91" t="inlineStr">
        <is>
          <t>Drying up</t>
        </is>
      </c>
      <c r="AH1543" s="100" t="n">
        <v>0</v>
      </c>
      <c r="AI1543" s="101" t="n">
        <v>0</v>
      </c>
      <c r="AJ1543" s="92" t="inlineStr">
        <is>
          <t>N</t>
        </is>
      </c>
      <c r="AK1543" s="96" t="n"/>
      <c r="AL1543" s="91" t="inlineStr">
        <is>
          <t>n/a</t>
        </is>
      </c>
      <c r="AM1543" s="93" t="n"/>
      <c r="AN1543" s="92" t="inlineStr">
        <is>
          <t>None</t>
        </is>
      </c>
      <c r="AO1543" s="102" t="n">
        <v>0</v>
      </c>
      <c r="AP1543" s="103" t="n">
        <v>1.94</v>
      </c>
      <c r="AQ1543" s="102" t="n">
        <v>88</v>
      </c>
      <c r="AR1543" s="91" t="inlineStr">
        <is>
          <t>N</t>
        </is>
      </c>
      <c r="AS1543" s="104" t="n"/>
      <c r="AT1543" s="92">
        <f>IF(AND(P1543="52-wk high",T1543&gt;=Settings!$B$7),"Y","N")</f>
        <v/>
      </c>
      <c r="AU1543" s="91">
        <f>IF(AND(AD1543&gt;=Settings!$B$8,M1543&gt;0),"Y","N")</f>
        <v/>
      </c>
      <c r="AV1543" s="91">
        <f>IF(OR(AH1543&gt;Settings!$B$9,AI1543&gt;Settings!$B$9),"Y","N")</f>
        <v/>
      </c>
      <c r="AW1543" s="91">
        <f>IF(AJ1543&lt;&gt;"Y","n/a",IF(AND(M1543&gt;0,AK1543&gt;Settings!$B$10),"Y","N"))</f>
        <v/>
      </c>
      <c r="AX1543" s="91">
        <f>IF(AO1543&gt;=Settings!$B$11,"Y","N")</f>
        <v/>
      </c>
      <c r="AY1543" s="99">
        <f>(AT1543="Y")+(AU1543="Y")+(AV1543="Y")+(AW1543="Y")+(AX1543="Y")</f>
        <v/>
      </c>
      <c r="AZ1543" s="94">
        <f>IF(AY1543=0,"None",_xlfn.TEXTJOIN(", ",TRUE(),IF(AT1543="Y","Breakout",""),IF(AU1543="Y","Accumulation",""),IF(AV1543="Y","Institutional buying",""),IF(AW1543="Y","Long buildup",""),IF(AX1543="Y","Momentum leader","")))</f>
        <v/>
      </c>
      <c r="BA1543" s="94">
        <f>IF(BW1543="","","Passes "&amp;AY1543&amp;" of 5 buy-side scans"&amp;IF(G1543="Y","; RED FLAG: filter out using Red flag column",""))</f>
        <v/>
      </c>
      <c r="BB1543" s="91" t="inlineStr">
        <is>
          <t>None</t>
        </is>
      </c>
      <c r="BC1543" s="92" t="inlineStr">
        <is>
          <t>Y</t>
        </is>
      </c>
      <c r="BD1543" s="94" t="inlineStr">
        <is>
          <t>High-low range &gt;75% in 3 months; High-low range &gt;100% in 6 months; High-low range &gt;150% in 12 months</t>
        </is>
      </c>
      <c r="BE1543" s="94" t="n"/>
      <c r="BF1543" s="92">
        <f>IF(R1543*100000&gt;=Settings!$B$5,"Y","N")</f>
        <v/>
      </c>
      <c r="BG1543" s="91">
        <f>IF(F1543&gt;Settings!$B$6,"Y","N")</f>
        <v/>
      </c>
      <c r="BH1543" s="97" t="n">
        <v>-14.49</v>
      </c>
      <c r="BI1543" s="96" t="n">
        <v>-9.82</v>
      </c>
      <c r="BJ1543" s="96" t="n">
        <v>0.22</v>
      </c>
      <c r="BK1543" s="96" t="n">
        <v>31.17</v>
      </c>
      <c r="BL1543" s="96" t="n">
        <v>47.91</v>
      </c>
      <c r="BM1543" s="96" t="n">
        <v>99.12</v>
      </c>
      <c r="BN1543" s="97" t="n">
        <v>1.08</v>
      </c>
      <c r="BO1543" s="96" t="n">
        <v>7.97</v>
      </c>
      <c r="BP1543" s="96" t="n">
        <v>19.38</v>
      </c>
      <c r="BQ1543" s="96" t="n">
        <v>35.98</v>
      </c>
      <c r="BR1543" s="91" t="inlineStr">
        <is>
          <t>Stacked up</t>
        </is>
      </c>
      <c r="BS1543" s="91" t="inlineStr">
        <is>
          <t>None</t>
        </is>
      </c>
      <c r="BT1543" s="96" t="n">
        <v>50.9</v>
      </c>
      <c r="BU1543" s="91" t="inlineStr">
        <is>
          <t>N</t>
        </is>
      </c>
      <c r="BV1543" s="99">
        <f>IF(OR(BF1543&lt;&gt;"Y",BG1543&lt;&gt;"Y"),"",(AND(ISNUMBER(BQ1543),BQ1543&gt;0))+(BR1543="Stacked up")+(AND(ISNUMBER(BH1543),BH1543&gt;=-Settings!$B$17))+(AND(ISNUMBER(BK1543),ISNUMBER(BM1543),BK1543&gt;0,BM1543&gt;0))+(AND(ISNUMBER(AQ1543),AQ1543&gt;=Settings!$B$18))+(AND(ISNUMBER(BT1543),BT1543&gt;=Settings!$B$19,BT1543&lt;=Settings!$B$20))+(AND(ISNUMBER(AS1543),AS1543&gt;0))+(AND(ISNUMBER(T1543),ISNUMBER(M1543),T1543&gt;=Settings!$B$21,M1543&gt;0))+(AND(ISNUMBER(AD1543),ISNUMBER(M1543),AD1543&gt;=Settings!$B$22,M1543&gt;0))+(AY1543&gt;=1))</f>
        <v/>
      </c>
      <c r="BW1543" s="91">
        <f>IF(OR(AY1543=0,BF1543&lt;&gt;"Y",BG1543&lt;&gt;"Y"),"",1+SUMPRODUCT(($A$6:$A$2604=A1543)*($AY$6:$AY$2604&gt;0)*($BF$6:$BF$2604="Y")*($BG$6:$BG$2604="Y")*(($AY$6:$AY$2604&gt;AY1543)+($AY$6:$AY$2604=AY1543)*($AD$6:$AD$2604&gt;AD1543))))</f>
        <v/>
      </c>
    </row>
    <row r="1544" ht="23.85" customHeight="1" s="55">
      <c r="A1544" s="90" t="n">
        <v>46296</v>
      </c>
      <c r="B1544" s="91" t="inlineStr">
        <is>
          <t>ELECTHERM</t>
        </is>
      </c>
      <c r="C1544" s="91" t="inlineStr">
        <is>
          <t>INE822G01016</t>
        </is>
      </c>
      <c r="D1544" s="91" t="n"/>
      <c r="E1544" s="91" t="inlineStr">
        <is>
          <t>None</t>
        </is>
      </c>
      <c r="F1544" s="93" t="n">
        <v>948</v>
      </c>
      <c r="G1544" s="92" t="inlineStr">
        <is>
          <t>N</t>
        </is>
      </c>
      <c r="H1544" s="94" t="n"/>
      <c r="I1544" s="91" t="inlineStr">
        <is>
          <t>N</t>
        </is>
      </c>
      <c r="J1544" s="92">
        <f>IF(K1544="","N","Y")</f>
        <v/>
      </c>
      <c r="K1544" s="94">
        <f>_xlfn.TEXTJOIN("; ",TRUE,IF(P1544="52-wk low","52-wk low",""),IF(AND(AD1544&gt;=Settings!$B$12,M1544&lt;0),"Distribution",""),IF(AND(AJ1544="Y",M1544&lt;0,AK1544&lt;-Settings!$B$13),"Long unwinding",""),IF(AND(AJ1544="Y",M1544&lt;0,AK1544&gt;Settings!$B$13),"Short buildup",""))</f>
        <v/>
      </c>
      <c r="L1544" s="95" t="n">
        <v>743.6</v>
      </c>
      <c r="M1544" s="96" t="n">
        <v>-3.96</v>
      </c>
      <c r="N1544" s="93" t="n">
        <v>2337</v>
      </c>
      <c r="O1544" s="91" t="inlineStr">
        <is>
          <t>None</t>
        </is>
      </c>
      <c r="P1544" s="91" t="inlineStr">
        <is>
          <t>None</t>
        </is>
      </c>
      <c r="Q1544" s="97" t="n">
        <v>0.18</v>
      </c>
      <c r="R1544" s="96" t="n">
        <v>0.26</v>
      </c>
      <c r="S1544" s="96" t="n">
        <v>0.7</v>
      </c>
      <c r="T1544" s="96" t="n">
        <v>0.77</v>
      </c>
      <c r="U1544" s="96" t="n">
        <v>0.26</v>
      </c>
      <c r="V1544" s="103" t="n">
        <v>0.38</v>
      </c>
      <c r="W1544" s="102" t="n">
        <v>2</v>
      </c>
      <c r="X1544" s="93" t="n"/>
      <c r="Y1544" s="91" t="inlineStr">
        <is>
          <t>None</t>
        </is>
      </c>
      <c r="Z1544" s="99" t="n">
        <v>53.55</v>
      </c>
      <c r="AA1544" s="96" t="n">
        <v>0.77</v>
      </c>
      <c r="AB1544" s="96" t="n">
        <v>0.82</v>
      </c>
      <c r="AC1544" s="96" t="n">
        <v>0.63</v>
      </c>
      <c r="AD1544" s="96" t="n">
        <v>0.66</v>
      </c>
      <c r="AE1544" s="96" t="n">
        <v>0.43</v>
      </c>
      <c r="AF1544" s="103" t="n">
        <v>1.83</v>
      </c>
      <c r="AG1544" s="91" t="inlineStr">
        <is>
          <t>Quiet accumulation</t>
        </is>
      </c>
      <c r="AH1544" s="100" t="n">
        <v>0</v>
      </c>
      <c r="AI1544" s="101" t="n">
        <v>0</v>
      </c>
      <c r="AJ1544" s="92" t="inlineStr">
        <is>
          <t>N</t>
        </is>
      </c>
      <c r="AK1544" s="96" t="n"/>
      <c r="AL1544" s="91" t="inlineStr">
        <is>
          <t>n/a</t>
        </is>
      </c>
      <c r="AM1544" s="93" t="n"/>
      <c r="AN1544" s="92" t="inlineStr">
        <is>
          <t>None</t>
        </is>
      </c>
      <c r="AO1544" s="102" t="n">
        <v>0</v>
      </c>
      <c r="AP1544" s="103" t="n">
        <v>0.85</v>
      </c>
      <c r="AQ1544" s="102" t="n">
        <v>53</v>
      </c>
      <c r="AR1544" s="91" t="inlineStr">
        <is>
          <t>N</t>
        </is>
      </c>
      <c r="AS1544" s="104" t="n"/>
      <c r="AT1544" s="92">
        <f>IF(AND(P1544="52-wk high",T1544&gt;=Settings!$B$7),"Y","N")</f>
        <v/>
      </c>
      <c r="AU1544" s="91">
        <f>IF(AND(AD1544&gt;=Settings!$B$8,M1544&gt;0),"Y","N")</f>
        <v/>
      </c>
      <c r="AV1544" s="91">
        <f>IF(OR(AH1544&gt;Settings!$B$9,AI1544&gt;Settings!$B$9),"Y","N")</f>
        <v/>
      </c>
      <c r="AW1544" s="91">
        <f>IF(AJ1544&lt;&gt;"Y","n/a",IF(AND(M1544&gt;0,AK1544&gt;Settings!$B$10),"Y","N"))</f>
        <v/>
      </c>
      <c r="AX1544" s="91">
        <f>IF(AO1544&gt;=Settings!$B$11,"Y","N")</f>
        <v/>
      </c>
      <c r="AY1544" s="99">
        <f>(AT1544="Y")+(AU1544="Y")+(AV1544="Y")+(AW1544="Y")+(AX1544="Y")</f>
        <v/>
      </c>
      <c r="AZ1544" s="94">
        <f>IF(AY1544=0,"None",_xlfn.TEXTJOIN(", ",TRUE(),IF(AT1544="Y","Breakout",""),IF(AU1544="Y","Accumulation",""),IF(AV1544="Y","Institutional buying",""),IF(AW1544="Y","Long buildup",""),IF(AX1544="Y","Momentum leader","")))</f>
        <v/>
      </c>
      <c r="BA1544" s="94">
        <f>IF(BW1544="","","Passes "&amp;AY1544&amp;" of 5 buy-side scans"&amp;IF(G1544="Y","; RED FLAG: filter out using Red flag column",""))</f>
        <v/>
      </c>
      <c r="BB1544" s="91" t="inlineStr">
        <is>
          <t>None</t>
        </is>
      </c>
      <c r="BC1544" s="92" t="inlineStr">
        <is>
          <t>Y</t>
        </is>
      </c>
      <c r="BD1544" s="94" t="inlineStr">
        <is>
          <t>EPS zero; High-low range &gt;75% in 3 months; High-low range &gt;100% in 6 months</t>
        </is>
      </c>
      <c r="BE1544" s="94" t="n"/>
      <c r="BF1544" s="92">
        <f>IF(R1544*100000&gt;=Settings!$B$5,"Y","N")</f>
        <v/>
      </c>
      <c r="BG1544" s="91">
        <f>IF(F1544&gt;Settings!$B$6,"Y","N")</f>
        <v/>
      </c>
      <c r="BH1544" s="97" t="n">
        <v>-41.77</v>
      </c>
      <c r="BI1544" s="96" t="n">
        <v>-16.23</v>
      </c>
      <c r="BJ1544" s="96" t="n">
        <v>-25.43</v>
      </c>
      <c r="BK1544" s="96" t="n">
        <v>-32.43</v>
      </c>
      <c r="BL1544" s="96" t="n">
        <v>28.66</v>
      </c>
      <c r="BM1544" s="96" t="n">
        <v>-28.4</v>
      </c>
      <c r="BN1544" s="97" t="n">
        <v>-16.06</v>
      </c>
      <c r="BO1544" s="96" t="n">
        <v>-21.34</v>
      </c>
      <c r="BP1544" s="96" t="n">
        <v>-21.5</v>
      </c>
      <c r="BQ1544" s="96" t="n">
        <v>-20.48</v>
      </c>
      <c r="BR1544" s="91" t="inlineStr">
        <is>
          <t>Mixed</t>
        </is>
      </c>
      <c r="BS1544" s="91" t="inlineStr">
        <is>
          <t>None</t>
        </is>
      </c>
      <c r="BT1544" s="96" t="n">
        <v>5.4</v>
      </c>
      <c r="BU1544" s="91" t="inlineStr">
        <is>
          <t>N</t>
        </is>
      </c>
      <c r="BV1544" s="99">
        <f>IF(OR(BF1544&lt;&gt;"Y",BG1544&lt;&gt;"Y"),"",(AND(ISNUMBER(BQ1544),BQ1544&gt;0))+(BR1544="Stacked up")+(AND(ISNUMBER(BH1544),BH1544&gt;=-Settings!$B$17))+(AND(ISNUMBER(BK1544),ISNUMBER(BM1544),BK1544&gt;0,BM1544&gt;0))+(AND(ISNUMBER(AQ1544),AQ1544&gt;=Settings!$B$18))+(AND(ISNUMBER(BT1544),BT1544&gt;=Settings!$B$19,BT1544&lt;=Settings!$B$20))+(AND(ISNUMBER(AS1544),AS1544&gt;0))+(AND(ISNUMBER(T1544),ISNUMBER(M1544),T1544&gt;=Settings!$B$21,M1544&gt;0))+(AND(ISNUMBER(AD1544),ISNUMBER(M1544),AD1544&gt;=Settings!$B$22,M1544&gt;0))+(AY1544&gt;=1))</f>
        <v/>
      </c>
      <c r="BW1544" s="91">
        <f>IF(OR(AY1544=0,BF1544&lt;&gt;"Y",BG1544&lt;&gt;"Y"),"",1+SUMPRODUCT(($A$6:$A$2604=A1544)*($AY$6:$AY$2604&gt;0)*($BF$6:$BF$2604="Y")*($BG$6:$BG$2604="Y")*(($AY$6:$AY$2604&gt;AY1544)+($AY$6:$AY$2604=AY1544)*($AD$6:$AD$2604&gt;AD1544))))</f>
        <v/>
      </c>
    </row>
    <row r="1545" ht="23.85" customHeight="1" s="55">
      <c r="A1545" s="90" t="n">
        <v>46296</v>
      </c>
      <c r="B1545" s="91" t="inlineStr">
        <is>
          <t>WCIL</t>
        </is>
      </c>
      <c r="C1545" s="91" t="inlineStr">
        <is>
          <t>INE0CJF01024</t>
        </is>
      </c>
      <c r="D1545" s="91" t="n"/>
      <c r="E1545" s="91" t="inlineStr">
        <is>
          <t>None</t>
        </is>
      </c>
      <c r="F1545" s="93" t="n">
        <v>948</v>
      </c>
      <c r="G1545" s="92" t="inlineStr">
        <is>
          <t>N</t>
        </is>
      </c>
      <c r="H1545" s="94" t="n"/>
      <c r="I1545" s="91" t="inlineStr">
        <is>
          <t>N</t>
        </is>
      </c>
      <c r="J1545" s="92">
        <f>IF(K1545="","N","Y")</f>
        <v/>
      </c>
      <c r="K1545" s="94">
        <f>_xlfn.TEXTJOIN("; ",TRUE,IF(P1545="52-wk low","52-wk low",""),IF(AND(AD1545&gt;=Settings!$B$12,M1545&lt;0),"Distribution",""),IF(AND(AJ1545="Y",M1545&lt;0,AK1545&lt;-Settings!$B$13),"Long unwinding",""),IF(AND(AJ1545="Y",M1545&lt;0,AK1545&gt;Settings!$B$13),"Short buildup",""))</f>
        <v/>
      </c>
      <c r="L1545" s="95" t="n">
        <v>93.01000000000001</v>
      </c>
      <c r="M1545" s="96" t="n">
        <v>-0.16</v>
      </c>
      <c r="N1545" s="93" t="n">
        <v>664</v>
      </c>
      <c r="O1545" s="91" t="inlineStr">
        <is>
          <t>None</t>
        </is>
      </c>
      <c r="P1545" s="91" t="inlineStr">
        <is>
          <t>None</t>
        </is>
      </c>
      <c r="Q1545" s="97" t="n">
        <v>0.72</v>
      </c>
      <c r="R1545" s="96" t="n">
        <v>2.1</v>
      </c>
      <c r="S1545" s="96" t="n">
        <v>0.34</v>
      </c>
      <c r="T1545" s="96" t="n">
        <v>0.63</v>
      </c>
      <c r="U1545" s="96" t="n">
        <v>0.8100000000000001</v>
      </c>
      <c r="V1545" s="103" t="n">
        <v>2.35</v>
      </c>
      <c r="W1545" s="102" t="n">
        <v>11</v>
      </c>
      <c r="X1545" s="93" t="n"/>
      <c r="Y1545" s="91" t="inlineStr">
        <is>
          <t>None</t>
        </is>
      </c>
      <c r="Z1545" s="99" t="n">
        <v>54.21</v>
      </c>
      <c r="AA1545" s="96" t="n">
        <v>1.16</v>
      </c>
      <c r="AB1545" s="96" t="n">
        <v>0.98</v>
      </c>
      <c r="AC1545" s="96" t="n">
        <v>0.45</v>
      </c>
      <c r="AD1545" s="96" t="n">
        <v>0.72</v>
      </c>
      <c r="AE1545" s="96" t="n">
        <v>0.88</v>
      </c>
      <c r="AF1545" s="103" t="n">
        <v>0.83</v>
      </c>
      <c r="AG1545" s="91" t="inlineStr">
        <is>
          <t>Drying up</t>
        </is>
      </c>
      <c r="AH1545" s="100" t="n">
        <v>0</v>
      </c>
      <c r="AI1545" s="101" t="n">
        <v>0</v>
      </c>
      <c r="AJ1545" s="92" t="inlineStr">
        <is>
          <t>N</t>
        </is>
      </c>
      <c r="AK1545" s="96" t="n"/>
      <c r="AL1545" s="91" t="inlineStr">
        <is>
          <t>n/a</t>
        </is>
      </c>
      <c r="AM1545" s="93" t="n"/>
      <c r="AN1545" s="92" t="inlineStr">
        <is>
          <t>None</t>
        </is>
      </c>
      <c r="AO1545" s="102" t="n">
        <v>0</v>
      </c>
      <c r="AP1545" s="103" t="n">
        <v>0.75</v>
      </c>
      <c r="AQ1545" s="102" t="n">
        <v>43</v>
      </c>
      <c r="AR1545" s="91" t="inlineStr">
        <is>
          <t>N</t>
        </is>
      </c>
      <c r="AS1545" s="104" t="n"/>
      <c r="AT1545" s="92">
        <f>IF(AND(P1545="52-wk high",T1545&gt;=Settings!$B$7),"Y","N")</f>
        <v/>
      </c>
      <c r="AU1545" s="91">
        <f>IF(AND(AD1545&gt;=Settings!$B$8,M1545&gt;0),"Y","N")</f>
        <v/>
      </c>
      <c r="AV1545" s="91">
        <f>IF(OR(AH1545&gt;Settings!$B$9,AI1545&gt;Settings!$B$9),"Y","N")</f>
        <v/>
      </c>
      <c r="AW1545" s="91">
        <f>IF(AJ1545&lt;&gt;"Y","n/a",IF(AND(M1545&gt;0,AK1545&gt;Settings!$B$10),"Y","N"))</f>
        <v/>
      </c>
      <c r="AX1545" s="91">
        <f>IF(AO1545&gt;=Settings!$B$11,"Y","N")</f>
        <v/>
      </c>
      <c r="AY1545" s="99">
        <f>(AT1545="Y")+(AU1545="Y")+(AV1545="Y")+(AW1545="Y")+(AX1545="Y")</f>
        <v/>
      </c>
      <c r="AZ1545" s="94">
        <f>IF(AY1545=0,"None",_xlfn.TEXTJOIN(", ",TRUE(),IF(AT1545="Y","Breakout",""),IF(AU1545="Y","Accumulation",""),IF(AV1545="Y","Institutional buying",""),IF(AW1545="Y","Long buildup",""),IF(AX1545="Y","Momentum leader","")))</f>
        <v/>
      </c>
      <c r="BA1545" s="94">
        <f>IF(BW1545="","","Passes "&amp;AY1545&amp;" of 5 buy-side scans"&amp;IF(G1545="Y","; RED FLAG: filter out using Red flag column",""))</f>
        <v/>
      </c>
      <c r="BB1545" s="91" t="inlineStr">
        <is>
          <t>None</t>
        </is>
      </c>
      <c r="BC1545" s="92" t="inlineStr">
        <is>
          <t>N</t>
        </is>
      </c>
      <c r="BD1545" s="94" t="n"/>
      <c r="BE1545" s="94" t="n"/>
      <c r="BF1545" s="92">
        <f>IF(R1545*100000&gt;=Settings!$B$5,"Y","N")</f>
        <v/>
      </c>
      <c r="BG1545" s="91">
        <f>IF(F1545&gt;Settings!$B$6,"Y","N")</f>
        <v/>
      </c>
      <c r="BH1545" s="97" t="n">
        <v>-32.74</v>
      </c>
      <c r="BI1545" s="96" t="n">
        <v>-2.89</v>
      </c>
      <c r="BJ1545" s="96" t="n">
        <v>9.550000000000001</v>
      </c>
      <c r="BK1545" s="96" t="n">
        <v>-5.89</v>
      </c>
      <c r="BL1545" s="96" t="n">
        <v>14.81</v>
      </c>
      <c r="BM1545" s="96" t="n">
        <v>-27.32</v>
      </c>
      <c r="BN1545" s="97" t="n">
        <v>1.17</v>
      </c>
      <c r="BO1545" s="96" t="n">
        <v>2.16</v>
      </c>
      <c r="BP1545" s="96" t="n">
        <v>-0.71</v>
      </c>
      <c r="BQ1545" s="96" t="n">
        <v>-7.92</v>
      </c>
      <c r="BR1545" s="91" t="inlineStr">
        <is>
          <t>Mixed</t>
        </is>
      </c>
      <c r="BS1545" s="91" t="inlineStr">
        <is>
          <t>None</t>
        </is>
      </c>
      <c r="BT1545" s="96" t="n">
        <v>52.8</v>
      </c>
      <c r="BU1545" s="91" t="inlineStr">
        <is>
          <t>N</t>
        </is>
      </c>
      <c r="BV1545" s="99">
        <f>IF(OR(BF1545&lt;&gt;"Y",BG1545&lt;&gt;"Y"),"",(AND(ISNUMBER(BQ1545),BQ1545&gt;0))+(BR1545="Stacked up")+(AND(ISNUMBER(BH1545),BH1545&gt;=-Settings!$B$17))+(AND(ISNUMBER(BK1545),ISNUMBER(BM1545),BK1545&gt;0,BM1545&gt;0))+(AND(ISNUMBER(AQ1545),AQ1545&gt;=Settings!$B$18))+(AND(ISNUMBER(BT1545),BT1545&gt;=Settings!$B$19,BT1545&lt;=Settings!$B$20))+(AND(ISNUMBER(AS1545),AS1545&gt;0))+(AND(ISNUMBER(T1545),ISNUMBER(M1545),T1545&gt;=Settings!$B$21,M1545&gt;0))+(AND(ISNUMBER(AD1545),ISNUMBER(M1545),AD1545&gt;=Settings!$B$22,M1545&gt;0))+(AY1545&gt;=1))</f>
        <v/>
      </c>
      <c r="BW1545" s="91">
        <f>IF(OR(AY1545=0,BF1545&lt;&gt;"Y",BG1545&lt;&gt;"Y"),"",1+SUMPRODUCT(($A$6:$A$2604=A1545)*($AY$6:$AY$2604&gt;0)*($BF$6:$BF$2604="Y")*($BG$6:$BG$2604="Y")*(($AY$6:$AY$2604&gt;AY1545)+($AY$6:$AY$2604=AY1545)*($AD$6:$AD$2604&gt;AD1545))))</f>
        <v/>
      </c>
    </row>
    <row r="1546" ht="23.85" customHeight="1" s="55">
      <c r="A1546" s="90" t="n">
        <v>46296</v>
      </c>
      <c r="B1546" s="91" t="inlineStr">
        <is>
          <t>WEALTH</t>
        </is>
      </c>
      <c r="C1546" s="91" t="inlineStr">
        <is>
          <t>INE658T01017</t>
        </is>
      </c>
      <c r="D1546" s="91" t="n"/>
      <c r="E1546" s="91" t="inlineStr">
        <is>
          <t>None</t>
        </is>
      </c>
      <c r="F1546" s="93" t="n">
        <v>948</v>
      </c>
      <c r="G1546" s="92" t="inlineStr">
        <is>
          <t>N</t>
        </is>
      </c>
      <c r="H1546" s="94" t="n"/>
      <c r="I1546" s="91" t="inlineStr">
        <is>
          <t>N</t>
        </is>
      </c>
      <c r="J1546" s="92">
        <f>IF(K1546="","N","Y")</f>
        <v/>
      </c>
      <c r="K1546" s="94">
        <f>_xlfn.TEXTJOIN("; ",TRUE,IF(P1546="52-wk low","52-wk low",""),IF(AND(AD1546&gt;=Settings!$B$12,M1546&lt;0),"Distribution",""),IF(AND(AJ1546="Y",M1546&lt;0,AK1546&lt;-Settings!$B$13),"Long unwinding",""),IF(AND(AJ1546="Y",M1546&lt;0,AK1546&gt;Settings!$B$13),"Short buildup",""))</f>
        <v/>
      </c>
      <c r="L1546" s="95" t="n">
        <v>889.95</v>
      </c>
      <c r="M1546" s="96" t="n">
        <v>-1.97</v>
      </c>
      <c r="N1546" s="93" t="n">
        <v>1625</v>
      </c>
      <c r="O1546" s="91" t="inlineStr">
        <is>
          <t>None</t>
        </is>
      </c>
      <c r="P1546" s="91" t="inlineStr">
        <is>
          <t>None</t>
        </is>
      </c>
      <c r="Q1546" s="97" t="n">
        <v>0.04</v>
      </c>
      <c r="R1546" s="96" t="n">
        <v>0.06</v>
      </c>
      <c r="S1546" s="96" t="n">
        <v>0.65</v>
      </c>
      <c r="T1546" s="96" t="n">
        <v>1.13</v>
      </c>
      <c r="U1546" s="96" t="n">
        <v>1.1</v>
      </c>
      <c r="V1546" s="103" t="n">
        <v>1.69</v>
      </c>
      <c r="W1546" s="102" t="n">
        <v>2</v>
      </c>
      <c r="X1546" s="93" t="n"/>
      <c r="Y1546" s="91" t="inlineStr">
        <is>
          <t>None</t>
        </is>
      </c>
      <c r="Z1546" s="99" t="n">
        <v>61.59</v>
      </c>
      <c r="AA1546" s="96" t="n">
        <v>0.78</v>
      </c>
      <c r="AB1546" s="96" t="n">
        <v>0.8</v>
      </c>
      <c r="AC1546" s="96" t="n">
        <v>0.44</v>
      </c>
      <c r="AD1546" s="96" t="n">
        <v>0.8</v>
      </c>
      <c r="AE1546" s="96" t="n">
        <v>1.06</v>
      </c>
      <c r="AF1546" s="103" t="n">
        <v>1.44</v>
      </c>
      <c r="AG1546" s="91" t="inlineStr">
        <is>
          <t>Accumulation</t>
        </is>
      </c>
      <c r="AH1546" s="100" t="n">
        <v>0</v>
      </c>
      <c r="AI1546" s="101" t="n">
        <v>0</v>
      </c>
      <c r="AJ1546" s="92" t="inlineStr">
        <is>
          <t>N</t>
        </is>
      </c>
      <c r="AK1546" s="96" t="n"/>
      <c r="AL1546" s="91" t="inlineStr">
        <is>
          <t>n/a</t>
        </is>
      </c>
      <c r="AM1546" s="93" t="n"/>
      <c r="AN1546" s="92" t="inlineStr">
        <is>
          <t>None</t>
        </is>
      </c>
      <c r="AO1546" s="102" t="n">
        <v>0</v>
      </c>
      <c r="AP1546" s="103" t="n">
        <v>0.71</v>
      </c>
      <c r="AQ1546" s="102" t="n">
        <v>39</v>
      </c>
      <c r="AR1546" s="91" t="inlineStr">
        <is>
          <t>N</t>
        </is>
      </c>
      <c r="AS1546" s="104" t="n"/>
      <c r="AT1546" s="92">
        <f>IF(AND(P1546="52-wk high",T1546&gt;=Settings!$B$7),"Y","N")</f>
        <v/>
      </c>
      <c r="AU1546" s="91">
        <f>IF(AND(AD1546&gt;=Settings!$B$8,M1546&gt;0),"Y","N")</f>
        <v/>
      </c>
      <c r="AV1546" s="91">
        <f>IF(OR(AH1546&gt;Settings!$B$9,AI1546&gt;Settings!$B$9),"Y","N")</f>
        <v/>
      </c>
      <c r="AW1546" s="91">
        <f>IF(AJ1546&lt;&gt;"Y","n/a",IF(AND(M1546&gt;0,AK1546&gt;Settings!$B$10),"Y","N"))</f>
        <v/>
      </c>
      <c r="AX1546" s="91">
        <f>IF(AO1546&gt;=Settings!$B$11,"Y","N")</f>
        <v/>
      </c>
      <c r="AY1546" s="99">
        <f>(AT1546="Y")+(AU1546="Y")+(AV1546="Y")+(AW1546="Y")+(AX1546="Y")</f>
        <v/>
      </c>
      <c r="AZ1546" s="94">
        <f>IF(AY1546=0,"None",_xlfn.TEXTJOIN(", ",TRUE(),IF(AT1546="Y","Breakout",""),IF(AU1546="Y","Accumulation",""),IF(AV1546="Y","Institutional buying",""),IF(AW1546="Y","Long buildup",""),IF(AX1546="Y","Momentum leader","")))</f>
        <v/>
      </c>
      <c r="BA1546" s="94">
        <f>IF(BW1546="","","Passes "&amp;AY1546&amp;" of 5 buy-side scans"&amp;IF(G1546="Y","; RED FLAG: filter out using Red flag column",""))</f>
        <v/>
      </c>
      <c r="BB1546" s="91" t="inlineStr">
        <is>
          <t>None</t>
        </is>
      </c>
      <c r="BC1546" s="92" t="inlineStr">
        <is>
          <t>Y</t>
        </is>
      </c>
      <c r="BD1546" s="94" t="inlineStr">
        <is>
          <t>Few traders (&lt;100 unique PAN, 30 days)</t>
        </is>
      </c>
      <c r="BE1546" s="94" t="n"/>
      <c r="BF1546" s="92">
        <f>IF(R1546*100000&gt;=Settings!$B$5,"Y","N")</f>
        <v/>
      </c>
      <c r="BG1546" s="91">
        <f>IF(F1546&gt;Settings!$B$6,"Y","N")</f>
        <v/>
      </c>
      <c r="BH1546" s="97" t="n">
        <v>-28.46</v>
      </c>
      <c r="BI1546" s="96" t="n">
        <v>6.04</v>
      </c>
      <c r="BJ1546" s="96" t="n">
        <v>4.19</v>
      </c>
      <c r="BK1546" s="96" t="n">
        <v>-9.609999999999999</v>
      </c>
      <c r="BL1546" s="96" t="n">
        <v>7.74</v>
      </c>
      <c r="BM1546" s="96" t="n">
        <v>-25.03</v>
      </c>
      <c r="BN1546" s="97" t="n">
        <v>3.77</v>
      </c>
      <c r="BO1546" s="96" t="n">
        <v>1.57</v>
      </c>
      <c r="BP1546" s="96" t="n">
        <v>-1.17</v>
      </c>
      <c r="BQ1546" s="96" t="n">
        <v>-5.52</v>
      </c>
      <c r="BR1546" s="91" t="inlineStr">
        <is>
          <t>Mixed</t>
        </is>
      </c>
      <c r="BS1546" s="91" t="inlineStr">
        <is>
          <t>None</t>
        </is>
      </c>
      <c r="BT1546" s="96" t="n">
        <v>64.59999999999999</v>
      </c>
      <c r="BU1546" s="91" t="inlineStr">
        <is>
          <t>N</t>
        </is>
      </c>
      <c r="BV1546" s="99">
        <f>IF(OR(BF1546&lt;&gt;"Y",BG1546&lt;&gt;"Y"),"",(AND(ISNUMBER(BQ1546),BQ1546&gt;0))+(BR1546="Stacked up")+(AND(ISNUMBER(BH1546),BH1546&gt;=-Settings!$B$17))+(AND(ISNUMBER(BK1546),ISNUMBER(BM1546),BK1546&gt;0,BM1546&gt;0))+(AND(ISNUMBER(AQ1546),AQ1546&gt;=Settings!$B$18))+(AND(ISNUMBER(BT1546),BT1546&gt;=Settings!$B$19,BT1546&lt;=Settings!$B$20))+(AND(ISNUMBER(AS1546),AS1546&gt;0))+(AND(ISNUMBER(T1546),ISNUMBER(M1546),T1546&gt;=Settings!$B$21,M1546&gt;0))+(AND(ISNUMBER(AD1546),ISNUMBER(M1546),AD1546&gt;=Settings!$B$22,M1546&gt;0))+(AY1546&gt;=1))</f>
        <v/>
      </c>
      <c r="BW1546" s="91">
        <f>IF(OR(AY1546=0,BF1546&lt;&gt;"Y",BG1546&lt;&gt;"Y"),"",1+SUMPRODUCT(($A$6:$A$2604=A1546)*($AY$6:$AY$2604&gt;0)*($BF$6:$BF$2604="Y")*($BG$6:$BG$2604="Y")*(($AY$6:$AY$2604&gt;AY1546)+($AY$6:$AY$2604=AY1546)*($AD$6:$AD$2604&gt;AD1546))))</f>
        <v/>
      </c>
    </row>
    <row r="1547" ht="23.85" customHeight="1" s="55">
      <c r="A1547" s="90" t="n">
        <v>46296</v>
      </c>
      <c r="B1547" s="91" t="inlineStr">
        <is>
          <t>SALZERELEC</t>
        </is>
      </c>
      <c r="C1547" s="91" t="inlineStr">
        <is>
          <t>INE457F01013</t>
        </is>
      </c>
      <c r="D1547" s="91" t="n"/>
      <c r="E1547" s="91" t="inlineStr">
        <is>
          <t>None</t>
        </is>
      </c>
      <c r="F1547" s="93" t="n">
        <v>939</v>
      </c>
      <c r="G1547" s="92" t="inlineStr">
        <is>
          <t>N</t>
        </is>
      </c>
      <c r="H1547" s="94" t="n"/>
      <c r="I1547" s="91" t="inlineStr">
        <is>
          <t>N</t>
        </is>
      </c>
      <c r="J1547" s="92">
        <f>IF(K1547="","N","Y")</f>
        <v/>
      </c>
      <c r="K1547" s="94">
        <f>_xlfn.TEXTJOIN("; ",TRUE,IF(P1547="52-wk low","52-wk low",""),IF(AND(AD1547&gt;=Settings!$B$12,M1547&lt;0),"Distribution",""),IF(AND(AJ1547="Y",M1547&lt;0,AK1547&lt;-Settings!$B$13),"Long unwinding",""),IF(AND(AJ1547="Y",M1547&lt;0,AK1547&gt;Settings!$B$13),"Short buildup",""))</f>
        <v/>
      </c>
      <c r="L1547" s="95" t="n">
        <v>530.9</v>
      </c>
      <c r="M1547" s="96" t="n">
        <v>-1.03</v>
      </c>
      <c r="N1547" s="93" t="n">
        <v>1060</v>
      </c>
      <c r="O1547" s="91" t="inlineStr">
        <is>
          <t>None</t>
        </is>
      </c>
      <c r="P1547" s="91" t="inlineStr">
        <is>
          <t>None</t>
        </is>
      </c>
      <c r="Q1547" s="97" t="n">
        <v>0.37</v>
      </c>
      <c r="R1547" s="96" t="n">
        <v>0.42</v>
      </c>
      <c r="S1547" s="96" t="n">
        <v>0.86</v>
      </c>
      <c r="T1547" s="96" t="n">
        <v>0.73</v>
      </c>
      <c r="U1547" s="96" t="n">
        <v>0.61</v>
      </c>
      <c r="V1547" s="103" t="n">
        <v>0.73</v>
      </c>
      <c r="W1547" s="102" t="n">
        <v>1</v>
      </c>
      <c r="X1547" s="93" t="n"/>
      <c r="Y1547" s="91" t="inlineStr">
        <is>
          <t>None</t>
        </is>
      </c>
      <c r="Z1547" s="99" t="n">
        <v>50.95</v>
      </c>
      <c r="AA1547" s="96" t="n">
        <v>1.01</v>
      </c>
      <c r="AB1547" s="96" t="n">
        <v>0.96</v>
      </c>
      <c r="AC1547" s="96" t="n">
        <v>0.96</v>
      </c>
      <c r="AD1547" s="96" t="n">
        <v>0.74</v>
      </c>
      <c r="AE1547" s="96" t="n">
        <v>0.68</v>
      </c>
      <c r="AF1547" s="103" t="n">
        <v>0.98</v>
      </c>
      <c r="AG1547" s="91" t="inlineStr">
        <is>
          <t>Normal</t>
        </is>
      </c>
      <c r="AH1547" s="100" t="n">
        <v>0</v>
      </c>
      <c r="AI1547" s="101" t="n">
        <v>0</v>
      </c>
      <c r="AJ1547" s="92" t="inlineStr">
        <is>
          <t>N</t>
        </is>
      </c>
      <c r="AK1547" s="96" t="n"/>
      <c r="AL1547" s="91" t="inlineStr">
        <is>
          <t>n/a</t>
        </is>
      </c>
      <c r="AM1547" s="93" t="n"/>
      <c r="AN1547" s="92" t="inlineStr">
        <is>
          <t>None</t>
        </is>
      </c>
      <c r="AO1547" s="102" t="n">
        <v>0</v>
      </c>
      <c r="AP1547" s="103" t="n">
        <v>0.66</v>
      </c>
      <c r="AQ1547" s="102" t="n">
        <v>31</v>
      </c>
      <c r="AR1547" s="91" t="inlineStr">
        <is>
          <t>N</t>
        </is>
      </c>
      <c r="AS1547" s="104" t="n"/>
      <c r="AT1547" s="92">
        <f>IF(AND(P1547="52-wk high",T1547&gt;=Settings!$B$7),"Y","N")</f>
        <v/>
      </c>
      <c r="AU1547" s="91">
        <f>IF(AND(AD1547&gt;=Settings!$B$8,M1547&gt;0),"Y","N")</f>
        <v/>
      </c>
      <c r="AV1547" s="91">
        <f>IF(OR(AH1547&gt;Settings!$B$9,AI1547&gt;Settings!$B$9),"Y","N")</f>
        <v/>
      </c>
      <c r="AW1547" s="91">
        <f>IF(AJ1547&lt;&gt;"Y","n/a",IF(AND(M1547&gt;0,AK1547&gt;Settings!$B$10),"Y","N"))</f>
        <v/>
      </c>
      <c r="AX1547" s="91">
        <f>IF(AO1547&gt;=Settings!$B$11,"Y","N")</f>
        <v/>
      </c>
      <c r="AY1547" s="99">
        <f>(AT1547="Y")+(AU1547="Y")+(AV1547="Y")+(AW1547="Y")+(AX1547="Y")</f>
        <v/>
      </c>
      <c r="AZ1547" s="94">
        <f>IF(AY1547=0,"None",_xlfn.TEXTJOIN(", ",TRUE(),IF(AT1547="Y","Breakout",""),IF(AU1547="Y","Accumulation",""),IF(AV1547="Y","Institutional buying",""),IF(AW1547="Y","Long buildup",""),IF(AX1547="Y","Momentum leader","")))</f>
        <v/>
      </c>
      <c r="BA1547" s="94">
        <f>IF(BW1547="","","Passes "&amp;AY1547&amp;" of 5 buy-side scans"&amp;IF(G1547="Y","; RED FLAG: filter out using Red flag column",""))</f>
        <v/>
      </c>
      <c r="BB1547" s="91" t="inlineStr">
        <is>
          <t>None</t>
        </is>
      </c>
      <c r="BC1547" s="92" t="inlineStr">
        <is>
          <t>N</t>
        </is>
      </c>
      <c r="BD1547" s="94" t="n"/>
      <c r="BE1547" s="94" t="n"/>
      <c r="BF1547" s="92">
        <f>IF(R1547*100000&gt;=Settings!$B$5,"Y","N")</f>
        <v/>
      </c>
      <c r="BG1547" s="91">
        <f>IF(F1547&gt;Settings!$B$6,"Y","N")</f>
        <v/>
      </c>
      <c r="BH1547" s="97" t="n">
        <v>-44.26</v>
      </c>
      <c r="BI1547" s="96" t="n">
        <v>-1.44</v>
      </c>
      <c r="BJ1547" s="96" t="n">
        <v>-1.46</v>
      </c>
      <c r="BK1547" s="96" t="n">
        <v>-15.61</v>
      </c>
      <c r="BL1547" s="96" t="n">
        <v>0.85</v>
      </c>
      <c r="BM1547" s="96" t="n">
        <v>-31.27</v>
      </c>
      <c r="BN1547" s="97" t="n">
        <v>-2.54</v>
      </c>
      <c r="BO1547" s="96" t="n">
        <v>-5.56</v>
      </c>
      <c r="BP1547" s="96" t="n">
        <v>-9.35</v>
      </c>
      <c r="BQ1547" s="96" t="n">
        <v>-14.8</v>
      </c>
      <c r="BR1547" s="91" t="inlineStr">
        <is>
          <t>Stacked down</t>
        </is>
      </c>
      <c r="BS1547" s="91" t="inlineStr">
        <is>
          <t>None</t>
        </is>
      </c>
      <c r="BT1547" s="96" t="n">
        <v>33.9</v>
      </c>
      <c r="BU1547" s="91" t="inlineStr">
        <is>
          <t>N</t>
        </is>
      </c>
      <c r="BV1547" s="99">
        <f>IF(OR(BF1547&lt;&gt;"Y",BG1547&lt;&gt;"Y"),"",(AND(ISNUMBER(BQ1547),BQ1547&gt;0))+(BR1547="Stacked up")+(AND(ISNUMBER(BH1547),BH1547&gt;=-Settings!$B$17))+(AND(ISNUMBER(BK1547),ISNUMBER(BM1547),BK1547&gt;0,BM1547&gt;0))+(AND(ISNUMBER(AQ1547),AQ1547&gt;=Settings!$B$18))+(AND(ISNUMBER(BT1547),BT1547&gt;=Settings!$B$19,BT1547&lt;=Settings!$B$20))+(AND(ISNUMBER(AS1547),AS1547&gt;0))+(AND(ISNUMBER(T1547),ISNUMBER(M1547),T1547&gt;=Settings!$B$21,M1547&gt;0))+(AND(ISNUMBER(AD1547),ISNUMBER(M1547),AD1547&gt;=Settings!$B$22,M1547&gt;0))+(AY1547&gt;=1))</f>
        <v/>
      </c>
      <c r="BW1547" s="91">
        <f>IF(OR(AY1547=0,BF1547&lt;&gt;"Y",BG1547&lt;&gt;"Y"),"",1+SUMPRODUCT(($A$6:$A$2604=A1547)*($AY$6:$AY$2604&gt;0)*($BF$6:$BF$2604="Y")*($BG$6:$BG$2604="Y")*(($AY$6:$AY$2604&gt;AY1547)+($AY$6:$AY$2604=AY1547)*($AD$6:$AD$2604&gt;AD1547))))</f>
        <v/>
      </c>
    </row>
    <row r="1548" ht="23.85" customHeight="1" s="55">
      <c r="A1548" s="90" t="n">
        <v>46296</v>
      </c>
      <c r="B1548" s="91" t="inlineStr">
        <is>
          <t>ARIHANTSUP</t>
        </is>
      </c>
      <c r="C1548" s="91" t="inlineStr">
        <is>
          <t>INE643K01018</t>
        </is>
      </c>
      <c r="D1548" s="91" t="n"/>
      <c r="E1548" s="91" t="inlineStr">
        <is>
          <t>None</t>
        </is>
      </c>
      <c r="F1548" s="93" t="n">
        <v>937</v>
      </c>
      <c r="G1548" s="92" t="inlineStr">
        <is>
          <t>N</t>
        </is>
      </c>
      <c r="H1548" s="94" t="n"/>
      <c r="I1548" s="91" t="inlineStr">
        <is>
          <t>N</t>
        </is>
      </c>
      <c r="J1548" s="92">
        <f>IF(K1548="","N","Y")</f>
        <v/>
      </c>
      <c r="K1548" s="94">
        <f>_xlfn.TEXTJOIN("; ",TRUE,IF(P1548="52-wk low","52-wk low",""),IF(AND(AD1548&gt;=Settings!$B$12,M1548&lt;0),"Distribution",""),IF(AND(AJ1548="Y",M1548&lt;0,AK1548&lt;-Settings!$B$13),"Long unwinding",""),IF(AND(AJ1548="Y",M1548&lt;0,AK1548&gt;Settings!$B$13),"Short buildup",""))</f>
        <v/>
      </c>
      <c r="L1548" s="95" t="n">
        <v>216.63</v>
      </c>
      <c r="M1548" s="96" t="n">
        <v>-2.79</v>
      </c>
      <c r="N1548" s="93" t="n">
        <v>2006</v>
      </c>
      <c r="O1548" s="91" t="inlineStr">
        <is>
          <t>None</t>
        </is>
      </c>
      <c r="P1548" s="91" t="inlineStr">
        <is>
          <t>None</t>
        </is>
      </c>
      <c r="Q1548" s="97" t="n">
        <v>0.06</v>
      </c>
      <c r="R1548" s="96" t="n">
        <v>0.11</v>
      </c>
      <c r="S1548" s="96" t="n">
        <v>0.59</v>
      </c>
      <c r="T1548" s="96" t="n">
        <v>0.41</v>
      </c>
      <c r="U1548" s="96" t="n">
        <v>0.05</v>
      </c>
      <c r="V1548" s="103" t="n">
        <v>0.09</v>
      </c>
      <c r="W1548" s="102" t="n">
        <v>0</v>
      </c>
      <c r="X1548" s="93" t="n"/>
      <c r="Y1548" s="91" t="inlineStr">
        <is>
          <t>None</t>
        </is>
      </c>
      <c r="Z1548" s="99" t="n">
        <v>62.92</v>
      </c>
      <c r="AA1548" s="96" t="n">
        <v>0.82</v>
      </c>
      <c r="AB1548" s="96" t="n">
        <v>0.87</v>
      </c>
      <c r="AC1548" s="96" t="n">
        <v>0.45</v>
      </c>
      <c r="AD1548" s="96" t="n">
        <v>0.34</v>
      </c>
      <c r="AE1548" s="96" t="n">
        <v>0.18</v>
      </c>
      <c r="AF1548" s="103" t="n">
        <v>4.62</v>
      </c>
      <c r="AG1548" s="91" t="inlineStr">
        <is>
          <t>Quiet accumulation</t>
        </is>
      </c>
      <c r="AH1548" s="100" t="n">
        <v>0</v>
      </c>
      <c r="AI1548" s="101" t="n">
        <v>0</v>
      </c>
      <c r="AJ1548" s="92" t="inlineStr">
        <is>
          <t>N</t>
        </is>
      </c>
      <c r="AK1548" s="96" t="n"/>
      <c r="AL1548" s="91" t="inlineStr">
        <is>
          <t>n/a</t>
        </is>
      </c>
      <c r="AM1548" s="93" t="n"/>
      <c r="AN1548" s="92" t="inlineStr">
        <is>
          <t>None</t>
        </is>
      </c>
      <c r="AO1548" s="102" t="n">
        <v>0</v>
      </c>
      <c r="AP1548" s="103" t="n">
        <v>0.61</v>
      </c>
      <c r="AQ1548" s="102" t="n">
        <v>22</v>
      </c>
      <c r="AR1548" s="91" t="inlineStr">
        <is>
          <t>N</t>
        </is>
      </c>
      <c r="AS1548" s="104" t="n"/>
      <c r="AT1548" s="92">
        <f>IF(AND(P1548="52-wk high",T1548&gt;=Settings!$B$7),"Y","N")</f>
        <v/>
      </c>
      <c r="AU1548" s="91">
        <f>IF(AND(AD1548&gt;=Settings!$B$8,M1548&gt;0),"Y","N")</f>
        <v/>
      </c>
      <c r="AV1548" s="91">
        <f>IF(OR(AH1548&gt;Settings!$B$9,AI1548&gt;Settings!$B$9),"Y","N")</f>
        <v/>
      </c>
      <c r="AW1548" s="91">
        <f>IF(AJ1548&lt;&gt;"Y","n/a",IF(AND(M1548&gt;0,AK1548&gt;Settings!$B$10),"Y","N"))</f>
        <v/>
      </c>
      <c r="AX1548" s="91">
        <f>IF(AO1548&gt;=Settings!$B$11,"Y","N")</f>
        <v/>
      </c>
      <c r="AY1548" s="99">
        <f>(AT1548="Y")+(AU1548="Y")+(AV1548="Y")+(AW1548="Y")+(AX1548="Y")</f>
        <v/>
      </c>
      <c r="AZ1548" s="94">
        <f>IF(AY1548=0,"None",_xlfn.TEXTJOIN(", ",TRUE(),IF(AT1548="Y","Breakout",""),IF(AU1548="Y","Accumulation",""),IF(AV1548="Y","Institutional buying",""),IF(AW1548="Y","Long buildup",""),IF(AX1548="Y","Momentum leader","")))</f>
        <v/>
      </c>
      <c r="BA1548" s="94">
        <f>IF(BW1548="","","Passes "&amp;AY1548&amp;" of 5 buy-side scans"&amp;IF(G1548="Y","; RED FLAG: filter out using Red flag column",""))</f>
        <v/>
      </c>
      <c r="BB1548" s="91" t="inlineStr">
        <is>
          <t>None</t>
        </is>
      </c>
      <c r="BC1548" s="92" t="inlineStr">
        <is>
          <t>Y</t>
        </is>
      </c>
      <c r="BD1548" s="94" t="inlineStr">
        <is>
          <t>Few traders (&lt;100 unique PAN, 30 days)</t>
        </is>
      </c>
      <c r="BE1548" s="94" t="n"/>
      <c r="BF1548" s="92">
        <f>IF(R1548*100000&gt;=Settings!$B$5,"Y","N")</f>
        <v/>
      </c>
      <c r="BG1548" s="91">
        <f>IF(F1548&gt;Settings!$B$6,"Y","N")</f>
        <v/>
      </c>
      <c r="BH1548" s="97" t="n">
        <v>-53.41</v>
      </c>
      <c r="BI1548" s="96" t="n">
        <v>-10.89</v>
      </c>
      <c r="BJ1548" s="96" t="n">
        <v>-13.4</v>
      </c>
      <c r="BK1548" s="96" t="n">
        <v>-15.87</v>
      </c>
      <c r="BL1548" s="96" t="n">
        <v>6.69</v>
      </c>
      <c r="BM1548" s="96" t="n">
        <v>-45.29</v>
      </c>
      <c r="BN1548" s="97" t="n">
        <v>-6.92</v>
      </c>
      <c r="BO1548" s="96" t="n">
        <v>-10.37</v>
      </c>
      <c r="BP1548" s="96" t="n">
        <v>-13.73</v>
      </c>
      <c r="BQ1548" s="96" t="n">
        <v>-20.77</v>
      </c>
      <c r="BR1548" s="91" t="inlineStr">
        <is>
          <t>Stacked down</t>
        </is>
      </c>
      <c r="BS1548" s="91" t="inlineStr">
        <is>
          <t>None</t>
        </is>
      </c>
      <c r="BT1548" s="96" t="n">
        <v>30.9</v>
      </c>
      <c r="BU1548" s="91" t="inlineStr">
        <is>
          <t>N</t>
        </is>
      </c>
      <c r="BV1548" s="99">
        <f>IF(OR(BF1548&lt;&gt;"Y",BG1548&lt;&gt;"Y"),"",(AND(ISNUMBER(BQ1548),BQ1548&gt;0))+(BR1548="Stacked up")+(AND(ISNUMBER(BH1548),BH1548&gt;=-Settings!$B$17))+(AND(ISNUMBER(BK1548),ISNUMBER(BM1548),BK1548&gt;0,BM1548&gt;0))+(AND(ISNUMBER(AQ1548),AQ1548&gt;=Settings!$B$18))+(AND(ISNUMBER(BT1548),BT1548&gt;=Settings!$B$19,BT1548&lt;=Settings!$B$20))+(AND(ISNUMBER(AS1548),AS1548&gt;0))+(AND(ISNUMBER(T1548),ISNUMBER(M1548),T1548&gt;=Settings!$B$21,M1548&gt;0))+(AND(ISNUMBER(AD1548),ISNUMBER(M1548),AD1548&gt;=Settings!$B$22,M1548&gt;0))+(AY1548&gt;=1))</f>
        <v/>
      </c>
      <c r="BW1548" s="91">
        <f>IF(OR(AY1548=0,BF1548&lt;&gt;"Y",BG1548&lt;&gt;"Y"),"",1+SUMPRODUCT(($A$6:$A$2604=A1548)*($AY$6:$AY$2604&gt;0)*($BF$6:$BF$2604="Y")*($BG$6:$BG$2604="Y")*(($AY$6:$AY$2604&gt;AY1548)+($AY$6:$AY$2604=AY1548)*($AD$6:$AD$2604&gt;AD1548))))</f>
        <v/>
      </c>
    </row>
    <row r="1549" ht="23.85" customHeight="1" s="55">
      <c r="A1549" s="90" t="n">
        <v>46296</v>
      </c>
      <c r="B1549" s="91" t="inlineStr">
        <is>
          <t>SRHHYPOLTD</t>
        </is>
      </c>
      <c r="C1549" s="91" t="inlineStr">
        <is>
          <t>INE917H01012</t>
        </is>
      </c>
      <c r="D1549" s="91" t="n"/>
      <c r="E1549" s="91" t="inlineStr">
        <is>
          <t>None</t>
        </is>
      </c>
      <c r="F1549" s="93" t="n">
        <v>933</v>
      </c>
      <c r="G1549" s="92" t="inlineStr">
        <is>
          <t>N</t>
        </is>
      </c>
      <c r="H1549" s="94" t="n"/>
      <c r="I1549" s="91" t="inlineStr">
        <is>
          <t>N</t>
        </is>
      </c>
      <c r="J1549" s="92">
        <f>IF(K1549="","N","Y")</f>
        <v/>
      </c>
      <c r="K1549" s="94">
        <f>_xlfn.TEXTJOIN("; ",TRUE,IF(P1549="52-wk low","52-wk low",""),IF(AND(AD1549&gt;=Settings!$B$12,M1549&lt;0),"Distribution",""),IF(AND(AJ1549="Y",M1549&lt;0,AK1549&lt;-Settings!$B$13),"Long unwinding",""),IF(AND(AJ1549="Y",M1549&lt;0,AK1549&gt;Settings!$B$13),"Short buildup",""))</f>
        <v/>
      </c>
      <c r="L1549" s="95" t="n">
        <v>543.6</v>
      </c>
      <c r="M1549" s="96" t="n">
        <v>-3.6</v>
      </c>
      <c r="N1549" s="93" t="n">
        <v>2252</v>
      </c>
      <c r="O1549" s="91" t="inlineStr">
        <is>
          <t>None</t>
        </is>
      </c>
      <c r="P1549" s="91" t="inlineStr">
        <is>
          <t>None</t>
        </is>
      </c>
      <c r="Q1549" s="97" t="n">
        <v>0.25</v>
      </c>
      <c r="R1549" s="96" t="n">
        <v>0.58</v>
      </c>
      <c r="S1549" s="96" t="n">
        <v>0.45</v>
      </c>
      <c r="T1549" s="96" t="n">
        <v>0.89</v>
      </c>
      <c r="U1549" s="96" t="n">
        <v>1.3</v>
      </c>
      <c r="V1549" s="103" t="n">
        <v>2.96</v>
      </c>
      <c r="W1549" s="102" t="n">
        <v>10</v>
      </c>
      <c r="X1549" s="93" t="n"/>
      <c r="Y1549" s="91" t="inlineStr">
        <is>
          <t>None</t>
        </is>
      </c>
      <c r="Z1549" s="99" t="n">
        <v>48.72</v>
      </c>
      <c r="AA1549" s="96" t="n">
        <v>0.8100000000000001</v>
      </c>
      <c r="AB1549" s="96" t="n">
        <v>0.74</v>
      </c>
      <c r="AC1549" s="96" t="n">
        <v>0.47</v>
      </c>
      <c r="AD1549" s="96" t="n">
        <v>0.84</v>
      </c>
      <c r="AE1549" s="96" t="n">
        <v>1.19</v>
      </c>
      <c r="AF1549" s="103" t="n">
        <v>0.87</v>
      </c>
      <c r="AG1549" s="91" t="inlineStr">
        <is>
          <t>Drying up</t>
        </is>
      </c>
      <c r="AH1549" s="100" t="n">
        <v>0</v>
      </c>
      <c r="AI1549" s="101" t="n">
        <v>0</v>
      </c>
      <c r="AJ1549" s="92" t="inlineStr">
        <is>
          <t>N</t>
        </is>
      </c>
      <c r="AK1549" s="96" t="n"/>
      <c r="AL1549" s="91" t="inlineStr">
        <is>
          <t>n/a</t>
        </is>
      </c>
      <c r="AM1549" s="93" t="n"/>
      <c r="AN1549" s="92" t="inlineStr">
        <is>
          <t>None</t>
        </is>
      </c>
      <c r="AO1549" s="102" t="n">
        <v>0</v>
      </c>
      <c r="AP1549" s="103" t="n">
        <v>1.16</v>
      </c>
      <c r="AQ1549" s="102" t="n">
        <v>68</v>
      </c>
      <c r="AR1549" s="91" t="inlineStr">
        <is>
          <t>N</t>
        </is>
      </c>
      <c r="AS1549" s="104" t="n"/>
      <c r="AT1549" s="92">
        <f>IF(AND(P1549="52-wk high",T1549&gt;=Settings!$B$7),"Y","N")</f>
        <v/>
      </c>
      <c r="AU1549" s="91">
        <f>IF(AND(AD1549&gt;=Settings!$B$8,M1549&gt;0),"Y","N")</f>
        <v/>
      </c>
      <c r="AV1549" s="91">
        <f>IF(OR(AH1549&gt;Settings!$B$9,AI1549&gt;Settings!$B$9),"Y","N")</f>
        <v/>
      </c>
      <c r="AW1549" s="91">
        <f>IF(AJ1549&lt;&gt;"Y","n/a",IF(AND(M1549&gt;0,AK1549&gt;Settings!$B$10),"Y","N"))</f>
        <v/>
      </c>
      <c r="AX1549" s="91">
        <f>IF(AO1549&gt;=Settings!$B$11,"Y","N")</f>
        <v/>
      </c>
      <c r="AY1549" s="99">
        <f>(AT1549="Y")+(AU1549="Y")+(AV1549="Y")+(AW1549="Y")+(AX1549="Y")</f>
        <v/>
      </c>
      <c r="AZ1549" s="94">
        <f>IF(AY1549=0,"None",_xlfn.TEXTJOIN(", ",TRUE(),IF(AT1549="Y","Breakout",""),IF(AU1549="Y","Accumulation",""),IF(AV1549="Y","Institutional buying",""),IF(AW1549="Y","Long buildup",""),IF(AX1549="Y","Momentum leader","")))</f>
        <v/>
      </c>
      <c r="BA1549" s="94">
        <f>IF(BW1549="","","Passes "&amp;AY1549&amp;" of 5 buy-side scans"&amp;IF(G1549="Y","; RED FLAG: filter out using Red flag column",""))</f>
        <v/>
      </c>
      <c r="BB1549" s="91" t="inlineStr">
        <is>
          <t>None</t>
        </is>
      </c>
      <c r="BC1549" s="92" t="inlineStr">
        <is>
          <t>N</t>
        </is>
      </c>
      <c r="BD1549" s="94" t="n"/>
      <c r="BE1549" s="94" t="n"/>
      <c r="BF1549" s="92">
        <f>IF(R1549*100000&gt;=Settings!$B$5,"Y","N")</f>
        <v/>
      </c>
      <c r="BG1549" s="91">
        <f>IF(F1549&gt;Settings!$B$6,"Y","N")</f>
        <v/>
      </c>
      <c r="BH1549" s="97" t="n">
        <v>-18.87</v>
      </c>
      <c r="BI1549" s="96" t="n">
        <v>-10.26</v>
      </c>
      <c r="BJ1549" s="96" t="n">
        <v>9.94</v>
      </c>
      <c r="BK1549" s="96" t="n">
        <v>11.94</v>
      </c>
      <c r="BL1549" s="96" t="n">
        <v>31.96</v>
      </c>
      <c r="BM1549" s="96" t="n">
        <v>-5.25</v>
      </c>
      <c r="BN1549" s="97" t="n">
        <v>-1.29</v>
      </c>
      <c r="BO1549" s="96" t="n">
        <v>3.51</v>
      </c>
      <c r="BP1549" s="96" t="n">
        <v>6.35</v>
      </c>
      <c r="BQ1549" s="96" t="n">
        <v>6.39</v>
      </c>
      <c r="BR1549" s="91" t="inlineStr">
        <is>
          <t>Mixed</t>
        </is>
      </c>
      <c r="BS1549" s="91" t="inlineStr">
        <is>
          <t>None</t>
        </is>
      </c>
      <c r="BT1549" s="96" t="n">
        <v>46</v>
      </c>
      <c r="BU1549" s="91" t="inlineStr">
        <is>
          <t>N</t>
        </is>
      </c>
      <c r="BV1549" s="99">
        <f>IF(OR(BF1549&lt;&gt;"Y",BG1549&lt;&gt;"Y"),"",(AND(ISNUMBER(BQ1549),BQ1549&gt;0))+(BR1549="Stacked up")+(AND(ISNUMBER(BH1549),BH1549&gt;=-Settings!$B$17))+(AND(ISNUMBER(BK1549),ISNUMBER(BM1549),BK1549&gt;0,BM1549&gt;0))+(AND(ISNUMBER(AQ1549),AQ1549&gt;=Settings!$B$18))+(AND(ISNUMBER(BT1549),BT1549&gt;=Settings!$B$19,BT1549&lt;=Settings!$B$20))+(AND(ISNUMBER(AS1549),AS1549&gt;0))+(AND(ISNUMBER(T1549),ISNUMBER(M1549),T1549&gt;=Settings!$B$21,M1549&gt;0))+(AND(ISNUMBER(AD1549),ISNUMBER(M1549),AD1549&gt;=Settings!$B$22,M1549&gt;0))+(AY1549&gt;=1))</f>
        <v/>
      </c>
      <c r="BW1549" s="91">
        <f>IF(OR(AY1549=0,BF1549&lt;&gt;"Y",BG1549&lt;&gt;"Y"),"",1+SUMPRODUCT(($A$6:$A$2604=A1549)*($AY$6:$AY$2604&gt;0)*($BF$6:$BF$2604="Y")*($BG$6:$BG$2604="Y")*(($AY$6:$AY$2604&gt;AY1549)+($AY$6:$AY$2604=AY1549)*($AD$6:$AD$2604&gt;AD1549))))</f>
        <v/>
      </c>
    </row>
    <row r="1550" ht="23.85" customHeight="1" s="55">
      <c r="A1550" s="90" t="n">
        <v>46296</v>
      </c>
      <c r="B1550" s="91" t="inlineStr">
        <is>
          <t>SUNSHIEL</t>
        </is>
      </c>
      <c r="C1550" s="91" t="inlineStr">
        <is>
          <t>INE199E01014</t>
        </is>
      </c>
      <c r="D1550" s="91" t="n"/>
      <c r="E1550" s="91" t="inlineStr">
        <is>
          <t>None</t>
        </is>
      </c>
      <c r="F1550" s="93" t="n">
        <v>931</v>
      </c>
      <c r="G1550" s="92" t="inlineStr">
        <is>
          <t>N</t>
        </is>
      </c>
      <c r="H1550" s="94" t="n"/>
      <c r="I1550" s="91" t="inlineStr">
        <is>
          <t>N</t>
        </is>
      </c>
      <c r="J1550" s="92">
        <f>IF(K1550="","N","Y")</f>
        <v/>
      </c>
      <c r="K1550" s="94">
        <f>_xlfn.TEXTJOIN("; ",TRUE,IF(P1550="52-wk low","52-wk low",""),IF(AND(AD1550&gt;=Settings!$B$12,M1550&lt;0),"Distribution",""),IF(AND(AJ1550="Y",M1550&lt;0,AK1550&lt;-Settings!$B$13),"Long unwinding",""),IF(AND(AJ1550="Y",M1550&lt;0,AK1550&gt;Settings!$B$13),"Short buildup",""))</f>
        <v/>
      </c>
      <c r="L1550" s="95" t="n">
        <v>1059</v>
      </c>
      <c r="M1550" s="96" t="n">
        <v>0.47</v>
      </c>
      <c r="N1550" s="93" t="n">
        <v>452</v>
      </c>
      <c r="O1550" s="91" t="inlineStr">
        <is>
          <t>None</t>
        </is>
      </c>
      <c r="P1550" s="91" t="inlineStr">
        <is>
          <t>52-wk low</t>
        </is>
      </c>
      <c r="Q1550" s="97" t="n">
        <v>0.03</v>
      </c>
      <c r="R1550" s="96" t="n">
        <v>0.04</v>
      </c>
      <c r="S1550" s="96" t="n">
        <v>0.78</v>
      </c>
      <c r="T1550" s="96" t="n"/>
      <c r="U1550" s="96" t="n"/>
      <c r="V1550" s="103" t="n"/>
      <c r="W1550" s="102" t="n"/>
      <c r="X1550" s="93" t="n"/>
      <c r="Y1550" s="91" t="inlineStr">
        <is>
          <t>None</t>
        </is>
      </c>
      <c r="Z1550" s="99" t="n">
        <v>62.94</v>
      </c>
      <c r="AA1550" s="96" t="n">
        <v>0.88</v>
      </c>
      <c r="AB1550" s="96" t="n"/>
      <c r="AC1550" s="96" t="n">
        <v>0.73</v>
      </c>
      <c r="AD1550" s="96" t="n"/>
      <c r="AE1550" s="96" t="n"/>
      <c r="AF1550" s="103" t="n"/>
      <c r="AG1550" s="91" t="n"/>
      <c r="AH1550" s="100" t="n">
        <v>0</v>
      </c>
      <c r="AI1550" s="101" t="n">
        <v>0</v>
      </c>
      <c r="AJ1550" s="92" t="inlineStr">
        <is>
          <t>N</t>
        </is>
      </c>
      <c r="AK1550" s="96" t="n"/>
      <c r="AL1550" s="91" t="inlineStr">
        <is>
          <t>n/a</t>
        </is>
      </c>
      <c r="AM1550" s="93" t="n"/>
      <c r="AN1550" s="92" t="inlineStr">
        <is>
          <t>None</t>
        </is>
      </c>
      <c r="AO1550" s="102" t="n">
        <v>0</v>
      </c>
      <c r="AP1550" s="103" t="n"/>
      <c r="AQ1550" s="102" t="n"/>
      <c r="AR1550" s="91" t="inlineStr">
        <is>
          <t>N</t>
        </is>
      </c>
      <c r="AS1550" s="104" t="n"/>
      <c r="AT1550" s="92">
        <f>IF(AND(P1550="52-wk high",T1550&gt;=Settings!$B$7),"Y","N")</f>
        <v/>
      </c>
      <c r="AU1550" s="91">
        <f>IF(AND(AD1550&gt;=Settings!$B$8,M1550&gt;0),"Y","N")</f>
        <v/>
      </c>
      <c r="AV1550" s="91">
        <f>IF(OR(AH1550&gt;Settings!$B$9,AI1550&gt;Settings!$B$9),"Y","N")</f>
        <v/>
      </c>
      <c r="AW1550" s="91">
        <f>IF(AJ1550&lt;&gt;"Y","n/a",IF(AND(M1550&gt;0,AK1550&gt;Settings!$B$10),"Y","N"))</f>
        <v/>
      </c>
      <c r="AX1550" s="91">
        <f>IF(AO1550&gt;=Settings!$B$11,"Y","N")</f>
        <v/>
      </c>
      <c r="AY1550" s="99">
        <f>(AT1550="Y")+(AU1550="Y")+(AV1550="Y")+(AW1550="Y")+(AX1550="Y")</f>
        <v/>
      </c>
      <c r="AZ1550" s="94">
        <f>IF(AY1550=0,"None",_xlfn.TEXTJOIN(", ",TRUE(),IF(AT1550="Y","Breakout",""),IF(AU1550="Y","Accumulation",""),IF(AV1550="Y","Institutional buying",""),IF(AW1550="Y","Long buildup",""),IF(AX1550="Y","Momentum leader","")))</f>
        <v/>
      </c>
      <c r="BA1550" s="94">
        <f>IF(BW1550="","","Passes "&amp;AY1550&amp;" of 5 buy-side scans"&amp;IF(G1550="Y","; RED FLAG: filter out using Red flag column",""))</f>
        <v/>
      </c>
      <c r="BB1550" s="91" t="inlineStr">
        <is>
          <t>None</t>
        </is>
      </c>
      <c r="BC1550" s="92" t="inlineStr">
        <is>
          <t>Y</t>
        </is>
      </c>
      <c r="BD1550" s="94" t="inlineStr">
        <is>
          <t>Few traders (&lt;100 unique PAN, 30 days)</t>
        </is>
      </c>
      <c r="BE1550" s="94" t="n"/>
      <c r="BF1550" s="92">
        <f>IF(R1550*100000&gt;=Settings!$B$5,"Y","N")</f>
        <v/>
      </c>
      <c r="BG1550" s="91">
        <f>IF(F1550&gt;Settings!$B$6,"Y","N")</f>
        <v/>
      </c>
      <c r="BH1550" s="97" t="n">
        <v>-17.57</v>
      </c>
      <c r="BI1550" s="96" t="n">
        <v>-7.9</v>
      </c>
      <c r="BJ1550" s="96" t="n">
        <v>-8.130000000000001</v>
      </c>
      <c r="BK1550" s="96" t="n"/>
      <c r="BL1550" s="96" t="n"/>
      <c r="BM1550" s="96" t="n"/>
      <c r="BN1550" s="97" t="n">
        <v>-8.23</v>
      </c>
      <c r="BO1550" s="96" t="n"/>
      <c r="BP1550" s="96" t="n"/>
      <c r="BQ1550" s="96" t="n"/>
      <c r="BR1550" s="91" t="n"/>
      <c r="BS1550" s="91" t="n"/>
      <c r="BT1550" s="96" t="n">
        <v>24.4</v>
      </c>
      <c r="BU1550" s="91" t="n"/>
      <c r="BV1550" s="99">
        <f>IF(OR(BF1550&lt;&gt;"Y",BG1550&lt;&gt;"Y"),"",(AND(ISNUMBER(BQ1550),BQ1550&gt;0))+(BR1550="Stacked up")+(AND(ISNUMBER(BH1550),BH1550&gt;=-Settings!$B$17))+(AND(ISNUMBER(BK1550),ISNUMBER(BM1550),BK1550&gt;0,BM1550&gt;0))+(AND(ISNUMBER(AQ1550),AQ1550&gt;=Settings!$B$18))+(AND(ISNUMBER(BT1550),BT1550&gt;=Settings!$B$19,BT1550&lt;=Settings!$B$20))+(AND(ISNUMBER(AS1550),AS1550&gt;0))+(AND(ISNUMBER(T1550),ISNUMBER(M1550),T1550&gt;=Settings!$B$21,M1550&gt;0))+(AND(ISNUMBER(AD1550),ISNUMBER(M1550),AD1550&gt;=Settings!$B$22,M1550&gt;0))+(AY1550&gt;=1))</f>
        <v/>
      </c>
      <c r="BW1550" s="91">
        <f>IF(OR(AY1550=0,BF1550&lt;&gt;"Y",BG1550&lt;&gt;"Y"),"",1+SUMPRODUCT(($A$6:$A$2604=A1550)*($AY$6:$AY$2604&gt;0)*($BF$6:$BF$2604="Y")*($BG$6:$BG$2604="Y")*(($AY$6:$AY$2604&gt;AY1550)+($AY$6:$AY$2604=AY1550)*($AD$6:$AD$2604&gt;AD1550))))</f>
        <v/>
      </c>
    </row>
    <row r="1551" ht="23.85" customHeight="1" s="55">
      <c r="A1551" s="90" t="n">
        <v>46296</v>
      </c>
      <c r="B1551" s="91" t="inlineStr">
        <is>
          <t>UNIECOM</t>
        </is>
      </c>
      <c r="C1551" s="91" t="inlineStr">
        <is>
          <t>INE00U401027</t>
        </is>
      </c>
      <c r="D1551" s="91" t="n"/>
      <c r="E1551" s="91" t="inlineStr">
        <is>
          <t>None</t>
        </is>
      </c>
      <c r="F1551" s="93" t="n">
        <v>928</v>
      </c>
      <c r="G1551" s="92" t="inlineStr">
        <is>
          <t>N</t>
        </is>
      </c>
      <c r="H1551" s="94" t="n"/>
      <c r="I1551" s="91" t="inlineStr">
        <is>
          <t>N</t>
        </is>
      </c>
      <c r="J1551" s="92">
        <f>IF(K1551="","N","Y")</f>
        <v/>
      </c>
      <c r="K1551" s="94">
        <f>_xlfn.TEXTJOIN("; ",TRUE,IF(P1551="52-wk low","52-wk low",""),IF(AND(AD1551&gt;=Settings!$B$12,M1551&lt;0),"Distribution",""),IF(AND(AJ1551="Y",M1551&lt;0,AK1551&lt;-Settings!$B$13),"Long unwinding",""),IF(AND(AJ1551="Y",M1551&lt;0,AK1551&gt;Settings!$B$13),"Short buildup",""))</f>
        <v/>
      </c>
      <c r="L1551" s="95" t="n">
        <v>82.58</v>
      </c>
      <c r="M1551" s="96" t="n">
        <v>-1.57</v>
      </c>
      <c r="N1551" s="93" t="n">
        <v>1381</v>
      </c>
      <c r="O1551" s="91" t="inlineStr">
        <is>
          <t>None</t>
        </is>
      </c>
      <c r="P1551" s="91" t="inlineStr">
        <is>
          <t>None</t>
        </is>
      </c>
      <c r="Q1551" s="97" t="n">
        <v>2.04</v>
      </c>
      <c r="R1551" s="96" t="n">
        <v>9.359999999999999</v>
      </c>
      <c r="S1551" s="96" t="n">
        <v>0.22</v>
      </c>
      <c r="T1551" s="96" t="n">
        <v>0.33</v>
      </c>
      <c r="U1551" s="96" t="n">
        <v>0.21</v>
      </c>
      <c r="V1551" s="103" t="n">
        <v>0.95</v>
      </c>
      <c r="W1551" s="102" t="n">
        <v>1</v>
      </c>
      <c r="X1551" s="93" t="n"/>
      <c r="Y1551" s="91" t="inlineStr">
        <is>
          <t>None</t>
        </is>
      </c>
      <c r="Z1551" s="99" t="n">
        <v>48.71</v>
      </c>
      <c r="AA1551" s="96" t="n">
        <v>0.99</v>
      </c>
      <c r="AB1551" s="96" t="n">
        <v>0.93</v>
      </c>
      <c r="AC1551" s="96" t="n">
        <v>0.65</v>
      </c>
      <c r="AD1551" s="96" t="n">
        <v>0.57</v>
      </c>
      <c r="AE1551" s="96" t="n">
        <v>0.51</v>
      </c>
      <c r="AF1551" s="103" t="n">
        <v>0.83</v>
      </c>
      <c r="AG1551" s="91" t="inlineStr">
        <is>
          <t>Normal</t>
        </is>
      </c>
      <c r="AH1551" s="100" t="n">
        <v>0</v>
      </c>
      <c r="AI1551" s="101" t="n">
        <v>0</v>
      </c>
      <c r="AJ1551" s="92" t="inlineStr">
        <is>
          <t>N</t>
        </is>
      </c>
      <c r="AK1551" s="96" t="n"/>
      <c r="AL1551" s="91" t="inlineStr">
        <is>
          <t>n/a</t>
        </is>
      </c>
      <c r="AM1551" s="93" t="n"/>
      <c r="AN1551" s="92" t="inlineStr">
        <is>
          <t>None</t>
        </is>
      </c>
      <c r="AO1551" s="102" t="n">
        <v>0</v>
      </c>
      <c r="AP1551" s="103" t="n">
        <v>0.58</v>
      </c>
      <c r="AQ1551" s="102" t="n">
        <v>16</v>
      </c>
      <c r="AR1551" s="91" t="inlineStr">
        <is>
          <t>N</t>
        </is>
      </c>
      <c r="AS1551" s="104" t="n"/>
      <c r="AT1551" s="92">
        <f>IF(AND(P1551="52-wk high",T1551&gt;=Settings!$B$7),"Y","N")</f>
        <v/>
      </c>
      <c r="AU1551" s="91">
        <f>IF(AND(AD1551&gt;=Settings!$B$8,M1551&gt;0),"Y","N")</f>
        <v/>
      </c>
      <c r="AV1551" s="91">
        <f>IF(OR(AH1551&gt;Settings!$B$9,AI1551&gt;Settings!$B$9),"Y","N")</f>
        <v/>
      </c>
      <c r="AW1551" s="91">
        <f>IF(AJ1551&lt;&gt;"Y","n/a",IF(AND(M1551&gt;0,AK1551&gt;Settings!$B$10),"Y","N"))</f>
        <v/>
      </c>
      <c r="AX1551" s="91">
        <f>IF(AO1551&gt;=Settings!$B$11,"Y","N")</f>
        <v/>
      </c>
      <c r="AY1551" s="99">
        <f>(AT1551="Y")+(AU1551="Y")+(AV1551="Y")+(AW1551="Y")+(AX1551="Y")</f>
        <v/>
      </c>
      <c r="AZ1551" s="94">
        <f>IF(AY1551=0,"None",_xlfn.TEXTJOIN(", ",TRUE(),IF(AT1551="Y","Breakout",""),IF(AU1551="Y","Accumulation",""),IF(AV1551="Y","Institutional buying",""),IF(AW1551="Y","Long buildup",""),IF(AX1551="Y","Momentum leader","")))</f>
        <v/>
      </c>
      <c r="BA1551" s="94">
        <f>IF(BW1551="","","Passes "&amp;AY1551&amp;" of 5 buy-side scans"&amp;IF(G1551="Y","; RED FLAG: filter out using Red flag column",""))</f>
        <v/>
      </c>
      <c r="BB1551" s="91" t="inlineStr">
        <is>
          <t>None</t>
        </is>
      </c>
      <c r="BC1551" s="92" t="inlineStr">
        <is>
          <t>N</t>
        </is>
      </c>
      <c r="BD1551" s="94" t="n"/>
      <c r="BE1551" s="94" t="n"/>
      <c r="BF1551" s="92">
        <f>IF(R1551*100000&gt;=Settings!$B$5,"Y","N")</f>
        <v/>
      </c>
      <c r="BG1551" s="91">
        <f>IF(F1551&gt;Settings!$B$6,"Y","N")</f>
        <v/>
      </c>
      <c r="BH1551" s="97" t="n">
        <v>-43.82</v>
      </c>
      <c r="BI1551" s="96" t="n">
        <v>-0.22</v>
      </c>
      <c r="BJ1551" s="96" t="n">
        <v>-5.85</v>
      </c>
      <c r="BK1551" s="96" t="n">
        <v>-5.43</v>
      </c>
      <c r="BL1551" s="96" t="n">
        <v>-3.54</v>
      </c>
      <c r="BM1551" s="96" t="n">
        <v>-43.11</v>
      </c>
      <c r="BN1551" s="97" t="n">
        <v>-1.46</v>
      </c>
      <c r="BO1551" s="96" t="n">
        <v>-3.06</v>
      </c>
      <c r="BP1551" s="96" t="n">
        <v>-6.39</v>
      </c>
      <c r="BQ1551" s="96" t="n">
        <v>-14.93</v>
      </c>
      <c r="BR1551" s="91" t="inlineStr">
        <is>
          <t>Stacked down</t>
        </is>
      </c>
      <c r="BS1551" s="91" t="inlineStr">
        <is>
          <t>None</t>
        </is>
      </c>
      <c r="BT1551" s="96" t="n">
        <v>45.9</v>
      </c>
      <c r="BU1551" s="91" t="inlineStr">
        <is>
          <t>N</t>
        </is>
      </c>
      <c r="BV1551" s="99">
        <f>IF(OR(BF1551&lt;&gt;"Y",BG1551&lt;&gt;"Y"),"",(AND(ISNUMBER(BQ1551),BQ1551&gt;0))+(BR1551="Stacked up")+(AND(ISNUMBER(BH1551),BH1551&gt;=-Settings!$B$17))+(AND(ISNUMBER(BK1551),ISNUMBER(BM1551),BK1551&gt;0,BM1551&gt;0))+(AND(ISNUMBER(AQ1551),AQ1551&gt;=Settings!$B$18))+(AND(ISNUMBER(BT1551),BT1551&gt;=Settings!$B$19,BT1551&lt;=Settings!$B$20))+(AND(ISNUMBER(AS1551),AS1551&gt;0))+(AND(ISNUMBER(T1551),ISNUMBER(M1551),T1551&gt;=Settings!$B$21,M1551&gt;0))+(AND(ISNUMBER(AD1551),ISNUMBER(M1551),AD1551&gt;=Settings!$B$22,M1551&gt;0))+(AY1551&gt;=1))</f>
        <v/>
      </c>
      <c r="BW1551" s="91">
        <f>IF(OR(AY1551=0,BF1551&lt;&gt;"Y",BG1551&lt;&gt;"Y"),"",1+SUMPRODUCT(($A$6:$A$2604=A1551)*($AY$6:$AY$2604&gt;0)*($BF$6:$BF$2604="Y")*($BG$6:$BG$2604="Y")*(($AY$6:$AY$2604&gt;AY1551)+($AY$6:$AY$2604=AY1551)*($AD$6:$AD$2604&gt;AD1551))))</f>
        <v/>
      </c>
    </row>
    <row r="1552" ht="23.85" customHeight="1" s="55">
      <c r="A1552" s="90" t="n">
        <v>46296</v>
      </c>
      <c r="B1552" s="91" t="inlineStr">
        <is>
          <t>MADRASFERT</t>
        </is>
      </c>
      <c r="C1552" s="91" t="inlineStr">
        <is>
          <t>INE414A01015</t>
        </is>
      </c>
      <c r="D1552" s="91" t="n"/>
      <c r="E1552" s="91" t="inlineStr">
        <is>
          <t>None</t>
        </is>
      </c>
      <c r="F1552" s="93" t="n">
        <v>926</v>
      </c>
      <c r="G1552" s="92" t="inlineStr">
        <is>
          <t>N</t>
        </is>
      </c>
      <c r="H1552" s="94" t="n"/>
      <c r="I1552" s="91" t="inlineStr">
        <is>
          <t>N</t>
        </is>
      </c>
      <c r="J1552" s="92">
        <f>IF(K1552="","N","Y")</f>
        <v/>
      </c>
      <c r="K1552" s="94">
        <f>_xlfn.TEXTJOIN("; ",TRUE,IF(P1552="52-wk low","52-wk low",""),IF(AND(AD1552&gt;=Settings!$B$12,M1552&lt;0),"Distribution",""),IF(AND(AJ1552="Y",M1552&lt;0,AK1552&lt;-Settings!$B$13),"Long unwinding",""),IF(AND(AJ1552="Y",M1552&lt;0,AK1552&gt;Settings!$B$13),"Short buildup",""))</f>
        <v/>
      </c>
      <c r="L1552" s="95" t="n">
        <v>57.46</v>
      </c>
      <c r="M1552" s="96" t="n">
        <v>-2.23</v>
      </c>
      <c r="N1552" s="93" t="n">
        <v>1758</v>
      </c>
      <c r="O1552" s="91" t="inlineStr">
        <is>
          <t>None</t>
        </is>
      </c>
      <c r="P1552" s="91" t="inlineStr">
        <is>
          <t>None</t>
        </is>
      </c>
      <c r="Q1552" s="97" t="n">
        <v>0.19</v>
      </c>
      <c r="R1552" s="96" t="n">
        <v>0.39</v>
      </c>
      <c r="S1552" s="96" t="n">
        <v>0.47</v>
      </c>
      <c r="T1552" s="96" t="n">
        <v>0.26</v>
      </c>
      <c r="U1552" s="96" t="n">
        <v>0.19</v>
      </c>
      <c r="V1552" s="103" t="n">
        <v>0.39</v>
      </c>
      <c r="W1552" s="102" t="n">
        <v>0</v>
      </c>
      <c r="X1552" s="93" t="n"/>
      <c r="Y1552" s="91" t="inlineStr">
        <is>
          <t>None</t>
        </is>
      </c>
      <c r="Z1552" s="99" t="n">
        <v>61.52</v>
      </c>
      <c r="AA1552" s="96" t="n">
        <v>1.15</v>
      </c>
      <c r="AB1552" s="96" t="n">
        <v>1.14</v>
      </c>
      <c r="AC1552" s="96" t="n">
        <v>0.5600000000000001</v>
      </c>
      <c r="AD1552" s="96" t="n">
        <v>0.38</v>
      </c>
      <c r="AE1552" s="96" t="n">
        <v>0.27</v>
      </c>
      <c r="AF1552" s="103" t="n">
        <v>1.21</v>
      </c>
      <c r="AG1552" s="91" t="inlineStr">
        <is>
          <t>Normal</t>
        </is>
      </c>
      <c r="AH1552" s="100" t="n">
        <v>0</v>
      </c>
      <c r="AI1552" s="101" t="n">
        <v>0</v>
      </c>
      <c r="AJ1552" s="92" t="inlineStr">
        <is>
          <t>N</t>
        </is>
      </c>
      <c r="AK1552" s="96" t="n"/>
      <c r="AL1552" s="91" t="inlineStr">
        <is>
          <t>n/a</t>
        </is>
      </c>
      <c r="AM1552" s="93" t="n"/>
      <c r="AN1552" s="92" t="inlineStr">
        <is>
          <t>None</t>
        </is>
      </c>
      <c r="AO1552" s="102" t="n">
        <v>0</v>
      </c>
      <c r="AP1552" s="103" t="n">
        <v>0.61</v>
      </c>
      <c r="AQ1552" s="102" t="n">
        <v>21</v>
      </c>
      <c r="AR1552" s="91" t="inlineStr">
        <is>
          <t>N</t>
        </is>
      </c>
      <c r="AS1552" s="104" t="n"/>
      <c r="AT1552" s="92">
        <f>IF(AND(P1552="52-wk high",T1552&gt;=Settings!$B$7),"Y","N")</f>
        <v/>
      </c>
      <c r="AU1552" s="91">
        <f>IF(AND(AD1552&gt;=Settings!$B$8,M1552&gt;0),"Y","N")</f>
        <v/>
      </c>
      <c r="AV1552" s="91">
        <f>IF(OR(AH1552&gt;Settings!$B$9,AI1552&gt;Settings!$B$9),"Y","N")</f>
        <v/>
      </c>
      <c r="AW1552" s="91">
        <f>IF(AJ1552&lt;&gt;"Y","n/a",IF(AND(M1552&gt;0,AK1552&gt;Settings!$B$10),"Y","N"))</f>
        <v/>
      </c>
      <c r="AX1552" s="91">
        <f>IF(AO1552&gt;=Settings!$B$11,"Y","N")</f>
        <v/>
      </c>
      <c r="AY1552" s="99">
        <f>(AT1552="Y")+(AU1552="Y")+(AV1552="Y")+(AW1552="Y")+(AX1552="Y")</f>
        <v/>
      </c>
      <c r="AZ1552" s="94">
        <f>IF(AY1552=0,"None",_xlfn.TEXTJOIN(", ",TRUE(),IF(AT1552="Y","Breakout",""),IF(AU1552="Y","Accumulation",""),IF(AV1552="Y","Institutional buying",""),IF(AW1552="Y","Long buildup",""),IF(AX1552="Y","Momentum leader","")))</f>
        <v/>
      </c>
      <c r="BA1552" s="94">
        <f>IF(BW1552="","","Passes "&amp;AY1552&amp;" of 5 buy-side scans"&amp;IF(G1552="Y","; RED FLAG: filter out using Red flag column",""))</f>
        <v/>
      </c>
      <c r="BB1552" s="91" t="inlineStr">
        <is>
          <t>None</t>
        </is>
      </c>
      <c r="BC1552" s="92" t="inlineStr">
        <is>
          <t>N</t>
        </is>
      </c>
      <c r="BD1552" s="94" t="n"/>
      <c r="BE1552" s="94" t="n"/>
      <c r="BF1552" s="92">
        <f>IF(R1552*100000&gt;=Settings!$B$5,"Y","N")</f>
        <v/>
      </c>
      <c r="BG1552" s="91">
        <f>IF(F1552&gt;Settings!$B$6,"Y","N")</f>
        <v/>
      </c>
      <c r="BH1552" s="97" t="n">
        <v>-33.92</v>
      </c>
      <c r="BI1552" s="96" t="n">
        <v>-5.37</v>
      </c>
      <c r="BJ1552" s="96" t="n">
        <v>-11.19</v>
      </c>
      <c r="BK1552" s="96" t="n">
        <v>-16.56</v>
      </c>
      <c r="BL1552" s="96" t="n">
        <v>-1.34</v>
      </c>
      <c r="BM1552" s="96" t="n">
        <v>-32.32</v>
      </c>
      <c r="BN1552" s="97" t="n">
        <v>-6.1</v>
      </c>
      <c r="BO1552" s="96" t="n">
        <v>-9.73</v>
      </c>
      <c r="BP1552" s="96" t="n">
        <v>-12.49</v>
      </c>
      <c r="BQ1552" s="96" t="n">
        <v>-16.86</v>
      </c>
      <c r="BR1552" s="91" t="inlineStr">
        <is>
          <t>Stacked down</t>
        </is>
      </c>
      <c r="BS1552" s="91" t="inlineStr">
        <is>
          <t>None</t>
        </is>
      </c>
      <c r="BT1552" s="96" t="n">
        <v>17.3</v>
      </c>
      <c r="BU1552" s="91" t="inlineStr">
        <is>
          <t>N</t>
        </is>
      </c>
      <c r="BV1552" s="99">
        <f>IF(OR(BF1552&lt;&gt;"Y",BG1552&lt;&gt;"Y"),"",(AND(ISNUMBER(BQ1552),BQ1552&gt;0))+(BR1552="Stacked up")+(AND(ISNUMBER(BH1552),BH1552&gt;=-Settings!$B$17))+(AND(ISNUMBER(BK1552),ISNUMBER(BM1552),BK1552&gt;0,BM1552&gt;0))+(AND(ISNUMBER(AQ1552),AQ1552&gt;=Settings!$B$18))+(AND(ISNUMBER(BT1552),BT1552&gt;=Settings!$B$19,BT1552&lt;=Settings!$B$20))+(AND(ISNUMBER(AS1552),AS1552&gt;0))+(AND(ISNUMBER(T1552),ISNUMBER(M1552),T1552&gt;=Settings!$B$21,M1552&gt;0))+(AND(ISNUMBER(AD1552),ISNUMBER(M1552),AD1552&gt;=Settings!$B$22,M1552&gt;0))+(AY1552&gt;=1))</f>
        <v/>
      </c>
      <c r="BW1552" s="91">
        <f>IF(OR(AY1552=0,BF1552&lt;&gt;"Y",BG1552&lt;&gt;"Y"),"",1+SUMPRODUCT(($A$6:$A$2604=A1552)*($AY$6:$AY$2604&gt;0)*($BF$6:$BF$2604="Y")*($BG$6:$BG$2604="Y")*(($AY$6:$AY$2604&gt;AY1552)+($AY$6:$AY$2604=AY1552)*($AD$6:$AD$2604&gt;AD1552))))</f>
        <v/>
      </c>
    </row>
    <row r="1553" ht="23.85" customHeight="1" s="55">
      <c r="A1553" s="90" t="n">
        <v>46296</v>
      </c>
      <c r="B1553" s="91" t="inlineStr">
        <is>
          <t>BCLIND</t>
        </is>
      </c>
      <c r="C1553" s="91" t="inlineStr">
        <is>
          <t>INE412G01024</t>
        </is>
      </c>
      <c r="D1553" s="91" t="n"/>
      <c r="E1553" s="91" t="inlineStr">
        <is>
          <t>None</t>
        </is>
      </c>
      <c r="F1553" s="93" t="n">
        <v>922</v>
      </c>
      <c r="G1553" s="92" t="inlineStr">
        <is>
          <t>N</t>
        </is>
      </c>
      <c r="H1553" s="94" t="n"/>
      <c r="I1553" s="91" t="inlineStr">
        <is>
          <t>N</t>
        </is>
      </c>
      <c r="J1553" s="92">
        <f>IF(K1553="","N","Y")</f>
        <v/>
      </c>
      <c r="K1553" s="94">
        <f>_xlfn.TEXTJOIN("; ",TRUE,IF(P1553="52-wk low","52-wk low",""),IF(AND(AD1553&gt;=Settings!$B$12,M1553&lt;0),"Distribution",""),IF(AND(AJ1553="Y",M1553&lt;0,AK1553&lt;-Settings!$B$13),"Long unwinding",""),IF(AND(AJ1553="Y",M1553&lt;0,AK1553&gt;Settings!$B$13),"Short buildup",""))</f>
        <v/>
      </c>
      <c r="L1553" s="95" t="n">
        <v>31.24</v>
      </c>
      <c r="M1553" s="96" t="n">
        <v>-1.73</v>
      </c>
      <c r="N1553" s="93" t="n">
        <v>1484</v>
      </c>
      <c r="O1553" s="91" t="inlineStr">
        <is>
          <t>None</t>
        </is>
      </c>
      <c r="P1553" s="91" t="inlineStr">
        <is>
          <t>None</t>
        </is>
      </c>
      <c r="Q1553" s="97" t="n">
        <v>5.3</v>
      </c>
      <c r="R1553" s="96" t="n">
        <v>5</v>
      </c>
      <c r="S1553" s="96" t="n">
        <v>1.07</v>
      </c>
      <c r="T1553" s="96" t="n">
        <v>0.72</v>
      </c>
      <c r="U1553" s="96" t="n">
        <v>0.29</v>
      </c>
      <c r="V1553" s="103" t="n">
        <v>0.27</v>
      </c>
      <c r="W1553" s="102" t="n">
        <v>0</v>
      </c>
      <c r="X1553" s="93" t="n"/>
      <c r="Y1553" s="91" t="inlineStr">
        <is>
          <t>None</t>
        </is>
      </c>
      <c r="Z1553" s="99" t="n">
        <v>54.51</v>
      </c>
      <c r="AA1553" s="96" t="n">
        <v>1.05</v>
      </c>
      <c r="AB1553" s="96" t="n">
        <v>1.11</v>
      </c>
      <c r="AC1553" s="96" t="n">
        <v>1.19</v>
      </c>
      <c r="AD1553" s="96" t="n">
        <v>0.91</v>
      </c>
      <c r="AE1553" s="96" t="n">
        <v>0.7</v>
      </c>
      <c r="AF1553" s="103" t="n">
        <v>2.19</v>
      </c>
      <c r="AG1553" s="91" t="inlineStr">
        <is>
          <t>Quiet accumulation</t>
        </is>
      </c>
      <c r="AH1553" s="100" t="n">
        <v>0</v>
      </c>
      <c r="AI1553" s="101" t="n">
        <v>0</v>
      </c>
      <c r="AJ1553" s="92" t="inlineStr">
        <is>
          <t>N</t>
        </is>
      </c>
      <c r="AK1553" s="96" t="n"/>
      <c r="AL1553" s="91" t="inlineStr">
        <is>
          <t>n/a</t>
        </is>
      </c>
      <c r="AM1553" s="93" t="n"/>
      <c r="AN1553" s="92" t="inlineStr">
        <is>
          <t>None</t>
        </is>
      </c>
      <c r="AO1553" s="102" t="n">
        <v>0</v>
      </c>
      <c r="AP1553" s="103" t="n">
        <v>0.72</v>
      </c>
      <c r="AQ1553" s="102" t="n">
        <v>39</v>
      </c>
      <c r="AR1553" s="91" t="inlineStr">
        <is>
          <t>N</t>
        </is>
      </c>
      <c r="AS1553" s="104" t="n"/>
      <c r="AT1553" s="92">
        <f>IF(AND(P1553="52-wk high",T1553&gt;=Settings!$B$7),"Y","N")</f>
        <v/>
      </c>
      <c r="AU1553" s="91">
        <f>IF(AND(AD1553&gt;=Settings!$B$8,M1553&gt;0),"Y","N")</f>
        <v/>
      </c>
      <c r="AV1553" s="91">
        <f>IF(OR(AH1553&gt;Settings!$B$9,AI1553&gt;Settings!$B$9),"Y","N")</f>
        <v/>
      </c>
      <c r="AW1553" s="91">
        <f>IF(AJ1553&lt;&gt;"Y","n/a",IF(AND(M1553&gt;0,AK1553&gt;Settings!$B$10),"Y","N"))</f>
        <v/>
      </c>
      <c r="AX1553" s="91">
        <f>IF(AO1553&gt;=Settings!$B$11,"Y","N")</f>
        <v/>
      </c>
      <c r="AY1553" s="99">
        <f>(AT1553="Y")+(AU1553="Y")+(AV1553="Y")+(AW1553="Y")+(AX1553="Y")</f>
        <v/>
      </c>
      <c r="AZ1553" s="94">
        <f>IF(AY1553=0,"None",_xlfn.TEXTJOIN(", ",TRUE(),IF(AT1553="Y","Breakout",""),IF(AU1553="Y","Accumulation",""),IF(AV1553="Y","Institutional buying",""),IF(AW1553="Y","Long buildup",""),IF(AX1553="Y","Momentum leader","")))</f>
        <v/>
      </c>
      <c r="BA1553" s="94">
        <f>IF(BW1553="","","Passes "&amp;AY1553&amp;" of 5 buy-side scans"&amp;IF(G1553="Y","; RED FLAG: filter out using Red flag column",""))</f>
        <v/>
      </c>
      <c r="BB1553" s="91" t="inlineStr">
        <is>
          <t>None</t>
        </is>
      </c>
      <c r="BC1553" s="92" t="inlineStr">
        <is>
          <t>N</t>
        </is>
      </c>
      <c r="BD1553" s="94" t="n"/>
      <c r="BE1553" s="94" t="n"/>
      <c r="BF1553" s="92">
        <f>IF(R1553*100000&gt;=Settings!$B$5,"Y","N")</f>
        <v/>
      </c>
      <c r="BG1553" s="91">
        <f>IF(F1553&gt;Settings!$B$6,"Y","N")</f>
        <v/>
      </c>
      <c r="BH1553" s="97" t="n">
        <v>-25.76</v>
      </c>
      <c r="BI1553" s="96" t="n">
        <v>-6.69</v>
      </c>
      <c r="BJ1553" s="96" t="n">
        <v>-13.68</v>
      </c>
      <c r="BK1553" s="96" t="n">
        <v>-9.789999999999999</v>
      </c>
      <c r="BL1553" s="96" t="n">
        <v>8.06</v>
      </c>
      <c r="BM1553" s="96" t="n">
        <v>-25.26</v>
      </c>
      <c r="BN1553" s="97" t="n">
        <v>-7.22</v>
      </c>
      <c r="BO1553" s="96" t="n">
        <v>-10.05</v>
      </c>
      <c r="BP1553" s="96" t="n">
        <v>-10.07</v>
      </c>
      <c r="BQ1553" s="96" t="n">
        <v>-10.5</v>
      </c>
      <c r="BR1553" s="91" t="inlineStr">
        <is>
          <t>Stacked down</t>
        </is>
      </c>
      <c r="BS1553" s="91" t="inlineStr">
        <is>
          <t>None</t>
        </is>
      </c>
      <c r="BT1553" s="96" t="n">
        <v>21.7</v>
      </c>
      <c r="BU1553" s="91" t="inlineStr">
        <is>
          <t>N</t>
        </is>
      </c>
      <c r="BV1553" s="99">
        <f>IF(OR(BF1553&lt;&gt;"Y",BG1553&lt;&gt;"Y"),"",(AND(ISNUMBER(BQ1553),BQ1553&gt;0))+(BR1553="Stacked up")+(AND(ISNUMBER(BH1553),BH1553&gt;=-Settings!$B$17))+(AND(ISNUMBER(BK1553),ISNUMBER(BM1553),BK1553&gt;0,BM1553&gt;0))+(AND(ISNUMBER(AQ1553),AQ1553&gt;=Settings!$B$18))+(AND(ISNUMBER(BT1553),BT1553&gt;=Settings!$B$19,BT1553&lt;=Settings!$B$20))+(AND(ISNUMBER(AS1553),AS1553&gt;0))+(AND(ISNUMBER(T1553),ISNUMBER(M1553),T1553&gt;=Settings!$B$21,M1553&gt;0))+(AND(ISNUMBER(AD1553),ISNUMBER(M1553),AD1553&gt;=Settings!$B$22,M1553&gt;0))+(AY1553&gt;=1))</f>
        <v/>
      </c>
      <c r="BW1553" s="91">
        <f>IF(OR(AY1553=0,BF1553&lt;&gt;"Y",BG1553&lt;&gt;"Y"),"",1+SUMPRODUCT(($A$6:$A$2604=A1553)*($AY$6:$AY$2604&gt;0)*($BF$6:$BF$2604="Y")*($BG$6:$BG$2604="Y")*(($AY$6:$AY$2604&gt;AY1553)+($AY$6:$AY$2604=AY1553)*($AD$6:$AD$2604&gt;AD1553))))</f>
        <v/>
      </c>
    </row>
    <row r="1554" ht="23.85" customHeight="1" s="55">
      <c r="A1554" s="90" t="n">
        <v>46296</v>
      </c>
      <c r="B1554" s="91" t="inlineStr">
        <is>
          <t>NAHARSPING</t>
        </is>
      </c>
      <c r="C1554" s="91" t="inlineStr">
        <is>
          <t>INE290A01027</t>
        </is>
      </c>
      <c r="D1554" s="91" t="n"/>
      <c r="E1554" s="91" t="inlineStr">
        <is>
          <t>None</t>
        </is>
      </c>
      <c r="F1554" s="93" t="n">
        <v>921</v>
      </c>
      <c r="G1554" s="92" t="inlineStr">
        <is>
          <t>N</t>
        </is>
      </c>
      <c r="H1554" s="94" t="n"/>
      <c r="I1554" s="91" t="inlineStr">
        <is>
          <t>N</t>
        </is>
      </c>
      <c r="J1554" s="92">
        <f>IF(K1554="","N","Y")</f>
        <v/>
      </c>
      <c r="K1554" s="94">
        <f>_xlfn.TEXTJOIN("; ",TRUE,IF(P1554="52-wk low","52-wk low",""),IF(AND(AD1554&gt;=Settings!$B$12,M1554&lt;0),"Distribution",""),IF(AND(AJ1554="Y",M1554&lt;0,AK1554&lt;-Settings!$B$13),"Long unwinding",""),IF(AND(AJ1554="Y",M1554&lt;0,AK1554&gt;Settings!$B$13),"Short buildup",""))</f>
        <v/>
      </c>
      <c r="L1554" s="95" t="n">
        <v>255.5</v>
      </c>
      <c r="M1554" s="96" t="n">
        <v>-1.75</v>
      </c>
      <c r="N1554" s="93" t="n">
        <v>1499</v>
      </c>
      <c r="O1554" s="91" t="inlineStr">
        <is>
          <t>None</t>
        </is>
      </c>
      <c r="P1554" s="91" t="inlineStr">
        <is>
          <t>None</t>
        </is>
      </c>
      <c r="Q1554" s="97" t="n">
        <v>0.19</v>
      </c>
      <c r="R1554" s="96" t="n">
        <v>0.28</v>
      </c>
      <c r="S1554" s="96" t="n">
        <v>0.6899999999999999</v>
      </c>
      <c r="T1554" s="96" t="n">
        <v>0.44</v>
      </c>
      <c r="U1554" s="96" t="n">
        <v>0.7</v>
      </c>
      <c r="V1554" s="103" t="n">
        <v>1</v>
      </c>
      <c r="W1554" s="102" t="n">
        <v>4</v>
      </c>
      <c r="X1554" s="93" t="n"/>
      <c r="Y1554" s="91" t="inlineStr">
        <is>
          <t>None</t>
        </is>
      </c>
      <c r="Z1554" s="99" t="n">
        <v>73.87</v>
      </c>
      <c r="AA1554" s="96" t="n">
        <v>1.09</v>
      </c>
      <c r="AB1554" s="96" t="n">
        <v>1.11</v>
      </c>
      <c r="AC1554" s="96" t="n">
        <v>0.76</v>
      </c>
      <c r="AD1554" s="96" t="n"/>
      <c r="AE1554" s="96" t="n"/>
      <c r="AF1554" s="103" t="n"/>
      <c r="AG1554" s="91" t="inlineStr">
        <is>
          <t>No delivery data</t>
        </is>
      </c>
      <c r="AH1554" s="100" t="n">
        <v>0</v>
      </c>
      <c r="AI1554" s="101" t="n">
        <v>0</v>
      </c>
      <c r="AJ1554" s="92" t="inlineStr">
        <is>
          <t>N</t>
        </is>
      </c>
      <c r="AK1554" s="96" t="n"/>
      <c r="AL1554" s="91" t="inlineStr">
        <is>
          <t>n/a</t>
        </is>
      </c>
      <c r="AM1554" s="93" t="n"/>
      <c r="AN1554" s="92" t="inlineStr">
        <is>
          <t>None</t>
        </is>
      </c>
      <c r="AO1554" s="102" t="n">
        <v>0</v>
      </c>
      <c r="AP1554" s="103" t="n">
        <v>1.32</v>
      </c>
      <c r="AQ1554" s="102" t="n">
        <v>74</v>
      </c>
      <c r="AR1554" s="91" t="inlineStr">
        <is>
          <t>N</t>
        </is>
      </c>
      <c r="AS1554" s="104" t="n"/>
      <c r="AT1554" s="92">
        <f>IF(AND(P1554="52-wk high",T1554&gt;=Settings!$B$7),"Y","N")</f>
        <v/>
      </c>
      <c r="AU1554" s="91">
        <f>IF(AND(AD1554&gt;=Settings!$B$8,M1554&gt;0),"Y","N")</f>
        <v/>
      </c>
      <c r="AV1554" s="91">
        <f>IF(OR(AH1554&gt;Settings!$B$9,AI1554&gt;Settings!$B$9),"Y","N")</f>
        <v/>
      </c>
      <c r="AW1554" s="91">
        <f>IF(AJ1554&lt;&gt;"Y","n/a",IF(AND(M1554&gt;0,AK1554&gt;Settings!$B$10),"Y","N"))</f>
        <v/>
      </c>
      <c r="AX1554" s="91">
        <f>IF(AO1554&gt;=Settings!$B$11,"Y","N")</f>
        <v/>
      </c>
      <c r="AY1554" s="99">
        <f>(AT1554="Y")+(AU1554="Y")+(AV1554="Y")+(AW1554="Y")+(AX1554="Y")</f>
        <v/>
      </c>
      <c r="AZ1554" s="94">
        <f>IF(AY1554=0,"None",_xlfn.TEXTJOIN(", ",TRUE(),IF(AT1554="Y","Breakout",""),IF(AU1554="Y","Accumulation",""),IF(AV1554="Y","Institutional buying",""),IF(AW1554="Y","Long buildup",""),IF(AX1554="Y","Momentum leader","")))</f>
        <v/>
      </c>
      <c r="BA1554" s="94">
        <f>IF(BW1554="","","Passes "&amp;AY1554&amp;" of 5 buy-side scans"&amp;IF(G1554="Y","; RED FLAG: filter out using Red flag column",""))</f>
        <v/>
      </c>
      <c r="BB1554" s="91" t="inlineStr">
        <is>
          <t>None</t>
        </is>
      </c>
      <c r="BC1554" s="92" t="inlineStr">
        <is>
          <t>N</t>
        </is>
      </c>
      <c r="BD1554" s="94" t="n"/>
      <c r="BE1554" s="94" t="n"/>
      <c r="BF1554" s="92">
        <f>IF(R1554*100000&gt;=Settings!$B$5,"Y","N")</f>
        <v/>
      </c>
      <c r="BG1554" s="91">
        <f>IF(F1554&gt;Settings!$B$6,"Y","N")</f>
        <v/>
      </c>
      <c r="BH1554" s="97" t="n">
        <v>-26.79</v>
      </c>
      <c r="BI1554" s="96" t="n">
        <v>-5.58</v>
      </c>
      <c r="BJ1554" s="96" t="n">
        <v>-14.71</v>
      </c>
      <c r="BK1554" s="96" t="n">
        <v>-1.75</v>
      </c>
      <c r="BL1554" s="96" t="n">
        <v>19.22</v>
      </c>
      <c r="BM1554" s="96" t="n">
        <v>23.82</v>
      </c>
      <c r="BN1554" s="97" t="n">
        <v>-6.27</v>
      </c>
      <c r="BO1554" s="96" t="n">
        <v>-8.15</v>
      </c>
      <c r="BP1554" s="96" t="n">
        <v>-5.63</v>
      </c>
      <c r="BQ1554" s="96" t="n">
        <v>0.8</v>
      </c>
      <c r="BR1554" s="91" t="inlineStr">
        <is>
          <t>Mixed</t>
        </is>
      </c>
      <c r="BS1554" s="91" t="inlineStr">
        <is>
          <t>None</t>
        </is>
      </c>
      <c r="BT1554" s="96" t="n">
        <v>27.9</v>
      </c>
      <c r="BU1554" s="91" t="inlineStr">
        <is>
          <t>N</t>
        </is>
      </c>
      <c r="BV1554" s="99">
        <f>IF(OR(BF1554&lt;&gt;"Y",BG1554&lt;&gt;"Y"),"",(AND(ISNUMBER(BQ1554),BQ1554&gt;0))+(BR1554="Stacked up")+(AND(ISNUMBER(BH1554),BH1554&gt;=-Settings!$B$17))+(AND(ISNUMBER(BK1554),ISNUMBER(BM1554),BK1554&gt;0,BM1554&gt;0))+(AND(ISNUMBER(AQ1554),AQ1554&gt;=Settings!$B$18))+(AND(ISNUMBER(BT1554),BT1554&gt;=Settings!$B$19,BT1554&lt;=Settings!$B$20))+(AND(ISNUMBER(AS1554),AS1554&gt;0))+(AND(ISNUMBER(T1554),ISNUMBER(M1554),T1554&gt;=Settings!$B$21,M1554&gt;0))+(AND(ISNUMBER(AD1554),ISNUMBER(M1554),AD1554&gt;=Settings!$B$22,M1554&gt;0))+(AY1554&gt;=1))</f>
        <v/>
      </c>
      <c r="BW1554" s="91">
        <f>IF(OR(AY1554=0,BF1554&lt;&gt;"Y",BG1554&lt;&gt;"Y"),"",1+SUMPRODUCT(($A$6:$A$2604=A1554)*($AY$6:$AY$2604&gt;0)*($BF$6:$BF$2604="Y")*($BG$6:$BG$2604="Y")*(($AY$6:$AY$2604&gt;AY1554)+($AY$6:$AY$2604=AY1554)*($AD$6:$AD$2604&gt;AD1554))))</f>
        <v/>
      </c>
    </row>
    <row r="1555" ht="23.85" customHeight="1" s="55">
      <c r="A1555" s="90" t="n">
        <v>46296</v>
      </c>
      <c r="B1555" s="91" t="inlineStr">
        <is>
          <t>MAXIND</t>
        </is>
      </c>
      <c r="C1555" s="91" t="inlineStr">
        <is>
          <t>INE0CG601016</t>
        </is>
      </c>
      <c r="D1555" s="91" t="n"/>
      <c r="E1555" s="91" t="inlineStr">
        <is>
          <t>None</t>
        </is>
      </c>
      <c r="F1555" s="93" t="n">
        <v>917</v>
      </c>
      <c r="G1555" s="92" t="inlineStr">
        <is>
          <t>Y</t>
        </is>
      </c>
      <c r="H1555" s="94" t="inlineStr">
        <is>
          <t>Loss making</t>
        </is>
      </c>
      <c r="I1555" s="91" t="inlineStr">
        <is>
          <t>N</t>
        </is>
      </c>
      <c r="J1555" s="92">
        <f>IF(K1555="","N","Y")</f>
        <v/>
      </c>
      <c r="K1555" s="94">
        <f>_xlfn.TEXTJOIN("; ",TRUE,IF(P1555="52-wk low","52-wk low",""),IF(AND(AD1555&gt;=Settings!$B$12,M1555&lt;0),"Distribution",""),IF(AND(AJ1555="Y",M1555&lt;0,AK1555&lt;-Settings!$B$13),"Long unwinding",""),IF(AND(AJ1555="Y",M1555&lt;0,AK1555&gt;Settings!$B$13),"Short buildup",""))</f>
        <v/>
      </c>
      <c r="L1555" s="95" t="n">
        <v>162.78</v>
      </c>
      <c r="M1555" s="96" t="n">
        <v>1.21</v>
      </c>
      <c r="N1555" s="93" t="n">
        <v>292</v>
      </c>
      <c r="O1555" s="91" t="inlineStr">
        <is>
          <t>None</t>
        </is>
      </c>
      <c r="P1555" s="91" t="inlineStr">
        <is>
          <t>None</t>
        </is>
      </c>
      <c r="Q1555" s="97" t="n">
        <v>0.73</v>
      </c>
      <c r="R1555" s="96" t="n">
        <v>0.7</v>
      </c>
      <c r="S1555" s="96" t="n">
        <v>1.01</v>
      </c>
      <c r="T1555" s="96" t="n">
        <v>0.46</v>
      </c>
      <c r="U1555" s="96" t="n">
        <v>0.65</v>
      </c>
      <c r="V1555" s="103" t="n">
        <v>0.62</v>
      </c>
      <c r="W1555" s="102" t="n">
        <v>1</v>
      </c>
      <c r="X1555" s="93" t="n"/>
      <c r="Y1555" s="91" t="inlineStr">
        <is>
          <t>None</t>
        </is>
      </c>
      <c r="Z1555" s="99" t="n">
        <v>68.81999999999999</v>
      </c>
      <c r="AA1555" s="96" t="n">
        <v>1.13</v>
      </c>
      <c r="AB1555" s="96" t="n">
        <v>1.17</v>
      </c>
      <c r="AC1555" s="96" t="n">
        <v>1.15</v>
      </c>
      <c r="AD1555" s="96" t="n">
        <v>0.82</v>
      </c>
      <c r="AE1555" s="96" t="n">
        <v>1.13</v>
      </c>
      <c r="AF1555" s="103" t="n">
        <v>1.52</v>
      </c>
      <c r="AG1555" s="91" t="inlineStr">
        <is>
          <t>Normal</t>
        </is>
      </c>
      <c r="AH1555" s="100" t="n">
        <v>0</v>
      </c>
      <c r="AI1555" s="101" t="n">
        <v>0</v>
      </c>
      <c r="AJ1555" s="92" t="inlineStr">
        <is>
          <t>N</t>
        </is>
      </c>
      <c r="AK1555" s="96" t="n"/>
      <c r="AL1555" s="91" t="inlineStr">
        <is>
          <t>n/a</t>
        </is>
      </c>
      <c r="AM1555" s="93" t="n"/>
      <c r="AN1555" s="92" t="inlineStr">
        <is>
          <t>None</t>
        </is>
      </c>
      <c r="AO1555" s="102" t="n">
        <v>0</v>
      </c>
      <c r="AP1555" s="103" t="n">
        <v>0.77</v>
      </c>
      <c r="AQ1555" s="102" t="n">
        <v>47</v>
      </c>
      <c r="AR1555" s="91" t="inlineStr">
        <is>
          <t>N</t>
        </is>
      </c>
      <c r="AS1555" s="104" t="n"/>
      <c r="AT1555" s="92">
        <f>IF(AND(P1555="52-wk high",T1555&gt;=Settings!$B$7),"Y","N")</f>
        <v/>
      </c>
      <c r="AU1555" s="91">
        <f>IF(AND(AD1555&gt;=Settings!$B$8,M1555&gt;0),"Y","N")</f>
        <v/>
      </c>
      <c r="AV1555" s="91">
        <f>IF(OR(AH1555&gt;Settings!$B$9,AI1555&gt;Settings!$B$9),"Y","N")</f>
        <v/>
      </c>
      <c r="AW1555" s="91">
        <f>IF(AJ1555&lt;&gt;"Y","n/a",IF(AND(M1555&gt;0,AK1555&gt;Settings!$B$10),"Y","N"))</f>
        <v/>
      </c>
      <c r="AX1555" s="91">
        <f>IF(AO1555&gt;=Settings!$B$11,"Y","N")</f>
        <v/>
      </c>
      <c r="AY1555" s="99">
        <f>(AT1555="Y")+(AU1555="Y")+(AV1555="Y")+(AW1555="Y")+(AX1555="Y")</f>
        <v/>
      </c>
      <c r="AZ1555" s="94">
        <f>IF(AY1555=0,"None",_xlfn.TEXTJOIN(", ",TRUE(),IF(AT1555="Y","Breakout",""),IF(AU1555="Y","Accumulation",""),IF(AV1555="Y","Institutional buying",""),IF(AW1555="Y","Long buildup",""),IF(AX1555="Y","Momentum leader","")))</f>
        <v/>
      </c>
      <c r="BA1555" s="94">
        <f>IF(BW1555="","","Passes "&amp;AY1555&amp;" of 5 buy-side scans"&amp;IF(G1555="Y","; RED FLAG: filter out using Red flag column",""))</f>
        <v/>
      </c>
      <c r="BB1555" s="91" t="inlineStr">
        <is>
          <t>None</t>
        </is>
      </c>
      <c r="BC1555" s="92" t="inlineStr">
        <is>
          <t>Y</t>
        </is>
      </c>
      <c r="BD1555" s="94" t="inlineStr">
        <is>
          <t>EPS zero</t>
        </is>
      </c>
      <c r="BE1555" s="94" t="n"/>
      <c r="BF1555" s="92">
        <f>IF(R1555*100000&gt;=Settings!$B$5,"Y","N")</f>
        <v/>
      </c>
      <c r="BG1555" s="91">
        <f>IF(F1555&gt;Settings!$B$6,"Y","N")</f>
        <v/>
      </c>
      <c r="BH1555" s="97" t="n">
        <v>-28.85</v>
      </c>
      <c r="BI1555" s="96" t="n">
        <v>9.09</v>
      </c>
      <c r="BJ1555" s="96" t="n">
        <v>9.27</v>
      </c>
      <c r="BK1555" s="96" t="n">
        <v>2.57</v>
      </c>
      <c r="BL1555" s="96" t="n">
        <v>15.41</v>
      </c>
      <c r="BM1555" s="96" t="n">
        <v>-25.33</v>
      </c>
      <c r="BN1555" s="97" t="n">
        <v>6.48</v>
      </c>
      <c r="BO1555" s="96" t="n">
        <v>5.24</v>
      </c>
      <c r="BP1555" s="96" t="n">
        <v>3.2</v>
      </c>
      <c r="BQ1555" s="96" t="n">
        <v>-1.03</v>
      </c>
      <c r="BR1555" s="91" t="inlineStr">
        <is>
          <t>Mixed</t>
        </is>
      </c>
      <c r="BS1555" s="91" t="inlineStr">
        <is>
          <t>None</t>
        </is>
      </c>
      <c r="BT1555" s="96" t="n">
        <v>73.2</v>
      </c>
      <c r="BU1555" s="91" t="inlineStr">
        <is>
          <t>N</t>
        </is>
      </c>
      <c r="BV1555" s="99">
        <f>IF(OR(BF1555&lt;&gt;"Y",BG1555&lt;&gt;"Y"),"",(AND(ISNUMBER(BQ1555),BQ1555&gt;0))+(BR1555="Stacked up")+(AND(ISNUMBER(BH1555),BH1555&gt;=-Settings!$B$17))+(AND(ISNUMBER(BK1555),ISNUMBER(BM1555),BK1555&gt;0,BM1555&gt;0))+(AND(ISNUMBER(AQ1555),AQ1555&gt;=Settings!$B$18))+(AND(ISNUMBER(BT1555),BT1555&gt;=Settings!$B$19,BT1555&lt;=Settings!$B$20))+(AND(ISNUMBER(AS1555),AS1555&gt;0))+(AND(ISNUMBER(T1555),ISNUMBER(M1555),T1555&gt;=Settings!$B$21,M1555&gt;0))+(AND(ISNUMBER(AD1555),ISNUMBER(M1555),AD1555&gt;=Settings!$B$22,M1555&gt;0))+(AY1555&gt;=1))</f>
        <v/>
      </c>
      <c r="BW1555" s="91">
        <f>IF(OR(AY1555=0,BF1555&lt;&gt;"Y",BG1555&lt;&gt;"Y"),"",1+SUMPRODUCT(($A$6:$A$2604=A1555)*($AY$6:$AY$2604&gt;0)*($BF$6:$BF$2604="Y")*($BG$6:$BG$2604="Y")*(($AY$6:$AY$2604&gt;AY1555)+($AY$6:$AY$2604=AY1555)*($AD$6:$AD$2604&gt;AD1555))))</f>
        <v/>
      </c>
    </row>
    <row r="1556" ht="23.85" customHeight="1" s="55">
      <c r="A1556" s="90" t="n">
        <v>46296</v>
      </c>
      <c r="B1556" s="91" t="inlineStr">
        <is>
          <t>SRM</t>
        </is>
      </c>
      <c r="C1556" s="91" t="inlineStr">
        <is>
          <t>INE0R6Z01013</t>
        </is>
      </c>
      <c r="D1556" s="91" t="n"/>
      <c r="E1556" s="91" t="inlineStr">
        <is>
          <t>None</t>
        </is>
      </c>
      <c r="F1556" s="93" t="n">
        <v>915</v>
      </c>
      <c r="G1556" s="92" t="inlineStr">
        <is>
          <t>N</t>
        </is>
      </c>
      <c r="H1556" s="94" t="n"/>
      <c r="I1556" s="91" t="inlineStr">
        <is>
          <t>N</t>
        </is>
      </c>
      <c r="J1556" s="92">
        <f>IF(K1556="","N","Y")</f>
        <v/>
      </c>
      <c r="K1556" s="94">
        <f>_xlfn.TEXTJOIN("; ",TRUE,IF(P1556="52-wk low","52-wk low",""),IF(AND(AD1556&gt;=Settings!$B$12,M1556&lt;0),"Distribution",""),IF(AND(AJ1556="Y",M1556&lt;0,AK1556&lt;-Settings!$B$13),"Long unwinding",""),IF(AND(AJ1556="Y",M1556&lt;0,AK1556&gt;Settings!$B$13),"Short buildup",""))</f>
        <v/>
      </c>
      <c r="L1556" s="95" t="n">
        <v>398.75</v>
      </c>
      <c r="M1556" s="96" t="n">
        <v>-1.4</v>
      </c>
      <c r="N1556" s="93" t="n">
        <v>1260</v>
      </c>
      <c r="O1556" s="91" t="inlineStr">
        <is>
          <t>None</t>
        </is>
      </c>
      <c r="P1556" s="91" t="inlineStr">
        <is>
          <t>None</t>
        </is>
      </c>
      <c r="Q1556" s="97" t="n">
        <v>0.48</v>
      </c>
      <c r="R1556" s="96" t="n">
        <v>0.55</v>
      </c>
      <c r="S1556" s="96" t="n">
        <v>0.84</v>
      </c>
      <c r="T1556" s="96" t="n">
        <v>0.62</v>
      </c>
      <c r="U1556" s="96" t="n">
        <v>0.37</v>
      </c>
      <c r="V1556" s="103" t="n">
        <v>0.42</v>
      </c>
      <c r="W1556" s="102" t="n">
        <v>0</v>
      </c>
      <c r="X1556" s="93" t="n"/>
      <c r="Y1556" s="91" t="inlineStr">
        <is>
          <t>None</t>
        </is>
      </c>
      <c r="Z1556" s="99" t="n">
        <v>51.33</v>
      </c>
      <c r="AA1556" s="96" t="n">
        <v>0.95</v>
      </c>
      <c r="AB1556" s="96" t="n">
        <v>0.97</v>
      </c>
      <c r="AC1556" s="96" t="n">
        <v>0.84</v>
      </c>
      <c r="AD1556" s="96" t="n">
        <v>0.61</v>
      </c>
      <c r="AE1556" s="96" t="n">
        <v>0.45</v>
      </c>
      <c r="AF1556" s="103" t="n">
        <v>1.23</v>
      </c>
      <c r="AG1556" s="91" t="inlineStr">
        <is>
          <t>Normal</t>
        </is>
      </c>
      <c r="AH1556" s="100" t="n">
        <v>0</v>
      </c>
      <c r="AI1556" s="101" t="n">
        <v>0</v>
      </c>
      <c r="AJ1556" s="92" t="inlineStr">
        <is>
          <t>N</t>
        </is>
      </c>
      <c r="AK1556" s="96" t="n"/>
      <c r="AL1556" s="91" t="inlineStr">
        <is>
          <t>n/a</t>
        </is>
      </c>
      <c r="AM1556" s="93" t="n"/>
      <c r="AN1556" s="92" t="inlineStr">
        <is>
          <t>None</t>
        </is>
      </c>
      <c r="AO1556" s="102" t="n">
        <v>0</v>
      </c>
      <c r="AP1556" s="103" t="n">
        <v>0.66</v>
      </c>
      <c r="AQ1556" s="102" t="n">
        <v>31</v>
      </c>
      <c r="AR1556" s="91" t="inlineStr">
        <is>
          <t>N</t>
        </is>
      </c>
      <c r="AS1556" s="104" t="n"/>
      <c r="AT1556" s="92">
        <f>IF(AND(P1556="52-wk high",T1556&gt;=Settings!$B$7),"Y","N")</f>
        <v/>
      </c>
      <c r="AU1556" s="91">
        <f>IF(AND(AD1556&gt;=Settings!$B$8,M1556&gt;0),"Y","N")</f>
        <v/>
      </c>
      <c r="AV1556" s="91">
        <f>IF(OR(AH1556&gt;Settings!$B$9,AI1556&gt;Settings!$B$9),"Y","N")</f>
        <v/>
      </c>
      <c r="AW1556" s="91">
        <f>IF(AJ1556&lt;&gt;"Y","n/a",IF(AND(M1556&gt;0,AK1556&gt;Settings!$B$10),"Y","N"))</f>
        <v/>
      </c>
      <c r="AX1556" s="91">
        <f>IF(AO1556&gt;=Settings!$B$11,"Y","N")</f>
        <v/>
      </c>
      <c r="AY1556" s="99">
        <f>(AT1556="Y")+(AU1556="Y")+(AV1556="Y")+(AW1556="Y")+(AX1556="Y")</f>
        <v/>
      </c>
      <c r="AZ1556" s="94">
        <f>IF(AY1556=0,"None",_xlfn.TEXTJOIN(", ",TRUE(),IF(AT1556="Y","Breakout",""),IF(AU1556="Y","Accumulation",""),IF(AV1556="Y","Institutional buying",""),IF(AW1556="Y","Long buildup",""),IF(AX1556="Y","Momentum leader","")))</f>
        <v/>
      </c>
      <c r="BA1556" s="94">
        <f>IF(BW1556="","","Passes "&amp;AY1556&amp;" of 5 buy-side scans"&amp;IF(G1556="Y","; RED FLAG: filter out using Red flag column",""))</f>
        <v/>
      </c>
      <c r="BB1556" s="91" t="inlineStr">
        <is>
          <t>None</t>
        </is>
      </c>
      <c r="BC1556" s="92" t="inlineStr">
        <is>
          <t>N</t>
        </is>
      </c>
      <c r="BD1556" s="94" t="n"/>
      <c r="BE1556" s="94" t="n"/>
      <c r="BF1556" s="92">
        <f>IF(R1556*100000&gt;=Settings!$B$5,"Y","N")</f>
        <v/>
      </c>
      <c r="BG1556" s="91">
        <f>IF(F1556&gt;Settings!$B$6,"Y","N")</f>
        <v/>
      </c>
      <c r="BH1556" s="97" t="n">
        <v>-38.65</v>
      </c>
      <c r="BI1556" s="96" t="n">
        <v>-4.83</v>
      </c>
      <c r="BJ1556" s="96" t="n">
        <v>-10.85</v>
      </c>
      <c r="BK1556" s="96" t="n">
        <v>-22.2</v>
      </c>
      <c r="BL1556" s="96" t="n">
        <v>-1.51</v>
      </c>
      <c r="BM1556" s="96" t="n">
        <v>-26.23</v>
      </c>
      <c r="BN1556" s="97" t="n">
        <v>-6.61</v>
      </c>
      <c r="BO1556" s="96" t="n">
        <v>-11.93</v>
      </c>
      <c r="BP1556" s="96" t="n">
        <v>-14.9</v>
      </c>
      <c r="BQ1556" s="96" t="n">
        <v>-17.61</v>
      </c>
      <c r="BR1556" s="91" t="inlineStr">
        <is>
          <t>Stacked down</t>
        </is>
      </c>
      <c r="BS1556" s="91" t="inlineStr">
        <is>
          <t>None</t>
        </is>
      </c>
      <c r="BT1556" s="96" t="n">
        <v>18.9</v>
      </c>
      <c r="BU1556" s="91" t="inlineStr">
        <is>
          <t>N</t>
        </is>
      </c>
      <c r="BV1556" s="99">
        <f>IF(OR(BF1556&lt;&gt;"Y",BG1556&lt;&gt;"Y"),"",(AND(ISNUMBER(BQ1556),BQ1556&gt;0))+(BR1556="Stacked up")+(AND(ISNUMBER(BH1556),BH1556&gt;=-Settings!$B$17))+(AND(ISNUMBER(BK1556),ISNUMBER(BM1556),BK1556&gt;0,BM1556&gt;0))+(AND(ISNUMBER(AQ1556),AQ1556&gt;=Settings!$B$18))+(AND(ISNUMBER(BT1556),BT1556&gt;=Settings!$B$19,BT1556&lt;=Settings!$B$20))+(AND(ISNUMBER(AS1556),AS1556&gt;0))+(AND(ISNUMBER(T1556),ISNUMBER(M1556),T1556&gt;=Settings!$B$21,M1556&gt;0))+(AND(ISNUMBER(AD1556),ISNUMBER(M1556),AD1556&gt;=Settings!$B$22,M1556&gt;0))+(AY1556&gt;=1))</f>
        <v/>
      </c>
      <c r="BW1556" s="91">
        <f>IF(OR(AY1556=0,BF1556&lt;&gt;"Y",BG1556&lt;&gt;"Y"),"",1+SUMPRODUCT(($A$6:$A$2604=A1556)*($AY$6:$AY$2604&gt;0)*($BF$6:$BF$2604="Y")*($BG$6:$BG$2604="Y")*(($AY$6:$AY$2604&gt;AY1556)+($AY$6:$AY$2604=AY1556)*($AD$6:$AD$2604&gt;AD1556))))</f>
        <v/>
      </c>
    </row>
    <row r="1557" ht="23.85" customHeight="1" s="55">
      <c r="A1557" s="90" t="n">
        <v>46296</v>
      </c>
      <c r="B1557" s="91" t="inlineStr">
        <is>
          <t>GKWLIMITED</t>
        </is>
      </c>
      <c r="C1557" s="91" t="inlineStr">
        <is>
          <t>INE528A01020</t>
        </is>
      </c>
      <c r="D1557" s="91" t="n"/>
      <c r="E1557" s="91" t="inlineStr">
        <is>
          <t>None</t>
        </is>
      </c>
      <c r="F1557" s="93" t="n">
        <v>913</v>
      </c>
      <c r="G1557" s="92" t="inlineStr">
        <is>
          <t>N</t>
        </is>
      </c>
      <c r="H1557" s="94" t="n"/>
      <c r="I1557" s="91" t="inlineStr">
        <is>
          <t>N</t>
        </is>
      </c>
      <c r="J1557" s="92">
        <f>IF(K1557="","N","Y")</f>
        <v/>
      </c>
      <c r="K1557" s="94">
        <f>_xlfn.TEXTJOIN("; ",TRUE,IF(P1557="52-wk low","52-wk low",""),IF(AND(AD1557&gt;=Settings!$B$12,M1557&lt;0),"Distribution",""),IF(AND(AJ1557="Y",M1557&lt;0,AK1557&lt;-Settings!$B$13),"Long unwinding",""),IF(AND(AJ1557="Y",M1557&lt;0,AK1557&gt;Settings!$B$13),"Short buildup",""))</f>
        <v/>
      </c>
      <c r="L1557" s="95" t="n">
        <v>1530</v>
      </c>
      <c r="M1557" s="96" t="n">
        <v>-1.29</v>
      </c>
      <c r="N1557" s="93" t="n">
        <v>1198</v>
      </c>
      <c r="O1557" s="91" t="inlineStr">
        <is>
          <t>None</t>
        </is>
      </c>
      <c r="P1557" s="91" t="inlineStr">
        <is>
          <t>None</t>
        </is>
      </c>
      <c r="Q1557" s="97" t="n">
        <v>0.06</v>
      </c>
      <c r="R1557" s="96" t="n">
        <v>0.01</v>
      </c>
      <c r="S1557" s="96" t="n">
        <v>3.02</v>
      </c>
      <c r="T1557" s="96" t="n">
        <v>5.23</v>
      </c>
      <c r="U1557" s="96" t="n">
        <v>7.16</v>
      </c>
      <c r="V1557" s="103" t="n">
        <v>0.97</v>
      </c>
      <c r="W1557" s="102" t="n">
        <v>3</v>
      </c>
      <c r="X1557" s="93" t="n"/>
      <c r="Y1557" s="91" t="inlineStr">
        <is>
          <t>None</t>
        </is>
      </c>
      <c r="Z1557" s="99" t="n">
        <v>99.93000000000001</v>
      </c>
      <c r="AA1557" s="96" t="n">
        <v>1.12</v>
      </c>
      <c r="AB1557" s="96" t="n">
        <v>1.16</v>
      </c>
      <c r="AC1557" s="96" t="n">
        <v>3.14</v>
      </c>
      <c r="AD1557" s="96" t="n">
        <v>5.61</v>
      </c>
      <c r="AE1557" s="96" t="n">
        <v>8.1</v>
      </c>
      <c r="AF1557" s="103" t="n">
        <v>1.04</v>
      </c>
      <c r="AG1557" s="91" t="inlineStr">
        <is>
          <t>Normal</t>
        </is>
      </c>
      <c r="AH1557" s="100" t="n">
        <v>0</v>
      </c>
      <c r="AI1557" s="101" t="n">
        <v>0</v>
      </c>
      <c r="AJ1557" s="92" t="inlineStr">
        <is>
          <t>N</t>
        </is>
      </c>
      <c r="AK1557" s="96" t="n"/>
      <c r="AL1557" s="91" t="inlineStr">
        <is>
          <t>n/a</t>
        </is>
      </c>
      <c r="AM1557" s="93" t="n"/>
      <c r="AN1557" s="92" t="inlineStr">
        <is>
          <t>None</t>
        </is>
      </c>
      <c r="AO1557" s="102" t="n">
        <v>0</v>
      </c>
      <c r="AP1557" s="103" t="n">
        <v>0.77</v>
      </c>
      <c r="AQ1557" s="102" t="n">
        <v>47</v>
      </c>
      <c r="AR1557" s="91" t="inlineStr">
        <is>
          <t>N</t>
        </is>
      </c>
      <c r="AS1557" s="104" t="n"/>
      <c r="AT1557" s="92">
        <f>IF(AND(P1557="52-wk high",T1557&gt;=Settings!$B$7),"Y","N")</f>
        <v/>
      </c>
      <c r="AU1557" s="91">
        <f>IF(AND(AD1557&gt;=Settings!$B$8,M1557&gt;0),"Y","N")</f>
        <v/>
      </c>
      <c r="AV1557" s="91">
        <f>IF(OR(AH1557&gt;Settings!$B$9,AI1557&gt;Settings!$B$9),"Y","N")</f>
        <v/>
      </c>
      <c r="AW1557" s="91">
        <f>IF(AJ1557&lt;&gt;"Y","n/a",IF(AND(M1557&gt;0,AK1557&gt;Settings!$B$10),"Y","N"))</f>
        <v/>
      </c>
      <c r="AX1557" s="91">
        <f>IF(AO1557&gt;=Settings!$B$11,"Y","N")</f>
        <v/>
      </c>
      <c r="AY1557" s="99">
        <f>(AT1557="Y")+(AU1557="Y")+(AV1557="Y")+(AW1557="Y")+(AX1557="Y")</f>
        <v/>
      </c>
      <c r="AZ1557" s="94">
        <f>IF(AY1557=0,"None",_xlfn.TEXTJOIN(", ",TRUE(),IF(AT1557="Y","Breakout",""),IF(AU1557="Y","Accumulation",""),IF(AV1557="Y","Institutional buying",""),IF(AW1557="Y","Long buildup",""),IF(AX1557="Y","Momentum leader","")))</f>
        <v/>
      </c>
      <c r="BA1557" s="94">
        <f>IF(BW1557="","","Passes "&amp;AY1557&amp;" of 5 buy-side scans"&amp;IF(G1557="Y","; RED FLAG: filter out using Red flag column",""))</f>
        <v/>
      </c>
      <c r="BB1557" s="91" t="inlineStr">
        <is>
          <t>None</t>
        </is>
      </c>
      <c r="BC1557" s="92" t="inlineStr">
        <is>
          <t>Y</t>
        </is>
      </c>
      <c r="BD1557" s="94" t="inlineStr">
        <is>
          <t>EPS zero; Few traders (&lt;100 unique PAN, 30 days)</t>
        </is>
      </c>
      <c r="BE1557" s="94" t="n"/>
      <c r="BF1557" s="92">
        <f>IF(R1557*100000&gt;=Settings!$B$5,"Y","N")</f>
        <v/>
      </c>
      <c r="BG1557" s="91">
        <f>IF(F1557&gt;Settings!$B$6,"Y","N")</f>
        <v/>
      </c>
      <c r="BH1557" s="97" t="n">
        <v>-22.94</v>
      </c>
      <c r="BI1557" s="96" t="n">
        <v>-2.01</v>
      </c>
      <c r="BJ1557" s="96" t="n">
        <v>-1.29</v>
      </c>
      <c r="BK1557" s="96" t="n">
        <v>-11.74</v>
      </c>
      <c r="BL1557" s="96" t="n">
        <v>2.4</v>
      </c>
      <c r="BM1557" s="96" t="n">
        <v>-7.63</v>
      </c>
      <c r="BN1557" s="97" t="n">
        <v>-2.38</v>
      </c>
      <c r="BO1557" s="96" t="n">
        <v>-4.45</v>
      </c>
      <c r="BP1557" s="96" t="n">
        <v>-6.26</v>
      </c>
      <c r="BQ1557" s="96" t="n">
        <v>-7.59</v>
      </c>
      <c r="BR1557" s="91" t="inlineStr">
        <is>
          <t>Stacked down</t>
        </is>
      </c>
      <c r="BS1557" s="91" t="inlineStr">
        <is>
          <t>None</t>
        </is>
      </c>
      <c r="BT1557" s="96" t="n">
        <v>39.6</v>
      </c>
      <c r="BU1557" s="91" t="inlineStr">
        <is>
          <t>N</t>
        </is>
      </c>
      <c r="BV1557" s="99">
        <f>IF(OR(BF1557&lt;&gt;"Y",BG1557&lt;&gt;"Y"),"",(AND(ISNUMBER(BQ1557),BQ1557&gt;0))+(BR1557="Stacked up")+(AND(ISNUMBER(BH1557),BH1557&gt;=-Settings!$B$17))+(AND(ISNUMBER(BK1557),ISNUMBER(BM1557),BK1557&gt;0,BM1557&gt;0))+(AND(ISNUMBER(AQ1557),AQ1557&gt;=Settings!$B$18))+(AND(ISNUMBER(BT1557),BT1557&gt;=Settings!$B$19,BT1557&lt;=Settings!$B$20))+(AND(ISNUMBER(AS1557),AS1557&gt;0))+(AND(ISNUMBER(T1557),ISNUMBER(M1557),T1557&gt;=Settings!$B$21,M1557&gt;0))+(AND(ISNUMBER(AD1557),ISNUMBER(M1557),AD1557&gt;=Settings!$B$22,M1557&gt;0))+(AY1557&gt;=1))</f>
        <v/>
      </c>
      <c r="BW1557" s="91">
        <f>IF(OR(AY1557=0,BF1557&lt;&gt;"Y",BG1557&lt;&gt;"Y"),"",1+SUMPRODUCT(($A$6:$A$2604=A1557)*($AY$6:$AY$2604&gt;0)*($BF$6:$BF$2604="Y")*($BG$6:$BG$2604="Y")*(($AY$6:$AY$2604&gt;AY1557)+($AY$6:$AY$2604=AY1557)*($AD$6:$AD$2604&gt;AD1557))))</f>
        <v/>
      </c>
    </row>
    <row r="1558" ht="23.85" customHeight="1" s="55">
      <c r="A1558" s="90" t="n">
        <v>46296</v>
      </c>
      <c r="B1558" s="91" t="inlineStr">
        <is>
          <t>AMNPLST</t>
        </is>
      </c>
      <c r="C1558" s="91" t="inlineStr">
        <is>
          <t>INE275D01022</t>
        </is>
      </c>
      <c r="D1558" s="91" t="n"/>
      <c r="E1558" s="91" t="inlineStr">
        <is>
          <t>None</t>
        </is>
      </c>
      <c r="F1558" s="93" t="n">
        <v>910</v>
      </c>
      <c r="G1558" s="92" t="inlineStr">
        <is>
          <t>N</t>
        </is>
      </c>
      <c r="H1558" s="94" t="n"/>
      <c r="I1558" s="91" t="inlineStr">
        <is>
          <t>N</t>
        </is>
      </c>
      <c r="J1558" s="92">
        <f>IF(K1558="","N","Y")</f>
        <v/>
      </c>
      <c r="K1558" s="94">
        <f>_xlfn.TEXTJOIN("; ",TRUE,IF(P1558="52-wk low","52-wk low",""),IF(AND(AD1558&gt;=Settings!$B$12,M1558&lt;0),"Distribution",""),IF(AND(AJ1558="Y",M1558&lt;0,AK1558&lt;-Settings!$B$13),"Long unwinding",""),IF(AND(AJ1558="Y",M1558&lt;0,AK1558&gt;Settings!$B$13),"Short buildup",""))</f>
        <v/>
      </c>
      <c r="L1558" s="95" t="n">
        <v>165.43</v>
      </c>
      <c r="M1558" s="96" t="n">
        <v>-3.58</v>
      </c>
      <c r="N1558" s="93" t="n">
        <v>2248</v>
      </c>
      <c r="O1558" s="91" t="inlineStr">
        <is>
          <t>None</t>
        </is>
      </c>
      <c r="P1558" s="91" t="inlineStr">
        <is>
          <t>None</t>
        </is>
      </c>
      <c r="Q1558" s="97" t="n">
        <v>0.05</v>
      </c>
      <c r="R1558" s="96" t="n">
        <v>0.09</v>
      </c>
      <c r="S1558" s="96" t="n">
        <v>0.49</v>
      </c>
      <c r="T1558" s="96" t="n">
        <v>0.45</v>
      </c>
      <c r="U1558" s="96" t="n">
        <v>0.22</v>
      </c>
      <c r="V1558" s="103" t="n">
        <v>0.44</v>
      </c>
      <c r="W1558" s="102" t="n">
        <v>1</v>
      </c>
      <c r="X1558" s="93" t="n"/>
      <c r="Y1558" s="91" t="inlineStr">
        <is>
          <t>None</t>
        </is>
      </c>
      <c r="Z1558" s="99" t="n">
        <v>79.29000000000001</v>
      </c>
      <c r="AA1558" s="96" t="n">
        <v>1.11</v>
      </c>
      <c r="AB1558" s="96" t="n">
        <v>1.28</v>
      </c>
      <c r="AC1558" s="96" t="n">
        <v>0.47</v>
      </c>
      <c r="AD1558" s="96" t="n">
        <v>0.62</v>
      </c>
      <c r="AE1558" s="96" t="n">
        <v>0.45</v>
      </c>
      <c r="AF1558" s="103" t="n">
        <v>2.19</v>
      </c>
      <c r="AG1558" s="91" t="inlineStr">
        <is>
          <t>Quiet accumulation</t>
        </is>
      </c>
      <c r="AH1558" s="100" t="n">
        <v>0</v>
      </c>
      <c r="AI1558" s="101" t="n">
        <v>0</v>
      </c>
      <c r="AJ1558" s="92" t="inlineStr">
        <is>
          <t>N</t>
        </is>
      </c>
      <c r="AK1558" s="96" t="n"/>
      <c r="AL1558" s="91" t="inlineStr">
        <is>
          <t>n/a</t>
        </is>
      </c>
      <c r="AM1558" s="93" t="n"/>
      <c r="AN1558" s="92" t="inlineStr">
        <is>
          <t>None</t>
        </is>
      </c>
      <c r="AO1558" s="102" t="n">
        <v>0</v>
      </c>
      <c r="AP1558" s="103" t="n">
        <v>0.83</v>
      </c>
      <c r="AQ1558" s="102" t="n">
        <v>52</v>
      </c>
      <c r="AR1558" s="91" t="inlineStr">
        <is>
          <t>N</t>
        </is>
      </c>
      <c r="AS1558" s="104" t="n"/>
      <c r="AT1558" s="92">
        <f>IF(AND(P1558="52-wk high",T1558&gt;=Settings!$B$7),"Y","N")</f>
        <v/>
      </c>
      <c r="AU1558" s="91">
        <f>IF(AND(AD1558&gt;=Settings!$B$8,M1558&gt;0),"Y","N")</f>
        <v/>
      </c>
      <c r="AV1558" s="91">
        <f>IF(OR(AH1558&gt;Settings!$B$9,AI1558&gt;Settings!$B$9),"Y","N")</f>
        <v/>
      </c>
      <c r="AW1558" s="91">
        <f>IF(AJ1558&lt;&gt;"Y","n/a",IF(AND(M1558&gt;0,AK1558&gt;Settings!$B$10),"Y","N"))</f>
        <v/>
      </c>
      <c r="AX1558" s="91">
        <f>IF(AO1558&gt;=Settings!$B$11,"Y","N")</f>
        <v/>
      </c>
      <c r="AY1558" s="99">
        <f>(AT1558="Y")+(AU1558="Y")+(AV1558="Y")+(AW1558="Y")+(AX1558="Y")</f>
        <v/>
      </c>
      <c r="AZ1558" s="94">
        <f>IF(AY1558=0,"None",_xlfn.TEXTJOIN(", ",TRUE(),IF(AT1558="Y","Breakout",""),IF(AU1558="Y","Accumulation",""),IF(AV1558="Y","Institutional buying",""),IF(AW1558="Y","Long buildup",""),IF(AX1558="Y","Momentum leader","")))</f>
        <v/>
      </c>
      <c r="BA1558" s="94">
        <f>IF(BW1558="","","Passes "&amp;AY1558&amp;" of 5 buy-side scans"&amp;IF(G1558="Y","; RED FLAG: filter out using Red flag column",""))</f>
        <v/>
      </c>
      <c r="BB1558" s="91" t="inlineStr">
        <is>
          <t>None</t>
        </is>
      </c>
      <c r="BC1558" s="92" t="inlineStr">
        <is>
          <t>Y</t>
        </is>
      </c>
      <c r="BD1558" s="94" t="inlineStr">
        <is>
          <t>Few traders (&lt;100 unique PAN, 30 days)</t>
        </is>
      </c>
      <c r="BE1558" s="94" t="n"/>
      <c r="BF1558" s="92">
        <f>IF(R1558*100000&gt;=Settings!$B$5,"Y","N")</f>
        <v/>
      </c>
      <c r="BG1558" s="91">
        <f>IF(F1558&gt;Settings!$B$6,"Y","N")</f>
        <v/>
      </c>
      <c r="BH1558" s="97" t="n">
        <v>-33.83</v>
      </c>
      <c r="BI1558" s="96" t="n">
        <v>0.82</v>
      </c>
      <c r="BJ1558" s="96" t="n">
        <v>-8.69</v>
      </c>
      <c r="BK1558" s="96" t="n">
        <v>-13.21</v>
      </c>
      <c r="BL1558" s="96" t="n">
        <v>21.4</v>
      </c>
      <c r="BM1558" s="96" t="n">
        <v>-23.63</v>
      </c>
      <c r="BN1558" s="97" t="n">
        <v>-2.87</v>
      </c>
      <c r="BO1558" s="96" t="n">
        <v>-7.01</v>
      </c>
      <c r="BP1558" s="96" t="n">
        <v>-8.84</v>
      </c>
      <c r="BQ1558" s="96" t="n">
        <v>-10.72</v>
      </c>
      <c r="BR1558" s="91" t="inlineStr">
        <is>
          <t>Stacked down</t>
        </is>
      </c>
      <c r="BS1558" s="91" t="inlineStr">
        <is>
          <t>None</t>
        </is>
      </c>
      <c r="BT1558" s="96" t="n">
        <v>41.5</v>
      </c>
      <c r="BU1558" s="91" t="inlineStr">
        <is>
          <t>N</t>
        </is>
      </c>
      <c r="BV1558" s="99">
        <f>IF(OR(BF1558&lt;&gt;"Y",BG1558&lt;&gt;"Y"),"",(AND(ISNUMBER(BQ1558),BQ1558&gt;0))+(BR1558="Stacked up")+(AND(ISNUMBER(BH1558),BH1558&gt;=-Settings!$B$17))+(AND(ISNUMBER(BK1558),ISNUMBER(BM1558),BK1558&gt;0,BM1558&gt;0))+(AND(ISNUMBER(AQ1558),AQ1558&gt;=Settings!$B$18))+(AND(ISNUMBER(BT1558),BT1558&gt;=Settings!$B$19,BT1558&lt;=Settings!$B$20))+(AND(ISNUMBER(AS1558),AS1558&gt;0))+(AND(ISNUMBER(T1558),ISNUMBER(M1558),T1558&gt;=Settings!$B$21,M1558&gt;0))+(AND(ISNUMBER(AD1558),ISNUMBER(M1558),AD1558&gt;=Settings!$B$22,M1558&gt;0))+(AY1558&gt;=1))</f>
        <v/>
      </c>
      <c r="BW1558" s="91">
        <f>IF(OR(AY1558=0,BF1558&lt;&gt;"Y",BG1558&lt;&gt;"Y"),"",1+SUMPRODUCT(($A$6:$A$2604=A1558)*($AY$6:$AY$2604&gt;0)*($BF$6:$BF$2604="Y")*($BG$6:$BG$2604="Y")*(($AY$6:$AY$2604&gt;AY1558)+($AY$6:$AY$2604=AY1558)*($AD$6:$AD$2604&gt;AD1558))))</f>
        <v/>
      </c>
    </row>
    <row r="1559" ht="23.85" customHeight="1" s="55">
      <c r="A1559" s="90" t="n">
        <v>46296</v>
      </c>
      <c r="B1559" s="91" t="inlineStr">
        <is>
          <t>JARO</t>
        </is>
      </c>
      <c r="C1559" s="91" t="inlineStr">
        <is>
          <t>INE00YJ01010</t>
        </is>
      </c>
      <c r="D1559" s="91" t="n"/>
      <c r="E1559" s="91" t="inlineStr">
        <is>
          <t>None</t>
        </is>
      </c>
      <c r="F1559" s="93" t="n">
        <v>910</v>
      </c>
      <c r="G1559" s="92" t="inlineStr">
        <is>
          <t>N</t>
        </is>
      </c>
      <c r="H1559" s="94" t="n"/>
      <c r="I1559" s="91" t="inlineStr">
        <is>
          <t>N</t>
        </is>
      </c>
      <c r="J1559" s="92">
        <f>IF(K1559="","N","Y")</f>
        <v/>
      </c>
      <c r="K1559" s="94">
        <f>_xlfn.TEXTJOIN("; ",TRUE,IF(P1559="52-wk low","52-wk low",""),IF(AND(AD1559&gt;=Settings!$B$12,M1559&lt;0),"Distribution",""),IF(AND(AJ1559="Y",M1559&lt;0,AK1559&lt;-Settings!$B$13),"Long unwinding",""),IF(AND(AJ1559="Y",M1559&lt;0,AK1559&gt;Settings!$B$13),"Short buildup",""))</f>
        <v/>
      </c>
      <c r="L1559" s="95" t="n">
        <v>408.4</v>
      </c>
      <c r="M1559" s="96" t="n">
        <v>-2.79</v>
      </c>
      <c r="N1559" s="93" t="n">
        <v>2006</v>
      </c>
      <c r="O1559" s="91" t="inlineStr">
        <is>
          <t>None</t>
        </is>
      </c>
      <c r="P1559" s="91" t="inlineStr">
        <is>
          <t>None</t>
        </is>
      </c>
      <c r="Q1559" s="97" t="n">
        <v>1</v>
      </c>
      <c r="R1559" s="96" t="n">
        <v>1.23</v>
      </c>
      <c r="S1559" s="96" t="n">
        <v>0.82</v>
      </c>
      <c r="T1559" s="96" t="n">
        <v>0.86</v>
      </c>
      <c r="U1559" s="96" t="n">
        <v>0.46</v>
      </c>
      <c r="V1559" s="103" t="n">
        <v>0.5600000000000001</v>
      </c>
      <c r="W1559" s="102" t="n">
        <v>1</v>
      </c>
      <c r="X1559" s="93" t="n"/>
      <c r="Y1559" s="91" t="inlineStr">
        <is>
          <t>None</t>
        </is>
      </c>
      <c r="Z1559" s="99" t="n">
        <v>36.69</v>
      </c>
      <c r="AA1559" s="96" t="n">
        <v>1.67</v>
      </c>
      <c r="AB1559" s="96" t="n">
        <v>1.27</v>
      </c>
      <c r="AC1559" s="96" t="n">
        <v>1.27</v>
      </c>
      <c r="AD1559" s="96" t="n">
        <v>1.11</v>
      </c>
      <c r="AE1559" s="96" t="n">
        <v>0.6</v>
      </c>
      <c r="AF1559" s="103" t="n">
        <v>0.88</v>
      </c>
      <c r="AG1559" s="91" t="inlineStr">
        <is>
          <t>Normal</t>
        </is>
      </c>
      <c r="AH1559" s="100" t="n">
        <v>0</v>
      </c>
      <c r="AI1559" s="101" t="n">
        <v>0</v>
      </c>
      <c r="AJ1559" s="92" t="inlineStr">
        <is>
          <t>N</t>
        </is>
      </c>
      <c r="AK1559" s="96" t="n"/>
      <c r="AL1559" s="91" t="inlineStr">
        <is>
          <t>n/a</t>
        </is>
      </c>
      <c r="AM1559" s="93" t="n"/>
      <c r="AN1559" s="92" t="inlineStr">
        <is>
          <t>None</t>
        </is>
      </c>
      <c r="AO1559" s="102" t="n">
        <v>0</v>
      </c>
      <c r="AP1559" s="103" t="n">
        <v>0.6</v>
      </c>
      <c r="AQ1559" s="102" t="n">
        <v>20</v>
      </c>
      <c r="AR1559" s="91" t="inlineStr">
        <is>
          <t>N</t>
        </is>
      </c>
      <c r="AS1559" s="104" t="n"/>
      <c r="AT1559" s="92">
        <f>IF(AND(P1559="52-wk high",T1559&gt;=Settings!$B$7),"Y","N")</f>
        <v/>
      </c>
      <c r="AU1559" s="91">
        <f>IF(AND(AD1559&gt;=Settings!$B$8,M1559&gt;0),"Y","N")</f>
        <v/>
      </c>
      <c r="AV1559" s="91">
        <f>IF(OR(AH1559&gt;Settings!$B$9,AI1559&gt;Settings!$B$9),"Y","N")</f>
        <v/>
      </c>
      <c r="AW1559" s="91">
        <f>IF(AJ1559&lt;&gt;"Y","n/a",IF(AND(M1559&gt;0,AK1559&gt;Settings!$B$10),"Y","N"))</f>
        <v/>
      </c>
      <c r="AX1559" s="91">
        <f>IF(AO1559&gt;=Settings!$B$11,"Y","N")</f>
        <v/>
      </c>
      <c r="AY1559" s="99">
        <f>(AT1559="Y")+(AU1559="Y")+(AV1559="Y")+(AW1559="Y")+(AX1559="Y")</f>
        <v/>
      </c>
      <c r="AZ1559" s="94">
        <f>IF(AY1559=0,"None",_xlfn.TEXTJOIN(", ",TRUE(),IF(AT1559="Y","Breakout",""),IF(AU1559="Y","Accumulation",""),IF(AV1559="Y","Institutional buying",""),IF(AW1559="Y","Long buildup",""),IF(AX1559="Y","Momentum leader","")))</f>
        <v/>
      </c>
      <c r="BA1559" s="94">
        <f>IF(BW1559="","","Passes "&amp;AY1559&amp;" of 5 buy-side scans"&amp;IF(G1559="Y","; RED FLAG: filter out using Red flag column",""))</f>
        <v/>
      </c>
      <c r="BB1559" s="91" t="inlineStr">
        <is>
          <t>None</t>
        </is>
      </c>
      <c r="BC1559" s="92" t="inlineStr">
        <is>
          <t>N</t>
        </is>
      </c>
      <c r="BD1559" s="94" t="n"/>
      <c r="BE1559" s="94" t="n"/>
      <c r="BF1559" s="92">
        <f>IF(R1559*100000&gt;=Settings!$B$5,"Y","N")</f>
        <v/>
      </c>
      <c r="BG1559" s="91">
        <f>IF(F1559&gt;Settings!$B$6,"Y","N")</f>
        <v/>
      </c>
      <c r="BH1559" s="97" t="n">
        <v>-54.11</v>
      </c>
      <c r="BI1559" s="96" t="n">
        <v>-10.77</v>
      </c>
      <c r="BJ1559" s="96" t="n">
        <v>-9.859999999999999</v>
      </c>
      <c r="BK1559" s="96" t="n">
        <v>-18.8</v>
      </c>
      <c r="BL1559" s="96" t="n">
        <v>-3.19</v>
      </c>
      <c r="BM1559" s="96" t="n">
        <v>-48.12</v>
      </c>
      <c r="BN1559" s="97" t="n">
        <v>-8.210000000000001</v>
      </c>
      <c r="BO1559" s="96" t="n">
        <v>-10.91</v>
      </c>
      <c r="BP1559" s="96" t="n">
        <v>-13.57</v>
      </c>
      <c r="BQ1559" s="96" t="n">
        <v>-19.13</v>
      </c>
      <c r="BR1559" s="91" t="inlineStr">
        <is>
          <t>Stacked down</t>
        </is>
      </c>
      <c r="BS1559" s="91" t="inlineStr">
        <is>
          <t>None</t>
        </is>
      </c>
      <c r="BT1559" s="96" t="n">
        <v>22.4</v>
      </c>
      <c r="BU1559" s="91" t="inlineStr">
        <is>
          <t>N</t>
        </is>
      </c>
      <c r="BV1559" s="99">
        <f>IF(OR(BF1559&lt;&gt;"Y",BG1559&lt;&gt;"Y"),"",(AND(ISNUMBER(BQ1559),BQ1559&gt;0))+(BR1559="Stacked up")+(AND(ISNUMBER(BH1559),BH1559&gt;=-Settings!$B$17))+(AND(ISNUMBER(BK1559),ISNUMBER(BM1559),BK1559&gt;0,BM1559&gt;0))+(AND(ISNUMBER(AQ1559),AQ1559&gt;=Settings!$B$18))+(AND(ISNUMBER(BT1559),BT1559&gt;=Settings!$B$19,BT1559&lt;=Settings!$B$20))+(AND(ISNUMBER(AS1559),AS1559&gt;0))+(AND(ISNUMBER(T1559),ISNUMBER(M1559),T1559&gt;=Settings!$B$21,M1559&gt;0))+(AND(ISNUMBER(AD1559),ISNUMBER(M1559),AD1559&gt;=Settings!$B$22,M1559&gt;0))+(AY1559&gt;=1))</f>
        <v/>
      </c>
      <c r="BW1559" s="91">
        <f>IF(OR(AY1559=0,BF1559&lt;&gt;"Y",BG1559&lt;&gt;"Y"),"",1+SUMPRODUCT(($A$6:$A$2604=A1559)*($AY$6:$AY$2604&gt;0)*($BF$6:$BF$2604="Y")*($BG$6:$BG$2604="Y")*(($AY$6:$AY$2604&gt;AY1559)+($AY$6:$AY$2604=AY1559)*($AD$6:$AD$2604&gt;AD1559))))</f>
        <v/>
      </c>
    </row>
    <row r="1560" ht="23.85" customHeight="1" s="55">
      <c r="A1560" s="90" t="n">
        <v>46296</v>
      </c>
      <c r="B1560" s="91" t="inlineStr">
        <is>
          <t>PDMJEPAPER</t>
        </is>
      </c>
      <c r="C1560" s="91" t="inlineStr">
        <is>
          <t>INE865T01018</t>
        </is>
      </c>
      <c r="D1560" s="91" t="n"/>
      <c r="E1560" s="91" t="inlineStr">
        <is>
          <t>None</t>
        </is>
      </c>
      <c r="F1560" s="93" t="n">
        <v>907</v>
      </c>
      <c r="G1560" s="92" t="inlineStr">
        <is>
          <t>N</t>
        </is>
      </c>
      <c r="H1560" s="94" t="n"/>
      <c r="I1560" s="91" t="inlineStr">
        <is>
          <t>N</t>
        </is>
      </c>
      <c r="J1560" s="92">
        <f>IF(K1560="","N","Y")</f>
        <v/>
      </c>
      <c r="K1560" s="94">
        <f>_xlfn.TEXTJOIN("; ",TRUE,IF(P1560="52-wk low","52-wk low",""),IF(AND(AD1560&gt;=Settings!$B$12,M1560&lt;0),"Distribution",""),IF(AND(AJ1560="Y",M1560&lt;0,AK1560&lt;-Settings!$B$13),"Long unwinding",""),IF(AND(AJ1560="Y",M1560&lt;0,AK1560&gt;Settings!$B$13),"Short buildup",""))</f>
        <v/>
      </c>
      <c r="L1560" s="95" t="n">
        <v>95.56</v>
      </c>
      <c r="M1560" s="96" t="n">
        <v>-1.71</v>
      </c>
      <c r="N1560" s="93" t="n">
        <v>1467</v>
      </c>
      <c r="O1560" s="91" t="inlineStr">
        <is>
          <t>None</t>
        </is>
      </c>
      <c r="P1560" s="91" t="inlineStr">
        <is>
          <t>None</t>
        </is>
      </c>
      <c r="Q1560" s="97" t="n">
        <v>2.05</v>
      </c>
      <c r="R1560" s="96" t="n">
        <v>6.28</v>
      </c>
      <c r="S1560" s="96" t="n">
        <v>0.33</v>
      </c>
      <c r="T1560" s="96" t="n">
        <v>0.52</v>
      </c>
      <c r="U1560" s="96" t="n">
        <v>0.87</v>
      </c>
      <c r="V1560" s="103" t="n">
        <v>2.64</v>
      </c>
      <c r="W1560" s="102" t="n">
        <v>6</v>
      </c>
      <c r="X1560" s="93" t="n"/>
      <c r="Y1560" s="91" t="inlineStr">
        <is>
          <t>None</t>
        </is>
      </c>
      <c r="Z1560" s="99" t="n">
        <v>42.37</v>
      </c>
      <c r="AA1560" s="96" t="n">
        <v>1.17</v>
      </c>
      <c r="AB1560" s="96" t="n">
        <v>1</v>
      </c>
      <c r="AC1560" s="96" t="n">
        <v>0.68</v>
      </c>
      <c r="AD1560" s="96" t="n">
        <v>0.8</v>
      </c>
      <c r="AE1560" s="96" t="n">
        <v>1.13</v>
      </c>
      <c r="AF1560" s="103" t="n">
        <v>0.64</v>
      </c>
      <c r="AG1560" s="91" t="inlineStr">
        <is>
          <t>Drying up</t>
        </is>
      </c>
      <c r="AH1560" s="100" t="n">
        <v>0</v>
      </c>
      <c r="AI1560" s="101" t="n">
        <v>0</v>
      </c>
      <c r="AJ1560" s="92" t="inlineStr">
        <is>
          <t>N</t>
        </is>
      </c>
      <c r="AK1560" s="96" t="n"/>
      <c r="AL1560" s="91" t="inlineStr">
        <is>
          <t>n/a</t>
        </is>
      </c>
      <c r="AM1560" s="93" t="n"/>
      <c r="AN1560" s="92" t="inlineStr">
        <is>
          <t>None</t>
        </is>
      </c>
      <c r="AO1560" s="102" t="n">
        <v>0</v>
      </c>
      <c r="AP1560" s="103" t="n">
        <v>1.01</v>
      </c>
      <c r="AQ1560" s="102" t="n">
        <v>63</v>
      </c>
      <c r="AR1560" s="91" t="inlineStr">
        <is>
          <t>N</t>
        </is>
      </c>
      <c r="AS1560" s="104" t="n"/>
      <c r="AT1560" s="92">
        <f>IF(AND(P1560="52-wk high",T1560&gt;=Settings!$B$7),"Y","N")</f>
        <v/>
      </c>
      <c r="AU1560" s="91">
        <f>IF(AND(AD1560&gt;=Settings!$B$8,M1560&gt;0),"Y","N")</f>
        <v/>
      </c>
      <c r="AV1560" s="91">
        <f>IF(OR(AH1560&gt;Settings!$B$9,AI1560&gt;Settings!$B$9),"Y","N")</f>
        <v/>
      </c>
      <c r="AW1560" s="91">
        <f>IF(AJ1560&lt;&gt;"Y","n/a",IF(AND(M1560&gt;0,AK1560&gt;Settings!$B$10),"Y","N"))</f>
        <v/>
      </c>
      <c r="AX1560" s="91">
        <f>IF(AO1560&gt;=Settings!$B$11,"Y","N")</f>
        <v/>
      </c>
      <c r="AY1560" s="99">
        <f>(AT1560="Y")+(AU1560="Y")+(AV1560="Y")+(AW1560="Y")+(AX1560="Y")</f>
        <v/>
      </c>
      <c r="AZ1560" s="94">
        <f>IF(AY1560=0,"None",_xlfn.TEXTJOIN(", ",TRUE(),IF(AT1560="Y","Breakout",""),IF(AU1560="Y","Accumulation",""),IF(AV1560="Y","Institutional buying",""),IF(AW1560="Y","Long buildup",""),IF(AX1560="Y","Momentum leader","")))</f>
        <v/>
      </c>
      <c r="BA1560" s="94">
        <f>IF(BW1560="","","Passes "&amp;AY1560&amp;" of 5 buy-side scans"&amp;IF(G1560="Y","; RED FLAG: filter out using Red flag column",""))</f>
        <v/>
      </c>
      <c r="BB1560" s="91" t="inlineStr">
        <is>
          <t>None</t>
        </is>
      </c>
      <c r="BC1560" s="92" t="inlineStr">
        <is>
          <t>N</t>
        </is>
      </c>
      <c r="BD1560" s="94" t="n"/>
      <c r="BE1560" s="94" t="n"/>
      <c r="BF1560" s="92">
        <f>IF(R1560*100000&gt;=Settings!$B$5,"Y","N")</f>
        <v/>
      </c>
      <c r="BG1560" s="91">
        <f>IF(F1560&gt;Settings!$B$6,"Y","N")</f>
        <v/>
      </c>
      <c r="BH1560" s="97" t="n">
        <v>-24.86</v>
      </c>
      <c r="BI1560" s="96" t="n">
        <v>0.12</v>
      </c>
      <c r="BJ1560" s="96" t="n">
        <v>3.23</v>
      </c>
      <c r="BK1560" s="96" t="n">
        <v>12.9</v>
      </c>
      <c r="BL1560" s="96" t="n">
        <v>34.82</v>
      </c>
      <c r="BM1560" s="96" t="n">
        <v>-22.11</v>
      </c>
      <c r="BN1560" s="97" t="n">
        <v>-0.5</v>
      </c>
      <c r="BO1560" s="96" t="n">
        <v>1.98</v>
      </c>
      <c r="BP1560" s="96" t="n">
        <v>4.82</v>
      </c>
      <c r="BQ1560" s="96" t="n">
        <v>3.22</v>
      </c>
      <c r="BR1560" s="91" t="inlineStr">
        <is>
          <t>Mixed</t>
        </is>
      </c>
      <c r="BS1560" s="91" t="inlineStr">
        <is>
          <t>None</t>
        </is>
      </c>
      <c r="BT1560" s="96" t="n">
        <v>47.8</v>
      </c>
      <c r="BU1560" s="91" t="inlineStr">
        <is>
          <t>N</t>
        </is>
      </c>
      <c r="BV1560" s="99">
        <f>IF(OR(BF1560&lt;&gt;"Y",BG1560&lt;&gt;"Y"),"",(AND(ISNUMBER(BQ1560),BQ1560&gt;0))+(BR1560="Stacked up")+(AND(ISNUMBER(BH1560),BH1560&gt;=-Settings!$B$17))+(AND(ISNUMBER(BK1560),ISNUMBER(BM1560),BK1560&gt;0,BM1560&gt;0))+(AND(ISNUMBER(AQ1560),AQ1560&gt;=Settings!$B$18))+(AND(ISNUMBER(BT1560),BT1560&gt;=Settings!$B$19,BT1560&lt;=Settings!$B$20))+(AND(ISNUMBER(AS1560),AS1560&gt;0))+(AND(ISNUMBER(T1560),ISNUMBER(M1560),T1560&gt;=Settings!$B$21,M1560&gt;0))+(AND(ISNUMBER(AD1560),ISNUMBER(M1560),AD1560&gt;=Settings!$B$22,M1560&gt;0))+(AY1560&gt;=1))</f>
        <v/>
      </c>
      <c r="BW1560" s="91">
        <f>IF(OR(AY1560=0,BF1560&lt;&gt;"Y",BG1560&lt;&gt;"Y"),"",1+SUMPRODUCT(($A$6:$A$2604=A1560)*($AY$6:$AY$2604&gt;0)*($BF$6:$BF$2604="Y")*($BG$6:$BG$2604="Y")*(($AY$6:$AY$2604&gt;AY1560)+($AY$6:$AY$2604=AY1560)*($AD$6:$AD$2604&gt;AD1560))))</f>
        <v/>
      </c>
    </row>
    <row r="1561" ht="23.85" customHeight="1" s="55">
      <c r="A1561" s="90" t="n">
        <v>46296</v>
      </c>
      <c r="B1561" s="91" t="inlineStr">
        <is>
          <t>WELINV</t>
        </is>
      </c>
      <c r="C1561" s="91" t="inlineStr">
        <is>
          <t>INE389K01018</t>
        </is>
      </c>
      <c r="D1561" s="91" t="n"/>
      <c r="E1561" s="91" t="inlineStr">
        <is>
          <t>None</t>
        </is>
      </c>
      <c r="F1561" s="93" t="n">
        <v>906</v>
      </c>
      <c r="G1561" s="92" t="inlineStr">
        <is>
          <t>Y</t>
        </is>
      </c>
      <c r="H1561" s="94" t="inlineStr">
        <is>
          <t>ESM Stage 2; T2T (BE series)</t>
        </is>
      </c>
      <c r="I1561" s="91" t="inlineStr">
        <is>
          <t>Y</t>
        </is>
      </c>
      <c r="J1561" s="92">
        <f>IF(K1561="","N","Y")</f>
        <v/>
      </c>
      <c r="K1561" s="94">
        <f>_xlfn.TEXTJOIN("; ",TRUE,IF(P1561="52-wk low","52-wk low",""),IF(AND(AD1561&gt;=Settings!$B$12,M1561&lt;0),"Distribution",""),IF(AND(AJ1561="Y",M1561&lt;0,AK1561&lt;-Settings!$B$13),"Long unwinding",""),IF(AND(AJ1561="Y",M1561&lt;0,AK1561&gt;Settings!$B$13),"Short buildup",""))</f>
        <v/>
      </c>
      <c r="L1561" s="95" t="n">
        <v>2478</v>
      </c>
      <c r="M1561" s="96" t="n">
        <v>-0.16</v>
      </c>
      <c r="N1561" s="93" t="n">
        <v>664</v>
      </c>
      <c r="O1561" s="91" t="inlineStr">
        <is>
          <t>None</t>
        </is>
      </c>
      <c r="P1561" s="91" t="inlineStr">
        <is>
          <t>None</t>
        </is>
      </c>
      <c r="Q1561" s="97" t="n">
        <v>0</v>
      </c>
      <c r="R1561" s="96" t="n">
        <v>0</v>
      </c>
      <c r="S1561" s="96" t="n">
        <v>0.33</v>
      </c>
      <c r="T1561" s="96" t="n">
        <v>0.02</v>
      </c>
      <c r="U1561" s="96" t="n">
        <v>0.02</v>
      </c>
      <c r="V1561" s="103" t="n">
        <v>0.06</v>
      </c>
      <c r="W1561" s="102" t="n">
        <v>0</v>
      </c>
      <c r="X1561" s="93" t="n"/>
      <c r="Y1561" s="91" t="inlineStr">
        <is>
          <t>None</t>
        </is>
      </c>
      <c r="Z1561" s="99" t="n"/>
      <c r="AA1561" s="96" t="n"/>
      <c r="AB1561" s="96" t="n"/>
      <c r="AC1561" s="96" t="n"/>
      <c r="AD1561" s="96" t="n"/>
      <c r="AE1561" s="96" t="n"/>
      <c r="AF1561" s="103" t="n"/>
      <c r="AG1561" s="91" t="inlineStr">
        <is>
          <t>No delivery data</t>
        </is>
      </c>
      <c r="AH1561" s="100" t="n">
        <v>0</v>
      </c>
      <c r="AI1561" s="101" t="n">
        <v>0</v>
      </c>
      <c r="AJ1561" s="92" t="inlineStr">
        <is>
          <t>N</t>
        </is>
      </c>
      <c r="AK1561" s="96" t="n"/>
      <c r="AL1561" s="91" t="inlineStr">
        <is>
          <t>n/a</t>
        </is>
      </c>
      <c r="AM1561" s="93" t="n"/>
      <c r="AN1561" s="92" t="inlineStr">
        <is>
          <t>None</t>
        </is>
      </c>
      <c r="AO1561" s="102" t="n">
        <v>0</v>
      </c>
      <c r="AP1561" s="103" t="n">
        <v>3</v>
      </c>
      <c r="AQ1561" s="102" t="n">
        <v>97</v>
      </c>
      <c r="AR1561" s="91" t="inlineStr">
        <is>
          <t>N</t>
        </is>
      </c>
      <c r="AS1561" s="104" t="n"/>
      <c r="AT1561" s="92">
        <f>IF(AND(P1561="52-wk high",T1561&gt;=Settings!$B$7),"Y","N")</f>
        <v/>
      </c>
      <c r="AU1561" s="91">
        <f>IF(AND(AD1561&gt;=Settings!$B$8,M1561&gt;0),"Y","N")</f>
        <v/>
      </c>
      <c r="AV1561" s="91">
        <f>IF(OR(AH1561&gt;Settings!$B$9,AI1561&gt;Settings!$B$9),"Y","N")</f>
        <v/>
      </c>
      <c r="AW1561" s="91">
        <f>IF(AJ1561&lt;&gt;"Y","n/a",IF(AND(M1561&gt;0,AK1561&gt;Settings!$B$10),"Y","N"))</f>
        <v/>
      </c>
      <c r="AX1561" s="91">
        <f>IF(AO1561&gt;=Settings!$B$11,"Y","N")</f>
        <v/>
      </c>
      <c r="AY1561" s="99">
        <f>(AT1561="Y")+(AU1561="Y")+(AV1561="Y")+(AW1561="Y")+(AX1561="Y")</f>
        <v/>
      </c>
      <c r="AZ1561" s="94">
        <f>IF(AY1561=0,"None",_xlfn.TEXTJOIN(", ",TRUE(),IF(AT1561="Y","Breakout",""),IF(AU1561="Y","Accumulation",""),IF(AV1561="Y","Institutional buying",""),IF(AW1561="Y","Long buildup",""),IF(AX1561="Y","Momentum leader","")))</f>
        <v/>
      </c>
      <c r="BA1561" s="94">
        <f>IF(BW1561="","","Passes "&amp;AY1561&amp;" of 5 buy-side scans"&amp;IF(G1561="Y","; RED FLAG: filter out using Red flag column",""))</f>
        <v/>
      </c>
      <c r="BB1561" s="91" t="inlineStr">
        <is>
          <t>None</t>
        </is>
      </c>
      <c r="BC1561" s="92" t="inlineStr">
        <is>
          <t>Y</t>
        </is>
      </c>
      <c r="BD1561" s="94" t="inlineStr">
        <is>
          <t>PE &gt; 50; Few traders (&lt;100 unique PAN, 30 days)</t>
        </is>
      </c>
      <c r="BE1561" s="94" t="n"/>
      <c r="BF1561" s="92">
        <f>IF(R1561*100000&gt;=Settings!$B$5,"Y","N")</f>
        <v/>
      </c>
      <c r="BG1561" s="91">
        <f>IF(F1561&gt;Settings!$B$6,"Y","N")</f>
        <v/>
      </c>
      <c r="BH1561" s="97" t="n">
        <v>-0.88</v>
      </c>
      <c r="BI1561" s="96" t="n">
        <v>0.85</v>
      </c>
      <c r="BJ1561" s="96" t="n">
        <v>14.19</v>
      </c>
      <c r="BK1561" s="96" t="n">
        <v>38.13</v>
      </c>
      <c r="BL1561" s="96" t="n">
        <v>95.83</v>
      </c>
      <c r="BM1561" s="96" t="n">
        <v>138.38</v>
      </c>
      <c r="BN1561" s="97" t="n">
        <v>5.15</v>
      </c>
      <c r="BO1561" s="96" t="n">
        <v>13.94</v>
      </c>
      <c r="BP1561" s="96" t="n">
        <v>25.49</v>
      </c>
      <c r="BQ1561" s="96" t="n">
        <v>43.41</v>
      </c>
      <c r="BR1561" s="91" t="inlineStr">
        <is>
          <t>Stacked up</t>
        </is>
      </c>
      <c r="BS1561" s="91" t="inlineStr">
        <is>
          <t>None</t>
        </is>
      </c>
      <c r="BT1561" s="96" t="n">
        <v>68.3</v>
      </c>
      <c r="BU1561" s="91" t="inlineStr">
        <is>
          <t>N</t>
        </is>
      </c>
      <c r="BV1561" s="99">
        <f>IF(OR(BF1561&lt;&gt;"Y",BG1561&lt;&gt;"Y"),"",(AND(ISNUMBER(BQ1561),BQ1561&gt;0))+(BR1561="Stacked up")+(AND(ISNUMBER(BH1561),BH1561&gt;=-Settings!$B$17))+(AND(ISNUMBER(BK1561),ISNUMBER(BM1561),BK1561&gt;0,BM1561&gt;0))+(AND(ISNUMBER(AQ1561),AQ1561&gt;=Settings!$B$18))+(AND(ISNUMBER(BT1561),BT1561&gt;=Settings!$B$19,BT1561&lt;=Settings!$B$20))+(AND(ISNUMBER(AS1561),AS1561&gt;0))+(AND(ISNUMBER(T1561),ISNUMBER(M1561),T1561&gt;=Settings!$B$21,M1561&gt;0))+(AND(ISNUMBER(AD1561),ISNUMBER(M1561),AD1561&gt;=Settings!$B$22,M1561&gt;0))+(AY1561&gt;=1))</f>
        <v/>
      </c>
      <c r="BW1561" s="91">
        <f>IF(OR(AY1561=0,BF1561&lt;&gt;"Y",BG1561&lt;&gt;"Y"),"",1+SUMPRODUCT(($A$6:$A$2604=A1561)*($AY$6:$AY$2604&gt;0)*($BF$6:$BF$2604="Y")*($BG$6:$BG$2604="Y")*(($AY$6:$AY$2604&gt;AY1561)+($AY$6:$AY$2604=AY1561)*($AD$6:$AD$2604&gt;AD1561))))</f>
        <v/>
      </c>
    </row>
    <row r="1562" ht="23.85" customHeight="1" s="55">
      <c r="A1562" s="90" t="n">
        <v>46296</v>
      </c>
      <c r="B1562" s="91" t="inlineStr">
        <is>
          <t>DHARMAJ</t>
        </is>
      </c>
      <c r="C1562" s="91" t="inlineStr">
        <is>
          <t>INE00OQ01016</t>
        </is>
      </c>
      <c r="D1562" s="91" t="n"/>
      <c r="E1562" s="91" t="inlineStr">
        <is>
          <t>None</t>
        </is>
      </c>
      <c r="F1562" s="93" t="n">
        <v>905</v>
      </c>
      <c r="G1562" s="92" t="inlineStr">
        <is>
          <t>N</t>
        </is>
      </c>
      <c r="H1562" s="94" t="n"/>
      <c r="I1562" s="91" t="inlineStr">
        <is>
          <t>N</t>
        </is>
      </c>
      <c r="J1562" s="92">
        <f>IF(K1562="","N","Y")</f>
        <v/>
      </c>
      <c r="K1562" s="94">
        <f>_xlfn.TEXTJOIN("; ",TRUE,IF(P1562="52-wk low","52-wk low",""),IF(AND(AD1562&gt;=Settings!$B$12,M1562&lt;0),"Distribution",""),IF(AND(AJ1562="Y",M1562&lt;0,AK1562&lt;-Settings!$B$13),"Long unwinding",""),IF(AND(AJ1562="Y",M1562&lt;0,AK1562&gt;Settings!$B$13),"Short buildup",""))</f>
        <v/>
      </c>
      <c r="L1562" s="95" t="n">
        <v>267.65</v>
      </c>
      <c r="M1562" s="96" t="n">
        <v>1.25</v>
      </c>
      <c r="N1562" s="93" t="n">
        <v>285</v>
      </c>
      <c r="O1562" s="91" t="inlineStr">
        <is>
          <t>None</t>
        </is>
      </c>
      <c r="P1562" s="91" t="inlineStr">
        <is>
          <t>None</t>
        </is>
      </c>
      <c r="Q1562" s="97" t="n">
        <v>0.76</v>
      </c>
      <c r="R1562" s="96" t="n">
        <v>0.48</v>
      </c>
      <c r="S1562" s="96" t="n">
        <v>1.54</v>
      </c>
      <c r="T1562" s="96" t="n">
        <v>1.2</v>
      </c>
      <c r="U1562" s="96" t="n">
        <v>1.33</v>
      </c>
      <c r="V1562" s="103" t="n">
        <v>0.84</v>
      </c>
      <c r="W1562" s="102" t="n">
        <v>6</v>
      </c>
      <c r="X1562" s="93" t="n"/>
      <c r="Y1562" s="91" t="inlineStr">
        <is>
          <t>None</t>
        </is>
      </c>
      <c r="Z1562" s="99" t="n">
        <v>57.16</v>
      </c>
      <c r="AA1562" s="96" t="n">
        <v>0.88</v>
      </c>
      <c r="AB1562" s="96" t="n">
        <v>0.82</v>
      </c>
      <c r="AC1562" s="96" t="n">
        <v>1.36</v>
      </c>
      <c r="AD1562" s="96" t="n">
        <v>0.92</v>
      </c>
      <c r="AE1562" s="96" t="n">
        <v>1.11</v>
      </c>
      <c r="AF1562" s="103" t="n">
        <v>0.9</v>
      </c>
      <c r="AG1562" s="91" t="inlineStr">
        <is>
          <t>Normal</t>
        </is>
      </c>
      <c r="AH1562" s="100" t="n">
        <v>0</v>
      </c>
      <c r="AI1562" s="101" t="n">
        <v>0</v>
      </c>
      <c r="AJ1562" s="92" t="inlineStr">
        <is>
          <t>N</t>
        </is>
      </c>
      <c r="AK1562" s="96" t="n"/>
      <c r="AL1562" s="91" t="inlineStr">
        <is>
          <t>n/a</t>
        </is>
      </c>
      <c r="AM1562" s="93" t="n"/>
      <c r="AN1562" s="92" t="inlineStr">
        <is>
          <t>None</t>
        </is>
      </c>
      <c r="AO1562" s="102" t="n">
        <v>0</v>
      </c>
      <c r="AP1562" s="103" t="n">
        <v>0.82</v>
      </c>
      <c r="AQ1562" s="102" t="n">
        <v>51</v>
      </c>
      <c r="AR1562" s="91" t="inlineStr">
        <is>
          <t>N</t>
        </is>
      </c>
      <c r="AS1562" s="104" t="n"/>
      <c r="AT1562" s="92">
        <f>IF(AND(P1562="52-wk high",T1562&gt;=Settings!$B$7),"Y","N")</f>
        <v/>
      </c>
      <c r="AU1562" s="91">
        <f>IF(AND(AD1562&gt;=Settings!$B$8,M1562&gt;0),"Y","N")</f>
        <v/>
      </c>
      <c r="AV1562" s="91">
        <f>IF(OR(AH1562&gt;Settings!$B$9,AI1562&gt;Settings!$B$9),"Y","N")</f>
        <v/>
      </c>
      <c r="AW1562" s="91">
        <f>IF(AJ1562&lt;&gt;"Y","n/a",IF(AND(M1562&gt;0,AK1562&gt;Settings!$B$10),"Y","N"))</f>
        <v/>
      </c>
      <c r="AX1562" s="91">
        <f>IF(AO1562&gt;=Settings!$B$11,"Y","N")</f>
        <v/>
      </c>
      <c r="AY1562" s="99">
        <f>(AT1562="Y")+(AU1562="Y")+(AV1562="Y")+(AW1562="Y")+(AX1562="Y")</f>
        <v/>
      </c>
      <c r="AZ1562" s="94">
        <f>IF(AY1562=0,"None",_xlfn.TEXTJOIN(", ",TRUE(),IF(AT1562="Y","Breakout",""),IF(AU1562="Y","Accumulation",""),IF(AV1562="Y","Institutional buying",""),IF(AW1562="Y","Long buildup",""),IF(AX1562="Y","Momentum leader","")))</f>
        <v/>
      </c>
      <c r="BA1562" s="94">
        <f>IF(BW1562="","","Passes "&amp;AY1562&amp;" of 5 buy-side scans"&amp;IF(G1562="Y","; RED FLAG: filter out using Red flag column",""))</f>
        <v/>
      </c>
      <c r="BB1562" s="91" t="inlineStr">
        <is>
          <t>None</t>
        </is>
      </c>
      <c r="BC1562" s="92" t="inlineStr">
        <is>
          <t>N</t>
        </is>
      </c>
      <c r="BD1562" s="94" t="n"/>
      <c r="BE1562" s="94" t="n"/>
      <c r="BF1562" s="92">
        <f>IF(R1562*100000&gt;=Settings!$B$5,"Y","N")</f>
        <v/>
      </c>
      <c r="BG1562" s="91">
        <f>IF(F1562&gt;Settings!$B$6,"Y","N")</f>
        <v/>
      </c>
      <c r="BH1562" s="97" t="n">
        <v>-17.66</v>
      </c>
      <c r="BI1562" s="96" t="n">
        <v>-10.95</v>
      </c>
      <c r="BJ1562" s="96" t="n">
        <v>-0.78</v>
      </c>
      <c r="BK1562" s="96" t="n">
        <v>1.31</v>
      </c>
      <c r="BL1562" s="96" t="n">
        <v>12.6</v>
      </c>
      <c r="BM1562" s="96" t="n">
        <v>-14.42</v>
      </c>
      <c r="BN1562" s="97" t="n">
        <v>-3.54</v>
      </c>
      <c r="BO1562" s="96" t="n">
        <v>-2.03</v>
      </c>
      <c r="BP1562" s="96" t="n">
        <v>-0.61</v>
      </c>
      <c r="BQ1562" s="96" t="n">
        <v>-0.57</v>
      </c>
      <c r="BR1562" s="91" t="inlineStr">
        <is>
          <t>Mixed</t>
        </is>
      </c>
      <c r="BS1562" s="91" t="inlineStr">
        <is>
          <t>None</t>
        </is>
      </c>
      <c r="BT1562" s="96" t="n">
        <v>38.1</v>
      </c>
      <c r="BU1562" s="91" t="inlineStr">
        <is>
          <t>N</t>
        </is>
      </c>
      <c r="BV1562" s="99">
        <f>IF(OR(BF1562&lt;&gt;"Y",BG1562&lt;&gt;"Y"),"",(AND(ISNUMBER(BQ1562),BQ1562&gt;0))+(BR1562="Stacked up")+(AND(ISNUMBER(BH1562),BH1562&gt;=-Settings!$B$17))+(AND(ISNUMBER(BK1562),ISNUMBER(BM1562),BK1562&gt;0,BM1562&gt;0))+(AND(ISNUMBER(AQ1562),AQ1562&gt;=Settings!$B$18))+(AND(ISNUMBER(BT1562),BT1562&gt;=Settings!$B$19,BT1562&lt;=Settings!$B$20))+(AND(ISNUMBER(AS1562),AS1562&gt;0))+(AND(ISNUMBER(T1562),ISNUMBER(M1562),T1562&gt;=Settings!$B$21,M1562&gt;0))+(AND(ISNUMBER(AD1562),ISNUMBER(M1562),AD1562&gt;=Settings!$B$22,M1562&gt;0))+(AY1562&gt;=1))</f>
        <v/>
      </c>
      <c r="BW1562" s="91">
        <f>IF(OR(AY1562=0,BF1562&lt;&gt;"Y",BG1562&lt;&gt;"Y"),"",1+SUMPRODUCT(($A$6:$A$2604=A1562)*($AY$6:$AY$2604&gt;0)*($BF$6:$BF$2604="Y")*($BG$6:$BG$2604="Y")*(($AY$6:$AY$2604&gt;AY1562)+($AY$6:$AY$2604=AY1562)*($AD$6:$AD$2604&gt;AD1562))))</f>
        <v/>
      </c>
    </row>
    <row r="1563" ht="23.85" customHeight="1" s="55">
      <c r="A1563" s="90" t="n">
        <v>46296</v>
      </c>
      <c r="B1563" s="91" t="inlineStr">
        <is>
          <t>CONSOFINVT</t>
        </is>
      </c>
      <c r="C1563" s="91" t="inlineStr">
        <is>
          <t>INE025A01027</t>
        </is>
      </c>
      <c r="D1563" s="91" t="n"/>
      <c r="E1563" s="91" t="inlineStr">
        <is>
          <t>None</t>
        </is>
      </c>
      <c r="F1563" s="93" t="n">
        <v>904</v>
      </c>
      <c r="G1563" s="92" t="inlineStr">
        <is>
          <t>Y</t>
        </is>
      </c>
      <c r="H1563" s="94" t="inlineStr">
        <is>
          <t>ESM Stage 1; T2T (BE series)</t>
        </is>
      </c>
      <c r="I1563" s="91" t="inlineStr">
        <is>
          <t>Y</t>
        </is>
      </c>
      <c r="J1563" s="92">
        <f>IF(K1563="","N","Y")</f>
        <v/>
      </c>
      <c r="K1563" s="94">
        <f>_xlfn.TEXTJOIN("; ",TRUE,IF(P1563="52-wk low","52-wk low",""),IF(AND(AD1563&gt;=Settings!$B$12,M1563&lt;0),"Distribution",""),IF(AND(AJ1563="Y",M1563&lt;0,AK1563&lt;-Settings!$B$13),"Long unwinding",""),IF(AND(AJ1563="Y",M1563&lt;0,AK1563&gt;Settings!$B$13),"Short buildup",""))</f>
        <v/>
      </c>
      <c r="L1563" s="95" t="n">
        <v>279.6</v>
      </c>
      <c r="M1563" s="96" t="n">
        <v>-4.87</v>
      </c>
      <c r="N1563" s="93" t="n">
        <v>2459</v>
      </c>
      <c r="O1563" s="91" t="inlineStr">
        <is>
          <t>None</t>
        </is>
      </c>
      <c r="P1563" s="91" t="inlineStr">
        <is>
          <t>None</t>
        </is>
      </c>
      <c r="Q1563" s="97" t="n">
        <v>0.23</v>
      </c>
      <c r="R1563" s="96" t="n">
        <v>0.13</v>
      </c>
      <c r="S1563" s="96" t="n">
        <v>1.84</v>
      </c>
      <c r="T1563" s="96" t="n">
        <v>1.93</v>
      </c>
      <c r="U1563" s="96" t="n">
        <v>1.59</v>
      </c>
      <c r="V1563" s="103" t="n">
        <v>0.92</v>
      </c>
      <c r="W1563" s="102" t="n">
        <v>5</v>
      </c>
      <c r="X1563" s="93" t="n"/>
      <c r="Y1563" s="91" t="inlineStr">
        <is>
          <t>None</t>
        </is>
      </c>
      <c r="Z1563" s="99" t="n"/>
      <c r="AA1563" s="96" t="n"/>
      <c r="AB1563" s="96" t="n"/>
      <c r="AC1563" s="96" t="n"/>
      <c r="AD1563" s="96" t="n"/>
      <c r="AE1563" s="96" t="n"/>
      <c r="AF1563" s="103" t="n"/>
      <c r="AG1563" s="91" t="inlineStr">
        <is>
          <t>No delivery data</t>
        </is>
      </c>
      <c r="AH1563" s="100" t="n">
        <v>0</v>
      </c>
      <c r="AI1563" s="101" t="n">
        <v>0</v>
      </c>
      <c r="AJ1563" s="92" t="inlineStr">
        <is>
          <t>N</t>
        </is>
      </c>
      <c r="AK1563" s="96" t="n"/>
      <c r="AL1563" s="91" t="inlineStr">
        <is>
          <t>n/a</t>
        </is>
      </c>
      <c r="AM1563" s="93" t="n"/>
      <c r="AN1563" s="92" t="inlineStr">
        <is>
          <t>None</t>
        </is>
      </c>
      <c r="AO1563" s="102" t="n">
        <v>0</v>
      </c>
      <c r="AP1563" s="103" t="n">
        <v>1.83</v>
      </c>
      <c r="AQ1563" s="102" t="n">
        <v>87</v>
      </c>
      <c r="AR1563" s="91" t="inlineStr">
        <is>
          <t>N</t>
        </is>
      </c>
      <c r="AS1563" s="104" t="n"/>
      <c r="AT1563" s="92">
        <f>IF(AND(P1563="52-wk high",T1563&gt;=Settings!$B$7),"Y","N")</f>
        <v/>
      </c>
      <c r="AU1563" s="91">
        <f>IF(AND(AD1563&gt;=Settings!$B$8,M1563&gt;0),"Y","N")</f>
        <v/>
      </c>
      <c r="AV1563" s="91">
        <f>IF(OR(AH1563&gt;Settings!$B$9,AI1563&gt;Settings!$B$9),"Y","N")</f>
        <v/>
      </c>
      <c r="AW1563" s="91">
        <f>IF(AJ1563&lt;&gt;"Y","n/a",IF(AND(M1563&gt;0,AK1563&gt;Settings!$B$10),"Y","N"))</f>
        <v/>
      </c>
      <c r="AX1563" s="91">
        <f>IF(AO1563&gt;=Settings!$B$11,"Y","N")</f>
        <v/>
      </c>
      <c r="AY1563" s="99">
        <f>(AT1563="Y")+(AU1563="Y")+(AV1563="Y")+(AW1563="Y")+(AX1563="Y")</f>
        <v/>
      </c>
      <c r="AZ1563" s="94">
        <f>IF(AY1563=0,"None",_xlfn.TEXTJOIN(", ",TRUE(),IF(AT1563="Y","Breakout",""),IF(AU1563="Y","Accumulation",""),IF(AV1563="Y","Institutional buying",""),IF(AW1563="Y","Long buildup",""),IF(AX1563="Y","Momentum leader","")))</f>
        <v/>
      </c>
      <c r="BA1563" s="94">
        <f>IF(BW1563="","","Passes "&amp;AY1563&amp;" of 5 buy-side scans"&amp;IF(G1563="Y","; RED FLAG: filter out using Red flag column",""))</f>
        <v/>
      </c>
      <c r="BB1563" s="91" t="inlineStr">
        <is>
          <t>None</t>
        </is>
      </c>
      <c r="BC1563" s="92" t="inlineStr">
        <is>
          <t>Y</t>
        </is>
      </c>
      <c r="BD1563" s="94" t="inlineStr">
        <is>
          <t>Few traders (&lt;100 unique PAN, 30 days)</t>
        </is>
      </c>
      <c r="BE1563" s="94" t="n"/>
      <c r="BF1563" s="92">
        <f>IF(R1563*100000&gt;=Settings!$B$5,"Y","N")</f>
        <v/>
      </c>
      <c r="BG1563" s="91">
        <f>IF(F1563&gt;Settings!$B$6,"Y","N")</f>
        <v/>
      </c>
      <c r="BH1563" s="97" t="n">
        <v>-12.62</v>
      </c>
      <c r="BI1563" s="96" t="n">
        <v>-3.49</v>
      </c>
      <c r="BJ1563" s="96" t="n">
        <v>5.91</v>
      </c>
      <c r="BK1563" s="96" t="n">
        <v>24.24</v>
      </c>
      <c r="BL1563" s="96" t="n">
        <v>36.01</v>
      </c>
      <c r="BM1563" s="96" t="n">
        <v>51.45</v>
      </c>
      <c r="BN1563" s="97" t="n">
        <v>-3.7</v>
      </c>
      <c r="BO1563" s="96" t="n">
        <v>-1.04</v>
      </c>
      <c r="BP1563" s="96" t="n">
        <v>4.88</v>
      </c>
      <c r="BQ1563" s="96" t="n">
        <v>14.57</v>
      </c>
      <c r="BR1563" s="91" t="inlineStr">
        <is>
          <t>Mixed</t>
        </is>
      </c>
      <c r="BS1563" s="91" t="inlineStr">
        <is>
          <t>None</t>
        </is>
      </c>
      <c r="BT1563" s="96" t="n">
        <v>39.9</v>
      </c>
      <c r="BU1563" s="91" t="inlineStr">
        <is>
          <t>N</t>
        </is>
      </c>
      <c r="BV1563" s="99">
        <f>IF(OR(BF1563&lt;&gt;"Y",BG1563&lt;&gt;"Y"),"",(AND(ISNUMBER(BQ1563),BQ1563&gt;0))+(BR1563="Stacked up")+(AND(ISNUMBER(BH1563),BH1563&gt;=-Settings!$B$17))+(AND(ISNUMBER(BK1563),ISNUMBER(BM1563),BK1563&gt;0,BM1563&gt;0))+(AND(ISNUMBER(AQ1563),AQ1563&gt;=Settings!$B$18))+(AND(ISNUMBER(BT1563),BT1563&gt;=Settings!$B$19,BT1563&lt;=Settings!$B$20))+(AND(ISNUMBER(AS1563),AS1563&gt;0))+(AND(ISNUMBER(T1563),ISNUMBER(M1563),T1563&gt;=Settings!$B$21,M1563&gt;0))+(AND(ISNUMBER(AD1563),ISNUMBER(M1563),AD1563&gt;=Settings!$B$22,M1563&gt;0))+(AY1563&gt;=1))</f>
        <v/>
      </c>
      <c r="BW1563" s="91">
        <f>IF(OR(AY1563=0,BF1563&lt;&gt;"Y",BG1563&lt;&gt;"Y"),"",1+SUMPRODUCT(($A$6:$A$2604=A1563)*($AY$6:$AY$2604&gt;0)*($BF$6:$BF$2604="Y")*($BG$6:$BG$2604="Y")*(($AY$6:$AY$2604&gt;AY1563)+($AY$6:$AY$2604=AY1563)*($AD$6:$AD$2604&gt;AD1563))))</f>
        <v/>
      </c>
    </row>
    <row r="1564" ht="23.85" customHeight="1" s="55">
      <c r="A1564" s="90" t="n">
        <v>46296</v>
      </c>
      <c r="B1564" s="91" t="inlineStr">
        <is>
          <t>MCCHRLS-B</t>
        </is>
      </c>
      <c r="C1564" s="91" t="inlineStr">
        <is>
          <t>INE435D01014</t>
        </is>
      </c>
      <c r="D1564" s="91" t="n"/>
      <c r="E1564" s="91" t="inlineStr">
        <is>
          <t>None</t>
        </is>
      </c>
      <c r="F1564" s="93" t="n">
        <v>904</v>
      </c>
      <c r="G1564" s="92" t="inlineStr">
        <is>
          <t>Y</t>
        </is>
      </c>
      <c r="H1564" s="94" t="inlineStr">
        <is>
          <t>GSM Stage 0</t>
        </is>
      </c>
      <c r="I1564" s="91" t="inlineStr">
        <is>
          <t>N</t>
        </is>
      </c>
      <c r="J1564" s="92">
        <f>IF(K1564="","N","Y")</f>
        <v/>
      </c>
      <c r="K1564" s="94">
        <f>_xlfn.TEXTJOIN("; ",TRUE,IF(P1564="52-wk low","52-wk low",""),IF(AND(AD1564&gt;=Settings!$B$12,M1564&lt;0),"Distribution",""),IF(AND(AJ1564="Y",M1564&lt;0,AK1564&lt;-Settings!$B$13),"Long unwinding",""),IF(AND(AJ1564="Y",M1564&lt;0,AK1564&gt;Settings!$B$13),"Short buildup",""))</f>
        <v/>
      </c>
      <c r="L1564" s="95" t="n">
        <v>690</v>
      </c>
      <c r="M1564" s="96" t="n">
        <v>0.02</v>
      </c>
      <c r="N1564" s="93" t="n">
        <v>573</v>
      </c>
      <c r="O1564" s="91" t="inlineStr">
        <is>
          <t>None</t>
        </is>
      </c>
      <c r="P1564" s="91" t="inlineStr">
        <is>
          <t>None</t>
        </is>
      </c>
      <c r="Q1564" s="97" t="n">
        <v>0</v>
      </c>
      <c r="R1564" s="96" t="n">
        <v>0.02</v>
      </c>
      <c r="S1564" s="96" t="n">
        <v>0.01</v>
      </c>
      <c r="T1564" s="96" t="n">
        <v>0.03</v>
      </c>
      <c r="U1564" s="96" t="n">
        <v>0.04</v>
      </c>
      <c r="V1564" s="103" t="n">
        <v>3.42</v>
      </c>
      <c r="W1564" s="102" t="n"/>
      <c r="X1564" s="93" t="n"/>
      <c r="Y1564" s="91" t="inlineStr">
        <is>
          <t>None</t>
        </is>
      </c>
      <c r="Z1564" s="99" t="n">
        <v>100</v>
      </c>
      <c r="AA1564" s="96" t="n">
        <v>1.1</v>
      </c>
      <c r="AB1564" s="96" t="n">
        <v>1.17</v>
      </c>
      <c r="AC1564" s="96" t="n">
        <v>0.01</v>
      </c>
      <c r="AD1564" s="96" t="n">
        <v>0.03</v>
      </c>
      <c r="AE1564" s="96" t="n">
        <v>0.05</v>
      </c>
      <c r="AF1564" s="103" t="n">
        <v>1.03</v>
      </c>
      <c r="AG1564" s="91" t="inlineStr">
        <is>
          <t>Drying up</t>
        </is>
      </c>
      <c r="AH1564" s="100" t="n">
        <v>0</v>
      </c>
      <c r="AI1564" s="101" t="n">
        <v>0</v>
      </c>
      <c r="AJ1564" s="92" t="inlineStr">
        <is>
          <t>N</t>
        </is>
      </c>
      <c r="AK1564" s="96" t="n"/>
      <c r="AL1564" s="91" t="inlineStr">
        <is>
          <t>n/a</t>
        </is>
      </c>
      <c r="AM1564" s="93" t="n"/>
      <c r="AN1564" s="92" t="inlineStr">
        <is>
          <t>None</t>
        </is>
      </c>
      <c r="AO1564" s="102" t="n">
        <v>0</v>
      </c>
      <c r="AP1564" s="103" t="n"/>
      <c r="AQ1564" s="102" t="n"/>
      <c r="AR1564" s="91" t="inlineStr">
        <is>
          <t>N</t>
        </is>
      </c>
      <c r="AS1564" s="104" t="n"/>
      <c r="AT1564" s="92">
        <f>IF(AND(P1564="52-wk high",T1564&gt;=Settings!$B$7),"Y","N")</f>
        <v/>
      </c>
      <c r="AU1564" s="91">
        <f>IF(AND(AD1564&gt;=Settings!$B$8,M1564&gt;0),"Y","N")</f>
        <v/>
      </c>
      <c r="AV1564" s="91">
        <f>IF(OR(AH1564&gt;Settings!$B$9,AI1564&gt;Settings!$B$9),"Y","N")</f>
        <v/>
      </c>
      <c r="AW1564" s="91">
        <f>IF(AJ1564&lt;&gt;"Y","n/a",IF(AND(M1564&gt;0,AK1564&gt;Settings!$B$10),"Y","N"))</f>
        <v/>
      </c>
      <c r="AX1564" s="91">
        <f>IF(AO1564&gt;=Settings!$B$11,"Y","N")</f>
        <v/>
      </c>
      <c r="AY1564" s="99">
        <f>(AT1564="Y")+(AU1564="Y")+(AV1564="Y")+(AW1564="Y")+(AX1564="Y")</f>
        <v/>
      </c>
      <c r="AZ1564" s="94">
        <f>IF(AY1564=0,"None",_xlfn.TEXTJOIN(", ",TRUE(),IF(AT1564="Y","Breakout",""),IF(AU1564="Y","Accumulation",""),IF(AV1564="Y","Institutional buying",""),IF(AW1564="Y","Long buildup",""),IF(AX1564="Y","Momentum leader","")))</f>
        <v/>
      </c>
      <c r="BA1564" s="94">
        <f>IF(BW1564="","","Passes "&amp;AY1564&amp;" of 5 buy-side scans"&amp;IF(G1564="Y","; RED FLAG: filter out using Red flag column",""))</f>
        <v/>
      </c>
      <c r="BB1564" s="91" t="inlineStr">
        <is>
          <t>None</t>
        </is>
      </c>
      <c r="BC1564" s="92" t="inlineStr">
        <is>
          <t>Y</t>
        </is>
      </c>
      <c r="BD1564" s="94" t="inlineStr">
        <is>
          <t>Few traders (&lt;100 unique PAN, 30 days)</t>
        </is>
      </c>
      <c r="BE1564" s="94" t="n"/>
      <c r="BF1564" s="92">
        <f>IF(R1564*100000&gt;=Settings!$B$5,"Y","N")</f>
        <v/>
      </c>
      <c r="BG1564" s="91">
        <f>IF(F1564&gt;Settings!$B$6,"Y","N")</f>
        <v/>
      </c>
      <c r="BH1564" s="97" t="n">
        <v>-13.64</v>
      </c>
      <c r="BI1564" s="96" t="n">
        <v>1.79</v>
      </c>
      <c r="BJ1564" s="96" t="n">
        <v>-0.71</v>
      </c>
      <c r="BK1564" s="96" t="n">
        <v>-2.13</v>
      </c>
      <c r="BL1564" s="96" t="n"/>
      <c r="BM1564" s="96" t="n"/>
      <c r="BN1564" s="97" t="n">
        <v>1.89</v>
      </c>
      <c r="BO1564" s="96" t="n">
        <v>1.51</v>
      </c>
      <c r="BP1564" s="96" t="n">
        <v>1.16</v>
      </c>
      <c r="BQ1564" s="96" t="n"/>
      <c r="BR1564" s="91" t="n"/>
      <c r="BS1564" s="91" t="inlineStr">
        <is>
          <t>None</t>
        </is>
      </c>
      <c r="BT1564" s="96" t="n">
        <v>60.6</v>
      </c>
      <c r="BU1564" s="91" t="n"/>
      <c r="BV1564" s="99">
        <f>IF(OR(BF1564&lt;&gt;"Y",BG1564&lt;&gt;"Y"),"",(AND(ISNUMBER(BQ1564),BQ1564&gt;0))+(BR1564="Stacked up")+(AND(ISNUMBER(BH1564),BH1564&gt;=-Settings!$B$17))+(AND(ISNUMBER(BK1564),ISNUMBER(BM1564),BK1564&gt;0,BM1564&gt;0))+(AND(ISNUMBER(AQ1564),AQ1564&gt;=Settings!$B$18))+(AND(ISNUMBER(BT1564),BT1564&gt;=Settings!$B$19,BT1564&lt;=Settings!$B$20))+(AND(ISNUMBER(AS1564),AS1564&gt;0))+(AND(ISNUMBER(T1564),ISNUMBER(M1564),T1564&gt;=Settings!$B$21,M1564&gt;0))+(AND(ISNUMBER(AD1564),ISNUMBER(M1564),AD1564&gt;=Settings!$B$22,M1564&gt;0))+(AY1564&gt;=1))</f>
        <v/>
      </c>
      <c r="BW1564" s="91">
        <f>IF(OR(AY1564=0,BF1564&lt;&gt;"Y",BG1564&lt;&gt;"Y"),"",1+SUMPRODUCT(($A$6:$A$2604=A1564)*($AY$6:$AY$2604&gt;0)*($BF$6:$BF$2604="Y")*($BG$6:$BG$2604="Y")*(($AY$6:$AY$2604&gt;AY1564)+($AY$6:$AY$2604=AY1564)*($AD$6:$AD$2604&gt;AD1564))))</f>
        <v/>
      </c>
    </row>
    <row r="1565" ht="23.85" customHeight="1" s="55">
      <c r="A1565" s="90" t="n">
        <v>46296</v>
      </c>
      <c r="B1565" s="91" t="inlineStr">
        <is>
          <t>SVLL</t>
        </is>
      </c>
      <c r="C1565" s="91" t="inlineStr">
        <is>
          <t>INE00CE01017</t>
        </is>
      </c>
      <c r="D1565" s="91" t="n"/>
      <c r="E1565" s="91" t="inlineStr">
        <is>
          <t>None</t>
        </is>
      </c>
      <c r="F1565" s="93" t="n">
        <v>904</v>
      </c>
      <c r="G1565" s="92" t="inlineStr">
        <is>
          <t>N</t>
        </is>
      </c>
      <c r="H1565" s="94" t="n"/>
      <c r="I1565" s="91" t="inlineStr">
        <is>
          <t>N</t>
        </is>
      </c>
      <c r="J1565" s="92">
        <f>IF(K1565="","N","Y")</f>
        <v/>
      </c>
      <c r="K1565" s="94">
        <f>_xlfn.TEXTJOIN("; ",TRUE,IF(P1565="52-wk low","52-wk low",""),IF(AND(AD1565&gt;=Settings!$B$12,M1565&lt;0),"Distribution",""),IF(AND(AJ1565="Y",M1565&lt;0,AK1565&lt;-Settings!$B$13),"Long unwinding",""),IF(AND(AJ1565="Y",M1565&lt;0,AK1565&gt;Settings!$B$13),"Short buildup",""))</f>
        <v/>
      </c>
      <c r="L1565" s="95" t="n">
        <v>786.75</v>
      </c>
      <c r="M1565" s="96" t="n">
        <v>-2.36</v>
      </c>
      <c r="N1565" s="93" t="n">
        <v>1821</v>
      </c>
      <c r="O1565" s="91" t="inlineStr">
        <is>
          <t>None</t>
        </is>
      </c>
      <c r="P1565" s="91" t="inlineStr">
        <is>
          <t>None</t>
        </is>
      </c>
      <c r="Q1565" s="97" t="n">
        <v>0.01</v>
      </c>
      <c r="R1565" s="96" t="n">
        <v>0.07000000000000001</v>
      </c>
      <c r="S1565" s="96" t="n">
        <v>0.1</v>
      </c>
      <c r="T1565" s="96" t="n">
        <v>0.17</v>
      </c>
      <c r="U1565" s="96" t="n">
        <v>0.05</v>
      </c>
      <c r="V1565" s="103" t="n">
        <v>0.48</v>
      </c>
      <c r="W1565" s="102" t="n">
        <v>2</v>
      </c>
      <c r="X1565" s="93" t="n"/>
      <c r="Y1565" s="91" t="inlineStr">
        <is>
          <t>None</t>
        </is>
      </c>
      <c r="Z1565" s="99" t="n">
        <v>51.04</v>
      </c>
      <c r="AA1565" s="96" t="n">
        <v>0.59</v>
      </c>
      <c r="AB1565" s="96" t="n">
        <v>0.59</v>
      </c>
      <c r="AC1565" s="96" t="n"/>
      <c r="AD1565" s="96" t="n"/>
      <c r="AE1565" s="96" t="n"/>
      <c r="AF1565" s="103" t="n"/>
      <c r="AG1565" s="91" t="inlineStr">
        <is>
          <t>No delivery data</t>
        </is>
      </c>
      <c r="AH1565" s="100" t="n">
        <v>0</v>
      </c>
      <c r="AI1565" s="101" t="n">
        <v>0</v>
      </c>
      <c r="AJ1565" s="92" t="inlineStr">
        <is>
          <t>N</t>
        </is>
      </c>
      <c r="AK1565" s="96" t="n"/>
      <c r="AL1565" s="91" t="inlineStr">
        <is>
          <t>n/a</t>
        </is>
      </c>
      <c r="AM1565" s="93" t="n"/>
      <c r="AN1565" s="92" t="inlineStr">
        <is>
          <t>None</t>
        </is>
      </c>
      <c r="AO1565" s="102" t="n">
        <v>0</v>
      </c>
      <c r="AP1565" s="103" t="n">
        <v>1.46</v>
      </c>
      <c r="AQ1565" s="102" t="n">
        <v>78</v>
      </c>
      <c r="AR1565" s="91" t="inlineStr">
        <is>
          <t>N</t>
        </is>
      </c>
      <c r="AS1565" s="104" t="n"/>
      <c r="AT1565" s="92">
        <f>IF(AND(P1565="52-wk high",T1565&gt;=Settings!$B$7),"Y","N")</f>
        <v/>
      </c>
      <c r="AU1565" s="91">
        <f>IF(AND(AD1565&gt;=Settings!$B$8,M1565&gt;0),"Y","N")</f>
        <v/>
      </c>
      <c r="AV1565" s="91">
        <f>IF(OR(AH1565&gt;Settings!$B$9,AI1565&gt;Settings!$B$9),"Y","N")</f>
        <v/>
      </c>
      <c r="AW1565" s="91">
        <f>IF(AJ1565&lt;&gt;"Y","n/a",IF(AND(M1565&gt;0,AK1565&gt;Settings!$B$10),"Y","N"))</f>
        <v/>
      </c>
      <c r="AX1565" s="91">
        <f>IF(AO1565&gt;=Settings!$B$11,"Y","N")</f>
        <v/>
      </c>
      <c r="AY1565" s="99">
        <f>(AT1565="Y")+(AU1565="Y")+(AV1565="Y")+(AW1565="Y")+(AX1565="Y")</f>
        <v/>
      </c>
      <c r="AZ1565" s="94">
        <f>IF(AY1565=0,"None",_xlfn.TEXTJOIN(", ",TRUE(),IF(AT1565="Y","Breakout",""),IF(AU1565="Y","Accumulation",""),IF(AV1565="Y","Institutional buying",""),IF(AW1565="Y","Long buildup",""),IF(AX1565="Y","Momentum leader","")))</f>
        <v/>
      </c>
      <c r="BA1565" s="94">
        <f>IF(BW1565="","","Passes "&amp;AY1565&amp;" of 5 buy-side scans"&amp;IF(G1565="Y","; RED FLAG: filter out using Red flag column",""))</f>
        <v/>
      </c>
      <c r="BB1565" s="91" t="inlineStr">
        <is>
          <t>None</t>
        </is>
      </c>
      <c r="BC1565" s="92" t="inlineStr">
        <is>
          <t>Y</t>
        </is>
      </c>
      <c r="BD1565" s="94" t="inlineStr">
        <is>
          <t>PE &gt; 50; Few traders (&lt;100 unique PAN, 30 days)</t>
        </is>
      </c>
      <c r="BE1565" s="94" t="n"/>
      <c r="BF1565" s="92">
        <f>IF(R1565*100000&gt;=Settings!$B$5,"Y","N")</f>
        <v/>
      </c>
      <c r="BG1565" s="91">
        <f>IF(F1565&gt;Settings!$B$6,"Y","N")</f>
        <v/>
      </c>
      <c r="BH1565" s="97" t="n">
        <v>-12.33</v>
      </c>
      <c r="BI1565" s="96" t="n">
        <v>-4.1</v>
      </c>
      <c r="BJ1565" s="96" t="n">
        <v>-3.48</v>
      </c>
      <c r="BK1565" s="96" t="n">
        <v>9.58</v>
      </c>
      <c r="BL1565" s="96" t="n">
        <v>55.68</v>
      </c>
      <c r="BM1565" s="96" t="n">
        <v>1.74</v>
      </c>
      <c r="BN1565" s="97" t="n">
        <v>-2.82</v>
      </c>
      <c r="BO1565" s="96" t="n">
        <v>0.62</v>
      </c>
      <c r="BP1565" s="96" t="n">
        <v>6.07</v>
      </c>
      <c r="BQ1565" s="96" t="n">
        <v>10.11</v>
      </c>
      <c r="BR1565" s="91" t="inlineStr">
        <is>
          <t>Mixed</t>
        </is>
      </c>
      <c r="BS1565" s="91" t="inlineStr">
        <is>
          <t>None</t>
        </is>
      </c>
      <c r="BT1565" s="96" t="n">
        <v>38.5</v>
      </c>
      <c r="BU1565" s="91" t="inlineStr">
        <is>
          <t>N</t>
        </is>
      </c>
      <c r="BV1565" s="99">
        <f>IF(OR(BF1565&lt;&gt;"Y",BG1565&lt;&gt;"Y"),"",(AND(ISNUMBER(BQ1565),BQ1565&gt;0))+(BR1565="Stacked up")+(AND(ISNUMBER(BH1565),BH1565&gt;=-Settings!$B$17))+(AND(ISNUMBER(BK1565),ISNUMBER(BM1565),BK1565&gt;0,BM1565&gt;0))+(AND(ISNUMBER(AQ1565),AQ1565&gt;=Settings!$B$18))+(AND(ISNUMBER(BT1565),BT1565&gt;=Settings!$B$19,BT1565&lt;=Settings!$B$20))+(AND(ISNUMBER(AS1565),AS1565&gt;0))+(AND(ISNUMBER(T1565),ISNUMBER(M1565),T1565&gt;=Settings!$B$21,M1565&gt;0))+(AND(ISNUMBER(AD1565),ISNUMBER(M1565),AD1565&gt;=Settings!$B$22,M1565&gt;0))+(AY1565&gt;=1))</f>
        <v/>
      </c>
      <c r="BW1565" s="91">
        <f>IF(OR(AY1565=0,BF1565&lt;&gt;"Y",BG1565&lt;&gt;"Y"),"",1+SUMPRODUCT(($A$6:$A$2604=A1565)*($AY$6:$AY$2604&gt;0)*($BF$6:$BF$2604="Y")*($BG$6:$BG$2604="Y")*(($AY$6:$AY$2604&gt;AY1565)+($AY$6:$AY$2604=AY1565)*($AD$6:$AD$2604&gt;AD1565))))</f>
        <v/>
      </c>
    </row>
    <row r="1566" ht="23.85" customHeight="1" s="55">
      <c r="A1566" s="90" t="n">
        <v>46296</v>
      </c>
      <c r="B1566" s="91" t="inlineStr">
        <is>
          <t>EXCELSOFT</t>
        </is>
      </c>
      <c r="C1566" s="91" t="inlineStr">
        <is>
          <t>INE606N01019</t>
        </is>
      </c>
      <c r="D1566" s="91" t="n"/>
      <c r="E1566" s="91" t="inlineStr">
        <is>
          <t>None</t>
        </is>
      </c>
      <c r="F1566" s="93" t="n">
        <v>901</v>
      </c>
      <c r="G1566" s="92" t="inlineStr">
        <is>
          <t>N</t>
        </is>
      </c>
      <c r="H1566" s="94" t="n"/>
      <c r="I1566" s="91" t="inlineStr">
        <is>
          <t>N</t>
        </is>
      </c>
      <c r="J1566" s="92">
        <f>IF(K1566="","N","Y")</f>
        <v/>
      </c>
      <c r="K1566" s="94">
        <f>_xlfn.TEXTJOIN("; ",TRUE,IF(P1566="52-wk low","52-wk low",""),IF(AND(AD1566&gt;=Settings!$B$12,M1566&lt;0),"Distribution",""),IF(AND(AJ1566="Y",M1566&lt;0,AK1566&lt;-Settings!$B$13),"Long unwinding",""),IF(AND(AJ1566="Y",M1566&lt;0,AK1566&gt;Settings!$B$13),"Short buildup",""))</f>
        <v/>
      </c>
      <c r="L1566" s="95" t="n">
        <v>78.33</v>
      </c>
      <c r="M1566" s="96" t="n">
        <v>-3.5</v>
      </c>
      <c r="N1566" s="93" t="n">
        <v>2227</v>
      </c>
      <c r="O1566" s="91" t="inlineStr">
        <is>
          <t>None</t>
        </is>
      </c>
      <c r="P1566" s="91" t="inlineStr">
        <is>
          <t>None</t>
        </is>
      </c>
      <c r="Q1566" s="97" t="n">
        <v>5.14</v>
      </c>
      <c r="R1566" s="96" t="n">
        <v>22.86</v>
      </c>
      <c r="S1566" s="96" t="n">
        <v>0.23</v>
      </c>
      <c r="T1566" s="96" t="n">
        <v>0.43</v>
      </c>
      <c r="U1566" s="96" t="n">
        <v>0.43</v>
      </c>
      <c r="V1566" s="103" t="n">
        <v>1.9</v>
      </c>
      <c r="W1566" s="102" t="n">
        <v>6</v>
      </c>
      <c r="X1566" s="93" t="n"/>
      <c r="Y1566" s="91" t="inlineStr">
        <is>
          <t>None</t>
        </is>
      </c>
      <c r="Z1566" s="99" t="n">
        <v>48.19</v>
      </c>
      <c r="AA1566" s="96" t="n">
        <v>1.3</v>
      </c>
      <c r="AB1566" s="96" t="n">
        <v>1.09</v>
      </c>
      <c r="AC1566" s="96" t="n">
        <v>0.48</v>
      </c>
      <c r="AD1566" s="96" t="n">
        <v>0.73</v>
      </c>
      <c r="AE1566" s="96" t="n">
        <v>0.72</v>
      </c>
      <c r="AF1566" s="103" t="n">
        <v>0.8100000000000001</v>
      </c>
      <c r="AG1566" s="91" t="inlineStr">
        <is>
          <t>Drying up</t>
        </is>
      </c>
      <c r="AH1566" s="100" t="n">
        <v>0</v>
      </c>
      <c r="AI1566" s="101" t="n">
        <v>0</v>
      </c>
      <c r="AJ1566" s="92" t="inlineStr">
        <is>
          <t>N</t>
        </is>
      </c>
      <c r="AK1566" s="96" t="n"/>
      <c r="AL1566" s="91" t="inlineStr">
        <is>
          <t>n/a</t>
        </is>
      </c>
      <c r="AM1566" s="93" t="n"/>
      <c r="AN1566" s="92" t="inlineStr">
        <is>
          <t>None</t>
        </is>
      </c>
      <c r="AO1566" s="102" t="n">
        <v>0</v>
      </c>
      <c r="AP1566" s="103" t="n"/>
      <c r="AQ1566" s="102" t="n"/>
      <c r="AR1566" s="91" t="inlineStr">
        <is>
          <t>N</t>
        </is>
      </c>
      <c r="AS1566" s="104" t="n"/>
      <c r="AT1566" s="92">
        <f>IF(AND(P1566="52-wk high",T1566&gt;=Settings!$B$7),"Y","N")</f>
        <v/>
      </c>
      <c r="AU1566" s="91">
        <f>IF(AND(AD1566&gt;=Settings!$B$8,M1566&gt;0),"Y","N")</f>
        <v/>
      </c>
      <c r="AV1566" s="91">
        <f>IF(OR(AH1566&gt;Settings!$B$9,AI1566&gt;Settings!$B$9),"Y","N")</f>
        <v/>
      </c>
      <c r="AW1566" s="91">
        <f>IF(AJ1566&lt;&gt;"Y","n/a",IF(AND(M1566&gt;0,AK1566&gt;Settings!$B$10),"Y","N"))</f>
        <v/>
      </c>
      <c r="AX1566" s="91">
        <f>IF(AO1566&gt;=Settings!$B$11,"Y","N")</f>
        <v/>
      </c>
      <c r="AY1566" s="99">
        <f>(AT1566="Y")+(AU1566="Y")+(AV1566="Y")+(AW1566="Y")+(AX1566="Y")</f>
        <v/>
      </c>
      <c r="AZ1566" s="94">
        <f>IF(AY1566=0,"None",_xlfn.TEXTJOIN(", ",TRUE(),IF(AT1566="Y","Breakout",""),IF(AU1566="Y","Accumulation",""),IF(AV1566="Y","Institutional buying",""),IF(AW1566="Y","Long buildup",""),IF(AX1566="Y","Momentum leader","")))</f>
        <v/>
      </c>
      <c r="BA1566" s="94">
        <f>IF(BW1566="","","Passes "&amp;AY1566&amp;" of 5 buy-side scans"&amp;IF(G1566="Y","; RED FLAG: filter out using Red flag column",""))</f>
        <v/>
      </c>
      <c r="BB1566" s="91" t="inlineStr">
        <is>
          <t>None</t>
        </is>
      </c>
      <c r="BC1566" s="92" t="inlineStr">
        <is>
          <t>N</t>
        </is>
      </c>
      <c r="BD1566" s="94" t="n"/>
      <c r="BE1566" s="94" t="n"/>
      <c r="BF1566" s="92">
        <f>IF(R1566*100000&gt;=Settings!$B$5,"Y","N")</f>
        <v/>
      </c>
      <c r="BG1566" s="91">
        <f>IF(F1566&gt;Settings!$B$6,"Y","N")</f>
        <v/>
      </c>
      <c r="BH1566" s="97" t="n">
        <v>-45.07</v>
      </c>
      <c r="BI1566" s="96" t="n">
        <v>-4.11</v>
      </c>
      <c r="BJ1566" s="96" t="n">
        <v>12.24</v>
      </c>
      <c r="BK1566" s="96" t="n">
        <v>4.34</v>
      </c>
      <c r="BL1566" s="96" t="n">
        <v>4.9</v>
      </c>
      <c r="BM1566" s="96" t="n"/>
      <c r="BN1566" s="97" t="n">
        <v>-1.3</v>
      </c>
      <c r="BO1566" s="96" t="n">
        <v>0.59</v>
      </c>
      <c r="BP1566" s="96" t="n">
        <v>-1.5</v>
      </c>
      <c r="BQ1566" s="96" t="n">
        <v>-8.85</v>
      </c>
      <c r="BR1566" s="91" t="inlineStr">
        <is>
          <t>Mixed</t>
        </is>
      </c>
      <c r="BS1566" s="91" t="inlineStr">
        <is>
          <t>None</t>
        </is>
      </c>
      <c r="BT1566" s="96" t="n">
        <v>45.6</v>
      </c>
      <c r="BU1566" s="91" t="inlineStr">
        <is>
          <t>N</t>
        </is>
      </c>
      <c r="BV1566" s="99">
        <f>IF(OR(BF1566&lt;&gt;"Y",BG1566&lt;&gt;"Y"),"",(AND(ISNUMBER(BQ1566),BQ1566&gt;0))+(BR1566="Stacked up")+(AND(ISNUMBER(BH1566),BH1566&gt;=-Settings!$B$17))+(AND(ISNUMBER(BK1566),ISNUMBER(BM1566),BK1566&gt;0,BM1566&gt;0))+(AND(ISNUMBER(AQ1566),AQ1566&gt;=Settings!$B$18))+(AND(ISNUMBER(BT1566),BT1566&gt;=Settings!$B$19,BT1566&lt;=Settings!$B$20))+(AND(ISNUMBER(AS1566),AS1566&gt;0))+(AND(ISNUMBER(T1566),ISNUMBER(M1566),T1566&gt;=Settings!$B$21,M1566&gt;0))+(AND(ISNUMBER(AD1566),ISNUMBER(M1566),AD1566&gt;=Settings!$B$22,M1566&gt;0))+(AY1566&gt;=1))</f>
        <v/>
      </c>
      <c r="BW1566" s="91">
        <f>IF(OR(AY1566=0,BF1566&lt;&gt;"Y",BG1566&lt;&gt;"Y"),"",1+SUMPRODUCT(($A$6:$A$2604=A1566)*($AY$6:$AY$2604&gt;0)*($BF$6:$BF$2604="Y")*($BG$6:$BG$2604="Y")*(($AY$6:$AY$2604&gt;AY1566)+($AY$6:$AY$2604=AY1566)*($AD$6:$AD$2604&gt;AD1566))))</f>
        <v/>
      </c>
    </row>
    <row r="1567" ht="23.85" customHeight="1" s="55">
      <c r="A1567" s="90" t="n">
        <v>46296</v>
      </c>
      <c r="B1567" s="91" t="inlineStr">
        <is>
          <t>SWELECTES</t>
        </is>
      </c>
      <c r="C1567" s="91" t="inlineStr">
        <is>
          <t>INE409B01013</t>
        </is>
      </c>
      <c r="D1567" s="91" t="n"/>
      <c r="E1567" s="91" t="inlineStr">
        <is>
          <t>None</t>
        </is>
      </c>
      <c r="F1567" s="93" t="n">
        <v>899</v>
      </c>
      <c r="G1567" s="92" t="inlineStr">
        <is>
          <t>N</t>
        </is>
      </c>
      <c r="H1567" s="94" t="n"/>
      <c r="I1567" s="91" t="inlineStr">
        <is>
          <t>N</t>
        </is>
      </c>
      <c r="J1567" s="92">
        <f>IF(K1567="","N","Y")</f>
        <v/>
      </c>
      <c r="K1567" s="94">
        <f>_xlfn.TEXTJOIN("; ",TRUE,IF(P1567="52-wk low","52-wk low",""),IF(AND(AD1567&gt;=Settings!$B$12,M1567&lt;0),"Distribution",""),IF(AND(AJ1567="Y",M1567&lt;0,AK1567&lt;-Settings!$B$13),"Long unwinding",""),IF(AND(AJ1567="Y",M1567&lt;0,AK1567&gt;Settings!$B$13),"Short buildup",""))</f>
        <v/>
      </c>
      <c r="L1567" s="95" t="n">
        <v>592.9</v>
      </c>
      <c r="M1567" s="96" t="n">
        <v>-0.84</v>
      </c>
      <c r="N1567" s="93" t="n">
        <v>951</v>
      </c>
      <c r="O1567" s="91" t="inlineStr">
        <is>
          <t>None</t>
        </is>
      </c>
      <c r="P1567" s="91" t="inlineStr">
        <is>
          <t>None</t>
        </is>
      </c>
      <c r="Q1567" s="97" t="n">
        <v>0.32</v>
      </c>
      <c r="R1567" s="96" t="n">
        <v>0.27</v>
      </c>
      <c r="S1567" s="96" t="n">
        <v>1.25</v>
      </c>
      <c r="T1567" s="96" t="n">
        <v>1.21</v>
      </c>
      <c r="U1567" s="96" t="n">
        <v>1.13</v>
      </c>
      <c r="V1567" s="103" t="n">
        <v>0.9399999999999999</v>
      </c>
      <c r="W1567" s="102" t="n">
        <v>5</v>
      </c>
      <c r="X1567" s="93" t="n"/>
      <c r="Y1567" s="91" t="inlineStr">
        <is>
          <t>None</t>
        </is>
      </c>
      <c r="Z1567" s="99" t="n">
        <v>42.57</v>
      </c>
      <c r="AA1567" s="96" t="n">
        <v>0.86</v>
      </c>
      <c r="AB1567" s="96" t="n">
        <v>0.75</v>
      </c>
      <c r="AC1567" s="96" t="n">
        <v>1.08</v>
      </c>
      <c r="AD1567" s="96" t="n">
        <v>0.92</v>
      </c>
      <c r="AE1567" s="96" t="n">
        <v>0.89</v>
      </c>
      <c r="AF1567" s="103" t="n">
        <v>0.91</v>
      </c>
      <c r="AG1567" s="91" t="inlineStr">
        <is>
          <t>Normal</t>
        </is>
      </c>
      <c r="AH1567" s="100" t="n">
        <v>0</v>
      </c>
      <c r="AI1567" s="101" t="n">
        <v>0</v>
      </c>
      <c r="AJ1567" s="92" t="inlineStr">
        <is>
          <t>N</t>
        </is>
      </c>
      <c r="AK1567" s="96" t="n"/>
      <c r="AL1567" s="91" t="inlineStr">
        <is>
          <t>n/a</t>
        </is>
      </c>
      <c r="AM1567" s="93" t="n"/>
      <c r="AN1567" s="92" t="inlineStr">
        <is>
          <t>None</t>
        </is>
      </c>
      <c r="AO1567" s="102" t="n">
        <v>0</v>
      </c>
      <c r="AP1567" s="103" t="n">
        <v>0.6899999999999999</v>
      </c>
      <c r="AQ1567" s="102" t="n">
        <v>36</v>
      </c>
      <c r="AR1567" s="91" t="inlineStr">
        <is>
          <t>N</t>
        </is>
      </c>
      <c r="AS1567" s="104" t="n"/>
      <c r="AT1567" s="92">
        <f>IF(AND(P1567="52-wk high",T1567&gt;=Settings!$B$7),"Y","N")</f>
        <v/>
      </c>
      <c r="AU1567" s="91">
        <f>IF(AND(AD1567&gt;=Settings!$B$8,M1567&gt;0),"Y","N")</f>
        <v/>
      </c>
      <c r="AV1567" s="91">
        <f>IF(OR(AH1567&gt;Settings!$B$9,AI1567&gt;Settings!$B$9),"Y","N")</f>
        <v/>
      </c>
      <c r="AW1567" s="91">
        <f>IF(AJ1567&lt;&gt;"Y","n/a",IF(AND(M1567&gt;0,AK1567&gt;Settings!$B$10),"Y","N"))</f>
        <v/>
      </c>
      <c r="AX1567" s="91">
        <f>IF(AO1567&gt;=Settings!$B$11,"Y","N")</f>
        <v/>
      </c>
      <c r="AY1567" s="99">
        <f>(AT1567="Y")+(AU1567="Y")+(AV1567="Y")+(AW1567="Y")+(AX1567="Y")</f>
        <v/>
      </c>
      <c r="AZ1567" s="94">
        <f>IF(AY1567=0,"None",_xlfn.TEXTJOIN(", ",TRUE(),IF(AT1567="Y","Breakout",""),IF(AU1567="Y","Accumulation",""),IF(AV1567="Y","Institutional buying",""),IF(AW1567="Y","Long buildup",""),IF(AX1567="Y","Momentum leader","")))</f>
        <v/>
      </c>
      <c r="BA1567" s="94">
        <f>IF(BW1567="","","Passes "&amp;AY1567&amp;" of 5 buy-side scans"&amp;IF(G1567="Y","; RED FLAG: filter out using Red flag column",""))</f>
        <v/>
      </c>
      <c r="BB1567" s="91" t="inlineStr">
        <is>
          <t>None</t>
        </is>
      </c>
      <c r="BC1567" s="92" t="inlineStr">
        <is>
          <t>N</t>
        </is>
      </c>
      <c r="BD1567" s="94" t="n"/>
      <c r="BE1567" s="94" t="n"/>
      <c r="BF1567" s="92">
        <f>IF(R1567*100000&gt;=Settings!$B$5,"Y","N")</f>
        <v/>
      </c>
      <c r="BG1567" s="91">
        <f>IF(F1567&gt;Settings!$B$6,"Y","N")</f>
        <v/>
      </c>
      <c r="BH1567" s="97" t="n">
        <v>-39.31</v>
      </c>
      <c r="BI1567" s="96" t="n">
        <v>5.56</v>
      </c>
      <c r="BJ1567" s="96" t="n">
        <v>0.74</v>
      </c>
      <c r="BK1567" s="96" t="n">
        <v>-6.16</v>
      </c>
      <c r="BL1567" s="96" t="n">
        <v>11.44</v>
      </c>
      <c r="BM1567" s="96" t="n">
        <v>-33.77</v>
      </c>
      <c r="BN1567" s="97" t="n">
        <v>1.96</v>
      </c>
      <c r="BO1567" s="96" t="n">
        <v>-0.36</v>
      </c>
      <c r="BP1567" s="96" t="n">
        <v>-2.44</v>
      </c>
      <c r="BQ1567" s="96" t="n">
        <v>-7.47</v>
      </c>
      <c r="BR1567" s="91" t="inlineStr">
        <is>
          <t>Mixed</t>
        </is>
      </c>
      <c r="BS1567" s="91" t="inlineStr">
        <is>
          <t>None</t>
        </is>
      </c>
      <c r="BT1567" s="96" t="n">
        <v>57.2</v>
      </c>
      <c r="BU1567" s="91" t="inlineStr">
        <is>
          <t>N</t>
        </is>
      </c>
      <c r="BV1567" s="99">
        <f>IF(OR(BF1567&lt;&gt;"Y",BG1567&lt;&gt;"Y"),"",(AND(ISNUMBER(BQ1567),BQ1567&gt;0))+(BR1567="Stacked up")+(AND(ISNUMBER(BH1567),BH1567&gt;=-Settings!$B$17))+(AND(ISNUMBER(BK1567),ISNUMBER(BM1567),BK1567&gt;0,BM1567&gt;0))+(AND(ISNUMBER(AQ1567),AQ1567&gt;=Settings!$B$18))+(AND(ISNUMBER(BT1567),BT1567&gt;=Settings!$B$19,BT1567&lt;=Settings!$B$20))+(AND(ISNUMBER(AS1567),AS1567&gt;0))+(AND(ISNUMBER(T1567),ISNUMBER(M1567),T1567&gt;=Settings!$B$21,M1567&gt;0))+(AND(ISNUMBER(AD1567),ISNUMBER(M1567),AD1567&gt;=Settings!$B$22,M1567&gt;0))+(AY1567&gt;=1))</f>
        <v/>
      </c>
      <c r="BW1567" s="91">
        <f>IF(OR(AY1567=0,BF1567&lt;&gt;"Y",BG1567&lt;&gt;"Y"),"",1+SUMPRODUCT(($A$6:$A$2604=A1567)*($AY$6:$AY$2604&gt;0)*($BF$6:$BF$2604="Y")*($BG$6:$BG$2604="Y")*(($AY$6:$AY$2604&gt;AY1567)+($AY$6:$AY$2604=AY1567)*($AD$6:$AD$2604&gt;AD1567))))</f>
        <v/>
      </c>
    </row>
    <row r="1568" ht="23.85" customHeight="1" s="55">
      <c r="A1568" s="90" t="n">
        <v>46296</v>
      </c>
      <c r="B1568" s="91" t="inlineStr">
        <is>
          <t>BAFNAPH</t>
        </is>
      </c>
      <c r="C1568" s="91" t="inlineStr">
        <is>
          <t>INE878I01022</t>
        </is>
      </c>
      <c r="D1568" s="91" t="n"/>
      <c r="E1568" s="91" t="inlineStr">
        <is>
          <t>None</t>
        </is>
      </c>
      <c r="F1568" s="93" t="n">
        <v>896</v>
      </c>
      <c r="G1568" s="92" t="inlineStr">
        <is>
          <t>Y</t>
        </is>
      </c>
      <c r="H1568" s="94" t="inlineStr">
        <is>
          <t>ESM Stage 2; T2T (BE series)</t>
        </is>
      </c>
      <c r="I1568" s="91" t="inlineStr">
        <is>
          <t>Y</t>
        </is>
      </c>
      <c r="J1568" s="92">
        <f>IF(K1568="","N","Y")</f>
        <v/>
      </c>
      <c r="K1568" s="94">
        <f>_xlfn.TEXTJOIN("; ",TRUE,IF(P1568="52-wk low","52-wk low",""),IF(AND(AD1568&gt;=Settings!$B$12,M1568&lt;0),"Distribution",""),IF(AND(AJ1568="Y",M1568&lt;0,AK1568&lt;-Settings!$B$13),"Long unwinding",""),IF(AND(AJ1568="Y",M1568&lt;0,AK1568&gt;Settings!$B$13),"Short buildup",""))</f>
        <v/>
      </c>
      <c r="L1568" s="95" t="n">
        <v>378.75</v>
      </c>
      <c r="M1568" s="96" t="n">
        <v>1.99</v>
      </c>
      <c r="N1568" s="93" t="n">
        <v>188</v>
      </c>
      <c r="O1568" s="91" t="inlineStr">
        <is>
          <t>None</t>
        </is>
      </c>
      <c r="P1568" s="91" t="inlineStr">
        <is>
          <t>52-wk high</t>
        </is>
      </c>
      <c r="Q1568" s="97" t="n">
        <v>0</v>
      </c>
      <c r="R1568" s="96" t="n">
        <v>0.05</v>
      </c>
      <c r="S1568" s="96" t="n">
        <v>0.1</v>
      </c>
      <c r="T1568" s="96" t="n">
        <v>0.02</v>
      </c>
      <c r="U1568" s="96" t="n">
        <v>0.03</v>
      </c>
      <c r="V1568" s="103" t="n">
        <v>0.24</v>
      </c>
      <c r="W1568" s="102" t="n">
        <v>0</v>
      </c>
      <c r="X1568" s="93" t="n"/>
      <c r="Y1568" s="91" t="inlineStr">
        <is>
          <t>None</t>
        </is>
      </c>
      <c r="Z1568" s="99" t="n"/>
      <c r="AA1568" s="96" t="n"/>
      <c r="AB1568" s="96" t="n"/>
      <c r="AC1568" s="96" t="n"/>
      <c r="AD1568" s="96" t="n"/>
      <c r="AE1568" s="96" t="n"/>
      <c r="AF1568" s="103" t="n"/>
      <c r="AG1568" s="91" t="inlineStr">
        <is>
          <t>No delivery data</t>
        </is>
      </c>
      <c r="AH1568" s="100" t="n">
        <v>0</v>
      </c>
      <c r="AI1568" s="101" t="n">
        <v>0</v>
      </c>
      <c r="AJ1568" s="92" t="inlineStr">
        <is>
          <t>N</t>
        </is>
      </c>
      <c r="AK1568" s="96" t="n"/>
      <c r="AL1568" s="91" t="inlineStr">
        <is>
          <t>n/a</t>
        </is>
      </c>
      <c r="AM1568" s="93" t="n"/>
      <c r="AN1568" s="92" t="inlineStr">
        <is>
          <t>None</t>
        </is>
      </c>
      <c r="AO1568" s="102" t="n">
        <v>0</v>
      </c>
      <c r="AP1568" s="103" t="n">
        <v>4.33</v>
      </c>
      <c r="AQ1568" s="102" t="n">
        <v>99</v>
      </c>
      <c r="AR1568" s="91" t="inlineStr">
        <is>
          <t>N</t>
        </is>
      </c>
      <c r="AS1568" s="104" t="n"/>
      <c r="AT1568" s="92">
        <f>IF(AND(P1568="52-wk high",T1568&gt;=Settings!$B$7),"Y","N")</f>
        <v/>
      </c>
      <c r="AU1568" s="91">
        <f>IF(AND(AD1568&gt;=Settings!$B$8,M1568&gt;0),"Y","N")</f>
        <v/>
      </c>
      <c r="AV1568" s="91">
        <f>IF(OR(AH1568&gt;Settings!$B$9,AI1568&gt;Settings!$B$9),"Y","N")</f>
        <v/>
      </c>
      <c r="AW1568" s="91">
        <f>IF(AJ1568&lt;&gt;"Y","n/a",IF(AND(M1568&gt;0,AK1568&gt;Settings!$B$10),"Y","N"))</f>
        <v/>
      </c>
      <c r="AX1568" s="91">
        <f>IF(AO1568&gt;=Settings!$B$11,"Y","N")</f>
        <v/>
      </c>
      <c r="AY1568" s="99">
        <f>(AT1568="Y")+(AU1568="Y")+(AV1568="Y")+(AW1568="Y")+(AX1568="Y")</f>
        <v/>
      </c>
      <c r="AZ1568" s="94">
        <f>IF(AY1568=0,"None",_xlfn.TEXTJOIN(", ",TRUE(),IF(AT1568="Y","Breakout",""),IF(AU1568="Y","Accumulation",""),IF(AV1568="Y","Institutional buying",""),IF(AW1568="Y","Long buildup",""),IF(AX1568="Y","Momentum leader","")))</f>
        <v/>
      </c>
      <c r="BA1568" s="94">
        <f>IF(BW1568="","","Passes "&amp;AY1568&amp;" of 5 buy-side scans"&amp;IF(G1568="Y","; RED FLAG: filter out using Red flag column",""))</f>
        <v/>
      </c>
      <c r="BB1568" s="91" t="inlineStr">
        <is>
          <t>None</t>
        </is>
      </c>
      <c r="BC1568" s="92" t="inlineStr">
        <is>
          <t>Y</t>
        </is>
      </c>
      <c r="BD1568" s="94" t="inlineStr">
        <is>
          <t>Few traders (&lt;100 unique PAN, 30 days)</t>
        </is>
      </c>
      <c r="BE1568" s="94" t="n"/>
      <c r="BF1568" s="92">
        <f>IF(R1568*100000&gt;=Settings!$B$5,"Y","N")</f>
        <v/>
      </c>
      <c r="BG1568" s="91">
        <f>IF(F1568&gt;Settings!$B$6,"Y","N")</f>
        <v/>
      </c>
      <c r="BH1568" s="97" t="n">
        <v>1.98</v>
      </c>
      <c r="BI1568" s="96" t="n">
        <v>10.36</v>
      </c>
      <c r="BJ1568" s="96" t="n">
        <v>21.16</v>
      </c>
      <c r="BK1568" s="96" t="n">
        <v>68.06</v>
      </c>
      <c r="BL1568" s="96" t="n">
        <v>238.29</v>
      </c>
      <c r="BM1568" s="96" t="n">
        <v>119.29</v>
      </c>
      <c r="BN1568" s="97" t="n">
        <v>14.41</v>
      </c>
      <c r="BO1568" s="96" t="n">
        <v>29.48</v>
      </c>
      <c r="BP1568" s="96" t="n">
        <v>51.38</v>
      </c>
      <c r="BQ1568" s="96" t="n">
        <v>80.36</v>
      </c>
      <c r="BR1568" s="91" t="inlineStr">
        <is>
          <t>Stacked up</t>
        </is>
      </c>
      <c r="BS1568" s="91" t="inlineStr">
        <is>
          <t>None</t>
        </is>
      </c>
      <c r="BT1568" s="96" t="n">
        <v>90.8</v>
      </c>
      <c r="BU1568" s="91" t="inlineStr">
        <is>
          <t>N</t>
        </is>
      </c>
      <c r="BV1568" s="99">
        <f>IF(OR(BF1568&lt;&gt;"Y",BG1568&lt;&gt;"Y"),"",(AND(ISNUMBER(BQ1568),BQ1568&gt;0))+(BR1568="Stacked up")+(AND(ISNUMBER(BH1568),BH1568&gt;=-Settings!$B$17))+(AND(ISNUMBER(BK1568),ISNUMBER(BM1568),BK1568&gt;0,BM1568&gt;0))+(AND(ISNUMBER(AQ1568),AQ1568&gt;=Settings!$B$18))+(AND(ISNUMBER(BT1568),BT1568&gt;=Settings!$B$19,BT1568&lt;=Settings!$B$20))+(AND(ISNUMBER(AS1568),AS1568&gt;0))+(AND(ISNUMBER(T1568),ISNUMBER(M1568),T1568&gt;=Settings!$B$21,M1568&gt;0))+(AND(ISNUMBER(AD1568),ISNUMBER(M1568),AD1568&gt;=Settings!$B$22,M1568&gt;0))+(AY1568&gt;=1))</f>
        <v/>
      </c>
      <c r="BW1568" s="91">
        <f>IF(OR(AY1568=0,BF1568&lt;&gt;"Y",BG1568&lt;&gt;"Y"),"",1+SUMPRODUCT(($A$6:$A$2604=A1568)*($AY$6:$AY$2604&gt;0)*($BF$6:$BF$2604="Y")*($BG$6:$BG$2604="Y")*(($AY$6:$AY$2604&gt;AY1568)+($AY$6:$AY$2604=AY1568)*($AD$6:$AD$2604&gt;AD1568))))</f>
        <v/>
      </c>
    </row>
    <row r="1569" ht="23.85" customHeight="1" s="55">
      <c r="A1569" s="90" t="n">
        <v>46296</v>
      </c>
      <c r="B1569" s="91" t="inlineStr">
        <is>
          <t>GANESHBE</t>
        </is>
      </c>
      <c r="C1569" s="91" t="inlineStr">
        <is>
          <t>INE388A01029</t>
        </is>
      </c>
      <c r="D1569" s="91" t="n"/>
      <c r="E1569" s="91" t="inlineStr">
        <is>
          <t>None</t>
        </is>
      </c>
      <c r="F1569" s="93" t="n">
        <v>896</v>
      </c>
      <c r="G1569" s="92" t="inlineStr">
        <is>
          <t>Y</t>
        </is>
      </c>
      <c r="H1569" s="94" t="inlineStr">
        <is>
          <t>ESM Stage 1; T2T (BE series)</t>
        </is>
      </c>
      <c r="I1569" s="91" t="inlineStr">
        <is>
          <t>Y</t>
        </is>
      </c>
      <c r="J1569" s="92">
        <f>IF(K1569="","N","Y")</f>
        <v/>
      </c>
      <c r="K1569" s="94">
        <f>_xlfn.TEXTJOIN("; ",TRUE,IF(P1569="52-wk low","52-wk low",""),IF(AND(AD1569&gt;=Settings!$B$12,M1569&lt;0),"Distribution",""),IF(AND(AJ1569="Y",M1569&lt;0,AK1569&lt;-Settings!$B$13),"Long unwinding",""),IF(AND(AJ1569="Y",M1569&lt;0,AK1569&gt;Settings!$B$13),"Short buildup",""))</f>
        <v/>
      </c>
      <c r="L1569" s="95" t="n">
        <v>124.4</v>
      </c>
      <c r="M1569" s="96" t="n">
        <v>-4.99</v>
      </c>
      <c r="N1569" s="93" t="n">
        <v>2485</v>
      </c>
      <c r="O1569" s="91" t="inlineStr">
        <is>
          <t>None</t>
        </is>
      </c>
      <c r="P1569" s="91" t="inlineStr">
        <is>
          <t>None</t>
        </is>
      </c>
      <c r="Q1569" s="97" t="n">
        <v>0.66</v>
      </c>
      <c r="R1569" s="96" t="n">
        <v>2.65</v>
      </c>
      <c r="S1569" s="96" t="n">
        <v>0.24</v>
      </c>
      <c r="T1569" s="96" t="n">
        <v>0.09</v>
      </c>
      <c r="U1569" s="96" t="n">
        <v>0.11</v>
      </c>
      <c r="V1569" s="103" t="n">
        <v>0.43</v>
      </c>
      <c r="W1569" s="102" t="n">
        <v>0</v>
      </c>
      <c r="X1569" s="93" t="n"/>
      <c r="Y1569" s="91" t="inlineStr">
        <is>
          <t>None</t>
        </is>
      </c>
      <c r="Z1569" s="99" t="n"/>
      <c r="AA1569" s="96" t="n"/>
      <c r="AB1569" s="96" t="n"/>
      <c r="AC1569" s="96" t="n"/>
      <c r="AD1569" s="96" t="n"/>
      <c r="AE1569" s="96" t="n"/>
      <c r="AF1569" s="103" t="n"/>
      <c r="AG1569" s="91" t="inlineStr">
        <is>
          <t>No delivery data</t>
        </is>
      </c>
      <c r="AH1569" s="100" t="n">
        <v>0</v>
      </c>
      <c r="AI1569" s="101" t="n">
        <v>0</v>
      </c>
      <c r="AJ1569" s="92" t="inlineStr">
        <is>
          <t>N</t>
        </is>
      </c>
      <c r="AK1569" s="96" t="n"/>
      <c r="AL1569" s="91" t="inlineStr">
        <is>
          <t>n/a</t>
        </is>
      </c>
      <c r="AM1569" s="93" t="n"/>
      <c r="AN1569" s="92" t="inlineStr">
        <is>
          <t>None</t>
        </is>
      </c>
      <c r="AO1569" s="102" t="n">
        <v>0</v>
      </c>
      <c r="AP1569" s="103" t="n">
        <v>1.81</v>
      </c>
      <c r="AQ1569" s="102" t="n">
        <v>86</v>
      </c>
      <c r="AR1569" s="91" t="inlineStr">
        <is>
          <t>N</t>
        </is>
      </c>
      <c r="AS1569" s="104" t="n"/>
      <c r="AT1569" s="92">
        <f>IF(AND(P1569="52-wk high",T1569&gt;=Settings!$B$7),"Y","N")</f>
        <v/>
      </c>
      <c r="AU1569" s="91">
        <f>IF(AND(AD1569&gt;=Settings!$B$8,M1569&gt;0),"Y","N")</f>
        <v/>
      </c>
      <c r="AV1569" s="91">
        <f>IF(OR(AH1569&gt;Settings!$B$9,AI1569&gt;Settings!$B$9),"Y","N")</f>
        <v/>
      </c>
      <c r="AW1569" s="91">
        <f>IF(AJ1569&lt;&gt;"Y","n/a",IF(AND(M1569&gt;0,AK1569&gt;Settings!$B$10),"Y","N"))</f>
        <v/>
      </c>
      <c r="AX1569" s="91">
        <f>IF(AO1569&gt;=Settings!$B$11,"Y","N")</f>
        <v/>
      </c>
      <c r="AY1569" s="99">
        <f>(AT1569="Y")+(AU1569="Y")+(AV1569="Y")+(AW1569="Y")+(AX1569="Y")</f>
        <v/>
      </c>
      <c r="AZ1569" s="94">
        <f>IF(AY1569=0,"None",_xlfn.TEXTJOIN(", ",TRUE(),IF(AT1569="Y","Breakout",""),IF(AU1569="Y","Accumulation",""),IF(AV1569="Y","Institutional buying",""),IF(AW1569="Y","Long buildup",""),IF(AX1569="Y","Momentum leader","")))</f>
        <v/>
      </c>
      <c r="BA1569" s="94">
        <f>IF(BW1569="","","Passes "&amp;AY1569&amp;" of 5 buy-side scans"&amp;IF(G1569="Y","; RED FLAG: filter out using Red flag column",""))</f>
        <v/>
      </c>
      <c r="BB1569" s="91" t="inlineStr">
        <is>
          <t>Lower</t>
        </is>
      </c>
      <c r="BC1569" s="92" t="inlineStr">
        <is>
          <t>N</t>
        </is>
      </c>
      <c r="BD1569" s="94" t="n"/>
      <c r="BE1569" s="94" t="n"/>
      <c r="BF1569" s="92">
        <f>IF(R1569*100000&gt;=Settings!$B$5,"Y","N")</f>
        <v/>
      </c>
      <c r="BG1569" s="91">
        <f>IF(F1569&gt;Settings!$B$6,"Y","N")</f>
        <v/>
      </c>
      <c r="BH1569" s="97" t="n">
        <v>-13.01</v>
      </c>
      <c r="BI1569" s="96" t="n">
        <v>-1.65</v>
      </c>
      <c r="BJ1569" s="96" t="n">
        <v>6.9</v>
      </c>
      <c r="BK1569" s="96" t="n">
        <v>20.69</v>
      </c>
      <c r="BL1569" s="96" t="n">
        <v>59.96</v>
      </c>
      <c r="BM1569" s="96" t="n">
        <v>36.99</v>
      </c>
      <c r="BN1569" s="97" t="n">
        <v>-2.55</v>
      </c>
      <c r="BO1569" s="96" t="n">
        <v>2.28</v>
      </c>
      <c r="BP1569" s="96" t="n">
        <v>9.609999999999999</v>
      </c>
      <c r="BQ1569" s="96" t="n">
        <v>19.45</v>
      </c>
      <c r="BR1569" s="91" t="inlineStr">
        <is>
          <t>Mixed</t>
        </is>
      </c>
      <c r="BS1569" s="91" t="inlineStr">
        <is>
          <t>None</t>
        </is>
      </c>
      <c r="BT1569" s="96" t="n">
        <v>44.2</v>
      </c>
      <c r="BU1569" s="91" t="inlineStr">
        <is>
          <t>N</t>
        </is>
      </c>
      <c r="BV1569" s="99">
        <f>IF(OR(BF1569&lt;&gt;"Y",BG1569&lt;&gt;"Y"),"",(AND(ISNUMBER(BQ1569),BQ1569&gt;0))+(BR1569="Stacked up")+(AND(ISNUMBER(BH1569),BH1569&gt;=-Settings!$B$17))+(AND(ISNUMBER(BK1569),ISNUMBER(BM1569),BK1569&gt;0,BM1569&gt;0))+(AND(ISNUMBER(AQ1569),AQ1569&gt;=Settings!$B$18))+(AND(ISNUMBER(BT1569),BT1569&gt;=Settings!$B$19,BT1569&lt;=Settings!$B$20))+(AND(ISNUMBER(AS1569),AS1569&gt;0))+(AND(ISNUMBER(T1569),ISNUMBER(M1569),T1569&gt;=Settings!$B$21,M1569&gt;0))+(AND(ISNUMBER(AD1569),ISNUMBER(M1569),AD1569&gt;=Settings!$B$22,M1569&gt;0))+(AY1569&gt;=1))</f>
        <v/>
      </c>
      <c r="BW1569" s="91">
        <f>IF(OR(AY1569=0,BF1569&lt;&gt;"Y",BG1569&lt;&gt;"Y"),"",1+SUMPRODUCT(($A$6:$A$2604=A1569)*($AY$6:$AY$2604&gt;0)*($BF$6:$BF$2604="Y")*($BG$6:$BG$2604="Y")*(($AY$6:$AY$2604&gt;AY1569)+($AY$6:$AY$2604=AY1569)*($AD$6:$AD$2604&gt;AD1569))))</f>
        <v/>
      </c>
    </row>
    <row r="1570" ht="23.85" customHeight="1" s="55">
      <c r="A1570" s="90" t="n">
        <v>46296</v>
      </c>
      <c r="B1570" s="91" t="inlineStr">
        <is>
          <t>ZUARI</t>
        </is>
      </c>
      <c r="C1570" s="91" t="inlineStr">
        <is>
          <t>INE840M01016</t>
        </is>
      </c>
      <c r="D1570" s="91" t="n"/>
      <c r="E1570" s="91" t="inlineStr">
        <is>
          <t>None</t>
        </is>
      </c>
      <c r="F1570" s="93" t="n">
        <v>895</v>
      </c>
      <c r="G1570" s="92" t="inlineStr">
        <is>
          <t>N</t>
        </is>
      </c>
      <c r="H1570" s="94" t="n"/>
      <c r="I1570" s="91" t="inlineStr">
        <is>
          <t>N</t>
        </is>
      </c>
      <c r="J1570" s="92">
        <f>IF(K1570="","N","Y")</f>
        <v/>
      </c>
      <c r="K1570" s="94">
        <f>_xlfn.TEXTJOIN("; ",TRUE,IF(P1570="52-wk low","52-wk low",""),IF(AND(AD1570&gt;=Settings!$B$12,M1570&lt;0),"Distribution",""),IF(AND(AJ1570="Y",M1570&lt;0,AK1570&lt;-Settings!$B$13),"Long unwinding",""),IF(AND(AJ1570="Y",M1570&lt;0,AK1570&gt;Settings!$B$13),"Short buildup",""))</f>
        <v/>
      </c>
      <c r="L1570" s="95" t="n">
        <v>212.88</v>
      </c>
      <c r="M1570" s="96" t="n">
        <v>-3.38</v>
      </c>
      <c r="N1570" s="93" t="n">
        <v>2194</v>
      </c>
      <c r="O1570" s="91" t="inlineStr">
        <is>
          <t>None</t>
        </is>
      </c>
      <c r="P1570" s="91" t="inlineStr">
        <is>
          <t>None</t>
        </is>
      </c>
      <c r="Q1570" s="97" t="n">
        <v>0.68</v>
      </c>
      <c r="R1570" s="96" t="n">
        <v>0.71</v>
      </c>
      <c r="S1570" s="96" t="n">
        <v>0.91</v>
      </c>
      <c r="T1570" s="96" t="n">
        <v>0.59</v>
      </c>
      <c r="U1570" s="96" t="n">
        <v>0.34</v>
      </c>
      <c r="V1570" s="103" t="n">
        <v>0.35</v>
      </c>
      <c r="W1570" s="102" t="n">
        <v>0</v>
      </c>
      <c r="X1570" s="93" t="n"/>
      <c r="Y1570" s="91" t="inlineStr">
        <is>
          <t>None</t>
        </is>
      </c>
      <c r="Z1570" s="99" t="n">
        <v>52.93</v>
      </c>
      <c r="AA1570" s="96" t="n">
        <v>1.03</v>
      </c>
      <c r="AB1570" s="96" t="n">
        <v>1.15</v>
      </c>
      <c r="AC1570" s="96" t="n">
        <v>0.95</v>
      </c>
      <c r="AD1570" s="96" t="n">
        <v>0.75</v>
      </c>
      <c r="AE1570" s="96" t="n">
        <v>0.61</v>
      </c>
      <c r="AF1570" s="103" t="n">
        <v>1.69</v>
      </c>
      <c r="AG1570" s="91" t="inlineStr">
        <is>
          <t>Quiet accumulation</t>
        </is>
      </c>
      <c r="AH1570" s="100" t="n">
        <v>0</v>
      </c>
      <c r="AI1570" s="101" t="n">
        <v>0</v>
      </c>
      <c r="AJ1570" s="92" t="inlineStr">
        <is>
          <t>N</t>
        </is>
      </c>
      <c r="AK1570" s="96" t="n"/>
      <c r="AL1570" s="91" t="inlineStr">
        <is>
          <t>n/a</t>
        </is>
      </c>
      <c r="AM1570" s="93" t="n"/>
      <c r="AN1570" s="92" t="inlineStr">
        <is>
          <t>None</t>
        </is>
      </c>
      <c r="AO1570" s="102" t="n">
        <v>0</v>
      </c>
      <c r="AP1570" s="103" t="n">
        <v>0.74</v>
      </c>
      <c r="AQ1570" s="102" t="n">
        <v>42</v>
      </c>
      <c r="AR1570" s="91" t="inlineStr">
        <is>
          <t>N</t>
        </is>
      </c>
      <c r="AS1570" s="104" t="n"/>
      <c r="AT1570" s="92">
        <f>IF(AND(P1570="52-wk high",T1570&gt;=Settings!$B$7),"Y","N")</f>
        <v/>
      </c>
      <c r="AU1570" s="91">
        <f>IF(AND(AD1570&gt;=Settings!$B$8,M1570&gt;0),"Y","N")</f>
        <v/>
      </c>
      <c r="AV1570" s="91">
        <f>IF(OR(AH1570&gt;Settings!$B$9,AI1570&gt;Settings!$B$9),"Y","N")</f>
        <v/>
      </c>
      <c r="AW1570" s="91">
        <f>IF(AJ1570&lt;&gt;"Y","n/a",IF(AND(M1570&gt;0,AK1570&gt;Settings!$B$10),"Y","N"))</f>
        <v/>
      </c>
      <c r="AX1570" s="91">
        <f>IF(AO1570&gt;=Settings!$B$11,"Y","N")</f>
        <v/>
      </c>
      <c r="AY1570" s="99">
        <f>(AT1570="Y")+(AU1570="Y")+(AV1570="Y")+(AW1570="Y")+(AX1570="Y")</f>
        <v/>
      </c>
      <c r="AZ1570" s="94">
        <f>IF(AY1570=0,"None",_xlfn.TEXTJOIN(", ",TRUE(),IF(AT1570="Y","Breakout",""),IF(AU1570="Y","Accumulation",""),IF(AV1570="Y","Institutional buying",""),IF(AW1570="Y","Long buildup",""),IF(AX1570="Y","Momentum leader","")))</f>
        <v/>
      </c>
      <c r="BA1570" s="94">
        <f>IF(BW1570="","","Passes "&amp;AY1570&amp;" of 5 buy-side scans"&amp;IF(G1570="Y","; RED FLAG: filter out using Red flag column",""))</f>
        <v/>
      </c>
      <c r="BB1570" s="91" t="inlineStr">
        <is>
          <t>None</t>
        </is>
      </c>
      <c r="BC1570" s="92" t="inlineStr">
        <is>
          <t>N</t>
        </is>
      </c>
      <c r="BD1570" s="94" t="n"/>
      <c r="BE1570" s="94" t="n"/>
      <c r="BF1570" s="92">
        <f>IF(R1570*100000&gt;=Settings!$B$5,"Y","N")</f>
        <v/>
      </c>
      <c r="BG1570" s="91">
        <f>IF(F1570&gt;Settings!$B$6,"Y","N")</f>
        <v/>
      </c>
      <c r="BH1570" s="97" t="n">
        <v>-38.4</v>
      </c>
      <c r="BI1570" s="96" t="n">
        <v>-2.53</v>
      </c>
      <c r="BJ1570" s="96" t="n">
        <v>-8.01</v>
      </c>
      <c r="BK1570" s="96" t="n">
        <v>-6.61</v>
      </c>
      <c r="BL1570" s="96" t="n">
        <v>8.41</v>
      </c>
      <c r="BM1570" s="96" t="n">
        <v>-22.49</v>
      </c>
      <c r="BN1570" s="97" t="n">
        <v>-3.69</v>
      </c>
      <c r="BO1570" s="96" t="n">
        <v>-5.01</v>
      </c>
      <c r="BP1570" s="96" t="n">
        <v>-6.46</v>
      </c>
      <c r="BQ1570" s="96" t="n">
        <v>-10.29</v>
      </c>
      <c r="BR1570" s="91" t="inlineStr">
        <is>
          <t>Stacked down</t>
        </is>
      </c>
      <c r="BS1570" s="91" t="inlineStr">
        <is>
          <t>None</t>
        </is>
      </c>
      <c r="BT1570" s="96" t="n">
        <v>37.6</v>
      </c>
      <c r="BU1570" s="91" t="inlineStr">
        <is>
          <t>N</t>
        </is>
      </c>
      <c r="BV1570" s="99">
        <f>IF(OR(BF1570&lt;&gt;"Y",BG1570&lt;&gt;"Y"),"",(AND(ISNUMBER(BQ1570),BQ1570&gt;0))+(BR1570="Stacked up")+(AND(ISNUMBER(BH1570),BH1570&gt;=-Settings!$B$17))+(AND(ISNUMBER(BK1570),ISNUMBER(BM1570),BK1570&gt;0,BM1570&gt;0))+(AND(ISNUMBER(AQ1570),AQ1570&gt;=Settings!$B$18))+(AND(ISNUMBER(BT1570),BT1570&gt;=Settings!$B$19,BT1570&lt;=Settings!$B$20))+(AND(ISNUMBER(AS1570),AS1570&gt;0))+(AND(ISNUMBER(T1570),ISNUMBER(M1570),T1570&gt;=Settings!$B$21,M1570&gt;0))+(AND(ISNUMBER(AD1570),ISNUMBER(M1570),AD1570&gt;=Settings!$B$22,M1570&gt;0))+(AY1570&gt;=1))</f>
        <v/>
      </c>
      <c r="BW1570" s="91">
        <f>IF(OR(AY1570=0,BF1570&lt;&gt;"Y",BG1570&lt;&gt;"Y"),"",1+SUMPRODUCT(($A$6:$A$2604=A1570)*($AY$6:$AY$2604&gt;0)*($BF$6:$BF$2604="Y")*($BG$6:$BG$2604="Y")*(($AY$6:$AY$2604&gt;AY1570)+($AY$6:$AY$2604=AY1570)*($AD$6:$AD$2604&gt;AD1570))))</f>
        <v/>
      </c>
    </row>
    <row r="1571" ht="23.85" customHeight="1" s="55">
      <c r="A1571" s="90" t="n">
        <v>46296</v>
      </c>
      <c r="B1571" s="91" t="inlineStr">
        <is>
          <t>ARIHANT</t>
        </is>
      </c>
      <c r="C1571" s="91" t="inlineStr">
        <is>
          <t>INE413D01011</t>
        </is>
      </c>
      <c r="D1571" s="91" t="n"/>
      <c r="E1571" s="91" t="inlineStr">
        <is>
          <t>None</t>
        </is>
      </c>
      <c r="F1571" s="93" t="n">
        <v>891</v>
      </c>
      <c r="G1571" s="92" t="inlineStr">
        <is>
          <t>N</t>
        </is>
      </c>
      <c r="H1571" s="94" t="n"/>
      <c r="I1571" s="91" t="inlineStr">
        <is>
          <t>N</t>
        </is>
      </c>
      <c r="J1571" s="92">
        <f>IF(K1571="","N","Y")</f>
        <v/>
      </c>
      <c r="K1571" s="94">
        <f>_xlfn.TEXTJOIN("; ",TRUE,IF(P1571="52-wk low","52-wk low",""),IF(AND(AD1571&gt;=Settings!$B$12,M1571&lt;0),"Distribution",""),IF(AND(AJ1571="Y",M1571&lt;0,AK1571&lt;-Settings!$B$13),"Long unwinding",""),IF(AND(AJ1571="Y",M1571&lt;0,AK1571&gt;Settings!$B$13),"Short buildup",""))</f>
        <v/>
      </c>
      <c r="L1571" s="95" t="n">
        <v>894.1</v>
      </c>
      <c r="M1571" s="96" t="n">
        <v>-0.73</v>
      </c>
      <c r="N1571" s="93" t="n">
        <v>897</v>
      </c>
      <c r="O1571" s="91" t="inlineStr">
        <is>
          <t>None</t>
        </is>
      </c>
      <c r="P1571" s="91" t="inlineStr">
        <is>
          <t>None</t>
        </is>
      </c>
      <c r="Q1571" s="97" t="n">
        <v>0.01</v>
      </c>
      <c r="R1571" s="96" t="n">
        <v>0.02</v>
      </c>
      <c r="S1571" s="96" t="n">
        <v>0.24</v>
      </c>
      <c r="T1571" s="96" t="n">
        <v>0.13</v>
      </c>
      <c r="U1571" s="96" t="n">
        <v>0.08</v>
      </c>
      <c r="V1571" s="103" t="n">
        <v>0.33</v>
      </c>
      <c r="W1571" s="102" t="n"/>
      <c r="X1571" s="93" t="n"/>
      <c r="Y1571" s="91" t="inlineStr">
        <is>
          <t>None</t>
        </is>
      </c>
      <c r="Z1571" s="99" t="n">
        <v>68.42</v>
      </c>
      <c r="AA1571" s="96" t="n">
        <v>1.07</v>
      </c>
      <c r="AB1571" s="96" t="n">
        <v>1.13</v>
      </c>
      <c r="AC1571" s="96" t="n">
        <v>0.25</v>
      </c>
      <c r="AD1571" s="96" t="n">
        <v>0.16</v>
      </c>
      <c r="AE1571" s="96" t="n">
        <v>0.12</v>
      </c>
      <c r="AF1571" s="103" t="n">
        <v>1.38</v>
      </c>
      <c r="AG1571" s="91" t="inlineStr">
        <is>
          <t>Normal</t>
        </is>
      </c>
      <c r="AH1571" s="100" t="n">
        <v>0</v>
      </c>
      <c r="AI1571" s="101" t="n">
        <v>0</v>
      </c>
      <c r="AJ1571" s="92" t="inlineStr">
        <is>
          <t>N</t>
        </is>
      </c>
      <c r="AK1571" s="96" t="n"/>
      <c r="AL1571" s="91" t="inlineStr">
        <is>
          <t>n/a</t>
        </is>
      </c>
      <c r="AM1571" s="93" t="n"/>
      <c r="AN1571" s="92" t="inlineStr">
        <is>
          <t>None</t>
        </is>
      </c>
      <c r="AO1571" s="102" t="n">
        <v>0</v>
      </c>
      <c r="AP1571" s="103" t="n"/>
      <c r="AQ1571" s="102" t="n"/>
      <c r="AR1571" s="91" t="inlineStr">
        <is>
          <t>N</t>
        </is>
      </c>
      <c r="AS1571" s="104" t="n"/>
      <c r="AT1571" s="92">
        <f>IF(AND(P1571="52-wk high",T1571&gt;=Settings!$B$7),"Y","N")</f>
        <v/>
      </c>
      <c r="AU1571" s="91">
        <f>IF(AND(AD1571&gt;=Settings!$B$8,M1571&gt;0),"Y","N")</f>
        <v/>
      </c>
      <c r="AV1571" s="91">
        <f>IF(OR(AH1571&gt;Settings!$B$9,AI1571&gt;Settings!$B$9),"Y","N")</f>
        <v/>
      </c>
      <c r="AW1571" s="91">
        <f>IF(AJ1571&lt;&gt;"Y","n/a",IF(AND(M1571&gt;0,AK1571&gt;Settings!$B$10),"Y","N"))</f>
        <v/>
      </c>
      <c r="AX1571" s="91">
        <f>IF(AO1571&gt;=Settings!$B$11,"Y","N")</f>
        <v/>
      </c>
      <c r="AY1571" s="99">
        <f>(AT1571="Y")+(AU1571="Y")+(AV1571="Y")+(AW1571="Y")+(AX1571="Y")</f>
        <v/>
      </c>
      <c r="AZ1571" s="94">
        <f>IF(AY1571=0,"None",_xlfn.TEXTJOIN(", ",TRUE(),IF(AT1571="Y","Breakout",""),IF(AU1571="Y","Accumulation",""),IF(AV1571="Y","Institutional buying",""),IF(AW1571="Y","Long buildup",""),IF(AX1571="Y","Momentum leader","")))</f>
        <v/>
      </c>
      <c r="BA1571" s="94">
        <f>IF(BW1571="","","Passes "&amp;AY1571&amp;" of 5 buy-side scans"&amp;IF(G1571="Y","; RED FLAG: filter out using Red flag column",""))</f>
        <v/>
      </c>
      <c r="BB1571" s="91" t="inlineStr">
        <is>
          <t>None</t>
        </is>
      </c>
      <c r="BC1571" s="92" t="inlineStr">
        <is>
          <t>Y</t>
        </is>
      </c>
      <c r="BD1571" s="94" t="inlineStr">
        <is>
          <t>Few traders (&lt;100 unique PAN, 30 days)</t>
        </is>
      </c>
      <c r="BE1571" s="94" t="n"/>
      <c r="BF1571" s="92">
        <f>IF(R1571*100000&gt;=Settings!$B$5,"Y","N")</f>
        <v/>
      </c>
      <c r="BG1571" s="91">
        <f>IF(F1571&gt;Settings!$B$6,"Y","N")</f>
        <v/>
      </c>
      <c r="BH1571" s="97" t="n">
        <v>-27.01</v>
      </c>
      <c r="BI1571" s="96" t="n">
        <v>0.42</v>
      </c>
      <c r="BJ1571" s="96" t="n">
        <v>-0.66</v>
      </c>
      <c r="BK1571" s="96" t="n">
        <v>14.3</v>
      </c>
      <c r="BL1571" s="96" t="n"/>
      <c r="BM1571" s="96" t="n"/>
      <c r="BN1571" s="97" t="n">
        <v>-2.23</v>
      </c>
      <c r="BO1571" s="96" t="n">
        <v>-4.38</v>
      </c>
      <c r="BP1571" s="96" t="n">
        <v>-3.9</v>
      </c>
      <c r="BQ1571" s="96" t="n"/>
      <c r="BR1571" s="91" t="n"/>
      <c r="BS1571" s="91" t="inlineStr">
        <is>
          <t>None</t>
        </is>
      </c>
      <c r="BT1571" s="96" t="n">
        <v>44.3</v>
      </c>
      <c r="BU1571" s="91" t="n"/>
      <c r="BV1571" s="99">
        <f>IF(OR(BF1571&lt;&gt;"Y",BG1571&lt;&gt;"Y"),"",(AND(ISNUMBER(BQ1571),BQ1571&gt;0))+(BR1571="Stacked up")+(AND(ISNUMBER(BH1571),BH1571&gt;=-Settings!$B$17))+(AND(ISNUMBER(BK1571),ISNUMBER(BM1571),BK1571&gt;0,BM1571&gt;0))+(AND(ISNUMBER(AQ1571),AQ1571&gt;=Settings!$B$18))+(AND(ISNUMBER(BT1571),BT1571&gt;=Settings!$B$19,BT1571&lt;=Settings!$B$20))+(AND(ISNUMBER(AS1571),AS1571&gt;0))+(AND(ISNUMBER(T1571),ISNUMBER(M1571),T1571&gt;=Settings!$B$21,M1571&gt;0))+(AND(ISNUMBER(AD1571),ISNUMBER(M1571),AD1571&gt;=Settings!$B$22,M1571&gt;0))+(AY1571&gt;=1))</f>
        <v/>
      </c>
      <c r="BW1571" s="91">
        <f>IF(OR(AY1571=0,BF1571&lt;&gt;"Y",BG1571&lt;&gt;"Y"),"",1+SUMPRODUCT(($A$6:$A$2604=A1571)*($AY$6:$AY$2604&gt;0)*($BF$6:$BF$2604="Y")*($BG$6:$BG$2604="Y")*(($AY$6:$AY$2604&gt;AY1571)+($AY$6:$AY$2604=AY1571)*($AD$6:$AD$2604&gt;AD1571))))</f>
        <v/>
      </c>
    </row>
    <row r="1572" ht="23.85" customHeight="1" s="55">
      <c r="A1572" s="90" t="n">
        <v>46296</v>
      </c>
      <c r="B1572" s="91" t="inlineStr">
        <is>
          <t>SGRL</t>
        </is>
      </c>
      <c r="C1572" s="91" t="inlineStr">
        <is>
          <t>INE414Y01015</t>
        </is>
      </c>
      <c r="D1572" s="91" t="n"/>
      <c r="E1572" s="91" t="inlineStr">
        <is>
          <t>None</t>
        </is>
      </c>
      <c r="F1572" s="93" t="n">
        <v>891</v>
      </c>
      <c r="G1572" s="92" t="inlineStr">
        <is>
          <t>N</t>
        </is>
      </c>
      <c r="H1572" s="94" t="n"/>
      <c r="I1572" s="91" t="inlineStr">
        <is>
          <t>N</t>
        </is>
      </c>
      <c r="J1572" s="92">
        <f>IF(K1572="","N","Y")</f>
        <v/>
      </c>
      <c r="K1572" s="94">
        <f>_xlfn.TEXTJOIN("; ",TRUE,IF(P1572="52-wk low","52-wk low",""),IF(AND(AD1572&gt;=Settings!$B$12,M1572&lt;0),"Distribution",""),IF(AND(AJ1572="Y",M1572&lt;0,AK1572&lt;-Settings!$B$13),"Long unwinding",""),IF(AND(AJ1572="Y",M1572&lt;0,AK1572&gt;Settings!$B$13),"Short buildup",""))</f>
        <v/>
      </c>
      <c r="L1572" s="95" t="n">
        <v>694.25</v>
      </c>
      <c r="M1572" s="96" t="n">
        <v>1.03</v>
      </c>
      <c r="N1572" s="93" t="n">
        <v>331</v>
      </c>
      <c r="O1572" s="91" t="inlineStr">
        <is>
          <t>None</t>
        </is>
      </c>
      <c r="P1572" s="91" t="inlineStr">
        <is>
          <t>None</t>
        </is>
      </c>
      <c r="Q1572" s="97" t="n">
        <v>0.09</v>
      </c>
      <c r="R1572" s="96" t="n">
        <v>0.22</v>
      </c>
      <c r="S1572" s="96" t="n">
        <v>0.36</v>
      </c>
      <c r="T1572" s="96" t="n"/>
      <c r="U1572" s="96" t="n"/>
      <c r="V1572" s="103" t="n"/>
      <c r="W1572" s="102" t="n"/>
      <c r="X1572" s="93" t="n"/>
      <c r="Y1572" s="91" t="inlineStr">
        <is>
          <t>None</t>
        </is>
      </c>
      <c r="Z1572" s="99" t="n">
        <v>58.59</v>
      </c>
      <c r="AA1572" s="96" t="n">
        <v>0.95</v>
      </c>
      <c r="AB1572" s="96" t="n"/>
      <c r="AC1572" s="96" t="n">
        <v>0.35</v>
      </c>
      <c r="AD1572" s="96" t="n"/>
      <c r="AE1572" s="96" t="n"/>
      <c r="AF1572" s="103" t="n"/>
      <c r="AG1572" s="91" t="n"/>
      <c r="AH1572" s="100" t="n">
        <v>0</v>
      </c>
      <c r="AI1572" s="101" t="n">
        <v>0</v>
      </c>
      <c r="AJ1572" s="92" t="inlineStr">
        <is>
          <t>N</t>
        </is>
      </c>
      <c r="AK1572" s="96" t="n"/>
      <c r="AL1572" s="91" t="inlineStr">
        <is>
          <t>n/a</t>
        </is>
      </c>
      <c r="AM1572" s="93" t="n"/>
      <c r="AN1572" s="92" t="inlineStr">
        <is>
          <t>None</t>
        </is>
      </c>
      <c r="AO1572" s="102" t="n">
        <v>0</v>
      </c>
      <c r="AP1572" s="103" t="n"/>
      <c r="AQ1572" s="102" t="n"/>
      <c r="AR1572" s="91" t="inlineStr">
        <is>
          <t>N</t>
        </is>
      </c>
      <c r="AS1572" s="104" t="n"/>
      <c r="AT1572" s="92">
        <f>IF(AND(P1572="52-wk high",T1572&gt;=Settings!$B$7),"Y","N")</f>
        <v/>
      </c>
      <c r="AU1572" s="91">
        <f>IF(AND(AD1572&gt;=Settings!$B$8,M1572&gt;0),"Y","N")</f>
        <v/>
      </c>
      <c r="AV1572" s="91">
        <f>IF(OR(AH1572&gt;Settings!$B$9,AI1572&gt;Settings!$B$9),"Y","N")</f>
        <v/>
      </c>
      <c r="AW1572" s="91">
        <f>IF(AJ1572&lt;&gt;"Y","n/a",IF(AND(M1572&gt;0,AK1572&gt;Settings!$B$10),"Y","N"))</f>
        <v/>
      </c>
      <c r="AX1572" s="91">
        <f>IF(AO1572&gt;=Settings!$B$11,"Y","N")</f>
        <v/>
      </c>
      <c r="AY1572" s="99">
        <f>(AT1572="Y")+(AU1572="Y")+(AV1572="Y")+(AW1572="Y")+(AX1572="Y")</f>
        <v/>
      </c>
      <c r="AZ1572" s="94">
        <f>IF(AY1572=0,"None",_xlfn.TEXTJOIN(", ",TRUE(),IF(AT1572="Y","Breakout",""),IF(AU1572="Y","Accumulation",""),IF(AV1572="Y","Institutional buying",""),IF(AW1572="Y","Long buildup",""),IF(AX1572="Y","Momentum leader","")))</f>
        <v/>
      </c>
      <c r="BA1572" s="94">
        <f>IF(BW1572="","","Passes "&amp;AY1572&amp;" of 5 buy-side scans"&amp;IF(G1572="Y","; RED FLAG: filter out using Red flag column",""))</f>
        <v/>
      </c>
      <c r="BB1572" s="91" t="inlineStr">
        <is>
          <t>None</t>
        </is>
      </c>
      <c r="BC1572" s="92" t="inlineStr">
        <is>
          <t>N</t>
        </is>
      </c>
      <c r="BD1572" s="94" t="n"/>
      <c r="BE1572" s="94" t="n"/>
      <c r="BF1572" s="92">
        <f>IF(R1572*100000&gt;=Settings!$B$5,"Y","N")</f>
        <v/>
      </c>
      <c r="BG1572" s="91">
        <f>IF(F1572&gt;Settings!$B$6,"Y","N")</f>
        <v/>
      </c>
      <c r="BH1572" s="97" t="n">
        <v>-7.41</v>
      </c>
      <c r="BI1572" s="96" t="n">
        <v>2.53</v>
      </c>
      <c r="BJ1572" s="96" t="n">
        <v>1.45</v>
      </c>
      <c r="BK1572" s="96" t="n"/>
      <c r="BL1572" s="96" t="n"/>
      <c r="BM1572" s="96" t="n"/>
      <c r="BN1572" s="97" t="n">
        <v>3.86</v>
      </c>
      <c r="BO1572" s="96" t="n"/>
      <c r="BP1572" s="96" t="n"/>
      <c r="BQ1572" s="96" t="n"/>
      <c r="BR1572" s="91" t="n"/>
      <c r="BS1572" s="91" t="n"/>
      <c r="BT1572" s="96" t="n">
        <v>55.9</v>
      </c>
      <c r="BU1572" s="91" t="n"/>
      <c r="BV1572" s="99">
        <f>IF(OR(BF1572&lt;&gt;"Y",BG1572&lt;&gt;"Y"),"",(AND(ISNUMBER(BQ1572),BQ1572&gt;0))+(BR1572="Stacked up")+(AND(ISNUMBER(BH1572),BH1572&gt;=-Settings!$B$17))+(AND(ISNUMBER(BK1572),ISNUMBER(BM1572),BK1572&gt;0,BM1572&gt;0))+(AND(ISNUMBER(AQ1572),AQ1572&gt;=Settings!$B$18))+(AND(ISNUMBER(BT1572),BT1572&gt;=Settings!$B$19,BT1572&lt;=Settings!$B$20))+(AND(ISNUMBER(AS1572),AS1572&gt;0))+(AND(ISNUMBER(T1572),ISNUMBER(M1572),T1572&gt;=Settings!$B$21,M1572&gt;0))+(AND(ISNUMBER(AD1572),ISNUMBER(M1572),AD1572&gt;=Settings!$B$22,M1572&gt;0))+(AY1572&gt;=1))</f>
        <v/>
      </c>
      <c r="BW1572" s="91">
        <f>IF(OR(AY1572=0,BF1572&lt;&gt;"Y",BG1572&lt;&gt;"Y"),"",1+SUMPRODUCT(($A$6:$A$2604=A1572)*($AY$6:$AY$2604&gt;0)*($BF$6:$BF$2604="Y")*($BG$6:$BG$2604="Y")*(($AY$6:$AY$2604&gt;AY1572)+($AY$6:$AY$2604=AY1572)*($AD$6:$AD$2604&gt;AD1572))))</f>
        <v/>
      </c>
    </row>
    <row r="1573" ht="23.85" customHeight="1" s="55">
      <c r="A1573" s="90" t="n">
        <v>46296</v>
      </c>
      <c r="B1573" s="91" t="inlineStr">
        <is>
          <t>LIKHITHA</t>
        </is>
      </c>
      <c r="C1573" s="91" t="inlineStr">
        <is>
          <t>INE060901027</t>
        </is>
      </c>
      <c r="D1573" s="91" t="n"/>
      <c r="E1573" s="91" t="inlineStr">
        <is>
          <t>None</t>
        </is>
      </c>
      <c r="F1573" s="93" t="n">
        <v>890</v>
      </c>
      <c r="G1573" s="92" t="inlineStr">
        <is>
          <t>N</t>
        </is>
      </c>
      <c r="H1573" s="94" t="n"/>
      <c r="I1573" s="91" t="inlineStr">
        <is>
          <t>N</t>
        </is>
      </c>
      <c r="J1573" s="92">
        <f>IF(K1573="","N","Y")</f>
        <v/>
      </c>
      <c r="K1573" s="94">
        <f>_xlfn.TEXTJOIN("; ",TRUE,IF(P1573="52-wk low","52-wk low",""),IF(AND(AD1573&gt;=Settings!$B$12,M1573&lt;0),"Distribution",""),IF(AND(AJ1573="Y",M1573&lt;0,AK1573&lt;-Settings!$B$13),"Long unwinding",""),IF(AND(AJ1573="Y",M1573&lt;0,AK1573&gt;Settings!$B$13),"Short buildup",""))</f>
        <v/>
      </c>
      <c r="L1573" s="95" t="n">
        <v>225.62</v>
      </c>
      <c r="M1573" s="96" t="n">
        <v>-3.7</v>
      </c>
      <c r="N1573" s="93" t="n">
        <v>2278</v>
      </c>
      <c r="O1573" s="91" t="inlineStr">
        <is>
          <t>None</t>
        </is>
      </c>
      <c r="P1573" s="91" t="inlineStr">
        <is>
          <t>None</t>
        </is>
      </c>
      <c r="Q1573" s="97" t="n">
        <v>0.85</v>
      </c>
      <c r="R1573" s="96" t="n">
        <v>1.45</v>
      </c>
      <c r="S1573" s="96" t="n">
        <v>0.6</v>
      </c>
      <c r="T1573" s="96" t="n">
        <v>1.02</v>
      </c>
      <c r="U1573" s="96" t="n">
        <v>1.29</v>
      </c>
      <c r="V1573" s="103" t="n">
        <v>2.19</v>
      </c>
      <c r="W1573" s="102" t="n">
        <v>5</v>
      </c>
      <c r="X1573" s="93" t="n"/>
      <c r="Y1573" s="91" t="inlineStr">
        <is>
          <t>None</t>
        </is>
      </c>
      <c r="Z1573" s="99" t="n">
        <v>50.17</v>
      </c>
      <c r="AA1573" s="96" t="n">
        <v>1.02</v>
      </c>
      <c r="AB1573" s="96" t="n">
        <v>0.91</v>
      </c>
      <c r="AC1573" s="96" t="n">
        <v>0.99</v>
      </c>
      <c r="AD1573" s="96" t="n">
        <v>1.29</v>
      </c>
      <c r="AE1573" s="96" t="n"/>
      <c r="AF1573" s="103" t="n"/>
      <c r="AG1573" s="91" t="inlineStr">
        <is>
          <t>No delivery data</t>
        </is>
      </c>
      <c r="AH1573" s="100" t="n">
        <v>0</v>
      </c>
      <c r="AI1573" s="101" t="n">
        <v>0</v>
      </c>
      <c r="AJ1573" s="92" t="inlineStr">
        <is>
          <t>N</t>
        </is>
      </c>
      <c r="AK1573" s="96" t="n"/>
      <c r="AL1573" s="91" t="inlineStr">
        <is>
          <t>n/a</t>
        </is>
      </c>
      <c r="AM1573" s="93" t="n"/>
      <c r="AN1573" s="92" t="inlineStr">
        <is>
          <t>None</t>
        </is>
      </c>
      <c r="AO1573" s="102" t="n">
        <v>0</v>
      </c>
      <c r="AP1573" s="103" t="n">
        <v>1.08</v>
      </c>
      <c r="AQ1573" s="102" t="n">
        <v>65</v>
      </c>
      <c r="AR1573" s="91" t="inlineStr">
        <is>
          <t>N</t>
        </is>
      </c>
      <c r="AS1573" s="104" t="n"/>
      <c r="AT1573" s="92">
        <f>IF(AND(P1573="52-wk high",T1573&gt;=Settings!$B$7),"Y","N")</f>
        <v/>
      </c>
      <c r="AU1573" s="91">
        <f>IF(AND(AD1573&gt;=Settings!$B$8,M1573&gt;0),"Y","N")</f>
        <v/>
      </c>
      <c r="AV1573" s="91">
        <f>IF(OR(AH1573&gt;Settings!$B$9,AI1573&gt;Settings!$B$9),"Y","N")</f>
        <v/>
      </c>
      <c r="AW1573" s="91">
        <f>IF(AJ1573&lt;&gt;"Y","n/a",IF(AND(M1573&gt;0,AK1573&gt;Settings!$B$10),"Y","N"))</f>
        <v/>
      </c>
      <c r="AX1573" s="91">
        <f>IF(AO1573&gt;=Settings!$B$11,"Y","N")</f>
        <v/>
      </c>
      <c r="AY1573" s="99">
        <f>(AT1573="Y")+(AU1573="Y")+(AV1573="Y")+(AW1573="Y")+(AX1573="Y")</f>
        <v/>
      </c>
      <c r="AZ1573" s="94">
        <f>IF(AY1573=0,"None",_xlfn.TEXTJOIN(", ",TRUE(),IF(AT1573="Y","Breakout",""),IF(AU1573="Y","Accumulation",""),IF(AV1573="Y","Institutional buying",""),IF(AW1573="Y","Long buildup",""),IF(AX1573="Y","Momentum leader","")))</f>
        <v/>
      </c>
      <c r="BA1573" s="94">
        <f>IF(BW1573="","","Passes "&amp;AY1573&amp;" of 5 buy-side scans"&amp;IF(G1573="Y","; RED FLAG: filter out using Red flag column",""))</f>
        <v/>
      </c>
      <c r="BB1573" s="91" t="inlineStr">
        <is>
          <t>None</t>
        </is>
      </c>
      <c r="BC1573" s="92" t="inlineStr">
        <is>
          <t>N</t>
        </is>
      </c>
      <c r="BD1573" s="94" t="n"/>
      <c r="BE1573" s="94" t="n"/>
      <c r="BF1573" s="92">
        <f>IF(R1573*100000&gt;=Settings!$B$5,"Y","N")</f>
        <v/>
      </c>
      <c r="BG1573" s="91">
        <f>IF(F1573&gt;Settings!$B$6,"Y","N")</f>
        <v/>
      </c>
      <c r="BH1573" s="97" t="n">
        <v>-17.05</v>
      </c>
      <c r="BI1573" s="96" t="n">
        <v>-0.77</v>
      </c>
      <c r="BJ1573" s="96" t="n">
        <v>10.47</v>
      </c>
      <c r="BK1573" s="96" t="n">
        <v>-15.21</v>
      </c>
      <c r="BL1573" s="96" t="n">
        <v>32</v>
      </c>
      <c r="BM1573" s="96" t="n">
        <v>-2.97</v>
      </c>
      <c r="BN1573" s="97" t="n">
        <v>1.27</v>
      </c>
      <c r="BO1573" s="96" t="n">
        <v>1.88</v>
      </c>
      <c r="BP1573" s="96" t="n">
        <v>2.98</v>
      </c>
      <c r="BQ1573" s="96" t="n">
        <v>4.73</v>
      </c>
      <c r="BR1573" s="91" t="inlineStr">
        <is>
          <t>Stacked up</t>
        </is>
      </c>
      <c r="BS1573" s="91" t="inlineStr">
        <is>
          <t>None</t>
        </is>
      </c>
      <c r="BT1573" s="96" t="n">
        <v>52.5</v>
      </c>
      <c r="BU1573" s="91" t="inlineStr">
        <is>
          <t>N</t>
        </is>
      </c>
      <c r="BV1573" s="99">
        <f>IF(OR(BF1573&lt;&gt;"Y",BG1573&lt;&gt;"Y"),"",(AND(ISNUMBER(BQ1573),BQ1573&gt;0))+(BR1573="Stacked up")+(AND(ISNUMBER(BH1573),BH1573&gt;=-Settings!$B$17))+(AND(ISNUMBER(BK1573),ISNUMBER(BM1573),BK1573&gt;0,BM1573&gt;0))+(AND(ISNUMBER(AQ1573),AQ1573&gt;=Settings!$B$18))+(AND(ISNUMBER(BT1573),BT1573&gt;=Settings!$B$19,BT1573&lt;=Settings!$B$20))+(AND(ISNUMBER(AS1573),AS1573&gt;0))+(AND(ISNUMBER(T1573),ISNUMBER(M1573),T1573&gt;=Settings!$B$21,M1573&gt;0))+(AND(ISNUMBER(AD1573),ISNUMBER(M1573),AD1573&gt;=Settings!$B$22,M1573&gt;0))+(AY1573&gt;=1))</f>
        <v/>
      </c>
      <c r="BW1573" s="91">
        <f>IF(OR(AY1573=0,BF1573&lt;&gt;"Y",BG1573&lt;&gt;"Y"),"",1+SUMPRODUCT(($A$6:$A$2604=A1573)*($AY$6:$AY$2604&gt;0)*($BF$6:$BF$2604="Y")*($BG$6:$BG$2604="Y")*(($AY$6:$AY$2604&gt;AY1573)+($AY$6:$AY$2604=AY1573)*($AD$6:$AD$2604&gt;AD1573))))</f>
        <v/>
      </c>
    </row>
    <row r="1574" ht="23.85" customHeight="1" s="55">
      <c r="A1574" s="90" t="n">
        <v>46296</v>
      </c>
      <c r="B1574" s="91" t="inlineStr">
        <is>
          <t>REGAAL</t>
        </is>
      </c>
      <c r="C1574" s="91" t="inlineStr">
        <is>
          <t>INE0MHO01029</t>
        </is>
      </c>
      <c r="D1574" s="91" t="n"/>
      <c r="E1574" s="91" t="inlineStr">
        <is>
          <t>None</t>
        </is>
      </c>
      <c r="F1574" s="93" t="n">
        <v>886</v>
      </c>
      <c r="G1574" s="92" t="inlineStr">
        <is>
          <t>N</t>
        </is>
      </c>
      <c r="H1574" s="94" t="n"/>
      <c r="I1574" s="91" t="inlineStr">
        <is>
          <t>N</t>
        </is>
      </c>
      <c r="J1574" s="92">
        <f>IF(K1574="","N","Y")</f>
        <v/>
      </c>
      <c r="K1574" s="94">
        <f>_xlfn.TEXTJOIN("; ",TRUE,IF(P1574="52-wk low","52-wk low",""),IF(AND(AD1574&gt;=Settings!$B$12,M1574&lt;0),"Distribution",""),IF(AND(AJ1574="Y",M1574&lt;0,AK1574&lt;-Settings!$B$13),"Long unwinding",""),IF(AND(AJ1574="Y",M1574&lt;0,AK1574&gt;Settings!$B$13),"Short buildup",""))</f>
        <v/>
      </c>
      <c r="L1574" s="95" t="n">
        <v>85.98999999999999</v>
      </c>
      <c r="M1574" s="96" t="n">
        <v>-2.37</v>
      </c>
      <c r="N1574" s="93" t="n">
        <v>1827</v>
      </c>
      <c r="O1574" s="91" t="inlineStr">
        <is>
          <t>None</t>
        </is>
      </c>
      <c r="P1574" s="91" t="inlineStr">
        <is>
          <t>None</t>
        </is>
      </c>
      <c r="Q1574" s="97" t="n">
        <v>2.77</v>
      </c>
      <c r="R1574" s="96" t="n">
        <v>8.67</v>
      </c>
      <c r="S1574" s="96" t="n">
        <v>0.31</v>
      </c>
      <c r="T1574" s="96" t="n">
        <v>0.5</v>
      </c>
      <c r="U1574" s="96" t="n">
        <v>0.74</v>
      </c>
      <c r="V1574" s="103" t="n">
        <v>2.46</v>
      </c>
      <c r="W1574" s="102" t="n">
        <v>5</v>
      </c>
      <c r="X1574" s="93" t="n"/>
      <c r="Y1574" s="91" t="inlineStr">
        <is>
          <t>None</t>
        </is>
      </c>
      <c r="Z1574" s="99" t="n">
        <v>46.7</v>
      </c>
      <c r="AA1574" s="96" t="n">
        <v>0.99</v>
      </c>
      <c r="AB1574" s="96" t="n">
        <v>0.91</v>
      </c>
      <c r="AC1574" s="96" t="n">
        <v>0.54</v>
      </c>
      <c r="AD1574" s="96" t="n"/>
      <c r="AE1574" s="96" t="n"/>
      <c r="AF1574" s="103" t="n"/>
      <c r="AG1574" s="91" t="inlineStr">
        <is>
          <t>Drying up</t>
        </is>
      </c>
      <c r="AH1574" s="100" t="n">
        <v>0</v>
      </c>
      <c r="AI1574" s="101" t="n">
        <v>0</v>
      </c>
      <c r="AJ1574" s="92" t="inlineStr">
        <is>
          <t>N</t>
        </is>
      </c>
      <c r="AK1574" s="96" t="n"/>
      <c r="AL1574" s="91" t="inlineStr">
        <is>
          <t>n/a</t>
        </is>
      </c>
      <c r="AM1574" s="93" t="n"/>
      <c r="AN1574" s="92" t="inlineStr">
        <is>
          <t>None</t>
        </is>
      </c>
      <c r="AO1574" s="102" t="n">
        <v>0</v>
      </c>
      <c r="AP1574" s="103" t="n">
        <v>1.04</v>
      </c>
      <c r="AQ1574" s="102" t="n">
        <v>64</v>
      </c>
      <c r="AR1574" s="91" t="inlineStr">
        <is>
          <t>N</t>
        </is>
      </c>
      <c r="AS1574" s="104" t="n"/>
      <c r="AT1574" s="92">
        <f>IF(AND(P1574="52-wk high",T1574&gt;=Settings!$B$7),"Y","N")</f>
        <v/>
      </c>
      <c r="AU1574" s="91">
        <f>IF(AND(AD1574&gt;=Settings!$B$8,M1574&gt;0),"Y","N")</f>
        <v/>
      </c>
      <c r="AV1574" s="91">
        <f>IF(OR(AH1574&gt;Settings!$B$9,AI1574&gt;Settings!$B$9),"Y","N")</f>
        <v/>
      </c>
      <c r="AW1574" s="91">
        <f>IF(AJ1574&lt;&gt;"Y","n/a",IF(AND(M1574&gt;0,AK1574&gt;Settings!$B$10),"Y","N"))</f>
        <v/>
      </c>
      <c r="AX1574" s="91">
        <f>IF(AO1574&gt;=Settings!$B$11,"Y","N")</f>
        <v/>
      </c>
      <c r="AY1574" s="99">
        <f>(AT1574="Y")+(AU1574="Y")+(AV1574="Y")+(AW1574="Y")+(AX1574="Y")</f>
        <v/>
      </c>
      <c r="AZ1574" s="94">
        <f>IF(AY1574=0,"None",_xlfn.TEXTJOIN(", ",TRUE(),IF(AT1574="Y","Breakout",""),IF(AU1574="Y","Accumulation",""),IF(AV1574="Y","Institutional buying",""),IF(AW1574="Y","Long buildup",""),IF(AX1574="Y","Momentum leader","")))</f>
        <v/>
      </c>
      <c r="BA1574" s="94">
        <f>IF(BW1574="","","Passes "&amp;AY1574&amp;" of 5 buy-side scans"&amp;IF(G1574="Y","; RED FLAG: filter out using Red flag column",""))</f>
        <v/>
      </c>
      <c r="BB1574" s="91" t="inlineStr">
        <is>
          <t>None</t>
        </is>
      </c>
      <c r="BC1574" s="92" t="inlineStr">
        <is>
          <t>N</t>
        </is>
      </c>
      <c r="BD1574" s="94" t="n"/>
      <c r="BE1574" s="94" t="n"/>
      <c r="BF1574" s="92">
        <f>IF(R1574*100000&gt;=Settings!$B$5,"Y","N")</f>
        <v/>
      </c>
      <c r="BG1574" s="91">
        <f>IF(F1574&gt;Settings!$B$6,"Y","N")</f>
        <v/>
      </c>
      <c r="BH1574" s="97" t="n">
        <v>-16.51</v>
      </c>
      <c r="BI1574" s="96" t="n">
        <v>-5.1</v>
      </c>
      <c r="BJ1574" s="96" t="n">
        <v>-2.17</v>
      </c>
      <c r="BK1574" s="96" t="n">
        <v>9.49</v>
      </c>
      <c r="BL1574" s="96" t="n">
        <v>33.77</v>
      </c>
      <c r="BM1574" s="96" t="n">
        <v>-8.25</v>
      </c>
      <c r="BN1574" s="97" t="n">
        <v>-2.27</v>
      </c>
      <c r="BO1574" s="96" t="n">
        <v>-1.19</v>
      </c>
      <c r="BP1574" s="96" t="n">
        <v>1.38</v>
      </c>
      <c r="BQ1574" s="96" t="n">
        <v>3.14</v>
      </c>
      <c r="BR1574" s="91" t="inlineStr">
        <is>
          <t>Mixed</t>
        </is>
      </c>
      <c r="BS1574" s="91" t="inlineStr">
        <is>
          <t>None</t>
        </is>
      </c>
      <c r="BT1574" s="96" t="n">
        <v>44.1</v>
      </c>
      <c r="BU1574" s="91" t="inlineStr">
        <is>
          <t>N</t>
        </is>
      </c>
      <c r="BV1574" s="99">
        <f>IF(OR(BF1574&lt;&gt;"Y",BG1574&lt;&gt;"Y"),"",(AND(ISNUMBER(BQ1574),BQ1574&gt;0))+(BR1574="Stacked up")+(AND(ISNUMBER(BH1574),BH1574&gt;=-Settings!$B$17))+(AND(ISNUMBER(BK1574),ISNUMBER(BM1574),BK1574&gt;0,BM1574&gt;0))+(AND(ISNUMBER(AQ1574),AQ1574&gt;=Settings!$B$18))+(AND(ISNUMBER(BT1574),BT1574&gt;=Settings!$B$19,BT1574&lt;=Settings!$B$20))+(AND(ISNUMBER(AS1574),AS1574&gt;0))+(AND(ISNUMBER(T1574),ISNUMBER(M1574),T1574&gt;=Settings!$B$21,M1574&gt;0))+(AND(ISNUMBER(AD1574),ISNUMBER(M1574),AD1574&gt;=Settings!$B$22,M1574&gt;0))+(AY1574&gt;=1))</f>
        <v/>
      </c>
      <c r="BW1574" s="91">
        <f>IF(OR(AY1574=0,BF1574&lt;&gt;"Y",BG1574&lt;&gt;"Y"),"",1+SUMPRODUCT(($A$6:$A$2604=A1574)*($AY$6:$AY$2604&gt;0)*($BF$6:$BF$2604="Y")*($BG$6:$BG$2604="Y")*(($AY$6:$AY$2604&gt;AY1574)+($AY$6:$AY$2604=AY1574)*($AD$6:$AD$2604&gt;AD1574))))</f>
        <v/>
      </c>
    </row>
    <row r="1575" ht="23.85" customHeight="1" s="55">
      <c r="A1575" s="90" t="n">
        <v>46296</v>
      </c>
      <c r="B1575" s="91" t="inlineStr">
        <is>
          <t>BSHSL</t>
        </is>
      </c>
      <c r="C1575" s="91" t="inlineStr">
        <is>
          <t>INE032Z01020</t>
        </is>
      </c>
      <c r="D1575" s="91" t="n"/>
      <c r="E1575" s="91" t="inlineStr">
        <is>
          <t>None</t>
        </is>
      </c>
      <c r="F1575" s="93" t="n">
        <v>881</v>
      </c>
      <c r="G1575" s="92" t="inlineStr">
        <is>
          <t>N</t>
        </is>
      </c>
      <c r="H1575" s="94" t="n"/>
      <c r="I1575" s="91" t="inlineStr">
        <is>
          <t>N</t>
        </is>
      </c>
      <c r="J1575" s="92">
        <f>IF(K1575="","N","Y")</f>
        <v/>
      </c>
      <c r="K1575" s="94">
        <f>_xlfn.TEXTJOIN("; ",TRUE,IF(P1575="52-wk low","52-wk low",""),IF(AND(AD1575&gt;=Settings!$B$12,M1575&lt;0),"Distribution",""),IF(AND(AJ1575="Y",M1575&lt;0,AK1575&lt;-Settings!$B$13),"Long unwinding",""),IF(AND(AJ1575="Y",M1575&lt;0,AK1575&gt;Settings!$B$13),"Short buildup",""))</f>
        <v/>
      </c>
      <c r="L1575" s="95" t="n">
        <v>83.95</v>
      </c>
      <c r="M1575" s="96" t="n">
        <v>-2.5</v>
      </c>
      <c r="N1575" s="93" t="n">
        <v>1891</v>
      </c>
      <c r="O1575" s="91" t="inlineStr">
        <is>
          <t>None</t>
        </is>
      </c>
      <c r="P1575" s="91" t="inlineStr">
        <is>
          <t>None</t>
        </is>
      </c>
      <c r="Q1575" s="97" t="n">
        <v>0.03</v>
      </c>
      <c r="R1575" s="96" t="n">
        <v>0.07000000000000001</v>
      </c>
      <c r="S1575" s="96" t="n">
        <v>0.38</v>
      </c>
      <c r="T1575" s="96" t="n">
        <v>0.4</v>
      </c>
      <c r="U1575" s="96" t="n">
        <v>0.43</v>
      </c>
      <c r="V1575" s="103" t="n">
        <v>1.15</v>
      </c>
      <c r="W1575" s="102" t="n">
        <v>5</v>
      </c>
      <c r="X1575" s="93" t="n"/>
      <c r="Y1575" s="91" t="inlineStr">
        <is>
          <t>None</t>
        </is>
      </c>
      <c r="Z1575" s="99" t="n">
        <v>73.88</v>
      </c>
      <c r="AA1575" s="96" t="n">
        <v>1.01</v>
      </c>
      <c r="AB1575" s="96" t="n">
        <v>1.02</v>
      </c>
      <c r="AC1575" s="96" t="n">
        <v>0.37</v>
      </c>
      <c r="AD1575" s="96" t="n"/>
      <c r="AE1575" s="96" t="n"/>
      <c r="AF1575" s="103" t="n"/>
      <c r="AG1575" s="91" t="inlineStr">
        <is>
          <t>No delivery data</t>
        </is>
      </c>
      <c r="AH1575" s="100" t="n">
        <v>0</v>
      </c>
      <c r="AI1575" s="101" t="n">
        <v>0</v>
      </c>
      <c r="AJ1575" s="92" t="inlineStr">
        <is>
          <t>N</t>
        </is>
      </c>
      <c r="AK1575" s="96" t="n"/>
      <c r="AL1575" s="91" t="inlineStr">
        <is>
          <t>n/a</t>
        </is>
      </c>
      <c r="AM1575" s="93" t="n"/>
      <c r="AN1575" s="92" t="inlineStr">
        <is>
          <t>None</t>
        </is>
      </c>
      <c r="AO1575" s="102" t="n">
        <v>0</v>
      </c>
      <c r="AP1575" s="103" t="n">
        <v>0.73</v>
      </c>
      <c r="AQ1575" s="102" t="n">
        <v>41</v>
      </c>
      <c r="AR1575" s="91" t="inlineStr">
        <is>
          <t>N</t>
        </is>
      </c>
      <c r="AS1575" s="104" t="n"/>
      <c r="AT1575" s="92">
        <f>IF(AND(P1575="52-wk high",T1575&gt;=Settings!$B$7),"Y","N")</f>
        <v/>
      </c>
      <c r="AU1575" s="91">
        <f>IF(AND(AD1575&gt;=Settings!$B$8,M1575&gt;0),"Y","N")</f>
        <v/>
      </c>
      <c r="AV1575" s="91">
        <f>IF(OR(AH1575&gt;Settings!$B$9,AI1575&gt;Settings!$B$9),"Y","N")</f>
        <v/>
      </c>
      <c r="AW1575" s="91">
        <f>IF(AJ1575&lt;&gt;"Y","n/a",IF(AND(M1575&gt;0,AK1575&gt;Settings!$B$10),"Y","N"))</f>
        <v/>
      </c>
      <c r="AX1575" s="91">
        <f>IF(AO1575&gt;=Settings!$B$11,"Y","N")</f>
        <v/>
      </c>
      <c r="AY1575" s="99">
        <f>(AT1575="Y")+(AU1575="Y")+(AV1575="Y")+(AW1575="Y")+(AX1575="Y")</f>
        <v/>
      </c>
      <c r="AZ1575" s="94">
        <f>IF(AY1575=0,"None",_xlfn.TEXTJOIN(", ",TRUE(),IF(AT1575="Y","Breakout",""),IF(AU1575="Y","Accumulation",""),IF(AV1575="Y","Institutional buying",""),IF(AW1575="Y","Long buildup",""),IF(AX1575="Y","Momentum leader","")))</f>
        <v/>
      </c>
      <c r="BA1575" s="94">
        <f>IF(BW1575="","","Passes "&amp;AY1575&amp;" of 5 buy-side scans"&amp;IF(G1575="Y","; RED FLAG: filter out using Red flag column",""))</f>
        <v/>
      </c>
      <c r="BB1575" s="91" t="inlineStr">
        <is>
          <t>None</t>
        </is>
      </c>
      <c r="BC1575" s="92" t="inlineStr">
        <is>
          <t>Y</t>
        </is>
      </c>
      <c r="BD1575" s="94" t="inlineStr">
        <is>
          <t>Few traders (&lt;100 unique PAN, 30 days)</t>
        </is>
      </c>
      <c r="BE1575" s="94" t="n"/>
      <c r="BF1575" s="92">
        <f>IF(R1575*100000&gt;=Settings!$B$5,"Y","N")</f>
        <v/>
      </c>
      <c r="BG1575" s="91">
        <f>IF(F1575&gt;Settings!$B$6,"Y","N")</f>
        <v/>
      </c>
      <c r="BH1575" s="97" t="n">
        <v>-35.42</v>
      </c>
      <c r="BI1575" s="96" t="n">
        <v>-3.68</v>
      </c>
      <c r="BJ1575" s="96" t="n">
        <v>-5.71</v>
      </c>
      <c r="BK1575" s="96" t="n">
        <v>-4.87</v>
      </c>
      <c r="BL1575" s="96" t="n">
        <v>15.25</v>
      </c>
      <c r="BM1575" s="96" t="n">
        <v>-33.89</v>
      </c>
      <c r="BN1575" s="97" t="n">
        <v>-3.33</v>
      </c>
      <c r="BO1575" s="96" t="n">
        <v>-4.72</v>
      </c>
      <c r="BP1575" s="96" t="n">
        <v>-6.72</v>
      </c>
      <c r="BQ1575" s="96" t="n">
        <v>-12.12</v>
      </c>
      <c r="BR1575" s="91" t="inlineStr">
        <is>
          <t>Stacked down</t>
        </is>
      </c>
      <c r="BS1575" s="91" t="inlineStr">
        <is>
          <t>None</t>
        </is>
      </c>
      <c r="BT1575" s="96" t="n">
        <v>36.6</v>
      </c>
      <c r="BU1575" s="91" t="inlineStr">
        <is>
          <t>N</t>
        </is>
      </c>
      <c r="BV1575" s="99">
        <f>IF(OR(BF1575&lt;&gt;"Y",BG1575&lt;&gt;"Y"),"",(AND(ISNUMBER(BQ1575),BQ1575&gt;0))+(BR1575="Stacked up")+(AND(ISNUMBER(BH1575),BH1575&gt;=-Settings!$B$17))+(AND(ISNUMBER(BK1575),ISNUMBER(BM1575),BK1575&gt;0,BM1575&gt;0))+(AND(ISNUMBER(AQ1575),AQ1575&gt;=Settings!$B$18))+(AND(ISNUMBER(BT1575),BT1575&gt;=Settings!$B$19,BT1575&lt;=Settings!$B$20))+(AND(ISNUMBER(AS1575),AS1575&gt;0))+(AND(ISNUMBER(T1575),ISNUMBER(M1575),T1575&gt;=Settings!$B$21,M1575&gt;0))+(AND(ISNUMBER(AD1575),ISNUMBER(M1575),AD1575&gt;=Settings!$B$22,M1575&gt;0))+(AY1575&gt;=1))</f>
        <v/>
      </c>
      <c r="BW1575" s="91">
        <f>IF(OR(AY1575=0,BF1575&lt;&gt;"Y",BG1575&lt;&gt;"Y"),"",1+SUMPRODUCT(($A$6:$A$2604=A1575)*($AY$6:$AY$2604&gt;0)*($BF$6:$BF$2604="Y")*($BG$6:$BG$2604="Y")*(($AY$6:$AY$2604&gt;AY1575)+($AY$6:$AY$2604=AY1575)*($AD$6:$AD$2604&gt;AD1575))))</f>
        <v/>
      </c>
    </row>
    <row r="1576" ht="23.85" customHeight="1" s="55">
      <c r="A1576" s="90" t="n">
        <v>46296</v>
      </c>
      <c r="B1576" s="91" t="inlineStr">
        <is>
          <t>LOKESHMACH</t>
        </is>
      </c>
      <c r="C1576" s="91" t="inlineStr">
        <is>
          <t>INE397H01017</t>
        </is>
      </c>
      <c r="D1576" s="91" t="n"/>
      <c r="E1576" s="91" t="inlineStr">
        <is>
          <t>None</t>
        </is>
      </c>
      <c r="F1576" s="93" t="n">
        <v>874</v>
      </c>
      <c r="G1576" s="92" t="inlineStr">
        <is>
          <t>N</t>
        </is>
      </c>
      <c r="H1576" s="94" t="n"/>
      <c r="I1576" s="91" t="inlineStr">
        <is>
          <t>N</t>
        </is>
      </c>
      <c r="J1576" s="92">
        <f>IF(K1576="","N","Y")</f>
        <v/>
      </c>
      <c r="K1576" s="94">
        <f>_xlfn.TEXTJOIN("; ",TRUE,IF(P1576="52-wk low","52-wk low",""),IF(AND(AD1576&gt;=Settings!$B$12,M1576&lt;0),"Distribution",""),IF(AND(AJ1576="Y",M1576&lt;0,AK1576&lt;-Settings!$B$13),"Long unwinding",""),IF(AND(AJ1576="Y",M1576&lt;0,AK1576&gt;Settings!$B$13),"Short buildup",""))</f>
        <v/>
      </c>
      <c r="L1576" s="95" t="n">
        <v>400.8</v>
      </c>
      <c r="M1576" s="96" t="n">
        <v>9.539999999999999</v>
      </c>
      <c r="N1576" s="93" t="n">
        <v>15</v>
      </c>
      <c r="O1576" s="91" t="inlineStr">
        <is>
          <t>Top gainer</t>
        </is>
      </c>
      <c r="P1576" s="91" t="inlineStr">
        <is>
          <t>52-wk high</t>
        </is>
      </c>
      <c r="Q1576" s="97" t="n">
        <v>9.92</v>
      </c>
      <c r="R1576" s="96" t="n">
        <v>0.96</v>
      </c>
      <c r="S1576" s="96" t="n">
        <v>20.89</v>
      </c>
      <c r="T1576" s="96" t="n">
        <v>25.44</v>
      </c>
      <c r="U1576" s="96" t="n">
        <v>30.74</v>
      </c>
      <c r="V1576" s="103" t="n">
        <v>2.28</v>
      </c>
      <c r="W1576" s="102" t="n">
        <v>6</v>
      </c>
      <c r="X1576" s="93" t="n"/>
      <c r="Y1576" s="91" t="inlineStr">
        <is>
          <t>None</t>
        </is>
      </c>
      <c r="Z1576" s="99" t="n">
        <v>19.27</v>
      </c>
      <c r="AA1576" s="96" t="n">
        <v>0.35</v>
      </c>
      <c r="AB1576" s="96" t="n">
        <v>0.36</v>
      </c>
      <c r="AC1576" s="96" t="n">
        <v>7.83</v>
      </c>
      <c r="AD1576" s="96" t="n"/>
      <c r="AE1576" s="96" t="n"/>
      <c r="AF1576" s="103" t="n"/>
      <c r="AG1576" s="91" t="inlineStr">
        <is>
          <t>Run-up, risky</t>
        </is>
      </c>
      <c r="AH1576" s="100" t="n">
        <v>0</v>
      </c>
      <c r="AI1576" s="101" t="n">
        <v>0</v>
      </c>
      <c r="AJ1576" s="92" t="inlineStr">
        <is>
          <t>N</t>
        </is>
      </c>
      <c r="AK1576" s="96" t="n"/>
      <c r="AL1576" s="91" t="inlineStr">
        <is>
          <t>n/a</t>
        </is>
      </c>
      <c r="AM1576" s="93" t="n"/>
      <c r="AN1576" s="92" t="inlineStr">
        <is>
          <t>None</t>
        </is>
      </c>
      <c r="AO1576" s="102" t="n">
        <v>0</v>
      </c>
      <c r="AP1576" s="103" t="n">
        <v>2.68</v>
      </c>
      <c r="AQ1576" s="102" t="n">
        <v>95</v>
      </c>
      <c r="AR1576" s="91" t="inlineStr">
        <is>
          <t>N</t>
        </is>
      </c>
      <c r="AS1576" s="104" t="n"/>
      <c r="AT1576" s="92">
        <f>IF(AND(P1576="52-wk high",T1576&gt;=Settings!$B$7),"Y","N")</f>
        <v/>
      </c>
      <c r="AU1576" s="91">
        <f>IF(AND(AD1576&gt;=Settings!$B$8,M1576&gt;0),"Y","N")</f>
        <v/>
      </c>
      <c r="AV1576" s="91">
        <f>IF(OR(AH1576&gt;Settings!$B$9,AI1576&gt;Settings!$B$9),"Y","N")</f>
        <v/>
      </c>
      <c r="AW1576" s="91">
        <f>IF(AJ1576&lt;&gt;"Y","n/a",IF(AND(M1576&gt;0,AK1576&gt;Settings!$B$10),"Y","N"))</f>
        <v/>
      </c>
      <c r="AX1576" s="91">
        <f>IF(AO1576&gt;=Settings!$B$11,"Y","N")</f>
        <v/>
      </c>
      <c r="AY1576" s="99">
        <f>(AT1576="Y")+(AU1576="Y")+(AV1576="Y")+(AW1576="Y")+(AX1576="Y")</f>
        <v/>
      </c>
      <c r="AZ1576" s="94">
        <f>IF(AY1576=0,"None",_xlfn.TEXTJOIN(", ",TRUE(),IF(AT1576="Y","Breakout",""),IF(AU1576="Y","Accumulation",""),IF(AV1576="Y","Institutional buying",""),IF(AW1576="Y","Long buildup",""),IF(AX1576="Y","Momentum leader","")))</f>
        <v/>
      </c>
      <c r="BA1576" s="94">
        <f>IF(BW1576="","","Passes "&amp;AY1576&amp;" of 5 buy-side scans"&amp;IF(G1576="Y","; RED FLAG: filter out using Red flag column",""))</f>
        <v/>
      </c>
      <c r="BB1576" s="91" t="inlineStr">
        <is>
          <t>None</t>
        </is>
      </c>
      <c r="BC1576" s="92" t="inlineStr">
        <is>
          <t>Y</t>
        </is>
      </c>
      <c r="BD1576" s="94" t="inlineStr">
        <is>
          <t>PE &gt; 50; &gt;75% move in 6 months; &gt;100% move in 365 days; High-low range &gt;100% in 6 months</t>
        </is>
      </c>
      <c r="BE1576" s="94" t="n"/>
      <c r="BF1576" s="92">
        <f>IF(R1576*100000&gt;=Settings!$B$5,"Y","N")</f>
        <v/>
      </c>
      <c r="BG1576" s="91">
        <f>IF(F1576&gt;Settings!$B$6,"Y","N")</f>
        <v/>
      </c>
      <c r="BH1576" s="97" t="n">
        <v>3.89</v>
      </c>
      <c r="BI1576" s="96" t="n">
        <v>16.89</v>
      </c>
      <c r="BJ1576" s="96" t="n">
        <v>15.75</v>
      </c>
      <c r="BK1576" s="96" t="n">
        <v>40.29</v>
      </c>
      <c r="BL1576" s="96" t="n">
        <v>91.54000000000001</v>
      </c>
      <c r="BM1576" s="96" t="n">
        <v>109.39</v>
      </c>
      <c r="BN1576" s="97" t="n">
        <v>14.81</v>
      </c>
      <c r="BO1576" s="96" t="n">
        <v>19</v>
      </c>
      <c r="BP1576" s="96" t="n">
        <v>28.15</v>
      </c>
      <c r="BQ1576" s="96" t="n">
        <v>44.64</v>
      </c>
      <c r="BR1576" s="91" t="inlineStr">
        <is>
          <t>Stacked up</t>
        </is>
      </c>
      <c r="BS1576" s="91" t="inlineStr">
        <is>
          <t>None</t>
        </is>
      </c>
      <c r="BT1576" s="96" t="n">
        <v>71.90000000000001</v>
      </c>
      <c r="BU1576" s="91" t="inlineStr">
        <is>
          <t>Y</t>
        </is>
      </c>
      <c r="BV1576" s="99">
        <f>IF(OR(BF1576&lt;&gt;"Y",BG1576&lt;&gt;"Y"),"",(AND(ISNUMBER(BQ1576),BQ1576&gt;0))+(BR1576="Stacked up")+(AND(ISNUMBER(BH1576),BH1576&gt;=-Settings!$B$17))+(AND(ISNUMBER(BK1576),ISNUMBER(BM1576),BK1576&gt;0,BM1576&gt;0))+(AND(ISNUMBER(AQ1576),AQ1576&gt;=Settings!$B$18))+(AND(ISNUMBER(BT1576),BT1576&gt;=Settings!$B$19,BT1576&lt;=Settings!$B$20))+(AND(ISNUMBER(AS1576),AS1576&gt;0))+(AND(ISNUMBER(T1576),ISNUMBER(M1576),T1576&gt;=Settings!$B$21,M1576&gt;0))+(AND(ISNUMBER(AD1576),ISNUMBER(M1576),AD1576&gt;=Settings!$B$22,M1576&gt;0))+(AY1576&gt;=1))</f>
        <v/>
      </c>
      <c r="BW1576" s="91">
        <f>IF(OR(AY1576=0,BF1576&lt;&gt;"Y",BG1576&lt;&gt;"Y"),"",1+SUMPRODUCT(($A$6:$A$2604=A1576)*($AY$6:$AY$2604&gt;0)*($BF$6:$BF$2604="Y")*($BG$6:$BG$2604="Y")*(($AY$6:$AY$2604&gt;AY1576)+($AY$6:$AY$2604=AY1576)*($AD$6:$AD$2604&gt;AD1576))))</f>
        <v/>
      </c>
    </row>
    <row r="1577" ht="23.85" customHeight="1" s="55">
      <c r="A1577" s="90" t="n">
        <v>46296</v>
      </c>
      <c r="B1577" s="91" t="inlineStr">
        <is>
          <t>AMAL</t>
        </is>
      </c>
      <c r="C1577" s="91" t="inlineStr">
        <is>
          <t>INE841D01013</t>
        </is>
      </c>
      <c r="D1577" s="91" t="n"/>
      <c r="E1577" s="91" t="inlineStr">
        <is>
          <t>None</t>
        </is>
      </c>
      <c r="F1577" s="93" t="n">
        <v>868</v>
      </c>
      <c r="G1577" s="92" t="inlineStr">
        <is>
          <t>N</t>
        </is>
      </c>
      <c r="H1577" s="94" t="n"/>
      <c r="I1577" s="91" t="inlineStr">
        <is>
          <t>N</t>
        </is>
      </c>
      <c r="J1577" s="92">
        <f>IF(K1577="","N","Y")</f>
        <v/>
      </c>
      <c r="K1577" s="94">
        <f>_xlfn.TEXTJOIN("; ",TRUE,IF(P1577="52-wk low","52-wk low",""),IF(AND(AD1577&gt;=Settings!$B$12,M1577&lt;0),"Distribution",""),IF(AND(AJ1577="Y",M1577&lt;0,AK1577&lt;-Settings!$B$13),"Long unwinding",""),IF(AND(AJ1577="Y",M1577&lt;0,AK1577&gt;Settings!$B$13),"Short buildup",""))</f>
        <v/>
      </c>
      <c r="L1577" s="95" t="n">
        <v>702.4</v>
      </c>
      <c r="M1577" s="96" t="n">
        <v>2.62</v>
      </c>
      <c r="N1577" s="93" t="n">
        <v>147</v>
      </c>
      <c r="O1577" s="91" t="inlineStr">
        <is>
          <t>None</t>
        </is>
      </c>
      <c r="P1577" s="91" t="inlineStr">
        <is>
          <t>None</t>
        </is>
      </c>
      <c r="Q1577" s="97" t="n">
        <v>0.1</v>
      </c>
      <c r="R1577" s="96" t="n">
        <v>0.12</v>
      </c>
      <c r="S1577" s="96" t="n">
        <v>0.78</v>
      </c>
      <c r="T1577" s="96" t="n"/>
      <c r="U1577" s="96" t="n"/>
      <c r="V1577" s="103" t="n"/>
      <c r="W1577" s="102" t="n"/>
      <c r="X1577" s="93" t="n"/>
      <c r="Y1577" s="91" t="inlineStr">
        <is>
          <t>None</t>
        </is>
      </c>
      <c r="Z1577" s="99" t="n">
        <v>72.34999999999999</v>
      </c>
      <c r="AA1577" s="96" t="n">
        <v>1.07</v>
      </c>
      <c r="AB1577" s="96" t="n"/>
      <c r="AC1577" s="96" t="n">
        <v>0.86</v>
      </c>
      <c r="AD1577" s="96" t="n"/>
      <c r="AE1577" s="96" t="n"/>
      <c r="AF1577" s="103" t="n"/>
      <c r="AG1577" s="91" t="n"/>
      <c r="AH1577" s="100" t="n">
        <v>0</v>
      </c>
      <c r="AI1577" s="101" t="n">
        <v>0</v>
      </c>
      <c r="AJ1577" s="92" t="inlineStr">
        <is>
          <t>N</t>
        </is>
      </c>
      <c r="AK1577" s="96" t="n"/>
      <c r="AL1577" s="91" t="inlineStr">
        <is>
          <t>n/a</t>
        </is>
      </c>
      <c r="AM1577" s="93" t="n"/>
      <c r="AN1577" s="92" t="inlineStr">
        <is>
          <t>None</t>
        </is>
      </c>
      <c r="AO1577" s="102" t="n">
        <v>0</v>
      </c>
      <c r="AP1577" s="103" t="n"/>
      <c r="AQ1577" s="102" t="n"/>
      <c r="AR1577" s="91" t="inlineStr">
        <is>
          <t>N</t>
        </is>
      </c>
      <c r="AS1577" s="104" t="n"/>
      <c r="AT1577" s="92">
        <f>IF(AND(P1577="52-wk high",T1577&gt;=Settings!$B$7),"Y","N")</f>
        <v/>
      </c>
      <c r="AU1577" s="91">
        <f>IF(AND(AD1577&gt;=Settings!$B$8,M1577&gt;0),"Y","N")</f>
        <v/>
      </c>
      <c r="AV1577" s="91">
        <f>IF(OR(AH1577&gt;Settings!$B$9,AI1577&gt;Settings!$B$9),"Y","N")</f>
        <v/>
      </c>
      <c r="AW1577" s="91">
        <f>IF(AJ1577&lt;&gt;"Y","n/a",IF(AND(M1577&gt;0,AK1577&gt;Settings!$B$10),"Y","N"))</f>
        <v/>
      </c>
      <c r="AX1577" s="91">
        <f>IF(AO1577&gt;=Settings!$B$11,"Y","N")</f>
        <v/>
      </c>
      <c r="AY1577" s="99">
        <f>(AT1577="Y")+(AU1577="Y")+(AV1577="Y")+(AW1577="Y")+(AX1577="Y")</f>
        <v/>
      </c>
      <c r="AZ1577" s="94">
        <f>IF(AY1577=0,"None",_xlfn.TEXTJOIN(", ",TRUE(),IF(AT1577="Y","Breakout",""),IF(AU1577="Y","Accumulation",""),IF(AV1577="Y","Institutional buying",""),IF(AW1577="Y","Long buildup",""),IF(AX1577="Y","Momentum leader","")))</f>
        <v/>
      </c>
      <c r="BA1577" s="94">
        <f>IF(BW1577="","","Passes "&amp;AY1577&amp;" of 5 buy-side scans"&amp;IF(G1577="Y","; RED FLAG: filter out using Red flag column",""))</f>
        <v/>
      </c>
      <c r="BB1577" s="91" t="inlineStr">
        <is>
          <t>None</t>
        </is>
      </c>
      <c r="BC1577" s="92" t="inlineStr">
        <is>
          <t>N</t>
        </is>
      </c>
      <c r="BD1577" s="94" t="n"/>
      <c r="BE1577" s="94" t="n"/>
      <c r="BF1577" s="92">
        <f>IF(R1577*100000&gt;=Settings!$B$5,"Y","N")</f>
        <v/>
      </c>
      <c r="BG1577" s="91">
        <f>IF(F1577&gt;Settings!$B$6,"Y","N")</f>
        <v/>
      </c>
      <c r="BH1577" s="97" t="n">
        <v>-14.55</v>
      </c>
      <c r="BI1577" s="96" t="n">
        <v>2.14</v>
      </c>
      <c r="BJ1577" s="96" t="n">
        <v>-6.73</v>
      </c>
      <c r="BK1577" s="96" t="n"/>
      <c r="BL1577" s="96" t="n"/>
      <c r="BM1577" s="96" t="n"/>
      <c r="BN1577" s="97" t="n">
        <v>-1.18</v>
      </c>
      <c r="BO1577" s="96" t="n"/>
      <c r="BP1577" s="96" t="n"/>
      <c r="BQ1577" s="96" t="n"/>
      <c r="BR1577" s="91" t="n"/>
      <c r="BS1577" s="91" t="n"/>
      <c r="BT1577" s="96" t="n">
        <v>46.3</v>
      </c>
      <c r="BU1577" s="91" t="n"/>
      <c r="BV1577" s="99">
        <f>IF(OR(BF1577&lt;&gt;"Y",BG1577&lt;&gt;"Y"),"",(AND(ISNUMBER(BQ1577),BQ1577&gt;0))+(BR1577="Stacked up")+(AND(ISNUMBER(BH1577),BH1577&gt;=-Settings!$B$17))+(AND(ISNUMBER(BK1577),ISNUMBER(BM1577),BK1577&gt;0,BM1577&gt;0))+(AND(ISNUMBER(AQ1577),AQ1577&gt;=Settings!$B$18))+(AND(ISNUMBER(BT1577),BT1577&gt;=Settings!$B$19,BT1577&lt;=Settings!$B$20))+(AND(ISNUMBER(AS1577),AS1577&gt;0))+(AND(ISNUMBER(T1577),ISNUMBER(M1577),T1577&gt;=Settings!$B$21,M1577&gt;0))+(AND(ISNUMBER(AD1577),ISNUMBER(M1577),AD1577&gt;=Settings!$B$22,M1577&gt;0))+(AY1577&gt;=1))</f>
        <v/>
      </c>
      <c r="BW1577" s="91">
        <f>IF(OR(AY1577=0,BF1577&lt;&gt;"Y",BG1577&lt;&gt;"Y"),"",1+SUMPRODUCT(($A$6:$A$2604=A1577)*($AY$6:$AY$2604&gt;0)*($BF$6:$BF$2604="Y")*($BG$6:$BG$2604="Y")*(($AY$6:$AY$2604&gt;AY1577)+($AY$6:$AY$2604=AY1577)*($AD$6:$AD$2604&gt;AD1577))))</f>
        <v/>
      </c>
    </row>
    <row r="1578" ht="23.85" customHeight="1" s="55">
      <c r="A1578" s="90" t="n">
        <v>46296</v>
      </c>
      <c r="B1578" s="91" t="inlineStr">
        <is>
          <t>HEALTHX</t>
        </is>
      </c>
      <c r="C1578" s="91" t="inlineStr">
        <is>
          <t>INE019J01013</t>
        </is>
      </c>
      <c r="D1578" s="91" t="n"/>
      <c r="E1578" s="91" t="inlineStr">
        <is>
          <t>None</t>
        </is>
      </c>
      <c r="F1578" s="93" t="n">
        <v>868</v>
      </c>
      <c r="G1578" s="92" t="inlineStr">
        <is>
          <t>Y</t>
        </is>
      </c>
      <c r="H1578" s="94" t="inlineStr">
        <is>
          <t>Loss making</t>
        </is>
      </c>
      <c r="I1578" s="91" t="inlineStr">
        <is>
          <t>N</t>
        </is>
      </c>
      <c r="J1578" s="92">
        <f>IF(K1578="","N","Y")</f>
        <v/>
      </c>
      <c r="K1578" s="94">
        <f>_xlfn.TEXTJOIN("; ",TRUE,IF(P1578="52-wk low","52-wk low",""),IF(AND(AD1578&gt;=Settings!$B$12,M1578&lt;0),"Distribution",""),IF(AND(AJ1578="Y",M1578&lt;0,AK1578&lt;-Settings!$B$13),"Long unwinding",""),IF(AND(AJ1578="Y",M1578&lt;0,AK1578&gt;Settings!$B$13),"Short buildup",""))</f>
        <v/>
      </c>
      <c r="L1578" s="95" t="n">
        <v>273</v>
      </c>
      <c r="M1578" s="96" t="n">
        <v>-4.23</v>
      </c>
      <c r="N1578" s="93" t="n">
        <v>2376</v>
      </c>
      <c r="O1578" s="91" t="inlineStr">
        <is>
          <t>None</t>
        </is>
      </c>
      <c r="P1578" s="91" t="inlineStr">
        <is>
          <t>None</t>
        </is>
      </c>
      <c r="Q1578" s="97" t="n">
        <v>0.05</v>
      </c>
      <c r="R1578" s="96" t="n">
        <v>0.06</v>
      </c>
      <c r="S1578" s="96" t="n">
        <v>0.9</v>
      </c>
      <c r="T1578" s="96" t="n">
        <v>0.83</v>
      </c>
      <c r="U1578" s="96" t="n">
        <v>0.52</v>
      </c>
      <c r="V1578" s="103" t="n">
        <v>0.59</v>
      </c>
      <c r="W1578" s="102" t="n">
        <v>3</v>
      </c>
      <c r="X1578" s="93" t="n"/>
      <c r="Y1578" s="91" t="inlineStr">
        <is>
          <t>None</t>
        </is>
      </c>
      <c r="Z1578" s="99" t="n">
        <v>52.81</v>
      </c>
      <c r="AA1578" s="96" t="n">
        <v>0.64</v>
      </c>
      <c r="AB1578" s="96" t="n">
        <v>0.7</v>
      </c>
      <c r="AC1578" s="96" t="n">
        <v>0.62</v>
      </c>
      <c r="AD1578" s="96" t="n">
        <v>0.6</v>
      </c>
      <c r="AE1578" s="96" t="n">
        <v>0.38</v>
      </c>
      <c r="AF1578" s="103" t="n">
        <v>1.04</v>
      </c>
      <c r="AG1578" s="91" t="inlineStr">
        <is>
          <t>Normal</t>
        </is>
      </c>
      <c r="AH1578" s="100" t="n">
        <v>0</v>
      </c>
      <c r="AI1578" s="101" t="n">
        <v>0</v>
      </c>
      <c r="AJ1578" s="92" t="inlineStr">
        <is>
          <t>N</t>
        </is>
      </c>
      <c r="AK1578" s="96" t="n"/>
      <c r="AL1578" s="91" t="inlineStr">
        <is>
          <t>n/a</t>
        </is>
      </c>
      <c r="AM1578" s="93" t="n"/>
      <c r="AN1578" s="92" t="inlineStr">
        <is>
          <t>None</t>
        </is>
      </c>
      <c r="AO1578" s="102" t="n">
        <v>0</v>
      </c>
      <c r="AP1578" s="103" t="n">
        <v>0.73</v>
      </c>
      <c r="AQ1578" s="102" t="n">
        <v>42</v>
      </c>
      <c r="AR1578" s="91" t="inlineStr">
        <is>
          <t>N</t>
        </is>
      </c>
      <c r="AS1578" s="104" t="n"/>
      <c r="AT1578" s="92">
        <f>IF(AND(P1578="52-wk high",T1578&gt;=Settings!$B$7),"Y","N")</f>
        <v/>
      </c>
      <c r="AU1578" s="91">
        <f>IF(AND(AD1578&gt;=Settings!$B$8,M1578&gt;0),"Y","N")</f>
        <v/>
      </c>
      <c r="AV1578" s="91">
        <f>IF(OR(AH1578&gt;Settings!$B$9,AI1578&gt;Settings!$B$9),"Y","N")</f>
        <v/>
      </c>
      <c r="AW1578" s="91">
        <f>IF(AJ1578&lt;&gt;"Y","n/a",IF(AND(M1578&gt;0,AK1578&gt;Settings!$B$10),"Y","N"))</f>
        <v/>
      </c>
      <c r="AX1578" s="91">
        <f>IF(AO1578&gt;=Settings!$B$11,"Y","N")</f>
        <v/>
      </c>
      <c r="AY1578" s="99">
        <f>(AT1578="Y")+(AU1578="Y")+(AV1578="Y")+(AW1578="Y")+(AX1578="Y")</f>
        <v/>
      </c>
      <c r="AZ1578" s="94">
        <f>IF(AY1578=0,"None",_xlfn.TEXTJOIN(", ",TRUE(),IF(AT1578="Y","Breakout",""),IF(AU1578="Y","Accumulation",""),IF(AV1578="Y","Institutional buying",""),IF(AW1578="Y","Long buildup",""),IF(AX1578="Y","Momentum leader","")))</f>
        <v/>
      </c>
      <c r="BA1578" s="94">
        <f>IF(BW1578="","","Passes "&amp;AY1578&amp;" of 5 buy-side scans"&amp;IF(G1578="Y","; RED FLAG: filter out using Red flag column",""))</f>
        <v/>
      </c>
      <c r="BB1578" s="91" t="inlineStr">
        <is>
          <t>None</t>
        </is>
      </c>
      <c r="BC1578" s="92" t="inlineStr">
        <is>
          <t>Y</t>
        </is>
      </c>
      <c r="BD1578" s="94" t="inlineStr">
        <is>
          <t>EPS zero; Few traders (&lt;100 unique PAN, 30 days)</t>
        </is>
      </c>
      <c r="BE1578" s="94" t="n"/>
      <c r="BF1578" s="92">
        <f>IF(R1578*100000&gt;=Settings!$B$5,"Y","N")</f>
        <v/>
      </c>
      <c r="BG1578" s="91">
        <f>IF(F1578&gt;Settings!$B$6,"Y","N")</f>
        <v/>
      </c>
      <c r="BH1578" s="97" t="n">
        <v>-24.79</v>
      </c>
      <c r="BI1578" s="96" t="n">
        <v>-6.07</v>
      </c>
      <c r="BJ1578" s="96" t="n">
        <v>-8.359999999999999</v>
      </c>
      <c r="BK1578" s="96" t="n">
        <v>-13.32</v>
      </c>
      <c r="BL1578" s="96" t="n">
        <v>1.11</v>
      </c>
      <c r="BM1578" s="96" t="n">
        <v>-12.25</v>
      </c>
      <c r="BN1578" s="97" t="n">
        <v>-6.52</v>
      </c>
      <c r="BO1578" s="96" t="n">
        <v>-8.369999999999999</v>
      </c>
      <c r="BP1578" s="96" t="n">
        <v>-8.85</v>
      </c>
      <c r="BQ1578" s="96" t="n">
        <v>-9.18</v>
      </c>
      <c r="BR1578" s="91" t="inlineStr">
        <is>
          <t>Stacked down</t>
        </is>
      </c>
      <c r="BS1578" s="91" t="inlineStr">
        <is>
          <t>None</t>
        </is>
      </c>
      <c r="BT1578" s="96" t="n">
        <v>21.6</v>
      </c>
      <c r="BU1578" s="91" t="inlineStr">
        <is>
          <t>N</t>
        </is>
      </c>
      <c r="BV1578" s="99">
        <f>IF(OR(BF1578&lt;&gt;"Y",BG1578&lt;&gt;"Y"),"",(AND(ISNUMBER(BQ1578),BQ1578&gt;0))+(BR1578="Stacked up")+(AND(ISNUMBER(BH1578),BH1578&gt;=-Settings!$B$17))+(AND(ISNUMBER(BK1578),ISNUMBER(BM1578),BK1578&gt;0,BM1578&gt;0))+(AND(ISNUMBER(AQ1578),AQ1578&gt;=Settings!$B$18))+(AND(ISNUMBER(BT1578),BT1578&gt;=Settings!$B$19,BT1578&lt;=Settings!$B$20))+(AND(ISNUMBER(AS1578),AS1578&gt;0))+(AND(ISNUMBER(T1578),ISNUMBER(M1578),T1578&gt;=Settings!$B$21,M1578&gt;0))+(AND(ISNUMBER(AD1578),ISNUMBER(M1578),AD1578&gt;=Settings!$B$22,M1578&gt;0))+(AY1578&gt;=1))</f>
        <v/>
      </c>
      <c r="BW1578" s="91">
        <f>IF(OR(AY1578=0,BF1578&lt;&gt;"Y",BG1578&lt;&gt;"Y"),"",1+SUMPRODUCT(($A$6:$A$2604=A1578)*($AY$6:$AY$2604&gt;0)*($BF$6:$BF$2604="Y")*($BG$6:$BG$2604="Y")*(($AY$6:$AY$2604&gt;AY1578)+($AY$6:$AY$2604=AY1578)*($AD$6:$AD$2604&gt;AD1578))))</f>
        <v/>
      </c>
    </row>
    <row r="1579" ht="23.85" customHeight="1" s="55">
      <c r="A1579" s="90" t="n">
        <v>46296</v>
      </c>
      <c r="B1579" s="91" t="inlineStr">
        <is>
          <t>MICEL</t>
        </is>
      </c>
      <c r="C1579" s="91" t="inlineStr">
        <is>
          <t>INE287C01037</t>
        </is>
      </c>
      <c r="D1579" s="91" t="n"/>
      <c r="E1579" s="91" t="inlineStr">
        <is>
          <t>None</t>
        </is>
      </c>
      <c r="F1579" s="93" t="n">
        <v>868</v>
      </c>
      <c r="G1579" s="92" t="inlineStr">
        <is>
          <t>Y</t>
        </is>
      </c>
      <c r="H1579" s="94" t="inlineStr">
        <is>
          <t>ESM Stage 2; T2T (BE series)</t>
        </is>
      </c>
      <c r="I1579" s="91" t="inlineStr">
        <is>
          <t>Y</t>
        </is>
      </c>
      <c r="J1579" s="92">
        <f>IF(K1579="","N","Y")</f>
        <v/>
      </c>
      <c r="K1579" s="94">
        <f>_xlfn.TEXTJOIN("; ",TRUE,IF(P1579="52-wk low","52-wk low",""),IF(AND(AD1579&gt;=Settings!$B$12,M1579&lt;0),"Distribution",""),IF(AND(AJ1579="Y",M1579&lt;0,AK1579&lt;-Settings!$B$13),"Long unwinding",""),IF(AND(AJ1579="Y",M1579&lt;0,AK1579&gt;Settings!$B$13),"Short buildup",""))</f>
        <v/>
      </c>
      <c r="L1579" s="95" t="n">
        <v>36</v>
      </c>
      <c r="M1579" s="96" t="n">
        <v>-1.96</v>
      </c>
      <c r="N1579" s="93" t="n">
        <v>1619</v>
      </c>
      <c r="O1579" s="91" t="inlineStr">
        <is>
          <t>None</t>
        </is>
      </c>
      <c r="P1579" s="91" t="inlineStr">
        <is>
          <t>None</t>
        </is>
      </c>
      <c r="Q1579" s="97" t="n">
        <v>1.11</v>
      </c>
      <c r="R1579" s="96" t="n">
        <v>1.13</v>
      </c>
      <c r="S1579" s="96" t="n">
        <v>1.03</v>
      </c>
      <c r="T1579" s="96" t="n">
        <v>0.67</v>
      </c>
      <c r="U1579" s="96" t="n">
        <v>0.22</v>
      </c>
      <c r="V1579" s="103" t="n">
        <v>0.24</v>
      </c>
      <c r="W1579" s="102" t="n">
        <v>0</v>
      </c>
      <c r="X1579" s="93" t="n"/>
      <c r="Y1579" s="91" t="inlineStr">
        <is>
          <t>None</t>
        </is>
      </c>
      <c r="Z1579" s="99" t="n"/>
      <c r="AA1579" s="96" t="n"/>
      <c r="AB1579" s="96" t="n"/>
      <c r="AC1579" s="96" t="n"/>
      <c r="AD1579" s="96" t="n"/>
      <c r="AE1579" s="96" t="n"/>
      <c r="AF1579" s="103" t="n"/>
      <c r="AG1579" s="91" t="inlineStr">
        <is>
          <t>No delivery data</t>
        </is>
      </c>
      <c r="AH1579" s="100" t="n">
        <v>0</v>
      </c>
      <c r="AI1579" s="101" t="n">
        <v>0</v>
      </c>
      <c r="AJ1579" s="92" t="inlineStr">
        <is>
          <t>N</t>
        </is>
      </c>
      <c r="AK1579" s="96" t="n"/>
      <c r="AL1579" s="91" t="inlineStr">
        <is>
          <t>n/a</t>
        </is>
      </c>
      <c r="AM1579" s="93" t="n"/>
      <c r="AN1579" s="92" t="inlineStr">
        <is>
          <t>None</t>
        </is>
      </c>
      <c r="AO1579" s="102" t="n">
        <v>0</v>
      </c>
      <c r="AP1579" s="103" t="n">
        <v>0.7</v>
      </c>
      <c r="AQ1579" s="102" t="n">
        <v>38</v>
      </c>
      <c r="AR1579" s="91" t="inlineStr">
        <is>
          <t>N</t>
        </is>
      </c>
      <c r="AS1579" s="104" t="n"/>
      <c r="AT1579" s="92">
        <f>IF(AND(P1579="52-wk high",T1579&gt;=Settings!$B$7),"Y","N")</f>
        <v/>
      </c>
      <c r="AU1579" s="91">
        <f>IF(AND(AD1579&gt;=Settings!$B$8,M1579&gt;0),"Y","N")</f>
        <v/>
      </c>
      <c r="AV1579" s="91">
        <f>IF(OR(AH1579&gt;Settings!$B$9,AI1579&gt;Settings!$B$9),"Y","N")</f>
        <v/>
      </c>
      <c r="AW1579" s="91">
        <f>IF(AJ1579&lt;&gt;"Y","n/a",IF(AND(M1579&gt;0,AK1579&gt;Settings!$B$10),"Y","N"))</f>
        <v/>
      </c>
      <c r="AX1579" s="91">
        <f>IF(AO1579&gt;=Settings!$B$11,"Y","N")</f>
        <v/>
      </c>
      <c r="AY1579" s="99">
        <f>(AT1579="Y")+(AU1579="Y")+(AV1579="Y")+(AW1579="Y")+(AX1579="Y")</f>
        <v/>
      </c>
      <c r="AZ1579" s="94">
        <f>IF(AY1579=0,"None",_xlfn.TEXTJOIN(", ",TRUE(),IF(AT1579="Y","Breakout",""),IF(AU1579="Y","Accumulation",""),IF(AV1579="Y","Institutional buying",""),IF(AW1579="Y","Long buildup",""),IF(AX1579="Y","Momentum leader","")))</f>
        <v/>
      </c>
      <c r="BA1579" s="94">
        <f>IF(BW1579="","","Passes "&amp;AY1579&amp;" of 5 buy-side scans"&amp;IF(G1579="Y","; RED FLAG: filter out using Red flag column",""))</f>
        <v/>
      </c>
      <c r="BB1579" s="91" t="inlineStr">
        <is>
          <t>None</t>
        </is>
      </c>
      <c r="BC1579" s="92" t="inlineStr">
        <is>
          <t>Y</t>
        </is>
      </c>
      <c r="BD1579" s="94" t="inlineStr">
        <is>
          <t>EPS zero</t>
        </is>
      </c>
      <c r="BE1579" s="94" t="n"/>
      <c r="BF1579" s="92">
        <f>IF(R1579*100000&gt;=Settings!$B$5,"Y","N")</f>
        <v/>
      </c>
      <c r="BG1579" s="91">
        <f>IF(F1579&gt;Settings!$B$6,"Y","N")</f>
        <v/>
      </c>
      <c r="BH1579" s="97" t="n">
        <v>-41.55</v>
      </c>
      <c r="BI1579" s="96" t="n">
        <v>1.69</v>
      </c>
      <c r="BJ1579" s="96" t="n">
        <v>-7.74</v>
      </c>
      <c r="BK1579" s="96" t="n">
        <v>-10.58</v>
      </c>
      <c r="BL1579" s="96" t="n">
        <v>14.43</v>
      </c>
      <c r="BM1579" s="96" t="n">
        <v>-38.17</v>
      </c>
      <c r="BN1579" s="97" t="n">
        <v>0.72</v>
      </c>
      <c r="BO1579" s="96" t="n">
        <v>-1.86</v>
      </c>
      <c r="BP1579" s="96" t="n">
        <v>-5.54</v>
      </c>
      <c r="BQ1579" s="96" t="n">
        <v>-12.48</v>
      </c>
      <c r="BR1579" s="91" t="inlineStr">
        <is>
          <t>Mixed</t>
        </is>
      </c>
      <c r="BS1579" s="91" t="inlineStr">
        <is>
          <t>None</t>
        </is>
      </c>
      <c r="BT1579" s="96" t="n">
        <v>53.3</v>
      </c>
      <c r="BU1579" s="91" t="inlineStr">
        <is>
          <t>N</t>
        </is>
      </c>
      <c r="BV1579" s="99">
        <f>IF(OR(BF1579&lt;&gt;"Y",BG1579&lt;&gt;"Y"),"",(AND(ISNUMBER(BQ1579),BQ1579&gt;0))+(BR1579="Stacked up")+(AND(ISNUMBER(BH1579),BH1579&gt;=-Settings!$B$17))+(AND(ISNUMBER(BK1579),ISNUMBER(BM1579),BK1579&gt;0,BM1579&gt;0))+(AND(ISNUMBER(AQ1579),AQ1579&gt;=Settings!$B$18))+(AND(ISNUMBER(BT1579),BT1579&gt;=Settings!$B$19,BT1579&lt;=Settings!$B$20))+(AND(ISNUMBER(AS1579),AS1579&gt;0))+(AND(ISNUMBER(T1579),ISNUMBER(M1579),T1579&gt;=Settings!$B$21,M1579&gt;0))+(AND(ISNUMBER(AD1579),ISNUMBER(M1579),AD1579&gt;=Settings!$B$22,M1579&gt;0))+(AY1579&gt;=1))</f>
        <v/>
      </c>
      <c r="BW1579" s="91">
        <f>IF(OR(AY1579=0,BF1579&lt;&gt;"Y",BG1579&lt;&gt;"Y"),"",1+SUMPRODUCT(($A$6:$A$2604=A1579)*($AY$6:$AY$2604&gt;0)*($BF$6:$BF$2604="Y")*($BG$6:$BG$2604="Y")*(($AY$6:$AY$2604&gt;AY1579)+($AY$6:$AY$2604=AY1579)*($AD$6:$AD$2604&gt;AD1579))))</f>
        <v/>
      </c>
    </row>
    <row r="1580" ht="23.85" customHeight="1" s="55">
      <c r="A1580" s="90" t="n">
        <v>46296</v>
      </c>
      <c r="B1580" s="91" t="inlineStr">
        <is>
          <t>ARMEE</t>
        </is>
      </c>
      <c r="C1580" s="91" t="inlineStr">
        <is>
          <t>INE0TWE01016</t>
        </is>
      </c>
      <c r="D1580" s="91" t="n"/>
      <c r="E1580" s="91" t="inlineStr">
        <is>
          <t>None</t>
        </is>
      </c>
      <c r="F1580" s="93" t="n">
        <v>867</v>
      </c>
      <c r="G1580" s="92" t="inlineStr">
        <is>
          <t>N</t>
        </is>
      </c>
      <c r="H1580" s="94" t="n"/>
      <c r="I1580" s="91" t="inlineStr">
        <is>
          <t>N</t>
        </is>
      </c>
      <c r="J1580" s="92">
        <f>IF(K1580="","N","Y")</f>
        <v/>
      </c>
      <c r="K1580" s="94">
        <f>_xlfn.TEXTJOIN("; ",TRUE,IF(P1580="52-wk low","52-wk low",""),IF(AND(AD1580&gt;=Settings!$B$12,M1580&lt;0),"Distribution",""),IF(AND(AJ1580="Y",M1580&lt;0,AK1580&lt;-Settings!$B$13),"Long unwinding",""),IF(AND(AJ1580="Y",M1580&lt;0,AK1580&gt;Settings!$B$13),"Short buildup",""))</f>
        <v/>
      </c>
      <c r="L1580" s="95" t="n">
        <v>273.35</v>
      </c>
      <c r="M1580" s="96" t="n">
        <v>-8.880000000000001</v>
      </c>
      <c r="N1580" s="93" t="n">
        <v>2577</v>
      </c>
      <c r="O1580" s="91" t="inlineStr">
        <is>
          <t>Top loser</t>
        </is>
      </c>
      <c r="P1580" s="91" t="inlineStr">
        <is>
          <t>52-wk low</t>
        </is>
      </c>
      <c r="Q1580" s="97" t="n">
        <v>77.38</v>
      </c>
      <c r="R1580" s="96" t="n"/>
      <c r="S1580" s="96" t="n"/>
      <c r="T1580" s="96" t="n"/>
      <c r="U1580" s="96" t="n"/>
      <c r="V1580" s="103" t="n"/>
      <c r="W1580" s="102" t="n"/>
      <c r="X1580" s="93" t="n"/>
      <c r="Y1580" s="91" t="inlineStr">
        <is>
          <t>None</t>
        </is>
      </c>
      <c r="Z1580" s="99" t="n">
        <v>12.42</v>
      </c>
      <c r="AA1580" s="96" t="n"/>
      <c r="AB1580" s="96" t="n"/>
      <c r="AC1580" s="96" t="n"/>
      <c r="AD1580" s="96" t="n"/>
      <c r="AE1580" s="96" t="n"/>
      <c r="AF1580" s="103" t="n"/>
      <c r="AG1580" s="91" t="n"/>
      <c r="AH1580" s="100" t="n">
        <v>350745</v>
      </c>
      <c r="AI1580" s="101" t="n">
        <v>0</v>
      </c>
      <c r="AJ1580" s="92" t="inlineStr">
        <is>
          <t>N</t>
        </is>
      </c>
      <c r="AK1580" s="96" t="n"/>
      <c r="AL1580" s="91" t="inlineStr">
        <is>
          <t>n/a</t>
        </is>
      </c>
      <c r="AM1580" s="93" t="n"/>
      <c r="AN1580" s="92" t="inlineStr">
        <is>
          <t>None</t>
        </is>
      </c>
      <c r="AO1580" s="102" t="n">
        <v>0</v>
      </c>
      <c r="AP1580" s="103" t="n"/>
      <c r="AQ1580" s="102" t="n"/>
      <c r="AR1580" s="91" t="inlineStr">
        <is>
          <t>N</t>
        </is>
      </c>
      <c r="AS1580" s="104" t="n"/>
      <c r="AT1580" s="92">
        <f>IF(AND(P1580="52-wk high",T1580&gt;=Settings!$B$7),"Y","N")</f>
        <v/>
      </c>
      <c r="AU1580" s="91">
        <f>IF(AND(AD1580&gt;=Settings!$B$8,M1580&gt;0),"Y","N")</f>
        <v/>
      </c>
      <c r="AV1580" s="91">
        <f>IF(OR(AH1580&gt;Settings!$B$9,AI1580&gt;Settings!$B$9),"Y","N")</f>
        <v/>
      </c>
      <c r="AW1580" s="91">
        <f>IF(AJ1580&lt;&gt;"Y","n/a",IF(AND(M1580&gt;0,AK1580&gt;Settings!$B$10),"Y","N"))</f>
        <v/>
      </c>
      <c r="AX1580" s="91">
        <f>IF(AO1580&gt;=Settings!$B$11,"Y","N")</f>
        <v/>
      </c>
      <c r="AY1580" s="99">
        <f>(AT1580="Y")+(AU1580="Y")+(AV1580="Y")+(AW1580="Y")+(AX1580="Y")</f>
        <v/>
      </c>
      <c r="AZ1580" s="94">
        <f>IF(AY1580=0,"None",_xlfn.TEXTJOIN(", ",TRUE(),IF(AT1580="Y","Breakout",""),IF(AU1580="Y","Accumulation",""),IF(AV1580="Y","Institutional buying",""),IF(AW1580="Y","Long buildup",""),IF(AX1580="Y","Momentum leader","")))</f>
        <v/>
      </c>
      <c r="BA1580" s="94">
        <f>IF(BW1580="","","Passes "&amp;AY1580&amp;" of 5 buy-side scans"&amp;IF(G1580="Y","; RED FLAG: filter out using Red flag column",""))</f>
        <v/>
      </c>
      <c r="BB1580" s="91" t="inlineStr">
        <is>
          <t>None</t>
        </is>
      </c>
      <c r="BC1580" s="92" t="inlineStr">
        <is>
          <t>N</t>
        </is>
      </c>
      <c r="BD1580" s="94" t="n"/>
      <c r="BE1580" s="94" t="n"/>
      <c r="BF1580" s="92">
        <f>IF(R1580*100000&gt;=Settings!$B$5,"Y","N")</f>
        <v/>
      </c>
      <c r="BG1580" s="91">
        <f>IF(F1580&gt;Settings!$B$6,"Y","N")</f>
        <v/>
      </c>
      <c r="BH1580" s="97" t="n">
        <v>-27.11</v>
      </c>
      <c r="BI1580" s="96" t="n"/>
      <c r="BJ1580" s="96" t="n"/>
      <c r="BK1580" s="96" t="n"/>
      <c r="BL1580" s="96" t="n"/>
      <c r="BM1580" s="96" t="n"/>
      <c r="BN1580" s="97" t="n"/>
      <c r="BO1580" s="96" t="n"/>
      <c r="BP1580" s="96" t="n"/>
      <c r="BQ1580" s="96" t="n"/>
      <c r="BR1580" s="91" t="n"/>
      <c r="BS1580" s="91" t="n"/>
      <c r="BT1580" s="96" t="n"/>
      <c r="BU1580" s="91" t="n"/>
      <c r="BV1580" s="99">
        <f>IF(OR(BF1580&lt;&gt;"Y",BG1580&lt;&gt;"Y"),"",(AND(ISNUMBER(BQ1580),BQ1580&gt;0))+(BR1580="Stacked up")+(AND(ISNUMBER(BH1580),BH1580&gt;=-Settings!$B$17))+(AND(ISNUMBER(BK1580),ISNUMBER(BM1580),BK1580&gt;0,BM1580&gt;0))+(AND(ISNUMBER(AQ1580),AQ1580&gt;=Settings!$B$18))+(AND(ISNUMBER(BT1580),BT1580&gt;=Settings!$B$19,BT1580&lt;=Settings!$B$20))+(AND(ISNUMBER(AS1580),AS1580&gt;0))+(AND(ISNUMBER(T1580),ISNUMBER(M1580),T1580&gt;=Settings!$B$21,M1580&gt;0))+(AND(ISNUMBER(AD1580),ISNUMBER(M1580),AD1580&gt;=Settings!$B$22,M1580&gt;0))+(AY1580&gt;=1))</f>
        <v/>
      </c>
      <c r="BW1580" s="91">
        <f>IF(OR(AY1580=0,BF1580&lt;&gt;"Y",BG1580&lt;&gt;"Y"),"",1+SUMPRODUCT(($A$6:$A$2604=A1580)*($AY$6:$AY$2604&gt;0)*($BF$6:$BF$2604="Y")*($BG$6:$BG$2604="Y")*(($AY$6:$AY$2604&gt;AY1580)+($AY$6:$AY$2604=AY1580)*($AD$6:$AD$2604&gt;AD1580))))</f>
        <v/>
      </c>
    </row>
    <row r="1581" ht="23.85" customHeight="1" s="55">
      <c r="A1581" s="90" t="n">
        <v>46296</v>
      </c>
      <c r="B1581" s="91" t="inlineStr">
        <is>
          <t>NEUEON</t>
        </is>
      </c>
      <c r="C1581" s="91" t="inlineStr">
        <is>
          <t>INE333I01044</t>
        </is>
      </c>
      <c r="D1581" s="91" t="n"/>
      <c r="E1581" s="91" t="inlineStr">
        <is>
          <t>None</t>
        </is>
      </c>
      <c r="F1581" s="93" t="n">
        <v>863</v>
      </c>
      <c r="G1581" s="92" t="inlineStr">
        <is>
          <t>Y</t>
        </is>
      </c>
      <c r="H1581" s="94" t="inlineStr">
        <is>
          <t>IRP (insolvency); Loss making; T2T (BE series)</t>
        </is>
      </c>
      <c r="I1581" s="91" t="inlineStr">
        <is>
          <t>Y</t>
        </is>
      </c>
      <c r="J1581" s="92">
        <f>IF(K1581="","N","Y")</f>
        <v/>
      </c>
      <c r="K1581" s="94">
        <f>_xlfn.TEXTJOIN("; ",TRUE,IF(P1581="52-wk low","52-wk low",""),IF(AND(AD1581&gt;=Settings!$B$12,M1581&lt;0),"Distribution",""),IF(AND(AJ1581="Y",M1581&lt;0,AK1581&lt;-Settings!$B$13),"Long unwinding",""),IF(AND(AJ1581="Y",M1581&lt;0,AK1581&gt;Settings!$B$13),"Short buildup",""))</f>
        <v/>
      </c>
      <c r="L1581" s="95" t="n">
        <v>15.26</v>
      </c>
      <c r="M1581" s="96" t="n">
        <v>1.33</v>
      </c>
      <c r="N1581" s="93" t="n">
        <v>279</v>
      </c>
      <c r="O1581" s="91" t="inlineStr">
        <is>
          <t>None</t>
        </is>
      </c>
      <c r="P1581" s="91" t="inlineStr">
        <is>
          <t>None</t>
        </is>
      </c>
      <c r="Q1581" s="97" t="n">
        <v>0.38</v>
      </c>
      <c r="R1581" s="96" t="n">
        <v>0.35</v>
      </c>
      <c r="S1581" s="96" t="n">
        <v>1.04</v>
      </c>
      <c r="T1581" s="96" t="n">
        <v>1.15</v>
      </c>
      <c r="U1581" s="96" t="n">
        <v>1.14</v>
      </c>
      <c r="V1581" s="103" t="n">
        <v>1.02</v>
      </c>
      <c r="W1581" s="102" t="n">
        <v>4</v>
      </c>
      <c r="X1581" s="93" t="n"/>
      <c r="Y1581" s="91" t="inlineStr">
        <is>
          <t>None</t>
        </is>
      </c>
      <c r="Z1581" s="99" t="n"/>
      <c r="AA1581" s="96" t="n"/>
      <c r="AB1581" s="96" t="n"/>
      <c r="AC1581" s="96" t="n"/>
      <c r="AD1581" s="96" t="n"/>
      <c r="AE1581" s="96" t="n"/>
      <c r="AF1581" s="103" t="n"/>
      <c r="AG1581" s="91" t="inlineStr">
        <is>
          <t>No delivery data</t>
        </is>
      </c>
      <c r="AH1581" s="100" t="n">
        <v>0</v>
      </c>
      <c r="AI1581" s="101" t="n">
        <v>0</v>
      </c>
      <c r="AJ1581" s="92" t="inlineStr">
        <is>
          <t>N</t>
        </is>
      </c>
      <c r="AK1581" s="96" t="n"/>
      <c r="AL1581" s="91" t="inlineStr">
        <is>
          <t>n/a</t>
        </is>
      </c>
      <c r="AM1581" s="93" t="n"/>
      <c r="AN1581" s="92" t="inlineStr">
        <is>
          <t>None</t>
        </is>
      </c>
      <c r="AO1581" s="102" t="n">
        <v>0</v>
      </c>
      <c r="AP1581" s="103" t="n"/>
      <c r="AQ1581" s="102" t="n"/>
      <c r="AR1581" s="91" t="inlineStr">
        <is>
          <t>N</t>
        </is>
      </c>
      <c r="AS1581" s="104" t="n"/>
      <c r="AT1581" s="92">
        <f>IF(AND(P1581="52-wk high",T1581&gt;=Settings!$B$7),"Y","N")</f>
        <v/>
      </c>
      <c r="AU1581" s="91">
        <f>IF(AND(AD1581&gt;=Settings!$B$8,M1581&gt;0),"Y","N")</f>
        <v/>
      </c>
      <c r="AV1581" s="91">
        <f>IF(OR(AH1581&gt;Settings!$B$9,AI1581&gt;Settings!$B$9),"Y","N")</f>
        <v/>
      </c>
      <c r="AW1581" s="91">
        <f>IF(AJ1581&lt;&gt;"Y","n/a",IF(AND(M1581&gt;0,AK1581&gt;Settings!$B$10),"Y","N"))</f>
        <v/>
      </c>
      <c r="AX1581" s="91">
        <f>IF(AO1581&gt;=Settings!$B$11,"Y","N")</f>
        <v/>
      </c>
      <c r="AY1581" s="99">
        <f>(AT1581="Y")+(AU1581="Y")+(AV1581="Y")+(AW1581="Y")+(AX1581="Y")</f>
        <v/>
      </c>
      <c r="AZ1581" s="94">
        <f>IF(AY1581=0,"None",_xlfn.TEXTJOIN(", ",TRUE(),IF(AT1581="Y","Breakout",""),IF(AU1581="Y","Accumulation",""),IF(AV1581="Y","Institutional buying",""),IF(AW1581="Y","Long buildup",""),IF(AX1581="Y","Momentum leader","")))</f>
        <v/>
      </c>
      <c r="BA1581" s="94">
        <f>IF(BW1581="","","Passes "&amp;AY1581&amp;" of 5 buy-side scans"&amp;IF(G1581="Y","; RED FLAG: filter out using Red flag column",""))</f>
        <v/>
      </c>
      <c r="BB1581" s="91" t="inlineStr">
        <is>
          <t>Upper</t>
        </is>
      </c>
      <c r="BC1581" s="92" t="inlineStr">
        <is>
          <t>Y</t>
        </is>
      </c>
      <c r="BD1581" s="94" t="inlineStr">
        <is>
          <t>EPS zero; Few traders (&lt;100 unique PAN, 30 days)</t>
        </is>
      </c>
      <c r="BE1581" s="94" t="n"/>
      <c r="BF1581" s="92">
        <f>IF(R1581*100000&gt;=Settings!$B$5,"Y","N")</f>
        <v/>
      </c>
      <c r="BG1581" s="91">
        <f>IF(F1581&gt;Settings!$B$6,"Y","N")</f>
        <v/>
      </c>
      <c r="BH1581" s="97" t="n">
        <v>-44.31</v>
      </c>
      <c r="BI1581" s="96" t="n">
        <v>11.31</v>
      </c>
      <c r="BJ1581" s="96" t="n">
        <v>26.64</v>
      </c>
      <c r="BK1581" s="96" t="n">
        <v>-14.56</v>
      </c>
      <c r="BL1581" s="96" t="n">
        <v>-4.98</v>
      </c>
      <c r="BM1581" s="96" t="n"/>
      <c r="BN1581" s="97" t="n">
        <v>13.28</v>
      </c>
      <c r="BO1581" s="96" t="n">
        <v>10.97</v>
      </c>
      <c r="BP1581" s="96" t="n"/>
      <c r="BQ1581" s="96" t="n"/>
      <c r="BR1581" s="91" t="n"/>
      <c r="BS1581" s="91" t="inlineStr">
        <is>
          <t>None</t>
        </is>
      </c>
      <c r="BT1581" s="96" t="n">
        <v>70.59999999999999</v>
      </c>
      <c r="BU1581" s="91" t="n"/>
      <c r="BV1581" s="99">
        <f>IF(OR(BF1581&lt;&gt;"Y",BG1581&lt;&gt;"Y"),"",(AND(ISNUMBER(BQ1581),BQ1581&gt;0))+(BR1581="Stacked up")+(AND(ISNUMBER(BH1581),BH1581&gt;=-Settings!$B$17))+(AND(ISNUMBER(BK1581),ISNUMBER(BM1581),BK1581&gt;0,BM1581&gt;0))+(AND(ISNUMBER(AQ1581),AQ1581&gt;=Settings!$B$18))+(AND(ISNUMBER(BT1581),BT1581&gt;=Settings!$B$19,BT1581&lt;=Settings!$B$20))+(AND(ISNUMBER(AS1581),AS1581&gt;0))+(AND(ISNUMBER(T1581),ISNUMBER(M1581),T1581&gt;=Settings!$B$21,M1581&gt;0))+(AND(ISNUMBER(AD1581),ISNUMBER(M1581),AD1581&gt;=Settings!$B$22,M1581&gt;0))+(AY1581&gt;=1))</f>
        <v/>
      </c>
      <c r="BW1581" s="91">
        <f>IF(OR(AY1581=0,BF1581&lt;&gt;"Y",BG1581&lt;&gt;"Y"),"",1+SUMPRODUCT(($A$6:$A$2604=A1581)*($AY$6:$AY$2604&gt;0)*($BF$6:$BF$2604="Y")*($BG$6:$BG$2604="Y")*(($AY$6:$AY$2604&gt;AY1581)+($AY$6:$AY$2604=AY1581)*($AD$6:$AD$2604&gt;AD1581))))</f>
        <v/>
      </c>
    </row>
    <row r="1582" ht="23.85" customHeight="1" s="55">
      <c r="A1582" s="90" t="n">
        <v>46296</v>
      </c>
      <c r="B1582" s="91" t="inlineStr">
        <is>
          <t>AMBIKCO</t>
        </is>
      </c>
      <c r="C1582" s="91" t="inlineStr">
        <is>
          <t>INE540G01014</t>
        </is>
      </c>
      <c r="D1582" s="91" t="n"/>
      <c r="E1582" s="91" t="inlineStr">
        <is>
          <t>None</t>
        </is>
      </c>
      <c r="F1582" s="93" t="n">
        <v>862</v>
      </c>
      <c r="G1582" s="92" t="inlineStr">
        <is>
          <t>N</t>
        </is>
      </c>
      <c r="H1582" s="94" t="n"/>
      <c r="I1582" s="91" t="inlineStr">
        <is>
          <t>N</t>
        </is>
      </c>
      <c r="J1582" s="92">
        <f>IF(K1582="","N","Y")</f>
        <v/>
      </c>
      <c r="K1582" s="94">
        <f>_xlfn.TEXTJOIN("; ",TRUE,IF(P1582="52-wk low","52-wk low",""),IF(AND(AD1582&gt;=Settings!$B$12,M1582&lt;0),"Distribution",""),IF(AND(AJ1582="Y",M1582&lt;0,AK1582&lt;-Settings!$B$13),"Long unwinding",""),IF(AND(AJ1582="Y",M1582&lt;0,AK1582&gt;Settings!$B$13),"Short buildup",""))</f>
        <v/>
      </c>
      <c r="L1582" s="95" t="n">
        <v>1505.8</v>
      </c>
      <c r="M1582" s="96" t="n">
        <v>-0.97</v>
      </c>
      <c r="N1582" s="93" t="n">
        <v>1032</v>
      </c>
      <c r="O1582" s="91" t="inlineStr">
        <is>
          <t>None</t>
        </is>
      </c>
      <c r="P1582" s="91" t="inlineStr">
        <is>
          <t>None</t>
        </is>
      </c>
      <c r="Q1582" s="97" t="n">
        <v>0.08</v>
      </c>
      <c r="R1582" s="96" t="n">
        <v>0.09</v>
      </c>
      <c r="S1582" s="96" t="n">
        <v>0.88</v>
      </c>
      <c r="T1582" s="96" t="n">
        <v>0.46</v>
      </c>
      <c r="U1582" s="96" t="n">
        <v>0.45</v>
      </c>
      <c r="V1582" s="103" t="n">
        <v>0.52</v>
      </c>
      <c r="W1582" s="102" t="n">
        <v>1</v>
      </c>
      <c r="X1582" s="93" t="n"/>
      <c r="Y1582" s="91" t="inlineStr">
        <is>
          <t>None</t>
        </is>
      </c>
      <c r="Z1582" s="99" t="n">
        <v>73.86</v>
      </c>
      <c r="AA1582" s="96" t="n">
        <v>1.25</v>
      </c>
      <c r="AB1582" s="96" t="n">
        <v>1.3</v>
      </c>
      <c r="AC1582" s="96" t="n">
        <v>1.12</v>
      </c>
      <c r="AD1582" s="96" t="n">
        <v>0.65</v>
      </c>
      <c r="AE1582" s="96" t="n">
        <v>0.68</v>
      </c>
      <c r="AF1582" s="103" t="n">
        <v>1.19</v>
      </c>
      <c r="AG1582" s="91" t="inlineStr">
        <is>
          <t>Normal</t>
        </is>
      </c>
      <c r="AH1582" s="100" t="n">
        <v>0</v>
      </c>
      <c r="AI1582" s="101" t="n">
        <v>0</v>
      </c>
      <c r="AJ1582" s="92" t="inlineStr">
        <is>
          <t>N</t>
        </is>
      </c>
      <c r="AK1582" s="96" t="n"/>
      <c r="AL1582" s="91" t="inlineStr">
        <is>
          <t>n/a</t>
        </is>
      </c>
      <c r="AM1582" s="93" t="n"/>
      <c r="AN1582" s="92" t="inlineStr">
        <is>
          <t>None</t>
        </is>
      </c>
      <c r="AO1582" s="102" t="n">
        <v>0</v>
      </c>
      <c r="AP1582" s="103" t="n">
        <v>1.17</v>
      </c>
      <c r="AQ1582" s="102" t="n">
        <v>68</v>
      </c>
      <c r="AR1582" s="91" t="inlineStr">
        <is>
          <t>N</t>
        </is>
      </c>
      <c r="AS1582" s="104" t="n"/>
      <c r="AT1582" s="92">
        <f>IF(AND(P1582="52-wk high",T1582&gt;=Settings!$B$7),"Y","N")</f>
        <v/>
      </c>
      <c r="AU1582" s="91">
        <f>IF(AND(AD1582&gt;=Settings!$B$8,M1582&gt;0),"Y","N")</f>
        <v/>
      </c>
      <c r="AV1582" s="91">
        <f>IF(OR(AH1582&gt;Settings!$B$9,AI1582&gt;Settings!$B$9),"Y","N")</f>
        <v/>
      </c>
      <c r="AW1582" s="91">
        <f>IF(AJ1582&lt;&gt;"Y","n/a",IF(AND(M1582&gt;0,AK1582&gt;Settings!$B$10),"Y","N"))</f>
        <v/>
      </c>
      <c r="AX1582" s="91">
        <f>IF(AO1582&gt;=Settings!$B$11,"Y","N")</f>
        <v/>
      </c>
      <c r="AY1582" s="99">
        <f>(AT1582="Y")+(AU1582="Y")+(AV1582="Y")+(AW1582="Y")+(AX1582="Y")</f>
        <v/>
      </c>
      <c r="AZ1582" s="94">
        <f>IF(AY1582=0,"None",_xlfn.TEXTJOIN(", ",TRUE(),IF(AT1582="Y","Breakout",""),IF(AU1582="Y","Accumulation",""),IF(AV1582="Y","Institutional buying",""),IF(AW1582="Y","Long buildup",""),IF(AX1582="Y","Momentum leader","")))</f>
        <v/>
      </c>
      <c r="BA1582" s="94">
        <f>IF(BW1582="","","Passes "&amp;AY1582&amp;" of 5 buy-side scans"&amp;IF(G1582="Y","; RED FLAG: filter out using Red flag column",""))</f>
        <v/>
      </c>
      <c r="BB1582" s="91" t="inlineStr">
        <is>
          <t>None</t>
        </is>
      </c>
      <c r="BC1582" s="92" t="inlineStr">
        <is>
          <t>N</t>
        </is>
      </c>
      <c r="BD1582" s="94" t="n"/>
      <c r="BE1582" s="94" t="n"/>
      <c r="BF1582" s="92">
        <f>IF(R1582*100000&gt;=Settings!$B$5,"Y","N")</f>
        <v/>
      </c>
      <c r="BG1582" s="91">
        <f>IF(F1582&gt;Settings!$B$6,"Y","N")</f>
        <v/>
      </c>
      <c r="BH1582" s="97" t="n">
        <v>-22.02</v>
      </c>
      <c r="BI1582" s="96" t="n">
        <v>-3.26</v>
      </c>
      <c r="BJ1582" s="96" t="n">
        <v>-7.34</v>
      </c>
      <c r="BK1582" s="96" t="n">
        <v>-13.41</v>
      </c>
      <c r="BL1582" s="96" t="n">
        <v>21.12</v>
      </c>
      <c r="BM1582" s="96" t="n">
        <v>5.04</v>
      </c>
      <c r="BN1582" s="97" t="n">
        <v>-4.49</v>
      </c>
      <c r="BO1582" s="96" t="n">
        <v>-6.77</v>
      </c>
      <c r="BP1582" s="96" t="n">
        <v>-6.1</v>
      </c>
      <c r="BQ1582" s="96" t="n">
        <v>-2.77</v>
      </c>
      <c r="BR1582" s="91" t="inlineStr">
        <is>
          <t>Mixed</t>
        </is>
      </c>
      <c r="BS1582" s="91" t="inlineStr">
        <is>
          <t>None</t>
        </is>
      </c>
      <c r="BT1582" s="96" t="n">
        <v>27.8</v>
      </c>
      <c r="BU1582" s="91" t="inlineStr">
        <is>
          <t>N</t>
        </is>
      </c>
      <c r="BV1582" s="99">
        <f>IF(OR(BF1582&lt;&gt;"Y",BG1582&lt;&gt;"Y"),"",(AND(ISNUMBER(BQ1582),BQ1582&gt;0))+(BR1582="Stacked up")+(AND(ISNUMBER(BH1582),BH1582&gt;=-Settings!$B$17))+(AND(ISNUMBER(BK1582),ISNUMBER(BM1582),BK1582&gt;0,BM1582&gt;0))+(AND(ISNUMBER(AQ1582),AQ1582&gt;=Settings!$B$18))+(AND(ISNUMBER(BT1582),BT1582&gt;=Settings!$B$19,BT1582&lt;=Settings!$B$20))+(AND(ISNUMBER(AS1582),AS1582&gt;0))+(AND(ISNUMBER(T1582),ISNUMBER(M1582),T1582&gt;=Settings!$B$21,M1582&gt;0))+(AND(ISNUMBER(AD1582),ISNUMBER(M1582),AD1582&gt;=Settings!$B$22,M1582&gt;0))+(AY1582&gt;=1))</f>
        <v/>
      </c>
      <c r="BW1582" s="91">
        <f>IF(OR(AY1582=0,BF1582&lt;&gt;"Y",BG1582&lt;&gt;"Y"),"",1+SUMPRODUCT(($A$6:$A$2604=A1582)*($AY$6:$AY$2604&gt;0)*($BF$6:$BF$2604="Y")*($BG$6:$BG$2604="Y")*(($AY$6:$AY$2604&gt;AY1582)+($AY$6:$AY$2604=AY1582)*($AD$6:$AD$2604&gt;AD1582))))</f>
        <v/>
      </c>
    </row>
    <row r="1583" ht="23.85" customHeight="1" s="55">
      <c r="A1583" s="90" t="n">
        <v>46296</v>
      </c>
      <c r="B1583" s="91" t="inlineStr">
        <is>
          <t>JSIPL</t>
        </is>
      </c>
      <c r="C1583" s="91" t="inlineStr">
        <is>
          <t>INE1DLO01028</t>
        </is>
      </c>
      <c r="D1583" s="91" t="n"/>
      <c r="E1583" s="91" t="inlineStr">
        <is>
          <t>None</t>
        </is>
      </c>
      <c r="F1583" s="93" t="n">
        <v>861</v>
      </c>
      <c r="G1583" s="92" t="inlineStr">
        <is>
          <t>Y</t>
        </is>
      </c>
      <c r="H1583" s="94" t="inlineStr">
        <is>
          <t>T2T (BE series)</t>
        </is>
      </c>
      <c r="I1583" s="91" t="inlineStr">
        <is>
          <t>Y</t>
        </is>
      </c>
      <c r="J1583" s="92">
        <f>IF(K1583="","N","Y")</f>
        <v/>
      </c>
      <c r="K1583" s="94">
        <f>_xlfn.TEXTJOIN("; ",TRUE,IF(P1583="52-wk low","52-wk low",""),IF(AND(AD1583&gt;=Settings!$B$12,M1583&lt;0),"Distribution",""),IF(AND(AJ1583="Y",M1583&lt;0,AK1583&lt;-Settings!$B$13),"Long unwinding",""),IF(AND(AJ1583="Y",M1583&lt;0,AK1583&gt;Settings!$B$13),"Short buildup",""))</f>
        <v/>
      </c>
      <c r="L1583" s="95" t="n">
        <v>168.82</v>
      </c>
      <c r="M1583" s="96" t="n">
        <v>4.99</v>
      </c>
      <c r="N1583" s="93" t="n">
        <v>45</v>
      </c>
      <c r="O1583" s="91" t="inlineStr">
        <is>
          <t>None</t>
        </is>
      </c>
      <c r="P1583" s="91" t="inlineStr">
        <is>
          <t>52-wk high</t>
        </is>
      </c>
      <c r="Q1583" s="97" t="n">
        <v>2.83</v>
      </c>
      <c r="R1583" s="96" t="n"/>
      <c r="S1583" s="96" t="n"/>
      <c r="T1583" s="96" t="n"/>
      <c r="U1583" s="96" t="n"/>
      <c r="V1583" s="103" t="n"/>
      <c r="W1583" s="102" t="n"/>
      <c r="X1583" s="93" t="n"/>
      <c r="Y1583" s="91" t="inlineStr">
        <is>
          <t>None</t>
        </is>
      </c>
      <c r="Z1583" s="99" t="n"/>
      <c r="AA1583" s="96" t="n"/>
      <c r="AB1583" s="96" t="n"/>
      <c r="AC1583" s="96" t="n"/>
      <c r="AD1583" s="96" t="n"/>
      <c r="AE1583" s="96" t="n"/>
      <c r="AF1583" s="103" t="n"/>
      <c r="AG1583" s="91" t="n"/>
      <c r="AH1583" s="100" t="n">
        <v>0</v>
      </c>
      <c r="AI1583" s="101" t="n">
        <v>0</v>
      </c>
      <c r="AJ1583" s="92" t="inlineStr">
        <is>
          <t>N</t>
        </is>
      </c>
      <c r="AK1583" s="96" t="n"/>
      <c r="AL1583" s="91" t="inlineStr">
        <is>
          <t>n/a</t>
        </is>
      </c>
      <c r="AM1583" s="93" t="n"/>
      <c r="AN1583" s="92" t="inlineStr">
        <is>
          <t>None</t>
        </is>
      </c>
      <c r="AO1583" s="102" t="n">
        <v>0</v>
      </c>
      <c r="AP1583" s="103" t="n"/>
      <c r="AQ1583" s="102" t="n"/>
      <c r="AR1583" s="91" t="inlineStr">
        <is>
          <t>N</t>
        </is>
      </c>
      <c r="AS1583" s="104" t="n"/>
      <c r="AT1583" s="92">
        <f>IF(AND(P1583="52-wk high",T1583&gt;=Settings!$B$7),"Y","N")</f>
        <v/>
      </c>
      <c r="AU1583" s="91">
        <f>IF(AND(AD1583&gt;=Settings!$B$8,M1583&gt;0),"Y","N")</f>
        <v/>
      </c>
      <c r="AV1583" s="91">
        <f>IF(OR(AH1583&gt;Settings!$B$9,AI1583&gt;Settings!$B$9),"Y","N")</f>
        <v/>
      </c>
      <c r="AW1583" s="91">
        <f>IF(AJ1583&lt;&gt;"Y","n/a",IF(AND(M1583&gt;0,AK1583&gt;Settings!$B$10),"Y","N"))</f>
        <v/>
      </c>
      <c r="AX1583" s="91">
        <f>IF(AO1583&gt;=Settings!$B$11,"Y","N")</f>
        <v/>
      </c>
      <c r="AY1583" s="99">
        <f>(AT1583="Y")+(AU1583="Y")+(AV1583="Y")+(AW1583="Y")+(AX1583="Y")</f>
        <v/>
      </c>
      <c r="AZ1583" s="94">
        <f>IF(AY1583=0,"None",_xlfn.TEXTJOIN(", ",TRUE(),IF(AT1583="Y","Breakout",""),IF(AU1583="Y","Accumulation",""),IF(AV1583="Y","Institutional buying",""),IF(AW1583="Y","Long buildup",""),IF(AX1583="Y","Momentum leader","")))</f>
        <v/>
      </c>
      <c r="BA1583" s="94">
        <f>IF(BW1583="","","Passes "&amp;AY1583&amp;" of 5 buy-side scans"&amp;IF(G1583="Y","; RED FLAG: filter out using Red flag column",""))</f>
        <v/>
      </c>
      <c r="BB1583" s="91" t="inlineStr">
        <is>
          <t>Upper</t>
        </is>
      </c>
      <c r="BC1583" s="92" t="inlineStr">
        <is>
          <t>N</t>
        </is>
      </c>
      <c r="BD1583" s="94" t="n"/>
      <c r="BE1583" s="94" t="n"/>
      <c r="BF1583" s="92">
        <f>IF(R1583*100000&gt;=Settings!$B$5,"Y","N")</f>
        <v/>
      </c>
      <c r="BG1583" s="91">
        <f>IF(F1583&gt;Settings!$B$6,"Y","N")</f>
        <v/>
      </c>
      <c r="BH1583" s="97" t="n">
        <v>4.99</v>
      </c>
      <c r="BI1583" s="96" t="n">
        <v>27.6</v>
      </c>
      <c r="BJ1583" s="96" t="n"/>
      <c r="BK1583" s="96" t="n"/>
      <c r="BL1583" s="96" t="n"/>
      <c r="BM1583" s="96" t="n"/>
      <c r="BN1583" s="97" t="n"/>
      <c r="BO1583" s="96" t="n"/>
      <c r="BP1583" s="96" t="n"/>
      <c r="BQ1583" s="96" t="n"/>
      <c r="BR1583" s="91" t="n"/>
      <c r="BS1583" s="91" t="n"/>
      <c r="BT1583" s="96" t="n"/>
      <c r="BU1583" s="91" t="n"/>
      <c r="BV1583" s="99">
        <f>IF(OR(BF1583&lt;&gt;"Y",BG1583&lt;&gt;"Y"),"",(AND(ISNUMBER(BQ1583),BQ1583&gt;0))+(BR1583="Stacked up")+(AND(ISNUMBER(BH1583),BH1583&gt;=-Settings!$B$17))+(AND(ISNUMBER(BK1583),ISNUMBER(BM1583),BK1583&gt;0,BM1583&gt;0))+(AND(ISNUMBER(AQ1583),AQ1583&gt;=Settings!$B$18))+(AND(ISNUMBER(BT1583),BT1583&gt;=Settings!$B$19,BT1583&lt;=Settings!$B$20))+(AND(ISNUMBER(AS1583),AS1583&gt;0))+(AND(ISNUMBER(T1583),ISNUMBER(M1583),T1583&gt;=Settings!$B$21,M1583&gt;0))+(AND(ISNUMBER(AD1583),ISNUMBER(M1583),AD1583&gt;=Settings!$B$22,M1583&gt;0))+(AY1583&gt;=1))</f>
        <v/>
      </c>
      <c r="BW1583" s="91">
        <f>IF(OR(AY1583=0,BF1583&lt;&gt;"Y",BG1583&lt;&gt;"Y"),"",1+SUMPRODUCT(($A$6:$A$2604=A1583)*($AY$6:$AY$2604&gt;0)*($BF$6:$BF$2604="Y")*($BG$6:$BG$2604="Y")*(($AY$6:$AY$2604&gt;AY1583)+($AY$6:$AY$2604=AY1583)*($AD$6:$AD$2604&gt;AD1583))))</f>
        <v/>
      </c>
    </row>
    <row r="1584" ht="23.85" customHeight="1" s="55">
      <c r="A1584" s="90" t="n">
        <v>46296</v>
      </c>
      <c r="B1584" s="91" t="inlineStr">
        <is>
          <t>ANUHPHR</t>
        </is>
      </c>
      <c r="C1584" s="91" t="inlineStr">
        <is>
          <t>INE489G01022</t>
        </is>
      </c>
      <c r="D1584" s="91" t="n"/>
      <c r="E1584" s="91" t="inlineStr">
        <is>
          <t>None</t>
        </is>
      </c>
      <c r="F1584" s="93" t="n">
        <v>860</v>
      </c>
      <c r="G1584" s="92" t="inlineStr">
        <is>
          <t>N</t>
        </is>
      </c>
      <c r="H1584" s="94" t="n"/>
      <c r="I1584" s="91" t="inlineStr">
        <is>
          <t>N</t>
        </is>
      </c>
      <c r="J1584" s="92">
        <f>IF(K1584="","N","Y")</f>
        <v/>
      </c>
      <c r="K1584" s="94">
        <f>_xlfn.TEXTJOIN("; ",TRUE,IF(P1584="52-wk low","52-wk low",""),IF(AND(AD1584&gt;=Settings!$B$12,M1584&lt;0),"Distribution",""),IF(AND(AJ1584="Y",M1584&lt;0,AK1584&lt;-Settings!$B$13),"Long unwinding",""),IF(AND(AJ1584="Y",M1584&lt;0,AK1584&gt;Settings!$B$13),"Short buildup",""))</f>
        <v/>
      </c>
      <c r="L1584" s="95" t="n">
        <v>85.84999999999999</v>
      </c>
      <c r="M1584" s="96" t="n">
        <v>-1.77</v>
      </c>
      <c r="N1584" s="93" t="n">
        <v>1511</v>
      </c>
      <c r="O1584" s="91" t="inlineStr">
        <is>
          <t>None</t>
        </is>
      </c>
      <c r="P1584" s="91" t="inlineStr">
        <is>
          <t>None</t>
        </is>
      </c>
      <c r="Q1584" s="97" t="n">
        <v>1.3</v>
      </c>
      <c r="R1584" s="96" t="n">
        <v>3</v>
      </c>
      <c r="S1584" s="96" t="n">
        <v>0.43</v>
      </c>
      <c r="T1584" s="96" t="n">
        <v>0.84</v>
      </c>
      <c r="U1584" s="96" t="n">
        <v>1.23</v>
      </c>
      <c r="V1584" s="103" t="n">
        <v>2.81</v>
      </c>
      <c r="W1584" s="102" t="n">
        <v>7</v>
      </c>
      <c r="X1584" s="93" t="n"/>
      <c r="Y1584" s="91" t="inlineStr">
        <is>
          <t>None</t>
        </is>
      </c>
      <c r="Z1584" s="99" t="n">
        <v>54.14</v>
      </c>
      <c r="AA1584" s="96" t="n">
        <v>1.04</v>
      </c>
      <c r="AB1584" s="96" t="n">
        <v>0.88</v>
      </c>
      <c r="AC1584" s="96" t="n">
        <v>0.53</v>
      </c>
      <c r="AD1584" s="96" t="n">
        <v>0.92</v>
      </c>
      <c r="AE1584" s="96" t="n">
        <v>1.3</v>
      </c>
      <c r="AF1584" s="103" t="n">
        <v>0.87</v>
      </c>
      <c r="AG1584" s="91" t="inlineStr">
        <is>
          <t>Drying up</t>
        </is>
      </c>
      <c r="AH1584" s="100" t="n">
        <v>0</v>
      </c>
      <c r="AI1584" s="101" t="n">
        <v>0</v>
      </c>
      <c r="AJ1584" s="92" t="inlineStr">
        <is>
          <t>N</t>
        </is>
      </c>
      <c r="AK1584" s="96" t="n"/>
      <c r="AL1584" s="91" t="inlineStr">
        <is>
          <t>n/a</t>
        </is>
      </c>
      <c r="AM1584" s="93" t="n"/>
      <c r="AN1584" s="92" t="inlineStr">
        <is>
          <t>None</t>
        </is>
      </c>
      <c r="AO1584" s="102" t="n">
        <v>0</v>
      </c>
      <c r="AP1584" s="103" t="n">
        <v>1.08</v>
      </c>
      <c r="AQ1584" s="102" t="n">
        <v>65</v>
      </c>
      <c r="AR1584" s="91" t="inlineStr">
        <is>
          <t>N</t>
        </is>
      </c>
      <c r="AS1584" s="104" t="n"/>
      <c r="AT1584" s="92">
        <f>IF(AND(P1584="52-wk high",T1584&gt;=Settings!$B$7),"Y","N")</f>
        <v/>
      </c>
      <c r="AU1584" s="91">
        <f>IF(AND(AD1584&gt;=Settings!$B$8,M1584&gt;0),"Y","N")</f>
        <v/>
      </c>
      <c r="AV1584" s="91">
        <f>IF(OR(AH1584&gt;Settings!$B$9,AI1584&gt;Settings!$B$9),"Y","N")</f>
        <v/>
      </c>
      <c r="AW1584" s="91">
        <f>IF(AJ1584&lt;&gt;"Y","n/a",IF(AND(M1584&gt;0,AK1584&gt;Settings!$B$10),"Y","N"))</f>
        <v/>
      </c>
      <c r="AX1584" s="91">
        <f>IF(AO1584&gt;=Settings!$B$11,"Y","N")</f>
        <v/>
      </c>
      <c r="AY1584" s="99">
        <f>(AT1584="Y")+(AU1584="Y")+(AV1584="Y")+(AW1584="Y")+(AX1584="Y")</f>
        <v/>
      </c>
      <c r="AZ1584" s="94">
        <f>IF(AY1584=0,"None",_xlfn.TEXTJOIN(", ",TRUE(),IF(AT1584="Y","Breakout",""),IF(AU1584="Y","Accumulation",""),IF(AV1584="Y","Institutional buying",""),IF(AW1584="Y","Long buildup",""),IF(AX1584="Y","Momentum leader","")))</f>
        <v/>
      </c>
      <c r="BA1584" s="94">
        <f>IF(BW1584="","","Passes "&amp;AY1584&amp;" of 5 buy-side scans"&amp;IF(G1584="Y","; RED FLAG: filter out using Red flag column",""))</f>
        <v/>
      </c>
      <c r="BB1584" s="91" t="inlineStr">
        <is>
          <t>None</t>
        </is>
      </c>
      <c r="BC1584" s="92" t="inlineStr">
        <is>
          <t>N</t>
        </is>
      </c>
      <c r="BD1584" s="94" t="n"/>
      <c r="BE1584" s="94" t="n"/>
      <c r="BF1584" s="92">
        <f>IF(R1584*100000&gt;=Settings!$B$5,"Y","N")</f>
        <v/>
      </c>
      <c r="BG1584" s="91">
        <f>IF(F1584&gt;Settings!$B$6,"Y","N")</f>
        <v/>
      </c>
      <c r="BH1584" s="97" t="n">
        <v>-13.72</v>
      </c>
      <c r="BI1584" s="96" t="n">
        <v>-5.43</v>
      </c>
      <c r="BJ1584" s="96" t="n">
        <v>5.43</v>
      </c>
      <c r="BK1584" s="96" t="n">
        <v>7.19</v>
      </c>
      <c r="BL1584" s="96" t="n">
        <v>17.63</v>
      </c>
      <c r="BM1584" s="96" t="n">
        <v>3.09</v>
      </c>
      <c r="BN1584" s="97" t="n">
        <v>-3.34</v>
      </c>
      <c r="BO1584" s="96" t="n">
        <v>0.61</v>
      </c>
      <c r="BP1584" s="96" t="n">
        <v>3.81</v>
      </c>
      <c r="BQ1584" s="96" t="n">
        <v>5.45</v>
      </c>
      <c r="BR1584" s="91" t="inlineStr">
        <is>
          <t>Mixed</t>
        </is>
      </c>
      <c r="BS1584" s="91" t="inlineStr">
        <is>
          <t>None</t>
        </is>
      </c>
      <c r="BT1584" s="96" t="n">
        <v>37.2</v>
      </c>
      <c r="BU1584" s="91" t="inlineStr">
        <is>
          <t>N</t>
        </is>
      </c>
      <c r="BV1584" s="99">
        <f>IF(OR(BF1584&lt;&gt;"Y",BG1584&lt;&gt;"Y"),"",(AND(ISNUMBER(BQ1584),BQ1584&gt;0))+(BR1584="Stacked up")+(AND(ISNUMBER(BH1584),BH1584&gt;=-Settings!$B$17))+(AND(ISNUMBER(BK1584),ISNUMBER(BM1584),BK1584&gt;0,BM1584&gt;0))+(AND(ISNUMBER(AQ1584),AQ1584&gt;=Settings!$B$18))+(AND(ISNUMBER(BT1584),BT1584&gt;=Settings!$B$19,BT1584&lt;=Settings!$B$20))+(AND(ISNUMBER(AS1584),AS1584&gt;0))+(AND(ISNUMBER(T1584),ISNUMBER(M1584),T1584&gt;=Settings!$B$21,M1584&gt;0))+(AND(ISNUMBER(AD1584),ISNUMBER(M1584),AD1584&gt;=Settings!$B$22,M1584&gt;0))+(AY1584&gt;=1))</f>
        <v/>
      </c>
      <c r="BW1584" s="91">
        <f>IF(OR(AY1584=0,BF1584&lt;&gt;"Y",BG1584&lt;&gt;"Y"),"",1+SUMPRODUCT(($A$6:$A$2604=A1584)*($AY$6:$AY$2604&gt;0)*($BF$6:$BF$2604="Y")*($BG$6:$BG$2604="Y")*(($AY$6:$AY$2604&gt;AY1584)+($AY$6:$AY$2604=AY1584)*($AD$6:$AD$2604&gt;AD1584))))</f>
        <v/>
      </c>
    </row>
    <row r="1585" ht="23.85" customHeight="1" s="55">
      <c r="A1585" s="90" t="n">
        <v>46296</v>
      </c>
      <c r="B1585" s="91" t="inlineStr">
        <is>
          <t>HEXATRADEX</t>
        </is>
      </c>
      <c r="C1585" s="91" t="inlineStr">
        <is>
          <t>INE750M01017</t>
        </is>
      </c>
      <c r="D1585" s="91" t="n"/>
      <c r="E1585" s="91" t="inlineStr">
        <is>
          <t>None</t>
        </is>
      </c>
      <c r="F1585" s="93" t="n">
        <v>856</v>
      </c>
      <c r="G1585" s="92" t="inlineStr">
        <is>
          <t>N</t>
        </is>
      </c>
      <c r="H1585" s="94" t="n"/>
      <c r="I1585" s="91" t="inlineStr">
        <is>
          <t>N</t>
        </is>
      </c>
      <c r="J1585" s="92">
        <f>IF(K1585="","N","Y")</f>
        <v/>
      </c>
      <c r="K1585" s="94">
        <f>_xlfn.TEXTJOIN("; ",TRUE,IF(P1585="52-wk low","52-wk low",""),IF(AND(AD1585&gt;=Settings!$B$12,M1585&lt;0),"Distribution",""),IF(AND(AJ1585="Y",M1585&lt;0,AK1585&lt;-Settings!$B$13),"Long unwinding",""),IF(AND(AJ1585="Y",M1585&lt;0,AK1585&gt;Settings!$B$13),"Short buildup",""))</f>
        <v/>
      </c>
      <c r="L1585" s="95" t="n">
        <v>154.96</v>
      </c>
      <c r="M1585" s="96" t="n">
        <v>-1.2</v>
      </c>
      <c r="N1585" s="93" t="n">
        <v>1148</v>
      </c>
      <c r="O1585" s="91" t="inlineStr">
        <is>
          <t>None</t>
        </is>
      </c>
      <c r="P1585" s="91" t="inlineStr">
        <is>
          <t>None</t>
        </is>
      </c>
      <c r="Q1585" s="97" t="n">
        <v>0.06</v>
      </c>
      <c r="R1585" s="96" t="n">
        <v>0.02</v>
      </c>
      <c r="S1585" s="96" t="n">
        <v>2.88</v>
      </c>
      <c r="T1585" s="96" t="n">
        <v>1.52</v>
      </c>
      <c r="U1585" s="96" t="n">
        <v>1.59</v>
      </c>
      <c r="V1585" s="103" t="n">
        <v>0.62</v>
      </c>
      <c r="W1585" s="102" t="n">
        <v>4</v>
      </c>
      <c r="X1585" s="93" t="n"/>
      <c r="Y1585" s="91" t="inlineStr">
        <is>
          <t>None</t>
        </is>
      </c>
      <c r="Z1585" s="99" t="n">
        <v>74.58</v>
      </c>
      <c r="AA1585" s="96" t="n">
        <v>0.9399999999999999</v>
      </c>
      <c r="AB1585" s="96" t="n">
        <v>0.96</v>
      </c>
      <c r="AC1585" s="96" t="n">
        <v>2.47</v>
      </c>
      <c r="AD1585" s="96" t="n">
        <v>1.64</v>
      </c>
      <c r="AE1585" s="96" t="n">
        <v>1.66</v>
      </c>
      <c r="AF1585" s="103" t="n">
        <v>1.19</v>
      </c>
      <c r="AG1585" s="91" t="inlineStr">
        <is>
          <t>Normal</t>
        </is>
      </c>
      <c r="AH1585" s="100" t="n">
        <v>0</v>
      </c>
      <c r="AI1585" s="101" t="n">
        <v>0</v>
      </c>
      <c r="AJ1585" s="92" t="inlineStr">
        <is>
          <t>N</t>
        </is>
      </c>
      <c r="AK1585" s="96" t="n"/>
      <c r="AL1585" s="91" t="inlineStr">
        <is>
          <t>n/a</t>
        </is>
      </c>
      <c r="AM1585" s="93" t="n"/>
      <c r="AN1585" s="92" t="inlineStr">
        <is>
          <t>None</t>
        </is>
      </c>
      <c r="AO1585" s="102" t="n">
        <v>0</v>
      </c>
      <c r="AP1585" s="103" t="n">
        <v>0.65</v>
      </c>
      <c r="AQ1585" s="102" t="n">
        <v>29</v>
      </c>
      <c r="AR1585" s="91" t="inlineStr">
        <is>
          <t>N</t>
        </is>
      </c>
      <c r="AS1585" s="104" t="n"/>
      <c r="AT1585" s="92">
        <f>IF(AND(P1585="52-wk high",T1585&gt;=Settings!$B$7),"Y","N")</f>
        <v/>
      </c>
      <c r="AU1585" s="91">
        <f>IF(AND(AD1585&gt;=Settings!$B$8,M1585&gt;0),"Y","N")</f>
        <v/>
      </c>
      <c r="AV1585" s="91">
        <f>IF(OR(AH1585&gt;Settings!$B$9,AI1585&gt;Settings!$B$9),"Y","N")</f>
        <v/>
      </c>
      <c r="AW1585" s="91">
        <f>IF(AJ1585&lt;&gt;"Y","n/a",IF(AND(M1585&gt;0,AK1585&gt;Settings!$B$10),"Y","N"))</f>
        <v/>
      </c>
      <c r="AX1585" s="91">
        <f>IF(AO1585&gt;=Settings!$B$11,"Y","N")</f>
        <v/>
      </c>
      <c r="AY1585" s="99">
        <f>(AT1585="Y")+(AU1585="Y")+(AV1585="Y")+(AW1585="Y")+(AX1585="Y")</f>
        <v/>
      </c>
      <c r="AZ1585" s="94">
        <f>IF(AY1585=0,"None",_xlfn.TEXTJOIN(", ",TRUE(),IF(AT1585="Y","Breakout",""),IF(AU1585="Y","Accumulation",""),IF(AV1585="Y","Institutional buying",""),IF(AW1585="Y","Long buildup",""),IF(AX1585="Y","Momentum leader","")))</f>
        <v/>
      </c>
      <c r="BA1585" s="94">
        <f>IF(BW1585="","","Passes "&amp;AY1585&amp;" of 5 buy-side scans"&amp;IF(G1585="Y","; RED FLAG: filter out using Red flag column",""))</f>
        <v/>
      </c>
      <c r="BB1585" s="91" t="inlineStr">
        <is>
          <t>None</t>
        </is>
      </c>
      <c r="BC1585" s="92" t="inlineStr">
        <is>
          <t>Y</t>
        </is>
      </c>
      <c r="BD1585" s="94" t="inlineStr">
        <is>
          <t>EPS zero; Few traders (&lt;100 unique PAN, 30 days)</t>
        </is>
      </c>
      <c r="BE1585" s="94" t="n"/>
      <c r="BF1585" s="92">
        <f>IF(R1585*100000&gt;=Settings!$B$5,"Y","N")</f>
        <v/>
      </c>
      <c r="BG1585" s="91">
        <f>IF(F1585&gt;Settings!$B$6,"Y","N")</f>
        <v/>
      </c>
      <c r="BH1585" s="97" t="n">
        <v>-15.04</v>
      </c>
      <c r="BI1585" s="96" t="n">
        <v>-1.29</v>
      </c>
      <c r="BJ1585" s="96" t="n">
        <v>-2.37</v>
      </c>
      <c r="BK1585" s="96" t="n">
        <v>-2.52</v>
      </c>
      <c r="BL1585" s="96" t="n">
        <v>-2.39</v>
      </c>
      <c r="BM1585" s="96" t="n">
        <v>-10.87</v>
      </c>
      <c r="BN1585" s="97" t="n">
        <v>-1.39</v>
      </c>
      <c r="BO1585" s="96" t="n">
        <v>-2.03</v>
      </c>
      <c r="BP1585" s="96" t="n">
        <v>-2.85</v>
      </c>
      <c r="BQ1585" s="96" t="n">
        <v>-4.39</v>
      </c>
      <c r="BR1585" s="91" t="inlineStr">
        <is>
          <t>Stacked down</t>
        </is>
      </c>
      <c r="BS1585" s="91" t="inlineStr">
        <is>
          <t>None</t>
        </is>
      </c>
      <c r="BT1585" s="96" t="n">
        <v>39.3</v>
      </c>
      <c r="BU1585" s="91" t="inlineStr">
        <is>
          <t>N</t>
        </is>
      </c>
      <c r="BV1585" s="99">
        <f>IF(OR(BF1585&lt;&gt;"Y",BG1585&lt;&gt;"Y"),"",(AND(ISNUMBER(BQ1585),BQ1585&gt;0))+(BR1585="Stacked up")+(AND(ISNUMBER(BH1585),BH1585&gt;=-Settings!$B$17))+(AND(ISNUMBER(BK1585),ISNUMBER(BM1585),BK1585&gt;0,BM1585&gt;0))+(AND(ISNUMBER(AQ1585),AQ1585&gt;=Settings!$B$18))+(AND(ISNUMBER(BT1585),BT1585&gt;=Settings!$B$19,BT1585&lt;=Settings!$B$20))+(AND(ISNUMBER(AS1585),AS1585&gt;0))+(AND(ISNUMBER(T1585),ISNUMBER(M1585),T1585&gt;=Settings!$B$21,M1585&gt;0))+(AND(ISNUMBER(AD1585),ISNUMBER(M1585),AD1585&gt;=Settings!$B$22,M1585&gt;0))+(AY1585&gt;=1))</f>
        <v/>
      </c>
      <c r="BW1585" s="91">
        <f>IF(OR(AY1585=0,BF1585&lt;&gt;"Y",BG1585&lt;&gt;"Y"),"",1+SUMPRODUCT(($A$6:$A$2604=A1585)*($AY$6:$AY$2604&gt;0)*($BF$6:$BF$2604="Y")*($BG$6:$BG$2604="Y")*(($AY$6:$AY$2604&gt;AY1585)+($AY$6:$AY$2604=AY1585)*($AD$6:$AD$2604&gt;AD1585))))</f>
        <v/>
      </c>
    </row>
    <row r="1586" ht="23.85" customHeight="1" s="55">
      <c r="A1586" s="90" t="n">
        <v>46296</v>
      </c>
      <c r="B1586" s="91" t="inlineStr">
        <is>
          <t>VADILENT</t>
        </is>
      </c>
      <c r="C1586" s="91" t="inlineStr">
        <is>
          <t>INE693D01018</t>
        </is>
      </c>
      <c r="D1586" s="91" t="n"/>
      <c r="E1586" s="91" t="inlineStr">
        <is>
          <t>None</t>
        </is>
      </c>
      <c r="F1586" s="93" t="n">
        <v>855</v>
      </c>
      <c r="G1586" s="92" t="inlineStr">
        <is>
          <t>N</t>
        </is>
      </c>
      <c r="H1586" s="94" t="n"/>
      <c r="I1586" s="91" t="inlineStr">
        <is>
          <t>N</t>
        </is>
      </c>
      <c r="J1586" s="92">
        <f>IF(K1586="","N","Y")</f>
        <v/>
      </c>
      <c r="K1586" s="94">
        <f>_xlfn.TEXTJOIN("; ",TRUE,IF(P1586="52-wk low","52-wk low",""),IF(AND(AD1586&gt;=Settings!$B$12,M1586&lt;0),"Distribution",""),IF(AND(AJ1586="Y",M1586&lt;0,AK1586&lt;-Settings!$B$13),"Long unwinding",""),IF(AND(AJ1586="Y",M1586&lt;0,AK1586&gt;Settings!$B$13),"Short buildup",""))</f>
        <v/>
      </c>
      <c r="L1586" s="95" t="n">
        <v>9910</v>
      </c>
      <c r="M1586" s="96" t="n">
        <v>-2.37</v>
      </c>
      <c r="N1586" s="93" t="n">
        <v>1827</v>
      </c>
      <c r="O1586" s="91" t="inlineStr">
        <is>
          <t>None</t>
        </is>
      </c>
      <c r="P1586" s="91" t="inlineStr">
        <is>
          <t>None</t>
        </is>
      </c>
      <c r="Q1586" s="97" t="n">
        <v>0</v>
      </c>
      <c r="R1586" s="96" t="n">
        <v>0</v>
      </c>
      <c r="S1586" s="96" t="n">
        <v>2.31</v>
      </c>
      <c r="T1586" s="96" t="n"/>
      <c r="U1586" s="96" t="n"/>
      <c r="V1586" s="103" t="n"/>
      <c r="W1586" s="102" t="n"/>
      <c r="X1586" s="93" t="n"/>
      <c r="Y1586" s="91" t="inlineStr">
        <is>
          <t>None</t>
        </is>
      </c>
      <c r="Z1586" s="99" t="n">
        <v>100</v>
      </c>
      <c r="AA1586" s="96" t="n">
        <v>1.07</v>
      </c>
      <c r="AB1586" s="96" t="n"/>
      <c r="AC1586" s="96" t="n">
        <v>2.44</v>
      </c>
      <c r="AD1586" s="96" t="n"/>
      <c r="AE1586" s="96" t="n"/>
      <c r="AF1586" s="103" t="n"/>
      <c r="AG1586" s="91" t="n"/>
      <c r="AH1586" s="100" t="n">
        <v>0</v>
      </c>
      <c r="AI1586" s="101" t="n">
        <v>0</v>
      </c>
      <c r="AJ1586" s="92" t="inlineStr">
        <is>
          <t>N</t>
        </is>
      </c>
      <c r="AK1586" s="96" t="n"/>
      <c r="AL1586" s="91" t="inlineStr">
        <is>
          <t>n/a</t>
        </is>
      </c>
      <c r="AM1586" s="93" t="n"/>
      <c r="AN1586" s="92" t="inlineStr">
        <is>
          <t>None</t>
        </is>
      </c>
      <c r="AO1586" s="102" t="n">
        <v>0</v>
      </c>
      <c r="AP1586" s="103" t="n"/>
      <c r="AQ1586" s="102" t="n"/>
      <c r="AR1586" s="91" t="inlineStr">
        <is>
          <t>N</t>
        </is>
      </c>
      <c r="AS1586" s="104" t="n"/>
      <c r="AT1586" s="92">
        <f>IF(AND(P1586="52-wk high",T1586&gt;=Settings!$B$7),"Y","N")</f>
        <v/>
      </c>
      <c r="AU1586" s="91">
        <f>IF(AND(AD1586&gt;=Settings!$B$8,M1586&gt;0),"Y","N")</f>
        <v/>
      </c>
      <c r="AV1586" s="91">
        <f>IF(OR(AH1586&gt;Settings!$B$9,AI1586&gt;Settings!$B$9),"Y","N")</f>
        <v/>
      </c>
      <c r="AW1586" s="91">
        <f>IF(AJ1586&lt;&gt;"Y","n/a",IF(AND(M1586&gt;0,AK1586&gt;Settings!$B$10),"Y","N"))</f>
        <v/>
      </c>
      <c r="AX1586" s="91">
        <f>IF(AO1586&gt;=Settings!$B$11,"Y","N")</f>
        <v/>
      </c>
      <c r="AY1586" s="99">
        <f>(AT1586="Y")+(AU1586="Y")+(AV1586="Y")+(AW1586="Y")+(AX1586="Y")</f>
        <v/>
      </c>
      <c r="AZ1586" s="94">
        <f>IF(AY1586=0,"None",_xlfn.TEXTJOIN(", ",TRUE(),IF(AT1586="Y","Breakout",""),IF(AU1586="Y","Accumulation",""),IF(AV1586="Y","Institutional buying",""),IF(AW1586="Y","Long buildup",""),IF(AX1586="Y","Momentum leader","")))</f>
        <v/>
      </c>
      <c r="BA1586" s="94">
        <f>IF(BW1586="","","Passes "&amp;AY1586&amp;" of 5 buy-side scans"&amp;IF(G1586="Y","; RED FLAG: filter out using Red flag column",""))</f>
        <v/>
      </c>
      <c r="BB1586" s="91" t="inlineStr">
        <is>
          <t>None</t>
        </is>
      </c>
      <c r="BC1586" s="92" t="inlineStr">
        <is>
          <t>Y</t>
        </is>
      </c>
      <c r="BD1586" s="94" t="inlineStr">
        <is>
          <t>Few traders (&lt;100 unique PAN, 30 days)</t>
        </is>
      </c>
      <c r="BE1586" s="94" t="n"/>
      <c r="BF1586" s="92">
        <f>IF(R1586*100000&gt;=Settings!$B$5,"Y","N")</f>
        <v/>
      </c>
      <c r="BG1586" s="91">
        <f>IF(F1586&gt;Settings!$B$6,"Y","N")</f>
        <v/>
      </c>
      <c r="BH1586" s="97" t="n">
        <v>-21.34</v>
      </c>
      <c r="BI1586" s="96" t="n">
        <v>-3.81</v>
      </c>
      <c r="BJ1586" s="96" t="n">
        <v>-3</v>
      </c>
      <c r="BK1586" s="96" t="n"/>
      <c r="BL1586" s="96" t="n"/>
      <c r="BM1586" s="96" t="n"/>
      <c r="BN1586" s="97" t="n">
        <v>-3.42</v>
      </c>
      <c r="BO1586" s="96" t="n"/>
      <c r="BP1586" s="96" t="n"/>
      <c r="BQ1586" s="96" t="n"/>
      <c r="BR1586" s="91" t="n"/>
      <c r="BS1586" s="91" t="n"/>
      <c r="BT1586" s="96" t="n">
        <v>29.9</v>
      </c>
      <c r="BU1586" s="91" t="n"/>
      <c r="BV1586" s="99">
        <f>IF(OR(BF1586&lt;&gt;"Y",BG1586&lt;&gt;"Y"),"",(AND(ISNUMBER(BQ1586),BQ1586&gt;0))+(BR1586="Stacked up")+(AND(ISNUMBER(BH1586),BH1586&gt;=-Settings!$B$17))+(AND(ISNUMBER(BK1586),ISNUMBER(BM1586),BK1586&gt;0,BM1586&gt;0))+(AND(ISNUMBER(AQ1586),AQ1586&gt;=Settings!$B$18))+(AND(ISNUMBER(BT1586),BT1586&gt;=Settings!$B$19,BT1586&lt;=Settings!$B$20))+(AND(ISNUMBER(AS1586),AS1586&gt;0))+(AND(ISNUMBER(T1586),ISNUMBER(M1586),T1586&gt;=Settings!$B$21,M1586&gt;0))+(AND(ISNUMBER(AD1586),ISNUMBER(M1586),AD1586&gt;=Settings!$B$22,M1586&gt;0))+(AY1586&gt;=1))</f>
        <v/>
      </c>
      <c r="BW1586" s="91">
        <f>IF(OR(AY1586=0,BF1586&lt;&gt;"Y",BG1586&lt;&gt;"Y"),"",1+SUMPRODUCT(($A$6:$A$2604=A1586)*($AY$6:$AY$2604&gt;0)*($BF$6:$BF$2604="Y")*($BG$6:$BG$2604="Y")*(($AY$6:$AY$2604&gt;AY1586)+($AY$6:$AY$2604=AY1586)*($AD$6:$AD$2604&gt;AD1586))))</f>
        <v/>
      </c>
    </row>
    <row r="1587" ht="23.85" customHeight="1" s="55">
      <c r="A1587" s="90" t="n">
        <v>46296</v>
      </c>
      <c r="B1587" s="91" t="inlineStr">
        <is>
          <t>KRYSTAL</t>
        </is>
      </c>
      <c r="C1587" s="91" t="inlineStr">
        <is>
          <t>INE0QN801017</t>
        </is>
      </c>
      <c r="D1587" s="91" t="n"/>
      <c r="E1587" s="91" t="inlineStr">
        <is>
          <t>None</t>
        </is>
      </c>
      <c r="F1587" s="93" t="n">
        <v>853</v>
      </c>
      <c r="G1587" s="92" t="inlineStr">
        <is>
          <t>N</t>
        </is>
      </c>
      <c r="H1587" s="94" t="n"/>
      <c r="I1587" s="91" t="inlineStr">
        <is>
          <t>N</t>
        </is>
      </c>
      <c r="J1587" s="92">
        <f>IF(K1587="","N","Y")</f>
        <v/>
      </c>
      <c r="K1587" s="94">
        <f>_xlfn.TEXTJOIN("; ",TRUE,IF(P1587="52-wk low","52-wk low",""),IF(AND(AD1587&gt;=Settings!$B$12,M1587&lt;0),"Distribution",""),IF(AND(AJ1587="Y",M1587&lt;0,AK1587&lt;-Settings!$B$13),"Long unwinding",""),IF(AND(AJ1587="Y",M1587&lt;0,AK1587&gt;Settings!$B$13),"Short buildup",""))</f>
        <v/>
      </c>
      <c r="L1587" s="95" t="n">
        <v>610.2</v>
      </c>
      <c r="M1587" s="96" t="n">
        <v>-2.56</v>
      </c>
      <c r="N1587" s="93" t="n">
        <v>1921</v>
      </c>
      <c r="O1587" s="91" t="inlineStr">
        <is>
          <t>None</t>
        </is>
      </c>
      <c r="P1587" s="91" t="inlineStr">
        <is>
          <t>None</t>
        </is>
      </c>
      <c r="Q1587" s="97" t="n">
        <v>0.05</v>
      </c>
      <c r="R1587" s="96" t="n">
        <v>0.29</v>
      </c>
      <c r="S1587" s="96" t="n">
        <v>0.16</v>
      </c>
      <c r="T1587" s="96" t="n">
        <v>0.12</v>
      </c>
      <c r="U1587" s="96" t="n">
        <v>0.15</v>
      </c>
      <c r="V1587" s="103" t="n">
        <v>0.8</v>
      </c>
      <c r="W1587" s="102" t="n">
        <v>2</v>
      </c>
      <c r="X1587" s="93" t="n"/>
      <c r="Y1587" s="91" t="inlineStr">
        <is>
          <t>None</t>
        </is>
      </c>
      <c r="Z1587" s="99" t="n">
        <v>54.81</v>
      </c>
      <c r="AA1587" s="96" t="n">
        <v>1.1</v>
      </c>
      <c r="AB1587" s="96" t="n">
        <v>1</v>
      </c>
      <c r="AC1587" s="96" t="n">
        <v>0.23</v>
      </c>
      <c r="AD1587" s="96" t="n">
        <v>0.15</v>
      </c>
      <c r="AE1587" s="96" t="n">
        <v>0.18</v>
      </c>
      <c r="AF1587" s="103" t="n">
        <v>0.93</v>
      </c>
      <c r="AG1587" s="91" t="inlineStr">
        <is>
          <t>Normal</t>
        </is>
      </c>
      <c r="AH1587" s="100" t="n">
        <v>0</v>
      </c>
      <c r="AI1587" s="101" t="n">
        <v>0</v>
      </c>
      <c r="AJ1587" s="92" t="inlineStr">
        <is>
          <t>N</t>
        </is>
      </c>
      <c r="AK1587" s="96" t="n"/>
      <c r="AL1587" s="91" t="inlineStr">
        <is>
          <t>n/a</t>
        </is>
      </c>
      <c r="AM1587" s="93" t="n"/>
      <c r="AN1587" s="92" t="inlineStr">
        <is>
          <t>None</t>
        </is>
      </c>
      <c r="AO1587" s="102" t="n">
        <v>0</v>
      </c>
      <c r="AP1587" s="103" t="n">
        <v>0.96</v>
      </c>
      <c r="AQ1587" s="102" t="n">
        <v>60</v>
      </c>
      <c r="AR1587" s="91" t="inlineStr">
        <is>
          <t>N</t>
        </is>
      </c>
      <c r="AS1587" s="104" t="n"/>
      <c r="AT1587" s="92">
        <f>IF(AND(P1587="52-wk high",T1587&gt;=Settings!$B$7),"Y","N")</f>
        <v/>
      </c>
      <c r="AU1587" s="91">
        <f>IF(AND(AD1587&gt;=Settings!$B$8,M1587&gt;0),"Y","N")</f>
        <v/>
      </c>
      <c r="AV1587" s="91">
        <f>IF(OR(AH1587&gt;Settings!$B$9,AI1587&gt;Settings!$B$9),"Y","N")</f>
        <v/>
      </c>
      <c r="AW1587" s="91">
        <f>IF(AJ1587&lt;&gt;"Y","n/a",IF(AND(M1587&gt;0,AK1587&gt;Settings!$B$10),"Y","N"))</f>
        <v/>
      </c>
      <c r="AX1587" s="91">
        <f>IF(AO1587&gt;=Settings!$B$11,"Y","N")</f>
        <v/>
      </c>
      <c r="AY1587" s="99">
        <f>(AT1587="Y")+(AU1587="Y")+(AV1587="Y")+(AW1587="Y")+(AX1587="Y")</f>
        <v/>
      </c>
      <c r="AZ1587" s="94">
        <f>IF(AY1587=0,"None",_xlfn.TEXTJOIN(", ",TRUE(),IF(AT1587="Y","Breakout",""),IF(AU1587="Y","Accumulation",""),IF(AV1587="Y","Institutional buying",""),IF(AW1587="Y","Long buildup",""),IF(AX1587="Y","Momentum leader","")))</f>
        <v/>
      </c>
      <c r="BA1587" s="94">
        <f>IF(BW1587="","","Passes "&amp;AY1587&amp;" of 5 buy-side scans"&amp;IF(G1587="Y","; RED FLAG: filter out using Red flag column",""))</f>
        <v/>
      </c>
      <c r="BB1587" s="91" t="inlineStr">
        <is>
          <t>None</t>
        </is>
      </c>
      <c r="BC1587" s="92" t="inlineStr">
        <is>
          <t>N</t>
        </is>
      </c>
      <c r="BD1587" s="94" t="n"/>
      <c r="BE1587" s="94" t="n"/>
      <c r="BF1587" s="92">
        <f>IF(R1587*100000&gt;=Settings!$B$5,"Y","N")</f>
        <v/>
      </c>
      <c r="BG1587" s="91">
        <f>IF(F1587&gt;Settings!$B$6,"Y","N")</f>
        <v/>
      </c>
      <c r="BH1587" s="97" t="n">
        <v>-12.44</v>
      </c>
      <c r="BI1587" s="96" t="n">
        <v>-4.28</v>
      </c>
      <c r="BJ1587" s="96" t="n">
        <v>-5.74</v>
      </c>
      <c r="BK1587" s="96" t="n">
        <v>1.7</v>
      </c>
      <c r="BL1587" s="96" t="n">
        <v>12.81</v>
      </c>
      <c r="BM1587" s="96" t="n">
        <v>0.59</v>
      </c>
      <c r="BN1587" s="97" t="n">
        <v>-3.7</v>
      </c>
      <c r="BO1587" s="96" t="n">
        <v>-2.89</v>
      </c>
      <c r="BP1587" s="96" t="n">
        <v>-1</v>
      </c>
      <c r="BQ1587" s="96" t="n">
        <v>0.47</v>
      </c>
      <c r="BR1587" s="91" t="inlineStr">
        <is>
          <t>Mixed</t>
        </is>
      </c>
      <c r="BS1587" s="91" t="inlineStr">
        <is>
          <t>None</t>
        </is>
      </c>
      <c r="BT1587" s="96" t="n">
        <v>37.5</v>
      </c>
      <c r="BU1587" s="91" t="inlineStr">
        <is>
          <t>N</t>
        </is>
      </c>
      <c r="BV1587" s="99">
        <f>IF(OR(BF1587&lt;&gt;"Y",BG1587&lt;&gt;"Y"),"",(AND(ISNUMBER(BQ1587),BQ1587&gt;0))+(BR1587="Stacked up")+(AND(ISNUMBER(BH1587),BH1587&gt;=-Settings!$B$17))+(AND(ISNUMBER(BK1587),ISNUMBER(BM1587),BK1587&gt;0,BM1587&gt;0))+(AND(ISNUMBER(AQ1587),AQ1587&gt;=Settings!$B$18))+(AND(ISNUMBER(BT1587),BT1587&gt;=Settings!$B$19,BT1587&lt;=Settings!$B$20))+(AND(ISNUMBER(AS1587),AS1587&gt;0))+(AND(ISNUMBER(T1587),ISNUMBER(M1587),T1587&gt;=Settings!$B$21,M1587&gt;0))+(AND(ISNUMBER(AD1587),ISNUMBER(M1587),AD1587&gt;=Settings!$B$22,M1587&gt;0))+(AY1587&gt;=1))</f>
        <v/>
      </c>
      <c r="BW1587" s="91">
        <f>IF(OR(AY1587=0,BF1587&lt;&gt;"Y",BG1587&lt;&gt;"Y"),"",1+SUMPRODUCT(($A$6:$A$2604=A1587)*($AY$6:$AY$2604&gt;0)*($BF$6:$BF$2604="Y")*($BG$6:$BG$2604="Y")*(($AY$6:$AY$2604&gt;AY1587)+($AY$6:$AY$2604=AY1587)*($AD$6:$AD$2604&gt;AD1587))))</f>
        <v/>
      </c>
    </row>
    <row r="1588" ht="23.85" customHeight="1" s="55">
      <c r="A1588" s="90" t="n">
        <v>46296</v>
      </c>
      <c r="B1588" s="91" t="inlineStr">
        <is>
          <t>SUDARCOLOR</t>
        </is>
      </c>
      <c r="C1588" s="91" t="inlineStr">
        <is>
          <t>INE492A01029</t>
        </is>
      </c>
      <c r="D1588" s="91" t="n"/>
      <c r="E1588" s="91" t="inlineStr">
        <is>
          <t>None</t>
        </is>
      </c>
      <c r="F1588" s="93" t="n">
        <v>850</v>
      </c>
      <c r="G1588" s="92" t="inlineStr">
        <is>
          <t>N</t>
        </is>
      </c>
      <c r="H1588" s="94" t="n"/>
      <c r="I1588" s="91" t="inlineStr">
        <is>
          <t>N</t>
        </is>
      </c>
      <c r="J1588" s="92">
        <f>IF(K1588="","N","Y")</f>
        <v/>
      </c>
      <c r="K1588" s="94">
        <f>_xlfn.TEXTJOIN("; ",TRUE,IF(P1588="52-wk low","52-wk low",""),IF(AND(AD1588&gt;=Settings!$B$12,M1588&lt;0),"Distribution",""),IF(AND(AJ1588="Y",M1588&lt;0,AK1588&lt;-Settings!$B$13),"Long unwinding",""),IF(AND(AJ1588="Y",M1588&lt;0,AK1588&gt;Settings!$B$13),"Short buildup",""))</f>
        <v/>
      </c>
      <c r="L1588" s="95" t="n">
        <v>368.1</v>
      </c>
      <c r="M1588" s="96" t="n">
        <v>-2.35</v>
      </c>
      <c r="N1588" s="93" t="n">
        <v>1815</v>
      </c>
      <c r="O1588" s="91" t="inlineStr">
        <is>
          <t>None</t>
        </is>
      </c>
      <c r="P1588" s="91" t="inlineStr">
        <is>
          <t>None</t>
        </is>
      </c>
      <c r="Q1588" s="97" t="n">
        <v>0.04</v>
      </c>
      <c r="R1588" s="96" t="n">
        <v>0.06</v>
      </c>
      <c r="S1588" s="96" t="n">
        <v>0.74</v>
      </c>
      <c r="T1588" s="96" t="n">
        <v>0.35</v>
      </c>
      <c r="U1588" s="96" t="n">
        <v>0.43</v>
      </c>
      <c r="V1588" s="103" t="n">
        <v>0.57</v>
      </c>
      <c r="W1588" s="102" t="n">
        <v>2</v>
      </c>
      <c r="X1588" s="93" t="n"/>
      <c r="Y1588" s="91" t="inlineStr">
        <is>
          <t>None</t>
        </is>
      </c>
      <c r="Z1588" s="99" t="n">
        <v>76.12</v>
      </c>
      <c r="AA1588" s="96" t="n">
        <v>1.12</v>
      </c>
      <c r="AB1588" s="96" t="n">
        <v>1.18</v>
      </c>
      <c r="AC1588" s="96" t="n">
        <v>0.84</v>
      </c>
      <c r="AD1588" s="96" t="n">
        <v>0.53</v>
      </c>
      <c r="AE1588" s="96" t="n">
        <v>0.62</v>
      </c>
      <c r="AF1588" s="103" t="n">
        <v>1.28</v>
      </c>
      <c r="AG1588" s="91" t="inlineStr">
        <is>
          <t>Normal</t>
        </is>
      </c>
      <c r="AH1588" s="100" t="n">
        <v>0</v>
      </c>
      <c r="AI1588" s="101" t="n">
        <v>0</v>
      </c>
      <c r="AJ1588" s="92" t="inlineStr">
        <is>
          <t>N</t>
        </is>
      </c>
      <c r="AK1588" s="96" t="n"/>
      <c r="AL1588" s="91" t="inlineStr">
        <is>
          <t>n/a</t>
        </is>
      </c>
      <c r="AM1588" s="93" t="n"/>
      <c r="AN1588" s="92" t="inlineStr">
        <is>
          <t>None</t>
        </is>
      </c>
      <c r="AO1588" s="102" t="n">
        <v>0</v>
      </c>
      <c r="AP1588" s="103" t="n">
        <v>0.8100000000000001</v>
      </c>
      <c r="AQ1588" s="102" t="n">
        <v>50</v>
      </c>
      <c r="AR1588" s="91" t="inlineStr">
        <is>
          <t>N</t>
        </is>
      </c>
      <c r="AS1588" s="104" t="n"/>
      <c r="AT1588" s="92">
        <f>IF(AND(P1588="52-wk high",T1588&gt;=Settings!$B$7),"Y","N")</f>
        <v/>
      </c>
      <c r="AU1588" s="91">
        <f>IF(AND(AD1588&gt;=Settings!$B$8,M1588&gt;0),"Y","N")</f>
        <v/>
      </c>
      <c r="AV1588" s="91">
        <f>IF(OR(AH1588&gt;Settings!$B$9,AI1588&gt;Settings!$B$9),"Y","N")</f>
        <v/>
      </c>
      <c r="AW1588" s="91">
        <f>IF(AJ1588&lt;&gt;"Y","n/a",IF(AND(M1588&gt;0,AK1588&gt;Settings!$B$10),"Y","N"))</f>
        <v/>
      </c>
      <c r="AX1588" s="91">
        <f>IF(AO1588&gt;=Settings!$B$11,"Y","N")</f>
        <v/>
      </c>
      <c r="AY1588" s="99">
        <f>(AT1588="Y")+(AU1588="Y")+(AV1588="Y")+(AW1588="Y")+(AX1588="Y")</f>
        <v/>
      </c>
      <c r="AZ1588" s="94">
        <f>IF(AY1588=0,"None",_xlfn.TEXTJOIN(", ",TRUE(),IF(AT1588="Y","Breakout",""),IF(AU1588="Y","Accumulation",""),IF(AV1588="Y","Institutional buying",""),IF(AW1588="Y","Long buildup",""),IF(AX1588="Y","Momentum leader","")))</f>
        <v/>
      </c>
      <c r="BA1588" s="94">
        <f>IF(BW1588="","","Passes "&amp;AY1588&amp;" of 5 buy-side scans"&amp;IF(G1588="Y","; RED FLAG: filter out using Red flag column",""))</f>
        <v/>
      </c>
      <c r="BB1588" s="91" t="inlineStr">
        <is>
          <t>None</t>
        </is>
      </c>
      <c r="BC1588" s="92" t="inlineStr">
        <is>
          <t>Y</t>
        </is>
      </c>
      <c r="BD1588" s="94" t="inlineStr">
        <is>
          <t>Few traders (&lt;100 unique PAN, 30 days)</t>
        </is>
      </c>
      <c r="BE1588" s="94" t="n"/>
      <c r="BF1588" s="92">
        <f>IF(R1588*100000&gt;=Settings!$B$5,"Y","N")</f>
        <v/>
      </c>
      <c r="BG1588" s="91">
        <f>IF(F1588&gt;Settings!$B$6,"Y","N")</f>
        <v/>
      </c>
      <c r="BH1588" s="97" t="n">
        <v>-34.27</v>
      </c>
      <c r="BI1588" s="96" t="n">
        <v>-3.69</v>
      </c>
      <c r="BJ1588" s="96" t="n">
        <v>-2.88</v>
      </c>
      <c r="BK1588" s="96" t="n">
        <v>5.17</v>
      </c>
      <c r="BL1588" s="96" t="n">
        <v>24.99</v>
      </c>
      <c r="BM1588" s="96" t="n">
        <v>-30.91</v>
      </c>
      <c r="BN1588" s="97" t="n">
        <v>-4.08</v>
      </c>
      <c r="BO1588" s="96" t="n">
        <v>-3.83</v>
      </c>
      <c r="BP1588" s="96" t="n">
        <v>-3.14</v>
      </c>
      <c r="BQ1588" s="96" t="n">
        <v>-7.58</v>
      </c>
      <c r="BR1588" s="91" t="inlineStr">
        <is>
          <t>Mixed</t>
        </is>
      </c>
      <c r="BS1588" s="91" t="inlineStr">
        <is>
          <t>None</t>
        </is>
      </c>
      <c r="BT1588" s="96" t="n">
        <v>36.3</v>
      </c>
      <c r="BU1588" s="91" t="inlineStr">
        <is>
          <t>N</t>
        </is>
      </c>
      <c r="BV1588" s="99">
        <f>IF(OR(BF1588&lt;&gt;"Y",BG1588&lt;&gt;"Y"),"",(AND(ISNUMBER(BQ1588),BQ1588&gt;0))+(BR1588="Stacked up")+(AND(ISNUMBER(BH1588),BH1588&gt;=-Settings!$B$17))+(AND(ISNUMBER(BK1588),ISNUMBER(BM1588),BK1588&gt;0,BM1588&gt;0))+(AND(ISNUMBER(AQ1588),AQ1588&gt;=Settings!$B$18))+(AND(ISNUMBER(BT1588),BT1588&gt;=Settings!$B$19,BT1588&lt;=Settings!$B$20))+(AND(ISNUMBER(AS1588),AS1588&gt;0))+(AND(ISNUMBER(T1588),ISNUMBER(M1588),T1588&gt;=Settings!$B$21,M1588&gt;0))+(AND(ISNUMBER(AD1588),ISNUMBER(M1588),AD1588&gt;=Settings!$B$22,M1588&gt;0))+(AY1588&gt;=1))</f>
        <v/>
      </c>
      <c r="BW1588" s="91">
        <f>IF(OR(AY1588=0,BF1588&lt;&gt;"Y",BG1588&lt;&gt;"Y"),"",1+SUMPRODUCT(($A$6:$A$2604=A1588)*($AY$6:$AY$2604&gt;0)*($BF$6:$BF$2604="Y")*($BG$6:$BG$2604="Y")*(($AY$6:$AY$2604&gt;AY1588)+($AY$6:$AY$2604=AY1588)*($AD$6:$AD$2604&gt;AD1588))))</f>
        <v/>
      </c>
    </row>
    <row r="1589" ht="23.85" customHeight="1" s="55">
      <c r="A1589" s="90" t="n">
        <v>46296</v>
      </c>
      <c r="B1589" s="91" t="inlineStr">
        <is>
          <t>HEXAGON</t>
        </is>
      </c>
      <c r="C1589" s="91" t="inlineStr">
        <is>
          <t>INE0JUI01012</t>
        </is>
      </c>
      <c r="D1589" s="91" t="n"/>
      <c r="E1589" s="91" t="inlineStr">
        <is>
          <t>None</t>
        </is>
      </c>
      <c r="F1589" s="93" t="n">
        <v>846</v>
      </c>
      <c r="G1589" s="92" t="inlineStr">
        <is>
          <t>Y</t>
        </is>
      </c>
      <c r="H1589" s="94" t="inlineStr">
        <is>
          <t>ESM Stage 1; T2T (BE series)</t>
        </is>
      </c>
      <c r="I1589" s="91" t="inlineStr">
        <is>
          <t>Y</t>
        </is>
      </c>
      <c r="J1589" s="92">
        <f>IF(K1589="","N","Y")</f>
        <v/>
      </c>
      <c r="K1589" s="94">
        <f>_xlfn.TEXTJOIN("; ",TRUE,IF(P1589="52-wk low","52-wk low",""),IF(AND(AD1589&gt;=Settings!$B$12,M1589&lt;0),"Distribution",""),IF(AND(AJ1589="Y",M1589&lt;0,AK1589&lt;-Settings!$B$13),"Long unwinding",""),IF(AND(AJ1589="Y",M1589&lt;0,AK1589&gt;Settings!$B$13),"Short buildup",""))</f>
        <v/>
      </c>
      <c r="L1589" s="95" t="n">
        <v>68.8</v>
      </c>
      <c r="M1589" s="96" t="n">
        <v>0.29</v>
      </c>
      <c r="N1589" s="93" t="n">
        <v>500</v>
      </c>
      <c r="O1589" s="91" t="inlineStr">
        <is>
          <t>None</t>
        </is>
      </c>
      <c r="P1589" s="91" t="inlineStr">
        <is>
          <t>None</t>
        </is>
      </c>
      <c r="Q1589" s="97" t="n">
        <v>5.77</v>
      </c>
      <c r="R1589" s="96" t="n">
        <v>3.55</v>
      </c>
      <c r="S1589" s="96" t="n">
        <v>1.74</v>
      </c>
      <c r="T1589" s="96" t="n">
        <v>1.68</v>
      </c>
      <c r="U1589" s="96" t="n"/>
      <c r="V1589" s="103" t="n"/>
      <c r="W1589" s="102" t="n"/>
      <c r="X1589" s="93" t="n"/>
      <c r="Y1589" s="91" t="inlineStr">
        <is>
          <t>None</t>
        </is>
      </c>
      <c r="Z1589" s="99" t="n"/>
      <c r="AA1589" s="96" t="n"/>
      <c r="AB1589" s="96" t="n"/>
      <c r="AC1589" s="96" t="n"/>
      <c r="AD1589" s="96" t="n"/>
      <c r="AE1589" s="96" t="n"/>
      <c r="AF1589" s="103" t="n"/>
      <c r="AG1589" s="91" t="n"/>
      <c r="AH1589" s="100" t="n">
        <v>0</v>
      </c>
      <c r="AI1589" s="101" t="n">
        <v>0</v>
      </c>
      <c r="AJ1589" s="92" t="inlineStr">
        <is>
          <t>N</t>
        </is>
      </c>
      <c r="AK1589" s="96" t="n"/>
      <c r="AL1589" s="91" t="inlineStr">
        <is>
          <t>n/a</t>
        </is>
      </c>
      <c r="AM1589" s="93" t="n"/>
      <c r="AN1589" s="92" t="inlineStr">
        <is>
          <t>None</t>
        </is>
      </c>
      <c r="AO1589" s="102" t="n">
        <v>0</v>
      </c>
      <c r="AP1589" s="103" t="n"/>
      <c r="AQ1589" s="102" t="n"/>
      <c r="AR1589" s="91" t="inlineStr">
        <is>
          <t>N</t>
        </is>
      </c>
      <c r="AS1589" s="104" t="n"/>
      <c r="AT1589" s="92">
        <f>IF(AND(P1589="52-wk high",T1589&gt;=Settings!$B$7),"Y","N")</f>
        <v/>
      </c>
      <c r="AU1589" s="91">
        <f>IF(AND(AD1589&gt;=Settings!$B$8,M1589&gt;0),"Y","N")</f>
        <v/>
      </c>
      <c r="AV1589" s="91">
        <f>IF(OR(AH1589&gt;Settings!$B$9,AI1589&gt;Settings!$B$9),"Y","N")</f>
        <v/>
      </c>
      <c r="AW1589" s="91">
        <f>IF(AJ1589&lt;&gt;"Y","n/a",IF(AND(M1589&gt;0,AK1589&gt;Settings!$B$10),"Y","N"))</f>
        <v/>
      </c>
      <c r="AX1589" s="91">
        <f>IF(AO1589&gt;=Settings!$B$11,"Y","N")</f>
        <v/>
      </c>
      <c r="AY1589" s="99">
        <f>(AT1589="Y")+(AU1589="Y")+(AV1589="Y")+(AW1589="Y")+(AX1589="Y")</f>
        <v/>
      </c>
      <c r="AZ1589" s="94">
        <f>IF(AY1589=0,"None",_xlfn.TEXTJOIN(", ",TRUE(),IF(AT1589="Y","Breakout",""),IF(AU1589="Y","Accumulation",""),IF(AV1589="Y","Institutional buying",""),IF(AW1589="Y","Long buildup",""),IF(AX1589="Y","Momentum leader","")))</f>
        <v/>
      </c>
      <c r="BA1589" s="94">
        <f>IF(BW1589="","","Passes "&amp;AY1589&amp;" of 5 buy-side scans"&amp;IF(G1589="Y","; RED FLAG: filter out using Red flag column",""))</f>
        <v/>
      </c>
      <c r="BB1589" s="91" t="inlineStr">
        <is>
          <t>None</t>
        </is>
      </c>
      <c r="BC1589" s="92" t="inlineStr">
        <is>
          <t>N</t>
        </is>
      </c>
      <c r="BD1589" s="94" t="n"/>
      <c r="BE1589" s="94" t="n"/>
      <c r="BF1589" s="92">
        <f>IF(R1589*100000&gt;=Settings!$B$5,"Y","N")</f>
        <v/>
      </c>
      <c r="BG1589" s="91">
        <f>IF(F1589&gt;Settings!$B$6,"Y","N")</f>
        <v/>
      </c>
      <c r="BH1589" s="97" t="n">
        <v>-12.08</v>
      </c>
      <c r="BI1589" s="96" t="n">
        <v>6.17</v>
      </c>
      <c r="BJ1589" s="96" t="n">
        <v>3.94</v>
      </c>
      <c r="BK1589" s="96" t="n">
        <v>14.67</v>
      </c>
      <c r="BL1589" s="96" t="n"/>
      <c r="BM1589" s="96" t="n"/>
      <c r="BN1589" s="97" t="n">
        <v>3.81</v>
      </c>
      <c r="BO1589" s="96" t="n">
        <v>4.96</v>
      </c>
      <c r="BP1589" s="96" t="n"/>
      <c r="BQ1589" s="96" t="n"/>
      <c r="BR1589" s="91" t="n"/>
      <c r="BS1589" s="91" t="inlineStr">
        <is>
          <t>None</t>
        </is>
      </c>
      <c r="BT1589" s="96" t="n">
        <v>64.3</v>
      </c>
      <c r="BU1589" s="91" t="n"/>
      <c r="BV1589" s="99">
        <f>IF(OR(BF1589&lt;&gt;"Y",BG1589&lt;&gt;"Y"),"",(AND(ISNUMBER(BQ1589),BQ1589&gt;0))+(BR1589="Stacked up")+(AND(ISNUMBER(BH1589),BH1589&gt;=-Settings!$B$17))+(AND(ISNUMBER(BK1589),ISNUMBER(BM1589),BK1589&gt;0,BM1589&gt;0))+(AND(ISNUMBER(AQ1589),AQ1589&gt;=Settings!$B$18))+(AND(ISNUMBER(BT1589),BT1589&gt;=Settings!$B$19,BT1589&lt;=Settings!$B$20))+(AND(ISNUMBER(AS1589),AS1589&gt;0))+(AND(ISNUMBER(T1589),ISNUMBER(M1589),T1589&gt;=Settings!$B$21,M1589&gt;0))+(AND(ISNUMBER(AD1589),ISNUMBER(M1589),AD1589&gt;=Settings!$B$22,M1589&gt;0))+(AY1589&gt;=1))</f>
        <v/>
      </c>
      <c r="BW1589" s="91">
        <f>IF(OR(AY1589=0,BF1589&lt;&gt;"Y",BG1589&lt;&gt;"Y"),"",1+SUMPRODUCT(($A$6:$A$2604=A1589)*($AY$6:$AY$2604&gt;0)*($BF$6:$BF$2604="Y")*($BG$6:$BG$2604="Y")*(($AY$6:$AY$2604&gt;AY1589)+($AY$6:$AY$2604=AY1589)*($AD$6:$AD$2604&gt;AD1589))))</f>
        <v/>
      </c>
    </row>
    <row r="1590" ht="23.85" customHeight="1" s="55">
      <c r="A1590" s="90" t="n">
        <v>46296</v>
      </c>
      <c r="B1590" s="91" t="inlineStr">
        <is>
          <t>WAAREEINDO</t>
        </is>
      </c>
      <c r="C1590" s="91" t="inlineStr">
        <is>
          <t>INE866K01023</t>
        </is>
      </c>
      <c r="D1590" s="91" t="n"/>
      <c r="E1590" s="91" t="inlineStr">
        <is>
          <t>None</t>
        </is>
      </c>
      <c r="F1590" s="93" t="n">
        <v>846</v>
      </c>
      <c r="G1590" s="92" t="inlineStr">
        <is>
          <t>N</t>
        </is>
      </c>
      <c r="H1590" s="94" t="n"/>
      <c r="I1590" s="91" t="inlineStr">
        <is>
          <t>N</t>
        </is>
      </c>
      <c r="J1590" s="92">
        <f>IF(K1590="","N","Y")</f>
        <v/>
      </c>
      <c r="K1590" s="94">
        <f>_xlfn.TEXTJOIN("; ",TRUE,IF(P1590="52-wk low","52-wk low",""),IF(AND(AD1590&gt;=Settings!$B$12,M1590&lt;0),"Distribution",""),IF(AND(AJ1590="Y",M1590&lt;0,AK1590&lt;-Settings!$B$13),"Long unwinding",""),IF(AND(AJ1590="Y",M1590&lt;0,AK1590&gt;Settings!$B$13),"Short buildup",""))</f>
        <v/>
      </c>
      <c r="L1590" s="95" t="n">
        <v>203.39</v>
      </c>
      <c r="M1590" s="96" t="n">
        <v>-3.12</v>
      </c>
      <c r="N1590" s="93" t="n">
        <v>2130</v>
      </c>
      <c r="O1590" s="91" t="inlineStr">
        <is>
          <t>None</t>
        </is>
      </c>
      <c r="P1590" s="91" t="inlineStr">
        <is>
          <t>52-wk low</t>
        </is>
      </c>
      <c r="Q1590" s="97" t="n">
        <v>2.41</v>
      </c>
      <c r="R1590" s="96" t="n">
        <v>1.49</v>
      </c>
      <c r="S1590" s="96" t="n">
        <v>1.72</v>
      </c>
      <c r="T1590" s="96" t="n">
        <v>2.01</v>
      </c>
      <c r="U1590" s="96" t="n">
        <v>2.89</v>
      </c>
      <c r="V1590" s="103" t="n">
        <v>1.75</v>
      </c>
      <c r="W1590" s="102" t="n">
        <v>12</v>
      </c>
      <c r="X1590" s="93" t="n">
        <v>90</v>
      </c>
      <c r="Y1590" s="91" t="inlineStr">
        <is>
          <t>None</t>
        </is>
      </c>
      <c r="Z1590" s="99" t="n">
        <v>51.26</v>
      </c>
      <c r="AA1590" s="96" t="n">
        <v>0.92</v>
      </c>
      <c r="AB1590" s="96" t="n">
        <v>0.86</v>
      </c>
      <c r="AC1590" s="96" t="n">
        <v>1.77</v>
      </c>
      <c r="AD1590" s="96" t="n">
        <v>1.89</v>
      </c>
      <c r="AE1590" s="96" t="n"/>
      <c r="AF1590" s="103" t="n">
        <v>0.89</v>
      </c>
      <c r="AG1590" s="91" t="inlineStr">
        <is>
          <t>Normal</t>
        </is>
      </c>
      <c r="AH1590" s="100" t="n">
        <v>0</v>
      </c>
      <c r="AI1590" s="101" t="n">
        <v>0</v>
      </c>
      <c r="AJ1590" s="92" t="inlineStr">
        <is>
          <t>N</t>
        </is>
      </c>
      <c r="AK1590" s="96" t="n"/>
      <c r="AL1590" s="91" t="inlineStr">
        <is>
          <t>n/a</t>
        </is>
      </c>
      <c r="AM1590" s="93" t="n"/>
      <c r="AN1590" s="92" t="inlineStr">
        <is>
          <t>None</t>
        </is>
      </c>
      <c r="AO1590" s="102" t="n">
        <v>0</v>
      </c>
      <c r="AP1590" s="103" t="n">
        <v>0.44</v>
      </c>
      <c r="AQ1590" s="102" t="n">
        <v>1</v>
      </c>
      <c r="AR1590" s="91" t="inlineStr">
        <is>
          <t>N</t>
        </is>
      </c>
      <c r="AS1590" s="104" t="n"/>
      <c r="AT1590" s="92">
        <f>IF(AND(P1590="52-wk high",T1590&gt;=Settings!$B$7),"Y","N")</f>
        <v/>
      </c>
      <c r="AU1590" s="91">
        <f>IF(AND(AD1590&gt;=Settings!$B$8,M1590&gt;0),"Y","N")</f>
        <v/>
      </c>
      <c r="AV1590" s="91">
        <f>IF(OR(AH1590&gt;Settings!$B$9,AI1590&gt;Settings!$B$9),"Y","N")</f>
        <v/>
      </c>
      <c r="AW1590" s="91">
        <f>IF(AJ1590&lt;&gt;"Y","n/a",IF(AND(M1590&gt;0,AK1590&gt;Settings!$B$10),"Y","N"))</f>
        <v/>
      </c>
      <c r="AX1590" s="91">
        <f>IF(AO1590&gt;=Settings!$B$11,"Y","N")</f>
        <v/>
      </c>
      <c r="AY1590" s="99">
        <f>(AT1590="Y")+(AU1590="Y")+(AV1590="Y")+(AW1590="Y")+(AX1590="Y")</f>
        <v/>
      </c>
      <c r="AZ1590" s="94">
        <f>IF(AY1590=0,"None",_xlfn.TEXTJOIN(", ",TRUE(),IF(AT1590="Y","Breakout",""),IF(AU1590="Y","Accumulation",""),IF(AV1590="Y","Institutional buying",""),IF(AW1590="Y","Long buildup",""),IF(AX1590="Y","Momentum leader","")))</f>
        <v/>
      </c>
      <c r="BA1590" s="94">
        <f>IF(BW1590="","","Passes "&amp;AY1590&amp;" of 5 buy-side scans"&amp;IF(G1590="Y","; RED FLAG: filter out using Red flag column",""))</f>
        <v/>
      </c>
      <c r="BB1590" s="91" t="inlineStr">
        <is>
          <t>Lower</t>
        </is>
      </c>
      <c r="BC1590" s="92" t="inlineStr">
        <is>
          <t>Y</t>
        </is>
      </c>
      <c r="BD1590" s="94" t="inlineStr">
        <is>
          <t>High-low range &gt;75% in 3 months; High-low range &gt;100% in 6 months; High-low range &gt;200% in 365 days</t>
        </is>
      </c>
      <c r="BE1590" s="94" t="n"/>
      <c r="BF1590" s="92">
        <f>IF(R1590*100000&gt;=Settings!$B$5,"Y","N")</f>
        <v/>
      </c>
      <c r="BG1590" s="91">
        <f>IF(F1590&gt;Settings!$B$6,"Y","N")</f>
        <v/>
      </c>
      <c r="BH1590" s="97" t="n">
        <v>-71.95</v>
      </c>
      <c r="BI1590" s="96" t="n">
        <v>-16.28</v>
      </c>
      <c r="BJ1590" s="96" t="n">
        <v>-24.14</v>
      </c>
      <c r="BK1590" s="96" t="n">
        <v>-48.01</v>
      </c>
      <c r="BL1590" s="96" t="n">
        <v>-47.08</v>
      </c>
      <c r="BM1590" s="96" t="n">
        <v>-63.58</v>
      </c>
      <c r="BN1590" s="97" t="n">
        <v>-16.65</v>
      </c>
      <c r="BO1590" s="96" t="n">
        <v>-27.4</v>
      </c>
      <c r="BP1590" s="96" t="n">
        <v>-36.8</v>
      </c>
      <c r="BQ1590" s="96" t="n">
        <v>-45.56</v>
      </c>
      <c r="BR1590" s="91" t="inlineStr">
        <is>
          <t>Stacked down</t>
        </is>
      </c>
      <c r="BS1590" s="91" t="inlineStr">
        <is>
          <t>None</t>
        </is>
      </c>
      <c r="BT1590" s="96" t="n">
        <v>15.7</v>
      </c>
      <c r="BU1590" s="91" t="inlineStr">
        <is>
          <t>N</t>
        </is>
      </c>
      <c r="BV1590" s="99">
        <f>IF(OR(BF1590&lt;&gt;"Y",BG1590&lt;&gt;"Y"),"",(AND(ISNUMBER(BQ1590),BQ1590&gt;0))+(BR1590="Stacked up")+(AND(ISNUMBER(BH1590),BH1590&gt;=-Settings!$B$17))+(AND(ISNUMBER(BK1590),ISNUMBER(BM1590),BK1590&gt;0,BM1590&gt;0))+(AND(ISNUMBER(AQ1590),AQ1590&gt;=Settings!$B$18))+(AND(ISNUMBER(BT1590),BT1590&gt;=Settings!$B$19,BT1590&lt;=Settings!$B$20))+(AND(ISNUMBER(AS1590),AS1590&gt;0))+(AND(ISNUMBER(T1590),ISNUMBER(M1590),T1590&gt;=Settings!$B$21,M1590&gt;0))+(AND(ISNUMBER(AD1590),ISNUMBER(M1590),AD1590&gt;=Settings!$B$22,M1590&gt;0))+(AY1590&gt;=1))</f>
        <v/>
      </c>
      <c r="BW1590" s="91">
        <f>IF(OR(AY1590=0,BF1590&lt;&gt;"Y",BG1590&lt;&gt;"Y"),"",1+SUMPRODUCT(($A$6:$A$2604=A1590)*($AY$6:$AY$2604&gt;0)*($BF$6:$BF$2604="Y")*($BG$6:$BG$2604="Y")*(($AY$6:$AY$2604&gt;AY1590)+($AY$6:$AY$2604=AY1590)*($AD$6:$AD$2604&gt;AD1590))))</f>
        <v/>
      </c>
    </row>
    <row r="1591" ht="23.85" customHeight="1" s="55">
      <c r="A1591" s="90" t="n">
        <v>46296</v>
      </c>
      <c r="B1591" s="91" t="inlineStr">
        <is>
          <t>ZUARIIND</t>
        </is>
      </c>
      <c r="C1591" s="91" t="inlineStr">
        <is>
          <t>INE217A01012</t>
        </is>
      </c>
      <c r="D1591" s="91" t="n"/>
      <c r="E1591" s="91" t="inlineStr">
        <is>
          <t>None</t>
        </is>
      </c>
      <c r="F1591" s="93" t="n">
        <v>839</v>
      </c>
      <c r="G1591" s="92" t="inlineStr">
        <is>
          <t>Y</t>
        </is>
      </c>
      <c r="H1591" s="94" t="inlineStr">
        <is>
          <t>Loss making</t>
        </is>
      </c>
      <c r="I1591" s="91" t="inlineStr">
        <is>
          <t>N</t>
        </is>
      </c>
      <c r="J1591" s="92">
        <f>IF(K1591="","N","Y")</f>
        <v/>
      </c>
      <c r="K1591" s="94">
        <f>_xlfn.TEXTJOIN("; ",TRUE,IF(P1591="52-wk low","52-wk low",""),IF(AND(AD1591&gt;=Settings!$B$12,M1591&lt;0),"Distribution",""),IF(AND(AJ1591="Y",M1591&lt;0,AK1591&lt;-Settings!$B$13),"Long unwinding",""),IF(AND(AJ1591="Y",M1591&lt;0,AK1591&gt;Settings!$B$13),"Short buildup",""))</f>
        <v/>
      </c>
      <c r="L1591" s="95" t="n">
        <v>281.85</v>
      </c>
      <c r="M1591" s="96" t="n">
        <v>-0.12</v>
      </c>
      <c r="N1591" s="93" t="n">
        <v>650</v>
      </c>
      <c r="O1591" s="91" t="inlineStr">
        <is>
          <t>None</t>
        </is>
      </c>
      <c r="P1591" s="91" t="inlineStr">
        <is>
          <t>None</t>
        </is>
      </c>
      <c r="Q1591" s="97" t="n">
        <v>1.09</v>
      </c>
      <c r="R1591" s="96" t="n">
        <v>0.75</v>
      </c>
      <c r="S1591" s="96" t="n">
        <v>1.53</v>
      </c>
      <c r="T1591" s="96" t="n">
        <v>1.48</v>
      </c>
      <c r="U1591" s="96" t="n">
        <v>1.76</v>
      </c>
      <c r="V1591" s="103" t="n">
        <v>1.19</v>
      </c>
      <c r="W1591" s="102" t="n">
        <v>6</v>
      </c>
      <c r="X1591" s="93" t="n"/>
      <c r="Y1591" s="91" t="inlineStr">
        <is>
          <t>None</t>
        </is>
      </c>
      <c r="Z1591" s="99" t="n">
        <v>55.53</v>
      </c>
      <c r="AA1591" s="96" t="n">
        <v>1.02</v>
      </c>
      <c r="AB1591" s="96" t="n">
        <v>0.99</v>
      </c>
      <c r="AC1591" s="96" t="n">
        <v>1.56</v>
      </c>
      <c r="AD1591" s="96" t="n">
        <v>1.57</v>
      </c>
      <c r="AE1591" s="96" t="n">
        <v>1.98</v>
      </c>
      <c r="AF1591" s="103" t="n">
        <v>1.1</v>
      </c>
      <c r="AG1591" s="91" t="inlineStr">
        <is>
          <t>Normal</t>
        </is>
      </c>
      <c r="AH1591" s="100" t="n">
        <v>0</v>
      </c>
      <c r="AI1591" s="101" t="n">
        <v>0</v>
      </c>
      <c r="AJ1591" s="92" t="inlineStr">
        <is>
          <t>N</t>
        </is>
      </c>
      <c r="AK1591" s="96" t="n"/>
      <c r="AL1591" s="91" t="inlineStr">
        <is>
          <t>n/a</t>
        </is>
      </c>
      <c r="AM1591" s="93" t="n"/>
      <c r="AN1591" s="92" t="inlineStr">
        <is>
          <t>None</t>
        </is>
      </c>
      <c r="AO1591" s="102" t="n">
        <v>0</v>
      </c>
      <c r="AP1591" s="103" t="n">
        <v>0.85</v>
      </c>
      <c r="AQ1591" s="102" t="n">
        <v>53</v>
      </c>
      <c r="AR1591" s="91" t="inlineStr">
        <is>
          <t>N</t>
        </is>
      </c>
      <c r="AS1591" s="104" t="n"/>
      <c r="AT1591" s="92">
        <f>IF(AND(P1591="52-wk high",T1591&gt;=Settings!$B$7),"Y","N")</f>
        <v/>
      </c>
      <c r="AU1591" s="91">
        <f>IF(AND(AD1591&gt;=Settings!$B$8,M1591&gt;0),"Y","N")</f>
        <v/>
      </c>
      <c r="AV1591" s="91">
        <f>IF(OR(AH1591&gt;Settings!$B$9,AI1591&gt;Settings!$B$9),"Y","N")</f>
        <v/>
      </c>
      <c r="AW1591" s="91">
        <f>IF(AJ1591&lt;&gt;"Y","n/a",IF(AND(M1591&gt;0,AK1591&gt;Settings!$B$10),"Y","N"))</f>
        <v/>
      </c>
      <c r="AX1591" s="91">
        <f>IF(AO1591&gt;=Settings!$B$11,"Y","N")</f>
        <v/>
      </c>
      <c r="AY1591" s="99">
        <f>(AT1591="Y")+(AU1591="Y")+(AV1591="Y")+(AW1591="Y")+(AX1591="Y")</f>
        <v/>
      </c>
      <c r="AZ1591" s="94">
        <f>IF(AY1591=0,"None",_xlfn.TEXTJOIN(", ",TRUE(),IF(AT1591="Y","Breakout",""),IF(AU1591="Y","Accumulation",""),IF(AV1591="Y","Institutional buying",""),IF(AW1591="Y","Long buildup",""),IF(AX1591="Y","Momentum leader","")))</f>
        <v/>
      </c>
      <c r="BA1591" s="94">
        <f>IF(BW1591="","","Passes "&amp;AY1591&amp;" of 5 buy-side scans"&amp;IF(G1591="Y","; RED FLAG: filter out using Red flag column",""))</f>
        <v/>
      </c>
      <c r="BB1591" s="91" t="inlineStr">
        <is>
          <t>None</t>
        </is>
      </c>
      <c r="BC1591" s="92" t="inlineStr">
        <is>
          <t>N</t>
        </is>
      </c>
      <c r="BD1591" s="94" t="n"/>
      <c r="BE1591" s="94" t="n"/>
      <c r="BF1591" s="92">
        <f>IF(R1591*100000&gt;=Settings!$B$5,"Y","N")</f>
        <v/>
      </c>
      <c r="BG1591" s="91">
        <f>IF(F1591&gt;Settings!$B$6,"Y","N")</f>
        <v/>
      </c>
      <c r="BH1591" s="97" t="n">
        <v>-26.55</v>
      </c>
      <c r="BI1591" s="96" t="n">
        <v>-0.35</v>
      </c>
      <c r="BJ1591" s="96" t="n">
        <v>4.54</v>
      </c>
      <c r="BK1591" s="96" t="n">
        <v>9.67</v>
      </c>
      <c r="BL1591" s="96" t="n">
        <v>22.64</v>
      </c>
      <c r="BM1591" s="96" t="n">
        <v>-23.03</v>
      </c>
      <c r="BN1591" s="97" t="n">
        <v>2.2</v>
      </c>
      <c r="BO1591" s="96" t="n">
        <v>4.09</v>
      </c>
      <c r="BP1591" s="96" t="n">
        <v>5.01</v>
      </c>
      <c r="BQ1591" s="96" t="n">
        <v>1.3</v>
      </c>
      <c r="BR1591" s="91" t="inlineStr">
        <is>
          <t>Mixed</t>
        </is>
      </c>
      <c r="BS1591" s="91" t="inlineStr">
        <is>
          <t>None</t>
        </is>
      </c>
      <c r="BT1591" s="96" t="n">
        <v>57.3</v>
      </c>
      <c r="BU1591" s="91" t="inlineStr">
        <is>
          <t>N</t>
        </is>
      </c>
      <c r="BV1591" s="99">
        <f>IF(OR(BF1591&lt;&gt;"Y",BG1591&lt;&gt;"Y"),"",(AND(ISNUMBER(BQ1591),BQ1591&gt;0))+(BR1591="Stacked up")+(AND(ISNUMBER(BH1591),BH1591&gt;=-Settings!$B$17))+(AND(ISNUMBER(BK1591),ISNUMBER(BM1591),BK1591&gt;0,BM1591&gt;0))+(AND(ISNUMBER(AQ1591),AQ1591&gt;=Settings!$B$18))+(AND(ISNUMBER(BT1591),BT1591&gt;=Settings!$B$19,BT1591&lt;=Settings!$B$20))+(AND(ISNUMBER(AS1591),AS1591&gt;0))+(AND(ISNUMBER(T1591),ISNUMBER(M1591),T1591&gt;=Settings!$B$21,M1591&gt;0))+(AND(ISNUMBER(AD1591),ISNUMBER(M1591),AD1591&gt;=Settings!$B$22,M1591&gt;0))+(AY1591&gt;=1))</f>
        <v/>
      </c>
      <c r="BW1591" s="91">
        <f>IF(OR(AY1591=0,BF1591&lt;&gt;"Y",BG1591&lt;&gt;"Y"),"",1+SUMPRODUCT(($A$6:$A$2604=A1591)*($AY$6:$AY$2604&gt;0)*($BF$6:$BF$2604="Y")*($BG$6:$BG$2604="Y")*(($AY$6:$AY$2604&gt;AY1591)+($AY$6:$AY$2604=AY1591)*($AD$6:$AD$2604&gt;AD1591))))</f>
        <v/>
      </c>
    </row>
    <row r="1592" ht="23.85" customHeight="1" s="55">
      <c r="A1592" s="90" t="n">
        <v>46296</v>
      </c>
      <c r="B1592" s="91" t="inlineStr">
        <is>
          <t>FAIRCHEMOR</t>
        </is>
      </c>
      <c r="C1592" s="91" t="inlineStr">
        <is>
          <t>INE0DNW01011</t>
        </is>
      </c>
      <c r="D1592" s="91" t="n"/>
      <c r="E1592" s="91" t="inlineStr">
        <is>
          <t>None</t>
        </is>
      </c>
      <c r="F1592" s="93" t="n">
        <v>833</v>
      </c>
      <c r="G1592" s="92" t="inlineStr">
        <is>
          <t>Y</t>
        </is>
      </c>
      <c r="H1592" s="94" t="inlineStr">
        <is>
          <t>T2T (BE series)</t>
        </is>
      </c>
      <c r="I1592" s="91" t="inlineStr">
        <is>
          <t>Y</t>
        </is>
      </c>
      <c r="J1592" s="92">
        <f>IF(K1592="","N","Y")</f>
        <v/>
      </c>
      <c r="K1592" s="94">
        <f>_xlfn.TEXTJOIN("; ",TRUE,IF(P1592="52-wk low","52-wk low",""),IF(AND(AD1592&gt;=Settings!$B$12,M1592&lt;0),"Distribution",""),IF(AND(AJ1592="Y",M1592&lt;0,AK1592&lt;-Settings!$B$13),"Long unwinding",""),IF(AND(AJ1592="Y",M1592&lt;0,AK1592&gt;Settings!$B$13),"Short buildup",""))</f>
        <v/>
      </c>
      <c r="L1592" s="95" t="n">
        <v>661.5</v>
      </c>
      <c r="M1592" s="96" t="n">
        <v>-2.83</v>
      </c>
      <c r="N1592" s="93" t="n">
        <v>2025</v>
      </c>
      <c r="O1592" s="91" t="inlineStr">
        <is>
          <t>None</t>
        </is>
      </c>
      <c r="P1592" s="91" t="inlineStr">
        <is>
          <t>None</t>
        </is>
      </c>
      <c r="Q1592" s="97" t="n">
        <v>0.04</v>
      </c>
      <c r="R1592" s="96" t="n">
        <v>0.09</v>
      </c>
      <c r="S1592" s="96" t="n">
        <v>0.43</v>
      </c>
      <c r="T1592" s="96" t="n">
        <v>0.24</v>
      </c>
      <c r="U1592" s="96" t="n">
        <v>0.18</v>
      </c>
      <c r="V1592" s="103" t="n">
        <v>0.44</v>
      </c>
      <c r="W1592" s="102" t="n">
        <v>2</v>
      </c>
      <c r="X1592" s="93" t="n"/>
      <c r="Y1592" s="91" t="inlineStr">
        <is>
          <t>None</t>
        </is>
      </c>
      <c r="Z1592" s="99" t="n"/>
      <c r="AA1592" s="96" t="n"/>
      <c r="AB1592" s="96" t="n"/>
      <c r="AC1592" s="96" t="n"/>
      <c r="AD1592" s="96" t="n"/>
      <c r="AE1592" s="96" t="n"/>
      <c r="AF1592" s="103" t="n"/>
      <c r="AG1592" s="91" t="inlineStr">
        <is>
          <t>No delivery data</t>
        </is>
      </c>
      <c r="AH1592" s="100" t="n">
        <v>0</v>
      </c>
      <c r="AI1592" s="101" t="n">
        <v>0</v>
      </c>
      <c r="AJ1592" s="92" t="inlineStr">
        <is>
          <t>N</t>
        </is>
      </c>
      <c r="AK1592" s="96" t="n"/>
      <c r="AL1592" s="91" t="inlineStr">
        <is>
          <t>n/a</t>
        </is>
      </c>
      <c r="AM1592" s="93" t="n"/>
      <c r="AN1592" s="92" t="inlineStr">
        <is>
          <t>None</t>
        </is>
      </c>
      <c r="AO1592" s="102" t="n">
        <v>0</v>
      </c>
      <c r="AP1592" s="103" t="n">
        <v>1.16</v>
      </c>
      <c r="AQ1592" s="102" t="n">
        <v>68</v>
      </c>
      <c r="AR1592" s="91" t="inlineStr">
        <is>
          <t>N</t>
        </is>
      </c>
      <c r="AS1592" s="104" t="n"/>
      <c r="AT1592" s="92">
        <f>IF(AND(P1592="52-wk high",T1592&gt;=Settings!$B$7),"Y","N")</f>
        <v/>
      </c>
      <c r="AU1592" s="91">
        <f>IF(AND(AD1592&gt;=Settings!$B$8,M1592&gt;0),"Y","N")</f>
        <v/>
      </c>
      <c r="AV1592" s="91">
        <f>IF(OR(AH1592&gt;Settings!$B$9,AI1592&gt;Settings!$B$9),"Y","N")</f>
        <v/>
      </c>
      <c r="AW1592" s="91">
        <f>IF(AJ1592&lt;&gt;"Y","n/a",IF(AND(M1592&gt;0,AK1592&gt;Settings!$B$10),"Y","N"))</f>
        <v/>
      </c>
      <c r="AX1592" s="91">
        <f>IF(AO1592&gt;=Settings!$B$11,"Y","N")</f>
        <v/>
      </c>
      <c r="AY1592" s="99">
        <f>(AT1592="Y")+(AU1592="Y")+(AV1592="Y")+(AW1592="Y")+(AX1592="Y")</f>
        <v/>
      </c>
      <c r="AZ1592" s="94">
        <f>IF(AY1592=0,"None",_xlfn.TEXTJOIN(", ",TRUE(),IF(AT1592="Y","Breakout",""),IF(AU1592="Y","Accumulation",""),IF(AV1592="Y","Institutional buying",""),IF(AW1592="Y","Long buildup",""),IF(AX1592="Y","Momentum leader","")))</f>
        <v/>
      </c>
      <c r="BA1592" s="94">
        <f>IF(BW1592="","","Passes "&amp;AY1592&amp;" of 5 buy-side scans"&amp;IF(G1592="Y","; RED FLAG: filter out using Red flag column",""))</f>
        <v/>
      </c>
      <c r="BB1592" s="91" t="inlineStr">
        <is>
          <t>Lower</t>
        </is>
      </c>
      <c r="BC1592" s="92" t="inlineStr">
        <is>
          <t>Y</t>
        </is>
      </c>
      <c r="BD1592" s="94" t="inlineStr">
        <is>
          <t>PE &gt; 50</t>
        </is>
      </c>
      <c r="BE1592" s="94" t="n"/>
      <c r="BF1592" s="92">
        <f>IF(R1592*100000&gt;=Settings!$B$5,"Y","N")</f>
        <v/>
      </c>
      <c r="BG1592" s="91">
        <f>IF(F1592&gt;Settings!$B$6,"Y","N")</f>
        <v/>
      </c>
      <c r="BH1592" s="97" t="n">
        <v>-21.88</v>
      </c>
      <c r="BI1592" s="96" t="n">
        <v>0.54</v>
      </c>
      <c r="BJ1592" s="96" t="n">
        <v>-0.4</v>
      </c>
      <c r="BK1592" s="96" t="n">
        <v>-9.619999999999999</v>
      </c>
      <c r="BL1592" s="96" t="n">
        <v>40.4</v>
      </c>
      <c r="BM1592" s="96" t="n">
        <v>-15.17</v>
      </c>
      <c r="BN1592" s="97" t="n">
        <v>0.63</v>
      </c>
      <c r="BO1592" s="96" t="n">
        <v>-1.02</v>
      </c>
      <c r="BP1592" s="96" t="n">
        <v>-0.43</v>
      </c>
      <c r="BQ1592" s="96" t="n">
        <v>-0.72</v>
      </c>
      <c r="BR1592" s="91" t="inlineStr">
        <is>
          <t>Mixed</t>
        </is>
      </c>
      <c r="BS1592" s="91" t="inlineStr">
        <is>
          <t>None</t>
        </is>
      </c>
      <c r="BT1592" s="96" t="n">
        <v>53</v>
      </c>
      <c r="BU1592" s="91" t="inlineStr">
        <is>
          <t>N</t>
        </is>
      </c>
      <c r="BV1592" s="99">
        <f>IF(OR(BF1592&lt;&gt;"Y",BG1592&lt;&gt;"Y"),"",(AND(ISNUMBER(BQ1592),BQ1592&gt;0))+(BR1592="Stacked up")+(AND(ISNUMBER(BH1592),BH1592&gt;=-Settings!$B$17))+(AND(ISNUMBER(BK1592),ISNUMBER(BM1592),BK1592&gt;0,BM1592&gt;0))+(AND(ISNUMBER(AQ1592),AQ1592&gt;=Settings!$B$18))+(AND(ISNUMBER(BT1592),BT1592&gt;=Settings!$B$19,BT1592&lt;=Settings!$B$20))+(AND(ISNUMBER(AS1592),AS1592&gt;0))+(AND(ISNUMBER(T1592),ISNUMBER(M1592),T1592&gt;=Settings!$B$21,M1592&gt;0))+(AND(ISNUMBER(AD1592),ISNUMBER(M1592),AD1592&gt;=Settings!$B$22,M1592&gt;0))+(AY1592&gt;=1))</f>
        <v/>
      </c>
      <c r="BW1592" s="91">
        <f>IF(OR(AY1592=0,BF1592&lt;&gt;"Y",BG1592&lt;&gt;"Y"),"",1+SUMPRODUCT(($A$6:$A$2604=A1592)*($AY$6:$AY$2604&gt;0)*($BF$6:$BF$2604="Y")*($BG$6:$BG$2604="Y")*(($AY$6:$AY$2604&gt;AY1592)+($AY$6:$AY$2604=AY1592)*($AD$6:$AD$2604&gt;AD1592))))</f>
        <v/>
      </c>
    </row>
    <row r="1593" ht="23.85" customHeight="1" s="55">
      <c r="A1593" s="90" t="n">
        <v>46296</v>
      </c>
      <c r="B1593" s="91" t="inlineStr">
        <is>
          <t>ORIRAIL</t>
        </is>
      </c>
      <c r="C1593" s="91" t="inlineStr">
        <is>
          <t>INE457G01029</t>
        </is>
      </c>
      <c r="D1593" s="91" t="n"/>
      <c r="E1593" s="91" t="inlineStr">
        <is>
          <t>None</t>
        </is>
      </c>
      <c r="F1593" s="93" t="n">
        <v>833</v>
      </c>
      <c r="G1593" s="92" t="inlineStr">
        <is>
          <t>N</t>
        </is>
      </c>
      <c r="H1593" s="94" t="n"/>
      <c r="I1593" s="91" t="inlineStr">
        <is>
          <t>N</t>
        </is>
      </c>
      <c r="J1593" s="92">
        <f>IF(K1593="","N","Y")</f>
        <v/>
      </c>
      <c r="K1593" s="94">
        <f>_xlfn.TEXTJOIN("; ",TRUE,IF(P1593="52-wk low","52-wk low",""),IF(AND(AD1593&gt;=Settings!$B$12,M1593&lt;0),"Distribution",""),IF(AND(AJ1593="Y",M1593&lt;0,AK1593&lt;-Settings!$B$13),"Long unwinding",""),IF(AND(AJ1593="Y",M1593&lt;0,AK1593&gt;Settings!$B$13),"Short buildup",""))</f>
        <v/>
      </c>
      <c r="L1593" s="95" t="n">
        <v>124.15</v>
      </c>
      <c r="M1593" s="96" t="n">
        <v>-2.48</v>
      </c>
      <c r="N1593" s="93" t="n">
        <v>1883</v>
      </c>
      <c r="O1593" s="91" t="inlineStr">
        <is>
          <t>None</t>
        </is>
      </c>
      <c r="P1593" s="91" t="inlineStr">
        <is>
          <t>None</t>
        </is>
      </c>
      <c r="Q1593" s="97" t="n">
        <v>1.25</v>
      </c>
      <c r="R1593" s="96" t="n">
        <v>1.29</v>
      </c>
      <c r="S1593" s="96" t="n">
        <v>0.99</v>
      </c>
      <c r="T1593" s="96" t="n"/>
      <c r="U1593" s="96" t="n"/>
      <c r="V1593" s="103" t="n"/>
      <c r="W1593" s="102" t="n"/>
      <c r="X1593" s="93" t="n"/>
      <c r="Y1593" s="91" t="inlineStr">
        <is>
          <t>None</t>
        </is>
      </c>
      <c r="Z1593" s="99" t="n">
        <v>59.13</v>
      </c>
      <c r="AA1593" s="96" t="n">
        <v>1.22</v>
      </c>
      <c r="AB1593" s="96" t="n"/>
      <c r="AC1593" s="96" t="n">
        <v>1.34</v>
      </c>
      <c r="AD1593" s="96" t="n"/>
      <c r="AE1593" s="96" t="n"/>
      <c r="AF1593" s="103" t="n"/>
      <c r="AG1593" s="91" t="n"/>
      <c r="AH1593" s="100" t="n">
        <v>0</v>
      </c>
      <c r="AI1593" s="101" t="n">
        <v>0</v>
      </c>
      <c r="AJ1593" s="92" t="inlineStr">
        <is>
          <t>N</t>
        </is>
      </c>
      <c r="AK1593" s="96" t="n"/>
      <c r="AL1593" s="91" t="inlineStr">
        <is>
          <t>n/a</t>
        </is>
      </c>
      <c r="AM1593" s="93" t="n"/>
      <c r="AN1593" s="92" t="inlineStr">
        <is>
          <t>None</t>
        </is>
      </c>
      <c r="AO1593" s="102" t="n">
        <v>0</v>
      </c>
      <c r="AP1593" s="103" t="n"/>
      <c r="AQ1593" s="102" t="n"/>
      <c r="AR1593" s="91" t="inlineStr">
        <is>
          <t>N</t>
        </is>
      </c>
      <c r="AS1593" s="104" t="n"/>
      <c r="AT1593" s="92">
        <f>IF(AND(P1593="52-wk high",T1593&gt;=Settings!$B$7),"Y","N")</f>
        <v/>
      </c>
      <c r="AU1593" s="91">
        <f>IF(AND(AD1593&gt;=Settings!$B$8,M1593&gt;0),"Y","N")</f>
        <v/>
      </c>
      <c r="AV1593" s="91">
        <f>IF(OR(AH1593&gt;Settings!$B$9,AI1593&gt;Settings!$B$9),"Y","N")</f>
        <v/>
      </c>
      <c r="AW1593" s="91">
        <f>IF(AJ1593&lt;&gt;"Y","n/a",IF(AND(M1593&gt;0,AK1593&gt;Settings!$B$10),"Y","N"))</f>
        <v/>
      </c>
      <c r="AX1593" s="91">
        <f>IF(AO1593&gt;=Settings!$B$11,"Y","N")</f>
        <v/>
      </c>
      <c r="AY1593" s="99">
        <f>(AT1593="Y")+(AU1593="Y")+(AV1593="Y")+(AW1593="Y")+(AX1593="Y")</f>
        <v/>
      </c>
      <c r="AZ1593" s="94">
        <f>IF(AY1593=0,"None",_xlfn.TEXTJOIN(", ",TRUE(),IF(AT1593="Y","Breakout",""),IF(AU1593="Y","Accumulation",""),IF(AV1593="Y","Institutional buying",""),IF(AW1593="Y","Long buildup",""),IF(AX1593="Y","Momentum leader","")))</f>
        <v/>
      </c>
      <c r="BA1593" s="94">
        <f>IF(BW1593="","","Passes "&amp;AY1593&amp;" of 5 buy-side scans"&amp;IF(G1593="Y","; RED FLAG: filter out using Red flag column",""))</f>
        <v/>
      </c>
      <c r="BB1593" s="91" t="inlineStr">
        <is>
          <t>None</t>
        </is>
      </c>
      <c r="BC1593" s="92" t="inlineStr">
        <is>
          <t>N</t>
        </is>
      </c>
      <c r="BD1593" s="94" t="n"/>
      <c r="BE1593" s="94" t="n"/>
      <c r="BF1593" s="92">
        <f>IF(R1593*100000&gt;=Settings!$B$5,"Y","N")</f>
        <v/>
      </c>
      <c r="BG1593" s="91">
        <f>IF(F1593&gt;Settings!$B$6,"Y","N")</f>
        <v/>
      </c>
      <c r="BH1593" s="97" t="n">
        <v>-12.57</v>
      </c>
      <c r="BI1593" s="96" t="n">
        <v>-0.8100000000000001</v>
      </c>
      <c r="BJ1593" s="96" t="n">
        <v>-0.51</v>
      </c>
      <c r="BK1593" s="96" t="n"/>
      <c r="BL1593" s="96" t="n"/>
      <c r="BM1593" s="96" t="n"/>
      <c r="BN1593" s="97" t="n">
        <v>0.86</v>
      </c>
      <c r="BO1593" s="96" t="n"/>
      <c r="BP1593" s="96" t="n"/>
      <c r="BQ1593" s="96" t="n"/>
      <c r="BR1593" s="91" t="n"/>
      <c r="BS1593" s="91" t="n"/>
      <c r="BT1593" s="96" t="n">
        <v>50.8</v>
      </c>
      <c r="BU1593" s="91" t="n"/>
      <c r="BV1593" s="99">
        <f>IF(OR(BF1593&lt;&gt;"Y",BG1593&lt;&gt;"Y"),"",(AND(ISNUMBER(BQ1593),BQ1593&gt;0))+(BR1593="Stacked up")+(AND(ISNUMBER(BH1593),BH1593&gt;=-Settings!$B$17))+(AND(ISNUMBER(BK1593),ISNUMBER(BM1593),BK1593&gt;0,BM1593&gt;0))+(AND(ISNUMBER(AQ1593),AQ1593&gt;=Settings!$B$18))+(AND(ISNUMBER(BT1593),BT1593&gt;=Settings!$B$19,BT1593&lt;=Settings!$B$20))+(AND(ISNUMBER(AS1593),AS1593&gt;0))+(AND(ISNUMBER(T1593),ISNUMBER(M1593),T1593&gt;=Settings!$B$21,M1593&gt;0))+(AND(ISNUMBER(AD1593),ISNUMBER(M1593),AD1593&gt;=Settings!$B$22,M1593&gt;0))+(AY1593&gt;=1))</f>
        <v/>
      </c>
      <c r="BW1593" s="91">
        <f>IF(OR(AY1593=0,BF1593&lt;&gt;"Y",BG1593&lt;&gt;"Y"),"",1+SUMPRODUCT(($A$6:$A$2604=A1593)*($AY$6:$AY$2604&gt;0)*($BF$6:$BF$2604="Y")*($BG$6:$BG$2604="Y")*(($AY$6:$AY$2604&gt;AY1593)+($AY$6:$AY$2604=AY1593)*($AD$6:$AD$2604&gt;AD1593))))</f>
        <v/>
      </c>
    </row>
    <row r="1594" ht="23.85" customHeight="1" s="55">
      <c r="A1594" s="90" t="n">
        <v>46296</v>
      </c>
      <c r="B1594" s="91" t="inlineStr">
        <is>
          <t>BEEKAY</t>
        </is>
      </c>
      <c r="C1594" s="91" t="inlineStr">
        <is>
          <t>INE213D01015</t>
        </is>
      </c>
      <c r="D1594" s="91" t="n"/>
      <c r="E1594" s="91" t="inlineStr">
        <is>
          <t>None</t>
        </is>
      </c>
      <c r="F1594" s="93" t="n">
        <v>830</v>
      </c>
      <c r="G1594" s="92" t="inlineStr">
        <is>
          <t>N</t>
        </is>
      </c>
      <c r="H1594" s="94" t="n"/>
      <c r="I1594" s="91" t="inlineStr">
        <is>
          <t>N</t>
        </is>
      </c>
      <c r="J1594" s="92">
        <f>IF(K1594="","N","Y")</f>
        <v/>
      </c>
      <c r="K1594" s="94">
        <f>_xlfn.TEXTJOIN("; ",TRUE,IF(P1594="52-wk low","52-wk low",""),IF(AND(AD1594&gt;=Settings!$B$12,M1594&lt;0),"Distribution",""),IF(AND(AJ1594="Y",M1594&lt;0,AK1594&lt;-Settings!$B$13),"Long unwinding",""),IF(AND(AJ1594="Y",M1594&lt;0,AK1594&gt;Settings!$B$13),"Short buildup",""))</f>
        <v/>
      </c>
      <c r="L1594" s="95" t="n">
        <v>435.4</v>
      </c>
      <c r="M1594" s="96" t="n">
        <v>-3.87</v>
      </c>
      <c r="N1594" s="93" t="n">
        <v>2320</v>
      </c>
      <c r="O1594" s="91" t="inlineStr">
        <is>
          <t>None</t>
        </is>
      </c>
      <c r="P1594" s="91" t="inlineStr">
        <is>
          <t>None</t>
        </is>
      </c>
      <c r="Q1594" s="97" t="n">
        <v>0.04</v>
      </c>
      <c r="R1594" s="96" t="n">
        <v>0.04</v>
      </c>
      <c r="S1594" s="96" t="n">
        <v>0.99</v>
      </c>
      <c r="T1594" s="96" t="n">
        <v>0.8</v>
      </c>
      <c r="U1594" s="96" t="n">
        <v>0.93</v>
      </c>
      <c r="V1594" s="103" t="n">
        <v>0.93</v>
      </c>
      <c r="W1594" s="102" t="n"/>
      <c r="X1594" s="93" t="n"/>
      <c r="Y1594" s="91" t="inlineStr">
        <is>
          <t>None</t>
        </is>
      </c>
      <c r="Z1594" s="99" t="n">
        <v>74.81</v>
      </c>
      <c r="AA1594" s="96" t="n">
        <v>0.92</v>
      </c>
      <c r="AB1594" s="96" t="n">
        <v>1.01</v>
      </c>
      <c r="AC1594" s="96" t="n">
        <v>0.88</v>
      </c>
      <c r="AD1594" s="96" t="n">
        <v>0.97</v>
      </c>
      <c r="AE1594" s="96" t="n">
        <v>0.98</v>
      </c>
      <c r="AF1594" s="103" t="n">
        <v>1.18</v>
      </c>
      <c r="AG1594" s="91" t="inlineStr">
        <is>
          <t>Normal</t>
        </is>
      </c>
      <c r="AH1594" s="100" t="n">
        <v>0</v>
      </c>
      <c r="AI1594" s="101" t="n">
        <v>0</v>
      </c>
      <c r="AJ1594" s="92" t="inlineStr">
        <is>
          <t>N</t>
        </is>
      </c>
      <c r="AK1594" s="96" t="n"/>
      <c r="AL1594" s="91" t="inlineStr">
        <is>
          <t>n/a</t>
        </is>
      </c>
      <c r="AM1594" s="93" t="n"/>
      <c r="AN1594" s="92" t="inlineStr">
        <is>
          <t>None</t>
        </is>
      </c>
      <c r="AO1594" s="102" t="n">
        <v>0</v>
      </c>
      <c r="AP1594" s="103" t="n"/>
      <c r="AQ1594" s="102" t="n"/>
      <c r="AR1594" s="91" t="inlineStr">
        <is>
          <t>N</t>
        </is>
      </c>
      <c r="AS1594" s="104" t="n"/>
      <c r="AT1594" s="92">
        <f>IF(AND(P1594="52-wk high",T1594&gt;=Settings!$B$7),"Y","N")</f>
        <v/>
      </c>
      <c r="AU1594" s="91">
        <f>IF(AND(AD1594&gt;=Settings!$B$8,M1594&gt;0),"Y","N")</f>
        <v/>
      </c>
      <c r="AV1594" s="91">
        <f>IF(OR(AH1594&gt;Settings!$B$9,AI1594&gt;Settings!$B$9),"Y","N")</f>
        <v/>
      </c>
      <c r="AW1594" s="91">
        <f>IF(AJ1594&lt;&gt;"Y","n/a",IF(AND(M1594&gt;0,AK1594&gt;Settings!$B$10),"Y","N"))</f>
        <v/>
      </c>
      <c r="AX1594" s="91">
        <f>IF(AO1594&gt;=Settings!$B$11,"Y","N")</f>
        <v/>
      </c>
      <c r="AY1594" s="99">
        <f>(AT1594="Y")+(AU1594="Y")+(AV1594="Y")+(AW1594="Y")+(AX1594="Y")</f>
        <v/>
      </c>
      <c r="AZ1594" s="94">
        <f>IF(AY1594=0,"None",_xlfn.TEXTJOIN(", ",TRUE(),IF(AT1594="Y","Breakout",""),IF(AU1594="Y","Accumulation",""),IF(AV1594="Y","Institutional buying",""),IF(AW1594="Y","Long buildup",""),IF(AX1594="Y","Momentum leader","")))</f>
        <v/>
      </c>
      <c r="BA1594" s="94">
        <f>IF(BW1594="","","Passes "&amp;AY1594&amp;" of 5 buy-side scans"&amp;IF(G1594="Y","; RED FLAG: filter out using Red flag column",""))</f>
        <v/>
      </c>
      <c r="BB1594" s="91" t="inlineStr">
        <is>
          <t>None</t>
        </is>
      </c>
      <c r="BC1594" s="92" t="inlineStr">
        <is>
          <t>Y</t>
        </is>
      </c>
      <c r="BD1594" s="94" t="inlineStr">
        <is>
          <t>Few traders (&lt;100 unique PAN, 30 days)</t>
        </is>
      </c>
      <c r="BE1594" s="94" t="n"/>
      <c r="BF1594" s="92">
        <f>IF(R1594*100000&gt;=Settings!$B$5,"Y","N")</f>
        <v/>
      </c>
      <c r="BG1594" s="91">
        <f>IF(F1594&gt;Settings!$B$6,"Y","N")</f>
        <v/>
      </c>
      <c r="BH1594" s="97" t="n">
        <v>-9.289999999999999</v>
      </c>
      <c r="BI1594" s="96" t="n">
        <v>2.11</v>
      </c>
      <c r="BJ1594" s="96" t="n">
        <v>9.710000000000001</v>
      </c>
      <c r="BK1594" s="96" t="n">
        <v>8.27</v>
      </c>
      <c r="BL1594" s="96" t="n"/>
      <c r="BM1594" s="96" t="n"/>
      <c r="BN1594" s="97" t="n">
        <v>1.3</v>
      </c>
      <c r="BO1594" s="96" t="n">
        <v>3.02</v>
      </c>
      <c r="BP1594" s="96" t="n">
        <v>3.98</v>
      </c>
      <c r="BQ1594" s="96" t="n"/>
      <c r="BR1594" s="91" t="n"/>
      <c r="BS1594" s="91" t="inlineStr">
        <is>
          <t>None</t>
        </is>
      </c>
      <c r="BT1594" s="96" t="n">
        <v>53.8</v>
      </c>
      <c r="BU1594" s="91" t="n"/>
      <c r="BV1594" s="99">
        <f>IF(OR(BF1594&lt;&gt;"Y",BG1594&lt;&gt;"Y"),"",(AND(ISNUMBER(BQ1594),BQ1594&gt;0))+(BR1594="Stacked up")+(AND(ISNUMBER(BH1594),BH1594&gt;=-Settings!$B$17))+(AND(ISNUMBER(BK1594),ISNUMBER(BM1594),BK1594&gt;0,BM1594&gt;0))+(AND(ISNUMBER(AQ1594),AQ1594&gt;=Settings!$B$18))+(AND(ISNUMBER(BT1594),BT1594&gt;=Settings!$B$19,BT1594&lt;=Settings!$B$20))+(AND(ISNUMBER(AS1594),AS1594&gt;0))+(AND(ISNUMBER(T1594),ISNUMBER(M1594),T1594&gt;=Settings!$B$21,M1594&gt;0))+(AND(ISNUMBER(AD1594),ISNUMBER(M1594),AD1594&gt;=Settings!$B$22,M1594&gt;0))+(AY1594&gt;=1))</f>
        <v/>
      </c>
      <c r="BW1594" s="91">
        <f>IF(OR(AY1594=0,BF1594&lt;&gt;"Y",BG1594&lt;&gt;"Y"),"",1+SUMPRODUCT(($A$6:$A$2604=A1594)*($AY$6:$AY$2604&gt;0)*($BF$6:$BF$2604="Y")*($BG$6:$BG$2604="Y")*(($AY$6:$AY$2604&gt;AY1594)+($AY$6:$AY$2604=AY1594)*($AD$6:$AD$2604&gt;AD1594))))</f>
        <v/>
      </c>
    </row>
    <row r="1595" ht="23.85" customHeight="1" s="55">
      <c r="A1595" s="90" t="n">
        <v>46296</v>
      </c>
      <c r="B1595" s="91" t="inlineStr">
        <is>
          <t>PANACHE</t>
        </is>
      </c>
      <c r="C1595" s="91" t="inlineStr">
        <is>
          <t>INE895W01019</t>
        </is>
      </c>
      <c r="D1595" s="91" t="n"/>
      <c r="E1595" s="91" t="inlineStr">
        <is>
          <t>None</t>
        </is>
      </c>
      <c r="F1595" s="93" t="n">
        <v>827</v>
      </c>
      <c r="G1595" s="92" t="inlineStr">
        <is>
          <t>Y</t>
        </is>
      </c>
      <c r="H1595" s="94" t="inlineStr">
        <is>
          <t>ESM Stage 1; T2T (BE series)</t>
        </is>
      </c>
      <c r="I1595" s="91" t="inlineStr">
        <is>
          <t>Y</t>
        </is>
      </c>
      <c r="J1595" s="92">
        <f>IF(K1595="","N","Y")</f>
        <v/>
      </c>
      <c r="K1595" s="94">
        <f>_xlfn.TEXTJOIN("; ",TRUE,IF(P1595="52-wk low","52-wk low",""),IF(AND(AD1595&gt;=Settings!$B$12,M1595&lt;0),"Distribution",""),IF(AND(AJ1595="Y",M1595&lt;0,AK1595&lt;-Settings!$B$13),"Long unwinding",""),IF(AND(AJ1595="Y",M1595&lt;0,AK1595&gt;Settings!$B$13),"Short buildup",""))</f>
        <v/>
      </c>
      <c r="L1595" s="95" t="n">
        <v>516.15</v>
      </c>
      <c r="M1595" s="96" t="n">
        <v>0</v>
      </c>
      <c r="N1595" s="93" t="n">
        <v>581</v>
      </c>
      <c r="O1595" s="91" t="inlineStr">
        <is>
          <t>None</t>
        </is>
      </c>
      <c r="P1595" s="91" t="inlineStr">
        <is>
          <t>None</t>
        </is>
      </c>
      <c r="Q1595" s="97" t="n">
        <v>0.03</v>
      </c>
      <c r="R1595" s="96" t="n">
        <v>0.06</v>
      </c>
      <c r="S1595" s="96" t="n">
        <v>0.52</v>
      </c>
      <c r="T1595" s="96" t="n">
        <v>0.36</v>
      </c>
      <c r="U1595" s="96" t="n">
        <v>0.22</v>
      </c>
      <c r="V1595" s="103" t="n">
        <v>0.43</v>
      </c>
      <c r="W1595" s="102" t="n">
        <v>2</v>
      </c>
      <c r="X1595" s="93" t="n"/>
      <c r="Y1595" s="91" t="inlineStr">
        <is>
          <t>None</t>
        </is>
      </c>
      <c r="Z1595" s="99" t="n"/>
      <c r="AA1595" s="96" t="n"/>
      <c r="AB1595" s="96" t="n"/>
      <c r="AC1595" s="96" t="n"/>
      <c r="AD1595" s="96" t="n"/>
      <c r="AE1595" s="96" t="n"/>
      <c r="AF1595" s="103" t="n"/>
      <c r="AG1595" s="91" t="inlineStr">
        <is>
          <t>No delivery data</t>
        </is>
      </c>
      <c r="AH1595" s="100" t="n">
        <v>0</v>
      </c>
      <c r="AI1595" s="101" t="n">
        <v>0</v>
      </c>
      <c r="AJ1595" s="92" t="inlineStr">
        <is>
          <t>N</t>
        </is>
      </c>
      <c r="AK1595" s="96" t="n"/>
      <c r="AL1595" s="91" t="inlineStr">
        <is>
          <t>n/a</t>
        </is>
      </c>
      <c r="AM1595" s="93" t="n"/>
      <c r="AN1595" s="92" t="inlineStr">
        <is>
          <t>None</t>
        </is>
      </c>
      <c r="AO1595" s="102" t="n">
        <v>0</v>
      </c>
      <c r="AP1595" s="103" t="n">
        <v>1.87</v>
      </c>
      <c r="AQ1595" s="102" t="n">
        <v>87</v>
      </c>
      <c r="AR1595" s="91" t="inlineStr">
        <is>
          <t>N</t>
        </is>
      </c>
      <c r="AS1595" s="104" t="n"/>
      <c r="AT1595" s="92">
        <f>IF(AND(P1595="52-wk high",T1595&gt;=Settings!$B$7),"Y","N")</f>
        <v/>
      </c>
      <c r="AU1595" s="91">
        <f>IF(AND(AD1595&gt;=Settings!$B$8,M1595&gt;0),"Y","N")</f>
        <v/>
      </c>
      <c r="AV1595" s="91">
        <f>IF(OR(AH1595&gt;Settings!$B$9,AI1595&gt;Settings!$B$9),"Y","N")</f>
        <v/>
      </c>
      <c r="AW1595" s="91">
        <f>IF(AJ1595&lt;&gt;"Y","n/a",IF(AND(M1595&gt;0,AK1595&gt;Settings!$B$10),"Y","N"))</f>
        <v/>
      </c>
      <c r="AX1595" s="91">
        <f>IF(AO1595&gt;=Settings!$B$11,"Y","N")</f>
        <v/>
      </c>
      <c r="AY1595" s="99">
        <f>(AT1595="Y")+(AU1595="Y")+(AV1595="Y")+(AW1595="Y")+(AX1595="Y")</f>
        <v/>
      </c>
      <c r="AZ1595" s="94">
        <f>IF(AY1595=0,"None",_xlfn.TEXTJOIN(", ",TRUE(),IF(AT1595="Y","Breakout",""),IF(AU1595="Y","Accumulation",""),IF(AV1595="Y","Institutional buying",""),IF(AW1595="Y","Long buildup",""),IF(AX1595="Y","Momentum leader","")))</f>
        <v/>
      </c>
      <c r="BA1595" s="94">
        <f>IF(BW1595="","","Passes "&amp;AY1595&amp;" of 5 buy-side scans"&amp;IF(G1595="Y","; RED FLAG: filter out using Red flag column",""))</f>
        <v/>
      </c>
      <c r="BB1595" s="91" t="inlineStr">
        <is>
          <t>None</t>
        </is>
      </c>
      <c r="BC1595" s="92" t="inlineStr">
        <is>
          <t>Y</t>
        </is>
      </c>
      <c r="BD1595" s="94" t="inlineStr">
        <is>
          <t>Few traders (&lt;100 unique PAN, 30 days)</t>
        </is>
      </c>
      <c r="BE1595" s="94" t="n"/>
      <c r="BF1595" s="92">
        <f>IF(R1595*100000&gt;=Settings!$B$5,"Y","N")</f>
        <v/>
      </c>
      <c r="BG1595" s="91">
        <f>IF(F1595&gt;Settings!$B$6,"Y","N")</f>
        <v/>
      </c>
      <c r="BH1595" s="97" t="n">
        <v>-7.73</v>
      </c>
      <c r="BI1595" s="96" t="n">
        <v>0.24</v>
      </c>
      <c r="BJ1595" s="96" t="n">
        <v>-0.63</v>
      </c>
      <c r="BK1595" s="96" t="n">
        <v>25.51</v>
      </c>
      <c r="BL1595" s="96" t="n">
        <v>73.09</v>
      </c>
      <c r="BM1595" s="96" t="n">
        <v>25.32</v>
      </c>
      <c r="BN1595" s="97" t="n">
        <v>-0.07000000000000001</v>
      </c>
      <c r="BO1595" s="96" t="n">
        <v>3.88</v>
      </c>
      <c r="BP1595" s="96" t="n">
        <v>12.47</v>
      </c>
      <c r="BQ1595" s="96" t="n">
        <v>23.09</v>
      </c>
      <c r="BR1595" s="91" t="inlineStr">
        <is>
          <t>Mixed</t>
        </is>
      </c>
      <c r="BS1595" s="91" t="inlineStr">
        <is>
          <t>None</t>
        </is>
      </c>
      <c r="BT1595" s="96" t="n">
        <v>49.3</v>
      </c>
      <c r="BU1595" s="91" t="inlineStr">
        <is>
          <t>N</t>
        </is>
      </c>
      <c r="BV1595" s="99">
        <f>IF(OR(BF1595&lt;&gt;"Y",BG1595&lt;&gt;"Y"),"",(AND(ISNUMBER(BQ1595),BQ1595&gt;0))+(BR1595="Stacked up")+(AND(ISNUMBER(BH1595),BH1595&gt;=-Settings!$B$17))+(AND(ISNUMBER(BK1595),ISNUMBER(BM1595),BK1595&gt;0,BM1595&gt;0))+(AND(ISNUMBER(AQ1595),AQ1595&gt;=Settings!$B$18))+(AND(ISNUMBER(BT1595),BT1595&gt;=Settings!$B$19,BT1595&lt;=Settings!$B$20))+(AND(ISNUMBER(AS1595),AS1595&gt;0))+(AND(ISNUMBER(T1595),ISNUMBER(M1595),T1595&gt;=Settings!$B$21,M1595&gt;0))+(AND(ISNUMBER(AD1595),ISNUMBER(M1595),AD1595&gt;=Settings!$B$22,M1595&gt;0))+(AY1595&gt;=1))</f>
        <v/>
      </c>
      <c r="BW1595" s="91">
        <f>IF(OR(AY1595=0,BF1595&lt;&gt;"Y",BG1595&lt;&gt;"Y"),"",1+SUMPRODUCT(($A$6:$A$2604=A1595)*($AY$6:$AY$2604&gt;0)*($BF$6:$BF$2604="Y")*($BG$6:$BG$2604="Y")*(($AY$6:$AY$2604&gt;AY1595)+($AY$6:$AY$2604=AY1595)*($AD$6:$AD$2604&gt;AD1595))))</f>
        <v/>
      </c>
    </row>
    <row r="1596" ht="23.85" customHeight="1" s="55">
      <c r="A1596" s="90" t="n">
        <v>46296</v>
      </c>
      <c r="B1596" s="91" t="inlineStr">
        <is>
          <t>TANAA</t>
        </is>
      </c>
      <c r="C1596" s="91" t="inlineStr">
        <is>
          <t>INE692C01020</t>
        </is>
      </c>
      <c r="D1596" s="91" t="n"/>
      <c r="E1596" s="91" t="inlineStr">
        <is>
          <t>None</t>
        </is>
      </c>
      <c r="F1596" s="93" t="n">
        <v>827</v>
      </c>
      <c r="G1596" s="92" t="inlineStr">
        <is>
          <t>N</t>
        </is>
      </c>
      <c r="H1596" s="94" t="n"/>
      <c r="I1596" s="91" t="inlineStr">
        <is>
          <t>N</t>
        </is>
      </c>
      <c r="J1596" s="92">
        <f>IF(K1596="","N","Y")</f>
        <v/>
      </c>
      <c r="K1596" s="94">
        <f>_xlfn.TEXTJOIN("; ",TRUE,IF(P1596="52-wk low","52-wk low",""),IF(AND(AD1596&gt;=Settings!$B$12,M1596&lt;0),"Distribution",""),IF(AND(AJ1596="Y",M1596&lt;0,AK1596&lt;-Settings!$B$13),"Long unwinding",""),IF(AND(AJ1596="Y",M1596&lt;0,AK1596&gt;Settings!$B$13),"Short buildup",""))</f>
        <v/>
      </c>
      <c r="L1596" s="95" t="n">
        <v>324.15</v>
      </c>
      <c r="M1596" s="96" t="n">
        <v>-4.25</v>
      </c>
      <c r="N1596" s="93" t="n">
        <v>2380</v>
      </c>
      <c r="O1596" s="91" t="inlineStr">
        <is>
          <t>None</t>
        </is>
      </c>
      <c r="P1596" s="91" t="inlineStr">
        <is>
          <t>None</t>
        </is>
      </c>
      <c r="Q1596" s="97" t="n">
        <v>0.45</v>
      </c>
      <c r="R1596" s="96" t="n">
        <v>1.01</v>
      </c>
      <c r="S1596" s="96" t="n">
        <v>0.46</v>
      </c>
      <c r="T1596" s="96" t="n"/>
      <c r="U1596" s="96" t="n"/>
      <c r="V1596" s="103" t="n"/>
      <c r="W1596" s="102" t="n"/>
      <c r="X1596" s="93" t="n"/>
      <c r="Y1596" s="91" t="inlineStr">
        <is>
          <t>None</t>
        </is>
      </c>
      <c r="Z1596" s="99" t="n">
        <v>48.47</v>
      </c>
      <c r="AA1596" s="96" t="n">
        <v>0.88</v>
      </c>
      <c r="AB1596" s="96" t="n"/>
      <c r="AC1596" s="96" t="n">
        <v>0.63</v>
      </c>
      <c r="AD1596" s="96" t="n"/>
      <c r="AE1596" s="96" t="n"/>
      <c r="AF1596" s="103" t="n"/>
      <c r="AG1596" s="91" t="n"/>
      <c r="AH1596" s="100" t="n">
        <v>0</v>
      </c>
      <c r="AI1596" s="101" t="n">
        <v>0</v>
      </c>
      <c r="AJ1596" s="92" t="inlineStr">
        <is>
          <t>N</t>
        </is>
      </c>
      <c r="AK1596" s="96" t="n"/>
      <c r="AL1596" s="91" t="inlineStr">
        <is>
          <t>n/a</t>
        </is>
      </c>
      <c r="AM1596" s="93" t="n"/>
      <c r="AN1596" s="92" t="inlineStr">
        <is>
          <t>None</t>
        </is>
      </c>
      <c r="AO1596" s="102" t="n">
        <v>0</v>
      </c>
      <c r="AP1596" s="103" t="n"/>
      <c r="AQ1596" s="102" t="n"/>
      <c r="AR1596" s="91" t="inlineStr">
        <is>
          <t>N</t>
        </is>
      </c>
      <c r="AS1596" s="104" t="n"/>
      <c r="AT1596" s="92">
        <f>IF(AND(P1596="52-wk high",T1596&gt;=Settings!$B$7),"Y","N")</f>
        <v/>
      </c>
      <c r="AU1596" s="91">
        <f>IF(AND(AD1596&gt;=Settings!$B$8,M1596&gt;0),"Y","N")</f>
        <v/>
      </c>
      <c r="AV1596" s="91">
        <f>IF(OR(AH1596&gt;Settings!$B$9,AI1596&gt;Settings!$B$9),"Y","N")</f>
        <v/>
      </c>
      <c r="AW1596" s="91">
        <f>IF(AJ1596&lt;&gt;"Y","n/a",IF(AND(M1596&gt;0,AK1596&gt;Settings!$B$10),"Y","N"))</f>
        <v/>
      </c>
      <c r="AX1596" s="91">
        <f>IF(AO1596&gt;=Settings!$B$11,"Y","N")</f>
        <v/>
      </c>
      <c r="AY1596" s="99">
        <f>(AT1596="Y")+(AU1596="Y")+(AV1596="Y")+(AW1596="Y")+(AX1596="Y")</f>
        <v/>
      </c>
      <c r="AZ1596" s="94">
        <f>IF(AY1596=0,"None",_xlfn.TEXTJOIN(", ",TRUE(),IF(AT1596="Y","Breakout",""),IF(AU1596="Y","Accumulation",""),IF(AV1596="Y","Institutional buying",""),IF(AW1596="Y","Long buildup",""),IF(AX1596="Y","Momentum leader","")))</f>
        <v/>
      </c>
      <c r="BA1596" s="94">
        <f>IF(BW1596="","","Passes "&amp;AY1596&amp;" of 5 buy-side scans"&amp;IF(G1596="Y","; RED FLAG: filter out using Red flag column",""))</f>
        <v/>
      </c>
      <c r="BB1596" s="91" t="inlineStr">
        <is>
          <t>None</t>
        </is>
      </c>
      <c r="BC1596" s="92" t="inlineStr">
        <is>
          <t>N</t>
        </is>
      </c>
      <c r="BD1596" s="94" t="n"/>
      <c r="BE1596" s="94" t="n"/>
      <c r="BF1596" s="92">
        <f>IF(R1596*100000&gt;=Settings!$B$5,"Y","N")</f>
        <v/>
      </c>
      <c r="BG1596" s="91">
        <f>IF(F1596&gt;Settings!$B$6,"Y","N")</f>
        <v/>
      </c>
      <c r="BH1596" s="97" t="n">
        <v>-14.46</v>
      </c>
      <c r="BI1596" s="96" t="n">
        <v>-2.31</v>
      </c>
      <c r="BJ1596" s="96" t="n">
        <v>11.56</v>
      </c>
      <c r="BK1596" s="96" t="n"/>
      <c r="BL1596" s="96" t="n"/>
      <c r="BM1596" s="96" t="n"/>
      <c r="BN1596" s="97" t="n">
        <v>3.03</v>
      </c>
      <c r="BO1596" s="96" t="n"/>
      <c r="BP1596" s="96" t="n"/>
      <c r="BQ1596" s="96" t="n"/>
      <c r="BR1596" s="91" t="n"/>
      <c r="BS1596" s="91" t="n"/>
      <c r="BT1596" s="96" t="n">
        <v>54.2</v>
      </c>
      <c r="BU1596" s="91" t="n"/>
      <c r="BV1596" s="99">
        <f>IF(OR(BF1596&lt;&gt;"Y",BG1596&lt;&gt;"Y"),"",(AND(ISNUMBER(BQ1596),BQ1596&gt;0))+(BR1596="Stacked up")+(AND(ISNUMBER(BH1596),BH1596&gt;=-Settings!$B$17))+(AND(ISNUMBER(BK1596),ISNUMBER(BM1596),BK1596&gt;0,BM1596&gt;0))+(AND(ISNUMBER(AQ1596),AQ1596&gt;=Settings!$B$18))+(AND(ISNUMBER(BT1596),BT1596&gt;=Settings!$B$19,BT1596&lt;=Settings!$B$20))+(AND(ISNUMBER(AS1596),AS1596&gt;0))+(AND(ISNUMBER(T1596),ISNUMBER(M1596),T1596&gt;=Settings!$B$21,M1596&gt;0))+(AND(ISNUMBER(AD1596),ISNUMBER(M1596),AD1596&gt;=Settings!$B$22,M1596&gt;0))+(AY1596&gt;=1))</f>
        <v/>
      </c>
      <c r="BW1596" s="91">
        <f>IF(OR(AY1596=0,BF1596&lt;&gt;"Y",BG1596&lt;&gt;"Y"),"",1+SUMPRODUCT(($A$6:$A$2604=A1596)*($AY$6:$AY$2604&gt;0)*($BF$6:$BF$2604="Y")*($BG$6:$BG$2604="Y")*(($AY$6:$AY$2604&gt;AY1596)+($AY$6:$AY$2604=AY1596)*($AD$6:$AD$2604&gt;AD1596))))</f>
        <v/>
      </c>
    </row>
    <row r="1597" ht="23.85" customHeight="1" s="55">
      <c r="A1597" s="90" t="n">
        <v>46296</v>
      </c>
      <c r="B1597" s="91" t="inlineStr">
        <is>
          <t>KANORICHEM</t>
        </is>
      </c>
      <c r="C1597" s="91" t="inlineStr">
        <is>
          <t>INE138C01024</t>
        </is>
      </c>
      <c r="D1597" s="91" t="n"/>
      <c r="E1597" s="91" t="inlineStr">
        <is>
          <t>None</t>
        </is>
      </c>
      <c r="F1597" s="93" t="n">
        <v>826</v>
      </c>
      <c r="G1597" s="92" t="inlineStr">
        <is>
          <t>Y</t>
        </is>
      </c>
      <c r="H1597" s="94" t="inlineStr">
        <is>
          <t>ESM Stage 1; T2T (BE series)</t>
        </is>
      </c>
      <c r="I1597" s="91" t="inlineStr">
        <is>
          <t>Y</t>
        </is>
      </c>
      <c r="J1597" s="92">
        <f>IF(K1597="","N","Y")</f>
        <v/>
      </c>
      <c r="K1597" s="94">
        <f>_xlfn.TEXTJOIN("; ",TRUE,IF(P1597="52-wk low","52-wk low",""),IF(AND(AD1597&gt;=Settings!$B$12,M1597&lt;0),"Distribution",""),IF(AND(AJ1597="Y",M1597&lt;0,AK1597&lt;-Settings!$B$13),"Long unwinding",""),IF(AND(AJ1597="Y",M1597&lt;0,AK1597&gt;Settings!$B$13),"Short buildup",""))</f>
        <v/>
      </c>
      <c r="L1597" s="95" t="n">
        <v>189.02</v>
      </c>
      <c r="M1597" s="96" t="n">
        <v>-4.91</v>
      </c>
      <c r="N1597" s="93" t="n">
        <v>2464</v>
      </c>
      <c r="O1597" s="91" t="inlineStr">
        <is>
          <t>None</t>
        </is>
      </c>
      <c r="P1597" s="91" t="inlineStr">
        <is>
          <t>None</t>
        </is>
      </c>
      <c r="Q1597" s="97" t="n">
        <v>0.36</v>
      </c>
      <c r="R1597" s="96" t="n">
        <v>0.66</v>
      </c>
      <c r="S1597" s="96" t="n">
        <v>0.54</v>
      </c>
      <c r="T1597" s="96" t="n">
        <v>0.74</v>
      </c>
      <c r="U1597" s="96" t="n">
        <v>0.78</v>
      </c>
      <c r="V1597" s="103" t="n">
        <v>1.44</v>
      </c>
      <c r="W1597" s="102" t="n">
        <v>11</v>
      </c>
      <c r="X1597" s="93" t="n"/>
      <c r="Y1597" s="91" t="inlineStr">
        <is>
          <t>None</t>
        </is>
      </c>
      <c r="Z1597" s="99" t="n"/>
      <c r="AA1597" s="96" t="n"/>
      <c r="AB1597" s="96" t="n"/>
      <c r="AC1597" s="96" t="n"/>
      <c r="AD1597" s="96" t="n"/>
      <c r="AE1597" s="96" t="n"/>
      <c r="AF1597" s="103" t="n"/>
      <c r="AG1597" s="91" t="inlineStr">
        <is>
          <t>No delivery data</t>
        </is>
      </c>
      <c r="AH1597" s="100" t="n">
        <v>0</v>
      </c>
      <c r="AI1597" s="101" t="n">
        <v>0</v>
      </c>
      <c r="AJ1597" s="92" t="inlineStr">
        <is>
          <t>N</t>
        </is>
      </c>
      <c r="AK1597" s="96" t="n"/>
      <c r="AL1597" s="91" t="inlineStr">
        <is>
          <t>n/a</t>
        </is>
      </c>
      <c r="AM1597" s="93" t="n"/>
      <c r="AN1597" s="92" t="inlineStr">
        <is>
          <t>None</t>
        </is>
      </c>
      <c r="AO1597" s="102" t="n">
        <v>0</v>
      </c>
      <c r="AP1597" s="103" t="n">
        <v>4.59</v>
      </c>
      <c r="AQ1597" s="102" t="n">
        <v>99</v>
      </c>
      <c r="AR1597" s="91" t="inlineStr">
        <is>
          <t>N</t>
        </is>
      </c>
      <c r="AS1597" s="104" t="n"/>
      <c r="AT1597" s="92">
        <f>IF(AND(P1597="52-wk high",T1597&gt;=Settings!$B$7),"Y","N")</f>
        <v/>
      </c>
      <c r="AU1597" s="91">
        <f>IF(AND(AD1597&gt;=Settings!$B$8,M1597&gt;0),"Y","N")</f>
        <v/>
      </c>
      <c r="AV1597" s="91">
        <f>IF(OR(AH1597&gt;Settings!$B$9,AI1597&gt;Settings!$B$9),"Y","N")</f>
        <v/>
      </c>
      <c r="AW1597" s="91">
        <f>IF(AJ1597&lt;&gt;"Y","n/a",IF(AND(M1597&gt;0,AK1597&gt;Settings!$B$10),"Y","N"))</f>
        <v/>
      </c>
      <c r="AX1597" s="91">
        <f>IF(AO1597&gt;=Settings!$B$11,"Y","N")</f>
        <v/>
      </c>
      <c r="AY1597" s="99">
        <f>(AT1597="Y")+(AU1597="Y")+(AV1597="Y")+(AW1597="Y")+(AX1597="Y")</f>
        <v/>
      </c>
      <c r="AZ1597" s="94">
        <f>IF(AY1597=0,"None",_xlfn.TEXTJOIN(", ",TRUE(),IF(AT1597="Y","Breakout",""),IF(AU1597="Y","Accumulation",""),IF(AV1597="Y","Institutional buying",""),IF(AW1597="Y","Long buildup",""),IF(AX1597="Y","Momentum leader","")))</f>
        <v/>
      </c>
      <c r="BA1597" s="94">
        <f>IF(BW1597="","","Passes "&amp;AY1597&amp;" of 5 buy-side scans"&amp;IF(G1597="Y","; RED FLAG: filter out using Red flag column",""))</f>
        <v/>
      </c>
      <c r="BB1597" s="91" t="inlineStr">
        <is>
          <t>Lower</t>
        </is>
      </c>
      <c r="BC1597" s="92" t="inlineStr">
        <is>
          <t>N</t>
        </is>
      </c>
      <c r="BD1597" s="94" t="n"/>
      <c r="BE1597" s="94" t="n"/>
      <c r="BF1597" s="92">
        <f>IF(R1597*100000&gt;=Settings!$B$5,"Y","N")</f>
        <v/>
      </c>
      <c r="BG1597" s="91">
        <f>IF(F1597&gt;Settings!$B$6,"Y","N")</f>
        <v/>
      </c>
      <c r="BH1597" s="97" t="n">
        <v>-8.24</v>
      </c>
      <c r="BI1597" s="96" t="n">
        <v>-1.21</v>
      </c>
      <c r="BJ1597" s="96" t="n">
        <v>21.03</v>
      </c>
      <c r="BK1597" s="96" t="n">
        <v>44.42</v>
      </c>
      <c r="BL1597" s="96" t="n">
        <v>208.91</v>
      </c>
      <c r="BM1597" s="96" t="n">
        <v>134.95</v>
      </c>
      <c r="BN1597" s="97" t="n">
        <v>3.81</v>
      </c>
      <c r="BO1597" s="96" t="n">
        <v>14.68</v>
      </c>
      <c r="BP1597" s="96" t="n">
        <v>31.21</v>
      </c>
      <c r="BQ1597" s="96" t="n">
        <v>56.08</v>
      </c>
      <c r="BR1597" s="91" t="inlineStr">
        <is>
          <t>Stacked up</t>
        </is>
      </c>
      <c r="BS1597" s="91" t="inlineStr">
        <is>
          <t>None</t>
        </is>
      </c>
      <c r="BT1597" s="96" t="n">
        <v>55.7</v>
      </c>
      <c r="BU1597" s="91" t="inlineStr">
        <is>
          <t>N</t>
        </is>
      </c>
      <c r="BV1597" s="99">
        <f>IF(OR(BF1597&lt;&gt;"Y",BG1597&lt;&gt;"Y"),"",(AND(ISNUMBER(BQ1597),BQ1597&gt;0))+(BR1597="Stacked up")+(AND(ISNUMBER(BH1597),BH1597&gt;=-Settings!$B$17))+(AND(ISNUMBER(BK1597),ISNUMBER(BM1597),BK1597&gt;0,BM1597&gt;0))+(AND(ISNUMBER(AQ1597),AQ1597&gt;=Settings!$B$18))+(AND(ISNUMBER(BT1597),BT1597&gt;=Settings!$B$19,BT1597&lt;=Settings!$B$20))+(AND(ISNUMBER(AS1597),AS1597&gt;0))+(AND(ISNUMBER(T1597),ISNUMBER(M1597),T1597&gt;=Settings!$B$21,M1597&gt;0))+(AND(ISNUMBER(AD1597),ISNUMBER(M1597),AD1597&gt;=Settings!$B$22,M1597&gt;0))+(AY1597&gt;=1))</f>
        <v/>
      </c>
      <c r="BW1597" s="91">
        <f>IF(OR(AY1597=0,BF1597&lt;&gt;"Y",BG1597&lt;&gt;"Y"),"",1+SUMPRODUCT(($A$6:$A$2604=A1597)*($AY$6:$AY$2604&gt;0)*($BF$6:$BF$2604="Y")*($BG$6:$BG$2604="Y")*(($AY$6:$AY$2604&gt;AY1597)+($AY$6:$AY$2604=AY1597)*($AD$6:$AD$2604&gt;AD1597))))</f>
        <v/>
      </c>
    </row>
    <row r="1598" ht="23.85" customHeight="1" s="55">
      <c r="A1598" s="90" t="n">
        <v>46296</v>
      </c>
      <c r="B1598" s="91" t="inlineStr">
        <is>
          <t>UPHOT</t>
        </is>
      </c>
      <c r="C1598" s="91" t="inlineStr">
        <is>
          <t>INE726E01014</t>
        </is>
      </c>
      <c r="D1598" s="91" t="n"/>
      <c r="E1598" s="91" t="inlineStr">
        <is>
          <t>None</t>
        </is>
      </c>
      <c r="F1598" s="93" t="n">
        <v>826</v>
      </c>
      <c r="G1598" s="92" t="inlineStr">
        <is>
          <t>N</t>
        </is>
      </c>
      <c r="H1598" s="94" t="n"/>
      <c r="I1598" s="91" t="inlineStr">
        <is>
          <t>N</t>
        </is>
      </c>
      <c r="J1598" s="92">
        <f>IF(K1598="","N","Y")</f>
        <v/>
      </c>
      <c r="K1598" s="94">
        <f>_xlfn.TEXTJOIN("; ",TRUE,IF(P1598="52-wk low","52-wk low",""),IF(AND(AD1598&gt;=Settings!$B$12,M1598&lt;0),"Distribution",""),IF(AND(AJ1598="Y",M1598&lt;0,AK1598&lt;-Settings!$B$13),"Long unwinding",""),IF(AND(AJ1598="Y",M1598&lt;0,AK1598&gt;Settings!$B$13),"Short buildup",""))</f>
        <v/>
      </c>
      <c r="L1598" s="95" t="n">
        <v>1530</v>
      </c>
      <c r="M1598" s="96" t="n">
        <v>0</v>
      </c>
      <c r="N1598" s="93" t="n">
        <v>581</v>
      </c>
      <c r="O1598" s="91" t="inlineStr">
        <is>
          <t>None</t>
        </is>
      </c>
      <c r="P1598" s="91" t="inlineStr">
        <is>
          <t>None</t>
        </is>
      </c>
      <c r="Q1598" s="97" t="n">
        <v>0</v>
      </c>
      <c r="R1598" s="96" t="n">
        <v>0</v>
      </c>
      <c r="S1598" s="96" t="n">
        <v>0.23</v>
      </c>
      <c r="T1598" s="96" t="n"/>
      <c r="U1598" s="96" t="n"/>
      <c r="V1598" s="103" t="n"/>
      <c r="W1598" s="102" t="n"/>
      <c r="X1598" s="93" t="n"/>
      <c r="Y1598" s="91" t="inlineStr">
        <is>
          <t>None</t>
        </is>
      </c>
      <c r="Z1598" s="99" t="n">
        <v>100</v>
      </c>
      <c r="AA1598" s="96" t="n">
        <v>1.07</v>
      </c>
      <c r="AB1598" s="96" t="n"/>
      <c r="AC1598" s="96" t="n">
        <v>0.23</v>
      </c>
      <c r="AD1598" s="96" t="n"/>
      <c r="AE1598" s="96" t="n"/>
      <c r="AF1598" s="103" t="n"/>
      <c r="AG1598" s="91" t="n"/>
      <c r="AH1598" s="100" t="n">
        <v>0</v>
      </c>
      <c r="AI1598" s="101" t="n">
        <v>0</v>
      </c>
      <c r="AJ1598" s="92" t="inlineStr">
        <is>
          <t>N</t>
        </is>
      </c>
      <c r="AK1598" s="96" t="n"/>
      <c r="AL1598" s="91" t="inlineStr">
        <is>
          <t>n/a</t>
        </is>
      </c>
      <c r="AM1598" s="93" t="n"/>
      <c r="AN1598" s="92" t="inlineStr">
        <is>
          <t>None</t>
        </is>
      </c>
      <c r="AO1598" s="102" t="n">
        <v>0</v>
      </c>
      <c r="AP1598" s="103" t="n"/>
      <c r="AQ1598" s="102" t="n"/>
      <c r="AR1598" s="91" t="inlineStr">
        <is>
          <t>N</t>
        </is>
      </c>
      <c r="AS1598" s="104" t="n"/>
      <c r="AT1598" s="92">
        <f>IF(AND(P1598="52-wk high",T1598&gt;=Settings!$B$7),"Y","N")</f>
        <v/>
      </c>
      <c r="AU1598" s="91">
        <f>IF(AND(AD1598&gt;=Settings!$B$8,M1598&gt;0),"Y","N")</f>
        <v/>
      </c>
      <c r="AV1598" s="91">
        <f>IF(OR(AH1598&gt;Settings!$B$9,AI1598&gt;Settings!$B$9),"Y","N")</f>
        <v/>
      </c>
      <c r="AW1598" s="91">
        <f>IF(AJ1598&lt;&gt;"Y","n/a",IF(AND(M1598&gt;0,AK1598&gt;Settings!$B$10),"Y","N"))</f>
        <v/>
      </c>
      <c r="AX1598" s="91">
        <f>IF(AO1598&gt;=Settings!$B$11,"Y","N")</f>
        <v/>
      </c>
      <c r="AY1598" s="99">
        <f>(AT1598="Y")+(AU1598="Y")+(AV1598="Y")+(AW1598="Y")+(AX1598="Y")</f>
        <v/>
      </c>
      <c r="AZ1598" s="94">
        <f>IF(AY1598=0,"None",_xlfn.TEXTJOIN(", ",TRUE(),IF(AT1598="Y","Breakout",""),IF(AU1598="Y","Accumulation",""),IF(AV1598="Y","Institutional buying",""),IF(AW1598="Y","Long buildup",""),IF(AX1598="Y","Momentum leader","")))</f>
        <v/>
      </c>
      <c r="BA1598" s="94">
        <f>IF(BW1598="","","Passes "&amp;AY1598&amp;" of 5 buy-side scans"&amp;IF(G1598="Y","; RED FLAG: filter out using Red flag column",""))</f>
        <v/>
      </c>
      <c r="BB1598" s="91" t="inlineStr">
        <is>
          <t>None</t>
        </is>
      </c>
      <c r="BC1598" s="92" t="inlineStr">
        <is>
          <t>Y</t>
        </is>
      </c>
      <c r="BD1598" s="94" t="inlineStr">
        <is>
          <t>Few traders (&lt;100 unique PAN, 30 days)</t>
        </is>
      </c>
      <c r="BE1598" s="94" t="n"/>
      <c r="BF1598" s="92">
        <f>IF(R1598*100000&gt;=Settings!$B$5,"Y","N")</f>
        <v/>
      </c>
      <c r="BG1598" s="91">
        <f>IF(F1598&gt;Settings!$B$6,"Y","N")</f>
        <v/>
      </c>
      <c r="BH1598" s="97" t="n">
        <v>-1.29</v>
      </c>
      <c r="BI1598" s="96" t="n">
        <v>2</v>
      </c>
      <c r="BJ1598" s="96" t="n">
        <v>4.67</v>
      </c>
      <c r="BK1598" s="96" t="n"/>
      <c r="BL1598" s="96" t="n"/>
      <c r="BM1598" s="96" t="n"/>
      <c r="BN1598" s="97" t="n">
        <v>3.41</v>
      </c>
      <c r="BO1598" s="96" t="n"/>
      <c r="BP1598" s="96" t="n"/>
      <c r="BQ1598" s="96" t="n"/>
      <c r="BR1598" s="91" t="n"/>
      <c r="BS1598" s="91" t="n"/>
      <c r="BT1598" s="96" t="n"/>
      <c r="BU1598" s="91" t="n"/>
      <c r="BV1598" s="99">
        <f>IF(OR(BF1598&lt;&gt;"Y",BG1598&lt;&gt;"Y"),"",(AND(ISNUMBER(BQ1598),BQ1598&gt;0))+(BR1598="Stacked up")+(AND(ISNUMBER(BH1598),BH1598&gt;=-Settings!$B$17))+(AND(ISNUMBER(BK1598),ISNUMBER(BM1598),BK1598&gt;0,BM1598&gt;0))+(AND(ISNUMBER(AQ1598),AQ1598&gt;=Settings!$B$18))+(AND(ISNUMBER(BT1598),BT1598&gt;=Settings!$B$19,BT1598&lt;=Settings!$B$20))+(AND(ISNUMBER(AS1598),AS1598&gt;0))+(AND(ISNUMBER(T1598),ISNUMBER(M1598),T1598&gt;=Settings!$B$21,M1598&gt;0))+(AND(ISNUMBER(AD1598),ISNUMBER(M1598),AD1598&gt;=Settings!$B$22,M1598&gt;0))+(AY1598&gt;=1))</f>
        <v/>
      </c>
      <c r="BW1598" s="91">
        <f>IF(OR(AY1598=0,BF1598&lt;&gt;"Y",BG1598&lt;&gt;"Y"),"",1+SUMPRODUCT(($A$6:$A$2604=A1598)*($AY$6:$AY$2604&gt;0)*($BF$6:$BF$2604="Y")*($BG$6:$BG$2604="Y")*(($AY$6:$AY$2604&gt;AY1598)+($AY$6:$AY$2604=AY1598)*($AD$6:$AD$2604&gt;AD1598))))</f>
        <v/>
      </c>
    </row>
    <row r="1599" ht="23.85" customHeight="1" s="55">
      <c r="A1599" s="90" t="n">
        <v>46296</v>
      </c>
      <c r="B1599" s="91" t="inlineStr">
        <is>
          <t>MAFATIND</t>
        </is>
      </c>
      <c r="C1599" s="91" t="inlineStr">
        <is>
          <t>INE270B01035</t>
        </is>
      </c>
      <c r="D1599" s="91" t="n"/>
      <c r="E1599" s="91" t="inlineStr">
        <is>
          <t>None</t>
        </is>
      </c>
      <c r="F1599" s="93" t="n">
        <v>825</v>
      </c>
      <c r="G1599" s="92" t="inlineStr">
        <is>
          <t>N</t>
        </is>
      </c>
      <c r="H1599" s="94" t="n"/>
      <c r="I1599" s="91" t="inlineStr">
        <is>
          <t>N</t>
        </is>
      </c>
      <c r="J1599" s="92">
        <f>IF(K1599="","N","Y")</f>
        <v/>
      </c>
      <c r="K1599" s="94">
        <f>_xlfn.TEXTJOIN("; ",TRUE,IF(P1599="52-wk low","52-wk low",""),IF(AND(AD1599&gt;=Settings!$B$12,M1599&lt;0),"Distribution",""),IF(AND(AJ1599="Y",M1599&lt;0,AK1599&lt;-Settings!$B$13),"Long unwinding",""),IF(AND(AJ1599="Y",M1599&lt;0,AK1599&gt;Settings!$B$13),"Short buildup",""))</f>
        <v/>
      </c>
      <c r="L1599" s="95" t="n">
        <v>114.38</v>
      </c>
      <c r="M1599" s="96" t="n">
        <v>-2.69</v>
      </c>
      <c r="N1599" s="93" t="n">
        <v>1981</v>
      </c>
      <c r="O1599" s="91" t="inlineStr">
        <is>
          <t>None</t>
        </is>
      </c>
      <c r="P1599" s="91" t="inlineStr">
        <is>
          <t>None</t>
        </is>
      </c>
      <c r="Q1599" s="97" t="n">
        <v>0.2</v>
      </c>
      <c r="R1599" s="96" t="n">
        <v>0.32</v>
      </c>
      <c r="S1599" s="96" t="n">
        <v>0.61</v>
      </c>
      <c r="T1599" s="96" t="n">
        <v>0.52</v>
      </c>
      <c r="U1599" s="96" t="n">
        <v>0.35</v>
      </c>
      <c r="V1599" s="103" t="n">
        <v>0.57</v>
      </c>
      <c r="W1599" s="102" t="n"/>
      <c r="X1599" s="93" t="n"/>
      <c r="Y1599" s="91" t="inlineStr">
        <is>
          <t>None</t>
        </is>
      </c>
      <c r="Z1599" s="99" t="n">
        <v>64.63</v>
      </c>
      <c r="AA1599" s="96" t="n">
        <v>0.95</v>
      </c>
      <c r="AB1599" s="96" t="n">
        <v>0.9399999999999999</v>
      </c>
      <c r="AC1599" s="96" t="n">
        <v>0.58</v>
      </c>
      <c r="AD1599" s="96" t="n">
        <v>0.51</v>
      </c>
      <c r="AE1599" s="96" t="n">
        <v>0.4</v>
      </c>
      <c r="AF1599" s="103" t="n">
        <v>1.21</v>
      </c>
      <c r="AG1599" s="91" t="inlineStr">
        <is>
          <t>Normal</t>
        </is>
      </c>
      <c r="AH1599" s="100" t="n">
        <v>0</v>
      </c>
      <c r="AI1599" s="101" t="n">
        <v>0</v>
      </c>
      <c r="AJ1599" s="92" t="inlineStr">
        <is>
          <t>N</t>
        </is>
      </c>
      <c r="AK1599" s="96" t="n"/>
      <c r="AL1599" s="91" t="inlineStr">
        <is>
          <t>n/a</t>
        </is>
      </c>
      <c r="AM1599" s="93" t="n"/>
      <c r="AN1599" s="92" t="inlineStr">
        <is>
          <t>None</t>
        </is>
      </c>
      <c r="AO1599" s="102" t="n">
        <v>0</v>
      </c>
      <c r="AP1599" s="103" t="n"/>
      <c r="AQ1599" s="102" t="n"/>
      <c r="AR1599" s="91" t="inlineStr">
        <is>
          <t>N</t>
        </is>
      </c>
      <c r="AS1599" s="104" t="n"/>
      <c r="AT1599" s="92">
        <f>IF(AND(P1599="52-wk high",T1599&gt;=Settings!$B$7),"Y","N")</f>
        <v/>
      </c>
      <c r="AU1599" s="91">
        <f>IF(AND(AD1599&gt;=Settings!$B$8,M1599&gt;0),"Y","N")</f>
        <v/>
      </c>
      <c r="AV1599" s="91">
        <f>IF(OR(AH1599&gt;Settings!$B$9,AI1599&gt;Settings!$B$9),"Y","N")</f>
        <v/>
      </c>
      <c r="AW1599" s="91">
        <f>IF(AJ1599&lt;&gt;"Y","n/a",IF(AND(M1599&gt;0,AK1599&gt;Settings!$B$10),"Y","N"))</f>
        <v/>
      </c>
      <c r="AX1599" s="91">
        <f>IF(AO1599&gt;=Settings!$B$11,"Y","N")</f>
        <v/>
      </c>
      <c r="AY1599" s="99">
        <f>(AT1599="Y")+(AU1599="Y")+(AV1599="Y")+(AW1599="Y")+(AX1599="Y")</f>
        <v/>
      </c>
      <c r="AZ1599" s="94">
        <f>IF(AY1599=0,"None",_xlfn.TEXTJOIN(", ",TRUE(),IF(AT1599="Y","Breakout",""),IF(AU1599="Y","Accumulation",""),IF(AV1599="Y","Institutional buying",""),IF(AW1599="Y","Long buildup",""),IF(AX1599="Y","Momentum leader","")))</f>
        <v/>
      </c>
      <c r="BA1599" s="94">
        <f>IF(BW1599="","","Passes "&amp;AY1599&amp;" of 5 buy-side scans"&amp;IF(G1599="Y","; RED FLAG: filter out using Red flag column",""))</f>
        <v/>
      </c>
      <c r="BB1599" s="91" t="inlineStr">
        <is>
          <t>None</t>
        </is>
      </c>
      <c r="BC1599" s="92" t="inlineStr">
        <is>
          <t>N</t>
        </is>
      </c>
      <c r="BD1599" s="94" t="n"/>
      <c r="BE1599" s="94" t="n"/>
      <c r="BF1599" s="92">
        <f>IF(R1599*100000&gt;=Settings!$B$5,"Y","N")</f>
        <v/>
      </c>
      <c r="BG1599" s="91">
        <f>IF(F1599&gt;Settings!$B$6,"Y","N")</f>
        <v/>
      </c>
      <c r="BH1599" s="97" t="n">
        <v>-27.5</v>
      </c>
      <c r="BI1599" s="96" t="n">
        <v>-4.53</v>
      </c>
      <c r="BJ1599" s="96" t="n">
        <v>-6.07</v>
      </c>
      <c r="BK1599" s="96" t="n">
        <v>-18.81</v>
      </c>
      <c r="BL1599" s="96" t="n"/>
      <c r="BM1599" s="96" t="n"/>
      <c r="BN1599" s="97" t="n">
        <v>-4.29</v>
      </c>
      <c r="BO1599" s="96" t="n">
        <v>-7.4</v>
      </c>
      <c r="BP1599" s="96" t="n">
        <v>-9.859999999999999</v>
      </c>
      <c r="BQ1599" s="96" t="n"/>
      <c r="BR1599" s="91" t="n"/>
      <c r="BS1599" s="91" t="inlineStr">
        <is>
          <t>None</t>
        </is>
      </c>
      <c r="BT1599" s="96" t="n">
        <v>32.1</v>
      </c>
      <c r="BU1599" s="91" t="n"/>
      <c r="BV1599" s="99">
        <f>IF(OR(BF1599&lt;&gt;"Y",BG1599&lt;&gt;"Y"),"",(AND(ISNUMBER(BQ1599),BQ1599&gt;0))+(BR1599="Stacked up")+(AND(ISNUMBER(BH1599),BH1599&gt;=-Settings!$B$17))+(AND(ISNUMBER(BK1599),ISNUMBER(BM1599),BK1599&gt;0,BM1599&gt;0))+(AND(ISNUMBER(AQ1599),AQ1599&gt;=Settings!$B$18))+(AND(ISNUMBER(BT1599),BT1599&gt;=Settings!$B$19,BT1599&lt;=Settings!$B$20))+(AND(ISNUMBER(AS1599),AS1599&gt;0))+(AND(ISNUMBER(T1599),ISNUMBER(M1599),T1599&gt;=Settings!$B$21,M1599&gt;0))+(AND(ISNUMBER(AD1599),ISNUMBER(M1599),AD1599&gt;=Settings!$B$22,M1599&gt;0))+(AY1599&gt;=1))</f>
        <v/>
      </c>
      <c r="BW1599" s="91">
        <f>IF(OR(AY1599=0,BF1599&lt;&gt;"Y",BG1599&lt;&gt;"Y"),"",1+SUMPRODUCT(($A$6:$A$2604=A1599)*($AY$6:$AY$2604&gt;0)*($BF$6:$BF$2604="Y")*($BG$6:$BG$2604="Y")*(($AY$6:$AY$2604&gt;AY1599)+($AY$6:$AY$2604=AY1599)*($AD$6:$AD$2604&gt;AD1599))))</f>
        <v/>
      </c>
    </row>
    <row r="1600" ht="23.85" customHeight="1" s="55">
      <c r="A1600" s="90" t="n">
        <v>46296</v>
      </c>
      <c r="B1600" s="91" t="inlineStr">
        <is>
          <t>ROHLTD</t>
        </is>
      </c>
      <c r="C1600" s="91" t="inlineStr">
        <is>
          <t>INE283H01019</t>
        </is>
      </c>
      <c r="D1600" s="91" t="n"/>
      <c r="E1600" s="91" t="inlineStr">
        <is>
          <t>None</t>
        </is>
      </c>
      <c r="F1600" s="93" t="n">
        <v>819</v>
      </c>
      <c r="G1600" s="92" t="inlineStr">
        <is>
          <t>N</t>
        </is>
      </c>
      <c r="H1600" s="94" t="n"/>
      <c r="I1600" s="91" t="inlineStr">
        <is>
          <t>N</t>
        </is>
      </c>
      <c r="J1600" s="92">
        <f>IF(K1600="","N","Y")</f>
        <v/>
      </c>
      <c r="K1600" s="94">
        <f>_xlfn.TEXTJOIN("; ",TRUE,IF(P1600="52-wk low","52-wk low",""),IF(AND(AD1600&gt;=Settings!$B$12,M1600&lt;0),"Distribution",""),IF(AND(AJ1600="Y",M1600&lt;0,AK1600&lt;-Settings!$B$13),"Long unwinding",""),IF(AND(AJ1600="Y",M1600&lt;0,AK1600&gt;Settings!$B$13),"Short buildup",""))</f>
        <v/>
      </c>
      <c r="L1600" s="95" t="n">
        <v>298.65</v>
      </c>
      <c r="M1600" s="96" t="n">
        <v>-0.4</v>
      </c>
      <c r="N1600" s="93" t="n">
        <v>753</v>
      </c>
      <c r="O1600" s="91" t="inlineStr">
        <is>
          <t>None</t>
        </is>
      </c>
      <c r="P1600" s="91" t="inlineStr">
        <is>
          <t>None</t>
        </is>
      </c>
      <c r="Q1600" s="97" t="n">
        <v>0.07000000000000001</v>
      </c>
      <c r="R1600" s="96" t="n">
        <v>0.16</v>
      </c>
      <c r="S1600" s="96" t="n">
        <v>0.44</v>
      </c>
      <c r="T1600" s="96" t="n">
        <v>0.34</v>
      </c>
      <c r="U1600" s="96" t="n">
        <v>0.27</v>
      </c>
      <c r="V1600" s="103" t="n">
        <v>0.6</v>
      </c>
      <c r="W1600" s="102" t="n">
        <v>1</v>
      </c>
      <c r="X1600" s="93" t="n"/>
      <c r="Y1600" s="91" t="inlineStr">
        <is>
          <t>None</t>
        </is>
      </c>
      <c r="Z1600" s="99" t="n">
        <v>68.51000000000001</v>
      </c>
      <c r="AA1600" s="96" t="n">
        <v>1.07</v>
      </c>
      <c r="AB1600" s="96" t="n">
        <v>1.06</v>
      </c>
      <c r="AC1600" s="96" t="n">
        <v>0.46</v>
      </c>
      <c r="AD1600" s="96" t="n">
        <v>0.38</v>
      </c>
      <c r="AE1600" s="96" t="n">
        <v>0.32</v>
      </c>
      <c r="AF1600" s="103" t="n">
        <v>1.15</v>
      </c>
      <c r="AG1600" s="91" t="inlineStr">
        <is>
          <t>Normal</t>
        </is>
      </c>
      <c r="AH1600" s="100" t="n">
        <v>0</v>
      </c>
      <c r="AI1600" s="101" t="n">
        <v>0</v>
      </c>
      <c r="AJ1600" s="92" t="inlineStr">
        <is>
          <t>N</t>
        </is>
      </c>
      <c r="AK1600" s="96" t="n"/>
      <c r="AL1600" s="91" t="inlineStr">
        <is>
          <t>n/a</t>
        </is>
      </c>
      <c r="AM1600" s="93" t="n"/>
      <c r="AN1600" s="92" t="inlineStr">
        <is>
          <t>None</t>
        </is>
      </c>
      <c r="AO1600" s="102" t="n">
        <v>0</v>
      </c>
      <c r="AP1600" s="103" t="n">
        <v>0.55</v>
      </c>
      <c r="AQ1600" s="102" t="n">
        <v>11</v>
      </c>
      <c r="AR1600" s="91" t="inlineStr">
        <is>
          <t>N</t>
        </is>
      </c>
      <c r="AS1600" s="104" t="n"/>
      <c r="AT1600" s="92">
        <f>IF(AND(P1600="52-wk high",T1600&gt;=Settings!$B$7),"Y","N")</f>
        <v/>
      </c>
      <c r="AU1600" s="91">
        <f>IF(AND(AD1600&gt;=Settings!$B$8,M1600&gt;0),"Y","N")</f>
        <v/>
      </c>
      <c r="AV1600" s="91">
        <f>IF(OR(AH1600&gt;Settings!$B$9,AI1600&gt;Settings!$B$9),"Y","N")</f>
        <v/>
      </c>
      <c r="AW1600" s="91">
        <f>IF(AJ1600&lt;&gt;"Y","n/a",IF(AND(M1600&gt;0,AK1600&gt;Settings!$B$10),"Y","N"))</f>
        <v/>
      </c>
      <c r="AX1600" s="91">
        <f>IF(AO1600&gt;=Settings!$B$11,"Y","N")</f>
        <v/>
      </c>
      <c r="AY1600" s="99">
        <f>(AT1600="Y")+(AU1600="Y")+(AV1600="Y")+(AW1600="Y")+(AX1600="Y")</f>
        <v/>
      </c>
      <c r="AZ1600" s="94">
        <f>IF(AY1600=0,"None",_xlfn.TEXTJOIN(", ",TRUE(),IF(AT1600="Y","Breakout",""),IF(AU1600="Y","Accumulation",""),IF(AV1600="Y","Institutional buying",""),IF(AW1600="Y","Long buildup",""),IF(AX1600="Y","Momentum leader","")))</f>
        <v/>
      </c>
      <c r="BA1600" s="94">
        <f>IF(BW1600="","","Passes "&amp;AY1600&amp;" of 5 buy-side scans"&amp;IF(G1600="Y","; RED FLAG: filter out using Red flag column",""))</f>
        <v/>
      </c>
      <c r="BB1600" s="91" t="inlineStr">
        <is>
          <t>None</t>
        </is>
      </c>
      <c r="BC1600" s="92" t="inlineStr">
        <is>
          <t>N</t>
        </is>
      </c>
      <c r="BD1600" s="94" t="n"/>
      <c r="BE1600" s="94" t="n"/>
      <c r="BF1600" s="92">
        <f>IF(R1600*100000&gt;=Settings!$B$5,"Y","N")</f>
        <v/>
      </c>
      <c r="BG1600" s="91">
        <f>IF(F1600&gt;Settings!$B$6,"Y","N")</f>
        <v/>
      </c>
      <c r="BH1600" s="97" t="n">
        <v>-46.95</v>
      </c>
      <c r="BI1600" s="96" t="n">
        <v>-1.76</v>
      </c>
      <c r="BJ1600" s="96" t="n">
        <v>0.42</v>
      </c>
      <c r="BK1600" s="96" t="n">
        <v>-8.279999999999999</v>
      </c>
      <c r="BL1600" s="96" t="n">
        <v>-2.55</v>
      </c>
      <c r="BM1600" s="96" t="n">
        <v>-43.47</v>
      </c>
      <c r="BN1600" s="97" t="n">
        <v>-1.6</v>
      </c>
      <c r="BO1600" s="96" t="n">
        <v>-3.02</v>
      </c>
      <c r="BP1600" s="96" t="n">
        <v>-6.34</v>
      </c>
      <c r="BQ1600" s="96" t="n">
        <v>-14.65</v>
      </c>
      <c r="BR1600" s="91" t="inlineStr">
        <is>
          <t>Stacked down</t>
        </is>
      </c>
      <c r="BS1600" s="91" t="inlineStr">
        <is>
          <t>None</t>
        </is>
      </c>
      <c r="BT1600" s="96" t="n">
        <v>43.6</v>
      </c>
      <c r="BU1600" s="91" t="inlineStr">
        <is>
          <t>N</t>
        </is>
      </c>
      <c r="BV1600" s="99">
        <f>IF(OR(BF1600&lt;&gt;"Y",BG1600&lt;&gt;"Y"),"",(AND(ISNUMBER(BQ1600),BQ1600&gt;0))+(BR1600="Stacked up")+(AND(ISNUMBER(BH1600),BH1600&gt;=-Settings!$B$17))+(AND(ISNUMBER(BK1600),ISNUMBER(BM1600),BK1600&gt;0,BM1600&gt;0))+(AND(ISNUMBER(AQ1600),AQ1600&gt;=Settings!$B$18))+(AND(ISNUMBER(BT1600),BT1600&gt;=Settings!$B$19,BT1600&lt;=Settings!$B$20))+(AND(ISNUMBER(AS1600),AS1600&gt;0))+(AND(ISNUMBER(T1600),ISNUMBER(M1600),T1600&gt;=Settings!$B$21,M1600&gt;0))+(AND(ISNUMBER(AD1600),ISNUMBER(M1600),AD1600&gt;=Settings!$B$22,M1600&gt;0))+(AY1600&gt;=1))</f>
        <v/>
      </c>
      <c r="BW1600" s="91">
        <f>IF(OR(AY1600=0,BF1600&lt;&gt;"Y",BG1600&lt;&gt;"Y"),"",1+SUMPRODUCT(($A$6:$A$2604=A1600)*($AY$6:$AY$2604&gt;0)*($BF$6:$BF$2604="Y")*($BG$6:$BG$2604="Y")*(($AY$6:$AY$2604&gt;AY1600)+($AY$6:$AY$2604=AY1600)*($AD$6:$AD$2604&gt;AD1600))))</f>
        <v/>
      </c>
    </row>
    <row r="1601" ht="23.85" customHeight="1" s="55">
      <c r="A1601" s="90" t="n">
        <v>46296</v>
      </c>
      <c r="B1601" s="91" t="inlineStr">
        <is>
          <t>STERTOOLS</t>
        </is>
      </c>
      <c r="C1601" s="91" t="inlineStr">
        <is>
          <t>INE334A01023</t>
        </is>
      </c>
      <c r="D1601" s="91" t="n"/>
      <c r="E1601" s="91" t="inlineStr">
        <is>
          <t>None</t>
        </is>
      </c>
      <c r="F1601" s="93" t="n">
        <v>815</v>
      </c>
      <c r="G1601" s="92" t="inlineStr">
        <is>
          <t>N</t>
        </is>
      </c>
      <c r="H1601" s="94" t="n"/>
      <c r="I1601" s="91" t="inlineStr">
        <is>
          <t>N</t>
        </is>
      </c>
      <c r="J1601" s="92">
        <f>IF(K1601="","N","Y")</f>
        <v/>
      </c>
      <c r="K1601" s="94">
        <f>_xlfn.TEXTJOIN("; ",TRUE,IF(P1601="52-wk low","52-wk low",""),IF(AND(AD1601&gt;=Settings!$B$12,M1601&lt;0),"Distribution",""),IF(AND(AJ1601="Y",M1601&lt;0,AK1601&lt;-Settings!$B$13),"Long unwinding",""),IF(AND(AJ1601="Y",M1601&lt;0,AK1601&gt;Settings!$B$13),"Short buildup",""))</f>
        <v/>
      </c>
      <c r="L1601" s="95" t="n">
        <v>224.28</v>
      </c>
      <c r="M1601" s="96" t="n">
        <v>2.73</v>
      </c>
      <c r="N1601" s="93" t="n">
        <v>139</v>
      </c>
      <c r="O1601" s="91" t="inlineStr">
        <is>
          <t>None</t>
        </is>
      </c>
      <c r="P1601" s="91" t="inlineStr">
        <is>
          <t>None</t>
        </is>
      </c>
      <c r="Q1601" s="97" t="n">
        <v>1.21</v>
      </c>
      <c r="R1601" s="96" t="n">
        <v>0.27</v>
      </c>
      <c r="S1601" s="96" t="n">
        <v>5.43</v>
      </c>
      <c r="T1601" s="96" t="n">
        <v>5.34</v>
      </c>
      <c r="U1601" s="96" t="n">
        <v>1.2</v>
      </c>
      <c r="V1601" s="103" t="n">
        <v>0.27</v>
      </c>
      <c r="W1601" s="102" t="n">
        <v>1</v>
      </c>
      <c r="X1601" s="93" t="n"/>
      <c r="Y1601" s="91" t="inlineStr">
        <is>
          <t>None</t>
        </is>
      </c>
      <c r="Z1601" s="99" t="n">
        <v>43.4</v>
      </c>
      <c r="AA1601" s="96" t="n">
        <v>0.72</v>
      </c>
      <c r="AB1601" s="96" t="n">
        <v>0.72</v>
      </c>
      <c r="AC1601" s="96" t="n"/>
      <c r="AD1601" s="96" t="n"/>
      <c r="AE1601" s="96" t="n"/>
      <c r="AF1601" s="103" t="n"/>
      <c r="AG1601" s="91" t="inlineStr">
        <is>
          <t>No delivery data</t>
        </is>
      </c>
      <c r="AH1601" s="100" t="n">
        <v>0</v>
      </c>
      <c r="AI1601" s="101" t="n">
        <v>0</v>
      </c>
      <c r="AJ1601" s="92" t="inlineStr">
        <is>
          <t>N</t>
        </is>
      </c>
      <c r="AK1601" s="96" t="n"/>
      <c r="AL1601" s="91" t="inlineStr">
        <is>
          <t>n/a</t>
        </is>
      </c>
      <c r="AM1601" s="93" t="n"/>
      <c r="AN1601" s="92" t="inlineStr">
        <is>
          <t>None</t>
        </is>
      </c>
      <c r="AO1601" s="102" t="n">
        <v>0</v>
      </c>
      <c r="AP1601" s="103" t="n">
        <v>0.8100000000000001</v>
      </c>
      <c r="AQ1601" s="102" t="n">
        <v>50</v>
      </c>
      <c r="AR1601" s="91" t="inlineStr">
        <is>
          <t>N</t>
        </is>
      </c>
      <c r="AS1601" s="104" t="n"/>
      <c r="AT1601" s="92">
        <f>IF(AND(P1601="52-wk high",T1601&gt;=Settings!$B$7),"Y","N")</f>
        <v/>
      </c>
      <c r="AU1601" s="91">
        <f>IF(AND(AD1601&gt;=Settings!$B$8,M1601&gt;0),"Y","N")</f>
        <v/>
      </c>
      <c r="AV1601" s="91">
        <f>IF(OR(AH1601&gt;Settings!$B$9,AI1601&gt;Settings!$B$9),"Y","N")</f>
        <v/>
      </c>
      <c r="AW1601" s="91">
        <f>IF(AJ1601&lt;&gt;"Y","n/a",IF(AND(M1601&gt;0,AK1601&gt;Settings!$B$10),"Y","N"))</f>
        <v/>
      </c>
      <c r="AX1601" s="91">
        <f>IF(AO1601&gt;=Settings!$B$11,"Y","N")</f>
        <v/>
      </c>
      <c r="AY1601" s="99">
        <f>(AT1601="Y")+(AU1601="Y")+(AV1601="Y")+(AW1601="Y")+(AX1601="Y")</f>
        <v/>
      </c>
      <c r="AZ1601" s="94">
        <f>IF(AY1601=0,"None",_xlfn.TEXTJOIN(", ",TRUE(),IF(AT1601="Y","Breakout",""),IF(AU1601="Y","Accumulation",""),IF(AV1601="Y","Institutional buying",""),IF(AW1601="Y","Long buildup",""),IF(AX1601="Y","Momentum leader","")))</f>
        <v/>
      </c>
      <c r="BA1601" s="94">
        <f>IF(BW1601="","","Passes "&amp;AY1601&amp;" of 5 buy-side scans"&amp;IF(G1601="Y","; RED FLAG: filter out using Red flag column",""))</f>
        <v/>
      </c>
      <c r="BB1601" s="91" t="inlineStr">
        <is>
          <t>None</t>
        </is>
      </c>
      <c r="BC1601" s="92" t="inlineStr">
        <is>
          <t>N</t>
        </is>
      </c>
      <c r="BD1601" s="94" t="n"/>
      <c r="BE1601" s="94" t="n"/>
      <c r="BF1601" s="92">
        <f>IF(R1601*100000&gt;=Settings!$B$5,"Y","N")</f>
        <v/>
      </c>
      <c r="BG1601" s="91">
        <f>IF(F1601&gt;Settings!$B$6,"Y","N")</f>
        <v/>
      </c>
      <c r="BH1601" s="97" t="n">
        <v>-33.05</v>
      </c>
      <c r="BI1601" s="96" t="n">
        <v>-3.76</v>
      </c>
      <c r="BJ1601" s="96" t="n">
        <v>5.37</v>
      </c>
      <c r="BK1601" s="96" t="n">
        <v>-10.36</v>
      </c>
      <c r="BL1601" s="96" t="n">
        <v>23.87</v>
      </c>
      <c r="BM1601" s="96" t="n">
        <v>-29.01</v>
      </c>
      <c r="BN1601" s="97" t="n">
        <v>0.92</v>
      </c>
      <c r="BO1601" s="96" t="n">
        <v>-0.64</v>
      </c>
      <c r="BP1601" s="96" t="n">
        <v>-2.73</v>
      </c>
      <c r="BQ1601" s="96" t="n">
        <v>-7.47</v>
      </c>
      <c r="BR1601" s="91" t="inlineStr">
        <is>
          <t>Mixed</t>
        </is>
      </c>
      <c r="BS1601" s="91" t="inlineStr">
        <is>
          <t>None</t>
        </is>
      </c>
      <c r="BT1601" s="96" t="n">
        <v>52.8</v>
      </c>
      <c r="BU1601" s="91" t="inlineStr">
        <is>
          <t>N</t>
        </is>
      </c>
      <c r="BV1601" s="99">
        <f>IF(OR(BF1601&lt;&gt;"Y",BG1601&lt;&gt;"Y"),"",(AND(ISNUMBER(BQ1601),BQ1601&gt;0))+(BR1601="Stacked up")+(AND(ISNUMBER(BH1601),BH1601&gt;=-Settings!$B$17))+(AND(ISNUMBER(BK1601),ISNUMBER(BM1601),BK1601&gt;0,BM1601&gt;0))+(AND(ISNUMBER(AQ1601),AQ1601&gt;=Settings!$B$18))+(AND(ISNUMBER(BT1601),BT1601&gt;=Settings!$B$19,BT1601&lt;=Settings!$B$20))+(AND(ISNUMBER(AS1601),AS1601&gt;0))+(AND(ISNUMBER(T1601),ISNUMBER(M1601),T1601&gt;=Settings!$B$21,M1601&gt;0))+(AND(ISNUMBER(AD1601),ISNUMBER(M1601),AD1601&gt;=Settings!$B$22,M1601&gt;0))+(AY1601&gt;=1))</f>
        <v/>
      </c>
      <c r="BW1601" s="91">
        <f>IF(OR(AY1601=0,BF1601&lt;&gt;"Y",BG1601&lt;&gt;"Y"),"",1+SUMPRODUCT(($A$6:$A$2604=A1601)*($AY$6:$AY$2604&gt;0)*($BF$6:$BF$2604="Y")*($BG$6:$BG$2604="Y")*(($AY$6:$AY$2604&gt;AY1601)+($AY$6:$AY$2604=AY1601)*($AD$6:$AD$2604&gt;AD1601))))</f>
        <v/>
      </c>
    </row>
    <row r="1602" ht="23.85" customHeight="1" s="55">
      <c r="A1602" s="90" t="n">
        <v>46296</v>
      </c>
      <c r="B1602" s="91" t="inlineStr">
        <is>
          <t>RADHIKAJWE</t>
        </is>
      </c>
      <c r="C1602" s="91" t="inlineStr">
        <is>
          <t>INE583V01021</t>
        </is>
      </c>
      <c r="D1602" s="91" t="n"/>
      <c r="E1602" s="91" t="inlineStr">
        <is>
          <t>None</t>
        </is>
      </c>
      <c r="F1602" s="93" t="n">
        <v>814</v>
      </c>
      <c r="G1602" s="92" t="inlineStr">
        <is>
          <t>Y</t>
        </is>
      </c>
      <c r="H1602" s="94" t="inlineStr">
        <is>
          <t>ESM Stage 1; T2T (BE series)</t>
        </is>
      </c>
      <c r="I1602" s="91" t="inlineStr">
        <is>
          <t>Y</t>
        </is>
      </c>
      <c r="J1602" s="92">
        <f>IF(K1602="","N","Y")</f>
        <v/>
      </c>
      <c r="K1602" s="94">
        <f>_xlfn.TEXTJOIN("; ",TRUE,IF(P1602="52-wk low","52-wk low",""),IF(AND(AD1602&gt;=Settings!$B$12,M1602&lt;0),"Distribution",""),IF(AND(AJ1602="Y",M1602&lt;0,AK1602&lt;-Settings!$B$13),"Long unwinding",""),IF(AND(AJ1602="Y",M1602&lt;0,AK1602&gt;Settings!$B$13),"Short buildup",""))</f>
        <v/>
      </c>
      <c r="L1602" s="95" t="n">
        <v>68.98</v>
      </c>
      <c r="M1602" s="96" t="n">
        <v>-1.78</v>
      </c>
      <c r="N1602" s="93" t="n">
        <v>1521</v>
      </c>
      <c r="O1602" s="91" t="inlineStr">
        <is>
          <t>None</t>
        </is>
      </c>
      <c r="P1602" s="91" t="inlineStr">
        <is>
          <t>None</t>
        </is>
      </c>
      <c r="Q1602" s="97" t="n">
        <v>1.48</v>
      </c>
      <c r="R1602" s="96" t="n">
        <v>34.87</v>
      </c>
      <c r="S1602" s="96" t="n">
        <v>0.04</v>
      </c>
      <c r="T1602" s="96" t="n">
        <v>0.06</v>
      </c>
      <c r="U1602" s="96" t="n">
        <v>0.09</v>
      </c>
      <c r="V1602" s="103" t="n">
        <v>2.16</v>
      </c>
      <c r="W1602" s="102" t="n">
        <v>4</v>
      </c>
      <c r="X1602" s="93" t="n"/>
      <c r="Y1602" s="91" t="inlineStr">
        <is>
          <t>None</t>
        </is>
      </c>
      <c r="Z1602" s="99" t="n"/>
      <c r="AA1602" s="96" t="n"/>
      <c r="AB1602" s="96" t="n"/>
      <c r="AC1602" s="96" t="n"/>
      <c r="AD1602" s="96" t="n"/>
      <c r="AE1602" s="96" t="n"/>
      <c r="AF1602" s="103" t="n"/>
      <c r="AG1602" s="91" t="inlineStr">
        <is>
          <t>Drying up</t>
        </is>
      </c>
      <c r="AH1602" s="100" t="n">
        <v>0</v>
      </c>
      <c r="AI1602" s="101" t="n">
        <v>0</v>
      </c>
      <c r="AJ1602" s="92" t="inlineStr">
        <is>
          <t>N</t>
        </is>
      </c>
      <c r="AK1602" s="96" t="n"/>
      <c r="AL1602" s="91" t="inlineStr">
        <is>
          <t>n/a</t>
        </is>
      </c>
      <c r="AM1602" s="93" t="n"/>
      <c r="AN1602" s="92" t="inlineStr">
        <is>
          <t>None</t>
        </is>
      </c>
      <c r="AO1602" s="102" t="n">
        <v>0</v>
      </c>
      <c r="AP1602" s="103" t="n">
        <v>0.83</v>
      </c>
      <c r="AQ1602" s="102" t="n">
        <v>52</v>
      </c>
      <c r="AR1602" s="91" t="inlineStr">
        <is>
          <t>N</t>
        </is>
      </c>
      <c r="AS1602" s="104" t="n"/>
      <c r="AT1602" s="92">
        <f>IF(AND(P1602="52-wk high",T1602&gt;=Settings!$B$7),"Y","N")</f>
        <v/>
      </c>
      <c r="AU1602" s="91">
        <f>IF(AND(AD1602&gt;=Settings!$B$8,M1602&gt;0),"Y","N")</f>
        <v/>
      </c>
      <c r="AV1602" s="91">
        <f>IF(OR(AH1602&gt;Settings!$B$9,AI1602&gt;Settings!$B$9),"Y","N")</f>
        <v/>
      </c>
      <c r="AW1602" s="91">
        <f>IF(AJ1602&lt;&gt;"Y","n/a",IF(AND(M1602&gt;0,AK1602&gt;Settings!$B$10),"Y","N"))</f>
        <v/>
      </c>
      <c r="AX1602" s="91">
        <f>IF(AO1602&gt;=Settings!$B$11,"Y","N")</f>
        <v/>
      </c>
      <c r="AY1602" s="99">
        <f>(AT1602="Y")+(AU1602="Y")+(AV1602="Y")+(AW1602="Y")+(AX1602="Y")</f>
        <v/>
      </c>
      <c r="AZ1602" s="94">
        <f>IF(AY1602=0,"None",_xlfn.TEXTJOIN(", ",TRUE(),IF(AT1602="Y","Breakout",""),IF(AU1602="Y","Accumulation",""),IF(AV1602="Y","Institutional buying",""),IF(AW1602="Y","Long buildup",""),IF(AX1602="Y","Momentum leader","")))</f>
        <v/>
      </c>
      <c r="BA1602" s="94">
        <f>IF(BW1602="","","Passes "&amp;AY1602&amp;" of 5 buy-side scans"&amp;IF(G1602="Y","; RED FLAG: filter out using Red flag column",""))</f>
        <v/>
      </c>
      <c r="BB1602" s="91" t="inlineStr">
        <is>
          <t>None</t>
        </is>
      </c>
      <c r="BC1602" s="92" t="inlineStr">
        <is>
          <t>N</t>
        </is>
      </c>
      <c r="BD1602" s="94" t="n"/>
      <c r="BE1602" s="94" t="n"/>
      <c r="BF1602" s="92">
        <f>IF(R1602*100000&gt;=Settings!$B$5,"Y","N")</f>
        <v/>
      </c>
      <c r="BG1602" s="91">
        <f>IF(F1602&gt;Settings!$B$6,"Y","N")</f>
        <v/>
      </c>
      <c r="BH1602" s="97" t="n">
        <v>-29.25</v>
      </c>
      <c r="BI1602" s="96" t="n">
        <v>-2.35</v>
      </c>
      <c r="BJ1602" s="96" t="n">
        <v>-2.98</v>
      </c>
      <c r="BK1602" s="96" t="n">
        <v>25.78</v>
      </c>
      <c r="BL1602" s="96" t="n">
        <v>22.02</v>
      </c>
      <c r="BM1602" s="96" t="n">
        <v>-23.57</v>
      </c>
      <c r="BN1602" s="97" t="n">
        <v>-4.49</v>
      </c>
      <c r="BO1602" s="96" t="n">
        <v>-2.52</v>
      </c>
      <c r="BP1602" s="96" t="n">
        <v>0.72</v>
      </c>
      <c r="BQ1602" s="96" t="n">
        <v>-1.06</v>
      </c>
      <c r="BR1602" s="91" t="inlineStr">
        <is>
          <t>Mixed</t>
        </is>
      </c>
      <c r="BS1602" s="91" t="inlineStr">
        <is>
          <t>None</t>
        </is>
      </c>
      <c r="BT1602" s="96" t="n">
        <v>40.4</v>
      </c>
      <c r="BU1602" s="91" t="inlineStr">
        <is>
          <t>N</t>
        </is>
      </c>
      <c r="BV1602" s="99">
        <f>IF(OR(BF1602&lt;&gt;"Y",BG1602&lt;&gt;"Y"),"",(AND(ISNUMBER(BQ1602),BQ1602&gt;0))+(BR1602="Stacked up")+(AND(ISNUMBER(BH1602),BH1602&gt;=-Settings!$B$17))+(AND(ISNUMBER(BK1602),ISNUMBER(BM1602),BK1602&gt;0,BM1602&gt;0))+(AND(ISNUMBER(AQ1602),AQ1602&gt;=Settings!$B$18))+(AND(ISNUMBER(BT1602),BT1602&gt;=Settings!$B$19,BT1602&lt;=Settings!$B$20))+(AND(ISNUMBER(AS1602),AS1602&gt;0))+(AND(ISNUMBER(T1602),ISNUMBER(M1602),T1602&gt;=Settings!$B$21,M1602&gt;0))+(AND(ISNUMBER(AD1602),ISNUMBER(M1602),AD1602&gt;=Settings!$B$22,M1602&gt;0))+(AY1602&gt;=1))</f>
        <v/>
      </c>
      <c r="BW1602" s="91">
        <f>IF(OR(AY1602=0,BF1602&lt;&gt;"Y",BG1602&lt;&gt;"Y"),"",1+SUMPRODUCT(($A$6:$A$2604=A1602)*($AY$6:$AY$2604&gt;0)*($BF$6:$BF$2604="Y")*($BG$6:$BG$2604="Y")*(($AY$6:$AY$2604&gt;AY1602)+($AY$6:$AY$2604=AY1602)*($AD$6:$AD$2604&gt;AD1602))))</f>
        <v/>
      </c>
    </row>
    <row r="1603" ht="23.85" customHeight="1" s="55">
      <c r="A1603" s="90" t="n">
        <v>46296</v>
      </c>
      <c r="B1603" s="91" t="inlineStr">
        <is>
          <t>CIFL</t>
        </is>
      </c>
      <c r="C1603" s="91" t="inlineStr">
        <is>
          <t>INE345H01024</t>
        </is>
      </c>
      <c r="D1603" s="91" t="n"/>
      <c r="E1603" s="91" t="inlineStr">
        <is>
          <t>None</t>
        </is>
      </c>
      <c r="F1603" s="93" t="n">
        <v>812</v>
      </c>
      <c r="G1603" s="92" t="inlineStr">
        <is>
          <t>N</t>
        </is>
      </c>
      <c r="H1603" s="94" t="n"/>
      <c r="I1603" s="91" t="inlineStr">
        <is>
          <t>N</t>
        </is>
      </c>
      <c r="J1603" s="92">
        <f>IF(K1603="","N","Y")</f>
        <v/>
      </c>
      <c r="K1603" s="94">
        <f>_xlfn.TEXTJOIN("; ",TRUE,IF(P1603="52-wk low","52-wk low",""),IF(AND(AD1603&gt;=Settings!$B$12,M1603&lt;0),"Distribution",""),IF(AND(AJ1603="Y",M1603&lt;0,AK1603&lt;-Settings!$B$13),"Long unwinding",""),IF(AND(AJ1603="Y",M1603&lt;0,AK1603&gt;Settings!$B$13),"Short buildup",""))</f>
        <v/>
      </c>
      <c r="L1603" s="95" t="n">
        <v>20.76</v>
      </c>
      <c r="M1603" s="96" t="n">
        <v>-2.72</v>
      </c>
      <c r="N1603" s="93" t="n">
        <v>1987</v>
      </c>
      <c r="O1603" s="91" t="inlineStr">
        <is>
          <t>None</t>
        </is>
      </c>
      <c r="P1603" s="91" t="inlineStr">
        <is>
          <t>None</t>
        </is>
      </c>
      <c r="Q1603" s="97" t="n">
        <v>0.93</v>
      </c>
      <c r="R1603" s="96" t="n">
        <v>2.51</v>
      </c>
      <c r="S1603" s="96" t="n">
        <v>0.38</v>
      </c>
      <c r="T1603" s="96" t="n">
        <v>0.64</v>
      </c>
      <c r="U1603" s="96" t="n">
        <v>0.63</v>
      </c>
      <c r="V1603" s="103" t="n">
        <v>1.74</v>
      </c>
      <c r="W1603" s="102" t="n">
        <v>10</v>
      </c>
      <c r="X1603" s="93" t="n"/>
      <c r="Y1603" s="91" t="inlineStr">
        <is>
          <t>None</t>
        </is>
      </c>
      <c r="Z1603" s="99" t="n">
        <v>64.78</v>
      </c>
      <c r="AA1603" s="96" t="n">
        <v>0.88</v>
      </c>
      <c r="AB1603" s="96" t="n">
        <v>0.89</v>
      </c>
      <c r="AC1603" s="96" t="n">
        <v>0.31</v>
      </c>
      <c r="AD1603" s="96" t="n">
        <v>0.55</v>
      </c>
      <c r="AE1603" s="96" t="n">
        <v>0.61</v>
      </c>
      <c r="AF1603" s="103" t="n">
        <v>1.14</v>
      </c>
      <c r="AG1603" s="91" t="inlineStr">
        <is>
          <t>Drying up</t>
        </is>
      </c>
      <c r="AH1603" s="100" t="n">
        <v>0</v>
      </c>
      <c r="AI1603" s="101" t="n">
        <v>0</v>
      </c>
      <c r="AJ1603" s="92" t="inlineStr">
        <is>
          <t>N</t>
        </is>
      </c>
      <c r="AK1603" s="96" t="n"/>
      <c r="AL1603" s="91" t="inlineStr">
        <is>
          <t>n/a</t>
        </is>
      </c>
      <c r="AM1603" s="93" t="n"/>
      <c r="AN1603" s="92" t="inlineStr">
        <is>
          <t>None</t>
        </is>
      </c>
      <c r="AO1603" s="102" t="n">
        <v>0</v>
      </c>
      <c r="AP1603" s="103" t="n">
        <v>0.58</v>
      </c>
      <c r="AQ1603" s="102" t="n">
        <v>16</v>
      </c>
      <c r="AR1603" s="91" t="inlineStr">
        <is>
          <t>N</t>
        </is>
      </c>
      <c r="AS1603" s="104" t="n"/>
      <c r="AT1603" s="92">
        <f>IF(AND(P1603="52-wk high",T1603&gt;=Settings!$B$7),"Y","N")</f>
        <v/>
      </c>
      <c r="AU1603" s="91">
        <f>IF(AND(AD1603&gt;=Settings!$B$8,M1603&gt;0),"Y","N")</f>
        <v/>
      </c>
      <c r="AV1603" s="91">
        <f>IF(OR(AH1603&gt;Settings!$B$9,AI1603&gt;Settings!$B$9),"Y","N")</f>
        <v/>
      </c>
      <c r="AW1603" s="91">
        <f>IF(AJ1603&lt;&gt;"Y","n/a",IF(AND(M1603&gt;0,AK1603&gt;Settings!$B$10),"Y","N"))</f>
        <v/>
      </c>
      <c r="AX1603" s="91">
        <f>IF(AO1603&gt;=Settings!$B$11,"Y","N")</f>
        <v/>
      </c>
      <c r="AY1603" s="99">
        <f>(AT1603="Y")+(AU1603="Y")+(AV1603="Y")+(AW1603="Y")+(AX1603="Y")</f>
        <v/>
      </c>
      <c r="AZ1603" s="94">
        <f>IF(AY1603=0,"None",_xlfn.TEXTJOIN(", ",TRUE(),IF(AT1603="Y","Breakout",""),IF(AU1603="Y","Accumulation",""),IF(AV1603="Y","Institutional buying",""),IF(AW1603="Y","Long buildup",""),IF(AX1603="Y","Momentum leader","")))</f>
        <v/>
      </c>
      <c r="BA1603" s="94">
        <f>IF(BW1603="","","Passes "&amp;AY1603&amp;" of 5 buy-side scans"&amp;IF(G1603="Y","; RED FLAG: filter out using Red flag column",""))</f>
        <v/>
      </c>
      <c r="BB1603" s="91" t="inlineStr">
        <is>
          <t>None</t>
        </is>
      </c>
      <c r="BC1603" s="92" t="inlineStr">
        <is>
          <t>Y</t>
        </is>
      </c>
      <c r="BD1603" s="94" t="inlineStr">
        <is>
          <t>Few traders (&lt;100 unique PAN, 30 days)</t>
        </is>
      </c>
      <c r="BE1603" s="94" t="n"/>
      <c r="BF1603" s="92">
        <f>IF(R1603*100000&gt;=Settings!$B$5,"Y","N")</f>
        <v/>
      </c>
      <c r="BG1603" s="91">
        <f>IF(F1603&gt;Settings!$B$6,"Y","N")</f>
        <v/>
      </c>
      <c r="BH1603" s="97" t="n">
        <v>-47.69</v>
      </c>
      <c r="BI1603" s="96" t="n">
        <v>-4.6</v>
      </c>
      <c r="BJ1603" s="96" t="n">
        <v>1.86</v>
      </c>
      <c r="BK1603" s="96" t="n">
        <v>-11.28</v>
      </c>
      <c r="BL1603" s="96" t="n">
        <v>-1.56</v>
      </c>
      <c r="BM1603" s="96" t="n">
        <v>-42.08</v>
      </c>
      <c r="BN1603" s="97" t="n">
        <v>-0.67</v>
      </c>
      <c r="BO1603" s="96" t="n">
        <v>-2.08</v>
      </c>
      <c r="BP1603" s="96" t="n">
        <v>-8.43</v>
      </c>
      <c r="BQ1603" s="96" t="n">
        <v>-19.31</v>
      </c>
      <c r="BR1603" s="91" t="inlineStr">
        <is>
          <t>Stacked down</t>
        </is>
      </c>
      <c r="BS1603" s="91" t="inlineStr">
        <is>
          <t>None</t>
        </is>
      </c>
      <c r="BT1603" s="96" t="n">
        <v>46.5</v>
      </c>
      <c r="BU1603" s="91" t="inlineStr">
        <is>
          <t>N</t>
        </is>
      </c>
      <c r="BV1603" s="99">
        <f>IF(OR(BF1603&lt;&gt;"Y",BG1603&lt;&gt;"Y"),"",(AND(ISNUMBER(BQ1603),BQ1603&gt;0))+(BR1603="Stacked up")+(AND(ISNUMBER(BH1603),BH1603&gt;=-Settings!$B$17))+(AND(ISNUMBER(BK1603),ISNUMBER(BM1603),BK1603&gt;0,BM1603&gt;0))+(AND(ISNUMBER(AQ1603),AQ1603&gt;=Settings!$B$18))+(AND(ISNUMBER(BT1603),BT1603&gt;=Settings!$B$19,BT1603&lt;=Settings!$B$20))+(AND(ISNUMBER(AS1603),AS1603&gt;0))+(AND(ISNUMBER(T1603),ISNUMBER(M1603),T1603&gt;=Settings!$B$21,M1603&gt;0))+(AND(ISNUMBER(AD1603),ISNUMBER(M1603),AD1603&gt;=Settings!$B$22,M1603&gt;0))+(AY1603&gt;=1))</f>
        <v/>
      </c>
      <c r="BW1603" s="91">
        <f>IF(OR(AY1603=0,BF1603&lt;&gt;"Y",BG1603&lt;&gt;"Y"),"",1+SUMPRODUCT(($A$6:$A$2604=A1603)*($AY$6:$AY$2604&gt;0)*($BF$6:$BF$2604="Y")*($BG$6:$BG$2604="Y")*(($AY$6:$AY$2604&gt;AY1603)+($AY$6:$AY$2604=AY1603)*($AD$6:$AD$2604&gt;AD1603))))</f>
        <v/>
      </c>
    </row>
    <row r="1604" ht="23.85" customHeight="1" s="55">
      <c r="A1604" s="90" t="n">
        <v>46296</v>
      </c>
      <c r="B1604" s="91" t="inlineStr">
        <is>
          <t>IFBAGRO</t>
        </is>
      </c>
      <c r="C1604" s="91" t="inlineStr">
        <is>
          <t>INE076C01018</t>
        </is>
      </c>
      <c r="D1604" s="91" t="n"/>
      <c r="E1604" s="91" t="inlineStr">
        <is>
          <t>None</t>
        </is>
      </c>
      <c r="F1604" s="93" t="n">
        <v>812</v>
      </c>
      <c r="G1604" s="92" t="inlineStr">
        <is>
          <t>N</t>
        </is>
      </c>
      <c r="H1604" s="94" t="n"/>
      <c r="I1604" s="91" t="inlineStr">
        <is>
          <t>N</t>
        </is>
      </c>
      <c r="J1604" s="92">
        <f>IF(K1604="","N","Y")</f>
        <v/>
      </c>
      <c r="K1604" s="94">
        <f>_xlfn.TEXTJOIN("; ",TRUE,IF(P1604="52-wk low","52-wk low",""),IF(AND(AD1604&gt;=Settings!$B$12,M1604&lt;0),"Distribution",""),IF(AND(AJ1604="Y",M1604&lt;0,AK1604&lt;-Settings!$B$13),"Long unwinding",""),IF(AND(AJ1604="Y",M1604&lt;0,AK1604&gt;Settings!$B$13),"Short buildup",""))</f>
        <v/>
      </c>
      <c r="L1604" s="95" t="n">
        <v>866.95</v>
      </c>
      <c r="M1604" s="96" t="n">
        <v>-2.77</v>
      </c>
      <c r="N1604" s="93" t="n">
        <v>1996</v>
      </c>
      <c r="O1604" s="91" t="inlineStr">
        <is>
          <t>None</t>
        </is>
      </c>
      <c r="P1604" s="91" t="inlineStr">
        <is>
          <t>None</t>
        </is>
      </c>
      <c r="Q1604" s="97" t="n">
        <v>0.03</v>
      </c>
      <c r="R1604" s="96" t="n">
        <v>0.04</v>
      </c>
      <c r="S1604" s="96" t="n">
        <v>0.73</v>
      </c>
      <c r="T1604" s="96" t="n">
        <v>0.46</v>
      </c>
      <c r="U1604" s="96" t="n">
        <v>0.38</v>
      </c>
      <c r="V1604" s="103" t="n">
        <v>0.54</v>
      </c>
      <c r="W1604" s="102" t="n">
        <v>1</v>
      </c>
      <c r="X1604" s="93" t="n"/>
      <c r="Y1604" s="91" t="inlineStr">
        <is>
          <t>None</t>
        </is>
      </c>
      <c r="Z1604" s="99" t="n">
        <v>54.82</v>
      </c>
      <c r="AA1604" s="96" t="n">
        <v>0.78</v>
      </c>
      <c r="AB1604" s="96" t="n">
        <v>0.78</v>
      </c>
      <c r="AC1604" s="96" t="n">
        <v>0.59</v>
      </c>
      <c r="AD1604" s="96" t="n"/>
      <c r="AE1604" s="96" t="n"/>
      <c r="AF1604" s="103" t="n"/>
      <c r="AG1604" s="91" t="inlineStr">
        <is>
          <t>No delivery data</t>
        </is>
      </c>
      <c r="AH1604" s="100" t="n">
        <v>0</v>
      </c>
      <c r="AI1604" s="101" t="n">
        <v>0</v>
      </c>
      <c r="AJ1604" s="92" t="inlineStr">
        <is>
          <t>N</t>
        </is>
      </c>
      <c r="AK1604" s="96" t="n"/>
      <c r="AL1604" s="91" t="inlineStr">
        <is>
          <t>n/a</t>
        </is>
      </c>
      <c r="AM1604" s="93" t="n"/>
      <c r="AN1604" s="92" t="inlineStr">
        <is>
          <t>None</t>
        </is>
      </c>
      <c r="AO1604" s="102" t="n">
        <v>0</v>
      </c>
      <c r="AP1604" s="103" t="n">
        <v>0.97</v>
      </c>
      <c r="AQ1604" s="102" t="n">
        <v>60</v>
      </c>
      <c r="AR1604" s="91" t="inlineStr">
        <is>
          <t>N</t>
        </is>
      </c>
      <c r="AS1604" s="104" t="n"/>
      <c r="AT1604" s="92">
        <f>IF(AND(P1604="52-wk high",T1604&gt;=Settings!$B$7),"Y","N")</f>
        <v/>
      </c>
      <c r="AU1604" s="91">
        <f>IF(AND(AD1604&gt;=Settings!$B$8,M1604&gt;0),"Y","N")</f>
        <v/>
      </c>
      <c r="AV1604" s="91">
        <f>IF(OR(AH1604&gt;Settings!$B$9,AI1604&gt;Settings!$B$9),"Y","N")</f>
        <v/>
      </c>
      <c r="AW1604" s="91">
        <f>IF(AJ1604&lt;&gt;"Y","n/a",IF(AND(M1604&gt;0,AK1604&gt;Settings!$B$10),"Y","N"))</f>
        <v/>
      </c>
      <c r="AX1604" s="91">
        <f>IF(AO1604&gt;=Settings!$B$11,"Y","N")</f>
        <v/>
      </c>
      <c r="AY1604" s="99">
        <f>(AT1604="Y")+(AU1604="Y")+(AV1604="Y")+(AW1604="Y")+(AX1604="Y")</f>
        <v/>
      </c>
      <c r="AZ1604" s="94">
        <f>IF(AY1604=0,"None",_xlfn.TEXTJOIN(", ",TRUE(),IF(AT1604="Y","Breakout",""),IF(AU1604="Y","Accumulation",""),IF(AV1604="Y","Institutional buying",""),IF(AW1604="Y","Long buildup",""),IF(AX1604="Y","Momentum leader","")))</f>
        <v/>
      </c>
      <c r="BA1604" s="94">
        <f>IF(BW1604="","","Passes "&amp;AY1604&amp;" of 5 buy-side scans"&amp;IF(G1604="Y","; RED FLAG: filter out using Red flag column",""))</f>
        <v/>
      </c>
      <c r="BB1604" s="91" t="inlineStr">
        <is>
          <t>None</t>
        </is>
      </c>
      <c r="BC1604" s="92" t="inlineStr">
        <is>
          <t>Y</t>
        </is>
      </c>
      <c r="BD1604" s="94" t="inlineStr">
        <is>
          <t>High-low range &gt;150% in 12 months</t>
        </is>
      </c>
      <c r="BE1604" s="94" t="n"/>
      <c r="BF1604" s="92">
        <f>IF(R1604*100000&gt;=Settings!$B$5,"Y","N")</f>
        <v/>
      </c>
      <c r="BG1604" s="91">
        <f>IF(F1604&gt;Settings!$B$6,"Y","N")</f>
        <v/>
      </c>
      <c r="BH1604" s="97" t="n">
        <v>-51.57</v>
      </c>
      <c r="BI1604" s="96" t="n">
        <v>1.08</v>
      </c>
      <c r="BJ1604" s="96" t="n">
        <v>-3.61</v>
      </c>
      <c r="BK1604" s="96" t="n">
        <v>-6.19</v>
      </c>
      <c r="BL1604" s="96" t="n">
        <v>20.22</v>
      </c>
      <c r="BM1604" s="96" t="n">
        <v>1.13</v>
      </c>
      <c r="BN1604" s="97" t="n">
        <v>-2.01</v>
      </c>
      <c r="BO1604" s="96" t="n">
        <v>-5.25</v>
      </c>
      <c r="BP1604" s="96" t="n">
        <v>-7.56</v>
      </c>
      <c r="BQ1604" s="96" t="n">
        <v>-9.890000000000001</v>
      </c>
      <c r="BR1604" s="91" t="inlineStr">
        <is>
          <t>Stacked down</t>
        </is>
      </c>
      <c r="BS1604" s="91" t="inlineStr">
        <is>
          <t>None</t>
        </is>
      </c>
      <c r="BT1604" s="96" t="n">
        <v>44.6</v>
      </c>
      <c r="BU1604" s="91" t="inlineStr">
        <is>
          <t>N</t>
        </is>
      </c>
      <c r="BV1604" s="99">
        <f>IF(OR(BF1604&lt;&gt;"Y",BG1604&lt;&gt;"Y"),"",(AND(ISNUMBER(BQ1604),BQ1604&gt;0))+(BR1604="Stacked up")+(AND(ISNUMBER(BH1604),BH1604&gt;=-Settings!$B$17))+(AND(ISNUMBER(BK1604),ISNUMBER(BM1604),BK1604&gt;0,BM1604&gt;0))+(AND(ISNUMBER(AQ1604),AQ1604&gt;=Settings!$B$18))+(AND(ISNUMBER(BT1604),BT1604&gt;=Settings!$B$19,BT1604&lt;=Settings!$B$20))+(AND(ISNUMBER(AS1604),AS1604&gt;0))+(AND(ISNUMBER(T1604),ISNUMBER(M1604),T1604&gt;=Settings!$B$21,M1604&gt;0))+(AND(ISNUMBER(AD1604),ISNUMBER(M1604),AD1604&gt;=Settings!$B$22,M1604&gt;0))+(AY1604&gt;=1))</f>
        <v/>
      </c>
      <c r="BW1604" s="91">
        <f>IF(OR(AY1604=0,BF1604&lt;&gt;"Y",BG1604&lt;&gt;"Y"),"",1+SUMPRODUCT(($A$6:$A$2604=A1604)*($AY$6:$AY$2604&gt;0)*($BF$6:$BF$2604="Y")*($BG$6:$BG$2604="Y")*(($AY$6:$AY$2604&gt;AY1604)+($AY$6:$AY$2604=AY1604)*($AD$6:$AD$2604&gt;AD1604))))</f>
        <v/>
      </c>
    </row>
    <row r="1605" ht="23.85" customHeight="1" s="55">
      <c r="A1605" s="90" t="n">
        <v>46296</v>
      </c>
      <c r="B1605" s="91" t="inlineStr">
        <is>
          <t>GEMAROMA</t>
        </is>
      </c>
      <c r="C1605" s="91" t="inlineStr">
        <is>
          <t>INE06XZ01023</t>
        </is>
      </c>
      <c r="D1605" s="91" t="n"/>
      <c r="E1605" s="91" t="inlineStr">
        <is>
          <t>None</t>
        </is>
      </c>
      <c r="F1605" s="93" t="n">
        <v>811</v>
      </c>
      <c r="G1605" s="92" t="inlineStr">
        <is>
          <t>N</t>
        </is>
      </c>
      <c r="H1605" s="94" t="n"/>
      <c r="I1605" s="91" t="inlineStr">
        <is>
          <t>N</t>
        </is>
      </c>
      <c r="J1605" s="92">
        <f>IF(K1605="","N","Y")</f>
        <v/>
      </c>
      <c r="K1605" s="94">
        <f>_xlfn.TEXTJOIN("; ",TRUE,IF(P1605="52-wk low","52-wk low",""),IF(AND(AD1605&gt;=Settings!$B$12,M1605&lt;0),"Distribution",""),IF(AND(AJ1605="Y",M1605&lt;0,AK1605&lt;-Settings!$B$13),"Long unwinding",""),IF(AND(AJ1605="Y",M1605&lt;0,AK1605&gt;Settings!$B$13),"Short buildup",""))</f>
        <v/>
      </c>
      <c r="L1605" s="95" t="n">
        <v>155.28</v>
      </c>
      <c r="M1605" s="96" t="n">
        <v>-3.55</v>
      </c>
      <c r="N1605" s="93" t="n">
        <v>2242</v>
      </c>
      <c r="O1605" s="91" t="inlineStr">
        <is>
          <t>None</t>
        </is>
      </c>
      <c r="P1605" s="91" t="inlineStr">
        <is>
          <t>None</t>
        </is>
      </c>
      <c r="Q1605" s="97" t="n">
        <v>0.49</v>
      </c>
      <c r="R1605" s="96" t="n">
        <v>0.88</v>
      </c>
      <c r="S1605" s="96" t="n">
        <v>0.5600000000000001</v>
      </c>
      <c r="T1605" s="96" t="n">
        <v>0.52</v>
      </c>
      <c r="U1605" s="96" t="n">
        <v>0.16</v>
      </c>
      <c r="V1605" s="103" t="n">
        <v>0.28</v>
      </c>
      <c r="W1605" s="102" t="n">
        <v>0</v>
      </c>
      <c r="X1605" s="93" t="n"/>
      <c r="Y1605" s="91" t="inlineStr">
        <is>
          <t>None</t>
        </is>
      </c>
      <c r="Z1605" s="99" t="n">
        <v>53.09</v>
      </c>
      <c r="AA1605" s="96" t="n">
        <v>0.9399999999999999</v>
      </c>
      <c r="AB1605" s="96" t="n">
        <v>0.95</v>
      </c>
      <c r="AC1605" s="96" t="n">
        <v>0.52</v>
      </c>
      <c r="AD1605" s="96" t="n">
        <v>0.5</v>
      </c>
      <c r="AE1605" s="96" t="n"/>
      <c r="AF1605" s="103" t="n">
        <v>2.64</v>
      </c>
      <c r="AG1605" s="91" t="inlineStr">
        <is>
          <t>Quiet accumulation</t>
        </is>
      </c>
      <c r="AH1605" s="100" t="n">
        <v>0</v>
      </c>
      <c r="AI1605" s="101" t="n">
        <v>0</v>
      </c>
      <c r="AJ1605" s="92" t="inlineStr">
        <is>
          <t>N</t>
        </is>
      </c>
      <c r="AK1605" s="96" t="n"/>
      <c r="AL1605" s="91" t="inlineStr">
        <is>
          <t>n/a</t>
        </is>
      </c>
      <c r="AM1605" s="93" t="n"/>
      <c r="AN1605" s="92" t="inlineStr">
        <is>
          <t>None</t>
        </is>
      </c>
      <c r="AO1605" s="102" t="n">
        <v>0</v>
      </c>
      <c r="AP1605" s="103" t="n">
        <v>0.66</v>
      </c>
      <c r="AQ1605" s="102" t="n">
        <v>30</v>
      </c>
      <c r="AR1605" s="91" t="inlineStr">
        <is>
          <t>N</t>
        </is>
      </c>
      <c r="AS1605" s="104" t="n"/>
      <c r="AT1605" s="92">
        <f>IF(AND(P1605="52-wk high",T1605&gt;=Settings!$B$7),"Y","N")</f>
        <v/>
      </c>
      <c r="AU1605" s="91">
        <f>IF(AND(AD1605&gt;=Settings!$B$8,M1605&gt;0),"Y","N")</f>
        <v/>
      </c>
      <c r="AV1605" s="91">
        <f>IF(OR(AH1605&gt;Settings!$B$9,AI1605&gt;Settings!$B$9),"Y","N")</f>
        <v/>
      </c>
      <c r="AW1605" s="91">
        <f>IF(AJ1605&lt;&gt;"Y","n/a",IF(AND(M1605&gt;0,AK1605&gt;Settings!$B$10),"Y","N"))</f>
        <v/>
      </c>
      <c r="AX1605" s="91">
        <f>IF(AO1605&gt;=Settings!$B$11,"Y","N")</f>
        <v/>
      </c>
      <c r="AY1605" s="99">
        <f>(AT1605="Y")+(AU1605="Y")+(AV1605="Y")+(AW1605="Y")+(AX1605="Y")</f>
        <v/>
      </c>
      <c r="AZ1605" s="94">
        <f>IF(AY1605=0,"None",_xlfn.TEXTJOIN(", ",TRUE(),IF(AT1605="Y","Breakout",""),IF(AU1605="Y","Accumulation",""),IF(AV1605="Y","Institutional buying",""),IF(AW1605="Y","Long buildup",""),IF(AX1605="Y","Momentum leader","")))</f>
        <v/>
      </c>
      <c r="BA1605" s="94">
        <f>IF(BW1605="","","Passes "&amp;AY1605&amp;" of 5 buy-side scans"&amp;IF(G1605="Y","; RED FLAG: filter out using Red flag column",""))</f>
        <v/>
      </c>
      <c r="BB1605" s="91" t="inlineStr">
        <is>
          <t>None</t>
        </is>
      </c>
      <c r="BC1605" s="92" t="inlineStr">
        <is>
          <t>Y</t>
        </is>
      </c>
      <c r="BD1605" s="94" t="inlineStr">
        <is>
          <t>PE &gt; 50</t>
        </is>
      </c>
      <c r="BE1605" s="94" t="n"/>
      <c r="BF1605" s="92">
        <f>IF(R1605*100000&gt;=Settings!$B$5,"Y","N")</f>
        <v/>
      </c>
      <c r="BG1605" s="91">
        <f>IF(F1605&gt;Settings!$B$6,"Y","N")</f>
        <v/>
      </c>
      <c r="BH1605" s="97" t="n">
        <v>-41.11</v>
      </c>
      <c r="BI1605" s="96" t="n">
        <v>0.06</v>
      </c>
      <c r="BJ1605" s="96" t="n">
        <v>-6.85</v>
      </c>
      <c r="BK1605" s="96" t="n">
        <v>-18.78</v>
      </c>
      <c r="BL1605" s="96" t="n">
        <v>7.12</v>
      </c>
      <c r="BM1605" s="96" t="n">
        <v>-39.8</v>
      </c>
      <c r="BN1605" s="97" t="n">
        <v>-2.42</v>
      </c>
      <c r="BO1605" s="96" t="n">
        <v>-6.47</v>
      </c>
      <c r="BP1605" s="96" t="n">
        <v>-8.949999999999999</v>
      </c>
      <c r="BQ1605" s="96" t="n">
        <v>-13.55</v>
      </c>
      <c r="BR1605" s="91" t="inlineStr">
        <is>
          <t>Stacked down</t>
        </is>
      </c>
      <c r="BS1605" s="91" t="inlineStr">
        <is>
          <t>None</t>
        </is>
      </c>
      <c r="BT1605" s="96" t="n">
        <v>43</v>
      </c>
      <c r="BU1605" s="91" t="inlineStr">
        <is>
          <t>N</t>
        </is>
      </c>
      <c r="BV1605" s="99">
        <f>IF(OR(BF1605&lt;&gt;"Y",BG1605&lt;&gt;"Y"),"",(AND(ISNUMBER(BQ1605),BQ1605&gt;0))+(BR1605="Stacked up")+(AND(ISNUMBER(BH1605),BH1605&gt;=-Settings!$B$17))+(AND(ISNUMBER(BK1605),ISNUMBER(BM1605),BK1605&gt;0,BM1605&gt;0))+(AND(ISNUMBER(AQ1605),AQ1605&gt;=Settings!$B$18))+(AND(ISNUMBER(BT1605),BT1605&gt;=Settings!$B$19,BT1605&lt;=Settings!$B$20))+(AND(ISNUMBER(AS1605),AS1605&gt;0))+(AND(ISNUMBER(T1605),ISNUMBER(M1605),T1605&gt;=Settings!$B$21,M1605&gt;0))+(AND(ISNUMBER(AD1605),ISNUMBER(M1605),AD1605&gt;=Settings!$B$22,M1605&gt;0))+(AY1605&gt;=1))</f>
        <v/>
      </c>
      <c r="BW1605" s="91">
        <f>IF(OR(AY1605=0,BF1605&lt;&gt;"Y",BG1605&lt;&gt;"Y"),"",1+SUMPRODUCT(($A$6:$A$2604=A1605)*($AY$6:$AY$2604&gt;0)*($BF$6:$BF$2604="Y")*($BG$6:$BG$2604="Y")*(($AY$6:$AY$2604&gt;AY1605)+($AY$6:$AY$2604=AY1605)*($AD$6:$AD$2604&gt;AD1605))))</f>
        <v/>
      </c>
    </row>
    <row r="1606" ht="23.85" customHeight="1" s="55">
      <c r="A1606" s="90" t="n">
        <v>46296</v>
      </c>
      <c r="B1606" s="91" t="inlineStr">
        <is>
          <t>SUYOG</t>
        </is>
      </c>
      <c r="C1606" s="91" t="inlineStr">
        <is>
          <t>INE442P01014</t>
        </is>
      </c>
      <c r="D1606" s="91" t="n"/>
      <c r="E1606" s="91" t="inlineStr">
        <is>
          <t>None</t>
        </is>
      </c>
      <c r="F1606" s="93" t="n">
        <v>808</v>
      </c>
      <c r="G1606" s="92" t="inlineStr">
        <is>
          <t>N</t>
        </is>
      </c>
      <c r="H1606" s="94" t="n"/>
      <c r="I1606" s="91" t="inlineStr">
        <is>
          <t>N</t>
        </is>
      </c>
      <c r="J1606" s="92">
        <f>IF(K1606="","N","Y")</f>
        <v/>
      </c>
      <c r="K1606" s="94">
        <f>_xlfn.TEXTJOIN("; ",TRUE,IF(P1606="52-wk low","52-wk low",""),IF(AND(AD1606&gt;=Settings!$B$12,M1606&lt;0),"Distribution",""),IF(AND(AJ1606="Y",M1606&lt;0,AK1606&lt;-Settings!$B$13),"Long unwinding",""),IF(AND(AJ1606="Y",M1606&lt;0,AK1606&gt;Settings!$B$13),"Short buildup",""))</f>
        <v/>
      </c>
      <c r="L1606" s="95" t="n">
        <v>689.9</v>
      </c>
      <c r="M1606" s="96" t="n">
        <v>-0.75</v>
      </c>
      <c r="N1606" s="93" t="n">
        <v>911</v>
      </c>
      <c r="O1606" s="91" t="inlineStr">
        <is>
          <t>None</t>
        </is>
      </c>
      <c r="P1606" s="91" t="inlineStr">
        <is>
          <t>None</t>
        </is>
      </c>
      <c r="Q1606" s="97" t="n">
        <v>0.98</v>
      </c>
      <c r="R1606" s="96" t="n">
        <v>0.33</v>
      </c>
      <c r="S1606" s="96" t="n">
        <v>3.37</v>
      </c>
      <c r="T1606" s="96" t="n">
        <v>3.67</v>
      </c>
      <c r="U1606" s="96" t="n">
        <v>2.92</v>
      </c>
      <c r="V1606" s="103" t="n">
        <v>0.96</v>
      </c>
      <c r="W1606" s="102" t="n">
        <v>7</v>
      </c>
      <c r="X1606" s="93" t="n"/>
      <c r="Y1606" s="91" t="inlineStr">
        <is>
          <t>None</t>
        </is>
      </c>
      <c r="Z1606" s="99" t="n">
        <v>50.38</v>
      </c>
      <c r="AA1606" s="96" t="n">
        <v>0.85</v>
      </c>
      <c r="AB1606" s="96" t="n">
        <v>0.9</v>
      </c>
      <c r="AC1606" s="96" t="n">
        <v>3.08</v>
      </c>
      <c r="AD1606" s="96" t="n">
        <v>3.49</v>
      </c>
      <c r="AE1606" s="96" t="n">
        <v>2.74</v>
      </c>
      <c r="AF1606" s="103" t="n">
        <v>1.02</v>
      </c>
      <c r="AG1606" s="91" t="inlineStr">
        <is>
          <t>Normal</t>
        </is>
      </c>
      <c r="AH1606" s="100" t="n">
        <v>0</v>
      </c>
      <c r="AI1606" s="101" t="n">
        <v>0</v>
      </c>
      <c r="AJ1606" s="92" t="inlineStr">
        <is>
          <t>N</t>
        </is>
      </c>
      <c r="AK1606" s="96" t="n"/>
      <c r="AL1606" s="91" t="inlineStr">
        <is>
          <t>n/a</t>
        </is>
      </c>
      <c r="AM1606" s="93" t="n"/>
      <c r="AN1606" s="92" t="inlineStr">
        <is>
          <t>None</t>
        </is>
      </c>
      <c r="AO1606" s="102" t="n">
        <v>0</v>
      </c>
      <c r="AP1606" s="103" t="n">
        <v>0.78</v>
      </c>
      <c r="AQ1606" s="102" t="n">
        <v>47</v>
      </c>
      <c r="AR1606" s="91" t="inlineStr">
        <is>
          <t>N</t>
        </is>
      </c>
      <c r="AS1606" s="104" t="n"/>
      <c r="AT1606" s="92">
        <f>IF(AND(P1606="52-wk high",T1606&gt;=Settings!$B$7),"Y","N")</f>
        <v/>
      </c>
      <c r="AU1606" s="91">
        <f>IF(AND(AD1606&gt;=Settings!$B$8,M1606&gt;0),"Y","N")</f>
        <v/>
      </c>
      <c r="AV1606" s="91">
        <f>IF(OR(AH1606&gt;Settings!$B$9,AI1606&gt;Settings!$B$9),"Y","N")</f>
        <v/>
      </c>
      <c r="AW1606" s="91">
        <f>IF(AJ1606&lt;&gt;"Y","n/a",IF(AND(M1606&gt;0,AK1606&gt;Settings!$B$10),"Y","N"))</f>
        <v/>
      </c>
      <c r="AX1606" s="91">
        <f>IF(AO1606&gt;=Settings!$B$11,"Y","N")</f>
        <v/>
      </c>
      <c r="AY1606" s="99">
        <f>(AT1606="Y")+(AU1606="Y")+(AV1606="Y")+(AW1606="Y")+(AX1606="Y")</f>
        <v/>
      </c>
      <c r="AZ1606" s="94">
        <f>IF(AY1606=0,"None",_xlfn.TEXTJOIN(", ",TRUE(),IF(AT1606="Y","Breakout",""),IF(AU1606="Y","Accumulation",""),IF(AV1606="Y","Institutional buying",""),IF(AW1606="Y","Long buildup",""),IF(AX1606="Y","Momentum leader","")))</f>
        <v/>
      </c>
      <c r="BA1606" s="94">
        <f>IF(BW1606="","","Passes "&amp;AY1606&amp;" of 5 buy-side scans"&amp;IF(G1606="Y","; RED FLAG: filter out using Red flag column",""))</f>
        <v/>
      </c>
      <c r="BB1606" s="91" t="inlineStr">
        <is>
          <t>None</t>
        </is>
      </c>
      <c r="BC1606" s="92" t="inlineStr">
        <is>
          <t>N</t>
        </is>
      </c>
      <c r="BD1606" s="94" t="n"/>
      <c r="BE1606" s="94" t="n"/>
      <c r="BF1606" s="92">
        <f>IF(R1606*100000&gt;=Settings!$B$5,"Y","N")</f>
        <v/>
      </c>
      <c r="BG1606" s="91">
        <f>IF(F1606&gt;Settings!$B$6,"Y","N")</f>
        <v/>
      </c>
      <c r="BH1606" s="97" t="n">
        <v>-25.1</v>
      </c>
      <c r="BI1606" s="96" t="n">
        <v>4.51</v>
      </c>
      <c r="BJ1606" s="96" t="n">
        <v>-6.35</v>
      </c>
      <c r="BK1606" s="96" t="n">
        <v>-17.69</v>
      </c>
      <c r="BL1606" s="96" t="n">
        <v>8.4</v>
      </c>
      <c r="BM1606" s="96" t="n">
        <v>-16.56</v>
      </c>
      <c r="BN1606" s="97" t="n">
        <v>0.62</v>
      </c>
      <c r="BO1606" s="96" t="n">
        <v>-5.54</v>
      </c>
      <c r="BP1606" s="96" t="n">
        <v>-8.039999999999999</v>
      </c>
      <c r="BQ1606" s="96" t="n">
        <v>-8.5</v>
      </c>
      <c r="BR1606" s="91" t="inlineStr">
        <is>
          <t>Mixed</t>
        </is>
      </c>
      <c r="BS1606" s="91" t="inlineStr">
        <is>
          <t>None</t>
        </is>
      </c>
      <c r="BT1606" s="96" t="n">
        <v>54.4</v>
      </c>
      <c r="BU1606" s="91" t="inlineStr">
        <is>
          <t>N</t>
        </is>
      </c>
      <c r="BV1606" s="99">
        <f>IF(OR(BF1606&lt;&gt;"Y",BG1606&lt;&gt;"Y"),"",(AND(ISNUMBER(BQ1606),BQ1606&gt;0))+(BR1606="Stacked up")+(AND(ISNUMBER(BH1606),BH1606&gt;=-Settings!$B$17))+(AND(ISNUMBER(BK1606),ISNUMBER(BM1606),BK1606&gt;0,BM1606&gt;0))+(AND(ISNUMBER(AQ1606),AQ1606&gt;=Settings!$B$18))+(AND(ISNUMBER(BT1606),BT1606&gt;=Settings!$B$19,BT1606&lt;=Settings!$B$20))+(AND(ISNUMBER(AS1606),AS1606&gt;0))+(AND(ISNUMBER(T1606),ISNUMBER(M1606),T1606&gt;=Settings!$B$21,M1606&gt;0))+(AND(ISNUMBER(AD1606),ISNUMBER(M1606),AD1606&gt;=Settings!$B$22,M1606&gt;0))+(AY1606&gt;=1))</f>
        <v/>
      </c>
      <c r="BW1606" s="91">
        <f>IF(OR(AY1606=0,BF1606&lt;&gt;"Y",BG1606&lt;&gt;"Y"),"",1+SUMPRODUCT(($A$6:$A$2604=A1606)*($AY$6:$AY$2604&gt;0)*($BF$6:$BF$2604="Y")*($BG$6:$BG$2604="Y")*(($AY$6:$AY$2604&gt;AY1606)+($AY$6:$AY$2604=AY1606)*($AD$6:$AD$2604&gt;AD1606))))</f>
        <v/>
      </c>
    </row>
    <row r="1607" ht="23.85" customHeight="1" s="55">
      <c r="A1607" s="90" t="n">
        <v>46296</v>
      </c>
      <c r="B1607" s="91" t="inlineStr">
        <is>
          <t>HIMATSEIDE</t>
        </is>
      </c>
      <c r="C1607" s="91" t="inlineStr">
        <is>
          <t>INE049A01027</t>
        </is>
      </c>
      <c r="D1607" s="91" t="n"/>
      <c r="E1607" s="91" t="inlineStr">
        <is>
          <t>None</t>
        </is>
      </c>
      <c r="F1607" s="93" t="n">
        <v>807</v>
      </c>
      <c r="G1607" s="92" t="inlineStr">
        <is>
          <t>N</t>
        </is>
      </c>
      <c r="H1607" s="94" t="n"/>
      <c r="I1607" s="91" t="inlineStr">
        <is>
          <t>N</t>
        </is>
      </c>
      <c r="J1607" s="92">
        <f>IF(K1607="","N","Y")</f>
        <v/>
      </c>
      <c r="K1607" s="94">
        <f>_xlfn.TEXTJOIN("; ",TRUE,IF(P1607="52-wk low","52-wk low",""),IF(AND(AD1607&gt;=Settings!$B$12,M1607&lt;0),"Distribution",""),IF(AND(AJ1607="Y",M1607&lt;0,AK1607&lt;-Settings!$B$13),"Long unwinding",""),IF(AND(AJ1607="Y",M1607&lt;0,AK1607&gt;Settings!$B$13),"Short buildup",""))</f>
        <v/>
      </c>
      <c r="L1607" s="95" t="n">
        <v>64.15000000000001</v>
      </c>
      <c r="M1607" s="96" t="n">
        <v>-3.39</v>
      </c>
      <c r="N1607" s="93" t="n">
        <v>2196</v>
      </c>
      <c r="O1607" s="91" t="inlineStr">
        <is>
          <t>None</t>
        </is>
      </c>
      <c r="P1607" s="91" t="inlineStr">
        <is>
          <t>None</t>
        </is>
      </c>
      <c r="Q1607" s="97" t="n">
        <v>5.13</v>
      </c>
      <c r="R1607" s="96" t="n">
        <v>6.67</v>
      </c>
      <c r="S1607" s="96" t="n">
        <v>0.78</v>
      </c>
      <c r="T1607" s="96" t="n">
        <v>0.93</v>
      </c>
      <c r="U1607" s="96" t="n">
        <v>0.58</v>
      </c>
      <c r="V1607" s="103" t="n">
        <v>0.75</v>
      </c>
      <c r="W1607" s="102" t="n">
        <v>4</v>
      </c>
      <c r="X1607" s="93" t="n"/>
      <c r="Y1607" s="91" t="inlineStr">
        <is>
          <t>None</t>
        </is>
      </c>
      <c r="Z1607" s="99" t="n">
        <v>52.27</v>
      </c>
      <c r="AA1607" s="96" t="n">
        <v>0.99</v>
      </c>
      <c r="AB1607" s="96" t="n">
        <v>0.96</v>
      </c>
      <c r="AC1607" s="96" t="n">
        <v>0.8</v>
      </c>
      <c r="AD1607" s="96" t="n">
        <v>0.91</v>
      </c>
      <c r="AE1607" s="96" t="n">
        <v>0.62</v>
      </c>
      <c r="AF1607" s="103" t="n">
        <v>1.05</v>
      </c>
      <c r="AG1607" s="91" t="inlineStr">
        <is>
          <t>Normal</t>
        </is>
      </c>
      <c r="AH1607" s="100" t="n">
        <v>0</v>
      </c>
      <c r="AI1607" s="101" t="n">
        <v>0</v>
      </c>
      <c r="AJ1607" s="92" t="inlineStr">
        <is>
          <t>N</t>
        </is>
      </c>
      <c r="AK1607" s="96" t="n"/>
      <c r="AL1607" s="91" t="inlineStr">
        <is>
          <t>n/a</t>
        </is>
      </c>
      <c r="AM1607" s="93" t="n"/>
      <c r="AN1607" s="92" t="inlineStr">
        <is>
          <t>None</t>
        </is>
      </c>
      <c r="AO1607" s="102" t="n">
        <v>0</v>
      </c>
      <c r="AP1607" s="103" t="n">
        <v>0.52</v>
      </c>
      <c r="AQ1607" s="102" t="n">
        <v>7</v>
      </c>
      <c r="AR1607" s="91" t="inlineStr">
        <is>
          <t>N</t>
        </is>
      </c>
      <c r="AS1607" s="104" t="n"/>
      <c r="AT1607" s="92">
        <f>IF(AND(P1607="52-wk high",T1607&gt;=Settings!$B$7),"Y","N")</f>
        <v/>
      </c>
      <c r="AU1607" s="91">
        <f>IF(AND(AD1607&gt;=Settings!$B$8,M1607&gt;0),"Y","N")</f>
        <v/>
      </c>
      <c r="AV1607" s="91">
        <f>IF(OR(AH1607&gt;Settings!$B$9,AI1607&gt;Settings!$B$9),"Y","N")</f>
        <v/>
      </c>
      <c r="AW1607" s="91">
        <f>IF(AJ1607&lt;&gt;"Y","n/a",IF(AND(M1607&gt;0,AK1607&gt;Settings!$B$10),"Y","N"))</f>
        <v/>
      </c>
      <c r="AX1607" s="91">
        <f>IF(AO1607&gt;=Settings!$B$11,"Y","N")</f>
        <v/>
      </c>
      <c r="AY1607" s="99">
        <f>(AT1607="Y")+(AU1607="Y")+(AV1607="Y")+(AW1607="Y")+(AX1607="Y")</f>
        <v/>
      </c>
      <c r="AZ1607" s="94">
        <f>IF(AY1607=0,"None",_xlfn.TEXTJOIN(", ",TRUE(),IF(AT1607="Y","Breakout",""),IF(AU1607="Y","Accumulation",""),IF(AV1607="Y","Institutional buying",""),IF(AW1607="Y","Long buildup",""),IF(AX1607="Y","Momentum leader","")))</f>
        <v/>
      </c>
      <c r="BA1607" s="94">
        <f>IF(BW1607="","","Passes "&amp;AY1607&amp;" of 5 buy-side scans"&amp;IF(G1607="Y","; RED FLAG: filter out using Red flag column",""))</f>
        <v/>
      </c>
      <c r="BB1607" s="91" t="inlineStr">
        <is>
          <t>None</t>
        </is>
      </c>
      <c r="BC1607" s="92" t="inlineStr">
        <is>
          <t>N</t>
        </is>
      </c>
      <c r="BD1607" s="94" t="n"/>
      <c r="BE1607" s="94" t="n"/>
      <c r="BF1607" s="92">
        <f>IF(R1607*100000&gt;=Settings!$B$5,"Y","N")</f>
        <v/>
      </c>
      <c r="BG1607" s="91">
        <f>IF(F1607&gt;Settings!$B$6,"Y","N")</f>
        <v/>
      </c>
      <c r="BH1607" s="97" t="n">
        <v>-50.46</v>
      </c>
      <c r="BI1607" s="96" t="n">
        <v>-7.66</v>
      </c>
      <c r="BJ1607" s="96" t="n">
        <v>-7.39</v>
      </c>
      <c r="BK1607" s="96" t="n">
        <v>-29.44</v>
      </c>
      <c r="BL1607" s="96" t="n">
        <v>-17.85</v>
      </c>
      <c r="BM1607" s="96" t="n">
        <v>-46.5</v>
      </c>
      <c r="BN1607" s="97" t="n">
        <v>-4.59</v>
      </c>
      <c r="BO1607" s="96" t="n">
        <v>-10.25</v>
      </c>
      <c r="BP1607" s="96" t="n">
        <v>-16.81</v>
      </c>
      <c r="BQ1607" s="96" t="n">
        <v>-26.06</v>
      </c>
      <c r="BR1607" s="91" t="inlineStr">
        <is>
          <t>Stacked down</t>
        </is>
      </c>
      <c r="BS1607" s="91" t="inlineStr">
        <is>
          <t>None</t>
        </is>
      </c>
      <c r="BT1607" s="96" t="n">
        <v>39.3</v>
      </c>
      <c r="BU1607" s="91" t="inlineStr">
        <is>
          <t>N</t>
        </is>
      </c>
      <c r="BV1607" s="99">
        <f>IF(OR(BF1607&lt;&gt;"Y",BG1607&lt;&gt;"Y"),"",(AND(ISNUMBER(BQ1607),BQ1607&gt;0))+(BR1607="Stacked up")+(AND(ISNUMBER(BH1607),BH1607&gt;=-Settings!$B$17))+(AND(ISNUMBER(BK1607),ISNUMBER(BM1607),BK1607&gt;0,BM1607&gt;0))+(AND(ISNUMBER(AQ1607),AQ1607&gt;=Settings!$B$18))+(AND(ISNUMBER(BT1607),BT1607&gt;=Settings!$B$19,BT1607&lt;=Settings!$B$20))+(AND(ISNUMBER(AS1607),AS1607&gt;0))+(AND(ISNUMBER(T1607),ISNUMBER(M1607),T1607&gt;=Settings!$B$21,M1607&gt;0))+(AND(ISNUMBER(AD1607),ISNUMBER(M1607),AD1607&gt;=Settings!$B$22,M1607&gt;0))+(AY1607&gt;=1))</f>
        <v/>
      </c>
      <c r="BW1607" s="91">
        <f>IF(OR(AY1607=0,BF1607&lt;&gt;"Y",BG1607&lt;&gt;"Y"),"",1+SUMPRODUCT(($A$6:$A$2604=A1607)*($AY$6:$AY$2604&gt;0)*($BF$6:$BF$2604="Y")*($BG$6:$BG$2604="Y")*(($AY$6:$AY$2604&gt;AY1607)+($AY$6:$AY$2604=AY1607)*($AD$6:$AD$2604&gt;AD1607))))</f>
        <v/>
      </c>
    </row>
    <row r="1608" ht="23.85" customHeight="1" s="55">
      <c r="A1608" s="90" t="n">
        <v>46296</v>
      </c>
      <c r="B1608" s="91" t="inlineStr">
        <is>
          <t>DBOL</t>
        </is>
      </c>
      <c r="C1608" s="91" t="inlineStr">
        <is>
          <t>INE0I3401014</t>
        </is>
      </c>
      <c r="D1608" s="91" t="n"/>
      <c r="E1608" s="91" t="inlineStr">
        <is>
          <t>None</t>
        </is>
      </c>
      <c r="F1608" s="93" t="n">
        <v>803</v>
      </c>
      <c r="G1608" s="92" t="inlineStr">
        <is>
          <t>N</t>
        </is>
      </c>
      <c r="H1608" s="94" t="n"/>
      <c r="I1608" s="91" t="inlineStr">
        <is>
          <t>N</t>
        </is>
      </c>
      <c r="J1608" s="92">
        <f>IF(K1608="","N","Y")</f>
        <v/>
      </c>
      <c r="K1608" s="94">
        <f>_xlfn.TEXTJOIN("; ",TRUE,IF(P1608="52-wk low","52-wk low",""),IF(AND(AD1608&gt;=Settings!$B$12,M1608&lt;0),"Distribution",""),IF(AND(AJ1608="Y",M1608&lt;0,AK1608&lt;-Settings!$B$13),"Long unwinding",""),IF(AND(AJ1608="Y",M1608&lt;0,AK1608&gt;Settings!$B$13),"Short buildup",""))</f>
        <v/>
      </c>
      <c r="L1608" s="95" t="n">
        <v>120.91</v>
      </c>
      <c r="M1608" s="96" t="n">
        <v>-4.12</v>
      </c>
      <c r="N1608" s="93" t="n">
        <v>2362</v>
      </c>
      <c r="O1608" s="91" t="inlineStr">
        <is>
          <t>None</t>
        </is>
      </c>
      <c r="P1608" s="91" t="inlineStr">
        <is>
          <t>None</t>
        </is>
      </c>
      <c r="Q1608" s="97" t="n">
        <v>2.16</v>
      </c>
      <c r="R1608" s="96" t="n">
        <v>2.07</v>
      </c>
      <c r="S1608" s="96" t="n">
        <v>1.07</v>
      </c>
      <c r="T1608" s="96" t="n">
        <v>0.77</v>
      </c>
      <c r="U1608" s="96" t="n">
        <v>1.29</v>
      </c>
      <c r="V1608" s="103" t="n">
        <v>1.23</v>
      </c>
      <c r="W1608" s="102" t="n">
        <v>4</v>
      </c>
      <c r="X1608" s="93" t="n"/>
      <c r="Y1608" s="91" t="inlineStr">
        <is>
          <t>None</t>
        </is>
      </c>
      <c r="Z1608" s="99" t="n">
        <v>52.1</v>
      </c>
      <c r="AA1608" s="96" t="n">
        <v>1.01</v>
      </c>
      <c r="AB1608" s="96" t="n">
        <v>0.97</v>
      </c>
      <c r="AC1608" s="96" t="n">
        <v>1.12</v>
      </c>
      <c r="AD1608" s="96" t="n">
        <v>0.82</v>
      </c>
      <c r="AE1608" s="96" t="n"/>
      <c r="AF1608" s="103" t="n"/>
      <c r="AG1608" s="91" t="inlineStr">
        <is>
          <t>No delivery data</t>
        </is>
      </c>
      <c r="AH1608" s="100" t="n">
        <v>0</v>
      </c>
      <c r="AI1608" s="101" t="n">
        <v>0</v>
      </c>
      <c r="AJ1608" s="92" t="inlineStr">
        <is>
          <t>N</t>
        </is>
      </c>
      <c r="AK1608" s="96" t="n"/>
      <c r="AL1608" s="91" t="inlineStr">
        <is>
          <t>n/a</t>
        </is>
      </c>
      <c r="AM1608" s="93" t="n"/>
      <c r="AN1608" s="92" t="inlineStr">
        <is>
          <t>None</t>
        </is>
      </c>
      <c r="AO1608" s="102" t="n">
        <v>0</v>
      </c>
      <c r="AP1608" s="103" t="n">
        <v>1.34</v>
      </c>
      <c r="AQ1608" s="102" t="n">
        <v>75</v>
      </c>
      <c r="AR1608" s="91" t="inlineStr">
        <is>
          <t>N</t>
        </is>
      </c>
      <c r="AS1608" s="104" t="n"/>
      <c r="AT1608" s="92">
        <f>IF(AND(P1608="52-wk high",T1608&gt;=Settings!$B$7),"Y","N")</f>
        <v/>
      </c>
      <c r="AU1608" s="91">
        <f>IF(AND(AD1608&gt;=Settings!$B$8,M1608&gt;0),"Y","N")</f>
        <v/>
      </c>
      <c r="AV1608" s="91">
        <f>IF(OR(AH1608&gt;Settings!$B$9,AI1608&gt;Settings!$B$9),"Y","N")</f>
        <v/>
      </c>
      <c r="AW1608" s="91">
        <f>IF(AJ1608&lt;&gt;"Y","n/a",IF(AND(M1608&gt;0,AK1608&gt;Settings!$B$10),"Y","N"))</f>
        <v/>
      </c>
      <c r="AX1608" s="91">
        <f>IF(AO1608&gt;=Settings!$B$11,"Y","N")</f>
        <v/>
      </c>
      <c r="AY1608" s="99">
        <f>(AT1608="Y")+(AU1608="Y")+(AV1608="Y")+(AW1608="Y")+(AX1608="Y")</f>
        <v/>
      </c>
      <c r="AZ1608" s="94">
        <f>IF(AY1608=0,"None",_xlfn.TEXTJOIN(", ",TRUE(),IF(AT1608="Y","Breakout",""),IF(AU1608="Y","Accumulation",""),IF(AV1608="Y","Institutional buying",""),IF(AW1608="Y","Long buildup",""),IF(AX1608="Y","Momentum leader","")))</f>
        <v/>
      </c>
      <c r="BA1608" s="94">
        <f>IF(BW1608="","","Passes "&amp;AY1608&amp;" of 5 buy-side scans"&amp;IF(G1608="Y","; RED FLAG: filter out using Red flag column",""))</f>
        <v/>
      </c>
      <c r="BB1608" s="91" t="inlineStr">
        <is>
          <t>None</t>
        </is>
      </c>
      <c r="BC1608" s="92" t="inlineStr">
        <is>
          <t>N</t>
        </is>
      </c>
      <c r="BD1608" s="94" t="n"/>
      <c r="BE1608" s="94" t="n"/>
      <c r="BF1608" s="92">
        <f>IF(R1608*100000&gt;=Settings!$B$5,"Y","N")</f>
        <v/>
      </c>
      <c r="BG1608" s="91">
        <f>IF(F1608&gt;Settings!$B$6,"Y","N")</f>
        <v/>
      </c>
      <c r="BH1608" s="97" t="n">
        <v>-13.01</v>
      </c>
      <c r="BI1608" s="96" t="n">
        <v>6.81</v>
      </c>
      <c r="BJ1608" s="96" t="n">
        <v>-4.62</v>
      </c>
      <c r="BK1608" s="96" t="n">
        <v>9.06</v>
      </c>
      <c r="BL1608" s="96" t="n">
        <v>6.5</v>
      </c>
      <c r="BM1608" s="96" t="n">
        <v>48.32</v>
      </c>
      <c r="BN1608" s="97" t="n">
        <v>0.47</v>
      </c>
      <c r="BO1608" s="96" t="n">
        <v>1.91</v>
      </c>
      <c r="BP1608" s="96" t="n">
        <v>5.21</v>
      </c>
      <c r="BQ1608" s="96" t="n">
        <v>12.3</v>
      </c>
      <c r="BR1608" s="91" t="inlineStr">
        <is>
          <t>Stacked up</t>
        </is>
      </c>
      <c r="BS1608" s="91" t="inlineStr">
        <is>
          <t>None</t>
        </is>
      </c>
      <c r="BT1608" s="96" t="n">
        <v>51.2</v>
      </c>
      <c r="BU1608" s="91" t="inlineStr">
        <is>
          <t>N</t>
        </is>
      </c>
      <c r="BV1608" s="99">
        <f>IF(OR(BF1608&lt;&gt;"Y",BG1608&lt;&gt;"Y"),"",(AND(ISNUMBER(BQ1608),BQ1608&gt;0))+(BR1608="Stacked up")+(AND(ISNUMBER(BH1608),BH1608&gt;=-Settings!$B$17))+(AND(ISNUMBER(BK1608),ISNUMBER(BM1608),BK1608&gt;0,BM1608&gt;0))+(AND(ISNUMBER(AQ1608),AQ1608&gt;=Settings!$B$18))+(AND(ISNUMBER(BT1608),BT1608&gt;=Settings!$B$19,BT1608&lt;=Settings!$B$20))+(AND(ISNUMBER(AS1608),AS1608&gt;0))+(AND(ISNUMBER(T1608),ISNUMBER(M1608),T1608&gt;=Settings!$B$21,M1608&gt;0))+(AND(ISNUMBER(AD1608),ISNUMBER(M1608),AD1608&gt;=Settings!$B$22,M1608&gt;0))+(AY1608&gt;=1))</f>
        <v/>
      </c>
      <c r="BW1608" s="91">
        <f>IF(OR(AY1608=0,BF1608&lt;&gt;"Y",BG1608&lt;&gt;"Y"),"",1+SUMPRODUCT(($A$6:$A$2604=A1608)*($AY$6:$AY$2604&gt;0)*($BF$6:$BF$2604="Y")*($BG$6:$BG$2604="Y")*(($AY$6:$AY$2604&gt;AY1608)+($AY$6:$AY$2604=AY1608)*($AD$6:$AD$2604&gt;AD1608))))</f>
        <v/>
      </c>
    </row>
    <row r="1609" ht="23.85" customHeight="1" s="55">
      <c r="A1609" s="90" t="n">
        <v>46296</v>
      </c>
      <c r="B1609" s="91" t="inlineStr">
        <is>
          <t>ABINFRA</t>
        </is>
      </c>
      <c r="C1609" s="91" t="inlineStr">
        <is>
          <t>INE00YB01025</t>
        </is>
      </c>
      <c r="D1609" s="91" t="n"/>
      <c r="E1609" s="91" t="inlineStr">
        <is>
          <t>None</t>
        </is>
      </c>
      <c r="F1609" s="93" t="n">
        <v>802</v>
      </c>
      <c r="G1609" s="92" t="inlineStr">
        <is>
          <t>Y</t>
        </is>
      </c>
      <c r="H1609" s="94" t="inlineStr">
        <is>
          <t>ESM Stage 1; T2T (BE series)</t>
        </is>
      </c>
      <c r="I1609" s="91" t="inlineStr">
        <is>
          <t>Y</t>
        </is>
      </c>
      <c r="J1609" s="92">
        <f>IF(K1609="","N","Y")</f>
        <v/>
      </c>
      <c r="K1609" s="94">
        <f>_xlfn.TEXTJOIN("; ",TRUE,IF(P1609="52-wk low","52-wk low",""),IF(AND(AD1609&gt;=Settings!$B$12,M1609&lt;0),"Distribution",""),IF(AND(AJ1609="Y",M1609&lt;0,AK1609&lt;-Settings!$B$13),"Long unwinding",""),IF(AND(AJ1609="Y",M1609&lt;0,AK1609&gt;Settings!$B$13),"Short buildup",""))</f>
        <v/>
      </c>
      <c r="L1609" s="95" t="n">
        <v>12.56</v>
      </c>
      <c r="M1609" s="96" t="n">
        <v>-1.18</v>
      </c>
      <c r="N1609" s="93" t="n">
        <v>1134</v>
      </c>
      <c r="O1609" s="91" t="inlineStr">
        <is>
          <t>None</t>
        </is>
      </c>
      <c r="P1609" s="91" t="inlineStr">
        <is>
          <t>None</t>
        </is>
      </c>
      <c r="Q1609" s="97" t="n">
        <v>2.35</v>
      </c>
      <c r="R1609" s="96" t="n">
        <v>3.4</v>
      </c>
      <c r="S1609" s="96" t="n">
        <v>0.71</v>
      </c>
      <c r="T1609" s="96" t="n">
        <v>0.05</v>
      </c>
      <c r="U1609" s="96" t="n">
        <v>0.06</v>
      </c>
      <c r="V1609" s="103" t="n">
        <v>0.08</v>
      </c>
      <c r="W1609" s="102" t="n">
        <v>0</v>
      </c>
      <c r="X1609" s="93" t="n"/>
      <c r="Y1609" s="91" t="inlineStr">
        <is>
          <t>None</t>
        </is>
      </c>
      <c r="Z1609" s="99" t="n"/>
      <c r="AA1609" s="96" t="n"/>
      <c r="AB1609" s="96" t="n"/>
      <c r="AC1609" s="96" t="n"/>
      <c r="AD1609" s="96" t="n"/>
      <c r="AE1609" s="96" t="n"/>
      <c r="AF1609" s="103" t="n"/>
      <c r="AG1609" s="91" t="inlineStr">
        <is>
          <t>No delivery data</t>
        </is>
      </c>
      <c r="AH1609" s="100" t="n">
        <v>0</v>
      </c>
      <c r="AI1609" s="101" t="n">
        <v>0</v>
      </c>
      <c r="AJ1609" s="92" t="inlineStr">
        <is>
          <t>N</t>
        </is>
      </c>
      <c r="AK1609" s="96" t="n"/>
      <c r="AL1609" s="91" t="inlineStr">
        <is>
          <t>n/a</t>
        </is>
      </c>
      <c r="AM1609" s="93" t="n"/>
      <c r="AN1609" s="92" t="inlineStr">
        <is>
          <t>None</t>
        </is>
      </c>
      <c r="AO1609" s="102" t="n">
        <v>0</v>
      </c>
      <c r="AP1609" s="103" t="n"/>
      <c r="AQ1609" s="102" t="n"/>
      <c r="AR1609" s="91" t="inlineStr">
        <is>
          <t>N</t>
        </is>
      </c>
      <c r="AS1609" s="104" t="n"/>
      <c r="AT1609" s="92">
        <f>IF(AND(P1609="52-wk high",T1609&gt;=Settings!$B$7),"Y","N")</f>
        <v/>
      </c>
      <c r="AU1609" s="91">
        <f>IF(AND(AD1609&gt;=Settings!$B$8,M1609&gt;0),"Y","N")</f>
        <v/>
      </c>
      <c r="AV1609" s="91">
        <f>IF(OR(AH1609&gt;Settings!$B$9,AI1609&gt;Settings!$B$9),"Y","N")</f>
        <v/>
      </c>
      <c r="AW1609" s="91">
        <f>IF(AJ1609&lt;&gt;"Y","n/a",IF(AND(M1609&gt;0,AK1609&gt;Settings!$B$10),"Y","N"))</f>
        <v/>
      </c>
      <c r="AX1609" s="91">
        <f>IF(AO1609&gt;=Settings!$B$11,"Y","N")</f>
        <v/>
      </c>
      <c r="AY1609" s="99">
        <f>(AT1609="Y")+(AU1609="Y")+(AV1609="Y")+(AW1609="Y")+(AX1609="Y")</f>
        <v/>
      </c>
      <c r="AZ1609" s="94">
        <f>IF(AY1609=0,"None",_xlfn.TEXTJOIN(", ",TRUE(),IF(AT1609="Y","Breakout",""),IF(AU1609="Y","Accumulation",""),IF(AV1609="Y","Institutional buying",""),IF(AW1609="Y","Long buildup",""),IF(AX1609="Y","Momentum leader","")))</f>
        <v/>
      </c>
      <c r="BA1609" s="94">
        <f>IF(BW1609="","","Passes "&amp;AY1609&amp;" of 5 buy-side scans"&amp;IF(G1609="Y","; RED FLAG: filter out using Red flag column",""))</f>
        <v/>
      </c>
      <c r="BB1609" s="91" t="inlineStr">
        <is>
          <t>None</t>
        </is>
      </c>
      <c r="BC1609" s="92" t="inlineStr">
        <is>
          <t>N</t>
        </is>
      </c>
      <c r="BD1609" s="94" t="n"/>
      <c r="BE1609" s="94" t="inlineStr">
        <is>
          <t>FVSPLT FRM RS 10 TO RE 1, ex 17-Oct-2025</t>
        </is>
      </c>
      <c r="BF1609" s="92">
        <f>IF(R1609*100000&gt;=Settings!$B$5,"Y","N")</f>
        <v/>
      </c>
      <c r="BG1609" s="91">
        <f>IF(F1609&gt;Settings!$B$6,"Y","N")</f>
        <v/>
      </c>
      <c r="BH1609" s="97" t="n">
        <v>-46.69</v>
      </c>
      <c r="BI1609" s="96" t="n">
        <v>2.03</v>
      </c>
      <c r="BJ1609" s="96" t="n">
        <v>10.95</v>
      </c>
      <c r="BK1609" s="96" t="n">
        <v>14.18</v>
      </c>
      <c r="BL1609" s="96" t="n">
        <v>-20.96</v>
      </c>
      <c r="BM1609" s="96" t="n"/>
      <c r="BN1609" s="97" t="n">
        <v>4.3</v>
      </c>
      <c r="BO1609" s="96" t="n">
        <v>7.3</v>
      </c>
      <c r="BP1609" s="96" t="n">
        <v>2.83</v>
      </c>
      <c r="BQ1609" s="96" t="n">
        <v>-9.16</v>
      </c>
      <c r="BR1609" s="91" t="inlineStr">
        <is>
          <t>Mixed</t>
        </is>
      </c>
      <c r="BS1609" s="91" t="inlineStr">
        <is>
          <t>None</t>
        </is>
      </c>
      <c r="BT1609" s="96" t="n">
        <v>61.6</v>
      </c>
      <c r="BU1609" s="91" t="inlineStr">
        <is>
          <t>N</t>
        </is>
      </c>
      <c r="BV1609" s="99">
        <f>IF(OR(BF1609&lt;&gt;"Y",BG1609&lt;&gt;"Y"),"",(AND(ISNUMBER(BQ1609),BQ1609&gt;0))+(BR1609="Stacked up")+(AND(ISNUMBER(BH1609),BH1609&gt;=-Settings!$B$17))+(AND(ISNUMBER(BK1609),ISNUMBER(BM1609),BK1609&gt;0,BM1609&gt;0))+(AND(ISNUMBER(AQ1609),AQ1609&gt;=Settings!$B$18))+(AND(ISNUMBER(BT1609),BT1609&gt;=Settings!$B$19,BT1609&lt;=Settings!$B$20))+(AND(ISNUMBER(AS1609),AS1609&gt;0))+(AND(ISNUMBER(T1609),ISNUMBER(M1609),T1609&gt;=Settings!$B$21,M1609&gt;0))+(AND(ISNUMBER(AD1609),ISNUMBER(M1609),AD1609&gt;=Settings!$B$22,M1609&gt;0))+(AY1609&gt;=1))</f>
        <v/>
      </c>
      <c r="BW1609" s="91">
        <f>IF(OR(AY1609=0,BF1609&lt;&gt;"Y",BG1609&lt;&gt;"Y"),"",1+SUMPRODUCT(($A$6:$A$2604=A1609)*($AY$6:$AY$2604&gt;0)*($BF$6:$BF$2604="Y")*($BG$6:$BG$2604="Y")*(($AY$6:$AY$2604&gt;AY1609)+($AY$6:$AY$2604=AY1609)*($AD$6:$AD$2604&gt;AD1609))))</f>
        <v/>
      </c>
    </row>
    <row r="1610" ht="23.85" customHeight="1" s="55">
      <c r="A1610" s="90" t="n">
        <v>46296</v>
      </c>
      <c r="B1610" s="91" t="inlineStr">
        <is>
          <t>PROZONER</t>
        </is>
      </c>
      <c r="C1610" s="91" t="inlineStr">
        <is>
          <t>INE195N01013</t>
        </is>
      </c>
      <c r="D1610" s="91" t="n"/>
      <c r="E1610" s="91" t="inlineStr">
        <is>
          <t>None</t>
        </is>
      </c>
      <c r="F1610" s="93" t="n">
        <v>802</v>
      </c>
      <c r="G1610" s="92" t="inlineStr">
        <is>
          <t>N</t>
        </is>
      </c>
      <c r="H1610" s="94" t="n"/>
      <c r="I1610" s="91" t="inlineStr">
        <is>
          <t>N</t>
        </is>
      </c>
      <c r="J1610" s="92">
        <f>IF(K1610="","N","Y")</f>
        <v/>
      </c>
      <c r="K1610" s="94">
        <f>_xlfn.TEXTJOIN("; ",TRUE,IF(P1610="52-wk low","52-wk low",""),IF(AND(AD1610&gt;=Settings!$B$12,M1610&lt;0),"Distribution",""),IF(AND(AJ1610="Y",M1610&lt;0,AK1610&lt;-Settings!$B$13),"Long unwinding",""),IF(AND(AJ1610="Y",M1610&lt;0,AK1610&gt;Settings!$B$13),"Short buildup",""))</f>
        <v/>
      </c>
      <c r="L1610" s="95" t="n">
        <v>52.53</v>
      </c>
      <c r="M1610" s="96" t="n">
        <v>-7.06</v>
      </c>
      <c r="N1610" s="93" t="n">
        <v>2564</v>
      </c>
      <c r="O1610" s="91" t="inlineStr">
        <is>
          <t>None</t>
        </is>
      </c>
      <c r="P1610" s="91" t="inlineStr">
        <is>
          <t>None</t>
        </is>
      </c>
      <c r="Q1610" s="97" t="n">
        <v>2.42</v>
      </c>
      <c r="R1610" s="96" t="n">
        <v>4.79</v>
      </c>
      <c r="S1610" s="96" t="n">
        <v>0.49</v>
      </c>
      <c r="T1610" s="96" t="n">
        <v>0.76</v>
      </c>
      <c r="U1610" s="96" t="n">
        <v>0.85</v>
      </c>
      <c r="V1610" s="103" t="n">
        <v>1.69</v>
      </c>
      <c r="W1610" s="102" t="n">
        <v>12</v>
      </c>
      <c r="X1610" s="93" t="n"/>
      <c r="Y1610" s="91" t="inlineStr">
        <is>
          <t>None</t>
        </is>
      </c>
      <c r="Z1610" s="99" t="n">
        <v>61.22</v>
      </c>
      <c r="AA1610" s="96" t="n">
        <v>0.88</v>
      </c>
      <c r="AB1610" s="96" t="n">
        <v>0.93</v>
      </c>
      <c r="AC1610" s="96" t="n">
        <v>0.42</v>
      </c>
      <c r="AD1610" s="96" t="n">
        <v>0.7</v>
      </c>
      <c r="AE1610" s="96" t="n">
        <v>0.83</v>
      </c>
      <c r="AF1610" s="103" t="n">
        <v>1.15</v>
      </c>
      <c r="AG1610" s="91" t="inlineStr">
        <is>
          <t>Drying up</t>
        </is>
      </c>
      <c r="AH1610" s="100" t="n">
        <v>0</v>
      </c>
      <c r="AI1610" s="101" t="n">
        <v>0</v>
      </c>
      <c r="AJ1610" s="92" t="inlineStr">
        <is>
          <t>N</t>
        </is>
      </c>
      <c r="AK1610" s="96" t="n"/>
      <c r="AL1610" s="91" t="inlineStr">
        <is>
          <t>n/a</t>
        </is>
      </c>
      <c r="AM1610" s="93" t="n"/>
      <c r="AN1610" s="92" t="inlineStr">
        <is>
          <t>None</t>
        </is>
      </c>
      <c r="AO1610" s="102" t="n">
        <v>0</v>
      </c>
      <c r="AP1610" s="103" t="n">
        <v>0.86</v>
      </c>
      <c r="AQ1610" s="102" t="n">
        <v>55</v>
      </c>
      <c r="AR1610" s="91" t="inlineStr">
        <is>
          <t>N</t>
        </is>
      </c>
      <c r="AS1610" s="104" t="n"/>
      <c r="AT1610" s="92">
        <f>IF(AND(P1610="52-wk high",T1610&gt;=Settings!$B$7),"Y","N")</f>
        <v/>
      </c>
      <c r="AU1610" s="91">
        <f>IF(AND(AD1610&gt;=Settings!$B$8,M1610&gt;0),"Y","N")</f>
        <v/>
      </c>
      <c r="AV1610" s="91">
        <f>IF(OR(AH1610&gt;Settings!$B$9,AI1610&gt;Settings!$B$9),"Y","N")</f>
        <v/>
      </c>
      <c r="AW1610" s="91">
        <f>IF(AJ1610&lt;&gt;"Y","n/a",IF(AND(M1610&gt;0,AK1610&gt;Settings!$B$10),"Y","N"))</f>
        <v/>
      </c>
      <c r="AX1610" s="91">
        <f>IF(AO1610&gt;=Settings!$B$11,"Y","N")</f>
        <v/>
      </c>
      <c r="AY1610" s="99">
        <f>(AT1610="Y")+(AU1610="Y")+(AV1610="Y")+(AW1610="Y")+(AX1610="Y")</f>
        <v/>
      </c>
      <c r="AZ1610" s="94">
        <f>IF(AY1610=0,"None",_xlfn.TEXTJOIN(", ",TRUE(),IF(AT1610="Y","Breakout",""),IF(AU1610="Y","Accumulation",""),IF(AV1610="Y","Institutional buying",""),IF(AW1610="Y","Long buildup",""),IF(AX1610="Y","Momentum leader","")))</f>
        <v/>
      </c>
      <c r="BA1610" s="94">
        <f>IF(BW1610="","","Passes "&amp;AY1610&amp;" of 5 buy-side scans"&amp;IF(G1610="Y","; RED FLAG: filter out using Red flag column",""))</f>
        <v/>
      </c>
      <c r="BB1610" s="91" t="inlineStr">
        <is>
          <t>None</t>
        </is>
      </c>
      <c r="BC1610" s="92" t="inlineStr">
        <is>
          <t>Y</t>
        </is>
      </c>
      <c r="BD1610" s="94" t="inlineStr">
        <is>
          <t>PE &gt; 50</t>
        </is>
      </c>
      <c r="BE1610" s="94" t="n"/>
      <c r="BF1610" s="92">
        <f>IF(R1610*100000&gt;=Settings!$B$5,"Y","N")</f>
        <v/>
      </c>
      <c r="BG1610" s="91">
        <f>IF(F1610&gt;Settings!$B$6,"Y","N")</f>
        <v/>
      </c>
      <c r="BH1610" s="97" t="n">
        <v>-27.81</v>
      </c>
      <c r="BI1610" s="96" t="n">
        <v>-3.01</v>
      </c>
      <c r="BJ1610" s="96" t="n">
        <v>16.94</v>
      </c>
      <c r="BK1610" s="96" t="n">
        <v>12.36</v>
      </c>
      <c r="BL1610" s="96" t="n">
        <v>16.47</v>
      </c>
      <c r="BM1610" s="96" t="n">
        <v>-12.7</v>
      </c>
      <c r="BN1610" s="97" t="n">
        <v>0.4</v>
      </c>
      <c r="BO1610" s="96" t="n">
        <v>6.82</v>
      </c>
      <c r="BP1610" s="96" t="n">
        <v>8.08</v>
      </c>
      <c r="BQ1610" s="96" t="n">
        <v>6.21</v>
      </c>
      <c r="BR1610" s="91" t="inlineStr">
        <is>
          <t>Mixed</t>
        </is>
      </c>
      <c r="BS1610" s="91" t="inlineStr">
        <is>
          <t>None</t>
        </is>
      </c>
      <c r="BT1610" s="96" t="n">
        <v>48.2</v>
      </c>
      <c r="BU1610" s="91" t="inlineStr">
        <is>
          <t>N</t>
        </is>
      </c>
      <c r="BV1610" s="99">
        <f>IF(OR(BF1610&lt;&gt;"Y",BG1610&lt;&gt;"Y"),"",(AND(ISNUMBER(BQ1610),BQ1610&gt;0))+(BR1610="Stacked up")+(AND(ISNUMBER(BH1610),BH1610&gt;=-Settings!$B$17))+(AND(ISNUMBER(BK1610),ISNUMBER(BM1610),BK1610&gt;0,BM1610&gt;0))+(AND(ISNUMBER(AQ1610),AQ1610&gt;=Settings!$B$18))+(AND(ISNUMBER(BT1610),BT1610&gt;=Settings!$B$19,BT1610&lt;=Settings!$B$20))+(AND(ISNUMBER(AS1610),AS1610&gt;0))+(AND(ISNUMBER(T1610),ISNUMBER(M1610),T1610&gt;=Settings!$B$21,M1610&gt;0))+(AND(ISNUMBER(AD1610),ISNUMBER(M1610),AD1610&gt;=Settings!$B$22,M1610&gt;0))+(AY1610&gt;=1))</f>
        <v/>
      </c>
      <c r="BW1610" s="91">
        <f>IF(OR(AY1610=0,BF1610&lt;&gt;"Y",BG1610&lt;&gt;"Y"),"",1+SUMPRODUCT(($A$6:$A$2604=A1610)*($AY$6:$AY$2604&gt;0)*($BF$6:$BF$2604="Y")*($BG$6:$BG$2604="Y")*(($AY$6:$AY$2604&gt;AY1610)+($AY$6:$AY$2604=AY1610)*($AD$6:$AD$2604&gt;AD1610))))</f>
        <v/>
      </c>
    </row>
    <row r="1611" ht="23.85" customHeight="1" s="55">
      <c r="A1611" s="90" t="n">
        <v>46296</v>
      </c>
      <c r="B1611" s="91" t="inlineStr">
        <is>
          <t>KECL</t>
        </is>
      </c>
      <c r="C1611" s="91" t="inlineStr">
        <is>
          <t>INE134B01017</t>
        </is>
      </c>
      <c r="D1611" s="91" t="n"/>
      <c r="E1611" s="91" t="inlineStr">
        <is>
          <t>None</t>
        </is>
      </c>
      <c r="F1611" s="93" t="n">
        <v>800</v>
      </c>
      <c r="G1611" s="92" t="inlineStr">
        <is>
          <t>N</t>
        </is>
      </c>
      <c r="H1611" s="94" t="n"/>
      <c r="I1611" s="91" t="inlineStr">
        <is>
          <t>N</t>
        </is>
      </c>
      <c r="J1611" s="92">
        <f>IF(K1611="","N","Y")</f>
        <v/>
      </c>
      <c r="K1611" s="94">
        <f>_xlfn.TEXTJOIN("; ",TRUE,IF(P1611="52-wk low","52-wk low",""),IF(AND(AD1611&gt;=Settings!$B$12,M1611&lt;0),"Distribution",""),IF(AND(AJ1611="Y",M1611&lt;0,AK1611&lt;-Settings!$B$13),"Long unwinding",""),IF(AND(AJ1611="Y",M1611&lt;0,AK1611&gt;Settings!$B$13),"Short buildup",""))</f>
        <v/>
      </c>
      <c r="L1611" s="95" t="n">
        <v>120.43</v>
      </c>
      <c r="M1611" s="96" t="n">
        <v>-0.17</v>
      </c>
      <c r="N1611" s="93" t="n">
        <v>668</v>
      </c>
      <c r="O1611" s="91" t="inlineStr">
        <is>
          <t>None</t>
        </is>
      </c>
      <c r="P1611" s="91" t="inlineStr">
        <is>
          <t>None</t>
        </is>
      </c>
      <c r="Q1611" s="97" t="n">
        <v>1.35</v>
      </c>
      <c r="R1611" s="96" t="n">
        <v>1.11</v>
      </c>
      <c r="S1611" s="96" t="n">
        <v>1.24</v>
      </c>
      <c r="T1611" s="96" t="n">
        <v>0.5600000000000001</v>
      </c>
      <c r="U1611" s="96" t="n">
        <v>0.87</v>
      </c>
      <c r="V1611" s="103" t="n">
        <v>0.72</v>
      </c>
      <c r="W1611" s="102" t="n">
        <v>1</v>
      </c>
      <c r="X1611" s="93" t="n"/>
      <c r="Y1611" s="91" t="inlineStr">
        <is>
          <t>None</t>
        </is>
      </c>
      <c r="Z1611" s="99" t="n">
        <v>44.58</v>
      </c>
      <c r="AA1611" s="96" t="n">
        <v>0.86</v>
      </c>
      <c r="AB1611" s="96" t="n">
        <v>0.86</v>
      </c>
      <c r="AC1611" s="96" t="n">
        <v>1.11</v>
      </c>
      <c r="AD1611" s="96" t="n"/>
      <c r="AE1611" s="96" t="n"/>
      <c r="AF1611" s="103" t="n"/>
      <c r="AG1611" s="91" t="inlineStr">
        <is>
          <t>No delivery data</t>
        </is>
      </c>
      <c r="AH1611" s="100" t="n">
        <v>0</v>
      </c>
      <c r="AI1611" s="101" t="n">
        <v>0</v>
      </c>
      <c r="AJ1611" s="92" t="inlineStr">
        <is>
          <t>N</t>
        </is>
      </c>
      <c r="AK1611" s="96" t="n"/>
      <c r="AL1611" s="91" t="inlineStr">
        <is>
          <t>n/a</t>
        </is>
      </c>
      <c r="AM1611" s="93" t="n"/>
      <c r="AN1611" s="92" t="inlineStr">
        <is>
          <t>None</t>
        </is>
      </c>
      <c r="AO1611" s="102" t="n">
        <v>0</v>
      </c>
      <c r="AP1611" s="103" t="n">
        <v>1.23</v>
      </c>
      <c r="AQ1611" s="102" t="n">
        <v>71</v>
      </c>
      <c r="AR1611" s="91" t="inlineStr">
        <is>
          <t>N</t>
        </is>
      </c>
      <c r="AS1611" s="104" t="n"/>
      <c r="AT1611" s="92">
        <f>IF(AND(P1611="52-wk high",T1611&gt;=Settings!$B$7),"Y","N")</f>
        <v/>
      </c>
      <c r="AU1611" s="91">
        <f>IF(AND(AD1611&gt;=Settings!$B$8,M1611&gt;0),"Y","N")</f>
        <v/>
      </c>
      <c r="AV1611" s="91">
        <f>IF(OR(AH1611&gt;Settings!$B$9,AI1611&gt;Settings!$B$9),"Y","N")</f>
        <v/>
      </c>
      <c r="AW1611" s="91">
        <f>IF(AJ1611&lt;&gt;"Y","n/a",IF(AND(M1611&gt;0,AK1611&gt;Settings!$B$10),"Y","N"))</f>
        <v/>
      </c>
      <c r="AX1611" s="91">
        <f>IF(AO1611&gt;=Settings!$B$11,"Y","N")</f>
        <v/>
      </c>
      <c r="AY1611" s="99">
        <f>(AT1611="Y")+(AU1611="Y")+(AV1611="Y")+(AW1611="Y")+(AX1611="Y")</f>
        <v/>
      </c>
      <c r="AZ1611" s="94">
        <f>IF(AY1611=0,"None",_xlfn.TEXTJOIN(", ",TRUE(),IF(AT1611="Y","Breakout",""),IF(AU1611="Y","Accumulation",""),IF(AV1611="Y","Institutional buying",""),IF(AW1611="Y","Long buildup",""),IF(AX1611="Y","Momentum leader","")))</f>
        <v/>
      </c>
      <c r="BA1611" s="94">
        <f>IF(BW1611="","","Passes "&amp;AY1611&amp;" of 5 buy-side scans"&amp;IF(G1611="Y","; RED FLAG: filter out using Red flag column",""))</f>
        <v/>
      </c>
      <c r="BB1611" s="91" t="inlineStr">
        <is>
          <t>None</t>
        </is>
      </c>
      <c r="BC1611" s="92" t="inlineStr">
        <is>
          <t>Y</t>
        </is>
      </c>
      <c r="BD1611" s="94" t="inlineStr">
        <is>
          <t>PE &gt; 50</t>
        </is>
      </c>
      <c r="BE1611" s="94" t="n"/>
      <c r="BF1611" s="92">
        <f>IF(R1611*100000&gt;=Settings!$B$5,"Y","N")</f>
        <v/>
      </c>
      <c r="BG1611" s="91">
        <f>IF(F1611&gt;Settings!$B$6,"Y","N")</f>
        <v/>
      </c>
      <c r="BH1611" s="97" t="n">
        <v>-22.3</v>
      </c>
      <c r="BI1611" s="96" t="n">
        <v>-1.89</v>
      </c>
      <c r="BJ1611" s="96" t="n">
        <v>-4.68</v>
      </c>
      <c r="BK1611" s="96" t="n">
        <v>0.66</v>
      </c>
      <c r="BL1611" s="96" t="n">
        <v>36.11</v>
      </c>
      <c r="BM1611" s="96" t="n">
        <v>4.59</v>
      </c>
      <c r="BN1611" s="97" t="n">
        <v>-2.18</v>
      </c>
      <c r="BO1611" s="96" t="n">
        <v>-3.74</v>
      </c>
      <c r="BP1611" s="96" t="n">
        <v>-1.39</v>
      </c>
      <c r="BQ1611" s="96" t="n">
        <v>2.58</v>
      </c>
      <c r="BR1611" s="91" t="inlineStr">
        <is>
          <t>Mixed</t>
        </is>
      </c>
      <c r="BS1611" s="91" t="inlineStr">
        <is>
          <t>None</t>
        </is>
      </c>
      <c r="BT1611" s="96" t="n">
        <v>44.1</v>
      </c>
      <c r="BU1611" s="91" t="inlineStr">
        <is>
          <t>N</t>
        </is>
      </c>
      <c r="BV1611" s="99">
        <f>IF(OR(BF1611&lt;&gt;"Y",BG1611&lt;&gt;"Y"),"",(AND(ISNUMBER(BQ1611),BQ1611&gt;0))+(BR1611="Stacked up")+(AND(ISNUMBER(BH1611),BH1611&gt;=-Settings!$B$17))+(AND(ISNUMBER(BK1611),ISNUMBER(BM1611),BK1611&gt;0,BM1611&gt;0))+(AND(ISNUMBER(AQ1611),AQ1611&gt;=Settings!$B$18))+(AND(ISNUMBER(BT1611),BT1611&gt;=Settings!$B$19,BT1611&lt;=Settings!$B$20))+(AND(ISNUMBER(AS1611),AS1611&gt;0))+(AND(ISNUMBER(T1611),ISNUMBER(M1611),T1611&gt;=Settings!$B$21,M1611&gt;0))+(AND(ISNUMBER(AD1611),ISNUMBER(M1611),AD1611&gt;=Settings!$B$22,M1611&gt;0))+(AY1611&gt;=1))</f>
        <v/>
      </c>
      <c r="BW1611" s="91">
        <f>IF(OR(AY1611=0,BF1611&lt;&gt;"Y",BG1611&lt;&gt;"Y"),"",1+SUMPRODUCT(($A$6:$A$2604=A1611)*($AY$6:$AY$2604&gt;0)*($BF$6:$BF$2604="Y")*($BG$6:$BG$2604="Y")*(($AY$6:$AY$2604&gt;AY1611)+($AY$6:$AY$2604=AY1611)*($AD$6:$AD$2604&gt;AD1611))))</f>
        <v/>
      </c>
    </row>
    <row r="1612" ht="23.85" customHeight="1" s="55">
      <c r="A1612" s="90" t="n">
        <v>46296</v>
      </c>
      <c r="B1612" s="91" t="inlineStr">
        <is>
          <t>GAUDIUMIVF</t>
        </is>
      </c>
      <c r="C1612" s="91" t="inlineStr">
        <is>
          <t>INE0P8B01020</t>
        </is>
      </c>
      <c r="D1612" s="91" t="n"/>
      <c r="E1612" s="91" t="inlineStr">
        <is>
          <t>None</t>
        </is>
      </c>
      <c r="F1612" s="93" t="n">
        <v>797</v>
      </c>
      <c r="G1612" s="92" t="inlineStr">
        <is>
          <t>N</t>
        </is>
      </c>
      <c r="H1612" s="94" t="n"/>
      <c r="I1612" s="91" t="inlineStr">
        <is>
          <t>N</t>
        </is>
      </c>
      <c r="J1612" s="92">
        <f>IF(K1612="","N","Y")</f>
        <v/>
      </c>
      <c r="K1612" s="94">
        <f>_xlfn.TEXTJOIN("; ",TRUE,IF(P1612="52-wk low","52-wk low",""),IF(AND(AD1612&gt;=Settings!$B$12,M1612&lt;0),"Distribution",""),IF(AND(AJ1612="Y",M1612&lt;0,AK1612&lt;-Settings!$B$13),"Long unwinding",""),IF(AND(AJ1612="Y",M1612&lt;0,AK1612&gt;Settings!$B$13),"Short buildup",""))</f>
        <v/>
      </c>
      <c r="L1612" s="95" t="n">
        <v>109.48</v>
      </c>
      <c r="M1612" s="96" t="n">
        <v>-1.5</v>
      </c>
      <c r="N1612" s="93" t="n">
        <v>1328</v>
      </c>
      <c r="O1612" s="91" t="inlineStr">
        <is>
          <t>None</t>
        </is>
      </c>
      <c r="P1612" s="91" t="inlineStr">
        <is>
          <t>None</t>
        </is>
      </c>
      <c r="Q1612" s="97" t="n">
        <v>2.49</v>
      </c>
      <c r="R1612" s="96" t="n">
        <v>2.17</v>
      </c>
      <c r="S1612" s="96" t="n">
        <v>1.17</v>
      </c>
      <c r="T1612" s="96" t="n">
        <v>1.65</v>
      </c>
      <c r="U1612" s="96" t="n">
        <v>1.56</v>
      </c>
      <c r="V1612" s="103" t="n">
        <v>1.35</v>
      </c>
      <c r="W1612" s="102" t="n">
        <v>8</v>
      </c>
      <c r="X1612" s="93" t="n">
        <v>196</v>
      </c>
      <c r="Y1612" s="91" t="inlineStr">
        <is>
          <t>None</t>
        </is>
      </c>
      <c r="Z1612" s="99" t="n">
        <v>51.1</v>
      </c>
      <c r="AA1612" s="96" t="n">
        <v>0.88</v>
      </c>
      <c r="AB1612" s="96" t="n">
        <v>0.88</v>
      </c>
      <c r="AC1612" s="96" t="n"/>
      <c r="AD1612" s="96" t="n"/>
      <c r="AE1612" s="96" t="n"/>
      <c r="AF1612" s="103" t="n"/>
      <c r="AG1612" s="91" t="inlineStr">
        <is>
          <t>No delivery data</t>
        </is>
      </c>
      <c r="AH1612" s="100" t="n">
        <v>0</v>
      </c>
      <c r="AI1612" s="101" t="n">
        <v>0</v>
      </c>
      <c r="AJ1612" s="92" t="inlineStr">
        <is>
          <t>N</t>
        </is>
      </c>
      <c r="AK1612" s="96" t="n"/>
      <c r="AL1612" s="91" t="inlineStr">
        <is>
          <t>n/a</t>
        </is>
      </c>
      <c r="AM1612" s="93" t="n"/>
      <c r="AN1612" s="92" t="inlineStr">
        <is>
          <t>None</t>
        </is>
      </c>
      <c r="AO1612" s="102" t="n">
        <v>0</v>
      </c>
      <c r="AP1612" s="103" t="n"/>
      <c r="AQ1612" s="102" t="n"/>
      <c r="AR1612" s="91" t="inlineStr">
        <is>
          <t>N</t>
        </is>
      </c>
      <c r="AS1612" s="104" t="n"/>
      <c r="AT1612" s="92">
        <f>IF(AND(P1612="52-wk high",T1612&gt;=Settings!$B$7),"Y","N")</f>
        <v/>
      </c>
      <c r="AU1612" s="91">
        <f>IF(AND(AD1612&gt;=Settings!$B$8,M1612&gt;0),"Y","N")</f>
        <v/>
      </c>
      <c r="AV1612" s="91">
        <f>IF(OR(AH1612&gt;Settings!$B$9,AI1612&gt;Settings!$B$9),"Y","N")</f>
        <v/>
      </c>
      <c r="AW1612" s="91">
        <f>IF(AJ1612&lt;&gt;"Y","n/a",IF(AND(M1612&gt;0,AK1612&gt;Settings!$B$10),"Y","N"))</f>
        <v/>
      </c>
      <c r="AX1612" s="91">
        <f>IF(AO1612&gt;=Settings!$B$11,"Y","N")</f>
        <v/>
      </c>
      <c r="AY1612" s="99">
        <f>(AT1612="Y")+(AU1612="Y")+(AV1612="Y")+(AW1612="Y")+(AX1612="Y")</f>
        <v/>
      </c>
      <c r="AZ1612" s="94">
        <f>IF(AY1612=0,"None",_xlfn.TEXTJOIN(", ",TRUE(),IF(AT1612="Y","Breakout",""),IF(AU1612="Y","Accumulation",""),IF(AV1612="Y","Institutional buying",""),IF(AW1612="Y","Long buildup",""),IF(AX1612="Y","Momentum leader","")))</f>
        <v/>
      </c>
      <c r="BA1612" s="94">
        <f>IF(BW1612="","","Passes "&amp;AY1612&amp;" of 5 buy-side scans"&amp;IF(G1612="Y","; RED FLAG: filter out using Red flag column",""))</f>
        <v/>
      </c>
      <c r="BB1612" s="91" t="inlineStr">
        <is>
          <t>None</t>
        </is>
      </c>
      <c r="BC1612" s="92" t="inlineStr">
        <is>
          <t>Y</t>
        </is>
      </c>
      <c r="BD1612" s="94" t="inlineStr">
        <is>
          <t>High-low range &gt;100% in 6 months</t>
        </is>
      </c>
      <c r="BE1612" s="94" t="n"/>
      <c r="BF1612" s="92">
        <f>IF(R1612*100000&gt;=Settings!$B$5,"Y","N")</f>
        <v/>
      </c>
      <c r="BG1612" s="91">
        <f>IF(F1612&gt;Settings!$B$6,"Y","N")</f>
        <v/>
      </c>
      <c r="BH1612" s="97" t="n">
        <v>-32.91</v>
      </c>
      <c r="BI1612" s="96" t="n">
        <v>-5.5</v>
      </c>
      <c r="BJ1612" s="96" t="n">
        <v>-14.28</v>
      </c>
      <c r="BK1612" s="96" t="n">
        <v>-5.02</v>
      </c>
      <c r="BL1612" s="96" t="n">
        <v>38.93</v>
      </c>
      <c r="BM1612" s="96" t="n"/>
      <c r="BN1612" s="97" t="n">
        <v>-4.93</v>
      </c>
      <c r="BO1612" s="96" t="n">
        <v>-7.65</v>
      </c>
      <c r="BP1612" s="96" t="n">
        <v>-5.76</v>
      </c>
      <c r="BQ1612" s="96" t="n"/>
      <c r="BR1612" s="91" t="n"/>
      <c r="BS1612" s="91" t="inlineStr">
        <is>
          <t>None</t>
        </is>
      </c>
      <c r="BT1612" s="96" t="n">
        <v>36.9</v>
      </c>
      <c r="BU1612" s="91" t="n"/>
      <c r="BV1612" s="99">
        <f>IF(OR(BF1612&lt;&gt;"Y",BG1612&lt;&gt;"Y"),"",(AND(ISNUMBER(BQ1612),BQ1612&gt;0))+(BR1612="Stacked up")+(AND(ISNUMBER(BH1612),BH1612&gt;=-Settings!$B$17))+(AND(ISNUMBER(BK1612),ISNUMBER(BM1612),BK1612&gt;0,BM1612&gt;0))+(AND(ISNUMBER(AQ1612),AQ1612&gt;=Settings!$B$18))+(AND(ISNUMBER(BT1612),BT1612&gt;=Settings!$B$19,BT1612&lt;=Settings!$B$20))+(AND(ISNUMBER(AS1612),AS1612&gt;0))+(AND(ISNUMBER(T1612),ISNUMBER(M1612),T1612&gt;=Settings!$B$21,M1612&gt;0))+(AND(ISNUMBER(AD1612),ISNUMBER(M1612),AD1612&gt;=Settings!$B$22,M1612&gt;0))+(AY1612&gt;=1))</f>
        <v/>
      </c>
      <c r="BW1612" s="91">
        <f>IF(OR(AY1612=0,BF1612&lt;&gt;"Y",BG1612&lt;&gt;"Y"),"",1+SUMPRODUCT(($A$6:$A$2604=A1612)*($AY$6:$AY$2604&gt;0)*($BF$6:$BF$2604="Y")*($BG$6:$BG$2604="Y")*(($AY$6:$AY$2604&gt;AY1612)+($AY$6:$AY$2604=AY1612)*($AD$6:$AD$2604&gt;AD1612))))</f>
        <v/>
      </c>
    </row>
    <row r="1613" ht="23.85" customHeight="1" s="55">
      <c r="A1613" s="90" t="n">
        <v>46296</v>
      </c>
      <c r="B1613" s="91" t="inlineStr">
        <is>
          <t>PROSTARM</t>
        </is>
      </c>
      <c r="C1613" s="91" t="inlineStr">
        <is>
          <t>INE0BX301013</t>
        </is>
      </c>
      <c r="D1613" s="91" t="n"/>
      <c r="E1613" s="91" t="inlineStr">
        <is>
          <t>None</t>
        </is>
      </c>
      <c r="F1613" s="93" t="n">
        <v>797</v>
      </c>
      <c r="G1613" s="92" t="inlineStr">
        <is>
          <t>N</t>
        </is>
      </c>
      <c r="H1613" s="94" t="n"/>
      <c r="I1613" s="91" t="inlineStr">
        <is>
          <t>N</t>
        </is>
      </c>
      <c r="J1613" s="92">
        <f>IF(K1613="","N","Y")</f>
        <v/>
      </c>
      <c r="K1613" s="94">
        <f>_xlfn.TEXTJOIN("; ",TRUE,IF(P1613="52-wk low","52-wk low",""),IF(AND(AD1613&gt;=Settings!$B$12,M1613&lt;0),"Distribution",""),IF(AND(AJ1613="Y",M1613&lt;0,AK1613&lt;-Settings!$B$13),"Long unwinding",""),IF(AND(AJ1613="Y",M1613&lt;0,AK1613&gt;Settings!$B$13),"Short buildup",""))</f>
        <v/>
      </c>
      <c r="L1613" s="95" t="n">
        <v>135.41</v>
      </c>
      <c r="M1613" s="96" t="n">
        <v>0.5600000000000001</v>
      </c>
      <c r="N1613" s="93" t="n">
        <v>432</v>
      </c>
      <c r="O1613" s="91" t="inlineStr">
        <is>
          <t>None</t>
        </is>
      </c>
      <c r="P1613" s="91" t="inlineStr">
        <is>
          <t>None</t>
        </is>
      </c>
      <c r="Q1613" s="97" t="n">
        <v>7.66</v>
      </c>
      <c r="R1613" s="96" t="n">
        <v>3.81</v>
      </c>
      <c r="S1613" s="96" t="n">
        <v>2.2</v>
      </c>
      <c r="T1613" s="96" t="n">
        <v>2.55</v>
      </c>
      <c r="U1613" s="96" t="n">
        <v>2.55</v>
      </c>
      <c r="V1613" s="103" t="n">
        <v>1.25</v>
      </c>
      <c r="W1613" s="102" t="n">
        <v>5</v>
      </c>
      <c r="X1613" s="93" t="n">
        <v>64</v>
      </c>
      <c r="Y1613" s="91" t="inlineStr">
        <is>
          <t>None</t>
        </is>
      </c>
      <c r="Z1613" s="99" t="n">
        <v>23.51</v>
      </c>
      <c r="AA1613" s="96" t="n">
        <v>0.5600000000000001</v>
      </c>
      <c r="AB1613" s="96" t="n">
        <v>0.53</v>
      </c>
      <c r="AC1613" s="96" t="n">
        <v>1.48</v>
      </c>
      <c r="AD1613" s="96" t="n">
        <v>1.64</v>
      </c>
      <c r="AE1613" s="96" t="n">
        <v>1.48</v>
      </c>
      <c r="AF1613" s="103" t="n">
        <v>0.84</v>
      </c>
      <c r="AG1613" s="91" t="inlineStr">
        <is>
          <t>Normal</t>
        </is>
      </c>
      <c r="AH1613" s="100" t="n">
        <v>0</v>
      </c>
      <c r="AI1613" s="101" t="n">
        <v>0</v>
      </c>
      <c r="AJ1613" s="92" t="inlineStr">
        <is>
          <t>N</t>
        </is>
      </c>
      <c r="AK1613" s="96" t="n"/>
      <c r="AL1613" s="91" t="inlineStr">
        <is>
          <t>n/a</t>
        </is>
      </c>
      <c r="AM1613" s="93" t="n"/>
      <c r="AN1613" s="92" t="inlineStr">
        <is>
          <t>None</t>
        </is>
      </c>
      <c r="AO1613" s="102" t="n">
        <v>0</v>
      </c>
      <c r="AP1613" s="103" t="n">
        <v>0.7</v>
      </c>
      <c r="AQ1613" s="102" t="n">
        <v>37</v>
      </c>
      <c r="AR1613" s="91" t="inlineStr">
        <is>
          <t>N</t>
        </is>
      </c>
      <c r="AS1613" s="104" t="n"/>
      <c r="AT1613" s="92">
        <f>IF(AND(P1613="52-wk high",T1613&gt;=Settings!$B$7),"Y","N")</f>
        <v/>
      </c>
      <c r="AU1613" s="91">
        <f>IF(AND(AD1613&gt;=Settings!$B$8,M1613&gt;0),"Y","N")</f>
        <v/>
      </c>
      <c r="AV1613" s="91">
        <f>IF(OR(AH1613&gt;Settings!$B$9,AI1613&gt;Settings!$B$9),"Y","N")</f>
        <v/>
      </c>
      <c r="AW1613" s="91">
        <f>IF(AJ1613&lt;&gt;"Y","n/a",IF(AND(M1613&gt;0,AK1613&gt;Settings!$B$10),"Y","N"))</f>
        <v/>
      </c>
      <c r="AX1613" s="91">
        <f>IF(AO1613&gt;=Settings!$B$11,"Y","N")</f>
        <v/>
      </c>
      <c r="AY1613" s="99">
        <f>(AT1613="Y")+(AU1613="Y")+(AV1613="Y")+(AW1613="Y")+(AX1613="Y")</f>
        <v/>
      </c>
      <c r="AZ1613" s="94">
        <f>IF(AY1613=0,"None",_xlfn.TEXTJOIN(", ",TRUE(),IF(AT1613="Y","Breakout",""),IF(AU1613="Y","Accumulation",""),IF(AV1613="Y","Institutional buying",""),IF(AW1613="Y","Long buildup",""),IF(AX1613="Y","Momentum leader","")))</f>
        <v/>
      </c>
      <c r="BA1613" s="94">
        <f>IF(BW1613="","","Passes "&amp;AY1613&amp;" of 5 buy-side scans"&amp;IF(G1613="Y","; RED FLAG: filter out using Red flag column",""))</f>
        <v/>
      </c>
      <c r="BB1613" s="91" t="inlineStr">
        <is>
          <t>None</t>
        </is>
      </c>
      <c r="BC1613" s="92" t="inlineStr">
        <is>
          <t>N</t>
        </is>
      </c>
      <c r="BD1613" s="94" t="n"/>
      <c r="BE1613" s="94" t="n"/>
      <c r="BF1613" s="92">
        <f>IF(R1613*100000&gt;=Settings!$B$5,"Y","N")</f>
        <v/>
      </c>
      <c r="BG1613" s="91">
        <f>IF(F1613&gt;Settings!$B$6,"Y","N")</f>
        <v/>
      </c>
      <c r="BH1613" s="97" t="n">
        <v>-35.12</v>
      </c>
      <c r="BI1613" s="96" t="n">
        <v>-2.76</v>
      </c>
      <c r="BJ1613" s="96" t="n">
        <v>2.8</v>
      </c>
      <c r="BK1613" s="96" t="n">
        <v>-0.47</v>
      </c>
      <c r="BL1613" s="96" t="n">
        <v>8.869999999999999</v>
      </c>
      <c r="BM1613" s="96" t="n">
        <v>-32.06</v>
      </c>
      <c r="BN1613" s="97" t="n">
        <v>0.7</v>
      </c>
      <c r="BO1613" s="96" t="n">
        <v>0.54</v>
      </c>
      <c r="BP1613" s="96" t="n">
        <v>-1.63</v>
      </c>
      <c r="BQ1613" s="96" t="n">
        <v>-7.96</v>
      </c>
      <c r="BR1613" s="91" t="inlineStr">
        <is>
          <t>Mixed</t>
        </is>
      </c>
      <c r="BS1613" s="91" t="inlineStr">
        <is>
          <t>None</t>
        </is>
      </c>
      <c r="BT1613" s="96" t="n">
        <v>52.2</v>
      </c>
      <c r="BU1613" s="91" t="inlineStr">
        <is>
          <t>N</t>
        </is>
      </c>
      <c r="BV1613" s="99">
        <f>IF(OR(BF1613&lt;&gt;"Y",BG1613&lt;&gt;"Y"),"",(AND(ISNUMBER(BQ1613),BQ1613&gt;0))+(BR1613="Stacked up")+(AND(ISNUMBER(BH1613),BH1613&gt;=-Settings!$B$17))+(AND(ISNUMBER(BK1613),ISNUMBER(BM1613),BK1613&gt;0,BM1613&gt;0))+(AND(ISNUMBER(AQ1613),AQ1613&gt;=Settings!$B$18))+(AND(ISNUMBER(BT1613),BT1613&gt;=Settings!$B$19,BT1613&lt;=Settings!$B$20))+(AND(ISNUMBER(AS1613),AS1613&gt;0))+(AND(ISNUMBER(T1613),ISNUMBER(M1613),T1613&gt;=Settings!$B$21,M1613&gt;0))+(AND(ISNUMBER(AD1613),ISNUMBER(M1613),AD1613&gt;=Settings!$B$22,M1613&gt;0))+(AY1613&gt;=1))</f>
        <v/>
      </c>
      <c r="BW1613" s="91">
        <f>IF(OR(AY1613=0,BF1613&lt;&gt;"Y",BG1613&lt;&gt;"Y"),"",1+SUMPRODUCT(($A$6:$A$2604=A1613)*($AY$6:$AY$2604&gt;0)*($BF$6:$BF$2604="Y")*($BG$6:$BG$2604="Y")*(($AY$6:$AY$2604&gt;AY1613)+($AY$6:$AY$2604=AY1613)*($AD$6:$AD$2604&gt;AD1613))))</f>
        <v/>
      </c>
    </row>
    <row r="1614" ht="23.85" customHeight="1" s="55">
      <c r="A1614" s="90" t="n">
        <v>46296</v>
      </c>
      <c r="B1614" s="91" t="inlineStr">
        <is>
          <t>RITCO</t>
        </is>
      </c>
      <c r="C1614" s="91" t="inlineStr">
        <is>
          <t>INE01EG01016</t>
        </is>
      </c>
      <c r="D1614" s="91" t="n"/>
      <c r="E1614" s="91" t="inlineStr">
        <is>
          <t>None</t>
        </is>
      </c>
      <c r="F1614" s="93" t="n">
        <v>792</v>
      </c>
      <c r="G1614" s="92" t="inlineStr">
        <is>
          <t>N</t>
        </is>
      </c>
      <c r="H1614" s="94" t="n"/>
      <c r="I1614" s="91" t="inlineStr">
        <is>
          <t>N</t>
        </is>
      </c>
      <c r="J1614" s="92">
        <f>IF(K1614="","N","Y")</f>
        <v/>
      </c>
      <c r="K1614" s="94">
        <f>_xlfn.TEXTJOIN("; ",TRUE,IF(P1614="52-wk low","52-wk low",""),IF(AND(AD1614&gt;=Settings!$B$12,M1614&lt;0),"Distribution",""),IF(AND(AJ1614="Y",M1614&lt;0,AK1614&lt;-Settings!$B$13),"Long unwinding",""),IF(AND(AJ1614="Y",M1614&lt;0,AK1614&gt;Settings!$B$13),"Short buildup",""))</f>
        <v/>
      </c>
      <c r="L1614" s="95" t="n">
        <v>276.7</v>
      </c>
      <c r="M1614" s="96" t="n">
        <v>-1.27</v>
      </c>
      <c r="N1614" s="93" t="n">
        <v>1184</v>
      </c>
      <c r="O1614" s="91" t="inlineStr">
        <is>
          <t>None</t>
        </is>
      </c>
      <c r="P1614" s="91" t="inlineStr">
        <is>
          <t>None</t>
        </is>
      </c>
      <c r="Q1614" s="97" t="n">
        <v>0.78</v>
      </c>
      <c r="R1614" s="96" t="n">
        <v>0.98</v>
      </c>
      <c r="S1614" s="96" t="n">
        <v>0.8</v>
      </c>
      <c r="T1614" s="96" t="n">
        <v>0.5600000000000001</v>
      </c>
      <c r="U1614" s="96" t="n">
        <v>0.55</v>
      </c>
      <c r="V1614" s="103" t="n">
        <v>0.7</v>
      </c>
      <c r="W1614" s="102" t="n">
        <v>1</v>
      </c>
      <c r="X1614" s="93" t="n"/>
      <c r="Y1614" s="91" t="inlineStr">
        <is>
          <t>None</t>
        </is>
      </c>
      <c r="Z1614" s="99" t="n">
        <v>57.09</v>
      </c>
      <c r="AA1614" s="96" t="n">
        <v>1.03</v>
      </c>
      <c r="AB1614" s="96" t="n">
        <v>1.13</v>
      </c>
      <c r="AC1614" s="96" t="n">
        <v>0.93</v>
      </c>
      <c r="AD1614" s="96" t="n">
        <v>0.6899999999999999</v>
      </c>
      <c r="AE1614" s="96" t="n">
        <v>0.74</v>
      </c>
      <c r="AF1614" s="103" t="n">
        <v>1.16</v>
      </c>
      <c r="AG1614" s="91" t="inlineStr">
        <is>
          <t>Normal</t>
        </is>
      </c>
      <c r="AH1614" s="100" t="n">
        <v>0</v>
      </c>
      <c r="AI1614" s="101" t="n">
        <v>0</v>
      </c>
      <c r="AJ1614" s="92" t="inlineStr">
        <is>
          <t>N</t>
        </is>
      </c>
      <c r="AK1614" s="96" t="n"/>
      <c r="AL1614" s="91" t="inlineStr">
        <is>
          <t>n/a</t>
        </is>
      </c>
      <c r="AM1614" s="93" t="n"/>
      <c r="AN1614" s="92" t="inlineStr">
        <is>
          <t>None</t>
        </is>
      </c>
      <c r="AO1614" s="102" t="n">
        <v>0</v>
      </c>
      <c r="AP1614" s="103" t="n">
        <v>1.48</v>
      </c>
      <c r="AQ1614" s="102" t="n">
        <v>79</v>
      </c>
      <c r="AR1614" s="91" t="inlineStr">
        <is>
          <t>N</t>
        </is>
      </c>
      <c r="AS1614" s="104" t="n"/>
      <c r="AT1614" s="92">
        <f>IF(AND(P1614="52-wk high",T1614&gt;=Settings!$B$7),"Y","N")</f>
        <v/>
      </c>
      <c r="AU1614" s="91">
        <f>IF(AND(AD1614&gt;=Settings!$B$8,M1614&gt;0),"Y","N")</f>
        <v/>
      </c>
      <c r="AV1614" s="91">
        <f>IF(OR(AH1614&gt;Settings!$B$9,AI1614&gt;Settings!$B$9),"Y","N")</f>
        <v/>
      </c>
      <c r="AW1614" s="91">
        <f>IF(AJ1614&lt;&gt;"Y","n/a",IF(AND(M1614&gt;0,AK1614&gt;Settings!$B$10),"Y","N"))</f>
        <v/>
      </c>
      <c r="AX1614" s="91">
        <f>IF(AO1614&gt;=Settings!$B$11,"Y","N")</f>
        <v/>
      </c>
      <c r="AY1614" s="99">
        <f>(AT1614="Y")+(AU1614="Y")+(AV1614="Y")+(AW1614="Y")+(AX1614="Y")</f>
        <v/>
      </c>
      <c r="AZ1614" s="94">
        <f>IF(AY1614=0,"None",_xlfn.TEXTJOIN(", ",TRUE(),IF(AT1614="Y","Breakout",""),IF(AU1614="Y","Accumulation",""),IF(AV1614="Y","Institutional buying",""),IF(AW1614="Y","Long buildup",""),IF(AX1614="Y","Momentum leader","")))</f>
        <v/>
      </c>
      <c r="BA1614" s="94">
        <f>IF(BW1614="","","Passes "&amp;AY1614&amp;" of 5 buy-side scans"&amp;IF(G1614="Y","; RED FLAG: filter out using Red flag column",""))</f>
        <v/>
      </c>
      <c r="BB1614" s="91" t="inlineStr">
        <is>
          <t>None</t>
        </is>
      </c>
      <c r="BC1614" s="92" t="inlineStr">
        <is>
          <t>N</t>
        </is>
      </c>
      <c r="BD1614" s="94" t="n"/>
      <c r="BE1614" s="94" t="n"/>
      <c r="BF1614" s="92">
        <f>IF(R1614*100000&gt;=Settings!$B$5,"Y","N")</f>
        <v/>
      </c>
      <c r="BG1614" s="91">
        <f>IF(F1614&gt;Settings!$B$6,"Y","N")</f>
        <v/>
      </c>
      <c r="BH1614" s="97" t="n">
        <v>-16.44</v>
      </c>
      <c r="BI1614" s="96" t="n">
        <v>-3.29</v>
      </c>
      <c r="BJ1614" s="96" t="n">
        <v>-7.86</v>
      </c>
      <c r="BK1614" s="96" t="n">
        <v>8.130000000000001</v>
      </c>
      <c r="BL1614" s="96" t="n">
        <v>50.24</v>
      </c>
      <c r="BM1614" s="96" t="n">
        <v>5.67</v>
      </c>
      <c r="BN1614" s="97" t="n">
        <v>-4.8</v>
      </c>
      <c r="BO1614" s="96" t="n">
        <v>-5.16</v>
      </c>
      <c r="BP1614" s="96" t="n">
        <v>-1.48</v>
      </c>
      <c r="BQ1614" s="96" t="n">
        <v>3.02</v>
      </c>
      <c r="BR1614" s="91" t="inlineStr">
        <is>
          <t>Mixed</t>
        </is>
      </c>
      <c r="BS1614" s="91" t="inlineStr">
        <is>
          <t>None</t>
        </is>
      </c>
      <c r="BT1614" s="96" t="n">
        <v>31.8</v>
      </c>
      <c r="BU1614" s="91" t="inlineStr">
        <is>
          <t>N</t>
        </is>
      </c>
      <c r="BV1614" s="99">
        <f>IF(OR(BF1614&lt;&gt;"Y",BG1614&lt;&gt;"Y"),"",(AND(ISNUMBER(BQ1614),BQ1614&gt;0))+(BR1614="Stacked up")+(AND(ISNUMBER(BH1614),BH1614&gt;=-Settings!$B$17))+(AND(ISNUMBER(BK1614),ISNUMBER(BM1614),BK1614&gt;0,BM1614&gt;0))+(AND(ISNUMBER(AQ1614),AQ1614&gt;=Settings!$B$18))+(AND(ISNUMBER(BT1614),BT1614&gt;=Settings!$B$19,BT1614&lt;=Settings!$B$20))+(AND(ISNUMBER(AS1614),AS1614&gt;0))+(AND(ISNUMBER(T1614),ISNUMBER(M1614),T1614&gt;=Settings!$B$21,M1614&gt;0))+(AND(ISNUMBER(AD1614),ISNUMBER(M1614),AD1614&gt;=Settings!$B$22,M1614&gt;0))+(AY1614&gt;=1))</f>
        <v/>
      </c>
      <c r="BW1614" s="91">
        <f>IF(OR(AY1614=0,BF1614&lt;&gt;"Y",BG1614&lt;&gt;"Y"),"",1+SUMPRODUCT(($A$6:$A$2604=A1614)*($AY$6:$AY$2604&gt;0)*($BF$6:$BF$2604="Y")*($BG$6:$BG$2604="Y")*(($AY$6:$AY$2604&gt;AY1614)+($AY$6:$AY$2604=AY1614)*($AD$6:$AD$2604&gt;AD1614))))</f>
        <v/>
      </c>
    </row>
    <row r="1615" ht="23.85" customHeight="1" s="55">
      <c r="A1615" s="90" t="n">
        <v>46296</v>
      </c>
      <c r="B1615" s="91" t="inlineStr">
        <is>
          <t>CHEMCON</t>
        </is>
      </c>
      <c r="C1615" s="91" t="inlineStr">
        <is>
          <t>INE03YM01018</t>
        </is>
      </c>
      <c r="D1615" s="91" t="n"/>
      <c r="E1615" s="91" t="inlineStr">
        <is>
          <t>None</t>
        </is>
      </c>
      <c r="F1615" s="93" t="n">
        <v>791</v>
      </c>
      <c r="G1615" s="92" t="inlineStr">
        <is>
          <t>N</t>
        </is>
      </c>
      <c r="H1615" s="94" t="n"/>
      <c r="I1615" s="91" t="inlineStr">
        <is>
          <t>N</t>
        </is>
      </c>
      <c r="J1615" s="92">
        <f>IF(K1615="","N","Y")</f>
        <v/>
      </c>
      <c r="K1615" s="94">
        <f>_xlfn.TEXTJOIN("; ",TRUE,IF(P1615="52-wk low","52-wk low",""),IF(AND(AD1615&gt;=Settings!$B$12,M1615&lt;0),"Distribution",""),IF(AND(AJ1615="Y",M1615&lt;0,AK1615&lt;-Settings!$B$13),"Long unwinding",""),IF(AND(AJ1615="Y",M1615&lt;0,AK1615&gt;Settings!$B$13),"Short buildup",""))</f>
        <v/>
      </c>
      <c r="L1615" s="95" t="n">
        <v>215.93</v>
      </c>
      <c r="M1615" s="96" t="n">
        <v>-0.62</v>
      </c>
      <c r="N1615" s="93" t="n">
        <v>843</v>
      </c>
      <c r="O1615" s="91" t="inlineStr">
        <is>
          <t>None</t>
        </is>
      </c>
      <c r="P1615" s="91" t="inlineStr">
        <is>
          <t>None</t>
        </is>
      </c>
      <c r="Q1615" s="97" t="n">
        <v>0.75</v>
      </c>
      <c r="R1615" s="96" t="n">
        <v>0.57</v>
      </c>
      <c r="S1615" s="96" t="n">
        <v>1.39</v>
      </c>
      <c r="T1615" s="96" t="n">
        <v>2.28</v>
      </c>
      <c r="U1615" s="96" t="n">
        <v>0.89</v>
      </c>
      <c r="V1615" s="103" t="n">
        <v>0.67</v>
      </c>
      <c r="W1615" s="102" t="n">
        <v>4</v>
      </c>
      <c r="X1615" s="93" t="n"/>
      <c r="Y1615" s="91" t="inlineStr">
        <is>
          <t>None</t>
        </is>
      </c>
      <c r="Z1615" s="99" t="n">
        <v>49.67</v>
      </c>
      <c r="AA1615" s="96" t="n">
        <v>0.82</v>
      </c>
      <c r="AB1615" s="96" t="n">
        <v>0.82</v>
      </c>
      <c r="AC1615" s="96" t="n"/>
      <c r="AD1615" s="96" t="n"/>
      <c r="AE1615" s="96" t="n"/>
      <c r="AF1615" s="103" t="n"/>
      <c r="AG1615" s="91" t="inlineStr">
        <is>
          <t>No delivery data</t>
        </is>
      </c>
      <c r="AH1615" s="100" t="n">
        <v>0</v>
      </c>
      <c r="AI1615" s="101" t="n">
        <v>0</v>
      </c>
      <c r="AJ1615" s="92" t="inlineStr">
        <is>
          <t>N</t>
        </is>
      </c>
      <c r="AK1615" s="96" t="n"/>
      <c r="AL1615" s="91" t="inlineStr">
        <is>
          <t>n/a</t>
        </is>
      </c>
      <c r="AM1615" s="93" t="n"/>
      <c r="AN1615" s="92" t="inlineStr">
        <is>
          <t>None</t>
        </is>
      </c>
      <c r="AO1615" s="102" t="n">
        <v>0</v>
      </c>
      <c r="AP1615" s="103" t="n">
        <v>1.3</v>
      </c>
      <c r="AQ1615" s="102" t="n">
        <v>73</v>
      </c>
      <c r="AR1615" s="91" t="inlineStr">
        <is>
          <t>N</t>
        </is>
      </c>
      <c r="AS1615" s="104" t="n"/>
      <c r="AT1615" s="92">
        <f>IF(AND(P1615="52-wk high",T1615&gt;=Settings!$B$7),"Y","N")</f>
        <v/>
      </c>
      <c r="AU1615" s="91">
        <f>IF(AND(AD1615&gt;=Settings!$B$8,M1615&gt;0),"Y","N")</f>
        <v/>
      </c>
      <c r="AV1615" s="91">
        <f>IF(OR(AH1615&gt;Settings!$B$9,AI1615&gt;Settings!$B$9),"Y","N")</f>
        <v/>
      </c>
      <c r="AW1615" s="91">
        <f>IF(AJ1615&lt;&gt;"Y","n/a",IF(AND(M1615&gt;0,AK1615&gt;Settings!$B$10),"Y","N"))</f>
        <v/>
      </c>
      <c r="AX1615" s="91">
        <f>IF(AO1615&gt;=Settings!$B$11,"Y","N")</f>
        <v/>
      </c>
      <c r="AY1615" s="99">
        <f>(AT1615="Y")+(AU1615="Y")+(AV1615="Y")+(AW1615="Y")+(AX1615="Y")</f>
        <v/>
      </c>
      <c r="AZ1615" s="94">
        <f>IF(AY1615=0,"None",_xlfn.TEXTJOIN(", ",TRUE(),IF(AT1615="Y","Breakout",""),IF(AU1615="Y","Accumulation",""),IF(AV1615="Y","Institutional buying",""),IF(AW1615="Y","Long buildup",""),IF(AX1615="Y","Momentum leader","")))</f>
        <v/>
      </c>
      <c r="BA1615" s="94">
        <f>IF(BW1615="","","Passes "&amp;AY1615&amp;" of 5 buy-side scans"&amp;IF(G1615="Y","; RED FLAG: filter out using Red flag column",""))</f>
        <v/>
      </c>
      <c r="BB1615" s="91" t="inlineStr">
        <is>
          <t>None</t>
        </is>
      </c>
      <c r="BC1615" s="92" t="inlineStr">
        <is>
          <t>N</t>
        </is>
      </c>
      <c r="BD1615" s="94" t="n"/>
      <c r="BE1615" s="94" t="n"/>
      <c r="BF1615" s="92">
        <f>IF(R1615*100000&gt;=Settings!$B$5,"Y","N")</f>
        <v/>
      </c>
      <c r="BG1615" s="91">
        <f>IF(F1615&gt;Settings!$B$6,"Y","N")</f>
        <v/>
      </c>
      <c r="BH1615" s="97" t="n">
        <v>-25.1</v>
      </c>
      <c r="BI1615" s="96" t="n">
        <v>-5.33</v>
      </c>
      <c r="BJ1615" s="96" t="n">
        <v>8.33</v>
      </c>
      <c r="BK1615" s="96" t="n">
        <v>14.86</v>
      </c>
      <c r="BL1615" s="96" t="n">
        <v>54.38</v>
      </c>
      <c r="BM1615" s="96" t="n">
        <v>-17.66</v>
      </c>
      <c r="BN1615" s="97" t="n">
        <v>0.28</v>
      </c>
      <c r="BO1615" s="96" t="n">
        <v>5.51</v>
      </c>
      <c r="BP1615" s="96" t="n">
        <v>10.12</v>
      </c>
      <c r="BQ1615" s="96" t="n">
        <v>10.19</v>
      </c>
      <c r="BR1615" s="91" t="inlineStr">
        <is>
          <t>Stacked up</t>
        </is>
      </c>
      <c r="BS1615" s="91" t="inlineStr">
        <is>
          <t>None</t>
        </is>
      </c>
      <c r="BT1615" s="96" t="n">
        <v>48.7</v>
      </c>
      <c r="BU1615" s="91" t="inlineStr">
        <is>
          <t>N</t>
        </is>
      </c>
      <c r="BV1615" s="99">
        <f>IF(OR(BF1615&lt;&gt;"Y",BG1615&lt;&gt;"Y"),"",(AND(ISNUMBER(BQ1615),BQ1615&gt;0))+(BR1615="Stacked up")+(AND(ISNUMBER(BH1615),BH1615&gt;=-Settings!$B$17))+(AND(ISNUMBER(BK1615),ISNUMBER(BM1615),BK1615&gt;0,BM1615&gt;0))+(AND(ISNUMBER(AQ1615),AQ1615&gt;=Settings!$B$18))+(AND(ISNUMBER(BT1615),BT1615&gt;=Settings!$B$19,BT1615&lt;=Settings!$B$20))+(AND(ISNUMBER(AS1615),AS1615&gt;0))+(AND(ISNUMBER(T1615),ISNUMBER(M1615),T1615&gt;=Settings!$B$21,M1615&gt;0))+(AND(ISNUMBER(AD1615),ISNUMBER(M1615),AD1615&gt;=Settings!$B$22,M1615&gt;0))+(AY1615&gt;=1))</f>
        <v/>
      </c>
      <c r="BW1615" s="91">
        <f>IF(OR(AY1615=0,BF1615&lt;&gt;"Y",BG1615&lt;&gt;"Y"),"",1+SUMPRODUCT(($A$6:$A$2604=A1615)*($AY$6:$AY$2604&gt;0)*($BF$6:$BF$2604="Y")*($BG$6:$BG$2604="Y")*(($AY$6:$AY$2604&gt;AY1615)+($AY$6:$AY$2604=AY1615)*($AD$6:$AD$2604&gt;AD1615))))</f>
        <v/>
      </c>
    </row>
    <row r="1616" ht="23.85" customHeight="1" s="55">
      <c r="A1616" s="90" t="n">
        <v>46296</v>
      </c>
      <c r="B1616" s="91" t="inlineStr">
        <is>
          <t>RBZJEWEL</t>
        </is>
      </c>
      <c r="C1616" s="91" t="inlineStr">
        <is>
          <t>INE0PEQ01016</t>
        </is>
      </c>
      <c r="D1616" s="91" t="n"/>
      <c r="E1616" s="91" t="inlineStr">
        <is>
          <t>None</t>
        </is>
      </c>
      <c r="F1616" s="93" t="n">
        <v>787</v>
      </c>
      <c r="G1616" s="92" t="inlineStr">
        <is>
          <t>Y</t>
        </is>
      </c>
      <c r="H1616" s="94" t="inlineStr">
        <is>
          <t>ESM Stage 1; T2T (BE series)</t>
        </is>
      </c>
      <c r="I1616" s="91" t="inlineStr">
        <is>
          <t>Y</t>
        </is>
      </c>
      <c r="J1616" s="92">
        <f>IF(K1616="","N","Y")</f>
        <v/>
      </c>
      <c r="K1616" s="94">
        <f>_xlfn.TEXTJOIN("; ",TRUE,IF(P1616="52-wk low","52-wk low",""),IF(AND(AD1616&gt;=Settings!$B$12,M1616&lt;0),"Distribution",""),IF(AND(AJ1616="Y",M1616&lt;0,AK1616&lt;-Settings!$B$13),"Long unwinding",""),IF(AND(AJ1616="Y",M1616&lt;0,AK1616&gt;Settings!$B$13),"Short buildup",""))</f>
        <v/>
      </c>
      <c r="L1616" s="95" t="n">
        <v>196.87</v>
      </c>
      <c r="M1616" s="96" t="n">
        <v>-5</v>
      </c>
      <c r="N1616" s="93" t="n">
        <v>2491</v>
      </c>
      <c r="O1616" s="91" t="inlineStr">
        <is>
          <t>None</t>
        </is>
      </c>
      <c r="P1616" s="91" t="inlineStr">
        <is>
          <t>None</t>
        </is>
      </c>
      <c r="Q1616" s="97" t="n">
        <v>1.24</v>
      </c>
      <c r="R1616" s="96" t="n">
        <v>10.91</v>
      </c>
      <c r="S1616" s="96" t="n">
        <v>0.08</v>
      </c>
      <c r="T1616" s="96" t="n">
        <v>0.15</v>
      </c>
      <c r="U1616" s="96" t="n">
        <v>0.26</v>
      </c>
      <c r="V1616" s="103" t="n">
        <v>2.31</v>
      </c>
      <c r="W1616" s="102" t="n">
        <v>2</v>
      </c>
      <c r="X1616" s="93" t="n"/>
      <c r="Y1616" s="91" t="inlineStr">
        <is>
          <t>None</t>
        </is>
      </c>
      <c r="Z1616" s="99" t="n"/>
      <c r="AA1616" s="96" t="n"/>
      <c r="AB1616" s="96" t="n"/>
      <c r="AC1616" s="96" t="n"/>
      <c r="AD1616" s="96" t="n"/>
      <c r="AE1616" s="96" t="n"/>
      <c r="AF1616" s="103" t="n"/>
      <c r="AG1616" s="91" t="inlineStr">
        <is>
          <t>Drying up</t>
        </is>
      </c>
      <c r="AH1616" s="100" t="n">
        <v>0</v>
      </c>
      <c r="AI1616" s="101" t="n">
        <v>0</v>
      </c>
      <c r="AJ1616" s="92" t="inlineStr">
        <is>
          <t>N</t>
        </is>
      </c>
      <c r="AK1616" s="96" t="n"/>
      <c r="AL1616" s="91" t="inlineStr">
        <is>
          <t>n/a</t>
        </is>
      </c>
      <c r="AM1616" s="93" t="n"/>
      <c r="AN1616" s="92" t="inlineStr">
        <is>
          <t>None</t>
        </is>
      </c>
      <c r="AO1616" s="102" t="n">
        <v>0</v>
      </c>
      <c r="AP1616" s="103" t="n">
        <v>1.91</v>
      </c>
      <c r="AQ1616" s="102" t="n">
        <v>88</v>
      </c>
      <c r="AR1616" s="91" t="inlineStr">
        <is>
          <t>N</t>
        </is>
      </c>
      <c r="AS1616" s="104" t="n"/>
      <c r="AT1616" s="92">
        <f>IF(AND(P1616="52-wk high",T1616&gt;=Settings!$B$7),"Y","N")</f>
        <v/>
      </c>
      <c r="AU1616" s="91">
        <f>IF(AND(AD1616&gt;=Settings!$B$8,M1616&gt;0),"Y","N")</f>
        <v/>
      </c>
      <c r="AV1616" s="91">
        <f>IF(OR(AH1616&gt;Settings!$B$9,AI1616&gt;Settings!$B$9),"Y","N")</f>
        <v/>
      </c>
      <c r="AW1616" s="91">
        <f>IF(AJ1616&lt;&gt;"Y","n/a",IF(AND(M1616&gt;0,AK1616&gt;Settings!$B$10),"Y","N"))</f>
        <v/>
      </c>
      <c r="AX1616" s="91">
        <f>IF(AO1616&gt;=Settings!$B$11,"Y","N")</f>
        <v/>
      </c>
      <c r="AY1616" s="99">
        <f>(AT1616="Y")+(AU1616="Y")+(AV1616="Y")+(AW1616="Y")+(AX1616="Y")</f>
        <v/>
      </c>
      <c r="AZ1616" s="94">
        <f>IF(AY1616=0,"None",_xlfn.TEXTJOIN(", ",TRUE(),IF(AT1616="Y","Breakout",""),IF(AU1616="Y","Accumulation",""),IF(AV1616="Y","Institutional buying",""),IF(AW1616="Y","Long buildup",""),IF(AX1616="Y","Momentum leader","")))</f>
        <v/>
      </c>
      <c r="BA1616" s="94">
        <f>IF(BW1616="","","Passes "&amp;AY1616&amp;" of 5 buy-side scans"&amp;IF(G1616="Y","; RED FLAG: filter out using Red flag column",""))</f>
        <v/>
      </c>
      <c r="BB1616" s="91" t="inlineStr">
        <is>
          <t>Lower</t>
        </is>
      </c>
      <c r="BC1616" s="92" t="inlineStr">
        <is>
          <t>N</t>
        </is>
      </c>
      <c r="BD1616" s="94" t="n"/>
      <c r="BE1616" s="94" t="n"/>
      <c r="BF1616" s="92">
        <f>IF(R1616*100000&gt;=Settings!$B$5,"Y","N")</f>
        <v/>
      </c>
      <c r="BG1616" s="91">
        <f>IF(F1616&gt;Settings!$B$6,"Y","N")</f>
        <v/>
      </c>
      <c r="BH1616" s="97" t="n">
        <v>-5.2</v>
      </c>
      <c r="BI1616" s="96" t="n">
        <v>14.29</v>
      </c>
      <c r="BJ1616" s="96" t="n">
        <v>16.49</v>
      </c>
      <c r="BK1616" s="96" t="n">
        <v>45.2</v>
      </c>
      <c r="BL1616" s="96" t="n">
        <v>69.72</v>
      </c>
      <c r="BM1616" s="96" t="n">
        <v>47.7</v>
      </c>
      <c r="BN1616" s="97" t="n">
        <v>9.640000000000001</v>
      </c>
      <c r="BO1616" s="96" t="n">
        <v>19.01</v>
      </c>
      <c r="BP1616" s="96" t="n">
        <v>27.35</v>
      </c>
      <c r="BQ1616" s="96" t="n">
        <v>34.06</v>
      </c>
      <c r="BR1616" s="91" t="inlineStr">
        <is>
          <t>Stacked up</t>
        </is>
      </c>
      <c r="BS1616" s="91" t="inlineStr">
        <is>
          <t>None</t>
        </is>
      </c>
      <c r="BT1616" s="96" t="n">
        <v>63.2</v>
      </c>
      <c r="BU1616" s="91" t="inlineStr">
        <is>
          <t>N</t>
        </is>
      </c>
      <c r="BV1616" s="99">
        <f>IF(OR(BF1616&lt;&gt;"Y",BG1616&lt;&gt;"Y"),"",(AND(ISNUMBER(BQ1616),BQ1616&gt;0))+(BR1616="Stacked up")+(AND(ISNUMBER(BH1616),BH1616&gt;=-Settings!$B$17))+(AND(ISNUMBER(BK1616),ISNUMBER(BM1616),BK1616&gt;0,BM1616&gt;0))+(AND(ISNUMBER(AQ1616),AQ1616&gt;=Settings!$B$18))+(AND(ISNUMBER(BT1616),BT1616&gt;=Settings!$B$19,BT1616&lt;=Settings!$B$20))+(AND(ISNUMBER(AS1616),AS1616&gt;0))+(AND(ISNUMBER(T1616),ISNUMBER(M1616),T1616&gt;=Settings!$B$21,M1616&gt;0))+(AND(ISNUMBER(AD1616),ISNUMBER(M1616),AD1616&gt;=Settings!$B$22,M1616&gt;0))+(AY1616&gt;=1))</f>
        <v/>
      </c>
      <c r="BW1616" s="91">
        <f>IF(OR(AY1616=0,BF1616&lt;&gt;"Y",BG1616&lt;&gt;"Y"),"",1+SUMPRODUCT(($A$6:$A$2604=A1616)*($AY$6:$AY$2604&gt;0)*($BF$6:$BF$2604="Y")*($BG$6:$BG$2604="Y")*(($AY$6:$AY$2604&gt;AY1616)+($AY$6:$AY$2604=AY1616)*($AD$6:$AD$2604&gt;AD1616))))</f>
        <v/>
      </c>
    </row>
    <row r="1617" ht="23.85" customHeight="1" s="55">
      <c r="A1617" s="90" t="n">
        <v>46296</v>
      </c>
      <c r="B1617" s="91" t="inlineStr">
        <is>
          <t>EMKAY</t>
        </is>
      </c>
      <c r="C1617" s="91" t="inlineStr">
        <is>
          <t>INE296H01011</t>
        </is>
      </c>
      <c r="D1617" s="91" t="n"/>
      <c r="E1617" s="91" t="inlineStr">
        <is>
          <t>None</t>
        </is>
      </c>
      <c r="F1617" s="93" t="n">
        <v>785</v>
      </c>
      <c r="G1617" s="92" t="inlineStr">
        <is>
          <t>N</t>
        </is>
      </c>
      <c r="H1617" s="94" t="n"/>
      <c r="I1617" s="91" t="inlineStr">
        <is>
          <t>N</t>
        </is>
      </c>
      <c r="J1617" s="92">
        <f>IF(K1617="","N","Y")</f>
        <v/>
      </c>
      <c r="K1617" s="94">
        <f>_xlfn.TEXTJOIN("; ",TRUE,IF(P1617="52-wk low","52-wk low",""),IF(AND(AD1617&gt;=Settings!$B$12,M1617&lt;0),"Distribution",""),IF(AND(AJ1617="Y",M1617&lt;0,AK1617&lt;-Settings!$B$13),"Long unwinding",""),IF(AND(AJ1617="Y",M1617&lt;0,AK1617&gt;Settings!$B$13),"Short buildup",""))</f>
        <v/>
      </c>
      <c r="L1617" s="95" t="n">
        <v>286.8</v>
      </c>
      <c r="M1617" s="96" t="n">
        <v>3.09</v>
      </c>
      <c r="N1617" s="93" t="n">
        <v>116</v>
      </c>
      <c r="O1617" s="91" t="inlineStr">
        <is>
          <t>None</t>
        </is>
      </c>
      <c r="P1617" s="91" t="inlineStr">
        <is>
          <t>None</t>
        </is>
      </c>
      <c r="Q1617" s="97" t="n">
        <v>0.57</v>
      </c>
      <c r="R1617" s="96" t="n">
        <v>0.5600000000000001</v>
      </c>
      <c r="S1617" s="96" t="n">
        <v>1.03</v>
      </c>
      <c r="T1617" s="96" t="n">
        <v>1.34</v>
      </c>
      <c r="U1617" s="96" t="n">
        <v>0.59</v>
      </c>
      <c r="V1617" s="103" t="n">
        <v>0.58</v>
      </c>
      <c r="W1617" s="102" t="n">
        <v>4</v>
      </c>
      <c r="X1617" s="93" t="n"/>
      <c r="Y1617" s="91" t="inlineStr">
        <is>
          <t>None</t>
        </is>
      </c>
      <c r="Z1617" s="99" t="n">
        <v>54.75</v>
      </c>
      <c r="AA1617" s="96" t="n">
        <v>0.89</v>
      </c>
      <c r="AB1617" s="96" t="n">
        <v>0.9399999999999999</v>
      </c>
      <c r="AC1617" s="96" t="n">
        <v>1</v>
      </c>
      <c r="AD1617" s="96" t="n">
        <v>1.36</v>
      </c>
      <c r="AE1617" s="96" t="n">
        <v>0.95</v>
      </c>
      <c r="AF1617" s="103" t="n">
        <v>1.65</v>
      </c>
      <c r="AG1617" s="91" t="inlineStr">
        <is>
          <t>Normal</t>
        </is>
      </c>
      <c r="AH1617" s="100" t="n">
        <v>0</v>
      </c>
      <c r="AI1617" s="101" t="n">
        <v>0</v>
      </c>
      <c r="AJ1617" s="92" t="inlineStr">
        <is>
          <t>N</t>
        </is>
      </c>
      <c r="AK1617" s="96" t="n"/>
      <c r="AL1617" s="91" t="inlineStr">
        <is>
          <t>n/a</t>
        </is>
      </c>
      <c r="AM1617" s="93" t="n"/>
      <c r="AN1617" s="92" t="inlineStr">
        <is>
          <t>None</t>
        </is>
      </c>
      <c r="AO1617" s="102" t="n">
        <v>0</v>
      </c>
      <c r="AP1617" s="103" t="n">
        <v>1.14</v>
      </c>
      <c r="AQ1617" s="102" t="n">
        <v>67</v>
      </c>
      <c r="AR1617" s="91" t="inlineStr">
        <is>
          <t>N</t>
        </is>
      </c>
      <c r="AS1617" s="104" t="n"/>
      <c r="AT1617" s="92">
        <f>IF(AND(P1617="52-wk high",T1617&gt;=Settings!$B$7),"Y","N")</f>
        <v/>
      </c>
      <c r="AU1617" s="91">
        <f>IF(AND(AD1617&gt;=Settings!$B$8,M1617&gt;0),"Y","N")</f>
        <v/>
      </c>
      <c r="AV1617" s="91">
        <f>IF(OR(AH1617&gt;Settings!$B$9,AI1617&gt;Settings!$B$9),"Y","N")</f>
        <v/>
      </c>
      <c r="AW1617" s="91">
        <f>IF(AJ1617&lt;&gt;"Y","n/a",IF(AND(M1617&gt;0,AK1617&gt;Settings!$B$10),"Y","N"))</f>
        <v/>
      </c>
      <c r="AX1617" s="91">
        <f>IF(AO1617&gt;=Settings!$B$11,"Y","N")</f>
        <v/>
      </c>
      <c r="AY1617" s="99">
        <f>(AT1617="Y")+(AU1617="Y")+(AV1617="Y")+(AW1617="Y")+(AX1617="Y")</f>
        <v/>
      </c>
      <c r="AZ1617" s="94">
        <f>IF(AY1617=0,"None",_xlfn.TEXTJOIN(", ",TRUE(),IF(AT1617="Y","Breakout",""),IF(AU1617="Y","Accumulation",""),IF(AV1617="Y","Institutional buying",""),IF(AW1617="Y","Long buildup",""),IF(AX1617="Y","Momentum leader","")))</f>
        <v/>
      </c>
      <c r="BA1617" s="94">
        <f>IF(BW1617="","","Passes "&amp;AY1617&amp;" of 5 buy-side scans"&amp;IF(G1617="Y","; RED FLAG: filter out using Red flag column",""))</f>
        <v/>
      </c>
      <c r="BB1617" s="91" t="inlineStr">
        <is>
          <t>None</t>
        </is>
      </c>
      <c r="BC1617" s="92" t="inlineStr">
        <is>
          <t>N</t>
        </is>
      </c>
      <c r="BD1617" s="94" t="n"/>
      <c r="BE1617" s="94" t="n"/>
      <c r="BF1617" s="92">
        <f>IF(R1617*100000&gt;=Settings!$B$5,"Y","N")</f>
        <v/>
      </c>
      <c r="BG1617" s="91">
        <f>IF(F1617&gt;Settings!$B$6,"Y","N")</f>
        <v/>
      </c>
      <c r="BH1617" s="97" t="n">
        <v>-22.67</v>
      </c>
      <c r="BI1617" s="96" t="n">
        <v>5.23</v>
      </c>
      <c r="BJ1617" s="96" t="n">
        <v>8.6</v>
      </c>
      <c r="BK1617" s="96" t="n">
        <v>4.98</v>
      </c>
      <c r="BL1617" s="96" t="n">
        <v>46.12</v>
      </c>
      <c r="BM1617" s="96" t="n">
        <v>-10</v>
      </c>
      <c r="BN1617" s="97" t="n">
        <v>7.96</v>
      </c>
      <c r="BO1617" s="96" t="n">
        <v>11.53</v>
      </c>
      <c r="BP1617" s="96" t="n">
        <v>12.85</v>
      </c>
      <c r="BQ1617" s="96" t="n">
        <v>8.83</v>
      </c>
      <c r="BR1617" s="91" t="inlineStr">
        <is>
          <t>Mixed</t>
        </is>
      </c>
      <c r="BS1617" s="91" t="inlineStr">
        <is>
          <t>None</t>
        </is>
      </c>
      <c r="BT1617" s="96" t="n">
        <v>69.40000000000001</v>
      </c>
      <c r="BU1617" s="91" t="inlineStr">
        <is>
          <t>N</t>
        </is>
      </c>
      <c r="BV1617" s="99">
        <f>IF(OR(BF1617&lt;&gt;"Y",BG1617&lt;&gt;"Y"),"",(AND(ISNUMBER(BQ1617),BQ1617&gt;0))+(BR1617="Stacked up")+(AND(ISNUMBER(BH1617),BH1617&gt;=-Settings!$B$17))+(AND(ISNUMBER(BK1617),ISNUMBER(BM1617),BK1617&gt;0,BM1617&gt;0))+(AND(ISNUMBER(AQ1617),AQ1617&gt;=Settings!$B$18))+(AND(ISNUMBER(BT1617),BT1617&gt;=Settings!$B$19,BT1617&lt;=Settings!$B$20))+(AND(ISNUMBER(AS1617),AS1617&gt;0))+(AND(ISNUMBER(T1617),ISNUMBER(M1617),T1617&gt;=Settings!$B$21,M1617&gt;0))+(AND(ISNUMBER(AD1617),ISNUMBER(M1617),AD1617&gt;=Settings!$B$22,M1617&gt;0))+(AY1617&gt;=1))</f>
        <v/>
      </c>
      <c r="BW1617" s="91">
        <f>IF(OR(AY1617=0,BF1617&lt;&gt;"Y",BG1617&lt;&gt;"Y"),"",1+SUMPRODUCT(($A$6:$A$2604=A1617)*($AY$6:$AY$2604&gt;0)*($BF$6:$BF$2604="Y")*($BG$6:$BG$2604="Y")*(($AY$6:$AY$2604&gt;AY1617)+($AY$6:$AY$2604=AY1617)*($AD$6:$AD$2604&gt;AD1617))))</f>
        <v/>
      </c>
    </row>
    <row r="1618" ht="23.85" customHeight="1" s="55">
      <c r="A1618" s="90" t="n">
        <v>46296</v>
      </c>
      <c r="B1618" s="91" t="inlineStr">
        <is>
          <t>HALDYNGL</t>
        </is>
      </c>
      <c r="C1618" s="91" t="inlineStr">
        <is>
          <t>INE506D01020</t>
        </is>
      </c>
      <c r="D1618" s="91" t="n"/>
      <c r="E1618" s="91" t="inlineStr">
        <is>
          <t>None</t>
        </is>
      </c>
      <c r="F1618" s="93" t="n">
        <v>785</v>
      </c>
      <c r="G1618" s="92" t="inlineStr">
        <is>
          <t>N</t>
        </is>
      </c>
      <c r="H1618" s="94" t="n"/>
      <c r="I1618" s="91" t="inlineStr">
        <is>
          <t>N</t>
        </is>
      </c>
      <c r="J1618" s="92">
        <f>IF(K1618="","N","Y")</f>
        <v/>
      </c>
      <c r="K1618" s="94">
        <f>_xlfn.TEXTJOIN("; ",TRUE,IF(P1618="52-wk low","52-wk low",""),IF(AND(AD1618&gt;=Settings!$B$12,M1618&lt;0),"Distribution",""),IF(AND(AJ1618="Y",M1618&lt;0,AK1618&lt;-Settings!$B$13),"Long unwinding",""),IF(AND(AJ1618="Y",M1618&lt;0,AK1618&gt;Settings!$B$13),"Short buildup",""))</f>
        <v/>
      </c>
      <c r="L1618" s="95" t="n">
        <v>146.05</v>
      </c>
      <c r="M1618" s="96" t="n">
        <v>-5.44</v>
      </c>
      <c r="N1618" s="93" t="n">
        <v>2531</v>
      </c>
      <c r="O1618" s="91" t="inlineStr">
        <is>
          <t>None</t>
        </is>
      </c>
      <c r="P1618" s="91" t="inlineStr">
        <is>
          <t>None</t>
        </is>
      </c>
      <c r="Q1618" s="97" t="n">
        <v>0.83</v>
      </c>
      <c r="R1618" s="96" t="n">
        <v>0.64</v>
      </c>
      <c r="S1618" s="96" t="n">
        <v>1.31</v>
      </c>
      <c r="T1618" s="96" t="n">
        <v>1.53</v>
      </c>
      <c r="U1618" s="96" t="n">
        <v>1.11</v>
      </c>
      <c r="V1618" s="103" t="n">
        <v>0.85</v>
      </c>
      <c r="W1618" s="102" t="n"/>
      <c r="X1618" s="93" t="n"/>
      <c r="Y1618" s="91" t="inlineStr">
        <is>
          <t>None</t>
        </is>
      </c>
      <c r="Z1618" s="99" t="n">
        <v>60.24</v>
      </c>
      <c r="AA1618" s="96" t="n">
        <v>1.06</v>
      </c>
      <c r="AB1618" s="96" t="n">
        <v>1.06</v>
      </c>
      <c r="AC1618" s="96" t="n"/>
      <c r="AD1618" s="96" t="n"/>
      <c r="AE1618" s="96" t="n"/>
      <c r="AF1618" s="103" t="n"/>
      <c r="AG1618" s="91" t="inlineStr">
        <is>
          <t>No delivery data</t>
        </is>
      </c>
      <c r="AH1618" s="100" t="n">
        <v>0</v>
      </c>
      <c r="AI1618" s="101" t="n">
        <v>0</v>
      </c>
      <c r="AJ1618" s="92" t="inlineStr">
        <is>
          <t>N</t>
        </is>
      </c>
      <c r="AK1618" s="96" t="n"/>
      <c r="AL1618" s="91" t="inlineStr">
        <is>
          <t>n/a</t>
        </is>
      </c>
      <c r="AM1618" s="93" t="n"/>
      <c r="AN1618" s="92" t="inlineStr">
        <is>
          <t>None</t>
        </is>
      </c>
      <c r="AO1618" s="102" t="n">
        <v>0</v>
      </c>
      <c r="AP1618" s="103" t="n"/>
      <c r="AQ1618" s="102" t="n"/>
      <c r="AR1618" s="91" t="inlineStr">
        <is>
          <t>N</t>
        </is>
      </c>
      <c r="AS1618" s="104" t="n"/>
      <c r="AT1618" s="92">
        <f>IF(AND(P1618="52-wk high",T1618&gt;=Settings!$B$7),"Y","N")</f>
        <v/>
      </c>
      <c r="AU1618" s="91">
        <f>IF(AND(AD1618&gt;=Settings!$B$8,M1618&gt;0),"Y","N")</f>
        <v/>
      </c>
      <c r="AV1618" s="91">
        <f>IF(OR(AH1618&gt;Settings!$B$9,AI1618&gt;Settings!$B$9),"Y","N")</f>
        <v/>
      </c>
      <c r="AW1618" s="91">
        <f>IF(AJ1618&lt;&gt;"Y","n/a",IF(AND(M1618&gt;0,AK1618&gt;Settings!$B$10),"Y","N"))</f>
        <v/>
      </c>
      <c r="AX1618" s="91">
        <f>IF(AO1618&gt;=Settings!$B$11,"Y","N")</f>
        <v/>
      </c>
      <c r="AY1618" s="99">
        <f>(AT1618="Y")+(AU1618="Y")+(AV1618="Y")+(AW1618="Y")+(AX1618="Y")</f>
        <v/>
      </c>
      <c r="AZ1618" s="94">
        <f>IF(AY1618=0,"None",_xlfn.TEXTJOIN(", ",TRUE(),IF(AT1618="Y","Breakout",""),IF(AU1618="Y","Accumulation",""),IF(AV1618="Y","Institutional buying",""),IF(AW1618="Y","Long buildup",""),IF(AX1618="Y","Momentum leader","")))</f>
        <v/>
      </c>
      <c r="BA1618" s="94">
        <f>IF(BW1618="","","Passes "&amp;AY1618&amp;" of 5 buy-side scans"&amp;IF(G1618="Y","; RED FLAG: filter out using Red flag column",""))</f>
        <v/>
      </c>
      <c r="BB1618" s="91" t="inlineStr">
        <is>
          <t>None</t>
        </is>
      </c>
      <c r="BC1618" s="92" t="inlineStr">
        <is>
          <t>N</t>
        </is>
      </c>
      <c r="BD1618" s="94" t="n"/>
      <c r="BE1618" s="94" t="n"/>
      <c r="BF1618" s="92">
        <f>IF(R1618*100000&gt;=Settings!$B$5,"Y","N")</f>
        <v/>
      </c>
      <c r="BG1618" s="91">
        <f>IF(F1618&gt;Settings!$B$6,"Y","N")</f>
        <v/>
      </c>
      <c r="BH1618" s="97" t="n">
        <v>-10.83</v>
      </c>
      <c r="BI1618" s="96" t="n">
        <v>0.95</v>
      </c>
      <c r="BJ1618" s="96" t="n">
        <v>4.68</v>
      </c>
      <c r="BK1618" s="96" t="n">
        <v>25.21</v>
      </c>
      <c r="BL1618" s="96" t="n"/>
      <c r="BM1618" s="96" t="n"/>
      <c r="BN1618" s="97" t="n">
        <v>0.83</v>
      </c>
      <c r="BO1618" s="96" t="n">
        <v>6.5</v>
      </c>
      <c r="BP1618" s="96" t="n">
        <v>14.69</v>
      </c>
      <c r="BQ1618" s="96" t="n"/>
      <c r="BR1618" s="91" t="n"/>
      <c r="BS1618" s="91" t="inlineStr">
        <is>
          <t>None</t>
        </is>
      </c>
      <c r="BT1618" s="96" t="n">
        <v>50.7</v>
      </c>
      <c r="BU1618" s="91" t="n"/>
      <c r="BV1618" s="99">
        <f>IF(OR(BF1618&lt;&gt;"Y",BG1618&lt;&gt;"Y"),"",(AND(ISNUMBER(BQ1618),BQ1618&gt;0))+(BR1618="Stacked up")+(AND(ISNUMBER(BH1618),BH1618&gt;=-Settings!$B$17))+(AND(ISNUMBER(BK1618),ISNUMBER(BM1618),BK1618&gt;0,BM1618&gt;0))+(AND(ISNUMBER(AQ1618),AQ1618&gt;=Settings!$B$18))+(AND(ISNUMBER(BT1618),BT1618&gt;=Settings!$B$19,BT1618&lt;=Settings!$B$20))+(AND(ISNUMBER(AS1618),AS1618&gt;0))+(AND(ISNUMBER(T1618),ISNUMBER(M1618),T1618&gt;=Settings!$B$21,M1618&gt;0))+(AND(ISNUMBER(AD1618),ISNUMBER(M1618),AD1618&gt;=Settings!$B$22,M1618&gt;0))+(AY1618&gt;=1))</f>
        <v/>
      </c>
      <c r="BW1618" s="91">
        <f>IF(OR(AY1618=0,BF1618&lt;&gt;"Y",BG1618&lt;&gt;"Y"),"",1+SUMPRODUCT(($A$6:$A$2604=A1618)*($AY$6:$AY$2604&gt;0)*($BF$6:$BF$2604="Y")*($BG$6:$BG$2604="Y")*(($AY$6:$AY$2604&gt;AY1618)+($AY$6:$AY$2604=AY1618)*($AD$6:$AD$2604&gt;AD1618))))</f>
        <v/>
      </c>
    </row>
    <row r="1619" ht="23.85" customHeight="1" s="55">
      <c r="A1619" s="90" t="n">
        <v>46296</v>
      </c>
      <c r="B1619" s="91" t="inlineStr">
        <is>
          <t>ORICONENT</t>
        </is>
      </c>
      <c r="C1619" s="91" t="inlineStr">
        <is>
          <t>INE730A01022</t>
        </is>
      </c>
      <c r="D1619" s="91" t="n"/>
      <c r="E1619" s="91" t="inlineStr">
        <is>
          <t>None</t>
        </is>
      </c>
      <c r="F1619" s="93" t="n">
        <v>785</v>
      </c>
      <c r="G1619" s="92" t="inlineStr">
        <is>
          <t>N</t>
        </is>
      </c>
      <c r="H1619" s="94" t="n"/>
      <c r="I1619" s="91" t="inlineStr">
        <is>
          <t>N</t>
        </is>
      </c>
      <c r="J1619" s="92">
        <f>IF(K1619="","N","Y")</f>
        <v/>
      </c>
      <c r="K1619" s="94">
        <f>_xlfn.TEXTJOIN("; ",TRUE,IF(P1619="52-wk low","52-wk low",""),IF(AND(AD1619&gt;=Settings!$B$12,M1619&lt;0),"Distribution",""),IF(AND(AJ1619="Y",M1619&lt;0,AK1619&lt;-Settings!$B$13),"Long unwinding",""),IF(AND(AJ1619="Y",M1619&lt;0,AK1619&gt;Settings!$B$13),"Short buildup",""))</f>
        <v/>
      </c>
      <c r="L1619" s="95" t="n">
        <v>49.98</v>
      </c>
      <c r="M1619" s="96" t="n">
        <v>-2.65</v>
      </c>
      <c r="N1619" s="93" t="n">
        <v>1959</v>
      </c>
      <c r="O1619" s="91" t="inlineStr">
        <is>
          <t>None</t>
        </is>
      </c>
      <c r="P1619" s="91" t="inlineStr">
        <is>
          <t>None</t>
        </is>
      </c>
      <c r="Q1619" s="97" t="n">
        <v>0.48</v>
      </c>
      <c r="R1619" s="96" t="n">
        <v>0.95</v>
      </c>
      <c r="S1619" s="96" t="n">
        <v>0.52</v>
      </c>
      <c r="T1619" s="96" t="n">
        <v>0.52</v>
      </c>
      <c r="U1619" s="96" t="n">
        <v>0.47</v>
      </c>
      <c r="V1619" s="103" t="n">
        <v>0.9399999999999999</v>
      </c>
      <c r="W1619" s="102" t="n">
        <v>1</v>
      </c>
      <c r="X1619" s="93" t="n"/>
      <c r="Y1619" s="91" t="inlineStr">
        <is>
          <t>None</t>
        </is>
      </c>
      <c r="Z1619" s="99" t="n">
        <v>76.44</v>
      </c>
      <c r="AA1619" s="96" t="n">
        <v>1.17</v>
      </c>
      <c r="AB1619" s="96" t="n">
        <v>1.13</v>
      </c>
      <c r="AC1619" s="96" t="n">
        <v>0.45</v>
      </c>
      <c r="AD1619" s="96" t="n">
        <v>0.46</v>
      </c>
      <c r="AE1619" s="96" t="n">
        <v>0.47</v>
      </c>
      <c r="AF1619" s="103" t="n">
        <v>1.14</v>
      </c>
      <c r="AG1619" s="91" t="inlineStr">
        <is>
          <t>Normal</t>
        </is>
      </c>
      <c r="AH1619" s="100" t="n">
        <v>0</v>
      </c>
      <c r="AI1619" s="101" t="n">
        <v>0</v>
      </c>
      <c r="AJ1619" s="92" t="inlineStr">
        <is>
          <t>N</t>
        </is>
      </c>
      <c r="AK1619" s="96" t="n"/>
      <c r="AL1619" s="91" t="inlineStr">
        <is>
          <t>n/a</t>
        </is>
      </c>
      <c r="AM1619" s="93" t="n"/>
      <c r="AN1619" s="92" t="inlineStr">
        <is>
          <t>None</t>
        </is>
      </c>
      <c r="AO1619" s="102" t="n">
        <v>0</v>
      </c>
      <c r="AP1619" s="103" t="n">
        <v>0.59</v>
      </c>
      <c r="AQ1619" s="102" t="n">
        <v>17</v>
      </c>
      <c r="AR1619" s="91" t="inlineStr">
        <is>
          <t>N</t>
        </is>
      </c>
      <c r="AS1619" s="104" t="n"/>
      <c r="AT1619" s="92">
        <f>IF(AND(P1619="52-wk high",T1619&gt;=Settings!$B$7),"Y","N")</f>
        <v/>
      </c>
      <c r="AU1619" s="91">
        <f>IF(AND(AD1619&gt;=Settings!$B$8,M1619&gt;0),"Y","N")</f>
        <v/>
      </c>
      <c r="AV1619" s="91">
        <f>IF(OR(AH1619&gt;Settings!$B$9,AI1619&gt;Settings!$B$9),"Y","N")</f>
        <v/>
      </c>
      <c r="AW1619" s="91">
        <f>IF(AJ1619&lt;&gt;"Y","n/a",IF(AND(M1619&gt;0,AK1619&gt;Settings!$B$10),"Y","N"))</f>
        <v/>
      </c>
      <c r="AX1619" s="91">
        <f>IF(AO1619&gt;=Settings!$B$11,"Y","N")</f>
        <v/>
      </c>
      <c r="AY1619" s="99">
        <f>(AT1619="Y")+(AU1619="Y")+(AV1619="Y")+(AW1619="Y")+(AX1619="Y")</f>
        <v/>
      </c>
      <c r="AZ1619" s="94">
        <f>IF(AY1619=0,"None",_xlfn.TEXTJOIN(", ",TRUE(),IF(AT1619="Y","Breakout",""),IF(AU1619="Y","Accumulation",""),IF(AV1619="Y","Institutional buying",""),IF(AW1619="Y","Long buildup",""),IF(AX1619="Y","Momentum leader","")))</f>
        <v/>
      </c>
      <c r="BA1619" s="94">
        <f>IF(BW1619="","","Passes "&amp;AY1619&amp;" of 5 buy-side scans"&amp;IF(G1619="Y","; RED FLAG: filter out using Red flag column",""))</f>
        <v/>
      </c>
      <c r="BB1619" s="91" t="inlineStr">
        <is>
          <t>None</t>
        </is>
      </c>
      <c r="BC1619" s="92" t="inlineStr">
        <is>
          <t>Y</t>
        </is>
      </c>
      <c r="BD1619" s="94" t="inlineStr">
        <is>
          <t>Few traders (&lt;100 unique PAN, 30 days)</t>
        </is>
      </c>
      <c r="BE1619" s="94" t="n"/>
      <c r="BF1619" s="92">
        <f>IF(R1619*100000&gt;=Settings!$B$5,"Y","N")</f>
        <v/>
      </c>
      <c r="BG1619" s="91">
        <f>IF(F1619&gt;Settings!$B$6,"Y","N")</f>
        <v/>
      </c>
      <c r="BH1619" s="97" t="n">
        <v>-31.65</v>
      </c>
      <c r="BI1619" s="96" t="n">
        <v>-3.46</v>
      </c>
      <c r="BJ1619" s="96" t="n">
        <v>-6.23</v>
      </c>
      <c r="BK1619" s="96" t="n">
        <v>-8.85</v>
      </c>
      <c r="BL1619" s="96" t="n">
        <v>-22.21</v>
      </c>
      <c r="BM1619" s="96" t="n">
        <v>-6.11</v>
      </c>
      <c r="BN1619" s="97" t="n">
        <v>-4.89</v>
      </c>
      <c r="BO1619" s="96" t="n">
        <v>-7.36</v>
      </c>
      <c r="BP1619" s="96" t="n">
        <v>-10.71</v>
      </c>
      <c r="BQ1619" s="96" t="n">
        <v>-13</v>
      </c>
      <c r="BR1619" s="91" t="inlineStr">
        <is>
          <t>Stacked down</t>
        </is>
      </c>
      <c r="BS1619" s="91" t="inlineStr">
        <is>
          <t>None</t>
        </is>
      </c>
      <c r="BT1619" s="96" t="n">
        <v>34.4</v>
      </c>
      <c r="BU1619" s="91" t="inlineStr">
        <is>
          <t>N</t>
        </is>
      </c>
      <c r="BV1619" s="99">
        <f>IF(OR(BF1619&lt;&gt;"Y",BG1619&lt;&gt;"Y"),"",(AND(ISNUMBER(BQ1619),BQ1619&gt;0))+(BR1619="Stacked up")+(AND(ISNUMBER(BH1619),BH1619&gt;=-Settings!$B$17))+(AND(ISNUMBER(BK1619),ISNUMBER(BM1619),BK1619&gt;0,BM1619&gt;0))+(AND(ISNUMBER(AQ1619),AQ1619&gt;=Settings!$B$18))+(AND(ISNUMBER(BT1619),BT1619&gt;=Settings!$B$19,BT1619&lt;=Settings!$B$20))+(AND(ISNUMBER(AS1619),AS1619&gt;0))+(AND(ISNUMBER(T1619),ISNUMBER(M1619),T1619&gt;=Settings!$B$21,M1619&gt;0))+(AND(ISNUMBER(AD1619),ISNUMBER(M1619),AD1619&gt;=Settings!$B$22,M1619&gt;0))+(AY1619&gt;=1))</f>
        <v/>
      </c>
      <c r="BW1619" s="91">
        <f>IF(OR(AY1619=0,BF1619&lt;&gt;"Y",BG1619&lt;&gt;"Y"),"",1+SUMPRODUCT(($A$6:$A$2604=A1619)*($AY$6:$AY$2604&gt;0)*($BF$6:$BF$2604="Y")*($BG$6:$BG$2604="Y")*(($AY$6:$AY$2604&gt;AY1619)+($AY$6:$AY$2604=AY1619)*($AD$6:$AD$2604&gt;AD1619))))</f>
        <v/>
      </c>
    </row>
    <row r="1620" ht="23.85" customHeight="1" s="55">
      <c r="A1620" s="90" t="n">
        <v>46296</v>
      </c>
      <c r="B1620" s="91" t="inlineStr">
        <is>
          <t>VIVIANA</t>
        </is>
      </c>
      <c r="C1620" s="91" t="inlineStr">
        <is>
          <t>INE0MEG01014</t>
        </is>
      </c>
      <c r="D1620" s="91" t="n"/>
      <c r="E1620" s="91" t="inlineStr">
        <is>
          <t>None</t>
        </is>
      </c>
      <c r="F1620" s="93" t="n">
        <v>784</v>
      </c>
      <c r="G1620" s="92" t="inlineStr">
        <is>
          <t>N</t>
        </is>
      </c>
      <c r="H1620" s="94" t="n"/>
      <c r="I1620" s="91" t="inlineStr">
        <is>
          <t>N</t>
        </is>
      </c>
      <c r="J1620" s="92">
        <f>IF(K1620="","N","Y")</f>
        <v/>
      </c>
      <c r="K1620" s="94">
        <f>_xlfn.TEXTJOIN("; ",TRUE,IF(P1620="52-wk low","52-wk low",""),IF(AND(AD1620&gt;=Settings!$B$12,M1620&lt;0),"Distribution",""),IF(AND(AJ1620="Y",M1620&lt;0,AK1620&lt;-Settings!$B$13),"Long unwinding",""),IF(AND(AJ1620="Y",M1620&lt;0,AK1620&gt;Settings!$B$13),"Short buildup",""))</f>
        <v/>
      </c>
      <c r="L1620" s="95" t="n">
        <v>774.5</v>
      </c>
      <c r="M1620" s="96" t="n">
        <v>9.960000000000001</v>
      </c>
      <c r="N1620" s="93" t="n">
        <v>13</v>
      </c>
      <c r="O1620" s="91" t="inlineStr">
        <is>
          <t>Top gainer</t>
        </is>
      </c>
      <c r="P1620" s="91" t="inlineStr">
        <is>
          <t>None</t>
        </is>
      </c>
      <c r="Q1620" s="97" t="n">
        <v>1.4</v>
      </c>
      <c r="R1620" s="96" t="n">
        <v>0.29</v>
      </c>
      <c r="S1620" s="96" t="n">
        <v>6.14</v>
      </c>
      <c r="T1620" s="96" t="n">
        <v>6.85</v>
      </c>
      <c r="U1620" s="96" t="n"/>
      <c r="V1620" s="103" t="n"/>
      <c r="W1620" s="102" t="n"/>
      <c r="X1620" s="93" t="n"/>
      <c r="Y1620" s="91" t="inlineStr">
        <is>
          <t>None</t>
        </is>
      </c>
      <c r="Z1620" s="99" t="n">
        <v>37.54</v>
      </c>
      <c r="AA1620" s="96" t="n">
        <v>0.64</v>
      </c>
      <c r="AB1620" s="96" t="n">
        <v>0.64</v>
      </c>
      <c r="AC1620" s="96" t="n"/>
      <c r="AD1620" s="96" t="n"/>
      <c r="AE1620" s="96" t="n"/>
      <c r="AF1620" s="103" t="n"/>
      <c r="AG1620" s="91" t="n"/>
      <c r="AH1620" s="100" t="n">
        <v>0</v>
      </c>
      <c r="AI1620" s="101" t="n">
        <v>0</v>
      </c>
      <c r="AJ1620" s="92" t="inlineStr">
        <is>
          <t>N</t>
        </is>
      </c>
      <c r="AK1620" s="96" t="n"/>
      <c r="AL1620" s="91" t="inlineStr">
        <is>
          <t>n/a</t>
        </is>
      </c>
      <c r="AM1620" s="93" t="n"/>
      <c r="AN1620" s="92" t="inlineStr">
        <is>
          <t>None</t>
        </is>
      </c>
      <c r="AO1620" s="102" t="n">
        <v>0</v>
      </c>
      <c r="AP1620" s="103" t="n"/>
      <c r="AQ1620" s="102" t="n"/>
      <c r="AR1620" s="91" t="inlineStr">
        <is>
          <t>N</t>
        </is>
      </c>
      <c r="AS1620" s="104" t="n"/>
      <c r="AT1620" s="92">
        <f>IF(AND(P1620="52-wk high",T1620&gt;=Settings!$B$7),"Y","N")</f>
        <v/>
      </c>
      <c r="AU1620" s="91">
        <f>IF(AND(AD1620&gt;=Settings!$B$8,M1620&gt;0),"Y","N")</f>
        <v/>
      </c>
      <c r="AV1620" s="91">
        <f>IF(OR(AH1620&gt;Settings!$B$9,AI1620&gt;Settings!$B$9),"Y","N")</f>
        <v/>
      </c>
      <c r="AW1620" s="91">
        <f>IF(AJ1620&lt;&gt;"Y","n/a",IF(AND(M1620&gt;0,AK1620&gt;Settings!$B$10),"Y","N"))</f>
        <v/>
      </c>
      <c r="AX1620" s="91">
        <f>IF(AO1620&gt;=Settings!$B$11,"Y","N")</f>
        <v/>
      </c>
      <c r="AY1620" s="99">
        <f>(AT1620="Y")+(AU1620="Y")+(AV1620="Y")+(AW1620="Y")+(AX1620="Y")</f>
        <v/>
      </c>
      <c r="AZ1620" s="94">
        <f>IF(AY1620=0,"None",_xlfn.TEXTJOIN(", ",TRUE(),IF(AT1620="Y","Breakout",""),IF(AU1620="Y","Accumulation",""),IF(AV1620="Y","Institutional buying",""),IF(AW1620="Y","Long buildup",""),IF(AX1620="Y","Momentum leader","")))</f>
        <v/>
      </c>
      <c r="BA1620" s="94">
        <f>IF(BW1620="","","Passes "&amp;AY1620&amp;" of 5 buy-side scans"&amp;IF(G1620="Y","; RED FLAG: filter out using Red flag column",""))</f>
        <v/>
      </c>
      <c r="BB1620" s="91" t="inlineStr">
        <is>
          <t>None</t>
        </is>
      </c>
      <c r="BC1620" s="92" t="inlineStr">
        <is>
          <t>Y</t>
        </is>
      </c>
      <c r="BD1620" s="94" t="inlineStr">
        <is>
          <t>EPS zero</t>
        </is>
      </c>
      <c r="BE1620" s="94" t="inlineStr">
        <is>
          <t>BONUS 3:5, ex 19-Nov-2025</t>
        </is>
      </c>
      <c r="BF1620" s="92">
        <f>IF(R1620*100000&gt;=Settings!$B$5,"Y","N")</f>
        <v/>
      </c>
      <c r="BG1620" s="91">
        <f>IF(F1620&gt;Settings!$B$6,"Y","N")</f>
        <v/>
      </c>
      <c r="BH1620" s="97" t="n">
        <v>-33.38</v>
      </c>
      <c r="BI1620" s="96" t="n">
        <v>9.66</v>
      </c>
      <c r="BJ1620" s="96" t="n">
        <v>4.58</v>
      </c>
      <c r="BK1620" s="96" t="n">
        <v>-5.86</v>
      </c>
      <c r="BL1620" s="96" t="n"/>
      <c r="BM1620" s="96" t="n"/>
      <c r="BN1620" s="97" t="n">
        <v>6.26</v>
      </c>
      <c r="BO1620" s="96" t="n">
        <v>4.59</v>
      </c>
      <c r="BP1620" s="96" t="n"/>
      <c r="BQ1620" s="96" t="n"/>
      <c r="BR1620" s="91" t="n"/>
      <c r="BS1620" s="91" t="inlineStr">
        <is>
          <t>None</t>
        </is>
      </c>
      <c r="BT1620" s="96" t="n">
        <v>65.7</v>
      </c>
      <c r="BU1620" s="91" t="n"/>
      <c r="BV1620" s="99">
        <f>IF(OR(BF1620&lt;&gt;"Y",BG1620&lt;&gt;"Y"),"",(AND(ISNUMBER(BQ1620),BQ1620&gt;0))+(BR1620="Stacked up")+(AND(ISNUMBER(BH1620),BH1620&gt;=-Settings!$B$17))+(AND(ISNUMBER(BK1620),ISNUMBER(BM1620),BK1620&gt;0,BM1620&gt;0))+(AND(ISNUMBER(AQ1620),AQ1620&gt;=Settings!$B$18))+(AND(ISNUMBER(BT1620),BT1620&gt;=Settings!$B$19,BT1620&lt;=Settings!$B$20))+(AND(ISNUMBER(AS1620),AS1620&gt;0))+(AND(ISNUMBER(T1620),ISNUMBER(M1620),T1620&gt;=Settings!$B$21,M1620&gt;0))+(AND(ISNUMBER(AD1620),ISNUMBER(M1620),AD1620&gt;=Settings!$B$22,M1620&gt;0))+(AY1620&gt;=1))</f>
        <v/>
      </c>
      <c r="BW1620" s="91">
        <f>IF(OR(AY1620=0,BF1620&lt;&gt;"Y",BG1620&lt;&gt;"Y"),"",1+SUMPRODUCT(($A$6:$A$2604=A1620)*($AY$6:$AY$2604&gt;0)*($BF$6:$BF$2604="Y")*($BG$6:$BG$2604="Y")*(($AY$6:$AY$2604&gt;AY1620)+($AY$6:$AY$2604=AY1620)*($AD$6:$AD$2604&gt;AD1620))))</f>
        <v/>
      </c>
    </row>
    <row r="1621" ht="23.85" customHeight="1" s="55">
      <c r="A1621" s="90" t="n">
        <v>46296</v>
      </c>
      <c r="B1621" s="91" t="inlineStr">
        <is>
          <t>PARIN</t>
        </is>
      </c>
      <c r="C1621" s="91" t="inlineStr">
        <is>
          <t>INE00U801010</t>
        </is>
      </c>
      <c r="D1621" s="91" t="n"/>
      <c r="E1621" s="91" t="inlineStr">
        <is>
          <t>None</t>
        </is>
      </c>
      <c r="F1621" s="93" t="n">
        <v>783</v>
      </c>
      <c r="G1621" s="92" t="inlineStr">
        <is>
          <t>N</t>
        </is>
      </c>
      <c r="H1621" s="94" t="n"/>
      <c r="I1621" s="91" t="inlineStr">
        <is>
          <t>N</t>
        </is>
      </c>
      <c r="J1621" s="92">
        <f>IF(K1621="","N","Y")</f>
        <v/>
      </c>
      <c r="K1621" s="94">
        <f>_xlfn.TEXTJOIN("; ",TRUE,IF(P1621="52-wk low","52-wk low",""),IF(AND(AD1621&gt;=Settings!$B$12,M1621&lt;0),"Distribution",""),IF(AND(AJ1621="Y",M1621&lt;0,AK1621&lt;-Settings!$B$13),"Long unwinding",""),IF(AND(AJ1621="Y",M1621&lt;0,AK1621&gt;Settings!$B$13),"Short buildup",""))</f>
        <v/>
      </c>
      <c r="L1621" s="95" t="n">
        <v>703.85</v>
      </c>
      <c r="M1621" s="96" t="n">
        <v>-0.99</v>
      </c>
      <c r="N1621" s="93" t="n">
        <v>1043</v>
      </c>
      <c r="O1621" s="91" t="inlineStr">
        <is>
          <t>None</t>
        </is>
      </c>
      <c r="P1621" s="91" t="inlineStr">
        <is>
          <t>None</t>
        </is>
      </c>
      <c r="Q1621" s="97" t="n">
        <v>0.28</v>
      </c>
      <c r="R1621" s="96" t="n"/>
      <c r="S1621" s="96" t="n"/>
      <c r="T1621" s="96" t="n"/>
      <c r="U1621" s="96" t="n"/>
      <c r="V1621" s="103" t="n"/>
      <c r="W1621" s="102" t="n"/>
      <c r="X1621" s="93" t="n"/>
      <c r="Y1621" s="91" t="inlineStr">
        <is>
          <t>None</t>
        </is>
      </c>
      <c r="Z1621" s="99" t="n">
        <v>50.42</v>
      </c>
      <c r="AA1621" s="96" t="n"/>
      <c r="AB1621" s="96" t="n"/>
      <c r="AC1621" s="96" t="n"/>
      <c r="AD1621" s="96" t="n"/>
      <c r="AE1621" s="96" t="n"/>
      <c r="AF1621" s="103" t="n"/>
      <c r="AG1621" s="91" t="n"/>
      <c r="AH1621" s="100" t="n">
        <v>0</v>
      </c>
      <c r="AI1621" s="101" t="n">
        <v>0</v>
      </c>
      <c r="AJ1621" s="92" t="inlineStr">
        <is>
          <t>N</t>
        </is>
      </c>
      <c r="AK1621" s="96" t="n"/>
      <c r="AL1621" s="91" t="inlineStr">
        <is>
          <t>n/a</t>
        </is>
      </c>
      <c r="AM1621" s="93" t="n"/>
      <c r="AN1621" s="92" t="inlineStr">
        <is>
          <t>None</t>
        </is>
      </c>
      <c r="AO1621" s="102" t="n">
        <v>0</v>
      </c>
      <c r="AP1621" s="103" t="n"/>
      <c r="AQ1621" s="102" t="n"/>
      <c r="AR1621" s="91" t="inlineStr">
        <is>
          <t>N</t>
        </is>
      </c>
      <c r="AS1621" s="104" t="n"/>
      <c r="AT1621" s="92">
        <f>IF(AND(P1621="52-wk high",T1621&gt;=Settings!$B$7),"Y","N")</f>
        <v/>
      </c>
      <c r="AU1621" s="91">
        <f>IF(AND(AD1621&gt;=Settings!$B$8,M1621&gt;0),"Y","N")</f>
        <v/>
      </c>
      <c r="AV1621" s="91">
        <f>IF(OR(AH1621&gt;Settings!$B$9,AI1621&gt;Settings!$B$9),"Y","N")</f>
        <v/>
      </c>
      <c r="AW1621" s="91">
        <f>IF(AJ1621&lt;&gt;"Y","n/a",IF(AND(M1621&gt;0,AK1621&gt;Settings!$B$10),"Y","N"))</f>
        <v/>
      </c>
      <c r="AX1621" s="91">
        <f>IF(AO1621&gt;=Settings!$B$11,"Y","N")</f>
        <v/>
      </c>
      <c r="AY1621" s="99">
        <f>(AT1621="Y")+(AU1621="Y")+(AV1621="Y")+(AW1621="Y")+(AX1621="Y")</f>
        <v/>
      </c>
      <c r="AZ1621" s="94">
        <f>IF(AY1621=0,"None",_xlfn.TEXTJOIN(", ",TRUE(),IF(AT1621="Y","Breakout",""),IF(AU1621="Y","Accumulation",""),IF(AV1621="Y","Institutional buying",""),IF(AW1621="Y","Long buildup",""),IF(AX1621="Y","Momentum leader","")))</f>
        <v/>
      </c>
      <c r="BA1621" s="94">
        <f>IF(BW1621="","","Passes "&amp;AY1621&amp;" of 5 buy-side scans"&amp;IF(G1621="Y","; RED FLAG: filter out using Red flag column",""))</f>
        <v/>
      </c>
      <c r="BB1621" s="91" t="inlineStr">
        <is>
          <t>None</t>
        </is>
      </c>
      <c r="BC1621" s="92" t="inlineStr">
        <is>
          <t>Y</t>
        </is>
      </c>
      <c r="BD1621" s="94" t="inlineStr">
        <is>
          <t>PE &gt; 50; Few traders (&lt;100 unique PAN, 30 days)</t>
        </is>
      </c>
      <c r="BE1621" s="94" t="n"/>
      <c r="BF1621" s="92">
        <f>IF(R1621*100000&gt;=Settings!$B$5,"Y","N")</f>
        <v/>
      </c>
      <c r="BG1621" s="91">
        <f>IF(F1621&gt;Settings!$B$6,"Y","N")</f>
        <v/>
      </c>
      <c r="BH1621" s="97" t="n">
        <v>-10.79</v>
      </c>
      <c r="BI1621" s="96" t="n"/>
      <c r="BJ1621" s="96" t="n"/>
      <c r="BK1621" s="96" t="n"/>
      <c r="BL1621" s="96" t="n"/>
      <c r="BM1621" s="96" t="n"/>
      <c r="BN1621" s="97" t="n"/>
      <c r="BO1621" s="96" t="n"/>
      <c r="BP1621" s="96" t="n"/>
      <c r="BQ1621" s="96" t="n"/>
      <c r="BR1621" s="91" t="n"/>
      <c r="BS1621" s="91" t="n"/>
      <c r="BT1621" s="96" t="n"/>
      <c r="BU1621" s="91" t="n"/>
      <c r="BV1621" s="99">
        <f>IF(OR(BF1621&lt;&gt;"Y",BG1621&lt;&gt;"Y"),"",(AND(ISNUMBER(BQ1621),BQ1621&gt;0))+(BR1621="Stacked up")+(AND(ISNUMBER(BH1621),BH1621&gt;=-Settings!$B$17))+(AND(ISNUMBER(BK1621),ISNUMBER(BM1621),BK1621&gt;0,BM1621&gt;0))+(AND(ISNUMBER(AQ1621),AQ1621&gt;=Settings!$B$18))+(AND(ISNUMBER(BT1621),BT1621&gt;=Settings!$B$19,BT1621&lt;=Settings!$B$20))+(AND(ISNUMBER(AS1621),AS1621&gt;0))+(AND(ISNUMBER(T1621),ISNUMBER(M1621),T1621&gt;=Settings!$B$21,M1621&gt;0))+(AND(ISNUMBER(AD1621),ISNUMBER(M1621),AD1621&gt;=Settings!$B$22,M1621&gt;0))+(AY1621&gt;=1))</f>
        <v/>
      </c>
      <c r="BW1621" s="91">
        <f>IF(OR(AY1621=0,BF1621&lt;&gt;"Y",BG1621&lt;&gt;"Y"),"",1+SUMPRODUCT(($A$6:$A$2604=A1621)*($AY$6:$AY$2604&gt;0)*($BF$6:$BF$2604="Y")*($BG$6:$BG$2604="Y")*(($AY$6:$AY$2604&gt;AY1621)+($AY$6:$AY$2604=AY1621)*($AD$6:$AD$2604&gt;AD1621))))</f>
        <v/>
      </c>
    </row>
    <row r="1622" ht="23.85" customHeight="1" s="55">
      <c r="A1622" s="90" t="n">
        <v>46296</v>
      </c>
      <c r="B1622" s="91" t="inlineStr">
        <is>
          <t>GEECEE</t>
        </is>
      </c>
      <c r="C1622" s="91" t="inlineStr">
        <is>
          <t>INE916G01016</t>
        </is>
      </c>
      <c r="D1622" s="91" t="n"/>
      <c r="E1622" s="91" t="inlineStr">
        <is>
          <t>None</t>
        </is>
      </c>
      <c r="F1622" s="93" t="n">
        <v>781</v>
      </c>
      <c r="G1622" s="92" t="inlineStr">
        <is>
          <t>Y</t>
        </is>
      </c>
      <c r="H1622" s="94" t="inlineStr">
        <is>
          <t>T2T (BE series)</t>
        </is>
      </c>
      <c r="I1622" s="91" t="inlineStr">
        <is>
          <t>Y</t>
        </is>
      </c>
      <c r="J1622" s="92">
        <f>IF(K1622="","N","Y")</f>
        <v/>
      </c>
      <c r="K1622" s="94">
        <f>_xlfn.TEXTJOIN("; ",TRUE,IF(P1622="52-wk low","52-wk low",""),IF(AND(AD1622&gt;=Settings!$B$12,M1622&lt;0),"Distribution",""),IF(AND(AJ1622="Y",M1622&lt;0,AK1622&lt;-Settings!$B$13),"Long unwinding",""),IF(AND(AJ1622="Y",M1622&lt;0,AK1622&gt;Settings!$B$13),"Short buildup",""))</f>
        <v/>
      </c>
      <c r="L1622" s="95" t="n">
        <v>373.3</v>
      </c>
      <c r="M1622" s="96" t="n">
        <v>-0.24</v>
      </c>
      <c r="N1622" s="93" t="n">
        <v>684</v>
      </c>
      <c r="O1622" s="91" t="inlineStr">
        <is>
          <t>None</t>
        </is>
      </c>
      <c r="P1622" s="91" t="inlineStr">
        <is>
          <t>None</t>
        </is>
      </c>
      <c r="Q1622" s="97" t="n">
        <v>0.02</v>
      </c>
      <c r="R1622" s="96" t="n">
        <v>0.02</v>
      </c>
      <c r="S1622" s="96" t="n">
        <v>0.8100000000000001</v>
      </c>
      <c r="T1622" s="96" t="n">
        <v>0.6</v>
      </c>
      <c r="U1622" s="96" t="n">
        <v>0.25</v>
      </c>
      <c r="V1622" s="103" t="n">
        <v>0.31</v>
      </c>
      <c r="W1622" s="102" t="n">
        <v>0</v>
      </c>
      <c r="X1622" s="93" t="n"/>
      <c r="Y1622" s="91" t="inlineStr">
        <is>
          <t>None</t>
        </is>
      </c>
      <c r="Z1622" s="99" t="n"/>
      <c r="AA1622" s="96" t="n"/>
      <c r="AB1622" s="96" t="n"/>
      <c r="AC1622" s="96" t="n"/>
      <c r="AD1622" s="96" t="n"/>
      <c r="AE1622" s="96" t="n"/>
      <c r="AF1622" s="103" t="n"/>
      <c r="AG1622" s="91" t="inlineStr">
        <is>
          <t>No delivery data</t>
        </is>
      </c>
      <c r="AH1622" s="100" t="n">
        <v>0</v>
      </c>
      <c r="AI1622" s="101" t="n">
        <v>0</v>
      </c>
      <c r="AJ1622" s="92" t="inlineStr">
        <is>
          <t>N</t>
        </is>
      </c>
      <c r="AK1622" s="96" t="n"/>
      <c r="AL1622" s="91" t="inlineStr">
        <is>
          <t>n/a</t>
        </is>
      </c>
      <c r="AM1622" s="93" t="n"/>
      <c r="AN1622" s="92" t="inlineStr">
        <is>
          <t>None</t>
        </is>
      </c>
      <c r="AO1622" s="102" t="n">
        <v>0</v>
      </c>
      <c r="AP1622" s="103" t="n">
        <v>1.6</v>
      </c>
      <c r="AQ1622" s="102" t="n">
        <v>82</v>
      </c>
      <c r="AR1622" s="91" t="inlineStr">
        <is>
          <t>N</t>
        </is>
      </c>
      <c r="AS1622" s="104" t="n"/>
      <c r="AT1622" s="92">
        <f>IF(AND(P1622="52-wk high",T1622&gt;=Settings!$B$7),"Y","N")</f>
        <v/>
      </c>
      <c r="AU1622" s="91">
        <f>IF(AND(AD1622&gt;=Settings!$B$8,M1622&gt;0),"Y","N")</f>
        <v/>
      </c>
      <c r="AV1622" s="91">
        <f>IF(OR(AH1622&gt;Settings!$B$9,AI1622&gt;Settings!$B$9),"Y","N")</f>
        <v/>
      </c>
      <c r="AW1622" s="91">
        <f>IF(AJ1622&lt;&gt;"Y","n/a",IF(AND(M1622&gt;0,AK1622&gt;Settings!$B$10),"Y","N"))</f>
        <v/>
      </c>
      <c r="AX1622" s="91">
        <f>IF(AO1622&gt;=Settings!$B$11,"Y","N")</f>
        <v/>
      </c>
      <c r="AY1622" s="99">
        <f>(AT1622="Y")+(AU1622="Y")+(AV1622="Y")+(AW1622="Y")+(AX1622="Y")</f>
        <v/>
      </c>
      <c r="AZ1622" s="94">
        <f>IF(AY1622=0,"None",_xlfn.TEXTJOIN(", ",TRUE(),IF(AT1622="Y","Breakout",""),IF(AU1622="Y","Accumulation",""),IF(AV1622="Y","Institutional buying",""),IF(AW1622="Y","Long buildup",""),IF(AX1622="Y","Momentum leader","")))</f>
        <v/>
      </c>
      <c r="BA1622" s="94">
        <f>IF(BW1622="","","Passes "&amp;AY1622&amp;" of 5 buy-side scans"&amp;IF(G1622="Y","; RED FLAG: filter out using Red flag column",""))</f>
        <v/>
      </c>
      <c r="BB1622" s="91" t="inlineStr">
        <is>
          <t>None</t>
        </is>
      </c>
      <c r="BC1622" s="92" t="inlineStr">
        <is>
          <t>Y</t>
        </is>
      </c>
      <c r="BD1622" s="94" t="inlineStr">
        <is>
          <t>Few traders (&lt;100 unique PAN, 30 days)</t>
        </is>
      </c>
      <c r="BE1622" s="94" t="n"/>
      <c r="BF1622" s="92">
        <f>IF(R1622*100000&gt;=Settings!$B$5,"Y","N")</f>
        <v/>
      </c>
      <c r="BG1622" s="91">
        <f>IF(F1622&gt;Settings!$B$6,"Y","N")</f>
        <v/>
      </c>
      <c r="BH1622" s="97" t="n">
        <v>-4.28</v>
      </c>
      <c r="BI1622" s="96" t="n">
        <v>0.36</v>
      </c>
      <c r="BJ1622" s="96" t="n">
        <v>1.29</v>
      </c>
      <c r="BK1622" s="96" t="n">
        <v>7.83</v>
      </c>
      <c r="BL1622" s="96" t="n">
        <v>58.28</v>
      </c>
      <c r="BM1622" s="96" t="n">
        <v>3.15</v>
      </c>
      <c r="BN1622" s="97" t="n">
        <v>0.89</v>
      </c>
      <c r="BO1622" s="96" t="n">
        <v>2.74</v>
      </c>
      <c r="BP1622" s="96" t="n">
        <v>6.37</v>
      </c>
      <c r="BQ1622" s="96" t="n">
        <v>9.050000000000001</v>
      </c>
      <c r="BR1622" s="91" t="inlineStr">
        <is>
          <t>Stacked up</t>
        </is>
      </c>
      <c r="BS1622" s="91" t="inlineStr">
        <is>
          <t>None</t>
        </is>
      </c>
      <c r="BT1622" s="96" t="n">
        <v>53.5</v>
      </c>
      <c r="BU1622" s="91" t="inlineStr">
        <is>
          <t>N</t>
        </is>
      </c>
      <c r="BV1622" s="99">
        <f>IF(OR(BF1622&lt;&gt;"Y",BG1622&lt;&gt;"Y"),"",(AND(ISNUMBER(BQ1622),BQ1622&gt;0))+(BR1622="Stacked up")+(AND(ISNUMBER(BH1622),BH1622&gt;=-Settings!$B$17))+(AND(ISNUMBER(BK1622),ISNUMBER(BM1622),BK1622&gt;0,BM1622&gt;0))+(AND(ISNUMBER(AQ1622),AQ1622&gt;=Settings!$B$18))+(AND(ISNUMBER(BT1622),BT1622&gt;=Settings!$B$19,BT1622&lt;=Settings!$B$20))+(AND(ISNUMBER(AS1622),AS1622&gt;0))+(AND(ISNUMBER(T1622),ISNUMBER(M1622),T1622&gt;=Settings!$B$21,M1622&gt;0))+(AND(ISNUMBER(AD1622),ISNUMBER(M1622),AD1622&gt;=Settings!$B$22,M1622&gt;0))+(AY1622&gt;=1))</f>
        <v/>
      </c>
      <c r="BW1622" s="91">
        <f>IF(OR(AY1622=0,BF1622&lt;&gt;"Y",BG1622&lt;&gt;"Y"),"",1+SUMPRODUCT(($A$6:$A$2604=A1622)*($AY$6:$AY$2604&gt;0)*($BF$6:$BF$2604="Y")*($BG$6:$BG$2604="Y")*(($AY$6:$AY$2604&gt;AY1622)+($AY$6:$AY$2604=AY1622)*($AD$6:$AD$2604&gt;AD1622))))</f>
        <v/>
      </c>
    </row>
    <row r="1623" ht="23.85" customHeight="1" s="55">
      <c r="A1623" s="90" t="n">
        <v>46296</v>
      </c>
      <c r="B1623" s="91" t="inlineStr">
        <is>
          <t>DWARKESH</t>
        </is>
      </c>
      <c r="C1623" s="91" t="inlineStr">
        <is>
          <t>INE366A01041</t>
        </is>
      </c>
      <c r="D1623" s="91" t="n"/>
      <c r="E1623" s="91" t="inlineStr">
        <is>
          <t>None</t>
        </is>
      </c>
      <c r="F1623" s="93" t="n">
        <v>778</v>
      </c>
      <c r="G1623" s="92" t="inlineStr">
        <is>
          <t>N</t>
        </is>
      </c>
      <c r="H1623" s="94" t="n"/>
      <c r="I1623" s="91" t="inlineStr">
        <is>
          <t>N</t>
        </is>
      </c>
      <c r="J1623" s="92">
        <f>IF(K1623="","N","Y")</f>
        <v/>
      </c>
      <c r="K1623" s="94">
        <f>_xlfn.TEXTJOIN("; ",TRUE,IF(P1623="52-wk low","52-wk low",""),IF(AND(AD1623&gt;=Settings!$B$12,M1623&lt;0),"Distribution",""),IF(AND(AJ1623="Y",M1623&lt;0,AK1623&lt;-Settings!$B$13),"Long unwinding",""),IF(AND(AJ1623="Y",M1623&lt;0,AK1623&gt;Settings!$B$13),"Short buildup",""))</f>
        <v/>
      </c>
      <c r="L1623" s="95" t="n">
        <v>41.96</v>
      </c>
      <c r="M1623" s="96" t="n">
        <v>-1.64</v>
      </c>
      <c r="N1623" s="93" t="n">
        <v>1429</v>
      </c>
      <c r="O1623" s="91" t="inlineStr">
        <is>
          <t>None</t>
        </is>
      </c>
      <c r="P1623" s="91" t="inlineStr">
        <is>
          <t>None</t>
        </is>
      </c>
      <c r="Q1623" s="97" t="n">
        <v>10.84</v>
      </c>
      <c r="R1623" s="96" t="n">
        <v>25.3</v>
      </c>
      <c r="S1623" s="96" t="n">
        <v>0.41</v>
      </c>
      <c r="T1623" s="96" t="n">
        <v>0.26</v>
      </c>
      <c r="U1623" s="96" t="n">
        <v>0.42</v>
      </c>
      <c r="V1623" s="103" t="n">
        <v>0.98</v>
      </c>
      <c r="W1623" s="102" t="n">
        <v>1</v>
      </c>
      <c r="X1623" s="93" t="n"/>
      <c r="Y1623" s="91" t="inlineStr">
        <is>
          <t>None</t>
        </is>
      </c>
      <c r="Z1623" s="99" t="n">
        <v>32.9</v>
      </c>
      <c r="AA1623" s="96" t="n">
        <v>1.18</v>
      </c>
      <c r="AB1623" s="96" t="n">
        <v>1.06</v>
      </c>
      <c r="AC1623" s="96" t="n">
        <v>0.52</v>
      </c>
      <c r="AD1623" s="96" t="n">
        <v>0.38</v>
      </c>
      <c r="AE1623" s="96" t="n">
        <v>0.54</v>
      </c>
      <c r="AF1623" s="103" t="n">
        <v>1.02</v>
      </c>
      <c r="AG1623" s="91" t="inlineStr">
        <is>
          <t>Normal</t>
        </is>
      </c>
      <c r="AH1623" s="100" t="n">
        <v>0</v>
      </c>
      <c r="AI1623" s="101" t="n">
        <v>0</v>
      </c>
      <c r="AJ1623" s="92" t="inlineStr">
        <is>
          <t>N</t>
        </is>
      </c>
      <c r="AK1623" s="96" t="n"/>
      <c r="AL1623" s="91" t="inlineStr">
        <is>
          <t>n/a</t>
        </is>
      </c>
      <c r="AM1623" s="93" t="n"/>
      <c r="AN1623" s="92" t="inlineStr">
        <is>
          <t>None</t>
        </is>
      </c>
      <c r="AO1623" s="102" t="n">
        <v>0</v>
      </c>
      <c r="AP1623" s="103" t="n">
        <v>0.76</v>
      </c>
      <c r="AQ1623" s="102" t="n">
        <v>44</v>
      </c>
      <c r="AR1623" s="91" t="inlineStr">
        <is>
          <t>N</t>
        </is>
      </c>
      <c r="AS1623" s="104" t="n"/>
      <c r="AT1623" s="92">
        <f>IF(AND(P1623="52-wk high",T1623&gt;=Settings!$B$7),"Y","N")</f>
        <v/>
      </c>
      <c r="AU1623" s="91">
        <f>IF(AND(AD1623&gt;=Settings!$B$8,M1623&gt;0),"Y","N")</f>
        <v/>
      </c>
      <c r="AV1623" s="91">
        <f>IF(OR(AH1623&gt;Settings!$B$9,AI1623&gt;Settings!$B$9),"Y","N")</f>
        <v/>
      </c>
      <c r="AW1623" s="91">
        <f>IF(AJ1623&lt;&gt;"Y","n/a",IF(AND(M1623&gt;0,AK1623&gt;Settings!$B$10),"Y","N"))</f>
        <v/>
      </c>
      <c r="AX1623" s="91">
        <f>IF(AO1623&gt;=Settings!$B$11,"Y","N")</f>
        <v/>
      </c>
      <c r="AY1623" s="99">
        <f>(AT1623="Y")+(AU1623="Y")+(AV1623="Y")+(AW1623="Y")+(AX1623="Y")</f>
        <v/>
      </c>
      <c r="AZ1623" s="94">
        <f>IF(AY1623=0,"None",_xlfn.TEXTJOIN(", ",TRUE(),IF(AT1623="Y","Breakout",""),IF(AU1623="Y","Accumulation",""),IF(AV1623="Y","Institutional buying",""),IF(AW1623="Y","Long buildup",""),IF(AX1623="Y","Momentum leader","")))</f>
        <v/>
      </c>
      <c r="BA1623" s="94">
        <f>IF(BW1623="","","Passes "&amp;AY1623&amp;" of 5 buy-side scans"&amp;IF(G1623="Y","; RED FLAG: filter out using Red flag column",""))</f>
        <v/>
      </c>
      <c r="BB1623" s="91" t="inlineStr">
        <is>
          <t>None</t>
        </is>
      </c>
      <c r="BC1623" s="92" t="inlineStr">
        <is>
          <t>Y</t>
        </is>
      </c>
      <c r="BD1623" s="94" t="inlineStr">
        <is>
          <t>PE &gt; 50</t>
        </is>
      </c>
      <c r="BE1623" s="94" t="n"/>
      <c r="BF1623" s="92">
        <f>IF(R1623*100000&gt;=Settings!$B$5,"Y","N")</f>
        <v/>
      </c>
      <c r="BG1623" s="91">
        <f>IF(F1623&gt;Settings!$B$6,"Y","N")</f>
        <v/>
      </c>
      <c r="BH1623" s="97" t="n">
        <v>-29.95</v>
      </c>
      <c r="BI1623" s="96" t="n">
        <v>2.99</v>
      </c>
      <c r="BJ1623" s="96" t="n">
        <v>-14.61</v>
      </c>
      <c r="BK1623" s="96" t="n">
        <v>-3.76</v>
      </c>
      <c r="BL1623" s="96" t="n">
        <v>-9.710000000000001</v>
      </c>
      <c r="BM1623" s="96" t="n">
        <v>0.84</v>
      </c>
      <c r="BN1623" s="97" t="n">
        <v>-4.03</v>
      </c>
      <c r="BO1623" s="96" t="n">
        <v>-5.72</v>
      </c>
      <c r="BP1623" s="96" t="n">
        <v>-4.88</v>
      </c>
      <c r="BQ1623" s="96" t="n">
        <v>-2.92</v>
      </c>
      <c r="BR1623" s="91" t="inlineStr">
        <is>
          <t>Mixed</t>
        </is>
      </c>
      <c r="BS1623" s="91" t="inlineStr">
        <is>
          <t>None</t>
        </is>
      </c>
      <c r="BT1623" s="96" t="n">
        <v>41.4</v>
      </c>
      <c r="BU1623" s="91" t="inlineStr">
        <is>
          <t>N</t>
        </is>
      </c>
      <c r="BV1623" s="99">
        <f>IF(OR(BF1623&lt;&gt;"Y",BG1623&lt;&gt;"Y"),"",(AND(ISNUMBER(BQ1623),BQ1623&gt;0))+(BR1623="Stacked up")+(AND(ISNUMBER(BH1623),BH1623&gt;=-Settings!$B$17))+(AND(ISNUMBER(BK1623),ISNUMBER(BM1623),BK1623&gt;0,BM1623&gt;0))+(AND(ISNUMBER(AQ1623),AQ1623&gt;=Settings!$B$18))+(AND(ISNUMBER(BT1623),BT1623&gt;=Settings!$B$19,BT1623&lt;=Settings!$B$20))+(AND(ISNUMBER(AS1623),AS1623&gt;0))+(AND(ISNUMBER(T1623),ISNUMBER(M1623),T1623&gt;=Settings!$B$21,M1623&gt;0))+(AND(ISNUMBER(AD1623),ISNUMBER(M1623),AD1623&gt;=Settings!$B$22,M1623&gt;0))+(AY1623&gt;=1))</f>
        <v/>
      </c>
      <c r="BW1623" s="91">
        <f>IF(OR(AY1623=0,BF1623&lt;&gt;"Y",BG1623&lt;&gt;"Y"),"",1+SUMPRODUCT(($A$6:$A$2604=A1623)*($AY$6:$AY$2604&gt;0)*($BF$6:$BF$2604="Y")*($BG$6:$BG$2604="Y")*(($AY$6:$AY$2604&gt;AY1623)+($AY$6:$AY$2604=AY1623)*($AD$6:$AD$2604&gt;AD1623))))</f>
        <v/>
      </c>
    </row>
    <row r="1624" ht="23.85" customHeight="1" s="55">
      <c r="A1624" s="90" t="n">
        <v>46296</v>
      </c>
      <c r="B1624" s="91" t="inlineStr">
        <is>
          <t>STANLEY</t>
        </is>
      </c>
      <c r="C1624" s="91" t="inlineStr">
        <is>
          <t>INE01A001028</t>
        </is>
      </c>
      <c r="D1624" s="91" t="n"/>
      <c r="E1624" s="91" t="inlineStr">
        <is>
          <t>None</t>
        </is>
      </c>
      <c r="F1624" s="93" t="n">
        <v>778</v>
      </c>
      <c r="G1624" s="92" t="inlineStr">
        <is>
          <t>N</t>
        </is>
      </c>
      <c r="H1624" s="94" t="n"/>
      <c r="I1624" s="91" t="inlineStr">
        <is>
          <t>N</t>
        </is>
      </c>
      <c r="J1624" s="92">
        <f>IF(K1624="","N","Y")</f>
        <v/>
      </c>
      <c r="K1624" s="94">
        <f>_xlfn.TEXTJOIN("; ",TRUE,IF(P1624="52-wk low","52-wk low",""),IF(AND(AD1624&gt;=Settings!$B$12,M1624&lt;0),"Distribution",""),IF(AND(AJ1624="Y",M1624&lt;0,AK1624&lt;-Settings!$B$13),"Long unwinding",""),IF(AND(AJ1624="Y",M1624&lt;0,AK1624&gt;Settings!$B$13),"Short buildup",""))</f>
        <v/>
      </c>
      <c r="L1624" s="95" t="n">
        <v>136.22</v>
      </c>
      <c r="M1624" s="96" t="n">
        <v>-0.07000000000000001</v>
      </c>
      <c r="N1624" s="93" t="n">
        <v>633</v>
      </c>
      <c r="O1624" s="91" t="inlineStr">
        <is>
          <t>None</t>
        </is>
      </c>
      <c r="P1624" s="91" t="inlineStr">
        <is>
          <t>None</t>
        </is>
      </c>
      <c r="Q1624" s="97" t="n">
        <v>2.25</v>
      </c>
      <c r="R1624" s="96" t="n">
        <v>1.14</v>
      </c>
      <c r="S1624" s="96" t="n">
        <v>2.14</v>
      </c>
      <c r="T1624" s="96" t="n">
        <v>2.1</v>
      </c>
      <c r="U1624" s="96" t="n">
        <v>1.27</v>
      </c>
      <c r="V1624" s="103" t="n">
        <v>0.64</v>
      </c>
      <c r="W1624" s="102" t="n">
        <v>3</v>
      </c>
      <c r="X1624" s="93" t="n">
        <v>123</v>
      </c>
      <c r="Y1624" s="91" t="inlineStr">
        <is>
          <t>None</t>
        </is>
      </c>
      <c r="Z1624" s="99" t="n">
        <v>33.91</v>
      </c>
      <c r="AA1624" s="96" t="n">
        <v>0.6</v>
      </c>
      <c r="AB1624" s="96" t="n">
        <v>0.6</v>
      </c>
      <c r="AC1624" s="96" t="n">
        <v>1.46</v>
      </c>
      <c r="AD1624" s="96" t="n">
        <v>1.38</v>
      </c>
      <c r="AE1624" s="96" t="n">
        <v>0.8100000000000001</v>
      </c>
      <c r="AF1624" s="103" t="n">
        <v>0.91</v>
      </c>
      <c r="AG1624" s="91" t="inlineStr">
        <is>
          <t>Normal</t>
        </is>
      </c>
      <c r="AH1624" s="100" t="n">
        <v>0</v>
      </c>
      <c r="AI1624" s="101" t="n">
        <v>0</v>
      </c>
      <c r="AJ1624" s="92" t="inlineStr">
        <is>
          <t>N</t>
        </is>
      </c>
      <c r="AK1624" s="96" t="n"/>
      <c r="AL1624" s="91" t="inlineStr">
        <is>
          <t>n/a</t>
        </is>
      </c>
      <c r="AM1624" s="93" t="n"/>
      <c r="AN1624" s="92" t="inlineStr">
        <is>
          <t>None</t>
        </is>
      </c>
      <c r="AO1624" s="102" t="n">
        <v>0</v>
      </c>
      <c r="AP1624" s="103" t="n">
        <v>0.58</v>
      </c>
      <c r="AQ1624" s="102" t="n">
        <v>16</v>
      </c>
      <c r="AR1624" s="91" t="inlineStr">
        <is>
          <t>N</t>
        </is>
      </c>
      <c r="AS1624" s="104" t="n"/>
      <c r="AT1624" s="92">
        <f>IF(AND(P1624="52-wk high",T1624&gt;=Settings!$B$7),"Y","N")</f>
        <v/>
      </c>
      <c r="AU1624" s="91">
        <f>IF(AND(AD1624&gt;=Settings!$B$8,M1624&gt;0),"Y","N")</f>
        <v/>
      </c>
      <c r="AV1624" s="91">
        <f>IF(OR(AH1624&gt;Settings!$B$9,AI1624&gt;Settings!$B$9),"Y","N")</f>
        <v/>
      </c>
      <c r="AW1624" s="91">
        <f>IF(AJ1624&lt;&gt;"Y","n/a",IF(AND(M1624&gt;0,AK1624&gt;Settings!$B$10),"Y","N"))</f>
        <v/>
      </c>
      <c r="AX1624" s="91">
        <f>IF(AO1624&gt;=Settings!$B$11,"Y","N")</f>
        <v/>
      </c>
      <c r="AY1624" s="99">
        <f>(AT1624="Y")+(AU1624="Y")+(AV1624="Y")+(AW1624="Y")+(AX1624="Y")</f>
        <v/>
      </c>
      <c r="AZ1624" s="94">
        <f>IF(AY1624=0,"None",_xlfn.TEXTJOIN(", ",TRUE(),IF(AT1624="Y","Breakout",""),IF(AU1624="Y","Accumulation",""),IF(AV1624="Y","Institutional buying",""),IF(AW1624="Y","Long buildup",""),IF(AX1624="Y","Momentum leader","")))</f>
        <v/>
      </c>
      <c r="BA1624" s="94">
        <f>IF(BW1624="","","Passes "&amp;AY1624&amp;" of 5 buy-side scans"&amp;IF(G1624="Y","; RED FLAG: filter out using Red flag column",""))</f>
        <v/>
      </c>
      <c r="BB1624" s="91" t="inlineStr">
        <is>
          <t>None</t>
        </is>
      </c>
      <c r="BC1624" s="92" t="inlineStr">
        <is>
          <t>Y</t>
        </is>
      </c>
      <c r="BD1624" s="94" t="inlineStr">
        <is>
          <t>PE &gt; 50</t>
        </is>
      </c>
      <c r="BE1624" s="94" t="n"/>
      <c r="BF1624" s="92">
        <f>IF(R1624*100000&gt;=Settings!$B$5,"Y","N")</f>
        <v/>
      </c>
      <c r="BG1624" s="91">
        <f>IF(F1624&gt;Settings!$B$6,"Y","N")</f>
        <v/>
      </c>
      <c r="BH1624" s="97" t="n">
        <v>-55.19</v>
      </c>
      <c r="BI1624" s="96" t="n">
        <v>0.74</v>
      </c>
      <c r="BJ1624" s="96" t="n">
        <v>-1.09</v>
      </c>
      <c r="BK1624" s="96" t="n">
        <v>-12.9</v>
      </c>
      <c r="BL1624" s="96" t="n">
        <v>4.72</v>
      </c>
      <c r="BM1624" s="96" t="n">
        <v>-53.41</v>
      </c>
      <c r="BN1624" s="97" t="n">
        <v>-0.9</v>
      </c>
      <c r="BO1624" s="96" t="n">
        <v>-3.3</v>
      </c>
      <c r="BP1624" s="96" t="n">
        <v>-7.74</v>
      </c>
      <c r="BQ1624" s="96" t="n">
        <v>-19.3</v>
      </c>
      <c r="BR1624" s="91" t="inlineStr">
        <is>
          <t>Stacked down</t>
        </is>
      </c>
      <c r="BS1624" s="91" t="inlineStr">
        <is>
          <t>None</t>
        </is>
      </c>
      <c r="BT1624" s="96" t="n">
        <v>47.3</v>
      </c>
      <c r="BU1624" s="91" t="inlineStr">
        <is>
          <t>N</t>
        </is>
      </c>
      <c r="BV1624" s="99">
        <f>IF(OR(BF1624&lt;&gt;"Y",BG1624&lt;&gt;"Y"),"",(AND(ISNUMBER(BQ1624),BQ1624&gt;0))+(BR1624="Stacked up")+(AND(ISNUMBER(BH1624),BH1624&gt;=-Settings!$B$17))+(AND(ISNUMBER(BK1624),ISNUMBER(BM1624),BK1624&gt;0,BM1624&gt;0))+(AND(ISNUMBER(AQ1624),AQ1624&gt;=Settings!$B$18))+(AND(ISNUMBER(BT1624),BT1624&gt;=Settings!$B$19,BT1624&lt;=Settings!$B$20))+(AND(ISNUMBER(AS1624),AS1624&gt;0))+(AND(ISNUMBER(T1624),ISNUMBER(M1624),T1624&gt;=Settings!$B$21,M1624&gt;0))+(AND(ISNUMBER(AD1624),ISNUMBER(M1624),AD1624&gt;=Settings!$B$22,M1624&gt;0))+(AY1624&gt;=1))</f>
        <v/>
      </c>
      <c r="BW1624" s="91">
        <f>IF(OR(AY1624=0,BF1624&lt;&gt;"Y",BG1624&lt;&gt;"Y"),"",1+SUMPRODUCT(($A$6:$A$2604=A1624)*($AY$6:$AY$2604&gt;0)*($BF$6:$BF$2604="Y")*($BG$6:$BG$2604="Y")*(($AY$6:$AY$2604&gt;AY1624)+($AY$6:$AY$2604=AY1624)*($AD$6:$AD$2604&gt;AD1624))))</f>
        <v/>
      </c>
    </row>
    <row r="1625" ht="23.85" customHeight="1" s="55">
      <c r="A1625" s="90" t="n">
        <v>46296</v>
      </c>
      <c r="B1625" s="91" t="inlineStr">
        <is>
          <t>PRADPME</t>
        </is>
      </c>
      <c r="C1625" s="91" t="inlineStr">
        <is>
          <t>INE770A01010</t>
        </is>
      </c>
      <c r="D1625" s="91" t="n"/>
      <c r="E1625" s="91" t="inlineStr">
        <is>
          <t>None</t>
        </is>
      </c>
      <c r="F1625" s="93" t="n">
        <v>776</v>
      </c>
      <c r="G1625" s="92" t="inlineStr">
        <is>
          <t>Y</t>
        </is>
      </c>
      <c r="H1625" s="94" t="inlineStr">
        <is>
          <t>T2T (BE series)</t>
        </is>
      </c>
      <c r="I1625" s="91" t="inlineStr">
        <is>
          <t>Y</t>
        </is>
      </c>
      <c r="J1625" s="92">
        <f>IF(K1625="","N","Y")</f>
        <v/>
      </c>
      <c r="K1625" s="94">
        <f>_xlfn.TEXTJOIN("; ",TRUE,IF(P1625="52-wk low","52-wk low",""),IF(AND(AD1625&gt;=Settings!$B$12,M1625&lt;0),"Distribution",""),IF(AND(AJ1625="Y",M1625&lt;0,AK1625&lt;-Settings!$B$13),"Long unwinding",""),IF(AND(AJ1625="Y",M1625&lt;0,AK1625&gt;Settings!$B$13),"Short buildup",""))</f>
        <v/>
      </c>
      <c r="L1625" s="95" t="n">
        <v>449.25</v>
      </c>
      <c r="M1625" s="96" t="n">
        <v>-2.41</v>
      </c>
      <c r="N1625" s="93" t="n">
        <v>1845</v>
      </c>
      <c r="O1625" s="91" t="inlineStr">
        <is>
          <t>None</t>
        </is>
      </c>
      <c r="P1625" s="91" t="inlineStr">
        <is>
          <t>None</t>
        </is>
      </c>
      <c r="Q1625" s="97" t="n">
        <v>0.14</v>
      </c>
      <c r="R1625" s="96" t="n">
        <v>0.11</v>
      </c>
      <c r="S1625" s="96" t="n">
        <v>1.4</v>
      </c>
      <c r="T1625" s="96" t="n">
        <v>1.91</v>
      </c>
      <c r="U1625" s="96" t="n">
        <v>0.74</v>
      </c>
      <c r="V1625" s="103" t="n">
        <v>0.5600000000000001</v>
      </c>
      <c r="W1625" s="102" t="n"/>
      <c r="X1625" s="93" t="n"/>
      <c r="Y1625" s="91" t="inlineStr">
        <is>
          <t>None</t>
        </is>
      </c>
      <c r="Z1625" s="99" t="n"/>
      <c r="AA1625" s="96" t="n"/>
      <c r="AB1625" s="96" t="n"/>
      <c r="AC1625" s="96" t="n"/>
      <c r="AD1625" s="96" t="n"/>
      <c r="AE1625" s="96" t="n"/>
      <c r="AF1625" s="103" t="n"/>
      <c r="AG1625" s="91" t="inlineStr">
        <is>
          <t>No delivery data</t>
        </is>
      </c>
      <c r="AH1625" s="100" t="n">
        <v>0</v>
      </c>
      <c r="AI1625" s="101" t="n">
        <v>0</v>
      </c>
      <c r="AJ1625" s="92" t="inlineStr">
        <is>
          <t>N</t>
        </is>
      </c>
      <c r="AK1625" s="96" t="n"/>
      <c r="AL1625" s="91" t="inlineStr">
        <is>
          <t>n/a</t>
        </is>
      </c>
      <c r="AM1625" s="93" t="n"/>
      <c r="AN1625" s="92" t="inlineStr">
        <is>
          <t>None</t>
        </is>
      </c>
      <c r="AO1625" s="102" t="n">
        <v>0</v>
      </c>
      <c r="AP1625" s="103" t="n"/>
      <c r="AQ1625" s="102" t="n"/>
      <c r="AR1625" s="91" t="inlineStr">
        <is>
          <t>N</t>
        </is>
      </c>
      <c r="AS1625" s="104" t="n"/>
      <c r="AT1625" s="92">
        <f>IF(AND(P1625="52-wk high",T1625&gt;=Settings!$B$7),"Y","N")</f>
        <v/>
      </c>
      <c r="AU1625" s="91">
        <f>IF(AND(AD1625&gt;=Settings!$B$8,M1625&gt;0),"Y","N")</f>
        <v/>
      </c>
      <c r="AV1625" s="91">
        <f>IF(OR(AH1625&gt;Settings!$B$9,AI1625&gt;Settings!$B$9),"Y","N")</f>
        <v/>
      </c>
      <c r="AW1625" s="91">
        <f>IF(AJ1625&lt;&gt;"Y","n/a",IF(AND(M1625&gt;0,AK1625&gt;Settings!$B$10),"Y","N"))</f>
        <v/>
      </c>
      <c r="AX1625" s="91">
        <f>IF(AO1625&gt;=Settings!$B$11,"Y","N")</f>
        <v/>
      </c>
      <c r="AY1625" s="99">
        <f>(AT1625="Y")+(AU1625="Y")+(AV1625="Y")+(AW1625="Y")+(AX1625="Y")</f>
        <v/>
      </c>
      <c r="AZ1625" s="94">
        <f>IF(AY1625=0,"None",_xlfn.TEXTJOIN(", ",TRUE(),IF(AT1625="Y","Breakout",""),IF(AU1625="Y","Accumulation",""),IF(AV1625="Y","Institutional buying",""),IF(AW1625="Y","Long buildup",""),IF(AX1625="Y","Momentum leader","")))</f>
        <v/>
      </c>
      <c r="BA1625" s="94">
        <f>IF(BW1625="","","Passes "&amp;AY1625&amp;" of 5 buy-side scans"&amp;IF(G1625="Y","; RED FLAG: filter out using Red flag column",""))</f>
        <v/>
      </c>
      <c r="BB1625" s="91" t="inlineStr">
        <is>
          <t>None</t>
        </is>
      </c>
      <c r="BC1625" s="92" t="inlineStr">
        <is>
          <t>Y</t>
        </is>
      </c>
      <c r="BD1625" s="94" t="inlineStr">
        <is>
          <t>Few traders (&lt;100 unique PAN, 30 days)</t>
        </is>
      </c>
      <c r="BE1625" s="94" t="n"/>
      <c r="BF1625" s="92">
        <f>IF(R1625*100000&gt;=Settings!$B$5,"Y","N")</f>
        <v/>
      </c>
      <c r="BG1625" s="91">
        <f>IF(F1625&gt;Settings!$B$6,"Y","N")</f>
        <v/>
      </c>
      <c r="BH1625" s="97" t="n">
        <v>-24.62</v>
      </c>
      <c r="BI1625" s="96" t="n">
        <v>-11.13</v>
      </c>
      <c r="BJ1625" s="96" t="n">
        <v>-8.380000000000001</v>
      </c>
      <c r="BK1625" s="96" t="n">
        <v>-20.8</v>
      </c>
      <c r="BL1625" s="96" t="n"/>
      <c r="BM1625" s="96" t="n"/>
      <c r="BN1625" s="97" t="n">
        <v>-6.54</v>
      </c>
      <c r="BO1625" s="96" t="n">
        <v>-8.19</v>
      </c>
      <c r="BP1625" s="96" t="n">
        <v>-6.01</v>
      </c>
      <c r="BQ1625" s="96" t="n"/>
      <c r="BR1625" s="91" t="n"/>
      <c r="BS1625" s="91" t="inlineStr">
        <is>
          <t>None</t>
        </is>
      </c>
      <c r="BT1625" s="96" t="n">
        <v>31.7</v>
      </c>
      <c r="BU1625" s="91" t="n"/>
      <c r="BV1625" s="99">
        <f>IF(OR(BF1625&lt;&gt;"Y",BG1625&lt;&gt;"Y"),"",(AND(ISNUMBER(BQ1625),BQ1625&gt;0))+(BR1625="Stacked up")+(AND(ISNUMBER(BH1625),BH1625&gt;=-Settings!$B$17))+(AND(ISNUMBER(BK1625),ISNUMBER(BM1625),BK1625&gt;0,BM1625&gt;0))+(AND(ISNUMBER(AQ1625),AQ1625&gt;=Settings!$B$18))+(AND(ISNUMBER(BT1625),BT1625&gt;=Settings!$B$19,BT1625&lt;=Settings!$B$20))+(AND(ISNUMBER(AS1625),AS1625&gt;0))+(AND(ISNUMBER(T1625),ISNUMBER(M1625),T1625&gt;=Settings!$B$21,M1625&gt;0))+(AND(ISNUMBER(AD1625),ISNUMBER(M1625),AD1625&gt;=Settings!$B$22,M1625&gt;0))+(AY1625&gt;=1))</f>
        <v/>
      </c>
      <c r="BW1625" s="91">
        <f>IF(OR(AY1625=0,BF1625&lt;&gt;"Y",BG1625&lt;&gt;"Y"),"",1+SUMPRODUCT(($A$6:$A$2604=A1625)*($AY$6:$AY$2604&gt;0)*($BF$6:$BF$2604="Y")*($BG$6:$BG$2604="Y")*(($AY$6:$AY$2604&gt;AY1625)+($AY$6:$AY$2604=AY1625)*($AD$6:$AD$2604&gt;AD1625))))</f>
        <v/>
      </c>
    </row>
    <row r="1626" ht="23.85" customHeight="1" s="55">
      <c r="A1626" s="90" t="n">
        <v>46296</v>
      </c>
      <c r="B1626" s="91" t="inlineStr">
        <is>
          <t>MUKKA</t>
        </is>
      </c>
      <c r="C1626" s="91" t="inlineStr">
        <is>
          <t>INE0CG401037</t>
        </is>
      </c>
      <c r="D1626" s="91" t="n"/>
      <c r="E1626" s="91" t="inlineStr">
        <is>
          <t>None</t>
        </is>
      </c>
      <c r="F1626" s="93" t="n">
        <v>771</v>
      </c>
      <c r="G1626" s="92" t="inlineStr">
        <is>
          <t>Y</t>
        </is>
      </c>
      <c r="H1626" s="94" t="inlineStr">
        <is>
          <t>ESM Stage 1; T2T (BE series)</t>
        </is>
      </c>
      <c r="I1626" s="91" t="inlineStr">
        <is>
          <t>Y</t>
        </is>
      </c>
      <c r="J1626" s="92">
        <f>IF(K1626="","N","Y")</f>
        <v/>
      </c>
      <c r="K1626" s="94">
        <f>_xlfn.TEXTJOIN("; ",TRUE,IF(P1626="52-wk low","52-wk low",""),IF(AND(AD1626&gt;=Settings!$B$12,M1626&lt;0),"Distribution",""),IF(AND(AJ1626="Y",M1626&lt;0,AK1626&lt;-Settings!$B$13),"Long unwinding",""),IF(AND(AJ1626="Y",M1626&lt;0,AK1626&gt;Settings!$B$13),"Short buildup",""))</f>
        <v/>
      </c>
      <c r="L1626" s="95" t="n">
        <v>25.7</v>
      </c>
      <c r="M1626" s="96" t="n">
        <v>-1.08</v>
      </c>
      <c r="N1626" s="93" t="n">
        <v>1086</v>
      </c>
      <c r="O1626" s="91" t="inlineStr">
        <is>
          <t>None</t>
        </is>
      </c>
      <c r="P1626" s="91" t="inlineStr">
        <is>
          <t>None</t>
        </is>
      </c>
      <c r="Q1626" s="97" t="n">
        <v>2.78</v>
      </c>
      <c r="R1626" s="96" t="n">
        <v>14.48</v>
      </c>
      <c r="S1626" s="96" t="n">
        <v>0.19</v>
      </c>
      <c r="T1626" s="96" t="n">
        <v>0.29</v>
      </c>
      <c r="U1626" s="96" t="n">
        <v>0.45</v>
      </c>
      <c r="V1626" s="103" t="n">
        <v>2.35</v>
      </c>
      <c r="W1626" s="102" t="n">
        <v>7</v>
      </c>
      <c r="X1626" s="93" t="n"/>
      <c r="Y1626" s="91" t="inlineStr">
        <is>
          <t>None</t>
        </is>
      </c>
      <c r="Z1626" s="99" t="n"/>
      <c r="AA1626" s="96" t="n"/>
      <c r="AB1626" s="96" t="n"/>
      <c r="AC1626" s="96" t="n"/>
      <c r="AD1626" s="96" t="n"/>
      <c r="AE1626" s="96" t="n"/>
      <c r="AF1626" s="103" t="n"/>
      <c r="AG1626" s="91" t="inlineStr">
        <is>
          <t>Drying up</t>
        </is>
      </c>
      <c r="AH1626" s="100" t="n">
        <v>0</v>
      </c>
      <c r="AI1626" s="101" t="n">
        <v>0</v>
      </c>
      <c r="AJ1626" s="92" t="inlineStr">
        <is>
          <t>N</t>
        </is>
      </c>
      <c r="AK1626" s="96" t="n"/>
      <c r="AL1626" s="91" t="inlineStr">
        <is>
          <t>n/a</t>
        </is>
      </c>
      <c r="AM1626" s="93" t="n"/>
      <c r="AN1626" s="92" t="inlineStr">
        <is>
          <t>None</t>
        </is>
      </c>
      <c r="AO1626" s="102" t="n">
        <v>0</v>
      </c>
      <c r="AP1626" s="103" t="n">
        <v>1.08</v>
      </c>
      <c r="AQ1626" s="102" t="n">
        <v>66</v>
      </c>
      <c r="AR1626" s="91" t="inlineStr">
        <is>
          <t>N</t>
        </is>
      </c>
      <c r="AS1626" s="104" t="n"/>
      <c r="AT1626" s="92">
        <f>IF(AND(P1626="52-wk high",T1626&gt;=Settings!$B$7),"Y","N")</f>
        <v/>
      </c>
      <c r="AU1626" s="91">
        <f>IF(AND(AD1626&gt;=Settings!$B$8,M1626&gt;0),"Y","N")</f>
        <v/>
      </c>
      <c r="AV1626" s="91">
        <f>IF(OR(AH1626&gt;Settings!$B$9,AI1626&gt;Settings!$B$9),"Y","N")</f>
        <v/>
      </c>
      <c r="AW1626" s="91">
        <f>IF(AJ1626&lt;&gt;"Y","n/a",IF(AND(M1626&gt;0,AK1626&gt;Settings!$B$10),"Y","N"))</f>
        <v/>
      </c>
      <c r="AX1626" s="91">
        <f>IF(AO1626&gt;=Settings!$B$11,"Y","N")</f>
        <v/>
      </c>
      <c r="AY1626" s="99">
        <f>(AT1626="Y")+(AU1626="Y")+(AV1626="Y")+(AW1626="Y")+(AX1626="Y")</f>
        <v/>
      </c>
      <c r="AZ1626" s="94">
        <f>IF(AY1626=0,"None",_xlfn.TEXTJOIN(", ",TRUE(),IF(AT1626="Y","Breakout",""),IF(AU1626="Y","Accumulation",""),IF(AV1626="Y","Institutional buying",""),IF(AW1626="Y","Long buildup",""),IF(AX1626="Y","Momentum leader","")))</f>
        <v/>
      </c>
      <c r="BA1626" s="94">
        <f>IF(BW1626="","","Passes "&amp;AY1626&amp;" of 5 buy-side scans"&amp;IF(G1626="Y","; RED FLAG: filter out using Red flag column",""))</f>
        <v/>
      </c>
      <c r="BB1626" s="91" t="inlineStr">
        <is>
          <t>None</t>
        </is>
      </c>
      <c r="BC1626" s="92" t="inlineStr">
        <is>
          <t>N</t>
        </is>
      </c>
      <c r="BD1626" s="94" t="n"/>
      <c r="BE1626" s="94" t="n"/>
      <c r="BF1626" s="92">
        <f>IF(R1626*100000&gt;=Settings!$B$5,"Y","N")</f>
        <v/>
      </c>
      <c r="BG1626" s="91">
        <f>IF(F1626&gt;Settings!$B$6,"Y","N")</f>
        <v/>
      </c>
      <c r="BH1626" s="97" t="n">
        <v>-22.8</v>
      </c>
      <c r="BI1626" s="96" t="n">
        <v>-4.96</v>
      </c>
      <c r="BJ1626" s="96" t="n">
        <v>-3.75</v>
      </c>
      <c r="BK1626" s="96" t="n">
        <v>6.51</v>
      </c>
      <c r="BL1626" s="96" t="n">
        <v>26.23</v>
      </c>
      <c r="BM1626" s="96" t="n">
        <v>-3.93</v>
      </c>
      <c r="BN1626" s="97" t="n">
        <v>-6.22</v>
      </c>
      <c r="BO1626" s="96" t="n">
        <v>-3.44</v>
      </c>
      <c r="BP1626" s="96" t="n">
        <v>0.71</v>
      </c>
      <c r="BQ1626" s="96" t="n">
        <v>3.04</v>
      </c>
      <c r="BR1626" s="91" t="inlineStr">
        <is>
          <t>Mixed</t>
        </is>
      </c>
      <c r="BS1626" s="91" t="inlineStr">
        <is>
          <t>None</t>
        </is>
      </c>
      <c r="BT1626" s="96" t="n">
        <v>34.7</v>
      </c>
      <c r="BU1626" s="91" t="inlineStr">
        <is>
          <t>N</t>
        </is>
      </c>
      <c r="BV1626" s="99">
        <f>IF(OR(BF1626&lt;&gt;"Y",BG1626&lt;&gt;"Y"),"",(AND(ISNUMBER(BQ1626),BQ1626&gt;0))+(BR1626="Stacked up")+(AND(ISNUMBER(BH1626),BH1626&gt;=-Settings!$B$17))+(AND(ISNUMBER(BK1626),ISNUMBER(BM1626),BK1626&gt;0,BM1626&gt;0))+(AND(ISNUMBER(AQ1626),AQ1626&gt;=Settings!$B$18))+(AND(ISNUMBER(BT1626),BT1626&gt;=Settings!$B$19,BT1626&lt;=Settings!$B$20))+(AND(ISNUMBER(AS1626),AS1626&gt;0))+(AND(ISNUMBER(T1626),ISNUMBER(M1626),T1626&gt;=Settings!$B$21,M1626&gt;0))+(AND(ISNUMBER(AD1626),ISNUMBER(M1626),AD1626&gt;=Settings!$B$22,M1626&gt;0))+(AY1626&gt;=1))</f>
        <v/>
      </c>
      <c r="BW1626" s="91">
        <f>IF(OR(AY1626=0,BF1626&lt;&gt;"Y",BG1626&lt;&gt;"Y"),"",1+SUMPRODUCT(($A$6:$A$2604=A1626)*($AY$6:$AY$2604&gt;0)*($BF$6:$BF$2604="Y")*($BG$6:$BG$2604="Y")*(($AY$6:$AY$2604&gt;AY1626)+($AY$6:$AY$2604=AY1626)*($AD$6:$AD$2604&gt;AD1626))))</f>
        <v/>
      </c>
    </row>
    <row r="1627" ht="23.85" customHeight="1" s="55">
      <c r="A1627" s="90" t="n">
        <v>46296</v>
      </c>
      <c r="B1627" s="91" t="inlineStr">
        <is>
          <t>DMCC</t>
        </is>
      </c>
      <c r="C1627" s="91" t="inlineStr">
        <is>
          <t>INE505A01010</t>
        </is>
      </c>
      <c r="D1627" s="91" t="n"/>
      <c r="E1627" s="91" t="inlineStr">
        <is>
          <t>None</t>
        </is>
      </c>
      <c r="F1627" s="93" t="n">
        <v>770</v>
      </c>
      <c r="G1627" s="92" t="inlineStr">
        <is>
          <t>N</t>
        </is>
      </c>
      <c r="H1627" s="94" t="n"/>
      <c r="I1627" s="91" t="inlineStr">
        <is>
          <t>N</t>
        </is>
      </c>
      <c r="J1627" s="92">
        <f>IF(K1627="","N","Y")</f>
        <v/>
      </c>
      <c r="K1627" s="94">
        <f>_xlfn.TEXTJOIN("; ",TRUE,IF(P1627="52-wk low","52-wk low",""),IF(AND(AD1627&gt;=Settings!$B$12,M1627&lt;0),"Distribution",""),IF(AND(AJ1627="Y",M1627&lt;0,AK1627&lt;-Settings!$B$13),"Long unwinding",""),IF(AND(AJ1627="Y",M1627&lt;0,AK1627&gt;Settings!$B$13),"Short buildup",""))</f>
        <v/>
      </c>
      <c r="L1627" s="95" t="n">
        <v>308.7</v>
      </c>
      <c r="M1627" s="96" t="n">
        <v>-0.96</v>
      </c>
      <c r="N1627" s="93" t="n">
        <v>1027</v>
      </c>
      <c r="O1627" s="91" t="inlineStr">
        <is>
          <t>None</t>
        </is>
      </c>
      <c r="P1627" s="91" t="inlineStr">
        <is>
          <t>None</t>
        </is>
      </c>
      <c r="Q1627" s="97" t="n">
        <v>1.98</v>
      </c>
      <c r="R1627" s="96" t="n">
        <v>1.08</v>
      </c>
      <c r="S1627" s="96" t="n">
        <v>1.95</v>
      </c>
      <c r="T1627" s="96" t="n">
        <v>1.69</v>
      </c>
      <c r="U1627" s="96" t="n">
        <v>1.94</v>
      </c>
      <c r="V1627" s="103" t="n">
        <v>1.05</v>
      </c>
      <c r="W1627" s="102" t="n">
        <v>9</v>
      </c>
      <c r="X1627" s="93" t="n">
        <v>119</v>
      </c>
      <c r="Y1627" s="91" t="inlineStr">
        <is>
          <t>None</t>
        </is>
      </c>
      <c r="Z1627" s="99" t="n">
        <v>41.64</v>
      </c>
      <c r="AA1627" s="96" t="n">
        <v>0.85</v>
      </c>
      <c r="AB1627" s="96" t="n">
        <v>0.82</v>
      </c>
      <c r="AC1627" s="96" t="n">
        <v>1.76</v>
      </c>
      <c r="AD1627" s="96" t="n">
        <v>1.75</v>
      </c>
      <c r="AE1627" s="96" t="n">
        <v>2.04</v>
      </c>
      <c r="AF1627" s="103" t="n">
        <v>1.16</v>
      </c>
      <c r="AG1627" s="91" t="inlineStr">
        <is>
          <t>Normal</t>
        </is>
      </c>
      <c r="AH1627" s="100" t="n">
        <v>0</v>
      </c>
      <c r="AI1627" s="101" t="n">
        <v>0</v>
      </c>
      <c r="AJ1627" s="92" t="inlineStr">
        <is>
          <t>N</t>
        </is>
      </c>
      <c r="AK1627" s="96" t="n"/>
      <c r="AL1627" s="91" t="inlineStr">
        <is>
          <t>n/a</t>
        </is>
      </c>
      <c r="AM1627" s="93" t="n"/>
      <c r="AN1627" s="92" t="inlineStr">
        <is>
          <t>None</t>
        </is>
      </c>
      <c r="AO1627" s="102" t="n">
        <v>0</v>
      </c>
      <c r="AP1627" s="103" t="n">
        <v>1.27</v>
      </c>
      <c r="AQ1627" s="102" t="n">
        <v>72</v>
      </c>
      <c r="AR1627" s="91" t="inlineStr">
        <is>
          <t>N</t>
        </is>
      </c>
      <c r="AS1627" s="104" t="n"/>
      <c r="AT1627" s="92">
        <f>IF(AND(P1627="52-wk high",T1627&gt;=Settings!$B$7),"Y","N")</f>
        <v/>
      </c>
      <c r="AU1627" s="91">
        <f>IF(AND(AD1627&gt;=Settings!$B$8,M1627&gt;0),"Y","N")</f>
        <v/>
      </c>
      <c r="AV1627" s="91">
        <f>IF(OR(AH1627&gt;Settings!$B$9,AI1627&gt;Settings!$B$9),"Y","N")</f>
        <v/>
      </c>
      <c r="AW1627" s="91">
        <f>IF(AJ1627&lt;&gt;"Y","n/a",IF(AND(M1627&gt;0,AK1627&gt;Settings!$B$10),"Y","N"))</f>
        <v/>
      </c>
      <c r="AX1627" s="91">
        <f>IF(AO1627&gt;=Settings!$B$11,"Y","N")</f>
        <v/>
      </c>
      <c r="AY1627" s="99">
        <f>(AT1627="Y")+(AU1627="Y")+(AV1627="Y")+(AW1627="Y")+(AX1627="Y")</f>
        <v/>
      </c>
      <c r="AZ1627" s="94">
        <f>IF(AY1627=0,"None",_xlfn.TEXTJOIN(", ",TRUE(),IF(AT1627="Y","Breakout",""),IF(AU1627="Y","Accumulation",""),IF(AV1627="Y","Institutional buying",""),IF(AW1627="Y","Long buildup",""),IF(AX1627="Y","Momentum leader","")))</f>
        <v/>
      </c>
      <c r="BA1627" s="94">
        <f>IF(BW1627="","","Passes "&amp;AY1627&amp;" of 5 buy-side scans"&amp;IF(G1627="Y","; RED FLAG: filter out using Red flag column",""))</f>
        <v/>
      </c>
      <c r="BB1627" s="91" t="inlineStr">
        <is>
          <t>None</t>
        </is>
      </c>
      <c r="BC1627" s="92" t="inlineStr">
        <is>
          <t>N</t>
        </is>
      </c>
      <c r="BD1627" s="94" t="n"/>
      <c r="BE1627" s="94" t="n"/>
      <c r="BF1627" s="92">
        <f>IF(R1627*100000&gt;=Settings!$B$5,"Y","N")</f>
        <v/>
      </c>
      <c r="BG1627" s="91">
        <f>IF(F1627&gt;Settings!$B$6,"Y","N")</f>
        <v/>
      </c>
      <c r="BH1627" s="97" t="n">
        <v>-7.27</v>
      </c>
      <c r="BI1627" s="96" t="n">
        <v>4.63</v>
      </c>
      <c r="BJ1627" s="96" t="n">
        <v>7.64</v>
      </c>
      <c r="BK1627" s="96" t="n">
        <v>21.58</v>
      </c>
      <c r="BL1627" s="96" t="n">
        <v>46.21</v>
      </c>
      <c r="BM1627" s="96" t="n">
        <v>-0.63</v>
      </c>
      <c r="BN1627" s="97" t="n">
        <v>4.77</v>
      </c>
      <c r="BO1627" s="96" t="n">
        <v>7.72</v>
      </c>
      <c r="BP1627" s="96" t="n">
        <v>10.94</v>
      </c>
      <c r="BQ1627" s="96" t="n">
        <v>12.63</v>
      </c>
      <c r="BR1627" s="91" t="inlineStr">
        <is>
          <t>Stacked up</t>
        </is>
      </c>
      <c r="BS1627" s="91" t="inlineStr">
        <is>
          <t>None</t>
        </is>
      </c>
      <c r="BT1627" s="96" t="n">
        <v>63.4</v>
      </c>
      <c r="BU1627" s="91" t="inlineStr">
        <is>
          <t>N</t>
        </is>
      </c>
      <c r="BV1627" s="99">
        <f>IF(OR(BF1627&lt;&gt;"Y",BG1627&lt;&gt;"Y"),"",(AND(ISNUMBER(BQ1627),BQ1627&gt;0))+(BR1627="Stacked up")+(AND(ISNUMBER(BH1627),BH1627&gt;=-Settings!$B$17))+(AND(ISNUMBER(BK1627),ISNUMBER(BM1627),BK1627&gt;0,BM1627&gt;0))+(AND(ISNUMBER(AQ1627),AQ1627&gt;=Settings!$B$18))+(AND(ISNUMBER(BT1627),BT1627&gt;=Settings!$B$19,BT1627&lt;=Settings!$B$20))+(AND(ISNUMBER(AS1627),AS1627&gt;0))+(AND(ISNUMBER(T1627),ISNUMBER(M1627),T1627&gt;=Settings!$B$21,M1627&gt;0))+(AND(ISNUMBER(AD1627),ISNUMBER(M1627),AD1627&gt;=Settings!$B$22,M1627&gt;0))+(AY1627&gt;=1))</f>
        <v/>
      </c>
      <c r="BW1627" s="91">
        <f>IF(OR(AY1627=0,BF1627&lt;&gt;"Y",BG1627&lt;&gt;"Y"),"",1+SUMPRODUCT(($A$6:$A$2604=A1627)*($AY$6:$AY$2604&gt;0)*($BF$6:$BF$2604="Y")*($BG$6:$BG$2604="Y")*(($AY$6:$AY$2604&gt;AY1627)+($AY$6:$AY$2604=AY1627)*($AD$6:$AD$2604&gt;AD1627))))</f>
        <v/>
      </c>
    </row>
    <row r="1628" ht="23.85" customHeight="1" s="55">
      <c r="A1628" s="90" t="n">
        <v>46296</v>
      </c>
      <c r="B1628" s="91" t="inlineStr">
        <is>
          <t>DECCANCE</t>
        </is>
      </c>
      <c r="C1628" s="91" t="inlineStr">
        <is>
          <t>INE583C01021</t>
        </is>
      </c>
      <c r="D1628" s="91" t="n"/>
      <c r="E1628" s="91" t="inlineStr">
        <is>
          <t>None</t>
        </is>
      </c>
      <c r="F1628" s="93" t="n">
        <v>769</v>
      </c>
      <c r="G1628" s="92" t="inlineStr">
        <is>
          <t>N</t>
        </is>
      </c>
      <c r="H1628" s="94" t="n"/>
      <c r="I1628" s="91" t="inlineStr">
        <is>
          <t>N</t>
        </is>
      </c>
      <c r="J1628" s="92">
        <f>IF(K1628="","N","Y")</f>
        <v/>
      </c>
      <c r="K1628" s="94">
        <f>_xlfn.TEXTJOIN("; ",TRUE,IF(P1628="52-wk low","52-wk low",""),IF(AND(AD1628&gt;=Settings!$B$12,M1628&lt;0),"Distribution",""),IF(AND(AJ1628="Y",M1628&lt;0,AK1628&lt;-Settings!$B$13),"Long unwinding",""),IF(AND(AJ1628="Y",M1628&lt;0,AK1628&gt;Settings!$B$13),"Short buildup",""))</f>
        <v/>
      </c>
      <c r="L1628" s="95" t="n">
        <v>548.95</v>
      </c>
      <c r="M1628" s="96" t="n">
        <v>-3.1</v>
      </c>
      <c r="N1628" s="93" t="n">
        <v>2124</v>
      </c>
      <c r="O1628" s="91" t="inlineStr">
        <is>
          <t>None</t>
        </is>
      </c>
      <c r="P1628" s="91" t="inlineStr">
        <is>
          <t>None</t>
        </is>
      </c>
      <c r="Q1628" s="97" t="n">
        <v>0.15</v>
      </c>
      <c r="R1628" s="96" t="n">
        <v>0.37</v>
      </c>
      <c r="S1628" s="96" t="n">
        <v>0.42</v>
      </c>
      <c r="T1628" s="96" t="n">
        <v>0.5</v>
      </c>
      <c r="U1628" s="96" t="n">
        <v>0.64</v>
      </c>
      <c r="V1628" s="103" t="n">
        <v>1.56</v>
      </c>
      <c r="W1628" s="102" t="n">
        <v>8</v>
      </c>
      <c r="X1628" s="93" t="n"/>
      <c r="Y1628" s="91" t="inlineStr">
        <is>
          <t>None</t>
        </is>
      </c>
      <c r="Z1628" s="99" t="n">
        <v>60.09</v>
      </c>
      <c r="AA1628" s="96" t="n">
        <v>1.03</v>
      </c>
      <c r="AB1628" s="96" t="n">
        <v>0.95</v>
      </c>
      <c r="AC1628" s="96" t="n">
        <v>0.53</v>
      </c>
      <c r="AD1628" s="96" t="n">
        <v>0.5600000000000001</v>
      </c>
      <c r="AE1628" s="96" t="n">
        <v>0.68</v>
      </c>
      <c r="AF1628" s="103" t="n">
        <v>0.83</v>
      </c>
      <c r="AG1628" s="91" t="inlineStr">
        <is>
          <t>Drying up</t>
        </is>
      </c>
      <c r="AH1628" s="100" t="n">
        <v>0</v>
      </c>
      <c r="AI1628" s="101" t="n">
        <v>0</v>
      </c>
      <c r="AJ1628" s="92" t="inlineStr">
        <is>
          <t>N</t>
        </is>
      </c>
      <c r="AK1628" s="96" t="n"/>
      <c r="AL1628" s="91" t="inlineStr">
        <is>
          <t>n/a</t>
        </is>
      </c>
      <c r="AM1628" s="93" t="n"/>
      <c r="AN1628" s="92" t="inlineStr">
        <is>
          <t>None</t>
        </is>
      </c>
      <c r="AO1628" s="102" t="n">
        <v>0</v>
      </c>
      <c r="AP1628" s="103" t="n">
        <v>0.52</v>
      </c>
      <c r="AQ1628" s="102" t="n">
        <v>8</v>
      </c>
      <c r="AR1628" s="91" t="inlineStr">
        <is>
          <t>N</t>
        </is>
      </c>
      <c r="AS1628" s="104" t="n"/>
      <c r="AT1628" s="92">
        <f>IF(AND(P1628="52-wk high",T1628&gt;=Settings!$B$7),"Y","N")</f>
        <v/>
      </c>
      <c r="AU1628" s="91">
        <f>IF(AND(AD1628&gt;=Settings!$B$8,M1628&gt;0),"Y","N")</f>
        <v/>
      </c>
      <c r="AV1628" s="91">
        <f>IF(OR(AH1628&gt;Settings!$B$9,AI1628&gt;Settings!$B$9),"Y","N")</f>
        <v/>
      </c>
      <c r="AW1628" s="91">
        <f>IF(AJ1628&lt;&gt;"Y","n/a",IF(AND(M1628&gt;0,AK1628&gt;Settings!$B$10),"Y","N"))</f>
        <v/>
      </c>
      <c r="AX1628" s="91">
        <f>IF(AO1628&gt;=Settings!$B$11,"Y","N")</f>
        <v/>
      </c>
      <c r="AY1628" s="99">
        <f>(AT1628="Y")+(AU1628="Y")+(AV1628="Y")+(AW1628="Y")+(AX1628="Y")</f>
        <v/>
      </c>
      <c r="AZ1628" s="94">
        <f>IF(AY1628=0,"None",_xlfn.TEXTJOIN(", ",TRUE(),IF(AT1628="Y","Breakout",""),IF(AU1628="Y","Accumulation",""),IF(AV1628="Y","Institutional buying",""),IF(AW1628="Y","Long buildup",""),IF(AX1628="Y","Momentum leader","")))</f>
        <v/>
      </c>
      <c r="BA1628" s="94">
        <f>IF(BW1628="","","Passes "&amp;AY1628&amp;" of 5 buy-side scans"&amp;IF(G1628="Y","; RED FLAG: filter out using Red flag column",""))</f>
        <v/>
      </c>
      <c r="BB1628" s="91" t="inlineStr">
        <is>
          <t>None</t>
        </is>
      </c>
      <c r="BC1628" s="92" t="inlineStr">
        <is>
          <t>Y</t>
        </is>
      </c>
      <c r="BD1628" s="94" t="inlineStr">
        <is>
          <t>PE &gt; 50</t>
        </is>
      </c>
      <c r="BE1628" s="94" t="n"/>
      <c r="BF1628" s="92">
        <f>IF(R1628*100000&gt;=Settings!$B$5,"Y","N")</f>
        <v/>
      </c>
      <c r="BG1628" s="91">
        <f>IF(F1628&gt;Settings!$B$6,"Y","N")</f>
        <v/>
      </c>
      <c r="BH1628" s="97" t="n">
        <v>-51.35</v>
      </c>
      <c r="BI1628" s="96" t="n">
        <v>-1.26</v>
      </c>
      <c r="BJ1628" s="96" t="n">
        <v>-4.43</v>
      </c>
      <c r="BK1628" s="96" t="n">
        <v>-4.99</v>
      </c>
      <c r="BL1628" s="96" t="n">
        <v>-6.61</v>
      </c>
      <c r="BM1628" s="96" t="n">
        <v>-49.57</v>
      </c>
      <c r="BN1628" s="97" t="n">
        <v>-1.89</v>
      </c>
      <c r="BO1628" s="96" t="n">
        <v>-2.89</v>
      </c>
      <c r="BP1628" s="96" t="n">
        <v>-6.46</v>
      </c>
      <c r="BQ1628" s="96" t="n">
        <v>-16.9</v>
      </c>
      <c r="BR1628" s="91" t="inlineStr">
        <is>
          <t>Stacked down</t>
        </is>
      </c>
      <c r="BS1628" s="91" t="inlineStr">
        <is>
          <t>None</t>
        </is>
      </c>
      <c r="BT1628" s="96" t="n">
        <v>42.2</v>
      </c>
      <c r="BU1628" s="91" t="inlineStr">
        <is>
          <t>N</t>
        </is>
      </c>
      <c r="BV1628" s="99">
        <f>IF(OR(BF1628&lt;&gt;"Y",BG1628&lt;&gt;"Y"),"",(AND(ISNUMBER(BQ1628),BQ1628&gt;0))+(BR1628="Stacked up")+(AND(ISNUMBER(BH1628),BH1628&gt;=-Settings!$B$17))+(AND(ISNUMBER(BK1628),ISNUMBER(BM1628),BK1628&gt;0,BM1628&gt;0))+(AND(ISNUMBER(AQ1628),AQ1628&gt;=Settings!$B$18))+(AND(ISNUMBER(BT1628),BT1628&gt;=Settings!$B$19,BT1628&lt;=Settings!$B$20))+(AND(ISNUMBER(AS1628),AS1628&gt;0))+(AND(ISNUMBER(T1628),ISNUMBER(M1628),T1628&gt;=Settings!$B$21,M1628&gt;0))+(AND(ISNUMBER(AD1628),ISNUMBER(M1628),AD1628&gt;=Settings!$B$22,M1628&gt;0))+(AY1628&gt;=1))</f>
        <v/>
      </c>
      <c r="BW1628" s="91">
        <f>IF(OR(AY1628=0,BF1628&lt;&gt;"Y",BG1628&lt;&gt;"Y"),"",1+SUMPRODUCT(($A$6:$A$2604=A1628)*($AY$6:$AY$2604&gt;0)*($BF$6:$BF$2604="Y")*($BG$6:$BG$2604="Y")*(($AY$6:$AY$2604&gt;AY1628)+($AY$6:$AY$2604=AY1628)*($AD$6:$AD$2604&gt;AD1628))))</f>
        <v/>
      </c>
    </row>
    <row r="1629" ht="23.85" customHeight="1" s="55">
      <c r="A1629" s="90" t="n">
        <v>46296</v>
      </c>
      <c r="B1629" s="91" t="inlineStr">
        <is>
          <t>ELDEHSG</t>
        </is>
      </c>
      <c r="C1629" s="91" t="inlineStr">
        <is>
          <t>INE668G01021</t>
        </is>
      </c>
      <c r="D1629" s="91" t="n"/>
      <c r="E1629" s="91" t="inlineStr">
        <is>
          <t>None</t>
        </is>
      </c>
      <c r="F1629" s="93" t="n">
        <v>769</v>
      </c>
      <c r="G1629" s="92" t="inlineStr">
        <is>
          <t>N</t>
        </is>
      </c>
      <c r="H1629" s="94" t="n"/>
      <c r="I1629" s="91" t="inlineStr">
        <is>
          <t>N</t>
        </is>
      </c>
      <c r="J1629" s="92">
        <f>IF(K1629="","N","Y")</f>
        <v/>
      </c>
      <c r="K1629" s="94">
        <f>_xlfn.TEXTJOIN("; ",TRUE,IF(P1629="52-wk low","52-wk low",""),IF(AND(AD1629&gt;=Settings!$B$12,M1629&lt;0),"Distribution",""),IF(AND(AJ1629="Y",M1629&lt;0,AK1629&lt;-Settings!$B$13),"Long unwinding",""),IF(AND(AJ1629="Y",M1629&lt;0,AK1629&gt;Settings!$B$13),"Short buildup",""))</f>
        <v/>
      </c>
      <c r="L1629" s="95" t="n">
        <v>782.25</v>
      </c>
      <c r="M1629" s="96" t="n">
        <v>4.15</v>
      </c>
      <c r="N1629" s="93" t="n">
        <v>84</v>
      </c>
      <c r="O1629" s="91" t="inlineStr">
        <is>
          <t>None</t>
        </is>
      </c>
      <c r="P1629" s="91" t="inlineStr">
        <is>
          <t>None</t>
        </is>
      </c>
      <c r="Q1629" s="97" t="n">
        <v>0.01</v>
      </c>
      <c r="R1629" s="96" t="n">
        <v>0.01</v>
      </c>
      <c r="S1629" s="96" t="n">
        <v>2.91</v>
      </c>
      <c r="T1629" s="96" t="n">
        <v>0.33</v>
      </c>
      <c r="U1629" s="96" t="n">
        <v>0.54</v>
      </c>
      <c r="V1629" s="103" t="n">
        <v>0.2</v>
      </c>
      <c r="W1629" s="102" t="n">
        <v>0</v>
      </c>
      <c r="X1629" s="93" t="n"/>
      <c r="Y1629" s="91" t="inlineStr">
        <is>
          <t>None</t>
        </is>
      </c>
      <c r="Z1629" s="99" t="n">
        <v>82.19</v>
      </c>
      <c r="AA1629" s="96" t="n">
        <v>1.09</v>
      </c>
      <c r="AB1629" s="96" t="n">
        <v>1.14</v>
      </c>
      <c r="AC1629" s="96" t="n">
        <v>3.21</v>
      </c>
      <c r="AD1629" s="96" t="n">
        <v>0.7</v>
      </c>
      <c r="AE1629" s="96" t="n">
        <v>0.9399999999999999</v>
      </c>
      <c r="AF1629" s="103" t="n">
        <v>1.6</v>
      </c>
      <c r="AG1629" s="91" t="inlineStr">
        <is>
          <t>Quiet accumulation</t>
        </is>
      </c>
      <c r="AH1629" s="100" t="n">
        <v>0</v>
      </c>
      <c r="AI1629" s="101" t="n">
        <v>0</v>
      </c>
      <c r="AJ1629" s="92" t="inlineStr">
        <is>
          <t>N</t>
        </is>
      </c>
      <c r="AK1629" s="96" t="n"/>
      <c r="AL1629" s="91" t="inlineStr">
        <is>
          <t>n/a</t>
        </is>
      </c>
      <c r="AM1629" s="93" t="n"/>
      <c r="AN1629" s="92" t="inlineStr">
        <is>
          <t>None</t>
        </is>
      </c>
      <c r="AO1629" s="102" t="n">
        <v>0</v>
      </c>
      <c r="AP1629" s="103" t="n">
        <v>0.79</v>
      </c>
      <c r="AQ1629" s="102" t="n">
        <v>48</v>
      </c>
      <c r="AR1629" s="91" t="inlineStr">
        <is>
          <t>N</t>
        </is>
      </c>
      <c r="AS1629" s="104" t="n"/>
      <c r="AT1629" s="92">
        <f>IF(AND(P1629="52-wk high",T1629&gt;=Settings!$B$7),"Y","N")</f>
        <v/>
      </c>
      <c r="AU1629" s="91">
        <f>IF(AND(AD1629&gt;=Settings!$B$8,M1629&gt;0),"Y","N")</f>
        <v/>
      </c>
      <c r="AV1629" s="91">
        <f>IF(OR(AH1629&gt;Settings!$B$9,AI1629&gt;Settings!$B$9),"Y","N")</f>
        <v/>
      </c>
      <c r="AW1629" s="91">
        <f>IF(AJ1629&lt;&gt;"Y","n/a",IF(AND(M1629&gt;0,AK1629&gt;Settings!$B$10),"Y","N"))</f>
        <v/>
      </c>
      <c r="AX1629" s="91">
        <f>IF(AO1629&gt;=Settings!$B$11,"Y","N")</f>
        <v/>
      </c>
      <c r="AY1629" s="99">
        <f>(AT1629="Y")+(AU1629="Y")+(AV1629="Y")+(AW1629="Y")+(AX1629="Y")</f>
        <v/>
      </c>
      <c r="AZ1629" s="94">
        <f>IF(AY1629=0,"None",_xlfn.TEXTJOIN(", ",TRUE(),IF(AT1629="Y","Breakout",""),IF(AU1629="Y","Accumulation",""),IF(AV1629="Y","Institutional buying",""),IF(AW1629="Y","Long buildup",""),IF(AX1629="Y","Momentum leader","")))</f>
        <v/>
      </c>
      <c r="BA1629" s="94">
        <f>IF(BW1629="","","Passes "&amp;AY1629&amp;" of 5 buy-side scans"&amp;IF(G1629="Y","; RED FLAG: filter out using Red flag column",""))</f>
        <v/>
      </c>
      <c r="BB1629" s="91" t="inlineStr">
        <is>
          <t>None</t>
        </is>
      </c>
      <c r="BC1629" s="92" t="inlineStr">
        <is>
          <t>Y</t>
        </is>
      </c>
      <c r="BD1629" s="94" t="inlineStr">
        <is>
          <t>Few traders (&lt;100 unique PAN, 30 days)</t>
        </is>
      </c>
      <c r="BE1629" s="94" t="n"/>
      <c r="BF1629" s="92">
        <f>IF(R1629*100000&gt;=Settings!$B$5,"Y","N")</f>
        <v/>
      </c>
      <c r="BG1629" s="91">
        <f>IF(F1629&gt;Settings!$B$6,"Y","N")</f>
        <v/>
      </c>
      <c r="BH1629" s="97" t="n">
        <v>-25.08</v>
      </c>
      <c r="BI1629" s="96" t="n">
        <v>2.93</v>
      </c>
      <c r="BJ1629" s="96" t="n">
        <v>-0.18</v>
      </c>
      <c r="BK1629" s="96" t="n">
        <v>-4.59</v>
      </c>
      <c r="BL1629" s="96" t="n">
        <v>-0.38</v>
      </c>
      <c r="BM1629" s="96" t="n">
        <v>-4.16</v>
      </c>
      <c r="BN1629" s="97" t="n">
        <v>1.13</v>
      </c>
      <c r="BO1629" s="96" t="n">
        <v>0.03</v>
      </c>
      <c r="BP1629" s="96" t="n">
        <v>-1.49</v>
      </c>
      <c r="BQ1629" s="96" t="n">
        <v>-3.27</v>
      </c>
      <c r="BR1629" s="91" t="inlineStr">
        <is>
          <t>Mixed</t>
        </is>
      </c>
      <c r="BS1629" s="91" t="inlineStr">
        <is>
          <t>None</t>
        </is>
      </c>
      <c r="BT1629" s="96" t="n">
        <v>56.7</v>
      </c>
      <c r="BU1629" s="91" t="inlineStr">
        <is>
          <t>N</t>
        </is>
      </c>
      <c r="BV1629" s="99">
        <f>IF(OR(BF1629&lt;&gt;"Y",BG1629&lt;&gt;"Y"),"",(AND(ISNUMBER(BQ1629),BQ1629&gt;0))+(BR1629="Stacked up")+(AND(ISNUMBER(BH1629),BH1629&gt;=-Settings!$B$17))+(AND(ISNUMBER(BK1629),ISNUMBER(BM1629),BK1629&gt;0,BM1629&gt;0))+(AND(ISNUMBER(AQ1629),AQ1629&gt;=Settings!$B$18))+(AND(ISNUMBER(BT1629),BT1629&gt;=Settings!$B$19,BT1629&lt;=Settings!$B$20))+(AND(ISNUMBER(AS1629),AS1629&gt;0))+(AND(ISNUMBER(T1629),ISNUMBER(M1629),T1629&gt;=Settings!$B$21,M1629&gt;0))+(AND(ISNUMBER(AD1629),ISNUMBER(M1629),AD1629&gt;=Settings!$B$22,M1629&gt;0))+(AY1629&gt;=1))</f>
        <v/>
      </c>
      <c r="BW1629" s="91">
        <f>IF(OR(AY1629=0,BF1629&lt;&gt;"Y",BG1629&lt;&gt;"Y"),"",1+SUMPRODUCT(($A$6:$A$2604=A1629)*($AY$6:$AY$2604&gt;0)*($BF$6:$BF$2604="Y")*($BG$6:$BG$2604="Y")*(($AY$6:$AY$2604&gt;AY1629)+($AY$6:$AY$2604=AY1629)*($AD$6:$AD$2604&gt;AD1629))))</f>
        <v/>
      </c>
    </row>
    <row r="1630" ht="23.85" customHeight="1" s="55">
      <c r="A1630" s="90" t="n">
        <v>46296</v>
      </c>
      <c r="B1630" s="91" t="inlineStr">
        <is>
          <t>NCLIND</t>
        </is>
      </c>
      <c r="C1630" s="91" t="inlineStr">
        <is>
          <t>INE732C01016</t>
        </is>
      </c>
      <c r="D1630" s="91" t="n"/>
      <c r="E1630" s="91" t="inlineStr">
        <is>
          <t>None</t>
        </is>
      </c>
      <c r="F1630" s="93" t="n">
        <v>769</v>
      </c>
      <c r="G1630" s="92" t="inlineStr">
        <is>
          <t>N</t>
        </is>
      </c>
      <c r="H1630" s="94" t="n"/>
      <c r="I1630" s="91" t="inlineStr">
        <is>
          <t>N</t>
        </is>
      </c>
      <c r="J1630" s="92">
        <f>IF(K1630="","N","Y")</f>
        <v/>
      </c>
      <c r="K1630" s="94">
        <f>_xlfn.TEXTJOIN("; ",TRUE,IF(P1630="52-wk low","52-wk low",""),IF(AND(AD1630&gt;=Settings!$B$12,M1630&lt;0),"Distribution",""),IF(AND(AJ1630="Y",M1630&lt;0,AK1630&lt;-Settings!$B$13),"Long unwinding",""),IF(AND(AJ1630="Y",M1630&lt;0,AK1630&gt;Settings!$B$13),"Short buildup",""))</f>
        <v/>
      </c>
      <c r="L1630" s="95" t="n">
        <v>170.03</v>
      </c>
      <c r="M1630" s="96" t="n">
        <v>-2.38</v>
      </c>
      <c r="N1630" s="93" t="n">
        <v>1834</v>
      </c>
      <c r="O1630" s="91" t="inlineStr">
        <is>
          <t>None</t>
        </is>
      </c>
      <c r="P1630" s="91" t="inlineStr">
        <is>
          <t>None</t>
        </is>
      </c>
      <c r="Q1630" s="97" t="n">
        <v>0.54</v>
      </c>
      <c r="R1630" s="96" t="n">
        <v>0.34</v>
      </c>
      <c r="S1630" s="96" t="n">
        <v>1.61</v>
      </c>
      <c r="T1630" s="96" t="n">
        <v>1.14</v>
      </c>
      <c r="U1630" s="96" t="n">
        <v>0.86</v>
      </c>
      <c r="V1630" s="103" t="n">
        <v>0.54</v>
      </c>
      <c r="W1630" s="102" t="n">
        <v>0</v>
      </c>
      <c r="X1630" s="93" t="n"/>
      <c r="Y1630" s="91" t="inlineStr">
        <is>
          <t>None</t>
        </is>
      </c>
      <c r="Z1630" s="99" t="n">
        <v>71.12</v>
      </c>
      <c r="AA1630" s="96" t="n">
        <v>1.13</v>
      </c>
      <c r="AB1630" s="96" t="n">
        <v>1.1</v>
      </c>
      <c r="AC1630" s="96" t="n">
        <v>1.86</v>
      </c>
      <c r="AD1630" s="96" t="n">
        <v>1.15</v>
      </c>
      <c r="AE1630" s="96" t="n">
        <v>1.06</v>
      </c>
      <c r="AF1630" s="103" t="n">
        <v>1.09</v>
      </c>
      <c r="AG1630" s="91" t="inlineStr">
        <is>
          <t>Normal</t>
        </is>
      </c>
      <c r="AH1630" s="100" t="n">
        <v>0</v>
      </c>
      <c r="AI1630" s="101" t="n">
        <v>0</v>
      </c>
      <c r="AJ1630" s="92" t="inlineStr">
        <is>
          <t>N</t>
        </is>
      </c>
      <c r="AK1630" s="96" t="n"/>
      <c r="AL1630" s="91" t="inlineStr">
        <is>
          <t>n/a</t>
        </is>
      </c>
      <c r="AM1630" s="93" t="n"/>
      <c r="AN1630" s="92" t="inlineStr">
        <is>
          <t>None</t>
        </is>
      </c>
      <c r="AO1630" s="102" t="n">
        <v>0</v>
      </c>
      <c r="AP1630" s="103" t="n">
        <v>0.77</v>
      </c>
      <c r="AQ1630" s="102" t="n">
        <v>46</v>
      </c>
      <c r="AR1630" s="91" t="inlineStr">
        <is>
          <t>N</t>
        </is>
      </c>
      <c r="AS1630" s="104" t="n"/>
      <c r="AT1630" s="92">
        <f>IF(AND(P1630="52-wk high",T1630&gt;=Settings!$B$7),"Y","N")</f>
        <v/>
      </c>
      <c r="AU1630" s="91">
        <f>IF(AND(AD1630&gt;=Settings!$B$8,M1630&gt;0),"Y","N")</f>
        <v/>
      </c>
      <c r="AV1630" s="91">
        <f>IF(OR(AH1630&gt;Settings!$B$9,AI1630&gt;Settings!$B$9),"Y","N")</f>
        <v/>
      </c>
      <c r="AW1630" s="91">
        <f>IF(AJ1630&lt;&gt;"Y","n/a",IF(AND(M1630&gt;0,AK1630&gt;Settings!$B$10),"Y","N"))</f>
        <v/>
      </c>
      <c r="AX1630" s="91">
        <f>IF(AO1630&gt;=Settings!$B$11,"Y","N")</f>
        <v/>
      </c>
      <c r="AY1630" s="99">
        <f>(AT1630="Y")+(AU1630="Y")+(AV1630="Y")+(AW1630="Y")+(AX1630="Y")</f>
        <v/>
      </c>
      <c r="AZ1630" s="94">
        <f>IF(AY1630=0,"None",_xlfn.TEXTJOIN(", ",TRUE(),IF(AT1630="Y","Breakout",""),IF(AU1630="Y","Accumulation",""),IF(AV1630="Y","Institutional buying",""),IF(AW1630="Y","Long buildup",""),IF(AX1630="Y","Momentum leader","")))</f>
        <v/>
      </c>
      <c r="BA1630" s="94">
        <f>IF(BW1630="","","Passes "&amp;AY1630&amp;" of 5 buy-side scans"&amp;IF(G1630="Y","; RED FLAG: filter out using Red flag column",""))</f>
        <v/>
      </c>
      <c r="BB1630" s="91" t="inlineStr">
        <is>
          <t>None</t>
        </is>
      </c>
      <c r="BC1630" s="92" t="inlineStr">
        <is>
          <t>N</t>
        </is>
      </c>
      <c r="BD1630" s="94" t="n"/>
      <c r="BE1630" s="94" t="n"/>
      <c r="BF1630" s="92">
        <f>IF(R1630*100000&gt;=Settings!$B$5,"Y","N")</f>
        <v/>
      </c>
      <c r="BG1630" s="91">
        <f>IF(F1630&gt;Settings!$B$6,"Y","N")</f>
        <v/>
      </c>
      <c r="BH1630" s="97" t="n">
        <v>-20.84</v>
      </c>
      <c r="BI1630" s="96" t="n">
        <v>-3.43</v>
      </c>
      <c r="BJ1630" s="96" t="n">
        <v>-2.37</v>
      </c>
      <c r="BK1630" s="96" t="n">
        <v>-11.09</v>
      </c>
      <c r="BL1630" s="96" t="n">
        <v>8.199999999999999</v>
      </c>
      <c r="BM1630" s="96" t="n">
        <v>-14.53</v>
      </c>
      <c r="BN1630" s="97" t="n">
        <v>-3.04</v>
      </c>
      <c r="BO1630" s="96" t="n">
        <v>-3.94</v>
      </c>
      <c r="BP1630" s="96" t="n">
        <v>-5.06</v>
      </c>
      <c r="BQ1630" s="96" t="n">
        <v>-7.33</v>
      </c>
      <c r="BR1630" s="91" t="inlineStr">
        <is>
          <t>Stacked down</t>
        </is>
      </c>
      <c r="BS1630" s="91" t="inlineStr">
        <is>
          <t>None</t>
        </is>
      </c>
      <c r="BT1630" s="96" t="n">
        <v>33.3</v>
      </c>
      <c r="BU1630" s="91" t="inlineStr">
        <is>
          <t>N</t>
        </is>
      </c>
      <c r="BV1630" s="99">
        <f>IF(OR(BF1630&lt;&gt;"Y",BG1630&lt;&gt;"Y"),"",(AND(ISNUMBER(BQ1630),BQ1630&gt;0))+(BR1630="Stacked up")+(AND(ISNUMBER(BH1630),BH1630&gt;=-Settings!$B$17))+(AND(ISNUMBER(BK1630),ISNUMBER(BM1630),BK1630&gt;0,BM1630&gt;0))+(AND(ISNUMBER(AQ1630),AQ1630&gt;=Settings!$B$18))+(AND(ISNUMBER(BT1630),BT1630&gt;=Settings!$B$19,BT1630&lt;=Settings!$B$20))+(AND(ISNUMBER(AS1630),AS1630&gt;0))+(AND(ISNUMBER(T1630),ISNUMBER(M1630),T1630&gt;=Settings!$B$21,M1630&gt;0))+(AND(ISNUMBER(AD1630),ISNUMBER(M1630),AD1630&gt;=Settings!$B$22,M1630&gt;0))+(AY1630&gt;=1))</f>
        <v/>
      </c>
      <c r="BW1630" s="91">
        <f>IF(OR(AY1630=0,BF1630&lt;&gt;"Y",BG1630&lt;&gt;"Y"),"",1+SUMPRODUCT(($A$6:$A$2604=A1630)*($AY$6:$AY$2604&gt;0)*($BF$6:$BF$2604="Y")*($BG$6:$BG$2604="Y")*(($AY$6:$AY$2604&gt;AY1630)+($AY$6:$AY$2604=AY1630)*($AD$6:$AD$2604&gt;AD1630))))</f>
        <v/>
      </c>
    </row>
    <row r="1631" ht="23.85" customHeight="1" s="55">
      <c r="A1631" s="90" t="n">
        <v>46296</v>
      </c>
      <c r="B1631" s="91" t="inlineStr">
        <is>
          <t>NDTV</t>
        </is>
      </c>
      <c r="C1631" s="91" t="inlineStr">
        <is>
          <t>INE155G01029</t>
        </is>
      </c>
      <c r="D1631" s="91" t="n"/>
      <c r="E1631" s="91" t="inlineStr">
        <is>
          <t>None</t>
        </is>
      </c>
      <c r="F1631" s="93" t="n">
        <v>768</v>
      </c>
      <c r="G1631" s="92" t="inlineStr">
        <is>
          <t>Y</t>
        </is>
      </c>
      <c r="H1631" s="94" t="inlineStr">
        <is>
          <t>Loss making</t>
        </is>
      </c>
      <c r="I1631" s="91" t="inlineStr">
        <is>
          <t>N</t>
        </is>
      </c>
      <c r="J1631" s="92">
        <f>IF(K1631="","N","Y")</f>
        <v/>
      </c>
      <c r="K1631" s="94">
        <f>_xlfn.TEXTJOIN("; ",TRUE,IF(P1631="52-wk low","52-wk low",""),IF(AND(AD1631&gt;=Settings!$B$12,M1631&lt;0),"Distribution",""),IF(AND(AJ1631="Y",M1631&lt;0,AK1631&lt;-Settings!$B$13),"Long unwinding",""),IF(AND(AJ1631="Y",M1631&lt;0,AK1631&gt;Settings!$B$13),"Short buildup",""))</f>
        <v/>
      </c>
      <c r="L1631" s="95" t="n">
        <v>68.08</v>
      </c>
      <c r="M1631" s="96" t="n">
        <v>-1.53</v>
      </c>
      <c r="N1631" s="93" t="n">
        <v>1352</v>
      </c>
      <c r="O1631" s="91" t="inlineStr">
        <is>
          <t>None</t>
        </is>
      </c>
      <c r="P1631" s="91" t="inlineStr">
        <is>
          <t>None</t>
        </is>
      </c>
      <c r="Q1631" s="97" t="n">
        <v>0.64</v>
      </c>
      <c r="R1631" s="96" t="n">
        <v>0.6899999999999999</v>
      </c>
      <c r="S1631" s="96" t="n">
        <v>0.91</v>
      </c>
      <c r="T1631" s="96" t="n">
        <v>0.73</v>
      </c>
      <c r="U1631" s="96" t="n">
        <v>0.19</v>
      </c>
      <c r="V1631" s="103" t="n">
        <v>0.2</v>
      </c>
      <c r="W1631" s="102" t="n">
        <v>0</v>
      </c>
      <c r="X1631" s="93" t="n"/>
      <c r="Y1631" s="91" t="inlineStr">
        <is>
          <t>None</t>
        </is>
      </c>
      <c r="Z1631" s="99" t="n">
        <v>64.59999999999999</v>
      </c>
      <c r="AA1631" s="96" t="n">
        <v>1.18</v>
      </c>
      <c r="AB1631" s="96" t="n">
        <v>1.22</v>
      </c>
      <c r="AC1631" s="96" t="n">
        <v>1.12</v>
      </c>
      <c r="AD1631" s="96" t="n">
        <v>0.92</v>
      </c>
      <c r="AE1631" s="96" t="n">
        <v>0.4</v>
      </c>
      <c r="AF1631" s="103" t="n">
        <v>1.77</v>
      </c>
      <c r="AG1631" s="91" t="inlineStr">
        <is>
          <t>Quiet accumulation</t>
        </is>
      </c>
      <c r="AH1631" s="100" t="n">
        <v>0</v>
      </c>
      <c r="AI1631" s="101" t="n">
        <v>0</v>
      </c>
      <c r="AJ1631" s="92" t="inlineStr">
        <is>
          <t>N</t>
        </is>
      </c>
      <c r="AK1631" s="96" t="n"/>
      <c r="AL1631" s="91" t="inlineStr">
        <is>
          <t>n/a</t>
        </is>
      </c>
      <c r="AM1631" s="93" t="n"/>
      <c r="AN1631" s="92" t="inlineStr">
        <is>
          <t>None</t>
        </is>
      </c>
      <c r="AO1631" s="102" t="n">
        <v>0</v>
      </c>
      <c r="AP1631" s="103" t="n">
        <v>0.6</v>
      </c>
      <c r="AQ1631" s="102" t="n">
        <v>20</v>
      </c>
      <c r="AR1631" s="91" t="inlineStr">
        <is>
          <t>N</t>
        </is>
      </c>
      <c r="AS1631" s="104" t="n"/>
      <c r="AT1631" s="92">
        <f>IF(AND(P1631="52-wk high",T1631&gt;=Settings!$B$7),"Y","N")</f>
        <v/>
      </c>
      <c r="AU1631" s="91">
        <f>IF(AND(AD1631&gt;=Settings!$B$8,M1631&gt;0),"Y","N")</f>
        <v/>
      </c>
      <c r="AV1631" s="91">
        <f>IF(OR(AH1631&gt;Settings!$B$9,AI1631&gt;Settings!$B$9),"Y","N")</f>
        <v/>
      </c>
      <c r="AW1631" s="91">
        <f>IF(AJ1631&lt;&gt;"Y","n/a",IF(AND(M1631&gt;0,AK1631&gt;Settings!$B$10),"Y","N"))</f>
        <v/>
      </c>
      <c r="AX1631" s="91">
        <f>IF(AO1631&gt;=Settings!$B$11,"Y","N")</f>
        <v/>
      </c>
      <c r="AY1631" s="99">
        <f>(AT1631="Y")+(AU1631="Y")+(AV1631="Y")+(AW1631="Y")+(AX1631="Y")</f>
        <v/>
      </c>
      <c r="AZ1631" s="94">
        <f>IF(AY1631=0,"None",_xlfn.TEXTJOIN(", ",TRUE(),IF(AT1631="Y","Breakout",""),IF(AU1631="Y","Accumulation",""),IF(AV1631="Y","Institutional buying",""),IF(AW1631="Y","Long buildup",""),IF(AX1631="Y","Momentum leader","")))</f>
        <v/>
      </c>
      <c r="BA1631" s="94">
        <f>IF(BW1631="","","Passes "&amp;AY1631&amp;" of 5 buy-side scans"&amp;IF(G1631="Y","; RED FLAG: filter out using Red flag column",""))</f>
        <v/>
      </c>
      <c r="BB1631" s="91" t="inlineStr">
        <is>
          <t>None</t>
        </is>
      </c>
      <c r="BC1631" s="92" t="inlineStr">
        <is>
          <t>Y</t>
        </is>
      </c>
      <c r="BD1631" s="94" t="inlineStr">
        <is>
          <t>EPS zero</t>
        </is>
      </c>
      <c r="BE1631" s="94" t="n"/>
      <c r="BF1631" s="92">
        <f>IF(R1631*100000&gt;=Settings!$B$5,"Y","N")</f>
        <v/>
      </c>
      <c r="BG1631" s="91">
        <f>IF(F1631&gt;Settings!$B$6,"Y","N")</f>
        <v/>
      </c>
      <c r="BH1631" s="97" t="n">
        <v>-42.55</v>
      </c>
      <c r="BI1631" s="96" t="n">
        <v>-2.65</v>
      </c>
      <c r="BJ1631" s="96" t="n">
        <v>-4.68</v>
      </c>
      <c r="BK1631" s="96" t="n">
        <v>-15.81</v>
      </c>
      <c r="BL1631" s="96" t="n">
        <v>-0.48</v>
      </c>
      <c r="BM1631" s="96" t="n">
        <v>-41.72</v>
      </c>
      <c r="BN1631" s="97" t="n">
        <v>-4.03</v>
      </c>
      <c r="BO1631" s="96" t="n">
        <v>-7.28</v>
      </c>
      <c r="BP1631" s="96" t="n">
        <v>-10.54</v>
      </c>
      <c r="BQ1631" s="96" t="n">
        <v>-16.84</v>
      </c>
      <c r="BR1631" s="91" t="inlineStr">
        <is>
          <t>Stacked down</t>
        </is>
      </c>
      <c r="BS1631" s="91" t="inlineStr">
        <is>
          <t>None</t>
        </is>
      </c>
      <c r="BT1631" s="96" t="n">
        <v>28</v>
      </c>
      <c r="BU1631" s="91" t="inlineStr">
        <is>
          <t>N</t>
        </is>
      </c>
      <c r="BV1631" s="99">
        <f>IF(OR(BF1631&lt;&gt;"Y",BG1631&lt;&gt;"Y"),"",(AND(ISNUMBER(BQ1631),BQ1631&gt;0))+(BR1631="Stacked up")+(AND(ISNUMBER(BH1631),BH1631&gt;=-Settings!$B$17))+(AND(ISNUMBER(BK1631),ISNUMBER(BM1631),BK1631&gt;0,BM1631&gt;0))+(AND(ISNUMBER(AQ1631),AQ1631&gt;=Settings!$B$18))+(AND(ISNUMBER(BT1631),BT1631&gt;=Settings!$B$19,BT1631&lt;=Settings!$B$20))+(AND(ISNUMBER(AS1631),AS1631&gt;0))+(AND(ISNUMBER(T1631),ISNUMBER(M1631),T1631&gt;=Settings!$B$21,M1631&gt;0))+(AND(ISNUMBER(AD1631),ISNUMBER(M1631),AD1631&gt;=Settings!$B$22,M1631&gt;0))+(AY1631&gt;=1))</f>
        <v/>
      </c>
      <c r="BW1631" s="91">
        <f>IF(OR(AY1631=0,BF1631&lt;&gt;"Y",BG1631&lt;&gt;"Y"),"",1+SUMPRODUCT(($A$6:$A$2604=A1631)*($AY$6:$AY$2604&gt;0)*($BF$6:$BF$2604="Y")*($BG$6:$BG$2604="Y")*(($AY$6:$AY$2604&gt;AY1631)+($AY$6:$AY$2604=AY1631)*($AD$6:$AD$2604&gt;AD1631))))</f>
        <v/>
      </c>
    </row>
    <row r="1632" ht="23.85" customHeight="1" s="55">
      <c r="A1632" s="90" t="n">
        <v>46296</v>
      </c>
      <c r="B1632" s="91" t="inlineStr">
        <is>
          <t>PRECOT</t>
        </is>
      </c>
      <c r="C1632" s="91" t="inlineStr">
        <is>
          <t>INE283A01014</t>
        </is>
      </c>
      <c r="D1632" s="91" t="n"/>
      <c r="E1632" s="91" t="inlineStr">
        <is>
          <t>None</t>
        </is>
      </c>
      <c r="F1632" s="93" t="n">
        <v>766</v>
      </c>
      <c r="G1632" s="92" t="inlineStr">
        <is>
          <t>N</t>
        </is>
      </c>
      <c r="H1632" s="94" t="n"/>
      <c r="I1632" s="91" t="inlineStr">
        <is>
          <t>N</t>
        </is>
      </c>
      <c r="J1632" s="92">
        <f>IF(K1632="","N","Y")</f>
        <v/>
      </c>
      <c r="K1632" s="94">
        <f>_xlfn.TEXTJOIN("; ",TRUE,IF(P1632="52-wk low","52-wk low",""),IF(AND(AD1632&gt;=Settings!$B$12,M1632&lt;0),"Distribution",""),IF(AND(AJ1632="Y",M1632&lt;0,AK1632&lt;-Settings!$B$13),"Long unwinding",""),IF(AND(AJ1632="Y",M1632&lt;0,AK1632&gt;Settings!$B$13),"Short buildup",""))</f>
        <v/>
      </c>
      <c r="L1632" s="95" t="n">
        <v>638.35</v>
      </c>
      <c r="M1632" s="96" t="n">
        <v>1.7</v>
      </c>
      <c r="N1632" s="93" t="n">
        <v>223</v>
      </c>
      <c r="O1632" s="91" t="inlineStr">
        <is>
          <t>None</t>
        </is>
      </c>
      <c r="P1632" s="91" t="inlineStr">
        <is>
          <t>None</t>
        </is>
      </c>
      <c r="Q1632" s="97" t="n">
        <v>0.05</v>
      </c>
      <c r="R1632" s="96" t="n">
        <v>0.05</v>
      </c>
      <c r="S1632" s="96" t="n">
        <v>1.07</v>
      </c>
      <c r="T1632" s="96" t="n">
        <v>0.6899999999999999</v>
      </c>
      <c r="U1632" s="96" t="n">
        <v>0.6</v>
      </c>
      <c r="V1632" s="103" t="n">
        <v>0.59</v>
      </c>
      <c r="W1632" s="102" t="n">
        <v>3</v>
      </c>
      <c r="X1632" s="93" t="n"/>
      <c r="Y1632" s="91" t="inlineStr">
        <is>
          <t>None</t>
        </is>
      </c>
      <c r="Z1632" s="99" t="n">
        <v>74.43000000000001</v>
      </c>
      <c r="AA1632" s="96" t="n">
        <v>0.99</v>
      </c>
      <c r="AB1632" s="96" t="n">
        <v>1.03</v>
      </c>
      <c r="AC1632" s="96" t="n">
        <v>1.05</v>
      </c>
      <c r="AD1632" s="96" t="n">
        <v>0.83</v>
      </c>
      <c r="AE1632" s="96" t="n"/>
      <c r="AF1632" s="103" t="n">
        <v>1.21</v>
      </c>
      <c r="AG1632" s="91" t="inlineStr">
        <is>
          <t>Normal</t>
        </is>
      </c>
      <c r="AH1632" s="100" t="n">
        <v>0</v>
      </c>
      <c r="AI1632" s="101" t="n">
        <v>0</v>
      </c>
      <c r="AJ1632" s="92" t="inlineStr">
        <is>
          <t>N</t>
        </is>
      </c>
      <c r="AK1632" s="96" t="n"/>
      <c r="AL1632" s="91" t="inlineStr">
        <is>
          <t>n/a</t>
        </is>
      </c>
      <c r="AM1632" s="93" t="n"/>
      <c r="AN1632" s="92" t="inlineStr">
        <is>
          <t>None</t>
        </is>
      </c>
      <c r="AO1632" s="102" t="n">
        <v>0</v>
      </c>
      <c r="AP1632" s="103" t="n">
        <v>1.42</v>
      </c>
      <c r="AQ1632" s="102" t="n">
        <v>77</v>
      </c>
      <c r="AR1632" s="91" t="inlineStr">
        <is>
          <t>N</t>
        </is>
      </c>
      <c r="AS1632" s="104" t="n"/>
      <c r="AT1632" s="92">
        <f>IF(AND(P1632="52-wk high",T1632&gt;=Settings!$B$7),"Y","N")</f>
        <v/>
      </c>
      <c r="AU1632" s="91">
        <f>IF(AND(AD1632&gt;=Settings!$B$8,M1632&gt;0),"Y","N")</f>
        <v/>
      </c>
      <c r="AV1632" s="91">
        <f>IF(OR(AH1632&gt;Settings!$B$9,AI1632&gt;Settings!$B$9),"Y","N")</f>
        <v/>
      </c>
      <c r="AW1632" s="91">
        <f>IF(AJ1632&lt;&gt;"Y","n/a",IF(AND(M1632&gt;0,AK1632&gt;Settings!$B$10),"Y","N"))</f>
        <v/>
      </c>
      <c r="AX1632" s="91">
        <f>IF(AO1632&gt;=Settings!$B$11,"Y","N")</f>
        <v/>
      </c>
      <c r="AY1632" s="99">
        <f>(AT1632="Y")+(AU1632="Y")+(AV1632="Y")+(AW1632="Y")+(AX1632="Y")</f>
        <v/>
      </c>
      <c r="AZ1632" s="94">
        <f>IF(AY1632=0,"None",_xlfn.TEXTJOIN(", ",TRUE(),IF(AT1632="Y","Breakout",""),IF(AU1632="Y","Accumulation",""),IF(AV1632="Y","Institutional buying",""),IF(AW1632="Y","Long buildup",""),IF(AX1632="Y","Momentum leader","")))</f>
        <v/>
      </c>
      <c r="BA1632" s="94">
        <f>IF(BW1632="","","Passes "&amp;AY1632&amp;" of 5 buy-side scans"&amp;IF(G1632="Y","; RED FLAG: filter out using Red flag column",""))</f>
        <v/>
      </c>
      <c r="BB1632" s="91" t="inlineStr">
        <is>
          <t>None</t>
        </is>
      </c>
      <c r="BC1632" s="92" t="inlineStr">
        <is>
          <t>Y</t>
        </is>
      </c>
      <c r="BD1632" s="94" t="inlineStr">
        <is>
          <t>Few traders (&lt;100 unique PAN, 30 days); High-low range &gt;200% in 365 days; High-low range &gt;150% in 12 months</t>
        </is>
      </c>
      <c r="BE1632" s="94" t="n"/>
      <c r="BF1632" s="92">
        <f>IF(R1632*100000&gt;=Settings!$B$5,"Y","N")</f>
        <v/>
      </c>
      <c r="BG1632" s="91">
        <f>IF(F1632&gt;Settings!$B$6,"Y","N")</f>
        <v/>
      </c>
      <c r="BH1632" s="97" t="n">
        <v>-28.99</v>
      </c>
      <c r="BI1632" s="96" t="n">
        <v>0.61</v>
      </c>
      <c r="BJ1632" s="96" t="n">
        <v>-8.140000000000001</v>
      </c>
      <c r="BK1632" s="96" t="n">
        <v>-13.11</v>
      </c>
      <c r="BL1632" s="96" t="n">
        <v>20.44</v>
      </c>
      <c r="BM1632" s="96" t="n">
        <v>61.06</v>
      </c>
      <c r="BN1632" s="97" t="n">
        <v>-3.26</v>
      </c>
      <c r="BO1632" s="96" t="n">
        <v>-7.96</v>
      </c>
      <c r="BP1632" s="96" t="n">
        <v>-7.05</v>
      </c>
      <c r="BQ1632" s="96" t="n">
        <v>0.92</v>
      </c>
      <c r="BR1632" s="91" t="inlineStr">
        <is>
          <t>Mixed</t>
        </is>
      </c>
      <c r="BS1632" s="91" t="inlineStr">
        <is>
          <t>None</t>
        </is>
      </c>
      <c r="BT1632" s="96" t="n">
        <v>42.4</v>
      </c>
      <c r="BU1632" s="91" t="inlineStr">
        <is>
          <t>N</t>
        </is>
      </c>
      <c r="BV1632" s="99">
        <f>IF(OR(BF1632&lt;&gt;"Y",BG1632&lt;&gt;"Y"),"",(AND(ISNUMBER(BQ1632),BQ1632&gt;0))+(BR1632="Stacked up")+(AND(ISNUMBER(BH1632),BH1632&gt;=-Settings!$B$17))+(AND(ISNUMBER(BK1632),ISNUMBER(BM1632),BK1632&gt;0,BM1632&gt;0))+(AND(ISNUMBER(AQ1632),AQ1632&gt;=Settings!$B$18))+(AND(ISNUMBER(BT1632),BT1632&gt;=Settings!$B$19,BT1632&lt;=Settings!$B$20))+(AND(ISNUMBER(AS1632),AS1632&gt;0))+(AND(ISNUMBER(T1632),ISNUMBER(M1632),T1632&gt;=Settings!$B$21,M1632&gt;0))+(AND(ISNUMBER(AD1632),ISNUMBER(M1632),AD1632&gt;=Settings!$B$22,M1632&gt;0))+(AY1632&gt;=1))</f>
        <v/>
      </c>
      <c r="BW1632" s="91">
        <f>IF(OR(AY1632=0,BF1632&lt;&gt;"Y",BG1632&lt;&gt;"Y"),"",1+SUMPRODUCT(($A$6:$A$2604=A1632)*($AY$6:$AY$2604&gt;0)*($BF$6:$BF$2604="Y")*($BG$6:$BG$2604="Y")*(($AY$6:$AY$2604&gt;AY1632)+($AY$6:$AY$2604=AY1632)*($AD$6:$AD$2604&gt;AD1632))))</f>
        <v/>
      </c>
    </row>
    <row r="1633" ht="23.85" customHeight="1" s="55">
      <c r="A1633" s="90" t="n">
        <v>46296</v>
      </c>
      <c r="B1633" s="91" t="inlineStr">
        <is>
          <t>ARYAMAN</t>
        </is>
      </c>
      <c r="C1633" s="91" t="inlineStr">
        <is>
          <t>INE032E01017</t>
        </is>
      </c>
      <c r="D1633" s="91" t="n"/>
      <c r="E1633" s="91" t="inlineStr">
        <is>
          <t>None</t>
        </is>
      </c>
      <c r="F1633" s="93" t="n">
        <v>764</v>
      </c>
      <c r="G1633" s="92" t="inlineStr">
        <is>
          <t>N</t>
        </is>
      </c>
      <c r="H1633" s="94" t="n"/>
      <c r="I1633" s="91" t="inlineStr">
        <is>
          <t>N</t>
        </is>
      </c>
      <c r="J1633" s="92">
        <f>IF(K1633="","N","Y")</f>
        <v/>
      </c>
      <c r="K1633" s="94">
        <f>_xlfn.TEXTJOIN("; ",TRUE,IF(P1633="52-wk low","52-wk low",""),IF(AND(AD1633&gt;=Settings!$B$12,M1633&lt;0),"Distribution",""),IF(AND(AJ1633="Y",M1633&lt;0,AK1633&lt;-Settings!$B$13),"Long unwinding",""),IF(AND(AJ1633="Y",M1633&lt;0,AK1633&gt;Settings!$B$13),"Short buildup",""))</f>
        <v/>
      </c>
      <c r="L1633" s="95" t="n">
        <v>624</v>
      </c>
      <c r="M1633" s="96" t="n">
        <v>-0.95</v>
      </c>
      <c r="N1633" s="93" t="n">
        <v>1021</v>
      </c>
      <c r="O1633" s="91" t="inlineStr">
        <is>
          <t>None</t>
        </is>
      </c>
      <c r="P1633" s="91" t="inlineStr">
        <is>
          <t>None</t>
        </is>
      </c>
      <c r="Q1633" s="97" t="n">
        <v>0</v>
      </c>
      <c r="R1633" s="96" t="n">
        <v>0.02</v>
      </c>
      <c r="S1633" s="96" t="n">
        <v>0.01</v>
      </c>
      <c r="T1633" s="96" t="n"/>
      <c r="U1633" s="96" t="n"/>
      <c r="V1633" s="103" t="n"/>
      <c r="W1633" s="102" t="n"/>
      <c r="X1633" s="93" t="n"/>
      <c r="Y1633" s="91" t="inlineStr">
        <is>
          <t>None</t>
        </is>
      </c>
      <c r="Z1633" s="99" t="n">
        <v>100</v>
      </c>
      <c r="AA1633" s="96" t="n">
        <v>1.05</v>
      </c>
      <c r="AB1633" s="96" t="n"/>
      <c r="AC1633" s="96" t="n">
        <v>0.01</v>
      </c>
      <c r="AD1633" s="96" t="n"/>
      <c r="AE1633" s="96" t="n"/>
      <c r="AF1633" s="103" t="n"/>
      <c r="AG1633" s="91" t="n"/>
      <c r="AH1633" s="100" t="n">
        <v>0</v>
      </c>
      <c r="AI1633" s="101" t="n">
        <v>0</v>
      </c>
      <c r="AJ1633" s="92" t="inlineStr">
        <is>
          <t>N</t>
        </is>
      </c>
      <c r="AK1633" s="96" t="n"/>
      <c r="AL1633" s="91" t="inlineStr">
        <is>
          <t>n/a</t>
        </is>
      </c>
      <c r="AM1633" s="93" t="n"/>
      <c r="AN1633" s="92" t="inlineStr">
        <is>
          <t>None</t>
        </is>
      </c>
      <c r="AO1633" s="102" t="n">
        <v>0</v>
      </c>
      <c r="AP1633" s="103" t="n"/>
      <c r="AQ1633" s="102" t="n"/>
      <c r="AR1633" s="91" t="inlineStr">
        <is>
          <t>N</t>
        </is>
      </c>
      <c r="AS1633" s="104" t="n"/>
      <c r="AT1633" s="92">
        <f>IF(AND(P1633="52-wk high",T1633&gt;=Settings!$B$7),"Y","N")</f>
        <v/>
      </c>
      <c r="AU1633" s="91">
        <f>IF(AND(AD1633&gt;=Settings!$B$8,M1633&gt;0),"Y","N")</f>
        <v/>
      </c>
      <c r="AV1633" s="91">
        <f>IF(OR(AH1633&gt;Settings!$B$9,AI1633&gt;Settings!$B$9),"Y","N")</f>
        <v/>
      </c>
      <c r="AW1633" s="91">
        <f>IF(AJ1633&lt;&gt;"Y","n/a",IF(AND(M1633&gt;0,AK1633&gt;Settings!$B$10),"Y","N"))</f>
        <v/>
      </c>
      <c r="AX1633" s="91">
        <f>IF(AO1633&gt;=Settings!$B$11,"Y","N")</f>
        <v/>
      </c>
      <c r="AY1633" s="99">
        <f>(AT1633="Y")+(AU1633="Y")+(AV1633="Y")+(AW1633="Y")+(AX1633="Y")</f>
        <v/>
      </c>
      <c r="AZ1633" s="94">
        <f>IF(AY1633=0,"None",_xlfn.TEXTJOIN(", ",TRUE(),IF(AT1633="Y","Breakout",""),IF(AU1633="Y","Accumulation",""),IF(AV1633="Y","Institutional buying",""),IF(AW1633="Y","Long buildup",""),IF(AX1633="Y","Momentum leader","")))</f>
        <v/>
      </c>
      <c r="BA1633" s="94">
        <f>IF(BW1633="","","Passes "&amp;AY1633&amp;" of 5 buy-side scans"&amp;IF(G1633="Y","; RED FLAG: filter out using Red flag column",""))</f>
        <v/>
      </c>
      <c r="BB1633" s="91" t="inlineStr">
        <is>
          <t>None</t>
        </is>
      </c>
      <c r="BC1633" s="92" t="inlineStr">
        <is>
          <t>Y</t>
        </is>
      </c>
      <c r="BD1633" s="94" t="inlineStr">
        <is>
          <t>Few traders (&lt;100 unique PAN, 30 days)</t>
        </is>
      </c>
      <c r="BE1633" s="94" t="n"/>
      <c r="BF1633" s="92">
        <f>IF(R1633*100000&gt;=Settings!$B$5,"Y","N")</f>
        <v/>
      </c>
      <c r="BG1633" s="91">
        <f>IF(F1633&gt;Settings!$B$6,"Y","N")</f>
        <v/>
      </c>
      <c r="BH1633" s="97" t="n">
        <v>-7.55</v>
      </c>
      <c r="BI1633" s="96" t="n">
        <v>1.46</v>
      </c>
      <c r="BJ1633" s="96" t="n">
        <v>-0.16</v>
      </c>
      <c r="BK1633" s="96" t="n"/>
      <c r="BL1633" s="96" t="n"/>
      <c r="BM1633" s="96" t="n"/>
      <c r="BN1633" s="97" t="n">
        <v>0.34</v>
      </c>
      <c r="BO1633" s="96" t="n"/>
      <c r="BP1633" s="96" t="n"/>
      <c r="BQ1633" s="96" t="n"/>
      <c r="BR1633" s="91" t="n"/>
      <c r="BS1633" s="91" t="n"/>
      <c r="BT1633" s="96" t="n">
        <v>51.2</v>
      </c>
      <c r="BU1633" s="91" t="n"/>
      <c r="BV1633" s="99">
        <f>IF(OR(BF1633&lt;&gt;"Y",BG1633&lt;&gt;"Y"),"",(AND(ISNUMBER(BQ1633),BQ1633&gt;0))+(BR1633="Stacked up")+(AND(ISNUMBER(BH1633),BH1633&gt;=-Settings!$B$17))+(AND(ISNUMBER(BK1633),ISNUMBER(BM1633),BK1633&gt;0,BM1633&gt;0))+(AND(ISNUMBER(AQ1633),AQ1633&gt;=Settings!$B$18))+(AND(ISNUMBER(BT1633),BT1633&gt;=Settings!$B$19,BT1633&lt;=Settings!$B$20))+(AND(ISNUMBER(AS1633),AS1633&gt;0))+(AND(ISNUMBER(T1633),ISNUMBER(M1633),T1633&gt;=Settings!$B$21,M1633&gt;0))+(AND(ISNUMBER(AD1633),ISNUMBER(M1633),AD1633&gt;=Settings!$B$22,M1633&gt;0))+(AY1633&gt;=1))</f>
        <v/>
      </c>
      <c r="BW1633" s="91">
        <f>IF(OR(AY1633=0,BF1633&lt;&gt;"Y",BG1633&lt;&gt;"Y"),"",1+SUMPRODUCT(($A$6:$A$2604=A1633)*($AY$6:$AY$2604&gt;0)*($BF$6:$BF$2604="Y")*($BG$6:$BG$2604="Y")*(($AY$6:$AY$2604&gt;AY1633)+($AY$6:$AY$2604=AY1633)*($AD$6:$AD$2604&gt;AD1633))))</f>
        <v/>
      </c>
    </row>
    <row r="1634" ht="23.85" customHeight="1" s="55">
      <c r="A1634" s="90" t="n">
        <v>46296</v>
      </c>
      <c r="B1634" s="91" t="inlineStr">
        <is>
          <t>KILITCH</t>
        </is>
      </c>
      <c r="C1634" s="91" t="inlineStr">
        <is>
          <t>INE729D01010</t>
        </is>
      </c>
      <c r="D1634" s="91" t="n"/>
      <c r="E1634" s="91" t="inlineStr">
        <is>
          <t>None</t>
        </is>
      </c>
      <c r="F1634" s="93" t="n">
        <v>764</v>
      </c>
      <c r="G1634" s="92" t="inlineStr">
        <is>
          <t>Y</t>
        </is>
      </c>
      <c r="H1634" s="94" t="inlineStr">
        <is>
          <t>T2T (BE series)</t>
        </is>
      </c>
      <c r="I1634" s="91" t="inlineStr">
        <is>
          <t>Y</t>
        </is>
      </c>
      <c r="J1634" s="92">
        <f>IF(K1634="","N","Y")</f>
        <v/>
      </c>
      <c r="K1634" s="94">
        <f>_xlfn.TEXTJOIN("; ",TRUE,IF(P1634="52-wk low","52-wk low",""),IF(AND(AD1634&gt;=Settings!$B$12,M1634&lt;0),"Distribution",""),IF(AND(AJ1634="Y",M1634&lt;0,AK1634&lt;-Settings!$B$13),"Long unwinding",""),IF(AND(AJ1634="Y",M1634&lt;0,AK1634&gt;Settings!$B$13),"Short buildup",""))</f>
        <v/>
      </c>
      <c r="L1634" s="95" t="n">
        <v>218.51</v>
      </c>
      <c r="M1634" s="96" t="n">
        <v>2.43</v>
      </c>
      <c r="N1634" s="93" t="n">
        <v>158</v>
      </c>
      <c r="O1634" s="91" t="inlineStr">
        <is>
          <t>None</t>
        </is>
      </c>
      <c r="P1634" s="91" t="inlineStr">
        <is>
          <t>None</t>
        </is>
      </c>
      <c r="Q1634" s="97" t="n">
        <v>0.23</v>
      </c>
      <c r="R1634" s="96" t="n">
        <v>0.28</v>
      </c>
      <c r="S1634" s="96" t="n">
        <v>0.8100000000000001</v>
      </c>
      <c r="T1634" s="96" t="n">
        <v>0.76</v>
      </c>
      <c r="U1634" s="96" t="n">
        <v>0.27</v>
      </c>
      <c r="V1634" s="103" t="n">
        <v>0.33</v>
      </c>
      <c r="W1634" s="102" t="n">
        <v>0</v>
      </c>
      <c r="X1634" s="93" t="n"/>
      <c r="Y1634" s="91" t="inlineStr">
        <is>
          <t>None</t>
        </is>
      </c>
      <c r="Z1634" s="99" t="n"/>
      <c r="AA1634" s="96" t="n"/>
      <c r="AB1634" s="96" t="n"/>
      <c r="AC1634" s="96" t="n"/>
      <c r="AD1634" s="96" t="n"/>
      <c r="AE1634" s="96" t="n"/>
      <c r="AF1634" s="103" t="n"/>
      <c r="AG1634" s="91" t="inlineStr">
        <is>
          <t>No delivery data</t>
        </is>
      </c>
      <c r="AH1634" s="100" t="n">
        <v>0</v>
      </c>
      <c r="AI1634" s="101" t="n">
        <v>0</v>
      </c>
      <c r="AJ1634" s="92" t="inlineStr">
        <is>
          <t>N</t>
        </is>
      </c>
      <c r="AK1634" s="96" t="n"/>
      <c r="AL1634" s="91" t="inlineStr">
        <is>
          <t>n/a</t>
        </is>
      </c>
      <c r="AM1634" s="93" t="n"/>
      <c r="AN1634" s="92" t="inlineStr">
        <is>
          <t>None</t>
        </is>
      </c>
      <c r="AO1634" s="102" t="n">
        <v>0</v>
      </c>
      <c r="AP1634" s="103" t="n">
        <v>0.95</v>
      </c>
      <c r="AQ1634" s="102" t="n">
        <v>59</v>
      </c>
      <c r="AR1634" s="91" t="inlineStr">
        <is>
          <t>N</t>
        </is>
      </c>
      <c r="AS1634" s="104" t="n"/>
      <c r="AT1634" s="92">
        <f>IF(AND(P1634="52-wk high",T1634&gt;=Settings!$B$7),"Y","N")</f>
        <v/>
      </c>
      <c r="AU1634" s="91">
        <f>IF(AND(AD1634&gt;=Settings!$B$8,M1634&gt;0),"Y","N")</f>
        <v/>
      </c>
      <c r="AV1634" s="91">
        <f>IF(OR(AH1634&gt;Settings!$B$9,AI1634&gt;Settings!$B$9),"Y","N")</f>
        <v/>
      </c>
      <c r="AW1634" s="91">
        <f>IF(AJ1634&lt;&gt;"Y","n/a",IF(AND(M1634&gt;0,AK1634&gt;Settings!$B$10),"Y","N"))</f>
        <v/>
      </c>
      <c r="AX1634" s="91">
        <f>IF(AO1634&gt;=Settings!$B$11,"Y","N")</f>
        <v/>
      </c>
      <c r="AY1634" s="99">
        <f>(AT1634="Y")+(AU1634="Y")+(AV1634="Y")+(AW1634="Y")+(AX1634="Y")</f>
        <v/>
      </c>
      <c r="AZ1634" s="94">
        <f>IF(AY1634=0,"None",_xlfn.TEXTJOIN(", ",TRUE(),IF(AT1634="Y","Breakout",""),IF(AU1634="Y","Accumulation",""),IF(AV1634="Y","Institutional buying",""),IF(AW1634="Y","Long buildup",""),IF(AX1634="Y","Momentum leader","")))</f>
        <v/>
      </c>
      <c r="BA1634" s="94">
        <f>IF(BW1634="","","Passes "&amp;AY1634&amp;" of 5 buy-side scans"&amp;IF(G1634="Y","; RED FLAG: filter out using Red flag column",""))</f>
        <v/>
      </c>
      <c r="BB1634" s="91" t="inlineStr">
        <is>
          <t>None</t>
        </is>
      </c>
      <c r="BC1634" s="92" t="inlineStr">
        <is>
          <t>Y</t>
        </is>
      </c>
      <c r="BD1634" s="94" t="inlineStr">
        <is>
          <t>&gt;25% move in 1 month</t>
        </is>
      </c>
      <c r="BE1634" s="94" t="inlineStr">
        <is>
          <t>BONUS 1:1, ex 24-Mar-2026</t>
        </is>
      </c>
      <c r="BF1634" s="92">
        <f>IF(R1634*100000&gt;=Settings!$B$5,"Y","N")</f>
        <v/>
      </c>
      <c r="BG1634" s="91">
        <f>IF(F1634&gt;Settings!$B$6,"Y","N")</f>
        <v/>
      </c>
      <c r="BH1634" s="97" t="n">
        <v>-6.02</v>
      </c>
      <c r="BI1634" s="96" t="n">
        <v>0.59</v>
      </c>
      <c r="BJ1634" s="96" t="n">
        <v>28.12</v>
      </c>
      <c r="BK1634" s="96" t="n">
        <v>6.32</v>
      </c>
      <c r="BL1634" s="96" t="n">
        <v>57.94</v>
      </c>
      <c r="BM1634" s="96" t="n">
        <v>-36.51</v>
      </c>
      <c r="BN1634" s="97" t="n">
        <v>7.78</v>
      </c>
      <c r="BO1634" s="96" t="n">
        <v>13.64</v>
      </c>
      <c r="BP1634" s="96" t="n">
        <v>11.3</v>
      </c>
      <c r="BQ1634" s="96" t="n">
        <v>-2.74</v>
      </c>
      <c r="BR1634" s="91" t="inlineStr">
        <is>
          <t>Mixed</t>
        </is>
      </c>
      <c r="BS1634" s="91" t="inlineStr">
        <is>
          <t>None</t>
        </is>
      </c>
      <c r="BT1634" s="96" t="n">
        <v>68.3</v>
      </c>
      <c r="BU1634" s="91" t="inlineStr">
        <is>
          <t>N</t>
        </is>
      </c>
      <c r="BV1634" s="99">
        <f>IF(OR(BF1634&lt;&gt;"Y",BG1634&lt;&gt;"Y"),"",(AND(ISNUMBER(BQ1634),BQ1634&gt;0))+(BR1634="Stacked up")+(AND(ISNUMBER(BH1634),BH1634&gt;=-Settings!$B$17))+(AND(ISNUMBER(BK1634),ISNUMBER(BM1634),BK1634&gt;0,BM1634&gt;0))+(AND(ISNUMBER(AQ1634),AQ1634&gt;=Settings!$B$18))+(AND(ISNUMBER(BT1634),BT1634&gt;=Settings!$B$19,BT1634&lt;=Settings!$B$20))+(AND(ISNUMBER(AS1634),AS1634&gt;0))+(AND(ISNUMBER(T1634),ISNUMBER(M1634),T1634&gt;=Settings!$B$21,M1634&gt;0))+(AND(ISNUMBER(AD1634),ISNUMBER(M1634),AD1634&gt;=Settings!$B$22,M1634&gt;0))+(AY1634&gt;=1))</f>
        <v/>
      </c>
      <c r="BW1634" s="91">
        <f>IF(OR(AY1634=0,BF1634&lt;&gt;"Y",BG1634&lt;&gt;"Y"),"",1+SUMPRODUCT(($A$6:$A$2604=A1634)*($AY$6:$AY$2604&gt;0)*($BF$6:$BF$2604="Y")*($BG$6:$BG$2604="Y")*(($AY$6:$AY$2604&gt;AY1634)+($AY$6:$AY$2604=AY1634)*($AD$6:$AD$2604&gt;AD1634))))</f>
        <v/>
      </c>
    </row>
    <row r="1635" ht="23.85" customHeight="1" s="55">
      <c r="A1635" s="90" t="n">
        <v>46296</v>
      </c>
      <c r="B1635" s="91" t="inlineStr">
        <is>
          <t>KRONOX</t>
        </is>
      </c>
      <c r="C1635" s="91" t="inlineStr">
        <is>
          <t>INE0ATZ01017</t>
        </is>
      </c>
      <c r="D1635" s="91" t="n"/>
      <c r="E1635" s="91" t="inlineStr">
        <is>
          <t>None</t>
        </is>
      </c>
      <c r="F1635" s="93" t="n">
        <v>763</v>
      </c>
      <c r="G1635" s="92" t="inlineStr">
        <is>
          <t>Y</t>
        </is>
      </c>
      <c r="H1635" s="94" t="inlineStr">
        <is>
          <t>ESM Stage 1; T2T (BE series)</t>
        </is>
      </c>
      <c r="I1635" s="91" t="inlineStr">
        <is>
          <t>Y</t>
        </is>
      </c>
      <c r="J1635" s="92">
        <f>IF(K1635="","N","Y")</f>
        <v/>
      </c>
      <c r="K1635" s="94">
        <f>_xlfn.TEXTJOIN("; ",TRUE,IF(P1635="52-wk low","52-wk low",""),IF(AND(AD1635&gt;=Settings!$B$12,M1635&lt;0),"Distribution",""),IF(AND(AJ1635="Y",M1635&lt;0,AK1635&lt;-Settings!$B$13),"Long unwinding",""),IF(AND(AJ1635="Y",M1635&lt;0,AK1635&gt;Settings!$B$13),"Short buildup",""))</f>
        <v/>
      </c>
      <c r="L1635" s="95" t="n">
        <v>205.77</v>
      </c>
      <c r="M1635" s="96" t="n">
        <v>-4.9</v>
      </c>
      <c r="N1635" s="93" t="n">
        <v>2462</v>
      </c>
      <c r="O1635" s="91" t="inlineStr">
        <is>
          <t>None</t>
        </is>
      </c>
      <c r="P1635" s="91" t="inlineStr">
        <is>
          <t>None</t>
        </is>
      </c>
      <c r="Q1635" s="97" t="n">
        <v>0.73</v>
      </c>
      <c r="R1635" s="96" t="n">
        <v>1.24</v>
      </c>
      <c r="S1635" s="96" t="n">
        <v>0.5600000000000001</v>
      </c>
      <c r="T1635" s="96" t="n">
        <v>0.09</v>
      </c>
      <c r="U1635" s="96" t="n">
        <v>0.15</v>
      </c>
      <c r="V1635" s="103" t="n">
        <v>0.25</v>
      </c>
      <c r="W1635" s="102" t="n">
        <v>0</v>
      </c>
      <c r="X1635" s="93" t="n"/>
      <c r="Y1635" s="91" t="inlineStr">
        <is>
          <t>None</t>
        </is>
      </c>
      <c r="Z1635" s="99" t="n"/>
      <c r="AA1635" s="96" t="n"/>
      <c r="AB1635" s="96" t="n"/>
      <c r="AC1635" s="96" t="n"/>
      <c r="AD1635" s="96" t="n"/>
      <c r="AE1635" s="96" t="n"/>
      <c r="AF1635" s="103" t="n"/>
      <c r="AG1635" s="91" t="inlineStr">
        <is>
          <t>No delivery data</t>
        </is>
      </c>
      <c r="AH1635" s="100" t="n">
        <v>0</v>
      </c>
      <c r="AI1635" s="101" t="n">
        <v>0</v>
      </c>
      <c r="AJ1635" s="92" t="inlineStr">
        <is>
          <t>N</t>
        </is>
      </c>
      <c r="AK1635" s="96" t="n"/>
      <c r="AL1635" s="91" t="inlineStr">
        <is>
          <t>n/a</t>
        </is>
      </c>
      <c r="AM1635" s="93" t="n"/>
      <c r="AN1635" s="92" t="inlineStr">
        <is>
          <t>None</t>
        </is>
      </c>
      <c r="AO1635" s="102" t="n">
        <v>0</v>
      </c>
      <c r="AP1635" s="103" t="n">
        <v>1.87</v>
      </c>
      <c r="AQ1635" s="102" t="n">
        <v>87</v>
      </c>
      <c r="AR1635" s="91" t="inlineStr">
        <is>
          <t>N</t>
        </is>
      </c>
      <c r="AS1635" s="104" t="n"/>
      <c r="AT1635" s="92">
        <f>IF(AND(P1635="52-wk high",T1635&gt;=Settings!$B$7),"Y","N")</f>
        <v/>
      </c>
      <c r="AU1635" s="91">
        <f>IF(AND(AD1635&gt;=Settings!$B$8,M1635&gt;0),"Y","N")</f>
        <v/>
      </c>
      <c r="AV1635" s="91">
        <f>IF(OR(AH1635&gt;Settings!$B$9,AI1635&gt;Settings!$B$9),"Y","N")</f>
        <v/>
      </c>
      <c r="AW1635" s="91">
        <f>IF(AJ1635&lt;&gt;"Y","n/a",IF(AND(M1635&gt;0,AK1635&gt;Settings!$B$10),"Y","N"))</f>
        <v/>
      </c>
      <c r="AX1635" s="91">
        <f>IF(AO1635&gt;=Settings!$B$11,"Y","N")</f>
        <v/>
      </c>
      <c r="AY1635" s="99">
        <f>(AT1635="Y")+(AU1635="Y")+(AV1635="Y")+(AW1635="Y")+(AX1635="Y")</f>
        <v/>
      </c>
      <c r="AZ1635" s="94">
        <f>IF(AY1635=0,"None",_xlfn.TEXTJOIN(", ",TRUE(),IF(AT1635="Y","Breakout",""),IF(AU1635="Y","Accumulation",""),IF(AV1635="Y","Institutional buying",""),IF(AW1635="Y","Long buildup",""),IF(AX1635="Y","Momentum leader","")))</f>
        <v/>
      </c>
      <c r="BA1635" s="94">
        <f>IF(BW1635="","","Passes "&amp;AY1635&amp;" of 5 buy-side scans"&amp;IF(G1635="Y","; RED FLAG: filter out using Red flag column",""))</f>
        <v/>
      </c>
      <c r="BB1635" s="91" t="inlineStr">
        <is>
          <t>Lower</t>
        </is>
      </c>
      <c r="BC1635" s="92" t="inlineStr">
        <is>
          <t>N</t>
        </is>
      </c>
      <c r="BD1635" s="94" t="n"/>
      <c r="BE1635" s="94" t="n"/>
      <c r="BF1635" s="92">
        <f>IF(R1635*100000&gt;=Settings!$B$5,"Y","N")</f>
        <v/>
      </c>
      <c r="BG1635" s="91">
        <f>IF(F1635&gt;Settings!$B$6,"Y","N")</f>
        <v/>
      </c>
      <c r="BH1635" s="97" t="n">
        <v>-9.65</v>
      </c>
      <c r="BI1635" s="96" t="n">
        <v>4.58</v>
      </c>
      <c r="BJ1635" s="96" t="n">
        <v>13.57</v>
      </c>
      <c r="BK1635" s="96" t="n">
        <v>27.48</v>
      </c>
      <c r="BL1635" s="96" t="n">
        <v>80.12</v>
      </c>
      <c r="BM1635" s="96" t="n">
        <v>27.45</v>
      </c>
      <c r="BN1635" s="97" t="n">
        <v>7.06</v>
      </c>
      <c r="BO1635" s="96" t="n">
        <v>15.3</v>
      </c>
      <c r="BP1635" s="96" t="n">
        <v>24.53</v>
      </c>
      <c r="BQ1635" s="96" t="n">
        <v>32.57</v>
      </c>
      <c r="BR1635" s="91" t="inlineStr">
        <is>
          <t>Stacked up</t>
        </is>
      </c>
      <c r="BS1635" s="91" t="inlineStr">
        <is>
          <t>None</t>
        </is>
      </c>
      <c r="BT1635" s="96" t="n">
        <v>62.9</v>
      </c>
      <c r="BU1635" s="91" t="inlineStr">
        <is>
          <t>N</t>
        </is>
      </c>
      <c r="BV1635" s="99">
        <f>IF(OR(BF1635&lt;&gt;"Y",BG1635&lt;&gt;"Y"),"",(AND(ISNUMBER(BQ1635),BQ1635&gt;0))+(BR1635="Stacked up")+(AND(ISNUMBER(BH1635),BH1635&gt;=-Settings!$B$17))+(AND(ISNUMBER(BK1635),ISNUMBER(BM1635),BK1635&gt;0,BM1635&gt;0))+(AND(ISNUMBER(AQ1635),AQ1635&gt;=Settings!$B$18))+(AND(ISNUMBER(BT1635),BT1635&gt;=Settings!$B$19,BT1635&lt;=Settings!$B$20))+(AND(ISNUMBER(AS1635),AS1635&gt;0))+(AND(ISNUMBER(T1635),ISNUMBER(M1635),T1635&gt;=Settings!$B$21,M1635&gt;0))+(AND(ISNUMBER(AD1635),ISNUMBER(M1635),AD1635&gt;=Settings!$B$22,M1635&gt;0))+(AY1635&gt;=1))</f>
        <v/>
      </c>
      <c r="BW1635" s="91">
        <f>IF(OR(AY1635=0,BF1635&lt;&gt;"Y",BG1635&lt;&gt;"Y"),"",1+SUMPRODUCT(($A$6:$A$2604=A1635)*($AY$6:$AY$2604&gt;0)*($BF$6:$BF$2604="Y")*($BG$6:$BG$2604="Y")*(($AY$6:$AY$2604&gt;AY1635)+($AY$6:$AY$2604=AY1635)*($AD$6:$AD$2604&gt;AD1635))))</f>
        <v/>
      </c>
    </row>
    <row r="1636" ht="23.85" customHeight="1" s="55">
      <c r="A1636" s="90" t="n">
        <v>46296</v>
      </c>
      <c r="B1636" s="91" t="inlineStr">
        <is>
          <t>VASCONEQ</t>
        </is>
      </c>
      <c r="C1636" s="91" t="inlineStr">
        <is>
          <t>INE893I01013</t>
        </is>
      </c>
      <c r="D1636" s="91" t="n"/>
      <c r="E1636" s="91" t="inlineStr">
        <is>
          <t>None</t>
        </is>
      </c>
      <c r="F1636" s="93" t="n">
        <v>755</v>
      </c>
      <c r="G1636" s="92" t="inlineStr">
        <is>
          <t>N</t>
        </is>
      </c>
      <c r="H1636" s="94" t="n"/>
      <c r="I1636" s="91" t="inlineStr">
        <is>
          <t>N</t>
        </is>
      </c>
      <c r="J1636" s="92">
        <f>IF(K1636="","N","Y")</f>
        <v/>
      </c>
      <c r="K1636" s="94">
        <f>_xlfn.TEXTJOIN("; ",TRUE,IF(P1636="52-wk low","52-wk low",""),IF(AND(AD1636&gt;=Settings!$B$12,M1636&lt;0),"Distribution",""),IF(AND(AJ1636="Y",M1636&lt;0,AK1636&lt;-Settings!$B$13),"Long unwinding",""),IF(AND(AJ1636="Y",M1636&lt;0,AK1636&gt;Settings!$B$13),"Short buildup",""))</f>
        <v/>
      </c>
      <c r="L1636" s="95" t="n">
        <v>32.58</v>
      </c>
      <c r="M1636" s="96" t="n">
        <v>-3.24</v>
      </c>
      <c r="N1636" s="93" t="n">
        <v>2165</v>
      </c>
      <c r="O1636" s="91" t="inlineStr">
        <is>
          <t>None</t>
        </is>
      </c>
      <c r="P1636" s="91" t="inlineStr">
        <is>
          <t>None</t>
        </is>
      </c>
      <c r="Q1636" s="97" t="n">
        <v>7.12</v>
      </c>
      <c r="R1636" s="96" t="n">
        <v>8.67</v>
      </c>
      <c r="S1636" s="96" t="n">
        <v>0.84</v>
      </c>
      <c r="T1636" s="96" t="n">
        <v>1.3</v>
      </c>
      <c r="U1636" s="96" t="n">
        <v>1.77</v>
      </c>
      <c r="V1636" s="103" t="n">
        <v>2.14</v>
      </c>
      <c r="W1636" s="102" t="n">
        <v>6</v>
      </c>
      <c r="X1636" s="93" t="n"/>
      <c r="Y1636" s="91" t="inlineStr">
        <is>
          <t>None</t>
        </is>
      </c>
      <c r="Z1636" s="99" t="n">
        <v>56.01</v>
      </c>
      <c r="AA1636" s="96" t="n">
        <v>0.97</v>
      </c>
      <c r="AB1636" s="96" t="n">
        <v>0.95</v>
      </c>
      <c r="AC1636" s="96" t="n">
        <v>1.15</v>
      </c>
      <c r="AD1636" s="96" t="n"/>
      <c r="AE1636" s="96" t="n"/>
      <c r="AF1636" s="103" t="n"/>
      <c r="AG1636" s="91" t="inlineStr">
        <is>
          <t>No delivery data</t>
        </is>
      </c>
      <c r="AH1636" s="100" t="n">
        <v>0</v>
      </c>
      <c r="AI1636" s="101" t="n">
        <v>0</v>
      </c>
      <c r="AJ1636" s="92" t="inlineStr">
        <is>
          <t>N</t>
        </is>
      </c>
      <c r="AK1636" s="96" t="n"/>
      <c r="AL1636" s="91" t="inlineStr">
        <is>
          <t>n/a</t>
        </is>
      </c>
      <c r="AM1636" s="93" t="n"/>
      <c r="AN1636" s="92" t="inlineStr">
        <is>
          <t>None</t>
        </is>
      </c>
      <c r="AO1636" s="102" t="n">
        <v>0</v>
      </c>
      <c r="AP1636" s="103" t="n">
        <v>0.62</v>
      </c>
      <c r="AQ1636" s="102" t="n">
        <v>23</v>
      </c>
      <c r="AR1636" s="91" t="inlineStr">
        <is>
          <t>N</t>
        </is>
      </c>
      <c r="AS1636" s="104" t="n"/>
      <c r="AT1636" s="92">
        <f>IF(AND(P1636="52-wk high",T1636&gt;=Settings!$B$7),"Y","N")</f>
        <v/>
      </c>
      <c r="AU1636" s="91">
        <f>IF(AND(AD1636&gt;=Settings!$B$8,M1636&gt;0),"Y","N")</f>
        <v/>
      </c>
      <c r="AV1636" s="91">
        <f>IF(OR(AH1636&gt;Settings!$B$9,AI1636&gt;Settings!$B$9),"Y","N")</f>
        <v/>
      </c>
      <c r="AW1636" s="91">
        <f>IF(AJ1636&lt;&gt;"Y","n/a",IF(AND(M1636&gt;0,AK1636&gt;Settings!$B$10),"Y","N"))</f>
        <v/>
      </c>
      <c r="AX1636" s="91">
        <f>IF(AO1636&gt;=Settings!$B$11,"Y","N")</f>
        <v/>
      </c>
      <c r="AY1636" s="99">
        <f>(AT1636="Y")+(AU1636="Y")+(AV1636="Y")+(AW1636="Y")+(AX1636="Y")</f>
        <v/>
      </c>
      <c r="AZ1636" s="94">
        <f>IF(AY1636=0,"None",_xlfn.TEXTJOIN(", ",TRUE(),IF(AT1636="Y","Breakout",""),IF(AU1636="Y","Accumulation",""),IF(AV1636="Y","Institutional buying",""),IF(AW1636="Y","Long buildup",""),IF(AX1636="Y","Momentum leader","")))</f>
        <v/>
      </c>
      <c r="BA1636" s="94">
        <f>IF(BW1636="","","Passes "&amp;AY1636&amp;" of 5 buy-side scans"&amp;IF(G1636="Y","; RED FLAG: filter out using Red flag column",""))</f>
        <v/>
      </c>
      <c r="BB1636" s="91" t="inlineStr">
        <is>
          <t>None</t>
        </is>
      </c>
      <c r="BC1636" s="92" t="inlineStr">
        <is>
          <t>Y</t>
        </is>
      </c>
      <c r="BD1636" s="94" t="inlineStr">
        <is>
          <t>High-low range &gt;150% in 12 months</t>
        </is>
      </c>
      <c r="BE1636" s="94" t="n"/>
      <c r="BF1636" s="92">
        <f>IF(R1636*100000&gt;=Settings!$B$5,"Y","N")</f>
        <v/>
      </c>
      <c r="BG1636" s="91">
        <f>IF(F1636&gt;Settings!$B$6,"Y","N")</f>
        <v/>
      </c>
      <c r="BH1636" s="97" t="n">
        <v>-56.32</v>
      </c>
      <c r="BI1636" s="96" t="n">
        <v>-2.13</v>
      </c>
      <c r="BJ1636" s="96" t="n">
        <v>6.75</v>
      </c>
      <c r="BK1636" s="96" t="n">
        <v>-3.55</v>
      </c>
      <c r="BL1636" s="96" t="n">
        <v>6.71</v>
      </c>
      <c r="BM1636" s="96" t="n">
        <v>-51.72</v>
      </c>
      <c r="BN1636" s="97" t="n">
        <v>1.16</v>
      </c>
      <c r="BO1636" s="96" t="n">
        <v>1.59</v>
      </c>
      <c r="BP1636" s="96" t="n">
        <v>-2.53</v>
      </c>
      <c r="BQ1636" s="96" t="n">
        <v>-13.93</v>
      </c>
      <c r="BR1636" s="91" t="inlineStr">
        <is>
          <t>Mixed</t>
        </is>
      </c>
      <c r="BS1636" s="91" t="inlineStr">
        <is>
          <t>None</t>
        </is>
      </c>
      <c r="BT1636" s="96" t="n">
        <v>51.9</v>
      </c>
      <c r="BU1636" s="91" t="inlineStr">
        <is>
          <t>N</t>
        </is>
      </c>
      <c r="BV1636" s="99">
        <f>IF(OR(BF1636&lt;&gt;"Y",BG1636&lt;&gt;"Y"),"",(AND(ISNUMBER(BQ1636),BQ1636&gt;0))+(BR1636="Stacked up")+(AND(ISNUMBER(BH1636),BH1636&gt;=-Settings!$B$17))+(AND(ISNUMBER(BK1636),ISNUMBER(BM1636),BK1636&gt;0,BM1636&gt;0))+(AND(ISNUMBER(AQ1636),AQ1636&gt;=Settings!$B$18))+(AND(ISNUMBER(BT1636),BT1636&gt;=Settings!$B$19,BT1636&lt;=Settings!$B$20))+(AND(ISNUMBER(AS1636),AS1636&gt;0))+(AND(ISNUMBER(T1636),ISNUMBER(M1636),T1636&gt;=Settings!$B$21,M1636&gt;0))+(AND(ISNUMBER(AD1636),ISNUMBER(M1636),AD1636&gt;=Settings!$B$22,M1636&gt;0))+(AY1636&gt;=1))</f>
        <v/>
      </c>
      <c r="BW1636" s="91">
        <f>IF(OR(AY1636=0,BF1636&lt;&gt;"Y",BG1636&lt;&gt;"Y"),"",1+SUMPRODUCT(($A$6:$A$2604=A1636)*($AY$6:$AY$2604&gt;0)*($BF$6:$BF$2604="Y")*($BG$6:$BG$2604="Y")*(($AY$6:$AY$2604&gt;AY1636)+($AY$6:$AY$2604=AY1636)*($AD$6:$AD$2604&gt;AD1636))))</f>
        <v/>
      </c>
    </row>
    <row r="1637" ht="23.85" customHeight="1" s="55">
      <c r="A1637" s="90" t="n">
        <v>46296</v>
      </c>
      <c r="B1637" s="91" t="inlineStr">
        <is>
          <t>EVERESTIND</t>
        </is>
      </c>
      <c r="C1637" s="91" t="inlineStr">
        <is>
          <t>INE295A01018</t>
        </is>
      </c>
      <c r="D1637" s="91" t="n"/>
      <c r="E1637" s="91" t="inlineStr">
        <is>
          <t>None</t>
        </is>
      </c>
      <c r="F1637" s="93" t="n">
        <v>754</v>
      </c>
      <c r="G1637" s="92" t="inlineStr">
        <is>
          <t>Y</t>
        </is>
      </c>
      <c r="H1637" s="94" t="inlineStr">
        <is>
          <t>T2T (BE series)</t>
        </is>
      </c>
      <c r="I1637" s="91" t="inlineStr">
        <is>
          <t>Y</t>
        </is>
      </c>
      <c r="J1637" s="92">
        <f>IF(K1637="","N","Y")</f>
        <v/>
      </c>
      <c r="K1637" s="94">
        <f>_xlfn.TEXTJOIN("; ",TRUE,IF(P1637="52-wk low","52-wk low",""),IF(AND(AD1637&gt;=Settings!$B$12,M1637&lt;0),"Distribution",""),IF(AND(AJ1637="Y",M1637&lt;0,AK1637&lt;-Settings!$B$13),"Long unwinding",""),IF(AND(AJ1637="Y",M1637&lt;0,AK1637&gt;Settings!$B$13),"Short buildup",""))</f>
        <v/>
      </c>
      <c r="L1637" s="95" t="n">
        <v>475.3</v>
      </c>
      <c r="M1637" s="96" t="n">
        <v>4.32</v>
      </c>
      <c r="N1637" s="93" t="n">
        <v>77</v>
      </c>
      <c r="O1637" s="91" t="inlineStr">
        <is>
          <t>None</t>
        </is>
      </c>
      <c r="P1637" s="91" t="inlineStr">
        <is>
          <t>None</t>
        </is>
      </c>
      <c r="Q1637" s="97" t="n">
        <v>0.28</v>
      </c>
      <c r="R1637" s="96" t="n">
        <v>0.12</v>
      </c>
      <c r="S1637" s="96" t="n">
        <v>2.58</v>
      </c>
      <c r="T1637" s="96" t="n">
        <v>2.3</v>
      </c>
      <c r="U1637" s="96" t="n">
        <v>0.96</v>
      </c>
      <c r="V1637" s="103" t="n">
        <v>0.41</v>
      </c>
      <c r="W1637" s="102" t="n">
        <v>1</v>
      </c>
      <c r="X1637" s="93" t="n"/>
      <c r="Y1637" s="91" t="inlineStr">
        <is>
          <t>None</t>
        </is>
      </c>
      <c r="Z1637" s="99" t="n"/>
      <c r="AA1637" s="96" t="n"/>
      <c r="AB1637" s="96" t="n"/>
      <c r="AC1637" s="96" t="n"/>
      <c r="AD1637" s="96" t="n"/>
      <c r="AE1637" s="96" t="n"/>
      <c r="AF1637" s="103" t="n"/>
      <c r="AG1637" s="91" t="inlineStr">
        <is>
          <t>No delivery data</t>
        </is>
      </c>
      <c r="AH1637" s="100" t="n">
        <v>0</v>
      </c>
      <c r="AI1637" s="101" t="n">
        <v>0</v>
      </c>
      <c r="AJ1637" s="92" t="inlineStr">
        <is>
          <t>N</t>
        </is>
      </c>
      <c r="AK1637" s="96" t="n"/>
      <c r="AL1637" s="91" t="inlineStr">
        <is>
          <t>n/a</t>
        </is>
      </c>
      <c r="AM1637" s="93" t="n"/>
      <c r="AN1637" s="92" t="inlineStr">
        <is>
          <t>None</t>
        </is>
      </c>
      <c r="AO1637" s="102" t="n">
        <v>0</v>
      </c>
      <c r="AP1637" s="103" t="n">
        <v>1.07</v>
      </c>
      <c r="AQ1637" s="102" t="n">
        <v>65</v>
      </c>
      <c r="AR1637" s="91" t="inlineStr">
        <is>
          <t>N</t>
        </is>
      </c>
      <c r="AS1637" s="104" t="n"/>
      <c r="AT1637" s="92">
        <f>IF(AND(P1637="52-wk high",T1637&gt;=Settings!$B$7),"Y","N")</f>
        <v/>
      </c>
      <c r="AU1637" s="91">
        <f>IF(AND(AD1637&gt;=Settings!$B$8,M1637&gt;0),"Y","N")</f>
        <v/>
      </c>
      <c r="AV1637" s="91">
        <f>IF(OR(AH1637&gt;Settings!$B$9,AI1637&gt;Settings!$B$9),"Y","N")</f>
        <v/>
      </c>
      <c r="AW1637" s="91">
        <f>IF(AJ1637&lt;&gt;"Y","n/a",IF(AND(M1637&gt;0,AK1637&gt;Settings!$B$10),"Y","N"))</f>
        <v/>
      </c>
      <c r="AX1637" s="91">
        <f>IF(AO1637&gt;=Settings!$B$11,"Y","N")</f>
        <v/>
      </c>
      <c r="AY1637" s="99">
        <f>(AT1637="Y")+(AU1637="Y")+(AV1637="Y")+(AW1637="Y")+(AX1637="Y")</f>
        <v/>
      </c>
      <c r="AZ1637" s="94">
        <f>IF(AY1637=0,"None",_xlfn.TEXTJOIN(", ",TRUE(),IF(AT1637="Y","Breakout",""),IF(AU1637="Y","Accumulation",""),IF(AV1637="Y","Institutional buying",""),IF(AW1637="Y","Long buildup",""),IF(AX1637="Y","Momentum leader","")))</f>
        <v/>
      </c>
      <c r="BA1637" s="94">
        <f>IF(BW1637="","","Passes "&amp;AY1637&amp;" of 5 buy-side scans"&amp;IF(G1637="Y","; RED FLAG: filter out using Red flag column",""))</f>
        <v/>
      </c>
      <c r="BB1637" s="91" t="inlineStr">
        <is>
          <t>None</t>
        </is>
      </c>
      <c r="BC1637" s="92" t="inlineStr">
        <is>
          <t>Y</t>
        </is>
      </c>
      <c r="BD1637" s="94" t="inlineStr">
        <is>
          <t>EPS zero; Few traders (&lt;100 unique PAN, 30 days); High-low range &gt;150% in 12 months</t>
        </is>
      </c>
      <c r="BE1637" s="94" t="n"/>
      <c r="BF1637" s="92">
        <f>IF(R1637*100000&gt;=Settings!$B$5,"Y","N")</f>
        <v/>
      </c>
      <c r="BG1637" s="91">
        <f>IF(F1637&gt;Settings!$B$6,"Y","N")</f>
        <v/>
      </c>
      <c r="BH1637" s="97" t="n">
        <v>-34.35</v>
      </c>
      <c r="BI1637" s="96" t="n">
        <v>10.09</v>
      </c>
      <c r="BJ1637" s="96" t="n">
        <v>12.96</v>
      </c>
      <c r="BK1637" s="96" t="n">
        <v>-10.15</v>
      </c>
      <c r="BL1637" s="96" t="n">
        <v>51.2</v>
      </c>
      <c r="BM1637" s="96" t="n">
        <v>-30.45</v>
      </c>
      <c r="BN1637" s="97" t="n">
        <v>9.619999999999999</v>
      </c>
      <c r="BO1637" s="96" t="n">
        <v>8.85</v>
      </c>
      <c r="BP1637" s="96" t="n">
        <v>8.81</v>
      </c>
      <c r="BQ1637" s="96" t="n">
        <v>3.23</v>
      </c>
      <c r="BR1637" s="91" t="inlineStr">
        <is>
          <t>Mixed</t>
        </is>
      </c>
      <c r="BS1637" s="91" t="inlineStr">
        <is>
          <t>None</t>
        </is>
      </c>
      <c r="BT1637" s="96" t="n">
        <v>74</v>
      </c>
      <c r="BU1637" s="91" t="inlineStr">
        <is>
          <t>N</t>
        </is>
      </c>
      <c r="BV1637" s="99">
        <f>IF(OR(BF1637&lt;&gt;"Y",BG1637&lt;&gt;"Y"),"",(AND(ISNUMBER(BQ1637),BQ1637&gt;0))+(BR1637="Stacked up")+(AND(ISNUMBER(BH1637),BH1637&gt;=-Settings!$B$17))+(AND(ISNUMBER(BK1637),ISNUMBER(BM1637),BK1637&gt;0,BM1637&gt;0))+(AND(ISNUMBER(AQ1637),AQ1637&gt;=Settings!$B$18))+(AND(ISNUMBER(BT1637),BT1637&gt;=Settings!$B$19,BT1637&lt;=Settings!$B$20))+(AND(ISNUMBER(AS1637),AS1637&gt;0))+(AND(ISNUMBER(T1637),ISNUMBER(M1637),T1637&gt;=Settings!$B$21,M1637&gt;0))+(AND(ISNUMBER(AD1637),ISNUMBER(M1637),AD1637&gt;=Settings!$B$22,M1637&gt;0))+(AY1637&gt;=1))</f>
        <v/>
      </c>
      <c r="BW1637" s="91">
        <f>IF(OR(AY1637=0,BF1637&lt;&gt;"Y",BG1637&lt;&gt;"Y"),"",1+SUMPRODUCT(($A$6:$A$2604=A1637)*($AY$6:$AY$2604&gt;0)*($BF$6:$BF$2604="Y")*($BG$6:$BG$2604="Y")*(($AY$6:$AY$2604&gt;AY1637)+($AY$6:$AY$2604=AY1637)*($AD$6:$AD$2604&gt;AD1637))))</f>
        <v/>
      </c>
    </row>
    <row r="1638" ht="23.85" customHeight="1" s="55">
      <c r="A1638" s="90" t="n">
        <v>46296</v>
      </c>
      <c r="B1638" s="91" t="inlineStr">
        <is>
          <t>SHIVAUM</t>
        </is>
      </c>
      <c r="C1638" s="91" t="inlineStr">
        <is>
          <t>INE719F01016</t>
        </is>
      </c>
      <c r="D1638" s="91" t="n"/>
      <c r="E1638" s="91" t="inlineStr">
        <is>
          <t>None</t>
        </is>
      </c>
      <c r="F1638" s="93" t="n">
        <v>754</v>
      </c>
      <c r="G1638" s="92" t="inlineStr">
        <is>
          <t>N</t>
        </is>
      </c>
      <c r="H1638" s="94" t="n"/>
      <c r="I1638" s="91" t="inlineStr">
        <is>
          <t>N</t>
        </is>
      </c>
      <c r="J1638" s="92">
        <f>IF(K1638="","N","Y")</f>
        <v/>
      </c>
      <c r="K1638" s="94">
        <f>_xlfn.TEXTJOIN("; ",TRUE,IF(P1638="52-wk low","52-wk low",""),IF(AND(AD1638&gt;=Settings!$B$12,M1638&lt;0),"Distribution",""),IF(AND(AJ1638="Y",M1638&lt;0,AK1638&lt;-Settings!$B$13),"Long unwinding",""),IF(AND(AJ1638="Y",M1638&lt;0,AK1638&gt;Settings!$B$13),"Short buildup",""))</f>
        <v/>
      </c>
      <c r="L1638" s="95" t="n">
        <v>554.6</v>
      </c>
      <c r="M1638" s="96" t="n">
        <v>-0.46</v>
      </c>
      <c r="N1638" s="93" t="n">
        <v>776</v>
      </c>
      <c r="O1638" s="91" t="inlineStr">
        <is>
          <t>None</t>
        </is>
      </c>
      <c r="P1638" s="91" t="inlineStr">
        <is>
          <t>52-wk high</t>
        </is>
      </c>
      <c r="Q1638" s="97" t="n">
        <v>0.02</v>
      </c>
      <c r="R1638" s="96" t="n">
        <v>0.92</v>
      </c>
      <c r="S1638" s="96" t="n">
        <v>0.02</v>
      </c>
      <c r="T1638" s="96" t="n">
        <v>0.05</v>
      </c>
      <c r="U1638" s="96" t="n">
        <v>0.08</v>
      </c>
      <c r="V1638" s="103" t="n">
        <v>2.89</v>
      </c>
      <c r="W1638" s="102" t="n">
        <v>3</v>
      </c>
      <c r="X1638" s="93" t="n"/>
      <c r="Y1638" s="91" t="inlineStr">
        <is>
          <t>None</t>
        </is>
      </c>
      <c r="Z1638" s="99" t="n">
        <v>50.39</v>
      </c>
      <c r="AA1638" s="96" t="n">
        <v>0.64</v>
      </c>
      <c r="AB1638" s="96" t="n">
        <v>0.66</v>
      </c>
      <c r="AC1638" s="96" t="n">
        <v>0.02</v>
      </c>
      <c r="AD1638" s="96" t="n">
        <v>0.03</v>
      </c>
      <c r="AE1638" s="96" t="n"/>
      <c r="AF1638" s="103" t="n">
        <v>0.97</v>
      </c>
      <c r="AG1638" s="91" t="inlineStr">
        <is>
          <t>Drying up</t>
        </is>
      </c>
      <c r="AH1638" s="100" t="n">
        <v>0</v>
      </c>
      <c r="AI1638" s="101" t="n">
        <v>0</v>
      </c>
      <c r="AJ1638" s="92" t="inlineStr">
        <is>
          <t>N</t>
        </is>
      </c>
      <c r="AK1638" s="96" t="n"/>
      <c r="AL1638" s="91" t="inlineStr">
        <is>
          <t>n/a</t>
        </is>
      </c>
      <c r="AM1638" s="93" t="n"/>
      <c r="AN1638" s="92" t="inlineStr">
        <is>
          <t>None</t>
        </is>
      </c>
      <c r="AO1638" s="102" t="n">
        <v>0</v>
      </c>
      <c r="AP1638" s="103" t="n"/>
      <c r="AQ1638" s="102" t="n"/>
      <c r="AR1638" s="91" t="inlineStr">
        <is>
          <t>N</t>
        </is>
      </c>
      <c r="AS1638" s="104" t="n"/>
      <c r="AT1638" s="92">
        <f>IF(AND(P1638="52-wk high",T1638&gt;=Settings!$B$7),"Y","N")</f>
        <v/>
      </c>
      <c r="AU1638" s="91">
        <f>IF(AND(AD1638&gt;=Settings!$B$8,M1638&gt;0),"Y","N")</f>
        <v/>
      </c>
      <c r="AV1638" s="91">
        <f>IF(OR(AH1638&gt;Settings!$B$9,AI1638&gt;Settings!$B$9),"Y","N")</f>
        <v/>
      </c>
      <c r="AW1638" s="91">
        <f>IF(AJ1638&lt;&gt;"Y","n/a",IF(AND(M1638&gt;0,AK1638&gt;Settings!$B$10),"Y","N"))</f>
        <v/>
      </c>
      <c r="AX1638" s="91">
        <f>IF(AO1638&gt;=Settings!$B$11,"Y","N")</f>
        <v/>
      </c>
      <c r="AY1638" s="99">
        <f>(AT1638="Y")+(AU1638="Y")+(AV1638="Y")+(AW1638="Y")+(AX1638="Y")</f>
        <v/>
      </c>
      <c r="AZ1638" s="94">
        <f>IF(AY1638=0,"None",_xlfn.TEXTJOIN(", ",TRUE(),IF(AT1638="Y","Breakout",""),IF(AU1638="Y","Accumulation",""),IF(AV1638="Y","Institutional buying",""),IF(AW1638="Y","Long buildup",""),IF(AX1638="Y","Momentum leader","")))</f>
        <v/>
      </c>
      <c r="BA1638" s="94">
        <f>IF(BW1638="","","Passes "&amp;AY1638&amp;" of 5 buy-side scans"&amp;IF(G1638="Y","; RED FLAG: filter out using Red flag column",""))</f>
        <v/>
      </c>
      <c r="BB1638" s="91" t="inlineStr">
        <is>
          <t>None</t>
        </is>
      </c>
      <c r="BC1638" s="92" t="inlineStr">
        <is>
          <t>Y</t>
        </is>
      </c>
      <c r="BD1638" s="94" t="inlineStr">
        <is>
          <t>PE &gt; 50; Few traders (&lt;100 unique PAN, 30 days)</t>
        </is>
      </c>
      <c r="BE1638" s="94" t="n"/>
      <c r="BF1638" s="92">
        <f>IF(R1638*100000&gt;=Settings!$B$5,"Y","N")</f>
        <v/>
      </c>
      <c r="BG1638" s="91">
        <f>IF(F1638&gt;Settings!$B$6,"Y","N")</f>
        <v/>
      </c>
      <c r="BH1638" s="97" t="n">
        <v>-0.8</v>
      </c>
      <c r="BI1638" s="96" t="n">
        <v>8.07</v>
      </c>
      <c r="BJ1638" s="96" t="n">
        <v>23.7</v>
      </c>
      <c r="BK1638" s="96" t="n">
        <v>35.14</v>
      </c>
      <c r="BL1638" s="96" t="n">
        <v>61.2</v>
      </c>
      <c r="BM1638" s="96" t="n"/>
      <c r="BN1638" s="97" t="n">
        <v>10.81</v>
      </c>
      <c r="BO1638" s="96" t="n">
        <v>19.72</v>
      </c>
      <c r="BP1638" s="96" t="n">
        <v>30.3</v>
      </c>
      <c r="BQ1638" s="96" t="n">
        <v>44.37</v>
      </c>
      <c r="BR1638" s="91" t="inlineStr">
        <is>
          <t>Stacked up</t>
        </is>
      </c>
      <c r="BS1638" s="91" t="inlineStr">
        <is>
          <t>None</t>
        </is>
      </c>
      <c r="BT1638" s="96" t="n">
        <v>88.90000000000001</v>
      </c>
      <c r="BU1638" s="91" t="inlineStr">
        <is>
          <t>N</t>
        </is>
      </c>
      <c r="BV1638" s="99">
        <f>IF(OR(BF1638&lt;&gt;"Y",BG1638&lt;&gt;"Y"),"",(AND(ISNUMBER(BQ1638),BQ1638&gt;0))+(BR1638="Stacked up")+(AND(ISNUMBER(BH1638),BH1638&gt;=-Settings!$B$17))+(AND(ISNUMBER(BK1638),ISNUMBER(BM1638),BK1638&gt;0,BM1638&gt;0))+(AND(ISNUMBER(AQ1638),AQ1638&gt;=Settings!$B$18))+(AND(ISNUMBER(BT1638),BT1638&gt;=Settings!$B$19,BT1638&lt;=Settings!$B$20))+(AND(ISNUMBER(AS1638),AS1638&gt;0))+(AND(ISNUMBER(T1638),ISNUMBER(M1638),T1638&gt;=Settings!$B$21,M1638&gt;0))+(AND(ISNUMBER(AD1638),ISNUMBER(M1638),AD1638&gt;=Settings!$B$22,M1638&gt;0))+(AY1638&gt;=1))</f>
        <v/>
      </c>
      <c r="BW1638" s="91">
        <f>IF(OR(AY1638=0,BF1638&lt;&gt;"Y",BG1638&lt;&gt;"Y"),"",1+SUMPRODUCT(($A$6:$A$2604=A1638)*($AY$6:$AY$2604&gt;0)*($BF$6:$BF$2604="Y")*($BG$6:$BG$2604="Y")*(($AY$6:$AY$2604&gt;AY1638)+($AY$6:$AY$2604=AY1638)*($AD$6:$AD$2604&gt;AD1638))))</f>
        <v/>
      </c>
    </row>
    <row r="1639" ht="23.85" customHeight="1" s="55">
      <c r="A1639" s="90" t="n">
        <v>46296</v>
      </c>
      <c r="B1639" s="91" t="inlineStr">
        <is>
          <t>TRANSPEK</t>
        </is>
      </c>
      <c r="C1639" s="91" t="inlineStr">
        <is>
          <t>INE687A01016</t>
        </is>
      </c>
      <c r="D1639" s="91" t="n"/>
      <c r="E1639" s="91" t="inlineStr">
        <is>
          <t>None</t>
        </is>
      </c>
      <c r="F1639" s="93" t="n">
        <v>753</v>
      </c>
      <c r="G1639" s="92" t="inlineStr">
        <is>
          <t>Y</t>
        </is>
      </c>
      <c r="H1639" s="94" t="inlineStr">
        <is>
          <t>T2T (BE series)</t>
        </is>
      </c>
      <c r="I1639" s="91" t="inlineStr">
        <is>
          <t>Y</t>
        </is>
      </c>
      <c r="J1639" s="92">
        <f>IF(K1639="","N","Y")</f>
        <v/>
      </c>
      <c r="K1639" s="94">
        <f>_xlfn.TEXTJOIN("; ",TRUE,IF(P1639="52-wk low","52-wk low",""),IF(AND(AD1639&gt;=Settings!$B$12,M1639&lt;0),"Distribution",""),IF(AND(AJ1639="Y",M1639&lt;0,AK1639&lt;-Settings!$B$13),"Long unwinding",""),IF(AND(AJ1639="Y",M1639&lt;0,AK1639&gt;Settings!$B$13),"Short buildup",""))</f>
        <v/>
      </c>
      <c r="L1639" s="95" t="n">
        <v>1349</v>
      </c>
      <c r="M1639" s="96" t="n">
        <v>0.66</v>
      </c>
      <c r="N1639" s="93" t="n">
        <v>408</v>
      </c>
      <c r="O1639" s="91" t="inlineStr">
        <is>
          <t>None</t>
        </is>
      </c>
      <c r="P1639" s="91" t="inlineStr">
        <is>
          <t>None</t>
        </is>
      </c>
      <c r="Q1639" s="97" t="n">
        <v>0.01</v>
      </c>
      <c r="R1639" s="96" t="n">
        <v>0.02</v>
      </c>
      <c r="S1639" s="96" t="n">
        <v>0.25</v>
      </c>
      <c r="T1639" s="96" t="n">
        <v>0.04</v>
      </c>
      <c r="U1639" s="96" t="n">
        <v>0.06</v>
      </c>
      <c r="V1639" s="103" t="n">
        <v>0.24</v>
      </c>
      <c r="W1639" s="102" t="n"/>
      <c r="X1639" s="93" t="n"/>
      <c r="Y1639" s="91" t="inlineStr">
        <is>
          <t>None</t>
        </is>
      </c>
      <c r="Z1639" s="99" t="n"/>
      <c r="AA1639" s="96" t="n"/>
      <c r="AB1639" s="96" t="n"/>
      <c r="AC1639" s="96" t="n"/>
      <c r="AD1639" s="96" t="n"/>
      <c r="AE1639" s="96" t="n"/>
      <c r="AF1639" s="103" t="n"/>
      <c r="AG1639" s="91" t="inlineStr">
        <is>
          <t>No delivery data</t>
        </is>
      </c>
      <c r="AH1639" s="100" t="n">
        <v>0</v>
      </c>
      <c r="AI1639" s="101" t="n">
        <v>0</v>
      </c>
      <c r="AJ1639" s="92" t="inlineStr">
        <is>
          <t>N</t>
        </is>
      </c>
      <c r="AK1639" s="96" t="n"/>
      <c r="AL1639" s="91" t="inlineStr">
        <is>
          <t>n/a</t>
        </is>
      </c>
      <c r="AM1639" s="93" t="n"/>
      <c r="AN1639" s="92" t="inlineStr">
        <is>
          <t>None</t>
        </is>
      </c>
      <c r="AO1639" s="102" t="n">
        <v>0</v>
      </c>
      <c r="AP1639" s="103" t="n"/>
      <c r="AQ1639" s="102" t="n"/>
      <c r="AR1639" s="91" t="inlineStr">
        <is>
          <t>N</t>
        </is>
      </c>
      <c r="AS1639" s="104" t="n"/>
      <c r="AT1639" s="92">
        <f>IF(AND(P1639="52-wk high",T1639&gt;=Settings!$B$7),"Y","N")</f>
        <v/>
      </c>
      <c r="AU1639" s="91">
        <f>IF(AND(AD1639&gt;=Settings!$B$8,M1639&gt;0),"Y","N")</f>
        <v/>
      </c>
      <c r="AV1639" s="91">
        <f>IF(OR(AH1639&gt;Settings!$B$9,AI1639&gt;Settings!$B$9),"Y","N")</f>
        <v/>
      </c>
      <c r="AW1639" s="91">
        <f>IF(AJ1639&lt;&gt;"Y","n/a",IF(AND(M1639&gt;0,AK1639&gt;Settings!$B$10),"Y","N"))</f>
        <v/>
      </c>
      <c r="AX1639" s="91">
        <f>IF(AO1639&gt;=Settings!$B$11,"Y","N")</f>
        <v/>
      </c>
      <c r="AY1639" s="99">
        <f>(AT1639="Y")+(AU1639="Y")+(AV1639="Y")+(AW1639="Y")+(AX1639="Y")</f>
        <v/>
      </c>
      <c r="AZ1639" s="94">
        <f>IF(AY1639=0,"None",_xlfn.TEXTJOIN(", ",TRUE(),IF(AT1639="Y","Breakout",""),IF(AU1639="Y","Accumulation",""),IF(AV1639="Y","Institutional buying",""),IF(AW1639="Y","Long buildup",""),IF(AX1639="Y","Momentum leader","")))</f>
        <v/>
      </c>
      <c r="BA1639" s="94">
        <f>IF(BW1639="","","Passes "&amp;AY1639&amp;" of 5 buy-side scans"&amp;IF(G1639="Y","; RED FLAG: filter out using Red flag column",""))</f>
        <v/>
      </c>
      <c r="BB1639" s="91" t="inlineStr">
        <is>
          <t>None</t>
        </is>
      </c>
      <c r="BC1639" s="92" t="inlineStr">
        <is>
          <t>Y</t>
        </is>
      </c>
      <c r="BD1639" s="94" t="inlineStr">
        <is>
          <t>Few traders (&lt;100 unique PAN, 30 days)</t>
        </is>
      </c>
      <c r="BE1639" s="94" t="n"/>
      <c r="BF1639" s="92">
        <f>IF(R1639*100000&gt;=Settings!$B$5,"Y","N")</f>
        <v/>
      </c>
      <c r="BG1639" s="91">
        <f>IF(F1639&gt;Settings!$B$6,"Y","N")</f>
        <v/>
      </c>
      <c r="BH1639" s="97" t="n">
        <v>-8.539999999999999</v>
      </c>
      <c r="BI1639" s="96" t="n">
        <v>-0.71</v>
      </c>
      <c r="BJ1639" s="96" t="n">
        <v>-5.19</v>
      </c>
      <c r="BK1639" s="96" t="n">
        <v>32.6</v>
      </c>
      <c r="BL1639" s="96" t="n"/>
      <c r="BM1639" s="96" t="n"/>
      <c r="BN1639" s="97" t="n">
        <v>0.68</v>
      </c>
      <c r="BO1639" s="96" t="n">
        <v>5.01</v>
      </c>
      <c r="BP1639" s="96" t="n">
        <v>10.35</v>
      </c>
      <c r="BQ1639" s="96" t="n"/>
      <c r="BR1639" s="91" t="n"/>
      <c r="BS1639" s="91" t="inlineStr">
        <is>
          <t>None</t>
        </is>
      </c>
      <c r="BT1639" s="96" t="n">
        <v>51.7</v>
      </c>
      <c r="BU1639" s="91" t="n"/>
      <c r="BV1639" s="99">
        <f>IF(OR(BF1639&lt;&gt;"Y",BG1639&lt;&gt;"Y"),"",(AND(ISNUMBER(BQ1639),BQ1639&gt;0))+(BR1639="Stacked up")+(AND(ISNUMBER(BH1639),BH1639&gt;=-Settings!$B$17))+(AND(ISNUMBER(BK1639),ISNUMBER(BM1639),BK1639&gt;0,BM1639&gt;0))+(AND(ISNUMBER(AQ1639),AQ1639&gt;=Settings!$B$18))+(AND(ISNUMBER(BT1639),BT1639&gt;=Settings!$B$19,BT1639&lt;=Settings!$B$20))+(AND(ISNUMBER(AS1639),AS1639&gt;0))+(AND(ISNUMBER(T1639),ISNUMBER(M1639),T1639&gt;=Settings!$B$21,M1639&gt;0))+(AND(ISNUMBER(AD1639),ISNUMBER(M1639),AD1639&gt;=Settings!$B$22,M1639&gt;0))+(AY1639&gt;=1))</f>
        <v/>
      </c>
      <c r="BW1639" s="91">
        <f>IF(OR(AY1639=0,BF1639&lt;&gt;"Y",BG1639&lt;&gt;"Y"),"",1+SUMPRODUCT(($A$6:$A$2604=A1639)*($AY$6:$AY$2604&gt;0)*($BF$6:$BF$2604="Y")*($BG$6:$BG$2604="Y")*(($AY$6:$AY$2604&gt;AY1639)+($AY$6:$AY$2604=AY1639)*($AD$6:$AD$2604&gt;AD1639))))</f>
        <v/>
      </c>
    </row>
    <row r="1640" ht="23.85" customHeight="1" s="55">
      <c r="A1640" s="90" t="n">
        <v>46296</v>
      </c>
      <c r="B1640" s="91" t="inlineStr">
        <is>
          <t>ADVANCE</t>
        </is>
      </c>
      <c r="C1640" s="91" t="inlineStr">
        <is>
          <t>INE1B0W01010</t>
        </is>
      </c>
      <c r="D1640" s="91" t="n"/>
      <c r="E1640" s="91" t="inlineStr">
        <is>
          <t>None</t>
        </is>
      </c>
      <c r="F1640" s="93" t="n">
        <v>751</v>
      </c>
      <c r="G1640" s="92" t="inlineStr">
        <is>
          <t>N</t>
        </is>
      </c>
      <c r="H1640" s="94" t="n"/>
      <c r="I1640" s="91" t="inlineStr">
        <is>
          <t>N</t>
        </is>
      </c>
      <c r="J1640" s="92">
        <f>IF(K1640="","N","Y")</f>
        <v/>
      </c>
      <c r="K1640" s="94">
        <f>_xlfn.TEXTJOIN("; ",TRUE,IF(P1640="52-wk low","52-wk low",""),IF(AND(AD1640&gt;=Settings!$B$12,M1640&lt;0),"Distribution",""),IF(AND(AJ1640="Y",M1640&lt;0,AK1640&lt;-Settings!$B$13),"Long unwinding",""),IF(AND(AJ1640="Y",M1640&lt;0,AK1640&gt;Settings!$B$13),"Short buildup",""))</f>
        <v/>
      </c>
      <c r="L1640" s="95" t="n">
        <v>116.75</v>
      </c>
      <c r="M1640" s="96" t="n">
        <v>-3.66</v>
      </c>
      <c r="N1640" s="93" t="n">
        <v>2269</v>
      </c>
      <c r="O1640" s="91" t="inlineStr">
        <is>
          <t>None</t>
        </is>
      </c>
      <c r="P1640" s="91" t="inlineStr">
        <is>
          <t>None</t>
        </is>
      </c>
      <c r="Q1640" s="97" t="n">
        <v>7.04</v>
      </c>
      <c r="R1640" s="96" t="n">
        <v>2.38</v>
      </c>
      <c r="S1640" s="96" t="n">
        <v>3.21</v>
      </c>
      <c r="T1640" s="96" t="n">
        <v>1.79</v>
      </c>
      <c r="U1640" s="96" t="n">
        <v>2.29</v>
      </c>
      <c r="V1640" s="103" t="n">
        <v>0.77</v>
      </c>
      <c r="W1640" s="102" t="n">
        <v>4</v>
      </c>
      <c r="X1640" s="93" t="n">
        <v>65</v>
      </c>
      <c r="Y1640" s="91" t="inlineStr">
        <is>
          <t>None</t>
        </is>
      </c>
      <c r="Z1640" s="99" t="n">
        <v>88.83</v>
      </c>
      <c r="AA1640" s="96" t="n">
        <v>1.58</v>
      </c>
      <c r="AB1640" s="96" t="n">
        <v>1.64</v>
      </c>
      <c r="AC1640" s="96" t="n">
        <v>5.23</v>
      </c>
      <c r="AD1640" s="96" t="n">
        <v>3.69</v>
      </c>
      <c r="AE1640" s="96" t="n">
        <v>4.19</v>
      </c>
      <c r="AF1640" s="103" t="n">
        <v>1.22</v>
      </c>
      <c r="AG1640" s="91" t="inlineStr">
        <is>
          <t>Normal</t>
        </is>
      </c>
      <c r="AH1640" s="100" t="n">
        <v>0</v>
      </c>
      <c r="AI1640" s="101" t="n">
        <v>0</v>
      </c>
      <c r="AJ1640" s="92" t="inlineStr">
        <is>
          <t>N</t>
        </is>
      </c>
      <c r="AK1640" s="96" t="n"/>
      <c r="AL1640" s="91" t="inlineStr">
        <is>
          <t>n/a</t>
        </is>
      </c>
      <c r="AM1640" s="93" t="n"/>
      <c r="AN1640" s="92" t="inlineStr">
        <is>
          <t>None</t>
        </is>
      </c>
      <c r="AO1640" s="102" t="n">
        <v>0</v>
      </c>
      <c r="AP1640" s="103" t="n"/>
      <c r="AQ1640" s="102" t="n"/>
      <c r="AR1640" s="91" t="inlineStr">
        <is>
          <t>N</t>
        </is>
      </c>
      <c r="AS1640" s="104" t="n"/>
      <c r="AT1640" s="92">
        <f>IF(AND(P1640="52-wk high",T1640&gt;=Settings!$B$7),"Y","N")</f>
        <v/>
      </c>
      <c r="AU1640" s="91">
        <f>IF(AND(AD1640&gt;=Settings!$B$8,M1640&gt;0),"Y","N")</f>
        <v/>
      </c>
      <c r="AV1640" s="91">
        <f>IF(OR(AH1640&gt;Settings!$B$9,AI1640&gt;Settings!$B$9),"Y","N")</f>
        <v/>
      </c>
      <c r="AW1640" s="91">
        <f>IF(AJ1640&lt;&gt;"Y","n/a",IF(AND(M1640&gt;0,AK1640&gt;Settings!$B$10),"Y","N"))</f>
        <v/>
      </c>
      <c r="AX1640" s="91">
        <f>IF(AO1640&gt;=Settings!$B$11,"Y","N")</f>
        <v/>
      </c>
      <c r="AY1640" s="99">
        <f>(AT1640="Y")+(AU1640="Y")+(AV1640="Y")+(AW1640="Y")+(AX1640="Y")</f>
        <v/>
      </c>
      <c r="AZ1640" s="94">
        <f>IF(AY1640=0,"None",_xlfn.TEXTJOIN(", ",TRUE(),IF(AT1640="Y","Breakout",""),IF(AU1640="Y","Accumulation",""),IF(AV1640="Y","Institutional buying",""),IF(AW1640="Y","Long buildup",""),IF(AX1640="Y","Momentum leader","")))</f>
        <v/>
      </c>
      <c r="BA1640" s="94">
        <f>IF(BW1640="","","Passes "&amp;AY1640&amp;" of 5 buy-side scans"&amp;IF(G1640="Y","; RED FLAG: filter out using Red flag column",""))</f>
        <v/>
      </c>
      <c r="BB1640" s="91" t="inlineStr">
        <is>
          <t>None</t>
        </is>
      </c>
      <c r="BC1640" s="92" t="inlineStr">
        <is>
          <t>N</t>
        </is>
      </c>
      <c r="BD1640" s="94" t="n"/>
      <c r="BE1640" s="94" t="n"/>
      <c r="BF1640" s="92">
        <f>IF(R1640*100000&gt;=Settings!$B$5,"Y","N")</f>
        <v/>
      </c>
      <c r="BG1640" s="91">
        <f>IF(F1640&gt;Settings!$B$6,"Y","N")</f>
        <v/>
      </c>
      <c r="BH1640" s="97" t="n">
        <v>-24.19</v>
      </c>
      <c r="BI1640" s="96" t="n">
        <v>-1.62</v>
      </c>
      <c r="BJ1640" s="96" t="n">
        <v>0.46</v>
      </c>
      <c r="BK1640" s="96" t="n">
        <v>9.289999999999999</v>
      </c>
      <c r="BL1640" s="96" t="n">
        <v>26.33</v>
      </c>
      <c r="BM1640" s="96" t="n"/>
      <c r="BN1640" s="97" t="n">
        <v>-0.34</v>
      </c>
      <c r="BO1640" s="96" t="n">
        <v>0.44</v>
      </c>
      <c r="BP1640" s="96" t="n">
        <v>1.77</v>
      </c>
      <c r="BQ1640" s="96" t="n">
        <v>2.35</v>
      </c>
      <c r="BR1640" s="91" t="inlineStr">
        <is>
          <t>Mixed</t>
        </is>
      </c>
      <c r="BS1640" s="91" t="inlineStr">
        <is>
          <t>None</t>
        </is>
      </c>
      <c r="BT1640" s="96" t="n">
        <v>48.8</v>
      </c>
      <c r="BU1640" s="91" t="inlineStr">
        <is>
          <t>N</t>
        </is>
      </c>
      <c r="BV1640" s="99">
        <f>IF(OR(BF1640&lt;&gt;"Y",BG1640&lt;&gt;"Y"),"",(AND(ISNUMBER(BQ1640),BQ1640&gt;0))+(BR1640="Stacked up")+(AND(ISNUMBER(BH1640),BH1640&gt;=-Settings!$B$17))+(AND(ISNUMBER(BK1640),ISNUMBER(BM1640),BK1640&gt;0,BM1640&gt;0))+(AND(ISNUMBER(AQ1640),AQ1640&gt;=Settings!$B$18))+(AND(ISNUMBER(BT1640),BT1640&gt;=Settings!$B$19,BT1640&lt;=Settings!$B$20))+(AND(ISNUMBER(AS1640),AS1640&gt;0))+(AND(ISNUMBER(T1640),ISNUMBER(M1640),T1640&gt;=Settings!$B$21,M1640&gt;0))+(AND(ISNUMBER(AD1640),ISNUMBER(M1640),AD1640&gt;=Settings!$B$22,M1640&gt;0))+(AY1640&gt;=1))</f>
        <v/>
      </c>
      <c r="BW1640" s="91">
        <f>IF(OR(AY1640=0,BF1640&lt;&gt;"Y",BG1640&lt;&gt;"Y"),"",1+SUMPRODUCT(($A$6:$A$2604=A1640)*($AY$6:$AY$2604&gt;0)*($BF$6:$BF$2604="Y")*($BG$6:$BG$2604="Y")*(($AY$6:$AY$2604&gt;AY1640)+($AY$6:$AY$2604=AY1640)*($AD$6:$AD$2604&gt;AD1640))))</f>
        <v/>
      </c>
    </row>
    <row r="1641" ht="23.85" customHeight="1" s="55">
      <c r="A1641" s="90" t="n">
        <v>46296</v>
      </c>
      <c r="B1641" s="91" t="inlineStr">
        <is>
          <t>ECORECO</t>
        </is>
      </c>
      <c r="C1641" s="91" t="inlineStr">
        <is>
          <t>INE316A01038</t>
        </is>
      </c>
      <c r="D1641" s="91" t="n"/>
      <c r="E1641" s="91" t="inlineStr">
        <is>
          <t>None</t>
        </is>
      </c>
      <c r="F1641" s="93" t="n">
        <v>750</v>
      </c>
      <c r="G1641" s="92" t="inlineStr">
        <is>
          <t>N</t>
        </is>
      </c>
      <c r="H1641" s="94" t="n"/>
      <c r="I1641" s="91" t="inlineStr">
        <is>
          <t>N</t>
        </is>
      </c>
      <c r="J1641" s="92">
        <f>IF(K1641="","N","Y")</f>
        <v/>
      </c>
      <c r="K1641" s="94">
        <f>_xlfn.TEXTJOIN("; ",TRUE,IF(P1641="52-wk low","52-wk low",""),IF(AND(AD1641&gt;=Settings!$B$12,M1641&lt;0),"Distribution",""),IF(AND(AJ1641="Y",M1641&lt;0,AK1641&lt;-Settings!$B$13),"Long unwinding",""),IF(AND(AJ1641="Y",M1641&lt;0,AK1641&gt;Settings!$B$13),"Short buildup",""))</f>
        <v/>
      </c>
      <c r="L1641" s="95" t="n">
        <v>388.6</v>
      </c>
      <c r="M1641" s="96" t="n">
        <v>-1.74</v>
      </c>
      <c r="N1641" s="93" t="n">
        <v>1489</v>
      </c>
      <c r="O1641" s="91" t="inlineStr">
        <is>
          <t>None</t>
        </is>
      </c>
      <c r="P1641" s="91" t="inlineStr">
        <is>
          <t>52-wk low</t>
        </is>
      </c>
      <c r="Q1641" s="97" t="n">
        <v>0.15</v>
      </c>
      <c r="R1641" s="96" t="n">
        <v>0.11</v>
      </c>
      <c r="S1641" s="96" t="n">
        <v>1.43</v>
      </c>
      <c r="T1641" s="96" t="n"/>
      <c r="U1641" s="96" t="n"/>
      <c r="V1641" s="103" t="n"/>
      <c r="W1641" s="102" t="n"/>
      <c r="X1641" s="93" t="n"/>
      <c r="Y1641" s="91" t="inlineStr">
        <is>
          <t>None</t>
        </is>
      </c>
      <c r="Z1641" s="99" t="n">
        <v>65.55</v>
      </c>
      <c r="AA1641" s="96" t="n">
        <v>1.02</v>
      </c>
      <c r="AB1641" s="96" t="n"/>
      <c r="AC1641" s="96" t="n">
        <v>1.47</v>
      </c>
      <c r="AD1641" s="96" t="n"/>
      <c r="AE1641" s="96" t="n"/>
      <c r="AF1641" s="103" t="n"/>
      <c r="AG1641" s="91" t="n"/>
      <c r="AH1641" s="100" t="n">
        <v>0</v>
      </c>
      <c r="AI1641" s="101" t="n">
        <v>0</v>
      </c>
      <c r="AJ1641" s="92" t="inlineStr">
        <is>
          <t>N</t>
        </is>
      </c>
      <c r="AK1641" s="96" t="n"/>
      <c r="AL1641" s="91" t="inlineStr">
        <is>
          <t>n/a</t>
        </is>
      </c>
      <c r="AM1641" s="93" t="n"/>
      <c r="AN1641" s="92" t="inlineStr">
        <is>
          <t>None</t>
        </is>
      </c>
      <c r="AO1641" s="102" t="n">
        <v>0</v>
      </c>
      <c r="AP1641" s="103" t="n"/>
      <c r="AQ1641" s="102" t="n"/>
      <c r="AR1641" s="91" t="inlineStr">
        <is>
          <t>N</t>
        </is>
      </c>
      <c r="AS1641" s="104" t="n"/>
      <c r="AT1641" s="92">
        <f>IF(AND(P1641="52-wk high",T1641&gt;=Settings!$B$7),"Y","N")</f>
        <v/>
      </c>
      <c r="AU1641" s="91">
        <f>IF(AND(AD1641&gt;=Settings!$B$8,M1641&gt;0),"Y","N")</f>
        <v/>
      </c>
      <c r="AV1641" s="91">
        <f>IF(OR(AH1641&gt;Settings!$B$9,AI1641&gt;Settings!$B$9),"Y","N")</f>
        <v/>
      </c>
      <c r="AW1641" s="91">
        <f>IF(AJ1641&lt;&gt;"Y","n/a",IF(AND(M1641&gt;0,AK1641&gt;Settings!$B$10),"Y","N"))</f>
        <v/>
      </c>
      <c r="AX1641" s="91">
        <f>IF(AO1641&gt;=Settings!$B$11,"Y","N")</f>
        <v/>
      </c>
      <c r="AY1641" s="99">
        <f>(AT1641="Y")+(AU1641="Y")+(AV1641="Y")+(AW1641="Y")+(AX1641="Y")</f>
        <v/>
      </c>
      <c r="AZ1641" s="94">
        <f>IF(AY1641=0,"None",_xlfn.TEXTJOIN(", ",TRUE(),IF(AT1641="Y","Breakout",""),IF(AU1641="Y","Accumulation",""),IF(AV1641="Y","Institutional buying",""),IF(AW1641="Y","Long buildup",""),IF(AX1641="Y","Momentum leader","")))</f>
        <v/>
      </c>
      <c r="BA1641" s="94">
        <f>IF(BW1641="","","Passes "&amp;AY1641&amp;" of 5 buy-side scans"&amp;IF(G1641="Y","; RED FLAG: filter out using Red flag column",""))</f>
        <v/>
      </c>
      <c r="BB1641" s="91" t="inlineStr">
        <is>
          <t>None</t>
        </is>
      </c>
      <c r="BC1641" s="92" t="inlineStr">
        <is>
          <t>N</t>
        </is>
      </c>
      <c r="BD1641" s="94" t="n"/>
      <c r="BE1641" s="94" t="n"/>
      <c r="BF1641" s="92">
        <f>IF(R1641*100000&gt;=Settings!$B$5,"Y","N")</f>
        <v/>
      </c>
      <c r="BG1641" s="91">
        <f>IF(F1641&gt;Settings!$B$6,"Y","N")</f>
        <v/>
      </c>
      <c r="BH1641" s="97" t="n">
        <v>-21.48</v>
      </c>
      <c r="BI1641" s="96" t="n">
        <v>-7.31</v>
      </c>
      <c r="BJ1641" s="96" t="n">
        <v>-16.34</v>
      </c>
      <c r="BK1641" s="96" t="n"/>
      <c r="BL1641" s="96" t="n"/>
      <c r="BM1641" s="96" t="n"/>
      <c r="BN1641" s="97" t="n">
        <v>-8.34</v>
      </c>
      <c r="BO1641" s="96" t="n"/>
      <c r="BP1641" s="96" t="n"/>
      <c r="BQ1641" s="96" t="n"/>
      <c r="BR1641" s="91" t="n"/>
      <c r="BS1641" s="91" t="n"/>
      <c r="BT1641" s="96" t="n">
        <v>11.3</v>
      </c>
      <c r="BU1641" s="91" t="n"/>
      <c r="BV1641" s="99">
        <f>IF(OR(BF1641&lt;&gt;"Y",BG1641&lt;&gt;"Y"),"",(AND(ISNUMBER(BQ1641),BQ1641&gt;0))+(BR1641="Stacked up")+(AND(ISNUMBER(BH1641),BH1641&gt;=-Settings!$B$17))+(AND(ISNUMBER(BK1641),ISNUMBER(BM1641),BK1641&gt;0,BM1641&gt;0))+(AND(ISNUMBER(AQ1641),AQ1641&gt;=Settings!$B$18))+(AND(ISNUMBER(BT1641),BT1641&gt;=Settings!$B$19,BT1641&lt;=Settings!$B$20))+(AND(ISNUMBER(AS1641),AS1641&gt;0))+(AND(ISNUMBER(T1641),ISNUMBER(M1641),T1641&gt;=Settings!$B$21,M1641&gt;0))+(AND(ISNUMBER(AD1641),ISNUMBER(M1641),AD1641&gt;=Settings!$B$22,M1641&gt;0))+(AY1641&gt;=1))</f>
        <v/>
      </c>
      <c r="BW1641" s="91">
        <f>IF(OR(AY1641=0,BF1641&lt;&gt;"Y",BG1641&lt;&gt;"Y"),"",1+SUMPRODUCT(($A$6:$A$2604=A1641)*($AY$6:$AY$2604&gt;0)*($BF$6:$BF$2604="Y")*($BG$6:$BG$2604="Y")*(($AY$6:$AY$2604&gt;AY1641)+($AY$6:$AY$2604=AY1641)*($AD$6:$AD$2604&gt;AD1641))))</f>
        <v/>
      </c>
    </row>
    <row r="1642" ht="23.85" customHeight="1" s="55">
      <c r="A1642" s="90" t="n">
        <v>46296</v>
      </c>
      <c r="B1642" s="91" t="inlineStr">
        <is>
          <t>KOKUYOCMLN</t>
        </is>
      </c>
      <c r="C1642" s="91" t="inlineStr">
        <is>
          <t>INE760A01029</t>
        </is>
      </c>
      <c r="D1642" s="91" t="n"/>
      <c r="E1642" s="91" t="inlineStr">
        <is>
          <t>None</t>
        </is>
      </c>
      <c r="F1642" s="93" t="n">
        <v>750</v>
      </c>
      <c r="G1642" s="92" t="inlineStr">
        <is>
          <t>N</t>
        </is>
      </c>
      <c r="H1642" s="94" t="n"/>
      <c r="I1642" s="91" t="inlineStr">
        <is>
          <t>N</t>
        </is>
      </c>
      <c r="J1642" s="92">
        <f>IF(K1642="","N","Y")</f>
        <v/>
      </c>
      <c r="K1642" s="94">
        <f>_xlfn.TEXTJOIN("; ",TRUE,IF(P1642="52-wk low","52-wk low",""),IF(AND(AD1642&gt;=Settings!$B$12,M1642&lt;0),"Distribution",""),IF(AND(AJ1642="Y",M1642&lt;0,AK1642&lt;-Settings!$B$13),"Long unwinding",""),IF(AND(AJ1642="Y",M1642&lt;0,AK1642&gt;Settings!$B$13),"Short buildup",""))</f>
        <v/>
      </c>
      <c r="L1642" s="95" t="n">
        <v>74.77</v>
      </c>
      <c r="M1642" s="96" t="n">
        <v>-1.45</v>
      </c>
      <c r="N1642" s="93" t="n">
        <v>1284</v>
      </c>
      <c r="O1642" s="91" t="inlineStr">
        <is>
          <t>None</t>
        </is>
      </c>
      <c r="P1642" s="91" t="inlineStr">
        <is>
          <t>None</t>
        </is>
      </c>
      <c r="Q1642" s="97" t="n">
        <v>0.18</v>
      </c>
      <c r="R1642" s="96" t="n">
        <v>0.26</v>
      </c>
      <c r="S1642" s="96" t="n">
        <v>0.67</v>
      </c>
      <c r="T1642" s="96" t="n">
        <v>0.43</v>
      </c>
      <c r="U1642" s="96" t="n">
        <v>0.47</v>
      </c>
      <c r="V1642" s="103" t="n">
        <v>0.71</v>
      </c>
      <c r="W1642" s="102" t="n">
        <v>2</v>
      </c>
      <c r="X1642" s="93" t="n"/>
      <c r="Y1642" s="91" t="inlineStr">
        <is>
          <t>None</t>
        </is>
      </c>
      <c r="Z1642" s="99" t="n">
        <v>72.95</v>
      </c>
      <c r="AA1642" s="96" t="n">
        <v>1.06</v>
      </c>
      <c r="AB1642" s="96" t="n">
        <v>1.07</v>
      </c>
      <c r="AC1642" s="96" t="n">
        <v>0.71</v>
      </c>
      <c r="AD1642" s="96" t="n">
        <v>0.46</v>
      </c>
      <c r="AE1642" s="96" t="n">
        <v>0.52</v>
      </c>
      <c r="AF1642" s="103" t="n">
        <v>1.05</v>
      </c>
      <c r="AG1642" s="91" t="inlineStr">
        <is>
          <t>Normal</t>
        </is>
      </c>
      <c r="AH1642" s="100" t="n">
        <v>0</v>
      </c>
      <c r="AI1642" s="101" t="n">
        <v>0</v>
      </c>
      <c r="AJ1642" s="92" t="inlineStr">
        <is>
          <t>N</t>
        </is>
      </c>
      <c r="AK1642" s="96" t="n"/>
      <c r="AL1642" s="91" t="inlineStr">
        <is>
          <t>n/a</t>
        </is>
      </c>
      <c r="AM1642" s="93" t="n"/>
      <c r="AN1642" s="92" t="inlineStr">
        <is>
          <t>None</t>
        </is>
      </c>
      <c r="AO1642" s="102" t="n">
        <v>0</v>
      </c>
      <c r="AP1642" s="103" t="n">
        <v>0.61</v>
      </c>
      <c r="AQ1642" s="102" t="n">
        <v>21</v>
      </c>
      <c r="AR1642" s="91" t="inlineStr">
        <is>
          <t>N</t>
        </is>
      </c>
      <c r="AS1642" s="104" t="n"/>
      <c r="AT1642" s="92">
        <f>IF(AND(P1642="52-wk high",T1642&gt;=Settings!$B$7),"Y","N")</f>
        <v/>
      </c>
      <c r="AU1642" s="91">
        <f>IF(AND(AD1642&gt;=Settings!$B$8,M1642&gt;0),"Y","N")</f>
        <v/>
      </c>
      <c r="AV1642" s="91">
        <f>IF(OR(AH1642&gt;Settings!$B$9,AI1642&gt;Settings!$B$9),"Y","N")</f>
        <v/>
      </c>
      <c r="AW1642" s="91">
        <f>IF(AJ1642&lt;&gt;"Y","n/a",IF(AND(M1642&gt;0,AK1642&gt;Settings!$B$10),"Y","N"))</f>
        <v/>
      </c>
      <c r="AX1642" s="91">
        <f>IF(AO1642&gt;=Settings!$B$11,"Y","N")</f>
        <v/>
      </c>
      <c r="AY1642" s="99">
        <f>(AT1642="Y")+(AU1642="Y")+(AV1642="Y")+(AW1642="Y")+(AX1642="Y")</f>
        <v/>
      </c>
      <c r="AZ1642" s="94">
        <f>IF(AY1642=0,"None",_xlfn.TEXTJOIN(", ",TRUE(),IF(AT1642="Y","Breakout",""),IF(AU1642="Y","Accumulation",""),IF(AV1642="Y","Institutional buying",""),IF(AW1642="Y","Long buildup",""),IF(AX1642="Y","Momentum leader","")))</f>
        <v/>
      </c>
      <c r="BA1642" s="94">
        <f>IF(BW1642="","","Passes "&amp;AY1642&amp;" of 5 buy-side scans"&amp;IF(G1642="Y","; RED FLAG: filter out using Red flag column",""))</f>
        <v/>
      </c>
      <c r="BB1642" s="91" t="inlineStr">
        <is>
          <t>None</t>
        </is>
      </c>
      <c r="BC1642" s="92" t="inlineStr">
        <is>
          <t>N</t>
        </is>
      </c>
      <c r="BD1642" s="94" t="n"/>
      <c r="BE1642" s="94" t="n"/>
      <c r="BF1642" s="92">
        <f>IF(R1642*100000&gt;=Settings!$B$5,"Y","N")</f>
        <v/>
      </c>
      <c r="BG1642" s="91">
        <f>IF(F1642&gt;Settings!$B$6,"Y","N")</f>
        <v/>
      </c>
      <c r="BH1642" s="97" t="n">
        <v>-33.01</v>
      </c>
      <c r="BI1642" s="96" t="n">
        <v>-2.44</v>
      </c>
      <c r="BJ1642" s="96" t="n">
        <v>-4.8</v>
      </c>
      <c r="BK1642" s="96" t="n">
        <v>-15.06</v>
      </c>
      <c r="BL1642" s="96" t="n">
        <v>1.07</v>
      </c>
      <c r="BM1642" s="96" t="n">
        <v>-32.29</v>
      </c>
      <c r="BN1642" s="97" t="n">
        <v>-2.86</v>
      </c>
      <c r="BO1642" s="96" t="n">
        <v>-6.27</v>
      </c>
      <c r="BP1642" s="96" t="n">
        <v>-9.25</v>
      </c>
      <c r="BQ1642" s="96" t="n">
        <v>-13.67</v>
      </c>
      <c r="BR1642" s="91" t="inlineStr">
        <is>
          <t>Stacked down</t>
        </is>
      </c>
      <c r="BS1642" s="91" t="inlineStr">
        <is>
          <t>None</t>
        </is>
      </c>
      <c r="BT1642" s="96" t="n">
        <v>36.5</v>
      </c>
      <c r="BU1642" s="91" t="inlineStr">
        <is>
          <t>N</t>
        </is>
      </c>
      <c r="BV1642" s="99">
        <f>IF(OR(BF1642&lt;&gt;"Y",BG1642&lt;&gt;"Y"),"",(AND(ISNUMBER(BQ1642),BQ1642&gt;0))+(BR1642="Stacked up")+(AND(ISNUMBER(BH1642),BH1642&gt;=-Settings!$B$17))+(AND(ISNUMBER(BK1642),ISNUMBER(BM1642),BK1642&gt;0,BM1642&gt;0))+(AND(ISNUMBER(AQ1642),AQ1642&gt;=Settings!$B$18))+(AND(ISNUMBER(BT1642),BT1642&gt;=Settings!$B$19,BT1642&lt;=Settings!$B$20))+(AND(ISNUMBER(AS1642),AS1642&gt;0))+(AND(ISNUMBER(T1642),ISNUMBER(M1642),T1642&gt;=Settings!$B$21,M1642&gt;0))+(AND(ISNUMBER(AD1642),ISNUMBER(M1642),AD1642&gt;=Settings!$B$22,M1642&gt;0))+(AY1642&gt;=1))</f>
        <v/>
      </c>
      <c r="BW1642" s="91">
        <f>IF(OR(AY1642=0,BF1642&lt;&gt;"Y",BG1642&lt;&gt;"Y"),"",1+SUMPRODUCT(($A$6:$A$2604=A1642)*($AY$6:$AY$2604&gt;0)*($BF$6:$BF$2604="Y")*($BG$6:$BG$2604="Y")*(($AY$6:$AY$2604&gt;AY1642)+($AY$6:$AY$2604=AY1642)*($AD$6:$AD$2604&gt;AD1642))))</f>
        <v/>
      </c>
    </row>
    <row r="1643" ht="23.85" customHeight="1" s="55">
      <c r="A1643" s="90" t="n">
        <v>46296</v>
      </c>
      <c r="B1643" s="91" t="inlineStr">
        <is>
          <t>QUICKHEAL</t>
        </is>
      </c>
      <c r="C1643" s="91" t="inlineStr">
        <is>
          <t>INE306L01010</t>
        </is>
      </c>
      <c r="D1643" s="91" t="n"/>
      <c r="E1643" s="91" t="inlineStr">
        <is>
          <t>None</t>
        </is>
      </c>
      <c r="F1643" s="93" t="n">
        <v>750</v>
      </c>
      <c r="G1643" s="92" t="inlineStr">
        <is>
          <t>N</t>
        </is>
      </c>
      <c r="H1643" s="94" t="n"/>
      <c r="I1643" s="91" t="inlineStr">
        <is>
          <t>N</t>
        </is>
      </c>
      <c r="J1643" s="92">
        <f>IF(K1643="","N","Y")</f>
        <v/>
      </c>
      <c r="K1643" s="94">
        <f>_xlfn.TEXTJOIN("; ",TRUE,IF(P1643="52-wk low","52-wk low",""),IF(AND(AD1643&gt;=Settings!$B$12,M1643&lt;0),"Distribution",""),IF(AND(AJ1643="Y",M1643&lt;0,AK1643&lt;-Settings!$B$13),"Long unwinding",""),IF(AND(AJ1643="Y",M1643&lt;0,AK1643&gt;Settings!$B$13),"Short buildup",""))</f>
        <v/>
      </c>
      <c r="L1643" s="95" t="n">
        <v>138.15</v>
      </c>
      <c r="M1643" s="96" t="n">
        <v>-4.39</v>
      </c>
      <c r="N1643" s="93" t="n">
        <v>2400</v>
      </c>
      <c r="O1643" s="91" t="inlineStr">
        <is>
          <t>None</t>
        </is>
      </c>
      <c r="P1643" s="91" t="inlineStr">
        <is>
          <t>None</t>
        </is>
      </c>
      <c r="Q1643" s="97" t="n">
        <v>1.55</v>
      </c>
      <c r="R1643" s="96" t="n">
        <v>2.48</v>
      </c>
      <c r="S1643" s="96" t="n">
        <v>0.64</v>
      </c>
      <c r="T1643" s="96" t="n">
        <v>1.23</v>
      </c>
      <c r="U1643" s="96" t="n">
        <v>0.18</v>
      </c>
      <c r="V1643" s="103" t="n">
        <v>0.57</v>
      </c>
      <c r="W1643" s="102" t="n">
        <v>1</v>
      </c>
      <c r="X1643" s="93" t="n"/>
      <c r="Y1643" s="91" t="inlineStr">
        <is>
          <t>None</t>
        </is>
      </c>
      <c r="Z1643" s="99" t="n">
        <v>58.21</v>
      </c>
      <c r="AA1643" s="96" t="n">
        <v>1.31</v>
      </c>
      <c r="AB1643" s="96" t="n">
        <v>1.31</v>
      </c>
      <c r="AC1643" s="96" t="n"/>
      <c r="AD1643" s="96" t="n"/>
      <c r="AE1643" s="96" t="n"/>
      <c r="AF1643" s="103" t="n"/>
      <c r="AG1643" s="91" t="inlineStr">
        <is>
          <t>No delivery data</t>
        </is>
      </c>
      <c r="AH1643" s="100" t="n">
        <v>0</v>
      </c>
      <c r="AI1643" s="101" t="n">
        <v>0</v>
      </c>
      <c r="AJ1643" s="92" t="inlineStr">
        <is>
          <t>N</t>
        </is>
      </c>
      <c r="AK1643" s="96" t="n"/>
      <c r="AL1643" s="91" t="inlineStr">
        <is>
          <t>n/a</t>
        </is>
      </c>
      <c r="AM1643" s="93" t="n"/>
      <c r="AN1643" s="92" t="inlineStr">
        <is>
          <t>None</t>
        </is>
      </c>
      <c r="AO1643" s="102" t="n">
        <v>0</v>
      </c>
      <c r="AP1643" s="103" t="n">
        <v>0.57</v>
      </c>
      <c r="AQ1643" s="102" t="n">
        <v>13</v>
      </c>
      <c r="AR1643" s="91" t="inlineStr">
        <is>
          <t>N</t>
        </is>
      </c>
      <c r="AS1643" s="104" t="n"/>
      <c r="AT1643" s="92">
        <f>IF(AND(P1643="52-wk high",T1643&gt;=Settings!$B$7),"Y","N")</f>
        <v/>
      </c>
      <c r="AU1643" s="91">
        <f>IF(AND(AD1643&gt;=Settings!$B$8,M1643&gt;0),"Y","N")</f>
        <v/>
      </c>
      <c r="AV1643" s="91">
        <f>IF(OR(AH1643&gt;Settings!$B$9,AI1643&gt;Settings!$B$9),"Y","N")</f>
        <v/>
      </c>
      <c r="AW1643" s="91">
        <f>IF(AJ1643&lt;&gt;"Y","n/a",IF(AND(M1643&gt;0,AK1643&gt;Settings!$B$10),"Y","N"))</f>
        <v/>
      </c>
      <c r="AX1643" s="91">
        <f>IF(AO1643&gt;=Settings!$B$11,"Y","N")</f>
        <v/>
      </c>
      <c r="AY1643" s="99">
        <f>(AT1643="Y")+(AU1643="Y")+(AV1643="Y")+(AW1643="Y")+(AX1643="Y")</f>
        <v/>
      </c>
      <c r="AZ1643" s="94">
        <f>IF(AY1643=0,"None",_xlfn.TEXTJOIN(", ",TRUE(),IF(AT1643="Y","Breakout",""),IF(AU1643="Y","Accumulation",""),IF(AV1643="Y","Institutional buying",""),IF(AW1643="Y","Long buildup",""),IF(AX1643="Y","Momentum leader","")))</f>
        <v/>
      </c>
      <c r="BA1643" s="94">
        <f>IF(BW1643="","","Passes "&amp;AY1643&amp;" of 5 buy-side scans"&amp;IF(G1643="Y","; RED FLAG: filter out using Red flag column",""))</f>
        <v/>
      </c>
      <c r="BB1643" s="91" t="inlineStr">
        <is>
          <t>None</t>
        </is>
      </c>
      <c r="BC1643" s="92" t="inlineStr">
        <is>
          <t>Y</t>
        </is>
      </c>
      <c r="BD1643" s="94" t="inlineStr">
        <is>
          <t>EPS zero; High-low range &gt;150% in 12 months</t>
        </is>
      </c>
      <c r="BE1643" s="94" t="n"/>
      <c r="BF1643" s="92">
        <f>IF(R1643*100000&gt;=Settings!$B$5,"Y","N")</f>
        <v/>
      </c>
      <c r="BG1643" s="91">
        <f>IF(F1643&gt;Settings!$B$6,"Y","N")</f>
        <v/>
      </c>
      <c r="BH1643" s="97" t="n">
        <v>-62.8</v>
      </c>
      <c r="BI1643" s="96" t="n">
        <v>-6.59</v>
      </c>
      <c r="BJ1643" s="96" t="n">
        <v>0.67</v>
      </c>
      <c r="BK1643" s="96" t="n">
        <v>-20.08</v>
      </c>
      <c r="BL1643" s="96" t="n">
        <v>-3.8</v>
      </c>
      <c r="BM1643" s="96" t="n">
        <v>-54.1</v>
      </c>
      <c r="BN1643" s="97" t="n">
        <v>-6.11</v>
      </c>
      <c r="BO1643" s="96" t="n">
        <v>-8.49</v>
      </c>
      <c r="BP1643" s="96" t="n">
        <v>-14.16</v>
      </c>
      <c r="BQ1643" s="96" t="n">
        <v>-25.95</v>
      </c>
      <c r="BR1643" s="91" t="inlineStr">
        <is>
          <t>Stacked down</t>
        </is>
      </c>
      <c r="BS1643" s="91" t="inlineStr">
        <is>
          <t>None</t>
        </is>
      </c>
      <c r="BT1643" s="96" t="n">
        <v>30.3</v>
      </c>
      <c r="BU1643" s="91" t="inlineStr">
        <is>
          <t>N</t>
        </is>
      </c>
      <c r="BV1643" s="99">
        <f>IF(OR(BF1643&lt;&gt;"Y",BG1643&lt;&gt;"Y"),"",(AND(ISNUMBER(BQ1643),BQ1643&gt;0))+(BR1643="Stacked up")+(AND(ISNUMBER(BH1643),BH1643&gt;=-Settings!$B$17))+(AND(ISNUMBER(BK1643),ISNUMBER(BM1643),BK1643&gt;0,BM1643&gt;0))+(AND(ISNUMBER(AQ1643),AQ1643&gt;=Settings!$B$18))+(AND(ISNUMBER(BT1643),BT1643&gt;=Settings!$B$19,BT1643&lt;=Settings!$B$20))+(AND(ISNUMBER(AS1643),AS1643&gt;0))+(AND(ISNUMBER(T1643),ISNUMBER(M1643),T1643&gt;=Settings!$B$21,M1643&gt;0))+(AND(ISNUMBER(AD1643),ISNUMBER(M1643),AD1643&gt;=Settings!$B$22,M1643&gt;0))+(AY1643&gt;=1))</f>
        <v/>
      </c>
      <c r="BW1643" s="91">
        <f>IF(OR(AY1643=0,BF1643&lt;&gt;"Y",BG1643&lt;&gt;"Y"),"",1+SUMPRODUCT(($A$6:$A$2604=A1643)*($AY$6:$AY$2604&gt;0)*($BF$6:$BF$2604="Y")*($BG$6:$BG$2604="Y")*(($AY$6:$AY$2604&gt;AY1643)+($AY$6:$AY$2604=AY1643)*($AD$6:$AD$2604&gt;AD1643))))</f>
        <v/>
      </c>
    </row>
    <row r="1644" ht="23.85" customHeight="1" s="55">
      <c r="A1644" s="90" t="n">
        <v>46296</v>
      </c>
      <c r="B1644" s="91" t="inlineStr">
        <is>
          <t>SADHNANIQ</t>
        </is>
      </c>
      <c r="C1644" s="91" t="inlineStr">
        <is>
          <t>INE888C01040</t>
        </is>
      </c>
      <c r="D1644" s="91" t="n"/>
      <c r="E1644" s="91" t="inlineStr">
        <is>
          <t>None</t>
        </is>
      </c>
      <c r="F1644" s="93" t="n">
        <v>749</v>
      </c>
      <c r="G1644" s="92" t="inlineStr">
        <is>
          <t>Y</t>
        </is>
      </c>
      <c r="H1644" s="94" t="inlineStr">
        <is>
          <t>ESM Stage 1; T2T (BE series)</t>
        </is>
      </c>
      <c r="I1644" s="91" t="inlineStr">
        <is>
          <t>Y</t>
        </is>
      </c>
      <c r="J1644" s="92">
        <f>IF(K1644="","N","Y")</f>
        <v/>
      </c>
      <c r="K1644" s="94">
        <f>_xlfn.TEXTJOIN("; ",TRUE,IF(P1644="52-wk low","52-wk low",""),IF(AND(AD1644&gt;=Settings!$B$12,M1644&lt;0),"Distribution",""),IF(AND(AJ1644="Y",M1644&lt;0,AK1644&lt;-Settings!$B$13),"Long unwinding",""),IF(AND(AJ1644="Y",M1644&lt;0,AK1644&gt;Settings!$B$13),"Short buildup",""))</f>
        <v/>
      </c>
      <c r="L1644" s="95" t="n">
        <v>2.47</v>
      </c>
      <c r="M1644" s="96" t="n">
        <v>-2.37</v>
      </c>
      <c r="N1644" s="93" t="n">
        <v>1827</v>
      </c>
      <c r="O1644" s="91" t="inlineStr">
        <is>
          <t>None</t>
        </is>
      </c>
      <c r="P1644" s="91" t="inlineStr">
        <is>
          <t>None</t>
        </is>
      </c>
      <c r="Q1644" s="97" t="n">
        <v>12.2</v>
      </c>
      <c r="R1644" s="96" t="n">
        <v>16.28</v>
      </c>
      <c r="S1644" s="96" t="n">
        <v>0.76</v>
      </c>
      <c r="T1644" s="96" t="n">
        <v>0.67</v>
      </c>
      <c r="U1644" s="96" t="n">
        <v>0.54</v>
      </c>
      <c r="V1644" s="103" t="n">
        <v>0.71</v>
      </c>
      <c r="W1644" s="102" t="n">
        <v>3</v>
      </c>
      <c r="X1644" s="93" t="n"/>
      <c r="Y1644" s="91" t="inlineStr">
        <is>
          <t>None</t>
        </is>
      </c>
      <c r="Z1644" s="99" t="n"/>
      <c r="AA1644" s="96" t="n"/>
      <c r="AB1644" s="96" t="n"/>
      <c r="AC1644" s="96" t="n"/>
      <c r="AD1644" s="96" t="n"/>
      <c r="AE1644" s="96" t="n"/>
      <c r="AF1644" s="103" t="n"/>
      <c r="AG1644" s="91" t="inlineStr">
        <is>
          <t>No delivery data</t>
        </is>
      </c>
      <c r="AH1644" s="100" t="n">
        <v>0</v>
      </c>
      <c r="AI1644" s="101" t="n">
        <v>0</v>
      </c>
      <c r="AJ1644" s="92" t="inlineStr">
        <is>
          <t>N</t>
        </is>
      </c>
      <c r="AK1644" s="96" t="n"/>
      <c r="AL1644" s="91" t="inlineStr">
        <is>
          <t>n/a</t>
        </is>
      </c>
      <c r="AM1644" s="93" t="n"/>
      <c r="AN1644" s="92" t="inlineStr">
        <is>
          <t>None</t>
        </is>
      </c>
      <c r="AO1644" s="102" t="n">
        <v>0</v>
      </c>
      <c r="AP1644" s="103" t="n">
        <v>0.85</v>
      </c>
      <c r="AQ1644" s="102" t="n">
        <v>53</v>
      </c>
      <c r="AR1644" s="91" t="inlineStr">
        <is>
          <t>N</t>
        </is>
      </c>
      <c r="AS1644" s="104" t="n"/>
      <c r="AT1644" s="92">
        <f>IF(AND(P1644="52-wk high",T1644&gt;=Settings!$B$7),"Y","N")</f>
        <v/>
      </c>
      <c r="AU1644" s="91">
        <f>IF(AND(AD1644&gt;=Settings!$B$8,M1644&gt;0),"Y","N")</f>
        <v/>
      </c>
      <c r="AV1644" s="91">
        <f>IF(OR(AH1644&gt;Settings!$B$9,AI1644&gt;Settings!$B$9),"Y","N")</f>
        <v/>
      </c>
      <c r="AW1644" s="91">
        <f>IF(AJ1644&lt;&gt;"Y","n/a",IF(AND(M1644&gt;0,AK1644&gt;Settings!$B$10),"Y","N"))</f>
        <v/>
      </c>
      <c r="AX1644" s="91">
        <f>IF(AO1644&gt;=Settings!$B$11,"Y","N")</f>
        <v/>
      </c>
      <c r="AY1644" s="99">
        <f>(AT1644="Y")+(AU1644="Y")+(AV1644="Y")+(AW1644="Y")+(AX1644="Y")</f>
        <v/>
      </c>
      <c r="AZ1644" s="94">
        <f>IF(AY1644=0,"None",_xlfn.TEXTJOIN(", ",TRUE(),IF(AT1644="Y","Breakout",""),IF(AU1644="Y","Accumulation",""),IF(AV1644="Y","Institutional buying",""),IF(AW1644="Y","Long buildup",""),IF(AX1644="Y","Momentum leader","")))</f>
        <v/>
      </c>
      <c r="BA1644" s="94">
        <f>IF(BW1644="","","Passes "&amp;AY1644&amp;" of 5 buy-side scans"&amp;IF(G1644="Y","; RED FLAG: filter out using Red flag column",""))</f>
        <v/>
      </c>
      <c r="BB1644" s="91" t="inlineStr">
        <is>
          <t>None</t>
        </is>
      </c>
      <c r="BC1644" s="92" t="inlineStr">
        <is>
          <t>Y</t>
        </is>
      </c>
      <c r="BD1644" s="94" t="inlineStr">
        <is>
          <t>EPS zero</t>
        </is>
      </c>
      <c r="BE1644" s="94" t="n"/>
      <c r="BF1644" s="92">
        <f>IF(R1644*100000&gt;=Settings!$B$5,"Y","N")</f>
        <v/>
      </c>
      <c r="BG1644" s="91">
        <f>IF(F1644&gt;Settings!$B$6,"Y","N")</f>
        <v/>
      </c>
      <c r="BH1644" s="97" t="n">
        <v>-25.6</v>
      </c>
      <c r="BI1644" s="96" t="n">
        <v>-12.41</v>
      </c>
      <c r="BJ1644" s="96" t="n">
        <v>-10.51</v>
      </c>
      <c r="BK1644" s="96" t="n">
        <v>-12.41</v>
      </c>
      <c r="BL1644" s="96" t="n">
        <v>72.73</v>
      </c>
      <c r="BM1644" s="96" t="n">
        <v>-73.86</v>
      </c>
      <c r="BN1644" s="97" t="n">
        <v>-9.67</v>
      </c>
      <c r="BO1644" s="96" t="n">
        <v>-11.21</v>
      </c>
      <c r="BP1644" s="96" t="n">
        <v>-15.29</v>
      </c>
      <c r="BQ1644" s="96" t="n">
        <v>-35.06</v>
      </c>
      <c r="BR1644" s="91" t="inlineStr">
        <is>
          <t>Stacked down</t>
        </is>
      </c>
      <c r="BS1644" s="91" t="inlineStr">
        <is>
          <t>None</t>
        </is>
      </c>
      <c r="BT1644" s="96" t="n">
        <v>25.7</v>
      </c>
      <c r="BU1644" s="91" t="inlineStr">
        <is>
          <t>N</t>
        </is>
      </c>
      <c r="BV1644" s="99">
        <f>IF(OR(BF1644&lt;&gt;"Y",BG1644&lt;&gt;"Y"),"",(AND(ISNUMBER(BQ1644),BQ1644&gt;0))+(BR1644="Stacked up")+(AND(ISNUMBER(BH1644),BH1644&gt;=-Settings!$B$17))+(AND(ISNUMBER(BK1644),ISNUMBER(BM1644),BK1644&gt;0,BM1644&gt;0))+(AND(ISNUMBER(AQ1644),AQ1644&gt;=Settings!$B$18))+(AND(ISNUMBER(BT1644),BT1644&gt;=Settings!$B$19,BT1644&lt;=Settings!$B$20))+(AND(ISNUMBER(AS1644),AS1644&gt;0))+(AND(ISNUMBER(T1644),ISNUMBER(M1644),T1644&gt;=Settings!$B$21,M1644&gt;0))+(AND(ISNUMBER(AD1644),ISNUMBER(M1644),AD1644&gt;=Settings!$B$22,M1644&gt;0))+(AY1644&gt;=1))</f>
        <v/>
      </c>
      <c r="BW1644" s="91">
        <f>IF(OR(AY1644=0,BF1644&lt;&gt;"Y",BG1644&lt;&gt;"Y"),"",1+SUMPRODUCT(($A$6:$A$2604=A1644)*($AY$6:$AY$2604&gt;0)*($BF$6:$BF$2604="Y")*($BG$6:$BG$2604="Y")*(($AY$6:$AY$2604&gt;AY1644)+($AY$6:$AY$2604=AY1644)*($AD$6:$AD$2604&gt;AD1644))))</f>
        <v/>
      </c>
    </row>
    <row r="1645" ht="23.85" customHeight="1" s="55">
      <c r="A1645" s="90" t="n">
        <v>46296</v>
      </c>
      <c r="B1645" s="91" t="inlineStr">
        <is>
          <t>SANDESH</t>
        </is>
      </c>
      <c r="C1645" s="91" t="inlineStr">
        <is>
          <t>INE583B01015</t>
        </is>
      </c>
      <c r="D1645" s="91" t="n"/>
      <c r="E1645" s="91" t="inlineStr">
        <is>
          <t>None</t>
        </is>
      </c>
      <c r="F1645" s="93" t="n">
        <v>749</v>
      </c>
      <c r="G1645" s="92" t="inlineStr">
        <is>
          <t>N</t>
        </is>
      </c>
      <c r="H1645" s="94" t="n"/>
      <c r="I1645" s="91" t="inlineStr">
        <is>
          <t>N</t>
        </is>
      </c>
      <c r="J1645" s="92">
        <f>IF(K1645="","N","Y")</f>
        <v/>
      </c>
      <c r="K1645" s="94">
        <f>_xlfn.TEXTJOIN("; ",TRUE,IF(P1645="52-wk low","52-wk low",""),IF(AND(AD1645&gt;=Settings!$B$12,M1645&lt;0),"Distribution",""),IF(AND(AJ1645="Y",M1645&lt;0,AK1645&lt;-Settings!$B$13),"Long unwinding",""),IF(AND(AJ1645="Y",M1645&lt;0,AK1645&gt;Settings!$B$13),"Short buildup",""))</f>
        <v/>
      </c>
      <c r="L1645" s="95" t="n">
        <v>990.05</v>
      </c>
      <c r="M1645" s="96" t="n">
        <v>-0.93</v>
      </c>
      <c r="N1645" s="93" t="n">
        <v>1002</v>
      </c>
      <c r="O1645" s="91" t="inlineStr">
        <is>
          <t>None</t>
        </is>
      </c>
      <c r="P1645" s="91" t="inlineStr">
        <is>
          <t>None</t>
        </is>
      </c>
      <c r="Q1645" s="97" t="n">
        <v>0</v>
      </c>
      <c r="R1645" s="96" t="n">
        <v>0.01</v>
      </c>
      <c r="S1645" s="96" t="n">
        <v>0.39</v>
      </c>
      <c r="T1645" s="96" t="n">
        <v>0.08</v>
      </c>
      <c r="U1645" s="96" t="n">
        <v>0.14</v>
      </c>
      <c r="V1645" s="103" t="n">
        <v>0.33</v>
      </c>
      <c r="W1645" s="102" t="n">
        <v>0</v>
      </c>
      <c r="X1645" s="93" t="n"/>
      <c r="Y1645" s="91" t="inlineStr">
        <is>
          <t>None</t>
        </is>
      </c>
      <c r="Z1645" s="99" t="n">
        <v>74.83</v>
      </c>
      <c r="AA1645" s="96" t="n">
        <v>0.99</v>
      </c>
      <c r="AB1645" s="96" t="n">
        <v>1.06</v>
      </c>
      <c r="AC1645" s="96" t="n">
        <v>0.4</v>
      </c>
      <c r="AD1645" s="96" t="n">
        <v>0.14</v>
      </c>
      <c r="AE1645" s="96" t="n">
        <v>0.23</v>
      </c>
      <c r="AF1645" s="103" t="n">
        <v>1.74</v>
      </c>
      <c r="AG1645" s="91" t="inlineStr">
        <is>
          <t>Quiet accumulation</t>
        </is>
      </c>
      <c r="AH1645" s="100" t="n">
        <v>0</v>
      </c>
      <c r="AI1645" s="101" t="n">
        <v>0</v>
      </c>
      <c r="AJ1645" s="92" t="inlineStr">
        <is>
          <t>N</t>
        </is>
      </c>
      <c r="AK1645" s="96" t="n"/>
      <c r="AL1645" s="91" t="inlineStr">
        <is>
          <t>n/a</t>
        </is>
      </c>
      <c r="AM1645" s="93" t="n"/>
      <c r="AN1645" s="92" t="inlineStr">
        <is>
          <t>None</t>
        </is>
      </c>
      <c r="AO1645" s="102" t="n">
        <v>0</v>
      </c>
      <c r="AP1645" s="103" t="n">
        <v>0.82</v>
      </c>
      <c r="AQ1645" s="102" t="n">
        <v>51</v>
      </c>
      <c r="AR1645" s="91" t="inlineStr">
        <is>
          <t>N</t>
        </is>
      </c>
      <c r="AS1645" s="104" t="n"/>
      <c r="AT1645" s="92">
        <f>IF(AND(P1645="52-wk high",T1645&gt;=Settings!$B$7),"Y","N")</f>
        <v/>
      </c>
      <c r="AU1645" s="91">
        <f>IF(AND(AD1645&gt;=Settings!$B$8,M1645&gt;0),"Y","N")</f>
        <v/>
      </c>
      <c r="AV1645" s="91">
        <f>IF(OR(AH1645&gt;Settings!$B$9,AI1645&gt;Settings!$B$9),"Y","N")</f>
        <v/>
      </c>
      <c r="AW1645" s="91">
        <f>IF(AJ1645&lt;&gt;"Y","n/a",IF(AND(M1645&gt;0,AK1645&gt;Settings!$B$10),"Y","N"))</f>
        <v/>
      </c>
      <c r="AX1645" s="91">
        <f>IF(AO1645&gt;=Settings!$B$11,"Y","N")</f>
        <v/>
      </c>
      <c r="AY1645" s="99">
        <f>(AT1645="Y")+(AU1645="Y")+(AV1645="Y")+(AW1645="Y")+(AX1645="Y")</f>
        <v/>
      </c>
      <c r="AZ1645" s="94">
        <f>IF(AY1645=0,"None",_xlfn.TEXTJOIN(", ",TRUE(),IF(AT1645="Y","Breakout",""),IF(AU1645="Y","Accumulation",""),IF(AV1645="Y","Institutional buying",""),IF(AW1645="Y","Long buildup",""),IF(AX1645="Y","Momentum leader","")))</f>
        <v/>
      </c>
      <c r="BA1645" s="94">
        <f>IF(BW1645="","","Passes "&amp;AY1645&amp;" of 5 buy-side scans"&amp;IF(G1645="Y","; RED FLAG: filter out using Red flag column",""))</f>
        <v/>
      </c>
      <c r="BB1645" s="91" t="inlineStr">
        <is>
          <t>None</t>
        </is>
      </c>
      <c r="BC1645" s="92" t="inlineStr">
        <is>
          <t>Y</t>
        </is>
      </c>
      <c r="BD1645" s="94" t="inlineStr">
        <is>
          <t>Few traders (&lt;100 unique PAN, 30 days)</t>
        </is>
      </c>
      <c r="BE1645" s="94" t="n"/>
      <c r="BF1645" s="92">
        <f>IF(R1645*100000&gt;=Settings!$B$5,"Y","N")</f>
        <v/>
      </c>
      <c r="BG1645" s="91">
        <f>IF(F1645&gt;Settings!$B$6,"Y","N")</f>
        <v/>
      </c>
      <c r="BH1645" s="97" t="n">
        <v>-22.04</v>
      </c>
      <c r="BI1645" s="96" t="n">
        <v>-2.39</v>
      </c>
      <c r="BJ1645" s="96" t="n">
        <v>-6.55</v>
      </c>
      <c r="BK1645" s="96" t="n">
        <v>0.55</v>
      </c>
      <c r="BL1645" s="96" t="n">
        <v>13.93</v>
      </c>
      <c r="BM1645" s="96" t="n">
        <v>-16.07</v>
      </c>
      <c r="BN1645" s="97" t="n">
        <v>-3.49</v>
      </c>
      <c r="BO1645" s="96" t="n">
        <v>-3.47</v>
      </c>
      <c r="BP1645" s="96" t="n">
        <v>-2.93</v>
      </c>
      <c r="BQ1645" s="96" t="n">
        <v>-4.33</v>
      </c>
      <c r="BR1645" s="91" t="inlineStr">
        <is>
          <t>Mixed</t>
        </is>
      </c>
      <c r="BS1645" s="91" t="inlineStr">
        <is>
          <t>None</t>
        </is>
      </c>
      <c r="BT1645" s="96" t="n">
        <v>32.7</v>
      </c>
      <c r="BU1645" s="91" t="inlineStr">
        <is>
          <t>N</t>
        </is>
      </c>
      <c r="BV1645" s="99">
        <f>IF(OR(BF1645&lt;&gt;"Y",BG1645&lt;&gt;"Y"),"",(AND(ISNUMBER(BQ1645),BQ1645&gt;0))+(BR1645="Stacked up")+(AND(ISNUMBER(BH1645),BH1645&gt;=-Settings!$B$17))+(AND(ISNUMBER(BK1645),ISNUMBER(BM1645),BK1645&gt;0,BM1645&gt;0))+(AND(ISNUMBER(AQ1645),AQ1645&gt;=Settings!$B$18))+(AND(ISNUMBER(BT1645),BT1645&gt;=Settings!$B$19,BT1645&lt;=Settings!$B$20))+(AND(ISNUMBER(AS1645),AS1645&gt;0))+(AND(ISNUMBER(T1645),ISNUMBER(M1645),T1645&gt;=Settings!$B$21,M1645&gt;0))+(AND(ISNUMBER(AD1645),ISNUMBER(M1645),AD1645&gt;=Settings!$B$22,M1645&gt;0))+(AY1645&gt;=1))</f>
        <v/>
      </c>
      <c r="BW1645" s="91">
        <f>IF(OR(AY1645=0,BF1645&lt;&gt;"Y",BG1645&lt;&gt;"Y"),"",1+SUMPRODUCT(($A$6:$A$2604=A1645)*($AY$6:$AY$2604&gt;0)*($BF$6:$BF$2604="Y")*($BG$6:$BG$2604="Y")*(($AY$6:$AY$2604&gt;AY1645)+($AY$6:$AY$2604=AY1645)*($AD$6:$AD$2604&gt;AD1645))))</f>
        <v/>
      </c>
    </row>
    <row r="1646" ht="23.85" customHeight="1" s="55">
      <c r="A1646" s="90" t="n">
        <v>46296</v>
      </c>
      <c r="B1646" s="91" t="inlineStr">
        <is>
          <t>SEJALLTD</t>
        </is>
      </c>
      <c r="C1646" s="91" t="inlineStr">
        <is>
          <t>INE955I01044</t>
        </is>
      </c>
      <c r="D1646" s="91" t="n"/>
      <c r="E1646" s="91" t="inlineStr">
        <is>
          <t>None</t>
        </is>
      </c>
      <c r="F1646" s="93" t="n">
        <v>748</v>
      </c>
      <c r="G1646" s="92" t="inlineStr">
        <is>
          <t>N</t>
        </is>
      </c>
      <c r="H1646" s="94" t="n"/>
      <c r="I1646" s="91" t="inlineStr">
        <is>
          <t>N</t>
        </is>
      </c>
      <c r="J1646" s="92">
        <f>IF(K1646="","N","Y")</f>
        <v/>
      </c>
      <c r="K1646" s="94">
        <f>_xlfn.TEXTJOIN("; ",TRUE,IF(P1646="52-wk low","52-wk low",""),IF(AND(AD1646&gt;=Settings!$B$12,M1646&lt;0),"Distribution",""),IF(AND(AJ1646="Y",M1646&lt;0,AK1646&lt;-Settings!$B$13),"Long unwinding",""),IF(AND(AJ1646="Y",M1646&lt;0,AK1646&gt;Settings!$B$13),"Short buildup",""))</f>
        <v/>
      </c>
      <c r="L1646" s="95" t="n">
        <v>656.5</v>
      </c>
      <c r="M1646" s="96" t="n">
        <v>-2.6</v>
      </c>
      <c r="N1646" s="93" t="n">
        <v>1942</v>
      </c>
      <c r="O1646" s="91" t="inlineStr">
        <is>
          <t>None</t>
        </is>
      </c>
      <c r="P1646" s="91" t="inlineStr">
        <is>
          <t>None</t>
        </is>
      </c>
      <c r="Q1646" s="97" t="n">
        <v>0.09</v>
      </c>
      <c r="R1646" s="96" t="n">
        <v>0.21</v>
      </c>
      <c r="S1646" s="96" t="n">
        <v>0.41</v>
      </c>
      <c r="T1646" s="96" t="n">
        <v>0.63</v>
      </c>
      <c r="U1646" s="96" t="n">
        <v>0.79</v>
      </c>
      <c r="V1646" s="103" t="n">
        <v>1.93</v>
      </c>
      <c r="W1646" s="102" t="n">
        <v>6</v>
      </c>
      <c r="X1646" s="93" t="n"/>
      <c r="Y1646" s="91" t="inlineStr">
        <is>
          <t>None</t>
        </is>
      </c>
      <c r="Z1646" s="99" t="n">
        <v>62.92</v>
      </c>
      <c r="AA1646" s="96" t="n">
        <v>0.91</v>
      </c>
      <c r="AB1646" s="96" t="n">
        <v>0.93</v>
      </c>
      <c r="AC1646" s="96" t="n">
        <v>0.3</v>
      </c>
      <c r="AD1646" s="96" t="n"/>
      <c r="AE1646" s="96" t="n"/>
      <c r="AF1646" s="103" t="n"/>
      <c r="AG1646" s="91" t="inlineStr">
        <is>
          <t>Drying up</t>
        </is>
      </c>
      <c r="AH1646" s="100" t="n">
        <v>0</v>
      </c>
      <c r="AI1646" s="101" t="n">
        <v>0</v>
      </c>
      <c r="AJ1646" s="92" t="inlineStr">
        <is>
          <t>N</t>
        </is>
      </c>
      <c r="AK1646" s="96" t="n"/>
      <c r="AL1646" s="91" t="inlineStr">
        <is>
          <t>n/a</t>
        </is>
      </c>
      <c r="AM1646" s="93" t="n"/>
      <c r="AN1646" s="92" t="inlineStr">
        <is>
          <t>None</t>
        </is>
      </c>
      <c r="AO1646" s="102" t="n">
        <v>0</v>
      </c>
      <c r="AP1646" s="103" t="n">
        <v>1.26</v>
      </c>
      <c r="AQ1646" s="102" t="n">
        <v>72</v>
      </c>
      <c r="AR1646" s="91" t="inlineStr">
        <is>
          <t>N</t>
        </is>
      </c>
      <c r="AS1646" s="104" t="n"/>
      <c r="AT1646" s="92">
        <f>IF(AND(P1646="52-wk high",T1646&gt;=Settings!$B$7),"Y","N")</f>
        <v/>
      </c>
      <c r="AU1646" s="91">
        <f>IF(AND(AD1646&gt;=Settings!$B$8,M1646&gt;0),"Y","N")</f>
        <v/>
      </c>
      <c r="AV1646" s="91">
        <f>IF(OR(AH1646&gt;Settings!$B$9,AI1646&gt;Settings!$B$9),"Y","N")</f>
        <v/>
      </c>
      <c r="AW1646" s="91">
        <f>IF(AJ1646&lt;&gt;"Y","n/a",IF(AND(M1646&gt;0,AK1646&gt;Settings!$B$10),"Y","N"))</f>
        <v/>
      </c>
      <c r="AX1646" s="91">
        <f>IF(AO1646&gt;=Settings!$B$11,"Y","N")</f>
        <v/>
      </c>
      <c r="AY1646" s="99">
        <f>(AT1646="Y")+(AU1646="Y")+(AV1646="Y")+(AW1646="Y")+(AX1646="Y")</f>
        <v/>
      </c>
      <c r="AZ1646" s="94">
        <f>IF(AY1646=0,"None",_xlfn.TEXTJOIN(", ",TRUE(),IF(AT1646="Y","Breakout",""),IF(AU1646="Y","Accumulation",""),IF(AV1646="Y","Institutional buying",""),IF(AW1646="Y","Long buildup",""),IF(AX1646="Y","Momentum leader","")))</f>
        <v/>
      </c>
      <c r="BA1646" s="94">
        <f>IF(BW1646="","","Passes "&amp;AY1646&amp;" of 5 buy-side scans"&amp;IF(G1646="Y","; RED FLAG: filter out using Red flag column",""))</f>
        <v/>
      </c>
      <c r="BB1646" s="91" t="inlineStr">
        <is>
          <t>Lower</t>
        </is>
      </c>
      <c r="BC1646" s="92" t="inlineStr">
        <is>
          <t>Y</t>
        </is>
      </c>
      <c r="BD1646" s="94" t="inlineStr">
        <is>
          <t>High-low range &gt;100% in 6 months; High-low range &gt;150% in 12 months</t>
        </is>
      </c>
      <c r="BE1646" s="94" t="n"/>
      <c r="BF1646" s="92">
        <f>IF(R1646*100000&gt;=Settings!$B$5,"Y","N")</f>
        <v/>
      </c>
      <c r="BG1646" s="91">
        <f>IF(F1646&gt;Settings!$B$6,"Y","N")</f>
        <v/>
      </c>
      <c r="BH1646" s="97" t="n">
        <v>-36.67</v>
      </c>
      <c r="BI1646" s="96" t="n">
        <v>-3.89</v>
      </c>
      <c r="BJ1646" s="96" t="n">
        <v>-2.78</v>
      </c>
      <c r="BK1646" s="96" t="n">
        <v>-12.5</v>
      </c>
      <c r="BL1646" s="96" t="n">
        <v>63.7</v>
      </c>
      <c r="BM1646" s="96" t="n">
        <v>-18.53</v>
      </c>
      <c r="BN1646" s="97" t="n">
        <v>-2.2</v>
      </c>
      <c r="BO1646" s="96" t="n">
        <v>-4.23</v>
      </c>
      <c r="BP1646" s="96" t="n">
        <v>-5.89</v>
      </c>
      <c r="BQ1646" s="96" t="n">
        <v>-7.68</v>
      </c>
      <c r="BR1646" s="91" t="inlineStr">
        <is>
          <t>Stacked down</t>
        </is>
      </c>
      <c r="BS1646" s="91" t="inlineStr">
        <is>
          <t>None</t>
        </is>
      </c>
      <c r="BT1646" s="96" t="n">
        <v>45.6</v>
      </c>
      <c r="BU1646" s="91" t="inlineStr">
        <is>
          <t>N</t>
        </is>
      </c>
      <c r="BV1646" s="99">
        <f>IF(OR(BF1646&lt;&gt;"Y",BG1646&lt;&gt;"Y"),"",(AND(ISNUMBER(BQ1646),BQ1646&gt;0))+(BR1646="Stacked up")+(AND(ISNUMBER(BH1646),BH1646&gt;=-Settings!$B$17))+(AND(ISNUMBER(BK1646),ISNUMBER(BM1646),BK1646&gt;0,BM1646&gt;0))+(AND(ISNUMBER(AQ1646),AQ1646&gt;=Settings!$B$18))+(AND(ISNUMBER(BT1646),BT1646&gt;=Settings!$B$19,BT1646&lt;=Settings!$B$20))+(AND(ISNUMBER(AS1646),AS1646&gt;0))+(AND(ISNUMBER(T1646),ISNUMBER(M1646),T1646&gt;=Settings!$B$21,M1646&gt;0))+(AND(ISNUMBER(AD1646),ISNUMBER(M1646),AD1646&gt;=Settings!$B$22,M1646&gt;0))+(AY1646&gt;=1))</f>
        <v/>
      </c>
      <c r="BW1646" s="91">
        <f>IF(OR(AY1646=0,BF1646&lt;&gt;"Y",BG1646&lt;&gt;"Y"),"",1+SUMPRODUCT(($A$6:$A$2604=A1646)*($AY$6:$AY$2604&gt;0)*($BF$6:$BF$2604="Y")*($BG$6:$BG$2604="Y")*(($AY$6:$AY$2604&gt;AY1646)+($AY$6:$AY$2604=AY1646)*($AD$6:$AD$2604&gt;AD1646))))</f>
        <v/>
      </c>
    </row>
    <row r="1647" ht="23.85" customHeight="1" s="55">
      <c r="A1647" s="90" t="n">
        <v>46296</v>
      </c>
      <c r="B1647" s="91" t="inlineStr">
        <is>
          <t>KOTHARIPET</t>
        </is>
      </c>
      <c r="C1647" s="91" t="inlineStr">
        <is>
          <t>INE720A01015</t>
        </is>
      </c>
      <c r="D1647" s="91" t="n"/>
      <c r="E1647" s="91" t="inlineStr">
        <is>
          <t>None</t>
        </is>
      </c>
      <c r="F1647" s="93" t="n">
        <v>745</v>
      </c>
      <c r="G1647" s="92" t="inlineStr">
        <is>
          <t>N</t>
        </is>
      </c>
      <c r="H1647" s="94" t="n"/>
      <c r="I1647" s="91" t="inlineStr">
        <is>
          <t>N</t>
        </is>
      </c>
      <c r="J1647" s="92">
        <f>IF(K1647="","N","Y")</f>
        <v/>
      </c>
      <c r="K1647" s="94">
        <f>_xlfn.TEXTJOIN("; ",TRUE,IF(P1647="52-wk low","52-wk low",""),IF(AND(AD1647&gt;=Settings!$B$12,M1647&lt;0),"Distribution",""),IF(AND(AJ1647="Y",M1647&lt;0,AK1647&lt;-Settings!$B$13),"Long unwinding",""),IF(AND(AJ1647="Y",M1647&lt;0,AK1647&gt;Settings!$B$13),"Short buildup",""))</f>
        <v/>
      </c>
      <c r="L1647" s="95" t="n">
        <v>126.58</v>
      </c>
      <c r="M1647" s="96" t="n">
        <v>-2.2</v>
      </c>
      <c r="N1647" s="93" t="n">
        <v>1743</v>
      </c>
      <c r="O1647" s="91" t="inlineStr">
        <is>
          <t>None</t>
        </is>
      </c>
      <c r="P1647" s="91" t="inlineStr">
        <is>
          <t>None</t>
        </is>
      </c>
      <c r="Q1647" s="97" t="n">
        <v>0.45</v>
      </c>
      <c r="R1647" s="96" t="n">
        <v>0.98</v>
      </c>
      <c r="S1647" s="96" t="n">
        <v>0.46</v>
      </c>
      <c r="T1647" s="96" t="n">
        <v>0.41</v>
      </c>
      <c r="U1647" s="96" t="n">
        <v>0.41</v>
      </c>
      <c r="V1647" s="103" t="n">
        <v>0.93</v>
      </c>
      <c r="W1647" s="102" t="n">
        <v>3</v>
      </c>
      <c r="X1647" s="93" t="n"/>
      <c r="Y1647" s="91" t="inlineStr">
        <is>
          <t>None</t>
        </is>
      </c>
      <c r="Z1647" s="99" t="n">
        <v>60.21</v>
      </c>
      <c r="AA1647" s="96" t="n">
        <v>1.04</v>
      </c>
      <c r="AB1647" s="96" t="n">
        <v>1.13</v>
      </c>
      <c r="AC1647" s="96" t="n">
        <v>0.5600000000000001</v>
      </c>
      <c r="AD1647" s="96" t="n">
        <v>0.53</v>
      </c>
      <c r="AE1647" s="96" t="n">
        <v>0.59</v>
      </c>
      <c r="AF1647" s="103" t="n">
        <v>1.17</v>
      </c>
      <c r="AG1647" s="91" t="inlineStr">
        <is>
          <t>Normal</t>
        </is>
      </c>
      <c r="AH1647" s="100" t="n">
        <v>0</v>
      </c>
      <c r="AI1647" s="101" t="n">
        <v>0</v>
      </c>
      <c r="AJ1647" s="92" t="inlineStr">
        <is>
          <t>N</t>
        </is>
      </c>
      <c r="AK1647" s="96" t="n"/>
      <c r="AL1647" s="91" t="inlineStr">
        <is>
          <t>n/a</t>
        </is>
      </c>
      <c r="AM1647" s="93" t="n"/>
      <c r="AN1647" s="92" t="inlineStr">
        <is>
          <t>None</t>
        </is>
      </c>
      <c r="AO1647" s="102" t="n">
        <v>0</v>
      </c>
      <c r="AP1647" s="103" t="n">
        <v>0.96</v>
      </c>
      <c r="AQ1647" s="102" t="n">
        <v>60</v>
      </c>
      <c r="AR1647" s="91" t="inlineStr">
        <is>
          <t>N</t>
        </is>
      </c>
      <c r="AS1647" s="104" t="n"/>
      <c r="AT1647" s="92">
        <f>IF(AND(P1647="52-wk high",T1647&gt;=Settings!$B$7),"Y","N")</f>
        <v/>
      </c>
      <c r="AU1647" s="91">
        <f>IF(AND(AD1647&gt;=Settings!$B$8,M1647&gt;0),"Y","N")</f>
        <v/>
      </c>
      <c r="AV1647" s="91">
        <f>IF(OR(AH1647&gt;Settings!$B$9,AI1647&gt;Settings!$B$9),"Y","N")</f>
        <v/>
      </c>
      <c r="AW1647" s="91">
        <f>IF(AJ1647&lt;&gt;"Y","n/a",IF(AND(M1647&gt;0,AK1647&gt;Settings!$B$10),"Y","N"))</f>
        <v/>
      </c>
      <c r="AX1647" s="91">
        <f>IF(AO1647&gt;=Settings!$B$11,"Y","N")</f>
        <v/>
      </c>
      <c r="AY1647" s="99">
        <f>(AT1647="Y")+(AU1647="Y")+(AV1647="Y")+(AW1647="Y")+(AX1647="Y")</f>
        <v/>
      </c>
      <c r="AZ1647" s="94">
        <f>IF(AY1647=0,"None",_xlfn.TEXTJOIN(", ",TRUE(),IF(AT1647="Y","Breakout",""),IF(AU1647="Y","Accumulation",""),IF(AV1647="Y","Institutional buying",""),IF(AW1647="Y","Long buildup",""),IF(AX1647="Y","Momentum leader","")))</f>
        <v/>
      </c>
      <c r="BA1647" s="94">
        <f>IF(BW1647="","","Passes "&amp;AY1647&amp;" of 5 buy-side scans"&amp;IF(G1647="Y","; RED FLAG: filter out using Red flag column",""))</f>
        <v/>
      </c>
      <c r="BB1647" s="91" t="inlineStr">
        <is>
          <t>None</t>
        </is>
      </c>
      <c r="BC1647" s="92" t="inlineStr">
        <is>
          <t>N</t>
        </is>
      </c>
      <c r="BD1647" s="94" t="n"/>
      <c r="BE1647" s="94" t="n"/>
      <c r="BF1647" s="92">
        <f>IF(R1647*100000&gt;=Settings!$B$5,"Y","N")</f>
        <v/>
      </c>
      <c r="BG1647" s="91">
        <f>IF(F1647&gt;Settings!$B$6,"Y","N")</f>
        <v/>
      </c>
      <c r="BH1647" s="97" t="n">
        <v>-18.58</v>
      </c>
      <c r="BI1647" s="96" t="n">
        <v>-5.54</v>
      </c>
      <c r="BJ1647" s="96" t="n">
        <v>-3.3</v>
      </c>
      <c r="BK1647" s="96" t="n">
        <v>3.86</v>
      </c>
      <c r="BL1647" s="96" t="n">
        <v>21.08</v>
      </c>
      <c r="BM1647" s="96" t="n">
        <v>-9.199999999999999</v>
      </c>
      <c r="BN1647" s="97" t="n">
        <v>-4.99</v>
      </c>
      <c r="BO1647" s="96" t="n">
        <v>-5.51</v>
      </c>
      <c r="BP1647" s="96" t="n">
        <v>-4.33</v>
      </c>
      <c r="BQ1647" s="96" t="n">
        <v>-3.86</v>
      </c>
      <c r="BR1647" s="91" t="inlineStr">
        <is>
          <t>Mixed</t>
        </is>
      </c>
      <c r="BS1647" s="91" t="inlineStr">
        <is>
          <t>None</t>
        </is>
      </c>
      <c r="BT1647" s="96" t="n">
        <v>33.6</v>
      </c>
      <c r="BU1647" s="91" t="inlineStr">
        <is>
          <t>N</t>
        </is>
      </c>
      <c r="BV1647" s="99">
        <f>IF(OR(BF1647&lt;&gt;"Y",BG1647&lt;&gt;"Y"),"",(AND(ISNUMBER(BQ1647),BQ1647&gt;0))+(BR1647="Stacked up")+(AND(ISNUMBER(BH1647),BH1647&gt;=-Settings!$B$17))+(AND(ISNUMBER(BK1647),ISNUMBER(BM1647),BK1647&gt;0,BM1647&gt;0))+(AND(ISNUMBER(AQ1647),AQ1647&gt;=Settings!$B$18))+(AND(ISNUMBER(BT1647),BT1647&gt;=Settings!$B$19,BT1647&lt;=Settings!$B$20))+(AND(ISNUMBER(AS1647),AS1647&gt;0))+(AND(ISNUMBER(T1647),ISNUMBER(M1647),T1647&gt;=Settings!$B$21,M1647&gt;0))+(AND(ISNUMBER(AD1647),ISNUMBER(M1647),AD1647&gt;=Settings!$B$22,M1647&gt;0))+(AY1647&gt;=1))</f>
        <v/>
      </c>
      <c r="BW1647" s="91">
        <f>IF(OR(AY1647=0,BF1647&lt;&gt;"Y",BG1647&lt;&gt;"Y"),"",1+SUMPRODUCT(($A$6:$A$2604=A1647)*($AY$6:$AY$2604&gt;0)*($BF$6:$BF$2604="Y")*($BG$6:$BG$2604="Y")*(($AY$6:$AY$2604&gt;AY1647)+($AY$6:$AY$2604=AY1647)*($AD$6:$AD$2604&gt;AD1647))))</f>
        <v/>
      </c>
    </row>
    <row r="1648" ht="23.85" customHeight="1" s="55">
      <c r="A1648" s="90" t="n">
        <v>46296</v>
      </c>
      <c r="B1648" s="91" t="inlineStr">
        <is>
          <t>ISTLTD</t>
        </is>
      </c>
      <c r="C1648" s="91" t="inlineStr">
        <is>
          <t>INE684B01029</t>
        </is>
      </c>
      <c r="D1648" s="91" t="n"/>
      <c r="E1648" s="91" t="inlineStr">
        <is>
          <t>None</t>
        </is>
      </c>
      <c r="F1648" s="93" t="n">
        <v>741</v>
      </c>
      <c r="G1648" s="92" t="inlineStr">
        <is>
          <t>N</t>
        </is>
      </c>
      <c r="H1648" s="94" t="n"/>
      <c r="I1648" s="91" t="inlineStr">
        <is>
          <t>N</t>
        </is>
      </c>
      <c r="J1648" s="92">
        <f>IF(K1648="","N","Y")</f>
        <v/>
      </c>
      <c r="K1648" s="94">
        <f>_xlfn.TEXTJOIN("; ",TRUE,IF(P1648="52-wk low","52-wk low",""),IF(AND(AD1648&gt;=Settings!$B$12,M1648&lt;0),"Distribution",""),IF(AND(AJ1648="Y",M1648&lt;0,AK1648&lt;-Settings!$B$13),"Long unwinding",""),IF(AND(AJ1648="Y",M1648&lt;0,AK1648&gt;Settings!$B$13),"Short buildup",""))</f>
        <v/>
      </c>
      <c r="L1648" s="95" t="n">
        <v>635</v>
      </c>
      <c r="M1648" s="96" t="n">
        <v>-1.23</v>
      </c>
      <c r="N1648" s="93" t="n">
        <v>1166</v>
      </c>
      <c r="O1648" s="91" t="inlineStr">
        <is>
          <t>None</t>
        </is>
      </c>
      <c r="P1648" s="91" t="inlineStr">
        <is>
          <t>None</t>
        </is>
      </c>
      <c r="Q1648" s="97" t="n">
        <v>0.01</v>
      </c>
      <c r="R1648" s="96" t="n">
        <v>0.01</v>
      </c>
      <c r="S1648" s="96" t="n">
        <v>1.26</v>
      </c>
      <c r="T1648" s="96" t="n"/>
      <c r="U1648" s="96" t="n"/>
      <c r="V1648" s="103" t="n"/>
      <c r="W1648" s="102" t="n"/>
      <c r="X1648" s="93" t="n"/>
      <c r="Y1648" s="91" t="inlineStr">
        <is>
          <t>None</t>
        </is>
      </c>
      <c r="Z1648" s="99" t="n">
        <v>86.81</v>
      </c>
      <c r="AA1648" s="96" t="n">
        <v>1.08</v>
      </c>
      <c r="AB1648" s="96" t="n"/>
      <c r="AC1648" s="96" t="n">
        <v>1.42</v>
      </c>
      <c r="AD1648" s="96" t="n"/>
      <c r="AE1648" s="96" t="n"/>
      <c r="AF1648" s="103" t="n"/>
      <c r="AG1648" s="91" t="n"/>
      <c r="AH1648" s="100" t="n">
        <v>0</v>
      </c>
      <c r="AI1648" s="101" t="n">
        <v>0</v>
      </c>
      <c r="AJ1648" s="92" t="inlineStr">
        <is>
          <t>N</t>
        </is>
      </c>
      <c r="AK1648" s="96" t="n"/>
      <c r="AL1648" s="91" t="inlineStr">
        <is>
          <t>n/a</t>
        </is>
      </c>
      <c r="AM1648" s="93" t="n"/>
      <c r="AN1648" s="92" t="inlineStr">
        <is>
          <t>None</t>
        </is>
      </c>
      <c r="AO1648" s="102" t="n">
        <v>0</v>
      </c>
      <c r="AP1648" s="103" t="n"/>
      <c r="AQ1648" s="102" t="n"/>
      <c r="AR1648" s="91" t="inlineStr">
        <is>
          <t>N</t>
        </is>
      </c>
      <c r="AS1648" s="104" t="n"/>
      <c r="AT1648" s="92">
        <f>IF(AND(P1648="52-wk high",T1648&gt;=Settings!$B$7),"Y","N")</f>
        <v/>
      </c>
      <c r="AU1648" s="91">
        <f>IF(AND(AD1648&gt;=Settings!$B$8,M1648&gt;0),"Y","N")</f>
        <v/>
      </c>
      <c r="AV1648" s="91">
        <f>IF(OR(AH1648&gt;Settings!$B$9,AI1648&gt;Settings!$B$9),"Y","N")</f>
        <v/>
      </c>
      <c r="AW1648" s="91">
        <f>IF(AJ1648&lt;&gt;"Y","n/a",IF(AND(M1648&gt;0,AK1648&gt;Settings!$B$10),"Y","N"))</f>
        <v/>
      </c>
      <c r="AX1648" s="91">
        <f>IF(AO1648&gt;=Settings!$B$11,"Y","N")</f>
        <v/>
      </c>
      <c r="AY1648" s="99">
        <f>(AT1648="Y")+(AU1648="Y")+(AV1648="Y")+(AW1648="Y")+(AX1648="Y")</f>
        <v/>
      </c>
      <c r="AZ1648" s="94">
        <f>IF(AY1648=0,"None",_xlfn.TEXTJOIN(", ",TRUE(),IF(AT1648="Y","Breakout",""),IF(AU1648="Y","Accumulation",""),IF(AV1648="Y","Institutional buying",""),IF(AW1648="Y","Long buildup",""),IF(AX1648="Y","Momentum leader","")))</f>
        <v/>
      </c>
      <c r="BA1648" s="94">
        <f>IF(BW1648="","","Passes "&amp;AY1648&amp;" of 5 buy-side scans"&amp;IF(G1648="Y","; RED FLAG: filter out using Red flag column",""))</f>
        <v/>
      </c>
      <c r="BB1648" s="91" t="inlineStr">
        <is>
          <t>None</t>
        </is>
      </c>
      <c r="BC1648" s="92" t="inlineStr">
        <is>
          <t>Y</t>
        </is>
      </c>
      <c r="BD1648" s="94" t="inlineStr">
        <is>
          <t>Few traders (&lt;100 unique PAN, 30 days)</t>
        </is>
      </c>
      <c r="BE1648" s="94" t="n"/>
      <c r="BF1648" s="92">
        <f>IF(R1648*100000&gt;=Settings!$B$5,"Y","N")</f>
        <v/>
      </c>
      <c r="BG1648" s="91">
        <f>IF(F1648&gt;Settings!$B$6,"Y","N")</f>
        <v/>
      </c>
      <c r="BH1648" s="97" t="n">
        <v>-15.33</v>
      </c>
      <c r="BI1648" s="96" t="n">
        <v>-3.49</v>
      </c>
      <c r="BJ1648" s="96" t="n">
        <v>-1.73</v>
      </c>
      <c r="BK1648" s="96" t="n"/>
      <c r="BL1648" s="96" t="n"/>
      <c r="BM1648" s="96" t="n"/>
      <c r="BN1648" s="97" t="n">
        <v>-2.85</v>
      </c>
      <c r="BO1648" s="96" t="n"/>
      <c r="BP1648" s="96" t="n"/>
      <c r="BQ1648" s="96" t="n"/>
      <c r="BR1648" s="91" t="n"/>
      <c r="BS1648" s="91" t="n"/>
      <c r="BT1648" s="96" t="n">
        <v>37.5</v>
      </c>
      <c r="BU1648" s="91" t="n"/>
      <c r="BV1648" s="99">
        <f>IF(OR(BF1648&lt;&gt;"Y",BG1648&lt;&gt;"Y"),"",(AND(ISNUMBER(BQ1648),BQ1648&gt;0))+(BR1648="Stacked up")+(AND(ISNUMBER(BH1648),BH1648&gt;=-Settings!$B$17))+(AND(ISNUMBER(BK1648),ISNUMBER(BM1648),BK1648&gt;0,BM1648&gt;0))+(AND(ISNUMBER(AQ1648),AQ1648&gt;=Settings!$B$18))+(AND(ISNUMBER(BT1648),BT1648&gt;=Settings!$B$19,BT1648&lt;=Settings!$B$20))+(AND(ISNUMBER(AS1648),AS1648&gt;0))+(AND(ISNUMBER(T1648),ISNUMBER(M1648),T1648&gt;=Settings!$B$21,M1648&gt;0))+(AND(ISNUMBER(AD1648),ISNUMBER(M1648),AD1648&gt;=Settings!$B$22,M1648&gt;0))+(AY1648&gt;=1))</f>
        <v/>
      </c>
      <c r="BW1648" s="91">
        <f>IF(OR(AY1648=0,BF1648&lt;&gt;"Y",BG1648&lt;&gt;"Y"),"",1+SUMPRODUCT(($A$6:$A$2604=A1648)*($AY$6:$AY$2604&gt;0)*($BF$6:$BF$2604="Y")*($BG$6:$BG$2604="Y")*(($AY$6:$AY$2604&gt;AY1648)+($AY$6:$AY$2604=AY1648)*($AD$6:$AD$2604&gt;AD1648))))</f>
        <v/>
      </c>
    </row>
    <row r="1649" ht="23.85" customHeight="1" s="55">
      <c r="A1649" s="90" t="n">
        <v>46296</v>
      </c>
      <c r="B1649" s="91" t="inlineStr">
        <is>
          <t>PERMAGN</t>
        </is>
      </c>
      <c r="C1649" s="91" t="inlineStr">
        <is>
          <t>INE418E01018</t>
        </is>
      </c>
      <c r="D1649" s="91" t="n"/>
      <c r="E1649" s="91" t="inlineStr">
        <is>
          <t>None</t>
        </is>
      </c>
      <c r="F1649" s="93" t="n">
        <v>741</v>
      </c>
      <c r="G1649" s="92" t="inlineStr">
        <is>
          <t>N</t>
        </is>
      </c>
      <c r="H1649" s="94" t="n"/>
      <c r="I1649" s="91" t="inlineStr">
        <is>
          <t>N</t>
        </is>
      </c>
      <c r="J1649" s="92">
        <f>IF(K1649="","N","Y")</f>
        <v/>
      </c>
      <c r="K1649" s="94">
        <f>_xlfn.TEXTJOIN("; ",TRUE,IF(P1649="52-wk low","52-wk low",""),IF(AND(AD1649&gt;=Settings!$B$12,M1649&lt;0),"Distribution",""),IF(AND(AJ1649="Y",M1649&lt;0,AK1649&lt;-Settings!$B$13),"Long unwinding",""),IF(AND(AJ1649="Y",M1649&lt;0,AK1649&gt;Settings!$B$13),"Short buildup",""))</f>
        <v/>
      </c>
      <c r="L1649" s="95" t="n">
        <v>861.3</v>
      </c>
      <c r="M1649" s="96" t="n">
        <v>3.52</v>
      </c>
      <c r="N1649" s="93" t="n">
        <v>101</v>
      </c>
      <c r="O1649" s="91" t="inlineStr">
        <is>
          <t>None</t>
        </is>
      </c>
      <c r="P1649" s="91" t="inlineStr">
        <is>
          <t>None</t>
        </is>
      </c>
      <c r="Q1649" s="97" t="n">
        <v>0.03</v>
      </c>
      <c r="R1649" s="96" t="n">
        <v>0.03</v>
      </c>
      <c r="S1649" s="96" t="n">
        <v>0.9</v>
      </c>
      <c r="T1649" s="96" t="n"/>
      <c r="U1649" s="96" t="n"/>
      <c r="V1649" s="103" t="n"/>
      <c r="W1649" s="102" t="n"/>
      <c r="X1649" s="93" t="n"/>
      <c r="Y1649" s="91" t="inlineStr">
        <is>
          <t>None</t>
        </is>
      </c>
      <c r="Z1649" s="99" t="n">
        <v>75.36</v>
      </c>
      <c r="AA1649" s="96" t="n">
        <v>1.04</v>
      </c>
      <c r="AB1649" s="96" t="n"/>
      <c r="AC1649" s="96" t="n">
        <v>0.95</v>
      </c>
      <c r="AD1649" s="96" t="n"/>
      <c r="AE1649" s="96" t="n"/>
      <c r="AF1649" s="103" t="n"/>
      <c r="AG1649" s="91" t="n"/>
      <c r="AH1649" s="100" t="n">
        <v>0</v>
      </c>
      <c r="AI1649" s="101" t="n">
        <v>0</v>
      </c>
      <c r="AJ1649" s="92" t="inlineStr">
        <is>
          <t>N</t>
        </is>
      </c>
      <c r="AK1649" s="96" t="n"/>
      <c r="AL1649" s="91" t="inlineStr">
        <is>
          <t>n/a</t>
        </is>
      </c>
      <c r="AM1649" s="93" t="n"/>
      <c r="AN1649" s="92" t="inlineStr">
        <is>
          <t>None</t>
        </is>
      </c>
      <c r="AO1649" s="102" t="n">
        <v>0</v>
      </c>
      <c r="AP1649" s="103" t="n"/>
      <c r="AQ1649" s="102" t="n"/>
      <c r="AR1649" s="91" t="inlineStr">
        <is>
          <t>N</t>
        </is>
      </c>
      <c r="AS1649" s="104" t="n"/>
      <c r="AT1649" s="92">
        <f>IF(AND(P1649="52-wk high",T1649&gt;=Settings!$B$7),"Y","N")</f>
        <v/>
      </c>
      <c r="AU1649" s="91">
        <f>IF(AND(AD1649&gt;=Settings!$B$8,M1649&gt;0),"Y","N")</f>
        <v/>
      </c>
      <c r="AV1649" s="91">
        <f>IF(OR(AH1649&gt;Settings!$B$9,AI1649&gt;Settings!$B$9),"Y","N")</f>
        <v/>
      </c>
      <c r="AW1649" s="91">
        <f>IF(AJ1649&lt;&gt;"Y","n/a",IF(AND(M1649&gt;0,AK1649&gt;Settings!$B$10),"Y","N"))</f>
        <v/>
      </c>
      <c r="AX1649" s="91">
        <f>IF(AO1649&gt;=Settings!$B$11,"Y","N")</f>
        <v/>
      </c>
      <c r="AY1649" s="99">
        <f>(AT1649="Y")+(AU1649="Y")+(AV1649="Y")+(AW1649="Y")+(AX1649="Y")</f>
        <v/>
      </c>
      <c r="AZ1649" s="94">
        <f>IF(AY1649=0,"None",_xlfn.TEXTJOIN(", ",TRUE(),IF(AT1649="Y","Breakout",""),IF(AU1649="Y","Accumulation",""),IF(AV1649="Y","Institutional buying",""),IF(AW1649="Y","Long buildup",""),IF(AX1649="Y","Momentum leader","")))</f>
        <v/>
      </c>
      <c r="BA1649" s="94">
        <f>IF(BW1649="","","Passes "&amp;AY1649&amp;" of 5 buy-side scans"&amp;IF(G1649="Y","; RED FLAG: filter out using Red flag column",""))</f>
        <v/>
      </c>
      <c r="BB1649" s="91" t="inlineStr">
        <is>
          <t>None</t>
        </is>
      </c>
      <c r="BC1649" s="92" t="inlineStr">
        <is>
          <t>Y</t>
        </is>
      </c>
      <c r="BD1649" s="94" t="inlineStr">
        <is>
          <t>Few traders (&lt;100 unique PAN, 30 days)</t>
        </is>
      </c>
      <c r="BE1649" s="94" t="n"/>
      <c r="BF1649" s="92">
        <f>IF(R1649*100000&gt;=Settings!$B$5,"Y","N")</f>
        <v/>
      </c>
      <c r="BG1649" s="91">
        <f>IF(F1649&gt;Settings!$B$6,"Y","N")</f>
        <v/>
      </c>
      <c r="BH1649" s="97" t="n">
        <v>-7.29</v>
      </c>
      <c r="BI1649" s="96" t="n">
        <v>1.6</v>
      </c>
      <c r="BJ1649" s="96" t="n">
        <v>-3.78</v>
      </c>
      <c r="BK1649" s="96" t="n"/>
      <c r="BL1649" s="96" t="n"/>
      <c r="BM1649" s="96" t="n"/>
      <c r="BN1649" s="97" t="n">
        <v>1.79</v>
      </c>
      <c r="BO1649" s="96" t="n"/>
      <c r="BP1649" s="96" t="n"/>
      <c r="BQ1649" s="96" t="n"/>
      <c r="BR1649" s="91" t="n"/>
      <c r="BS1649" s="91" t="n"/>
      <c r="BT1649" s="96" t="n">
        <v>56.1</v>
      </c>
      <c r="BU1649" s="91" t="n"/>
      <c r="BV1649" s="99">
        <f>IF(OR(BF1649&lt;&gt;"Y",BG1649&lt;&gt;"Y"),"",(AND(ISNUMBER(BQ1649),BQ1649&gt;0))+(BR1649="Stacked up")+(AND(ISNUMBER(BH1649),BH1649&gt;=-Settings!$B$17))+(AND(ISNUMBER(BK1649),ISNUMBER(BM1649),BK1649&gt;0,BM1649&gt;0))+(AND(ISNUMBER(AQ1649),AQ1649&gt;=Settings!$B$18))+(AND(ISNUMBER(BT1649),BT1649&gt;=Settings!$B$19,BT1649&lt;=Settings!$B$20))+(AND(ISNUMBER(AS1649),AS1649&gt;0))+(AND(ISNUMBER(T1649),ISNUMBER(M1649),T1649&gt;=Settings!$B$21,M1649&gt;0))+(AND(ISNUMBER(AD1649),ISNUMBER(M1649),AD1649&gt;=Settings!$B$22,M1649&gt;0))+(AY1649&gt;=1))</f>
        <v/>
      </c>
      <c r="BW1649" s="91">
        <f>IF(OR(AY1649=0,BF1649&lt;&gt;"Y",BG1649&lt;&gt;"Y"),"",1+SUMPRODUCT(($A$6:$A$2604=A1649)*($AY$6:$AY$2604&gt;0)*($BF$6:$BF$2604="Y")*($BG$6:$BG$2604="Y")*(($AY$6:$AY$2604&gt;AY1649)+($AY$6:$AY$2604=AY1649)*($AD$6:$AD$2604&gt;AD1649))))</f>
        <v/>
      </c>
    </row>
    <row r="1650" ht="23.85" customHeight="1" s="55">
      <c r="A1650" s="90" t="n">
        <v>46296</v>
      </c>
      <c r="B1650" s="91" t="inlineStr">
        <is>
          <t>TVSELECT</t>
        </is>
      </c>
      <c r="C1650" s="91" t="inlineStr">
        <is>
          <t>INE236G01019</t>
        </is>
      </c>
      <c r="D1650" s="91" t="n"/>
      <c r="E1650" s="91" t="inlineStr">
        <is>
          <t>None</t>
        </is>
      </c>
      <c r="F1650" s="93" t="n">
        <v>741</v>
      </c>
      <c r="G1650" s="92" t="inlineStr">
        <is>
          <t>N</t>
        </is>
      </c>
      <c r="H1650" s="94" t="n"/>
      <c r="I1650" s="91" t="inlineStr">
        <is>
          <t>N</t>
        </is>
      </c>
      <c r="J1650" s="92">
        <f>IF(K1650="","N","Y")</f>
        <v/>
      </c>
      <c r="K1650" s="94">
        <f>_xlfn.TEXTJOIN("; ",TRUE,IF(P1650="52-wk low","52-wk low",""),IF(AND(AD1650&gt;=Settings!$B$12,M1650&lt;0),"Distribution",""),IF(AND(AJ1650="Y",M1650&lt;0,AK1650&lt;-Settings!$B$13),"Long unwinding",""),IF(AND(AJ1650="Y",M1650&lt;0,AK1650&gt;Settings!$B$13),"Short buildup",""))</f>
        <v/>
      </c>
      <c r="L1650" s="95" t="n">
        <v>397.4</v>
      </c>
      <c r="M1650" s="96" t="n">
        <v>-4.51</v>
      </c>
      <c r="N1650" s="93" t="n">
        <v>2418</v>
      </c>
      <c r="O1650" s="91" t="inlineStr">
        <is>
          <t>None</t>
        </is>
      </c>
      <c r="P1650" s="91" t="inlineStr">
        <is>
          <t>None</t>
        </is>
      </c>
      <c r="Q1650" s="97" t="n">
        <v>2.22</v>
      </c>
      <c r="R1650" s="96" t="n">
        <v>1.74</v>
      </c>
      <c r="S1650" s="96" t="n">
        <v>1.34</v>
      </c>
      <c r="T1650" s="96" t="n">
        <v>2.34</v>
      </c>
      <c r="U1650" s="96" t="n">
        <v>1.87</v>
      </c>
      <c r="V1650" s="103" t="n">
        <v>1.45</v>
      </c>
      <c r="W1650" s="102" t="n">
        <v>2</v>
      </c>
      <c r="X1650" s="93" t="n">
        <v>120</v>
      </c>
      <c r="Y1650" s="91" t="inlineStr">
        <is>
          <t>None</t>
        </is>
      </c>
      <c r="Z1650" s="99" t="n">
        <v>29.27</v>
      </c>
      <c r="AA1650" s="96" t="n">
        <v>0.64</v>
      </c>
      <c r="AB1650" s="96" t="n">
        <v>0.66</v>
      </c>
      <c r="AC1650" s="96" t="n">
        <v>3.18</v>
      </c>
      <c r="AD1650" s="96" t="n">
        <v>3.26</v>
      </c>
      <c r="AE1650" s="96" t="n">
        <v>2.36</v>
      </c>
      <c r="AF1650" s="103" t="n">
        <v>0.58</v>
      </c>
      <c r="AG1650" s="91" t="inlineStr">
        <is>
          <t>Normal</t>
        </is>
      </c>
      <c r="AH1650" s="100" t="n">
        <v>0</v>
      </c>
      <c r="AI1650" s="101" t="n">
        <v>0</v>
      </c>
      <c r="AJ1650" s="92" t="inlineStr">
        <is>
          <t>N</t>
        </is>
      </c>
      <c r="AK1650" s="96" t="n"/>
      <c r="AL1650" s="91" t="inlineStr">
        <is>
          <t>n/a</t>
        </is>
      </c>
      <c r="AM1650" s="93" t="n"/>
      <c r="AN1650" s="92" t="inlineStr">
        <is>
          <t>None</t>
        </is>
      </c>
      <c r="AO1650" s="102" t="n">
        <v>0</v>
      </c>
      <c r="AP1650" s="103" t="n">
        <v>0.67</v>
      </c>
      <c r="AQ1650" s="102" t="n">
        <v>33</v>
      </c>
      <c r="AR1650" s="91" t="inlineStr">
        <is>
          <t>N</t>
        </is>
      </c>
      <c r="AS1650" s="104" t="n"/>
      <c r="AT1650" s="92">
        <f>IF(AND(P1650="52-wk high",T1650&gt;=Settings!$B$7),"Y","N")</f>
        <v/>
      </c>
      <c r="AU1650" s="91">
        <f>IF(AND(AD1650&gt;=Settings!$B$8,M1650&gt;0),"Y","N")</f>
        <v/>
      </c>
      <c r="AV1650" s="91">
        <f>IF(OR(AH1650&gt;Settings!$B$9,AI1650&gt;Settings!$B$9),"Y","N")</f>
        <v/>
      </c>
      <c r="AW1650" s="91">
        <f>IF(AJ1650&lt;&gt;"Y","n/a",IF(AND(M1650&gt;0,AK1650&gt;Settings!$B$10),"Y","N"))</f>
        <v/>
      </c>
      <c r="AX1650" s="91">
        <f>IF(AO1650&gt;=Settings!$B$11,"Y","N")</f>
        <v/>
      </c>
      <c r="AY1650" s="99">
        <f>(AT1650="Y")+(AU1650="Y")+(AV1650="Y")+(AW1650="Y")+(AX1650="Y")</f>
        <v/>
      </c>
      <c r="AZ1650" s="94">
        <f>IF(AY1650=0,"None",_xlfn.TEXTJOIN(", ",TRUE(),IF(AT1650="Y","Breakout",""),IF(AU1650="Y","Accumulation",""),IF(AV1650="Y","Institutional buying",""),IF(AW1650="Y","Long buildup",""),IF(AX1650="Y","Momentum leader","")))</f>
        <v/>
      </c>
      <c r="BA1650" s="94">
        <f>IF(BW1650="","","Passes "&amp;AY1650&amp;" of 5 buy-side scans"&amp;IF(G1650="Y","; RED FLAG: filter out using Red flag column",""))</f>
        <v/>
      </c>
      <c r="BB1650" s="91" t="inlineStr">
        <is>
          <t>None</t>
        </is>
      </c>
      <c r="BC1650" s="92" t="inlineStr">
        <is>
          <t>Y</t>
        </is>
      </c>
      <c r="BD1650" s="94" t="inlineStr">
        <is>
          <t>PE &gt; 50</t>
        </is>
      </c>
      <c r="BE1650" s="94" t="n"/>
      <c r="BF1650" s="92">
        <f>IF(R1650*100000&gt;=Settings!$B$5,"Y","N")</f>
        <v/>
      </c>
      <c r="BG1650" s="91">
        <f>IF(F1650&gt;Settings!$B$6,"Y","N")</f>
        <v/>
      </c>
      <c r="BH1650" s="97" t="n">
        <v>-46.25</v>
      </c>
      <c r="BI1650" s="96" t="n">
        <v>4.11</v>
      </c>
      <c r="BJ1650" s="96" t="n">
        <v>-6.01</v>
      </c>
      <c r="BK1650" s="96" t="n">
        <v>-22.83</v>
      </c>
      <c r="BL1650" s="96" t="n">
        <v>5.75</v>
      </c>
      <c r="BM1650" s="96" t="n">
        <v>-36.54</v>
      </c>
      <c r="BN1650" s="97" t="n">
        <v>-1.49</v>
      </c>
      <c r="BO1650" s="96" t="n">
        <v>-7.29</v>
      </c>
      <c r="BP1650" s="96" t="n">
        <v>-10.58</v>
      </c>
      <c r="BQ1650" s="96" t="n">
        <v>-13.26</v>
      </c>
      <c r="BR1650" s="91" t="inlineStr">
        <is>
          <t>Stacked down</t>
        </is>
      </c>
      <c r="BS1650" s="91" t="inlineStr">
        <is>
          <t>None</t>
        </is>
      </c>
      <c r="BT1650" s="96" t="n">
        <v>48.1</v>
      </c>
      <c r="BU1650" s="91" t="inlineStr">
        <is>
          <t>N</t>
        </is>
      </c>
      <c r="BV1650" s="99">
        <f>IF(OR(BF1650&lt;&gt;"Y",BG1650&lt;&gt;"Y"),"",(AND(ISNUMBER(BQ1650),BQ1650&gt;0))+(BR1650="Stacked up")+(AND(ISNUMBER(BH1650),BH1650&gt;=-Settings!$B$17))+(AND(ISNUMBER(BK1650),ISNUMBER(BM1650),BK1650&gt;0,BM1650&gt;0))+(AND(ISNUMBER(AQ1650),AQ1650&gt;=Settings!$B$18))+(AND(ISNUMBER(BT1650),BT1650&gt;=Settings!$B$19,BT1650&lt;=Settings!$B$20))+(AND(ISNUMBER(AS1650),AS1650&gt;0))+(AND(ISNUMBER(T1650),ISNUMBER(M1650),T1650&gt;=Settings!$B$21,M1650&gt;0))+(AND(ISNUMBER(AD1650),ISNUMBER(M1650),AD1650&gt;=Settings!$B$22,M1650&gt;0))+(AY1650&gt;=1))</f>
        <v/>
      </c>
      <c r="BW1650" s="91">
        <f>IF(OR(AY1650=0,BF1650&lt;&gt;"Y",BG1650&lt;&gt;"Y"),"",1+SUMPRODUCT(($A$6:$A$2604=A1650)*($AY$6:$AY$2604&gt;0)*($BF$6:$BF$2604="Y")*($BG$6:$BG$2604="Y")*(($AY$6:$AY$2604&gt;AY1650)+($AY$6:$AY$2604=AY1650)*($AD$6:$AD$2604&gt;AD1650))))</f>
        <v/>
      </c>
    </row>
    <row r="1651" ht="23.85" customHeight="1" s="55">
      <c r="A1651" s="90" t="n">
        <v>46296</v>
      </c>
      <c r="B1651" s="91" t="inlineStr">
        <is>
          <t>SPECIALITY</t>
        </is>
      </c>
      <c r="C1651" s="91" t="inlineStr">
        <is>
          <t>INE247M01014</t>
        </is>
      </c>
      <c r="D1651" s="91" t="n"/>
      <c r="E1651" s="91" t="inlineStr">
        <is>
          <t>None</t>
        </is>
      </c>
      <c r="F1651" s="93" t="n">
        <v>740</v>
      </c>
      <c r="G1651" s="92" t="inlineStr">
        <is>
          <t>Y</t>
        </is>
      </c>
      <c r="H1651" s="94" t="inlineStr">
        <is>
          <t>ESM Stage 1; T2T (BE series)</t>
        </is>
      </c>
      <c r="I1651" s="91" t="inlineStr">
        <is>
          <t>Y</t>
        </is>
      </c>
      <c r="J1651" s="92">
        <f>IF(K1651="","N","Y")</f>
        <v/>
      </c>
      <c r="K1651" s="94">
        <f>_xlfn.TEXTJOIN("; ",TRUE,IF(P1651="52-wk low","52-wk low",""),IF(AND(AD1651&gt;=Settings!$B$12,M1651&lt;0),"Distribution",""),IF(AND(AJ1651="Y",M1651&lt;0,AK1651&lt;-Settings!$B$13),"Long unwinding",""),IF(AND(AJ1651="Y",M1651&lt;0,AK1651&gt;Settings!$B$13),"Short buildup",""))</f>
        <v/>
      </c>
      <c r="L1651" s="95" t="n">
        <v>153.5</v>
      </c>
      <c r="M1651" s="96" t="n">
        <v>-0.39</v>
      </c>
      <c r="N1651" s="93" t="n">
        <v>745</v>
      </c>
      <c r="O1651" s="91" t="inlineStr">
        <is>
          <t>None</t>
        </is>
      </c>
      <c r="P1651" s="91" t="inlineStr">
        <is>
          <t>None</t>
        </is>
      </c>
      <c r="Q1651" s="97" t="n">
        <v>0.25</v>
      </c>
      <c r="R1651" s="96" t="n">
        <v>0.24</v>
      </c>
      <c r="S1651" s="96" t="n">
        <v>1</v>
      </c>
      <c r="T1651" s="96" t="n">
        <v>0.36</v>
      </c>
      <c r="U1651" s="96" t="n">
        <v>0.37</v>
      </c>
      <c r="V1651" s="103" t="n">
        <v>0.35</v>
      </c>
      <c r="W1651" s="102" t="n">
        <v>0</v>
      </c>
      <c r="X1651" s="93" t="n"/>
      <c r="Y1651" s="91" t="inlineStr">
        <is>
          <t>None</t>
        </is>
      </c>
      <c r="Z1651" s="99" t="n"/>
      <c r="AA1651" s="96" t="n"/>
      <c r="AB1651" s="96" t="n"/>
      <c r="AC1651" s="96" t="n"/>
      <c r="AD1651" s="96" t="n"/>
      <c r="AE1651" s="96" t="n"/>
      <c r="AF1651" s="103" t="n"/>
      <c r="AG1651" s="91" t="inlineStr">
        <is>
          <t>No delivery data</t>
        </is>
      </c>
      <c r="AH1651" s="100" t="n">
        <v>0</v>
      </c>
      <c r="AI1651" s="101" t="n">
        <v>0</v>
      </c>
      <c r="AJ1651" s="92" t="inlineStr">
        <is>
          <t>N</t>
        </is>
      </c>
      <c r="AK1651" s="96" t="n"/>
      <c r="AL1651" s="91" t="inlineStr">
        <is>
          <t>n/a</t>
        </is>
      </c>
      <c r="AM1651" s="93" t="n"/>
      <c r="AN1651" s="92" t="inlineStr">
        <is>
          <t>None</t>
        </is>
      </c>
      <c r="AO1651" s="102" t="n">
        <v>0</v>
      </c>
      <c r="AP1651" s="103" t="n">
        <v>1.68</v>
      </c>
      <c r="AQ1651" s="102" t="n">
        <v>83</v>
      </c>
      <c r="AR1651" s="91" t="inlineStr">
        <is>
          <t>N</t>
        </is>
      </c>
      <c r="AS1651" s="104" t="n"/>
      <c r="AT1651" s="92">
        <f>IF(AND(P1651="52-wk high",T1651&gt;=Settings!$B$7),"Y","N")</f>
        <v/>
      </c>
      <c r="AU1651" s="91">
        <f>IF(AND(AD1651&gt;=Settings!$B$8,M1651&gt;0),"Y","N")</f>
        <v/>
      </c>
      <c r="AV1651" s="91">
        <f>IF(OR(AH1651&gt;Settings!$B$9,AI1651&gt;Settings!$B$9),"Y","N")</f>
        <v/>
      </c>
      <c r="AW1651" s="91">
        <f>IF(AJ1651&lt;&gt;"Y","n/a",IF(AND(M1651&gt;0,AK1651&gt;Settings!$B$10),"Y","N"))</f>
        <v/>
      </c>
      <c r="AX1651" s="91">
        <f>IF(AO1651&gt;=Settings!$B$11,"Y","N")</f>
        <v/>
      </c>
      <c r="AY1651" s="99">
        <f>(AT1651="Y")+(AU1651="Y")+(AV1651="Y")+(AW1651="Y")+(AX1651="Y")</f>
        <v/>
      </c>
      <c r="AZ1651" s="94">
        <f>IF(AY1651=0,"None",_xlfn.TEXTJOIN(", ",TRUE(),IF(AT1651="Y","Breakout",""),IF(AU1651="Y","Accumulation",""),IF(AV1651="Y","Institutional buying",""),IF(AW1651="Y","Long buildup",""),IF(AX1651="Y","Momentum leader","")))</f>
        <v/>
      </c>
      <c r="BA1651" s="94">
        <f>IF(BW1651="","","Passes "&amp;AY1651&amp;" of 5 buy-side scans"&amp;IF(G1651="Y","; RED FLAG: filter out using Red flag column",""))</f>
        <v/>
      </c>
      <c r="BB1651" s="91" t="inlineStr">
        <is>
          <t>None</t>
        </is>
      </c>
      <c r="BC1651" s="92" t="inlineStr">
        <is>
          <t>N</t>
        </is>
      </c>
      <c r="BD1651" s="94" t="n"/>
      <c r="BE1651" s="94" t="n"/>
      <c r="BF1651" s="92">
        <f>IF(R1651*100000&gt;=Settings!$B$5,"Y","N")</f>
        <v/>
      </c>
      <c r="BG1651" s="91">
        <f>IF(F1651&gt;Settings!$B$6,"Y","N")</f>
        <v/>
      </c>
      <c r="BH1651" s="97" t="n">
        <v>-8.34</v>
      </c>
      <c r="BI1651" s="96" t="n">
        <v>1.41</v>
      </c>
      <c r="BJ1651" s="96" t="n">
        <v>10.49</v>
      </c>
      <c r="BK1651" s="96" t="n">
        <v>20.11</v>
      </c>
      <c r="BL1651" s="96" t="n">
        <v>70.45999999999999</v>
      </c>
      <c r="BM1651" s="96" t="n">
        <v>8.75</v>
      </c>
      <c r="BN1651" s="97" t="n">
        <v>4.46</v>
      </c>
      <c r="BO1651" s="96" t="n">
        <v>8.9</v>
      </c>
      <c r="BP1651" s="96" t="n">
        <v>15.55</v>
      </c>
      <c r="BQ1651" s="96" t="n">
        <v>21.45</v>
      </c>
      <c r="BR1651" s="91" t="inlineStr">
        <is>
          <t>Stacked up</t>
        </is>
      </c>
      <c r="BS1651" s="91" t="inlineStr">
        <is>
          <t>None</t>
        </is>
      </c>
      <c r="BT1651" s="96" t="n">
        <v>65.5</v>
      </c>
      <c r="BU1651" s="91" t="inlineStr">
        <is>
          <t>N</t>
        </is>
      </c>
      <c r="BV1651" s="99">
        <f>IF(OR(BF1651&lt;&gt;"Y",BG1651&lt;&gt;"Y"),"",(AND(ISNUMBER(BQ1651),BQ1651&gt;0))+(BR1651="Stacked up")+(AND(ISNUMBER(BH1651),BH1651&gt;=-Settings!$B$17))+(AND(ISNUMBER(BK1651),ISNUMBER(BM1651),BK1651&gt;0,BM1651&gt;0))+(AND(ISNUMBER(AQ1651),AQ1651&gt;=Settings!$B$18))+(AND(ISNUMBER(BT1651),BT1651&gt;=Settings!$B$19,BT1651&lt;=Settings!$B$20))+(AND(ISNUMBER(AS1651),AS1651&gt;0))+(AND(ISNUMBER(T1651),ISNUMBER(M1651),T1651&gt;=Settings!$B$21,M1651&gt;0))+(AND(ISNUMBER(AD1651),ISNUMBER(M1651),AD1651&gt;=Settings!$B$22,M1651&gt;0))+(AY1651&gt;=1))</f>
        <v/>
      </c>
      <c r="BW1651" s="91">
        <f>IF(OR(AY1651=0,BF1651&lt;&gt;"Y",BG1651&lt;&gt;"Y"),"",1+SUMPRODUCT(($A$6:$A$2604=A1651)*($AY$6:$AY$2604&gt;0)*($BF$6:$BF$2604="Y")*($BG$6:$BG$2604="Y")*(($AY$6:$AY$2604&gt;AY1651)+($AY$6:$AY$2604=AY1651)*($AD$6:$AD$2604&gt;AD1651))))</f>
        <v/>
      </c>
    </row>
    <row r="1652" ht="23.85" customHeight="1" s="55">
      <c r="A1652" s="90" t="n">
        <v>46296</v>
      </c>
      <c r="B1652" s="91" t="inlineStr">
        <is>
          <t>AMANTA</t>
        </is>
      </c>
      <c r="C1652" s="91" t="inlineStr">
        <is>
          <t>INE084K01015</t>
        </is>
      </c>
      <c r="D1652" s="91" t="n"/>
      <c r="E1652" s="91" t="inlineStr">
        <is>
          <t>None</t>
        </is>
      </c>
      <c r="F1652" s="93" t="n">
        <v>739</v>
      </c>
      <c r="G1652" s="92" t="inlineStr">
        <is>
          <t>Y</t>
        </is>
      </c>
      <c r="H1652" s="94" t="inlineStr">
        <is>
          <t>ESM Stage 1; T2T (BE series)</t>
        </is>
      </c>
      <c r="I1652" s="91" t="inlineStr">
        <is>
          <t>Y</t>
        </is>
      </c>
      <c r="J1652" s="92">
        <f>IF(K1652="","N","Y")</f>
        <v/>
      </c>
      <c r="K1652" s="94">
        <f>_xlfn.TEXTJOIN("; ",TRUE,IF(P1652="52-wk low","52-wk low",""),IF(AND(AD1652&gt;=Settings!$B$12,M1652&lt;0),"Distribution",""),IF(AND(AJ1652="Y",M1652&lt;0,AK1652&lt;-Settings!$B$13),"Long unwinding",""),IF(AND(AJ1652="Y",M1652&lt;0,AK1652&gt;Settings!$B$13),"Short buildup",""))</f>
        <v/>
      </c>
      <c r="L1652" s="95" t="n">
        <v>190.4</v>
      </c>
      <c r="M1652" s="96" t="n">
        <v>0.01</v>
      </c>
      <c r="N1652" s="93" t="n">
        <v>575</v>
      </c>
      <c r="O1652" s="91" t="inlineStr">
        <is>
          <t>None</t>
        </is>
      </c>
      <c r="P1652" s="91" t="inlineStr">
        <is>
          <t>None</t>
        </is>
      </c>
      <c r="Q1652" s="97" t="n">
        <v>0.44</v>
      </c>
      <c r="R1652" s="96" t="n">
        <v>0.29</v>
      </c>
      <c r="S1652" s="96" t="n">
        <v>1.57</v>
      </c>
      <c r="T1652" s="96" t="n">
        <v>0.75</v>
      </c>
      <c r="U1652" s="96" t="n">
        <v>0.26</v>
      </c>
      <c r="V1652" s="103" t="n">
        <v>0.17</v>
      </c>
      <c r="W1652" s="102" t="n">
        <v>0</v>
      </c>
      <c r="X1652" s="93" t="n"/>
      <c r="Y1652" s="91" t="inlineStr">
        <is>
          <t>None</t>
        </is>
      </c>
      <c r="Z1652" s="99" t="n"/>
      <c r="AA1652" s="96" t="n"/>
      <c r="AB1652" s="96" t="n"/>
      <c r="AC1652" s="96" t="n"/>
      <c r="AD1652" s="96" t="n"/>
      <c r="AE1652" s="96" t="n"/>
      <c r="AF1652" s="103" t="n"/>
      <c r="AG1652" s="91" t="inlineStr">
        <is>
          <t>No delivery data</t>
        </is>
      </c>
      <c r="AH1652" s="100" t="n">
        <v>0</v>
      </c>
      <c r="AI1652" s="101" t="n">
        <v>0</v>
      </c>
      <c r="AJ1652" s="92" t="inlineStr">
        <is>
          <t>N</t>
        </is>
      </c>
      <c r="AK1652" s="96" t="n"/>
      <c r="AL1652" s="91" t="inlineStr">
        <is>
          <t>n/a</t>
        </is>
      </c>
      <c r="AM1652" s="93" t="n"/>
      <c r="AN1652" s="92" t="inlineStr">
        <is>
          <t>None</t>
        </is>
      </c>
      <c r="AO1652" s="102" t="n">
        <v>0</v>
      </c>
      <c r="AP1652" s="103" t="n">
        <v>2.27</v>
      </c>
      <c r="AQ1652" s="102" t="n">
        <v>92</v>
      </c>
      <c r="AR1652" s="91" t="inlineStr">
        <is>
          <t>N</t>
        </is>
      </c>
      <c r="AS1652" s="104" t="n"/>
      <c r="AT1652" s="92">
        <f>IF(AND(P1652="52-wk high",T1652&gt;=Settings!$B$7),"Y","N")</f>
        <v/>
      </c>
      <c r="AU1652" s="91">
        <f>IF(AND(AD1652&gt;=Settings!$B$8,M1652&gt;0),"Y","N")</f>
        <v/>
      </c>
      <c r="AV1652" s="91">
        <f>IF(OR(AH1652&gt;Settings!$B$9,AI1652&gt;Settings!$B$9),"Y","N")</f>
        <v/>
      </c>
      <c r="AW1652" s="91">
        <f>IF(AJ1652&lt;&gt;"Y","n/a",IF(AND(M1652&gt;0,AK1652&gt;Settings!$B$10),"Y","N"))</f>
        <v/>
      </c>
      <c r="AX1652" s="91">
        <f>IF(AO1652&gt;=Settings!$B$11,"Y","N")</f>
        <v/>
      </c>
      <c r="AY1652" s="99">
        <f>(AT1652="Y")+(AU1652="Y")+(AV1652="Y")+(AW1652="Y")+(AX1652="Y")</f>
        <v/>
      </c>
      <c r="AZ1652" s="94">
        <f>IF(AY1652=0,"None",_xlfn.TEXTJOIN(", ",TRUE(),IF(AT1652="Y","Breakout",""),IF(AU1652="Y","Accumulation",""),IF(AV1652="Y","Institutional buying",""),IF(AW1652="Y","Long buildup",""),IF(AX1652="Y","Momentum leader","")))</f>
        <v/>
      </c>
      <c r="BA1652" s="94">
        <f>IF(BW1652="","","Passes "&amp;AY1652&amp;" of 5 buy-side scans"&amp;IF(G1652="Y","; RED FLAG: filter out using Red flag column",""))</f>
        <v/>
      </c>
      <c r="BB1652" s="91" t="inlineStr">
        <is>
          <t>None</t>
        </is>
      </c>
      <c r="BC1652" s="92" t="inlineStr">
        <is>
          <t>N</t>
        </is>
      </c>
      <c r="BD1652" s="94" t="n"/>
      <c r="BE1652" s="94" t="n"/>
      <c r="BF1652" s="92">
        <f>IF(R1652*100000&gt;=Settings!$B$5,"Y","N")</f>
        <v/>
      </c>
      <c r="BG1652" s="91">
        <f>IF(F1652&gt;Settings!$B$6,"Y","N")</f>
        <v/>
      </c>
      <c r="BH1652" s="97" t="n">
        <v>-9.31</v>
      </c>
      <c r="BI1652" s="96" t="n">
        <v>0.63</v>
      </c>
      <c r="BJ1652" s="96" t="n">
        <v>0.21</v>
      </c>
      <c r="BK1652" s="96" t="n">
        <v>17.84</v>
      </c>
      <c r="BL1652" s="96" t="n">
        <v>79.95</v>
      </c>
      <c r="BM1652" s="96" t="n">
        <v>39.65</v>
      </c>
      <c r="BN1652" s="97" t="n">
        <v>0.83</v>
      </c>
      <c r="BO1652" s="96" t="n">
        <v>4.8</v>
      </c>
      <c r="BP1652" s="96" t="n">
        <v>13.42</v>
      </c>
      <c r="BQ1652" s="96" t="n">
        <v>25</v>
      </c>
      <c r="BR1652" s="91" t="inlineStr">
        <is>
          <t>Stacked up</t>
        </is>
      </c>
      <c r="BS1652" s="91" t="inlineStr">
        <is>
          <t>None</t>
        </is>
      </c>
      <c r="BT1652" s="96" t="n">
        <v>53.1</v>
      </c>
      <c r="BU1652" s="91" t="inlineStr">
        <is>
          <t>Y</t>
        </is>
      </c>
      <c r="BV1652" s="99">
        <f>IF(OR(BF1652&lt;&gt;"Y",BG1652&lt;&gt;"Y"),"",(AND(ISNUMBER(BQ1652),BQ1652&gt;0))+(BR1652="Stacked up")+(AND(ISNUMBER(BH1652),BH1652&gt;=-Settings!$B$17))+(AND(ISNUMBER(BK1652),ISNUMBER(BM1652),BK1652&gt;0,BM1652&gt;0))+(AND(ISNUMBER(AQ1652),AQ1652&gt;=Settings!$B$18))+(AND(ISNUMBER(BT1652),BT1652&gt;=Settings!$B$19,BT1652&lt;=Settings!$B$20))+(AND(ISNUMBER(AS1652),AS1652&gt;0))+(AND(ISNUMBER(T1652),ISNUMBER(M1652),T1652&gt;=Settings!$B$21,M1652&gt;0))+(AND(ISNUMBER(AD1652),ISNUMBER(M1652),AD1652&gt;=Settings!$B$22,M1652&gt;0))+(AY1652&gt;=1))</f>
        <v/>
      </c>
      <c r="BW1652" s="91">
        <f>IF(OR(AY1652=0,BF1652&lt;&gt;"Y",BG1652&lt;&gt;"Y"),"",1+SUMPRODUCT(($A$6:$A$2604=A1652)*($AY$6:$AY$2604&gt;0)*($BF$6:$BF$2604="Y")*($BG$6:$BG$2604="Y")*(($AY$6:$AY$2604&gt;AY1652)+($AY$6:$AY$2604=AY1652)*($AD$6:$AD$2604&gt;AD1652))))</f>
        <v/>
      </c>
    </row>
    <row r="1653" ht="23.85" customHeight="1" s="55">
      <c r="A1653" s="90" t="n">
        <v>46296</v>
      </c>
      <c r="B1653" s="91" t="inlineStr">
        <is>
          <t>SCODATUBES</t>
        </is>
      </c>
      <c r="C1653" s="91" t="inlineStr">
        <is>
          <t>INE090501011</t>
        </is>
      </c>
      <c r="D1653" s="91" t="n"/>
      <c r="E1653" s="91" t="inlineStr">
        <is>
          <t>None</t>
        </is>
      </c>
      <c r="F1653" s="93" t="n">
        <v>737</v>
      </c>
      <c r="G1653" s="92" t="inlineStr">
        <is>
          <t>N</t>
        </is>
      </c>
      <c r="H1653" s="94" t="n"/>
      <c r="I1653" s="91" t="inlineStr">
        <is>
          <t>N</t>
        </is>
      </c>
      <c r="J1653" s="92">
        <f>IF(K1653="","N","Y")</f>
        <v/>
      </c>
      <c r="K1653" s="94">
        <f>_xlfn.TEXTJOIN("; ",TRUE,IF(P1653="52-wk low","52-wk low",""),IF(AND(AD1653&gt;=Settings!$B$12,M1653&lt;0),"Distribution",""),IF(AND(AJ1653="Y",M1653&lt;0,AK1653&lt;-Settings!$B$13),"Long unwinding",""),IF(AND(AJ1653="Y",M1653&lt;0,AK1653&gt;Settings!$B$13),"Short buildup",""))</f>
        <v/>
      </c>
      <c r="L1653" s="95" t="n">
        <v>123</v>
      </c>
      <c r="M1653" s="96" t="n">
        <v>-1.5</v>
      </c>
      <c r="N1653" s="93" t="n">
        <v>1328</v>
      </c>
      <c r="O1653" s="91" t="inlineStr">
        <is>
          <t>None</t>
        </is>
      </c>
      <c r="P1653" s="91" t="inlineStr">
        <is>
          <t>None</t>
        </is>
      </c>
      <c r="Q1653" s="97" t="n">
        <v>6</v>
      </c>
      <c r="R1653" s="96" t="n">
        <v>4.11</v>
      </c>
      <c r="S1653" s="96" t="n">
        <v>1.55</v>
      </c>
      <c r="T1653" s="96" t="n">
        <v>2.29</v>
      </c>
      <c r="U1653" s="96" t="n">
        <v>1.85</v>
      </c>
      <c r="V1653" s="103" t="n">
        <v>1.28</v>
      </c>
      <c r="W1653" s="102" t="n">
        <v>7</v>
      </c>
      <c r="X1653" s="93" t="n">
        <v>114</v>
      </c>
      <c r="Y1653" s="91" t="inlineStr">
        <is>
          <t>None</t>
        </is>
      </c>
      <c r="Z1653" s="99" t="n">
        <v>55.77</v>
      </c>
      <c r="AA1653" s="96" t="n">
        <v>0.95</v>
      </c>
      <c r="AB1653" s="96" t="n">
        <v>0.9399999999999999</v>
      </c>
      <c r="AC1653" s="96" t="n">
        <v>1.77</v>
      </c>
      <c r="AD1653" s="96" t="n">
        <v>2.38</v>
      </c>
      <c r="AE1653" s="96" t="n">
        <v>2.02</v>
      </c>
      <c r="AF1653" s="103" t="n">
        <v>0.95</v>
      </c>
      <c r="AG1653" s="91" t="inlineStr">
        <is>
          <t>Normal</t>
        </is>
      </c>
      <c r="AH1653" s="100" t="n">
        <v>0</v>
      </c>
      <c r="AI1653" s="101" t="n">
        <v>0</v>
      </c>
      <c r="AJ1653" s="92" t="inlineStr">
        <is>
          <t>N</t>
        </is>
      </c>
      <c r="AK1653" s="96" t="n"/>
      <c r="AL1653" s="91" t="inlineStr">
        <is>
          <t>n/a</t>
        </is>
      </c>
      <c r="AM1653" s="93" t="n"/>
      <c r="AN1653" s="92" t="inlineStr">
        <is>
          <t>None</t>
        </is>
      </c>
      <c r="AO1653" s="102" t="n">
        <v>0</v>
      </c>
      <c r="AP1653" s="103" t="n">
        <v>0.62</v>
      </c>
      <c r="AQ1653" s="102" t="n">
        <v>23</v>
      </c>
      <c r="AR1653" s="91" t="inlineStr">
        <is>
          <t>N</t>
        </is>
      </c>
      <c r="AS1653" s="104" t="n"/>
      <c r="AT1653" s="92">
        <f>IF(AND(P1653="52-wk high",T1653&gt;=Settings!$B$7),"Y","N")</f>
        <v/>
      </c>
      <c r="AU1653" s="91">
        <f>IF(AND(AD1653&gt;=Settings!$B$8,M1653&gt;0),"Y","N")</f>
        <v/>
      </c>
      <c r="AV1653" s="91">
        <f>IF(OR(AH1653&gt;Settings!$B$9,AI1653&gt;Settings!$B$9),"Y","N")</f>
        <v/>
      </c>
      <c r="AW1653" s="91">
        <f>IF(AJ1653&lt;&gt;"Y","n/a",IF(AND(M1653&gt;0,AK1653&gt;Settings!$B$10),"Y","N"))</f>
        <v/>
      </c>
      <c r="AX1653" s="91">
        <f>IF(AO1653&gt;=Settings!$B$11,"Y","N")</f>
        <v/>
      </c>
      <c r="AY1653" s="99">
        <f>(AT1653="Y")+(AU1653="Y")+(AV1653="Y")+(AW1653="Y")+(AX1653="Y")</f>
        <v/>
      </c>
      <c r="AZ1653" s="94">
        <f>IF(AY1653=0,"None",_xlfn.TEXTJOIN(", ",TRUE(),IF(AT1653="Y","Breakout",""),IF(AU1653="Y","Accumulation",""),IF(AV1653="Y","Institutional buying",""),IF(AW1653="Y","Long buildup",""),IF(AX1653="Y","Momentum leader","")))</f>
        <v/>
      </c>
      <c r="BA1653" s="94">
        <f>IF(BW1653="","","Passes "&amp;AY1653&amp;" of 5 buy-side scans"&amp;IF(G1653="Y","; RED FLAG: filter out using Red flag column",""))</f>
        <v/>
      </c>
      <c r="BB1653" s="91" t="inlineStr">
        <is>
          <t>None</t>
        </is>
      </c>
      <c r="BC1653" s="92" t="inlineStr">
        <is>
          <t>N</t>
        </is>
      </c>
      <c r="BD1653" s="94" t="n"/>
      <c r="BE1653" s="94" t="n"/>
      <c r="BF1653" s="92">
        <f>IF(R1653*100000&gt;=Settings!$B$5,"Y","N")</f>
        <v/>
      </c>
      <c r="BG1653" s="91">
        <f>IF(F1653&gt;Settings!$B$6,"Y","N")</f>
        <v/>
      </c>
      <c r="BH1653" s="97" t="n">
        <v>-32.22</v>
      </c>
      <c r="BI1653" s="96" t="n">
        <v>-8.06</v>
      </c>
      <c r="BJ1653" s="96" t="n">
        <v>-5.6</v>
      </c>
      <c r="BK1653" s="96" t="n">
        <v>-14.98</v>
      </c>
      <c r="BL1653" s="96" t="n">
        <v>-10.76</v>
      </c>
      <c r="BM1653" s="96" t="n">
        <v>-29.6</v>
      </c>
      <c r="BN1653" s="97" t="n">
        <v>-5.29</v>
      </c>
      <c r="BO1653" s="96" t="n">
        <v>-7.54</v>
      </c>
      <c r="BP1653" s="96" t="n">
        <v>-9.789999999999999</v>
      </c>
      <c r="BQ1653" s="96" t="n">
        <v>-13.53</v>
      </c>
      <c r="BR1653" s="91" t="inlineStr">
        <is>
          <t>Stacked down</t>
        </is>
      </c>
      <c r="BS1653" s="91" t="inlineStr">
        <is>
          <t>None</t>
        </is>
      </c>
      <c r="BT1653" s="96" t="n">
        <v>36.2</v>
      </c>
      <c r="BU1653" s="91" t="inlineStr">
        <is>
          <t>N</t>
        </is>
      </c>
      <c r="BV1653" s="99">
        <f>IF(OR(BF1653&lt;&gt;"Y",BG1653&lt;&gt;"Y"),"",(AND(ISNUMBER(BQ1653),BQ1653&gt;0))+(BR1653="Stacked up")+(AND(ISNUMBER(BH1653),BH1653&gt;=-Settings!$B$17))+(AND(ISNUMBER(BK1653),ISNUMBER(BM1653),BK1653&gt;0,BM1653&gt;0))+(AND(ISNUMBER(AQ1653),AQ1653&gt;=Settings!$B$18))+(AND(ISNUMBER(BT1653),BT1653&gt;=Settings!$B$19,BT1653&lt;=Settings!$B$20))+(AND(ISNUMBER(AS1653),AS1653&gt;0))+(AND(ISNUMBER(T1653),ISNUMBER(M1653),T1653&gt;=Settings!$B$21,M1653&gt;0))+(AND(ISNUMBER(AD1653),ISNUMBER(M1653),AD1653&gt;=Settings!$B$22,M1653&gt;0))+(AY1653&gt;=1))</f>
        <v/>
      </c>
      <c r="BW1653" s="91">
        <f>IF(OR(AY1653=0,BF1653&lt;&gt;"Y",BG1653&lt;&gt;"Y"),"",1+SUMPRODUCT(($A$6:$A$2604=A1653)*($AY$6:$AY$2604&gt;0)*($BF$6:$BF$2604="Y")*($BG$6:$BG$2604="Y")*(($AY$6:$AY$2604&gt;AY1653)+($AY$6:$AY$2604=AY1653)*($AD$6:$AD$2604&gt;AD1653))))</f>
        <v/>
      </c>
    </row>
    <row r="1654" ht="23.85" customHeight="1" s="55">
      <c r="A1654" s="90" t="n">
        <v>46296</v>
      </c>
      <c r="B1654" s="91" t="inlineStr">
        <is>
          <t>SWASTIKAIN</t>
        </is>
      </c>
      <c r="C1654" s="91" t="inlineStr">
        <is>
          <t>INE1QJA01015</t>
        </is>
      </c>
      <c r="D1654" s="91" t="n"/>
      <c r="E1654" s="91" t="inlineStr">
        <is>
          <t>None</t>
        </is>
      </c>
      <c r="F1654" s="93" t="n">
        <v>735</v>
      </c>
      <c r="G1654" s="92" t="inlineStr">
        <is>
          <t>Y</t>
        </is>
      </c>
      <c r="H1654" s="94" t="inlineStr">
        <is>
          <t>T2T (BE series)</t>
        </is>
      </c>
      <c r="I1654" s="91" t="inlineStr">
        <is>
          <t>Y</t>
        </is>
      </c>
      <c r="J1654" s="92">
        <f>IF(K1654="","N","Y")</f>
        <v/>
      </c>
      <c r="K1654" s="94">
        <f>_xlfn.TEXTJOIN("; ",TRUE,IF(P1654="52-wk low","52-wk low",""),IF(AND(AD1654&gt;=Settings!$B$12,M1654&lt;0),"Distribution",""),IF(AND(AJ1654="Y",M1654&lt;0,AK1654&lt;-Settings!$B$13),"Long unwinding",""),IF(AND(AJ1654="Y",M1654&lt;0,AK1654&gt;Settings!$B$13),"Short buildup",""))</f>
        <v/>
      </c>
      <c r="L1654" s="95" t="n">
        <v>215.53</v>
      </c>
      <c r="M1654" s="96" t="n">
        <v>2.63</v>
      </c>
      <c r="N1654" s="93" t="n">
        <v>145</v>
      </c>
      <c r="O1654" s="91" t="inlineStr">
        <is>
          <t>None</t>
        </is>
      </c>
      <c r="P1654" s="91" t="inlineStr">
        <is>
          <t>52-wk high</t>
        </is>
      </c>
      <c r="Q1654" s="97" t="n">
        <v>20.43</v>
      </c>
      <c r="R1654" s="96" t="n"/>
      <c r="S1654" s="96" t="n"/>
      <c r="T1654" s="96" t="n"/>
      <c r="U1654" s="96" t="n"/>
      <c r="V1654" s="103" t="n"/>
      <c r="W1654" s="102" t="n"/>
      <c r="X1654" s="93" t="n"/>
      <c r="Y1654" s="91" t="inlineStr">
        <is>
          <t>None</t>
        </is>
      </c>
      <c r="Z1654" s="99" t="n"/>
      <c r="AA1654" s="96" t="n"/>
      <c r="AB1654" s="96" t="n"/>
      <c r="AC1654" s="96" t="n"/>
      <c r="AD1654" s="96" t="n"/>
      <c r="AE1654" s="96" t="n"/>
      <c r="AF1654" s="103" t="n"/>
      <c r="AG1654" s="91" t="n"/>
      <c r="AH1654" s="100" t="n">
        <v>0</v>
      </c>
      <c r="AI1654" s="101" t="n">
        <v>0</v>
      </c>
      <c r="AJ1654" s="92" t="inlineStr">
        <is>
          <t>N</t>
        </is>
      </c>
      <c r="AK1654" s="96" t="n"/>
      <c r="AL1654" s="91" t="inlineStr">
        <is>
          <t>n/a</t>
        </is>
      </c>
      <c r="AM1654" s="93" t="n"/>
      <c r="AN1654" s="92" t="inlineStr">
        <is>
          <t>None</t>
        </is>
      </c>
      <c r="AO1654" s="102" t="n">
        <v>0</v>
      </c>
      <c r="AP1654" s="103" t="n"/>
      <c r="AQ1654" s="102" t="n"/>
      <c r="AR1654" s="91" t="inlineStr">
        <is>
          <t>N</t>
        </is>
      </c>
      <c r="AS1654" s="104" t="n"/>
      <c r="AT1654" s="92">
        <f>IF(AND(P1654="52-wk high",T1654&gt;=Settings!$B$7),"Y","N")</f>
        <v/>
      </c>
      <c r="AU1654" s="91">
        <f>IF(AND(AD1654&gt;=Settings!$B$8,M1654&gt;0),"Y","N")</f>
        <v/>
      </c>
      <c r="AV1654" s="91">
        <f>IF(OR(AH1654&gt;Settings!$B$9,AI1654&gt;Settings!$B$9),"Y","N")</f>
        <v/>
      </c>
      <c r="AW1654" s="91">
        <f>IF(AJ1654&lt;&gt;"Y","n/a",IF(AND(M1654&gt;0,AK1654&gt;Settings!$B$10),"Y","N"))</f>
        <v/>
      </c>
      <c r="AX1654" s="91">
        <f>IF(AO1654&gt;=Settings!$B$11,"Y","N")</f>
        <v/>
      </c>
      <c r="AY1654" s="99">
        <f>(AT1654="Y")+(AU1654="Y")+(AV1654="Y")+(AW1654="Y")+(AX1654="Y")</f>
        <v/>
      </c>
      <c r="AZ1654" s="94">
        <f>IF(AY1654=0,"None",_xlfn.TEXTJOIN(", ",TRUE(),IF(AT1654="Y","Breakout",""),IF(AU1654="Y","Accumulation",""),IF(AV1654="Y","Institutional buying",""),IF(AW1654="Y","Long buildup",""),IF(AX1654="Y","Momentum leader","")))</f>
        <v/>
      </c>
      <c r="BA1654" s="94">
        <f>IF(BW1654="","","Passes "&amp;AY1654&amp;" of 5 buy-side scans"&amp;IF(G1654="Y","; RED FLAG: filter out using Red flag column",""))</f>
        <v/>
      </c>
      <c r="BB1654" s="91" t="inlineStr">
        <is>
          <t>Upper</t>
        </is>
      </c>
      <c r="BC1654" s="92" t="inlineStr">
        <is>
          <t>N</t>
        </is>
      </c>
      <c r="BD1654" s="94" t="n"/>
      <c r="BE1654" s="94" t="n"/>
      <c r="BF1654" s="92">
        <f>IF(R1654*100000&gt;=Settings!$B$5,"Y","N")</f>
        <v/>
      </c>
      <c r="BG1654" s="91">
        <f>IF(F1654&gt;Settings!$B$6,"Y","N")</f>
        <v/>
      </c>
      <c r="BH1654" s="97" t="n">
        <v>2.63</v>
      </c>
      <c r="BI1654" s="96" t="n"/>
      <c r="BJ1654" s="96" t="n"/>
      <c r="BK1654" s="96" t="n"/>
      <c r="BL1654" s="96" t="n"/>
      <c r="BM1654" s="96" t="n"/>
      <c r="BN1654" s="97" t="n"/>
      <c r="BO1654" s="96" t="n"/>
      <c r="BP1654" s="96" t="n"/>
      <c r="BQ1654" s="96" t="n"/>
      <c r="BR1654" s="91" t="n"/>
      <c r="BS1654" s="91" t="n"/>
      <c r="BT1654" s="96" t="n"/>
      <c r="BU1654" s="91" t="n"/>
      <c r="BV1654" s="99">
        <f>IF(OR(BF1654&lt;&gt;"Y",BG1654&lt;&gt;"Y"),"",(AND(ISNUMBER(BQ1654),BQ1654&gt;0))+(BR1654="Stacked up")+(AND(ISNUMBER(BH1654),BH1654&gt;=-Settings!$B$17))+(AND(ISNUMBER(BK1654),ISNUMBER(BM1654),BK1654&gt;0,BM1654&gt;0))+(AND(ISNUMBER(AQ1654),AQ1654&gt;=Settings!$B$18))+(AND(ISNUMBER(BT1654),BT1654&gt;=Settings!$B$19,BT1654&lt;=Settings!$B$20))+(AND(ISNUMBER(AS1654),AS1654&gt;0))+(AND(ISNUMBER(T1654),ISNUMBER(M1654),T1654&gt;=Settings!$B$21,M1654&gt;0))+(AND(ISNUMBER(AD1654),ISNUMBER(M1654),AD1654&gt;=Settings!$B$22,M1654&gt;0))+(AY1654&gt;=1))</f>
        <v/>
      </c>
      <c r="BW1654" s="91">
        <f>IF(OR(AY1654=0,BF1654&lt;&gt;"Y",BG1654&lt;&gt;"Y"),"",1+SUMPRODUCT(($A$6:$A$2604=A1654)*($AY$6:$AY$2604&gt;0)*($BF$6:$BF$2604="Y")*($BG$6:$BG$2604="Y")*(($AY$6:$AY$2604&gt;AY1654)+($AY$6:$AY$2604=AY1654)*($AD$6:$AD$2604&gt;AD1654))))</f>
        <v/>
      </c>
    </row>
    <row r="1655" ht="23.85" customHeight="1" s="55">
      <c r="A1655" s="90" t="n">
        <v>46296</v>
      </c>
      <c r="B1655" s="91" t="inlineStr">
        <is>
          <t>ZIMLAB</t>
        </is>
      </c>
      <c r="C1655" s="91" t="inlineStr">
        <is>
          <t>INE518E01015</t>
        </is>
      </c>
      <c r="D1655" s="91" t="n"/>
      <c r="E1655" s="91" t="inlineStr">
        <is>
          <t>None</t>
        </is>
      </c>
      <c r="F1655" s="93" t="n">
        <v>735</v>
      </c>
      <c r="G1655" s="92" t="inlineStr">
        <is>
          <t>N</t>
        </is>
      </c>
      <c r="H1655" s="94" t="n"/>
      <c r="I1655" s="91" t="inlineStr">
        <is>
          <t>N</t>
        </is>
      </c>
      <c r="J1655" s="92">
        <f>IF(K1655="","N","Y")</f>
        <v/>
      </c>
      <c r="K1655" s="94">
        <f>_xlfn.TEXTJOIN("; ",TRUE,IF(P1655="52-wk low","52-wk low",""),IF(AND(AD1655&gt;=Settings!$B$12,M1655&lt;0),"Distribution",""),IF(AND(AJ1655="Y",M1655&lt;0,AK1655&lt;-Settings!$B$13),"Long unwinding",""),IF(AND(AJ1655="Y",M1655&lt;0,AK1655&gt;Settings!$B$13),"Short buildup",""))</f>
        <v/>
      </c>
      <c r="L1655" s="95" t="n">
        <v>137.02</v>
      </c>
      <c r="M1655" s="96" t="n">
        <v>-0.6899999999999999</v>
      </c>
      <c r="N1655" s="93" t="n">
        <v>879</v>
      </c>
      <c r="O1655" s="91" t="inlineStr">
        <is>
          <t>None</t>
        </is>
      </c>
      <c r="P1655" s="91" t="inlineStr">
        <is>
          <t>None</t>
        </is>
      </c>
      <c r="Q1655" s="97" t="n">
        <v>1.3</v>
      </c>
      <c r="R1655" s="96" t="n">
        <v>1.34</v>
      </c>
      <c r="S1655" s="96" t="n">
        <v>0.8</v>
      </c>
      <c r="T1655" s="96" t="n">
        <v>1.35</v>
      </c>
      <c r="U1655" s="96" t="n">
        <v>1.53</v>
      </c>
      <c r="V1655" s="103" t="n">
        <v>1.68</v>
      </c>
      <c r="W1655" s="102" t="n">
        <v>6</v>
      </c>
      <c r="X1655" s="93" t="n"/>
      <c r="Y1655" s="91" t="inlineStr">
        <is>
          <t>None</t>
        </is>
      </c>
      <c r="Z1655" s="99" t="n">
        <v>51.18</v>
      </c>
      <c r="AA1655" s="96" t="n">
        <v>0.98</v>
      </c>
      <c r="AB1655" s="96" t="n">
        <v>0.88</v>
      </c>
      <c r="AC1655" s="96" t="n">
        <v>0.89</v>
      </c>
      <c r="AD1655" s="96" t="n"/>
      <c r="AE1655" s="96" t="n"/>
      <c r="AF1655" s="103" t="n"/>
      <c r="AG1655" s="91" t="inlineStr">
        <is>
          <t>Run-up, risky</t>
        </is>
      </c>
      <c r="AH1655" s="100" t="n">
        <v>0</v>
      </c>
      <c r="AI1655" s="101" t="n">
        <v>0</v>
      </c>
      <c r="AJ1655" s="92" t="inlineStr">
        <is>
          <t>N</t>
        </is>
      </c>
      <c r="AK1655" s="96" t="n"/>
      <c r="AL1655" s="91" t="inlineStr">
        <is>
          <t>n/a</t>
        </is>
      </c>
      <c r="AM1655" s="93" t="n"/>
      <c r="AN1655" s="92" t="inlineStr">
        <is>
          <t>None</t>
        </is>
      </c>
      <c r="AO1655" s="102" t="n">
        <v>0</v>
      </c>
      <c r="AP1655" s="103" t="n">
        <v>2.79</v>
      </c>
      <c r="AQ1655" s="102" t="n">
        <v>96</v>
      </c>
      <c r="AR1655" s="91" t="inlineStr">
        <is>
          <t>N</t>
        </is>
      </c>
      <c r="AS1655" s="104" t="n"/>
      <c r="AT1655" s="92">
        <f>IF(AND(P1655="52-wk high",T1655&gt;=Settings!$B$7),"Y","N")</f>
        <v/>
      </c>
      <c r="AU1655" s="91">
        <f>IF(AND(AD1655&gt;=Settings!$B$8,M1655&gt;0),"Y","N")</f>
        <v/>
      </c>
      <c r="AV1655" s="91">
        <f>IF(OR(AH1655&gt;Settings!$B$9,AI1655&gt;Settings!$B$9),"Y","N")</f>
        <v/>
      </c>
      <c r="AW1655" s="91">
        <f>IF(AJ1655&lt;&gt;"Y","n/a",IF(AND(M1655&gt;0,AK1655&gt;Settings!$B$10),"Y","N"))</f>
        <v/>
      </c>
      <c r="AX1655" s="91">
        <f>IF(AO1655&gt;=Settings!$B$11,"Y","N")</f>
        <v/>
      </c>
      <c r="AY1655" s="99">
        <f>(AT1655="Y")+(AU1655="Y")+(AV1655="Y")+(AW1655="Y")+(AX1655="Y")</f>
        <v/>
      </c>
      <c r="AZ1655" s="94">
        <f>IF(AY1655=0,"None",_xlfn.TEXTJOIN(", ",TRUE(),IF(AT1655="Y","Breakout",""),IF(AU1655="Y","Accumulation",""),IF(AV1655="Y","Institutional buying",""),IF(AW1655="Y","Long buildup",""),IF(AX1655="Y","Momentum leader","")))</f>
        <v/>
      </c>
      <c r="BA1655" s="94">
        <f>IF(BW1655="","","Passes "&amp;AY1655&amp;" of 5 buy-side scans"&amp;IF(G1655="Y","; RED FLAG: filter out using Red flag column",""))</f>
        <v/>
      </c>
      <c r="BB1655" s="91" t="inlineStr">
        <is>
          <t>None</t>
        </is>
      </c>
      <c r="BC1655" s="92" t="inlineStr">
        <is>
          <t>Y</t>
        </is>
      </c>
      <c r="BD1655" s="94" t="inlineStr">
        <is>
          <t>PE &gt; 50; &gt;75% move in 6 months; High-low range &gt;100% in 6 months</t>
        </is>
      </c>
      <c r="BE1655" s="94" t="n"/>
      <c r="BF1655" s="92">
        <f>IF(R1655*100000&gt;=Settings!$B$5,"Y","N")</f>
        <v/>
      </c>
      <c r="BG1655" s="91">
        <f>IF(F1655&gt;Settings!$B$6,"Y","N")</f>
        <v/>
      </c>
      <c r="BH1655" s="97" t="n">
        <v>-5.17</v>
      </c>
      <c r="BI1655" s="96" t="n">
        <v>-0.58</v>
      </c>
      <c r="BJ1655" s="96" t="n">
        <v>16.18</v>
      </c>
      <c r="BK1655" s="96" t="n">
        <v>11.85</v>
      </c>
      <c r="BL1655" s="96" t="n">
        <v>112.83</v>
      </c>
      <c r="BM1655" s="96" t="n">
        <v>91.23999999999999</v>
      </c>
      <c r="BN1655" s="97" t="n">
        <v>2.5</v>
      </c>
      <c r="BO1655" s="96" t="n">
        <v>8.19</v>
      </c>
      <c r="BP1655" s="96" t="n">
        <v>17.16</v>
      </c>
      <c r="BQ1655" s="96" t="n">
        <v>32.07</v>
      </c>
      <c r="BR1655" s="91" t="inlineStr">
        <is>
          <t>Stacked up</t>
        </is>
      </c>
      <c r="BS1655" s="91" t="inlineStr">
        <is>
          <t>None</t>
        </is>
      </c>
      <c r="BT1655" s="96" t="n">
        <v>57.1</v>
      </c>
      <c r="BU1655" s="91" t="inlineStr">
        <is>
          <t>N</t>
        </is>
      </c>
      <c r="BV1655" s="99">
        <f>IF(OR(BF1655&lt;&gt;"Y",BG1655&lt;&gt;"Y"),"",(AND(ISNUMBER(BQ1655),BQ1655&gt;0))+(BR1655="Stacked up")+(AND(ISNUMBER(BH1655),BH1655&gt;=-Settings!$B$17))+(AND(ISNUMBER(BK1655),ISNUMBER(BM1655),BK1655&gt;0,BM1655&gt;0))+(AND(ISNUMBER(AQ1655),AQ1655&gt;=Settings!$B$18))+(AND(ISNUMBER(BT1655),BT1655&gt;=Settings!$B$19,BT1655&lt;=Settings!$B$20))+(AND(ISNUMBER(AS1655),AS1655&gt;0))+(AND(ISNUMBER(T1655),ISNUMBER(M1655),T1655&gt;=Settings!$B$21,M1655&gt;0))+(AND(ISNUMBER(AD1655),ISNUMBER(M1655),AD1655&gt;=Settings!$B$22,M1655&gt;0))+(AY1655&gt;=1))</f>
        <v/>
      </c>
      <c r="BW1655" s="91">
        <f>IF(OR(AY1655=0,BF1655&lt;&gt;"Y",BG1655&lt;&gt;"Y"),"",1+SUMPRODUCT(($A$6:$A$2604=A1655)*($AY$6:$AY$2604&gt;0)*($BF$6:$BF$2604="Y")*($BG$6:$BG$2604="Y")*(($AY$6:$AY$2604&gt;AY1655)+($AY$6:$AY$2604=AY1655)*($AD$6:$AD$2604&gt;AD1655))))</f>
        <v/>
      </c>
    </row>
    <row r="1656" ht="23.85" customHeight="1" s="55">
      <c r="A1656" s="90" t="n">
        <v>46296</v>
      </c>
      <c r="B1656" s="91" t="inlineStr">
        <is>
          <t>OMINFRAL</t>
        </is>
      </c>
      <c r="C1656" s="91" t="inlineStr">
        <is>
          <t>INE239D01028</t>
        </is>
      </c>
      <c r="D1656" s="91" t="n"/>
      <c r="E1656" s="91" t="inlineStr">
        <is>
          <t>None</t>
        </is>
      </c>
      <c r="F1656" s="93" t="n">
        <v>733</v>
      </c>
      <c r="G1656" s="92" t="inlineStr">
        <is>
          <t>N</t>
        </is>
      </c>
      <c r="H1656" s="94" t="n"/>
      <c r="I1656" s="91" t="inlineStr">
        <is>
          <t>N</t>
        </is>
      </c>
      <c r="J1656" s="92">
        <f>IF(K1656="","N","Y")</f>
        <v/>
      </c>
      <c r="K1656" s="94">
        <f>_xlfn.TEXTJOIN("; ",TRUE,IF(P1656="52-wk low","52-wk low",""),IF(AND(AD1656&gt;=Settings!$B$12,M1656&lt;0),"Distribution",""),IF(AND(AJ1656="Y",M1656&lt;0,AK1656&lt;-Settings!$B$13),"Long unwinding",""),IF(AND(AJ1656="Y",M1656&lt;0,AK1656&gt;Settings!$B$13),"Short buildup",""))</f>
        <v/>
      </c>
      <c r="L1656" s="95" t="n">
        <v>76.08</v>
      </c>
      <c r="M1656" s="96" t="n">
        <v>-1.34</v>
      </c>
      <c r="N1656" s="93" t="n">
        <v>1220</v>
      </c>
      <c r="O1656" s="91" t="inlineStr">
        <is>
          <t>None</t>
        </is>
      </c>
      <c r="P1656" s="91" t="inlineStr">
        <is>
          <t>None</t>
        </is>
      </c>
      <c r="Q1656" s="97" t="n">
        <v>0.79</v>
      </c>
      <c r="R1656" s="96" t="n">
        <v>0.6</v>
      </c>
      <c r="S1656" s="96" t="n">
        <v>1.39</v>
      </c>
      <c r="T1656" s="96" t="n">
        <v>0.8100000000000001</v>
      </c>
      <c r="U1656" s="96" t="n">
        <v>0.68</v>
      </c>
      <c r="V1656" s="103" t="n">
        <v>0.51</v>
      </c>
      <c r="W1656" s="102" t="n">
        <v>1</v>
      </c>
      <c r="X1656" s="93" t="n"/>
      <c r="Y1656" s="91" t="inlineStr">
        <is>
          <t>None</t>
        </is>
      </c>
      <c r="Z1656" s="99" t="n">
        <v>49.58</v>
      </c>
      <c r="AA1656" s="96" t="n">
        <v>0.9399999999999999</v>
      </c>
      <c r="AB1656" s="96" t="n">
        <v>1.04</v>
      </c>
      <c r="AC1656" s="96" t="n">
        <v>1.49</v>
      </c>
      <c r="AD1656" s="96" t="n">
        <v>1.14</v>
      </c>
      <c r="AE1656" s="96" t="n">
        <v>0.9399999999999999</v>
      </c>
      <c r="AF1656" s="103" t="n">
        <v>1.31</v>
      </c>
      <c r="AG1656" s="91" t="inlineStr">
        <is>
          <t>Normal</t>
        </is>
      </c>
      <c r="AH1656" s="100" t="n">
        <v>0</v>
      </c>
      <c r="AI1656" s="101" t="n">
        <v>0</v>
      </c>
      <c r="AJ1656" s="92" t="inlineStr">
        <is>
          <t>N</t>
        </is>
      </c>
      <c r="AK1656" s="96" t="n"/>
      <c r="AL1656" s="91" t="inlineStr">
        <is>
          <t>n/a</t>
        </is>
      </c>
      <c r="AM1656" s="93" t="n"/>
      <c r="AN1656" s="92" t="inlineStr">
        <is>
          <t>None</t>
        </is>
      </c>
      <c r="AO1656" s="102" t="n">
        <v>0</v>
      </c>
      <c r="AP1656" s="103" t="n">
        <v>0.54</v>
      </c>
      <c r="AQ1656" s="102" t="n">
        <v>10</v>
      </c>
      <c r="AR1656" s="91" t="inlineStr">
        <is>
          <t>N</t>
        </is>
      </c>
      <c r="AS1656" s="104" t="n"/>
      <c r="AT1656" s="92">
        <f>IF(AND(P1656="52-wk high",T1656&gt;=Settings!$B$7),"Y","N")</f>
        <v/>
      </c>
      <c r="AU1656" s="91">
        <f>IF(AND(AD1656&gt;=Settings!$B$8,M1656&gt;0),"Y","N")</f>
        <v/>
      </c>
      <c r="AV1656" s="91">
        <f>IF(OR(AH1656&gt;Settings!$B$9,AI1656&gt;Settings!$B$9),"Y","N")</f>
        <v/>
      </c>
      <c r="AW1656" s="91">
        <f>IF(AJ1656&lt;&gt;"Y","n/a",IF(AND(M1656&gt;0,AK1656&gt;Settings!$B$10),"Y","N"))</f>
        <v/>
      </c>
      <c r="AX1656" s="91">
        <f>IF(AO1656&gt;=Settings!$B$11,"Y","N")</f>
        <v/>
      </c>
      <c r="AY1656" s="99">
        <f>(AT1656="Y")+(AU1656="Y")+(AV1656="Y")+(AW1656="Y")+(AX1656="Y")</f>
        <v/>
      </c>
      <c r="AZ1656" s="94">
        <f>IF(AY1656=0,"None",_xlfn.TEXTJOIN(", ",TRUE(),IF(AT1656="Y","Breakout",""),IF(AU1656="Y","Accumulation",""),IF(AV1656="Y","Institutional buying",""),IF(AW1656="Y","Long buildup",""),IF(AX1656="Y","Momentum leader","")))</f>
        <v/>
      </c>
      <c r="BA1656" s="94">
        <f>IF(BW1656="","","Passes "&amp;AY1656&amp;" of 5 buy-side scans"&amp;IF(G1656="Y","; RED FLAG: filter out using Red flag column",""))</f>
        <v/>
      </c>
      <c r="BB1656" s="91" t="inlineStr">
        <is>
          <t>None</t>
        </is>
      </c>
      <c r="BC1656" s="92" t="inlineStr">
        <is>
          <t>N</t>
        </is>
      </c>
      <c r="BD1656" s="94" t="n"/>
      <c r="BE1656" s="94" t="n"/>
      <c r="BF1656" s="92">
        <f>IF(R1656*100000&gt;=Settings!$B$5,"Y","N")</f>
        <v/>
      </c>
      <c r="BG1656" s="91">
        <f>IF(F1656&gt;Settings!$B$6,"Y","N")</f>
        <v/>
      </c>
      <c r="BH1656" s="97" t="n">
        <v>-43.52</v>
      </c>
      <c r="BI1656" s="96" t="n">
        <v>-3.02</v>
      </c>
      <c r="BJ1656" s="96" t="n">
        <v>-7.26</v>
      </c>
      <c r="BK1656" s="96" t="n">
        <v>-13.13</v>
      </c>
      <c r="BL1656" s="96" t="n">
        <v>-10.45</v>
      </c>
      <c r="BM1656" s="96" t="n">
        <v>-39.24</v>
      </c>
      <c r="BN1656" s="97" t="n">
        <v>-4.4</v>
      </c>
      <c r="BO1656" s="96" t="n">
        <v>-7.79</v>
      </c>
      <c r="BP1656" s="96" t="n">
        <v>-10.8</v>
      </c>
      <c r="BQ1656" s="96" t="n">
        <v>-16.83</v>
      </c>
      <c r="BR1656" s="91" t="inlineStr">
        <is>
          <t>Stacked down</t>
        </is>
      </c>
      <c r="BS1656" s="91" t="inlineStr">
        <is>
          <t>None</t>
        </is>
      </c>
      <c r="BT1656" s="96" t="n">
        <v>22.8</v>
      </c>
      <c r="BU1656" s="91" t="inlineStr">
        <is>
          <t>N</t>
        </is>
      </c>
      <c r="BV1656" s="99">
        <f>IF(OR(BF1656&lt;&gt;"Y",BG1656&lt;&gt;"Y"),"",(AND(ISNUMBER(BQ1656),BQ1656&gt;0))+(BR1656="Stacked up")+(AND(ISNUMBER(BH1656),BH1656&gt;=-Settings!$B$17))+(AND(ISNUMBER(BK1656),ISNUMBER(BM1656),BK1656&gt;0,BM1656&gt;0))+(AND(ISNUMBER(AQ1656),AQ1656&gt;=Settings!$B$18))+(AND(ISNUMBER(BT1656),BT1656&gt;=Settings!$B$19,BT1656&lt;=Settings!$B$20))+(AND(ISNUMBER(AS1656),AS1656&gt;0))+(AND(ISNUMBER(T1656),ISNUMBER(M1656),T1656&gt;=Settings!$B$21,M1656&gt;0))+(AND(ISNUMBER(AD1656),ISNUMBER(M1656),AD1656&gt;=Settings!$B$22,M1656&gt;0))+(AY1656&gt;=1))</f>
        <v/>
      </c>
      <c r="BW1656" s="91">
        <f>IF(OR(AY1656=0,BF1656&lt;&gt;"Y",BG1656&lt;&gt;"Y"),"",1+SUMPRODUCT(($A$6:$A$2604=A1656)*($AY$6:$AY$2604&gt;0)*($BF$6:$BF$2604="Y")*($BG$6:$BG$2604="Y")*(($AY$6:$AY$2604&gt;AY1656)+($AY$6:$AY$2604=AY1656)*($AD$6:$AD$2604&gt;AD1656))))</f>
        <v/>
      </c>
    </row>
    <row r="1657" ht="23.85" customHeight="1" s="55">
      <c r="A1657" s="90" t="n">
        <v>46296</v>
      </c>
      <c r="B1657" s="91" t="inlineStr">
        <is>
          <t>SARLAPOLY</t>
        </is>
      </c>
      <c r="C1657" s="91" t="inlineStr">
        <is>
          <t>INE453D01025</t>
        </is>
      </c>
      <c r="D1657" s="91" t="n"/>
      <c r="E1657" s="91" t="inlineStr">
        <is>
          <t>None</t>
        </is>
      </c>
      <c r="F1657" s="93" t="n">
        <v>732</v>
      </c>
      <c r="G1657" s="92" t="inlineStr">
        <is>
          <t>N</t>
        </is>
      </c>
      <c r="H1657" s="94" t="n"/>
      <c r="I1657" s="91" t="inlineStr">
        <is>
          <t>N</t>
        </is>
      </c>
      <c r="J1657" s="92">
        <f>IF(K1657="","N","Y")</f>
        <v/>
      </c>
      <c r="K1657" s="94">
        <f>_xlfn.TEXTJOIN("; ",TRUE,IF(P1657="52-wk low","52-wk low",""),IF(AND(AD1657&gt;=Settings!$B$12,M1657&lt;0),"Distribution",""),IF(AND(AJ1657="Y",M1657&lt;0,AK1657&lt;-Settings!$B$13),"Long unwinding",""),IF(AND(AJ1657="Y",M1657&lt;0,AK1657&gt;Settings!$B$13),"Short buildup",""))</f>
        <v/>
      </c>
      <c r="L1657" s="95" t="n">
        <v>92.02</v>
      </c>
      <c r="M1657" s="96" t="n">
        <v>-2.06</v>
      </c>
      <c r="N1657" s="93" t="n">
        <v>1680</v>
      </c>
      <c r="O1657" s="91" t="inlineStr">
        <is>
          <t>None</t>
        </is>
      </c>
      <c r="P1657" s="91" t="inlineStr">
        <is>
          <t>None</t>
        </is>
      </c>
      <c r="Q1657" s="97" t="n">
        <v>0.38</v>
      </c>
      <c r="R1657" s="96" t="n">
        <v>0.47</v>
      </c>
      <c r="S1657" s="96" t="n">
        <v>0.8</v>
      </c>
      <c r="T1657" s="96" t="n">
        <v>0.68</v>
      </c>
      <c r="U1657" s="96" t="n">
        <v>0.4</v>
      </c>
      <c r="V1657" s="103" t="n">
        <v>0.51</v>
      </c>
      <c r="W1657" s="102" t="n">
        <v>0</v>
      </c>
      <c r="X1657" s="93" t="n"/>
      <c r="Y1657" s="91" t="inlineStr">
        <is>
          <t>None</t>
        </is>
      </c>
      <c r="Z1657" s="99" t="n">
        <v>77.02</v>
      </c>
      <c r="AA1657" s="96" t="n">
        <v>1.14</v>
      </c>
      <c r="AB1657" s="96" t="n">
        <v>1.14</v>
      </c>
      <c r="AC1657" s="96" t="n">
        <v>0.9</v>
      </c>
      <c r="AD1657" s="96" t="n">
        <v>0.79</v>
      </c>
      <c r="AE1657" s="96" t="n">
        <v>0.5</v>
      </c>
      <c r="AF1657" s="103" t="n">
        <v>1.12</v>
      </c>
      <c r="AG1657" s="91" t="inlineStr">
        <is>
          <t>Normal</t>
        </is>
      </c>
      <c r="AH1657" s="100" t="n">
        <v>0</v>
      </c>
      <c r="AI1657" s="101" t="n">
        <v>0</v>
      </c>
      <c r="AJ1657" s="92" t="inlineStr">
        <is>
          <t>N</t>
        </is>
      </c>
      <c r="AK1657" s="96" t="n"/>
      <c r="AL1657" s="91" t="inlineStr">
        <is>
          <t>n/a</t>
        </is>
      </c>
      <c r="AM1657" s="93" t="n"/>
      <c r="AN1657" s="92" t="inlineStr">
        <is>
          <t>None</t>
        </is>
      </c>
      <c r="AO1657" s="102" t="n">
        <v>0</v>
      </c>
      <c r="AP1657" s="103" t="n">
        <v>1.04</v>
      </c>
      <c r="AQ1657" s="102" t="n">
        <v>64</v>
      </c>
      <c r="AR1657" s="91" t="inlineStr">
        <is>
          <t>N</t>
        </is>
      </c>
      <c r="AS1657" s="104" t="n"/>
      <c r="AT1657" s="92">
        <f>IF(AND(P1657="52-wk high",T1657&gt;=Settings!$B$7),"Y","N")</f>
        <v/>
      </c>
      <c r="AU1657" s="91">
        <f>IF(AND(AD1657&gt;=Settings!$B$8,M1657&gt;0),"Y","N")</f>
        <v/>
      </c>
      <c r="AV1657" s="91">
        <f>IF(OR(AH1657&gt;Settings!$B$9,AI1657&gt;Settings!$B$9),"Y","N")</f>
        <v/>
      </c>
      <c r="AW1657" s="91">
        <f>IF(AJ1657&lt;&gt;"Y","n/a",IF(AND(M1657&gt;0,AK1657&gt;Settings!$B$10),"Y","N"))</f>
        <v/>
      </c>
      <c r="AX1657" s="91">
        <f>IF(AO1657&gt;=Settings!$B$11,"Y","N")</f>
        <v/>
      </c>
      <c r="AY1657" s="99">
        <f>(AT1657="Y")+(AU1657="Y")+(AV1657="Y")+(AW1657="Y")+(AX1657="Y")</f>
        <v/>
      </c>
      <c r="AZ1657" s="94">
        <f>IF(AY1657=0,"None",_xlfn.TEXTJOIN(", ",TRUE(),IF(AT1657="Y","Breakout",""),IF(AU1657="Y","Accumulation",""),IF(AV1657="Y","Institutional buying",""),IF(AW1657="Y","Long buildup",""),IF(AX1657="Y","Momentum leader","")))</f>
        <v/>
      </c>
      <c r="BA1657" s="94">
        <f>IF(BW1657="","","Passes "&amp;AY1657&amp;" of 5 buy-side scans"&amp;IF(G1657="Y","; RED FLAG: filter out using Red flag column",""))</f>
        <v/>
      </c>
      <c r="BB1657" s="91" t="inlineStr">
        <is>
          <t>None</t>
        </is>
      </c>
      <c r="BC1657" s="92" t="inlineStr">
        <is>
          <t>Y</t>
        </is>
      </c>
      <c r="BD1657" s="94" t="inlineStr">
        <is>
          <t>PE &gt; 50</t>
        </is>
      </c>
      <c r="BE1657" s="94" t="n"/>
      <c r="BF1657" s="92">
        <f>IF(R1657*100000&gt;=Settings!$B$5,"Y","N")</f>
        <v/>
      </c>
      <c r="BG1657" s="91">
        <f>IF(F1657&gt;Settings!$B$6,"Y","N")</f>
        <v/>
      </c>
      <c r="BH1657" s="97" t="n">
        <v>-17.1</v>
      </c>
      <c r="BI1657" s="96" t="n">
        <v>-7.97</v>
      </c>
      <c r="BJ1657" s="96" t="n">
        <v>-11.36</v>
      </c>
      <c r="BK1657" s="96" t="n">
        <v>-7.34</v>
      </c>
      <c r="BL1657" s="96" t="n">
        <v>21.86</v>
      </c>
      <c r="BM1657" s="96" t="n">
        <v>-3.72</v>
      </c>
      <c r="BN1657" s="97" t="n">
        <v>-6.05</v>
      </c>
      <c r="BO1657" s="96" t="n">
        <v>-7.02</v>
      </c>
      <c r="BP1657" s="96" t="n">
        <v>-5.88</v>
      </c>
      <c r="BQ1657" s="96" t="n">
        <v>-3.85</v>
      </c>
      <c r="BR1657" s="91" t="inlineStr">
        <is>
          <t>Mixed</t>
        </is>
      </c>
      <c r="BS1657" s="91" t="inlineStr">
        <is>
          <t>None</t>
        </is>
      </c>
      <c r="BT1657" s="96" t="n">
        <v>23.9</v>
      </c>
      <c r="BU1657" s="91" t="inlineStr">
        <is>
          <t>N</t>
        </is>
      </c>
      <c r="BV1657" s="99">
        <f>IF(OR(BF1657&lt;&gt;"Y",BG1657&lt;&gt;"Y"),"",(AND(ISNUMBER(BQ1657),BQ1657&gt;0))+(BR1657="Stacked up")+(AND(ISNUMBER(BH1657),BH1657&gt;=-Settings!$B$17))+(AND(ISNUMBER(BK1657),ISNUMBER(BM1657),BK1657&gt;0,BM1657&gt;0))+(AND(ISNUMBER(AQ1657),AQ1657&gt;=Settings!$B$18))+(AND(ISNUMBER(BT1657),BT1657&gt;=Settings!$B$19,BT1657&lt;=Settings!$B$20))+(AND(ISNUMBER(AS1657),AS1657&gt;0))+(AND(ISNUMBER(T1657),ISNUMBER(M1657),T1657&gt;=Settings!$B$21,M1657&gt;0))+(AND(ISNUMBER(AD1657),ISNUMBER(M1657),AD1657&gt;=Settings!$B$22,M1657&gt;0))+(AY1657&gt;=1))</f>
        <v/>
      </c>
      <c r="BW1657" s="91">
        <f>IF(OR(AY1657=0,BF1657&lt;&gt;"Y",BG1657&lt;&gt;"Y"),"",1+SUMPRODUCT(($A$6:$A$2604=A1657)*($AY$6:$AY$2604&gt;0)*($BF$6:$BF$2604="Y")*($BG$6:$BG$2604="Y")*(($AY$6:$AY$2604&gt;AY1657)+($AY$6:$AY$2604=AY1657)*($AD$6:$AD$2604&gt;AD1657))))</f>
        <v/>
      </c>
    </row>
    <row r="1658" ht="23.85" customHeight="1" s="55">
      <c r="A1658" s="90" t="n">
        <v>46296</v>
      </c>
      <c r="B1658" s="91" t="inlineStr">
        <is>
          <t>20MICRONS</t>
        </is>
      </c>
      <c r="C1658" s="91" t="inlineStr">
        <is>
          <t>INE144J01027</t>
        </is>
      </c>
      <c r="D1658" s="91" t="n"/>
      <c r="E1658" s="91" t="inlineStr">
        <is>
          <t>None</t>
        </is>
      </c>
      <c r="F1658" s="93" t="n">
        <v>731</v>
      </c>
      <c r="G1658" s="92" t="inlineStr">
        <is>
          <t>N</t>
        </is>
      </c>
      <c r="H1658" s="94" t="n"/>
      <c r="I1658" s="91" t="inlineStr">
        <is>
          <t>N</t>
        </is>
      </c>
      <c r="J1658" s="92">
        <f>IF(K1658="","N","Y")</f>
        <v/>
      </c>
      <c r="K1658" s="94">
        <f>_xlfn.TEXTJOIN("; ",TRUE,IF(P1658="52-wk low","52-wk low",""),IF(AND(AD1658&gt;=Settings!$B$12,M1658&lt;0),"Distribution",""),IF(AND(AJ1658="Y",M1658&lt;0,AK1658&lt;-Settings!$B$13),"Long unwinding",""),IF(AND(AJ1658="Y",M1658&lt;0,AK1658&gt;Settings!$B$13),"Short buildup",""))</f>
        <v/>
      </c>
      <c r="L1658" s="95" t="n">
        <v>207.26</v>
      </c>
      <c r="M1658" s="96" t="n">
        <v>-3.42</v>
      </c>
      <c r="N1658" s="93" t="n">
        <v>2203</v>
      </c>
      <c r="O1658" s="91" t="inlineStr">
        <is>
          <t>None</t>
        </is>
      </c>
      <c r="P1658" s="91" t="inlineStr">
        <is>
          <t>None</t>
        </is>
      </c>
      <c r="Q1658" s="97" t="n">
        <v>0.93</v>
      </c>
      <c r="R1658" s="96" t="n">
        <v>1.42</v>
      </c>
      <c r="S1658" s="96" t="n">
        <v>0.65</v>
      </c>
      <c r="T1658" s="96" t="n">
        <v>0.49</v>
      </c>
      <c r="U1658" s="96" t="n">
        <v>0.3</v>
      </c>
      <c r="V1658" s="103" t="n">
        <v>0.46</v>
      </c>
      <c r="W1658" s="102" t="n">
        <v>2</v>
      </c>
      <c r="X1658" s="93" t="n"/>
      <c r="Y1658" s="91" t="inlineStr">
        <is>
          <t>None</t>
        </is>
      </c>
      <c r="Z1658" s="99" t="n">
        <v>46.1</v>
      </c>
      <c r="AA1658" s="96" t="n">
        <v>1.05</v>
      </c>
      <c r="AB1658" s="96" t="n">
        <v>1</v>
      </c>
      <c r="AC1658" s="96" t="n">
        <v>0.75</v>
      </c>
      <c r="AD1658" s="96" t="n">
        <v>0.5600000000000001</v>
      </c>
      <c r="AE1658" s="96" t="n">
        <v>0.49</v>
      </c>
      <c r="AF1658" s="103" t="n">
        <v>1.4</v>
      </c>
      <c r="AG1658" s="91" t="inlineStr">
        <is>
          <t>Normal</t>
        </is>
      </c>
      <c r="AH1658" s="100" t="n">
        <v>0</v>
      </c>
      <c r="AI1658" s="101" t="n">
        <v>0</v>
      </c>
      <c r="AJ1658" s="92" t="inlineStr">
        <is>
          <t>N</t>
        </is>
      </c>
      <c r="AK1658" s="96" t="n"/>
      <c r="AL1658" s="91" t="inlineStr">
        <is>
          <t>n/a</t>
        </is>
      </c>
      <c r="AM1658" s="93" t="n"/>
      <c r="AN1658" s="92" t="inlineStr">
        <is>
          <t>None</t>
        </is>
      </c>
      <c r="AO1658" s="102" t="n">
        <v>0</v>
      </c>
      <c r="AP1658" s="103" t="n">
        <v>1.26</v>
      </c>
      <c r="AQ1658" s="102" t="n">
        <v>72</v>
      </c>
      <c r="AR1658" s="91" t="inlineStr">
        <is>
          <t>N</t>
        </is>
      </c>
      <c r="AS1658" s="104" t="n"/>
      <c r="AT1658" s="92">
        <f>IF(AND(P1658="52-wk high",T1658&gt;=Settings!$B$7),"Y","N")</f>
        <v/>
      </c>
      <c r="AU1658" s="91">
        <f>IF(AND(AD1658&gt;=Settings!$B$8,M1658&gt;0),"Y","N")</f>
        <v/>
      </c>
      <c r="AV1658" s="91">
        <f>IF(OR(AH1658&gt;Settings!$B$9,AI1658&gt;Settings!$B$9),"Y","N")</f>
        <v/>
      </c>
      <c r="AW1658" s="91">
        <f>IF(AJ1658&lt;&gt;"Y","n/a",IF(AND(M1658&gt;0,AK1658&gt;Settings!$B$10),"Y","N"))</f>
        <v/>
      </c>
      <c r="AX1658" s="91">
        <f>IF(AO1658&gt;=Settings!$B$11,"Y","N")</f>
        <v/>
      </c>
      <c r="AY1658" s="99">
        <f>(AT1658="Y")+(AU1658="Y")+(AV1658="Y")+(AW1658="Y")+(AX1658="Y")</f>
        <v/>
      </c>
      <c r="AZ1658" s="94">
        <f>IF(AY1658=0,"None",_xlfn.TEXTJOIN(", ",TRUE(),IF(AT1658="Y","Breakout",""),IF(AU1658="Y","Accumulation",""),IF(AV1658="Y","Institutional buying",""),IF(AW1658="Y","Long buildup",""),IF(AX1658="Y","Momentum leader","")))</f>
        <v/>
      </c>
      <c r="BA1658" s="94">
        <f>IF(BW1658="","","Passes "&amp;AY1658&amp;" of 5 buy-side scans"&amp;IF(G1658="Y","; RED FLAG: filter out using Red flag column",""))</f>
        <v/>
      </c>
      <c r="BB1658" s="91" t="inlineStr">
        <is>
          <t>None</t>
        </is>
      </c>
      <c r="BC1658" s="92" t="inlineStr">
        <is>
          <t>N</t>
        </is>
      </c>
      <c r="BD1658" s="94" t="n"/>
      <c r="BE1658" s="94" t="n"/>
      <c r="BF1658" s="92">
        <f>IF(R1658*100000&gt;=Settings!$B$5,"Y","N")</f>
        <v/>
      </c>
      <c r="BG1658" s="91">
        <f>IF(F1658&gt;Settings!$B$6,"Y","N")</f>
        <v/>
      </c>
      <c r="BH1658" s="97" t="n">
        <v>-12.7</v>
      </c>
      <c r="BI1658" s="96" t="n">
        <v>-3.09</v>
      </c>
      <c r="BJ1658" s="96" t="n">
        <v>-2.69</v>
      </c>
      <c r="BK1658" s="96" t="n">
        <v>3.97</v>
      </c>
      <c r="BL1658" s="96" t="n">
        <v>40.53</v>
      </c>
      <c r="BM1658" s="96" t="n">
        <v>-3.15</v>
      </c>
      <c r="BN1658" s="97" t="n">
        <v>-2.38</v>
      </c>
      <c r="BO1658" s="96" t="n">
        <v>-0.16</v>
      </c>
      <c r="BP1658" s="96" t="n">
        <v>3.21</v>
      </c>
      <c r="BQ1658" s="96" t="n">
        <v>4.85</v>
      </c>
      <c r="BR1658" s="91" t="inlineStr">
        <is>
          <t>Mixed</t>
        </is>
      </c>
      <c r="BS1658" s="91" t="inlineStr">
        <is>
          <t>None</t>
        </is>
      </c>
      <c r="BT1658" s="96" t="n">
        <v>42</v>
      </c>
      <c r="BU1658" s="91" t="inlineStr">
        <is>
          <t>N</t>
        </is>
      </c>
      <c r="BV1658" s="99">
        <f>IF(OR(BF1658&lt;&gt;"Y",BG1658&lt;&gt;"Y"),"",(AND(ISNUMBER(BQ1658),BQ1658&gt;0))+(BR1658="Stacked up")+(AND(ISNUMBER(BH1658),BH1658&gt;=-Settings!$B$17))+(AND(ISNUMBER(BK1658),ISNUMBER(BM1658),BK1658&gt;0,BM1658&gt;0))+(AND(ISNUMBER(AQ1658),AQ1658&gt;=Settings!$B$18))+(AND(ISNUMBER(BT1658),BT1658&gt;=Settings!$B$19,BT1658&lt;=Settings!$B$20))+(AND(ISNUMBER(AS1658),AS1658&gt;0))+(AND(ISNUMBER(T1658),ISNUMBER(M1658),T1658&gt;=Settings!$B$21,M1658&gt;0))+(AND(ISNUMBER(AD1658),ISNUMBER(M1658),AD1658&gt;=Settings!$B$22,M1658&gt;0))+(AY1658&gt;=1))</f>
        <v/>
      </c>
      <c r="BW1658" s="91">
        <f>IF(OR(AY1658=0,BF1658&lt;&gt;"Y",BG1658&lt;&gt;"Y"),"",1+SUMPRODUCT(($A$6:$A$2604=A1658)*($AY$6:$AY$2604&gt;0)*($BF$6:$BF$2604="Y")*($BG$6:$BG$2604="Y")*(($AY$6:$AY$2604&gt;AY1658)+($AY$6:$AY$2604=AY1658)*($AD$6:$AD$2604&gt;AD1658))))</f>
        <v/>
      </c>
    </row>
    <row r="1659" ht="23.85" customHeight="1" s="55">
      <c r="A1659" s="90" t="n">
        <v>46296</v>
      </c>
      <c r="B1659" s="91" t="inlineStr">
        <is>
          <t>RAMASTEEL</t>
        </is>
      </c>
      <c r="C1659" s="91" t="inlineStr">
        <is>
          <t>INE230R01035</t>
        </is>
      </c>
      <c r="D1659" s="91" t="n"/>
      <c r="E1659" s="91" t="inlineStr">
        <is>
          <t>None</t>
        </is>
      </c>
      <c r="F1659" s="93" t="n">
        <v>731</v>
      </c>
      <c r="G1659" s="92" t="inlineStr">
        <is>
          <t>Y</t>
        </is>
      </c>
      <c r="H1659" s="94" t="inlineStr">
        <is>
          <t>ESM Stage 2; T2T (BE series)</t>
        </is>
      </c>
      <c r="I1659" s="91" t="inlineStr">
        <is>
          <t>Y</t>
        </is>
      </c>
      <c r="J1659" s="92">
        <f>IF(K1659="","N","Y")</f>
        <v/>
      </c>
      <c r="K1659" s="94">
        <f>_xlfn.TEXTJOIN("; ",TRUE,IF(P1659="52-wk low","52-wk low",""),IF(AND(AD1659&gt;=Settings!$B$12,M1659&lt;0),"Distribution",""),IF(AND(AJ1659="Y",M1659&lt;0,AK1659&lt;-Settings!$B$13),"Long unwinding",""),IF(AND(AJ1659="Y",M1659&lt;0,AK1659&gt;Settings!$B$13),"Short buildup",""))</f>
        <v/>
      </c>
      <c r="L1659" s="95" t="n">
        <v>4.47</v>
      </c>
      <c r="M1659" s="96" t="n">
        <v>-1.97</v>
      </c>
      <c r="N1659" s="93" t="n">
        <v>1625</v>
      </c>
      <c r="O1659" s="91" t="inlineStr">
        <is>
          <t>None</t>
        </is>
      </c>
      <c r="P1659" s="91" t="inlineStr">
        <is>
          <t>None</t>
        </is>
      </c>
      <c r="Q1659" s="97" t="n">
        <v>5.01</v>
      </c>
      <c r="R1659" s="96" t="n">
        <v>28.29</v>
      </c>
      <c r="S1659" s="96" t="n">
        <v>0.18</v>
      </c>
      <c r="T1659" s="96" t="n">
        <v>0.25</v>
      </c>
      <c r="U1659" s="96" t="n">
        <v>0.13</v>
      </c>
      <c r="V1659" s="103" t="n">
        <v>0.74</v>
      </c>
      <c r="W1659" s="102" t="n">
        <v>5</v>
      </c>
      <c r="X1659" s="93" t="n"/>
      <c r="Y1659" s="91" t="inlineStr">
        <is>
          <t>None</t>
        </is>
      </c>
      <c r="Z1659" s="99" t="n"/>
      <c r="AA1659" s="96" t="n"/>
      <c r="AB1659" s="96" t="n"/>
      <c r="AC1659" s="96" t="n"/>
      <c r="AD1659" s="96" t="n"/>
      <c r="AE1659" s="96" t="n"/>
      <c r="AF1659" s="103" t="n"/>
      <c r="AG1659" s="91" t="inlineStr">
        <is>
          <t>No delivery data</t>
        </is>
      </c>
      <c r="AH1659" s="100" t="n">
        <v>0</v>
      </c>
      <c r="AI1659" s="101" t="n">
        <v>0</v>
      </c>
      <c r="AJ1659" s="92" t="inlineStr">
        <is>
          <t>N</t>
        </is>
      </c>
      <c r="AK1659" s="96" t="n"/>
      <c r="AL1659" s="91" t="inlineStr">
        <is>
          <t>n/a</t>
        </is>
      </c>
      <c r="AM1659" s="93" t="n"/>
      <c r="AN1659" s="92" t="inlineStr">
        <is>
          <t>None</t>
        </is>
      </c>
      <c r="AO1659" s="102" t="n">
        <v>0</v>
      </c>
      <c r="AP1659" s="103" t="n">
        <v>0.63</v>
      </c>
      <c r="AQ1659" s="102" t="n">
        <v>24</v>
      </c>
      <c r="AR1659" s="91" t="inlineStr">
        <is>
          <t>N</t>
        </is>
      </c>
      <c r="AS1659" s="104" t="n"/>
      <c r="AT1659" s="92">
        <f>IF(AND(P1659="52-wk high",T1659&gt;=Settings!$B$7),"Y","N")</f>
        <v/>
      </c>
      <c r="AU1659" s="91">
        <f>IF(AND(AD1659&gt;=Settings!$B$8,M1659&gt;0),"Y","N")</f>
        <v/>
      </c>
      <c r="AV1659" s="91">
        <f>IF(OR(AH1659&gt;Settings!$B$9,AI1659&gt;Settings!$B$9),"Y","N")</f>
        <v/>
      </c>
      <c r="AW1659" s="91">
        <f>IF(AJ1659&lt;&gt;"Y","n/a",IF(AND(M1659&gt;0,AK1659&gt;Settings!$B$10),"Y","N"))</f>
        <v/>
      </c>
      <c r="AX1659" s="91">
        <f>IF(AO1659&gt;=Settings!$B$11,"Y","N")</f>
        <v/>
      </c>
      <c r="AY1659" s="99">
        <f>(AT1659="Y")+(AU1659="Y")+(AV1659="Y")+(AW1659="Y")+(AX1659="Y")</f>
        <v/>
      </c>
      <c r="AZ1659" s="94">
        <f>IF(AY1659=0,"None",_xlfn.TEXTJOIN(", ",TRUE(),IF(AT1659="Y","Breakout",""),IF(AU1659="Y","Accumulation",""),IF(AV1659="Y","Institutional buying",""),IF(AW1659="Y","Long buildup",""),IF(AX1659="Y","Momentum leader","")))</f>
        <v/>
      </c>
      <c r="BA1659" s="94">
        <f>IF(BW1659="","","Passes "&amp;AY1659&amp;" of 5 buy-side scans"&amp;IF(G1659="Y","; RED FLAG: filter out using Red flag column",""))</f>
        <v/>
      </c>
      <c r="BB1659" s="91" t="inlineStr">
        <is>
          <t>None</t>
        </is>
      </c>
      <c r="BC1659" s="92" t="inlineStr">
        <is>
          <t>Y</t>
        </is>
      </c>
      <c r="BD1659" s="94" t="inlineStr">
        <is>
          <t>PE &gt; 50</t>
        </is>
      </c>
      <c r="BE1659" s="94" t="n"/>
      <c r="BF1659" s="92">
        <f>IF(R1659*100000&gt;=Settings!$B$5,"Y","N")</f>
        <v/>
      </c>
      <c r="BG1659" s="91">
        <f>IF(F1659&gt;Settings!$B$6,"Y","N")</f>
        <v/>
      </c>
      <c r="BH1659" s="97" t="n">
        <v>-60.41</v>
      </c>
      <c r="BI1659" s="96" t="n">
        <v>-2.19</v>
      </c>
      <c r="BJ1659" s="96" t="n">
        <v>5.18</v>
      </c>
      <c r="BK1659" s="96" t="n">
        <v>-0.89</v>
      </c>
      <c r="BL1659" s="96" t="n">
        <v>12.03</v>
      </c>
      <c r="BM1659" s="96" t="n">
        <v>-56.43</v>
      </c>
      <c r="BN1659" s="97" t="n">
        <v>2.73</v>
      </c>
      <c r="BO1659" s="96" t="n">
        <v>1.93</v>
      </c>
      <c r="BP1659" s="96" t="n">
        <v>-6.28</v>
      </c>
      <c r="BQ1659" s="96" t="n">
        <v>-22.77</v>
      </c>
      <c r="BR1659" s="91" t="inlineStr">
        <is>
          <t>Mixed</t>
        </is>
      </c>
      <c r="BS1659" s="91" t="inlineStr">
        <is>
          <t>None</t>
        </is>
      </c>
      <c r="BT1659" s="96" t="n">
        <v>56.3</v>
      </c>
      <c r="BU1659" s="91" t="inlineStr">
        <is>
          <t>N</t>
        </is>
      </c>
      <c r="BV1659" s="99">
        <f>IF(OR(BF1659&lt;&gt;"Y",BG1659&lt;&gt;"Y"),"",(AND(ISNUMBER(BQ1659),BQ1659&gt;0))+(BR1659="Stacked up")+(AND(ISNUMBER(BH1659),BH1659&gt;=-Settings!$B$17))+(AND(ISNUMBER(BK1659),ISNUMBER(BM1659),BK1659&gt;0,BM1659&gt;0))+(AND(ISNUMBER(AQ1659),AQ1659&gt;=Settings!$B$18))+(AND(ISNUMBER(BT1659),BT1659&gt;=Settings!$B$19,BT1659&lt;=Settings!$B$20))+(AND(ISNUMBER(AS1659),AS1659&gt;0))+(AND(ISNUMBER(T1659),ISNUMBER(M1659),T1659&gt;=Settings!$B$21,M1659&gt;0))+(AND(ISNUMBER(AD1659),ISNUMBER(M1659),AD1659&gt;=Settings!$B$22,M1659&gt;0))+(AY1659&gt;=1))</f>
        <v/>
      </c>
      <c r="BW1659" s="91">
        <f>IF(OR(AY1659=0,BF1659&lt;&gt;"Y",BG1659&lt;&gt;"Y"),"",1+SUMPRODUCT(($A$6:$A$2604=A1659)*($AY$6:$AY$2604&gt;0)*($BF$6:$BF$2604="Y")*($BG$6:$BG$2604="Y")*(($AY$6:$AY$2604&gt;AY1659)+($AY$6:$AY$2604=AY1659)*($AD$6:$AD$2604&gt;AD1659))))</f>
        <v/>
      </c>
    </row>
    <row r="1660" ht="23.85" customHeight="1" s="55">
      <c r="A1660" s="90" t="n">
        <v>46296</v>
      </c>
      <c r="B1660" s="91" t="inlineStr">
        <is>
          <t>BORANA</t>
        </is>
      </c>
      <c r="C1660" s="91" t="inlineStr">
        <is>
          <t>INE16SF01016</t>
        </is>
      </c>
      <c r="D1660" s="91" t="n"/>
      <c r="E1660" s="91" t="inlineStr">
        <is>
          <t>None</t>
        </is>
      </c>
      <c r="F1660" s="93" t="n">
        <v>727</v>
      </c>
      <c r="G1660" s="92" t="inlineStr">
        <is>
          <t>N</t>
        </is>
      </c>
      <c r="H1660" s="94" t="n"/>
      <c r="I1660" s="91" t="inlineStr">
        <is>
          <t>N</t>
        </is>
      </c>
      <c r="J1660" s="92">
        <f>IF(K1660="","N","Y")</f>
        <v/>
      </c>
      <c r="K1660" s="94">
        <f>_xlfn.TEXTJOIN("; ",TRUE,IF(P1660="52-wk low","52-wk low",""),IF(AND(AD1660&gt;=Settings!$B$12,M1660&lt;0),"Distribution",""),IF(AND(AJ1660="Y",M1660&lt;0,AK1660&lt;-Settings!$B$13),"Long unwinding",""),IF(AND(AJ1660="Y",M1660&lt;0,AK1660&gt;Settings!$B$13),"Short buildup",""))</f>
        <v/>
      </c>
      <c r="L1660" s="95" t="n">
        <v>272.95</v>
      </c>
      <c r="M1660" s="96" t="n">
        <v>-1.89</v>
      </c>
      <c r="N1660" s="93" t="n">
        <v>1569</v>
      </c>
      <c r="O1660" s="91" t="inlineStr">
        <is>
          <t>None</t>
        </is>
      </c>
      <c r="P1660" s="91" t="inlineStr">
        <is>
          <t>None</t>
        </is>
      </c>
      <c r="Q1660" s="97" t="n">
        <v>0.53</v>
      </c>
      <c r="R1660" s="96" t="n">
        <v>0.35</v>
      </c>
      <c r="S1660" s="96" t="n">
        <v>1.56</v>
      </c>
      <c r="T1660" s="96" t="n">
        <v>1.67</v>
      </c>
      <c r="U1660" s="96" t="n">
        <v>1.21</v>
      </c>
      <c r="V1660" s="103" t="n">
        <v>0.8100000000000001</v>
      </c>
      <c r="W1660" s="102" t="n">
        <v>6</v>
      </c>
      <c r="X1660" s="93" t="n"/>
      <c r="Y1660" s="91" t="inlineStr">
        <is>
          <t>None</t>
        </is>
      </c>
      <c r="Z1660" s="99" t="n">
        <v>49.79</v>
      </c>
      <c r="AA1660" s="96" t="n">
        <v>0.8</v>
      </c>
      <c r="AB1660" s="96" t="n">
        <v>0.83</v>
      </c>
      <c r="AC1660" s="96" t="n">
        <v>1.29</v>
      </c>
      <c r="AD1660" s="96" t="n">
        <v>1.4</v>
      </c>
      <c r="AE1660" s="96" t="n">
        <v>1.01</v>
      </c>
      <c r="AF1660" s="103" t="n">
        <v>0.99</v>
      </c>
      <c r="AG1660" s="91" t="inlineStr">
        <is>
          <t>Normal</t>
        </is>
      </c>
      <c r="AH1660" s="100" t="n">
        <v>0</v>
      </c>
      <c r="AI1660" s="101" t="n">
        <v>0</v>
      </c>
      <c r="AJ1660" s="92" t="inlineStr">
        <is>
          <t>N</t>
        </is>
      </c>
      <c r="AK1660" s="96" t="n"/>
      <c r="AL1660" s="91" t="inlineStr">
        <is>
          <t>n/a</t>
        </is>
      </c>
      <c r="AM1660" s="93" t="n"/>
      <c r="AN1660" s="92" t="inlineStr">
        <is>
          <t>None</t>
        </is>
      </c>
      <c r="AO1660" s="102" t="n">
        <v>0</v>
      </c>
      <c r="AP1660" s="103" t="n">
        <v>0.89</v>
      </c>
      <c r="AQ1660" s="102" t="n">
        <v>56</v>
      </c>
      <c r="AR1660" s="91" t="inlineStr">
        <is>
          <t>N</t>
        </is>
      </c>
      <c r="AS1660" s="104" t="n"/>
      <c r="AT1660" s="92">
        <f>IF(AND(P1660="52-wk high",T1660&gt;=Settings!$B$7),"Y","N")</f>
        <v/>
      </c>
      <c r="AU1660" s="91">
        <f>IF(AND(AD1660&gt;=Settings!$B$8,M1660&gt;0),"Y","N")</f>
        <v/>
      </c>
      <c r="AV1660" s="91">
        <f>IF(OR(AH1660&gt;Settings!$B$9,AI1660&gt;Settings!$B$9),"Y","N")</f>
        <v/>
      </c>
      <c r="AW1660" s="91">
        <f>IF(AJ1660&lt;&gt;"Y","n/a",IF(AND(M1660&gt;0,AK1660&gt;Settings!$B$10),"Y","N"))</f>
        <v/>
      </c>
      <c r="AX1660" s="91">
        <f>IF(AO1660&gt;=Settings!$B$11,"Y","N")</f>
        <v/>
      </c>
      <c r="AY1660" s="99">
        <f>(AT1660="Y")+(AU1660="Y")+(AV1660="Y")+(AW1660="Y")+(AX1660="Y")</f>
        <v/>
      </c>
      <c r="AZ1660" s="94">
        <f>IF(AY1660=0,"None",_xlfn.TEXTJOIN(", ",TRUE(),IF(AT1660="Y","Breakout",""),IF(AU1660="Y","Accumulation",""),IF(AV1660="Y","Institutional buying",""),IF(AW1660="Y","Long buildup",""),IF(AX1660="Y","Momentum leader","")))</f>
        <v/>
      </c>
      <c r="BA1660" s="94">
        <f>IF(BW1660="","","Passes "&amp;AY1660&amp;" of 5 buy-side scans"&amp;IF(G1660="Y","; RED FLAG: filter out using Red flag column",""))</f>
        <v/>
      </c>
      <c r="BB1660" s="91" t="inlineStr">
        <is>
          <t>None</t>
        </is>
      </c>
      <c r="BC1660" s="92" t="inlineStr">
        <is>
          <t>N</t>
        </is>
      </c>
      <c r="BD1660" s="94" t="n"/>
      <c r="BE1660" s="94" t="n"/>
      <c r="BF1660" s="92">
        <f>IF(R1660*100000&gt;=Settings!$B$5,"Y","N")</f>
        <v/>
      </c>
      <c r="BG1660" s="91">
        <f>IF(F1660&gt;Settings!$B$6,"Y","N")</f>
        <v/>
      </c>
      <c r="BH1660" s="97" t="n">
        <v>-35.01</v>
      </c>
      <c r="BI1660" s="96" t="n">
        <v>-6.2</v>
      </c>
      <c r="BJ1660" s="96" t="n">
        <v>-11.71</v>
      </c>
      <c r="BK1660" s="96" t="n">
        <v>-11.28</v>
      </c>
      <c r="BL1660" s="96" t="n">
        <v>-11.03</v>
      </c>
      <c r="BM1660" s="96" t="n">
        <v>22.66</v>
      </c>
      <c r="BN1660" s="97" t="n">
        <v>-8.119999999999999</v>
      </c>
      <c r="BO1660" s="96" t="n">
        <v>-11.18</v>
      </c>
      <c r="BP1660" s="96" t="n">
        <v>-13.13</v>
      </c>
      <c r="BQ1660" s="96" t="n">
        <v>-11.94</v>
      </c>
      <c r="BR1660" s="91" t="inlineStr">
        <is>
          <t>Mixed</t>
        </is>
      </c>
      <c r="BS1660" s="91" t="inlineStr">
        <is>
          <t>None</t>
        </is>
      </c>
      <c r="BT1660" s="96" t="n">
        <v>25.1</v>
      </c>
      <c r="BU1660" s="91" t="inlineStr">
        <is>
          <t>N</t>
        </is>
      </c>
      <c r="BV1660" s="99">
        <f>IF(OR(BF1660&lt;&gt;"Y",BG1660&lt;&gt;"Y"),"",(AND(ISNUMBER(BQ1660),BQ1660&gt;0))+(BR1660="Stacked up")+(AND(ISNUMBER(BH1660),BH1660&gt;=-Settings!$B$17))+(AND(ISNUMBER(BK1660),ISNUMBER(BM1660),BK1660&gt;0,BM1660&gt;0))+(AND(ISNUMBER(AQ1660),AQ1660&gt;=Settings!$B$18))+(AND(ISNUMBER(BT1660),BT1660&gt;=Settings!$B$19,BT1660&lt;=Settings!$B$20))+(AND(ISNUMBER(AS1660),AS1660&gt;0))+(AND(ISNUMBER(T1660),ISNUMBER(M1660),T1660&gt;=Settings!$B$21,M1660&gt;0))+(AND(ISNUMBER(AD1660),ISNUMBER(M1660),AD1660&gt;=Settings!$B$22,M1660&gt;0))+(AY1660&gt;=1))</f>
        <v/>
      </c>
      <c r="BW1660" s="91">
        <f>IF(OR(AY1660=0,BF1660&lt;&gt;"Y",BG1660&lt;&gt;"Y"),"",1+SUMPRODUCT(($A$6:$A$2604=A1660)*($AY$6:$AY$2604&gt;0)*($BF$6:$BF$2604="Y")*($BG$6:$BG$2604="Y")*(($AY$6:$AY$2604&gt;AY1660)+($AY$6:$AY$2604=AY1660)*($AD$6:$AD$2604&gt;AD1660))))</f>
        <v/>
      </c>
    </row>
    <row r="1661" ht="23.85" customHeight="1" s="55">
      <c r="A1661" s="90" t="n">
        <v>46296</v>
      </c>
      <c r="B1661" s="91" t="inlineStr">
        <is>
          <t>SOLEX</t>
        </is>
      </c>
      <c r="C1661" s="91" t="inlineStr">
        <is>
          <t>INE880Y01017</t>
        </is>
      </c>
      <c r="D1661" s="91" t="n"/>
      <c r="E1661" s="91" t="inlineStr">
        <is>
          <t>None</t>
        </is>
      </c>
      <c r="F1661" s="93" t="n">
        <v>725</v>
      </c>
      <c r="G1661" s="92" t="inlineStr">
        <is>
          <t>N</t>
        </is>
      </c>
      <c r="H1661" s="94" t="n"/>
      <c r="I1661" s="91" t="inlineStr">
        <is>
          <t>N</t>
        </is>
      </c>
      <c r="J1661" s="92">
        <f>IF(K1661="","N","Y")</f>
        <v/>
      </c>
      <c r="K1661" s="94">
        <f>_xlfn.TEXTJOIN("; ",TRUE,IF(P1661="52-wk low","52-wk low",""),IF(AND(AD1661&gt;=Settings!$B$12,M1661&lt;0),"Distribution",""),IF(AND(AJ1661="Y",M1661&lt;0,AK1661&lt;-Settings!$B$13),"Long unwinding",""),IF(AND(AJ1661="Y",M1661&lt;0,AK1661&gt;Settings!$B$13),"Short buildup",""))</f>
        <v/>
      </c>
      <c r="L1661" s="95" t="n">
        <v>670.95</v>
      </c>
      <c r="M1661" s="96" t="n">
        <v>-1.16</v>
      </c>
      <c r="N1661" s="93" t="n">
        <v>1124</v>
      </c>
      <c r="O1661" s="91" t="inlineStr">
        <is>
          <t>None</t>
        </is>
      </c>
      <c r="P1661" s="91" t="inlineStr">
        <is>
          <t>None</t>
        </is>
      </c>
      <c r="Q1661" s="97" t="n">
        <v>0.25</v>
      </c>
      <c r="R1661" s="96" t="n">
        <v>0.98</v>
      </c>
      <c r="S1661" s="96" t="n">
        <v>0.25</v>
      </c>
      <c r="T1661" s="96" t="n">
        <v>0.4</v>
      </c>
      <c r="U1661" s="96" t="n">
        <v>0.38</v>
      </c>
      <c r="V1661" s="103" t="n">
        <v>1.51</v>
      </c>
      <c r="W1661" s="102" t="n">
        <v>4</v>
      </c>
      <c r="X1661" s="93" t="n"/>
      <c r="Y1661" s="91" t="inlineStr">
        <is>
          <t>None</t>
        </is>
      </c>
      <c r="Z1661" s="99" t="n">
        <v>35.49</v>
      </c>
      <c r="AA1661" s="96" t="n">
        <v>0.84</v>
      </c>
      <c r="AB1661" s="96" t="n">
        <v>0.74</v>
      </c>
      <c r="AC1661" s="96" t="n">
        <v>0.35</v>
      </c>
      <c r="AD1661" s="96" t="n">
        <v>0.43</v>
      </c>
      <c r="AE1661" s="96" t="n">
        <v>0.35</v>
      </c>
      <c r="AF1661" s="103" t="n">
        <v>0.65</v>
      </c>
      <c r="AG1661" s="91" t="inlineStr">
        <is>
          <t>Drying up</t>
        </is>
      </c>
      <c r="AH1661" s="100" t="n">
        <v>0</v>
      </c>
      <c r="AI1661" s="101" t="n">
        <v>0</v>
      </c>
      <c r="AJ1661" s="92" t="inlineStr">
        <is>
          <t>N</t>
        </is>
      </c>
      <c r="AK1661" s="96" t="n"/>
      <c r="AL1661" s="91" t="inlineStr">
        <is>
          <t>n/a</t>
        </is>
      </c>
      <c r="AM1661" s="93" t="n"/>
      <c r="AN1661" s="92" t="inlineStr">
        <is>
          <t>None</t>
        </is>
      </c>
      <c r="AO1661" s="102" t="n">
        <v>0</v>
      </c>
      <c r="AP1661" s="103" t="n"/>
      <c r="AQ1661" s="102" t="n"/>
      <c r="AR1661" s="91" t="inlineStr">
        <is>
          <t>N</t>
        </is>
      </c>
      <c r="AS1661" s="104" t="n"/>
      <c r="AT1661" s="92">
        <f>IF(AND(P1661="52-wk high",T1661&gt;=Settings!$B$7),"Y","N")</f>
        <v/>
      </c>
      <c r="AU1661" s="91">
        <f>IF(AND(AD1661&gt;=Settings!$B$8,M1661&gt;0),"Y","N")</f>
        <v/>
      </c>
      <c r="AV1661" s="91">
        <f>IF(OR(AH1661&gt;Settings!$B$9,AI1661&gt;Settings!$B$9),"Y","N")</f>
        <v/>
      </c>
      <c r="AW1661" s="91">
        <f>IF(AJ1661&lt;&gt;"Y","n/a",IF(AND(M1661&gt;0,AK1661&gt;Settings!$B$10),"Y","N"))</f>
        <v/>
      </c>
      <c r="AX1661" s="91">
        <f>IF(AO1661&gt;=Settings!$B$11,"Y","N")</f>
        <v/>
      </c>
      <c r="AY1661" s="99">
        <f>(AT1661="Y")+(AU1661="Y")+(AV1661="Y")+(AW1661="Y")+(AX1661="Y")</f>
        <v/>
      </c>
      <c r="AZ1661" s="94">
        <f>IF(AY1661=0,"None",_xlfn.TEXTJOIN(", ",TRUE(),IF(AT1661="Y","Breakout",""),IF(AU1661="Y","Accumulation",""),IF(AV1661="Y","Institutional buying",""),IF(AW1661="Y","Long buildup",""),IF(AX1661="Y","Momentum leader","")))</f>
        <v/>
      </c>
      <c r="BA1661" s="94">
        <f>IF(BW1661="","","Passes "&amp;AY1661&amp;" of 5 buy-side scans"&amp;IF(G1661="Y","; RED FLAG: filter out using Red flag column",""))</f>
        <v/>
      </c>
      <c r="BB1661" s="91" t="inlineStr">
        <is>
          <t>None</t>
        </is>
      </c>
      <c r="BC1661" s="92" t="inlineStr">
        <is>
          <t>Y</t>
        </is>
      </c>
      <c r="BD1661" s="94" t="inlineStr">
        <is>
          <t>High-low range &gt;100% in 6 months; High-low range &gt;200% in 365 days; High-low range &gt;150% in 12 months</t>
        </is>
      </c>
      <c r="BE1661" s="94" t="n"/>
      <c r="BF1661" s="92">
        <f>IF(R1661*100000&gt;=Settings!$B$5,"Y","N")</f>
        <v/>
      </c>
      <c r="BG1661" s="91">
        <f>IF(F1661&gt;Settings!$B$6,"Y","N")</f>
        <v/>
      </c>
      <c r="BH1661" s="97" t="n">
        <v>-66.2</v>
      </c>
      <c r="BI1661" s="96" t="n">
        <v>-8.279999999999999</v>
      </c>
      <c r="BJ1661" s="96" t="n">
        <v>-7.63</v>
      </c>
      <c r="BK1661" s="96" t="n">
        <v>-36.84</v>
      </c>
      <c r="BL1661" s="96" t="n">
        <v>-33.53</v>
      </c>
      <c r="BM1661" s="96" t="n"/>
      <c r="BN1661" s="97" t="n">
        <v>-5.47</v>
      </c>
      <c r="BO1661" s="96" t="n">
        <v>-15.15</v>
      </c>
      <c r="BP1661" s="96" t="n">
        <v>-25.69</v>
      </c>
      <c r="BQ1661" s="96" t="n">
        <v>-36.82</v>
      </c>
      <c r="BR1661" s="91" t="inlineStr">
        <is>
          <t>Stacked down</t>
        </is>
      </c>
      <c r="BS1661" s="91" t="inlineStr">
        <is>
          <t>None</t>
        </is>
      </c>
      <c r="BT1661" s="96" t="n">
        <v>35.5</v>
      </c>
      <c r="BU1661" s="91" t="inlineStr">
        <is>
          <t>N</t>
        </is>
      </c>
      <c r="BV1661" s="99">
        <f>IF(OR(BF1661&lt;&gt;"Y",BG1661&lt;&gt;"Y"),"",(AND(ISNUMBER(BQ1661),BQ1661&gt;0))+(BR1661="Stacked up")+(AND(ISNUMBER(BH1661),BH1661&gt;=-Settings!$B$17))+(AND(ISNUMBER(BK1661),ISNUMBER(BM1661),BK1661&gt;0,BM1661&gt;0))+(AND(ISNUMBER(AQ1661),AQ1661&gt;=Settings!$B$18))+(AND(ISNUMBER(BT1661),BT1661&gt;=Settings!$B$19,BT1661&lt;=Settings!$B$20))+(AND(ISNUMBER(AS1661),AS1661&gt;0))+(AND(ISNUMBER(T1661),ISNUMBER(M1661),T1661&gt;=Settings!$B$21,M1661&gt;0))+(AND(ISNUMBER(AD1661),ISNUMBER(M1661),AD1661&gt;=Settings!$B$22,M1661&gt;0))+(AY1661&gt;=1))</f>
        <v/>
      </c>
      <c r="BW1661" s="91">
        <f>IF(OR(AY1661=0,BF1661&lt;&gt;"Y",BG1661&lt;&gt;"Y"),"",1+SUMPRODUCT(($A$6:$A$2604=A1661)*($AY$6:$AY$2604&gt;0)*($BF$6:$BF$2604="Y")*($BG$6:$BG$2604="Y")*(($AY$6:$AY$2604&gt;AY1661)+($AY$6:$AY$2604=AY1661)*($AD$6:$AD$2604&gt;AD1661))))</f>
        <v/>
      </c>
    </row>
    <row r="1662" ht="23.85" customHeight="1" s="55">
      <c r="A1662" s="90" t="n">
        <v>46296</v>
      </c>
      <c r="B1662" s="91" t="inlineStr">
        <is>
          <t>MEIL</t>
        </is>
      </c>
      <c r="C1662" s="91" t="inlineStr">
        <is>
          <t>INE0PKD01011</t>
        </is>
      </c>
      <c r="D1662" s="91" t="n"/>
      <c r="E1662" s="91" t="inlineStr">
        <is>
          <t>None</t>
        </is>
      </c>
      <c r="F1662" s="93" t="n">
        <v>724</v>
      </c>
      <c r="G1662" s="92" t="inlineStr">
        <is>
          <t>N</t>
        </is>
      </c>
      <c r="H1662" s="94" t="n"/>
      <c r="I1662" s="91" t="inlineStr">
        <is>
          <t>N</t>
        </is>
      </c>
      <c r="J1662" s="92">
        <f>IF(K1662="","N","Y")</f>
        <v/>
      </c>
      <c r="K1662" s="94">
        <f>_xlfn.TEXTJOIN("; ",TRUE,IF(P1662="52-wk low","52-wk low",""),IF(AND(AD1662&gt;=Settings!$B$12,M1662&lt;0),"Distribution",""),IF(AND(AJ1662="Y",M1662&lt;0,AK1662&lt;-Settings!$B$13),"Long unwinding",""),IF(AND(AJ1662="Y",M1662&lt;0,AK1662&gt;Settings!$B$13),"Short buildup",""))</f>
        <v/>
      </c>
      <c r="L1662" s="95" t="n">
        <v>262.1</v>
      </c>
      <c r="M1662" s="96" t="n">
        <v>-1.04</v>
      </c>
      <c r="N1662" s="93" t="n">
        <v>1066</v>
      </c>
      <c r="O1662" s="91" t="inlineStr">
        <is>
          <t>None</t>
        </is>
      </c>
      <c r="P1662" s="91" t="inlineStr">
        <is>
          <t>None</t>
        </is>
      </c>
      <c r="Q1662" s="97" t="n">
        <v>0.4</v>
      </c>
      <c r="R1662" s="96" t="n">
        <v>0.42</v>
      </c>
      <c r="S1662" s="96" t="n">
        <v>0.93</v>
      </c>
      <c r="T1662" s="96" t="n">
        <v>0.59</v>
      </c>
      <c r="U1662" s="96" t="n">
        <v>0.9</v>
      </c>
      <c r="V1662" s="103" t="n">
        <v>0.9399999999999999</v>
      </c>
      <c r="W1662" s="102" t="n">
        <v>0</v>
      </c>
      <c r="X1662" s="93" t="n"/>
      <c r="Y1662" s="91" t="inlineStr">
        <is>
          <t>None</t>
        </is>
      </c>
      <c r="Z1662" s="99" t="n">
        <v>76.40000000000001</v>
      </c>
      <c r="AA1662" s="96" t="n">
        <v>1.41</v>
      </c>
      <c r="AB1662" s="96" t="n">
        <v>1.3</v>
      </c>
      <c r="AC1662" s="96" t="n">
        <v>1.32</v>
      </c>
      <c r="AD1662" s="96" t="n"/>
      <c r="AE1662" s="96" t="n"/>
      <c r="AF1662" s="103" t="n"/>
      <c r="AG1662" s="91" t="inlineStr">
        <is>
          <t>No delivery data</t>
        </is>
      </c>
      <c r="AH1662" s="100" t="n">
        <v>0</v>
      </c>
      <c r="AI1662" s="101" t="n">
        <v>0</v>
      </c>
      <c r="AJ1662" s="92" t="inlineStr">
        <is>
          <t>N</t>
        </is>
      </c>
      <c r="AK1662" s="96" t="n"/>
      <c r="AL1662" s="91" t="inlineStr">
        <is>
          <t>n/a</t>
        </is>
      </c>
      <c r="AM1662" s="93" t="n"/>
      <c r="AN1662" s="92" t="inlineStr">
        <is>
          <t>None</t>
        </is>
      </c>
      <c r="AO1662" s="102" t="n">
        <v>0</v>
      </c>
      <c r="AP1662" s="103" t="n">
        <v>0.65</v>
      </c>
      <c r="AQ1662" s="102" t="n">
        <v>29</v>
      </c>
      <c r="AR1662" s="91" t="inlineStr">
        <is>
          <t>N</t>
        </is>
      </c>
      <c r="AS1662" s="104" t="n"/>
      <c r="AT1662" s="92">
        <f>IF(AND(P1662="52-wk high",T1662&gt;=Settings!$B$7),"Y","N")</f>
        <v/>
      </c>
      <c r="AU1662" s="91">
        <f>IF(AND(AD1662&gt;=Settings!$B$8,M1662&gt;0),"Y","N")</f>
        <v/>
      </c>
      <c r="AV1662" s="91">
        <f>IF(OR(AH1662&gt;Settings!$B$9,AI1662&gt;Settings!$B$9),"Y","N")</f>
        <v/>
      </c>
      <c r="AW1662" s="91">
        <f>IF(AJ1662&lt;&gt;"Y","n/a",IF(AND(M1662&gt;0,AK1662&gt;Settings!$B$10),"Y","N"))</f>
        <v/>
      </c>
      <c r="AX1662" s="91">
        <f>IF(AO1662&gt;=Settings!$B$11,"Y","N")</f>
        <v/>
      </c>
      <c r="AY1662" s="99">
        <f>(AT1662="Y")+(AU1662="Y")+(AV1662="Y")+(AW1662="Y")+(AX1662="Y")</f>
        <v/>
      </c>
      <c r="AZ1662" s="94">
        <f>IF(AY1662=0,"None",_xlfn.TEXTJOIN(", ",TRUE(),IF(AT1662="Y","Breakout",""),IF(AU1662="Y","Accumulation",""),IF(AV1662="Y","Institutional buying",""),IF(AW1662="Y","Long buildup",""),IF(AX1662="Y","Momentum leader","")))</f>
        <v/>
      </c>
      <c r="BA1662" s="94">
        <f>IF(BW1662="","","Passes "&amp;AY1662&amp;" of 5 buy-side scans"&amp;IF(G1662="Y","; RED FLAG: filter out using Red flag column",""))</f>
        <v/>
      </c>
      <c r="BB1662" s="91" t="inlineStr">
        <is>
          <t>None</t>
        </is>
      </c>
      <c r="BC1662" s="92" t="inlineStr">
        <is>
          <t>N</t>
        </is>
      </c>
      <c r="BD1662" s="94" t="n"/>
      <c r="BE1662" s="94" t="n"/>
      <c r="BF1662" s="92">
        <f>IF(R1662*100000&gt;=Settings!$B$5,"Y","N")</f>
        <v/>
      </c>
      <c r="BG1662" s="91">
        <f>IF(F1662&gt;Settings!$B$6,"Y","N")</f>
        <v/>
      </c>
      <c r="BH1662" s="97" t="n">
        <v>-47.05</v>
      </c>
      <c r="BI1662" s="96" t="n">
        <v>-3.89</v>
      </c>
      <c r="BJ1662" s="96" t="n">
        <v>-8.02</v>
      </c>
      <c r="BK1662" s="96" t="n">
        <v>-13.21</v>
      </c>
      <c r="BL1662" s="96" t="n">
        <v>12.63</v>
      </c>
      <c r="BM1662" s="96" t="n">
        <v>-44.68</v>
      </c>
      <c r="BN1662" s="97" t="n">
        <v>-3.8</v>
      </c>
      <c r="BO1662" s="96" t="n">
        <v>-6.17</v>
      </c>
      <c r="BP1662" s="96" t="n">
        <v>-9</v>
      </c>
      <c r="BQ1662" s="96" t="n">
        <v>-16.07</v>
      </c>
      <c r="BR1662" s="91" t="inlineStr">
        <is>
          <t>Stacked down</t>
        </is>
      </c>
      <c r="BS1662" s="91" t="inlineStr">
        <is>
          <t>None</t>
        </is>
      </c>
      <c r="BT1662" s="96" t="n">
        <v>31.4</v>
      </c>
      <c r="BU1662" s="91" t="inlineStr">
        <is>
          <t>N</t>
        </is>
      </c>
      <c r="BV1662" s="99">
        <f>IF(OR(BF1662&lt;&gt;"Y",BG1662&lt;&gt;"Y"),"",(AND(ISNUMBER(BQ1662),BQ1662&gt;0))+(BR1662="Stacked up")+(AND(ISNUMBER(BH1662),BH1662&gt;=-Settings!$B$17))+(AND(ISNUMBER(BK1662),ISNUMBER(BM1662),BK1662&gt;0,BM1662&gt;0))+(AND(ISNUMBER(AQ1662),AQ1662&gt;=Settings!$B$18))+(AND(ISNUMBER(BT1662),BT1662&gt;=Settings!$B$19,BT1662&lt;=Settings!$B$20))+(AND(ISNUMBER(AS1662),AS1662&gt;0))+(AND(ISNUMBER(T1662),ISNUMBER(M1662),T1662&gt;=Settings!$B$21,M1662&gt;0))+(AND(ISNUMBER(AD1662),ISNUMBER(M1662),AD1662&gt;=Settings!$B$22,M1662&gt;0))+(AY1662&gt;=1))</f>
        <v/>
      </c>
      <c r="BW1662" s="91">
        <f>IF(OR(AY1662=0,BF1662&lt;&gt;"Y",BG1662&lt;&gt;"Y"),"",1+SUMPRODUCT(($A$6:$A$2604=A1662)*($AY$6:$AY$2604&gt;0)*($BF$6:$BF$2604="Y")*($BG$6:$BG$2604="Y")*(($AY$6:$AY$2604&gt;AY1662)+($AY$6:$AY$2604=AY1662)*($AD$6:$AD$2604&gt;AD1662))))</f>
        <v/>
      </c>
    </row>
    <row r="1663" ht="23.85" customHeight="1" s="55">
      <c r="A1663" s="90" t="n">
        <v>46296</v>
      </c>
      <c r="B1663" s="91" t="inlineStr">
        <is>
          <t>VLSFINANCE</t>
        </is>
      </c>
      <c r="C1663" s="91" t="inlineStr">
        <is>
          <t>INE709A01018</t>
        </is>
      </c>
      <c r="D1663" s="91" t="n"/>
      <c r="E1663" s="91" t="inlineStr">
        <is>
          <t>None</t>
        </is>
      </c>
      <c r="F1663" s="93" t="n">
        <v>724</v>
      </c>
      <c r="G1663" s="92" t="inlineStr">
        <is>
          <t>N</t>
        </is>
      </c>
      <c r="H1663" s="94" t="n"/>
      <c r="I1663" s="91" t="inlineStr">
        <is>
          <t>N</t>
        </is>
      </c>
      <c r="J1663" s="92">
        <f>IF(K1663="","N","Y")</f>
        <v/>
      </c>
      <c r="K1663" s="94">
        <f>_xlfn.TEXTJOIN("; ",TRUE,IF(P1663="52-wk low","52-wk low",""),IF(AND(AD1663&gt;=Settings!$B$12,M1663&lt;0),"Distribution",""),IF(AND(AJ1663="Y",M1663&lt;0,AK1663&lt;-Settings!$B$13),"Long unwinding",""),IF(AND(AJ1663="Y",M1663&lt;0,AK1663&gt;Settings!$B$13),"Short buildup",""))</f>
        <v/>
      </c>
      <c r="L1663" s="95" t="n">
        <v>230.87</v>
      </c>
      <c r="M1663" s="96" t="n">
        <v>-1.38</v>
      </c>
      <c r="N1663" s="93" t="n">
        <v>1243</v>
      </c>
      <c r="O1663" s="91" t="inlineStr">
        <is>
          <t>None</t>
        </is>
      </c>
      <c r="P1663" s="91" t="inlineStr">
        <is>
          <t>None</t>
        </is>
      </c>
      <c r="Q1663" s="97" t="n">
        <v>0.09</v>
      </c>
      <c r="R1663" s="96" t="n">
        <v>0.08</v>
      </c>
      <c r="S1663" s="96" t="n">
        <v>1.21</v>
      </c>
      <c r="T1663" s="96" t="n">
        <v>0.77</v>
      </c>
      <c r="U1663" s="96" t="n">
        <v>0.64</v>
      </c>
      <c r="V1663" s="103" t="n">
        <v>0.54</v>
      </c>
      <c r="W1663" s="102" t="n">
        <v>1</v>
      </c>
      <c r="X1663" s="93" t="n"/>
      <c r="Y1663" s="91" t="inlineStr">
        <is>
          <t>None</t>
        </is>
      </c>
      <c r="Z1663" s="99" t="n">
        <v>65.14</v>
      </c>
      <c r="AA1663" s="96" t="n">
        <v>0.96</v>
      </c>
      <c r="AB1663" s="96" t="n">
        <v>1.01</v>
      </c>
      <c r="AC1663" s="96" t="n">
        <v>1.28</v>
      </c>
      <c r="AD1663" s="96" t="n">
        <v>0.85</v>
      </c>
      <c r="AE1663" s="96" t="n">
        <v>0.75</v>
      </c>
      <c r="AF1663" s="103" t="n">
        <v>1.11</v>
      </c>
      <c r="AG1663" s="91" t="inlineStr">
        <is>
          <t>Normal</t>
        </is>
      </c>
      <c r="AH1663" s="100" t="n">
        <v>0</v>
      </c>
      <c r="AI1663" s="101" t="n">
        <v>0</v>
      </c>
      <c r="AJ1663" s="92" t="inlineStr">
        <is>
          <t>N</t>
        </is>
      </c>
      <c r="AK1663" s="96" t="n"/>
      <c r="AL1663" s="91" t="inlineStr">
        <is>
          <t>n/a</t>
        </is>
      </c>
      <c r="AM1663" s="93" t="n"/>
      <c r="AN1663" s="92" t="inlineStr">
        <is>
          <t>None</t>
        </is>
      </c>
      <c r="AO1663" s="102" t="n">
        <v>0</v>
      </c>
      <c r="AP1663" s="103" t="n">
        <v>0.9399999999999999</v>
      </c>
      <c r="AQ1663" s="102" t="n">
        <v>58</v>
      </c>
      <c r="AR1663" s="91" t="inlineStr">
        <is>
          <t>N</t>
        </is>
      </c>
      <c r="AS1663" s="104" t="n"/>
      <c r="AT1663" s="92">
        <f>IF(AND(P1663="52-wk high",T1663&gt;=Settings!$B$7),"Y","N")</f>
        <v/>
      </c>
      <c r="AU1663" s="91">
        <f>IF(AND(AD1663&gt;=Settings!$B$8,M1663&gt;0),"Y","N")</f>
        <v/>
      </c>
      <c r="AV1663" s="91">
        <f>IF(OR(AH1663&gt;Settings!$B$9,AI1663&gt;Settings!$B$9),"Y","N")</f>
        <v/>
      </c>
      <c r="AW1663" s="91">
        <f>IF(AJ1663&lt;&gt;"Y","n/a",IF(AND(M1663&gt;0,AK1663&gt;Settings!$B$10),"Y","N"))</f>
        <v/>
      </c>
      <c r="AX1663" s="91">
        <f>IF(AO1663&gt;=Settings!$B$11,"Y","N")</f>
        <v/>
      </c>
      <c r="AY1663" s="99">
        <f>(AT1663="Y")+(AU1663="Y")+(AV1663="Y")+(AW1663="Y")+(AX1663="Y")</f>
        <v/>
      </c>
      <c r="AZ1663" s="94">
        <f>IF(AY1663=0,"None",_xlfn.TEXTJOIN(", ",TRUE(),IF(AT1663="Y","Breakout",""),IF(AU1663="Y","Accumulation",""),IF(AV1663="Y","Institutional buying",""),IF(AW1663="Y","Long buildup",""),IF(AX1663="Y","Momentum leader","")))</f>
        <v/>
      </c>
      <c r="BA1663" s="94">
        <f>IF(BW1663="","","Passes "&amp;AY1663&amp;" of 5 buy-side scans"&amp;IF(G1663="Y","; RED FLAG: filter out using Red flag column",""))</f>
        <v/>
      </c>
      <c r="BB1663" s="91" t="inlineStr">
        <is>
          <t>None</t>
        </is>
      </c>
      <c r="BC1663" s="92" t="inlineStr">
        <is>
          <t>Y</t>
        </is>
      </c>
      <c r="BD1663" s="94" t="inlineStr">
        <is>
          <t>Few traders (&lt;100 unique PAN, 30 days)</t>
        </is>
      </c>
      <c r="BE1663" s="94" t="n"/>
      <c r="BF1663" s="92">
        <f>IF(R1663*100000&gt;=Settings!$B$5,"Y","N")</f>
        <v/>
      </c>
      <c r="BG1663" s="91">
        <f>IF(F1663&gt;Settings!$B$6,"Y","N")</f>
        <v/>
      </c>
      <c r="BH1663" s="97" t="n">
        <v>-31.9</v>
      </c>
      <c r="BI1663" s="96" t="n">
        <v>-3.64</v>
      </c>
      <c r="BJ1663" s="96" t="n">
        <v>-5.03</v>
      </c>
      <c r="BK1663" s="96" t="n">
        <v>-9.800000000000001</v>
      </c>
      <c r="BL1663" s="96" t="n">
        <v>6.69</v>
      </c>
      <c r="BM1663" s="96" t="n">
        <v>5.35</v>
      </c>
      <c r="BN1663" s="97" t="n">
        <v>-3.69</v>
      </c>
      <c r="BO1663" s="96" t="n">
        <v>-5.53</v>
      </c>
      <c r="BP1663" s="96" t="n">
        <v>-6.1</v>
      </c>
      <c r="BQ1663" s="96" t="n">
        <v>-6.11</v>
      </c>
      <c r="BR1663" s="91" t="inlineStr">
        <is>
          <t>Stacked down</t>
        </is>
      </c>
      <c r="BS1663" s="91" t="inlineStr">
        <is>
          <t>None</t>
        </is>
      </c>
      <c r="BT1663" s="96" t="n">
        <v>26.9</v>
      </c>
      <c r="BU1663" s="91" t="inlineStr">
        <is>
          <t>N</t>
        </is>
      </c>
      <c r="BV1663" s="99">
        <f>IF(OR(BF1663&lt;&gt;"Y",BG1663&lt;&gt;"Y"),"",(AND(ISNUMBER(BQ1663),BQ1663&gt;0))+(BR1663="Stacked up")+(AND(ISNUMBER(BH1663),BH1663&gt;=-Settings!$B$17))+(AND(ISNUMBER(BK1663),ISNUMBER(BM1663),BK1663&gt;0,BM1663&gt;0))+(AND(ISNUMBER(AQ1663),AQ1663&gt;=Settings!$B$18))+(AND(ISNUMBER(BT1663),BT1663&gt;=Settings!$B$19,BT1663&lt;=Settings!$B$20))+(AND(ISNUMBER(AS1663),AS1663&gt;0))+(AND(ISNUMBER(T1663),ISNUMBER(M1663),T1663&gt;=Settings!$B$21,M1663&gt;0))+(AND(ISNUMBER(AD1663),ISNUMBER(M1663),AD1663&gt;=Settings!$B$22,M1663&gt;0))+(AY1663&gt;=1))</f>
        <v/>
      </c>
      <c r="BW1663" s="91">
        <f>IF(OR(AY1663=0,BF1663&lt;&gt;"Y",BG1663&lt;&gt;"Y"),"",1+SUMPRODUCT(($A$6:$A$2604=A1663)*($AY$6:$AY$2604&gt;0)*($BF$6:$BF$2604="Y")*($BG$6:$BG$2604="Y")*(($AY$6:$AY$2604&gt;AY1663)+($AY$6:$AY$2604=AY1663)*($AD$6:$AD$2604&gt;AD1663))))</f>
        <v/>
      </c>
    </row>
    <row r="1664" ht="23.85" customHeight="1" s="55">
      <c r="A1664" s="90" t="n">
        <v>46296</v>
      </c>
      <c r="B1664" s="91" t="inlineStr">
        <is>
          <t>SALASAR</t>
        </is>
      </c>
      <c r="C1664" s="91" t="inlineStr">
        <is>
          <t>INE170V01027</t>
        </is>
      </c>
      <c r="D1664" s="91" t="n"/>
      <c r="E1664" s="91" t="inlineStr">
        <is>
          <t>None</t>
        </is>
      </c>
      <c r="F1664" s="93" t="n">
        <v>722</v>
      </c>
      <c r="G1664" s="92" t="inlineStr">
        <is>
          <t>N</t>
        </is>
      </c>
      <c r="H1664" s="94" t="n"/>
      <c r="I1664" s="91" t="inlineStr">
        <is>
          <t>N</t>
        </is>
      </c>
      <c r="J1664" s="92">
        <f>IF(K1664="","N","Y")</f>
        <v/>
      </c>
      <c r="K1664" s="94">
        <f>_xlfn.TEXTJOIN("; ",TRUE,IF(P1664="52-wk low","52-wk low",""),IF(AND(AD1664&gt;=Settings!$B$12,M1664&lt;0),"Distribution",""),IF(AND(AJ1664="Y",M1664&lt;0,AK1664&lt;-Settings!$B$13),"Long unwinding",""),IF(AND(AJ1664="Y",M1664&lt;0,AK1664&gt;Settings!$B$13),"Short buildup",""))</f>
        <v/>
      </c>
      <c r="L1664" s="95" t="n">
        <v>4.13</v>
      </c>
      <c r="M1664" s="96" t="n">
        <v>1.23</v>
      </c>
      <c r="N1664" s="93" t="n">
        <v>289</v>
      </c>
      <c r="O1664" s="91" t="inlineStr">
        <is>
          <t>None</t>
        </is>
      </c>
      <c r="P1664" s="91" t="inlineStr">
        <is>
          <t>None</t>
        </is>
      </c>
      <c r="Q1664" s="97" t="n">
        <v>36.81</v>
      </c>
      <c r="R1664" s="96" t="n">
        <v>89.94</v>
      </c>
      <c r="S1664" s="96" t="n">
        <v>0.4</v>
      </c>
      <c r="T1664" s="96" t="n">
        <v>0.66</v>
      </c>
      <c r="U1664" s="96" t="n">
        <v>0.63</v>
      </c>
      <c r="V1664" s="103" t="n">
        <v>1.54</v>
      </c>
      <c r="W1664" s="102" t="n">
        <v>6</v>
      </c>
      <c r="X1664" s="93" t="n"/>
      <c r="Y1664" s="91" t="inlineStr">
        <is>
          <t>None</t>
        </is>
      </c>
      <c r="Z1664" s="99" t="n">
        <v>58.17</v>
      </c>
      <c r="AA1664" s="96" t="n">
        <v>0.99</v>
      </c>
      <c r="AB1664" s="96" t="n">
        <v>1.02</v>
      </c>
      <c r="AC1664" s="96" t="n">
        <v>0.42</v>
      </c>
      <c r="AD1664" s="96" t="n">
        <v>0.7</v>
      </c>
      <c r="AE1664" s="96" t="n">
        <v>0.6899999999999999</v>
      </c>
      <c r="AF1664" s="103" t="n">
        <v>1.06</v>
      </c>
      <c r="AG1664" s="91" t="inlineStr">
        <is>
          <t>Drying up</t>
        </is>
      </c>
      <c r="AH1664" s="100" t="n">
        <v>0</v>
      </c>
      <c r="AI1664" s="101" t="n">
        <v>0</v>
      </c>
      <c r="AJ1664" s="92" t="inlineStr">
        <is>
          <t>N</t>
        </is>
      </c>
      <c r="AK1664" s="96" t="n"/>
      <c r="AL1664" s="91" t="inlineStr">
        <is>
          <t>n/a</t>
        </is>
      </c>
      <c r="AM1664" s="93" t="n"/>
      <c r="AN1664" s="92" t="inlineStr">
        <is>
          <t>None</t>
        </is>
      </c>
      <c r="AO1664" s="102" t="n">
        <v>0</v>
      </c>
      <c r="AP1664" s="103" t="n">
        <v>0.46</v>
      </c>
      <c r="AQ1664" s="102" t="n">
        <v>2</v>
      </c>
      <c r="AR1664" s="91" t="inlineStr">
        <is>
          <t>N</t>
        </is>
      </c>
      <c r="AS1664" s="104" t="n"/>
      <c r="AT1664" s="92">
        <f>IF(AND(P1664="52-wk high",T1664&gt;=Settings!$B$7),"Y","N")</f>
        <v/>
      </c>
      <c r="AU1664" s="91">
        <f>IF(AND(AD1664&gt;=Settings!$B$8,M1664&gt;0),"Y","N")</f>
        <v/>
      </c>
      <c r="AV1664" s="91">
        <f>IF(OR(AH1664&gt;Settings!$B$9,AI1664&gt;Settings!$B$9),"Y","N")</f>
        <v/>
      </c>
      <c r="AW1664" s="91">
        <f>IF(AJ1664&lt;&gt;"Y","n/a",IF(AND(M1664&gt;0,AK1664&gt;Settings!$B$10),"Y","N"))</f>
        <v/>
      </c>
      <c r="AX1664" s="91">
        <f>IF(AO1664&gt;=Settings!$B$11,"Y","N")</f>
        <v/>
      </c>
      <c r="AY1664" s="99">
        <f>(AT1664="Y")+(AU1664="Y")+(AV1664="Y")+(AW1664="Y")+(AX1664="Y")</f>
        <v/>
      </c>
      <c r="AZ1664" s="94">
        <f>IF(AY1664=0,"None",_xlfn.TEXTJOIN(", ",TRUE(),IF(AT1664="Y","Breakout",""),IF(AU1664="Y","Accumulation",""),IF(AV1664="Y","Institutional buying",""),IF(AW1664="Y","Long buildup",""),IF(AX1664="Y","Momentum leader","")))</f>
        <v/>
      </c>
      <c r="BA1664" s="94">
        <f>IF(BW1664="","","Passes "&amp;AY1664&amp;" of 5 buy-side scans"&amp;IF(G1664="Y","; RED FLAG: filter out using Red flag column",""))</f>
        <v/>
      </c>
      <c r="BB1664" s="91" t="inlineStr">
        <is>
          <t>None</t>
        </is>
      </c>
      <c r="BC1664" s="92" t="inlineStr">
        <is>
          <t>Y</t>
        </is>
      </c>
      <c r="BD1664" s="94" t="inlineStr">
        <is>
          <t>PE &gt; 50; High-low range &gt;100% in 6 months; High-low range &gt;150% in 12 months</t>
        </is>
      </c>
      <c r="BE1664" s="94" t="n"/>
      <c r="BF1664" s="92">
        <f>IF(R1664*100000&gt;=Settings!$B$5,"Y","N")</f>
        <v/>
      </c>
      <c r="BG1664" s="91">
        <f>IF(F1664&gt;Settings!$B$6,"Y","N")</f>
        <v/>
      </c>
      <c r="BH1664" s="97" t="n">
        <v>-62.42</v>
      </c>
      <c r="BI1664" s="96" t="n">
        <v>-15.89</v>
      </c>
      <c r="BJ1664" s="96" t="n">
        <v>-29.28</v>
      </c>
      <c r="BK1664" s="96" t="n">
        <v>-33.49</v>
      </c>
      <c r="BL1664" s="96" t="n">
        <v>-33.81</v>
      </c>
      <c r="BM1664" s="96" t="n">
        <v>-54.01</v>
      </c>
      <c r="BN1664" s="97" t="n">
        <v>-14.34</v>
      </c>
      <c r="BO1664" s="96" t="n">
        <v>-22.92</v>
      </c>
      <c r="BP1664" s="96" t="n">
        <v>-30.49</v>
      </c>
      <c r="BQ1664" s="96" t="n">
        <v>-39.11</v>
      </c>
      <c r="BR1664" s="91" t="inlineStr">
        <is>
          <t>Stacked down</t>
        </is>
      </c>
      <c r="BS1664" s="91" t="inlineStr">
        <is>
          <t>None</t>
        </is>
      </c>
      <c r="BT1664" s="96" t="n">
        <v>16.3</v>
      </c>
      <c r="BU1664" s="91" t="inlineStr">
        <is>
          <t>N</t>
        </is>
      </c>
      <c r="BV1664" s="99">
        <f>IF(OR(BF1664&lt;&gt;"Y",BG1664&lt;&gt;"Y"),"",(AND(ISNUMBER(BQ1664),BQ1664&gt;0))+(BR1664="Stacked up")+(AND(ISNUMBER(BH1664),BH1664&gt;=-Settings!$B$17))+(AND(ISNUMBER(BK1664),ISNUMBER(BM1664),BK1664&gt;0,BM1664&gt;0))+(AND(ISNUMBER(AQ1664),AQ1664&gt;=Settings!$B$18))+(AND(ISNUMBER(BT1664),BT1664&gt;=Settings!$B$19,BT1664&lt;=Settings!$B$20))+(AND(ISNUMBER(AS1664),AS1664&gt;0))+(AND(ISNUMBER(T1664),ISNUMBER(M1664),T1664&gt;=Settings!$B$21,M1664&gt;0))+(AND(ISNUMBER(AD1664),ISNUMBER(M1664),AD1664&gt;=Settings!$B$22,M1664&gt;0))+(AY1664&gt;=1))</f>
        <v/>
      </c>
      <c r="BW1664" s="91">
        <f>IF(OR(AY1664=0,BF1664&lt;&gt;"Y",BG1664&lt;&gt;"Y"),"",1+SUMPRODUCT(($A$6:$A$2604=A1664)*($AY$6:$AY$2604&gt;0)*($BF$6:$BF$2604="Y")*($BG$6:$BG$2604="Y")*(($AY$6:$AY$2604&gt;AY1664)+($AY$6:$AY$2604=AY1664)*($AD$6:$AD$2604&gt;AD1664))))</f>
        <v/>
      </c>
    </row>
    <row r="1665" ht="23.85" customHeight="1" s="55">
      <c r="A1665" s="90" t="n">
        <v>46296</v>
      </c>
      <c r="B1665" s="91" t="inlineStr">
        <is>
          <t>VISAKAIND</t>
        </is>
      </c>
      <c r="C1665" s="91" t="inlineStr">
        <is>
          <t>INE392A01021</t>
        </is>
      </c>
      <c r="D1665" s="91" t="n"/>
      <c r="E1665" s="91" t="inlineStr">
        <is>
          <t>None</t>
        </is>
      </c>
      <c r="F1665" s="93" t="n">
        <v>722</v>
      </c>
      <c r="G1665" s="92" t="inlineStr">
        <is>
          <t>Y</t>
        </is>
      </c>
      <c r="H1665" s="94" t="inlineStr">
        <is>
          <t>ESM Stage 1; T2T (BE series)</t>
        </is>
      </c>
      <c r="I1665" s="91" t="inlineStr">
        <is>
          <t>Y</t>
        </is>
      </c>
      <c r="J1665" s="92">
        <f>IF(K1665="","N","Y")</f>
        <v/>
      </c>
      <c r="K1665" s="94">
        <f>_xlfn.TEXTJOIN("; ",TRUE,IF(P1665="52-wk low","52-wk low",""),IF(AND(AD1665&gt;=Settings!$B$12,M1665&lt;0),"Distribution",""),IF(AND(AJ1665="Y",M1665&lt;0,AK1665&lt;-Settings!$B$13),"Long unwinding",""),IF(AND(AJ1665="Y",M1665&lt;0,AK1665&gt;Settings!$B$13),"Short buildup",""))</f>
        <v/>
      </c>
      <c r="L1665" s="95" t="n">
        <v>83.58</v>
      </c>
      <c r="M1665" s="96" t="n">
        <v>0</v>
      </c>
      <c r="N1665" s="93" t="n">
        <v>581</v>
      </c>
      <c r="O1665" s="91" t="inlineStr">
        <is>
          <t>None</t>
        </is>
      </c>
      <c r="P1665" s="91" t="inlineStr">
        <is>
          <t>None</t>
        </is>
      </c>
      <c r="Q1665" s="97" t="n">
        <v>1.12</v>
      </c>
      <c r="R1665" s="96" t="n">
        <v>2.73</v>
      </c>
      <c r="S1665" s="96" t="n">
        <v>0.41</v>
      </c>
      <c r="T1665" s="96" t="n">
        <v>0.17</v>
      </c>
      <c r="U1665" s="96" t="n">
        <v>0.26</v>
      </c>
      <c r="V1665" s="103" t="n">
        <v>0.65</v>
      </c>
      <c r="W1665" s="102" t="n">
        <v>1</v>
      </c>
      <c r="X1665" s="93" t="n"/>
      <c r="Y1665" s="91" t="inlineStr">
        <is>
          <t>None</t>
        </is>
      </c>
      <c r="Z1665" s="99" t="n"/>
      <c r="AA1665" s="96" t="n"/>
      <c r="AB1665" s="96" t="n"/>
      <c r="AC1665" s="96" t="n"/>
      <c r="AD1665" s="96" t="n"/>
      <c r="AE1665" s="96" t="n"/>
      <c r="AF1665" s="103" t="n">
        <v>1.37</v>
      </c>
      <c r="AG1665" s="91" t="inlineStr">
        <is>
          <t>Normal</t>
        </is>
      </c>
      <c r="AH1665" s="100" t="n">
        <v>0</v>
      </c>
      <c r="AI1665" s="101" t="n">
        <v>0</v>
      </c>
      <c r="AJ1665" s="92" t="inlineStr">
        <is>
          <t>N</t>
        </is>
      </c>
      <c r="AK1665" s="96" t="n"/>
      <c r="AL1665" s="91" t="inlineStr">
        <is>
          <t>n/a</t>
        </is>
      </c>
      <c r="AM1665" s="93" t="n"/>
      <c r="AN1665" s="92" t="inlineStr">
        <is>
          <t>None</t>
        </is>
      </c>
      <c r="AO1665" s="102" t="n">
        <v>0</v>
      </c>
      <c r="AP1665" s="103" t="n">
        <v>1.57</v>
      </c>
      <c r="AQ1665" s="102" t="n">
        <v>81</v>
      </c>
      <c r="AR1665" s="91" t="inlineStr">
        <is>
          <t>N</t>
        </is>
      </c>
      <c r="AS1665" s="104" t="n"/>
      <c r="AT1665" s="92">
        <f>IF(AND(P1665="52-wk high",T1665&gt;=Settings!$B$7),"Y","N")</f>
        <v/>
      </c>
      <c r="AU1665" s="91">
        <f>IF(AND(AD1665&gt;=Settings!$B$8,M1665&gt;0),"Y","N")</f>
        <v/>
      </c>
      <c r="AV1665" s="91">
        <f>IF(OR(AH1665&gt;Settings!$B$9,AI1665&gt;Settings!$B$9),"Y","N")</f>
        <v/>
      </c>
      <c r="AW1665" s="91">
        <f>IF(AJ1665&lt;&gt;"Y","n/a",IF(AND(M1665&gt;0,AK1665&gt;Settings!$B$10),"Y","N"))</f>
        <v/>
      </c>
      <c r="AX1665" s="91">
        <f>IF(AO1665&gt;=Settings!$B$11,"Y","N")</f>
        <v/>
      </c>
      <c r="AY1665" s="99">
        <f>(AT1665="Y")+(AU1665="Y")+(AV1665="Y")+(AW1665="Y")+(AX1665="Y")</f>
        <v/>
      </c>
      <c r="AZ1665" s="94">
        <f>IF(AY1665=0,"None",_xlfn.TEXTJOIN(", ",TRUE(),IF(AT1665="Y","Breakout",""),IF(AU1665="Y","Accumulation",""),IF(AV1665="Y","Institutional buying",""),IF(AW1665="Y","Long buildup",""),IF(AX1665="Y","Momentum leader","")))</f>
        <v/>
      </c>
      <c r="BA1665" s="94">
        <f>IF(BW1665="","","Passes "&amp;AY1665&amp;" of 5 buy-side scans"&amp;IF(G1665="Y","; RED FLAG: filter out using Red flag column",""))</f>
        <v/>
      </c>
      <c r="BB1665" s="91" t="inlineStr">
        <is>
          <t>None</t>
        </is>
      </c>
      <c r="BC1665" s="92" t="inlineStr">
        <is>
          <t>N</t>
        </is>
      </c>
      <c r="BD1665" s="94" t="n"/>
      <c r="BE1665" s="94" t="n"/>
      <c r="BF1665" s="92">
        <f>IF(R1665*100000&gt;=Settings!$B$5,"Y","N")</f>
        <v/>
      </c>
      <c r="BG1665" s="91">
        <f>IF(F1665&gt;Settings!$B$6,"Y","N")</f>
        <v/>
      </c>
      <c r="BH1665" s="97" t="n">
        <v>-19.95</v>
      </c>
      <c r="BI1665" s="96" t="n">
        <v>-11.83</v>
      </c>
      <c r="BJ1665" s="96" t="n">
        <v>-6.18</v>
      </c>
      <c r="BK1665" s="96" t="n">
        <v>6.98</v>
      </c>
      <c r="BL1665" s="96" t="n">
        <v>51.72</v>
      </c>
      <c r="BM1665" s="96" t="n">
        <v>6.54</v>
      </c>
      <c r="BN1665" s="97" t="n">
        <v>-7.17</v>
      </c>
      <c r="BO1665" s="96" t="n">
        <v>-5.94</v>
      </c>
      <c r="BP1665" s="96" t="n">
        <v>-0.88</v>
      </c>
      <c r="BQ1665" s="96" t="n">
        <v>4.81</v>
      </c>
      <c r="BR1665" s="91" t="inlineStr">
        <is>
          <t>Mixed</t>
        </is>
      </c>
      <c r="BS1665" s="91" t="inlineStr">
        <is>
          <t>None</t>
        </is>
      </c>
      <c r="BT1665" s="96" t="n">
        <v>30.5</v>
      </c>
      <c r="BU1665" s="91" t="inlineStr">
        <is>
          <t>N</t>
        </is>
      </c>
      <c r="BV1665" s="99">
        <f>IF(OR(BF1665&lt;&gt;"Y",BG1665&lt;&gt;"Y"),"",(AND(ISNUMBER(BQ1665),BQ1665&gt;0))+(BR1665="Stacked up")+(AND(ISNUMBER(BH1665),BH1665&gt;=-Settings!$B$17))+(AND(ISNUMBER(BK1665),ISNUMBER(BM1665),BK1665&gt;0,BM1665&gt;0))+(AND(ISNUMBER(AQ1665),AQ1665&gt;=Settings!$B$18))+(AND(ISNUMBER(BT1665),BT1665&gt;=Settings!$B$19,BT1665&lt;=Settings!$B$20))+(AND(ISNUMBER(AS1665),AS1665&gt;0))+(AND(ISNUMBER(T1665),ISNUMBER(M1665),T1665&gt;=Settings!$B$21,M1665&gt;0))+(AND(ISNUMBER(AD1665),ISNUMBER(M1665),AD1665&gt;=Settings!$B$22,M1665&gt;0))+(AY1665&gt;=1))</f>
        <v/>
      </c>
      <c r="BW1665" s="91">
        <f>IF(OR(AY1665=0,BF1665&lt;&gt;"Y",BG1665&lt;&gt;"Y"),"",1+SUMPRODUCT(($A$6:$A$2604=A1665)*($AY$6:$AY$2604&gt;0)*($BF$6:$BF$2604="Y")*($BG$6:$BG$2604="Y")*(($AY$6:$AY$2604&gt;AY1665)+($AY$6:$AY$2604=AY1665)*($AD$6:$AD$2604&gt;AD1665))))</f>
        <v/>
      </c>
    </row>
    <row r="1666" ht="23.85" customHeight="1" s="55">
      <c r="A1666" s="90" t="n">
        <v>46296</v>
      </c>
      <c r="B1666" s="91" t="inlineStr">
        <is>
          <t>MAGADSUGAR</t>
        </is>
      </c>
      <c r="C1666" s="91" t="inlineStr">
        <is>
          <t>INE347W01011</t>
        </is>
      </c>
      <c r="D1666" s="91" t="n"/>
      <c r="E1666" s="91" t="inlineStr">
        <is>
          <t>None</t>
        </is>
      </c>
      <c r="F1666" s="93" t="n">
        <v>721</v>
      </c>
      <c r="G1666" s="92" t="inlineStr">
        <is>
          <t>N</t>
        </is>
      </c>
      <c r="H1666" s="94" t="n"/>
      <c r="I1666" s="91" t="inlineStr">
        <is>
          <t>N</t>
        </is>
      </c>
      <c r="J1666" s="92">
        <f>IF(K1666="","N","Y")</f>
        <v/>
      </c>
      <c r="K1666" s="94">
        <f>_xlfn.TEXTJOIN("; ",TRUE,IF(P1666="52-wk low","52-wk low",""),IF(AND(AD1666&gt;=Settings!$B$12,M1666&lt;0),"Distribution",""),IF(AND(AJ1666="Y",M1666&lt;0,AK1666&lt;-Settings!$B$13),"Long unwinding",""),IF(AND(AJ1666="Y",M1666&lt;0,AK1666&gt;Settings!$B$13),"Short buildup",""))</f>
        <v/>
      </c>
      <c r="L1666" s="95" t="n">
        <v>511.75</v>
      </c>
      <c r="M1666" s="96" t="n">
        <v>-3.67</v>
      </c>
      <c r="N1666" s="93" t="n">
        <v>2272</v>
      </c>
      <c r="O1666" s="91" t="inlineStr">
        <is>
          <t>None</t>
        </is>
      </c>
      <c r="P1666" s="91" t="inlineStr">
        <is>
          <t>None</t>
        </is>
      </c>
      <c r="Q1666" s="97" t="n">
        <v>0.33</v>
      </c>
      <c r="R1666" s="96" t="n">
        <v>0.4</v>
      </c>
      <c r="S1666" s="96" t="n">
        <v>0.78</v>
      </c>
      <c r="T1666" s="96" t="n">
        <v>0.54</v>
      </c>
      <c r="U1666" s="96" t="n">
        <v>0.86</v>
      </c>
      <c r="V1666" s="103" t="n">
        <v>1.06</v>
      </c>
      <c r="W1666" s="102" t="n">
        <v>2</v>
      </c>
      <c r="X1666" s="93" t="n"/>
      <c r="Y1666" s="91" t="inlineStr">
        <is>
          <t>None</t>
        </is>
      </c>
      <c r="Z1666" s="99" t="n">
        <v>47.21</v>
      </c>
      <c r="AA1666" s="96" t="n">
        <v>1.13</v>
      </c>
      <c r="AB1666" s="96" t="n">
        <v>1.09</v>
      </c>
      <c r="AC1666" s="96" t="n">
        <v>1.14</v>
      </c>
      <c r="AD1666" s="96" t="n">
        <v>0.78</v>
      </c>
      <c r="AE1666" s="96" t="n">
        <v>1.12</v>
      </c>
      <c r="AF1666" s="103" t="n">
        <v>0.88</v>
      </c>
      <c r="AG1666" s="91" t="inlineStr">
        <is>
          <t>Normal</t>
        </is>
      </c>
      <c r="AH1666" s="100" t="n">
        <v>0</v>
      </c>
      <c r="AI1666" s="101" t="n">
        <v>0</v>
      </c>
      <c r="AJ1666" s="92" t="inlineStr">
        <is>
          <t>N</t>
        </is>
      </c>
      <c r="AK1666" s="96" t="n"/>
      <c r="AL1666" s="91" t="inlineStr">
        <is>
          <t>n/a</t>
        </is>
      </c>
      <c r="AM1666" s="93" t="n"/>
      <c r="AN1666" s="92" t="inlineStr">
        <is>
          <t>None</t>
        </is>
      </c>
      <c r="AO1666" s="102" t="n">
        <v>0</v>
      </c>
      <c r="AP1666" s="103" t="n">
        <v>0.82</v>
      </c>
      <c r="AQ1666" s="102" t="n">
        <v>50</v>
      </c>
      <c r="AR1666" s="91" t="inlineStr">
        <is>
          <t>N</t>
        </is>
      </c>
      <c r="AS1666" s="104" t="n"/>
      <c r="AT1666" s="92">
        <f>IF(AND(P1666="52-wk high",T1666&gt;=Settings!$B$7),"Y","N")</f>
        <v/>
      </c>
      <c r="AU1666" s="91">
        <f>IF(AND(AD1666&gt;=Settings!$B$8,M1666&gt;0),"Y","N")</f>
        <v/>
      </c>
      <c r="AV1666" s="91">
        <f>IF(OR(AH1666&gt;Settings!$B$9,AI1666&gt;Settings!$B$9),"Y","N")</f>
        <v/>
      </c>
      <c r="AW1666" s="91">
        <f>IF(AJ1666&lt;&gt;"Y","n/a",IF(AND(M1666&gt;0,AK1666&gt;Settings!$B$10),"Y","N"))</f>
        <v/>
      </c>
      <c r="AX1666" s="91">
        <f>IF(AO1666&gt;=Settings!$B$11,"Y","N")</f>
        <v/>
      </c>
      <c r="AY1666" s="99">
        <f>(AT1666="Y")+(AU1666="Y")+(AV1666="Y")+(AW1666="Y")+(AX1666="Y")</f>
        <v/>
      </c>
      <c r="AZ1666" s="94">
        <f>IF(AY1666=0,"None",_xlfn.TEXTJOIN(", ",TRUE(),IF(AT1666="Y","Breakout",""),IF(AU1666="Y","Accumulation",""),IF(AV1666="Y","Institutional buying",""),IF(AW1666="Y","Long buildup",""),IF(AX1666="Y","Momentum leader","")))</f>
        <v/>
      </c>
      <c r="BA1666" s="94">
        <f>IF(BW1666="","","Passes "&amp;AY1666&amp;" of 5 buy-side scans"&amp;IF(G1666="Y","; RED FLAG: filter out using Red flag column",""))</f>
        <v/>
      </c>
      <c r="BB1666" s="91" t="inlineStr">
        <is>
          <t>None</t>
        </is>
      </c>
      <c r="BC1666" s="92" t="inlineStr">
        <is>
          <t>N</t>
        </is>
      </c>
      <c r="BD1666" s="94" t="n"/>
      <c r="BE1666" s="94" t="n"/>
      <c r="BF1666" s="92">
        <f>IF(R1666*100000&gt;=Settings!$B$5,"Y","N")</f>
        <v/>
      </c>
      <c r="BG1666" s="91">
        <f>IF(F1666&gt;Settings!$B$6,"Y","N")</f>
        <v/>
      </c>
      <c r="BH1666" s="97" t="n">
        <v>-19.4</v>
      </c>
      <c r="BI1666" s="96" t="n">
        <v>1.74</v>
      </c>
      <c r="BJ1666" s="96" t="n">
        <v>-9.91</v>
      </c>
      <c r="BK1666" s="96" t="n">
        <v>10.34</v>
      </c>
      <c r="BL1666" s="96" t="n">
        <v>4.83</v>
      </c>
      <c r="BM1666" s="96" t="n">
        <v>-6.24</v>
      </c>
      <c r="BN1666" s="97" t="n">
        <v>-3.57</v>
      </c>
      <c r="BO1666" s="96" t="n">
        <v>-3.53</v>
      </c>
      <c r="BP1666" s="96" t="n">
        <v>-1.18</v>
      </c>
      <c r="BQ1666" s="96" t="n">
        <v>0.25</v>
      </c>
      <c r="BR1666" s="91" t="inlineStr">
        <is>
          <t>Mixed</t>
        </is>
      </c>
      <c r="BS1666" s="91" t="inlineStr">
        <is>
          <t>None</t>
        </is>
      </c>
      <c r="BT1666" s="96" t="n">
        <v>41.9</v>
      </c>
      <c r="BU1666" s="91" t="inlineStr">
        <is>
          <t>N</t>
        </is>
      </c>
      <c r="BV1666" s="99">
        <f>IF(OR(BF1666&lt;&gt;"Y",BG1666&lt;&gt;"Y"),"",(AND(ISNUMBER(BQ1666),BQ1666&gt;0))+(BR1666="Stacked up")+(AND(ISNUMBER(BH1666),BH1666&gt;=-Settings!$B$17))+(AND(ISNUMBER(BK1666),ISNUMBER(BM1666),BK1666&gt;0,BM1666&gt;0))+(AND(ISNUMBER(AQ1666),AQ1666&gt;=Settings!$B$18))+(AND(ISNUMBER(BT1666),BT1666&gt;=Settings!$B$19,BT1666&lt;=Settings!$B$20))+(AND(ISNUMBER(AS1666),AS1666&gt;0))+(AND(ISNUMBER(T1666),ISNUMBER(M1666),T1666&gt;=Settings!$B$21,M1666&gt;0))+(AND(ISNUMBER(AD1666),ISNUMBER(M1666),AD1666&gt;=Settings!$B$22,M1666&gt;0))+(AY1666&gt;=1))</f>
        <v/>
      </c>
      <c r="BW1666" s="91">
        <f>IF(OR(AY1666=0,BF1666&lt;&gt;"Y",BG1666&lt;&gt;"Y"),"",1+SUMPRODUCT(($A$6:$A$2604=A1666)*($AY$6:$AY$2604&gt;0)*($BF$6:$BF$2604="Y")*($BG$6:$BG$2604="Y")*(($AY$6:$AY$2604&gt;AY1666)+($AY$6:$AY$2604=AY1666)*($AD$6:$AD$2604&gt;AD1666))))</f>
        <v/>
      </c>
    </row>
    <row r="1667" ht="23.85" customHeight="1" s="55">
      <c r="A1667" s="90" t="n">
        <v>46296</v>
      </c>
      <c r="B1667" s="91" t="inlineStr">
        <is>
          <t>MODIS</t>
        </is>
      </c>
      <c r="C1667" s="91" t="inlineStr">
        <is>
          <t>INE0L0L01012</t>
        </is>
      </c>
      <c r="D1667" s="91" t="n"/>
      <c r="E1667" s="91" t="inlineStr">
        <is>
          <t>None</t>
        </is>
      </c>
      <c r="F1667" s="93" t="n">
        <v>721</v>
      </c>
      <c r="G1667" s="92" t="inlineStr">
        <is>
          <t>N</t>
        </is>
      </c>
      <c r="H1667" s="94" t="n"/>
      <c r="I1667" s="91" t="inlineStr">
        <is>
          <t>N</t>
        </is>
      </c>
      <c r="J1667" s="92">
        <f>IF(K1667="","N","Y")</f>
        <v/>
      </c>
      <c r="K1667" s="94">
        <f>_xlfn.TEXTJOIN("; ",TRUE,IF(P1667="52-wk low","52-wk low",""),IF(AND(AD1667&gt;=Settings!$B$12,M1667&lt;0),"Distribution",""),IF(AND(AJ1667="Y",M1667&lt;0,AK1667&lt;-Settings!$B$13),"Long unwinding",""),IF(AND(AJ1667="Y",M1667&lt;0,AK1667&gt;Settings!$B$13),"Short buildup",""))</f>
        <v/>
      </c>
      <c r="L1667" s="95" t="n">
        <v>367.85</v>
      </c>
      <c r="M1667" s="96" t="n">
        <v>-1.21</v>
      </c>
      <c r="N1667" s="93" t="n">
        <v>1153</v>
      </c>
      <c r="O1667" s="91" t="inlineStr">
        <is>
          <t>None</t>
        </is>
      </c>
      <c r="P1667" s="91" t="inlineStr">
        <is>
          <t>None</t>
        </is>
      </c>
      <c r="Q1667" s="97" t="n">
        <v>0.31</v>
      </c>
      <c r="R1667" s="96" t="n">
        <v>0.31</v>
      </c>
      <c r="S1667" s="96" t="n">
        <v>1.02</v>
      </c>
      <c r="T1667" s="96" t="n">
        <v>0.47</v>
      </c>
      <c r="U1667" s="96" t="n">
        <v>0.45</v>
      </c>
      <c r="V1667" s="103" t="n">
        <v>0.44</v>
      </c>
      <c r="W1667" s="102" t="n">
        <v>1</v>
      </c>
      <c r="X1667" s="93" t="n"/>
      <c r="Y1667" s="91" t="inlineStr">
        <is>
          <t>None</t>
        </is>
      </c>
      <c r="Z1667" s="99" t="n">
        <v>84.5</v>
      </c>
      <c r="AA1667" s="96" t="n">
        <v>1.41</v>
      </c>
      <c r="AB1667" s="96" t="n">
        <v>1.56</v>
      </c>
      <c r="AC1667" s="96" t="n">
        <v>1.51</v>
      </c>
      <c r="AD1667" s="96" t="n">
        <v>0.87</v>
      </c>
      <c r="AE1667" s="96" t="n">
        <v>0.68</v>
      </c>
      <c r="AF1667" s="103" t="n">
        <v>1.05</v>
      </c>
      <c r="AG1667" s="91" t="inlineStr">
        <is>
          <t>Normal</t>
        </is>
      </c>
      <c r="AH1667" s="100" t="n">
        <v>0</v>
      </c>
      <c r="AI1667" s="101" t="n">
        <v>0</v>
      </c>
      <c r="AJ1667" s="92" t="inlineStr">
        <is>
          <t>N</t>
        </is>
      </c>
      <c r="AK1667" s="96" t="n"/>
      <c r="AL1667" s="91" t="inlineStr">
        <is>
          <t>n/a</t>
        </is>
      </c>
      <c r="AM1667" s="93" t="n"/>
      <c r="AN1667" s="92" t="inlineStr">
        <is>
          <t>None</t>
        </is>
      </c>
      <c r="AO1667" s="102" t="n">
        <v>0</v>
      </c>
      <c r="AP1667" s="103" t="n"/>
      <c r="AQ1667" s="102" t="n"/>
      <c r="AR1667" s="91" t="inlineStr">
        <is>
          <t>N</t>
        </is>
      </c>
      <c r="AS1667" s="104" t="n"/>
      <c r="AT1667" s="92">
        <f>IF(AND(P1667="52-wk high",T1667&gt;=Settings!$B$7),"Y","N")</f>
        <v/>
      </c>
      <c r="AU1667" s="91">
        <f>IF(AND(AD1667&gt;=Settings!$B$8,M1667&gt;0),"Y","N")</f>
        <v/>
      </c>
      <c r="AV1667" s="91">
        <f>IF(OR(AH1667&gt;Settings!$B$9,AI1667&gt;Settings!$B$9),"Y","N")</f>
        <v/>
      </c>
      <c r="AW1667" s="91">
        <f>IF(AJ1667&lt;&gt;"Y","n/a",IF(AND(M1667&gt;0,AK1667&gt;Settings!$B$10),"Y","N"))</f>
        <v/>
      </c>
      <c r="AX1667" s="91">
        <f>IF(AO1667&gt;=Settings!$B$11,"Y","N")</f>
        <v/>
      </c>
      <c r="AY1667" s="99">
        <f>(AT1667="Y")+(AU1667="Y")+(AV1667="Y")+(AW1667="Y")+(AX1667="Y")</f>
        <v/>
      </c>
      <c r="AZ1667" s="94">
        <f>IF(AY1667=0,"None",_xlfn.TEXTJOIN(", ",TRUE(),IF(AT1667="Y","Breakout",""),IF(AU1667="Y","Accumulation",""),IF(AV1667="Y","Institutional buying",""),IF(AW1667="Y","Long buildup",""),IF(AX1667="Y","Momentum leader","")))</f>
        <v/>
      </c>
      <c r="BA1667" s="94">
        <f>IF(BW1667="","","Passes "&amp;AY1667&amp;" of 5 buy-side scans"&amp;IF(G1667="Y","; RED FLAG: filter out using Red flag column",""))</f>
        <v/>
      </c>
      <c r="BB1667" s="91" t="inlineStr">
        <is>
          <t>None</t>
        </is>
      </c>
      <c r="BC1667" s="92" t="inlineStr">
        <is>
          <t>N</t>
        </is>
      </c>
      <c r="BD1667" s="94" t="n"/>
      <c r="BE1667" s="94" t="n"/>
      <c r="BF1667" s="92">
        <f>IF(R1667*100000&gt;=Settings!$B$5,"Y","N")</f>
        <v/>
      </c>
      <c r="BG1667" s="91">
        <f>IF(F1667&gt;Settings!$B$6,"Y","N")</f>
        <v/>
      </c>
      <c r="BH1667" s="97" t="n">
        <v>-14.26</v>
      </c>
      <c r="BI1667" s="96" t="n">
        <v>1.28</v>
      </c>
      <c r="BJ1667" s="96" t="n">
        <v>-2.67</v>
      </c>
      <c r="BK1667" s="96" t="n">
        <v>9.609999999999999</v>
      </c>
      <c r="BL1667" s="96" t="n">
        <v>22.53</v>
      </c>
      <c r="BM1667" s="96" t="n"/>
      <c r="BN1667" s="97" t="n">
        <v>0.43</v>
      </c>
      <c r="BO1667" s="96" t="n">
        <v>-0.74</v>
      </c>
      <c r="BP1667" s="96" t="n">
        <v>0.52</v>
      </c>
      <c r="BQ1667" s="96" t="n">
        <v>1.61</v>
      </c>
      <c r="BR1667" s="91" t="inlineStr">
        <is>
          <t>Mixed</t>
        </is>
      </c>
      <c r="BS1667" s="91" t="inlineStr">
        <is>
          <t>None</t>
        </is>
      </c>
      <c r="BT1667" s="96" t="n">
        <v>53.6</v>
      </c>
      <c r="BU1667" s="91" t="inlineStr">
        <is>
          <t>N</t>
        </is>
      </c>
      <c r="BV1667" s="99">
        <f>IF(OR(BF1667&lt;&gt;"Y",BG1667&lt;&gt;"Y"),"",(AND(ISNUMBER(BQ1667),BQ1667&gt;0))+(BR1667="Stacked up")+(AND(ISNUMBER(BH1667),BH1667&gt;=-Settings!$B$17))+(AND(ISNUMBER(BK1667),ISNUMBER(BM1667),BK1667&gt;0,BM1667&gt;0))+(AND(ISNUMBER(AQ1667),AQ1667&gt;=Settings!$B$18))+(AND(ISNUMBER(BT1667),BT1667&gt;=Settings!$B$19,BT1667&lt;=Settings!$B$20))+(AND(ISNUMBER(AS1667),AS1667&gt;0))+(AND(ISNUMBER(T1667),ISNUMBER(M1667),T1667&gt;=Settings!$B$21,M1667&gt;0))+(AND(ISNUMBER(AD1667),ISNUMBER(M1667),AD1667&gt;=Settings!$B$22,M1667&gt;0))+(AY1667&gt;=1))</f>
        <v/>
      </c>
      <c r="BW1667" s="91">
        <f>IF(OR(AY1667=0,BF1667&lt;&gt;"Y",BG1667&lt;&gt;"Y"),"",1+SUMPRODUCT(($A$6:$A$2604=A1667)*($AY$6:$AY$2604&gt;0)*($BF$6:$BF$2604="Y")*($BG$6:$BG$2604="Y")*(($AY$6:$AY$2604&gt;AY1667)+($AY$6:$AY$2604=AY1667)*($AD$6:$AD$2604&gt;AD1667))))</f>
        <v/>
      </c>
    </row>
    <row r="1668" ht="23.85" customHeight="1" s="55">
      <c r="A1668" s="90" t="n">
        <v>46296</v>
      </c>
      <c r="B1668" s="91" t="inlineStr">
        <is>
          <t>SUMEETINDS</t>
        </is>
      </c>
      <c r="C1668" s="91" t="inlineStr">
        <is>
          <t>INE235C01036</t>
        </is>
      </c>
      <c r="D1668" s="91" t="n"/>
      <c r="E1668" s="91" t="inlineStr">
        <is>
          <t>None</t>
        </is>
      </c>
      <c r="F1668" s="93" t="n">
        <v>721</v>
      </c>
      <c r="G1668" s="92" t="inlineStr">
        <is>
          <t>Y</t>
        </is>
      </c>
      <c r="H1668" s="94" t="inlineStr">
        <is>
          <t>Long-term ASM Stage 2; Suspended</t>
        </is>
      </c>
      <c r="I1668" s="91" t="inlineStr">
        <is>
          <t>N</t>
        </is>
      </c>
      <c r="J1668" s="92">
        <f>IF(K1668="","N","Y")</f>
        <v/>
      </c>
      <c r="K1668" s="94">
        <f>_xlfn.TEXTJOIN("; ",TRUE,IF(P1668="52-wk low","52-wk low",""),IF(AND(AD1668&gt;=Settings!$B$12,M1668&lt;0),"Distribution",""),IF(AND(AJ1668="Y",M1668&lt;0,AK1668&lt;-Settings!$B$13),"Long unwinding",""),IF(AND(AJ1668="Y",M1668&lt;0,AK1668&gt;Settings!$B$13),"Short buildup",""))</f>
        <v/>
      </c>
      <c r="L1668" s="95" t="n">
        <v>10.38</v>
      </c>
      <c r="M1668" s="96" t="n">
        <v>-4.95</v>
      </c>
      <c r="N1668" s="93" t="n">
        <v>2471</v>
      </c>
      <c r="O1668" s="91" t="inlineStr">
        <is>
          <t>None</t>
        </is>
      </c>
      <c r="P1668" s="91" t="inlineStr">
        <is>
          <t>None</t>
        </is>
      </c>
      <c r="Q1668" s="97" t="n">
        <v>7.82</v>
      </c>
      <c r="R1668" s="96" t="n">
        <v>12.5</v>
      </c>
      <c r="S1668" s="96" t="n">
        <v>0.58</v>
      </c>
      <c r="T1668" s="96" t="n">
        <v>0.21</v>
      </c>
      <c r="U1668" s="96" t="n">
        <v>0.2</v>
      </c>
      <c r="V1668" s="103" t="n">
        <v>0.33</v>
      </c>
      <c r="W1668" s="102" t="n">
        <v>0</v>
      </c>
      <c r="X1668" s="93" t="n"/>
      <c r="Y1668" s="91" t="inlineStr">
        <is>
          <t>None</t>
        </is>
      </c>
      <c r="Z1668" s="99" t="n">
        <v>67.09999999999999</v>
      </c>
      <c r="AA1668" s="96" t="n">
        <v>0.92</v>
      </c>
      <c r="AB1668" s="96" t="n">
        <v>0.85</v>
      </c>
      <c r="AC1668" s="96" t="n">
        <v>0.58</v>
      </c>
      <c r="AD1668" s="96" t="n">
        <v>0.23</v>
      </c>
      <c r="AE1668" s="96" t="n">
        <v>0.39</v>
      </c>
      <c r="AF1668" s="103" t="n">
        <v>1.94</v>
      </c>
      <c r="AG1668" s="91" t="inlineStr">
        <is>
          <t>Quiet accumulation</t>
        </is>
      </c>
      <c r="AH1668" s="100" t="n">
        <v>0</v>
      </c>
      <c r="AI1668" s="101" t="n">
        <v>0</v>
      </c>
      <c r="AJ1668" s="92" t="inlineStr">
        <is>
          <t>N</t>
        </is>
      </c>
      <c r="AK1668" s="96" t="n"/>
      <c r="AL1668" s="91" t="inlineStr">
        <is>
          <t>n/a</t>
        </is>
      </c>
      <c r="AM1668" s="93" t="n"/>
      <c r="AN1668" s="92" t="inlineStr">
        <is>
          <t>None</t>
        </is>
      </c>
      <c r="AO1668" s="102" t="n">
        <v>0</v>
      </c>
      <c r="AP1668" s="103" t="n"/>
      <c r="AQ1668" s="102" t="n"/>
      <c r="AR1668" s="91" t="inlineStr">
        <is>
          <t>N</t>
        </is>
      </c>
      <c r="AS1668" s="104" t="n"/>
      <c r="AT1668" s="92">
        <f>IF(AND(P1668="52-wk high",T1668&gt;=Settings!$B$7),"Y","N")</f>
        <v/>
      </c>
      <c r="AU1668" s="91">
        <f>IF(AND(AD1668&gt;=Settings!$B$8,M1668&gt;0),"Y","N")</f>
        <v/>
      </c>
      <c r="AV1668" s="91">
        <f>IF(OR(AH1668&gt;Settings!$B$9,AI1668&gt;Settings!$B$9),"Y","N")</f>
        <v/>
      </c>
      <c r="AW1668" s="91">
        <f>IF(AJ1668&lt;&gt;"Y","n/a",IF(AND(M1668&gt;0,AK1668&gt;Settings!$B$10),"Y","N"))</f>
        <v/>
      </c>
      <c r="AX1668" s="91">
        <f>IF(AO1668&gt;=Settings!$B$11,"Y","N")</f>
        <v/>
      </c>
      <c r="AY1668" s="99">
        <f>(AT1668="Y")+(AU1668="Y")+(AV1668="Y")+(AW1668="Y")+(AX1668="Y")</f>
        <v/>
      </c>
      <c r="AZ1668" s="94">
        <f>IF(AY1668=0,"None",_xlfn.TEXTJOIN(", ",TRUE(),IF(AT1668="Y","Breakout",""),IF(AU1668="Y","Accumulation",""),IF(AV1668="Y","Institutional buying",""),IF(AW1668="Y","Long buildup",""),IF(AX1668="Y","Momentum leader","")))</f>
        <v/>
      </c>
      <c r="BA1668" s="94">
        <f>IF(BW1668="","","Passes "&amp;AY1668&amp;" of 5 buy-side scans"&amp;IF(G1668="Y","; RED FLAG: filter out using Red flag column",""))</f>
        <v/>
      </c>
      <c r="BB1668" s="91" t="inlineStr">
        <is>
          <t>Lower</t>
        </is>
      </c>
      <c r="BC1668" s="92" t="inlineStr">
        <is>
          <t>N</t>
        </is>
      </c>
      <c r="BD1668" s="94" t="n"/>
      <c r="BE1668" s="94" t="inlineStr">
        <is>
          <t>FVSPLT FRM RS 10 TO RS 2, ex 03-Oct-2025</t>
        </is>
      </c>
      <c r="BF1668" s="92">
        <f>IF(R1668*100000&gt;=Settings!$B$5,"Y","N")</f>
        <v/>
      </c>
      <c r="BG1668" s="91">
        <f>IF(F1668&gt;Settings!$B$6,"Y","N")</f>
        <v/>
      </c>
      <c r="BH1668" s="97" t="n">
        <v>-70.90000000000001</v>
      </c>
      <c r="BI1668" s="96" t="n">
        <v>-10.52</v>
      </c>
      <c r="BJ1668" s="96" t="n">
        <v>-11.05</v>
      </c>
      <c r="BK1668" s="96" t="n">
        <v>-64.79000000000001</v>
      </c>
      <c r="BL1668" s="96" t="n">
        <v>-64.8</v>
      </c>
      <c r="BM1668" s="96" t="n"/>
      <c r="BN1668" s="97" t="n">
        <v>-9.07</v>
      </c>
      <c r="BO1668" s="96" t="n">
        <v>-30.75</v>
      </c>
      <c r="BP1668" s="96" t="n">
        <v>-46.79</v>
      </c>
      <c r="BQ1668" s="96" t="n">
        <v>-57.12</v>
      </c>
      <c r="BR1668" s="91" t="inlineStr">
        <is>
          <t>Stacked down</t>
        </is>
      </c>
      <c r="BS1668" s="91" t="inlineStr">
        <is>
          <t>None</t>
        </is>
      </c>
      <c r="BT1668" s="96" t="n">
        <v>38.2</v>
      </c>
      <c r="BU1668" s="91" t="inlineStr">
        <is>
          <t>N</t>
        </is>
      </c>
      <c r="BV1668" s="99">
        <f>IF(OR(BF1668&lt;&gt;"Y",BG1668&lt;&gt;"Y"),"",(AND(ISNUMBER(BQ1668),BQ1668&gt;0))+(BR1668="Stacked up")+(AND(ISNUMBER(BH1668),BH1668&gt;=-Settings!$B$17))+(AND(ISNUMBER(BK1668),ISNUMBER(BM1668),BK1668&gt;0,BM1668&gt;0))+(AND(ISNUMBER(AQ1668),AQ1668&gt;=Settings!$B$18))+(AND(ISNUMBER(BT1668),BT1668&gt;=Settings!$B$19,BT1668&lt;=Settings!$B$20))+(AND(ISNUMBER(AS1668),AS1668&gt;0))+(AND(ISNUMBER(T1668),ISNUMBER(M1668),T1668&gt;=Settings!$B$21,M1668&gt;0))+(AND(ISNUMBER(AD1668),ISNUMBER(M1668),AD1668&gt;=Settings!$B$22,M1668&gt;0))+(AY1668&gt;=1))</f>
        <v/>
      </c>
      <c r="BW1668" s="91">
        <f>IF(OR(AY1668=0,BF1668&lt;&gt;"Y",BG1668&lt;&gt;"Y"),"",1+SUMPRODUCT(($A$6:$A$2604=A1668)*($AY$6:$AY$2604&gt;0)*($BF$6:$BF$2604="Y")*($BG$6:$BG$2604="Y")*(($AY$6:$AY$2604&gt;AY1668)+($AY$6:$AY$2604=AY1668)*($AD$6:$AD$2604&gt;AD1668))))</f>
        <v/>
      </c>
    </row>
    <row r="1669" ht="23.85" customHeight="1" s="55">
      <c r="A1669" s="90" t="n">
        <v>46296</v>
      </c>
      <c r="B1669" s="91" t="inlineStr">
        <is>
          <t>YOGI</t>
        </is>
      </c>
      <c r="C1669" s="91" t="inlineStr">
        <is>
          <t>INE290E01011</t>
        </is>
      </c>
      <c r="D1669" s="91" t="n"/>
      <c r="E1669" s="91" t="inlineStr">
        <is>
          <t>None</t>
        </is>
      </c>
      <c r="F1669" s="93" t="n">
        <v>717</v>
      </c>
      <c r="G1669" s="92" t="inlineStr">
        <is>
          <t>N</t>
        </is>
      </c>
      <c r="H1669" s="94" t="n"/>
      <c r="I1669" s="91" t="inlineStr">
        <is>
          <t>N</t>
        </is>
      </c>
      <c r="J1669" s="92">
        <f>IF(K1669="","N","Y")</f>
        <v/>
      </c>
      <c r="K1669" s="94">
        <f>_xlfn.TEXTJOIN("; ",TRUE,IF(P1669="52-wk low","52-wk low",""),IF(AND(AD1669&gt;=Settings!$B$12,M1669&lt;0),"Distribution",""),IF(AND(AJ1669="Y",M1669&lt;0,AK1669&lt;-Settings!$B$13),"Long unwinding",""),IF(AND(AJ1669="Y",M1669&lt;0,AK1669&gt;Settings!$B$13),"Short buildup",""))</f>
        <v/>
      </c>
      <c r="L1669" s="95" t="n">
        <v>159.35</v>
      </c>
      <c r="M1669" s="96" t="n">
        <v>-0.75</v>
      </c>
      <c r="N1669" s="93" t="n">
        <v>911</v>
      </c>
      <c r="O1669" s="91" t="inlineStr">
        <is>
          <t>None</t>
        </is>
      </c>
      <c r="P1669" s="91" t="inlineStr">
        <is>
          <t>None</t>
        </is>
      </c>
      <c r="Q1669" s="97" t="n">
        <v>0.02</v>
      </c>
      <c r="R1669" s="96" t="n">
        <v>0.01</v>
      </c>
      <c r="S1669" s="96" t="n">
        <v>1.92</v>
      </c>
      <c r="T1669" s="96" t="n"/>
      <c r="U1669" s="96" t="n"/>
      <c r="V1669" s="103" t="n"/>
      <c r="W1669" s="102" t="n"/>
      <c r="X1669" s="93" t="n"/>
      <c r="Y1669" s="91" t="inlineStr">
        <is>
          <t>None</t>
        </is>
      </c>
      <c r="Z1669" s="99" t="n">
        <v>95.54000000000001</v>
      </c>
      <c r="AA1669" s="96" t="n">
        <v>1.05</v>
      </c>
      <c r="AB1669" s="96" t="n"/>
      <c r="AC1669" s="96" t="n">
        <v>2.47</v>
      </c>
      <c r="AD1669" s="96" t="n"/>
      <c r="AE1669" s="96" t="n"/>
      <c r="AF1669" s="103" t="n"/>
      <c r="AG1669" s="91" t="n"/>
      <c r="AH1669" s="100" t="n">
        <v>0</v>
      </c>
      <c r="AI1669" s="101" t="n">
        <v>0</v>
      </c>
      <c r="AJ1669" s="92" t="inlineStr">
        <is>
          <t>N</t>
        </is>
      </c>
      <c r="AK1669" s="96" t="n"/>
      <c r="AL1669" s="91" t="inlineStr">
        <is>
          <t>n/a</t>
        </is>
      </c>
      <c r="AM1669" s="93" t="n"/>
      <c r="AN1669" s="92" t="inlineStr">
        <is>
          <t>None</t>
        </is>
      </c>
      <c r="AO1669" s="102" t="n">
        <v>0</v>
      </c>
      <c r="AP1669" s="103" t="n"/>
      <c r="AQ1669" s="102" t="n"/>
      <c r="AR1669" s="91" t="inlineStr">
        <is>
          <t>N</t>
        </is>
      </c>
      <c r="AS1669" s="104" t="n"/>
      <c r="AT1669" s="92">
        <f>IF(AND(P1669="52-wk high",T1669&gt;=Settings!$B$7),"Y","N")</f>
        <v/>
      </c>
      <c r="AU1669" s="91">
        <f>IF(AND(AD1669&gt;=Settings!$B$8,M1669&gt;0),"Y","N")</f>
        <v/>
      </c>
      <c r="AV1669" s="91">
        <f>IF(OR(AH1669&gt;Settings!$B$9,AI1669&gt;Settings!$B$9),"Y","N")</f>
        <v/>
      </c>
      <c r="AW1669" s="91">
        <f>IF(AJ1669&lt;&gt;"Y","n/a",IF(AND(M1669&gt;0,AK1669&gt;Settings!$B$10),"Y","N"))</f>
        <v/>
      </c>
      <c r="AX1669" s="91">
        <f>IF(AO1669&gt;=Settings!$B$11,"Y","N")</f>
        <v/>
      </c>
      <c r="AY1669" s="99">
        <f>(AT1669="Y")+(AU1669="Y")+(AV1669="Y")+(AW1669="Y")+(AX1669="Y")</f>
        <v/>
      </c>
      <c r="AZ1669" s="94">
        <f>IF(AY1669=0,"None",_xlfn.TEXTJOIN(", ",TRUE(),IF(AT1669="Y","Breakout",""),IF(AU1669="Y","Accumulation",""),IF(AV1669="Y","Institutional buying",""),IF(AW1669="Y","Long buildup",""),IF(AX1669="Y","Momentum leader","")))</f>
        <v/>
      </c>
      <c r="BA1669" s="94">
        <f>IF(BW1669="","","Passes "&amp;AY1669&amp;" of 5 buy-side scans"&amp;IF(G1669="Y","; RED FLAG: filter out using Red flag column",""))</f>
        <v/>
      </c>
      <c r="BB1669" s="91" t="inlineStr">
        <is>
          <t>None</t>
        </is>
      </c>
      <c r="BC1669" s="92" t="inlineStr">
        <is>
          <t>Y</t>
        </is>
      </c>
      <c r="BD1669" s="94" t="inlineStr">
        <is>
          <t>Few traders (&lt;100 unique PAN, 30 days)</t>
        </is>
      </c>
      <c r="BE1669" s="94" t="n"/>
      <c r="BF1669" s="92">
        <f>IF(R1669*100000&gt;=Settings!$B$5,"Y","N")</f>
        <v/>
      </c>
      <c r="BG1669" s="91">
        <f>IF(F1669&gt;Settings!$B$6,"Y","N")</f>
        <v/>
      </c>
      <c r="BH1669" s="97" t="n">
        <v>-11.47</v>
      </c>
      <c r="BI1669" s="96" t="n">
        <v>-2.84</v>
      </c>
      <c r="BJ1669" s="96" t="n">
        <v>-2.21</v>
      </c>
      <c r="BK1669" s="96" t="n"/>
      <c r="BL1669" s="96" t="n"/>
      <c r="BM1669" s="96" t="n"/>
      <c r="BN1669" s="97" t="n">
        <v>-0.74</v>
      </c>
      <c r="BO1669" s="96" t="n"/>
      <c r="BP1669" s="96" t="n"/>
      <c r="BQ1669" s="96" t="n"/>
      <c r="BR1669" s="91" t="n"/>
      <c r="BS1669" s="91" t="n"/>
      <c r="BT1669" s="96" t="n">
        <v>51.1</v>
      </c>
      <c r="BU1669" s="91" t="n"/>
      <c r="BV1669" s="99">
        <f>IF(OR(BF1669&lt;&gt;"Y",BG1669&lt;&gt;"Y"),"",(AND(ISNUMBER(BQ1669),BQ1669&gt;0))+(BR1669="Stacked up")+(AND(ISNUMBER(BH1669),BH1669&gt;=-Settings!$B$17))+(AND(ISNUMBER(BK1669),ISNUMBER(BM1669),BK1669&gt;0,BM1669&gt;0))+(AND(ISNUMBER(AQ1669),AQ1669&gt;=Settings!$B$18))+(AND(ISNUMBER(BT1669),BT1669&gt;=Settings!$B$19,BT1669&lt;=Settings!$B$20))+(AND(ISNUMBER(AS1669),AS1669&gt;0))+(AND(ISNUMBER(T1669),ISNUMBER(M1669),T1669&gt;=Settings!$B$21,M1669&gt;0))+(AND(ISNUMBER(AD1669),ISNUMBER(M1669),AD1669&gt;=Settings!$B$22,M1669&gt;0))+(AY1669&gt;=1))</f>
        <v/>
      </c>
      <c r="BW1669" s="91">
        <f>IF(OR(AY1669=0,BF1669&lt;&gt;"Y",BG1669&lt;&gt;"Y"),"",1+SUMPRODUCT(($A$6:$A$2604=A1669)*($AY$6:$AY$2604&gt;0)*($BF$6:$BF$2604="Y")*($BG$6:$BG$2604="Y")*(($AY$6:$AY$2604&gt;AY1669)+($AY$6:$AY$2604=AY1669)*($AD$6:$AD$2604&gt;AD1669))))</f>
        <v/>
      </c>
    </row>
    <row r="1670" ht="23.85" customHeight="1" s="55">
      <c r="A1670" s="90" t="n">
        <v>46296</v>
      </c>
      <c r="B1670" s="91" t="inlineStr">
        <is>
          <t>GICHSGFIN</t>
        </is>
      </c>
      <c r="C1670" s="91" t="inlineStr">
        <is>
          <t>INE289B01019</t>
        </is>
      </c>
      <c r="D1670" s="91" t="n"/>
      <c r="E1670" s="91" t="inlineStr">
        <is>
          <t>None</t>
        </is>
      </c>
      <c r="F1670" s="93" t="n">
        <v>716</v>
      </c>
      <c r="G1670" s="92" t="inlineStr">
        <is>
          <t>N</t>
        </is>
      </c>
      <c r="H1670" s="94" t="n"/>
      <c r="I1670" s="91" t="inlineStr">
        <is>
          <t>N</t>
        </is>
      </c>
      <c r="J1670" s="92">
        <f>IF(K1670="","N","Y")</f>
        <v/>
      </c>
      <c r="K1670" s="94">
        <f>_xlfn.TEXTJOIN("; ",TRUE,IF(P1670="52-wk low","52-wk low",""),IF(AND(AD1670&gt;=Settings!$B$12,M1670&lt;0),"Distribution",""),IF(AND(AJ1670="Y",M1670&lt;0,AK1670&lt;-Settings!$B$13),"Long unwinding",""),IF(AND(AJ1670="Y",M1670&lt;0,AK1670&gt;Settings!$B$13),"Short buildup",""))</f>
        <v/>
      </c>
      <c r="L1670" s="95" t="n">
        <v>132.88</v>
      </c>
      <c r="M1670" s="96" t="n">
        <v>-0.74</v>
      </c>
      <c r="N1670" s="93" t="n">
        <v>904</v>
      </c>
      <c r="O1670" s="91" t="inlineStr">
        <is>
          <t>None</t>
        </is>
      </c>
      <c r="P1670" s="91" t="inlineStr">
        <is>
          <t>None</t>
        </is>
      </c>
      <c r="Q1670" s="97" t="n">
        <v>0.77</v>
      </c>
      <c r="R1670" s="96" t="n">
        <v>0.75</v>
      </c>
      <c r="S1670" s="96" t="n">
        <v>0.97</v>
      </c>
      <c r="T1670" s="96" t="n">
        <v>0.87</v>
      </c>
      <c r="U1670" s="96" t="n">
        <v>0.65</v>
      </c>
      <c r="V1670" s="103" t="n">
        <v>0.63</v>
      </c>
      <c r="W1670" s="102" t="n">
        <v>1</v>
      </c>
      <c r="X1670" s="93" t="n"/>
      <c r="Y1670" s="91" t="inlineStr">
        <is>
          <t>None</t>
        </is>
      </c>
      <c r="Z1670" s="99" t="n">
        <v>58.12</v>
      </c>
      <c r="AA1670" s="96" t="n">
        <v>0.93</v>
      </c>
      <c r="AB1670" s="96" t="n">
        <v>0.98</v>
      </c>
      <c r="AC1670" s="96" t="n">
        <v>0.95</v>
      </c>
      <c r="AD1670" s="96" t="n">
        <v>0.88</v>
      </c>
      <c r="AE1670" s="96" t="n">
        <v>0.71</v>
      </c>
      <c r="AF1670" s="103" t="n">
        <v>1.12</v>
      </c>
      <c r="AG1670" s="91" t="inlineStr">
        <is>
          <t>Normal</t>
        </is>
      </c>
      <c r="AH1670" s="100" t="n">
        <v>0</v>
      </c>
      <c r="AI1670" s="101" t="n">
        <v>0</v>
      </c>
      <c r="AJ1670" s="92" t="inlineStr">
        <is>
          <t>N</t>
        </is>
      </c>
      <c r="AK1670" s="96" t="n"/>
      <c r="AL1670" s="91" t="inlineStr">
        <is>
          <t>n/a</t>
        </is>
      </c>
      <c r="AM1670" s="93" t="n"/>
      <c r="AN1670" s="92" t="inlineStr">
        <is>
          <t>None</t>
        </is>
      </c>
      <c r="AO1670" s="102" t="n">
        <v>0</v>
      </c>
      <c r="AP1670" s="103" t="n">
        <v>0.5600000000000001</v>
      </c>
      <c r="AQ1670" s="102" t="n">
        <v>12</v>
      </c>
      <c r="AR1670" s="91" t="inlineStr">
        <is>
          <t>N</t>
        </is>
      </c>
      <c r="AS1670" s="104" t="n"/>
      <c r="AT1670" s="92">
        <f>IF(AND(P1670="52-wk high",T1670&gt;=Settings!$B$7),"Y","N")</f>
        <v/>
      </c>
      <c r="AU1670" s="91">
        <f>IF(AND(AD1670&gt;=Settings!$B$8,M1670&gt;0),"Y","N")</f>
        <v/>
      </c>
      <c r="AV1670" s="91">
        <f>IF(OR(AH1670&gt;Settings!$B$9,AI1670&gt;Settings!$B$9),"Y","N")</f>
        <v/>
      </c>
      <c r="AW1670" s="91">
        <f>IF(AJ1670&lt;&gt;"Y","n/a",IF(AND(M1670&gt;0,AK1670&gt;Settings!$B$10),"Y","N"))</f>
        <v/>
      </c>
      <c r="AX1670" s="91">
        <f>IF(AO1670&gt;=Settings!$B$11,"Y","N")</f>
        <v/>
      </c>
      <c r="AY1670" s="99">
        <f>(AT1670="Y")+(AU1670="Y")+(AV1670="Y")+(AW1670="Y")+(AX1670="Y")</f>
        <v/>
      </c>
      <c r="AZ1670" s="94">
        <f>IF(AY1670=0,"None",_xlfn.TEXTJOIN(", ",TRUE(),IF(AT1670="Y","Breakout",""),IF(AU1670="Y","Accumulation",""),IF(AV1670="Y","Institutional buying",""),IF(AW1670="Y","Long buildup",""),IF(AX1670="Y","Momentum leader","")))</f>
        <v/>
      </c>
      <c r="BA1670" s="94">
        <f>IF(BW1670="","","Passes "&amp;AY1670&amp;" of 5 buy-side scans"&amp;IF(G1670="Y","; RED FLAG: filter out using Red flag column",""))</f>
        <v/>
      </c>
      <c r="BB1670" s="91" t="inlineStr">
        <is>
          <t>None</t>
        </is>
      </c>
      <c r="BC1670" s="92" t="inlineStr">
        <is>
          <t>N</t>
        </is>
      </c>
      <c r="BD1670" s="94" t="n"/>
      <c r="BE1670" s="94" t="n"/>
      <c r="BF1670" s="92">
        <f>IF(R1670*100000&gt;=Settings!$B$5,"Y","N")</f>
        <v/>
      </c>
      <c r="BG1670" s="91">
        <f>IF(F1670&gt;Settings!$B$6,"Y","N")</f>
        <v/>
      </c>
      <c r="BH1670" s="97" t="n">
        <v>-27.78</v>
      </c>
      <c r="BI1670" s="96" t="n">
        <v>-3.68</v>
      </c>
      <c r="BJ1670" s="96" t="n">
        <v>-6.39</v>
      </c>
      <c r="BK1670" s="96" t="n">
        <v>-12.71</v>
      </c>
      <c r="BL1670" s="96" t="n">
        <v>-4.62</v>
      </c>
      <c r="BM1670" s="96" t="n">
        <v>-24.1</v>
      </c>
      <c r="BN1670" s="97" t="n">
        <v>-3.21</v>
      </c>
      <c r="BO1670" s="96" t="n">
        <v>-5.86</v>
      </c>
      <c r="BP1670" s="96" t="n">
        <v>-8.710000000000001</v>
      </c>
      <c r="BQ1670" s="96" t="n">
        <v>-12.6</v>
      </c>
      <c r="BR1670" s="91" t="inlineStr">
        <is>
          <t>Stacked down</t>
        </is>
      </c>
      <c r="BS1670" s="91" t="inlineStr">
        <is>
          <t>None</t>
        </is>
      </c>
      <c r="BT1670" s="96" t="n">
        <v>28.9</v>
      </c>
      <c r="BU1670" s="91" t="inlineStr">
        <is>
          <t>N</t>
        </is>
      </c>
      <c r="BV1670" s="99">
        <f>IF(OR(BF1670&lt;&gt;"Y",BG1670&lt;&gt;"Y"),"",(AND(ISNUMBER(BQ1670),BQ1670&gt;0))+(BR1670="Stacked up")+(AND(ISNUMBER(BH1670),BH1670&gt;=-Settings!$B$17))+(AND(ISNUMBER(BK1670),ISNUMBER(BM1670),BK1670&gt;0,BM1670&gt;0))+(AND(ISNUMBER(AQ1670),AQ1670&gt;=Settings!$B$18))+(AND(ISNUMBER(BT1670),BT1670&gt;=Settings!$B$19,BT1670&lt;=Settings!$B$20))+(AND(ISNUMBER(AS1670),AS1670&gt;0))+(AND(ISNUMBER(T1670),ISNUMBER(M1670),T1670&gt;=Settings!$B$21,M1670&gt;0))+(AND(ISNUMBER(AD1670),ISNUMBER(M1670),AD1670&gt;=Settings!$B$22,M1670&gt;0))+(AY1670&gt;=1))</f>
        <v/>
      </c>
      <c r="BW1670" s="91">
        <f>IF(OR(AY1670=0,BF1670&lt;&gt;"Y",BG1670&lt;&gt;"Y"),"",1+SUMPRODUCT(($A$6:$A$2604=A1670)*($AY$6:$AY$2604&gt;0)*($BF$6:$BF$2604="Y")*($BG$6:$BG$2604="Y")*(($AY$6:$AY$2604&gt;AY1670)+($AY$6:$AY$2604=AY1670)*($AD$6:$AD$2604&gt;AD1670))))</f>
        <v/>
      </c>
    </row>
    <row r="1671" ht="23.85" customHeight="1" s="55">
      <c r="A1671" s="90" t="n">
        <v>46296</v>
      </c>
      <c r="B1671" s="91" t="inlineStr">
        <is>
          <t>MANAKSTEEL</t>
        </is>
      </c>
      <c r="C1671" s="91" t="inlineStr">
        <is>
          <t>INE824Q01011</t>
        </is>
      </c>
      <c r="D1671" s="91" t="n"/>
      <c r="E1671" s="91" t="inlineStr">
        <is>
          <t>None</t>
        </is>
      </c>
      <c r="F1671" s="93" t="n">
        <v>714</v>
      </c>
      <c r="G1671" s="92" t="inlineStr">
        <is>
          <t>Y</t>
        </is>
      </c>
      <c r="H1671" s="94" t="inlineStr">
        <is>
          <t>ESM Stage 1; T2T (BE series)</t>
        </is>
      </c>
      <c r="I1671" s="91" t="inlineStr">
        <is>
          <t>Y</t>
        </is>
      </c>
      <c r="J1671" s="92">
        <f>IF(K1671="","N","Y")</f>
        <v/>
      </c>
      <c r="K1671" s="94">
        <f>_xlfn.TEXTJOIN("; ",TRUE,IF(P1671="52-wk low","52-wk low",""),IF(AND(AD1671&gt;=Settings!$B$12,M1671&lt;0),"Distribution",""),IF(AND(AJ1671="Y",M1671&lt;0,AK1671&lt;-Settings!$B$13),"Long unwinding",""),IF(AND(AJ1671="Y",M1671&lt;0,AK1671&gt;Settings!$B$13),"Short buildup",""))</f>
        <v/>
      </c>
      <c r="L1671" s="95" t="n">
        <v>108.89</v>
      </c>
      <c r="M1671" s="96" t="n">
        <v>-1.31</v>
      </c>
      <c r="N1671" s="93" t="n">
        <v>1211</v>
      </c>
      <c r="O1671" s="91" t="inlineStr">
        <is>
          <t>None</t>
        </is>
      </c>
      <c r="P1671" s="91" t="inlineStr">
        <is>
          <t>None</t>
        </is>
      </c>
      <c r="Q1671" s="97" t="n">
        <v>0.23</v>
      </c>
      <c r="R1671" s="96" t="n">
        <v>0.84</v>
      </c>
      <c r="S1671" s="96" t="n">
        <v>0.21</v>
      </c>
      <c r="T1671" s="96" t="n">
        <v>0.18</v>
      </c>
      <c r="U1671" s="96" t="n">
        <v>0.29</v>
      </c>
      <c r="V1671" s="103" t="n">
        <v>1.04</v>
      </c>
      <c r="W1671" s="102" t="n">
        <v>1</v>
      </c>
      <c r="X1671" s="93" t="n"/>
      <c r="Y1671" s="91" t="inlineStr">
        <is>
          <t>None</t>
        </is>
      </c>
      <c r="Z1671" s="99" t="n"/>
      <c r="AA1671" s="96" t="n"/>
      <c r="AB1671" s="96" t="n"/>
      <c r="AC1671" s="96" t="n"/>
      <c r="AD1671" s="96" t="n"/>
      <c r="AE1671" s="96" t="n"/>
      <c r="AF1671" s="103" t="n"/>
      <c r="AG1671" s="91" t="inlineStr">
        <is>
          <t>No delivery data</t>
        </is>
      </c>
      <c r="AH1671" s="100" t="n">
        <v>0</v>
      </c>
      <c r="AI1671" s="101" t="n">
        <v>0</v>
      </c>
      <c r="AJ1671" s="92" t="inlineStr">
        <is>
          <t>N</t>
        </is>
      </c>
      <c r="AK1671" s="96" t="n"/>
      <c r="AL1671" s="91" t="inlineStr">
        <is>
          <t>n/a</t>
        </is>
      </c>
      <c r="AM1671" s="93" t="n"/>
      <c r="AN1671" s="92" t="inlineStr">
        <is>
          <t>None</t>
        </is>
      </c>
      <c r="AO1671" s="102" t="n">
        <v>0</v>
      </c>
      <c r="AP1671" s="103" t="n">
        <v>2.59</v>
      </c>
      <c r="AQ1671" s="102" t="n">
        <v>94</v>
      </c>
      <c r="AR1671" s="91" t="inlineStr">
        <is>
          <t>N</t>
        </is>
      </c>
      <c r="AS1671" s="104" t="n"/>
      <c r="AT1671" s="92">
        <f>IF(AND(P1671="52-wk high",T1671&gt;=Settings!$B$7),"Y","N")</f>
        <v/>
      </c>
      <c r="AU1671" s="91">
        <f>IF(AND(AD1671&gt;=Settings!$B$8,M1671&gt;0),"Y","N")</f>
        <v/>
      </c>
      <c r="AV1671" s="91">
        <f>IF(OR(AH1671&gt;Settings!$B$9,AI1671&gt;Settings!$B$9),"Y","N")</f>
        <v/>
      </c>
      <c r="AW1671" s="91">
        <f>IF(AJ1671&lt;&gt;"Y","n/a",IF(AND(M1671&gt;0,AK1671&gt;Settings!$B$10),"Y","N"))</f>
        <v/>
      </c>
      <c r="AX1671" s="91">
        <f>IF(AO1671&gt;=Settings!$B$11,"Y","N")</f>
        <v/>
      </c>
      <c r="AY1671" s="99">
        <f>(AT1671="Y")+(AU1671="Y")+(AV1671="Y")+(AW1671="Y")+(AX1671="Y")</f>
        <v/>
      </c>
      <c r="AZ1671" s="94">
        <f>IF(AY1671=0,"None",_xlfn.TEXTJOIN(", ",TRUE(),IF(AT1671="Y","Breakout",""),IF(AU1671="Y","Accumulation",""),IF(AV1671="Y","Institutional buying",""),IF(AW1671="Y","Long buildup",""),IF(AX1671="Y","Momentum leader","")))</f>
        <v/>
      </c>
      <c r="BA1671" s="94">
        <f>IF(BW1671="","","Passes "&amp;AY1671&amp;" of 5 buy-side scans"&amp;IF(G1671="Y","; RED FLAG: filter out using Red flag column",""))</f>
        <v/>
      </c>
      <c r="BB1671" s="91" t="inlineStr">
        <is>
          <t>Lower</t>
        </is>
      </c>
      <c r="BC1671" s="92" t="inlineStr">
        <is>
          <t>N</t>
        </is>
      </c>
      <c r="BD1671" s="94" t="n"/>
      <c r="BE1671" s="94" t="n"/>
      <c r="BF1671" s="92">
        <f>IF(R1671*100000&gt;=Settings!$B$5,"Y","N")</f>
        <v/>
      </c>
      <c r="BG1671" s="91">
        <f>IF(F1671&gt;Settings!$B$6,"Y","N")</f>
        <v/>
      </c>
      <c r="BH1671" s="97" t="n">
        <v>-9.83</v>
      </c>
      <c r="BI1671" s="96" t="n">
        <v>6.61</v>
      </c>
      <c r="BJ1671" s="96" t="n">
        <v>4.6</v>
      </c>
      <c r="BK1671" s="96" t="n">
        <v>45.95</v>
      </c>
      <c r="BL1671" s="96" t="n">
        <v>122.91</v>
      </c>
      <c r="BM1671" s="96" t="n">
        <v>77.87</v>
      </c>
      <c r="BN1671" s="97" t="n">
        <v>2.67</v>
      </c>
      <c r="BO1671" s="96" t="n">
        <v>12.62</v>
      </c>
      <c r="BP1671" s="96" t="n">
        <v>25.74</v>
      </c>
      <c r="BQ1671" s="96" t="n">
        <v>41.25</v>
      </c>
      <c r="BR1671" s="91" t="inlineStr">
        <is>
          <t>Stacked up</t>
        </is>
      </c>
      <c r="BS1671" s="91" t="inlineStr">
        <is>
          <t>None</t>
        </is>
      </c>
      <c r="BT1671" s="96" t="n">
        <v>54.3</v>
      </c>
      <c r="BU1671" s="91" t="inlineStr">
        <is>
          <t>N</t>
        </is>
      </c>
      <c r="BV1671" s="99">
        <f>IF(OR(BF1671&lt;&gt;"Y",BG1671&lt;&gt;"Y"),"",(AND(ISNUMBER(BQ1671),BQ1671&gt;0))+(BR1671="Stacked up")+(AND(ISNUMBER(BH1671),BH1671&gt;=-Settings!$B$17))+(AND(ISNUMBER(BK1671),ISNUMBER(BM1671),BK1671&gt;0,BM1671&gt;0))+(AND(ISNUMBER(AQ1671),AQ1671&gt;=Settings!$B$18))+(AND(ISNUMBER(BT1671),BT1671&gt;=Settings!$B$19,BT1671&lt;=Settings!$B$20))+(AND(ISNUMBER(AS1671),AS1671&gt;0))+(AND(ISNUMBER(T1671),ISNUMBER(M1671),T1671&gt;=Settings!$B$21,M1671&gt;0))+(AND(ISNUMBER(AD1671),ISNUMBER(M1671),AD1671&gt;=Settings!$B$22,M1671&gt;0))+(AY1671&gt;=1))</f>
        <v/>
      </c>
      <c r="BW1671" s="91">
        <f>IF(OR(AY1671=0,BF1671&lt;&gt;"Y",BG1671&lt;&gt;"Y"),"",1+SUMPRODUCT(($A$6:$A$2604=A1671)*($AY$6:$AY$2604&gt;0)*($BF$6:$BF$2604="Y")*($BG$6:$BG$2604="Y")*(($AY$6:$AY$2604&gt;AY1671)+($AY$6:$AY$2604=AY1671)*($AD$6:$AD$2604&gt;AD1671))))</f>
        <v/>
      </c>
    </row>
    <row r="1672" ht="23.85" customHeight="1" s="55">
      <c r="A1672" s="90" t="n">
        <v>46296</v>
      </c>
      <c r="B1672" s="91" t="inlineStr">
        <is>
          <t>JITFINFRA</t>
        </is>
      </c>
      <c r="C1672" s="91" t="inlineStr">
        <is>
          <t>INE863T01013</t>
        </is>
      </c>
      <c r="D1672" s="91" t="n"/>
      <c r="E1672" s="91" t="inlineStr">
        <is>
          <t>None</t>
        </is>
      </c>
      <c r="F1672" s="93" t="n">
        <v>708</v>
      </c>
      <c r="G1672" s="92" t="inlineStr">
        <is>
          <t>N</t>
        </is>
      </c>
      <c r="H1672" s="94" t="n"/>
      <c r="I1672" s="91" t="inlineStr">
        <is>
          <t>N</t>
        </is>
      </c>
      <c r="J1672" s="92">
        <f>IF(K1672="","N","Y")</f>
        <v/>
      </c>
      <c r="K1672" s="94">
        <f>_xlfn.TEXTJOIN("; ",TRUE,IF(P1672="52-wk low","52-wk low",""),IF(AND(AD1672&gt;=Settings!$B$12,M1672&lt;0),"Distribution",""),IF(AND(AJ1672="Y",M1672&lt;0,AK1672&lt;-Settings!$B$13),"Long unwinding",""),IF(AND(AJ1672="Y",M1672&lt;0,AK1672&gt;Settings!$B$13),"Short buildup",""))</f>
        <v/>
      </c>
      <c r="L1672" s="95" t="n">
        <v>275.45</v>
      </c>
      <c r="M1672" s="96" t="n">
        <v>-1.2</v>
      </c>
      <c r="N1672" s="93" t="n">
        <v>1148</v>
      </c>
      <c r="O1672" s="91" t="inlineStr">
        <is>
          <t>None</t>
        </is>
      </c>
      <c r="P1672" s="91" t="inlineStr">
        <is>
          <t>None</t>
        </is>
      </c>
      <c r="Q1672" s="97" t="n">
        <v>0.33</v>
      </c>
      <c r="R1672" s="96" t="n">
        <v>0.2</v>
      </c>
      <c r="S1672" s="96" t="n">
        <v>1.78</v>
      </c>
      <c r="T1672" s="96" t="n">
        <v>1.43</v>
      </c>
      <c r="U1672" s="96" t="n">
        <v>1.1</v>
      </c>
      <c r="V1672" s="103" t="n">
        <v>0.64</v>
      </c>
      <c r="W1672" s="102" t="n">
        <v>1</v>
      </c>
      <c r="X1672" s="93" t="n"/>
      <c r="Y1672" s="91" t="inlineStr">
        <is>
          <t>None</t>
        </is>
      </c>
      <c r="Z1672" s="99" t="n">
        <v>58.56</v>
      </c>
      <c r="AA1672" s="96" t="n">
        <v>0.95</v>
      </c>
      <c r="AB1672" s="96" t="n">
        <v>0.97</v>
      </c>
      <c r="AC1672" s="96" t="n">
        <v>1.67</v>
      </c>
      <c r="AD1672" s="96" t="n">
        <v>1.42</v>
      </c>
      <c r="AE1672" s="96" t="n"/>
      <c r="AF1672" s="103" t="n">
        <v>1.13</v>
      </c>
      <c r="AG1672" s="91" t="inlineStr">
        <is>
          <t>Normal</t>
        </is>
      </c>
      <c r="AH1672" s="100" t="n">
        <v>0</v>
      </c>
      <c r="AI1672" s="101" t="n">
        <v>0</v>
      </c>
      <c r="AJ1672" s="92" t="inlineStr">
        <is>
          <t>N</t>
        </is>
      </c>
      <c r="AK1672" s="96" t="n"/>
      <c r="AL1672" s="91" t="inlineStr">
        <is>
          <t>n/a</t>
        </is>
      </c>
      <c r="AM1672" s="93" t="n"/>
      <c r="AN1672" s="92" t="inlineStr">
        <is>
          <t>None</t>
        </is>
      </c>
      <c r="AO1672" s="102" t="n">
        <v>0</v>
      </c>
      <c r="AP1672" s="103" t="n">
        <v>0.6899999999999999</v>
      </c>
      <c r="AQ1672" s="102" t="n">
        <v>36</v>
      </c>
      <c r="AR1672" s="91" t="inlineStr">
        <is>
          <t>N</t>
        </is>
      </c>
      <c r="AS1672" s="104" t="n"/>
      <c r="AT1672" s="92">
        <f>IF(AND(P1672="52-wk high",T1672&gt;=Settings!$B$7),"Y","N")</f>
        <v/>
      </c>
      <c r="AU1672" s="91">
        <f>IF(AND(AD1672&gt;=Settings!$B$8,M1672&gt;0),"Y","N")</f>
        <v/>
      </c>
      <c r="AV1672" s="91">
        <f>IF(OR(AH1672&gt;Settings!$B$9,AI1672&gt;Settings!$B$9),"Y","N")</f>
        <v/>
      </c>
      <c r="AW1672" s="91">
        <f>IF(AJ1672&lt;&gt;"Y","n/a",IF(AND(M1672&gt;0,AK1672&gt;Settings!$B$10),"Y","N"))</f>
        <v/>
      </c>
      <c r="AX1672" s="91">
        <f>IF(AO1672&gt;=Settings!$B$11,"Y","N")</f>
        <v/>
      </c>
      <c r="AY1672" s="99">
        <f>(AT1672="Y")+(AU1672="Y")+(AV1672="Y")+(AW1672="Y")+(AX1672="Y")</f>
        <v/>
      </c>
      <c r="AZ1672" s="94">
        <f>IF(AY1672=0,"None",_xlfn.TEXTJOIN(", ",TRUE(),IF(AT1672="Y","Breakout",""),IF(AU1672="Y","Accumulation",""),IF(AV1672="Y","Institutional buying",""),IF(AW1672="Y","Long buildup",""),IF(AX1672="Y","Momentum leader","")))</f>
        <v/>
      </c>
      <c r="BA1672" s="94">
        <f>IF(BW1672="","","Passes "&amp;AY1672&amp;" of 5 buy-side scans"&amp;IF(G1672="Y","; RED FLAG: filter out using Red flag column",""))</f>
        <v/>
      </c>
      <c r="BB1672" s="91" t="inlineStr">
        <is>
          <t>None</t>
        </is>
      </c>
      <c r="BC1672" s="92" t="inlineStr">
        <is>
          <t>Y</t>
        </is>
      </c>
      <c r="BD1672" s="94" t="inlineStr">
        <is>
          <t>EPS zero</t>
        </is>
      </c>
      <c r="BE1672" s="94" t="n"/>
      <c r="BF1672" s="92">
        <f>IF(R1672*100000&gt;=Settings!$B$5,"Y","N")</f>
        <v/>
      </c>
      <c r="BG1672" s="91">
        <f>IF(F1672&gt;Settings!$B$6,"Y","N")</f>
        <v/>
      </c>
      <c r="BH1672" s="97" t="n">
        <v>-36.41</v>
      </c>
      <c r="BI1672" s="96" t="n">
        <v>-1.02</v>
      </c>
      <c r="BJ1672" s="96" t="n">
        <v>-11.22</v>
      </c>
      <c r="BK1672" s="96" t="n">
        <v>-9.6</v>
      </c>
      <c r="BL1672" s="96" t="n">
        <v>-5.23</v>
      </c>
      <c r="BM1672" s="96" t="n">
        <v>-19.16</v>
      </c>
      <c r="BN1672" s="97" t="n">
        <v>-4.49</v>
      </c>
      <c r="BO1672" s="96" t="n">
        <v>-9.23</v>
      </c>
      <c r="BP1672" s="96" t="n">
        <v>-11.31</v>
      </c>
      <c r="BQ1672" s="96" t="n">
        <v>-12.78</v>
      </c>
      <c r="BR1672" s="91" t="inlineStr">
        <is>
          <t>Stacked down</t>
        </is>
      </c>
      <c r="BS1672" s="91" t="inlineStr">
        <is>
          <t>None</t>
        </is>
      </c>
      <c r="BT1672" s="96" t="n">
        <v>32.5</v>
      </c>
      <c r="BU1672" s="91" t="inlineStr">
        <is>
          <t>N</t>
        </is>
      </c>
      <c r="BV1672" s="99">
        <f>IF(OR(BF1672&lt;&gt;"Y",BG1672&lt;&gt;"Y"),"",(AND(ISNUMBER(BQ1672),BQ1672&gt;0))+(BR1672="Stacked up")+(AND(ISNUMBER(BH1672),BH1672&gt;=-Settings!$B$17))+(AND(ISNUMBER(BK1672),ISNUMBER(BM1672),BK1672&gt;0,BM1672&gt;0))+(AND(ISNUMBER(AQ1672),AQ1672&gt;=Settings!$B$18))+(AND(ISNUMBER(BT1672),BT1672&gt;=Settings!$B$19,BT1672&lt;=Settings!$B$20))+(AND(ISNUMBER(AS1672),AS1672&gt;0))+(AND(ISNUMBER(T1672),ISNUMBER(M1672),T1672&gt;=Settings!$B$21,M1672&gt;0))+(AND(ISNUMBER(AD1672),ISNUMBER(M1672),AD1672&gt;=Settings!$B$22,M1672&gt;0))+(AY1672&gt;=1))</f>
        <v/>
      </c>
      <c r="BW1672" s="91">
        <f>IF(OR(AY1672=0,BF1672&lt;&gt;"Y",BG1672&lt;&gt;"Y"),"",1+SUMPRODUCT(($A$6:$A$2604=A1672)*($AY$6:$AY$2604&gt;0)*($BF$6:$BF$2604="Y")*($BG$6:$BG$2604="Y")*(($AY$6:$AY$2604&gt;AY1672)+($AY$6:$AY$2604=AY1672)*($AD$6:$AD$2604&gt;AD1672))))</f>
        <v/>
      </c>
    </row>
    <row r="1673" ht="23.85" customHeight="1" s="55">
      <c r="A1673" s="90" t="n">
        <v>46296</v>
      </c>
      <c r="B1673" s="91" t="inlineStr">
        <is>
          <t>EMAMIPAP</t>
        </is>
      </c>
      <c r="C1673" s="91" t="inlineStr">
        <is>
          <t>INE830C01026</t>
        </is>
      </c>
      <c r="D1673" s="91" t="n"/>
      <c r="E1673" s="91" t="inlineStr">
        <is>
          <t>None</t>
        </is>
      </c>
      <c r="F1673" s="93" t="n">
        <v>707</v>
      </c>
      <c r="G1673" s="92" t="inlineStr">
        <is>
          <t>Y</t>
        </is>
      </c>
      <c r="H1673" s="94" t="inlineStr">
        <is>
          <t>ESM Stage 1; T2T (BE series)</t>
        </is>
      </c>
      <c r="I1673" s="91" t="inlineStr">
        <is>
          <t>Y</t>
        </is>
      </c>
      <c r="J1673" s="92">
        <f>IF(K1673="","N","Y")</f>
        <v/>
      </c>
      <c r="K1673" s="94">
        <f>_xlfn.TEXTJOIN("; ",TRUE,IF(P1673="52-wk low","52-wk low",""),IF(AND(AD1673&gt;=Settings!$B$12,M1673&lt;0),"Distribution",""),IF(AND(AJ1673="Y",M1673&lt;0,AK1673&lt;-Settings!$B$13),"Long unwinding",""),IF(AND(AJ1673="Y",M1673&lt;0,AK1673&gt;Settings!$B$13),"Short buildup",""))</f>
        <v/>
      </c>
      <c r="L1673" s="95" t="n">
        <v>116.84</v>
      </c>
      <c r="M1673" s="96" t="n">
        <v>-2.28</v>
      </c>
      <c r="N1673" s="93" t="n">
        <v>1781</v>
      </c>
      <c r="O1673" s="91" t="inlineStr">
        <is>
          <t>None</t>
        </is>
      </c>
      <c r="P1673" s="91" t="inlineStr">
        <is>
          <t>None</t>
        </is>
      </c>
      <c r="Q1673" s="97" t="n">
        <v>0.34</v>
      </c>
      <c r="R1673" s="96" t="n">
        <v>0.34</v>
      </c>
      <c r="S1673" s="96" t="n">
        <v>1.05</v>
      </c>
      <c r="T1673" s="96" t="n">
        <v>0.22</v>
      </c>
      <c r="U1673" s="96" t="n">
        <v>0.35</v>
      </c>
      <c r="V1673" s="103" t="n">
        <v>0.35</v>
      </c>
      <c r="W1673" s="102" t="n">
        <v>0</v>
      </c>
      <c r="X1673" s="93" t="n"/>
      <c r="Y1673" s="91" t="inlineStr">
        <is>
          <t>None</t>
        </is>
      </c>
      <c r="Z1673" s="99" t="n"/>
      <c r="AA1673" s="96" t="n"/>
      <c r="AB1673" s="96" t="n"/>
      <c r="AC1673" s="96" t="n"/>
      <c r="AD1673" s="96" t="n"/>
      <c r="AE1673" s="96" t="n"/>
      <c r="AF1673" s="103" t="n"/>
      <c r="AG1673" s="91" t="inlineStr">
        <is>
          <t>No delivery data</t>
        </is>
      </c>
      <c r="AH1673" s="100" t="n">
        <v>0</v>
      </c>
      <c r="AI1673" s="101" t="n">
        <v>0</v>
      </c>
      <c r="AJ1673" s="92" t="inlineStr">
        <is>
          <t>N</t>
        </is>
      </c>
      <c r="AK1673" s="96" t="n"/>
      <c r="AL1673" s="91" t="inlineStr">
        <is>
          <t>n/a</t>
        </is>
      </c>
      <c r="AM1673" s="93" t="n"/>
      <c r="AN1673" s="92" t="inlineStr">
        <is>
          <t>None</t>
        </is>
      </c>
      <c r="AO1673" s="102" t="n">
        <v>0</v>
      </c>
      <c r="AP1673" s="103" t="n">
        <v>2.2</v>
      </c>
      <c r="AQ1673" s="102" t="n">
        <v>92</v>
      </c>
      <c r="AR1673" s="91" t="inlineStr">
        <is>
          <t>N</t>
        </is>
      </c>
      <c r="AS1673" s="104" t="n"/>
      <c r="AT1673" s="92">
        <f>IF(AND(P1673="52-wk high",T1673&gt;=Settings!$B$7),"Y","N")</f>
        <v/>
      </c>
      <c r="AU1673" s="91">
        <f>IF(AND(AD1673&gt;=Settings!$B$8,M1673&gt;0),"Y","N")</f>
        <v/>
      </c>
      <c r="AV1673" s="91">
        <f>IF(OR(AH1673&gt;Settings!$B$9,AI1673&gt;Settings!$B$9),"Y","N")</f>
        <v/>
      </c>
      <c r="AW1673" s="91">
        <f>IF(AJ1673&lt;&gt;"Y","n/a",IF(AND(M1673&gt;0,AK1673&gt;Settings!$B$10),"Y","N"))</f>
        <v/>
      </c>
      <c r="AX1673" s="91">
        <f>IF(AO1673&gt;=Settings!$B$11,"Y","N")</f>
        <v/>
      </c>
      <c r="AY1673" s="99">
        <f>(AT1673="Y")+(AU1673="Y")+(AV1673="Y")+(AW1673="Y")+(AX1673="Y")</f>
        <v/>
      </c>
      <c r="AZ1673" s="94">
        <f>IF(AY1673=0,"None",_xlfn.TEXTJOIN(", ",TRUE(),IF(AT1673="Y","Breakout",""),IF(AU1673="Y","Accumulation",""),IF(AV1673="Y","Institutional buying",""),IF(AW1673="Y","Long buildup",""),IF(AX1673="Y","Momentum leader","")))</f>
        <v/>
      </c>
      <c r="BA1673" s="94">
        <f>IF(BW1673="","","Passes "&amp;AY1673&amp;" of 5 buy-side scans"&amp;IF(G1673="Y","; RED FLAG: filter out using Red flag column",""))</f>
        <v/>
      </c>
      <c r="BB1673" s="91" t="inlineStr">
        <is>
          <t>Lower</t>
        </is>
      </c>
      <c r="BC1673" s="92" t="inlineStr">
        <is>
          <t>N</t>
        </is>
      </c>
      <c r="BD1673" s="94" t="n"/>
      <c r="BE1673" s="94" t="n"/>
      <c r="BF1673" s="92">
        <f>IF(R1673*100000&gt;=Settings!$B$5,"Y","N")</f>
        <v/>
      </c>
      <c r="BG1673" s="91">
        <f>IF(F1673&gt;Settings!$B$6,"Y","N")</f>
        <v/>
      </c>
      <c r="BH1673" s="97" t="n">
        <v>-12.61</v>
      </c>
      <c r="BI1673" s="96" t="n">
        <v>1.13</v>
      </c>
      <c r="BJ1673" s="96" t="n">
        <v>6.44</v>
      </c>
      <c r="BK1673" s="96" t="n">
        <v>34.67</v>
      </c>
      <c r="BL1673" s="96" t="n">
        <v>89.43000000000001</v>
      </c>
      <c r="BM1673" s="96" t="n">
        <v>21.18</v>
      </c>
      <c r="BN1673" s="97" t="n">
        <v>1.12</v>
      </c>
      <c r="BO1673" s="96" t="n">
        <v>5.16</v>
      </c>
      <c r="BP1673" s="96" t="n">
        <v>12.91</v>
      </c>
      <c r="BQ1673" s="96" t="n">
        <v>20.13</v>
      </c>
      <c r="BR1673" s="91" t="inlineStr">
        <is>
          <t>Stacked up</t>
        </is>
      </c>
      <c r="BS1673" s="91" t="inlineStr">
        <is>
          <t>None</t>
        </is>
      </c>
      <c r="BT1673" s="96" t="n">
        <v>52.9</v>
      </c>
      <c r="BU1673" s="91" t="inlineStr">
        <is>
          <t>N</t>
        </is>
      </c>
      <c r="BV1673" s="99">
        <f>IF(OR(BF1673&lt;&gt;"Y",BG1673&lt;&gt;"Y"),"",(AND(ISNUMBER(BQ1673),BQ1673&gt;0))+(BR1673="Stacked up")+(AND(ISNUMBER(BH1673),BH1673&gt;=-Settings!$B$17))+(AND(ISNUMBER(BK1673),ISNUMBER(BM1673),BK1673&gt;0,BM1673&gt;0))+(AND(ISNUMBER(AQ1673),AQ1673&gt;=Settings!$B$18))+(AND(ISNUMBER(BT1673),BT1673&gt;=Settings!$B$19,BT1673&lt;=Settings!$B$20))+(AND(ISNUMBER(AS1673),AS1673&gt;0))+(AND(ISNUMBER(T1673),ISNUMBER(M1673),T1673&gt;=Settings!$B$21,M1673&gt;0))+(AND(ISNUMBER(AD1673),ISNUMBER(M1673),AD1673&gt;=Settings!$B$22,M1673&gt;0))+(AY1673&gt;=1))</f>
        <v/>
      </c>
      <c r="BW1673" s="91">
        <f>IF(OR(AY1673=0,BF1673&lt;&gt;"Y",BG1673&lt;&gt;"Y"),"",1+SUMPRODUCT(($A$6:$A$2604=A1673)*($AY$6:$AY$2604&gt;0)*($BF$6:$BF$2604="Y")*($BG$6:$BG$2604="Y")*(($AY$6:$AY$2604&gt;AY1673)+($AY$6:$AY$2604=AY1673)*($AD$6:$AD$2604&gt;AD1673))))</f>
        <v/>
      </c>
    </row>
    <row r="1674" ht="23.85" customHeight="1" s="55">
      <c r="A1674" s="90" t="n">
        <v>46296</v>
      </c>
      <c r="B1674" s="91" t="inlineStr">
        <is>
          <t>ENKEIWHEL</t>
        </is>
      </c>
      <c r="C1674" s="91" t="inlineStr">
        <is>
          <t>INE130L01014</t>
        </is>
      </c>
      <c r="D1674" s="91" t="n"/>
      <c r="E1674" s="91" t="inlineStr">
        <is>
          <t>None</t>
        </is>
      </c>
      <c r="F1674" s="93" t="n">
        <v>706</v>
      </c>
      <c r="G1674" s="92" t="inlineStr">
        <is>
          <t>N</t>
        </is>
      </c>
      <c r="H1674" s="94" t="n"/>
      <c r="I1674" s="91" t="inlineStr">
        <is>
          <t>N</t>
        </is>
      </c>
      <c r="J1674" s="92">
        <f>IF(K1674="","N","Y")</f>
        <v/>
      </c>
      <c r="K1674" s="94">
        <f>_xlfn.TEXTJOIN("; ",TRUE,IF(P1674="52-wk low","52-wk low",""),IF(AND(AD1674&gt;=Settings!$B$12,M1674&lt;0),"Distribution",""),IF(AND(AJ1674="Y",M1674&lt;0,AK1674&lt;-Settings!$B$13),"Long unwinding",""),IF(AND(AJ1674="Y",M1674&lt;0,AK1674&gt;Settings!$B$13),"Short buildup",""))</f>
        <v/>
      </c>
      <c r="L1674" s="95" t="n">
        <v>392.6</v>
      </c>
      <c r="M1674" s="96" t="n">
        <v>-1</v>
      </c>
      <c r="N1674" s="93" t="n">
        <v>1048</v>
      </c>
      <c r="O1674" s="91" t="inlineStr">
        <is>
          <t>None</t>
        </is>
      </c>
      <c r="P1674" s="91" t="inlineStr">
        <is>
          <t>None</t>
        </is>
      </c>
      <c r="Q1674" s="97" t="n">
        <v>0.02</v>
      </c>
      <c r="R1674" s="96" t="n">
        <v>0.02</v>
      </c>
      <c r="S1674" s="96" t="n">
        <v>1.14</v>
      </c>
      <c r="T1674" s="96" t="n"/>
      <c r="U1674" s="96" t="n"/>
      <c r="V1674" s="103" t="n"/>
      <c r="W1674" s="102" t="n"/>
      <c r="X1674" s="93" t="n"/>
      <c r="Y1674" s="91" t="inlineStr">
        <is>
          <t>None</t>
        </is>
      </c>
      <c r="Z1674" s="99" t="n">
        <v>96.84999999999999</v>
      </c>
      <c r="AA1674" s="96" t="n">
        <v>1.11</v>
      </c>
      <c r="AB1674" s="96" t="n"/>
      <c r="AC1674" s="96" t="n">
        <v>1.29</v>
      </c>
      <c r="AD1674" s="96" t="n"/>
      <c r="AE1674" s="96" t="n"/>
      <c r="AF1674" s="103" t="n"/>
      <c r="AG1674" s="91" t="n"/>
      <c r="AH1674" s="100" t="n">
        <v>0</v>
      </c>
      <c r="AI1674" s="101" t="n">
        <v>0</v>
      </c>
      <c r="AJ1674" s="92" t="inlineStr">
        <is>
          <t>N</t>
        </is>
      </c>
      <c r="AK1674" s="96" t="n"/>
      <c r="AL1674" s="91" t="inlineStr">
        <is>
          <t>n/a</t>
        </is>
      </c>
      <c r="AM1674" s="93" t="n"/>
      <c r="AN1674" s="92" t="inlineStr">
        <is>
          <t>None</t>
        </is>
      </c>
      <c r="AO1674" s="102" t="n">
        <v>0</v>
      </c>
      <c r="AP1674" s="103" t="n"/>
      <c r="AQ1674" s="102" t="n"/>
      <c r="AR1674" s="91" t="inlineStr">
        <is>
          <t>N</t>
        </is>
      </c>
      <c r="AS1674" s="104" t="n"/>
      <c r="AT1674" s="92">
        <f>IF(AND(P1674="52-wk high",T1674&gt;=Settings!$B$7),"Y","N")</f>
        <v/>
      </c>
      <c r="AU1674" s="91">
        <f>IF(AND(AD1674&gt;=Settings!$B$8,M1674&gt;0),"Y","N")</f>
        <v/>
      </c>
      <c r="AV1674" s="91">
        <f>IF(OR(AH1674&gt;Settings!$B$9,AI1674&gt;Settings!$B$9),"Y","N")</f>
        <v/>
      </c>
      <c r="AW1674" s="91">
        <f>IF(AJ1674&lt;&gt;"Y","n/a",IF(AND(M1674&gt;0,AK1674&gt;Settings!$B$10),"Y","N"))</f>
        <v/>
      </c>
      <c r="AX1674" s="91">
        <f>IF(AO1674&gt;=Settings!$B$11,"Y","N")</f>
        <v/>
      </c>
      <c r="AY1674" s="99">
        <f>(AT1674="Y")+(AU1674="Y")+(AV1674="Y")+(AW1674="Y")+(AX1674="Y")</f>
        <v/>
      </c>
      <c r="AZ1674" s="94">
        <f>IF(AY1674=0,"None",_xlfn.TEXTJOIN(", ",TRUE(),IF(AT1674="Y","Breakout",""),IF(AU1674="Y","Accumulation",""),IF(AV1674="Y","Institutional buying",""),IF(AW1674="Y","Long buildup",""),IF(AX1674="Y","Momentum leader","")))</f>
        <v/>
      </c>
      <c r="BA1674" s="94">
        <f>IF(BW1674="","","Passes "&amp;AY1674&amp;" of 5 buy-side scans"&amp;IF(G1674="Y","; RED FLAG: filter out using Red flag column",""))</f>
        <v/>
      </c>
      <c r="BB1674" s="91" t="inlineStr">
        <is>
          <t>None</t>
        </is>
      </c>
      <c r="BC1674" s="92" t="inlineStr">
        <is>
          <t>Y</t>
        </is>
      </c>
      <c r="BD1674" s="94" t="inlineStr">
        <is>
          <t>Few traders (&lt;100 unique PAN, 30 days)</t>
        </is>
      </c>
      <c r="BE1674" s="94" t="n"/>
      <c r="BF1674" s="92">
        <f>IF(R1674*100000&gt;=Settings!$B$5,"Y","N")</f>
        <v/>
      </c>
      <c r="BG1674" s="91">
        <f>IF(F1674&gt;Settings!$B$6,"Y","N")</f>
        <v/>
      </c>
      <c r="BH1674" s="97" t="n">
        <v>-7.62</v>
      </c>
      <c r="BI1674" s="96" t="n">
        <v>1.78</v>
      </c>
      <c r="BJ1674" s="96" t="n">
        <v>-1.85</v>
      </c>
      <c r="BK1674" s="96" t="n"/>
      <c r="BL1674" s="96" t="n"/>
      <c r="BM1674" s="96" t="n"/>
      <c r="BN1674" s="97" t="n">
        <v>-0.53</v>
      </c>
      <c r="BO1674" s="96" t="n"/>
      <c r="BP1674" s="96" t="n"/>
      <c r="BQ1674" s="96" t="n"/>
      <c r="BR1674" s="91" t="n"/>
      <c r="BS1674" s="91" t="n"/>
      <c r="BT1674" s="96" t="n">
        <v>49.7</v>
      </c>
      <c r="BU1674" s="91" t="n"/>
      <c r="BV1674" s="99">
        <f>IF(OR(BF1674&lt;&gt;"Y",BG1674&lt;&gt;"Y"),"",(AND(ISNUMBER(BQ1674),BQ1674&gt;0))+(BR1674="Stacked up")+(AND(ISNUMBER(BH1674),BH1674&gt;=-Settings!$B$17))+(AND(ISNUMBER(BK1674),ISNUMBER(BM1674),BK1674&gt;0,BM1674&gt;0))+(AND(ISNUMBER(AQ1674),AQ1674&gt;=Settings!$B$18))+(AND(ISNUMBER(BT1674),BT1674&gt;=Settings!$B$19,BT1674&lt;=Settings!$B$20))+(AND(ISNUMBER(AS1674),AS1674&gt;0))+(AND(ISNUMBER(T1674),ISNUMBER(M1674),T1674&gt;=Settings!$B$21,M1674&gt;0))+(AND(ISNUMBER(AD1674),ISNUMBER(M1674),AD1674&gt;=Settings!$B$22,M1674&gt;0))+(AY1674&gt;=1))</f>
        <v/>
      </c>
      <c r="BW1674" s="91">
        <f>IF(OR(AY1674=0,BF1674&lt;&gt;"Y",BG1674&lt;&gt;"Y"),"",1+SUMPRODUCT(($A$6:$A$2604=A1674)*($AY$6:$AY$2604&gt;0)*($BF$6:$BF$2604="Y")*($BG$6:$BG$2604="Y")*(($AY$6:$AY$2604&gt;AY1674)+($AY$6:$AY$2604=AY1674)*($AD$6:$AD$2604&gt;AD1674))))</f>
        <v/>
      </c>
    </row>
    <row r="1675" ht="23.85" customHeight="1" s="55">
      <c r="A1675" s="90" t="n">
        <v>46296</v>
      </c>
      <c r="B1675" s="91" t="inlineStr">
        <is>
          <t>PATELRMART</t>
        </is>
      </c>
      <c r="C1675" s="91" t="inlineStr">
        <is>
          <t>INE0R8B01010</t>
        </is>
      </c>
      <c r="D1675" s="91" t="n"/>
      <c r="E1675" s="91" t="inlineStr">
        <is>
          <t>None</t>
        </is>
      </c>
      <c r="F1675" s="93" t="n">
        <v>705</v>
      </c>
      <c r="G1675" s="92" t="inlineStr">
        <is>
          <t>N</t>
        </is>
      </c>
      <c r="H1675" s="94" t="n"/>
      <c r="I1675" s="91" t="inlineStr">
        <is>
          <t>N</t>
        </is>
      </c>
      <c r="J1675" s="92">
        <f>IF(K1675="","N","Y")</f>
        <v/>
      </c>
      <c r="K1675" s="94">
        <f>_xlfn.TEXTJOIN("; ",TRUE,IF(P1675="52-wk low","52-wk low",""),IF(AND(AD1675&gt;=Settings!$B$12,M1675&lt;0),"Distribution",""),IF(AND(AJ1675="Y",M1675&lt;0,AK1675&lt;-Settings!$B$13),"Long unwinding",""),IF(AND(AJ1675="Y",M1675&lt;0,AK1675&gt;Settings!$B$13),"Short buildup",""))</f>
        <v/>
      </c>
      <c r="L1675" s="95" t="n">
        <v>211</v>
      </c>
      <c r="M1675" s="96" t="n">
        <v>-0.25</v>
      </c>
      <c r="N1675" s="93" t="n">
        <v>688</v>
      </c>
      <c r="O1675" s="91" t="inlineStr">
        <is>
          <t>None</t>
        </is>
      </c>
      <c r="P1675" s="91" t="inlineStr">
        <is>
          <t>None</t>
        </is>
      </c>
      <c r="Q1675" s="97" t="n">
        <v>0.52</v>
      </c>
      <c r="R1675" s="96" t="n">
        <v>0.62</v>
      </c>
      <c r="S1675" s="96" t="n">
        <v>0.73</v>
      </c>
      <c r="T1675" s="96" t="n">
        <v>0.6</v>
      </c>
      <c r="U1675" s="96" t="n">
        <v>0.29</v>
      </c>
      <c r="V1675" s="103" t="n">
        <v>0.35</v>
      </c>
      <c r="W1675" s="102" t="n">
        <v>0</v>
      </c>
      <c r="X1675" s="93" t="n"/>
      <c r="Y1675" s="91" t="inlineStr">
        <is>
          <t>None</t>
        </is>
      </c>
      <c r="Z1675" s="99" t="n">
        <v>47.47</v>
      </c>
      <c r="AA1675" s="96" t="n">
        <v>0.78</v>
      </c>
      <c r="AB1675" s="96" t="n">
        <v>0.93</v>
      </c>
      <c r="AC1675" s="96" t="n">
        <v>0.57</v>
      </c>
      <c r="AD1675" s="96" t="n">
        <v>0.58</v>
      </c>
      <c r="AE1675" s="96" t="n">
        <v>0.46</v>
      </c>
      <c r="AF1675" s="103" t="n">
        <v>1.93</v>
      </c>
      <c r="AG1675" s="91" t="inlineStr">
        <is>
          <t>Quiet accumulation</t>
        </is>
      </c>
      <c r="AH1675" s="100" t="n">
        <v>0</v>
      </c>
      <c r="AI1675" s="101" t="n">
        <v>0</v>
      </c>
      <c r="AJ1675" s="92" t="inlineStr">
        <is>
          <t>N</t>
        </is>
      </c>
      <c r="AK1675" s="96" t="n"/>
      <c r="AL1675" s="91" t="inlineStr">
        <is>
          <t>n/a</t>
        </is>
      </c>
      <c r="AM1675" s="93" t="n"/>
      <c r="AN1675" s="92" t="inlineStr">
        <is>
          <t>None</t>
        </is>
      </c>
      <c r="AO1675" s="102" t="n">
        <v>0</v>
      </c>
      <c r="AP1675" s="103" t="n">
        <v>1</v>
      </c>
      <c r="AQ1675" s="102" t="n">
        <v>62</v>
      </c>
      <c r="AR1675" s="91" t="inlineStr">
        <is>
          <t>N</t>
        </is>
      </c>
      <c r="AS1675" s="104" t="n"/>
      <c r="AT1675" s="92">
        <f>IF(AND(P1675="52-wk high",T1675&gt;=Settings!$B$7),"Y","N")</f>
        <v/>
      </c>
      <c r="AU1675" s="91">
        <f>IF(AND(AD1675&gt;=Settings!$B$8,M1675&gt;0),"Y","N")</f>
        <v/>
      </c>
      <c r="AV1675" s="91">
        <f>IF(OR(AH1675&gt;Settings!$B$9,AI1675&gt;Settings!$B$9),"Y","N")</f>
        <v/>
      </c>
      <c r="AW1675" s="91">
        <f>IF(AJ1675&lt;&gt;"Y","n/a",IF(AND(M1675&gt;0,AK1675&gt;Settings!$B$10),"Y","N"))</f>
        <v/>
      </c>
      <c r="AX1675" s="91">
        <f>IF(AO1675&gt;=Settings!$B$11,"Y","N")</f>
        <v/>
      </c>
      <c r="AY1675" s="99">
        <f>(AT1675="Y")+(AU1675="Y")+(AV1675="Y")+(AW1675="Y")+(AX1675="Y")</f>
        <v/>
      </c>
      <c r="AZ1675" s="94">
        <f>IF(AY1675=0,"None",_xlfn.TEXTJOIN(", ",TRUE(),IF(AT1675="Y","Breakout",""),IF(AU1675="Y","Accumulation",""),IF(AV1675="Y","Institutional buying",""),IF(AW1675="Y","Long buildup",""),IF(AX1675="Y","Momentum leader","")))</f>
        <v/>
      </c>
      <c r="BA1675" s="94">
        <f>IF(BW1675="","","Passes "&amp;AY1675&amp;" of 5 buy-side scans"&amp;IF(G1675="Y","; RED FLAG: filter out using Red flag column",""))</f>
        <v/>
      </c>
      <c r="BB1675" s="91" t="inlineStr">
        <is>
          <t>None</t>
        </is>
      </c>
      <c r="BC1675" s="92" t="inlineStr">
        <is>
          <t>N</t>
        </is>
      </c>
      <c r="BD1675" s="94" t="n"/>
      <c r="BE1675" s="94" t="n"/>
      <c r="BF1675" s="92">
        <f>IF(R1675*100000&gt;=Settings!$B$5,"Y","N")</f>
        <v/>
      </c>
      <c r="BG1675" s="91">
        <f>IF(F1675&gt;Settings!$B$6,"Y","N")</f>
        <v/>
      </c>
      <c r="BH1675" s="97" t="n">
        <v>-20.68</v>
      </c>
      <c r="BI1675" s="96" t="n">
        <v>1.92</v>
      </c>
      <c r="BJ1675" s="96" t="n">
        <v>-5.44</v>
      </c>
      <c r="BK1675" s="96" t="n">
        <v>-2.24</v>
      </c>
      <c r="BL1675" s="96" t="n">
        <v>27.81</v>
      </c>
      <c r="BM1675" s="96" t="n">
        <v>-9.9</v>
      </c>
      <c r="BN1675" s="97" t="n">
        <v>-0.2</v>
      </c>
      <c r="BO1675" s="96" t="n">
        <v>-1.95</v>
      </c>
      <c r="BP1675" s="96" t="n">
        <v>-1.21</v>
      </c>
      <c r="BQ1675" s="96" t="n">
        <v>-0.65</v>
      </c>
      <c r="BR1675" s="91" t="inlineStr">
        <is>
          <t>Mixed</t>
        </is>
      </c>
      <c r="BS1675" s="91" t="inlineStr">
        <is>
          <t>None</t>
        </is>
      </c>
      <c r="BT1675" s="96" t="n">
        <v>50.7</v>
      </c>
      <c r="BU1675" s="91" t="inlineStr">
        <is>
          <t>N</t>
        </is>
      </c>
      <c r="BV1675" s="99">
        <f>IF(OR(BF1675&lt;&gt;"Y",BG1675&lt;&gt;"Y"),"",(AND(ISNUMBER(BQ1675),BQ1675&gt;0))+(BR1675="Stacked up")+(AND(ISNUMBER(BH1675),BH1675&gt;=-Settings!$B$17))+(AND(ISNUMBER(BK1675),ISNUMBER(BM1675),BK1675&gt;0,BM1675&gt;0))+(AND(ISNUMBER(AQ1675),AQ1675&gt;=Settings!$B$18))+(AND(ISNUMBER(BT1675),BT1675&gt;=Settings!$B$19,BT1675&lt;=Settings!$B$20))+(AND(ISNUMBER(AS1675),AS1675&gt;0))+(AND(ISNUMBER(T1675),ISNUMBER(M1675),T1675&gt;=Settings!$B$21,M1675&gt;0))+(AND(ISNUMBER(AD1675),ISNUMBER(M1675),AD1675&gt;=Settings!$B$22,M1675&gt;0))+(AY1675&gt;=1))</f>
        <v/>
      </c>
      <c r="BW1675" s="91">
        <f>IF(OR(AY1675=0,BF1675&lt;&gt;"Y",BG1675&lt;&gt;"Y"),"",1+SUMPRODUCT(($A$6:$A$2604=A1675)*($AY$6:$AY$2604&gt;0)*($BF$6:$BF$2604="Y")*($BG$6:$BG$2604="Y")*(($AY$6:$AY$2604&gt;AY1675)+($AY$6:$AY$2604=AY1675)*($AD$6:$AD$2604&gt;AD1675))))</f>
        <v/>
      </c>
    </row>
    <row r="1676" ht="23.85" customHeight="1" s="55">
      <c r="A1676" s="90" t="n">
        <v>46296</v>
      </c>
      <c r="B1676" s="91" t="inlineStr">
        <is>
          <t>MERCURYEV</t>
        </is>
      </c>
      <c r="C1676" s="91" t="inlineStr">
        <is>
          <t>INE763M01028</t>
        </is>
      </c>
      <c r="D1676" s="91" t="n"/>
      <c r="E1676" s="91" t="inlineStr">
        <is>
          <t>None</t>
        </is>
      </c>
      <c r="F1676" s="93" t="n">
        <v>704</v>
      </c>
      <c r="G1676" s="92" t="inlineStr">
        <is>
          <t>N</t>
        </is>
      </c>
      <c r="H1676" s="94" t="n"/>
      <c r="I1676" s="91" t="inlineStr">
        <is>
          <t>N</t>
        </is>
      </c>
      <c r="J1676" s="92">
        <f>IF(K1676="","N","Y")</f>
        <v/>
      </c>
      <c r="K1676" s="94">
        <f>_xlfn.TEXTJOIN("; ",TRUE,IF(P1676="52-wk low","52-wk low",""),IF(AND(AD1676&gt;=Settings!$B$12,M1676&lt;0),"Distribution",""),IF(AND(AJ1676="Y",M1676&lt;0,AK1676&lt;-Settings!$B$13),"Long unwinding",""),IF(AND(AJ1676="Y",M1676&lt;0,AK1676&gt;Settings!$B$13),"Short buildup",""))</f>
        <v/>
      </c>
      <c r="L1676" s="95" t="n">
        <v>37.06</v>
      </c>
      <c r="M1676" s="96" t="n">
        <v>-2.91</v>
      </c>
      <c r="N1676" s="93" t="n">
        <v>2053</v>
      </c>
      <c r="O1676" s="91" t="inlineStr">
        <is>
          <t>None</t>
        </is>
      </c>
      <c r="P1676" s="91" t="inlineStr">
        <is>
          <t>None</t>
        </is>
      </c>
      <c r="Q1676" s="97" t="n">
        <v>3.85</v>
      </c>
      <c r="R1676" s="96" t="n">
        <v>9.869999999999999</v>
      </c>
      <c r="S1676" s="96" t="n">
        <v>0.4</v>
      </c>
      <c r="T1676" s="96" t="n">
        <v>0.78</v>
      </c>
      <c r="U1676" s="96" t="n"/>
      <c r="V1676" s="103" t="n"/>
      <c r="W1676" s="102" t="n"/>
      <c r="X1676" s="93" t="n"/>
      <c r="Y1676" s="91" t="inlineStr">
        <is>
          <t>None</t>
        </is>
      </c>
      <c r="Z1676" s="99" t="n">
        <v>44.25</v>
      </c>
      <c r="AA1676" s="96" t="n">
        <v>0.72</v>
      </c>
      <c r="AB1676" s="96" t="n">
        <v>0.68</v>
      </c>
      <c r="AC1676" s="96" t="n">
        <v>0.24</v>
      </c>
      <c r="AD1676" s="96" t="n"/>
      <c r="AE1676" s="96" t="n"/>
      <c r="AF1676" s="103" t="n"/>
      <c r="AG1676" s="91" t="n"/>
      <c r="AH1676" s="100" t="n">
        <v>0</v>
      </c>
      <c r="AI1676" s="101" t="n">
        <v>0</v>
      </c>
      <c r="AJ1676" s="92" t="inlineStr">
        <is>
          <t>N</t>
        </is>
      </c>
      <c r="AK1676" s="96" t="n"/>
      <c r="AL1676" s="91" t="inlineStr">
        <is>
          <t>n/a</t>
        </is>
      </c>
      <c r="AM1676" s="93" t="n"/>
      <c r="AN1676" s="92" t="inlineStr">
        <is>
          <t>None</t>
        </is>
      </c>
      <c r="AO1676" s="102" t="n">
        <v>0</v>
      </c>
      <c r="AP1676" s="103" t="n"/>
      <c r="AQ1676" s="102" t="n"/>
      <c r="AR1676" s="91" t="inlineStr">
        <is>
          <t>N</t>
        </is>
      </c>
      <c r="AS1676" s="104" t="n"/>
      <c r="AT1676" s="92">
        <f>IF(AND(P1676="52-wk high",T1676&gt;=Settings!$B$7),"Y","N")</f>
        <v/>
      </c>
      <c r="AU1676" s="91">
        <f>IF(AND(AD1676&gt;=Settings!$B$8,M1676&gt;0),"Y","N")</f>
        <v/>
      </c>
      <c r="AV1676" s="91">
        <f>IF(OR(AH1676&gt;Settings!$B$9,AI1676&gt;Settings!$B$9),"Y","N")</f>
        <v/>
      </c>
      <c r="AW1676" s="91">
        <f>IF(AJ1676&lt;&gt;"Y","n/a",IF(AND(M1676&gt;0,AK1676&gt;Settings!$B$10),"Y","N"))</f>
        <v/>
      </c>
      <c r="AX1676" s="91">
        <f>IF(AO1676&gt;=Settings!$B$11,"Y","N")</f>
        <v/>
      </c>
      <c r="AY1676" s="99">
        <f>(AT1676="Y")+(AU1676="Y")+(AV1676="Y")+(AW1676="Y")+(AX1676="Y")</f>
        <v/>
      </c>
      <c r="AZ1676" s="94">
        <f>IF(AY1676=0,"None",_xlfn.TEXTJOIN(", ",TRUE(),IF(AT1676="Y","Breakout",""),IF(AU1676="Y","Accumulation",""),IF(AV1676="Y","Institutional buying",""),IF(AW1676="Y","Long buildup",""),IF(AX1676="Y","Momentum leader","")))</f>
        <v/>
      </c>
      <c r="BA1676" s="94">
        <f>IF(BW1676="","","Passes "&amp;AY1676&amp;" of 5 buy-side scans"&amp;IF(G1676="Y","; RED FLAG: filter out using Red flag column",""))</f>
        <v/>
      </c>
      <c r="BB1676" s="91" t="inlineStr">
        <is>
          <t>None</t>
        </is>
      </c>
      <c r="BC1676" s="92" t="inlineStr">
        <is>
          <t>N</t>
        </is>
      </c>
      <c r="BD1676" s="94" t="n"/>
      <c r="BE1676" s="94" t="n"/>
      <c r="BF1676" s="92">
        <f>IF(R1676*100000&gt;=Settings!$B$5,"Y","N")</f>
        <v/>
      </c>
      <c r="BG1676" s="91">
        <f>IF(F1676&gt;Settings!$B$6,"Y","N")</f>
        <v/>
      </c>
      <c r="BH1676" s="97" t="n">
        <v>-15.87</v>
      </c>
      <c r="BI1676" s="96" t="n">
        <v>-4.66</v>
      </c>
      <c r="BJ1676" s="96" t="n">
        <v>-1.54</v>
      </c>
      <c r="BK1676" s="96" t="n">
        <v>9.130000000000001</v>
      </c>
      <c r="BL1676" s="96" t="n"/>
      <c r="BM1676" s="96" t="n"/>
      <c r="BN1676" s="97" t="n">
        <v>-4.34</v>
      </c>
      <c r="BO1676" s="96" t="n">
        <v>-2.06</v>
      </c>
      <c r="BP1676" s="96" t="n"/>
      <c r="BQ1676" s="96" t="n"/>
      <c r="BR1676" s="91" t="n"/>
      <c r="BS1676" s="91" t="inlineStr">
        <is>
          <t>None</t>
        </is>
      </c>
      <c r="BT1676" s="96" t="n">
        <v>36</v>
      </c>
      <c r="BU1676" s="91" t="n"/>
      <c r="BV1676" s="99">
        <f>IF(OR(BF1676&lt;&gt;"Y",BG1676&lt;&gt;"Y"),"",(AND(ISNUMBER(BQ1676),BQ1676&gt;0))+(BR1676="Stacked up")+(AND(ISNUMBER(BH1676),BH1676&gt;=-Settings!$B$17))+(AND(ISNUMBER(BK1676),ISNUMBER(BM1676),BK1676&gt;0,BM1676&gt;0))+(AND(ISNUMBER(AQ1676),AQ1676&gt;=Settings!$B$18))+(AND(ISNUMBER(BT1676),BT1676&gt;=Settings!$B$19,BT1676&lt;=Settings!$B$20))+(AND(ISNUMBER(AS1676),AS1676&gt;0))+(AND(ISNUMBER(T1676),ISNUMBER(M1676),T1676&gt;=Settings!$B$21,M1676&gt;0))+(AND(ISNUMBER(AD1676),ISNUMBER(M1676),AD1676&gt;=Settings!$B$22,M1676&gt;0))+(AY1676&gt;=1))</f>
        <v/>
      </c>
      <c r="BW1676" s="91">
        <f>IF(OR(AY1676=0,BF1676&lt;&gt;"Y",BG1676&lt;&gt;"Y"),"",1+SUMPRODUCT(($A$6:$A$2604=A1676)*($AY$6:$AY$2604&gt;0)*($BF$6:$BF$2604="Y")*($BG$6:$BG$2604="Y")*(($AY$6:$AY$2604&gt;AY1676)+($AY$6:$AY$2604=AY1676)*($AD$6:$AD$2604&gt;AD1676))))</f>
        <v/>
      </c>
    </row>
    <row r="1677" ht="23.85" customHeight="1" s="55">
      <c r="A1677" s="90" t="n">
        <v>46296</v>
      </c>
      <c r="B1677" s="91" t="inlineStr">
        <is>
          <t>AXTEL</t>
        </is>
      </c>
      <c r="C1677" s="91" t="inlineStr">
        <is>
          <t>INE767C01012</t>
        </is>
      </c>
      <c r="D1677" s="91" t="n"/>
      <c r="E1677" s="91" t="inlineStr">
        <is>
          <t>None</t>
        </is>
      </c>
      <c r="F1677" s="93" t="n">
        <v>703</v>
      </c>
      <c r="G1677" s="92" t="inlineStr">
        <is>
          <t>N</t>
        </is>
      </c>
      <c r="H1677" s="94" t="n"/>
      <c r="I1677" s="91" t="inlineStr">
        <is>
          <t>N</t>
        </is>
      </c>
      <c r="J1677" s="92">
        <f>IF(K1677="","N","Y")</f>
        <v/>
      </c>
      <c r="K1677" s="94">
        <f>_xlfn.TEXTJOIN("; ",TRUE,IF(P1677="52-wk low","52-wk low",""),IF(AND(AD1677&gt;=Settings!$B$12,M1677&lt;0),"Distribution",""),IF(AND(AJ1677="Y",M1677&lt;0,AK1677&lt;-Settings!$B$13),"Long unwinding",""),IF(AND(AJ1677="Y",M1677&lt;0,AK1677&gt;Settings!$B$13),"Short buildup",""))</f>
        <v/>
      </c>
      <c r="L1677" s="95" t="n">
        <v>435.45</v>
      </c>
      <c r="M1677" s="96" t="n">
        <v>-1.21</v>
      </c>
      <c r="N1677" s="93" t="n">
        <v>1153</v>
      </c>
      <c r="O1677" s="91" t="inlineStr">
        <is>
          <t>None</t>
        </is>
      </c>
      <c r="P1677" s="91" t="inlineStr">
        <is>
          <t>None</t>
        </is>
      </c>
      <c r="Q1677" s="97" t="n">
        <v>0.02</v>
      </c>
      <c r="R1677" s="96" t="n">
        <v>0.08</v>
      </c>
      <c r="S1677" s="96" t="n">
        <v>0.28</v>
      </c>
      <c r="T1677" s="96" t="n"/>
      <c r="U1677" s="96" t="n"/>
      <c r="V1677" s="103" t="n"/>
      <c r="W1677" s="102" t="n"/>
      <c r="X1677" s="93" t="n"/>
      <c r="Y1677" s="91" t="inlineStr">
        <is>
          <t>None</t>
        </is>
      </c>
      <c r="Z1677" s="99" t="n">
        <v>69.93000000000001</v>
      </c>
      <c r="AA1677" s="96" t="n">
        <v>0.9399999999999999</v>
      </c>
      <c r="AB1677" s="96" t="n"/>
      <c r="AC1677" s="96" t="n">
        <v>0.26</v>
      </c>
      <c r="AD1677" s="96" t="n"/>
      <c r="AE1677" s="96" t="n"/>
      <c r="AF1677" s="103" t="n"/>
      <c r="AG1677" s="91" t="n"/>
      <c r="AH1677" s="100" t="n">
        <v>0</v>
      </c>
      <c r="AI1677" s="101" t="n">
        <v>0</v>
      </c>
      <c r="AJ1677" s="92" t="inlineStr">
        <is>
          <t>N</t>
        </is>
      </c>
      <c r="AK1677" s="96" t="n"/>
      <c r="AL1677" s="91" t="inlineStr">
        <is>
          <t>n/a</t>
        </is>
      </c>
      <c r="AM1677" s="93" t="n"/>
      <c r="AN1677" s="92" t="inlineStr">
        <is>
          <t>None</t>
        </is>
      </c>
      <c r="AO1677" s="102" t="n">
        <v>0</v>
      </c>
      <c r="AP1677" s="103" t="n"/>
      <c r="AQ1677" s="102" t="n"/>
      <c r="AR1677" s="91" t="inlineStr">
        <is>
          <t>N</t>
        </is>
      </c>
      <c r="AS1677" s="104" t="n"/>
      <c r="AT1677" s="92">
        <f>IF(AND(P1677="52-wk high",T1677&gt;=Settings!$B$7),"Y","N")</f>
        <v/>
      </c>
      <c r="AU1677" s="91">
        <f>IF(AND(AD1677&gt;=Settings!$B$8,M1677&gt;0),"Y","N")</f>
        <v/>
      </c>
      <c r="AV1677" s="91">
        <f>IF(OR(AH1677&gt;Settings!$B$9,AI1677&gt;Settings!$B$9),"Y","N")</f>
        <v/>
      </c>
      <c r="AW1677" s="91">
        <f>IF(AJ1677&lt;&gt;"Y","n/a",IF(AND(M1677&gt;0,AK1677&gt;Settings!$B$10),"Y","N"))</f>
        <v/>
      </c>
      <c r="AX1677" s="91">
        <f>IF(AO1677&gt;=Settings!$B$11,"Y","N")</f>
        <v/>
      </c>
      <c r="AY1677" s="99">
        <f>(AT1677="Y")+(AU1677="Y")+(AV1677="Y")+(AW1677="Y")+(AX1677="Y")</f>
        <v/>
      </c>
      <c r="AZ1677" s="94">
        <f>IF(AY1677=0,"None",_xlfn.TEXTJOIN(", ",TRUE(),IF(AT1677="Y","Breakout",""),IF(AU1677="Y","Accumulation",""),IF(AV1677="Y","Institutional buying",""),IF(AW1677="Y","Long buildup",""),IF(AX1677="Y","Momentum leader","")))</f>
        <v/>
      </c>
      <c r="BA1677" s="94">
        <f>IF(BW1677="","","Passes "&amp;AY1677&amp;" of 5 buy-side scans"&amp;IF(G1677="Y","; RED FLAG: filter out using Red flag column",""))</f>
        <v/>
      </c>
      <c r="BB1677" s="91" t="inlineStr">
        <is>
          <t>None</t>
        </is>
      </c>
      <c r="BC1677" s="92" t="inlineStr">
        <is>
          <t>Y</t>
        </is>
      </c>
      <c r="BD1677" s="94" t="inlineStr">
        <is>
          <t>Few traders (&lt;100 unique PAN, 30 days)</t>
        </is>
      </c>
      <c r="BE1677" s="94" t="n"/>
      <c r="BF1677" s="92">
        <f>IF(R1677*100000&gt;=Settings!$B$5,"Y","N")</f>
        <v/>
      </c>
      <c r="BG1677" s="91">
        <f>IF(F1677&gt;Settings!$B$6,"Y","N")</f>
        <v/>
      </c>
      <c r="BH1677" s="97" t="n">
        <v>-5.32</v>
      </c>
      <c r="BI1677" s="96" t="n">
        <v>-1.55</v>
      </c>
      <c r="BJ1677" s="96" t="n">
        <v>9.51</v>
      </c>
      <c r="BK1677" s="96" t="n"/>
      <c r="BL1677" s="96" t="n"/>
      <c r="BM1677" s="96" t="n"/>
      <c r="BN1677" s="97" t="n">
        <v>0.65</v>
      </c>
      <c r="BO1677" s="96" t="n"/>
      <c r="BP1677" s="96" t="n"/>
      <c r="BQ1677" s="96" t="n"/>
      <c r="BR1677" s="91" t="n"/>
      <c r="BS1677" s="91" t="n"/>
      <c r="BT1677" s="96" t="n">
        <v>50.6</v>
      </c>
      <c r="BU1677" s="91" t="n"/>
      <c r="BV1677" s="99">
        <f>IF(OR(BF1677&lt;&gt;"Y",BG1677&lt;&gt;"Y"),"",(AND(ISNUMBER(BQ1677),BQ1677&gt;0))+(BR1677="Stacked up")+(AND(ISNUMBER(BH1677),BH1677&gt;=-Settings!$B$17))+(AND(ISNUMBER(BK1677),ISNUMBER(BM1677),BK1677&gt;0,BM1677&gt;0))+(AND(ISNUMBER(AQ1677),AQ1677&gt;=Settings!$B$18))+(AND(ISNUMBER(BT1677),BT1677&gt;=Settings!$B$19,BT1677&lt;=Settings!$B$20))+(AND(ISNUMBER(AS1677),AS1677&gt;0))+(AND(ISNUMBER(T1677),ISNUMBER(M1677),T1677&gt;=Settings!$B$21,M1677&gt;0))+(AND(ISNUMBER(AD1677),ISNUMBER(M1677),AD1677&gt;=Settings!$B$22,M1677&gt;0))+(AY1677&gt;=1))</f>
        <v/>
      </c>
      <c r="BW1677" s="91">
        <f>IF(OR(AY1677=0,BF1677&lt;&gt;"Y",BG1677&lt;&gt;"Y"),"",1+SUMPRODUCT(($A$6:$A$2604=A1677)*($AY$6:$AY$2604&gt;0)*($BF$6:$BF$2604="Y")*($BG$6:$BG$2604="Y")*(($AY$6:$AY$2604&gt;AY1677)+($AY$6:$AY$2604=AY1677)*($AD$6:$AD$2604&gt;AD1677))))</f>
        <v/>
      </c>
    </row>
    <row r="1678" ht="23.85" customHeight="1" s="55">
      <c r="A1678" s="90" t="n">
        <v>46296</v>
      </c>
      <c r="B1678" s="91" t="inlineStr">
        <is>
          <t>KAMATHOTEL</t>
        </is>
      </c>
      <c r="C1678" s="91" t="inlineStr">
        <is>
          <t>INE967C01018</t>
        </is>
      </c>
      <c r="D1678" s="91" t="n"/>
      <c r="E1678" s="91" t="inlineStr">
        <is>
          <t>None</t>
        </is>
      </c>
      <c r="F1678" s="93" t="n">
        <v>700</v>
      </c>
      <c r="G1678" s="92" t="inlineStr">
        <is>
          <t>N</t>
        </is>
      </c>
      <c r="H1678" s="94" t="n"/>
      <c r="I1678" s="91" t="inlineStr">
        <is>
          <t>N</t>
        </is>
      </c>
      <c r="J1678" s="92">
        <f>IF(K1678="","N","Y")</f>
        <v/>
      </c>
      <c r="K1678" s="94">
        <f>_xlfn.TEXTJOIN("; ",TRUE,IF(P1678="52-wk low","52-wk low",""),IF(AND(AD1678&gt;=Settings!$B$12,M1678&lt;0),"Distribution",""),IF(AND(AJ1678="Y",M1678&lt;0,AK1678&lt;-Settings!$B$13),"Long unwinding",""),IF(AND(AJ1678="Y",M1678&lt;0,AK1678&gt;Settings!$B$13),"Short buildup",""))</f>
        <v/>
      </c>
      <c r="L1678" s="95" t="n">
        <v>237.45</v>
      </c>
      <c r="M1678" s="96" t="n">
        <v>0.11</v>
      </c>
      <c r="N1678" s="93" t="n">
        <v>549</v>
      </c>
      <c r="O1678" s="91" t="inlineStr">
        <is>
          <t>None</t>
        </is>
      </c>
      <c r="P1678" s="91" t="inlineStr">
        <is>
          <t>None</t>
        </is>
      </c>
      <c r="Q1678" s="97" t="n">
        <v>0.53</v>
      </c>
      <c r="R1678" s="96" t="n">
        <v>0.77</v>
      </c>
      <c r="S1678" s="96" t="n">
        <v>0.65</v>
      </c>
      <c r="T1678" s="96" t="n">
        <v>0.63</v>
      </c>
      <c r="U1678" s="96" t="n">
        <v>0.71</v>
      </c>
      <c r="V1678" s="103" t="n">
        <v>1.05</v>
      </c>
      <c r="W1678" s="102" t="n">
        <v>3</v>
      </c>
      <c r="X1678" s="93" t="n"/>
      <c r="Y1678" s="91" t="inlineStr">
        <is>
          <t>None</t>
        </is>
      </c>
      <c r="Z1678" s="99" t="n">
        <v>68.13</v>
      </c>
      <c r="AA1678" s="96" t="n">
        <v>1.29</v>
      </c>
      <c r="AB1678" s="96" t="n">
        <v>1.2</v>
      </c>
      <c r="AC1678" s="96" t="n">
        <v>0.86</v>
      </c>
      <c r="AD1678" s="96" t="n">
        <v>0.83</v>
      </c>
      <c r="AE1678" s="96" t="n">
        <v>0.95</v>
      </c>
      <c r="AF1678" s="103" t="n">
        <v>1.05</v>
      </c>
      <c r="AG1678" s="91" t="inlineStr">
        <is>
          <t>Normal</t>
        </is>
      </c>
      <c r="AH1678" s="100" t="n">
        <v>0</v>
      </c>
      <c r="AI1678" s="101" t="n">
        <v>0</v>
      </c>
      <c r="AJ1678" s="92" t="inlineStr">
        <is>
          <t>N</t>
        </is>
      </c>
      <c r="AK1678" s="96" t="n"/>
      <c r="AL1678" s="91" t="inlineStr">
        <is>
          <t>n/a</t>
        </is>
      </c>
      <c r="AM1678" s="93" t="n"/>
      <c r="AN1678" s="92" t="inlineStr">
        <is>
          <t>None</t>
        </is>
      </c>
      <c r="AO1678" s="102" t="n">
        <v>0</v>
      </c>
      <c r="AP1678" s="103" t="n">
        <v>1.12</v>
      </c>
      <c r="AQ1678" s="102" t="n">
        <v>67</v>
      </c>
      <c r="AR1678" s="91" t="inlineStr">
        <is>
          <t>N</t>
        </is>
      </c>
      <c r="AS1678" s="104" t="n"/>
      <c r="AT1678" s="92">
        <f>IF(AND(P1678="52-wk high",T1678&gt;=Settings!$B$7),"Y","N")</f>
        <v/>
      </c>
      <c r="AU1678" s="91">
        <f>IF(AND(AD1678&gt;=Settings!$B$8,M1678&gt;0),"Y","N")</f>
        <v/>
      </c>
      <c r="AV1678" s="91">
        <f>IF(OR(AH1678&gt;Settings!$B$9,AI1678&gt;Settings!$B$9),"Y","N")</f>
        <v/>
      </c>
      <c r="AW1678" s="91">
        <f>IF(AJ1678&lt;&gt;"Y","n/a",IF(AND(M1678&gt;0,AK1678&gt;Settings!$B$10),"Y","N"))</f>
        <v/>
      </c>
      <c r="AX1678" s="91">
        <f>IF(AO1678&gt;=Settings!$B$11,"Y","N")</f>
        <v/>
      </c>
      <c r="AY1678" s="99">
        <f>(AT1678="Y")+(AU1678="Y")+(AV1678="Y")+(AW1678="Y")+(AX1678="Y")</f>
        <v/>
      </c>
      <c r="AZ1678" s="94">
        <f>IF(AY1678=0,"None",_xlfn.TEXTJOIN(", ",TRUE(),IF(AT1678="Y","Breakout",""),IF(AU1678="Y","Accumulation",""),IF(AV1678="Y","Institutional buying",""),IF(AW1678="Y","Long buildup",""),IF(AX1678="Y","Momentum leader","")))</f>
        <v/>
      </c>
      <c r="BA1678" s="94">
        <f>IF(BW1678="","","Passes "&amp;AY1678&amp;" of 5 buy-side scans"&amp;IF(G1678="Y","; RED FLAG: filter out using Red flag column",""))</f>
        <v/>
      </c>
      <c r="BB1678" s="91" t="inlineStr">
        <is>
          <t>None</t>
        </is>
      </c>
      <c r="BC1678" s="92" t="inlineStr">
        <is>
          <t>N</t>
        </is>
      </c>
      <c r="BD1678" s="94" t="n"/>
      <c r="BE1678" s="94" t="n"/>
      <c r="BF1678" s="92">
        <f>IF(R1678*100000&gt;=Settings!$B$5,"Y","N")</f>
        <v/>
      </c>
      <c r="BG1678" s="91">
        <f>IF(F1678&gt;Settings!$B$6,"Y","N")</f>
        <v/>
      </c>
      <c r="BH1678" s="97" t="n">
        <v>-27.96</v>
      </c>
      <c r="BI1678" s="96" t="n">
        <v>0.75</v>
      </c>
      <c r="BJ1678" s="96" t="n">
        <v>1.52</v>
      </c>
      <c r="BK1678" s="96" t="n">
        <v>30.93</v>
      </c>
      <c r="BL1678" s="96" t="n">
        <v>51.28</v>
      </c>
      <c r="BM1678" s="96" t="n">
        <v>-25.35</v>
      </c>
      <c r="BN1678" s="97" t="n">
        <v>3.71</v>
      </c>
      <c r="BO1678" s="96" t="n">
        <v>11.21</v>
      </c>
      <c r="BP1678" s="96" t="n">
        <v>17.24</v>
      </c>
      <c r="BQ1678" s="96" t="n">
        <v>13.52</v>
      </c>
      <c r="BR1678" s="91" t="inlineStr">
        <is>
          <t>Mixed</t>
        </is>
      </c>
      <c r="BS1678" s="91" t="inlineStr">
        <is>
          <t>None</t>
        </is>
      </c>
      <c r="BT1678" s="96" t="n">
        <v>60.9</v>
      </c>
      <c r="BU1678" s="91" t="inlineStr">
        <is>
          <t>N</t>
        </is>
      </c>
      <c r="BV1678" s="99">
        <f>IF(OR(BF1678&lt;&gt;"Y",BG1678&lt;&gt;"Y"),"",(AND(ISNUMBER(BQ1678),BQ1678&gt;0))+(BR1678="Stacked up")+(AND(ISNUMBER(BH1678),BH1678&gt;=-Settings!$B$17))+(AND(ISNUMBER(BK1678),ISNUMBER(BM1678),BK1678&gt;0,BM1678&gt;0))+(AND(ISNUMBER(AQ1678),AQ1678&gt;=Settings!$B$18))+(AND(ISNUMBER(BT1678),BT1678&gt;=Settings!$B$19,BT1678&lt;=Settings!$B$20))+(AND(ISNUMBER(AS1678),AS1678&gt;0))+(AND(ISNUMBER(T1678),ISNUMBER(M1678),T1678&gt;=Settings!$B$21,M1678&gt;0))+(AND(ISNUMBER(AD1678),ISNUMBER(M1678),AD1678&gt;=Settings!$B$22,M1678&gt;0))+(AY1678&gt;=1))</f>
        <v/>
      </c>
      <c r="BW1678" s="91">
        <f>IF(OR(AY1678=0,BF1678&lt;&gt;"Y",BG1678&lt;&gt;"Y"),"",1+SUMPRODUCT(($A$6:$A$2604=A1678)*($AY$6:$AY$2604&gt;0)*($BF$6:$BF$2604="Y")*($BG$6:$BG$2604="Y")*(($AY$6:$AY$2604&gt;AY1678)+($AY$6:$AY$2604=AY1678)*($AD$6:$AD$2604&gt;AD1678))))</f>
        <v/>
      </c>
    </row>
    <row r="1679" ht="23.85" customHeight="1" s="55">
      <c r="A1679" s="90" t="n">
        <v>46296</v>
      </c>
      <c r="B1679" s="91" t="inlineStr">
        <is>
          <t>BAJAJST</t>
        </is>
      </c>
      <c r="C1679" s="91" t="inlineStr">
        <is>
          <t>INE704G01024</t>
        </is>
      </c>
      <c r="D1679" s="91" t="n"/>
      <c r="E1679" s="91" t="inlineStr">
        <is>
          <t>None</t>
        </is>
      </c>
      <c r="F1679" s="93" t="n">
        <v>698</v>
      </c>
      <c r="G1679" s="92" t="inlineStr">
        <is>
          <t>N</t>
        </is>
      </c>
      <c r="H1679" s="94" t="n"/>
      <c r="I1679" s="91" t="inlineStr">
        <is>
          <t>N</t>
        </is>
      </c>
      <c r="J1679" s="92">
        <f>IF(K1679="","N","Y")</f>
        <v/>
      </c>
      <c r="K1679" s="94">
        <f>_xlfn.TEXTJOIN("; ",TRUE,IF(P1679="52-wk low","52-wk low",""),IF(AND(AD1679&gt;=Settings!$B$12,M1679&lt;0),"Distribution",""),IF(AND(AJ1679="Y",M1679&lt;0,AK1679&lt;-Settings!$B$13),"Long unwinding",""),IF(AND(AJ1679="Y",M1679&lt;0,AK1679&gt;Settings!$B$13),"Short buildup",""))</f>
        <v/>
      </c>
      <c r="L1679" s="95" t="n">
        <v>335.7</v>
      </c>
      <c r="M1679" s="96" t="n">
        <v>-2.82</v>
      </c>
      <c r="N1679" s="93" t="n">
        <v>2018</v>
      </c>
      <c r="O1679" s="91" t="inlineStr">
        <is>
          <t>None</t>
        </is>
      </c>
      <c r="P1679" s="91" t="inlineStr">
        <is>
          <t>52-wk low</t>
        </is>
      </c>
      <c r="Q1679" s="97" t="n">
        <v>0.11</v>
      </c>
      <c r="R1679" s="96" t="n">
        <v>0.08</v>
      </c>
      <c r="S1679" s="96" t="n">
        <v>1.4</v>
      </c>
      <c r="T1679" s="96" t="n">
        <v>0.8100000000000001</v>
      </c>
      <c r="U1679" s="96" t="n">
        <v>0.5600000000000001</v>
      </c>
      <c r="V1679" s="103" t="n">
        <v>0.42</v>
      </c>
      <c r="W1679" s="102" t="n"/>
      <c r="X1679" s="93" t="n"/>
      <c r="Y1679" s="91" t="inlineStr">
        <is>
          <t>None</t>
        </is>
      </c>
      <c r="Z1679" s="99" t="n">
        <v>57.12</v>
      </c>
      <c r="AA1679" s="96" t="n">
        <v>0.85</v>
      </c>
      <c r="AB1679" s="96" t="n">
        <v>0.86</v>
      </c>
      <c r="AC1679" s="96" t="n">
        <v>1.16</v>
      </c>
      <c r="AD1679" s="96" t="n">
        <v>0.75</v>
      </c>
      <c r="AE1679" s="96" t="n">
        <v>0.67</v>
      </c>
      <c r="AF1679" s="103" t="n">
        <v>1.41</v>
      </c>
      <c r="AG1679" s="91" t="inlineStr">
        <is>
          <t>Normal</t>
        </is>
      </c>
      <c r="AH1679" s="100" t="n">
        <v>0</v>
      </c>
      <c r="AI1679" s="101" t="n">
        <v>0</v>
      </c>
      <c r="AJ1679" s="92" t="inlineStr">
        <is>
          <t>N</t>
        </is>
      </c>
      <c r="AK1679" s="96" t="n"/>
      <c r="AL1679" s="91" t="inlineStr">
        <is>
          <t>n/a</t>
        </is>
      </c>
      <c r="AM1679" s="93" t="n"/>
      <c r="AN1679" s="92" t="inlineStr">
        <is>
          <t>None</t>
        </is>
      </c>
      <c r="AO1679" s="102" t="n">
        <v>0</v>
      </c>
      <c r="AP1679" s="103" t="n"/>
      <c r="AQ1679" s="102" t="n"/>
      <c r="AR1679" s="91" t="inlineStr">
        <is>
          <t>N</t>
        </is>
      </c>
      <c r="AS1679" s="104" t="n"/>
      <c r="AT1679" s="92">
        <f>IF(AND(P1679="52-wk high",T1679&gt;=Settings!$B$7),"Y","N")</f>
        <v/>
      </c>
      <c r="AU1679" s="91">
        <f>IF(AND(AD1679&gt;=Settings!$B$8,M1679&gt;0),"Y","N")</f>
        <v/>
      </c>
      <c r="AV1679" s="91">
        <f>IF(OR(AH1679&gt;Settings!$B$9,AI1679&gt;Settings!$B$9),"Y","N")</f>
        <v/>
      </c>
      <c r="AW1679" s="91">
        <f>IF(AJ1679&lt;&gt;"Y","n/a",IF(AND(M1679&gt;0,AK1679&gt;Settings!$B$10),"Y","N"))</f>
        <v/>
      </c>
      <c r="AX1679" s="91">
        <f>IF(AO1679&gt;=Settings!$B$11,"Y","N")</f>
        <v/>
      </c>
      <c r="AY1679" s="99">
        <f>(AT1679="Y")+(AU1679="Y")+(AV1679="Y")+(AW1679="Y")+(AX1679="Y")</f>
        <v/>
      </c>
      <c r="AZ1679" s="94">
        <f>IF(AY1679=0,"None",_xlfn.TEXTJOIN(", ",TRUE(),IF(AT1679="Y","Breakout",""),IF(AU1679="Y","Accumulation",""),IF(AV1679="Y","Institutional buying",""),IF(AW1679="Y","Long buildup",""),IF(AX1679="Y","Momentum leader","")))</f>
        <v/>
      </c>
      <c r="BA1679" s="94">
        <f>IF(BW1679="","","Passes "&amp;AY1679&amp;" of 5 buy-side scans"&amp;IF(G1679="Y","; RED FLAG: filter out using Red flag column",""))</f>
        <v/>
      </c>
      <c r="BB1679" s="91" t="inlineStr">
        <is>
          <t>None</t>
        </is>
      </c>
      <c r="BC1679" s="92" t="inlineStr">
        <is>
          <t>N</t>
        </is>
      </c>
      <c r="BD1679" s="94" t="n"/>
      <c r="BE1679" s="94" t="n"/>
      <c r="BF1679" s="92">
        <f>IF(R1679*100000&gt;=Settings!$B$5,"Y","N")</f>
        <v/>
      </c>
      <c r="BG1679" s="91">
        <f>IF(F1679&gt;Settings!$B$6,"Y","N")</f>
        <v/>
      </c>
      <c r="BH1679" s="97" t="n">
        <v>-33.89</v>
      </c>
      <c r="BI1679" s="96" t="n">
        <v>-3.26</v>
      </c>
      <c r="BJ1679" s="96" t="n">
        <v>-4.51</v>
      </c>
      <c r="BK1679" s="96" t="n">
        <v>-18.55</v>
      </c>
      <c r="BL1679" s="96" t="n"/>
      <c r="BM1679" s="96" t="n"/>
      <c r="BN1679" s="97" t="n">
        <v>-4.32</v>
      </c>
      <c r="BO1679" s="96" t="n">
        <v>-7.81</v>
      </c>
      <c r="BP1679" s="96" t="n">
        <v>-12.79</v>
      </c>
      <c r="BQ1679" s="96" t="n"/>
      <c r="BR1679" s="91" t="n"/>
      <c r="BS1679" s="91" t="inlineStr">
        <is>
          <t>None</t>
        </is>
      </c>
      <c r="BT1679" s="96" t="n">
        <v>31.5</v>
      </c>
      <c r="BU1679" s="91" t="n"/>
      <c r="BV1679" s="99">
        <f>IF(OR(BF1679&lt;&gt;"Y",BG1679&lt;&gt;"Y"),"",(AND(ISNUMBER(BQ1679),BQ1679&gt;0))+(BR1679="Stacked up")+(AND(ISNUMBER(BH1679),BH1679&gt;=-Settings!$B$17))+(AND(ISNUMBER(BK1679),ISNUMBER(BM1679),BK1679&gt;0,BM1679&gt;0))+(AND(ISNUMBER(AQ1679),AQ1679&gt;=Settings!$B$18))+(AND(ISNUMBER(BT1679),BT1679&gt;=Settings!$B$19,BT1679&lt;=Settings!$B$20))+(AND(ISNUMBER(AS1679),AS1679&gt;0))+(AND(ISNUMBER(T1679),ISNUMBER(M1679),T1679&gt;=Settings!$B$21,M1679&gt;0))+(AND(ISNUMBER(AD1679),ISNUMBER(M1679),AD1679&gt;=Settings!$B$22,M1679&gt;0))+(AY1679&gt;=1))</f>
        <v/>
      </c>
      <c r="BW1679" s="91">
        <f>IF(OR(AY1679=0,BF1679&lt;&gt;"Y",BG1679&lt;&gt;"Y"),"",1+SUMPRODUCT(($A$6:$A$2604=A1679)*($AY$6:$AY$2604&gt;0)*($BF$6:$BF$2604="Y")*($BG$6:$BG$2604="Y")*(($AY$6:$AY$2604&gt;AY1679)+($AY$6:$AY$2604=AY1679)*($AD$6:$AD$2604&gt;AD1679))))</f>
        <v/>
      </c>
    </row>
    <row r="1680" ht="23.85" customHeight="1" s="55">
      <c r="A1680" s="90" t="n">
        <v>46296</v>
      </c>
      <c r="B1680" s="91" t="inlineStr">
        <is>
          <t>DCMSIL</t>
        </is>
      </c>
      <c r="C1680" s="91" t="inlineStr">
        <is>
          <t>INE0OU201013</t>
        </is>
      </c>
      <c r="D1680" s="91" t="n"/>
      <c r="E1680" s="91" t="inlineStr">
        <is>
          <t>None</t>
        </is>
      </c>
      <c r="F1680" s="93" t="n">
        <v>698</v>
      </c>
      <c r="G1680" s="92" t="inlineStr">
        <is>
          <t>N</t>
        </is>
      </c>
      <c r="H1680" s="94" t="n"/>
      <c r="I1680" s="91" t="inlineStr">
        <is>
          <t>N</t>
        </is>
      </c>
      <c r="J1680" s="92">
        <f>IF(K1680="","N","Y")</f>
        <v/>
      </c>
      <c r="K1680" s="94">
        <f>_xlfn.TEXTJOIN("; ",TRUE,IF(P1680="52-wk low","52-wk low",""),IF(AND(AD1680&gt;=Settings!$B$12,M1680&lt;0),"Distribution",""),IF(AND(AJ1680="Y",M1680&lt;0,AK1680&lt;-Settings!$B$13),"Long unwinding",""),IF(AND(AJ1680="Y",M1680&lt;0,AK1680&gt;Settings!$B$13),"Short buildup",""))</f>
        <v/>
      </c>
      <c r="L1680" s="95" t="n">
        <v>80.25</v>
      </c>
      <c r="M1680" s="96" t="n">
        <v>-2.43</v>
      </c>
      <c r="N1680" s="93" t="n">
        <v>1854</v>
      </c>
      <c r="O1680" s="91" t="inlineStr">
        <is>
          <t>None</t>
        </is>
      </c>
      <c r="P1680" s="91" t="inlineStr">
        <is>
          <t>None</t>
        </is>
      </c>
      <c r="Q1680" s="97" t="n">
        <v>1.1</v>
      </c>
      <c r="R1680" s="96" t="n">
        <v>1.34</v>
      </c>
      <c r="S1680" s="96" t="n">
        <v>0.84</v>
      </c>
      <c r="T1680" s="96" t="n">
        <v>1.18</v>
      </c>
      <c r="U1680" s="96" t="n">
        <v>1.59</v>
      </c>
      <c r="V1680" s="103" t="n">
        <v>1.92</v>
      </c>
      <c r="W1680" s="102" t="n">
        <v>11</v>
      </c>
      <c r="X1680" s="93" t="n"/>
      <c r="Y1680" s="91" t="inlineStr">
        <is>
          <t>None</t>
        </is>
      </c>
      <c r="Z1680" s="99" t="n">
        <v>50.42</v>
      </c>
      <c r="AA1680" s="96" t="n">
        <v>0.82</v>
      </c>
      <c r="AB1680" s="96" t="n">
        <v>0.8</v>
      </c>
      <c r="AC1680" s="96" t="n">
        <v>0.6899999999999999</v>
      </c>
      <c r="AD1680" s="96" t="n"/>
      <c r="AE1680" s="96" t="n"/>
      <c r="AF1680" s="103" t="n"/>
      <c r="AG1680" s="91" t="inlineStr">
        <is>
          <t>No delivery data</t>
        </is>
      </c>
      <c r="AH1680" s="100" t="n">
        <v>0</v>
      </c>
      <c r="AI1680" s="101" t="n">
        <v>0</v>
      </c>
      <c r="AJ1680" s="92" t="inlineStr">
        <is>
          <t>N</t>
        </is>
      </c>
      <c r="AK1680" s="96" t="n"/>
      <c r="AL1680" s="91" t="inlineStr">
        <is>
          <t>n/a</t>
        </is>
      </c>
      <c r="AM1680" s="93" t="n"/>
      <c r="AN1680" s="92" t="inlineStr">
        <is>
          <t>None</t>
        </is>
      </c>
      <c r="AO1680" s="102" t="n">
        <v>0</v>
      </c>
      <c r="AP1680" s="103" t="n"/>
      <c r="AQ1680" s="102" t="n"/>
      <c r="AR1680" s="91" t="inlineStr">
        <is>
          <t>N</t>
        </is>
      </c>
      <c r="AS1680" s="104" t="n"/>
      <c r="AT1680" s="92">
        <f>IF(AND(P1680="52-wk high",T1680&gt;=Settings!$B$7),"Y","N")</f>
        <v/>
      </c>
      <c r="AU1680" s="91">
        <f>IF(AND(AD1680&gt;=Settings!$B$8,M1680&gt;0),"Y","N")</f>
        <v/>
      </c>
      <c r="AV1680" s="91">
        <f>IF(OR(AH1680&gt;Settings!$B$9,AI1680&gt;Settings!$B$9),"Y","N")</f>
        <v/>
      </c>
      <c r="AW1680" s="91">
        <f>IF(AJ1680&lt;&gt;"Y","n/a",IF(AND(M1680&gt;0,AK1680&gt;Settings!$B$10),"Y","N"))</f>
        <v/>
      </c>
      <c r="AX1680" s="91">
        <f>IF(AO1680&gt;=Settings!$B$11,"Y","N")</f>
        <v/>
      </c>
      <c r="AY1680" s="99">
        <f>(AT1680="Y")+(AU1680="Y")+(AV1680="Y")+(AW1680="Y")+(AX1680="Y")</f>
        <v/>
      </c>
      <c r="AZ1680" s="94">
        <f>IF(AY1680=0,"None",_xlfn.TEXTJOIN(", ",TRUE(),IF(AT1680="Y","Breakout",""),IF(AU1680="Y","Accumulation",""),IF(AV1680="Y","Institutional buying",""),IF(AW1680="Y","Long buildup",""),IF(AX1680="Y","Momentum leader","")))</f>
        <v/>
      </c>
      <c r="BA1680" s="94">
        <f>IF(BW1680="","","Passes "&amp;AY1680&amp;" of 5 buy-side scans"&amp;IF(G1680="Y","; RED FLAG: filter out using Red flag column",""))</f>
        <v/>
      </c>
      <c r="BB1680" s="91" t="inlineStr">
        <is>
          <t>None</t>
        </is>
      </c>
      <c r="BC1680" s="92" t="inlineStr">
        <is>
          <t>Y</t>
        </is>
      </c>
      <c r="BD1680" s="94" t="inlineStr">
        <is>
          <t>EPS zero</t>
        </is>
      </c>
      <c r="BE1680" s="94" t="n"/>
      <c r="BF1680" s="92">
        <f>IF(R1680*100000&gt;=Settings!$B$5,"Y","N")</f>
        <v/>
      </c>
      <c r="BG1680" s="91">
        <f>IF(F1680&gt;Settings!$B$6,"Y","N")</f>
        <v/>
      </c>
      <c r="BH1680" s="97" t="n">
        <v>-23.77</v>
      </c>
      <c r="BI1680" s="96" t="n">
        <v>-5.81</v>
      </c>
      <c r="BJ1680" s="96" t="n">
        <v>13.06</v>
      </c>
      <c r="BK1680" s="96" t="n">
        <v>10.67</v>
      </c>
      <c r="BL1680" s="96" t="n">
        <v>20.8</v>
      </c>
      <c r="BM1680" s="96" t="n"/>
      <c r="BN1680" s="97" t="n">
        <v>5.42</v>
      </c>
      <c r="BO1680" s="96" t="n">
        <v>7.1</v>
      </c>
      <c r="BP1680" s="96" t="n">
        <v>10.37</v>
      </c>
      <c r="BQ1680" s="96" t="n"/>
      <c r="BR1680" s="91" t="n"/>
      <c r="BS1680" s="91" t="inlineStr">
        <is>
          <t>None</t>
        </is>
      </c>
      <c r="BT1680" s="96" t="n">
        <v>58.8</v>
      </c>
      <c r="BU1680" s="91" t="n"/>
      <c r="BV1680" s="99">
        <f>IF(OR(BF1680&lt;&gt;"Y",BG1680&lt;&gt;"Y"),"",(AND(ISNUMBER(BQ1680),BQ1680&gt;0))+(BR1680="Stacked up")+(AND(ISNUMBER(BH1680),BH1680&gt;=-Settings!$B$17))+(AND(ISNUMBER(BK1680),ISNUMBER(BM1680),BK1680&gt;0,BM1680&gt;0))+(AND(ISNUMBER(AQ1680),AQ1680&gt;=Settings!$B$18))+(AND(ISNUMBER(BT1680),BT1680&gt;=Settings!$B$19,BT1680&lt;=Settings!$B$20))+(AND(ISNUMBER(AS1680),AS1680&gt;0))+(AND(ISNUMBER(T1680),ISNUMBER(M1680),T1680&gt;=Settings!$B$21,M1680&gt;0))+(AND(ISNUMBER(AD1680),ISNUMBER(M1680),AD1680&gt;=Settings!$B$22,M1680&gt;0))+(AY1680&gt;=1))</f>
        <v/>
      </c>
      <c r="BW1680" s="91">
        <f>IF(OR(AY1680=0,BF1680&lt;&gt;"Y",BG1680&lt;&gt;"Y"),"",1+SUMPRODUCT(($A$6:$A$2604=A1680)*($AY$6:$AY$2604&gt;0)*($BF$6:$BF$2604="Y")*($BG$6:$BG$2604="Y")*(($AY$6:$AY$2604&gt;AY1680)+($AY$6:$AY$2604=AY1680)*($AD$6:$AD$2604&gt;AD1680))))</f>
        <v/>
      </c>
    </row>
    <row r="1681" ht="23.85" customHeight="1" s="55">
      <c r="A1681" s="90" t="n">
        <v>46296</v>
      </c>
      <c r="B1681" s="91" t="inlineStr">
        <is>
          <t>MANBA</t>
        </is>
      </c>
      <c r="C1681" s="91" t="inlineStr">
        <is>
          <t>INE939X01013</t>
        </is>
      </c>
      <c r="D1681" s="91" t="n"/>
      <c r="E1681" s="91" t="inlineStr">
        <is>
          <t>None</t>
        </is>
      </c>
      <c r="F1681" s="93" t="n">
        <v>698</v>
      </c>
      <c r="G1681" s="92" t="inlineStr">
        <is>
          <t>N</t>
        </is>
      </c>
      <c r="H1681" s="94" t="n"/>
      <c r="I1681" s="91" t="inlineStr">
        <is>
          <t>N</t>
        </is>
      </c>
      <c r="J1681" s="92">
        <f>IF(K1681="","N","Y")</f>
        <v/>
      </c>
      <c r="K1681" s="94">
        <f>_xlfn.TEXTJOIN("; ",TRUE,IF(P1681="52-wk low","52-wk low",""),IF(AND(AD1681&gt;=Settings!$B$12,M1681&lt;0),"Distribution",""),IF(AND(AJ1681="Y",M1681&lt;0,AK1681&lt;-Settings!$B$13),"Long unwinding",""),IF(AND(AJ1681="Y",M1681&lt;0,AK1681&gt;Settings!$B$13),"Short buildup",""))</f>
        <v/>
      </c>
      <c r="L1681" s="95" t="n">
        <v>139.01</v>
      </c>
      <c r="M1681" s="96" t="n">
        <v>1.59</v>
      </c>
      <c r="N1681" s="93" t="n">
        <v>239</v>
      </c>
      <c r="O1681" s="91" t="inlineStr">
        <is>
          <t>None</t>
        </is>
      </c>
      <c r="P1681" s="91" t="inlineStr">
        <is>
          <t>None</t>
        </is>
      </c>
      <c r="Q1681" s="97" t="n">
        <v>2.3</v>
      </c>
      <c r="R1681" s="96" t="n">
        <v>1.71</v>
      </c>
      <c r="S1681" s="96" t="n">
        <v>1.41</v>
      </c>
      <c r="T1681" s="96" t="n">
        <v>1.21</v>
      </c>
      <c r="U1681" s="96" t="n">
        <v>1.46</v>
      </c>
      <c r="V1681" s="103" t="n">
        <v>1.08</v>
      </c>
      <c r="W1681" s="102" t="n">
        <v>6</v>
      </c>
      <c r="X1681" s="93" t="n">
        <v>221</v>
      </c>
      <c r="Y1681" s="91" t="inlineStr">
        <is>
          <t>None</t>
        </is>
      </c>
      <c r="Z1681" s="99" t="n">
        <v>59.09</v>
      </c>
      <c r="AA1681" s="96" t="n">
        <v>1.63</v>
      </c>
      <c r="AB1681" s="96" t="n">
        <v>1.66</v>
      </c>
      <c r="AC1681" s="96" t="n">
        <v>2.07</v>
      </c>
      <c r="AD1681" s="96" t="n">
        <v>2.39</v>
      </c>
      <c r="AE1681" s="96" t="n">
        <v>2.25</v>
      </c>
      <c r="AF1681" s="103" t="n">
        <v>1.08</v>
      </c>
      <c r="AG1681" s="91" t="inlineStr">
        <is>
          <t>Normal</t>
        </is>
      </c>
      <c r="AH1681" s="100" t="n">
        <v>0</v>
      </c>
      <c r="AI1681" s="101" t="n">
        <v>0</v>
      </c>
      <c r="AJ1681" s="92" t="inlineStr">
        <is>
          <t>N</t>
        </is>
      </c>
      <c r="AK1681" s="96" t="n"/>
      <c r="AL1681" s="91" t="inlineStr">
        <is>
          <t>n/a</t>
        </is>
      </c>
      <c r="AM1681" s="93" t="n"/>
      <c r="AN1681" s="92" t="inlineStr">
        <is>
          <t>None</t>
        </is>
      </c>
      <c r="AO1681" s="102" t="n">
        <v>0</v>
      </c>
      <c r="AP1681" s="103" t="n">
        <v>1.47</v>
      </c>
      <c r="AQ1681" s="102" t="n">
        <v>78</v>
      </c>
      <c r="AR1681" s="91" t="inlineStr">
        <is>
          <t>N</t>
        </is>
      </c>
      <c r="AS1681" s="104" t="n"/>
      <c r="AT1681" s="92">
        <f>IF(AND(P1681="52-wk high",T1681&gt;=Settings!$B$7),"Y","N")</f>
        <v/>
      </c>
      <c r="AU1681" s="91">
        <f>IF(AND(AD1681&gt;=Settings!$B$8,M1681&gt;0),"Y","N")</f>
        <v/>
      </c>
      <c r="AV1681" s="91">
        <f>IF(OR(AH1681&gt;Settings!$B$9,AI1681&gt;Settings!$B$9),"Y","N")</f>
        <v/>
      </c>
      <c r="AW1681" s="91">
        <f>IF(AJ1681&lt;&gt;"Y","n/a",IF(AND(M1681&gt;0,AK1681&gt;Settings!$B$10),"Y","N"))</f>
        <v/>
      </c>
      <c r="AX1681" s="91">
        <f>IF(AO1681&gt;=Settings!$B$11,"Y","N")</f>
        <v/>
      </c>
      <c r="AY1681" s="99">
        <f>(AT1681="Y")+(AU1681="Y")+(AV1681="Y")+(AW1681="Y")+(AX1681="Y")</f>
        <v/>
      </c>
      <c r="AZ1681" s="94">
        <f>IF(AY1681=0,"None",_xlfn.TEXTJOIN(", ",TRUE(),IF(AT1681="Y","Breakout",""),IF(AU1681="Y","Accumulation",""),IF(AV1681="Y","Institutional buying",""),IF(AW1681="Y","Long buildup",""),IF(AX1681="Y","Momentum leader","")))</f>
        <v/>
      </c>
      <c r="BA1681" s="94">
        <f>IF(BW1681="","","Passes "&amp;AY1681&amp;" of 5 buy-side scans"&amp;IF(G1681="Y","; RED FLAG: filter out using Red flag column",""))</f>
        <v/>
      </c>
      <c r="BB1681" s="91" t="inlineStr">
        <is>
          <t>None</t>
        </is>
      </c>
      <c r="BC1681" s="92" t="inlineStr">
        <is>
          <t>N</t>
        </is>
      </c>
      <c r="BD1681" s="94" t="n"/>
      <c r="BE1681" s="94" t="n"/>
      <c r="BF1681" s="92">
        <f>IF(R1681*100000&gt;=Settings!$B$5,"Y","N")</f>
        <v/>
      </c>
      <c r="BG1681" s="91">
        <f>IF(F1681&gt;Settings!$B$6,"Y","N")</f>
        <v/>
      </c>
      <c r="BH1681" s="97" t="n">
        <v>-9.73</v>
      </c>
      <c r="BI1681" s="96" t="n">
        <v>-0.95</v>
      </c>
      <c r="BJ1681" s="96" t="n">
        <v>7.51</v>
      </c>
      <c r="BK1681" s="96" t="n">
        <v>0.09</v>
      </c>
      <c r="BL1681" s="96" t="n">
        <v>35.82</v>
      </c>
      <c r="BM1681" s="96" t="n">
        <v>1.26</v>
      </c>
      <c r="BN1681" s="97" t="n">
        <v>2.67</v>
      </c>
      <c r="BO1681" s="96" t="n">
        <v>4.42</v>
      </c>
      <c r="BP1681" s="96" t="n">
        <v>6.64</v>
      </c>
      <c r="BQ1681" s="96" t="n">
        <v>7.72</v>
      </c>
      <c r="BR1681" s="91" t="inlineStr">
        <is>
          <t>Stacked up</t>
        </is>
      </c>
      <c r="BS1681" s="91" t="inlineStr">
        <is>
          <t>None</t>
        </is>
      </c>
      <c r="BT1681" s="96" t="n">
        <v>64.2</v>
      </c>
      <c r="BU1681" s="91" t="inlineStr">
        <is>
          <t>N</t>
        </is>
      </c>
      <c r="BV1681" s="99">
        <f>IF(OR(BF1681&lt;&gt;"Y",BG1681&lt;&gt;"Y"),"",(AND(ISNUMBER(BQ1681),BQ1681&gt;0))+(BR1681="Stacked up")+(AND(ISNUMBER(BH1681),BH1681&gt;=-Settings!$B$17))+(AND(ISNUMBER(BK1681),ISNUMBER(BM1681),BK1681&gt;0,BM1681&gt;0))+(AND(ISNUMBER(AQ1681),AQ1681&gt;=Settings!$B$18))+(AND(ISNUMBER(BT1681),BT1681&gt;=Settings!$B$19,BT1681&lt;=Settings!$B$20))+(AND(ISNUMBER(AS1681),AS1681&gt;0))+(AND(ISNUMBER(T1681),ISNUMBER(M1681),T1681&gt;=Settings!$B$21,M1681&gt;0))+(AND(ISNUMBER(AD1681),ISNUMBER(M1681),AD1681&gt;=Settings!$B$22,M1681&gt;0))+(AY1681&gt;=1))</f>
        <v/>
      </c>
      <c r="BW1681" s="91">
        <f>IF(OR(AY1681=0,BF1681&lt;&gt;"Y",BG1681&lt;&gt;"Y"),"",1+SUMPRODUCT(($A$6:$A$2604=A1681)*($AY$6:$AY$2604&gt;0)*($BF$6:$BF$2604="Y")*($BG$6:$BG$2604="Y")*(($AY$6:$AY$2604&gt;AY1681)+($AY$6:$AY$2604=AY1681)*($AD$6:$AD$2604&gt;AD1681))))</f>
        <v/>
      </c>
    </row>
    <row r="1682" ht="23.85" customHeight="1" s="55">
      <c r="A1682" s="90" t="n">
        <v>46296</v>
      </c>
      <c r="B1682" s="91" t="inlineStr">
        <is>
          <t>DENTA</t>
        </is>
      </c>
      <c r="C1682" s="91" t="inlineStr">
        <is>
          <t>INE0R4L01018</t>
        </is>
      </c>
      <c r="D1682" s="91" t="n"/>
      <c r="E1682" s="91" t="inlineStr">
        <is>
          <t>None</t>
        </is>
      </c>
      <c r="F1682" s="93" t="n">
        <v>696</v>
      </c>
      <c r="G1682" s="92" t="inlineStr">
        <is>
          <t>N</t>
        </is>
      </c>
      <c r="H1682" s="94" t="n"/>
      <c r="I1682" s="91" t="inlineStr">
        <is>
          <t>N</t>
        </is>
      </c>
      <c r="J1682" s="92">
        <f>IF(K1682="","N","Y")</f>
        <v/>
      </c>
      <c r="K1682" s="94">
        <f>_xlfn.TEXTJOIN("; ",TRUE,IF(P1682="52-wk low","52-wk low",""),IF(AND(AD1682&gt;=Settings!$B$12,M1682&lt;0),"Distribution",""),IF(AND(AJ1682="Y",M1682&lt;0,AK1682&lt;-Settings!$B$13),"Long unwinding",""),IF(AND(AJ1682="Y",M1682&lt;0,AK1682&gt;Settings!$B$13),"Short buildup",""))</f>
        <v/>
      </c>
      <c r="L1682" s="95" t="n">
        <v>260.65</v>
      </c>
      <c r="M1682" s="96" t="n">
        <v>-1.92</v>
      </c>
      <c r="N1682" s="93" t="n">
        <v>1590</v>
      </c>
      <c r="O1682" s="91" t="inlineStr">
        <is>
          <t>None</t>
        </is>
      </c>
      <c r="P1682" s="91" t="inlineStr">
        <is>
          <t>None</t>
        </is>
      </c>
      <c r="Q1682" s="97" t="n">
        <v>0.8</v>
      </c>
      <c r="R1682" s="96" t="n">
        <v>1.08</v>
      </c>
      <c r="S1682" s="96" t="n">
        <v>0.73</v>
      </c>
      <c r="T1682" s="96" t="n">
        <v>0.42</v>
      </c>
      <c r="U1682" s="96" t="n">
        <v>0.21</v>
      </c>
      <c r="V1682" s="103" t="n">
        <v>0.28</v>
      </c>
      <c r="W1682" s="102" t="n">
        <v>0</v>
      </c>
      <c r="X1682" s="93" t="n"/>
      <c r="Y1682" s="91" t="inlineStr">
        <is>
          <t>None</t>
        </is>
      </c>
      <c r="Z1682" s="99" t="n">
        <v>44.44</v>
      </c>
      <c r="AA1682" s="96" t="n">
        <v>1.06</v>
      </c>
      <c r="AB1682" s="96" t="n">
        <v>1.06</v>
      </c>
      <c r="AC1682" s="96" t="n">
        <v>0.89</v>
      </c>
      <c r="AD1682" s="96" t="n">
        <v>0.49</v>
      </c>
      <c r="AE1682" s="96" t="n">
        <v>0.36</v>
      </c>
      <c r="AF1682" s="103" t="n">
        <v>1.43</v>
      </c>
      <c r="AG1682" s="91" t="inlineStr">
        <is>
          <t>Normal</t>
        </is>
      </c>
      <c r="AH1682" s="100" t="n">
        <v>0</v>
      </c>
      <c r="AI1682" s="101" t="n">
        <v>0</v>
      </c>
      <c r="AJ1682" s="92" t="inlineStr">
        <is>
          <t>N</t>
        </is>
      </c>
      <c r="AK1682" s="96" t="n"/>
      <c r="AL1682" s="91" t="inlineStr">
        <is>
          <t>n/a</t>
        </is>
      </c>
      <c r="AM1682" s="93" t="n"/>
      <c r="AN1682" s="92" t="inlineStr">
        <is>
          <t>None</t>
        </is>
      </c>
      <c r="AO1682" s="102" t="n">
        <v>0</v>
      </c>
      <c r="AP1682" s="103" t="n">
        <v>0.66</v>
      </c>
      <c r="AQ1682" s="102" t="n">
        <v>31</v>
      </c>
      <c r="AR1682" s="91" t="inlineStr">
        <is>
          <t>N</t>
        </is>
      </c>
      <c r="AS1682" s="104" t="n"/>
      <c r="AT1682" s="92">
        <f>IF(AND(P1682="52-wk high",T1682&gt;=Settings!$B$7),"Y","N")</f>
        <v/>
      </c>
      <c r="AU1682" s="91">
        <f>IF(AND(AD1682&gt;=Settings!$B$8,M1682&gt;0),"Y","N")</f>
        <v/>
      </c>
      <c r="AV1682" s="91">
        <f>IF(OR(AH1682&gt;Settings!$B$9,AI1682&gt;Settings!$B$9),"Y","N")</f>
        <v/>
      </c>
      <c r="AW1682" s="91">
        <f>IF(AJ1682&lt;&gt;"Y","n/a",IF(AND(M1682&gt;0,AK1682&gt;Settings!$B$10),"Y","N"))</f>
        <v/>
      </c>
      <c r="AX1682" s="91">
        <f>IF(AO1682&gt;=Settings!$B$11,"Y","N")</f>
        <v/>
      </c>
      <c r="AY1682" s="99">
        <f>(AT1682="Y")+(AU1682="Y")+(AV1682="Y")+(AW1682="Y")+(AX1682="Y")</f>
        <v/>
      </c>
      <c r="AZ1682" s="94">
        <f>IF(AY1682=0,"None",_xlfn.TEXTJOIN(", ",TRUE(),IF(AT1682="Y","Breakout",""),IF(AU1682="Y","Accumulation",""),IF(AV1682="Y","Institutional buying",""),IF(AW1682="Y","Long buildup",""),IF(AX1682="Y","Momentum leader","")))</f>
        <v/>
      </c>
      <c r="BA1682" s="94">
        <f>IF(BW1682="","","Passes "&amp;AY1682&amp;" of 5 buy-side scans"&amp;IF(G1682="Y","; RED FLAG: filter out using Red flag column",""))</f>
        <v/>
      </c>
      <c r="BB1682" s="91" t="inlineStr">
        <is>
          <t>None</t>
        </is>
      </c>
      <c r="BC1682" s="92" t="inlineStr">
        <is>
          <t>N</t>
        </is>
      </c>
      <c r="BD1682" s="94" t="n"/>
      <c r="BE1682" s="94" t="n"/>
      <c r="BF1682" s="92">
        <f>IF(R1682*100000&gt;=Settings!$B$5,"Y","N")</f>
        <v/>
      </c>
      <c r="BG1682" s="91">
        <f>IF(F1682&gt;Settings!$B$6,"Y","N")</f>
        <v/>
      </c>
      <c r="BH1682" s="97" t="n">
        <v>-45.65</v>
      </c>
      <c r="BI1682" s="96" t="n">
        <v>-3.5</v>
      </c>
      <c r="BJ1682" s="96" t="n">
        <v>-3.59</v>
      </c>
      <c r="BK1682" s="96" t="n">
        <v>-20.39</v>
      </c>
      <c r="BL1682" s="96" t="n">
        <v>9.49</v>
      </c>
      <c r="BM1682" s="96" t="n">
        <v>-42.44</v>
      </c>
      <c r="BN1682" s="97" t="n">
        <v>-5.39</v>
      </c>
      <c r="BO1682" s="96" t="n">
        <v>-9.529999999999999</v>
      </c>
      <c r="BP1682" s="96" t="n">
        <v>-11.34</v>
      </c>
      <c r="BQ1682" s="96" t="n">
        <v>-15.65</v>
      </c>
      <c r="BR1682" s="91" t="inlineStr">
        <is>
          <t>Stacked down</t>
        </is>
      </c>
      <c r="BS1682" s="91" t="inlineStr">
        <is>
          <t>None</t>
        </is>
      </c>
      <c r="BT1682" s="96" t="n">
        <v>29.4</v>
      </c>
      <c r="BU1682" s="91" t="inlineStr">
        <is>
          <t>N</t>
        </is>
      </c>
      <c r="BV1682" s="99">
        <f>IF(OR(BF1682&lt;&gt;"Y",BG1682&lt;&gt;"Y"),"",(AND(ISNUMBER(BQ1682),BQ1682&gt;0))+(BR1682="Stacked up")+(AND(ISNUMBER(BH1682),BH1682&gt;=-Settings!$B$17))+(AND(ISNUMBER(BK1682),ISNUMBER(BM1682),BK1682&gt;0,BM1682&gt;0))+(AND(ISNUMBER(AQ1682),AQ1682&gt;=Settings!$B$18))+(AND(ISNUMBER(BT1682),BT1682&gt;=Settings!$B$19,BT1682&lt;=Settings!$B$20))+(AND(ISNUMBER(AS1682),AS1682&gt;0))+(AND(ISNUMBER(T1682),ISNUMBER(M1682),T1682&gt;=Settings!$B$21,M1682&gt;0))+(AND(ISNUMBER(AD1682),ISNUMBER(M1682),AD1682&gt;=Settings!$B$22,M1682&gt;0))+(AY1682&gt;=1))</f>
        <v/>
      </c>
      <c r="BW1682" s="91">
        <f>IF(OR(AY1682=0,BF1682&lt;&gt;"Y",BG1682&lt;&gt;"Y"),"",1+SUMPRODUCT(($A$6:$A$2604=A1682)*($AY$6:$AY$2604&gt;0)*($BF$6:$BF$2604="Y")*($BG$6:$BG$2604="Y")*(($AY$6:$AY$2604&gt;AY1682)+($AY$6:$AY$2604=AY1682)*($AD$6:$AD$2604&gt;AD1682))))</f>
        <v/>
      </c>
    </row>
    <row r="1683" ht="23.85" customHeight="1" s="55">
      <c r="A1683" s="90" t="n">
        <v>46296</v>
      </c>
      <c r="B1683" s="91" t="inlineStr">
        <is>
          <t>GLOBAL</t>
        </is>
      </c>
      <c r="C1683" s="91" t="inlineStr">
        <is>
          <t>INE291W01037</t>
        </is>
      </c>
      <c r="D1683" s="91" t="n"/>
      <c r="E1683" s="91" t="inlineStr">
        <is>
          <t>None</t>
        </is>
      </c>
      <c r="F1683" s="93" t="n">
        <v>695</v>
      </c>
      <c r="G1683" s="92" t="inlineStr">
        <is>
          <t>N</t>
        </is>
      </c>
      <c r="H1683" s="94" t="n"/>
      <c r="I1683" s="91" t="inlineStr">
        <is>
          <t>N</t>
        </is>
      </c>
      <c r="J1683" s="92">
        <f>IF(K1683="","N","Y")</f>
        <v/>
      </c>
      <c r="K1683" s="94">
        <f>_xlfn.TEXTJOIN("; ",TRUE,IF(P1683="52-wk low","52-wk low",""),IF(AND(AD1683&gt;=Settings!$B$12,M1683&lt;0),"Distribution",""),IF(AND(AJ1683="Y",M1683&lt;0,AK1683&lt;-Settings!$B$13),"Long unwinding",""),IF(AND(AJ1683="Y",M1683&lt;0,AK1683&gt;Settings!$B$13),"Short buildup",""))</f>
        <v/>
      </c>
      <c r="L1683" s="95" t="n">
        <v>136.51</v>
      </c>
      <c r="M1683" s="96" t="n">
        <v>2.79</v>
      </c>
      <c r="N1683" s="93" t="n">
        <v>136</v>
      </c>
      <c r="O1683" s="91" t="inlineStr">
        <is>
          <t>None</t>
        </is>
      </c>
      <c r="P1683" s="91" t="inlineStr">
        <is>
          <t>None</t>
        </is>
      </c>
      <c r="Q1683" s="97" t="n">
        <v>6.06</v>
      </c>
      <c r="R1683" s="96" t="n">
        <v>2.74</v>
      </c>
      <c r="S1683" s="96" t="n">
        <v>2.26</v>
      </c>
      <c r="T1683" s="96" t="n">
        <v>3.9</v>
      </c>
      <c r="U1683" s="96" t="n">
        <v>5.07</v>
      </c>
      <c r="V1683" s="103" t="n">
        <v>2.22</v>
      </c>
      <c r="W1683" s="102" t="n">
        <v>10</v>
      </c>
      <c r="X1683" s="93" t="n">
        <v>34</v>
      </c>
      <c r="Y1683" s="91" t="inlineStr">
        <is>
          <t>None</t>
        </is>
      </c>
      <c r="Z1683" s="99" t="n">
        <v>76.91</v>
      </c>
      <c r="AA1683" s="96" t="n">
        <v>1.38</v>
      </c>
      <c r="AB1683" s="96" t="n">
        <v>1.18</v>
      </c>
      <c r="AC1683" s="96" t="n">
        <v>3.13</v>
      </c>
      <c r="AD1683" s="96" t="n">
        <v>4.96</v>
      </c>
      <c r="AE1683" s="96" t="n">
        <v>6.46</v>
      </c>
      <c r="AF1683" s="103" t="n">
        <v>0.93</v>
      </c>
      <c r="AG1683" s="91" t="inlineStr">
        <is>
          <t>Run-up, risky</t>
        </is>
      </c>
      <c r="AH1683" s="100" t="n">
        <v>0</v>
      </c>
      <c r="AI1683" s="101" t="n">
        <v>0</v>
      </c>
      <c r="AJ1683" s="92" t="inlineStr">
        <is>
          <t>N</t>
        </is>
      </c>
      <c r="AK1683" s="96" t="n"/>
      <c r="AL1683" s="91" t="inlineStr">
        <is>
          <t>n/a</t>
        </is>
      </c>
      <c r="AM1683" s="93" t="n"/>
      <c r="AN1683" s="92" t="inlineStr">
        <is>
          <t>None</t>
        </is>
      </c>
      <c r="AO1683" s="102" t="n">
        <v>0</v>
      </c>
      <c r="AP1683" s="103" t="n">
        <v>2.4</v>
      </c>
      <c r="AQ1683" s="102" t="n">
        <v>93</v>
      </c>
      <c r="AR1683" s="91" t="inlineStr">
        <is>
          <t>N</t>
        </is>
      </c>
      <c r="AS1683" s="104" t="n"/>
      <c r="AT1683" s="92">
        <f>IF(AND(P1683="52-wk high",T1683&gt;=Settings!$B$7),"Y","N")</f>
        <v/>
      </c>
      <c r="AU1683" s="91">
        <f>IF(AND(AD1683&gt;=Settings!$B$8,M1683&gt;0),"Y","N")</f>
        <v/>
      </c>
      <c r="AV1683" s="91">
        <f>IF(OR(AH1683&gt;Settings!$B$9,AI1683&gt;Settings!$B$9),"Y","N")</f>
        <v/>
      </c>
      <c r="AW1683" s="91">
        <f>IF(AJ1683&lt;&gt;"Y","n/a",IF(AND(M1683&gt;0,AK1683&gt;Settings!$B$10),"Y","N"))</f>
        <v/>
      </c>
      <c r="AX1683" s="91">
        <f>IF(AO1683&gt;=Settings!$B$11,"Y","N")</f>
        <v/>
      </c>
      <c r="AY1683" s="99">
        <f>(AT1683="Y")+(AU1683="Y")+(AV1683="Y")+(AW1683="Y")+(AX1683="Y")</f>
        <v/>
      </c>
      <c r="AZ1683" s="94">
        <f>IF(AY1683=0,"None",_xlfn.TEXTJOIN(", ",TRUE(),IF(AT1683="Y","Breakout",""),IF(AU1683="Y","Accumulation",""),IF(AV1683="Y","Institutional buying",""),IF(AW1683="Y","Long buildup",""),IF(AX1683="Y","Momentum leader","")))</f>
        <v/>
      </c>
      <c r="BA1683" s="94">
        <f>IF(BW1683="","","Passes "&amp;AY1683&amp;" of 5 buy-side scans"&amp;IF(G1683="Y","; RED FLAG: filter out using Red flag column",""))</f>
        <v/>
      </c>
      <c r="BB1683" s="91" t="inlineStr">
        <is>
          <t>None</t>
        </is>
      </c>
      <c r="BC1683" s="92" t="inlineStr">
        <is>
          <t>Y</t>
        </is>
      </c>
      <c r="BD1683" s="94" t="inlineStr">
        <is>
          <t>&gt;100% move in 365 days; High-low range &gt;75% in 3 months; High-low range &gt;150% in 12 months</t>
        </is>
      </c>
      <c r="BE1683" s="94" t="n"/>
      <c r="BF1683" s="92">
        <f>IF(R1683*100000&gt;=Settings!$B$5,"Y","N")</f>
        <v/>
      </c>
      <c r="BG1683" s="91">
        <f>IF(F1683&gt;Settings!$B$6,"Y","N")</f>
        <v/>
      </c>
      <c r="BH1683" s="97" t="n">
        <v>-4.54</v>
      </c>
      <c r="BI1683" s="96" t="n">
        <v>-3.18</v>
      </c>
      <c r="BJ1683" s="96" t="n">
        <v>23.94</v>
      </c>
      <c r="BK1683" s="96" t="n">
        <v>33.93</v>
      </c>
      <c r="BL1683" s="96" t="n">
        <v>42.57</v>
      </c>
      <c r="BM1683" s="96" t="n">
        <v>109.89</v>
      </c>
      <c r="BN1683" s="97" t="n">
        <v>6.18</v>
      </c>
      <c r="BO1683" s="96" t="n">
        <v>14.62</v>
      </c>
      <c r="BP1683" s="96" t="n">
        <v>22.25</v>
      </c>
      <c r="BQ1683" s="96" t="n">
        <v>33.25</v>
      </c>
      <c r="BR1683" s="91" t="inlineStr">
        <is>
          <t>Stacked up</t>
        </is>
      </c>
      <c r="BS1683" s="91" t="inlineStr">
        <is>
          <t>None</t>
        </is>
      </c>
      <c r="BT1683" s="96" t="n">
        <v>66.8</v>
      </c>
      <c r="BU1683" s="91" t="inlineStr">
        <is>
          <t>N</t>
        </is>
      </c>
      <c r="BV1683" s="99">
        <f>IF(OR(BF1683&lt;&gt;"Y",BG1683&lt;&gt;"Y"),"",(AND(ISNUMBER(BQ1683),BQ1683&gt;0))+(BR1683="Stacked up")+(AND(ISNUMBER(BH1683),BH1683&gt;=-Settings!$B$17))+(AND(ISNUMBER(BK1683),ISNUMBER(BM1683),BK1683&gt;0,BM1683&gt;0))+(AND(ISNUMBER(AQ1683),AQ1683&gt;=Settings!$B$18))+(AND(ISNUMBER(BT1683),BT1683&gt;=Settings!$B$19,BT1683&lt;=Settings!$B$20))+(AND(ISNUMBER(AS1683),AS1683&gt;0))+(AND(ISNUMBER(T1683),ISNUMBER(M1683),T1683&gt;=Settings!$B$21,M1683&gt;0))+(AND(ISNUMBER(AD1683),ISNUMBER(M1683),AD1683&gt;=Settings!$B$22,M1683&gt;0))+(AY1683&gt;=1))</f>
        <v/>
      </c>
      <c r="BW1683" s="91">
        <f>IF(OR(AY1683=0,BF1683&lt;&gt;"Y",BG1683&lt;&gt;"Y"),"",1+SUMPRODUCT(($A$6:$A$2604=A1683)*($AY$6:$AY$2604&gt;0)*($BF$6:$BF$2604="Y")*($BG$6:$BG$2604="Y")*(($AY$6:$AY$2604&gt;AY1683)+($AY$6:$AY$2604=AY1683)*($AD$6:$AD$2604&gt;AD1683))))</f>
        <v/>
      </c>
    </row>
    <row r="1684" ht="23.85" customHeight="1" s="55">
      <c r="A1684" s="90" t="n">
        <v>46296</v>
      </c>
      <c r="B1684" s="91" t="inlineStr">
        <is>
          <t>SICALLOG</t>
        </is>
      </c>
      <c r="C1684" s="91" t="inlineStr">
        <is>
          <t>INE075B01020</t>
        </is>
      </c>
      <c r="D1684" s="91" t="n"/>
      <c r="E1684" s="91" t="inlineStr">
        <is>
          <t>None</t>
        </is>
      </c>
      <c r="F1684" s="93" t="n">
        <v>695</v>
      </c>
      <c r="G1684" s="92" t="inlineStr">
        <is>
          <t>Y</t>
        </is>
      </c>
      <c r="H1684" s="94" t="inlineStr">
        <is>
          <t>ESM Stage 1; T2T (BE series)</t>
        </is>
      </c>
      <c r="I1684" s="91" t="inlineStr">
        <is>
          <t>Y</t>
        </is>
      </c>
      <c r="J1684" s="92">
        <f>IF(K1684="","N","Y")</f>
        <v/>
      </c>
      <c r="K1684" s="94">
        <f>_xlfn.TEXTJOIN("; ",TRUE,IF(P1684="52-wk low","52-wk low",""),IF(AND(AD1684&gt;=Settings!$B$12,M1684&lt;0),"Distribution",""),IF(AND(AJ1684="Y",M1684&lt;0,AK1684&lt;-Settings!$B$13),"Long unwinding",""),IF(AND(AJ1684="Y",M1684&lt;0,AK1684&gt;Settings!$B$13),"Short buildup",""))</f>
        <v/>
      </c>
      <c r="L1684" s="95" t="n">
        <v>87.08</v>
      </c>
      <c r="M1684" s="96" t="n">
        <v>-4.51</v>
      </c>
      <c r="N1684" s="93" t="n">
        <v>2418</v>
      </c>
      <c r="O1684" s="91" t="inlineStr">
        <is>
          <t>None</t>
        </is>
      </c>
      <c r="P1684" s="91" t="inlineStr">
        <is>
          <t>None</t>
        </is>
      </c>
      <c r="Q1684" s="97" t="n">
        <v>0.35</v>
      </c>
      <c r="R1684" s="96" t="n">
        <v>0.36</v>
      </c>
      <c r="S1684" s="96" t="n">
        <v>1.01</v>
      </c>
      <c r="T1684" s="96" t="n">
        <v>0.67</v>
      </c>
      <c r="U1684" s="96" t="n">
        <v>0.63</v>
      </c>
      <c r="V1684" s="103" t="n">
        <v>0.63</v>
      </c>
      <c r="W1684" s="102" t="n">
        <v>4</v>
      </c>
      <c r="X1684" s="93" t="n"/>
      <c r="Y1684" s="91" t="inlineStr">
        <is>
          <t>None</t>
        </is>
      </c>
      <c r="Z1684" s="99" t="n"/>
      <c r="AA1684" s="96" t="n"/>
      <c r="AB1684" s="96" t="n"/>
      <c r="AC1684" s="96" t="n"/>
      <c r="AD1684" s="96" t="n"/>
      <c r="AE1684" s="96" t="n"/>
      <c r="AF1684" s="103" t="n"/>
      <c r="AG1684" s="91" t="inlineStr">
        <is>
          <t>No delivery data</t>
        </is>
      </c>
      <c r="AH1684" s="100" t="n">
        <v>0</v>
      </c>
      <c r="AI1684" s="101" t="n">
        <v>0</v>
      </c>
      <c r="AJ1684" s="92" t="inlineStr">
        <is>
          <t>N</t>
        </is>
      </c>
      <c r="AK1684" s="96" t="n"/>
      <c r="AL1684" s="91" t="inlineStr">
        <is>
          <t>n/a</t>
        </is>
      </c>
      <c r="AM1684" s="93" t="n"/>
      <c r="AN1684" s="92" t="inlineStr">
        <is>
          <t>None</t>
        </is>
      </c>
      <c r="AO1684" s="102" t="n">
        <v>0</v>
      </c>
      <c r="AP1684" s="103" t="n"/>
      <c r="AQ1684" s="102" t="n"/>
      <c r="AR1684" s="91" t="inlineStr">
        <is>
          <t>N</t>
        </is>
      </c>
      <c r="AS1684" s="104" t="n"/>
      <c r="AT1684" s="92">
        <f>IF(AND(P1684="52-wk high",T1684&gt;=Settings!$B$7),"Y","N")</f>
        <v/>
      </c>
      <c r="AU1684" s="91">
        <f>IF(AND(AD1684&gt;=Settings!$B$8,M1684&gt;0),"Y","N")</f>
        <v/>
      </c>
      <c r="AV1684" s="91">
        <f>IF(OR(AH1684&gt;Settings!$B$9,AI1684&gt;Settings!$B$9),"Y","N")</f>
        <v/>
      </c>
      <c r="AW1684" s="91">
        <f>IF(AJ1684&lt;&gt;"Y","n/a",IF(AND(M1684&gt;0,AK1684&gt;Settings!$B$10),"Y","N"))</f>
        <v/>
      </c>
      <c r="AX1684" s="91">
        <f>IF(AO1684&gt;=Settings!$B$11,"Y","N")</f>
        <v/>
      </c>
      <c r="AY1684" s="99">
        <f>(AT1684="Y")+(AU1684="Y")+(AV1684="Y")+(AW1684="Y")+(AX1684="Y")</f>
        <v/>
      </c>
      <c r="AZ1684" s="94">
        <f>IF(AY1684=0,"None",_xlfn.TEXTJOIN(", ",TRUE(),IF(AT1684="Y","Breakout",""),IF(AU1684="Y","Accumulation",""),IF(AV1684="Y","Institutional buying",""),IF(AW1684="Y","Long buildup",""),IF(AX1684="Y","Momentum leader","")))</f>
        <v/>
      </c>
      <c r="BA1684" s="94">
        <f>IF(BW1684="","","Passes "&amp;AY1684&amp;" of 5 buy-side scans"&amp;IF(G1684="Y","; RED FLAG: filter out using Red flag column",""))</f>
        <v/>
      </c>
      <c r="BB1684" s="91" t="inlineStr">
        <is>
          <t>None</t>
        </is>
      </c>
      <c r="BC1684" s="92" t="inlineStr">
        <is>
          <t>Y</t>
        </is>
      </c>
      <c r="BD1684" s="94" t="inlineStr">
        <is>
          <t>Few traders (&lt;100 unique PAN, 30 days)</t>
        </is>
      </c>
      <c r="BE1684" s="94" t="n"/>
      <c r="BF1684" s="92">
        <f>IF(R1684*100000&gt;=Settings!$B$5,"Y","N")</f>
        <v/>
      </c>
      <c r="BG1684" s="91">
        <f>IF(F1684&gt;Settings!$B$6,"Y","N")</f>
        <v/>
      </c>
      <c r="BH1684" s="97" t="n">
        <v>-28.91</v>
      </c>
      <c r="BI1684" s="96" t="n">
        <v>-6.81</v>
      </c>
      <c r="BJ1684" s="96" t="n">
        <v>-11.84</v>
      </c>
      <c r="BK1684" s="96" t="n">
        <v>-8.98</v>
      </c>
      <c r="BL1684" s="96" t="n">
        <v>35.01</v>
      </c>
      <c r="BM1684" s="96" t="n">
        <v>-16.2</v>
      </c>
      <c r="BN1684" s="97" t="n">
        <v>-7.85</v>
      </c>
      <c r="BO1684" s="96" t="n">
        <v>-9.81</v>
      </c>
      <c r="BP1684" s="96" t="n">
        <v>-6.36</v>
      </c>
      <c r="BQ1684" s="96" t="n">
        <v>-4.29</v>
      </c>
      <c r="BR1684" s="91" t="inlineStr">
        <is>
          <t>Mixed</t>
        </is>
      </c>
      <c r="BS1684" s="91" t="inlineStr">
        <is>
          <t>None</t>
        </is>
      </c>
      <c r="BT1684" s="96" t="n">
        <v>29.8</v>
      </c>
      <c r="BU1684" s="91" t="inlineStr">
        <is>
          <t>N</t>
        </is>
      </c>
      <c r="BV1684" s="99">
        <f>IF(OR(BF1684&lt;&gt;"Y",BG1684&lt;&gt;"Y"),"",(AND(ISNUMBER(BQ1684),BQ1684&gt;0))+(BR1684="Stacked up")+(AND(ISNUMBER(BH1684),BH1684&gt;=-Settings!$B$17))+(AND(ISNUMBER(BK1684),ISNUMBER(BM1684),BK1684&gt;0,BM1684&gt;0))+(AND(ISNUMBER(AQ1684),AQ1684&gt;=Settings!$B$18))+(AND(ISNUMBER(BT1684),BT1684&gt;=Settings!$B$19,BT1684&lt;=Settings!$B$20))+(AND(ISNUMBER(AS1684),AS1684&gt;0))+(AND(ISNUMBER(T1684),ISNUMBER(M1684),T1684&gt;=Settings!$B$21,M1684&gt;0))+(AND(ISNUMBER(AD1684),ISNUMBER(M1684),AD1684&gt;=Settings!$B$22,M1684&gt;0))+(AY1684&gt;=1))</f>
        <v/>
      </c>
      <c r="BW1684" s="91">
        <f>IF(OR(AY1684=0,BF1684&lt;&gt;"Y",BG1684&lt;&gt;"Y"),"",1+SUMPRODUCT(($A$6:$A$2604=A1684)*($AY$6:$AY$2604&gt;0)*($BF$6:$BF$2604="Y")*($BG$6:$BG$2604="Y")*(($AY$6:$AY$2604&gt;AY1684)+($AY$6:$AY$2604=AY1684)*($AD$6:$AD$2604&gt;AD1684))))</f>
        <v/>
      </c>
    </row>
    <row r="1685" ht="23.85" customHeight="1" s="55">
      <c r="A1685" s="90" t="n">
        <v>46296</v>
      </c>
      <c r="B1685" s="91" t="inlineStr">
        <is>
          <t>LOTUSCHO</t>
        </is>
      </c>
      <c r="C1685" s="91" t="inlineStr">
        <is>
          <t>INE026D01011</t>
        </is>
      </c>
      <c r="D1685" s="91" t="n"/>
      <c r="E1685" s="91" t="inlineStr">
        <is>
          <t>None</t>
        </is>
      </c>
      <c r="F1685" s="93" t="n">
        <v>694</v>
      </c>
      <c r="G1685" s="92" t="inlineStr">
        <is>
          <t>N</t>
        </is>
      </c>
      <c r="H1685" s="94" t="n"/>
      <c r="I1685" s="91" t="inlineStr">
        <is>
          <t>N</t>
        </is>
      </c>
      <c r="J1685" s="92">
        <f>IF(K1685="","N","Y")</f>
        <v/>
      </c>
      <c r="K1685" s="94">
        <f>_xlfn.TEXTJOIN("; ",TRUE,IF(P1685="52-wk low","52-wk low",""),IF(AND(AD1685&gt;=Settings!$B$12,M1685&lt;0),"Distribution",""),IF(AND(AJ1685="Y",M1685&lt;0,AK1685&lt;-Settings!$B$13),"Long unwinding",""),IF(AND(AJ1685="Y",M1685&lt;0,AK1685&gt;Settings!$B$13),"Short buildup",""))</f>
        <v/>
      </c>
      <c r="L1685" s="95" t="n">
        <v>540.35</v>
      </c>
      <c r="M1685" s="96" t="n">
        <v>-1.82</v>
      </c>
      <c r="N1685" s="93" t="n">
        <v>1535</v>
      </c>
      <c r="O1685" s="91" t="inlineStr">
        <is>
          <t>None</t>
        </is>
      </c>
      <c r="P1685" s="91" t="inlineStr">
        <is>
          <t>None</t>
        </is>
      </c>
      <c r="Q1685" s="97" t="n">
        <v>0.02</v>
      </c>
      <c r="R1685" s="96" t="n">
        <v>0.04</v>
      </c>
      <c r="S1685" s="96" t="n">
        <v>0.59</v>
      </c>
      <c r="T1685" s="96" t="n"/>
      <c r="U1685" s="96" t="n"/>
      <c r="V1685" s="103" t="n"/>
      <c r="W1685" s="102" t="n"/>
      <c r="X1685" s="93" t="n"/>
      <c r="Y1685" s="91" t="inlineStr">
        <is>
          <t>None</t>
        </is>
      </c>
      <c r="Z1685" s="99" t="n">
        <v>73.01000000000001</v>
      </c>
      <c r="AA1685" s="96" t="n">
        <v>1.04</v>
      </c>
      <c r="AB1685" s="96" t="n"/>
      <c r="AC1685" s="96" t="n">
        <v>0.66</v>
      </c>
      <c r="AD1685" s="96" t="n"/>
      <c r="AE1685" s="96" t="n"/>
      <c r="AF1685" s="103" t="n"/>
      <c r="AG1685" s="91" t="n"/>
      <c r="AH1685" s="100" t="n">
        <v>0</v>
      </c>
      <c r="AI1685" s="101" t="n">
        <v>0</v>
      </c>
      <c r="AJ1685" s="92" t="inlineStr">
        <is>
          <t>N</t>
        </is>
      </c>
      <c r="AK1685" s="96" t="n"/>
      <c r="AL1685" s="91" t="inlineStr">
        <is>
          <t>n/a</t>
        </is>
      </c>
      <c r="AM1685" s="93" t="n"/>
      <c r="AN1685" s="92" t="inlineStr">
        <is>
          <t>None</t>
        </is>
      </c>
      <c r="AO1685" s="102" t="n">
        <v>0</v>
      </c>
      <c r="AP1685" s="103" t="n"/>
      <c r="AQ1685" s="102" t="n"/>
      <c r="AR1685" s="91" t="inlineStr">
        <is>
          <t>N</t>
        </is>
      </c>
      <c r="AS1685" s="104" t="n"/>
      <c r="AT1685" s="92">
        <f>IF(AND(P1685="52-wk high",T1685&gt;=Settings!$B$7),"Y","N")</f>
        <v/>
      </c>
      <c r="AU1685" s="91">
        <f>IF(AND(AD1685&gt;=Settings!$B$8,M1685&gt;0),"Y","N")</f>
        <v/>
      </c>
      <c r="AV1685" s="91">
        <f>IF(OR(AH1685&gt;Settings!$B$9,AI1685&gt;Settings!$B$9),"Y","N")</f>
        <v/>
      </c>
      <c r="AW1685" s="91">
        <f>IF(AJ1685&lt;&gt;"Y","n/a",IF(AND(M1685&gt;0,AK1685&gt;Settings!$B$10),"Y","N"))</f>
        <v/>
      </c>
      <c r="AX1685" s="91">
        <f>IF(AO1685&gt;=Settings!$B$11,"Y","N")</f>
        <v/>
      </c>
      <c r="AY1685" s="99">
        <f>(AT1685="Y")+(AU1685="Y")+(AV1685="Y")+(AW1685="Y")+(AX1685="Y")</f>
        <v/>
      </c>
      <c r="AZ1685" s="94">
        <f>IF(AY1685=0,"None",_xlfn.TEXTJOIN(", ",TRUE(),IF(AT1685="Y","Breakout",""),IF(AU1685="Y","Accumulation",""),IF(AV1685="Y","Institutional buying",""),IF(AW1685="Y","Long buildup",""),IF(AX1685="Y","Momentum leader","")))</f>
        <v/>
      </c>
      <c r="BA1685" s="94">
        <f>IF(BW1685="","","Passes "&amp;AY1685&amp;" of 5 buy-side scans"&amp;IF(G1685="Y","; RED FLAG: filter out using Red flag column",""))</f>
        <v/>
      </c>
      <c r="BB1685" s="91" t="inlineStr">
        <is>
          <t>None</t>
        </is>
      </c>
      <c r="BC1685" s="92" t="inlineStr">
        <is>
          <t>N</t>
        </is>
      </c>
      <c r="BD1685" s="94" t="n"/>
      <c r="BE1685" s="94" t="n"/>
      <c r="BF1685" s="92">
        <f>IF(R1685*100000&gt;=Settings!$B$5,"Y","N")</f>
        <v/>
      </c>
      <c r="BG1685" s="91">
        <f>IF(F1685&gt;Settings!$B$6,"Y","N")</f>
        <v/>
      </c>
      <c r="BH1685" s="97" t="n">
        <v>-19.47</v>
      </c>
      <c r="BI1685" s="96" t="n">
        <v>-4.56</v>
      </c>
      <c r="BJ1685" s="96" t="n">
        <v>-13.11</v>
      </c>
      <c r="BK1685" s="96" t="n"/>
      <c r="BL1685" s="96" t="n"/>
      <c r="BM1685" s="96" t="n"/>
      <c r="BN1685" s="97" t="n">
        <v>-6.07</v>
      </c>
      <c r="BO1685" s="96" t="n"/>
      <c r="BP1685" s="96" t="n"/>
      <c r="BQ1685" s="96" t="n"/>
      <c r="BR1685" s="91" t="n"/>
      <c r="BS1685" s="91" t="n"/>
      <c r="BT1685" s="96" t="n">
        <v>28.2</v>
      </c>
      <c r="BU1685" s="91" t="n"/>
      <c r="BV1685" s="99">
        <f>IF(OR(BF1685&lt;&gt;"Y",BG1685&lt;&gt;"Y"),"",(AND(ISNUMBER(BQ1685),BQ1685&gt;0))+(BR1685="Stacked up")+(AND(ISNUMBER(BH1685),BH1685&gt;=-Settings!$B$17))+(AND(ISNUMBER(BK1685),ISNUMBER(BM1685),BK1685&gt;0,BM1685&gt;0))+(AND(ISNUMBER(AQ1685),AQ1685&gt;=Settings!$B$18))+(AND(ISNUMBER(BT1685),BT1685&gt;=Settings!$B$19,BT1685&lt;=Settings!$B$20))+(AND(ISNUMBER(AS1685),AS1685&gt;0))+(AND(ISNUMBER(T1685),ISNUMBER(M1685),T1685&gt;=Settings!$B$21,M1685&gt;0))+(AND(ISNUMBER(AD1685),ISNUMBER(M1685),AD1685&gt;=Settings!$B$22,M1685&gt;0))+(AY1685&gt;=1))</f>
        <v/>
      </c>
      <c r="BW1685" s="91">
        <f>IF(OR(AY1685=0,BF1685&lt;&gt;"Y",BG1685&lt;&gt;"Y"),"",1+SUMPRODUCT(($A$6:$A$2604=A1685)*($AY$6:$AY$2604&gt;0)*($BF$6:$BF$2604="Y")*($BG$6:$BG$2604="Y")*(($AY$6:$AY$2604&gt;AY1685)+($AY$6:$AY$2604=AY1685)*($AD$6:$AD$2604&gt;AD1685))))</f>
        <v/>
      </c>
    </row>
    <row r="1686" ht="23.85" customHeight="1" s="55">
      <c r="A1686" s="90" t="n">
        <v>46296</v>
      </c>
      <c r="B1686" s="91" t="inlineStr">
        <is>
          <t>HTEL</t>
        </is>
      </c>
      <c r="C1686" s="91" t="inlineStr">
        <is>
          <t>INE0LEG01024</t>
        </is>
      </c>
      <c r="D1686" s="91" t="n"/>
      <c r="E1686" s="91" t="inlineStr">
        <is>
          <t>None</t>
        </is>
      </c>
      <c r="F1686" s="93" t="n">
        <v>692</v>
      </c>
      <c r="G1686" s="92" t="inlineStr">
        <is>
          <t>N</t>
        </is>
      </c>
      <c r="H1686" s="94" t="n"/>
      <c r="I1686" s="91" t="inlineStr">
        <is>
          <t>N</t>
        </is>
      </c>
      <c r="J1686" s="92">
        <f>IF(K1686="","N","Y")</f>
        <v/>
      </c>
      <c r="K1686" s="94">
        <f>_xlfn.TEXTJOIN("; ",TRUE,IF(P1686="52-wk low","52-wk low",""),IF(AND(AD1686&gt;=Settings!$B$12,M1686&lt;0),"Distribution",""),IF(AND(AJ1686="Y",M1686&lt;0,AK1686&lt;-Settings!$B$13),"Long unwinding",""),IF(AND(AJ1686="Y",M1686&lt;0,AK1686&gt;Settings!$B$13),"Short buildup",""))</f>
        <v/>
      </c>
      <c r="L1686" s="95" t="n">
        <v>72.92</v>
      </c>
      <c r="M1686" s="96" t="n">
        <v>0.87</v>
      </c>
      <c r="N1686" s="93" t="n">
        <v>372</v>
      </c>
      <c r="O1686" s="91" t="inlineStr">
        <is>
          <t>None</t>
        </is>
      </c>
      <c r="P1686" s="91" t="inlineStr">
        <is>
          <t>None</t>
        </is>
      </c>
      <c r="Q1686" s="97" t="n">
        <v>19.86</v>
      </c>
      <c r="R1686" s="96" t="n">
        <v>22.19</v>
      </c>
      <c r="S1686" s="96" t="n">
        <v>0.86</v>
      </c>
      <c r="T1686" s="96" t="n"/>
      <c r="U1686" s="96" t="n"/>
      <c r="V1686" s="103" t="n"/>
      <c r="W1686" s="102" t="n"/>
      <c r="X1686" s="93" t="n"/>
      <c r="Y1686" s="91" t="inlineStr">
        <is>
          <t>None</t>
        </is>
      </c>
      <c r="Z1686" s="99" t="n">
        <v>31.95</v>
      </c>
      <c r="AA1686" s="96" t="n">
        <v>0.76</v>
      </c>
      <c r="AB1686" s="96" t="n"/>
      <c r="AC1686" s="96" t="n"/>
      <c r="AD1686" s="96" t="n"/>
      <c r="AE1686" s="96" t="n"/>
      <c r="AF1686" s="103" t="n"/>
      <c r="AG1686" s="91" t="n"/>
      <c r="AH1686" s="100" t="n">
        <v>0</v>
      </c>
      <c r="AI1686" s="101" t="n">
        <v>0</v>
      </c>
      <c r="AJ1686" s="92" t="inlineStr">
        <is>
          <t>N</t>
        </is>
      </c>
      <c r="AK1686" s="96" t="n"/>
      <c r="AL1686" s="91" t="inlineStr">
        <is>
          <t>n/a</t>
        </is>
      </c>
      <c r="AM1686" s="93" t="n"/>
      <c r="AN1686" s="92" t="inlineStr">
        <is>
          <t>None</t>
        </is>
      </c>
      <c r="AO1686" s="102" t="n">
        <v>0</v>
      </c>
      <c r="AP1686" s="103" t="n"/>
      <c r="AQ1686" s="102" t="n"/>
      <c r="AR1686" s="91" t="inlineStr">
        <is>
          <t>N</t>
        </is>
      </c>
      <c r="AS1686" s="104" t="n"/>
      <c r="AT1686" s="92">
        <f>IF(AND(P1686="52-wk high",T1686&gt;=Settings!$B$7),"Y","N")</f>
        <v/>
      </c>
      <c r="AU1686" s="91">
        <f>IF(AND(AD1686&gt;=Settings!$B$8,M1686&gt;0),"Y","N")</f>
        <v/>
      </c>
      <c r="AV1686" s="91">
        <f>IF(OR(AH1686&gt;Settings!$B$9,AI1686&gt;Settings!$B$9),"Y","N")</f>
        <v/>
      </c>
      <c r="AW1686" s="91">
        <f>IF(AJ1686&lt;&gt;"Y","n/a",IF(AND(M1686&gt;0,AK1686&gt;Settings!$B$10),"Y","N"))</f>
        <v/>
      </c>
      <c r="AX1686" s="91">
        <f>IF(AO1686&gt;=Settings!$B$11,"Y","N")</f>
        <v/>
      </c>
      <c r="AY1686" s="99">
        <f>(AT1686="Y")+(AU1686="Y")+(AV1686="Y")+(AW1686="Y")+(AX1686="Y")</f>
        <v/>
      </c>
      <c r="AZ1686" s="94">
        <f>IF(AY1686=0,"None",_xlfn.TEXTJOIN(", ",TRUE(),IF(AT1686="Y","Breakout",""),IF(AU1686="Y","Accumulation",""),IF(AV1686="Y","Institutional buying",""),IF(AW1686="Y","Long buildup",""),IF(AX1686="Y","Momentum leader","")))</f>
        <v/>
      </c>
      <c r="BA1686" s="94">
        <f>IF(BW1686="","","Passes "&amp;AY1686&amp;" of 5 buy-side scans"&amp;IF(G1686="Y","; RED FLAG: filter out using Red flag column",""))</f>
        <v/>
      </c>
      <c r="BB1686" s="91" t="inlineStr">
        <is>
          <t>None</t>
        </is>
      </c>
      <c r="BC1686" s="92" t="inlineStr">
        <is>
          <t>N</t>
        </is>
      </c>
      <c r="BD1686" s="94" t="n"/>
      <c r="BE1686" s="94" t="n"/>
      <c r="BF1686" s="92">
        <f>IF(R1686*100000&gt;=Settings!$B$5,"Y","N")</f>
        <v/>
      </c>
      <c r="BG1686" s="91">
        <f>IF(F1686&gt;Settings!$B$6,"Y","N")</f>
        <v/>
      </c>
      <c r="BH1686" s="97" t="n">
        <v>-15.65</v>
      </c>
      <c r="BI1686" s="96" t="n">
        <v>5.12</v>
      </c>
      <c r="BJ1686" s="96" t="n">
        <v>-7.4</v>
      </c>
      <c r="BK1686" s="96" t="n"/>
      <c r="BL1686" s="96" t="n"/>
      <c r="BM1686" s="96" t="n"/>
      <c r="BN1686" s="97" t="n">
        <v>-0.37</v>
      </c>
      <c r="BO1686" s="96" t="n"/>
      <c r="BP1686" s="96" t="n"/>
      <c r="BQ1686" s="96" t="n"/>
      <c r="BR1686" s="91" t="n"/>
      <c r="BS1686" s="91" t="n"/>
      <c r="BT1686" s="96" t="n"/>
      <c r="BU1686" s="91" t="n"/>
      <c r="BV1686" s="99">
        <f>IF(OR(BF1686&lt;&gt;"Y",BG1686&lt;&gt;"Y"),"",(AND(ISNUMBER(BQ1686),BQ1686&gt;0))+(BR1686="Stacked up")+(AND(ISNUMBER(BH1686),BH1686&gt;=-Settings!$B$17))+(AND(ISNUMBER(BK1686),ISNUMBER(BM1686),BK1686&gt;0,BM1686&gt;0))+(AND(ISNUMBER(AQ1686),AQ1686&gt;=Settings!$B$18))+(AND(ISNUMBER(BT1686),BT1686&gt;=Settings!$B$19,BT1686&lt;=Settings!$B$20))+(AND(ISNUMBER(AS1686),AS1686&gt;0))+(AND(ISNUMBER(T1686),ISNUMBER(M1686),T1686&gt;=Settings!$B$21,M1686&gt;0))+(AND(ISNUMBER(AD1686),ISNUMBER(M1686),AD1686&gt;=Settings!$B$22,M1686&gt;0))+(AY1686&gt;=1))</f>
        <v/>
      </c>
      <c r="BW1686" s="91">
        <f>IF(OR(AY1686=0,BF1686&lt;&gt;"Y",BG1686&lt;&gt;"Y"),"",1+SUMPRODUCT(($A$6:$A$2604=A1686)*($AY$6:$AY$2604&gt;0)*($BF$6:$BF$2604="Y")*($BG$6:$BG$2604="Y")*(($AY$6:$AY$2604&gt;AY1686)+($AY$6:$AY$2604=AY1686)*($AD$6:$AD$2604&gt;AD1686))))</f>
        <v/>
      </c>
    </row>
    <row r="1687" ht="23.85" customHeight="1" s="55">
      <c r="A1687" s="90" t="n">
        <v>46296</v>
      </c>
      <c r="B1687" s="91" t="inlineStr">
        <is>
          <t>WANBURY</t>
        </is>
      </c>
      <c r="C1687" s="91" t="inlineStr">
        <is>
          <t>INE107F01022</t>
        </is>
      </c>
      <c r="D1687" s="91" t="n"/>
      <c r="E1687" s="91" t="inlineStr">
        <is>
          <t>None</t>
        </is>
      </c>
      <c r="F1687" s="93" t="n">
        <v>692</v>
      </c>
      <c r="G1687" s="92" t="inlineStr">
        <is>
          <t>N</t>
        </is>
      </c>
      <c r="H1687" s="94" t="n"/>
      <c r="I1687" s="91" t="inlineStr">
        <is>
          <t>N</t>
        </is>
      </c>
      <c r="J1687" s="92">
        <f>IF(K1687="","N","Y")</f>
        <v/>
      </c>
      <c r="K1687" s="94">
        <f>_xlfn.TEXTJOIN("; ",TRUE,IF(P1687="52-wk low","52-wk low",""),IF(AND(AD1687&gt;=Settings!$B$12,M1687&lt;0),"Distribution",""),IF(AND(AJ1687="Y",M1687&lt;0,AK1687&lt;-Settings!$B$13),"Long unwinding",""),IF(AND(AJ1687="Y",M1687&lt;0,AK1687&gt;Settings!$B$13),"Short buildup",""))</f>
        <v/>
      </c>
      <c r="L1687" s="95" t="n">
        <v>197.99</v>
      </c>
      <c r="M1687" s="96" t="n">
        <v>-0.76</v>
      </c>
      <c r="N1687" s="93" t="n">
        <v>920</v>
      </c>
      <c r="O1687" s="91" t="inlineStr">
        <is>
          <t>None</t>
        </is>
      </c>
      <c r="P1687" s="91" t="inlineStr">
        <is>
          <t>None</t>
        </is>
      </c>
      <c r="Q1687" s="97" t="n">
        <v>5.64</v>
      </c>
      <c r="R1687" s="96" t="n">
        <v>1.97</v>
      </c>
      <c r="S1687" s="96" t="n">
        <v>3.23</v>
      </c>
      <c r="T1687" s="96" t="n">
        <v>1.87</v>
      </c>
      <c r="U1687" s="96" t="n">
        <v>1.66</v>
      </c>
      <c r="V1687" s="103" t="n">
        <v>0.57</v>
      </c>
      <c r="W1687" s="102" t="n">
        <v>2</v>
      </c>
      <c r="X1687" s="93" t="n">
        <v>86</v>
      </c>
      <c r="Y1687" s="91" t="inlineStr">
        <is>
          <t>None</t>
        </is>
      </c>
      <c r="Z1687" s="99" t="n">
        <v>46.81</v>
      </c>
      <c r="AA1687" s="96" t="n">
        <v>0.97</v>
      </c>
      <c r="AB1687" s="96" t="n">
        <v>0.98</v>
      </c>
      <c r="AC1687" s="96" t="n">
        <v>3.11</v>
      </c>
      <c r="AD1687" s="96" t="n">
        <v>1.94</v>
      </c>
      <c r="AE1687" s="96" t="n"/>
      <c r="AF1687" s="103" t="n">
        <v>1.28</v>
      </c>
      <c r="AG1687" s="91" t="inlineStr">
        <is>
          <t>Normal</t>
        </is>
      </c>
      <c r="AH1687" s="100" t="n">
        <v>0</v>
      </c>
      <c r="AI1687" s="101" t="n">
        <v>0</v>
      </c>
      <c r="AJ1687" s="92" t="inlineStr">
        <is>
          <t>N</t>
        </is>
      </c>
      <c r="AK1687" s="96" t="n"/>
      <c r="AL1687" s="91" t="inlineStr">
        <is>
          <t>n/a</t>
        </is>
      </c>
      <c r="AM1687" s="93" t="n"/>
      <c r="AN1687" s="92" t="inlineStr">
        <is>
          <t>None</t>
        </is>
      </c>
      <c r="AO1687" s="102" t="n">
        <v>0</v>
      </c>
      <c r="AP1687" s="103" t="n">
        <v>0.65</v>
      </c>
      <c r="AQ1687" s="102" t="n">
        <v>29</v>
      </c>
      <c r="AR1687" s="91" t="inlineStr">
        <is>
          <t>N</t>
        </is>
      </c>
      <c r="AS1687" s="104" t="n"/>
      <c r="AT1687" s="92">
        <f>IF(AND(P1687="52-wk high",T1687&gt;=Settings!$B$7),"Y","N")</f>
        <v/>
      </c>
      <c r="AU1687" s="91">
        <f>IF(AND(AD1687&gt;=Settings!$B$8,M1687&gt;0),"Y","N")</f>
        <v/>
      </c>
      <c r="AV1687" s="91">
        <f>IF(OR(AH1687&gt;Settings!$B$9,AI1687&gt;Settings!$B$9),"Y","N")</f>
        <v/>
      </c>
      <c r="AW1687" s="91">
        <f>IF(AJ1687&lt;&gt;"Y","n/a",IF(AND(M1687&gt;0,AK1687&gt;Settings!$B$10),"Y","N"))</f>
        <v/>
      </c>
      <c r="AX1687" s="91">
        <f>IF(AO1687&gt;=Settings!$B$11,"Y","N")</f>
        <v/>
      </c>
      <c r="AY1687" s="99">
        <f>(AT1687="Y")+(AU1687="Y")+(AV1687="Y")+(AW1687="Y")+(AX1687="Y")</f>
        <v/>
      </c>
      <c r="AZ1687" s="94">
        <f>IF(AY1687=0,"None",_xlfn.TEXTJOIN(", ",TRUE(),IF(AT1687="Y","Breakout",""),IF(AU1687="Y","Accumulation",""),IF(AV1687="Y","Institutional buying",""),IF(AW1687="Y","Long buildup",""),IF(AX1687="Y","Momentum leader","")))</f>
        <v/>
      </c>
      <c r="BA1687" s="94">
        <f>IF(BW1687="","","Passes "&amp;AY1687&amp;" of 5 buy-side scans"&amp;IF(G1687="Y","; RED FLAG: filter out using Red flag column",""))</f>
        <v/>
      </c>
      <c r="BB1687" s="91" t="inlineStr">
        <is>
          <t>None</t>
        </is>
      </c>
      <c r="BC1687" s="92" t="inlineStr">
        <is>
          <t>Y</t>
        </is>
      </c>
      <c r="BD1687" s="94" t="inlineStr">
        <is>
          <t>High-low range &gt;75% in 3 months</t>
        </is>
      </c>
      <c r="BE1687" s="94" t="n"/>
      <c r="BF1687" s="92">
        <f>IF(R1687*100000&gt;=Settings!$B$5,"Y","N")</f>
        <v/>
      </c>
      <c r="BG1687" s="91">
        <f>IF(F1687&gt;Settings!$B$6,"Y","N")</f>
        <v/>
      </c>
      <c r="BH1687" s="97" t="n">
        <v>-44.83</v>
      </c>
      <c r="BI1687" s="96" t="n">
        <v>-12.06</v>
      </c>
      <c r="BJ1687" s="96" t="n">
        <v>-22.17</v>
      </c>
      <c r="BK1687" s="96" t="n">
        <v>-31.15</v>
      </c>
      <c r="BL1687" s="96" t="n">
        <v>-14.07</v>
      </c>
      <c r="BM1687" s="96" t="n">
        <v>-20.63</v>
      </c>
      <c r="BN1687" s="97" t="n">
        <v>-12.93</v>
      </c>
      <c r="BO1687" s="96" t="n">
        <v>-19.94</v>
      </c>
      <c r="BP1687" s="96" t="n">
        <v>-22.93</v>
      </c>
      <c r="BQ1687" s="96" t="n">
        <v>-23.02</v>
      </c>
      <c r="BR1687" s="91" t="inlineStr">
        <is>
          <t>Stacked down</t>
        </is>
      </c>
      <c r="BS1687" s="91" t="inlineStr">
        <is>
          <t>None</t>
        </is>
      </c>
      <c r="BT1687" s="96" t="n">
        <v>19.7</v>
      </c>
      <c r="BU1687" s="91" t="inlineStr">
        <is>
          <t>N</t>
        </is>
      </c>
      <c r="BV1687" s="99">
        <f>IF(OR(BF1687&lt;&gt;"Y",BG1687&lt;&gt;"Y"),"",(AND(ISNUMBER(BQ1687),BQ1687&gt;0))+(BR1687="Stacked up")+(AND(ISNUMBER(BH1687),BH1687&gt;=-Settings!$B$17))+(AND(ISNUMBER(BK1687),ISNUMBER(BM1687),BK1687&gt;0,BM1687&gt;0))+(AND(ISNUMBER(AQ1687),AQ1687&gt;=Settings!$B$18))+(AND(ISNUMBER(BT1687),BT1687&gt;=Settings!$B$19,BT1687&lt;=Settings!$B$20))+(AND(ISNUMBER(AS1687),AS1687&gt;0))+(AND(ISNUMBER(T1687),ISNUMBER(M1687),T1687&gt;=Settings!$B$21,M1687&gt;0))+(AND(ISNUMBER(AD1687),ISNUMBER(M1687),AD1687&gt;=Settings!$B$22,M1687&gt;0))+(AY1687&gt;=1))</f>
        <v/>
      </c>
      <c r="BW1687" s="91">
        <f>IF(OR(AY1687=0,BF1687&lt;&gt;"Y",BG1687&lt;&gt;"Y"),"",1+SUMPRODUCT(($A$6:$A$2604=A1687)*($AY$6:$AY$2604&gt;0)*($BF$6:$BF$2604="Y")*($BG$6:$BG$2604="Y")*(($AY$6:$AY$2604&gt;AY1687)+($AY$6:$AY$2604=AY1687)*($AD$6:$AD$2604&gt;AD1687))))</f>
        <v/>
      </c>
    </row>
    <row r="1688" ht="23.85" customHeight="1" s="55">
      <c r="A1688" s="90" t="n">
        <v>46296</v>
      </c>
      <c r="B1688" s="91" t="inlineStr">
        <is>
          <t>VEEGALAND</t>
        </is>
      </c>
      <c r="C1688" s="91" t="inlineStr">
        <is>
          <t>INE1JTV01015</t>
        </is>
      </c>
      <c r="D1688" s="91" t="n"/>
      <c r="E1688" s="91" t="inlineStr">
        <is>
          <t>None</t>
        </is>
      </c>
      <c r="F1688" s="93" t="n">
        <v>691</v>
      </c>
      <c r="G1688" s="92" t="inlineStr">
        <is>
          <t>Y</t>
        </is>
      </c>
      <c r="H1688" s="94" t="inlineStr">
        <is>
          <t>T2T (BE series)</t>
        </is>
      </c>
      <c r="I1688" s="91" t="inlineStr">
        <is>
          <t>Y</t>
        </is>
      </c>
      <c r="J1688" s="92">
        <f>IF(K1688="","N","Y")</f>
        <v/>
      </c>
      <c r="K1688" s="94">
        <f>_xlfn.TEXTJOIN("; ",TRUE,IF(P1688="52-wk low","52-wk low",""),IF(AND(AD1688&gt;=Settings!$B$12,M1688&lt;0),"Distribution",""),IF(AND(AJ1688="Y",M1688&lt;0,AK1688&lt;-Settings!$B$13),"Long unwinding",""),IF(AND(AJ1688="Y",M1688&lt;0,AK1688&gt;Settings!$B$13),"Short buildup",""))</f>
        <v/>
      </c>
      <c r="L1688" s="95" t="n">
        <v>141.79</v>
      </c>
      <c r="M1688" s="96" t="n">
        <v>-0.44</v>
      </c>
      <c r="N1688" s="93" t="n">
        <v>770</v>
      </c>
      <c r="O1688" s="91" t="inlineStr">
        <is>
          <t>None</t>
        </is>
      </c>
      <c r="P1688" s="91" t="inlineStr">
        <is>
          <t>None</t>
        </is>
      </c>
      <c r="Q1688" s="97" t="n">
        <v>1.22</v>
      </c>
      <c r="R1688" s="96" t="n"/>
      <c r="S1688" s="96" t="n"/>
      <c r="T1688" s="96" t="n"/>
      <c r="U1688" s="96" t="n"/>
      <c r="V1688" s="103" t="n"/>
      <c r="W1688" s="102" t="n"/>
      <c r="X1688" s="93" t="n"/>
      <c r="Y1688" s="91" t="inlineStr">
        <is>
          <t>None</t>
        </is>
      </c>
      <c r="Z1688" s="99" t="n"/>
      <c r="AA1688" s="96" t="n"/>
      <c r="AB1688" s="96" t="n"/>
      <c r="AC1688" s="96" t="n"/>
      <c r="AD1688" s="96" t="n"/>
      <c r="AE1688" s="96" t="n"/>
      <c r="AF1688" s="103" t="n"/>
      <c r="AG1688" s="91" t="n"/>
      <c r="AH1688" s="100" t="n">
        <v>0</v>
      </c>
      <c r="AI1688" s="101" t="n">
        <v>0</v>
      </c>
      <c r="AJ1688" s="92" t="inlineStr">
        <is>
          <t>N</t>
        </is>
      </c>
      <c r="AK1688" s="96" t="n"/>
      <c r="AL1688" s="91" t="inlineStr">
        <is>
          <t>n/a</t>
        </is>
      </c>
      <c r="AM1688" s="93" t="n"/>
      <c r="AN1688" s="92" t="inlineStr">
        <is>
          <t>None</t>
        </is>
      </c>
      <c r="AO1688" s="102" t="n">
        <v>0</v>
      </c>
      <c r="AP1688" s="103" t="n"/>
      <c r="AQ1688" s="102" t="n"/>
      <c r="AR1688" s="91" t="inlineStr">
        <is>
          <t>N</t>
        </is>
      </c>
      <c r="AS1688" s="104" t="n"/>
      <c r="AT1688" s="92">
        <f>IF(AND(P1688="52-wk high",T1688&gt;=Settings!$B$7),"Y","N")</f>
        <v/>
      </c>
      <c r="AU1688" s="91">
        <f>IF(AND(AD1688&gt;=Settings!$B$8,M1688&gt;0),"Y","N")</f>
        <v/>
      </c>
      <c r="AV1688" s="91">
        <f>IF(OR(AH1688&gt;Settings!$B$9,AI1688&gt;Settings!$B$9),"Y","N")</f>
        <v/>
      </c>
      <c r="AW1688" s="91">
        <f>IF(AJ1688&lt;&gt;"Y","n/a",IF(AND(M1688&gt;0,AK1688&gt;Settings!$B$10),"Y","N"))</f>
        <v/>
      </c>
      <c r="AX1688" s="91">
        <f>IF(AO1688&gt;=Settings!$B$11,"Y","N")</f>
        <v/>
      </c>
      <c r="AY1688" s="99">
        <f>(AT1688="Y")+(AU1688="Y")+(AV1688="Y")+(AW1688="Y")+(AX1688="Y")</f>
        <v/>
      </c>
      <c r="AZ1688" s="94">
        <f>IF(AY1688=0,"None",_xlfn.TEXTJOIN(", ",TRUE(),IF(AT1688="Y","Breakout",""),IF(AU1688="Y","Accumulation",""),IF(AV1688="Y","Institutional buying",""),IF(AW1688="Y","Long buildup",""),IF(AX1688="Y","Momentum leader","")))</f>
        <v/>
      </c>
      <c r="BA1688" s="94">
        <f>IF(BW1688="","","Passes "&amp;AY1688&amp;" of 5 buy-side scans"&amp;IF(G1688="Y","; RED FLAG: filter out using Red flag column",""))</f>
        <v/>
      </c>
      <c r="BB1688" s="91" t="inlineStr">
        <is>
          <t>None</t>
        </is>
      </c>
      <c r="BC1688" s="92" t="inlineStr">
        <is>
          <t>N</t>
        </is>
      </c>
      <c r="BD1688" s="94" t="n"/>
      <c r="BE1688" s="94" t="n"/>
      <c r="BF1688" s="92">
        <f>IF(R1688*100000&gt;=Settings!$B$5,"Y","N")</f>
        <v/>
      </c>
      <c r="BG1688" s="91">
        <f>IF(F1688&gt;Settings!$B$6,"Y","N")</f>
        <v/>
      </c>
      <c r="BH1688" s="97" t="n">
        <v>-7.93</v>
      </c>
      <c r="BI1688" s="96" t="n">
        <v>-0.41</v>
      </c>
      <c r="BJ1688" s="96" t="n"/>
      <c r="BK1688" s="96" t="n"/>
      <c r="BL1688" s="96" t="n"/>
      <c r="BM1688" s="96" t="n"/>
      <c r="BN1688" s="97" t="n"/>
      <c r="BO1688" s="96" t="n"/>
      <c r="BP1688" s="96" t="n"/>
      <c r="BQ1688" s="96" t="n"/>
      <c r="BR1688" s="91" t="n"/>
      <c r="BS1688" s="91" t="n"/>
      <c r="BT1688" s="96" t="n"/>
      <c r="BU1688" s="91" t="n"/>
      <c r="BV1688" s="99">
        <f>IF(OR(BF1688&lt;&gt;"Y",BG1688&lt;&gt;"Y"),"",(AND(ISNUMBER(BQ1688),BQ1688&gt;0))+(BR1688="Stacked up")+(AND(ISNUMBER(BH1688),BH1688&gt;=-Settings!$B$17))+(AND(ISNUMBER(BK1688),ISNUMBER(BM1688),BK1688&gt;0,BM1688&gt;0))+(AND(ISNUMBER(AQ1688),AQ1688&gt;=Settings!$B$18))+(AND(ISNUMBER(BT1688),BT1688&gt;=Settings!$B$19,BT1688&lt;=Settings!$B$20))+(AND(ISNUMBER(AS1688),AS1688&gt;0))+(AND(ISNUMBER(T1688),ISNUMBER(M1688),T1688&gt;=Settings!$B$21,M1688&gt;0))+(AND(ISNUMBER(AD1688),ISNUMBER(M1688),AD1688&gt;=Settings!$B$22,M1688&gt;0))+(AY1688&gt;=1))</f>
        <v/>
      </c>
      <c r="BW1688" s="91">
        <f>IF(OR(AY1688=0,BF1688&lt;&gt;"Y",BG1688&lt;&gt;"Y"),"",1+SUMPRODUCT(($A$6:$A$2604=A1688)*($AY$6:$AY$2604&gt;0)*($BF$6:$BF$2604="Y")*($BG$6:$BG$2604="Y")*(($AY$6:$AY$2604&gt;AY1688)+($AY$6:$AY$2604=AY1688)*($AD$6:$AD$2604&gt;AD1688))))</f>
        <v/>
      </c>
    </row>
    <row r="1689" ht="23.85" customHeight="1" s="55">
      <c r="A1689" s="90" t="n">
        <v>46296</v>
      </c>
      <c r="B1689" s="91" t="inlineStr">
        <is>
          <t>HERANBA</t>
        </is>
      </c>
      <c r="C1689" s="91" t="inlineStr">
        <is>
          <t>INE694N01015</t>
        </is>
      </c>
      <c r="D1689" s="91" t="n"/>
      <c r="E1689" s="91" t="inlineStr">
        <is>
          <t>None</t>
        </is>
      </c>
      <c r="F1689" s="93" t="n">
        <v>689</v>
      </c>
      <c r="G1689" s="92" t="inlineStr">
        <is>
          <t>N</t>
        </is>
      </c>
      <c r="H1689" s="94" t="n"/>
      <c r="I1689" s="91" t="inlineStr">
        <is>
          <t>N</t>
        </is>
      </c>
      <c r="J1689" s="92">
        <f>IF(K1689="","N","Y")</f>
        <v/>
      </c>
      <c r="K1689" s="94">
        <f>_xlfn.TEXTJOIN("; ",TRUE,IF(P1689="52-wk low","52-wk low",""),IF(AND(AD1689&gt;=Settings!$B$12,M1689&lt;0),"Distribution",""),IF(AND(AJ1689="Y",M1689&lt;0,AK1689&lt;-Settings!$B$13),"Long unwinding",""),IF(AND(AJ1689="Y",M1689&lt;0,AK1689&gt;Settings!$B$13),"Short buildup",""))</f>
        <v/>
      </c>
      <c r="L1689" s="95" t="n">
        <v>172.12</v>
      </c>
      <c r="M1689" s="96" t="n">
        <v>-2.5</v>
      </c>
      <c r="N1689" s="93" t="n">
        <v>1891</v>
      </c>
      <c r="O1689" s="91" t="inlineStr">
        <is>
          <t>None</t>
        </is>
      </c>
      <c r="P1689" s="91" t="inlineStr">
        <is>
          <t>None</t>
        </is>
      </c>
      <c r="Q1689" s="97" t="n">
        <v>0.66</v>
      </c>
      <c r="R1689" s="96" t="n">
        <v>2.03</v>
      </c>
      <c r="S1689" s="96" t="n">
        <v>0.33</v>
      </c>
      <c r="T1689" s="96" t="n">
        <v>0.59</v>
      </c>
      <c r="U1689" s="96" t="n">
        <v>0.73</v>
      </c>
      <c r="V1689" s="103" t="n">
        <v>2.22</v>
      </c>
      <c r="W1689" s="102" t="n">
        <v>1</v>
      </c>
      <c r="X1689" s="93" t="n"/>
      <c r="Y1689" s="91" t="inlineStr">
        <is>
          <t>None</t>
        </is>
      </c>
      <c r="Z1689" s="99" t="n">
        <v>52.91</v>
      </c>
      <c r="AA1689" s="96" t="n">
        <v>1.12</v>
      </c>
      <c r="AB1689" s="96" t="n">
        <v>1.01</v>
      </c>
      <c r="AC1689" s="96" t="n">
        <v>1.28</v>
      </c>
      <c r="AD1689" s="96" t="n">
        <v>1.27</v>
      </c>
      <c r="AE1689" s="96" t="n">
        <v>1.33</v>
      </c>
      <c r="AF1689" s="103" t="n">
        <v>0.49</v>
      </c>
      <c r="AG1689" s="91" t="inlineStr">
        <is>
          <t>Drying up</t>
        </is>
      </c>
      <c r="AH1689" s="100" t="n">
        <v>0</v>
      </c>
      <c r="AI1689" s="101" t="n">
        <v>0</v>
      </c>
      <c r="AJ1689" s="92" t="inlineStr">
        <is>
          <t>N</t>
        </is>
      </c>
      <c r="AK1689" s="96" t="n"/>
      <c r="AL1689" s="91" t="inlineStr">
        <is>
          <t>n/a</t>
        </is>
      </c>
      <c r="AM1689" s="93" t="n"/>
      <c r="AN1689" s="92" t="inlineStr">
        <is>
          <t>None</t>
        </is>
      </c>
      <c r="AO1689" s="102" t="n">
        <v>0</v>
      </c>
      <c r="AP1689" s="103" t="n">
        <v>0.58</v>
      </c>
      <c r="AQ1689" s="102" t="n">
        <v>16</v>
      </c>
      <c r="AR1689" s="91" t="inlineStr">
        <is>
          <t>N</t>
        </is>
      </c>
      <c r="AS1689" s="104" t="n"/>
      <c r="AT1689" s="92">
        <f>IF(AND(P1689="52-wk high",T1689&gt;=Settings!$B$7),"Y","N")</f>
        <v/>
      </c>
      <c r="AU1689" s="91">
        <f>IF(AND(AD1689&gt;=Settings!$B$8,M1689&gt;0),"Y","N")</f>
        <v/>
      </c>
      <c r="AV1689" s="91">
        <f>IF(OR(AH1689&gt;Settings!$B$9,AI1689&gt;Settings!$B$9),"Y","N")</f>
        <v/>
      </c>
      <c r="AW1689" s="91">
        <f>IF(AJ1689&lt;&gt;"Y","n/a",IF(AND(M1689&gt;0,AK1689&gt;Settings!$B$10),"Y","N"))</f>
        <v/>
      </c>
      <c r="AX1689" s="91">
        <f>IF(AO1689&gt;=Settings!$B$11,"Y","N")</f>
        <v/>
      </c>
      <c r="AY1689" s="99">
        <f>(AT1689="Y")+(AU1689="Y")+(AV1689="Y")+(AW1689="Y")+(AX1689="Y")</f>
        <v/>
      </c>
      <c r="AZ1689" s="94">
        <f>IF(AY1689=0,"None",_xlfn.TEXTJOIN(", ",TRUE(),IF(AT1689="Y","Breakout",""),IF(AU1689="Y","Accumulation",""),IF(AV1689="Y","Institutional buying",""),IF(AW1689="Y","Long buildup",""),IF(AX1689="Y","Momentum leader","")))</f>
        <v/>
      </c>
      <c r="BA1689" s="94">
        <f>IF(BW1689="","","Passes "&amp;AY1689&amp;" of 5 buy-side scans"&amp;IF(G1689="Y","; RED FLAG: filter out using Red flag column",""))</f>
        <v/>
      </c>
      <c r="BB1689" s="91" t="inlineStr">
        <is>
          <t>None</t>
        </is>
      </c>
      <c r="BC1689" s="92" t="inlineStr">
        <is>
          <t>Y</t>
        </is>
      </c>
      <c r="BD1689" s="94" t="inlineStr">
        <is>
          <t>EPS zero</t>
        </is>
      </c>
      <c r="BE1689" s="94" t="n"/>
      <c r="BF1689" s="92">
        <f>IF(R1689*100000&gt;=Settings!$B$5,"Y","N")</f>
        <v/>
      </c>
      <c r="BG1689" s="91">
        <f>IF(F1689&gt;Settings!$B$6,"Y","N")</f>
        <v/>
      </c>
      <c r="BH1689" s="97" t="n">
        <v>-47.36</v>
      </c>
      <c r="BI1689" s="96" t="n">
        <v>-0.09</v>
      </c>
      <c r="BJ1689" s="96" t="n">
        <v>-2.18</v>
      </c>
      <c r="BK1689" s="96" t="n">
        <v>-6.21</v>
      </c>
      <c r="BL1689" s="96" t="n">
        <v>-0.97</v>
      </c>
      <c r="BM1689" s="96" t="n">
        <v>-42.43</v>
      </c>
      <c r="BN1689" s="97" t="n">
        <v>-0.6899999999999999</v>
      </c>
      <c r="BO1689" s="96" t="n">
        <v>-1.43</v>
      </c>
      <c r="BP1689" s="96" t="n">
        <v>-5.28</v>
      </c>
      <c r="BQ1689" s="96" t="n">
        <v>-14.46</v>
      </c>
      <c r="BR1689" s="91" t="inlineStr">
        <is>
          <t>Stacked down</t>
        </is>
      </c>
      <c r="BS1689" s="91" t="inlineStr">
        <is>
          <t>None</t>
        </is>
      </c>
      <c r="BT1689" s="96" t="n">
        <v>47.6</v>
      </c>
      <c r="BU1689" s="91" t="inlineStr">
        <is>
          <t>N</t>
        </is>
      </c>
      <c r="BV1689" s="99">
        <f>IF(OR(BF1689&lt;&gt;"Y",BG1689&lt;&gt;"Y"),"",(AND(ISNUMBER(BQ1689),BQ1689&gt;0))+(BR1689="Stacked up")+(AND(ISNUMBER(BH1689),BH1689&gt;=-Settings!$B$17))+(AND(ISNUMBER(BK1689),ISNUMBER(BM1689),BK1689&gt;0,BM1689&gt;0))+(AND(ISNUMBER(AQ1689),AQ1689&gt;=Settings!$B$18))+(AND(ISNUMBER(BT1689),BT1689&gt;=Settings!$B$19,BT1689&lt;=Settings!$B$20))+(AND(ISNUMBER(AS1689),AS1689&gt;0))+(AND(ISNUMBER(T1689),ISNUMBER(M1689),T1689&gt;=Settings!$B$21,M1689&gt;0))+(AND(ISNUMBER(AD1689),ISNUMBER(M1689),AD1689&gt;=Settings!$B$22,M1689&gt;0))+(AY1689&gt;=1))</f>
        <v/>
      </c>
      <c r="BW1689" s="91">
        <f>IF(OR(AY1689=0,BF1689&lt;&gt;"Y",BG1689&lt;&gt;"Y"),"",1+SUMPRODUCT(($A$6:$A$2604=A1689)*($AY$6:$AY$2604&gt;0)*($BF$6:$BF$2604="Y")*($BG$6:$BG$2604="Y")*(($AY$6:$AY$2604&gt;AY1689)+($AY$6:$AY$2604=AY1689)*($AD$6:$AD$2604&gt;AD1689))))</f>
        <v/>
      </c>
    </row>
    <row r="1690" ht="23.85" customHeight="1" s="55">
      <c r="A1690" s="90" t="n">
        <v>46296</v>
      </c>
      <c r="B1690" s="91" t="inlineStr">
        <is>
          <t>SATIA</t>
        </is>
      </c>
      <c r="C1690" s="91" t="inlineStr">
        <is>
          <t>INE170E01023</t>
        </is>
      </c>
      <c r="D1690" s="91" t="n"/>
      <c r="E1690" s="91" t="inlineStr">
        <is>
          <t>None</t>
        </is>
      </c>
      <c r="F1690" s="93" t="n">
        <v>683</v>
      </c>
      <c r="G1690" s="92" t="inlineStr">
        <is>
          <t>N</t>
        </is>
      </c>
      <c r="H1690" s="94" t="n"/>
      <c r="I1690" s="91" t="inlineStr">
        <is>
          <t>N</t>
        </is>
      </c>
      <c r="J1690" s="92">
        <f>IF(K1690="","N","Y")</f>
        <v/>
      </c>
      <c r="K1690" s="94">
        <f>_xlfn.TEXTJOIN("; ",TRUE,IF(P1690="52-wk low","52-wk low",""),IF(AND(AD1690&gt;=Settings!$B$12,M1690&lt;0),"Distribution",""),IF(AND(AJ1690="Y",M1690&lt;0,AK1690&lt;-Settings!$B$13),"Long unwinding",""),IF(AND(AJ1690="Y",M1690&lt;0,AK1690&gt;Settings!$B$13),"Short buildup",""))</f>
        <v/>
      </c>
      <c r="L1690" s="95" t="n">
        <v>68.34</v>
      </c>
      <c r="M1690" s="96" t="n">
        <v>-1.95</v>
      </c>
      <c r="N1690" s="93" t="n">
        <v>1610</v>
      </c>
      <c r="O1690" s="91" t="inlineStr">
        <is>
          <t>None</t>
        </is>
      </c>
      <c r="P1690" s="91" t="inlineStr">
        <is>
          <t>None</t>
        </is>
      </c>
      <c r="Q1690" s="97" t="n">
        <v>1.25</v>
      </c>
      <c r="R1690" s="96" t="n">
        <v>1.89</v>
      </c>
      <c r="S1690" s="96" t="n">
        <v>0.68</v>
      </c>
      <c r="T1690" s="96" t="n">
        <v>0.92</v>
      </c>
      <c r="U1690" s="96" t="n">
        <v>0.93</v>
      </c>
      <c r="V1690" s="103" t="n">
        <v>1.39</v>
      </c>
      <c r="W1690" s="102" t="n">
        <v>7</v>
      </c>
      <c r="X1690" s="93" t="n"/>
      <c r="Y1690" s="91" t="inlineStr">
        <is>
          <t>None</t>
        </is>
      </c>
      <c r="Z1690" s="99" t="n">
        <v>69.67</v>
      </c>
      <c r="AA1690" s="96" t="n">
        <v>1.19</v>
      </c>
      <c r="AB1690" s="96" t="n">
        <v>1.18</v>
      </c>
      <c r="AC1690" s="96" t="n">
        <v>0.79</v>
      </c>
      <c r="AD1690" s="96" t="n">
        <v>1.09</v>
      </c>
      <c r="AE1690" s="96" t="n">
        <v>1.15</v>
      </c>
      <c r="AF1690" s="103" t="n">
        <v>1.07</v>
      </c>
      <c r="AG1690" s="91" t="inlineStr">
        <is>
          <t>Normal</t>
        </is>
      </c>
      <c r="AH1690" s="100" t="n">
        <v>0</v>
      </c>
      <c r="AI1690" s="101" t="n">
        <v>0</v>
      </c>
      <c r="AJ1690" s="92" t="inlineStr">
        <is>
          <t>N</t>
        </is>
      </c>
      <c r="AK1690" s="96" t="n"/>
      <c r="AL1690" s="91" t="inlineStr">
        <is>
          <t>n/a</t>
        </is>
      </c>
      <c r="AM1690" s="93" t="n"/>
      <c r="AN1690" s="92" t="inlineStr">
        <is>
          <t>None</t>
        </is>
      </c>
      <c r="AO1690" s="102" t="n">
        <v>0</v>
      </c>
      <c r="AP1690" s="103" t="n">
        <v>0.92</v>
      </c>
      <c r="AQ1690" s="102" t="n">
        <v>58</v>
      </c>
      <c r="AR1690" s="91" t="inlineStr">
        <is>
          <t>N</t>
        </is>
      </c>
      <c r="AS1690" s="104" t="n"/>
      <c r="AT1690" s="92">
        <f>IF(AND(P1690="52-wk high",T1690&gt;=Settings!$B$7),"Y","N")</f>
        <v/>
      </c>
      <c r="AU1690" s="91">
        <f>IF(AND(AD1690&gt;=Settings!$B$8,M1690&gt;0),"Y","N")</f>
        <v/>
      </c>
      <c r="AV1690" s="91">
        <f>IF(OR(AH1690&gt;Settings!$B$9,AI1690&gt;Settings!$B$9),"Y","N")</f>
        <v/>
      </c>
      <c r="AW1690" s="91">
        <f>IF(AJ1690&lt;&gt;"Y","n/a",IF(AND(M1690&gt;0,AK1690&gt;Settings!$B$10),"Y","N"))</f>
        <v/>
      </c>
      <c r="AX1690" s="91">
        <f>IF(AO1690&gt;=Settings!$B$11,"Y","N")</f>
        <v/>
      </c>
      <c r="AY1690" s="99">
        <f>(AT1690="Y")+(AU1690="Y")+(AV1690="Y")+(AW1690="Y")+(AX1690="Y")</f>
        <v/>
      </c>
      <c r="AZ1690" s="94">
        <f>IF(AY1690=0,"None",_xlfn.TEXTJOIN(", ",TRUE(),IF(AT1690="Y","Breakout",""),IF(AU1690="Y","Accumulation",""),IF(AV1690="Y","Institutional buying",""),IF(AW1690="Y","Long buildup",""),IF(AX1690="Y","Momentum leader","")))</f>
        <v/>
      </c>
      <c r="BA1690" s="94">
        <f>IF(BW1690="","","Passes "&amp;AY1690&amp;" of 5 buy-side scans"&amp;IF(G1690="Y","; RED FLAG: filter out using Red flag column",""))</f>
        <v/>
      </c>
      <c r="BB1690" s="91" t="inlineStr">
        <is>
          <t>None</t>
        </is>
      </c>
      <c r="BC1690" s="92" t="inlineStr">
        <is>
          <t>N</t>
        </is>
      </c>
      <c r="BD1690" s="94" t="n"/>
      <c r="BE1690" s="94" t="n"/>
      <c r="BF1690" s="92">
        <f>IF(R1690*100000&gt;=Settings!$B$5,"Y","N")</f>
        <v/>
      </c>
      <c r="BG1690" s="91">
        <f>IF(F1690&gt;Settings!$B$6,"Y","N")</f>
        <v/>
      </c>
      <c r="BH1690" s="97" t="n">
        <v>-18.45</v>
      </c>
      <c r="BI1690" s="96" t="n">
        <v>0.99</v>
      </c>
      <c r="BJ1690" s="96" t="n">
        <v>19.77</v>
      </c>
      <c r="BK1690" s="96" t="n">
        <v>21.99</v>
      </c>
      <c r="BL1690" s="96" t="n">
        <v>22.67</v>
      </c>
      <c r="BM1690" s="96" t="n">
        <v>-15.98</v>
      </c>
      <c r="BN1690" s="97" t="n">
        <v>2.68</v>
      </c>
      <c r="BO1690" s="96" t="n">
        <v>7.25</v>
      </c>
      <c r="BP1690" s="96" t="n">
        <v>9.23</v>
      </c>
      <c r="BQ1690" s="96" t="n">
        <v>6.48</v>
      </c>
      <c r="BR1690" s="91" t="inlineStr">
        <is>
          <t>Mixed</t>
        </is>
      </c>
      <c r="BS1690" s="91" t="inlineStr">
        <is>
          <t>None</t>
        </is>
      </c>
      <c r="BT1690" s="96" t="n">
        <v>59</v>
      </c>
      <c r="BU1690" s="91" t="inlineStr">
        <is>
          <t>N</t>
        </is>
      </c>
      <c r="BV1690" s="99">
        <f>IF(OR(BF1690&lt;&gt;"Y",BG1690&lt;&gt;"Y"),"",(AND(ISNUMBER(BQ1690),BQ1690&gt;0))+(BR1690="Stacked up")+(AND(ISNUMBER(BH1690),BH1690&gt;=-Settings!$B$17))+(AND(ISNUMBER(BK1690),ISNUMBER(BM1690),BK1690&gt;0,BM1690&gt;0))+(AND(ISNUMBER(AQ1690),AQ1690&gt;=Settings!$B$18))+(AND(ISNUMBER(BT1690),BT1690&gt;=Settings!$B$19,BT1690&lt;=Settings!$B$20))+(AND(ISNUMBER(AS1690),AS1690&gt;0))+(AND(ISNUMBER(T1690),ISNUMBER(M1690),T1690&gt;=Settings!$B$21,M1690&gt;0))+(AND(ISNUMBER(AD1690),ISNUMBER(M1690),AD1690&gt;=Settings!$B$22,M1690&gt;0))+(AY1690&gt;=1))</f>
        <v/>
      </c>
      <c r="BW1690" s="91">
        <f>IF(OR(AY1690=0,BF1690&lt;&gt;"Y",BG1690&lt;&gt;"Y"),"",1+SUMPRODUCT(($A$6:$A$2604=A1690)*($AY$6:$AY$2604&gt;0)*($BF$6:$BF$2604="Y")*($BG$6:$BG$2604="Y")*(($AY$6:$AY$2604&gt;AY1690)+($AY$6:$AY$2604=AY1690)*($AD$6:$AD$2604&gt;AD1690))))</f>
        <v/>
      </c>
    </row>
    <row r="1691" ht="23.85" customHeight="1" s="55">
      <c r="A1691" s="90" t="n">
        <v>46296</v>
      </c>
      <c r="B1691" s="91" t="inlineStr">
        <is>
          <t>CHEVIOT</t>
        </is>
      </c>
      <c r="C1691" s="91" t="inlineStr">
        <is>
          <t>INE974B01016</t>
        </is>
      </c>
      <c r="D1691" s="91" t="n"/>
      <c r="E1691" s="91" t="inlineStr">
        <is>
          <t>None</t>
        </is>
      </c>
      <c r="F1691" s="93" t="n">
        <v>682</v>
      </c>
      <c r="G1691" s="92" t="inlineStr">
        <is>
          <t>N</t>
        </is>
      </c>
      <c r="H1691" s="94" t="n"/>
      <c r="I1691" s="91" t="inlineStr">
        <is>
          <t>N</t>
        </is>
      </c>
      <c r="J1691" s="92">
        <f>IF(K1691="","N","Y")</f>
        <v/>
      </c>
      <c r="K1691" s="94">
        <f>_xlfn.TEXTJOIN("; ",TRUE,IF(P1691="52-wk low","52-wk low",""),IF(AND(AD1691&gt;=Settings!$B$12,M1691&lt;0),"Distribution",""),IF(AND(AJ1691="Y",M1691&lt;0,AK1691&lt;-Settings!$B$13),"Long unwinding",""),IF(AND(AJ1691="Y",M1691&lt;0,AK1691&gt;Settings!$B$13),"Short buildup",""))</f>
        <v/>
      </c>
      <c r="L1691" s="95" t="n">
        <v>1167</v>
      </c>
      <c r="M1691" s="96" t="n">
        <v>-1.37</v>
      </c>
      <c r="N1691" s="93" t="n">
        <v>1238</v>
      </c>
      <c r="O1691" s="91" t="inlineStr">
        <is>
          <t>None</t>
        </is>
      </c>
      <c r="P1691" s="91" t="inlineStr">
        <is>
          <t>None</t>
        </is>
      </c>
      <c r="Q1691" s="97" t="n">
        <v>0.01</v>
      </c>
      <c r="R1691" s="96" t="n">
        <v>0.02</v>
      </c>
      <c r="S1691" s="96" t="n">
        <v>0.72</v>
      </c>
      <c r="T1691" s="96" t="n">
        <v>0.32</v>
      </c>
      <c r="U1691" s="96" t="n">
        <v>0.42</v>
      </c>
      <c r="V1691" s="103" t="n">
        <v>0.59</v>
      </c>
      <c r="W1691" s="102" t="n">
        <v>1</v>
      </c>
      <c r="X1691" s="93" t="n"/>
      <c r="Y1691" s="91" t="inlineStr">
        <is>
          <t>None</t>
        </is>
      </c>
      <c r="Z1691" s="99" t="n">
        <v>80.86</v>
      </c>
      <c r="AA1691" s="96" t="n">
        <v>1.01</v>
      </c>
      <c r="AB1691" s="96" t="n">
        <v>1.15</v>
      </c>
      <c r="AC1691" s="96" t="n">
        <v>0.82</v>
      </c>
      <c r="AD1691" s="96" t="n">
        <v>0.6</v>
      </c>
      <c r="AE1691" s="96" t="n">
        <v>0.67</v>
      </c>
      <c r="AF1691" s="103" t="n">
        <v>1.4</v>
      </c>
      <c r="AG1691" s="91" t="inlineStr">
        <is>
          <t>Normal</t>
        </is>
      </c>
      <c r="AH1691" s="100" t="n">
        <v>0</v>
      </c>
      <c r="AI1691" s="101" t="n">
        <v>0</v>
      </c>
      <c r="AJ1691" s="92" t="inlineStr">
        <is>
          <t>N</t>
        </is>
      </c>
      <c r="AK1691" s="96" t="n"/>
      <c r="AL1691" s="91" t="inlineStr">
        <is>
          <t>n/a</t>
        </is>
      </c>
      <c r="AM1691" s="93" t="n"/>
      <c r="AN1691" s="92" t="inlineStr">
        <is>
          <t>None</t>
        </is>
      </c>
      <c r="AO1691" s="102" t="n">
        <v>0</v>
      </c>
      <c r="AP1691" s="103" t="n">
        <v>1.3</v>
      </c>
      <c r="AQ1691" s="102" t="n">
        <v>73</v>
      </c>
      <c r="AR1691" s="91" t="inlineStr">
        <is>
          <t>N</t>
        </is>
      </c>
      <c r="AS1691" s="104" t="n"/>
      <c r="AT1691" s="92">
        <f>IF(AND(P1691="52-wk high",T1691&gt;=Settings!$B$7),"Y","N")</f>
        <v/>
      </c>
      <c r="AU1691" s="91">
        <f>IF(AND(AD1691&gt;=Settings!$B$8,M1691&gt;0),"Y","N")</f>
        <v/>
      </c>
      <c r="AV1691" s="91">
        <f>IF(OR(AH1691&gt;Settings!$B$9,AI1691&gt;Settings!$B$9),"Y","N")</f>
        <v/>
      </c>
      <c r="AW1691" s="91">
        <f>IF(AJ1691&lt;&gt;"Y","n/a",IF(AND(M1691&gt;0,AK1691&gt;Settings!$B$10),"Y","N"))</f>
        <v/>
      </c>
      <c r="AX1691" s="91">
        <f>IF(AO1691&gt;=Settings!$B$11,"Y","N")</f>
        <v/>
      </c>
      <c r="AY1691" s="99">
        <f>(AT1691="Y")+(AU1691="Y")+(AV1691="Y")+(AW1691="Y")+(AX1691="Y")</f>
        <v/>
      </c>
      <c r="AZ1691" s="94">
        <f>IF(AY1691=0,"None",_xlfn.TEXTJOIN(", ",TRUE(),IF(AT1691="Y","Breakout",""),IF(AU1691="Y","Accumulation",""),IF(AV1691="Y","Institutional buying",""),IF(AW1691="Y","Long buildup",""),IF(AX1691="Y","Momentum leader","")))</f>
        <v/>
      </c>
      <c r="BA1691" s="94">
        <f>IF(BW1691="","","Passes "&amp;AY1691&amp;" of 5 buy-side scans"&amp;IF(G1691="Y","; RED FLAG: filter out using Red flag column",""))</f>
        <v/>
      </c>
      <c r="BB1691" s="91" t="inlineStr">
        <is>
          <t>None</t>
        </is>
      </c>
      <c r="BC1691" s="92" t="inlineStr">
        <is>
          <t>Y</t>
        </is>
      </c>
      <c r="BD1691" s="94" t="inlineStr">
        <is>
          <t>Few traders (&lt;100 unique PAN, 30 days)</t>
        </is>
      </c>
      <c r="BE1691" s="94" t="n"/>
      <c r="BF1691" s="92">
        <f>IF(R1691*100000&gt;=Settings!$B$5,"Y","N")</f>
        <v/>
      </c>
      <c r="BG1691" s="91">
        <f>IF(F1691&gt;Settings!$B$6,"Y","N")</f>
        <v/>
      </c>
      <c r="BH1691" s="97" t="n">
        <v>-14.85</v>
      </c>
      <c r="BI1691" s="96" t="n">
        <v>0.03</v>
      </c>
      <c r="BJ1691" s="96" t="n">
        <v>3.77</v>
      </c>
      <c r="BK1691" s="96" t="n">
        <v>4.46</v>
      </c>
      <c r="BL1691" s="96" t="n">
        <v>25.75</v>
      </c>
      <c r="BM1691" s="96" t="n">
        <v>2.01</v>
      </c>
      <c r="BN1691" s="97" t="n">
        <v>-0.58</v>
      </c>
      <c r="BO1691" s="96" t="n">
        <v>0.38</v>
      </c>
      <c r="BP1691" s="96" t="n">
        <v>1.9</v>
      </c>
      <c r="BQ1691" s="96" t="n">
        <v>3.29</v>
      </c>
      <c r="BR1691" s="91" t="inlineStr">
        <is>
          <t>Mixed</t>
        </is>
      </c>
      <c r="BS1691" s="91" t="inlineStr">
        <is>
          <t>None</t>
        </is>
      </c>
      <c r="BT1691" s="96" t="n">
        <v>46</v>
      </c>
      <c r="BU1691" s="91" t="inlineStr">
        <is>
          <t>N</t>
        </is>
      </c>
      <c r="BV1691" s="99">
        <f>IF(OR(BF1691&lt;&gt;"Y",BG1691&lt;&gt;"Y"),"",(AND(ISNUMBER(BQ1691),BQ1691&gt;0))+(BR1691="Stacked up")+(AND(ISNUMBER(BH1691),BH1691&gt;=-Settings!$B$17))+(AND(ISNUMBER(BK1691),ISNUMBER(BM1691),BK1691&gt;0,BM1691&gt;0))+(AND(ISNUMBER(AQ1691),AQ1691&gt;=Settings!$B$18))+(AND(ISNUMBER(BT1691),BT1691&gt;=Settings!$B$19,BT1691&lt;=Settings!$B$20))+(AND(ISNUMBER(AS1691),AS1691&gt;0))+(AND(ISNUMBER(T1691),ISNUMBER(M1691),T1691&gt;=Settings!$B$21,M1691&gt;0))+(AND(ISNUMBER(AD1691),ISNUMBER(M1691),AD1691&gt;=Settings!$B$22,M1691&gt;0))+(AY1691&gt;=1))</f>
        <v/>
      </c>
      <c r="BW1691" s="91">
        <f>IF(OR(AY1691=0,BF1691&lt;&gt;"Y",BG1691&lt;&gt;"Y"),"",1+SUMPRODUCT(($A$6:$A$2604=A1691)*($AY$6:$AY$2604&gt;0)*($BF$6:$BF$2604="Y")*($BG$6:$BG$2604="Y")*(($AY$6:$AY$2604&gt;AY1691)+($AY$6:$AY$2604=AY1691)*($AD$6:$AD$2604&gt;AD1691))))</f>
        <v/>
      </c>
    </row>
    <row r="1692" ht="23.85" customHeight="1" s="55">
      <c r="A1692" s="90" t="n">
        <v>46296</v>
      </c>
      <c r="B1692" s="91" t="inlineStr">
        <is>
          <t>RAJPALAYAM</t>
        </is>
      </c>
      <c r="C1692" s="91" t="inlineStr">
        <is>
          <t>INE296E01026</t>
        </is>
      </c>
      <c r="D1692" s="91" t="n"/>
      <c r="E1692" s="91" t="inlineStr">
        <is>
          <t>None</t>
        </is>
      </c>
      <c r="F1692" s="93" t="n">
        <v>680</v>
      </c>
      <c r="G1692" s="92" t="inlineStr">
        <is>
          <t>N</t>
        </is>
      </c>
      <c r="H1692" s="94" t="n"/>
      <c r="I1692" s="91" t="inlineStr">
        <is>
          <t>N</t>
        </is>
      </c>
      <c r="J1692" s="92">
        <f>IF(K1692="","N","Y")</f>
        <v/>
      </c>
      <c r="K1692" s="94">
        <f>_xlfn.TEXTJOIN("; ",TRUE,IF(P1692="52-wk low","52-wk low",""),IF(AND(AD1692&gt;=Settings!$B$12,M1692&lt;0),"Distribution",""),IF(AND(AJ1692="Y",M1692&lt;0,AK1692&lt;-Settings!$B$13),"Long unwinding",""),IF(AND(AJ1692="Y",M1692&lt;0,AK1692&gt;Settings!$B$13),"Short buildup",""))</f>
        <v/>
      </c>
      <c r="L1692" s="95" t="n">
        <v>738</v>
      </c>
      <c r="M1692" s="96" t="n">
        <v>-1.49</v>
      </c>
      <c r="N1692" s="93" t="n">
        <v>1315</v>
      </c>
      <c r="O1692" s="91" t="inlineStr">
        <is>
          <t>None</t>
        </is>
      </c>
      <c r="P1692" s="91" t="inlineStr">
        <is>
          <t>52-wk low</t>
        </is>
      </c>
      <c r="Q1692" s="97" t="n">
        <v>0.02</v>
      </c>
      <c r="R1692" s="96" t="n">
        <v>0.02</v>
      </c>
      <c r="S1692" s="96" t="n">
        <v>0.99</v>
      </c>
      <c r="T1692" s="96" t="n">
        <v>1.12</v>
      </c>
      <c r="U1692" s="96" t="n">
        <v>0.87</v>
      </c>
      <c r="V1692" s="103" t="n">
        <v>0.89</v>
      </c>
      <c r="W1692" s="102" t="n"/>
      <c r="X1692" s="93" t="n"/>
      <c r="Y1692" s="91" t="inlineStr">
        <is>
          <t>None</t>
        </is>
      </c>
      <c r="Z1692" s="99" t="n">
        <v>94.67</v>
      </c>
      <c r="AA1692" s="96" t="n">
        <v>1.1</v>
      </c>
      <c r="AB1692" s="96" t="n">
        <v>1.19</v>
      </c>
      <c r="AC1692" s="96" t="n">
        <v>1.09</v>
      </c>
      <c r="AD1692" s="96" t="n">
        <v>1.34</v>
      </c>
      <c r="AE1692" s="96" t="n">
        <v>1.12</v>
      </c>
      <c r="AF1692" s="103" t="n">
        <v>1.18</v>
      </c>
      <c r="AG1692" s="91" t="inlineStr">
        <is>
          <t>Normal</t>
        </is>
      </c>
      <c r="AH1692" s="100" t="n">
        <v>0</v>
      </c>
      <c r="AI1692" s="101" t="n">
        <v>0</v>
      </c>
      <c r="AJ1692" s="92" t="inlineStr">
        <is>
          <t>N</t>
        </is>
      </c>
      <c r="AK1692" s="96" t="n"/>
      <c r="AL1692" s="91" t="inlineStr">
        <is>
          <t>n/a</t>
        </is>
      </c>
      <c r="AM1692" s="93" t="n"/>
      <c r="AN1692" s="92" t="inlineStr">
        <is>
          <t>None</t>
        </is>
      </c>
      <c r="AO1692" s="102" t="n">
        <v>0</v>
      </c>
      <c r="AP1692" s="103" t="n"/>
      <c r="AQ1692" s="102" t="n"/>
      <c r="AR1692" s="91" t="inlineStr">
        <is>
          <t>N</t>
        </is>
      </c>
      <c r="AS1692" s="104" t="n"/>
      <c r="AT1692" s="92">
        <f>IF(AND(P1692="52-wk high",T1692&gt;=Settings!$B$7),"Y","N")</f>
        <v/>
      </c>
      <c r="AU1692" s="91">
        <f>IF(AND(AD1692&gt;=Settings!$B$8,M1692&gt;0),"Y","N")</f>
        <v/>
      </c>
      <c r="AV1692" s="91">
        <f>IF(OR(AH1692&gt;Settings!$B$9,AI1692&gt;Settings!$B$9),"Y","N")</f>
        <v/>
      </c>
      <c r="AW1692" s="91">
        <f>IF(AJ1692&lt;&gt;"Y","n/a",IF(AND(M1692&gt;0,AK1692&gt;Settings!$B$10),"Y","N"))</f>
        <v/>
      </c>
      <c r="AX1692" s="91">
        <f>IF(AO1692&gt;=Settings!$B$11,"Y","N")</f>
        <v/>
      </c>
      <c r="AY1692" s="99">
        <f>(AT1692="Y")+(AU1692="Y")+(AV1692="Y")+(AW1692="Y")+(AX1692="Y")</f>
        <v/>
      </c>
      <c r="AZ1692" s="94">
        <f>IF(AY1692=0,"None",_xlfn.TEXTJOIN(", ",TRUE(),IF(AT1692="Y","Breakout",""),IF(AU1692="Y","Accumulation",""),IF(AV1692="Y","Institutional buying",""),IF(AW1692="Y","Long buildup",""),IF(AX1692="Y","Momentum leader","")))</f>
        <v/>
      </c>
      <c r="BA1692" s="94">
        <f>IF(BW1692="","","Passes "&amp;AY1692&amp;" of 5 buy-side scans"&amp;IF(G1692="Y","; RED FLAG: filter out using Red flag column",""))</f>
        <v/>
      </c>
      <c r="BB1692" s="91" t="inlineStr">
        <is>
          <t>None</t>
        </is>
      </c>
      <c r="BC1692" s="92" t="inlineStr">
        <is>
          <t>Y</t>
        </is>
      </c>
      <c r="BD1692" s="94" t="inlineStr">
        <is>
          <t>Few traders (&lt;100 unique PAN, 30 days)</t>
        </is>
      </c>
      <c r="BE1692" s="94" t="n"/>
      <c r="BF1692" s="92">
        <f>IF(R1692*100000&gt;=Settings!$B$5,"Y","N")</f>
        <v/>
      </c>
      <c r="BG1692" s="91">
        <f>IF(F1692&gt;Settings!$B$6,"Y","N")</f>
        <v/>
      </c>
      <c r="BH1692" s="97" t="n">
        <v>-15.66</v>
      </c>
      <c r="BI1692" s="96" t="n">
        <v>-3.89</v>
      </c>
      <c r="BJ1692" s="96" t="n">
        <v>-8.890000000000001</v>
      </c>
      <c r="BK1692" s="96" t="n">
        <v>-10.92</v>
      </c>
      <c r="BL1692" s="96" t="n"/>
      <c r="BM1692" s="96" t="n"/>
      <c r="BN1692" s="97" t="n">
        <v>-4.21</v>
      </c>
      <c r="BO1692" s="96" t="n">
        <v>-6.62</v>
      </c>
      <c r="BP1692" s="96" t="n">
        <v>-7.78</v>
      </c>
      <c r="BQ1692" s="96" t="n"/>
      <c r="BR1692" s="91" t="n"/>
      <c r="BS1692" s="91" t="inlineStr">
        <is>
          <t>None</t>
        </is>
      </c>
      <c r="BT1692" s="96" t="n">
        <v>34.5</v>
      </c>
      <c r="BU1692" s="91" t="n"/>
      <c r="BV1692" s="99">
        <f>IF(OR(BF1692&lt;&gt;"Y",BG1692&lt;&gt;"Y"),"",(AND(ISNUMBER(BQ1692),BQ1692&gt;0))+(BR1692="Stacked up")+(AND(ISNUMBER(BH1692),BH1692&gt;=-Settings!$B$17))+(AND(ISNUMBER(BK1692),ISNUMBER(BM1692),BK1692&gt;0,BM1692&gt;0))+(AND(ISNUMBER(AQ1692),AQ1692&gt;=Settings!$B$18))+(AND(ISNUMBER(BT1692),BT1692&gt;=Settings!$B$19,BT1692&lt;=Settings!$B$20))+(AND(ISNUMBER(AS1692),AS1692&gt;0))+(AND(ISNUMBER(T1692),ISNUMBER(M1692),T1692&gt;=Settings!$B$21,M1692&gt;0))+(AND(ISNUMBER(AD1692),ISNUMBER(M1692),AD1692&gt;=Settings!$B$22,M1692&gt;0))+(AY1692&gt;=1))</f>
        <v/>
      </c>
      <c r="BW1692" s="91">
        <f>IF(OR(AY1692=0,BF1692&lt;&gt;"Y",BG1692&lt;&gt;"Y"),"",1+SUMPRODUCT(($A$6:$A$2604=A1692)*($AY$6:$AY$2604&gt;0)*($BF$6:$BF$2604="Y")*($BG$6:$BG$2604="Y")*(($AY$6:$AY$2604&gt;AY1692)+($AY$6:$AY$2604=AY1692)*($AD$6:$AD$2604&gt;AD1692))))</f>
        <v/>
      </c>
    </row>
    <row r="1693" ht="23.85" customHeight="1" s="55">
      <c r="A1693" s="90" t="n">
        <v>46296</v>
      </c>
      <c r="B1693" s="91" t="inlineStr">
        <is>
          <t>VALIANTLAB</t>
        </is>
      </c>
      <c r="C1693" s="91" t="inlineStr">
        <is>
          <t>INE0JWS01017</t>
        </is>
      </c>
      <c r="D1693" s="91" t="n"/>
      <c r="E1693" s="91" t="inlineStr">
        <is>
          <t>None</t>
        </is>
      </c>
      <c r="F1693" s="93" t="n">
        <v>679</v>
      </c>
      <c r="G1693" s="92" t="inlineStr">
        <is>
          <t>Y</t>
        </is>
      </c>
      <c r="H1693" s="94" t="inlineStr">
        <is>
          <t>ESM Stage 1; T2T (BE series)</t>
        </is>
      </c>
      <c r="I1693" s="91" t="inlineStr">
        <is>
          <t>Y</t>
        </is>
      </c>
      <c r="J1693" s="92">
        <f>IF(K1693="","N","Y")</f>
        <v/>
      </c>
      <c r="K1693" s="94">
        <f>_xlfn.TEXTJOIN("; ",TRUE,IF(P1693="52-wk low","52-wk low",""),IF(AND(AD1693&gt;=Settings!$B$12,M1693&lt;0),"Distribution",""),IF(AND(AJ1693="Y",M1693&lt;0,AK1693&lt;-Settings!$B$13),"Long unwinding",""),IF(AND(AJ1693="Y",M1693&lt;0,AK1693&gt;Settings!$B$13),"Short buildup",""))</f>
        <v/>
      </c>
      <c r="L1693" s="95" t="n">
        <v>125.08</v>
      </c>
      <c r="M1693" s="96" t="n">
        <v>-0.91</v>
      </c>
      <c r="N1693" s="93" t="n">
        <v>992</v>
      </c>
      <c r="O1693" s="91" t="inlineStr">
        <is>
          <t>None</t>
        </is>
      </c>
      <c r="P1693" s="91" t="inlineStr">
        <is>
          <t>None</t>
        </is>
      </c>
      <c r="Q1693" s="97" t="n">
        <v>1.63</v>
      </c>
      <c r="R1693" s="96" t="n">
        <v>1.2</v>
      </c>
      <c r="S1693" s="96" t="n">
        <v>1.29</v>
      </c>
      <c r="T1693" s="96" t="n">
        <v>1.22</v>
      </c>
      <c r="U1693" s="96" t="n">
        <v>2.05</v>
      </c>
      <c r="V1693" s="103" t="n">
        <v>1.48</v>
      </c>
      <c r="W1693" s="102" t="n">
        <v>2</v>
      </c>
      <c r="X1693" s="93" t="n">
        <v>186</v>
      </c>
      <c r="Y1693" s="91" t="inlineStr">
        <is>
          <t>None</t>
        </is>
      </c>
      <c r="Z1693" s="99" t="n"/>
      <c r="AA1693" s="96" t="n"/>
      <c r="AB1693" s="96" t="n"/>
      <c r="AC1693" s="96" t="n"/>
      <c r="AD1693" s="96" t="n"/>
      <c r="AE1693" s="96" t="n"/>
      <c r="AF1693" s="103" t="n"/>
      <c r="AG1693" s="91" t="inlineStr">
        <is>
          <t>No delivery data</t>
        </is>
      </c>
      <c r="AH1693" s="100" t="n">
        <v>0</v>
      </c>
      <c r="AI1693" s="101" t="n">
        <v>0</v>
      </c>
      <c r="AJ1693" s="92" t="inlineStr">
        <is>
          <t>N</t>
        </is>
      </c>
      <c r="AK1693" s="96" t="n"/>
      <c r="AL1693" s="91" t="inlineStr">
        <is>
          <t>n/a</t>
        </is>
      </c>
      <c r="AM1693" s="93" t="n"/>
      <c r="AN1693" s="92" t="inlineStr">
        <is>
          <t>None</t>
        </is>
      </c>
      <c r="AO1693" s="102" t="n">
        <v>0</v>
      </c>
      <c r="AP1693" s="103" t="n">
        <v>2.46</v>
      </c>
      <c r="AQ1693" s="102" t="n">
        <v>94</v>
      </c>
      <c r="AR1693" s="91" t="inlineStr">
        <is>
          <t>N</t>
        </is>
      </c>
      <c r="AS1693" s="104" t="n"/>
      <c r="AT1693" s="92">
        <f>IF(AND(P1693="52-wk high",T1693&gt;=Settings!$B$7),"Y","N")</f>
        <v/>
      </c>
      <c r="AU1693" s="91">
        <f>IF(AND(AD1693&gt;=Settings!$B$8,M1693&gt;0),"Y","N")</f>
        <v/>
      </c>
      <c r="AV1693" s="91">
        <f>IF(OR(AH1693&gt;Settings!$B$9,AI1693&gt;Settings!$B$9),"Y","N")</f>
        <v/>
      </c>
      <c r="AW1693" s="91">
        <f>IF(AJ1693&lt;&gt;"Y","n/a",IF(AND(M1693&gt;0,AK1693&gt;Settings!$B$10),"Y","N"))</f>
        <v/>
      </c>
      <c r="AX1693" s="91">
        <f>IF(AO1693&gt;=Settings!$B$11,"Y","N")</f>
        <v/>
      </c>
      <c r="AY1693" s="99">
        <f>(AT1693="Y")+(AU1693="Y")+(AV1693="Y")+(AW1693="Y")+(AX1693="Y")</f>
        <v/>
      </c>
      <c r="AZ1693" s="94">
        <f>IF(AY1693=0,"None",_xlfn.TEXTJOIN(", ",TRUE(),IF(AT1693="Y","Breakout",""),IF(AU1693="Y","Accumulation",""),IF(AV1693="Y","Institutional buying",""),IF(AW1693="Y","Long buildup",""),IF(AX1693="Y","Momentum leader","")))</f>
        <v/>
      </c>
      <c r="BA1693" s="94">
        <f>IF(BW1693="","","Passes "&amp;AY1693&amp;" of 5 buy-side scans"&amp;IF(G1693="Y","; RED FLAG: filter out using Red flag column",""))</f>
        <v/>
      </c>
      <c r="BB1693" s="91" t="inlineStr">
        <is>
          <t>None</t>
        </is>
      </c>
      <c r="BC1693" s="92" t="inlineStr">
        <is>
          <t>N</t>
        </is>
      </c>
      <c r="BD1693" s="94" t="n"/>
      <c r="BE1693" s="94" t="n"/>
      <c r="BF1693" s="92">
        <f>IF(R1693*100000&gt;=Settings!$B$5,"Y","N")</f>
        <v/>
      </c>
      <c r="BG1693" s="91">
        <f>IF(F1693&gt;Settings!$B$6,"Y","N")</f>
        <v/>
      </c>
      <c r="BH1693" s="97" t="n">
        <v>-5.42</v>
      </c>
      <c r="BI1693" s="96" t="n">
        <v>1.57</v>
      </c>
      <c r="BJ1693" s="96" t="n">
        <v>36.61</v>
      </c>
      <c r="BK1693" s="96" t="n">
        <v>93.05</v>
      </c>
      <c r="BL1693" s="96" t="n">
        <v>119.67</v>
      </c>
      <c r="BM1693" s="96" t="n">
        <v>50.08</v>
      </c>
      <c r="BN1693" s="97" t="n">
        <v>6.11</v>
      </c>
      <c r="BO1693" s="96" t="n">
        <v>22.26</v>
      </c>
      <c r="BP1693" s="96" t="n">
        <v>39.75</v>
      </c>
      <c r="BQ1693" s="96" t="n">
        <v>53.11</v>
      </c>
      <c r="BR1693" s="91" t="inlineStr">
        <is>
          <t>Stacked up</t>
        </is>
      </c>
      <c r="BS1693" s="91" t="inlineStr">
        <is>
          <t>None</t>
        </is>
      </c>
      <c r="BT1693" s="96" t="n">
        <v>60.1</v>
      </c>
      <c r="BU1693" s="91" t="inlineStr">
        <is>
          <t>N</t>
        </is>
      </c>
      <c r="BV1693" s="99">
        <f>IF(OR(BF1693&lt;&gt;"Y",BG1693&lt;&gt;"Y"),"",(AND(ISNUMBER(BQ1693),BQ1693&gt;0))+(BR1693="Stacked up")+(AND(ISNUMBER(BH1693),BH1693&gt;=-Settings!$B$17))+(AND(ISNUMBER(BK1693),ISNUMBER(BM1693),BK1693&gt;0,BM1693&gt;0))+(AND(ISNUMBER(AQ1693),AQ1693&gt;=Settings!$B$18))+(AND(ISNUMBER(BT1693),BT1693&gt;=Settings!$B$19,BT1693&lt;=Settings!$B$20))+(AND(ISNUMBER(AS1693),AS1693&gt;0))+(AND(ISNUMBER(T1693),ISNUMBER(M1693),T1693&gt;=Settings!$B$21,M1693&gt;0))+(AND(ISNUMBER(AD1693),ISNUMBER(M1693),AD1693&gt;=Settings!$B$22,M1693&gt;0))+(AY1693&gt;=1))</f>
        <v/>
      </c>
      <c r="BW1693" s="91">
        <f>IF(OR(AY1693=0,BF1693&lt;&gt;"Y",BG1693&lt;&gt;"Y"),"",1+SUMPRODUCT(($A$6:$A$2604=A1693)*($AY$6:$AY$2604&gt;0)*($BF$6:$BF$2604="Y")*($BG$6:$BG$2604="Y")*(($AY$6:$AY$2604&gt;AY1693)+($AY$6:$AY$2604=AY1693)*($AD$6:$AD$2604&gt;AD1693))))</f>
        <v/>
      </c>
    </row>
    <row r="1694" ht="23.85" customHeight="1" s="55">
      <c r="A1694" s="90" t="n">
        <v>46296</v>
      </c>
      <c r="B1694" s="91" t="inlineStr">
        <is>
          <t>SREEL</t>
        </is>
      </c>
      <c r="C1694" s="91" t="inlineStr">
        <is>
          <t>INE099F01013</t>
        </is>
      </c>
      <c r="D1694" s="91" t="n"/>
      <c r="E1694" s="91" t="inlineStr">
        <is>
          <t>None</t>
        </is>
      </c>
      <c r="F1694" s="93" t="n">
        <v>678</v>
      </c>
      <c r="G1694" s="92" t="inlineStr">
        <is>
          <t>Y</t>
        </is>
      </c>
      <c r="H1694" s="94" t="inlineStr">
        <is>
          <t>ESM Stage 1; T2T (BE series)</t>
        </is>
      </c>
      <c r="I1694" s="91" t="inlineStr">
        <is>
          <t>Y</t>
        </is>
      </c>
      <c r="J1694" s="92">
        <f>IF(K1694="","N","Y")</f>
        <v/>
      </c>
      <c r="K1694" s="94">
        <f>_xlfn.TEXTJOIN("; ",TRUE,IF(P1694="52-wk low","52-wk low",""),IF(AND(AD1694&gt;=Settings!$B$12,M1694&lt;0),"Distribution",""),IF(AND(AJ1694="Y",M1694&lt;0,AK1694&lt;-Settings!$B$13),"Long unwinding",""),IF(AND(AJ1694="Y",M1694&lt;0,AK1694&gt;Settings!$B$13),"Short buildup",""))</f>
        <v/>
      </c>
      <c r="L1694" s="95" t="n">
        <v>292.6</v>
      </c>
      <c r="M1694" s="96" t="n">
        <v>1.74</v>
      </c>
      <c r="N1694" s="93" t="n">
        <v>220</v>
      </c>
      <c r="O1694" s="91" t="inlineStr">
        <is>
          <t>None</t>
        </is>
      </c>
      <c r="P1694" s="91" t="inlineStr">
        <is>
          <t>None</t>
        </is>
      </c>
      <c r="Q1694" s="97" t="n">
        <v>0.21</v>
      </c>
      <c r="R1694" s="96" t="n">
        <v>0.8</v>
      </c>
      <c r="S1694" s="96" t="n">
        <v>0.26</v>
      </c>
      <c r="T1694" s="96" t="n">
        <v>0.46</v>
      </c>
      <c r="U1694" s="96" t="n">
        <v>0.67</v>
      </c>
      <c r="V1694" s="103" t="n">
        <v>2.54</v>
      </c>
      <c r="W1694" s="102" t="n">
        <v>4</v>
      </c>
      <c r="X1694" s="93" t="n"/>
      <c r="Y1694" s="91" t="inlineStr">
        <is>
          <t>None</t>
        </is>
      </c>
      <c r="Z1694" s="99" t="n"/>
      <c r="AA1694" s="96" t="n"/>
      <c r="AB1694" s="96" t="n"/>
      <c r="AC1694" s="96" t="n"/>
      <c r="AD1694" s="96" t="n"/>
      <c r="AE1694" s="96" t="n"/>
      <c r="AF1694" s="103" t="n"/>
      <c r="AG1694" s="91" t="inlineStr">
        <is>
          <t>Drying up</t>
        </is>
      </c>
      <c r="AH1694" s="100" t="n">
        <v>0</v>
      </c>
      <c r="AI1694" s="101" t="n">
        <v>0</v>
      </c>
      <c r="AJ1694" s="92" t="inlineStr">
        <is>
          <t>N</t>
        </is>
      </c>
      <c r="AK1694" s="96" t="n"/>
      <c r="AL1694" s="91" t="inlineStr">
        <is>
          <t>n/a</t>
        </is>
      </c>
      <c r="AM1694" s="93" t="n"/>
      <c r="AN1694" s="92" t="inlineStr">
        <is>
          <t>None</t>
        </is>
      </c>
      <c r="AO1694" s="102" t="n">
        <v>0</v>
      </c>
      <c r="AP1694" s="103" t="n">
        <v>2.05</v>
      </c>
      <c r="AQ1694" s="102" t="n">
        <v>89</v>
      </c>
      <c r="AR1694" s="91" t="inlineStr">
        <is>
          <t>N</t>
        </is>
      </c>
      <c r="AS1694" s="104" t="n"/>
      <c r="AT1694" s="92">
        <f>IF(AND(P1694="52-wk high",T1694&gt;=Settings!$B$7),"Y","N")</f>
        <v/>
      </c>
      <c r="AU1694" s="91">
        <f>IF(AND(AD1694&gt;=Settings!$B$8,M1694&gt;0),"Y","N")</f>
        <v/>
      </c>
      <c r="AV1694" s="91">
        <f>IF(OR(AH1694&gt;Settings!$B$9,AI1694&gt;Settings!$B$9),"Y","N")</f>
        <v/>
      </c>
      <c r="AW1694" s="91">
        <f>IF(AJ1694&lt;&gt;"Y","n/a",IF(AND(M1694&gt;0,AK1694&gt;Settings!$B$10),"Y","N"))</f>
        <v/>
      </c>
      <c r="AX1694" s="91">
        <f>IF(AO1694&gt;=Settings!$B$11,"Y","N")</f>
        <v/>
      </c>
      <c r="AY1694" s="99">
        <f>(AT1694="Y")+(AU1694="Y")+(AV1694="Y")+(AW1694="Y")+(AX1694="Y")</f>
        <v/>
      </c>
      <c r="AZ1694" s="94">
        <f>IF(AY1694=0,"None",_xlfn.TEXTJOIN(", ",TRUE(),IF(AT1694="Y","Breakout",""),IF(AU1694="Y","Accumulation",""),IF(AV1694="Y","Institutional buying",""),IF(AW1694="Y","Long buildup",""),IF(AX1694="Y","Momentum leader","")))</f>
        <v/>
      </c>
      <c r="BA1694" s="94">
        <f>IF(BW1694="","","Passes "&amp;AY1694&amp;" of 5 buy-side scans"&amp;IF(G1694="Y","; RED FLAG: filter out using Red flag column",""))</f>
        <v/>
      </c>
      <c r="BB1694" s="91" t="inlineStr">
        <is>
          <t>Upper</t>
        </is>
      </c>
      <c r="BC1694" s="92" t="inlineStr">
        <is>
          <t>N</t>
        </is>
      </c>
      <c r="BD1694" s="94" t="n"/>
      <c r="BE1694" s="94" t="n"/>
      <c r="BF1694" s="92">
        <f>IF(R1694*100000&gt;=Settings!$B$5,"Y","N")</f>
        <v/>
      </c>
      <c r="BG1694" s="91">
        <f>IF(F1694&gt;Settings!$B$6,"Y","N")</f>
        <v/>
      </c>
      <c r="BH1694" s="97" t="n">
        <v>-26.85</v>
      </c>
      <c r="BI1694" s="96" t="n">
        <v>-2.33</v>
      </c>
      <c r="BJ1694" s="96" t="n">
        <v>17.16</v>
      </c>
      <c r="BK1694" s="96" t="n">
        <v>38.44</v>
      </c>
      <c r="BL1694" s="96" t="n">
        <v>67.73999999999999</v>
      </c>
      <c r="BM1694" s="96" t="n">
        <v>28.14</v>
      </c>
      <c r="BN1694" s="97" t="n">
        <v>1.36</v>
      </c>
      <c r="BO1694" s="96" t="n">
        <v>9.68</v>
      </c>
      <c r="BP1694" s="96" t="n">
        <v>19.61</v>
      </c>
      <c r="BQ1694" s="96" t="n">
        <v>27.21</v>
      </c>
      <c r="BR1694" s="91" t="inlineStr">
        <is>
          <t>Stacked up</t>
        </is>
      </c>
      <c r="BS1694" s="91" t="inlineStr">
        <is>
          <t>None</t>
        </is>
      </c>
      <c r="BT1694" s="96" t="n">
        <v>51.6</v>
      </c>
      <c r="BU1694" s="91" t="inlineStr">
        <is>
          <t>N</t>
        </is>
      </c>
      <c r="BV1694" s="99">
        <f>IF(OR(BF1694&lt;&gt;"Y",BG1694&lt;&gt;"Y"),"",(AND(ISNUMBER(BQ1694),BQ1694&gt;0))+(BR1694="Stacked up")+(AND(ISNUMBER(BH1694),BH1694&gt;=-Settings!$B$17))+(AND(ISNUMBER(BK1694),ISNUMBER(BM1694),BK1694&gt;0,BM1694&gt;0))+(AND(ISNUMBER(AQ1694),AQ1694&gt;=Settings!$B$18))+(AND(ISNUMBER(BT1694),BT1694&gt;=Settings!$B$19,BT1694&lt;=Settings!$B$20))+(AND(ISNUMBER(AS1694),AS1694&gt;0))+(AND(ISNUMBER(T1694),ISNUMBER(M1694),T1694&gt;=Settings!$B$21,M1694&gt;0))+(AND(ISNUMBER(AD1694),ISNUMBER(M1694),AD1694&gt;=Settings!$B$22,M1694&gt;0))+(AY1694&gt;=1))</f>
        <v/>
      </c>
      <c r="BW1694" s="91">
        <f>IF(OR(AY1694=0,BF1694&lt;&gt;"Y",BG1694&lt;&gt;"Y"),"",1+SUMPRODUCT(($A$6:$A$2604=A1694)*($AY$6:$AY$2604&gt;0)*($BF$6:$BF$2604="Y")*($BG$6:$BG$2604="Y")*(($AY$6:$AY$2604&gt;AY1694)+($AY$6:$AY$2604=AY1694)*($AD$6:$AD$2604&gt;AD1694))))</f>
        <v/>
      </c>
    </row>
    <row r="1695" ht="23.85" customHeight="1" s="55">
      <c r="A1695" s="90" t="n">
        <v>46296</v>
      </c>
      <c r="B1695" s="91" t="inlineStr">
        <is>
          <t>ASAL</t>
        </is>
      </c>
      <c r="C1695" s="91" t="inlineStr">
        <is>
          <t>INE900C01027</t>
        </is>
      </c>
      <c r="D1695" s="91" t="n"/>
      <c r="E1695" s="91" t="inlineStr">
        <is>
          <t>None</t>
        </is>
      </c>
      <c r="F1695" s="93" t="n">
        <v>677</v>
      </c>
      <c r="G1695" s="92" t="inlineStr">
        <is>
          <t>N</t>
        </is>
      </c>
      <c r="H1695" s="94" t="n"/>
      <c r="I1695" s="91" t="inlineStr">
        <is>
          <t>N</t>
        </is>
      </c>
      <c r="J1695" s="92">
        <f>IF(K1695="","N","Y")</f>
        <v/>
      </c>
      <c r="K1695" s="94">
        <f>_xlfn.TEXTJOIN("; ",TRUE,IF(P1695="52-wk low","52-wk low",""),IF(AND(AD1695&gt;=Settings!$B$12,M1695&lt;0),"Distribution",""),IF(AND(AJ1695="Y",M1695&lt;0,AK1695&lt;-Settings!$B$13),"Long unwinding",""),IF(AND(AJ1695="Y",M1695&lt;0,AK1695&gt;Settings!$B$13),"Short buildup",""))</f>
        <v/>
      </c>
      <c r="L1695" s="95" t="n">
        <v>426.9</v>
      </c>
      <c r="M1695" s="96" t="n">
        <v>-1.52</v>
      </c>
      <c r="N1695" s="93" t="n">
        <v>1342</v>
      </c>
      <c r="O1695" s="91" t="inlineStr">
        <is>
          <t>None</t>
        </is>
      </c>
      <c r="P1695" s="91" t="inlineStr">
        <is>
          <t>None</t>
        </is>
      </c>
      <c r="Q1695" s="97" t="n">
        <v>0.09</v>
      </c>
      <c r="R1695" s="96" t="n">
        <v>0.12</v>
      </c>
      <c r="S1695" s="96" t="n">
        <v>0.79</v>
      </c>
      <c r="T1695" s="96" t="n">
        <v>0.47</v>
      </c>
      <c r="U1695" s="96" t="n">
        <v>0.39</v>
      </c>
      <c r="V1695" s="103" t="n">
        <v>0.49</v>
      </c>
      <c r="W1695" s="102" t="n">
        <v>0</v>
      </c>
      <c r="X1695" s="93" t="n"/>
      <c r="Y1695" s="91" t="inlineStr">
        <is>
          <t>None</t>
        </is>
      </c>
      <c r="Z1695" s="99" t="n">
        <v>57.3</v>
      </c>
      <c r="AA1695" s="96" t="n">
        <v>1</v>
      </c>
      <c r="AB1695" s="96" t="n">
        <v>1.05</v>
      </c>
      <c r="AC1695" s="96" t="n">
        <v>0.82</v>
      </c>
      <c r="AD1695" s="96" t="n">
        <v>0.55</v>
      </c>
      <c r="AE1695" s="96" t="n">
        <v>0.46</v>
      </c>
      <c r="AF1695" s="103" t="n">
        <v>1.15</v>
      </c>
      <c r="AG1695" s="91" t="inlineStr">
        <is>
          <t>Normal</t>
        </is>
      </c>
      <c r="AH1695" s="100" t="n">
        <v>0</v>
      </c>
      <c r="AI1695" s="101" t="n">
        <v>0</v>
      </c>
      <c r="AJ1695" s="92" t="inlineStr">
        <is>
          <t>N</t>
        </is>
      </c>
      <c r="AK1695" s="96" t="n"/>
      <c r="AL1695" s="91" t="inlineStr">
        <is>
          <t>n/a</t>
        </is>
      </c>
      <c r="AM1695" s="93" t="n"/>
      <c r="AN1695" s="92" t="inlineStr">
        <is>
          <t>None</t>
        </is>
      </c>
      <c r="AO1695" s="102" t="n">
        <v>0</v>
      </c>
      <c r="AP1695" s="103" t="n">
        <v>0.67</v>
      </c>
      <c r="AQ1695" s="102" t="n">
        <v>33</v>
      </c>
      <c r="AR1695" s="91" t="inlineStr">
        <is>
          <t>N</t>
        </is>
      </c>
      <c r="AS1695" s="104" t="n"/>
      <c r="AT1695" s="92">
        <f>IF(AND(P1695="52-wk high",T1695&gt;=Settings!$B$7),"Y","N")</f>
        <v/>
      </c>
      <c r="AU1695" s="91">
        <f>IF(AND(AD1695&gt;=Settings!$B$8,M1695&gt;0),"Y","N")</f>
        <v/>
      </c>
      <c r="AV1695" s="91">
        <f>IF(OR(AH1695&gt;Settings!$B$9,AI1695&gt;Settings!$B$9),"Y","N")</f>
        <v/>
      </c>
      <c r="AW1695" s="91">
        <f>IF(AJ1695&lt;&gt;"Y","n/a",IF(AND(M1695&gt;0,AK1695&gt;Settings!$B$10),"Y","N"))</f>
        <v/>
      </c>
      <c r="AX1695" s="91">
        <f>IF(AO1695&gt;=Settings!$B$11,"Y","N")</f>
        <v/>
      </c>
      <c r="AY1695" s="99">
        <f>(AT1695="Y")+(AU1695="Y")+(AV1695="Y")+(AW1695="Y")+(AX1695="Y")</f>
        <v/>
      </c>
      <c r="AZ1695" s="94">
        <f>IF(AY1695=0,"None",_xlfn.TEXTJOIN(", ",TRUE(),IF(AT1695="Y","Breakout",""),IF(AU1695="Y","Accumulation",""),IF(AV1695="Y","Institutional buying",""),IF(AW1695="Y","Long buildup",""),IF(AX1695="Y","Momentum leader","")))</f>
        <v/>
      </c>
      <c r="BA1695" s="94">
        <f>IF(BW1695="","","Passes "&amp;AY1695&amp;" of 5 buy-side scans"&amp;IF(G1695="Y","; RED FLAG: filter out using Red flag column",""))</f>
        <v/>
      </c>
      <c r="BB1695" s="91" t="inlineStr">
        <is>
          <t>None</t>
        </is>
      </c>
      <c r="BC1695" s="92" t="inlineStr">
        <is>
          <t>N</t>
        </is>
      </c>
      <c r="BD1695" s="94" t="n"/>
      <c r="BE1695" s="94" t="n"/>
      <c r="BF1695" s="92">
        <f>IF(R1695*100000&gt;=Settings!$B$5,"Y","N")</f>
        <v/>
      </c>
      <c r="BG1695" s="91">
        <f>IF(F1695&gt;Settings!$B$6,"Y","N")</f>
        <v/>
      </c>
      <c r="BH1695" s="97" t="n">
        <v>-31.17</v>
      </c>
      <c r="BI1695" s="96" t="n">
        <v>-3.35</v>
      </c>
      <c r="BJ1695" s="96" t="n">
        <v>-9.859999999999999</v>
      </c>
      <c r="BK1695" s="96" t="n">
        <v>-17.56</v>
      </c>
      <c r="BL1695" s="96" t="n">
        <v>4.75</v>
      </c>
      <c r="BM1695" s="96" t="n">
        <v>-28.04</v>
      </c>
      <c r="BN1695" s="97" t="n">
        <v>-5.17</v>
      </c>
      <c r="BO1695" s="96" t="n">
        <v>-9.5</v>
      </c>
      <c r="BP1695" s="96" t="n">
        <v>-11.55</v>
      </c>
      <c r="BQ1695" s="96" t="n">
        <v>-13.24</v>
      </c>
      <c r="BR1695" s="91" t="inlineStr">
        <is>
          <t>Stacked down</t>
        </is>
      </c>
      <c r="BS1695" s="91" t="inlineStr">
        <is>
          <t>None</t>
        </is>
      </c>
      <c r="BT1695" s="96" t="n">
        <v>24.4</v>
      </c>
      <c r="BU1695" s="91" t="inlineStr">
        <is>
          <t>N</t>
        </is>
      </c>
      <c r="BV1695" s="99">
        <f>IF(OR(BF1695&lt;&gt;"Y",BG1695&lt;&gt;"Y"),"",(AND(ISNUMBER(BQ1695),BQ1695&gt;0))+(BR1695="Stacked up")+(AND(ISNUMBER(BH1695),BH1695&gt;=-Settings!$B$17))+(AND(ISNUMBER(BK1695),ISNUMBER(BM1695),BK1695&gt;0,BM1695&gt;0))+(AND(ISNUMBER(AQ1695),AQ1695&gt;=Settings!$B$18))+(AND(ISNUMBER(BT1695),BT1695&gt;=Settings!$B$19,BT1695&lt;=Settings!$B$20))+(AND(ISNUMBER(AS1695),AS1695&gt;0))+(AND(ISNUMBER(T1695),ISNUMBER(M1695),T1695&gt;=Settings!$B$21,M1695&gt;0))+(AND(ISNUMBER(AD1695),ISNUMBER(M1695),AD1695&gt;=Settings!$B$22,M1695&gt;0))+(AY1695&gt;=1))</f>
        <v/>
      </c>
      <c r="BW1695" s="91">
        <f>IF(OR(AY1695=0,BF1695&lt;&gt;"Y",BG1695&lt;&gt;"Y"),"",1+SUMPRODUCT(($A$6:$A$2604=A1695)*($AY$6:$AY$2604&gt;0)*($BF$6:$BF$2604="Y")*($BG$6:$BG$2604="Y")*(($AY$6:$AY$2604&gt;AY1695)+($AY$6:$AY$2604=AY1695)*($AD$6:$AD$2604&gt;AD1695))))</f>
        <v/>
      </c>
    </row>
    <row r="1696" ht="23.85" customHeight="1" s="55">
      <c r="A1696" s="90" t="n">
        <v>46296</v>
      </c>
      <c r="B1696" s="91" t="inlineStr">
        <is>
          <t>TREL</t>
        </is>
      </c>
      <c r="C1696" s="91" t="inlineStr">
        <is>
          <t>INE0O3901029</t>
        </is>
      </c>
      <c r="D1696" s="91" t="n"/>
      <c r="E1696" s="91" t="inlineStr">
        <is>
          <t>None</t>
        </is>
      </c>
      <c r="F1696" s="93" t="n">
        <v>671</v>
      </c>
      <c r="G1696" s="92" t="inlineStr">
        <is>
          <t>N</t>
        </is>
      </c>
      <c r="H1696" s="94" t="n"/>
      <c r="I1696" s="91" t="inlineStr">
        <is>
          <t>N</t>
        </is>
      </c>
      <c r="J1696" s="92">
        <f>IF(K1696="","N","Y")</f>
        <v/>
      </c>
      <c r="K1696" s="94">
        <f>_xlfn.TEXTJOIN("; ",TRUE,IF(P1696="52-wk low","52-wk low",""),IF(AND(AD1696&gt;=Settings!$B$12,M1696&lt;0),"Distribution",""),IF(AND(AJ1696="Y",M1696&lt;0,AK1696&lt;-Settings!$B$13),"Long unwinding",""),IF(AND(AJ1696="Y",M1696&lt;0,AK1696&gt;Settings!$B$13),"Short buildup",""))</f>
        <v/>
      </c>
      <c r="L1696" s="95" t="n">
        <v>27.29</v>
      </c>
      <c r="M1696" s="96" t="n">
        <v>-5.54</v>
      </c>
      <c r="N1696" s="93" t="n">
        <v>2536</v>
      </c>
      <c r="O1696" s="91" t="inlineStr">
        <is>
          <t>None</t>
        </is>
      </c>
      <c r="P1696" s="91" t="inlineStr">
        <is>
          <t>None</t>
        </is>
      </c>
      <c r="Q1696" s="97" t="n">
        <v>1.36</v>
      </c>
      <c r="R1696" s="96" t="n">
        <v>2.23</v>
      </c>
      <c r="S1696" s="96" t="n">
        <v>0.61</v>
      </c>
      <c r="T1696" s="96" t="n">
        <v>0.84</v>
      </c>
      <c r="U1696" s="96" t="n">
        <v>1.03</v>
      </c>
      <c r="V1696" s="103" t="n">
        <v>1.68</v>
      </c>
      <c r="W1696" s="102" t="n">
        <v>8</v>
      </c>
      <c r="X1696" s="93" t="n"/>
      <c r="Y1696" s="91" t="inlineStr">
        <is>
          <t>None</t>
        </is>
      </c>
      <c r="Z1696" s="99" t="n">
        <v>57.95</v>
      </c>
      <c r="AA1696" s="96" t="n">
        <v>0.9</v>
      </c>
      <c r="AB1696" s="96" t="n">
        <v>0.88</v>
      </c>
      <c r="AC1696" s="96" t="n">
        <v>0.58</v>
      </c>
      <c r="AD1696" s="96" t="n">
        <v>0.78</v>
      </c>
      <c r="AE1696" s="96" t="n">
        <v>0.92</v>
      </c>
      <c r="AF1696" s="103" t="n">
        <v>0.93</v>
      </c>
      <c r="AG1696" s="91" t="inlineStr">
        <is>
          <t>Normal</t>
        </is>
      </c>
      <c r="AH1696" s="100" t="n">
        <v>0</v>
      </c>
      <c r="AI1696" s="101" t="n">
        <v>0</v>
      </c>
      <c r="AJ1696" s="92" t="inlineStr">
        <is>
          <t>N</t>
        </is>
      </c>
      <c r="AK1696" s="96" t="n"/>
      <c r="AL1696" s="91" t="inlineStr">
        <is>
          <t>n/a</t>
        </is>
      </c>
      <c r="AM1696" s="93" t="n"/>
      <c r="AN1696" s="92" t="inlineStr">
        <is>
          <t>None</t>
        </is>
      </c>
      <c r="AO1696" s="102" t="n">
        <v>0</v>
      </c>
      <c r="AP1696" s="103" t="n">
        <v>0.82</v>
      </c>
      <c r="AQ1696" s="102" t="n">
        <v>50</v>
      </c>
      <c r="AR1696" s="91" t="inlineStr">
        <is>
          <t>N</t>
        </is>
      </c>
      <c r="AS1696" s="104" t="n"/>
      <c r="AT1696" s="92">
        <f>IF(AND(P1696="52-wk high",T1696&gt;=Settings!$B$7),"Y","N")</f>
        <v/>
      </c>
      <c r="AU1696" s="91">
        <f>IF(AND(AD1696&gt;=Settings!$B$8,M1696&gt;0),"Y","N")</f>
        <v/>
      </c>
      <c r="AV1696" s="91">
        <f>IF(OR(AH1696&gt;Settings!$B$9,AI1696&gt;Settings!$B$9),"Y","N")</f>
        <v/>
      </c>
      <c r="AW1696" s="91">
        <f>IF(AJ1696&lt;&gt;"Y","n/a",IF(AND(M1696&gt;0,AK1696&gt;Settings!$B$10),"Y","N"))</f>
        <v/>
      </c>
      <c r="AX1696" s="91">
        <f>IF(AO1696&gt;=Settings!$B$11,"Y","N")</f>
        <v/>
      </c>
      <c r="AY1696" s="99">
        <f>(AT1696="Y")+(AU1696="Y")+(AV1696="Y")+(AW1696="Y")+(AX1696="Y")</f>
        <v/>
      </c>
      <c r="AZ1696" s="94">
        <f>IF(AY1696=0,"None",_xlfn.TEXTJOIN(", ",TRUE(),IF(AT1696="Y","Breakout",""),IF(AU1696="Y","Accumulation",""),IF(AV1696="Y","Institutional buying",""),IF(AW1696="Y","Long buildup",""),IF(AX1696="Y","Momentum leader","")))</f>
        <v/>
      </c>
      <c r="BA1696" s="94">
        <f>IF(BW1696="","","Passes "&amp;AY1696&amp;" of 5 buy-side scans"&amp;IF(G1696="Y","; RED FLAG: filter out using Red flag column",""))</f>
        <v/>
      </c>
      <c r="BB1696" s="91" t="inlineStr">
        <is>
          <t>None</t>
        </is>
      </c>
      <c r="BC1696" s="92" t="inlineStr">
        <is>
          <t>N</t>
        </is>
      </c>
      <c r="BD1696" s="94" t="n"/>
      <c r="BE1696" s="94" t="n"/>
      <c r="BF1696" s="92">
        <f>IF(R1696*100000&gt;=Settings!$B$5,"Y","N")</f>
        <v/>
      </c>
      <c r="BG1696" s="91">
        <f>IF(F1696&gt;Settings!$B$6,"Y","N")</f>
        <v/>
      </c>
      <c r="BH1696" s="97" t="n">
        <v>-14.72</v>
      </c>
      <c r="BI1696" s="96" t="n">
        <v>-1.83</v>
      </c>
      <c r="BJ1696" s="96" t="n">
        <v>0.52</v>
      </c>
      <c r="BK1696" s="96" t="n">
        <v>2.06</v>
      </c>
      <c r="BL1696" s="96" t="n">
        <v>9.73</v>
      </c>
      <c r="BM1696" s="96" t="n">
        <v>-11.83</v>
      </c>
      <c r="BN1696" s="97" t="n">
        <v>-1.48</v>
      </c>
      <c r="BO1696" s="96" t="n">
        <v>1.21</v>
      </c>
      <c r="BP1696" s="96" t="n">
        <v>2.98</v>
      </c>
      <c r="BQ1696" s="96" t="n">
        <v>2.04</v>
      </c>
      <c r="BR1696" s="91" t="inlineStr">
        <is>
          <t>Mixed</t>
        </is>
      </c>
      <c r="BS1696" s="91" t="inlineStr">
        <is>
          <t>None</t>
        </is>
      </c>
      <c r="BT1696" s="96" t="n">
        <v>45.8</v>
      </c>
      <c r="BU1696" s="91" t="inlineStr">
        <is>
          <t>N</t>
        </is>
      </c>
      <c r="BV1696" s="99">
        <f>IF(OR(BF1696&lt;&gt;"Y",BG1696&lt;&gt;"Y"),"",(AND(ISNUMBER(BQ1696),BQ1696&gt;0))+(BR1696="Stacked up")+(AND(ISNUMBER(BH1696),BH1696&gt;=-Settings!$B$17))+(AND(ISNUMBER(BK1696),ISNUMBER(BM1696),BK1696&gt;0,BM1696&gt;0))+(AND(ISNUMBER(AQ1696),AQ1696&gt;=Settings!$B$18))+(AND(ISNUMBER(BT1696),BT1696&gt;=Settings!$B$19,BT1696&lt;=Settings!$B$20))+(AND(ISNUMBER(AS1696),AS1696&gt;0))+(AND(ISNUMBER(T1696),ISNUMBER(M1696),T1696&gt;=Settings!$B$21,M1696&gt;0))+(AND(ISNUMBER(AD1696),ISNUMBER(M1696),AD1696&gt;=Settings!$B$22,M1696&gt;0))+(AY1696&gt;=1))</f>
        <v/>
      </c>
      <c r="BW1696" s="91">
        <f>IF(OR(AY1696=0,BF1696&lt;&gt;"Y",BG1696&lt;&gt;"Y"),"",1+SUMPRODUCT(($A$6:$A$2604=A1696)*($AY$6:$AY$2604&gt;0)*($BF$6:$BF$2604="Y")*($BG$6:$BG$2604="Y")*(($AY$6:$AY$2604&gt;AY1696)+($AY$6:$AY$2604=AY1696)*($AD$6:$AD$2604&gt;AD1696))))</f>
        <v/>
      </c>
    </row>
    <row r="1697" ht="23.85" customHeight="1" s="55">
      <c r="A1697" s="90" t="n">
        <v>46296</v>
      </c>
      <c r="B1697" s="91" t="inlineStr">
        <is>
          <t>KUANTUM</t>
        </is>
      </c>
      <c r="C1697" s="91" t="inlineStr">
        <is>
          <t>INE529I01021</t>
        </is>
      </c>
      <c r="D1697" s="91" t="n"/>
      <c r="E1697" s="91" t="inlineStr">
        <is>
          <t>None</t>
        </is>
      </c>
      <c r="F1697" s="93" t="n">
        <v>669</v>
      </c>
      <c r="G1697" s="92" t="inlineStr">
        <is>
          <t>N</t>
        </is>
      </c>
      <c r="H1697" s="94" t="n"/>
      <c r="I1697" s="91" t="inlineStr">
        <is>
          <t>N</t>
        </is>
      </c>
      <c r="J1697" s="92">
        <f>IF(K1697="","N","Y")</f>
        <v/>
      </c>
      <c r="K1697" s="94">
        <f>_xlfn.TEXTJOIN("; ",TRUE,IF(P1697="52-wk low","52-wk low",""),IF(AND(AD1697&gt;=Settings!$B$12,M1697&lt;0),"Distribution",""),IF(AND(AJ1697="Y",M1697&lt;0,AK1697&lt;-Settings!$B$13),"Long unwinding",""),IF(AND(AJ1697="Y",M1697&lt;0,AK1697&gt;Settings!$B$13),"Short buildup",""))</f>
        <v/>
      </c>
      <c r="L1697" s="95" t="n">
        <v>76.70999999999999</v>
      </c>
      <c r="M1697" s="96" t="n">
        <v>0.47</v>
      </c>
      <c r="N1697" s="93" t="n">
        <v>452</v>
      </c>
      <c r="O1697" s="91" t="inlineStr">
        <is>
          <t>None</t>
        </is>
      </c>
      <c r="P1697" s="91" t="inlineStr">
        <is>
          <t>None</t>
        </is>
      </c>
      <c r="Q1697" s="97" t="n">
        <v>1.15</v>
      </c>
      <c r="R1697" s="96" t="n">
        <v>1.65</v>
      </c>
      <c r="S1697" s="96" t="n">
        <v>0.71</v>
      </c>
      <c r="T1697" s="96" t="n">
        <v>0.68</v>
      </c>
      <c r="U1697" s="96" t="n">
        <v>0.97</v>
      </c>
      <c r="V1697" s="103" t="n">
        <v>1.37</v>
      </c>
      <c r="W1697" s="102" t="n">
        <v>7</v>
      </c>
      <c r="X1697" s="93" t="n"/>
      <c r="Y1697" s="91" t="inlineStr">
        <is>
          <t>None</t>
        </is>
      </c>
      <c r="Z1697" s="99" t="n">
        <v>75.91</v>
      </c>
      <c r="AA1697" s="96" t="n">
        <v>1.46</v>
      </c>
      <c r="AB1697" s="96" t="n">
        <v>1.4</v>
      </c>
      <c r="AC1697" s="96" t="n">
        <v>1.07</v>
      </c>
      <c r="AD1697" s="96" t="n">
        <v>1</v>
      </c>
      <c r="AE1697" s="96" t="n">
        <v>1.35</v>
      </c>
      <c r="AF1697" s="103" t="n">
        <v>0.9399999999999999</v>
      </c>
      <c r="AG1697" s="91" t="inlineStr">
        <is>
          <t>Normal</t>
        </is>
      </c>
      <c r="AH1697" s="100" t="n">
        <v>0</v>
      </c>
      <c r="AI1697" s="101" t="n">
        <v>0</v>
      </c>
      <c r="AJ1697" s="92" t="inlineStr">
        <is>
          <t>N</t>
        </is>
      </c>
      <c r="AK1697" s="96" t="n"/>
      <c r="AL1697" s="91" t="inlineStr">
        <is>
          <t>n/a</t>
        </is>
      </c>
      <c r="AM1697" s="93" t="n"/>
      <c r="AN1697" s="92" t="inlineStr">
        <is>
          <t>None</t>
        </is>
      </c>
      <c r="AO1697" s="102" t="n">
        <v>0</v>
      </c>
      <c r="AP1697" s="103" t="n">
        <v>0.6899999999999999</v>
      </c>
      <c r="AQ1697" s="102" t="n">
        <v>36</v>
      </c>
      <c r="AR1697" s="91" t="inlineStr">
        <is>
          <t>N</t>
        </is>
      </c>
      <c r="AS1697" s="104" t="n"/>
      <c r="AT1697" s="92">
        <f>IF(AND(P1697="52-wk high",T1697&gt;=Settings!$B$7),"Y","N")</f>
        <v/>
      </c>
      <c r="AU1697" s="91">
        <f>IF(AND(AD1697&gt;=Settings!$B$8,M1697&gt;0),"Y","N")</f>
        <v/>
      </c>
      <c r="AV1697" s="91">
        <f>IF(OR(AH1697&gt;Settings!$B$9,AI1697&gt;Settings!$B$9),"Y","N")</f>
        <v/>
      </c>
      <c r="AW1697" s="91">
        <f>IF(AJ1697&lt;&gt;"Y","n/a",IF(AND(M1697&gt;0,AK1697&gt;Settings!$B$10),"Y","N"))</f>
        <v/>
      </c>
      <c r="AX1697" s="91">
        <f>IF(AO1697&gt;=Settings!$B$11,"Y","N")</f>
        <v/>
      </c>
      <c r="AY1697" s="99">
        <f>(AT1697="Y")+(AU1697="Y")+(AV1697="Y")+(AW1697="Y")+(AX1697="Y")</f>
        <v/>
      </c>
      <c r="AZ1697" s="94">
        <f>IF(AY1697=0,"None",_xlfn.TEXTJOIN(", ",TRUE(),IF(AT1697="Y","Breakout",""),IF(AU1697="Y","Accumulation",""),IF(AV1697="Y","Institutional buying",""),IF(AW1697="Y","Long buildup",""),IF(AX1697="Y","Momentum leader","")))</f>
        <v/>
      </c>
      <c r="BA1697" s="94">
        <f>IF(BW1697="","","Passes "&amp;AY1697&amp;" of 5 buy-side scans"&amp;IF(G1697="Y","; RED FLAG: filter out using Red flag column",""))</f>
        <v/>
      </c>
      <c r="BB1697" s="91" t="inlineStr">
        <is>
          <t>None</t>
        </is>
      </c>
      <c r="BC1697" s="92" t="inlineStr">
        <is>
          <t>N</t>
        </is>
      </c>
      <c r="BD1697" s="94" t="n"/>
      <c r="BE1697" s="94" t="n"/>
      <c r="BF1697" s="92">
        <f>IF(R1697*100000&gt;=Settings!$B$5,"Y","N")</f>
        <v/>
      </c>
      <c r="BG1697" s="91">
        <f>IF(F1697&gt;Settings!$B$6,"Y","N")</f>
        <v/>
      </c>
      <c r="BH1697" s="97" t="n">
        <v>-32.12</v>
      </c>
      <c r="BI1697" s="96" t="n">
        <v>-4.32</v>
      </c>
      <c r="BJ1697" s="96" t="n">
        <v>7.11</v>
      </c>
      <c r="BK1697" s="96" t="n">
        <v>1.67</v>
      </c>
      <c r="BL1697" s="96" t="n">
        <v>11.05</v>
      </c>
      <c r="BM1697" s="96" t="n">
        <v>-29.95</v>
      </c>
      <c r="BN1697" s="97" t="n">
        <v>-1.23</v>
      </c>
      <c r="BO1697" s="96" t="n">
        <v>-0.91</v>
      </c>
      <c r="BP1697" s="96" t="n">
        <v>-2.14</v>
      </c>
      <c r="BQ1697" s="96" t="n">
        <v>-7.42</v>
      </c>
      <c r="BR1697" s="91" t="inlineStr">
        <is>
          <t>Mixed</t>
        </is>
      </c>
      <c r="BS1697" s="91" t="inlineStr">
        <is>
          <t>None</t>
        </is>
      </c>
      <c r="BT1697" s="96" t="n">
        <v>45.1</v>
      </c>
      <c r="BU1697" s="91" t="inlineStr">
        <is>
          <t>N</t>
        </is>
      </c>
      <c r="BV1697" s="99">
        <f>IF(OR(BF1697&lt;&gt;"Y",BG1697&lt;&gt;"Y"),"",(AND(ISNUMBER(BQ1697),BQ1697&gt;0))+(BR1697="Stacked up")+(AND(ISNUMBER(BH1697),BH1697&gt;=-Settings!$B$17))+(AND(ISNUMBER(BK1697),ISNUMBER(BM1697),BK1697&gt;0,BM1697&gt;0))+(AND(ISNUMBER(AQ1697),AQ1697&gt;=Settings!$B$18))+(AND(ISNUMBER(BT1697),BT1697&gt;=Settings!$B$19,BT1697&lt;=Settings!$B$20))+(AND(ISNUMBER(AS1697),AS1697&gt;0))+(AND(ISNUMBER(T1697),ISNUMBER(M1697),T1697&gt;=Settings!$B$21,M1697&gt;0))+(AND(ISNUMBER(AD1697),ISNUMBER(M1697),AD1697&gt;=Settings!$B$22,M1697&gt;0))+(AY1697&gt;=1))</f>
        <v/>
      </c>
      <c r="BW1697" s="91">
        <f>IF(OR(AY1697=0,BF1697&lt;&gt;"Y",BG1697&lt;&gt;"Y"),"",1+SUMPRODUCT(($A$6:$A$2604=A1697)*($AY$6:$AY$2604&gt;0)*($BF$6:$BF$2604="Y")*($BG$6:$BG$2604="Y")*(($AY$6:$AY$2604&gt;AY1697)+($AY$6:$AY$2604=AY1697)*($AD$6:$AD$2604&gt;AD1697))))</f>
        <v/>
      </c>
    </row>
    <row r="1698" ht="23.85" customHeight="1" s="55">
      <c r="A1698" s="90" t="n">
        <v>46296</v>
      </c>
      <c r="B1698" s="91" t="inlineStr">
        <is>
          <t>ADVENTHTL</t>
        </is>
      </c>
      <c r="C1698" s="91" t="inlineStr">
        <is>
          <t>INE28GN01010</t>
        </is>
      </c>
      <c r="D1698" s="91" t="n"/>
      <c r="E1698" s="91" t="inlineStr">
        <is>
          <t>None</t>
        </is>
      </c>
      <c r="F1698" s="93" t="n">
        <v>668</v>
      </c>
      <c r="G1698" s="92" t="inlineStr">
        <is>
          <t>N</t>
        </is>
      </c>
      <c r="H1698" s="94" t="n"/>
      <c r="I1698" s="91" t="inlineStr">
        <is>
          <t>N</t>
        </is>
      </c>
      <c r="J1698" s="92">
        <f>IF(K1698="","N","Y")</f>
        <v/>
      </c>
      <c r="K1698" s="94">
        <f>_xlfn.TEXTJOIN("; ",TRUE,IF(P1698="52-wk low","52-wk low",""),IF(AND(AD1698&gt;=Settings!$B$12,M1698&lt;0),"Distribution",""),IF(AND(AJ1698="Y",M1698&lt;0,AK1698&lt;-Settings!$B$13),"Long unwinding",""),IF(AND(AJ1698="Y",M1698&lt;0,AK1698&gt;Settings!$B$13),"Short buildup",""))</f>
        <v/>
      </c>
      <c r="L1698" s="95" t="n">
        <v>123.77</v>
      </c>
      <c r="M1698" s="96" t="n">
        <v>-2.02</v>
      </c>
      <c r="N1698" s="93" t="n">
        <v>1663</v>
      </c>
      <c r="O1698" s="91" t="inlineStr">
        <is>
          <t>None</t>
        </is>
      </c>
      <c r="P1698" s="91" t="inlineStr">
        <is>
          <t>None</t>
        </is>
      </c>
      <c r="Q1698" s="97" t="n">
        <v>2.03</v>
      </c>
      <c r="R1698" s="96" t="n">
        <v>1.48</v>
      </c>
      <c r="S1698" s="96" t="n">
        <v>1.45</v>
      </c>
      <c r="T1698" s="96" t="n">
        <v>1.21</v>
      </c>
      <c r="U1698" s="96" t="n">
        <v>0.73</v>
      </c>
      <c r="V1698" s="103" t="n">
        <v>0.54</v>
      </c>
      <c r="W1698" s="102" t="n">
        <v>1</v>
      </c>
      <c r="X1698" s="93" t="n"/>
      <c r="Y1698" s="91" t="inlineStr">
        <is>
          <t>None</t>
        </is>
      </c>
      <c r="Z1698" s="99" t="n">
        <v>66.36</v>
      </c>
      <c r="AA1698" s="96" t="n">
        <v>1.26</v>
      </c>
      <c r="AB1698" s="96" t="n">
        <v>1.24</v>
      </c>
      <c r="AC1698" s="96" t="n">
        <v>1.97</v>
      </c>
      <c r="AD1698" s="96" t="n">
        <v>1.88</v>
      </c>
      <c r="AE1698" s="96" t="n">
        <v>1.44</v>
      </c>
      <c r="AF1698" s="103" t="n">
        <v>1.49</v>
      </c>
      <c r="AG1698" s="91" t="inlineStr">
        <is>
          <t>Normal</t>
        </is>
      </c>
      <c r="AH1698" s="100" t="n">
        <v>0</v>
      </c>
      <c r="AI1698" s="101" t="n">
        <v>0</v>
      </c>
      <c r="AJ1698" s="92" t="inlineStr">
        <is>
          <t>N</t>
        </is>
      </c>
      <c r="AK1698" s="96" t="n"/>
      <c r="AL1698" s="91" t="inlineStr">
        <is>
          <t>n/a</t>
        </is>
      </c>
      <c r="AM1698" s="93" t="n"/>
      <c r="AN1698" s="92" t="inlineStr">
        <is>
          <t>None</t>
        </is>
      </c>
      <c r="AO1698" s="102" t="n">
        <v>0</v>
      </c>
      <c r="AP1698" s="103" t="n"/>
      <c r="AQ1698" s="102" t="n"/>
      <c r="AR1698" s="91" t="inlineStr">
        <is>
          <t>N</t>
        </is>
      </c>
      <c r="AS1698" s="104" t="n"/>
      <c r="AT1698" s="92">
        <f>IF(AND(P1698="52-wk high",T1698&gt;=Settings!$B$7),"Y","N")</f>
        <v/>
      </c>
      <c r="AU1698" s="91">
        <f>IF(AND(AD1698&gt;=Settings!$B$8,M1698&gt;0),"Y","N")</f>
        <v/>
      </c>
      <c r="AV1698" s="91">
        <f>IF(OR(AH1698&gt;Settings!$B$9,AI1698&gt;Settings!$B$9),"Y","N")</f>
        <v/>
      </c>
      <c r="AW1698" s="91">
        <f>IF(AJ1698&lt;&gt;"Y","n/a",IF(AND(M1698&gt;0,AK1698&gt;Settings!$B$10),"Y","N"))</f>
        <v/>
      </c>
      <c r="AX1698" s="91">
        <f>IF(AO1698&gt;=Settings!$B$11,"Y","N")</f>
        <v/>
      </c>
      <c r="AY1698" s="99">
        <f>(AT1698="Y")+(AU1698="Y")+(AV1698="Y")+(AW1698="Y")+(AX1698="Y")</f>
        <v/>
      </c>
      <c r="AZ1698" s="94">
        <f>IF(AY1698=0,"None",_xlfn.TEXTJOIN(", ",TRUE(),IF(AT1698="Y","Breakout",""),IF(AU1698="Y","Accumulation",""),IF(AV1698="Y","Institutional buying",""),IF(AW1698="Y","Long buildup",""),IF(AX1698="Y","Momentum leader","")))</f>
        <v/>
      </c>
      <c r="BA1698" s="94">
        <f>IF(BW1698="","","Passes "&amp;AY1698&amp;" of 5 buy-side scans"&amp;IF(G1698="Y","; RED FLAG: filter out using Red flag column",""))</f>
        <v/>
      </c>
      <c r="BB1698" s="91" t="inlineStr">
        <is>
          <t>None</t>
        </is>
      </c>
      <c r="BC1698" s="92" t="inlineStr">
        <is>
          <t>Y</t>
        </is>
      </c>
      <c r="BD1698" s="94" t="inlineStr">
        <is>
          <t>High-low range &gt;150% in 12 months</t>
        </is>
      </c>
      <c r="BE1698" s="94" t="n"/>
      <c r="BF1698" s="92">
        <f>IF(R1698*100000&gt;=Settings!$B$5,"Y","N")</f>
        <v/>
      </c>
      <c r="BG1698" s="91">
        <f>IF(F1698&gt;Settings!$B$6,"Y","N")</f>
        <v/>
      </c>
      <c r="BH1698" s="97" t="n">
        <v>-64.13</v>
      </c>
      <c r="BI1698" s="96" t="n">
        <v>-2.57</v>
      </c>
      <c r="BJ1698" s="96" t="n">
        <v>-8.800000000000001</v>
      </c>
      <c r="BK1698" s="96" t="n">
        <v>-10.4</v>
      </c>
      <c r="BL1698" s="96" t="n">
        <v>-11.44</v>
      </c>
      <c r="BM1698" s="96" t="n"/>
      <c r="BN1698" s="97" t="n">
        <v>-3.92</v>
      </c>
      <c r="BO1698" s="96" t="n">
        <v>-7.97</v>
      </c>
      <c r="BP1698" s="96" t="n">
        <v>-14.17</v>
      </c>
      <c r="BQ1698" s="96" t="n">
        <v>-28.06</v>
      </c>
      <c r="BR1698" s="91" t="inlineStr">
        <is>
          <t>Stacked down</t>
        </is>
      </c>
      <c r="BS1698" s="91" t="inlineStr">
        <is>
          <t>None</t>
        </is>
      </c>
      <c r="BT1698" s="96" t="n">
        <v>36</v>
      </c>
      <c r="BU1698" s="91" t="inlineStr">
        <is>
          <t>N</t>
        </is>
      </c>
      <c r="BV1698" s="99">
        <f>IF(OR(BF1698&lt;&gt;"Y",BG1698&lt;&gt;"Y"),"",(AND(ISNUMBER(BQ1698),BQ1698&gt;0))+(BR1698="Stacked up")+(AND(ISNUMBER(BH1698),BH1698&gt;=-Settings!$B$17))+(AND(ISNUMBER(BK1698),ISNUMBER(BM1698),BK1698&gt;0,BM1698&gt;0))+(AND(ISNUMBER(AQ1698),AQ1698&gt;=Settings!$B$18))+(AND(ISNUMBER(BT1698),BT1698&gt;=Settings!$B$19,BT1698&lt;=Settings!$B$20))+(AND(ISNUMBER(AS1698),AS1698&gt;0))+(AND(ISNUMBER(T1698),ISNUMBER(M1698),T1698&gt;=Settings!$B$21,M1698&gt;0))+(AND(ISNUMBER(AD1698),ISNUMBER(M1698),AD1698&gt;=Settings!$B$22,M1698&gt;0))+(AY1698&gt;=1))</f>
        <v/>
      </c>
      <c r="BW1698" s="91">
        <f>IF(OR(AY1698=0,BF1698&lt;&gt;"Y",BG1698&lt;&gt;"Y"),"",1+SUMPRODUCT(($A$6:$A$2604=A1698)*($AY$6:$AY$2604&gt;0)*($BF$6:$BF$2604="Y")*($BG$6:$BG$2604="Y")*(($AY$6:$AY$2604&gt;AY1698)+($AY$6:$AY$2604=AY1698)*($AD$6:$AD$2604&gt;AD1698))))</f>
        <v/>
      </c>
    </row>
    <row r="1699" ht="23.85" customHeight="1" s="55">
      <c r="A1699" s="90" t="n">
        <v>46296</v>
      </c>
      <c r="B1699" s="91" t="inlineStr">
        <is>
          <t>BAJAJINDEF</t>
        </is>
      </c>
      <c r="C1699" s="91" t="inlineStr">
        <is>
          <t>INE0O9T01021</t>
        </is>
      </c>
      <c r="D1699" s="91" t="n"/>
      <c r="E1699" s="91" t="inlineStr">
        <is>
          <t>None</t>
        </is>
      </c>
      <c r="F1699" s="93" t="n">
        <v>667</v>
      </c>
      <c r="G1699" s="92" t="inlineStr">
        <is>
          <t>N</t>
        </is>
      </c>
      <c r="H1699" s="94" t="n"/>
      <c r="I1699" s="91" t="inlineStr">
        <is>
          <t>N</t>
        </is>
      </c>
      <c r="J1699" s="92">
        <f>IF(K1699="","N","Y")</f>
        <v/>
      </c>
      <c r="K1699" s="94">
        <f>_xlfn.TEXTJOIN("; ",TRUE,IF(P1699="52-wk low","52-wk low",""),IF(AND(AD1699&gt;=Settings!$B$12,M1699&lt;0),"Distribution",""),IF(AND(AJ1699="Y",M1699&lt;0,AK1699&lt;-Settings!$B$13),"Long unwinding",""),IF(AND(AJ1699="Y",M1699&lt;0,AK1699&gt;Settings!$B$13),"Short buildup",""))</f>
        <v/>
      </c>
      <c r="L1699" s="95" t="n">
        <v>208.52</v>
      </c>
      <c r="M1699" s="96" t="n">
        <v>-1.18</v>
      </c>
      <c r="N1699" s="93" t="n">
        <v>1134</v>
      </c>
      <c r="O1699" s="91" t="inlineStr">
        <is>
          <t>None</t>
        </is>
      </c>
      <c r="P1699" s="91" t="inlineStr">
        <is>
          <t>52-wk low</t>
        </is>
      </c>
      <c r="Q1699" s="97" t="n">
        <v>0.13</v>
      </c>
      <c r="R1699" s="96" t="n">
        <v>0.22</v>
      </c>
      <c r="S1699" s="96" t="n">
        <v>0.59</v>
      </c>
      <c r="T1699" s="96" t="n">
        <v>0.53</v>
      </c>
      <c r="U1699" s="96" t="n">
        <v>0.4</v>
      </c>
      <c r="V1699" s="103" t="n">
        <v>0.6899999999999999</v>
      </c>
      <c r="W1699" s="102" t="n">
        <v>3</v>
      </c>
      <c r="X1699" s="93" t="n"/>
      <c r="Y1699" s="91" t="inlineStr">
        <is>
          <t>None</t>
        </is>
      </c>
      <c r="Z1699" s="99" t="n">
        <v>63.69</v>
      </c>
      <c r="AA1699" s="96" t="n">
        <v>0.9399999999999999</v>
      </c>
      <c r="AB1699" s="96" t="n">
        <v>0.96</v>
      </c>
      <c r="AC1699" s="96" t="n">
        <v>0.61</v>
      </c>
      <c r="AD1699" s="96" t="n">
        <v>0.57</v>
      </c>
      <c r="AE1699" s="96" t="n">
        <v>0.45</v>
      </c>
      <c r="AF1699" s="103" t="n">
        <v>1.09</v>
      </c>
      <c r="AG1699" s="91" t="inlineStr">
        <is>
          <t>Normal</t>
        </is>
      </c>
      <c r="AH1699" s="100" t="n">
        <v>0</v>
      </c>
      <c r="AI1699" s="101" t="n">
        <v>0</v>
      </c>
      <c r="AJ1699" s="92" t="inlineStr">
        <is>
          <t>N</t>
        </is>
      </c>
      <c r="AK1699" s="96" t="n"/>
      <c r="AL1699" s="91" t="inlineStr">
        <is>
          <t>n/a</t>
        </is>
      </c>
      <c r="AM1699" s="93" t="n"/>
      <c r="AN1699" s="92" t="inlineStr">
        <is>
          <t>None</t>
        </is>
      </c>
      <c r="AO1699" s="102" t="n">
        <v>0</v>
      </c>
      <c r="AP1699" s="103" t="n">
        <v>0.57</v>
      </c>
      <c r="AQ1699" s="102" t="n">
        <v>14</v>
      </c>
      <c r="AR1699" s="91" t="inlineStr">
        <is>
          <t>N</t>
        </is>
      </c>
      <c r="AS1699" s="104" t="n"/>
      <c r="AT1699" s="92">
        <f>IF(AND(P1699="52-wk high",T1699&gt;=Settings!$B$7),"Y","N")</f>
        <v/>
      </c>
      <c r="AU1699" s="91">
        <f>IF(AND(AD1699&gt;=Settings!$B$8,M1699&gt;0),"Y","N")</f>
        <v/>
      </c>
      <c r="AV1699" s="91">
        <f>IF(OR(AH1699&gt;Settings!$B$9,AI1699&gt;Settings!$B$9),"Y","N")</f>
        <v/>
      </c>
      <c r="AW1699" s="91">
        <f>IF(AJ1699&lt;&gt;"Y","n/a",IF(AND(M1699&gt;0,AK1699&gt;Settings!$B$10),"Y","N"))</f>
        <v/>
      </c>
      <c r="AX1699" s="91">
        <f>IF(AO1699&gt;=Settings!$B$11,"Y","N")</f>
        <v/>
      </c>
      <c r="AY1699" s="99">
        <f>(AT1699="Y")+(AU1699="Y")+(AV1699="Y")+(AW1699="Y")+(AX1699="Y")</f>
        <v/>
      </c>
      <c r="AZ1699" s="94">
        <f>IF(AY1699=0,"None",_xlfn.TEXTJOIN(", ",TRUE(),IF(AT1699="Y","Breakout",""),IF(AU1699="Y","Accumulation",""),IF(AV1699="Y","Institutional buying",""),IF(AW1699="Y","Long buildup",""),IF(AX1699="Y","Momentum leader","")))</f>
        <v/>
      </c>
      <c r="BA1699" s="94">
        <f>IF(BW1699="","","Passes "&amp;AY1699&amp;" of 5 buy-side scans"&amp;IF(G1699="Y","; RED FLAG: filter out using Red flag column",""))</f>
        <v/>
      </c>
      <c r="BB1699" s="91" t="inlineStr">
        <is>
          <t>None</t>
        </is>
      </c>
      <c r="BC1699" s="92" t="inlineStr">
        <is>
          <t>N</t>
        </is>
      </c>
      <c r="BD1699" s="94" t="n"/>
      <c r="BE1699" s="94" t="n"/>
      <c r="BF1699" s="92">
        <f>IF(R1699*100000&gt;=Settings!$B$5,"Y","N")</f>
        <v/>
      </c>
      <c r="BG1699" s="91">
        <f>IF(F1699&gt;Settings!$B$6,"Y","N")</f>
        <v/>
      </c>
      <c r="BH1699" s="97" t="n">
        <v>-52.89</v>
      </c>
      <c r="BI1699" s="96" t="n">
        <v>-4.51</v>
      </c>
      <c r="BJ1699" s="96" t="n">
        <v>-7.12</v>
      </c>
      <c r="BK1699" s="96" t="n">
        <v>-18.4</v>
      </c>
      <c r="BL1699" s="96" t="n">
        <v>-9.76</v>
      </c>
      <c r="BM1699" s="96" t="n">
        <v>-41.44</v>
      </c>
      <c r="BN1699" s="97" t="n">
        <v>-4.02</v>
      </c>
      <c r="BO1699" s="96" t="n">
        <v>-7.08</v>
      </c>
      <c r="BP1699" s="96" t="n">
        <v>-12.27</v>
      </c>
      <c r="BQ1699" s="96" t="n">
        <v>-21.19</v>
      </c>
      <c r="BR1699" s="91" t="inlineStr">
        <is>
          <t>Stacked down</t>
        </is>
      </c>
      <c r="BS1699" s="91" t="inlineStr">
        <is>
          <t>None</t>
        </is>
      </c>
      <c r="BT1699" s="96" t="n">
        <v>35</v>
      </c>
      <c r="BU1699" s="91" t="inlineStr">
        <is>
          <t>N</t>
        </is>
      </c>
      <c r="BV1699" s="99">
        <f>IF(OR(BF1699&lt;&gt;"Y",BG1699&lt;&gt;"Y"),"",(AND(ISNUMBER(BQ1699),BQ1699&gt;0))+(BR1699="Stacked up")+(AND(ISNUMBER(BH1699),BH1699&gt;=-Settings!$B$17))+(AND(ISNUMBER(BK1699),ISNUMBER(BM1699),BK1699&gt;0,BM1699&gt;0))+(AND(ISNUMBER(AQ1699),AQ1699&gt;=Settings!$B$18))+(AND(ISNUMBER(BT1699),BT1699&gt;=Settings!$B$19,BT1699&lt;=Settings!$B$20))+(AND(ISNUMBER(AS1699),AS1699&gt;0))+(AND(ISNUMBER(T1699),ISNUMBER(M1699),T1699&gt;=Settings!$B$21,M1699&gt;0))+(AND(ISNUMBER(AD1699),ISNUMBER(M1699),AD1699&gt;=Settings!$B$22,M1699&gt;0))+(AY1699&gt;=1))</f>
        <v/>
      </c>
      <c r="BW1699" s="91">
        <f>IF(OR(AY1699=0,BF1699&lt;&gt;"Y",BG1699&lt;&gt;"Y"),"",1+SUMPRODUCT(($A$6:$A$2604=A1699)*($AY$6:$AY$2604&gt;0)*($BF$6:$BF$2604="Y")*($BG$6:$BG$2604="Y")*(($AY$6:$AY$2604&gt;AY1699)+($AY$6:$AY$2604=AY1699)*($AD$6:$AD$2604&gt;AD1699))))</f>
        <v/>
      </c>
    </row>
    <row r="1700" ht="23.85" customHeight="1" s="55">
      <c r="A1700" s="90" t="n">
        <v>46296</v>
      </c>
      <c r="B1700" s="91" t="inlineStr">
        <is>
          <t>XCHANGING</t>
        </is>
      </c>
      <c r="C1700" s="91" t="inlineStr">
        <is>
          <t>INE692G01013</t>
        </is>
      </c>
      <c r="D1700" s="91" t="n"/>
      <c r="E1700" s="91" t="inlineStr">
        <is>
          <t>None</t>
        </is>
      </c>
      <c r="F1700" s="93" t="n">
        <v>665</v>
      </c>
      <c r="G1700" s="92" t="inlineStr">
        <is>
          <t>N</t>
        </is>
      </c>
      <c r="H1700" s="94" t="n"/>
      <c r="I1700" s="91" t="inlineStr">
        <is>
          <t>N</t>
        </is>
      </c>
      <c r="J1700" s="92">
        <f>IF(K1700="","N","Y")</f>
        <v/>
      </c>
      <c r="K1700" s="94">
        <f>_xlfn.TEXTJOIN("; ",TRUE,IF(P1700="52-wk low","52-wk low",""),IF(AND(AD1700&gt;=Settings!$B$12,M1700&lt;0),"Distribution",""),IF(AND(AJ1700="Y",M1700&lt;0,AK1700&lt;-Settings!$B$13),"Long unwinding",""),IF(AND(AJ1700="Y",M1700&lt;0,AK1700&gt;Settings!$B$13),"Short buildup",""))</f>
        <v/>
      </c>
      <c r="L1700" s="95" t="n">
        <v>59.73</v>
      </c>
      <c r="M1700" s="96" t="n">
        <v>-2.47</v>
      </c>
      <c r="N1700" s="93" t="n">
        <v>1877</v>
      </c>
      <c r="O1700" s="91" t="inlineStr">
        <is>
          <t>None</t>
        </is>
      </c>
      <c r="P1700" s="91" t="inlineStr">
        <is>
          <t>None</t>
        </is>
      </c>
      <c r="Q1700" s="97" t="n">
        <v>0.58</v>
      </c>
      <c r="R1700" s="96" t="n">
        <v>1.07</v>
      </c>
      <c r="S1700" s="96" t="n">
        <v>0.54</v>
      </c>
      <c r="T1700" s="96" t="n">
        <v>0.57</v>
      </c>
      <c r="U1700" s="96" t="n">
        <v>0.6</v>
      </c>
      <c r="V1700" s="103" t="n">
        <v>1.11</v>
      </c>
      <c r="W1700" s="102" t="n">
        <v>3</v>
      </c>
      <c r="X1700" s="93" t="n"/>
      <c r="Y1700" s="91" t="inlineStr">
        <is>
          <t>None</t>
        </is>
      </c>
      <c r="Z1700" s="99" t="n">
        <v>69.89</v>
      </c>
      <c r="AA1700" s="96" t="n">
        <v>1.19</v>
      </c>
      <c r="AB1700" s="96" t="n">
        <v>1.14</v>
      </c>
      <c r="AC1700" s="96" t="n">
        <v>0.75</v>
      </c>
      <c r="AD1700" s="96" t="n">
        <v>0.72</v>
      </c>
      <c r="AE1700" s="96" t="n">
        <v>0.76</v>
      </c>
      <c r="AF1700" s="103" t="n">
        <v>0.93</v>
      </c>
      <c r="AG1700" s="91" t="inlineStr">
        <is>
          <t>Normal</t>
        </is>
      </c>
      <c r="AH1700" s="100" t="n">
        <v>0</v>
      </c>
      <c r="AI1700" s="101" t="n">
        <v>0</v>
      </c>
      <c r="AJ1700" s="92" t="inlineStr">
        <is>
          <t>N</t>
        </is>
      </c>
      <c r="AK1700" s="96" t="n"/>
      <c r="AL1700" s="91" t="inlineStr">
        <is>
          <t>n/a</t>
        </is>
      </c>
      <c r="AM1700" s="93" t="n"/>
      <c r="AN1700" s="92" t="inlineStr">
        <is>
          <t>None</t>
        </is>
      </c>
      <c r="AO1700" s="102" t="n">
        <v>0</v>
      </c>
      <c r="AP1700" s="103" t="n">
        <v>0.7</v>
      </c>
      <c r="AQ1700" s="102" t="n">
        <v>38</v>
      </c>
      <c r="AR1700" s="91" t="inlineStr">
        <is>
          <t>N</t>
        </is>
      </c>
      <c r="AS1700" s="104" t="n"/>
      <c r="AT1700" s="92">
        <f>IF(AND(P1700="52-wk high",T1700&gt;=Settings!$B$7),"Y","N")</f>
        <v/>
      </c>
      <c r="AU1700" s="91">
        <f>IF(AND(AD1700&gt;=Settings!$B$8,M1700&gt;0),"Y","N")</f>
        <v/>
      </c>
      <c r="AV1700" s="91">
        <f>IF(OR(AH1700&gt;Settings!$B$9,AI1700&gt;Settings!$B$9),"Y","N")</f>
        <v/>
      </c>
      <c r="AW1700" s="91">
        <f>IF(AJ1700&lt;&gt;"Y","n/a",IF(AND(M1700&gt;0,AK1700&gt;Settings!$B$10),"Y","N"))</f>
        <v/>
      </c>
      <c r="AX1700" s="91">
        <f>IF(AO1700&gt;=Settings!$B$11,"Y","N")</f>
        <v/>
      </c>
      <c r="AY1700" s="99">
        <f>(AT1700="Y")+(AU1700="Y")+(AV1700="Y")+(AW1700="Y")+(AX1700="Y")</f>
        <v/>
      </c>
      <c r="AZ1700" s="94">
        <f>IF(AY1700=0,"None",_xlfn.TEXTJOIN(", ",TRUE(),IF(AT1700="Y","Breakout",""),IF(AU1700="Y","Accumulation",""),IF(AV1700="Y","Institutional buying",""),IF(AW1700="Y","Long buildup",""),IF(AX1700="Y","Momentum leader","")))</f>
        <v/>
      </c>
      <c r="BA1700" s="94">
        <f>IF(BW1700="","","Passes "&amp;AY1700&amp;" of 5 buy-side scans"&amp;IF(G1700="Y","; RED FLAG: filter out using Red flag column",""))</f>
        <v/>
      </c>
      <c r="BB1700" s="91" t="inlineStr">
        <is>
          <t>None</t>
        </is>
      </c>
      <c r="BC1700" s="92" t="inlineStr">
        <is>
          <t>N</t>
        </is>
      </c>
      <c r="BD1700" s="94" t="n"/>
      <c r="BE1700" s="94" t="n"/>
      <c r="BF1700" s="92">
        <f>IF(R1700*100000&gt;=Settings!$B$5,"Y","N")</f>
        <v/>
      </c>
      <c r="BG1700" s="91">
        <f>IF(F1700&gt;Settings!$B$6,"Y","N")</f>
        <v/>
      </c>
      <c r="BH1700" s="97" t="n">
        <v>-42.01</v>
      </c>
      <c r="BI1700" s="96" t="n">
        <v>-1.03</v>
      </c>
      <c r="BJ1700" s="96" t="n">
        <v>-0.96</v>
      </c>
      <c r="BK1700" s="96" t="n">
        <v>-1.68</v>
      </c>
      <c r="BL1700" s="96" t="n">
        <v>12.42</v>
      </c>
      <c r="BM1700" s="96" t="n">
        <v>-30.3</v>
      </c>
      <c r="BN1700" s="97" t="n">
        <v>-2.87</v>
      </c>
      <c r="BO1700" s="96" t="n">
        <v>-4.57</v>
      </c>
      <c r="BP1700" s="96" t="n">
        <v>-6.56</v>
      </c>
      <c r="BQ1700" s="96" t="n">
        <v>-11.45</v>
      </c>
      <c r="BR1700" s="91" t="inlineStr">
        <is>
          <t>Stacked down</t>
        </is>
      </c>
      <c r="BS1700" s="91" t="inlineStr">
        <is>
          <t>None</t>
        </is>
      </c>
      <c r="BT1700" s="96" t="n">
        <v>40.3</v>
      </c>
      <c r="BU1700" s="91" t="inlineStr">
        <is>
          <t>N</t>
        </is>
      </c>
      <c r="BV1700" s="99">
        <f>IF(OR(BF1700&lt;&gt;"Y",BG1700&lt;&gt;"Y"),"",(AND(ISNUMBER(BQ1700),BQ1700&gt;0))+(BR1700="Stacked up")+(AND(ISNUMBER(BH1700),BH1700&gt;=-Settings!$B$17))+(AND(ISNUMBER(BK1700),ISNUMBER(BM1700),BK1700&gt;0,BM1700&gt;0))+(AND(ISNUMBER(AQ1700),AQ1700&gt;=Settings!$B$18))+(AND(ISNUMBER(BT1700),BT1700&gt;=Settings!$B$19,BT1700&lt;=Settings!$B$20))+(AND(ISNUMBER(AS1700),AS1700&gt;0))+(AND(ISNUMBER(T1700),ISNUMBER(M1700),T1700&gt;=Settings!$B$21,M1700&gt;0))+(AND(ISNUMBER(AD1700),ISNUMBER(M1700),AD1700&gt;=Settings!$B$22,M1700&gt;0))+(AY1700&gt;=1))</f>
        <v/>
      </c>
      <c r="BW1700" s="91">
        <f>IF(OR(AY1700=0,BF1700&lt;&gt;"Y",BG1700&lt;&gt;"Y"),"",1+SUMPRODUCT(($A$6:$A$2604=A1700)*($AY$6:$AY$2604&gt;0)*($BF$6:$BF$2604="Y")*($BG$6:$BG$2604="Y")*(($AY$6:$AY$2604&gt;AY1700)+($AY$6:$AY$2604=AY1700)*($AD$6:$AD$2604&gt;AD1700))))</f>
        <v/>
      </c>
    </row>
    <row r="1701" ht="23.85" customHeight="1" s="55">
      <c r="A1701" s="90" t="n">
        <v>46296</v>
      </c>
      <c r="B1701" s="91" t="inlineStr">
        <is>
          <t>EIFFL</t>
        </is>
      </c>
      <c r="C1701" s="91" t="inlineStr">
        <is>
          <t>INE546V01010</t>
        </is>
      </c>
      <c r="D1701" s="91" t="n"/>
      <c r="E1701" s="91" t="inlineStr">
        <is>
          <t>None</t>
        </is>
      </c>
      <c r="F1701" s="93" t="n">
        <v>664</v>
      </c>
      <c r="G1701" s="92" t="inlineStr">
        <is>
          <t>Y</t>
        </is>
      </c>
      <c r="H1701" s="94" t="inlineStr">
        <is>
          <t>ESM Stage 2; T2T (BE series)</t>
        </is>
      </c>
      <c r="I1701" s="91" t="inlineStr">
        <is>
          <t>Y</t>
        </is>
      </c>
      <c r="J1701" s="92">
        <f>IF(K1701="","N","Y")</f>
        <v/>
      </c>
      <c r="K1701" s="94">
        <f>_xlfn.TEXTJOIN("; ",TRUE,IF(P1701="52-wk low","52-wk low",""),IF(AND(AD1701&gt;=Settings!$B$12,M1701&lt;0),"Distribution",""),IF(AND(AJ1701="Y",M1701&lt;0,AK1701&lt;-Settings!$B$13),"Long unwinding",""),IF(AND(AJ1701="Y",M1701&lt;0,AK1701&gt;Settings!$B$13),"Short buildup",""))</f>
        <v/>
      </c>
      <c r="L1701" s="95" t="n">
        <v>267.75</v>
      </c>
      <c r="M1701" s="96" t="n">
        <v>-1.99</v>
      </c>
      <c r="N1701" s="93" t="n">
        <v>1635</v>
      </c>
      <c r="O1701" s="91" t="inlineStr">
        <is>
          <t>None</t>
        </is>
      </c>
      <c r="P1701" s="91" t="inlineStr">
        <is>
          <t>None</t>
        </is>
      </c>
      <c r="Q1701" s="97" t="n">
        <v>0.01</v>
      </c>
      <c r="R1701" s="96" t="n">
        <v>0.02</v>
      </c>
      <c r="S1701" s="96" t="n">
        <v>0.29</v>
      </c>
      <c r="T1701" s="96" t="n">
        <v>0.09</v>
      </c>
      <c r="U1701" s="96" t="n">
        <v>0.02</v>
      </c>
      <c r="V1701" s="103" t="n">
        <v>0.08</v>
      </c>
      <c r="W1701" s="102" t="n">
        <v>0</v>
      </c>
      <c r="X1701" s="93" t="n"/>
      <c r="Y1701" s="91" t="inlineStr">
        <is>
          <t>None</t>
        </is>
      </c>
      <c r="Z1701" s="99" t="n"/>
      <c r="AA1701" s="96" t="n"/>
      <c r="AB1701" s="96" t="n"/>
      <c r="AC1701" s="96" t="n"/>
      <c r="AD1701" s="96" t="n"/>
      <c r="AE1701" s="96" t="n"/>
      <c r="AF1701" s="103" t="n"/>
      <c r="AG1701" s="91" t="inlineStr">
        <is>
          <t>No delivery data</t>
        </is>
      </c>
      <c r="AH1701" s="100" t="n">
        <v>0</v>
      </c>
      <c r="AI1701" s="101" t="n">
        <v>0</v>
      </c>
      <c r="AJ1701" s="92" t="inlineStr">
        <is>
          <t>N</t>
        </is>
      </c>
      <c r="AK1701" s="96" t="n"/>
      <c r="AL1701" s="91" t="inlineStr">
        <is>
          <t>n/a</t>
        </is>
      </c>
      <c r="AM1701" s="93" t="n"/>
      <c r="AN1701" s="92" t="inlineStr">
        <is>
          <t>None</t>
        </is>
      </c>
      <c r="AO1701" s="102" t="n">
        <v>0</v>
      </c>
      <c r="AP1701" s="103" t="n">
        <v>1.14</v>
      </c>
      <c r="AQ1701" s="102" t="n">
        <v>67</v>
      </c>
      <c r="AR1701" s="91" t="inlineStr">
        <is>
          <t>N</t>
        </is>
      </c>
      <c r="AS1701" s="104" t="n"/>
      <c r="AT1701" s="92">
        <f>IF(AND(P1701="52-wk high",T1701&gt;=Settings!$B$7),"Y","N")</f>
        <v/>
      </c>
      <c r="AU1701" s="91">
        <f>IF(AND(AD1701&gt;=Settings!$B$8,M1701&gt;0),"Y","N")</f>
        <v/>
      </c>
      <c r="AV1701" s="91">
        <f>IF(OR(AH1701&gt;Settings!$B$9,AI1701&gt;Settings!$B$9),"Y","N")</f>
        <v/>
      </c>
      <c r="AW1701" s="91">
        <f>IF(AJ1701&lt;&gt;"Y","n/a",IF(AND(M1701&gt;0,AK1701&gt;Settings!$B$10),"Y","N"))</f>
        <v/>
      </c>
      <c r="AX1701" s="91">
        <f>IF(AO1701&gt;=Settings!$B$11,"Y","N")</f>
        <v/>
      </c>
      <c r="AY1701" s="99">
        <f>(AT1701="Y")+(AU1701="Y")+(AV1701="Y")+(AW1701="Y")+(AX1701="Y")</f>
        <v/>
      </c>
      <c r="AZ1701" s="94">
        <f>IF(AY1701=0,"None",_xlfn.TEXTJOIN(", ",TRUE(),IF(AT1701="Y","Breakout",""),IF(AU1701="Y","Accumulation",""),IF(AV1701="Y","Institutional buying",""),IF(AW1701="Y","Long buildup",""),IF(AX1701="Y","Momentum leader","")))</f>
        <v/>
      </c>
      <c r="BA1701" s="94">
        <f>IF(BW1701="","","Passes "&amp;AY1701&amp;" of 5 buy-side scans"&amp;IF(G1701="Y","; RED FLAG: filter out using Red flag column",""))</f>
        <v/>
      </c>
      <c r="BB1701" s="91" t="inlineStr">
        <is>
          <t>None</t>
        </is>
      </c>
      <c r="BC1701" s="92" t="inlineStr">
        <is>
          <t>Y</t>
        </is>
      </c>
      <c r="BD1701" s="94" t="inlineStr">
        <is>
          <t>PE &gt; 50; Few traders (&lt;100 unique PAN, 30 days)</t>
        </is>
      </c>
      <c r="BE1701" s="94" t="n"/>
      <c r="BF1701" s="92">
        <f>IF(R1701*100000&gt;=Settings!$B$5,"Y","N")</f>
        <v/>
      </c>
      <c r="BG1701" s="91">
        <f>IF(F1701&gt;Settings!$B$6,"Y","N")</f>
        <v/>
      </c>
      <c r="BH1701" s="97" t="n">
        <v>-29.9</v>
      </c>
      <c r="BI1701" s="96" t="n">
        <v>0.51</v>
      </c>
      <c r="BJ1701" s="96" t="n">
        <v>-7.69</v>
      </c>
      <c r="BK1701" s="96" t="n">
        <v>-18.9</v>
      </c>
      <c r="BL1701" s="96" t="n">
        <v>18.46</v>
      </c>
      <c r="BM1701" s="96" t="n">
        <v>18.6</v>
      </c>
      <c r="BN1701" s="97" t="n">
        <v>-1.38</v>
      </c>
      <c r="BO1701" s="96" t="n">
        <v>-3.43</v>
      </c>
      <c r="BP1701" s="96" t="n">
        <v>-2.81</v>
      </c>
      <c r="BQ1701" s="96" t="n">
        <v>0.98</v>
      </c>
      <c r="BR1701" s="91" t="inlineStr">
        <is>
          <t>Mixed</t>
        </is>
      </c>
      <c r="BS1701" s="91" t="inlineStr">
        <is>
          <t>None</t>
        </is>
      </c>
      <c r="BT1701" s="96" t="n">
        <v>45.7</v>
      </c>
      <c r="BU1701" s="91" t="inlineStr">
        <is>
          <t>N</t>
        </is>
      </c>
      <c r="BV1701" s="99">
        <f>IF(OR(BF1701&lt;&gt;"Y",BG1701&lt;&gt;"Y"),"",(AND(ISNUMBER(BQ1701),BQ1701&gt;0))+(BR1701="Stacked up")+(AND(ISNUMBER(BH1701),BH1701&gt;=-Settings!$B$17))+(AND(ISNUMBER(BK1701),ISNUMBER(BM1701),BK1701&gt;0,BM1701&gt;0))+(AND(ISNUMBER(AQ1701),AQ1701&gt;=Settings!$B$18))+(AND(ISNUMBER(BT1701),BT1701&gt;=Settings!$B$19,BT1701&lt;=Settings!$B$20))+(AND(ISNUMBER(AS1701),AS1701&gt;0))+(AND(ISNUMBER(T1701),ISNUMBER(M1701),T1701&gt;=Settings!$B$21,M1701&gt;0))+(AND(ISNUMBER(AD1701),ISNUMBER(M1701),AD1701&gt;=Settings!$B$22,M1701&gt;0))+(AY1701&gt;=1))</f>
        <v/>
      </c>
      <c r="BW1701" s="91">
        <f>IF(OR(AY1701=0,BF1701&lt;&gt;"Y",BG1701&lt;&gt;"Y"),"",1+SUMPRODUCT(($A$6:$A$2604=A1701)*($AY$6:$AY$2604&gt;0)*($BF$6:$BF$2604="Y")*($BG$6:$BG$2604="Y")*(($AY$6:$AY$2604&gt;AY1701)+($AY$6:$AY$2604=AY1701)*($AD$6:$AD$2604&gt;AD1701))))</f>
        <v/>
      </c>
    </row>
    <row r="1702" ht="23.85" customHeight="1" s="55">
      <c r="A1702" s="90" t="n">
        <v>46296</v>
      </c>
      <c r="B1702" s="91" t="inlineStr">
        <is>
          <t>DPSCLTD</t>
        </is>
      </c>
      <c r="C1702" s="91" t="inlineStr">
        <is>
          <t>INE360C01024</t>
        </is>
      </c>
      <c r="D1702" s="91" t="n"/>
      <c r="E1702" s="91" t="inlineStr">
        <is>
          <t>None</t>
        </is>
      </c>
      <c r="F1702" s="93" t="n">
        <v>662</v>
      </c>
      <c r="G1702" s="92" t="inlineStr">
        <is>
          <t>Y</t>
        </is>
      </c>
      <c r="H1702" s="94" t="inlineStr">
        <is>
          <t>IRP (insolvency); T2T (BE series)</t>
        </is>
      </c>
      <c r="I1702" s="91" t="inlineStr">
        <is>
          <t>Y</t>
        </is>
      </c>
      <c r="J1702" s="92">
        <f>IF(K1702="","N","Y")</f>
        <v/>
      </c>
      <c r="K1702" s="94">
        <f>_xlfn.TEXTJOIN("; ",TRUE,IF(P1702="52-wk low","52-wk low",""),IF(AND(AD1702&gt;=Settings!$B$12,M1702&lt;0),"Distribution",""),IF(AND(AJ1702="Y",M1702&lt;0,AK1702&lt;-Settings!$B$13),"Long unwinding",""),IF(AND(AJ1702="Y",M1702&lt;0,AK1702&gt;Settings!$B$13),"Short buildup",""))</f>
        <v/>
      </c>
      <c r="L1702" s="95" t="n">
        <v>6.8</v>
      </c>
      <c r="M1702" s="96" t="n">
        <v>0</v>
      </c>
      <c r="N1702" s="93" t="n">
        <v>581</v>
      </c>
      <c r="O1702" s="91" t="inlineStr">
        <is>
          <t>None</t>
        </is>
      </c>
      <c r="P1702" s="91" t="inlineStr">
        <is>
          <t>52-wk low</t>
        </is>
      </c>
      <c r="Q1702" s="97" t="n">
        <v>0.75</v>
      </c>
      <c r="R1702" s="96" t="n">
        <v>0.79</v>
      </c>
      <c r="S1702" s="96" t="n">
        <v>0.91</v>
      </c>
      <c r="T1702" s="96" t="n">
        <v>0.88</v>
      </c>
      <c r="U1702" s="96" t="n">
        <v>0.62</v>
      </c>
      <c r="V1702" s="103" t="n">
        <v>0.66</v>
      </c>
      <c r="W1702" s="102" t="n">
        <v>2</v>
      </c>
      <c r="X1702" s="93" t="n"/>
      <c r="Y1702" s="91" t="inlineStr">
        <is>
          <t>None</t>
        </is>
      </c>
      <c r="Z1702" s="99" t="n"/>
      <c r="AA1702" s="96" t="n"/>
      <c r="AB1702" s="96" t="n"/>
      <c r="AC1702" s="96" t="n"/>
      <c r="AD1702" s="96" t="n"/>
      <c r="AE1702" s="96" t="n"/>
      <c r="AF1702" s="103" t="n"/>
      <c r="AG1702" s="91" t="inlineStr">
        <is>
          <t>No delivery data</t>
        </is>
      </c>
      <c r="AH1702" s="100" t="n">
        <v>0</v>
      </c>
      <c r="AI1702" s="101" t="n">
        <v>0</v>
      </c>
      <c r="AJ1702" s="92" t="inlineStr">
        <is>
          <t>N</t>
        </is>
      </c>
      <c r="AK1702" s="96" t="n"/>
      <c r="AL1702" s="91" t="inlineStr">
        <is>
          <t>n/a</t>
        </is>
      </c>
      <c r="AM1702" s="93" t="n"/>
      <c r="AN1702" s="92" t="inlineStr">
        <is>
          <t>None</t>
        </is>
      </c>
      <c r="AO1702" s="102" t="n">
        <v>0</v>
      </c>
      <c r="AP1702" s="103" t="n">
        <v>0.52</v>
      </c>
      <c r="AQ1702" s="102" t="n">
        <v>6</v>
      </c>
      <c r="AR1702" s="91" t="inlineStr">
        <is>
          <t>N</t>
        </is>
      </c>
      <c r="AS1702" s="104" t="n"/>
      <c r="AT1702" s="92">
        <f>IF(AND(P1702="52-wk high",T1702&gt;=Settings!$B$7),"Y","N")</f>
        <v/>
      </c>
      <c r="AU1702" s="91">
        <f>IF(AND(AD1702&gt;=Settings!$B$8,M1702&gt;0),"Y","N")</f>
        <v/>
      </c>
      <c r="AV1702" s="91">
        <f>IF(OR(AH1702&gt;Settings!$B$9,AI1702&gt;Settings!$B$9),"Y","N")</f>
        <v/>
      </c>
      <c r="AW1702" s="91">
        <f>IF(AJ1702&lt;&gt;"Y","n/a",IF(AND(M1702&gt;0,AK1702&gt;Settings!$B$10),"Y","N"))</f>
        <v/>
      </c>
      <c r="AX1702" s="91">
        <f>IF(AO1702&gt;=Settings!$B$11,"Y","N")</f>
        <v/>
      </c>
      <c r="AY1702" s="99">
        <f>(AT1702="Y")+(AU1702="Y")+(AV1702="Y")+(AW1702="Y")+(AX1702="Y")</f>
        <v/>
      </c>
      <c r="AZ1702" s="94">
        <f>IF(AY1702=0,"None",_xlfn.TEXTJOIN(", ",TRUE(),IF(AT1702="Y","Breakout",""),IF(AU1702="Y","Accumulation",""),IF(AV1702="Y","Institutional buying",""),IF(AW1702="Y","Long buildup",""),IF(AX1702="Y","Momentum leader","")))</f>
        <v/>
      </c>
      <c r="BA1702" s="94">
        <f>IF(BW1702="","","Passes "&amp;AY1702&amp;" of 5 buy-side scans"&amp;IF(G1702="Y","; RED FLAG: filter out using Red flag column",""))</f>
        <v/>
      </c>
      <c r="BB1702" s="91" t="inlineStr">
        <is>
          <t>None</t>
        </is>
      </c>
      <c r="BC1702" s="92" t="inlineStr">
        <is>
          <t>Y</t>
        </is>
      </c>
      <c r="BD1702" s="94" t="inlineStr">
        <is>
          <t>PE &gt; 50</t>
        </is>
      </c>
      <c r="BE1702" s="94" t="n"/>
      <c r="BF1702" s="92">
        <f>IF(R1702*100000&gt;=Settings!$B$5,"Y","N")</f>
        <v/>
      </c>
      <c r="BG1702" s="91">
        <f>IF(F1702&gt;Settings!$B$6,"Y","N")</f>
        <v/>
      </c>
      <c r="BH1702" s="97" t="n">
        <v>-45.64</v>
      </c>
      <c r="BI1702" s="96" t="n">
        <v>-3.68</v>
      </c>
      <c r="BJ1702" s="96" t="n">
        <v>-7.48</v>
      </c>
      <c r="BK1702" s="96" t="n">
        <v>-5.69</v>
      </c>
      <c r="BL1702" s="96" t="n">
        <v>-10.76</v>
      </c>
      <c r="BM1702" s="96" t="n">
        <v>-43.8</v>
      </c>
      <c r="BN1702" s="97" t="n">
        <v>-3.4</v>
      </c>
      <c r="BO1702" s="96" t="n">
        <v>-5.92</v>
      </c>
      <c r="BP1702" s="96" t="n">
        <v>-10.92</v>
      </c>
      <c r="BQ1702" s="96" t="n">
        <v>-19.8</v>
      </c>
      <c r="BR1702" s="91" t="inlineStr">
        <is>
          <t>Stacked down</t>
        </is>
      </c>
      <c r="BS1702" s="91" t="inlineStr">
        <is>
          <t>None</t>
        </is>
      </c>
      <c r="BT1702" s="96" t="n">
        <v>29.7</v>
      </c>
      <c r="BU1702" s="91" t="inlineStr">
        <is>
          <t>N</t>
        </is>
      </c>
      <c r="BV1702" s="99">
        <f>IF(OR(BF1702&lt;&gt;"Y",BG1702&lt;&gt;"Y"),"",(AND(ISNUMBER(BQ1702),BQ1702&gt;0))+(BR1702="Stacked up")+(AND(ISNUMBER(BH1702),BH1702&gt;=-Settings!$B$17))+(AND(ISNUMBER(BK1702),ISNUMBER(BM1702),BK1702&gt;0,BM1702&gt;0))+(AND(ISNUMBER(AQ1702),AQ1702&gt;=Settings!$B$18))+(AND(ISNUMBER(BT1702),BT1702&gt;=Settings!$B$19,BT1702&lt;=Settings!$B$20))+(AND(ISNUMBER(AS1702),AS1702&gt;0))+(AND(ISNUMBER(T1702),ISNUMBER(M1702),T1702&gt;=Settings!$B$21,M1702&gt;0))+(AND(ISNUMBER(AD1702),ISNUMBER(M1702),AD1702&gt;=Settings!$B$22,M1702&gt;0))+(AY1702&gt;=1))</f>
        <v/>
      </c>
      <c r="BW1702" s="91">
        <f>IF(OR(AY1702=0,BF1702&lt;&gt;"Y",BG1702&lt;&gt;"Y"),"",1+SUMPRODUCT(($A$6:$A$2604=A1702)*($AY$6:$AY$2604&gt;0)*($BF$6:$BF$2604="Y")*($BG$6:$BG$2604="Y")*(($AY$6:$AY$2604&gt;AY1702)+($AY$6:$AY$2604=AY1702)*($AD$6:$AD$2604&gt;AD1702))))</f>
        <v/>
      </c>
    </row>
    <row r="1703" ht="23.85" customHeight="1" s="55">
      <c r="A1703" s="90" t="n">
        <v>46296</v>
      </c>
      <c r="B1703" s="91" t="inlineStr">
        <is>
          <t>KELLTONTEC</t>
        </is>
      </c>
      <c r="C1703" s="91" t="inlineStr">
        <is>
          <t>INE164B01030</t>
        </is>
      </c>
      <c r="D1703" s="91" t="n"/>
      <c r="E1703" s="91" t="inlineStr">
        <is>
          <t>None</t>
        </is>
      </c>
      <c r="F1703" s="93" t="n">
        <v>660</v>
      </c>
      <c r="G1703" s="92" t="inlineStr">
        <is>
          <t>N</t>
        </is>
      </c>
      <c r="H1703" s="94" t="n"/>
      <c r="I1703" s="91" t="inlineStr">
        <is>
          <t>N</t>
        </is>
      </c>
      <c r="J1703" s="92">
        <f>IF(K1703="","N","Y")</f>
        <v/>
      </c>
      <c r="K1703" s="94">
        <f>_xlfn.TEXTJOIN("; ",TRUE,IF(P1703="52-wk low","52-wk low",""),IF(AND(AD1703&gt;=Settings!$B$12,M1703&lt;0),"Distribution",""),IF(AND(AJ1703="Y",M1703&lt;0,AK1703&lt;-Settings!$B$13),"Long unwinding",""),IF(AND(AJ1703="Y",M1703&lt;0,AK1703&gt;Settings!$B$13),"Short buildup",""))</f>
        <v/>
      </c>
      <c r="L1703" s="95" t="n">
        <v>12.42</v>
      </c>
      <c r="M1703" s="96" t="n">
        <v>-3.35</v>
      </c>
      <c r="N1703" s="93" t="n">
        <v>2181</v>
      </c>
      <c r="O1703" s="91" t="inlineStr">
        <is>
          <t>None</t>
        </is>
      </c>
      <c r="P1703" s="91" t="inlineStr">
        <is>
          <t>52-wk low</t>
        </is>
      </c>
      <c r="Q1703" s="97" t="n">
        <v>20.48</v>
      </c>
      <c r="R1703" s="96" t="n">
        <v>21.75</v>
      </c>
      <c r="S1703" s="96" t="n">
        <v>0.9399999999999999</v>
      </c>
      <c r="T1703" s="96" t="n">
        <v>0.62</v>
      </c>
      <c r="U1703" s="96" t="n">
        <v>0.67</v>
      </c>
      <c r="V1703" s="103" t="n">
        <v>0.71</v>
      </c>
      <c r="W1703" s="102" t="n">
        <v>1</v>
      </c>
      <c r="X1703" s="93" t="n"/>
      <c r="Y1703" s="91" t="inlineStr">
        <is>
          <t>None</t>
        </is>
      </c>
      <c r="Z1703" s="99" t="n">
        <v>52.23</v>
      </c>
      <c r="AA1703" s="96" t="n">
        <v>1.2</v>
      </c>
      <c r="AB1703" s="96" t="n">
        <v>1.15</v>
      </c>
      <c r="AC1703" s="96" t="n">
        <v>1.34</v>
      </c>
      <c r="AD1703" s="96" t="n">
        <v>1.19</v>
      </c>
      <c r="AE1703" s="96" t="n">
        <v>1.04</v>
      </c>
      <c r="AF1703" s="103" t="n">
        <v>1.11</v>
      </c>
      <c r="AG1703" s="91" t="inlineStr">
        <is>
          <t>Normal</t>
        </is>
      </c>
      <c r="AH1703" s="100" t="n">
        <v>0</v>
      </c>
      <c r="AI1703" s="101" t="n">
        <v>0</v>
      </c>
      <c r="AJ1703" s="92" t="inlineStr">
        <is>
          <t>N</t>
        </is>
      </c>
      <c r="AK1703" s="96" t="n"/>
      <c r="AL1703" s="91" t="inlineStr">
        <is>
          <t>n/a</t>
        </is>
      </c>
      <c r="AM1703" s="93" t="n"/>
      <c r="AN1703" s="92" t="inlineStr">
        <is>
          <t>None</t>
        </is>
      </c>
      <c r="AO1703" s="102" t="n">
        <v>0</v>
      </c>
      <c r="AP1703" s="103" t="n">
        <v>0.52</v>
      </c>
      <c r="AQ1703" s="102" t="n">
        <v>7</v>
      </c>
      <c r="AR1703" s="91" t="inlineStr">
        <is>
          <t>N</t>
        </is>
      </c>
      <c r="AS1703" s="104" t="n"/>
      <c r="AT1703" s="92">
        <f>IF(AND(P1703="52-wk high",T1703&gt;=Settings!$B$7),"Y","N")</f>
        <v/>
      </c>
      <c r="AU1703" s="91">
        <f>IF(AND(AD1703&gt;=Settings!$B$8,M1703&gt;0),"Y","N")</f>
        <v/>
      </c>
      <c r="AV1703" s="91">
        <f>IF(OR(AH1703&gt;Settings!$B$9,AI1703&gt;Settings!$B$9),"Y","N")</f>
        <v/>
      </c>
      <c r="AW1703" s="91">
        <f>IF(AJ1703&lt;&gt;"Y","n/a",IF(AND(M1703&gt;0,AK1703&gt;Settings!$B$10),"Y","N"))</f>
        <v/>
      </c>
      <c r="AX1703" s="91">
        <f>IF(AO1703&gt;=Settings!$B$11,"Y","N")</f>
        <v/>
      </c>
      <c r="AY1703" s="99">
        <f>(AT1703="Y")+(AU1703="Y")+(AV1703="Y")+(AW1703="Y")+(AX1703="Y")</f>
        <v/>
      </c>
      <c r="AZ1703" s="94">
        <f>IF(AY1703=0,"None",_xlfn.TEXTJOIN(", ",TRUE(),IF(AT1703="Y","Breakout",""),IF(AU1703="Y","Accumulation",""),IF(AV1703="Y","Institutional buying",""),IF(AW1703="Y","Long buildup",""),IF(AX1703="Y","Momentum leader","")))</f>
        <v/>
      </c>
      <c r="BA1703" s="94">
        <f>IF(BW1703="","","Passes "&amp;AY1703&amp;" of 5 buy-side scans"&amp;IF(G1703="Y","; RED FLAG: filter out using Red flag column",""))</f>
        <v/>
      </c>
      <c r="BB1703" s="91" t="inlineStr">
        <is>
          <t>None</t>
        </is>
      </c>
      <c r="BC1703" s="92" t="inlineStr">
        <is>
          <t>N</t>
        </is>
      </c>
      <c r="BD1703" s="94" t="n"/>
      <c r="BE1703" s="94" t="n"/>
      <c r="BF1703" s="92">
        <f>IF(R1703*100000&gt;=Settings!$B$5,"Y","N")</f>
        <v/>
      </c>
      <c r="BG1703" s="91">
        <f>IF(F1703&gt;Settings!$B$6,"Y","N")</f>
        <v/>
      </c>
      <c r="BH1703" s="97" t="n">
        <v>-52.49</v>
      </c>
      <c r="BI1703" s="96" t="n">
        <v>-7.86</v>
      </c>
      <c r="BJ1703" s="96" t="n">
        <v>-11.16</v>
      </c>
      <c r="BK1703" s="96" t="n">
        <v>-18.82</v>
      </c>
      <c r="BL1703" s="96" t="n">
        <v>-17.42</v>
      </c>
      <c r="BM1703" s="96" t="n">
        <v>-48.03</v>
      </c>
      <c r="BN1703" s="97" t="n">
        <v>-7.45</v>
      </c>
      <c r="BO1703" s="96" t="n">
        <v>-10.46</v>
      </c>
      <c r="BP1703" s="96" t="n">
        <v>-14.75</v>
      </c>
      <c r="BQ1703" s="96" t="n">
        <v>-22.81</v>
      </c>
      <c r="BR1703" s="91" t="inlineStr">
        <is>
          <t>Stacked down</t>
        </is>
      </c>
      <c r="BS1703" s="91" t="inlineStr">
        <is>
          <t>None</t>
        </is>
      </c>
      <c r="BT1703" s="96" t="n">
        <v>17.7</v>
      </c>
      <c r="BU1703" s="91" t="inlineStr">
        <is>
          <t>N</t>
        </is>
      </c>
      <c r="BV1703" s="99">
        <f>IF(OR(BF1703&lt;&gt;"Y",BG1703&lt;&gt;"Y"),"",(AND(ISNUMBER(BQ1703),BQ1703&gt;0))+(BR1703="Stacked up")+(AND(ISNUMBER(BH1703),BH1703&gt;=-Settings!$B$17))+(AND(ISNUMBER(BK1703),ISNUMBER(BM1703),BK1703&gt;0,BM1703&gt;0))+(AND(ISNUMBER(AQ1703),AQ1703&gt;=Settings!$B$18))+(AND(ISNUMBER(BT1703),BT1703&gt;=Settings!$B$19,BT1703&lt;=Settings!$B$20))+(AND(ISNUMBER(AS1703),AS1703&gt;0))+(AND(ISNUMBER(T1703),ISNUMBER(M1703),T1703&gt;=Settings!$B$21,M1703&gt;0))+(AND(ISNUMBER(AD1703),ISNUMBER(M1703),AD1703&gt;=Settings!$B$22,M1703&gt;0))+(AY1703&gt;=1))</f>
        <v/>
      </c>
      <c r="BW1703" s="91">
        <f>IF(OR(AY1703=0,BF1703&lt;&gt;"Y",BG1703&lt;&gt;"Y"),"",1+SUMPRODUCT(($A$6:$A$2604=A1703)*($AY$6:$AY$2604&gt;0)*($BF$6:$BF$2604="Y")*($BG$6:$BG$2604="Y")*(($AY$6:$AY$2604&gt;AY1703)+($AY$6:$AY$2604=AY1703)*($AD$6:$AD$2604&gt;AD1703))))</f>
        <v/>
      </c>
    </row>
    <row r="1704" ht="23.85" customHeight="1" s="55">
      <c r="A1704" s="90" t="n">
        <v>46296</v>
      </c>
      <c r="B1704" s="91" t="inlineStr">
        <is>
          <t>TUTIALKA</t>
        </is>
      </c>
      <c r="C1704" s="91" t="inlineStr">
        <is>
          <t>INE400A01014</t>
        </is>
      </c>
      <c r="D1704" s="91" t="n"/>
      <c r="E1704" s="91" t="inlineStr">
        <is>
          <t>None</t>
        </is>
      </c>
      <c r="F1704" s="93" t="n">
        <v>658</v>
      </c>
      <c r="G1704" s="92" t="inlineStr">
        <is>
          <t>N</t>
        </is>
      </c>
      <c r="H1704" s="94" t="n"/>
      <c r="I1704" s="91" t="inlineStr">
        <is>
          <t>N</t>
        </is>
      </c>
      <c r="J1704" s="92">
        <f>IF(K1704="","N","Y")</f>
        <v/>
      </c>
      <c r="K1704" s="94">
        <f>_xlfn.TEXTJOIN("; ",TRUE,IF(P1704="52-wk low","52-wk low",""),IF(AND(AD1704&gt;=Settings!$B$12,M1704&lt;0),"Distribution",""),IF(AND(AJ1704="Y",M1704&lt;0,AK1704&lt;-Settings!$B$13),"Long unwinding",""),IF(AND(AJ1704="Y",M1704&lt;0,AK1704&gt;Settings!$B$13),"Short buildup",""))</f>
        <v/>
      </c>
      <c r="L1704" s="95" t="n">
        <v>53.98</v>
      </c>
      <c r="M1704" s="96" t="n">
        <v>-0.77</v>
      </c>
      <c r="N1704" s="93" t="n">
        <v>928</v>
      </c>
      <c r="O1704" s="91" t="inlineStr">
        <is>
          <t>None</t>
        </is>
      </c>
      <c r="P1704" s="91" t="inlineStr">
        <is>
          <t>None</t>
        </is>
      </c>
      <c r="Q1704" s="97" t="n">
        <v>0.04</v>
      </c>
      <c r="R1704" s="96" t="n">
        <v>0.08</v>
      </c>
      <c r="S1704" s="96" t="n">
        <v>0.44</v>
      </c>
      <c r="T1704" s="96" t="n"/>
      <c r="U1704" s="96" t="n"/>
      <c r="V1704" s="103" t="n"/>
      <c r="W1704" s="102" t="n"/>
      <c r="X1704" s="93" t="n"/>
      <c r="Y1704" s="91" t="inlineStr">
        <is>
          <t>None</t>
        </is>
      </c>
      <c r="Z1704" s="99" t="n">
        <v>82.83</v>
      </c>
      <c r="AA1704" s="96" t="n">
        <v>1.1</v>
      </c>
      <c r="AB1704" s="96" t="n"/>
      <c r="AC1704" s="96" t="n">
        <v>0.47</v>
      </c>
      <c r="AD1704" s="96" t="n"/>
      <c r="AE1704" s="96" t="n"/>
      <c r="AF1704" s="103" t="n"/>
      <c r="AG1704" s="91" t="n"/>
      <c r="AH1704" s="100" t="n">
        <v>0</v>
      </c>
      <c r="AI1704" s="101" t="n">
        <v>0</v>
      </c>
      <c r="AJ1704" s="92" t="inlineStr">
        <is>
          <t>N</t>
        </is>
      </c>
      <c r="AK1704" s="96" t="n"/>
      <c r="AL1704" s="91" t="inlineStr">
        <is>
          <t>n/a</t>
        </is>
      </c>
      <c r="AM1704" s="93" t="n"/>
      <c r="AN1704" s="92" t="inlineStr">
        <is>
          <t>None</t>
        </is>
      </c>
      <c r="AO1704" s="102" t="n">
        <v>0</v>
      </c>
      <c r="AP1704" s="103" t="n"/>
      <c r="AQ1704" s="102" t="n"/>
      <c r="AR1704" s="91" t="inlineStr">
        <is>
          <t>N</t>
        </is>
      </c>
      <c r="AS1704" s="104" t="n"/>
      <c r="AT1704" s="92">
        <f>IF(AND(P1704="52-wk high",T1704&gt;=Settings!$B$7),"Y","N")</f>
        <v/>
      </c>
      <c r="AU1704" s="91">
        <f>IF(AND(AD1704&gt;=Settings!$B$8,M1704&gt;0),"Y","N")</f>
        <v/>
      </c>
      <c r="AV1704" s="91">
        <f>IF(OR(AH1704&gt;Settings!$B$9,AI1704&gt;Settings!$B$9),"Y","N")</f>
        <v/>
      </c>
      <c r="AW1704" s="91">
        <f>IF(AJ1704&lt;&gt;"Y","n/a",IF(AND(M1704&gt;0,AK1704&gt;Settings!$B$10),"Y","N"))</f>
        <v/>
      </c>
      <c r="AX1704" s="91">
        <f>IF(AO1704&gt;=Settings!$B$11,"Y","N")</f>
        <v/>
      </c>
      <c r="AY1704" s="99">
        <f>(AT1704="Y")+(AU1704="Y")+(AV1704="Y")+(AW1704="Y")+(AX1704="Y")</f>
        <v/>
      </c>
      <c r="AZ1704" s="94">
        <f>IF(AY1704=0,"None",_xlfn.TEXTJOIN(", ",TRUE(),IF(AT1704="Y","Breakout",""),IF(AU1704="Y","Accumulation",""),IF(AV1704="Y","Institutional buying",""),IF(AW1704="Y","Long buildup",""),IF(AX1704="Y","Momentum leader","")))</f>
        <v/>
      </c>
      <c r="BA1704" s="94">
        <f>IF(BW1704="","","Passes "&amp;AY1704&amp;" of 5 buy-side scans"&amp;IF(G1704="Y","; RED FLAG: filter out using Red flag column",""))</f>
        <v/>
      </c>
      <c r="BB1704" s="91" t="inlineStr">
        <is>
          <t>None</t>
        </is>
      </c>
      <c r="BC1704" s="92" t="inlineStr">
        <is>
          <t>Y</t>
        </is>
      </c>
      <c r="BD1704" s="94" t="inlineStr">
        <is>
          <t>Few traders (&lt;100 unique PAN, 30 days)</t>
        </is>
      </c>
      <c r="BE1704" s="94" t="n"/>
      <c r="BF1704" s="92">
        <f>IF(R1704*100000&gt;=Settings!$B$5,"Y","N")</f>
        <v/>
      </c>
      <c r="BG1704" s="91">
        <f>IF(F1704&gt;Settings!$B$6,"Y","N")</f>
        <v/>
      </c>
      <c r="BH1704" s="97" t="n">
        <v>-14.18</v>
      </c>
      <c r="BI1704" s="96" t="n">
        <v>-2.79</v>
      </c>
      <c r="BJ1704" s="96" t="n">
        <v>-8.82</v>
      </c>
      <c r="BK1704" s="96" t="n"/>
      <c r="BL1704" s="96" t="n"/>
      <c r="BM1704" s="96" t="n"/>
      <c r="BN1704" s="97" t="n">
        <v>-4.1</v>
      </c>
      <c r="BO1704" s="96" t="n"/>
      <c r="BP1704" s="96" t="n"/>
      <c r="BQ1704" s="96" t="n"/>
      <c r="BR1704" s="91" t="n"/>
      <c r="BS1704" s="91" t="n"/>
      <c r="BT1704" s="96" t="n">
        <v>24.2</v>
      </c>
      <c r="BU1704" s="91" t="n"/>
      <c r="BV1704" s="99">
        <f>IF(OR(BF1704&lt;&gt;"Y",BG1704&lt;&gt;"Y"),"",(AND(ISNUMBER(BQ1704),BQ1704&gt;0))+(BR1704="Stacked up")+(AND(ISNUMBER(BH1704),BH1704&gt;=-Settings!$B$17))+(AND(ISNUMBER(BK1704),ISNUMBER(BM1704),BK1704&gt;0,BM1704&gt;0))+(AND(ISNUMBER(AQ1704),AQ1704&gt;=Settings!$B$18))+(AND(ISNUMBER(BT1704),BT1704&gt;=Settings!$B$19,BT1704&lt;=Settings!$B$20))+(AND(ISNUMBER(AS1704),AS1704&gt;0))+(AND(ISNUMBER(T1704),ISNUMBER(M1704),T1704&gt;=Settings!$B$21,M1704&gt;0))+(AND(ISNUMBER(AD1704),ISNUMBER(M1704),AD1704&gt;=Settings!$B$22,M1704&gt;0))+(AY1704&gt;=1))</f>
        <v/>
      </c>
      <c r="BW1704" s="91">
        <f>IF(OR(AY1704=0,BF1704&lt;&gt;"Y",BG1704&lt;&gt;"Y"),"",1+SUMPRODUCT(($A$6:$A$2604=A1704)*($AY$6:$AY$2604&gt;0)*($BF$6:$BF$2604="Y")*($BG$6:$BG$2604="Y")*(($AY$6:$AY$2604&gt;AY1704)+($AY$6:$AY$2604=AY1704)*($AD$6:$AD$2604&gt;AD1704))))</f>
        <v/>
      </c>
    </row>
    <row r="1705" ht="23.85" customHeight="1" s="55">
      <c r="A1705" s="90" t="n">
        <v>46296</v>
      </c>
      <c r="B1705" s="91" t="inlineStr">
        <is>
          <t>BLAL</t>
        </is>
      </c>
      <c r="C1705" s="91" t="inlineStr">
        <is>
          <t>INE0N7W01012</t>
        </is>
      </c>
      <c r="D1705" s="91" t="n"/>
      <c r="E1705" s="91" t="inlineStr">
        <is>
          <t>None</t>
        </is>
      </c>
      <c r="F1705" s="93" t="n">
        <v>657</v>
      </c>
      <c r="G1705" s="92" t="inlineStr">
        <is>
          <t>Y</t>
        </is>
      </c>
      <c r="H1705" s="94" t="inlineStr">
        <is>
          <t>GSM Stage 0</t>
        </is>
      </c>
      <c r="I1705" s="91" t="inlineStr">
        <is>
          <t>N</t>
        </is>
      </c>
      <c r="J1705" s="92">
        <f>IF(K1705="","N","Y")</f>
        <v/>
      </c>
      <c r="K1705" s="94">
        <f>_xlfn.TEXTJOIN("; ",TRUE,IF(P1705="52-wk low","52-wk low",""),IF(AND(AD1705&gt;=Settings!$B$12,M1705&lt;0),"Distribution",""),IF(AND(AJ1705="Y",M1705&lt;0,AK1705&lt;-Settings!$B$13),"Long unwinding",""),IF(AND(AJ1705="Y",M1705&lt;0,AK1705&gt;Settings!$B$13),"Short buildup",""))</f>
        <v/>
      </c>
      <c r="L1705" s="95" t="n">
        <v>157.83</v>
      </c>
      <c r="M1705" s="96" t="n">
        <v>-1.52</v>
      </c>
      <c r="N1705" s="93" t="n">
        <v>1342</v>
      </c>
      <c r="O1705" s="91" t="inlineStr">
        <is>
          <t>None</t>
        </is>
      </c>
      <c r="P1705" s="91" t="inlineStr">
        <is>
          <t>None</t>
        </is>
      </c>
      <c r="Q1705" s="97" t="n">
        <v>0.14</v>
      </c>
      <c r="R1705" s="96" t="n">
        <v>0.22</v>
      </c>
      <c r="S1705" s="96" t="n">
        <v>0.6</v>
      </c>
      <c r="T1705" s="96" t="n">
        <v>0.68</v>
      </c>
      <c r="U1705" s="96" t="n">
        <v>0.62</v>
      </c>
      <c r="V1705" s="103" t="n">
        <v>1.04</v>
      </c>
      <c r="W1705" s="102" t="n">
        <v>8</v>
      </c>
      <c r="X1705" s="93" t="n"/>
      <c r="Y1705" s="91" t="inlineStr">
        <is>
          <t>None</t>
        </is>
      </c>
      <c r="Z1705" s="99" t="n">
        <v>65.86</v>
      </c>
      <c r="AA1705" s="96" t="n">
        <v>0.9399999999999999</v>
      </c>
      <c r="AB1705" s="96" t="n">
        <v>0.92</v>
      </c>
      <c r="AC1705" s="96" t="n">
        <v>0.54</v>
      </c>
      <c r="AD1705" s="96" t="n">
        <v>0.61</v>
      </c>
      <c r="AE1705" s="96" t="n">
        <v>0.63</v>
      </c>
      <c r="AF1705" s="103" t="n">
        <v>1.1</v>
      </c>
      <c r="AG1705" s="91" t="inlineStr">
        <is>
          <t>Normal</t>
        </is>
      </c>
      <c r="AH1705" s="100" t="n">
        <v>0</v>
      </c>
      <c r="AI1705" s="101" t="n">
        <v>0</v>
      </c>
      <c r="AJ1705" s="92" t="inlineStr">
        <is>
          <t>N</t>
        </is>
      </c>
      <c r="AK1705" s="96" t="n"/>
      <c r="AL1705" s="91" t="inlineStr">
        <is>
          <t>n/a</t>
        </is>
      </c>
      <c r="AM1705" s="93" t="n"/>
      <c r="AN1705" s="92" t="inlineStr">
        <is>
          <t>None</t>
        </is>
      </c>
      <c r="AO1705" s="102" t="n">
        <v>0</v>
      </c>
      <c r="AP1705" s="103" t="n">
        <v>0.5600000000000001</v>
      </c>
      <c r="AQ1705" s="102" t="n">
        <v>12</v>
      </c>
      <c r="AR1705" s="91" t="inlineStr">
        <is>
          <t>N</t>
        </is>
      </c>
      <c r="AS1705" s="104" t="n"/>
      <c r="AT1705" s="92">
        <f>IF(AND(P1705="52-wk high",T1705&gt;=Settings!$B$7),"Y","N")</f>
        <v/>
      </c>
      <c r="AU1705" s="91">
        <f>IF(AND(AD1705&gt;=Settings!$B$8,M1705&gt;0),"Y","N")</f>
        <v/>
      </c>
      <c r="AV1705" s="91">
        <f>IF(OR(AH1705&gt;Settings!$B$9,AI1705&gt;Settings!$B$9),"Y","N")</f>
        <v/>
      </c>
      <c r="AW1705" s="91">
        <f>IF(AJ1705&lt;&gt;"Y","n/a",IF(AND(M1705&gt;0,AK1705&gt;Settings!$B$10),"Y","N"))</f>
        <v/>
      </c>
      <c r="AX1705" s="91">
        <f>IF(AO1705&gt;=Settings!$B$11,"Y","N")</f>
        <v/>
      </c>
      <c r="AY1705" s="99">
        <f>(AT1705="Y")+(AU1705="Y")+(AV1705="Y")+(AW1705="Y")+(AX1705="Y")</f>
        <v/>
      </c>
      <c r="AZ1705" s="94">
        <f>IF(AY1705=0,"None",_xlfn.TEXTJOIN(", ",TRUE(),IF(AT1705="Y","Breakout",""),IF(AU1705="Y","Accumulation",""),IF(AV1705="Y","Institutional buying",""),IF(AW1705="Y","Long buildup",""),IF(AX1705="Y","Momentum leader","")))</f>
        <v/>
      </c>
      <c r="BA1705" s="94">
        <f>IF(BW1705="","","Passes "&amp;AY1705&amp;" of 5 buy-side scans"&amp;IF(G1705="Y","; RED FLAG: filter out using Red flag column",""))</f>
        <v/>
      </c>
      <c r="BB1705" s="91" t="inlineStr">
        <is>
          <t>None</t>
        </is>
      </c>
      <c r="BC1705" s="92" t="inlineStr">
        <is>
          <t>Y</t>
        </is>
      </c>
      <c r="BD1705" s="94" t="inlineStr">
        <is>
          <t>PE &gt; 50</t>
        </is>
      </c>
      <c r="BE1705" s="94" t="n"/>
      <c r="BF1705" s="92">
        <f>IF(R1705*100000&gt;=Settings!$B$5,"Y","N")</f>
        <v/>
      </c>
      <c r="BG1705" s="91">
        <f>IF(F1705&gt;Settings!$B$6,"Y","N")</f>
        <v/>
      </c>
      <c r="BH1705" s="97" t="n">
        <v>-28.65</v>
      </c>
      <c r="BI1705" s="96" t="n">
        <v>-3.07</v>
      </c>
      <c r="BJ1705" s="96" t="n">
        <v>-4.28</v>
      </c>
      <c r="BK1705" s="96" t="n">
        <v>-14.58</v>
      </c>
      <c r="BL1705" s="96" t="n">
        <v>-4.58</v>
      </c>
      <c r="BM1705" s="96" t="n">
        <v>-26.79</v>
      </c>
      <c r="BN1705" s="97" t="n">
        <v>-3.04</v>
      </c>
      <c r="BO1705" s="96" t="n">
        <v>-5.71</v>
      </c>
      <c r="BP1705" s="96" t="n">
        <v>-9.029999999999999</v>
      </c>
      <c r="BQ1705" s="96" t="n">
        <v>-13.4</v>
      </c>
      <c r="BR1705" s="91" t="inlineStr">
        <is>
          <t>Stacked down</t>
        </is>
      </c>
      <c r="BS1705" s="91" t="inlineStr">
        <is>
          <t>None</t>
        </is>
      </c>
      <c r="BT1705" s="96" t="n">
        <v>33</v>
      </c>
      <c r="BU1705" s="91" t="inlineStr">
        <is>
          <t>N</t>
        </is>
      </c>
      <c r="BV1705" s="99">
        <f>IF(OR(BF1705&lt;&gt;"Y",BG1705&lt;&gt;"Y"),"",(AND(ISNUMBER(BQ1705),BQ1705&gt;0))+(BR1705="Stacked up")+(AND(ISNUMBER(BH1705),BH1705&gt;=-Settings!$B$17))+(AND(ISNUMBER(BK1705),ISNUMBER(BM1705),BK1705&gt;0,BM1705&gt;0))+(AND(ISNUMBER(AQ1705),AQ1705&gt;=Settings!$B$18))+(AND(ISNUMBER(BT1705),BT1705&gt;=Settings!$B$19,BT1705&lt;=Settings!$B$20))+(AND(ISNUMBER(AS1705),AS1705&gt;0))+(AND(ISNUMBER(T1705),ISNUMBER(M1705),T1705&gt;=Settings!$B$21,M1705&gt;0))+(AND(ISNUMBER(AD1705),ISNUMBER(M1705),AD1705&gt;=Settings!$B$22,M1705&gt;0))+(AY1705&gt;=1))</f>
        <v/>
      </c>
      <c r="BW1705" s="91">
        <f>IF(OR(AY1705=0,BF1705&lt;&gt;"Y",BG1705&lt;&gt;"Y"),"",1+SUMPRODUCT(($A$6:$A$2604=A1705)*($AY$6:$AY$2604&gt;0)*($BF$6:$BF$2604="Y")*($BG$6:$BG$2604="Y")*(($AY$6:$AY$2604&gt;AY1705)+($AY$6:$AY$2604=AY1705)*($AD$6:$AD$2604&gt;AD1705))))</f>
        <v/>
      </c>
    </row>
    <row r="1706" ht="23.85" customHeight="1" s="55">
      <c r="A1706" s="90" t="n">
        <v>46296</v>
      </c>
      <c r="B1706" s="91" t="inlineStr">
        <is>
          <t>SOFTTECH</t>
        </is>
      </c>
      <c r="C1706" s="91" t="inlineStr">
        <is>
          <t>INE728Z01015</t>
        </is>
      </c>
      <c r="D1706" s="91" t="n"/>
      <c r="E1706" s="91" t="inlineStr">
        <is>
          <t>None</t>
        </is>
      </c>
      <c r="F1706" s="93" t="n">
        <v>657</v>
      </c>
      <c r="G1706" s="92" t="inlineStr">
        <is>
          <t>N</t>
        </is>
      </c>
      <c r="H1706" s="94" t="n"/>
      <c r="I1706" s="91" t="inlineStr">
        <is>
          <t>N</t>
        </is>
      </c>
      <c r="J1706" s="92">
        <f>IF(K1706="","N","Y")</f>
        <v/>
      </c>
      <c r="K1706" s="94">
        <f>_xlfn.TEXTJOIN("; ",TRUE,IF(P1706="52-wk low","52-wk low",""),IF(AND(AD1706&gt;=Settings!$B$12,M1706&lt;0),"Distribution",""),IF(AND(AJ1706="Y",M1706&lt;0,AK1706&lt;-Settings!$B$13),"Long unwinding",""),IF(AND(AJ1706="Y",M1706&lt;0,AK1706&gt;Settings!$B$13),"Short buildup",""))</f>
        <v/>
      </c>
      <c r="L1706" s="95" t="n">
        <v>474.3</v>
      </c>
      <c r="M1706" s="96" t="n">
        <v>-3.89</v>
      </c>
      <c r="N1706" s="93" t="n">
        <v>2325</v>
      </c>
      <c r="O1706" s="91" t="inlineStr">
        <is>
          <t>None</t>
        </is>
      </c>
      <c r="P1706" s="91" t="inlineStr">
        <is>
          <t>None</t>
        </is>
      </c>
      <c r="Q1706" s="97" t="n">
        <v>0.03</v>
      </c>
      <c r="R1706" s="96" t="n">
        <v>0.09</v>
      </c>
      <c r="S1706" s="96" t="n">
        <v>0.38</v>
      </c>
      <c r="T1706" s="96" t="n">
        <v>0.55</v>
      </c>
      <c r="U1706" s="96" t="n">
        <v>0.58</v>
      </c>
      <c r="V1706" s="103" t="n">
        <v>1.6</v>
      </c>
      <c r="W1706" s="102" t="n">
        <v>8</v>
      </c>
      <c r="X1706" s="93" t="n"/>
      <c r="Y1706" s="91" t="inlineStr">
        <is>
          <t>None</t>
        </is>
      </c>
      <c r="Z1706" s="99" t="n">
        <v>41.06</v>
      </c>
      <c r="AA1706" s="96" t="n">
        <v>0.53</v>
      </c>
      <c r="AB1706" s="96" t="n">
        <v>0.52</v>
      </c>
      <c r="AC1706" s="96" t="n">
        <v>0.19</v>
      </c>
      <c r="AD1706" s="96" t="n"/>
      <c r="AE1706" s="96" t="n"/>
      <c r="AF1706" s="103" t="n"/>
      <c r="AG1706" s="91" t="inlineStr">
        <is>
          <t>Drying up</t>
        </is>
      </c>
      <c r="AH1706" s="100" t="n">
        <v>0</v>
      </c>
      <c r="AI1706" s="101" t="n">
        <v>0</v>
      </c>
      <c r="AJ1706" s="92" t="inlineStr">
        <is>
          <t>N</t>
        </is>
      </c>
      <c r="AK1706" s="96" t="n"/>
      <c r="AL1706" s="91" t="inlineStr">
        <is>
          <t>n/a</t>
        </is>
      </c>
      <c r="AM1706" s="93" t="n"/>
      <c r="AN1706" s="92" t="inlineStr">
        <is>
          <t>None</t>
        </is>
      </c>
      <c r="AO1706" s="102" t="n">
        <v>0</v>
      </c>
      <c r="AP1706" s="103" t="n">
        <v>2.37</v>
      </c>
      <c r="AQ1706" s="102" t="n">
        <v>93</v>
      </c>
      <c r="AR1706" s="91" t="inlineStr">
        <is>
          <t>N</t>
        </is>
      </c>
      <c r="AS1706" s="104" t="n"/>
      <c r="AT1706" s="92">
        <f>IF(AND(P1706="52-wk high",T1706&gt;=Settings!$B$7),"Y","N")</f>
        <v/>
      </c>
      <c r="AU1706" s="91">
        <f>IF(AND(AD1706&gt;=Settings!$B$8,M1706&gt;0),"Y","N")</f>
        <v/>
      </c>
      <c r="AV1706" s="91">
        <f>IF(OR(AH1706&gt;Settings!$B$9,AI1706&gt;Settings!$B$9),"Y","N")</f>
        <v/>
      </c>
      <c r="AW1706" s="91">
        <f>IF(AJ1706&lt;&gt;"Y","n/a",IF(AND(M1706&gt;0,AK1706&gt;Settings!$B$10),"Y","N"))</f>
        <v/>
      </c>
      <c r="AX1706" s="91">
        <f>IF(AO1706&gt;=Settings!$B$11,"Y","N")</f>
        <v/>
      </c>
      <c r="AY1706" s="99">
        <f>(AT1706="Y")+(AU1706="Y")+(AV1706="Y")+(AW1706="Y")+(AX1706="Y")</f>
        <v/>
      </c>
      <c r="AZ1706" s="94">
        <f>IF(AY1706=0,"None",_xlfn.TEXTJOIN(", ",TRUE(),IF(AT1706="Y","Breakout",""),IF(AU1706="Y","Accumulation",""),IF(AV1706="Y","Institutional buying",""),IF(AW1706="Y","Long buildup",""),IF(AX1706="Y","Momentum leader","")))</f>
        <v/>
      </c>
      <c r="BA1706" s="94">
        <f>IF(BW1706="","","Passes "&amp;AY1706&amp;" of 5 buy-side scans"&amp;IF(G1706="Y","; RED FLAG: filter out using Red flag column",""))</f>
        <v/>
      </c>
      <c r="BB1706" s="91" t="inlineStr">
        <is>
          <t>Lower</t>
        </is>
      </c>
      <c r="BC1706" s="92" t="inlineStr">
        <is>
          <t>Y</t>
        </is>
      </c>
      <c r="BD1706" s="94" t="inlineStr">
        <is>
          <t>PE &gt; 50; Few traders (&lt;100 unique PAN, 30 days); &gt;75% move in 6 months; High-low range &gt;100% in 6 months; High-low range &gt;150% in 12 months</t>
        </is>
      </c>
      <c r="BE1706" s="94" t="n"/>
      <c r="BF1706" s="92">
        <f>IF(R1706*100000&gt;=Settings!$B$5,"Y","N")</f>
        <v/>
      </c>
      <c r="BG1706" s="91">
        <f>IF(F1706&gt;Settings!$B$6,"Y","N")</f>
        <v/>
      </c>
      <c r="BH1706" s="97" t="n">
        <v>-12.97</v>
      </c>
      <c r="BI1706" s="96" t="n">
        <v>-2.45</v>
      </c>
      <c r="BJ1706" s="96" t="n">
        <v>14.26</v>
      </c>
      <c r="BK1706" s="96" t="n">
        <v>6.58</v>
      </c>
      <c r="BL1706" s="96" t="n">
        <v>106.81</v>
      </c>
      <c r="BM1706" s="96" t="n">
        <v>29.75</v>
      </c>
      <c r="BN1706" s="97" t="n">
        <v>-0.16</v>
      </c>
      <c r="BO1706" s="96" t="n">
        <v>5.19</v>
      </c>
      <c r="BP1706" s="96" t="n">
        <v>11.25</v>
      </c>
      <c r="BQ1706" s="96" t="n">
        <v>19.11</v>
      </c>
      <c r="BR1706" s="91" t="inlineStr">
        <is>
          <t>Mixed</t>
        </is>
      </c>
      <c r="BS1706" s="91" t="inlineStr">
        <is>
          <t>None</t>
        </is>
      </c>
      <c r="BT1706" s="96" t="n">
        <v>47.5</v>
      </c>
      <c r="BU1706" s="91" t="inlineStr">
        <is>
          <t>N</t>
        </is>
      </c>
      <c r="BV1706" s="99">
        <f>IF(OR(BF1706&lt;&gt;"Y",BG1706&lt;&gt;"Y"),"",(AND(ISNUMBER(BQ1706),BQ1706&gt;0))+(BR1706="Stacked up")+(AND(ISNUMBER(BH1706),BH1706&gt;=-Settings!$B$17))+(AND(ISNUMBER(BK1706),ISNUMBER(BM1706),BK1706&gt;0,BM1706&gt;0))+(AND(ISNUMBER(AQ1706),AQ1706&gt;=Settings!$B$18))+(AND(ISNUMBER(BT1706),BT1706&gt;=Settings!$B$19,BT1706&lt;=Settings!$B$20))+(AND(ISNUMBER(AS1706),AS1706&gt;0))+(AND(ISNUMBER(T1706),ISNUMBER(M1706),T1706&gt;=Settings!$B$21,M1706&gt;0))+(AND(ISNUMBER(AD1706),ISNUMBER(M1706),AD1706&gt;=Settings!$B$22,M1706&gt;0))+(AY1706&gt;=1))</f>
        <v/>
      </c>
      <c r="BW1706" s="91">
        <f>IF(OR(AY1706=0,BF1706&lt;&gt;"Y",BG1706&lt;&gt;"Y"),"",1+SUMPRODUCT(($A$6:$A$2604=A1706)*($AY$6:$AY$2604&gt;0)*($BF$6:$BF$2604="Y")*($BG$6:$BG$2604="Y")*(($AY$6:$AY$2604&gt;AY1706)+($AY$6:$AY$2604=AY1706)*($AD$6:$AD$2604&gt;AD1706))))</f>
        <v/>
      </c>
    </row>
    <row r="1707" ht="23.85" customHeight="1" s="55">
      <c r="A1707" s="90" t="n">
        <v>46296</v>
      </c>
      <c r="B1707" s="91" t="inlineStr">
        <is>
          <t>SHALPAINTS</t>
        </is>
      </c>
      <c r="C1707" s="91" t="inlineStr">
        <is>
          <t>INE849C01026</t>
        </is>
      </c>
      <c r="D1707" s="91" t="n"/>
      <c r="E1707" s="91" t="inlineStr">
        <is>
          <t>None</t>
        </is>
      </c>
      <c r="F1707" s="93" t="n">
        <v>656</v>
      </c>
      <c r="G1707" s="92" t="inlineStr">
        <is>
          <t>Y</t>
        </is>
      </c>
      <c r="H1707" s="94" t="inlineStr">
        <is>
          <t>ESM Stage 1; Promoter pledge / encumbrance &gt; 50%; Loss making; T2T (BE series)</t>
        </is>
      </c>
      <c r="I1707" s="91" t="inlineStr">
        <is>
          <t>Y</t>
        </is>
      </c>
      <c r="J1707" s="92">
        <f>IF(K1707="","N","Y")</f>
        <v/>
      </c>
      <c r="K1707" s="94">
        <f>_xlfn.TEXTJOIN("; ",TRUE,IF(P1707="52-wk low","52-wk low",""),IF(AND(AD1707&gt;=Settings!$B$12,M1707&lt;0),"Distribution",""),IF(AND(AJ1707="Y",M1707&lt;0,AK1707&lt;-Settings!$B$13),"Long unwinding",""),IF(AND(AJ1707="Y",M1707&lt;0,AK1707&gt;Settings!$B$13),"Short buildup",""))</f>
        <v/>
      </c>
      <c r="L1707" s="95" t="n">
        <v>78.34</v>
      </c>
      <c r="M1707" s="96" t="n">
        <v>-2.83</v>
      </c>
      <c r="N1707" s="93" t="n">
        <v>2025</v>
      </c>
      <c r="O1707" s="91" t="inlineStr">
        <is>
          <t>None</t>
        </is>
      </c>
      <c r="P1707" s="91" t="inlineStr">
        <is>
          <t>None</t>
        </is>
      </c>
      <c r="Q1707" s="97" t="n">
        <v>0.72</v>
      </c>
      <c r="R1707" s="96" t="n">
        <v>1.2</v>
      </c>
      <c r="S1707" s="96" t="n">
        <v>0.6</v>
      </c>
      <c r="T1707" s="96" t="n">
        <v>0.13</v>
      </c>
      <c r="U1707" s="96" t="n">
        <v>0.21</v>
      </c>
      <c r="V1707" s="103" t="n">
        <v>0.35</v>
      </c>
      <c r="W1707" s="102" t="n">
        <v>0</v>
      </c>
      <c r="X1707" s="93" t="n"/>
      <c r="Y1707" s="91" t="inlineStr">
        <is>
          <t>None</t>
        </is>
      </c>
      <c r="Z1707" s="99" t="n"/>
      <c r="AA1707" s="96" t="n"/>
      <c r="AB1707" s="96" t="n"/>
      <c r="AC1707" s="96" t="n"/>
      <c r="AD1707" s="96" t="n"/>
      <c r="AE1707" s="96" t="n"/>
      <c r="AF1707" s="103" t="n"/>
      <c r="AG1707" s="91" t="inlineStr">
        <is>
          <t>No delivery data</t>
        </is>
      </c>
      <c r="AH1707" s="100" t="n">
        <v>0</v>
      </c>
      <c r="AI1707" s="101" t="n">
        <v>0</v>
      </c>
      <c r="AJ1707" s="92" t="inlineStr">
        <is>
          <t>N</t>
        </is>
      </c>
      <c r="AK1707" s="96" t="n"/>
      <c r="AL1707" s="91" t="inlineStr">
        <is>
          <t>n/a</t>
        </is>
      </c>
      <c r="AM1707" s="93" t="n"/>
      <c r="AN1707" s="92" t="inlineStr">
        <is>
          <t>None</t>
        </is>
      </c>
      <c r="AO1707" s="102" t="n">
        <v>0</v>
      </c>
      <c r="AP1707" s="103" t="n">
        <v>1.56</v>
      </c>
      <c r="AQ1707" s="102" t="n">
        <v>81</v>
      </c>
      <c r="AR1707" s="91" t="inlineStr">
        <is>
          <t>N</t>
        </is>
      </c>
      <c r="AS1707" s="104" t="n"/>
      <c r="AT1707" s="92">
        <f>IF(AND(P1707="52-wk high",T1707&gt;=Settings!$B$7),"Y","N")</f>
        <v/>
      </c>
      <c r="AU1707" s="91">
        <f>IF(AND(AD1707&gt;=Settings!$B$8,M1707&gt;0),"Y","N")</f>
        <v/>
      </c>
      <c r="AV1707" s="91">
        <f>IF(OR(AH1707&gt;Settings!$B$9,AI1707&gt;Settings!$B$9),"Y","N")</f>
        <v/>
      </c>
      <c r="AW1707" s="91">
        <f>IF(AJ1707&lt;&gt;"Y","n/a",IF(AND(M1707&gt;0,AK1707&gt;Settings!$B$10),"Y","N"))</f>
        <v/>
      </c>
      <c r="AX1707" s="91">
        <f>IF(AO1707&gt;=Settings!$B$11,"Y","N")</f>
        <v/>
      </c>
      <c r="AY1707" s="99">
        <f>(AT1707="Y")+(AU1707="Y")+(AV1707="Y")+(AW1707="Y")+(AX1707="Y")</f>
        <v/>
      </c>
      <c r="AZ1707" s="94">
        <f>IF(AY1707=0,"None",_xlfn.TEXTJOIN(", ",TRUE(),IF(AT1707="Y","Breakout",""),IF(AU1707="Y","Accumulation",""),IF(AV1707="Y","Institutional buying",""),IF(AW1707="Y","Long buildup",""),IF(AX1707="Y","Momentum leader","")))</f>
        <v/>
      </c>
      <c r="BA1707" s="94">
        <f>IF(BW1707="","","Passes "&amp;AY1707&amp;" of 5 buy-side scans"&amp;IF(G1707="Y","; RED FLAG: filter out using Red flag column",""))</f>
        <v/>
      </c>
      <c r="BB1707" s="91" t="inlineStr">
        <is>
          <t>None</t>
        </is>
      </c>
      <c r="BC1707" s="92" t="inlineStr">
        <is>
          <t>Y</t>
        </is>
      </c>
      <c r="BD1707" s="94" t="inlineStr">
        <is>
          <t>EPS zero</t>
        </is>
      </c>
      <c r="BE1707" s="94" t="n"/>
      <c r="BF1707" s="92">
        <f>IF(R1707*100000&gt;=Settings!$B$5,"Y","N")</f>
        <v/>
      </c>
      <c r="BG1707" s="91">
        <f>IF(F1707&gt;Settings!$B$6,"Y","N")</f>
        <v/>
      </c>
      <c r="BH1707" s="97" t="n">
        <v>-18.35</v>
      </c>
      <c r="BI1707" s="96" t="n">
        <v>2.2</v>
      </c>
      <c r="BJ1707" s="96" t="n">
        <v>-1.31</v>
      </c>
      <c r="BK1707" s="96" t="n">
        <v>50.19</v>
      </c>
      <c r="BL1707" s="96" t="n">
        <v>91.73</v>
      </c>
      <c r="BM1707" s="96" t="n">
        <v>-7.9</v>
      </c>
      <c r="BN1707" s="97" t="n">
        <v>-1.57</v>
      </c>
      <c r="BO1707" s="96" t="n">
        <v>2.04</v>
      </c>
      <c r="BP1707" s="96" t="n">
        <v>10.71</v>
      </c>
      <c r="BQ1707" s="96" t="n">
        <v>16.29</v>
      </c>
      <c r="BR1707" s="91" t="inlineStr">
        <is>
          <t>Mixed</t>
        </is>
      </c>
      <c r="BS1707" s="91" t="inlineStr">
        <is>
          <t>None</t>
        </is>
      </c>
      <c r="BT1707" s="96" t="n">
        <v>46.4</v>
      </c>
      <c r="BU1707" s="91" t="inlineStr">
        <is>
          <t>N</t>
        </is>
      </c>
      <c r="BV1707" s="99">
        <f>IF(OR(BF1707&lt;&gt;"Y",BG1707&lt;&gt;"Y"),"",(AND(ISNUMBER(BQ1707),BQ1707&gt;0))+(BR1707="Stacked up")+(AND(ISNUMBER(BH1707),BH1707&gt;=-Settings!$B$17))+(AND(ISNUMBER(BK1707),ISNUMBER(BM1707),BK1707&gt;0,BM1707&gt;0))+(AND(ISNUMBER(AQ1707),AQ1707&gt;=Settings!$B$18))+(AND(ISNUMBER(BT1707),BT1707&gt;=Settings!$B$19,BT1707&lt;=Settings!$B$20))+(AND(ISNUMBER(AS1707),AS1707&gt;0))+(AND(ISNUMBER(T1707),ISNUMBER(M1707),T1707&gt;=Settings!$B$21,M1707&gt;0))+(AND(ISNUMBER(AD1707),ISNUMBER(M1707),AD1707&gt;=Settings!$B$22,M1707&gt;0))+(AY1707&gt;=1))</f>
        <v/>
      </c>
      <c r="BW1707" s="91">
        <f>IF(OR(AY1707=0,BF1707&lt;&gt;"Y",BG1707&lt;&gt;"Y"),"",1+SUMPRODUCT(($A$6:$A$2604=A1707)*($AY$6:$AY$2604&gt;0)*($BF$6:$BF$2604="Y")*($BG$6:$BG$2604="Y")*(($AY$6:$AY$2604&gt;AY1707)+($AY$6:$AY$2604=AY1707)*($AD$6:$AD$2604&gt;AD1707))))</f>
        <v/>
      </c>
    </row>
    <row r="1708" ht="23.85" customHeight="1" s="55">
      <c r="A1708" s="90" t="n">
        <v>46296</v>
      </c>
      <c r="B1708" s="91" t="inlineStr">
        <is>
          <t>SUPREMEINF</t>
        </is>
      </c>
      <c r="C1708" s="91" t="inlineStr">
        <is>
          <t>INE550H01011</t>
        </is>
      </c>
      <c r="D1708" s="91" t="n"/>
      <c r="E1708" s="91" t="inlineStr">
        <is>
          <t>None</t>
        </is>
      </c>
      <c r="F1708" s="93" t="n">
        <v>653</v>
      </c>
      <c r="G1708" s="92" t="inlineStr">
        <is>
          <t>N</t>
        </is>
      </c>
      <c r="H1708" s="94" t="n"/>
      <c r="I1708" s="91" t="inlineStr">
        <is>
          <t>N</t>
        </is>
      </c>
      <c r="J1708" s="92">
        <f>IF(K1708="","N","Y")</f>
        <v/>
      </c>
      <c r="K1708" s="94">
        <f>_xlfn.TEXTJOIN("; ",TRUE,IF(P1708="52-wk low","52-wk low",""),IF(AND(AD1708&gt;=Settings!$B$12,M1708&lt;0),"Distribution",""),IF(AND(AJ1708="Y",M1708&lt;0,AK1708&lt;-Settings!$B$13),"Long unwinding",""),IF(AND(AJ1708="Y",M1708&lt;0,AK1708&gt;Settings!$B$13),"Short buildup",""))</f>
        <v/>
      </c>
      <c r="L1708" s="95" t="n">
        <v>66.94</v>
      </c>
      <c r="M1708" s="96" t="n">
        <v>-9.42</v>
      </c>
      <c r="N1708" s="93" t="n">
        <v>2580</v>
      </c>
      <c r="O1708" s="91" t="inlineStr">
        <is>
          <t>Top loser</t>
        </is>
      </c>
      <c r="P1708" s="91" t="inlineStr">
        <is>
          <t>None</t>
        </is>
      </c>
      <c r="Q1708" s="97" t="n">
        <v>2.82</v>
      </c>
      <c r="R1708" s="96" t="n">
        <v>0.62</v>
      </c>
      <c r="S1708" s="96" t="n">
        <v>5.71</v>
      </c>
      <c r="T1708" s="96" t="n">
        <v>2.93</v>
      </c>
      <c r="U1708" s="96" t="n">
        <v>2.34</v>
      </c>
      <c r="V1708" s="103" t="n">
        <v>0.5</v>
      </c>
      <c r="W1708" s="102" t="n">
        <v>2</v>
      </c>
      <c r="X1708" s="93" t="n"/>
      <c r="Y1708" s="91" t="inlineStr">
        <is>
          <t>None</t>
        </is>
      </c>
      <c r="Z1708" s="99" t="n">
        <v>49.01</v>
      </c>
      <c r="AA1708" s="96" t="n">
        <v>0.89</v>
      </c>
      <c r="AB1708" s="96" t="n">
        <v>0.98</v>
      </c>
      <c r="AC1708" s="96" t="n">
        <v>5.83</v>
      </c>
      <c r="AD1708" s="96" t="n">
        <v>3.79</v>
      </c>
      <c r="AE1708" s="96" t="n">
        <v>3.2</v>
      </c>
      <c r="AF1708" s="103" t="n">
        <v>1.36</v>
      </c>
      <c r="AG1708" s="91" t="inlineStr">
        <is>
          <t>Normal</t>
        </is>
      </c>
      <c r="AH1708" s="100" t="n">
        <v>0</v>
      </c>
      <c r="AI1708" s="101" t="n">
        <v>0</v>
      </c>
      <c r="AJ1708" s="92" t="inlineStr">
        <is>
          <t>N</t>
        </is>
      </c>
      <c r="AK1708" s="96" t="n"/>
      <c r="AL1708" s="91" t="inlineStr">
        <is>
          <t>n/a</t>
        </is>
      </c>
      <c r="AM1708" s="93" t="n"/>
      <c r="AN1708" s="92" t="inlineStr">
        <is>
          <t>None</t>
        </is>
      </c>
      <c r="AO1708" s="102" t="n">
        <v>0</v>
      </c>
      <c r="AP1708" s="103" t="n">
        <v>0.6899999999999999</v>
      </c>
      <c r="AQ1708" s="102" t="n">
        <v>35</v>
      </c>
      <c r="AR1708" s="91" t="inlineStr">
        <is>
          <t>N</t>
        </is>
      </c>
      <c r="AS1708" s="104" t="n"/>
      <c r="AT1708" s="92">
        <f>IF(AND(P1708="52-wk high",T1708&gt;=Settings!$B$7),"Y","N")</f>
        <v/>
      </c>
      <c r="AU1708" s="91">
        <f>IF(AND(AD1708&gt;=Settings!$B$8,M1708&gt;0),"Y","N")</f>
        <v/>
      </c>
      <c r="AV1708" s="91">
        <f>IF(OR(AH1708&gt;Settings!$B$9,AI1708&gt;Settings!$B$9),"Y","N")</f>
        <v/>
      </c>
      <c r="AW1708" s="91">
        <f>IF(AJ1708&lt;&gt;"Y","n/a",IF(AND(M1708&gt;0,AK1708&gt;Settings!$B$10),"Y","N"))</f>
        <v/>
      </c>
      <c r="AX1708" s="91">
        <f>IF(AO1708&gt;=Settings!$B$11,"Y","N")</f>
        <v/>
      </c>
      <c r="AY1708" s="99">
        <f>(AT1708="Y")+(AU1708="Y")+(AV1708="Y")+(AW1708="Y")+(AX1708="Y")</f>
        <v/>
      </c>
      <c r="AZ1708" s="94">
        <f>IF(AY1708=0,"None",_xlfn.TEXTJOIN(", ",TRUE(),IF(AT1708="Y","Breakout",""),IF(AU1708="Y","Accumulation",""),IF(AV1708="Y","Institutional buying",""),IF(AW1708="Y","Long buildup",""),IF(AX1708="Y","Momentum leader","")))</f>
        <v/>
      </c>
      <c r="BA1708" s="94">
        <f>IF(BW1708="","","Passes "&amp;AY1708&amp;" of 5 buy-side scans"&amp;IF(G1708="Y","; RED FLAG: filter out using Red flag column",""))</f>
        <v/>
      </c>
      <c r="BB1708" s="91" t="inlineStr">
        <is>
          <t>None</t>
        </is>
      </c>
      <c r="BC1708" s="92" t="inlineStr">
        <is>
          <t>Y</t>
        </is>
      </c>
      <c r="BD1708" s="94" t="inlineStr">
        <is>
          <t>Few traders (&lt;100 unique PAN, 30 days)</t>
        </is>
      </c>
      <c r="BE1708" s="94" t="n"/>
      <c r="BF1708" s="92">
        <f>IF(R1708*100000&gt;=Settings!$B$5,"Y","N")</f>
        <v/>
      </c>
      <c r="BG1708" s="91">
        <f>IF(F1708&gt;Settings!$B$6,"Y","N")</f>
        <v/>
      </c>
      <c r="BH1708" s="97" t="n">
        <v>-39.63</v>
      </c>
      <c r="BI1708" s="96" t="n">
        <v>-16.73</v>
      </c>
      <c r="BJ1708" s="96" t="n">
        <v>-21.18</v>
      </c>
      <c r="BK1708" s="96" t="n">
        <v>-18.21</v>
      </c>
      <c r="BL1708" s="96" t="n">
        <v>9.859999999999999</v>
      </c>
      <c r="BM1708" s="96" t="n">
        <v>-37.08</v>
      </c>
      <c r="BN1708" s="97" t="n">
        <v>-16.21</v>
      </c>
      <c r="BO1708" s="96" t="n">
        <v>-18.44</v>
      </c>
      <c r="BP1708" s="96" t="n">
        <v>-18.53</v>
      </c>
      <c r="BQ1708" s="96" t="n">
        <v>-20.34</v>
      </c>
      <c r="BR1708" s="91" t="inlineStr">
        <is>
          <t>Stacked down</t>
        </is>
      </c>
      <c r="BS1708" s="91" t="inlineStr">
        <is>
          <t>None</t>
        </is>
      </c>
      <c r="BT1708" s="96" t="n">
        <v>17.4</v>
      </c>
      <c r="BU1708" s="91" t="inlineStr">
        <is>
          <t>N</t>
        </is>
      </c>
      <c r="BV1708" s="99">
        <f>IF(OR(BF1708&lt;&gt;"Y",BG1708&lt;&gt;"Y"),"",(AND(ISNUMBER(BQ1708),BQ1708&gt;0))+(BR1708="Stacked up")+(AND(ISNUMBER(BH1708),BH1708&gt;=-Settings!$B$17))+(AND(ISNUMBER(BK1708),ISNUMBER(BM1708),BK1708&gt;0,BM1708&gt;0))+(AND(ISNUMBER(AQ1708),AQ1708&gt;=Settings!$B$18))+(AND(ISNUMBER(BT1708),BT1708&gt;=Settings!$B$19,BT1708&lt;=Settings!$B$20))+(AND(ISNUMBER(AS1708),AS1708&gt;0))+(AND(ISNUMBER(T1708),ISNUMBER(M1708),T1708&gt;=Settings!$B$21,M1708&gt;0))+(AND(ISNUMBER(AD1708),ISNUMBER(M1708),AD1708&gt;=Settings!$B$22,M1708&gt;0))+(AY1708&gt;=1))</f>
        <v/>
      </c>
      <c r="BW1708" s="91">
        <f>IF(OR(AY1708=0,BF1708&lt;&gt;"Y",BG1708&lt;&gt;"Y"),"",1+SUMPRODUCT(($A$6:$A$2604=A1708)*($AY$6:$AY$2604&gt;0)*($BF$6:$BF$2604="Y")*($BG$6:$BG$2604="Y")*(($AY$6:$AY$2604&gt;AY1708)+($AY$6:$AY$2604=AY1708)*($AD$6:$AD$2604&gt;AD1708))))</f>
        <v/>
      </c>
    </row>
    <row r="1709" ht="23.85" customHeight="1" s="55">
      <c r="A1709" s="90" t="n">
        <v>46296</v>
      </c>
      <c r="B1709" s="91" t="inlineStr">
        <is>
          <t>SCPL</t>
        </is>
      </c>
      <c r="C1709" s="91" t="inlineStr">
        <is>
          <t>INE501Y01019</t>
        </is>
      </c>
      <c r="D1709" s="91" t="n"/>
      <c r="E1709" s="91" t="inlineStr">
        <is>
          <t>None</t>
        </is>
      </c>
      <c r="F1709" s="93" t="n">
        <v>651</v>
      </c>
      <c r="G1709" s="92" t="inlineStr">
        <is>
          <t>Y</t>
        </is>
      </c>
      <c r="H1709" s="94" t="inlineStr">
        <is>
          <t>ESM Stage 1; T2T (BE series)</t>
        </is>
      </c>
      <c r="I1709" s="91" t="inlineStr">
        <is>
          <t>Y</t>
        </is>
      </c>
      <c r="J1709" s="92">
        <f>IF(K1709="","N","Y")</f>
        <v/>
      </c>
      <c r="K1709" s="94">
        <f>_xlfn.TEXTJOIN("; ",TRUE,IF(P1709="52-wk low","52-wk low",""),IF(AND(AD1709&gt;=Settings!$B$12,M1709&lt;0),"Distribution",""),IF(AND(AJ1709="Y",M1709&lt;0,AK1709&lt;-Settings!$B$13),"Long unwinding",""),IF(AND(AJ1709="Y",M1709&lt;0,AK1709&gt;Settings!$B$13),"Short buildup",""))</f>
        <v/>
      </c>
      <c r="L1709" s="95" t="n">
        <v>620.45</v>
      </c>
      <c r="M1709" s="96" t="n">
        <v>-1.38</v>
      </c>
      <c r="N1709" s="93" t="n">
        <v>1243</v>
      </c>
      <c r="O1709" s="91" t="inlineStr">
        <is>
          <t>None</t>
        </is>
      </c>
      <c r="P1709" s="91" t="inlineStr">
        <is>
          <t>None</t>
        </is>
      </c>
      <c r="Q1709" s="97" t="n">
        <v>0.07000000000000001</v>
      </c>
      <c r="R1709" s="96" t="n">
        <v>0.08</v>
      </c>
      <c r="S1709" s="96" t="n">
        <v>0.86</v>
      </c>
      <c r="T1709" s="96" t="n">
        <v>0.11</v>
      </c>
      <c r="U1709" s="96" t="n">
        <v>0.13</v>
      </c>
      <c r="V1709" s="103" t="n">
        <v>0.15</v>
      </c>
      <c r="W1709" s="102" t="n">
        <v>0</v>
      </c>
      <c r="X1709" s="93" t="n"/>
      <c r="Y1709" s="91" t="inlineStr">
        <is>
          <t>None</t>
        </is>
      </c>
      <c r="Z1709" s="99" t="n"/>
      <c r="AA1709" s="96" t="n"/>
      <c r="AB1709" s="96" t="n"/>
      <c r="AC1709" s="96" t="n"/>
      <c r="AD1709" s="96" t="n"/>
      <c r="AE1709" s="96" t="n"/>
      <c r="AF1709" s="103" t="n"/>
      <c r="AG1709" s="91" t="inlineStr">
        <is>
          <t>No delivery data</t>
        </is>
      </c>
      <c r="AH1709" s="100" t="n">
        <v>0</v>
      </c>
      <c r="AI1709" s="101" t="n">
        <v>0</v>
      </c>
      <c r="AJ1709" s="92" t="inlineStr">
        <is>
          <t>N</t>
        </is>
      </c>
      <c r="AK1709" s="96" t="n"/>
      <c r="AL1709" s="91" t="inlineStr">
        <is>
          <t>n/a</t>
        </is>
      </c>
      <c r="AM1709" s="93" t="n"/>
      <c r="AN1709" s="92" t="inlineStr">
        <is>
          <t>None</t>
        </is>
      </c>
      <c r="AO1709" s="102" t="n">
        <v>0</v>
      </c>
      <c r="AP1709" s="103" t="n">
        <v>3.04</v>
      </c>
      <c r="AQ1709" s="102" t="n">
        <v>97</v>
      </c>
      <c r="AR1709" s="91" t="inlineStr">
        <is>
          <t>N</t>
        </is>
      </c>
      <c r="AS1709" s="104" t="n"/>
      <c r="AT1709" s="92">
        <f>IF(AND(P1709="52-wk high",T1709&gt;=Settings!$B$7),"Y","N")</f>
        <v/>
      </c>
      <c r="AU1709" s="91">
        <f>IF(AND(AD1709&gt;=Settings!$B$8,M1709&gt;0),"Y","N")</f>
        <v/>
      </c>
      <c r="AV1709" s="91">
        <f>IF(OR(AH1709&gt;Settings!$B$9,AI1709&gt;Settings!$B$9),"Y","N")</f>
        <v/>
      </c>
      <c r="AW1709" s="91">
        <f>IF(AJ1709&lt;&gt;"Y","n/a",IF(AND(M1709&gt;0,AK1709&gt;Settings!$B$10),"Y","N"))</f>
        <v/>
      </c>
      <c r="AX1709" s="91">
        <f>IF(AO1709&gt;=Settings!$B$11,"Y","N")</f>
        <v/>
      </c>
      <c r="AY1709" s="99">
        <f>(AT1709="Y")+(AU1709="Y")+(AV1709="Y")+(AW1709="Y")+(AX1709="Y")</f>
        <v/>
      </c>
      <c r="AZ1709" s="94">
        <f>IF(AY1709=0,"None",_xlfn.TEXTJOIN(", ",TRUE(),IF(AT1709="Y","Breakout",""),IF(AU1709="Y","Accumulation",""),IF(AV1709="Y","Institutional buying",""),IF(AW1709="Y","Long buildup",""),IF(AX1709="Y","Momentum leader","")))</f>
        <v/>
      </c>
      <c r="BA1709" s="94">
        <f>IF(BW1709="","","Passes "&amp;AY1709&amp;" of 5 buy-side scans"&amp;IF(G1709="Y","; RED FLAG: filter out using Red flag column",""))</f>
        <v/>
      </c>
      <c r="BB1709" s="91" t="inlineStr">
        <is>
          <t>None</t>
        </is>
      </c>
      <c r="BC1709" s="92" t="inlineStr">
        <is>
          <t>Y</t>
        </is>
      </c>
      <c r="BD1709" s="94" t="inlineStr">
        <is>
          <t>Few traders (&lt;100 unique PAN, 30 days)</t>
        </is>
      </c>
      <c r="BE1709" s="94" t="n"/>
      <c r="BF1709" s="92">
        <f>IF(R1709*100000&gt;=Settings!$B$5,"Y","N")</f>
        <v/>
      </c>
      <c r="BG1709" s="91">
        <f>IF(F1709&gt;Settings!$B$6,"Y","N")</f>
        <v/>
      </c>
      <c r="BH1709" s="97" t="n">
        <v>-10.08</v>
      </c>
      <c r="BI1709" s="96" t="n">
        <v>-1.6</v>
      </c>
      <c r="BJ1709" s="96" t="n">
        <v>-3.66</v>
      </c>
      <c r="BK1709" s="96" t="n">
        <v>15.1</v>
      </c>
      <c r="BL1709" s="96" t="n">
        <v>94.25</v>
      </c>
      <c r="BM1709" s="96" t="n">
        <v>160.5</v>
      </c>
      <c r="BN1709" s="97" t="n">
        <v>-2.62</v>
      </c>
      <c r="BO1709" s="96" t="n">
        <v>0.63</v>
      </c>
      <c r="BP1709" s="96" t="n">
        <v>10.93</v>
      </c>
      <c r="BQ1709" s="96" t="n">
        <v>31</v>
      </c>
      <c r="BR1709" s="91" t="inlineStr">
        <is>
          <t>Mixed</t>
        </is>
      </c>
      <c r="BS1709" s="91" t="inlineStr">
        <is>
          <t>None</t>
        </is>
      </c>
      <c r="BT1709" s="96" t="n">
        <v>39.4</v>
      </c>
      <c r="BU1709" s="91" t="inlineStr">
        <is>
          <t>N</t>
        </is>
      </c>
      <c r="BV1709" s="99">
        <f>IF(OR(BF1709&lt;&gt;"Y",BG1709&lt;&gt;"Y"),"",(AND(ISNUMBER(BQ1709),BQ1709&gt;0))+(BR1709="Stacked up")+(AND(ISNUMBER(BH1709),BH1709&gt;=-Settings!$B$17))+(AND(ISNUMBER(BK1709),ISNUMBER(BM1709),BK1709&gt;0,BM1709&gt;0))+(AND(ISNUMBER(AQ1709),AQ1709&gt;=Settings!$B$18))+(AND(ISNUMBER(BT1709),BT1709&gt;=Settings!$B$19,BT1709&lt;=Settings!$B$20))+(AND(ISNUMBER(AS1709),AS1709&gt;0))+(AND(ISNUMBER(T1709),ISNUMBER(M1709),T1709&gt;=Settings!$B$21,M1709&gt;0))+(AND(ISNUMBER(AD1709),ISNUMBER(M1709),AD1709&gt;=Settings!$B$22,M1709&gt;0))+(AY1709&gt;=1))</f>
        <v/>
      </c>
      <c r="BW1709" s="91">
        <f>IF(OR(AY1709=0,BF1709&lt;&gt;"Y",BG1709&lt;&gt;"Y"),"",1+SUMPRODUCT(($A$6:$A$2604=A1709)*($AY$6:$AY$2604&gt;0)*($BF$6:$BF$2604="Y")*($BG$6:$BG$2604="Y")*(($AY$6:$AY$2604&gt;AY1709)+($AY$6:$AY$2604=AY1709)*($AD$6:$AD$2604&gt;AD1709))))</f>
        <v/>
      </c>
    </row>
    <row r="1710" ht="23.85" customHeight="1" s="55">
      <c r="A1710" s="90" t="n">
        <v>46296</v>
      </c>
      <c r="B1710" s="91" t="inlineStr">
        <is>
          <t>ONWARDTEC</t>
        </is>
      </c>
      <c r="C1710" s="91" t="inlineStr">
        <is>
          <t>INE229A01017</t>
        </is>
      </c>
      <c r="D1710" s="91" t="n"/>
      <c r="E1710" s="91" t="inlineStr">
        <is>
          <t>None</t>
        </is>
      </c>
      <c r="F1710" s="93" t="n">
        <v>648</v>
      </c>
      <c r="G1710" s="92" t="inlineStr">
        <is>
          <t>N</t>
        </is>
      </c>
      <c r="H1710" s="94" t="n"/>
      <c r="I1710" s="91" t="inlineStr">
        <is>
          <t>N</t>
        </is>
      </c>
      <c r="J1710" s="92">
        <f>IF(K1710="","N","Y")</f>
        <v/>
      </c>
      <c r="K1710" s="94">
        <f>_xlfn.TEXTJOIN("; ",TRUE,IF(P1710="52-wk low","52-wk low",""),IF(AND(AD1710&gt;=Settings!$B$12,M1710&lt;0),"Distribution",""),IF(AND(AJ1710="Y",M1710&lt;0,AK1710&lt;-Settings!$B$13),"Long unwinding",""),IF(AND(AJ1710="Y",M1710&lt;0,AK1710&gt;Settings!$B$13),"Short buildup",""))</f>
        <v/>
      </c>
      <c r="L1710" s="95" t="n">
        <v>291.3</v>
      </c>
      <c r="M1710" s="96" t="n">
        <v>1.02</v>
      </c>
      <c r="N1710" s="93" t="n">
        <v>332</v>
      </c>
      <c r="O1710" s="91" t="inlineStr">
        <is>
          <t>None</t>
        </is>
      </c>
      <c r="P1710" s="91" t="inlineStr">
        <is>
          <t>None</t>
        </is>
      </c>
      <c r="Q1710" s="97" t="n">
        <v>0.38</v>
      </c>
      <c r="R1710" s="96" t="n">
        <v>0.29</v>
      </c>
      <c r="S1710" s="96" t="n">
        <v>1.35</v>
      </c>
      <c r="T1710" s="96" t="n">
        <v>0.79</v>
      </c>
      <c r="U1710" s="96" t="n">
        <v>0.16</v>
      </c>
      <c r="V1710" s="103" t="n">
        <v>0.12</v>
      </c>
      <c r="W1710" s="102" t="n">
        <v>0</v>
      </c>
      <c r="X1710" s="93" t="n"/>
      <c r="Y1710" s="91" t="inlineStr">
        <is>
          <t>None</t>
        </is>
      </c>
      <c r="Z1710" s="99" t="n">
        <v>74.81</v>
      </c>
      <c r="AA1710" s="96" t="n">
        <v>1.24</v>
      </c>
      <c r="AB1710" s="96" t="n">
        <v>1.34</v>
      </c>
      <c r="AC1710" s="96" t="n">
        <v>1.72</v>
      </c>
      <c r="AD1710" s="96" t="n">
        <v>1.25</v>
      </c>
      <c r="AE1710" s="96" t="n">
        <v>0.72</v>
      </c>
      <c r="AF1710" s="103" t="n">
        <v>3.63</v>
      </c>
      <c r="AG1710" s="91" t="inlineStr">
        <is>
          <t>Quiet accumulation</t>
        </is>
      </c>
      <c r="AH1710" s="100" t="n">
        <v>0</v>
      </c>
      <c r="AI1710" s="101" t="n">
        <v>0</v>
      </c>
      <c r="AJ1710" s="92" t="inlineStr">
        <is>
          <t>N</t>
        </is>
      </c>
      <c r="AK1710" s="96" t="n"/>
      <c r="AL1710" s="91" t="inlineStr">
        <is>
          <t>n/a</t>
        </is>
      </c>
      <c r="AM1710" s="93" t="n"/>
      <c r="AN1710" s="92" t="inlineStr">
        <is>
          <t>None</t>
        </is>
      </c>
      <c r="AO1710" s="102" t="n">
        <v>0</v>
      </c>
      <c r="AP1710" s="103" t="n">
        <v>1.13</v>
      </c>
      <c r="AQ1710" s="102" t="n">
        <v>67</v>
      </c>
      <c r="AR1710" s="91" t="inlineStr">
        <is>
          <t>N</t>
        </is>
      </c>
      <c r="AS1710" s="104" t="n"/>
      <c r="AT1710" s="92">
        <f>IF(AND(P1710="52-wk high",T1710&gt;=Settings!$B$7),"Y","N")</f>
        <v/>
      </c>
      <c r="AU1710" s="91">
        <f>IF(AND(AD1710&gt;=Settings!$B$8,M1710&gt;0),"Y","N")</f>
        <v/>
      </c>
      <c r="AV1710" s="91">
        <f>IF(OR(AH1710&gt;Settings!$B$9,AI1710&gt;Settings!$B$9),"Y","N")</f>
        <v/>
      </c>
      <c r="AW1710" s="91">
        <f>IF(AJ1710&lt;&gt;"Y","n/a",IF(AND(M1710&gt;0,AK1710&gt;Settings!$B$10),"Y","N"))</f>
        <v/>
      </c>
      <c r="AX1710" s="91">
        <f>IF(AO1710&gt;=Settings!$B$11,"Y","N")</f>
        <v/>
      </c>
      <c r="AY1710" s="99">
        <f>(AT1710="Y")+(AU1710="Y")+(AV1710="Y")+(AW1710="Y")+(AX1710="Y")</f>
        <v/>
      </c>
      <c r="AZ1710" s="94">
        <f>IF(AY1710=0,"None",_xlfn.TEXTJOIN(", ",TRUE(),IF(AT1710="Y","Breakout",""),IF(AU1710="Y","Accumulation",""),IF(AV1710="Y","Institutional buying",""),IF(AW1710="Y","Long buildup",""),IF(AX1710="Y","Momentum leader","")))</f>
        <v/>
      </c>
      <c r="BA1710" s="94">
        <f>IF(BW1710="","","Passes "&amp;AY1710&amp;" of 5 buy-side scans"&amp;IF(G1710="Y","; RED FLAG: filter out using Red flag column",""))</f>
        <v/>
      </c>
      <c r="BB1710" s="91" t="inlineStr">
        <is>
          <t>None</t>
        </is>
      </c>
      <c r="BC1710" s="92" t="inlineStr">
        <is>
          <t>N</t>
        </is>
      </c>
      <c r="BD1710" s="94" t="n"/>
      <c r="BE1710" s="94" t="n"/>
      <c r="BF1710" s="92">
        <f>IF(R1710*100000&gt;=Settings!$B$5,"Y","N")</f>
        <v/>
      </c>
      <c r="BG1710" s="91">
        <f>IF(F1710&gt;Settings!$B$6,"Y","N")</f>
        <v/>
      </c>
      <c r="BH1710" s="97" t="n">
        <v>-17.94</v>
      </c>
      <c r="BI1710" s="96" t="n">
        <v>1.41</v>
      </c>
      <c r="BJ1710" s="96" t="n">
        <v>2.61</v>
      </c>
      <c r="BK1710" s="96" t="n">
        <v>0.74</v>
      </c>
      <c r="BL1710" s="96" t="n">
        <v>29.12</v>
      </c>
      <c r="BM1710" s="96" t="n">
        <v>-1.2</v>
      </c>
      <c r="BN1710" s="97" t="n">
        <v>1.38</v>
      </c>
      <c r="BO1710" s="96" t="n">
        <v>2.21</v>
      </c>
      <c r="BP1710" s="96" t="n">
        <v>3.75</v>
      </c>
      <c r="BQ1710" s="96" t="n">
        <v>4.08</v>
      </c>
      <c r="BR1710" s="91" t="inlineStr">
        <is>
          <t>Stacked up</t>
        </is>
      </c>
      <c r="BS1710" s="91" t="inlineStr">
        <is>
          <t>None</t>
        </is>
      </c>
      <c r="BT1710" s="96" t="n">
        <v>57.1</v>
      </c>
      <c r="BU1710" s="91" t="inlineStr">
        <is>
          <t>N</t>
        </is>
      </c>
      <c r="BV1710" s="99">
        <f>IF(OR(BF1710&lt;&gt;"Y",BG1710&lt;&gt;"Y"),"",(AND(ISNUMBER(BQ1710),BQ1710&gt;0))+(BR1710="Stacked up")+(AND(ISNUMBER(BH1710),BH1710&gt;=-Settings!$B$17))+(AND(ISNUMBER(BK1710),ISNUMBER(BM1710),BK1710&gt;0,BM1710&gt;0))+(AND(ISNUMBER(AQ1710),AQ1710&gt;=Settings!$B$18))+(AND(ISNUMBER(BT1710),BT1710&gt;=Settings!$B$19,BT1710&lt;=Settings!$B$20))+(AND(ISNUMBER(AS1710),AS1710&gt;0))+(AND(ISNUMBER(T1710),ISNUMBER(M1710),T1710&gt;=Settings!$B$21,M1710&gt;0))+(AND(ISNUMBER(AD1710),ISNUMBER(M1710),AD1710&gt;=Settings!$B$22,M1710&gt;0))+(AY1710&gt;=1))</f>
        <v/>
      </c>
      <c r="BW1710" s="91">
        <f>IF(OR(AY1710=0,BF1710&lt;&gt;"Y",BG1710&lt;&gt;"Y"),"",1+SUMPRODUCT(($A$6:$A$2604=A1710)*($AY$6:$AY$2604&gt;0)*($BF$6:$BF$2604="Y")*($BG$6:$BG$2604="Y")*(($AY$6:$AY$2604&gt;AY1710)+($AY$6:$AY$2604=AY1710)*($AD$6:$AD$2604&gt;AD1710))))</f>
        <v/>
      </c>
    </row>
    <row r="1711" ht="23.85" customHeight="1" s="55">
      <c r="A1711" s="90" t="n">
        <v>46296</v>
      </c>
      <c r="B1711" s="91" t="inlineStr">
        <is>
          <t>ZFSTEERING</t>
        </is>
      </c>
      <c r="C1711" s="91" t="inlineStr">
        <is>
          <t>INE116C01012</t>
        </is>
      </c>
      <c r="D1711" s="91" t="n"/>
      <c r="E1711" s="91" t="inlineStr">
        <is>
          <t>None</t>
        </is>
      </c>
      <c r="F1711" s="93" t="n">
        <v>643</v>
      </c>
      <c r="G1711" s="92" t="inlineStr">
        <is>
          <t>N</t>
        </is>
      </c>
      <c r="H1711" s="94" t="n"/>
      <c r="I1711" s="91" t="inlineStr">
        <is>
          <t>N</t>
        </is>
      </c>
      <c r="J1711" s="92">
        <f>IF(K1711="","N","Y")</f>
        <v/>
      </c>
      <c r="K1711" s="94">
        <f>_xlfn.TEXTJOIN("; ",TRUE,IF(P1711="52-wk low","52-wk low",""),IF(AND(AD1711&gt;=Settings!$B$12,M1711&lt;0),"Distribution",""),IF(AND(AJ1711="Y",M1711&lt;0,AK1711&lt;-Settings!$B$13),"Long unwinding",""),IF(AND(AJ1711="Y",M1711&lt;0,AK1711&gt;Settings!$B$13),"Short buildup",""))</f>
        <v/>
      </c>
      <c r="L1711" s="95" t="n">
        <v>708.4</v>
      </c>
      <c r="M1711" s="96" t="n">
        <v>-0.85</v>
      </c>
      <c r="N1711" s="93" t="n">
        <v>959</v>
      </c>
      <c r="O1711" s="91" t="inlineStr">
        <is>
          <t>None</t>
        </is>
      </c>
      <c r="P1711" s="91" t="inlineStr">
        <is>
          <t>None</t>
        </is>
      </c>
      <c r="Q1711" s="97" t="n">
        <v>0.02</v>
      </c>
      <c r="R1711" s="96" t="n">
        <v>0.11</v>
      </c>
      <c r="S1711" s="96" t="n">
        <v>0.17</v>
      </c>
      <c r="T1711" s="96" t="n">
        <v>0.23</v>
      </c>
      <c r="U1711" s="96" t="n">
        <v>0.3</v>
      </c>
      <c r="V1711" s="103" t="n">
        <v>1.82</v>
      </c>
      <c r="W1711" s="102" t="n"/>
      <c r="X1711" s="93" t="n"/>
      <c r="Y1711" s="91" t="inlineStr">
        <is>
          <t>None</t>
        </is>
      </c>
      <c r="Z1711" s="99" t="n">
        <v>77.78</v>
      </c>
      <c r="AA1711" s="96" t="n">
        <v>1.24</v>
      </c>
      <c r="AB1711" s="96" t="n">
        <v>1.17</v>
      </c>
      <c r="AC1711" s="96" t="n">
        <v>0.26</v>
      </c>
      <c r="AD1711" s="96" t="n">
        <v>0.32</v>
      </c>
      <c r="AE1711" s="96" t="n">
        <v>0.4</v>
      </c>
      <c r="AF1711" s="103" t="n">
        <v>0.84</v>
      </c>
      <c r="AG1711" s="91" t="inlineStr">
        <is>
          <t>Drying up</t>
        </is>
      </c>
      <c r="AH1711" s="100" t="n">
        <v>0</v>
      </c>
      <c r="AI1711" s="101" t="n">
        <v>0</v>
      </c>
      <c r="AJ1711" s="92" t="inlineStr">
        <is>
          <t>N</t>
        </is>
      </c>
      <c r="AK1711" s="96" t="n"/>
      <c r="AL1711" s="91" t="inlineStr">
        <is>
          <t>n/a</t>
        </is>
      </c>
      <c r="AM1711" s="93" t="n"/>
      <c r="AN1711" s="92" t="inlineStr">
        <is>
          <t>None</t>
        </is>
      </c>
      <c r="AO1711" s="102" t="n">
        <v>0</v>
      </c>
      <c r="AP1711" s="103" t="n"/>
      <c r="AQ1711" s="102" t="n"/>
      <c r="AR1711" s="91" t="inlineStr">
        <is>
          <t>N</t>
        </is>
      </c>
      <c r="AS1711" s="104" t="n"/>
      <c r="AT1711" s="92">
        <f>IF(AND(P1711="52-wk high",T1711&gt;=Settings!$B$7),"Y","N")</f>
        <v/>
      </c>
      <c r="AU1711" s="91">
        <f>IF(AND(AD1711&gt;=Settings!$B$8,M1711&gt;0),"Y","N")</f>
        <v/>
      </c>
      <c r="AV1711" s="91">
        <f>IF(OR(AH1711&gt;Settings!$B$9,AI1711&gt;Settings!$B$9),"Y","N")</f>
        <v/>
      </c>
      <c r="AW1711" s="91">
        <f>IF(AJ1711&lt;&gt;"Y","n/a",IF(AND(M1711&gt;0,AK1711&gt;Settings!$B$10),"Y","N"))</f>
        <v/>
      </c>
      <c r="AX1711" s="91">
        <f>IF(AO1711&gt;=Settings!$B$11,"Y","N")</f>
        <v/>
      </c>
      <c r="AY1711" s="99">
        <f>(AT1711="Y")+(AU1711="Y")+(AV1711="Y")+(AW1711="Y")+(AX1711="Y")</f>
        <v/>
      </c>
      <c r="AZ1711" s="94">
        <f>IF(AY1711=0,"None",_xlfn.TEXTJOIN(", ",TRUE(),IF(AT1711="Y","Breakout",""),IF(AU1711="Y","Accumulation",""),IF(AV1711="Y","Institutional buying",""),IF(AW1711="Y","Long buildup",""),IF(AX1711="Y","Momentum leader","")))</f>
        <v/>
      </c>
      <c r="BA1711" s="94">
        <f>IF(BW1711="","","Passes "&amp;AY1711&amp;" of 5 buy-side scans"&amp;IF(G1711="Y","; RED FLAG: filter out using Red flag column",""))</f>
        <v/>
      </c>
      <c r="BB1711" s="91" t="inlineStr">
        <is>
          <t>None</t>
        </is>
      </c>
      <c r="BC1711" s="92" t="inlineStr">
        <is>
          <t>N</t>
        </is>
      </c>
      <c r="BD1711" s="94" t="n"/>
      <c r="BE1711" s="94" t="n"/>
      <c r="BF1711" s="92">
        <f>IF(R1711*100000&gt;=Settings!$B$5,"Y","N")</f>
        <v/>
      </c>
      <c r="BG1711" s="91">
        <f>IF(F1711&gt;Settings!$B$6,"Y","N")</f>
        <v/>
      </c>
      <c r="BH1711" s="97" t="n">
        <v>-20.85</v>
      </c>
      <c r="BI1711" s="96" t="n">
        <v>-5.05</v>
      </c>
      <c r="BJ1711" s="96" t="n">
        <v>6.38</v>
      </c>
      <c r="BK1711" s="96" t="n">
        <v>-1.8</v>
      </c>
      <c r="BL1711" s="96" t="n"/>
      <c r="BM1711" s="96" t="n"/>
      <c r="BN1711" s="97" t="n">
        <v>-0.05</v>
      </c>
      <c r="BO1711" s="96" t="n">
        <v>1.57</v>
      </c>
      <c r="BP1711" s="96" t="n">
        <v>-0.09</v>
      </c>
      <c r="BQ1711" s="96" t="n"/>
      <c r="BR1711" s="91" t="n"/>
      <c r="BS1711" s="91" t="inlineStr">
        <is>
          <t>None</t>
        </is>
      </c>
      <c r="BT1711" s="96" t="n">
        <v>48.8</v>
      </c>
      <c r="BU1711" s="91" t="n"/>
      <c r="BV1711" s="99">
        <f>IF(OR(BF1711&lt;&gt;"Y",BG1711&lt;&gt;"Y"),"",(AND(ISNUMBER(BQ1711),BQ1711&gt;0))+(BR1711="Stacked up")+(AND(ISNUMBER(BH1711),BH1711&gt;=-Settings!$B$17))+(AND(ISNUMBER(BK1711),ISNUMBER(BM1711),BK1711&gt;0,BM1711&gt;0))+(AND(ISNUMBER(AQ1711),AQ1711&gt;=Settings!$B$18))+(AND(ISNUMBER(BT1711),BT1711&gt;=Settings!$B$19,BT1711&lt;=Settings!$B$20))+(AND(ISNUMBER(AS1711),AS1711&gt;0))+(AND(ISNUMBER(T1711),ISNUMBER(M1711),T1711&gt;=Settings!$B$21,M1711&gt;0))+(AND(ISNUMBER(AD1711),ISNUMBER(M1711),AD1711&gt;=Settings!$B$22,M1711&gt;0))+(AY1711&gt;=1))</f>
        <v/>
      </c>
      <c r="BW1711" s="91">
        <f>IF(OR(AY1711=0,BF1711&lt;&gt;"Y",BG1711&lt;&gt;"Y"),"",1+SUMPRODUCT(($A$6:$A$2604=A1711)*($AY$6:$AY$2604&gt;0)*($BF$6:$BF$2604="Y")*($BG$6:$BG$2604="Y")*(($AY$6:$AY$2604&gt;AY1711)+($AY$6:$AY$2604=AY1711)*($AD$6:$AD$2604&gt;AD1711))))</f>
        <v/>
      </c>
    </row>
    <row r="1712" ht="23.85" customHeight="1" s="55">
      <c r="A1712" s="90" t="n">
        <v>46296</v>
      </c>
      <c r="B1712" s="91" t="inlineStr">
        <is>
          <t>PVSL</t>
        </is>
      </c>
      <c r="C1712" s="91" t="inlineStr">
        <is>
          <t>INE772T01024</t>
        </is>
      </c>
      <c r="D1712" s="91" t="n"/>
      <c r="E1712" s="91" t="inlineStr">
        <is>
          <t>None</t>
        </is>
      </c>
      <c r="F1712" s="93" t="n">
        <v>640</v>
      </c>
      <c r="G1712" s="92" t="inlineStr">
        <is>
          <t>N</t>
        </is>
      </c>
      <c r="H1712" s="94" t="n"/>
      <c r="I1712" s="91" t="inlineStr">
        <is>
          <t>N</t>
        </is>
      </c>
      <c r="J1712" s="92">
        <f>IF(K1712="","N","Y")</f>
        <v/>
      </c>
      <c r="K1712" s="94">
        <f>_xlfn.TEXTJOIN("; ",TRUE,IF(P1712="52-wk low","52-wk low",""),IF(AND(AD1712&gt;=Settings!$B$12,M1712&lt;0),"Distribution",""),IF(AND(AJ1712="Y",M1712&lt;0,AK1712&lt;-Settings!$B$13),"Long unwinding",""),IF(AND(AJ1712="Y",M1712&lt;0,AK1712&gt;Settings!$B$13),"Short buildup",""))</f>
        <v/>
      </c>
      <c r="L1712" s="95" t="n">
        <v>89.86</v>
      </c>
      <c r="M1712" s="96" t="n">
        <v>-5.91</v>
      </c>
      <c r="N1712" s="93" t="n">
        <v>2552</v>
      </c>
      <c r="O1712" s="91" t="inlineStr">
        <is>
          <t>None</t>
        </is>
      </c>
      <c r="P1712" s="91" t="inlineStr">
        <is>
          <t>None</t>
        </is>
      </c>
      <c r="Q1712" s="97" t="n">
        <v>0.9</v>
      </c>
      <c r="R1712" s="96" t="n">
        <v>0.27</v>
      </c>
      <c r="S1712" s="96" t="n">
        <v>3.76</v>
      </c>
      <c r="T1712" s="96" t="n">
        <v>2.01</v>
      </c>
      <c r="U1712" s="96" t="n">
        <v>1.8</v>
      </c>
      <c r="V1712" s="103" t="n">
        <v>0.53</v>
      </c>
      <c r="W1712" s="102" t="n">
        <v>1</v>
      </c>
      <c r="X1712" s="93" t="n"/>
      <c r="Y1712" s="91" t="inlineStr">
        <is>
          <t>None</t>
        </is>
      </c>
      <c r="Z1712" s="99" t="n">
        <v>75.08</v>
      </c>
      <c r="AA1712" s="96" t="n">
        <v>1.05</v>
      </c>
      <c r="AB1712" s="96" t="n">
        <v>1.15</v>
      </c>
      <c r="AC1712" s="96" t="n">
        <v>3.87</v>
      </c>
      <c r="AD1712" s="96" t="n">
        <v>2.69</v>
      </c>
      <c r="AE1712" s="96" t="n">
        <v>2.73</v>
      </c>
      <c r="AF1712" s="103" t="n">
        <v>1.49</v>
      </c>
      <c r="AG1712" s="91" t="inlineStr">
        <is>
          <t>Normal</t>
        </is>
      </c>
      <c r="AH1712" s="100" t="n">
        <v>0</v>
      </c>
      <c r="AI1712" s="101" t="n">
        <v>0</v>
      </c>
      <c r="AJ1712" s="92" t="inlineStr">
        <is>
          <t>N</t>
        </is>
      </c>
      <c r="AK1712" s="96" t="n"/>
      <c r="AL1712" s="91" t="inlineStr">
        <is>
          <t>n/a</t>
        </is>
      </c>
      <c r="AM1712" s="93" t="n"/>
      <c r="AN1712" s="92" t="inlineStr">
        <is>
          <t>None</t>
        </is>
      </c>
      <c r="AO1712" s="102" t="n">
        <v>0</v>
      </c>
      <c r="AP1712" s="103" t="n">
        <v>0.6</v>
      </c>
      <c r="AQ1712" s="102" t="n">
        <v>21</v>
      </c>
      <c r="AR1712" s="91" t="inlineStr">
        <is>
          <t>N</t>
        </is>
      </c>
      <c r="AS1712" s="104" t="n"/>
      <c r="AT1712" s="92">
        <f>IF(AND(P1712="52-wk high",T1712&gt;=Settings!$B$7),"Y","N")</f>
        <v/>
      </c>
      <c r="AU1712" s="91">
        <f>IF(AND(AD1712&gt;=Settings!$B$8,M1712&gt;0),"Y","N")</f>
        <v/>
      </c>
      <c r="AV1712" s="91">
        <f>IF(OR(AH1712&gt;Settings!$B$9,AI1712&gt;Settings!$B$9),"Y","N")</f>
        <v/>
      </c>
      <c r="AW1712" s="91">
        <f>IF(AJ1712&lt;&gt;"Y","n/a",IF(AND(M1712&gt;0,AK1712&gt;Settings!$B$10),"Y","N"))</f>
        <v/>
      </c>
      <c r="AX1712" s="91">
        <f>IF(AO1712&gt;=Settings!$B$11,"Y","N")</f>
        <v/>
      </c>
      <c r="AY1712" s="99">
        <f>(AT1712="Y")+(AU1712="Y")+(AV1712="Y")+(AW1712="Y")+(AX1712="Y")</f>
        <v/>
      </c>
      <c r="AZ1712" s="94">
        <f>IF(AY1712=0,"None",_xlfn.TEXTJOIN(", ",TRUE(),IF(AT1712="Y","Breakout",""),IF(AU1712="Y","Accumulation",""),IF(AV1712="Y","Institutional buying",""),IF(AW1712="Y","Long buildup",""),IF(AX1712="Y","Momentum leader","")))</f>
        <v/>
      </c>
      <c r="BA1712" s="94">
        <f>IF(BW1712="","","Passes "&amp;AY1712&amp;" of 5 buy-side scans"&amp;IF(G1712="Y","; RED FLAG: filter out using Red flag column",""))</f>
        <v/>
      </c>
      <c r="BB1712" s="91" t="inlineStr">
        <is>
          <t>None</t>
        </is>
      </c>
      <c r="BC1712" s="92" t="inlineStr">
        <is>
          <t>Y</t>
        </is>
      </c>
      <c r="BD1712" s="94" t="inlineStr">
        <is>
          <t>EPS zero</t>
        </is>
      </c>
      <c r="BE1712" s="94" t="n"/>
      <c r="BF1712" s="92">
        <f>IF(R1712*100000&gt;=Settings!$B$5,"Y","N")</f>
        <v/>
      </c>
      <c r="BG1712" s="91">
        <f>IF(F1712&gt;Settings!$B$6,"Y","N")</f>
        <v/>
      </c>
      <c r="BH1712" s="97" t="n">
        <v>-44.87</v>
      </c>
      <c r="BI1712" s="96" t="n">
        <v>-8.880000000000001</v>
      </c>
      <c r="BJ1712" s="96" t="n">
        <v>-13.35</v>
      </c>
      <c r="BK1712" s="96" t="n">
        <v>-2.68</v>
      </c>
      <c r="BL1712" s="96" t="n">
        <v>-2.74</v>
      </c>
      <c r="BM1712" s="96" t="n">
        <v>-38.38</v>
      </c>
      <c r="BN1712" s="97" t="n">
        <v>-9.27</v>
      </c>
      <c r="BO1712" s="96" t="n">
        <v>-11.67</v>
      </c>
      <c r="BP1712" s="96" t="n">
        <v>-12.56</v>
      </c>
      <c r="BQ1712" s="96" t="n">
        <v>-16.7</v>
      </c>
      <c r="BR1712" s="91" t="inlineStr">
        <is>
          <t>Stacked down</t>
        </is>
      </c>
      <c r="BS1712" s="91" t="inlineStr">
        <is>
          <t>None</t>
        </is>
      </c>
      <c r="BT1712" s="96" t="n">
        <v>14.7</v>
      </c>
      <c r="BU1712" s="91" t="inlineStr">
        <is>
          <t>N</t>
        </is>
      </c>
      <c r="BV1712" s="99">
        <f>IF(OR(BF1712&lt;&gt;"Y",BG1712&lt;&gt;"Y"),"",(AND(ISNUMBER(BQ1712),BQ1712&gt;0))+(BR1712="Stacked up")+(AND(ISNUMBER(BH1712),BH1712&gt;=-Settings!$B$17))+(AND(ISNUMBER(BK1712),ISNUMBER(BM1712),BK1712&gt;0,BM1712&gt;0))+(AND(ISNUMBER(AQ1712),AQ1712&gt;=Settings!$B$18))+(AND(ISNUMBER(BT1712),BT1712&gt;=Settings!$B$19,BT1712&lt;=Settings!$B$20))+(AND(ISNUMBER(AS1712),AS1712&gt;0))+(AND(ISNUMBER(T1712),ISNUMBER(M1712),T1712&gt;=Settings!$B$21,M1712&gt;0))+(AND(ISNUMBER(AD1712),ISNUMBER(M1712),AD1712&gt;=Settings!$B$22,M1712&gt;0))+(AY1712&gt;=1))</f>
        <v/>
      </c>
      <c r="BW1712" s="91">
        <f>IF(OR(AY1712=0,BF1712&lt;&gt;"Y",BG1712&lt;&gt;"Y"),"",1+SUMPRODUCT(($A$6:$A$2604=A1712)*($AY$6:$AY$2604&gt;0)*($BF$6:$BF$2604="Y")*($BG$6:$BG$2604="Y")*(($AY$6:$AY$2604&gt;AY1712)+($AY$6:$AY$2604=AY1712)*($AD$6:$AD$2604&gt;AD1712))))</f>
        <v/>
      </c>
    </row>
    <row r="1713" ht="23.85" customHeight="1" s="55">
      <c r="A1713" s="90" t="n">
        <v>46296</v>
      </c>
      <c r="B1713" s="91" t="inlineStr">
        <is>
          <t>BIRLAMONEY</t>
        </is>
      </c>
      <c r="C1713" s="91" t="inlineStr">
        <is>
          <t>INE865C01022</t>
        </is>
      </c>
      <c r="D1713" s="91" t="n"/>
      <c r="E1713" s="91" t="inlineStr">
        <is>
          <t>None</t>
        </is>
      </c>
      <c r="F1713" s="93" t="n">
        <v>638</v>
      </c>
      <c r="G1713" s="92" t="inlineStr">
        <is>
          <t>N</t>
        </is>
      </c>
      <c r="H1713" s="94" t="n"/>
      <c r="I1713" s="91" t="inlineStr">
        <is>
          <t>N</t>
        </is>
      </c>
      <c r="J1713" s="92">
        <f>IF(K1713="","N","Y")</f>
        <v/>
      </c>
      <c r="K1713" s="94">
        <f>_xlfn.TEXTJOIN("; ",TRUE,IF(P1713="52-wk low","52-wk low",""),IF(AND(AD1713&gt;=Settings!$B$12,M1713&lt;0),"Distribution",""),IF(AND(AJ1713="Y",M1713&lt;0,AK1713&lt;-Settings!$B$13),"Long unwinding",""),IF(AND(AJ1713="Y",M1713&lt;0,AK1713&gt;Settings!$B$13),"Short buildup",""))</f>
        <v/>
      </c>
      <c r="L1713" s="95" t="n">
        <v>112.82</v>
      </c>
      <c r="M1713" s="96" t="n">
        <v>-1.71</v>
      </c>
      <c r="N1713" s="93" t="n">
        <v>1467</v>
      </c>
      <c r="O1713" s="91" t="inlineStr">
        <is>
          <t>None</t>
        </is>
      </c>
      <c r="P1713" s="91" t="inlineStr">
        <is>
          <t>None</t>
        </is>
      </c>
      <c r="Q1713" s="97" t="n">
        <v>0.32</v>
      </c>
      <c r="R1713" s="96" t="n">
        <v>0.29</v>
      </c>
      <c r="S1713" s="96" t="n">
        <v>1.11</v>
      </c>
      <c r="T1713" s="96" t="n">
        <v>0.9</v>
      </c>
      <c r="U1713" s="96" t="n">
        <v>0.46</v>
      </c>
      <c r="V1713" s="103" t="n">
        <v>0.43</v>
      </c>
      <c r="W1713" s="102" t="n">
        <v>0</v>
      </c>
      <c r="X1713" s="93" t="n"/>
      <c r="Y1713" s="91" t="inlineStr">
        <is>
          <t>None</t>
        </is>
      </c>
      <c r="Z1713" s="99" t="n">
        <v>52.03</v>
      </c>
      <c r="AA1713" s="96" t="n">
        <v>0.82</v>
      </c>
      <c r="AB1713" s="96" t="n">
        <v>0.87</v>
      </c>
      <c r="AC1713" s="96" t="n">
        <v>0.89</v>
      </c>
      <c r="AD1713" s="96" t="n">
        <v>0.8</v>
      </c>
      <c r="AE1713" s="96" t="n">
        <v>0.47</v>
      </c>
      <c r="AF1713" s="103" t="n">
        <v>1.25</v>
      </c>
      <c r="AG1713" s="91" t="inlineStr">
        <is>
          <t>Normal</t>
        </is>
      </c>
      <c r="AH1713" s="100" t="n">
        <v>0</v>
      </c>
      <c r="AI1713" s="101" t="n">
        <v>0</v>
      </c>
      <c r="AJ1713" s="92" t="inlineStr">
        <is>
          <t>N</t>
        </is>
      </c>
      <c r="AK1713" s="96" t="n"/>
      <c r="AL1713" s="91" t="inlineStr">
        <is>
          <t>n/a</t>
        </is>
      </c>
      <c r="AM1713" s="93" t="n"/>
      <c r="AN1713" s="92" t="inlineStr">
        <is>
          <t>None</t>
        </is>
      </c>
      <c r="AO1713" s="102" t="n">
        <v>0</v>
      </c>
      <c r="AP1713" s="103" t="n">
        <v>0.63</v>
      </c>
      <c r="AQ1713" s="102" t="n">
        <v>25</v>
      </c>
      <c r="AR1713" s="91" t="inlineStr">
        <is>
          <t>N</t>
        </is>
      </c>
      <c r="AS1713" s="104" t="n"/>
      <c r="AT1713" s="92">
        <f>IF(AND(P1713="52-wk high",T1713&gt;=Settings!$B$7),"Y","N")</f>
        <v/>
      </c>
      <c r="AU1713" s="91">
        <f>IF(AND(AD1713&gt;=Settings!$B$8,M1713&gt;0),"Y","N")</f>
        <v/>
      </c>
      <c r="AV1713" s="91">
        <f>IF(OR(AH1713&gt;Settings!$B$9,AI1713&gt;Settings!$B$9),"Y","N")</f>
        <v/>
      </c>
      <c r="AW1713" s="91">
        <f>IF(AJ1713&lt;&gt;"Y","n/a",IF(AND(M1713&gt;0,AK1713&gt;Settings!$B$10),"Y","N"))</f>
        <v/>
      </c>
      <c r="AX1713" s="91">
        <f>IF(AO1713&gt;=Settings!$B$11,"Y","N")</f>
        <v/>
      </c>
      <c r="AY1713" s="99">
        <f>(AT1713="Y")+(AU1713="Y")+(AV1713="Y")+(AW1713="Y")+(AX1713="Y")</f>
        <v/>
      </c>
      <c r="AZ1713" s="94">
        <f>IF(AY1713=0,"None",_xlfn.TEXTJOIN(", ",TRUE(),IF(AT1713="Y","Breakout",""),IF(AU1713="Y","Accumulation",""),IF(AV1713="Y","Institutional buying",""),IF(AW1713="Y","Long buildup",""),IF(AX1713="Y","Momentum leader","")))</f>
        <v/>
      </c>
      <c r="BA1713" s="94">
        <f>IF(BW1713="","","Passes "&amp;AY1713&amp;" of 5 buy-side scans"&amp;IF(G1713="Y","; RED FLAG: filter out using Red flag column",""))</f>
        <v/>
      </c>
      <c r="BB1713" s="91" t="inlineStr">
        <is>
          <t>None</t>
        </is>
      </c>
      <c r="BC1713" s="92" t="inlineStr">
        <is>
          <t>N</t>
        </is>
      </c>
      <c r="BD1713" s="94" t="n"/>
      <c r="BE1713" s="94" t="n"/>
      <c r="BF1713" s="92">
        <f>IF(R1713*100000&gt;=Settings!$B$5,"Y","N")</f>
        <v/>
      </c>
      <c r="BG1713" s="91">
        <f>IF(F1713&gt;Settings!$B$6,"Y","N")</f>
        <v/>
      </c>
      <c r="BH1713" s="97" t="n">
        <v>-37.27</v>
      </c>
      <c r="BI1713" s="96" t="n">
        <v>-4.92</v>
      </c>
      <c r="BJ1713" s="96" t="n">
        <v>-11.18</v>
      </c>
      <c r="BK1713" s="96" t="n">
        <v>-21.2</v>
      </c>
      <c r="BL1713" s="96" t="n">
        <v>3.33</v>
      </c>
      <c r="BM1713" s="96" t="n">
        <v>-35.1</v>
      </c>
      <c r="BN1713" s="97" t="n">
        <v>-5.74</v>
      </c>
      <c r="BO1713" s="96" t="n">
        <v>-10.04</v>
      </c>
      <c r="BP1713" s="96" t="n">
        <v>-13.2</v>
      </c>
      <c r="BQ1713" s="96" t="n">
        <v>-17.28</v>
      </c>
      <c r="BR1713" s="91" t="inlineStr">
        <is>
          <t>Stacked down</t>
        </is>
      </c>
      <c r="BS1713" s="91" t="inlineStr">
        <is>
          <t>None</t>
        </is>
      </c>
      <c r="BT1713" s="96" t="n">
        <v>22.6</v>
      </c>
      <c r="BU1713" s="91" t="inlineStr">
        <is>
          <t>N</t>
        </is>
      </c>
      <c r="BV1713" s="99">
        <f>IF(OR(BF1713&lt;&gt;"Y",BG1713&lt;&gt;"Y"),"",(AND(ISNUMBER(BQ1713),BQ1713&gt;0))+(BR1713="Stacked up")+(AND(ISNUMBER(BH1713),BH1713&gt;=-Settings!$B$17))+(AND(ISNUMBER(BK1713),ISNUMBER(BM1713),BK1713&gt;0,BM1713&gt;0))+(AND(ISNUMBER(AQ1713),AQ1713&gt;=Settings!$B$18))+(AND(ISNUMBER(BT1713),BT1713&gt;=Settings!$B$19,BT1713&lt;=Settings!$B$20))+(AND(ISNUMBER(AS1713),AS1713&gt;0))+(AND(ISNUMBER(T1713),ISNUMBER(M1713),T1713&gt;=Settings!$B$21,M1713&gt;0))+(AND(ISNUMBER(AD1713),ISNUMBER(M1713),AD1713&gt;=Settings!$B$22,M1713&gt;0))+(AY1713&gt;=1))</f>
        <v/>
      </c>
      <c r="BW1713" s="91">
        <f>IF(OR(AY1713=0,BF1713&lt;&gt;"Y",BG1713&lt;&gt;"Y"),"",1+SUMPRODUCT(($A$6:$A$2604=A1713)*($AY$6:$AY$2604&gt;0)*($BF$6:$BF$2604="Y")*($BG$6:$BG$2604="Y")*(($AY$6:$AY$2604&gt;AY1713)+($AY$6:$AY$2604=AY1713)*($AD$6:$AD$2604&gt;AD1713))))</f>
        <v/>
      </c>
    </row>
    <row r="1714" ht="23.85" customHeight="1" s="55">
      <c r="A1714" s="90" t="n">
        <v>46296</v>
      </c>
      <c r="B1714" s="91" t="inlineStr">
        <is>
          <t>EMPIND</t>
        </is>
      </c>
      <c r="C1714" s="91" t="inlineStr">
        <is>
          <t>INE515H01014</t>
        </is>
      </c>
      <c r="D1714" s="91" t="n"/>
      <c r="E1714" s="91" t="inlineStr">
        <is>
          <t>None</t>
        </is>
      </c>
      <c r="F1714" s="93" t="n">
        <v>636</v>
      </c>
      <c r="G1714" s="92" t="inlineStr">
        <is>
          <t>N</t>
        </is>
      </c>
      <c r="H1714" s="94" t="n"/>
      <c r="I1714" s="91" t="inlineStr">
        <is>
          <t>N</t>
        </is>
      </c>
      <c r="J1714" s="92">
        <f>IF(K1714="","N","Y")</f>
        <v/>
      </c>
      <c r="K1714" s="94">
        <f>_xlfn.TEXTJOIN("; ",TRUE,IF(P1714="52-wk low","52-wk low",""),IF(AND(AD1714&gt;=Settings!$B$12,M1714&lt;0),"Distribution",""),IF(AND(AJ1714="Y",M1714&lt;0,AK1714&lt;-Settings!$B$13),"Long unwinding",""),IF(AND(AJ1714="Y",M1714&lt;0,AK1714&gt;Settings!$B$13),"Short buildup",""))</f>
        <v/>
      </c>
      <c r="L1714" s="95" t="n">
        <v>1059.2</v>
      </c>
      <c r="M1714" s="96" t="n">
        <v>0.2</v>
      </c>
      <c r="N1714" s="93" t="n">
        <v>523</v>
      </c>
      <c r="O1714" s="91" t="inlineStr">
        <is>
          <t>None</t>
        </is>
      </c>
      <c r="P1714" s="91" t="inlineStr">
        <is>
          <t>None</t>
        </is>
      </c>
      <c r="Q1714" s="97" t="n">
        <v>0.01</v>
      </c>
      <c r="R1714" s="96" t="n">
        <v>0.05</v>
      </c>
      <c r="S1714" s="96" t="n">
        <v>0.28</v>
      </c>
      <c r="T1714" s="96" t="n"/>
      <c r="U1714" s="96" t="n"/>
      <c r="V1714" s="103" t="n"/>
      <c r="W1714" s="102" t="n"/>
      <c r="X1714" s="93" t="n"/>
      <c r="Y1714" s="91" t="inlineStr">
        <is>
          <t>None</t>
        </is>
      </c>
      <c r="Z1714" s="99" t="n">
        <v>70.44</v>
      </c>
      <c r="AA1714" s="96" t="n">
        <v>1</v>
      </c>
      <c r="AB1714" s="96" t="n"/>
      <c r="AC1714" s="96" t="n">
        <v>0.28</v>
      </c>
      <c r="AD1714" s="96" t="n"/>
      <c r="AE1714" s="96" t="n"/>
      <c r="AF1714" s="103" t="n"/>
      <c r="AG1714" s="91" t="n"/>
      <c r="AH1714" s="100" t="n">
        <v>0</v>
      </c>
      <c r="AI1714" s="101" t="n">
        <v>0</v>
      </c>
      <c r="AJ1714" s="92" t="inlineStr">
        <is>
          <t>N</t>
        </is>
      </c>
      <c r="AK1714" s="96" t="n"/>
      <c r="AL1714" s="91" t="inlineStr">
        <is>
          <t>n/a</t>
        </is>
      </c>
      <c r="AM1714" s="93" t="n"/>
      <c r="AN1714" s="92" t="inlineStr">
        <is>
          <t>None</t>
        </is>
      </c>
      <c r="AO1714" s="102" t="n">
        <v>0</v>
      </c>
      <c r="AP1714" s="103" t="n"/>
      <c r="AQ1714" s="102" t="n"/>
      <c r="AR1714" s="91" t="inlineStr">
        <is>
          <t>N</t>
        </is>
      </c>
      <c r="AS1714" s="104" t="n"/>
      <c r="AT1714" s="92">
        <f>IF(AND(P1714="52-wk high",T1714&gt;=Settings!$B$7),"Y","N")</f>
        <v/>
      </c>
      <c r="AU1714" s="91">
        <f>IF(AND(AD1714&gt;=Settings!$B$8,M1714&gt;0),"Y","N")</f>
        <v/>
      </c>
      <c r="AV1714" s="91">
        <f>IF(OR(AH1714&gt;Settings!$B$9,AI1714&gt;Settings!$B$9),"Y","N")</f>
        <v/>
      </c>
      <c r="AW1714" s="91">
        <f>IF(AJ1714&lt;&gt;"Y","n/a",IF(AND(M1714&gt;0,AK1714&gt;Settings!$B$10),"Y","N"))</f>
        <v/>
      </c>
      <c r="AX1714" s="91">
        <f>IF(AO1714&gt;=Settings!$B$11,"Y","N")</f>
        <v/>
      </c>
      <c r="AY1714" s="99">
        <f>(AT1714="Y")+(AU1714="Y")+(AV1714="Y")+(AW1714="Y")+(AX1714="Y")</f>
        <v/>
      </c>
      <c r="AZ1714" s="94">
        <f>IF(AY1714=0,"None",_xlfn.TEXTJOIN(", ",TRUE(),IF(AT1714="Y","Breakout",""),IF(AU1714="Y","Accumulation",""),IF(AV1714="Y","Institutional buying",""),IF(AW1714="Y","Long buildup",""),IF(AX1714="Y","Momentum leader","")))</f>
        <v/>
      </c>
      <c r="BA1714" s="94">
        <f>IF(BW1714="","","Passes "&amp;AY1714&amp;" of 5 buy-side scans"&amp;IF(G1714="Y","; RED FLAG: filter out using Red flag column",""))</f>
        <v/>
      </c>
      <c r="BB1714" s="91" t="inlineStr">
        <is>
          <t>None</t>
        </is>
      </c>
      <c r="BC1714" s="92" t="inlineStr">
        <is>
          <t>N</t>
        </is>
      </c>
      <c r="BD1714" s="94" t="n"/>
      <c r="BE1714" s="94" t="n"/>
      <c r="BF1714" s="92">
        <f>IF(R1714*100000&gt;=Settings!$B$5,"Y","N")</f>
        <v/>
      </c>
      <c r="BG1714" s="91">
        <f>IF(F1714&gt;Settings!$B$6,"Y","N")</f>
        <v/>
      </c>
      <c r="BH1714" s="97" t="n">
        <v>-15.13</v>
      </c>
      <c r="BI1714" s="96" t="n">
        <v>0.72</v>
      </c>
      <c r="BJ1714" s="96" t="n">
        <v>-12.4</v>
      </c>
      <c r="BK1714" s="96" t="n"/>
      <c r="BL1714" s="96" t="n"/>
      <c r="BM1714" s="96" t="n"/>
      <c r="BN1714" s="97" t="n">
        <v>-1.67</v>
      </c>
      <c r="BO1714" s="96" t="n"/>
      <c r="BP1714" s="96" t="n"/>
      <c r="BQ1714" s="96" t="n"/>
      <c r="BR1714" s="91" t="n"/>
      <c r="BS1714" s="91" t="n"/>
      <c r="BT1714" s="96" t="n">
        <v>45.5</v>
      </c>
      <c r="BU1714" s="91" t="n"/>
      <c r="BV1714" s="99">
        <f>IF(OR(BF1714&lt;&gt;"Y",BG1714&lt;&gt;"Y"),"",(AND(ISNUMBER(BQ1714),BQ1714&gt;0))+(BR1714="Stacked up")+(AND(ISNUMBER(BH1714),BH1714&gt;=-Settings!$B$17))+(AND(ISNUMBER(BK1714),ISNUMBER(BM1714),BK1714&gt;0,BM1714&gt;0))+(AND(ISNUMBER(AQ1714),AQ1714&gt;=Settings!$B$18))+(AND(ISNUMBER(BT1714),BT1714&gt;=Settings!$B$19,BT1714&lt;=Settings!$B$20))+(AND(ISNUMBER(AS1714),AS1714&gt;0))+(AND(ISNUMBER(T1714),ISNUMBER(M1714),T1714&gt;=Settings!$B$21,M1714&gt;0))+(AND(ISNUMBER(AD1714),ISNUMBER(M1714),AD1714&gt;=Settings!$B$22,M1714&gt;0))+(AY1714&gt;=1))</f>
        <v/>
      </c>
      <c r="BW1714" s="91">
        <f>IF(OR(AY1714=0,BF1714&lt;&gt;"Y",BG1714&lt;&gt;"Y"),"",1+SUMPRODUCT(($A$6:$A$2604=A1714)*($AY$6:$AY$2604&gt;0)*($BF$6:$BF$2604="Y")*($BG$6:$BG$2604="Y")*(($AY$6:$AY$2604&gt;AY1714)+($AY$6:$AY$2604=AY1714)*($AD$6:$AD$2604&gt;AD1714))))</f>
        <v/>
      </c>
    </row>
    <row r="1715" ht="23.85" customHeight="1" s="55">
      <c r="A1715" s="90" t="n">
        <v>46296</v>
      </c>
      <c r="B1715" s="91" t="inlineStr">
        <is>
          <t>STCINDIA</t>
        </is>
      </c>
      <c r="C1715" s="91" t="inlineStr">
        <is>
          <t>INE655A01013</t>
        </is>
      </c>
      <c r="D1715" s="91" t="n"/>
      <c r="E1715" s="91" t="inlineStr">
        <is>
          <t>None</t>
        </is>
      </c>
      <c r="F1715" s="93" t="n">
        <v>636</v>
      </c>
      <c r="G1715" s="92" t="inlineStr">
        <is>
          <t>N</t>
        </is>
      </c>
      <c r="H1715" s="94" t="n"/>
      <c r="I1715" s="91" t="inlineStr">
        <is>
          <t>N</t>
        </is>
      </c>
      <c r="J1715" s="92">
        <f>IF(K1715="","N","Y")</f>
        <v/>
      </c>
      <c r="K1715" s="94">
        <f>_xlfn.TEXTJOIN("; ",TRUE,IF(P1715="52-wk low","52-wk low",""),IF(AND(AD1715&gt;=Settings!$B$12,M1715&lt;0),"Distribution",""),IF(AND(AJ1715="Y",M1715&lt;0,AK1715&lt;-Settings!$B$13),"Long unwinding",""),IF(AND(AJ1715="Y",M1715&lt;0,AK1715&gt;Settings!$B$13),"Short buildup",""))</f>
        <v/>
      </c>
      <c r="L1715" s="95" t="n">
        <v>105.96</v>
      </c>
      <c r="M1715" s="96" t="n">
        <v>-2.91</v>
      </c>
      <c r="N1715" s="93" t="n">
        <v>2053</v>
      </c>
      <c r="O1715" s="91" t="inlineStr">
        <is>
          <t>None</t>
        </is>
      </c>
      <c r="P1715" s="91" t="inlineStr">
        <is>
          <t>None</t>
        </is>
      </c>
      <c r="Q1715" s="97" t="n">
        <v>0.12</v>
      </c>
      <c r="R1715" s="96" t="n">
        <v>0.15</v>
      </c>
      <c r="S1715" s="96" t="n">
        <v>0.66</v>
      </c>
      <c r="T1715" s="96" t="n">
        <v>0.37</v>
      </c>
      <c r="U1715" s="96" t="n">
        <v>0.11</v>
      </c>
      <c r="V1715" s="103" t="n">
        <v>0.15</v>
      </c>
      <c r="W1715" s="102" t="n">
        <v>0</v>
      </c>
      <c r="X1715" s="93" t="n"/>
      <c r="Y1715" s="91" t="inlineStr">
        <is>
          <t>None</t>
        </is>
      </c>
      <c r="Z1715" s="99" t="n">
        <v>71.43000000000001</v>
      </c>
      <c r="AA1715" s="96" t="n">
        <v>1.08</v>
      </c>
      <c r="AB1715" s="96" t="n">
        <v>1.21</v>
      </c>
      <c r="AC1715" s="96" t="n">
        <v>0.79</v>
      </c>
      <c r="AD1715" s="96" t="n">
        <v>0.53</v>
      </c>
      <c r="AE1715" s="96" t="n">
        <v>0.26</v>
      </c>
      <c r="AF1715" s="103" t="n">
        <v>1.94</v>
      </c>
      <c r="AG1715" s="91" t="inlineStr">
        <is>
          <t>Quiet accumulation</t>
        </is>
      </c>
      <c r="AH1715" s="100" t="n">
        <v>0</v>
      </c>
      <c r="AI1715" s="101" t="n">
        <v>0</v>
      </c>
      <c r="AJ1715" s="92" t="inlineStr">
        <is>
          <t>N</t>
        </is>
      </c>
      <c r="AK1715" s="96" t="n"/>
      <c r="AL1715" s="91" t="inlineStr">
        <is>
          <t>n/a</t>
        </is>
      </c>
      <c r="AM1715" s="93" t="n"/>
      <c r="AN1715" s="92" t="inlineStr">
        <is>
          <t>None</t>
        </is>
      </c>
      <c r="AO1715" s="102" t="n">
        <v>0</v>
      </c>
      <c r="AP1715" s="103" t="n">
        <v>0.71</v>
      </c>
      <c r="AQ1715" s="102" t="n">
        <v>39</v>
      </c>
      <c r="AR1715" s="91" t="inlineStr">
        <is>
          <t>N</t>
        </is>
      </c>
      <c r="AS1715" s="104" t="n"/>
      <c r="AT1715" s="92">
        <f>IF(AND(P1715="52-wk high",T1715&gt;=Settings!$B$7),"Y","N")</f>
        <v/>
      </c>
      <c r="AU1715" s="91">
        <f>IF(AND(AD1715&gt;=Settings!$B$8,M1715&gt;0),"Y","N")</f>
        <v/>
      </c>
      <c r="AV1715" s="91">
        <f>IF(OR(AH1715&gt;Settings!$B$9,AI1715&gt;Settings!$B$9),"Y","N")</f>
        <v/>
      </c>
      <c r="AW1715" s="91">
        <f>IF(AJ1715&lt;&gt;"Y","n/a",IF(AND(M1715&gt;0,AK1715&gt;Settings!$B$10),"Y","N"))</f>
        <v/>
      </c>
      <c r="AX1715" s="91">
        <f>IF(AO1715&gt;=Settings!$B$11,"Y","N")</f>
        <v/>
      </c>
      <c r="AY1715" s="99">
        <f>(AT1715="Y")+(AU1715="Y")+(AV1715="Y")+(AW1715="Y")+(AX1715="Y")</f>
        <v/>
      </c>
      <c r="AZ1715" s="94">
        <f>IF(AY1715=0,"None",_xlfn.TEXTJOIN(", ",TRUE(),IF(AT1715="Y","Breakout",""),IF(AU1715="Y","Accumulation",""),IF(AV1715="Y","Institutional buying",""),IF(AW1715="Y","Long buildup",""),IF(AX1715="Y","Momentum leader","")))</f>
        <v/>
      </c>
      <c r="BA1715" s="94">
        <f>IF(BW1715="","","Passes "&amp;AY1715&amp;" of 5 buy-side scans"&amp;IF(G1715="Y","; RED FLAG: filter out using Red flag column",""))</f>
        <v/>
      </c>
      <c r="BB1715" s="91" t="inlineStr">
        <is>
          <t>None</t>
        </is>
      </c>
      <c r="BC1715" s="92" t="inlineStr">
        <is>
          <t>N</t>
        </is>
      </c>
      <c r="BD1715" s="94" t="n"/>
      <c r="BE1715" s="94" t="n"/>
      <c r="BF1715" s="92">
        <f>IF(R1715*100000&gt;=Settings!$B$5,"Y","N")</f>
        <v/>
      </c>
      <c r="BG1715" s="91">
        <f>IF(F1715&gt;Settings!$B$6,"Y","N")</f>
        <v/>
      </c>
      <c r="BH1715" s="97" t="n">
        <v>-29.36</v>
      </c>
      <c r="BI1715" s="96" t="n">
        <v>-3.54</v>
      </c>
      <c r="BJ1715" s="96" t="n">
        <v>-8.42</v>
      </c>
      <c r="BK1715" s="96" t="n">
        <v>-16.7</v>
      </c>
      <c r="BL1715" s="96" t="n">
        <v>2.7</v>
      </c>
      <c r="BM1715" s="96" t="n">
        <v>-20.21</v>
      </c>
      <c r="BN1715" s="97" t="n">
        <v>-4.54</v>
      </c>
      <c r="BO1715" s="96" t="n">
        <v>-7.5</v>
      </c>
      <c r="BP1715" s="96" t="n">
        <v>-9.26</v>
      </c>
      <c r="BQ1715" s="96" t="n">
        <v>-10.91</v>
      </c>
      <c r="BR1715" s="91" t="inlineStr">
        <is>
          <t>Stacked down</t>
        </is>
      </c>
      <c r="BS1715" s="91" t="inlineStr">
        <is>
          <t>None</t>
        </is>
      </c>
      <c r="BT1715" s="96" t="n">
        <v>27.6</v>
      </c>
      <c r="BU1715" s="91" t="inlineStr">
        <is>
          <t>N</t>
        </is>
      </c>
      <c r="BV1715" s="99">
        <f>IF(OR(BF1715&lt;&gt;"Y",BG1715&lt;&gt;"Y"),"",(AND(ISNUMBER(BQ1715),BQ1715&gt;0))+(BR1715="Stacked up")+(AND(ISNUMBER(BH1715),BH1715&gt;=-Settings!$B$17))+(AND(ISNUMBER(BK1715),ISNUMBER(BM1715),BK1715&gt;0,BM1715&gt;0))+(AND(ISNUMBER(AQ1715),AQ1715&gt;=Settings!$B$18))+(AND(ISNUMBER(BT1715),BT1715&gt;=Settings!$B$19,BT1715&lt;=Settings!$B$20))+(AND(ISNUMBER(AS1715),AS1715&gt;0))+(AND(ISNUMBER(T1715),ISNUMBER(M1715),T1715&gt;=Settings!$B$21,M1715&gt;0))+(AND(ISNUMBER(AD1715),ISNUMBER(M1715),AD1715&gt;=Settings!$B$22,M1715&gt;0))+(AY1715&gt;=1))</f>
        <v/>
      </c>
      <c r="BW1715" s="91">
        <f>IF(OR(AY1715=0,BF1715&lt;&gt;"Y",BG1715&lt;&gt;"Y"),"",1+SUMPRODUCT(($A$6:$A$2604=A1715)*($AY$6:$AY$2604&gt;0)*($BF$6:$BF$2604="Y")*($BG$6:$BG$2604="Y")*(($AY$6:$AY$2604&gt;AY1715)+($AY$6:$AY$2604=AY1715)*($AD$6:$AD$2604&gt;AD1715))))</f>
        <v/>
      </c>
    </row>
    <row r="1716" ht="23.85" customHeight="1" s="55">
      <c r="A1716" s="90" t="n">
        <v>46296</v>
      </c>
      <c r="B1716" s="91" t="inlineStr">
        <is>
          <t>JAYAGROGN</t>
        </is>
      </c>
      <c r="C1716" s="91" t="inlineStr">
        <is>
          <t>INE785A01026</t>
        </is>
      </c>
      <c r="D1716" s="91" t="n"/>
      <c r="E1716" s="91" t="inlineStr">
        <is>
          <t>None</t>
        </is>
      </c>
      <c r="F1716" s="93" t="n">
        <v>634</v>
      </c>
      <c r="G1716" s="92" t="inlineStr">
        <is>
          <t>N</t>
        </is>
      </c>
      <c r="H1716" s="94" t="n"/>
      <c r="I1716" s="91" t="inlineStr">
        <is>
          <t>N</t>
        </is>
      </c>
      <c r="J1716" s="92">
        <f>IF(K1716="","N","Y")</f>
        <v/>
      </c>
      <c r="K1716" s="94">
        <f>_xlfn.TEXTJOIN("; ",TRUE,IF(P1716="52-wk low","52-wk low",""),IF(AND(AD1716&gt;=Settings!$B$12,M1716&lt;0),"Distribution",""),IF(AND(AJ1716="Y",M1716&lt;0,AK1716&lt;-Settings!$B$13),"Long unwinding",""),IF(AND(AJ1716="Y",M1716&lt;0,AK1716&gt;Settings!$B$13),"Short buildup",""))</f>
        <v/>
      </c>
      <c r="L1716" s="95" t="n">
        <v>211.22</v>
      </c>
      <c r="M1716" s="96" t="n">
        <v>-5.36</v>
      </c>
      <c r="N1716" s="93" t="n">
        <v>2527</v>
      </c>
      <c r="O1716" s="91" t="inlineStr">
        <is>
          <t>None</t>
        </is>
      </c>
      <c r="P1716" s="91" t="inlineStr">
        <is>
          <t>None</t>
        </is>
      </c>
      <c r="Q1716" s="97" t="n">
        <v>0.68</v>
      </c>
      <c r="R1716" s="96" t="n">
        <v>0.44</v>
      </c>
      <c r="S1716" s="96" t="n">
        <v>1.66</v>
      </c>
      <c r="T1716" s="96" t="n">
        <v>2.84</v>
      </c>
      <c r="U1716" s="96" t="n">
        <v>3.59</v>
      </c>
      <c r="V1716" s="103" t="n">
        <v>2.22</v>
      </c>
      <c r="W1716" s="102" t="n">
        <v>6</v>
      </c>
      <c r="X1716" s="93" t="n"/>
      <c r="Y1716" s="91" t="inlineStr">
        <is>
          <t>None</t>
        </is>
      </c>
      <c r="Z1716" s="99" t="n">
        <v>63.83</v>
      </c>
      <c r="AA1716" s="96" t="n">
        <v>1.03</v>
      </c>
      <c r="AB1716" s="96" t="n">
        <v>0.98</v>
      </c>
      <c r="AC1716" s="96" t="n">
        <v>1.82</v>
      </c>
      <c r="AD1716" s="96" t="n">
        <v>3</v>
      </c>
      <c r="AE1716" s="96" t="n">
        <v>3.76</v>
      </c>
      <c r="AF1716" s="103" t="n">
        <v>0.96</v>
      </c>
      <c r="AG1716" s="91" t="inlineStr">
        <is>
          <t>Normal</t>
        </is>
      </c>
      <c r="AH1716" s="100" t="n">
        <v>0</v>
      </c>
      <c r="AI1716" s="101" t="n">
        <v>0</v>
      </c>
      <c r="AJ1716" s="92" t="inlineStr">
        <is>
          <t>N</t>
        </is>
      </c>
      <c r="AK1716" s="96" t="n"/>
      <c r="AL1716" s="91" t="inlineStr">
        <is>
          <t>n/a</t>
        </is>
      </c>
      <c r="AM1716" s="93" t="n"/>
      <c r="AN1716" s="92" t="inlineStr">
        <is>
          <t>None</t>
        </is>
      </c>
      <c r="AO1716" s="102" t="n">
        <v>0</v>
      </c>
      <c r="AP1716" s="103" t="n">
        <v>1.04</v>
      </c>
      <c r="AQ1716" s="102" t="n">
        <v>64</v>
      </c>
      <c r="AR1716" s="91" t="inlineStr">
        <is>
          <t>N</t>
        </is>
      </c>
      <c r="AS1716" s="104" t="n"/>
      <c r="AT1716" s="92">
        <f>IF(AND(P1716="52-wk high",T1716&gt;=Settings!$B$7),"Y","N")</f>
        <v/>
      </c>
      <c r="AU1716" s="91">
        <f>IF(AND(AD1716&gt;=Settings!$B$8,M1716&gt;0),"Y","N")</f>
        <v/>
      </c>
      <c r="AV1716" s="91">
        <f>IF(OR(AH1716&gt;Settings!$B$9,AI1716&gt;Settings!$B$9),"Y","N")</f>
        <v/>
      </c>
      <c r="AW1716" s="91">
        <f>IF(AJ1716&lt;&gt;"Y","n/a",IF(AND(M1716&gt;0,AK1716&gt;Settings!$B$10),"Y","N"))</f>
        <v/>
      </c>
      <c r="AX1716" s="91">
        <f>IF(AO1716&gt;=Settings!$B$11,"Y","N")</f>
        <v/>
      </c>
      <c r="AY1716" s="99">
        <f>(AT1716="Y")+(AU1716="Y")+(AV1716="Y")+(AW1716="Y")+(AX1716="Y")</f>
        <v/>
      </c>
      <c r="AZ1716" s="94">
        <f>IF(AY1716=0,"None",_xlfn.TEXTJOIN(", ",TRUE(),IF(AT1716="Y","Breakout",""),IF(AU1716="Y","Accumulation",""),IF(AV1716="Y","Institutional buying",""),IF(AW1716="Y","Long buildup",""),IF(AX1716="Y","Momentum leader","")))</f>
        <v/>
      </c>
      <c r="BA1716" s="94">
        <f>IF(BW1716="","","Passes "&amp;AY1716&amp;" of 5 buy-side scans"&amp;IF(G1716="Y","; RED FLAG: filter out using Red flag column",""))</f>
        <v/>
      </c>
      <c r="BB1716" s="91" t="inlineStr">
        <is>
          <t>None</t>
        </is>
      </c>
      <c r="BC1716" s="92" t="inlineStr">
        <is>
          <t>N</t>
        </is>
      </c>
      <c r="BD1716" s="94" t="n"/>
      <c r="BE1716" s="94" t="n"/>
      <c r="BF1716" s="92">
        <f>IF(R1716*100000&gt;=Settings!$B$5,"Y","N")</f>
        <v/>
      </c>
      <c r="BG1716" s="91">
        <f>IF(F1716&gt;Settings!$B$6,"Y","N")</f>
        <v/>
      </c>
      <c r="BH1716" s="97" t="n">
        <v>-20.29</v>
      </c>
      <c r="BI1716" s="96" t="n">
        <v>-8.529999999999999</v>
      </c>
      <c r="BJ1716" s="96" t="n">
        <v>-7.93</v>
      </c>
      <c r="BK1716" s="96" t="n">
        <v>0.6</v>
      </c>
      <c r="BL1716" s="96" t="n">
        <v>30.79</v>
      </c>
      <c r="BM1716" s="96" t="n">
        <v>-12.22</v>
      </c>
      <c r="BN1716" s="97" t="n">
        <v>-7.9</v>
      </c>
      <c r="BO1716" s="96" t="n">
        <v>-7.01</v>
      </c>
      <c r="BP1716" s="96" t="n">
        <v>-4.57</v>
      </c>
      <c r="BQ1716" s="96" t="n">
        <v>-2.79</v>
      </c>
      <c r="BR1716" s="91" t="inlineStr">
        <is>
          <t>Mixed</t>
        </is>
      </c>
      <c r="BS1716" s="91" t="inlineStr">
        <is>
          <t>None</t>
        </is>
      </c>
      <c r="BT1716" s="96" t="n">
        <v>30.5</v>
      </c>
      <c r="BU1716" s="91" t="inlineStr">
        <is>
          <t>N</t>
        </is>
      </c>
      <c r="BV1716" s="99">
        <f>IF(OR(BF1716&lt;&gt;"Y",BG1716&lt;&gt;"Y"),"",(AND(ISNUMBER(BQ1716),BQ1716&gt;0))+(BR1716="Stacked up")+(AND(ISNUMBER(BH1716),BH1716&gt;=-Settings!$B$17))+(AND(ISNUMBER(BK1716),ISNUMBER(BM1716),BK1716&gt;0,BM1716&gt;0))+(AND(ISNUMBER(AQ1716),AQ1716&gt;=Settings!$B$18))+(AND(ISNUMBER(BT1716),BT1716&gt;=Settings!$B$19,BT1716&lt;=Settings!$B$20))+(AND(ISNUMBER(AS1716),AS1716&gt;0))+(AND(ISNUMBER(T1716),ISNUMBER(M1716),T1716&gt;=Settings!$B$21,M1716&gt;0))+(AND(ISNUMBER(AD1716),ISNUMBER(M1716),AD1716&gt;=Settings!$B$22,M1716&gt;0))+(AY1716&gt;=1))</f>
        <v/>
      </c>
      <c r="BW1716" s="91">
        <f>IF(OR(AY1716=0,BF1716&lt;&gt;"Y",BG1716&lt;&gt;"Y"),"",1+SUMPRODUCT(($A$6:$A$2604=A1716)*($AY$6:$AY$2604&gt;0)*($BF$6:$BF$2604="Y")*($BG$6:$BG$2604="Y")*(($AY$6:$AY$2604&gt;AY1716)+($AY$6:$AY$2604=AY1716)*($AD$6:$AD$2604&gt;AD1716))))</f>
        <v/>
      </c>
    </row>
    <row r="1717" ht="23.85" customHeight="1" s="55">
      <c r="A1717" s="90" t="n">
        <v>46296</v>
      </c>
      <c r="B1717" s="91" t="inlineStr">
        <is>
          <t>INDOFARM</t>
        </is>
      </c>
      <c r="C1717" s="91" t="inlineStr">
        <is>
          <t>INE622H01018</t>
        </is>
      </c>
      <c r="D1717" s="91" t="n"/>
      <c r="E1717" s="91" t="inlineStr">
        <is>
          <t>None</t>
        </is>
      </c>
      <c r="F1717" s="93" t="n">
        <v>633</v>
      </c>
      <c r="G1717" s="92" t="inlineStr">
        <is>
          <t>N</t>
        </is>
      </c>
      <c r="H1717" s="94" t="n"/>
      <c r="I1717" s="91" t="inlineStr">
        <is>
          <t>N</t>
        </is>
      </c>
      <c r="J1717" s="92">
        <f>IF(K1717="","N","Y")</f>
        <v/>
      </c>
      <c r="K1717" s="94">
        <f>_xlfn.TEXTJOIN("; ",TRUE,IF(P1717="52-wk low","52-wk low",""),IF(AND(AD1717&gt;=Settings!$B$12,M1717&lt;0),"Distribution",""),IF(AND(AJ1717="Y",M1717&lt;0,AK1717&lt;-Settings!$B$13),"Long unwinding",""),IF(AND(AJ1717="Y",M1717&lt;0,AK1717&gt;Settings!$B$13),"Short buildup",""))</f>
        <v/>
      </c>
      <c r="L1717" s="95" t="n">
        <v>131.77</v>
      </c>
      <c r="M1717" s="96" t="n">
        <v>-1.99</v>
      </c>
      <c r="N1717" s="93" t="n">
        <v>1635</v>
      </c>
      <c r="O1717" s="91" t="inlineStr">
        <is>
          <t>None</t>
        </is>
      </c>
      <c r="P1717" s="91" t="inlineStr">
        <is>
          <t>None</t>
        </is>
      </c>
      <c r="Q1717" s="97" t="n">
        <v>1</v>
      </c>
      <c r="R1717" s="96" t="n">
        <v>2.35</v>
      </c>
      <c r="S1717" s="96" t="n">
        <v>0.43</v>
      </c>
      <c r="T1717" s="96" t="n">
        <v>0.53</v>
      </c>
      <c r="U1717" s="96" t="n">
        <v>0.28</v>
      </c>
      <c r="V1717" s="103" t="n">
        <v>0.65</v>
      </c>
      <c r="W1717" s="102" t="n">
        <v>1</v>
      </c>
      <c r="X1717" s="93" t="n"/>
      <c r="Y1717" s="91" t="inlineStr">
        <is>
          <t>None</t>
        </is>
      </c>
      <c r="Z1717" s="99" t="n">
        <v>57.67</v>
      </c>
      <c r="AA1717" s="96" t="n">
        <v>1.27</v>
      </c>
      <c r="AB1717" s="96" t="n">
        <v>1.28</v>
      </c>
      <c r="AC1717" s="96" t="n">
        <v>0.9399999999999999</v>
      </c>
      <c r="AD1717" s="96" t="n">
        <v>0.88</v>
      </c>
      <c r="AE1717" s="96" t="n">
        <v>0.66</v>
      </c>
      <c r="AF1717" s="103" t="n">
        <v>1.11</v>
      </c>
      <c r="AG1717" s="91" t="inlineStr">
        <is>
          <t>Normal</t>
        </is>
      </c>
      <c r="AH1717" s="100" t="n">
        <v>0</v>
      </c>
      <c r="AI1717" s="101" t="n">
        <v>0</v>
      </c>
      <c r="AJ1717" s="92" t="inlineStr">
        <is>
          <t>N</t>
        </is>
      </c>
      <c r="AK1717" s="96" t="n"/>
      <c r="AL1717" s="91" t="inlineStr">
        <is>
          <t>n/a</t>
        </is>
      </c>
      <c r="AM1717" s="93" t="n"/>
      <c r="AN1717" s="92" t="inlineStr">
        <is>
          <t>None</t>
        </is>
      </c>
      <c r="AO1717" s="102" t="n">
        <v>0</v>
      </c>
      <c r="AP1717" s="103" t="n">
        <v>0.64</v>
      </c>
      <c r="AQ1717" s="102" t="n">
        <v>27</v>
      </c>
      <c r="AR1717" s="91" t="inlineStr">
        <is>
          <t>N</t>
        </is>
      </c>
      <c r="AS1717" s="104" t="n"/>
      <c r="AT1717" s="92">
        <f>IF(AND(P1717="52-wk high",T1717&gt;=Settings!$B$7),"Y","N")</f>
        <v/>
      </c>
      <c r="AU1717" s="91">
        <f>IF(AND(AD1717&gt;=Settings!$B$8,M1717&gt;0),"Y","N")</f>
        <v/>
      </c>
      <c r="AV1717" s="91">
        <f>IF(OR(AH1717&gt;Settings!$B$9,AI1717&gt;Settings!$B$9),"Y","N")</f>
        <v/>
      </c>
      <c r="AW1717" s="91">
        <f>IF(AJ1717&lt;&gt;"Y","n/a",IF(AND(M1717&gt;0,AK1717&gt;Settings!$B$10),"Y","N"))</f>
        <v/>
      </c>
      <c r="AX1717" s="91">
        <f>IF(AO1717&gt;=Settings!$B$11,"Y","N")</f>
        <v/>
      </c>
      <c r="AY1717" s="99">
        <f>(AT1717="Y")+(AU1717="Y")+(AV1717="Y")+(AW1717="Y")+(AX1717="Y")</f>
        <v/>
      </c>
      <c r="AZ1717" s="94">
        <f>IF(AY1717=0,"None",_xlfn.TEXTJOIN(", ",TRUE(),IF(AT1717="Y","Breakout",""),IF(AU1717="Y","Accumulation",""),IF(AV1717="Y","Institutional buying",""),IF(AW1717="Y","Long buildup",""),IF(AX1717="Y","Momentum leader","")))</f>
        <v/>
      </c>
      <c r="BA1717" s="94">
        <f>IF(BW1717="","","Passes "&amp;AY1717&amp;" of 5 buy-side scans"&amp;IF(G1717="Y","; RED FLAG: filter out using Red flag column",""))</f>
        <v/>
      </c>
      <c r="BB1717" s="91" t="inlineStr">
        <is>
          <t>None</t>
        </is>
      </c>
      <c r="BC1717" s="92" t="inlineStr">
        <is>
          <t>N</t>
        </is>
      </c>
      <c r="BD1717" s="94" t="n"/>
      <c r="BE1717" s="94" t="n"/>
      <c r="BF1717" s="92">
        <f>IF(R1717*100000&gt;=Settings!$B$5,"Y","N")</f>
        <v/>
      </c>
      <c r="BG1717" s="91">
        <f>IF(F1717&gt;Settings!$B$6,"Y","N")</f>
        <v/>
      </c>
      <c r="BH1717" s="97" t="n">
        <v>-51.5</v>
      </c>
      <c r="BI1717" s="96" t="n">
        <v>-5.32</v>
      </c>
      <c r="BJ1717" s="96" t="n">
        <v>-2.27</v>
      </c>
      <c r="BK1717" s="96" t="n">
        <v>-9.83</v>
      </c>
      <c r="BL1717" s="96" t="n">
        <v>5.75</v>
      </c>
      <c r="BM1717" s="96" t="n">
        <v>-44.19</v>
      </c>
      <c r="BN1717" s="97" t="n">
        <v>-4.22</v>
      </c>
      <c r="BO1717" s="96" t="n">
        <v>-6.63</v>
      </c>
      <c r="BP1717" s="96" t="n">
        <v>-8.869999999999999</v>
      </c>
      <c r="BQ1717" s="96" t="n">
        <v>-16.38</v>
      </c>
      <c r="BR1717" s="91" t="inlineStr">
        <is>
          <t>Stacked down</t>
        </is>
      </c>
      <c r="BS1717" s="91" t="inlineStr">
        <is>
          <t>None</t>
        </is>
      </c>
      <c r="BT1717" s="96" t="n">
        <v>38.1</v>
      </c>
      <c r="BU1717" s="91" t="inlineStr">
        <is>
          <t>N</t>
        </is>
      </c>
      <c r="BV1717" s="99">
        <f>IF(OR(BF1717&lt;&gt;"Y",BG1717&lt;&gt;"Y"),"",(AND(ISNUMBER(BQ1717),BQ1717&gt;0))+(BR1717="Stacked up")+(AND(ISNUMBER(BH1717),BH1717&gt;=-Settings!$B$17))+(AND(ISNUMBER(BK1717),ISNUMBER(BM1717),BK1717&gt;0,BM1717&gt;0))+(AND(ISNUMBER(AQ1717),AQ1717&gt;=Settings!$B$18))+(AND(ISNUMBER(BT1717),BT1717&gt;=Settings!$B$19,BT1717&lt;=Settings!$B$20))+(AND(ISNUMBER(AS1717),AS1717&gt;0))+(AND(ISNUMBER(T1717),ISNUMBER(M1717),T1717&gt;=Settings!$B$21,M1717&gt;0))+(AND(ISNUMBER(AD1717),ISNUMBER(M1717),AD1717&gt;=Settings!$B$22,M1717&gt;0))+(AY1717&gt;=1))</f>
        <v/>
      </c>
      <c r="BW1717" s="91">
        <f>IF(OR(AY1717=0,BF1717&lt;&gt;"Y",BG1717&lt;&gt;"Y"),"",1+SUMPRODUCT(($A$6:$A$2604=A1717)*($AY$6:$AY$2604&gt;0)*($BF$6:$BF$2604="Y")*($BG$6:$BG$2604="Y")*(($AY$6:$AY$2604&gt;AY1717)+($AY$6:$AY$2604=AY1717)*($AD$6:$AD$2604&gt;AD1717))))</f>
        <v/>
      </c>
    </row>
    <row r="1718" ht="23.85" customHeight="1" s="55">
      <c r="A1718" s="90" t="n">
        <v>46296</v>
      </c>
      <c r="B1718" s="91" t="inlineStr">
        <is>
          <t>FABTECH</t>
        </is>
      </c>
      <c r="C1718" s="91" t="inlineStr">
        <is>
          <t>INE0HF201011</t>
        </is>
      </c>
      <c r="D1718" s="91" t="n"/>
      <c r="E1718" s="91" t="inlineStr">
        <is>
          <t>None</t>
        </is>
      </c>
      <c r="F1718" s="93" t="n">
        <v>631</v>
      </c>
      <c r="G1718" s="92" t="inlineStr">
        <is>
          <t>N</t>
        </is>
      </c>
      <c r="H1718" s="94" t="n"/>
      <c r="I1718" s="91" t="inlineStr">
        <is>
          <t>N</t>
        </is>
      </c>
      <c r="J1718" s="92">
        <f>IF(K1718="","N","Y")</f>
        <v/>
      </c>
      <c r="K1718" s="94">
        <f>_xlfn.TEXTJOIN("; ",TRUE,IF(P1718="52-wk low","52-wk low",""),IF(AND(AD1718&gt;=Settings!$B$12,M1718&lt;0),"Distribution",""),IF(AND(AJ1718="Y",M1718&lt;0,AK1718&lt;-Settings!$B$13),"Long unwinding",""),IF(AND(AJ1718="Y",M1718&lt;0,AK1718&gt;Settings!$B$13),"Short buildup",""))</f>
        <v/>
      </c>
      <c r="L1718" s="95" t="n">
        <v>142.01</v>
      </c>
      <c r="M1718" s="96" t="n">
        <v>-2.09</v>
      </c>
      <c r="N1718" s="93" t="n">
        <v>1700</v>
      </c>
      <c r="O1718" s="91" t="inlineStr">
        <is>
          <t>None</t>
        </is>
      </c>
      <c r="P1718" s="91" t="inlineStr">
        <is>
          <t>None</t>
        </is>
      </c>
      <c r="Q1718" s="97" t="n">
        <v>0.9</v>
      </c>
      <c r="R1718" s="96" t="n">
        <v>0.75</v>
      </c>
      <c r="S1718" s="96" t="n">
        <v>1.23</v>
      </c>
      <c r="T1718" s="96" t="n">
        <v>1.08</v>
      </c>
      <c r="U1718" s="96" t="n">
        <v>0.49</v>
      </c>
      <c r="V1718" s="103" t="n">
        <v>0.42</v>
      </c>
      <c r="W1718" s="102" t="n">
        <v>0</v>
      </c>
      <c r="X1718" s="93" t="n"/>
      <c r="Y1718" s="91" t="inlineStr">
        <is>
          <t>None</t>
        </is>
      </c>
      <c r="Z1718" s="99" t="n">
        <v>42.68</v>
      </c>
      <c r="AA1718" s="96" t="n">
        <v>0.79</v>
      </c>
      <c r="AB1718" s="96" t="n">
        <v>0.83</v>
      </c>
      <c r="AC1718" s="96" t="n">
        <v>1.02</v>
      </c>
      <c r="AD1718" s="96" t="n">
        <v>0.93</v>
      </c>
      <c r="AE1718" s="96" t="n">
        <v>0.61</v>
      </c>
      <c r="AF1718" s="103" t="n">
        <v>1.48</v>
      </c>
      <c r="AG1718" s="91" t="inlineStr">
        <is>
          <t>Normal</t>
        </is>
      </c>
      <c r="AH1718" s="100" t="n">
        <v>0</v>
      </c>
      <c r="AI1718" s="101" t="n">
        <v>0</v>
      </c>
      <c r="AJ1718" s="92" t="inlineStr">
        <is>
          <t>N</t>
        </is>
      </c>
      <c r="AK1718" s="96" t="n"/>
      <c r="AL1718" s="91" t="inlineStr">
        <is>
          <t>n/a</t>
        </is>
      </c>
      <c r="AM1718" s="93" t="n"/>
      <c r="AN1718" s="92" t="inlineStr">
        <is>
          <t>None</t>
        </is>
      </c>
      <c r="AO1718" s="102" t="n">
        <v>0</v>
      </c>
      <c r="AP1718" s="103" t="n"/>
      <c r="AQ1718" s="102" t="n"/>
      <c r="AR1718" s="91" t="inlineStr">
        <is>
          <t>N</t>
        </is>
      </c>
      <c r="AS1718" s="104" t="n"/>
      <c r="AT1718" s="92">
        <f>IF(AND(P1718="52-wk high",T1718&gt;=Settings!$B$7),"Y","N")</f>
        <v/>
      </c>
      <c r="AU1718" s="91">
        <f>IF(AND(AD1718&gt;=Settings!$B$8,M1718&gt;0),"Y","N")</f>
        <v/>
      </c>
      <c r="AV1718" s="91">
        <f>IF(OR(AH1718&gt;Settings!$B$9,AI1718&gt;Settings!$B$9),"Y","N")</f>
        <v/>
      </c>
      <c r="AW1718" s="91">
        <f>IF(AJ1718&lt;&gt;"Y","n/a",IF(AND(M1718&gt;0,AK1718&gt;Settings!$B$10),"Y","N"))</f>
        <v/>
      </c>
      <c r="AX1718" s="91">
        <f>IF(AO1718&gt;=Settings!$B$11,"Y","N")</f>
        <v/>
      </c>
      <c r="AY1718" s="99">
        <f>(AT1718="Y")+(AU1718="Y")+(AV1718="Y")+(AW1718="Y")+(AX1718="Y")</f>
        <v/>
      </c>
      <c r="AZ1718" s="94">
        <f>IF(AY1718=0,"None",_xlfn.TEXTJOIN(", ",TRUE(),IF(AT1718="Y","Breakout",""),IF(AU1718="Y","Accumulation",""),IF(AV1718="Y","Institutional buying",""),IF(AW1718="Y","Long buildup",""),IF(AX1718="Y","Momentum leader","")))</f>
        <v/>
      </c>
      <c r="BA1718" s="94">
        <f>IF(BW1718="","","Passes "&amp;AY1718&amp;" of 5 buy-side scans"&amp;IF(G1718="Y","; RED FLAG: filter out using Red flag column",""))</f>
        <v/>
      </c>
      <c r="BB1718" s="91" t="inlineStr">
        <is>
          <t>None</t>
        </is>
      </c>
      <c r="BC1718" s="92" t="inlineStr">
        <is>
          <t>N</t>
        </is>
      </c>
      <c r="BD1718" s="94" t="n"/>
      <c r="BE1718" s="94" t="n"/>
      <c r="BF1718" s="92">
        <f>IF(R1718*100000&gt;=Settings!$B$5,"Y","N")</f>
        <v/>
      </c>
      <c r="BG1718" s="91">
        <f>IF(F1718&gt;Settings!$B$6,"Y","N")</f>
        <v/>
      </c>
      <c r="BH1718" s="97" t="n">
        <v>-45.96</v>
      </c>
      <c r="BI1718" s="96" t="n">
        <v>-3.04</v>
      </c>
      <c r="BJ1718" s="96" t="n">
        <v>-3.79</v>
      </c>
      <c r="BK1718" s="96" t="n">
        <v>-9.85</v>
      </c>
      <c r="BL1718" s="96" t="n">
        <v>-0.25</v>
      </c>
      <c r="BM1718" s="96" t="n"/>
      <c r="BN1718" s="97" t="n">
        <v>-2.99</v>
      </c>
      <c r="BO1718" s="96" t="n">
        <v>-4.18</v>
      </c>
      <c r="BP1718" s="96" t="n">
        <v>-6.44</v>
      </c>
      <c r="BQ1718" s="96" t="n">
        <v>-11.17</v>
      </c>
      <c r="BR1718" s="91" t="inlineStr">
        <is>
          <t>Stacked down</t>
        </is>
      </c>
      <c r="BS1718" s="91" t="inlineStr">
        <is>
          <t>None</t>
        </is>
      </c>
      <c r="BT1718" s="96" t="n">
        <v>33.6</v>
      </c>
      <c r="BU1718" s="91" t="inlineStr">
        <is>
          <t>N</t>
        </is>
      </c>
      <c r="BV1718" s="99">
        <f>IF(OR(BF1718&lt;&gt;"Y",BG1718&lt;&gt;"Y"),"",(AND(ISNUMBER(BQ1718),BQ1718&gt;0))+(BR1718="Stacked up")+(AND(ISNUMBER(BH1718),BH1718&gt;=-Settings!$B$17))+(AND(ISNUMBER(BK1718),ISNUMBER(BM1718),BK1718&gt;0,BM1718&gt;0))+(AND(ISNUMBER(AQ1718),AQ1718&gt;=Settings!$B$18))+(AND(ISNUMBER(BT1718),BT1718&gt;=Settings!$B$19,BT1718&lt;=Settings!$B$20))+(AND(ISNUMBER(AS1718),AS1718&gt;0))+(AND(ISNUMBER(T1718),ISNUMBER(M1718),T1718&gt;=Settings!$B$21,M1718&gt;0))+(AND(ISNUMBER(AD1718),ISNUMBER(M1718),AD1718&gt;=Settings!$B$22,M1718&gt;0))+(AY1718&gt;=1))</f>
        <v/>
      </c>
      <c r="BW1718" s="91">
        <f>IF(OR(AY1718=0,BF1718&lt;&gt;"Y",BG1718&lt;&gt;"Y"),"",1+SUMPRODUCT(($A$6:$A$2604=A1718)*($AY$6:$AY$2604&gt;0)*($BF$6:$BF$2604="Y")*($BG$6:$BG$2604="Y")*(($AY$6:$AY$2604&gt;AY1718)+($AY$6:$AY$2604=AY1718)*($AD$6:$AD$2604&gt;AD1718))))</f>
        <v/>
      </c>
    </row>
    <row r="1719" ht="23.85" customHeight="1" s="55">
      <c r="A1719" s="90" t="n">
        <v>46296</v>
      </c>
      <c r="B1719" s="91" t="inlineStr">
        <is>
          <t>ECOSMOBLTY</t>
        </is>
      </c>
      <c r="C1719" s="91" t="inlineStr">
        <is>
          <t>INE06HJ01020</t>
        </is>
      </c>
      <c r="D1719" s="91" t="n"/>
      <c r="E1719" s="91" t="inlineStr">
        <is>
          <t>None</t>
        </is>
      </c>
      <c r="F1719" s="93" t="n">
        <v>630</v>
      </c>
      <c r="G1719" s="92" t="inlineStr">
        <is>
          <t>N</t>
        </is>
      </c>
      <c r="H1719" s="94" t="n"/>
      <c r="I1719" s="91" t="inlineStr">
        <is>
          <t>N</t>
        </is>
      </c>
      <c r="J1719" s="92">
        <f>IF(K1719="","N","Y")</f>
        <v/>
      </c>
      <c r="K1719" s="94">
        <f>_xlfn.TEXTJOIN("; ",TRUE,IF(P1719="52-wk low","52-wk low",""),IF(AND(AD1719&gt;=Settings!$B$12,M1719&lt;0),"Distribution",""),IF(AND(AJ1719="Y",M1719&lt;0,AK1719&lt;-Settings!$B$13),"Long unwinding",""),IF(AND(AJ1719="Y",M1719&lt;0,AK1719&gt;Settings!$B$13),"Short buildup",""))</f>
        <v/>
      </c>
      <c r="L1719" s="95" t="n">
        <v>105.01</v>
      </c>
      <c r="M1719" s="96" t="n">
        <v>0.27</v>
      </c>
      <c r="N1719" s="93" t="n">
        <v>506</v>
      </c>
      <c r="O1719" s="91" t="inlineStr">
        <is>
          <t>None</t>
        </is>
      </c>
      <c r="P1719" s="91" t="inlineStr">
        <is>
          <t>52-wk low</t>
        </is>
      </c>
      <c r="Q1719" s="97" t="n">
        <v>0.4</v>
      </c>
      <c r="R1719" s="96" t="n">
        <v>0.52</v>
      </c>
      <c r="S1719" s="96" t="n">
        <v>0.5600000000000001</v>
      </c>
      <c r="T1719" s="96" t="n">
        <v>0.6</v>
      </c>
      <c r="U1719" s="96" t="n">
        <v>0.3</v>
      </c>
      <c r="V1719" s="103" t="n">
        <v>0.4</v>
      </c>
      <c r="W1719" s="102" t="n">
        <v>0</v>
      </c>
      <c r="X1719" s="93" t="n"/>
      <c r="Y1719" s="91" t="inlineStr">
        <is>
          <t>None</t>
        </is>
      </c>
      <c r="Z1719" s="99" t="n">
        <v>69.08</v>
      </c>
      <c r="AA1719" s="96" t="n">
        <v>1.18</v>
      </c>
      <c r="AB1719" s="96" t="n">
        <v>1.17</v>
      </c>
      <c r="AC1719" s="96" t="n">
        <v>0.6899999999999999</v>
      </c>
      <c r="AD1719" s="96" t="n"/>
      <c r="AE1719" s="96" t="n"/>
      <c r="AF1719" s="103" t="n"/>
      <c r="AG1719" s="91" t="inlineStr">
        <is>
          <t>No delivery data</t>
        </is>
      </c>
      <c r="AH1719" s="100" t="n">
        <v>0</v>
      </c>
      <c r="AI1719" s="101" t="n">
        <v>0</v>
      </c>
      <c r="AJ1719" s="92" t="inlineStr">
        <is>
          <t>N</t>
        </is>
      </c>
      <c r="AK1719" s="96" t="n"/>
      <c r="AL1719" s="91" t="inlineStr">
        <is>
          <t>n/a</t>
        </is>
      </c>
      <c r="AM1719" s="93" t="n"/>
      <c r="AN1719" s="92" t="inlineStr">
        <is>
          <t>None</t>
        </is>
      </c>
      <c r="AO1719" s="102" t="n">
        <v>0</v>
      </c>
      <c r="AP1719" s="103" t="n">
        <v>0.55</v>
      </c>
      <c r="AQ1719" s="102" t="n">
        <v>11</v>
      </c>
      <c r="AR1719" s="91" t="inlineStr">
        <is>
          <t>N</t>
        </is>
      </c>
      <c r="AS1719" s="104" t="n"/>
      <c r="AT1719" s="92">
        <f>IF(AND(P1719="52-wk high",T1719&gt;=Settings!$B$7),"Y","N")</f>
        <v/>
      </c>
      <c r="AU1719" s="91">
        <f>IF(AND(AD1719&gt;=Settings!$B$8,M1719&gt;0),"Y","N")</f>
        <v/>
      </c>
      <c r="AV1719" s="91">
        <f>IF(OR(AH1719&gt;Settings!$B$9,AI1719&gt;Settings!$B$9),"Y","N")</f>
        <v/>
      </c>
      <c r="AW1719" s="91">
        <f>IF(AJ1719&lt;&gt;"Y","n/a",IF(AND(M1719&gt;0,AK1719&gt;Settings!$B$10),"Y","N"))</f>
        <v/>
      </c>
      <c r="AX1719" s="91">
        <f>IF(AO1719&gt;=Settings!$B$11,"Y","N")</f>
        <v/>
      </c>
      <c r="AY1719" s="99">
        <f>(AT1719="Y")+(AU1719="Y")+(AV1719="Y")+(AW1719="Y")+(AX1719="Y")</f>
        <v/>
      </c>
      <c r="AZ1719" s="94">
        <f>IF(AY1719=0,"None",_xlfn.TEXTJOIN(", ",TRUE(),IF(AT1719="Y","Breakout",""),IF(AU1719="Y","Accumulation",""),IF(AV1719="Y","Institutional buying",""),IF(AW1719="Y","Long buildup",""),IF(AX1719="Y","Momentum leader","")))</f>
        <v/>
      </c>
      <c r="BA1719" s="94">
        <f>IF(BW1719="","","Passes "&amp;AY1719&amp;" of 5 buy-side scans"&amp;IF(G1719="Y","; RED FLAG: filter out using Red flag column",""))</f>
        <v/>
      </c>
      <c r="BB1719" s="91" t="inlineStr">
        <is>
          <t>None</t>
        </is>
      </c>
      <c r="BC1719" s="92" t="inlineStr">
        <is>
          <t>Y</t>
        </is>
      </c>
      <c r="BD1719" s="94" t="inlineStr">
        <is>
          <t>High-low range &gt;150% in 12 months</t>
        </is>
      </c>
      <c r="BE1719" s="94" t="n"/>
      <c r="BF1719" s="92">
        <f>IF(R1719*100000&gt;=Settings!$B$5,"Y","N")</f>
        <v/>
      </c>
      <c r="BG1719" s="91">
        <f>IF(F1719&gt;Settings!$B$6,"Y","N")</f>
        <v/>
      </c>
      <c r="BH1719" s="97" t="n">
        <v>-59.62</v>
      </c>
      <c r="BI1719" s="96" t="n">
        <v>-2.8</v>
      </c>
      <c r="BJ1719" s="96" t="n">
        <v>-8.81</v>
      </c>
      <c r="BK1719" s="96" t="n">
        <v>-20.21</v>
      </c>
      <c r="BL1719" s="96" t="n">
        <v>-10.42</v>
      </c>
      <c r="BM1719" s="96" t="n">
        <v>-56.2</v>
      </c>
      <c r="BN1719" s="97" t="n">
        <v>-3.69</v>
      </c>
      <c r="BO1719" s="96" t="n">
        <v>-9.029999999999999</v>
      </c>
      <c r="BP1719" s="96" t="n">
        <v>-16.12</v>
      </c>
      <c r="BQ1719" s="96" t="n">
        <v>-28.99</v>
      </c>
      <c r="BR1719" s="91" t="inlineStr">
        <is>
          <t>Stacked down</t>
        </is>
      </c>
      <c r="BS1719" s="91" t="inlineStr">
        <is>
          <t>None</t>
        </is>
      </c>
      <c r="BT1719" s="96" t="n">
        <v>28.6</v>
      </c>
      <c r="BU1719" s="91" t="inlineStr">
        <is>
          <t>N</t>
        </is>
      </c>
      <c r="BV1719" s="99">
        <f>IF(OR(BF1719&lt;&gt;"Y",BG1719&lt;&gt;"Y"),"",(AND(ISNUMBER(BQ1719),BQ1719&gt;0))+(BR1719="Stacked up")+(AND(ISNUMBER(BH1719),BH1719&gt;=-Settings!$B$17))+(AND(ISNUMBER(BK1719),ISNUMBER(BM1719),BK1719&gt;0,BM1719&gt;0))+(AND(ISNUMBER(AQ1719),AQ1719&gt;=Settings!$B$18))+(AND(ISNUMBER(BT1719),BT1719&gt;=Settings!$B$19,BT1719&lt;=Settings!$B$20))+(AND(ISNUMBER(AS1719),AS1719&gt;0))+(AND(ISNUMBER(T1719),ISNUMBER(M1719),T1719&gt;=Settings!$B$21,M1719&gt;0))+(AND(ISNUMBER(AD1719),ISNUMBER(M1719),AD1719&gt;=Settings!$B$22,M1719&gt;0))+(AY1719&gt;=1))</f>
        <v/>
      </c>
      <c r="BW1719" s="91">
        <f>IF(OR(AY1719=0,BF1719&lt;&gt;"Y",BG1719&lt;&gt;"Y"),"",1+SUMPRODUCT(($A$6:$A$2604=A1719)*($AY$6:$AY$2604&gt;0)*($BF$6:$BF$2604="Y")*($BG$6:$BG$2604="Y")*(($AY$6:$AY$2604&gt;AY1719)+($AY$6:$AY$2604=AY1719)*($AD$6:$AD$2604&gt;AD1719))))</f>
        <v/>
      </c>
    </row>
    <row r="1720" ht="23.85" customHeight="1" s="55">
      <c r="A1720" s="90" t="n">
        <v>46296</v>
      </c>
      <c r="B1720" s="91" t="inlineStr">
        <is>
          <t>UGARSUGAR</t>
        </is>
      </c>
      <c r="C1720" s="91" t="inlineStr">
        <is>
          <t>INE071E01023</t>
        </is>
      </c>
      <c r="D1720" s="91" t="n"/>
      <c r="E1720" s="91" t="inlineStr">
        <is>
          <t>None</t>
        </is>
      </c>
      <c r="F1720" s="93" t="n">
        <v>630</v>
      </c>
      <c r="G1720" s="92" t="inlineStr">
        <is>
          <t>Y</t>
        </is>
      </c>
      <c r="H1720" s="94" t="inlineStr">
        <is>
          <t>ESM Stage 1; T2T (BE series)</t>
        </is>
      </c>
      <c r="I1720" s="91" t="inlineStr">
        <is>
          <t>Y</t>
        </is>
      </c>
      <c r="J1720" s="92">
        <f>IF(K1720="","N","Y")</f>
        <v/>
      </c>
      <c r="K1720" s="94">
        <f>_xlfn.TEXTJOIN("; ",TRUE,IF(P1720="52-wk low","52-wk low",""),IF(AND(AD1720&gt;=Settings!$B$12,M1720&lt;0),"Distribution",""),IF(AND(AJ1720="Y",M1720&lt;0,AK1720&lt;-Settings!$B$13),"Long unwinding",""),IF(AND(AJ1720="Y",M1720&lt;0,AK1720&gt;Settings!$B$13),"Short buildup",""))</f>
        <v/>
      </c>
      <c r="L1720" s="95" t="n">
        <v>56.04</v>
      </c>
      <c r="M1720" s="96" t="n">
        <v>-2.13</v>
      </c>
      <c r="N1720" s="93" t="n">
        <v>1714</v>
      </c>
      <c r="O1720" s="91" t="inlineStr">
        <is>
          <t>None</t>
        </is>
      </c>
      <c r="P1720" s="91" t="inlineStr">
        <is>
          <t>None</t>
        </is>
      </c>
      <c r="Q1720" s="97" t="n">
        <v>1.62</v>
      </c>
      <c r="R1720" s="96" t="n">
        <v>20</v>
      </c>
      <c r="S1720" s="96" t="n">
        <v>0.08</v>
      </c>
      <c r="T1720" s="96" t="n">
        <v>0.12</v>
      </c>
      <c r="U1720" s="96" t="n">
        <v>0.22</v>
      </c>
      <c r="V1720" s="103" t="n">
        <v>2.78</v>
      </c>
      <c r="W1720" s="102" t="n">
        <v>5</v>
      </c>
      <c r="X1720" s="93" t="n"/>
      <c r="Y1720" s="91" t="inlineStr">
        <is>
          <t>None</t>
        </is>
      </c>
      <c r="Z1720" s="99" t="n"/>
      <c r="AA1720" s="96" t="n"/>
      <c r="AB1720" s="96" t="n"/>
      <c r="AC1720" s="96" t="n"/>
      <c r="AD1720" s="96" t="n"/>
      <c r="AE1720" s="96" t="n"/>
      <c r="AF1720" s="103" t="n">
        <v>0.61</v>
      </c>
      <c r="AG1720" s="91" t="inlineStr">
        <is>
          <t>Drying up</t>
        </is>
      </c>
      <c r="AH1720" s="100" t="n">
        <v>0</v>
      </c>
      <c r="AI1720" s="101" t="n">
        <v>0</v>
      </c>
      <c r="AJ1720" s="92" t="inlineStr">
        <is>
          <t>N</t>
        </is>
      </c>
      <c r="AK1720" s="96" t="n"/>
      <c r="AL1720" s="91" t="inlineStr">
        <is>
          <t>n/a</t>
        </is>
      </c>
      <c r="AM1720" s="93" t="n"/>
      <c r="AN1720" s="92" t="inlineStr">
        <is>
          <t>None</t>
        </is>
      </c>
      <c r="AO1720" s="102" t="n">
        <v>0</v>
      </c>
      <c r="AP1720" s="103" t="n">
        <v>1.63</v>
      </c>
      <c r="AQ1720" s="102" t="n">
        <v>82</v>
      </c>
      <c r="AR1720" s="91" t="inlineStr">
        <is>
          <t>N</t>
        </is>
      </c>
      <c r="AS1720" s="104" t="n"/>
      <c r="AT1720" s="92">
        <f>IF(AND(P1720="52-wk high",T1720&gt;=Settings!$B$7),"Y","N")</f>
        <v/>
      </c>
      <c r="AU1720" s="91">
        <f>IF(AND(AD1720&gt;=Settings!$B$8,M1720&gt;0),"Y","N")</f>
        <v/>
      </c>
      <c r="AV1720" s="91">
        <f>IF(OR(AH1720&gt;Settings!$B$9,AI1720&gt;Settings!$B$9),"Y","N")</f>
        <v/>
      </c>
      <c r="AW1720" s="91">
        <f>IF(AJ1720&lt;&gt;"Y","n/a",IF(AND(M1720&gt;0,AK1720&gt;Settings!$B$10),"Y","N"))</f>
        <v/>
      </c>
      <c r="AX1720" s="91">
        <f>IF(AO1720&gt;=Settings!$B$11,"Y","N")</f>
        <v/>
      </c>
      <c r="AY1720" s="99">
        <f>(AT1720="Y")+(AU1720="Y")+(AV1720="Y")+(AW1720="Y")+(AX1720="Y")</f>
        <v/>
      </c>
      <c r="AZ1720" s="94">
        <f>IF(AY1720=0,"None",_xlfn.TEXTJOIN(", ",TRUE(),IF(AT1720="Y","Breakout",""),IF(AU1720="Y","Accumulation",""),IF(AV1720="Y","Institutional buying",""),IF(AW1720="Y","Long buildup",""),IF(AX1720="Y","Momentum leader","")))</f>
        <v/>
      </c>
      <c r="BA1720" s="94">
        <f>IF(BW1720="","","Passes "&amp;AY1720&amp;" of 5 buy-side scans"&amp;IF(G1720="Y","; RED FLAG: filter out using Red flag column",""))</f>
        <v/>
      </c>
      <c r="BB1720" s="91" t="inlineStr">
        <is>
          <t>None</t>
        </is>
      </c>
      <c r="BC1720" s="92" t="inlineStr">
        <is>
          <t>N</t>
        </is>
      </c>
      <c r="BD1720" s="94" t="n"/>
      <c r="BE1720" s="94" t="n"/>
      <c r="BF1720" s="92">
        <f>IF(R1720*100000&gt;=Settings!$B$5,"Y","N")</f>
        <v/>
      </c>
      <c r="BG1720" s="91">
        <f>IF(F1720&gt;Settings!$B$6,"Y","N")</f>
        <v/>
      </c>
      <c r="BH1720" s="97" t="n">
        <v>-16.07</v>
      </c>
      <c r="BI1720" s="96" t="n">
        <v>0.48</v>
      </c>
      <c r="BJ1720" s="96" t="n">
        <v>5.44</v>
      </c>
      <c r="BK1720" s="96" t="n">
        <v>37.25</v>
      </c>
      <c r="BL1720" s="96" t="n">
        <v>43.21</v>
      </c>
      <c r="BM1720" s="96" t="n">
        <v>31.61</v>
      </c>
      <c r="BN1720" s="97" t="n">
        <v>0.11</v>
      </c>
      <c r="BO1720" s="96" t="n">
        <v>7.83</v>
      </c>
      <c r="BP1720" s="96" t="n">
        <v>16.66</v>
      </c>
      <c r="BQ1720" s="96" t="n">
        <v>24.47</v>
      </c>
      <c r="BR1720" s="91" t="inlineStr">
        <is>
          <t>Stacked up</t>
        </is>
      </c>
      <c r="BS1720" s="91" t="inlineStr">
        <is>
          <t>None</t>
        </is>
      </c>
      <c r="BT1720" s="96" t="n">
        <v>49</v>
      </c>
      <c r="BU1720" s="91" t="inlineStr">
        <is>
          <t>N</t>
        </is>
      </c>
      <c r="BV1720" s="99">
        <f>IF(OR(BF1720&lt;&gt;"Y",BG1720&lt;&gt;"Y"),"",(AND(ISNUMBER(BQ1720),BQ1720&gt;0))+(BR1720="Stacked up")+(AND(ISNUMBER(BH1720),BH1720&gt;=-Settings!$B$17))+(AND(ISNUMBER(BK1720),ISNUMBER(BM1720),BK1720&gt;0,BM1720&gt;0))+(AND(ISNUMBER(AQ1720),AQ1720&gt;=Settings!$B$18))+(AND(ISNUMBER(BT1720),BT1720&gt;=Settings!$B$19,BT1720&lt;=Settings!$B$20))+(AND(ISNUMBER(AS1720),AS1720&gt;0))+(AND(ISNUMBER(T1720),ISNUMBER(M1720),T1720&gt;=Settings!$B$21,M1720&gt;0))+(AND(ISNUMBER(AD1720),ISNUMBER(M1720),AD1720&gt;=Settings!$B$22,M1720&gt;0))+(AY1720&gt;=1))</f>
        <v/>
      </c>
      <c r="BW1720" s="91">
        <f>IF(OR(AY1720=0,BF1720&lt;&gt;"Y",BG1720&lt;&gt;"Y"),"",1+SUMPRODUCT(($A$6:$A$2604=A1720)*($AY$6:$AY$2604&gt;0)*($BF$6:$BF$2604="Y")*($BG$6:$BG$2604="Y")*(($AY$6:$AY$2604&gt;AY1720)+($AY$6:$AY$2604=AY1720)*($AD$6:$AD$2604&gt;AD1720))))</f>
        <v/>
      </c>
    </row>
    <row r="1721" ht="23.85" customHeight="1" s="55">
      <c r="A1721" s="90" t="n">
        <v>46296</v>
      </c>
      <c r="B1721" s="91" t="inlineStr">
        <is>
          <t>HARDWYN</t>
        </is>
      </c>
      <c r="C1721" s="91" t="inlineStr">
        <is>
          <t>INE626Z01029</t>
        </is>
      </c>
      <c r="D1721" s="91" t="n"/>
      <c r="E1721" s="91" t="inlineStr">
        <is>
          <t>None</t>
        </is>
      </c>
      <c r="F1721" s="93" t="n">
        <v>628</v>
      </c>
      <c r="G1721" s="92" t="inlineStr">
        <is>
          <t>N</t>
        </is>
      </c>
      <c r="H1721" s="94" t="n"/>
      <c r="I1721" s="91" t="inlineStr">
        <is>
          <t>N</t>
        </is>
      </c>
      <c r="J1721" s="92">
        <f>IF(K1721="","N","Y")</f>
        <v/>
      </c>
      <c r="K1721" s="94">
        <f>_xlfn.TEXTJOIN("; ",TRUE,IF(P1721="52-wk low","52-wk low",""),IF(AND(AD1721&gt;=Settings!$B$12,M1721&lt;0),"Distribution",""),IF(AND(AJ1721="Y",M1721&lt;0,AK1721&lt;-Settings!$B$13),"Long unwinding",""),IF(AND(AJ1721="Y",M1721&lt;0,AK1721&gt;Settings!$B$13),"Short buildup",""))</f>
        <v/>
      </c>
      <c r="L1721" s="95" t="n">
        <v>9.19</v>
      </c>
      <c r="M1721" s="96" t="n">
        <v>-0.22</v>
      </c>
      <c r="N1721" s="93" t="n">
        <v>680</v>
      </c>
      <c r="O1721" s="91" t="inlineStr">
        <is>
          <t>None</t>
        </is>
      </c>
      <c r="P1721" s="91" t="inlineStr">
        <is>
          <t>None</t>
        </is>
      </c>
      <c r="Q1721" s="97" t="n">
        <v>5.74</v>
      </c>
      <c r="R1721" s="96" t="n">
        <v>9.279999999999999</v>
      </c>
      <c r="S1721" s="96" t="n">
        <v>0.59</v>
      </c>
      <c r="T1721" s="96" t="n">
        <v>0.31</v>
      </c>
      <c r="U1721" s="96" t="n">
        <v>0.16</v>
      </c>
      <c r="V1721" s="103" t="n">
        <v>0.26</v>
      </c>
      <c r="W1721" s="102" t="n">
        <v>0</v>
      </c>
      <c r="X1721" s="93" t="n"/>
      <c r="Y1721" s="91" t="inlineStr">
        <is>
          <t>None</t>
        </is>
      </c>
      <c r="Z1721" s="99" t="n">
        <v>48.03</v>
      </c>
      <c r="AA1721" s="96" t="n">
        <v>0.84</v>
      </c>
      <c r="AB1721" s="96" t="n">
        <v>0.91</v>
      </c>
      <c r="AC1721" s="96" t="n">
        <v>0.47</v>
      </c>
      <c r="AD1721" s="96" t="n">
        <v>0.31</v>
      </c>
      <c r="AE1721" s="96" t="n">
        <v>0.24</v>
      </c>
      <c r="AF1721" s="103" t="n">
        <v>1.9</v>
      </c>
      <c r="AG1721" s="91" t="inlineStr">
        <is>
          <t>Quiet accumulation</t>
        </is>
      </c>
      <c r="AH1721" s="100" t="n">
        <v>0</v>
      </c>
      <c r="AI1721" s="101" t="n">
        <v>0</v>
      </c>
      <c r="AJ1721" s="92" t="inlineStr">
        <is>
          <t>N</t>
        </is>
      </c>
      <c r="AK1721" s="96" t="n"/>
      <c r="AL1721" s="91" t="inlineStr">
        <is>
          <t>n/a</t>
        </is>
      </c>
      <c r="AM1721" s="93" t="n"/>
      <c r="AN1721" s="92" t="inlineStr">
        <is>
          <t>None</t>
        </is>
      </c>
      <c r="AO1721" s="102" t="n">
        <v>0</v>
      </c>
      <c r="AP1721" s="103" t="n">
        <v>0.52</v>
      </c>
      <c r="AQ1721" s="102" t="n">
        <v>8</v>
      </c>
      <c r="AR1721" s="91" t="inlineStr">
        <is>
          <t>N</t>
        </is>
      </c>
      <c r="AS1721" s="104" t="n"/>
      <c r="AT1721" s="92">
        <f>IF(AND(P1721="52-wk high",T1721&gt;=Settings!$B$7),"Y","N")</f>
        <v/>
      </c>
      <c r="AU1721" s="91">
        <f>IF(AND(AD1721&gt;=Settings!$B$8,M1721&gt;0),"Y","N")</f>
        <v/>
      </c>
      <c r="AV1721" s="91">
        <f>IF(OR(AH1721&gt;Settings!$B$9,AI1721&gt;Settings!$B$9),"Y","N")</f>
        <v/>
      </c>
      <c r="AW1721" s="91">
        <f>IF(AJ1721&lt;&gt;"Y","n/a",IF(AND(M1721&gt;0,AK1721&gt;Settings!$B$10),"Y","N"))</f>
        <v/>
      </c>
      <c r="AX1721" s="91">
        <f>IF(AO1721&gt;=Settings!$B$11,"Y","N")</f>
        <v/>
      </c>
      <c r="AY1721" s="99">
        <f>(AT1721="Y")+(AU1721="Y")+(AV1721="Y")+(AW1721="Y")+(AX1721="Y")</f>
        <v/>
      </c>
      <c r="AZ1721" s="94">
        <f>IF(AY1721=0,"None",_xlfn.TEXTJOIN(", ",TRUE(),IF(AT1721="Y","Breakout",""),IF(AU1721="Y","Accumulation",""),IF(AV1721="Y","Institutional buying",""),IF(AW1721="Y","Long buildup",""),IF(AX1721="Y","Momentum leader","")))</f>
        <v/>
      </c>
      <c r="BA1721" s="94">
        <f>IF(BW1721="","","Passes "&amp;AY1721&amp;" of 5 buy-side scans"&amp;IF(G1721="Y","; RED FLAG: filter out using Red flag column",""))</f>
        <v/>
      </c>
      <c r="BB1721" s="91" t="inlineStr">
        <is>
          <t>None</t>
        </is>
      </c>
      <c r="BC1721" s="92" t="inlineStr">
        <is>
          <t>Y</t>
        </is>
      </c>
      <c r="BD1721" s="94" t="inlineStr">
        <is>
          <t>PE &gt; 50; High-low range &gt;75% in 3 months; High-low range &gt;100% in 6 months; High-low range &gt;150% in 12 months</t>
        </is>
      </c>
      <c r="BE1721" s="94" t="inlineStr">
        <is>
          <t>BONUS 2:5, ex 28-Jul-2026</t>
        </is>
      </c>
      <c r="BF1721" s="92">
        <f>IF(R1721*100000&gt;=Settings!$B$5,"Y","N")</f>
        <v/>
      </c>
      <c r="BG1721" s="91">
        <f>IF(F1721&gt;Settings!$B$6,"Y","N")</f>
        <v/>
      </c>
      <c r="BH1721" s="97" t="n">
        <v>-54.5</v>
      </c>
      <c r="BI1721" s="96" t="n">
        <v>-0.65</v>
      </c>
      <c r="BJ1721" s="96" t="n">
        <v>1.77</v>
      </c>
      <c r="BK1721" s="96" t="n">
        <v>-61.82</v>
      </c>
      <c r="BL1721" s="96" t="n">
        <v>-54.68</v>
      </c>
      <c r="BM1721" s="96" t="n">
        <v>-32.13</v>
      </c>
      <c r="BN1721" s="97" t="n">
        <v>-1.45</v>
      </c>
      <c r="BO1721" s="96" t="n">
        <v>-18.61</v>
      </c>
      <c r="BP1721" s="96" t="n">
        <v>-35.32</v>
      </c>
      <c r="BQ1721" s="96" t="n">
        <v>-42.37</v>
      </c>
      <c r="BR1721" s="91" t="inlineStr">
        <is>
          <t>Stacked down</t>
        </is>
      </c>
      <c r="BS1721" s="91" t="inlineStr">
        <is>
          <t>None</t>
        </is>
      </c>
      <c r="BT1721" s="96" t="n">
        <v>43.6</v>
      </c>
      <c r="BU1721" s="91" t="inlineStr">
        <is>
          <t>N</t>
        </is>
      </c>
      <c r="BV1721" s="99">
        <f>IF(OR(BF1721&lt;&gt;"Y",BG1721&lt;&gt;"Y"),"",(AND(ISNUMBER(BQ1721),BQ1721&gt;0))+(BR1721="Stacked up")+(AND(ISNUMBER(BH1721),BH1721&gt;=-Settings!$B$17))+(AND(ISNUMBER(BK1721),ISNUMBER(BM1721),BK1721&gt;0,BM1721&gt;0))+(AND(ISNUMBER(AQ1721),AQ1721&gt;=Settings!$B$18))+(AND(ISNUMBER(BT1721),BT1721&gt;=Settings!$B$19,BT1721&lt;=Settings!$B$20))+(AND(ISNUMBER(AS1721),AS1721&gt;0))+(AND(ISNUMBER(T1721),ISNUMBER(M1721),T1721&gt;=Settings!$B$21,M1721&gt;0))+(AND(ISNUMBER(AD1721),ISNUMBER(M1721),AD1721&gt;=Settings!$B$22,M1721&gt;0))+(AY1721&gt;=1))</f>
        <v/>
      </c>
      <c r="BW1721" s="91">
        <f>IF(OR(AY1721=0,BF1721&lt;&gt;"Y",BG1721&lt;&gt;"Y"),"",1+SUMPRODUCT(($A$6:$A$2604=A1721)*($AY$6:$AY$2604&gt;0)*($BF$6:$BF$2604="Y")*($BG$6:$BG$2604="Y")*(($AY$6:$AY$2604&gt;AY1721)+($AY$6:$AY$2604=AY1721)*($AD$6:$AD$2604&gt;AD1721))))</f>
        <v/>
      </c>
    </row>
    <row r="1722" ht="23.85" customHeight="1" s="55">
      <c r="A1722" s="90" t="n">
        <v>46296</v>
      </c>
      <c r="B1722" s="91" t="inlineStr">
        <is>
          <t>COFFEEDAY</t>
        </is>
      </c>
      <c r="C1722" s="91" t="inlineStr">
        <is>
          <t>INE335K01011</t>
        </is>
      </c>
      <c r="D1722" s="91" t="n"/>
      <c r="E1722" s="91" t="inlineStr">
        <is>
          <t>None</t>
        </is>
      </c>
      <c r="F1722" s="93" t="n">
        <v>627</v>
      </c>
      <c r="G1722" s="92" t="inlineStr">
        <is>
          <t>N</t>
        </is>
      </c>
      <c r="H1722" s="94" t="n"/>
      <c r="I1722" s="91" t="inlineStr">
        <is>
          <t>N</t>
        </is>
      </c>
      <c r="J1722" s="92">
        <f>IF(K1722="","N","Y")</f>
        <v/>
      </c>
      <c r="K1722" s="94">
        <f>_xlfn.TEXTJOIN("; ",TRUE,IF(P1722="52-wk low","52-wk low",""),IF(AND(AD1722&gt;=Settings!$B$12,M1722&lt;0),"Distribution",""),IF(AND(AJ1722="Y",M1722&lt;0,AK1722&lt;-Settings!$B$13),"Long unwinding",""),IF(AND(AJ1722="Y",M1722&lt;0,AK1722&gt;Settings!$B$13),"Short buildup",""))</f>
        <v/>
      </c>
      <c r="L1722" s="95" t="n">
        <v>29.69</v>
      </c>
      <c r="M1722" s="96" t="n">
        <v>-1.49</v>
      </c>
      <c r="N1722" s="93" t="n">
        <v>1315</v>
      </c>
      <c r="O1722" s="91" t="inlineStr">
        <is>
          <t>None</t>
        </is>
      </c>
      <c r="P1722" s="91" t="inlineStr">
        <is>
          <t>None</t>
        </is>
      </c>
      <c r="Q1722" s="97" t="n">
        <v>54.89</v>
      </c>
      <c r="R1722" s="96" t="n">
        <v>10.36</v>
      </c>
      <c r="S1722" s="96" t="n">
        <v>7.06</v>
      </c>
      <c r="T1722" s="96" t="n">
        <v>9.859999999999999</v>
      </c>
      <c r="U1722" s="96" t="n">
        <v>2.99</v>
      </c>
      <c r="V1722" s="103" t="n">
        <v>0.55</v>
      </c>
      <c r="W1722" s="102" t="n">
        <v>3</v>
      </c>
      <c r="X1722" s="93" t="n">
        <v>15</v>
      </c>
      <c r="Y1722" s="91" t="inlineStr">
        <is>
          <t>None</t>
        </is>
      </c>
      <c r="Z1722" s="99" t="n">
        <v>13.03</v>
      </c>
      <c r="AA1722" s="96" t="n">
        <v>0.21</v>
      </c>
      <c r="AB1722" s="96" t="n">
        <v>0.21</v>
      </c>
      <c r="AC1722" s="96" t="n"/>
      <c r="AD1722" s="96" t="n"/>
      <c r="AE1722" s="96" t="n"/>
      <c r="AF1722" s="103" t="n"/>
      <c r="AG1722" s="91" t="inlineStr">
        <is>
          <t>No delivery data</t>
        </is>
      </c>
      <c r="AH1722" s="100" t="n">
        <v>0</v>
      </c>
      <c r="AI1722" s="101" t="n">
        <v>0</v>
      </c>
      <c r="AJ1722" s="92" t="inlineStr">
        <is>
          <t>N</t>
        </is>
      </c>
      <c r="AK1722" s="96" t="n"/>
      <c r="AL1722" s="91" t="inlineStr">
        <is>
          <t>n/a</t>
        </is>
      </c>
      <c r="AM1722" s="93" t="n"/>
      <c r="AN1722" s="92" t="inlineStr">
        <is>
          <t>None</t>
        </is>
      </c>
      <c r="AO1722" s="102" t="n">
        <v>0</v>
      </c>
      <c r="AP1722" s="103" t="n">
        <v>0.82</v>
      </c>
      <c r="AQ1722" s="102" t="n">
        <v>51</v>
      </c>
      <c r="AR1722" s="91" t="inlineStr">
        <is>
          <t>N</t>
        </is>
      </c>
      <c r="AS1722" s="104" t="n"/>
      <c r="AT1722" s="92">
        <f>IF(AND(P1722="52-wk high",T1722&gt;=Settings!$B$7),"Y","N")</f>
        <v/>
      </c>
      <c r="AU1722" s="91">
        <f>IF(AND(AD1722&gt;=Settings!$B$8,M1722&gt;0),"Y","N")</f>
        <v/>
      </c>
      <c r="AV1722" s="91">
        <f>IF(OR(AH1722&gt;Settings!$B$9,AI1722&gt;Settings!$B$9),"Y","N")</f>
        <v/>
      </c>
      <c r="AW1722" s="91">
        <f>IF(AJ1722&lt;&gt;"Y","n/a",IF(AND(M1722&gt;0,AK1722&gt;Settings!$B$10),"Y","N"))</f>
        <v/>
      </c>
      <c r="AX1722" s="91">
        <f>IF(AO1722&gt;=Settings!$B$11,"Y","N")</f>
        <v/>
      </c>
      <c r="AY1722" s="99">
        <f>(AT1722="Y")+(AU1722="Y")+(AV1722="Y")+(AW1722="Y")+(AX1722="Y")</f>
        <v/>
      </c>
      <c r="AZ1722" s="94">
        <f>IF(AY1722=0,"None",_xlfn.TEXTJOIN(", ",TRUE(),IF(AT1722="Y","Breakout",""),IF(AU1722="Y","Accumulation",""),IF(AV1722="Y","Institutional buying",""),IF(AW1722="Y","Long buildup",""),IF(AX1722="Y","Momentum leader","")))</f>
        <v/>
      </c>
      <c r="BA1722" s="94">
        <f>IF(BW1722="","","Passes "&amp;AY1722&amp;" of 5 buy-side scans"&amp;IF(G1722="Y","; RED FLAG: filter out using Red flag column",""))</f>
        <v/>
      </c>
      <c r="BB1722" s="91" t="inlineStr">
        <is>
          <t>None</t>
        </is>
      </c>
      <c r="BC1722" s="92" t="inlineStr">
        <is>
          <t>N</t>
        </is>
      </c>
      <c r="BD1722" s="94" t="n"/>
      <c r="BE1722" s="94" t="n"/>
      <c r="BF1722" s="92">
        <f>IF(R1722*100000&gt;=Settings!$B$5,"Y","N")</f>
        <v/>
      </c>
      <c r="BG1722" s="91">
        <f>IF(F1722&gt;Settings!$B$6,"Y","N")</f>
        <v/>
      </c>
      <c r="BH1722" s="97" t="n">
        <v>-33.73</v>
      </c>
      <c r="BI1722" s="96" t="n">
        <v>-3.29</v>
      </c>
      <c r="BJ1722" s="96" t="n">
        <v>2.1</v>
      </c>
      <c r="BK1722" s="96" t="n">
        <v>-9.619999999999999</v>
      </c>
      <c r="BL1722" s="96" t="n">
        <v>24.54</v>
      </c>
      <c r="BM1722" s="96" t="n">
        <v>-28.32</v>
      </c>
      <c r="BN1722" s="97" t="n">
        <v>-2.83</v>
      </c>
      <c r="BO1722" s="96" t="n">
        <v>-3.48</v>
      </c>
      <c r="BP1722" s="96" t="n">
        <v>-3.81</v>
      </c>
      <c r="BQ1722" s="96" t="n">
        <v>-7.59</v>
      </c>
      <c r="BR1722" s="91" t="inlineStr">
        <is>
          <t>Stacked down</t>
        </is>
      </c>
      <c r="BS1722" s="91" t="inlineStr">
        <is>
          <t>None</t>
        </is>
      </c>
      <c r="BT1722" s="96" t="n">
        <v>40.6</v>
      </c>
      <c r="BU1722" s="91" t="inlineStr">
        <is>
          <t>N</t>
        </is>
      </c>
      <c r="BV1722" s="99">
        <f>IF(OR(BF1722&lt;&gt;"Y",BG1722&lt;&gt;"Y"),"",(AND(ISNUMBER(BQ1722),BQ1722&gt;0))+(BR1722="Stacked up")+(AND(ISNUMBER(BH1722),BH1722&gt;=-Settings!$B$17))+(AND(ISNUMBER(BK1722),ISNUMBER(BM1722),BK1722&gt;0,BM1722&gt;0))+(AND(ISNUMBER(AQ1722),AQ1722&gt;=Settings!$B$18))+(AND(ISNUMBER(BT1722),BT1722&gt;=Settings!$B$19,BT1722&lt;=Settings!$B$20))+(AND(ISNUMBER(AS1722),AS1722&gt;0))+(AND(ISNUMBER(T1722),ISNUMBER(M1722),T1722&gt;=Settings!$B$21,M1722&gt;0))+(AND(ISNUMBER(AD1722),ISNUMBER(M1722),AD1722&gt;=Settings!$B$22,M1722&gt;0))+(AY1722&gt;=1))</f>
        <v/>
      </c>
      <c r="BW1722" s="91">
        <f>IF(OR(AY1722=0,BF1722&lt;&gt;"Y",BG1722&lt;&gt;"Y"),"",1+SUMPRODUCT(($A$6:$A$2604=A1722)*($AY$6:$AY$2604&gt;0)*($BF$6:$BF$2604="Y")*($BG$6:$BG$2604="Y")*(($AY$6:$AY$2604&gt;AY1722)+($AY$6:$AY$2604=AY1722)*($AD$6:$AD$2604&gt;AD1722))))</f>
        <v/>
      </c>
    </row>
    <row r="1723" ht="23.85" customHeight="1" s="55">
      <c r="A1723" s="90" t="n">
        <v>46296</v>
      </c>
      <c r="B1723" s="91" t="inlineStr">
        <is>
          <t>SHRADDHA</t>
        </is>
      </c>
      <c r="C1723" s="91" t="inlineStr">
        <is>
          <t>INE311M01018</t>
        </is>
      </c>
      <c r="D1723" s="91" t="n"/>
      <c r="E1723" s="91" t="inlineStr">
        <is>
          <t>None</t>
        </is>
      </c>
      <c r="F1723" s="93" t="n">
        <v>627</v>
      </c>
      <c r="G1723" s="92" t="inlineStr">
        <is>
          <t>N</t>
        </is>
      </c>
      <c r="H1723" s="94" t="n"/>
      <c r="I1723" s="91" t="inlineStr">
        <is>
          <t>N</t>
        </is>
      </c>
      <c r="J1723" s="92">
        <f>IF(K1723="","N","Y")</f>
        <v/>
      </c>
      <c r="K1723" s="94">
        <f>_xlfn.TEXTJOIN("; ",TRUE,IF(P1723="52-wk low","52-wk low",""),IF(AND(AD1723&gt;=Settings!$B$12,M1723&lt;0),"Distribution",""),IF(AND(AJ1723="Y",M1723&lt;0,AK1723&lt;-Settings!$B$13),"Long unwinding",""),IF(AND(AJ1723="Y",M1723&lt;0,AK1723&gt;Settings!$B$13),"Short buildup",""))</f>
        <v/>
      </c>
      <c r="L1723" s="95" t="n">
        <v>155.1</v>
      </c>
      <c r="M1723" s="96" t="n">
        <v>1.83</v>
      </c>
      <c r="N1723" s="93" t="n">
        <v>207</v>
      </c>
      <c r="O1723" s="91" t="inlineStr">
        <is>
          <t>None</t>
        </is>
      </c>
      <c r="P1723" s="91" t="inlineStr">
        <is>
          <t>None</t>
        </is>
      </c>
      <c r="Q1723" s="97" t="n">
        <v>0.25</v>
      </c>
      <c r="R1723" s="96" t="n">
        <v>0.07000000000000001</v>
      </c>
      <c r="S1723" s="96" t="n">
        <v>4.11</v>
      </c>
      <c r="T1723" s="96" t="n"/>
      <c r="U1723" s="96" t="n"/>
      <c r="V1723" s="103" t="n"/>
      <c r="W1723" s="102" t="n"/>
      <c r="X1723" s="93" t="n"/>
      <c r="Y1723" s="91" t="inlineStr">
        <is>
          <t>None</t>
        </is>
      </c>
      <c r="Z1723" s="99" t="n">
        <v>86.97</v>
      </c>
      <c r="AA1723" s="96" t="n">
        <v>1.12</v>
      </c>
      <c r="AB1723" s="96" t="n"/>
      <c r="AC1723" s="96" t="n">
        <v>4.61</v>
      </c>
      <c r="AD1723" s="96" t="n"/>
      <c r="AE1723" s="96" t="n"/>
      <c r="AF1723" s="103" t="n"/>
      <c r="AG1723" s="91" t="n"/>
      <c r="AH1723" s="100" t="n">
        <v>0</v>
      </c>
      <c r="AI1723" s="101" t="n">
        <v>0</v>
      </c>
      <c r="AJ1723" s="92" t="inlineStr">
        <is>
          <t>N</t>
        </is>
      </c>
      <c r="AK1723" s="96" t="n"/>
      <c r="AL1723" s="91" t="inlineStr">
        <is>
          <t>n/a</t>
        </is>
      </c>
      <c r="AM1723" s="93" t="n"/>
      <c r="AN1723" s="92" t="inlineStr">
        <is>
          <t>None</t>
        </is>
      </c>
      <c r="AO1723" s="102" t="n">
        <v>0</v>
      </c>
      <c r="AP1723" s="103" t="n"/>
      <c r="AQ1723" s="102" t="n"/>
      <c r="AR1723" s="91" t="inlineStr">
        <is>
          <t>N</t>
        </is>
      </c>
      <c r="AS1723" s="104" t="n"/>
      <c r="AT1723" s="92">
        <f>IF(AND(P1723="52-wk high",T1723&gt;=Settings!$B$7),"Y","N")</f>
        <v/>
      </c>
      <c r="AU1723" s="91">
        <f>IF(AND(AD1723&gt;=Settings!$B$8,M1723&gt;0),"Y","N")</f>
        <v/>
      </c>
      <c r="AV1723" s="91">
        <f>IF(OR(AH1723&gt;Settings!$B$9,AI1723&gt;Settings!$B$9),"Y","N")</f>
        <v/>
      </c>
      <c r="AW1723" s="91">
        <f>IF(AJ1723&lt;&gt;"Y","n/a",IF(AND(M1723&gt;0,AK1723&gt;Settings!$B$10),"Y","N"))</f>
        <v/>
      </c>
      <c r="AX1723" s="91">
        <f>IF(AO1723&gt;=Settings!$B$11,"Y","N")</f>
        <v/>
      </c>
      <c r="AY1723" s="99">
        <f>(AT1723="Y")+(AU1723="Y")+(AV1723="Y")+(AW1723="Y")+(AX1723="Y")</f>
        <v/>
      </c>
      <c r="AZ1723" s="94">
        <f>IF(AY1723=0,"None",_xlfn.TEXTJOIN(", ",TRUE(),IF(AT1723="Y","Breakout",""),IF(AU1723="Y","Accumulation",""),IF(AV1723="Y","Institutional buying",""),IF(AW1723="Y","Long buildup",""),IF(AX1723="Y","Momentum leader","")))</f>
        <v/>
      </c>
      <c r="BA1723" s="94">
        <f>IF(BW1723="","","Passes "&amp;AY1723&amp;" of 5 buy-side scans"&amp;IF(G1723="Y","; RED FLAG: filter out using Red flag column",""))</f>
        <v/>
      </c>
      <c r="BB1723" s="91" t="inlineStr">
        <is>
          <t>None</t>
        </is>
      </c>
      <c r="BC1723" s="92" t="inlineStr">
        <is>
          <t>Y</t>
        </is>
      </c>
      <c r="BD1723" s="94" t="inlineStr">
        <is>
          <t>Few traders (&lt;100 unique PAN, 30 days)</t>
        </is>
      </c>
      <c r="BE1723" s="94" t="n"/>
      <c r="BF1723" s="92">
        <f>IF(R1723*100000&gt;=Settings!$B$5,"Y","N")</f>
        <v/>
      </c>
      <c r="BG1723" s="91">
        <f>IF(F1723&gt;Settings!$B$6,"Y","N")</f>
        <v/>
      </c>
      <c r="BH1723" s="97" t="n">
        <v>-13.35</v>
      </c>
      <c r="BI1723" s="96" t="n">
        <v>3.06</v>
      </c>
      <c r="BJ1723" s="96" t="n">
        <v>-3.5</v>
      </c>
      <c r="BK1723" s="96" t="n"/>
      <c r="BL1723" s="96" t="n"/>
      <c r="BM1723" s="96" t="n"/>
      <c r="BN1723" s="97" t="n">
        <v>2.59</v>
      </c>
      <c r="BO1723" s="96" t="n"/>
      <c r="BP1723" s="96" t="n"/>
      <c r="BQ1723" s="96" t="n"/>
      <c r="BR1723" s="91" t="n"/>
      <c r="BS1723" s="91" t="n"/>
      <c r="BT1723" s="96" t="n">
        <v>60</v>
      </c>
      <c r="BU1723" s="91" t="n"/>
      <c r="BV1723" s="99">
        <f>IF(OR(BF1723&lt;&gt;"Y",BG1723&lt;&gt;"Y"),"",(AND(ISNUMBER(BQ1723),BQ1723&gt;0))+(BR1723="Stacked up")+(AND(ISNUMBER(BH1723),BH1723&gt;=-Settings!$B$17))+(AND(ISNUMBER(BK1723),ISNUMBER(BM1723),BK1723&gt;0,BM1723&gt;0))+(AND(ISNUMBER(AQ1723),AQ1723&gt;=Settings!$B$18))+(AND(ISNUMBER(BT1723),BT1723&gt;=Settings!$B$19,BT1723&lt;=Settings!$B$20))+(AND(ISNUMBER(AS1723),AS1723&gt;0))+(AND(ISNUMBER(T1723),ISNUMBER(M1723),T1723&gt;=Settings!$B$21,M1723&gt;0))+(AND(ISNUMBER(AD1723),ISNUMBER(M1723),AD1723&gt;=Settings!$B$22,M1723&gt;0))+(AY1723&gt;=1))</f>
        <v/>
      </c>
      <c r="BW1723" s="91">
        <f>IF(OR(AY1723=0,BF1723&lt;&gt;"Y",BG1723&lt;&gt;"Y"),"",1+SUMPRODUCT(($A$6:$A$2604=A1723)*($AY$6:$AY$2604&gt;0)*($BF$6:$BF$2604="Y")*($BG$6:$BG$2604="Y")*(($AY$6:$AY$2604&gt;AY1723)+($AY$6:$AY$2604=AY1723)*($AD$6:$AD$2604&gt;AD1723))))</f>
        <v/>
      </c>
    </row>
    <row r="1724" ht="23.85" customHeight="1" s="55">
      <c r="A1724" s="90" t="n">
        <v>46296</v>
      </c>
      <c r="B1724" s="91" t="inlineStr">
        <is>
          <t>ORBTEXP</t>
        </is>
      </c>
      <c r="C1724" s="91" t="inlineStr">
        <is>
          <t>INE231G01010</t>
        </is>
      </c>
      <c r="D1724" s="91" t="n"/>
      <c r="E1724" s="91" t="inlineStr">
        <is>
          <t>None</t>
        </is>
      </c>
      <c r="F1724" s="93" t="n">
        <v>625</v>
      </c>
      <c r="G1724" s="92" t="inlineStr">
        <is>
          <t>N</t>
        </is>
      </c>
      <c r="H1724" s="94" t="n"/>
      <c r="I1724" s="91" t="inlineStr">
        <is>
          <t>N</t>
        </is>
      </c>
      <c r="J1724" s="92">
        <f>IF(K1724="","N","Y")</f>
        <v/>
      </c>
      <c r="K1724" s="94">
        <f>_xlfn.TEXTJOIN("; ",TRUE,IF(P1724="52-wk low","52-wk low",""),IF(AND(AD1724&gt;=Settings!$B$12,M1724&lt;0),"Distribution",""),IF(AND(AJ1724="Y",M1724&lt;0,AK1724&lt;-Settings!$B$13),"Long unwinding",""),IF(AND(AJ1724="Y",M1724&lt;0,AK1724&gt;Settings!$B$13),"Short buildup",""))</f>
        <v/>
      </c>
      <c r="L1724" s="95" t="n">
        <v>243.65</v>
      </c>
      <c r="M1724" s="96" t="n">
        <v>-5.75</v>
      </c>
      <c r="N1724" s="93" t="n">
        <v>2545</v>
      </c>
      <c r="O1724" s="91" t="inlineStr">
        <is>
          <t>None</t>
        </is>
      </c>
      <c r="P1724" s="91" t="inlineStr">
        <is>
          <t>None</t>
        </is>
      </c>
      <c r="Q1724" s="97" t="n">
        <v>0.16</v>
      </c>
      <c r="R1724" s="96" t="n">
        <v>0.14</v>
      </c>
      <c r="S1724" s="96" t="n">
        <v>1.2</v>
      </c>
      <c r="T1724" s="96" t="n">
        <v>0.9</v>
      </c>
      <c r="U1724" s="96" t="n">
        <v>0.54</v>
      </c>
      <c r="V1724" s="103" t="n">
        <v>0.47</v>
      </c>
      <c r="W1724" s="102" t="n">
        <v>2</v>
      </c>
      <c r="X1724" s="93" t="n"/>
      <c r="Y1724" s="91" t="inlineStr">
        <is>
          <t>None</t>
        </is>
      </c>
      <c r="Z1724" s="99" t="n">
        <v>37.46</v>
      </c>
      <c r="AA1724" s="96" t="n">
        <v>0.6</v>
      </c>
      <c r="AB1724" s="96" t="n">
        <v>0.6</v>
      </c>
      <c r="AC1724" s="96" t="n"/>
      <c r="AD1724" s="96" t="n"/>
      <c r="AE1724" s="96" t="n"/>
      <c r="AF1724" s="103" t="n"/>
      <c r="AG1724" s="91" t="inlineStr">
        <is>
          <t>No delivery data</t>
        </is>
      </c>
      <c r="AH1724" s="100" t="n">
        <v>0</v>
      </c>
      <c r="AI1724" s="101" t="n">
        <v>0</v>
      </c>
      <c r="AJ1724" s="92" t="inlineStr">
        <is>
          <t>N</t>
        </is>
      </c>
      <c r="AK1724" s="96" t="n"/>
      <c r="AL1724" s="91" t="inlineStr">
        <is>
          <t>n/a</t>
        </is>
      </c>
      <c r="AM1724" s="93" t="n"/>
      <c r="AN1724" s="92" t="inlineStr">
        <is>
          <t>None</t>
        </is>
      </c>
      <c r="AO1724" s="102" t="n">
        <v>0</v>
      </c>
      <c r="AP1724" s="103" t="n">
        <v>1.65</v>
      </c>
      <c r="AQ1724" s="102" t="n">
        <v>83</v>
      </c>
      <c r="AR1724" s="91" t="inlineStr">
        <is>
          <t>N</t>
        </is>
      </c>
      <c r="AS1724" s="104" t="n"/>
      <c r="AT1724" s="92">
        <f>IF(AND(P1724="52-wk high",T1724&gt;=Settings!$B$7),"Y","N")</f>
        <v/>
      </c>
      <c r="AU1724" s="91">
        <f>IF(AND(AD1724&gt;=Settings!$B$8,M1724&gt;0),"Y","N")</f>
        <v/>
      </c>
      <c r="AV1724" s="91">
        <f>IF(OR(AH1724&gt;Settings!$B$9,AI1724&gt;Settings!$B$9),"Y","N")</f>
        <v/>
      </c>
      <c r="AW1724" s="91">
        <f>IF(AJ1724&lt;&gt;"Y","n/a",IF(AND(M1724&gt;0,AK1724&gt;Settings!$B$10),"Y","N"))</f>
        <v/>
      </c>
      <c r="AX1724" s="91">
        <f>IF(AO1724&gt;=Settings!$B$11,"Y","N")</f>
        <v/>
      </c>
      <c r="AY1724" s="99">
        <f>(AT1724="Y")+(AU1724="Y")+(AV1724="Y")+(AW1724="Y")+(AX1724="Y")</f>
        <v/>
      </c>
      <c r="AZ1724" s="94">
        <f>IF(AY1724=0,"None",_xlfn.TEXTJOIN(", ",TRUE(),IF(AT1724="Y","Breakout",""),IF(AU1724="Y","Accumulation",""),IF(AV1724="Y","Institutional buying",""),IF(AW1724="Y","Long buildup",""),IF(AX1724="Y","Momentum leader","")))</f>
        <v/>
      </c>
      <c r="BA1724" s="94">
        <f>IF(BW1724="","","Passes "&amp;AY1724&amp;" of 5 buy-side scans"&amp;IF(G1724="Y","; RED FLAG: filter out using Red flag column",""))</f>
        <v/>
      </c>
      <c r="BB1724" s="91" t="inlineStr">
        <is>
          <t>None</t>
        </is>
      </c>
      <c r="BC1724" s="92" t="inlineStr">
        <is>
          <t>Y</t>
        </is>
      </c>
      <c r="BD1724" s="94" t="inlineStr">
        <is>
          <t>Few traders (&lt;100 unique PAN, 30 days)</t>
        </is>
      </c>
      <c r="BE1724" s="94" t="n"/>
      <c r="BF1724" s="92">
        <f>IF(R1724*100000&gt;=Settings!$B$5,"Y","N")</f>
        <v/>
      </c>
      <c r="BG1724" s="91">
        <f>IF(F1724&gt;Settings!$B$6,"Y","N")</f>
        <v/>
      </c>
      <c r="BH1724" s="97" t="n">
        <v>-13.86</v>
      </c>
      <c r="BI1724" s="96" t="n">
        <v>7.33</v>
      </c>
      <c r="BJ1724" s="96" t="n">
        <v>1.96</v>
      </c>
      <c r="BK1724" s="96" t="n">
        <v>13.03</v>
      </c>
      <c r="BL1724" s="96" t="n">
        <v>65.48</v>
      </c>
      <c r="BM1724" s="96" t="n">
        <v>36.12</v>
      </c>
      <c r="BN1724" s="97" t="n">
        <v>2.59</v>
      </c>
      <c r="BO1724" s="96" t="n">
        <v>4.19</v>
      </c>
      <c r="BP1724" s="96" t="n">
        <v>9.449999999999999</v>
      </c>
      <c r="BQ1724" s="96" t="n">
        <v>16.65</v>
      </c>
      <c r="BR1724" s="91" t="inlineStr">
        <is>
          <t>Stacked up</t>
        </is>
      </c>
      <c r="BS1724" s="91" t="inlineStr">
        <is>
          <t>None</t>
        </is>
      </c>
      <c r="BT1724" s="96" t="n">
        <v>55.5</v>
      </c>
      <c r="BU1724" s="91" t="inlineStr">
        <is>
          <t>N</t>
        </is>
      </c>
      <c r="BV1724" s="99">
        <f>IF(OR(BF1724&lt;&gt;"Y",BG1724&lt;&gt;"Y"),"",(AND(ISNUMBER(BQ1724),BQ1724&gt;0))+(BR1724="Stacked up")+(AND(ISNUMBER(BH1724),BH1724&gt;=-Settings!$B$17))+(AND(ISNUMBER(BK1724),ISNUMBER(BM1724),BK1724&gt;0,BM1724&gt;0))+(AND(ISNUMBER(AQ1724),AQ1724&gt;=Settings!$B$18))+(AND(ISNUMBER(BT1724),BT1724&gt;=Settings!$B$19,BT1724&lt;=Settings!$B$20))+(AND(ISNUMBER(AS1724),AS1724&gt;0))+(AND(ISNUMBER(T1724),ISNUMBER(M1724),T1724&gt;=Settings!$B$21,M1724&gt;0))+(AND(ISNUMBER(AD1724),ISNUMBER(M1724),AD1724&gt;=Settings!$B$22,M1724&gt;0))+(AY1724&gt;=1))</f>
        <v/>
      </c>
      <c r="BW1724" s="91">
        <f>IF(OR(AY1724=0,BF1724&lt;&gt;"Y",BG1724&lt;&gt;"Y"),"",1+SUMPRODUCT(($A$6:$A$2604=A1724)*($AY$6:$AY$2604&gt;0)*($BF$6:$BF$2604="Y")*($BG$6:$BG$2604="Y")*(($AY$6:$AY$2604&gt;AY1724)+($AY$6:$AY$2604=AY1724)*($AD$6:$AD$2604&gt;AD1724))))</f>
        <v/>
      </c>
    </row>
    <row r="1725" ht="23.85" customHeight="1" s="55">
      <c r="A1725" s="90" t="n">
        <v>46296</v>
      </c>
      <c r="B1725" s="91" t="inlineStr">
        <is>
          <t>LAXMIINDIA</t>
        </is>
      </c>
      <c r="C1725" s="91" t="inlineStr">
        <is>
          <t>INE06WU01026</t>
        </is>
      </c>
      <c r="D1725" s="91" t="n"/>
      <c r="E1725" s="91" t="inlineStr">
        <is>
          <t>None</t>
        </is>
      </c>
      <c r="F1725" s="93" t="n">
        <v>624</v>
      </c>
      <c r="G1725" s="92" t="inlineStr">
        <is>
          <t>N</t>
        </is>
      </c>
      <c r="H1725" s="94" t="n"/>
      <c r="I1725" s="91" t="inlineStr">
        <is>
          <t>N</t>
        </is>
      </c>
      <c r="J1725" s="92">
        <f>IF(K1725="","N","Y")</f>
        <v/>
      </c>
      <c r="K1725" s="94">
        <f>_xlfn.TEXTJOIN("; ",TRUE,IF(P1725="52-wk low","52-wk low",""),IF(AND(AD1725&gt;=Settings!$B$12,M1725&lt;0),"Distribution",""),IF(AND(AJ1725="Y",M1725&lt;0,AK1725&lt;-Settings!$B$13),"Long unwinding",""),IF(AND(AJ1725="Y",M1725&lt;0,AK1725&gt;Settings!$B$13),"Short buildup",""))</f>
        <v/>
      </c>
      <c r="L1725" s="95" t="n">
        <v>119.02</v>
      </c>
      <c r="M1725" s="96" t="n">
        <v>-1.72</v>
      </c>
      <c r="N1725" s="93" t="n">
        <v>1475</v>
      </c>
      <c r="O1725" s="91" t="inlineStr">
        <is>
          <t>None</t>
        </is>
      </c>
      <c r="P1725" s="91" t="inlineStr">
        <is>
          <t>None</t>
        </is>
      </c>
      <c r="Q1725" s="97" t="n">
        <v>0.52</v>
      </c>
      <c r="R1725" s="96" t="n">
        <v>2.24</v>
      </c>
      <c r="S1725" s="96" t="n">
        <v>0.23</v>
      </c>
      <c r="T1725" s="96" t="n">
        <v>0.25</v>
      </c>
      <c r="U1725" s="96" t="n">
        <v>0.35</v>
      </c>
      <c r="V1725" s="103" t="n">
        <v>1.62</v>
      </c>
      <c r="W1725" s="102" t="n">
        <v>7</v>
      </c>
      <c r="X1725" s="93" t="n"/>
      <c r="Y1725" s="91" t="inlineStr">
        <is>
          <t>None</t>
        </is>
      </c>
      <c r="Z1725" s="99" t="n">
        <v>50.75</v>
      </c>
      <c r="AA1725" s="96" t="n">
        <v>0.98</v>
      </c>
      <c r="AB1725" s="96" t="n">
        <v>0.96</v>
      </c>
      <c r="AC1725" s="96" t="n">
        <v>0.25</v>
      </c>
      <c r="AD1725" s="96" t="n"/>
      <c r="AE1725" s="96" t="n"/>
      <c r="AF1725" s="103" t="n"/>
      <c r="AG1725" s="91" t="inlineStr">
        <is>
          <t>Drying up</t>
        </is>
      </c>
      <c r="AH1725" s="100" t="n">
        <v>0</v>
      </c>
      <c r="AI1725" s="101" t="n">
        <v>0</v>
      </c>
      <c r="AJ1725" s="92" t="inlineStr">
        <is>
          <t>N</t>
        </is>
      </c>
      <c r="AK1725" s="96" t="n"/>
      <c r="AL1725" s="91" t="inlineStr">
        <is>
          <t>n/a</t>
        </is>
      </c>
      <c r="AM1725" s="93" t="n"/>
      <c r="AN1725" s="92" t="inlineStr">
        <is>
          <t>None</t>
        </is>
      </c>
      <c r="AO1725" s="102" t="n">
        <v>0</v>
      </c>
      <c r="AP1725" s="103" t="n">
        <v>1.1</v>
      </c>
      <c r="AQ1725" s="102" t="n">
        <v>66</v>
      </c>
      <c r="AR1725" s="91" t="inlineStr">
        <is>
          <t>N</t>
        </is>
      </c>
      <c r="AS1725" s="104" t="n"/>
      <c r="AT1725" s="92">
        <f>IF(AND(P1725="52-wk high",T1725&gt;=Settings!$B$7),"Y","N")</f>
        <v/>
      </c>
      <c r="AU1725" s="91">
        <f>IF(AND(AD1725&gt;=Settings!$B$8,M1725&gt;0),"Y","N")</f>
        <v/>
      </c>
      <c r="AV1725" s="91">
        <f>IF(OR(AH1725&gt;Settings!$B$9,AI1725&gt;Settings!$B$9),"Y","N")</f>
        <v/>
      </c>
      <c r="AW1725" s="91">
        <f>IF(AJ1725&lt;&gt;"Y","n/a",IF(AND(M1725&gt;0,AK1725&gt;Settings!$B$10),"Y","N"))</f>
        <v/>
      </c>
      <c r="AX1725" s="91">
        <f>IF(AO1725&gt;=Settings!$B$11,"Y","N")</f>
        <v/>
      </c>
      <c r="AY1725" s="99">
        <f>(AT1725="Y")+(AU1725="Y")+(AV1725="Y")+(AW1725="Y")+(AX1725="Y")</f>
        <v/>
      </c>
      <c r="AZ1725" s="94">
        <f>IF(AY1725=0,"None",_xlfn.TEXTJOIN(", ",TRUE(),IF(AT1725="Y","Breakout",""),IF(AU1725="Y","Accumulation",""),IF(AV1725="Y","Institutional buying",""),IF(AW1725="Y","Long buildup",""),IF(AX1725="Y","Momentum leader","")))</f>
        <v/>
      </c>
      <c r="BA1725" s="94">
        <f>IF(BW1725="","","Passes "&amp;AY1725&amp;" of 5 buy-side scans"&amp;IF(G1725="Y","; RED FLAG: filter out using Red flag column",""))</f>
        <v/>
      </c>
      <c r="BB1725" s="91" t="inlineStr">
        <is>
          <t>None</t>
        </is>
      </c>
      <c r="BC1725" s="92" t="inlineStr">
        <is>
          <t>N</t>
        </is>
      </c>
      <c r="BD1725" s="94" t="n"/>
      <c r="BE1725" s="94" t="n"/>
      <c r="BF1725" s="92">
        <f>IF(R1725*100000&gt;=Settings!$B$5,"Y","N")</f>
        <v/>
      </c>
      <c r="BG1725" s="91">
        <f>IF(F1725&gt;Settings!$B$6,"Y","N")</f>
        <v/>
      </c>
      <c r="BH1725" s="97" t="n">
        <v>-25.42</v>
      </c>
      <c r="BI1725" s="96" t="n">
        <v>-1.36</v>
      </c>
      <c r="BJ1725" s="96" t="n">
        <v>-6.31</v>
      </c>
      <c r="BK1725" s="96" t="n">
        <v>15.17</v>
      </c>
      <c r="BL1725" s="96" t="n">
        <v>50.52</v>
      </c>
      <c r="BM1725" s="96" t="n">
        <v>-20.27</v>
      </c>
      <c r="BN1725" s="97" t="n">
        <v>-3.65</v>
      </c>
      <c r="BO1725" s="96" t="n">
        <v>-3.9</v>
      </c>
      <c r="BP1725" s="96" t="n">
        <v>-1.61</v>
      </c>
      <c r="BQ1725" s="96" t="n">
        <v>-2.24</v>
      </c>
      <c r="BR1725" s="91" t="inlineStr">
        <is>
          <t>Mixed</t>
        </is>
      </c>
      <c r="BS1725" s="91" t="inlineStr">
        <is>
          <t>None</t>
        </is>
      </c>
      <c r="BT1725" s="96" t="n">
        <v>40.3</v>
      </c>
      <c r="BU1725" s="91" t="inlineStr">
        <is>
          <t>N</t>
        </is>
      </c>
      <c r="BV1725" s="99">
        <f>IF(OR(BF1725&lt;&gt;"Y",BG1725&lt;&gt;"Y"),"",(AND(ISNUMBER(BQ1725),BQ1725&gt;0))+(BR1725="Stacked up")+(AND(ISNUMBER(BH1725),BH1725&gt;=-Settings!$B$17))+(AND(ISNUMBER(BK1725),ISNUMBER(BM1725),BK1725&gt;0,BM1725&gt;0))+(AND(ISNUMBER(AQ1725),AQ1725&gt;=Settings!$B$18))+(AND(ISNUMBER(BT1725),BT1725&gt;=Settings!$B$19,BT1725&lt;=Settings!$B$20))+(AND(ISNUMBER(AS1725),AS1725&gt;0))+(AND(ISNUMBER(T1725),ISNUMBER(M1725),T1725&gt;=Settings!$B$21,M1725&gt;0))+(AND(ISNUMBER(AD1725),ISNUMBER(M1725),AD1725&gt;=Settings!$B$22,M1725&gt;0))+(AY1725&gt;=1))</f>
        <v/>
      </c>
      <c r="BW1725" s="91">
        <f>IF(OR(AY1725=0,BF1725&lt;&gt;"Y",BG1725&lt;&gt;"Y"),"",1+SUMPRODUCT(($A$6:$A$2604=A1725)*($AY$6:$AY$2604&gt;0)*($BF$6:$BF$2604="Y")*($BG$6:$BG$2604="Y")*(($AY$6:$AY$2604&gt;AY1725)+($AY$6:$AY$2604=AY1725)*($AD$6:$AD$2604&gt;AD1725))))</f>
        <v/>
      </c>
    </row>
    <row r="1726" ht="23.85" customHeight="1" s="55">
      <c r="A1726" s="90" t="n">
        <v>46296</v>
      </c>
      <c r="B1726" s="91" t="inlineStr">
        <is>
          <t>SHINDL</t>
        </is>
      </c>
      <c r="C1726" s="91" t="inlineStr">
        <is>
          <t>INE220Z01013</t>
        </is>
      </c>
      <c r="D1726" s="91" t="n"/>
      <c r="E1726" s="91" t="inlineStr">
        <is>
          <t>None</t>
        </is>
      </c>
      <c r="F1726" s="93" t="n">
        <v>624</v>
      </c>
      <c r="G1726" s="92" t="inlineStr">
        <is>
          <t>N</t>
        </is>
      </c>
      <c r="H1726" s="94" t="n"/>
      <c r="I1726" s="91" t="inlineStr">
        <is>
          <t>N</t>
        </is>
      </c>
      <c r="J1726" s="92">
        <f>IF(K1726="","N","Y")</f>
        <v/>
      </c>
      <c r="K1726" s="94">
        <f>_xlfn.TEXTJOIN("; ",TRUE,IF(P1726="52-wk low","52-wk low",""),IF(AND(AD1726&gt;=Settings!$B$12,M1726&lt;0),"Distribution",""),IF(AND(AJ1726="Y",M1726&lt;0,AK1726&lt;-Settings!$B$13),"Long unwinding",""),IF(AND(AJ1726="Y",M1726&lt;0,AK1726&gt;Settings!$B$13),"Short buildup",""))</f>
        <v/>
      </c>
      <c r="L1726" s="95" t="n">
        <v>159.12</v>
      </c>
      <c r="M1726" s="96" t="n">
        <v>-0.3</v>
      </c>
      <c r="N1726" s="93" t="n">
        <v>705</v>
      </c>
      <c r="O1726" s="91" t="inlineStr">
        <is>
          <t>None</t>
        </is>
      </c>
      <c r="P1726" s="91" t="inlineStr">
        <is>
          <t>None</t>
        </is>
      </c>
      <c r="Q1726" s="97" t="n">
        <v>0.82</v>
      </c>
      <c r="R1726" s="96" t="n">
        <v>2.24</v>
      </c>
      <c r="S1726" s="96" t="n">
        <v>0.35</v>
      </c>
      <c r="T1726" s="96" t="n">
        <v>0.45</v>
      </c>
      <c r="U1726" s="96" t="n">
        <v>0.51</v>
      </c>
      <c r="V1726" s="103" t="n">
        <v>1.41</v>
      </c>
      <c r="W1726" s="102" t="n"/>
      <c r="X1726" s="93" t="n"/>
      <c r="Y1726" s="91" t="inlineStr">
        <is>
          <t>None</t>
        </is>
      </c>
      <c r="Z1726" s="99" t="n">
        <v>45.31</v>
      </c>
      <c r="AA1726" s="96" t="n">
        <v>1.23</v>
      </c>
      <c r="AB1726" s="96" t="n">
        <v>1.43</v>
      </c>
      <c r="AC1726" s="96" t="n">
        <v>0.41</v>
      </c>
      <c r="AD1726" s="96" t="n">
        <v>0.58</v>
      </c>
      <c r="AE1726" s="96" t="n">
        <v>0.93</v>
      </c>
      <c r="AF1726" s="103" t="n">
        <v>1.52</v>
      </c>
      <c r="AG1726" s="91" t="inlineStr">
        <is>
          <t>Quiet accumulation</t>
        </is>
      </c>
      <c r="AH1726" s="100" t="n">
        <v>0</v>
      </c>
      <c r="AI1726" s="101" t="n">
        <v>0</v>
      </c>
      <c r="AJ1726" s="92" t="inlineStr">
        <is>
          <t>N</t>
        </is>
      </c>
      <c r="AK1726" s="96" t="n"/>
      <c r="AL1726" s="91" t="inlineStr">
        <is>
          <t>n/a</t>
        </is>
      </c>
      <c r="AM1726" s="93" t="n"/>
      <c r="AN1726" s="92" t="inlineStr">
        <is>
          <t>None</t>
        </is>
      </c>
      <c r="AO1726" s="102" t="n">
        <v>0</v>
      </c>
      <c r="AP1726" s="103" t="n"/>
      <c r="AQ1726" s="102" t="n"/>
      <c r="AR1726" s="91" t="inlineStr">
        <is>
          <t>N</t>
        </is>
      </c>
      <c r="AS1726" s="104" t="n"/>
      <c r="AT1726" s="92">
        <f>IF(AND(P1726="52-wk high",T1726&gt;=Settings!$B$7),"Y","N")</f>
        <v/>
      </c>
      <c r="AU1726" s="91">
        <f>IF(AND(AD1726&gt;=Settings!$B$8,M1726&gt;0),"Y","N")</f>
        <v/>
      </c>
      <c r="AV1726" s="91">
        <f>IF(OR(AH1726&gt;Settings!$B$9,AI1726&gt;Settings!$B$9),"Y","N")</f>
        <v/>
      </c>
      <c r="AW1726" s="91">
        <f>IF(AJ1726&lt;&gt;"Y","n/a",IF(AND(M1726&gt;0,AK1726&gt;Settings!$B$10),"Y","N"))</f>
        <v/>
      </c>
      <c r="AX1726" s="91">
        <f>IF(AO1726&gt;=Settings!$B$11,"Y","N")</f>
        <v/>
      </c>
      <c r="AY1726" s="99">
        <f>(AT1726="Y")+(AU1726="Y")+(AV1726="Y")+(AW1726="Y")+(AX1726="Y")</f>
        <v/>
      </c>
      <c r="AZ1726" s="94">
        <f>IF(AY1726=0,"None",_xlfn.TEXTJOIN(", ",TRUE(),IF(AT1726="Y","Breakout",""),IF(AU1726="Y","Accumulation",""),IF(AV1726="Y","Institutional buying",""),IF(AW1726="Y","Long buildup",""),IF(AX1726="Y","Momentum leader","")))</f>
        <v/>
      </c>
      <c r="BA1726" s="94">
        <f>IF(BW1726="","","Passes "&amp;AY1726&amp;" of 5 buy-side scans"&amp;IF(G1726="Y","; RED FLAG: filter out using Red flag column",""))</f>
        <v/>
      </c>
      <c r="BB1726" s="91" t="inlineStr">
        <is>
          <t>None</t>
        </is>
      </c>
      <c r="BC1726" s="92" t="inlineStr">
        <is>
          <t>Y</t>
        </is>
      </c>
      <c r="BD1726" s="94" t="inlineStr">
        <is>
          <t>Few traders (&lt;100 unique PAN, 30 days)</t>
        </is>
      </c>
      <c r="BE1726" s="94" t="n"/>
      <c r="BF1726" s="92">
        <f>IF(R1726*100000&gt;=Settings!$B$5,"Y","N")</f>
        <v/>
      </c>
      <c r="BG1726" s="91">
        <f>IF(F1726&gt;Settings!$B$6,"Y","N")</f>
        <v/>
      </c>
      <c r="BH1726" s="97" t="n">
        <v>-11.6</v>
      </c>
      <c r="BI1726" s="96" t="n">
        <v>-2.25</v>
      </c>
      <c r="BJ1726" s="96" t="n">
        <v>-1.9</v>
      </c>
      <c r="BK1726" s="96" t="n">
        <v>9.83</v>
      </c>
      <c r="BL1726" s="96" t="n"/>
      <c r="BM1726" s="96" t="n"/>
      <c r="BN1726" s="97" t="n">
        <v>-1.4</v>
      </c>
      <c r="BO1726" s="96" t="n">
        <v>-1.02</v>
      </c>
      <c r="BP1726" s="96" t="n">
        <v>0.45</v>
      </c>
      <c r="BQ1726" s="96" t="n"/>
      <c r="BR1726" s="91" t="n"/>
      <c r="BS1726" s="91" t="inlineStr">
        <is>
          <t>None</t>
        </is>
      </c>
      <c r="BT1726" s="96" t="n">
        <v>36.9</v>
      </c>
      <c r="BU1726" s="91" t="n"/>
      <c r="BV1726" s="99">
        <f>IF(OR(BF1726&lt;&gt;"Y",BG1726&lt;&gt;"Y"),"",(AND(ISNUMBER(BQ1726),BQ1726&gt;0))+(BR1726="Stacked up")+(AND(ISNUMBER(BH1726),BH1726&gt;=-Settings!$B$17))+(AND(ISNUMBER(BK1726),ISNUMBER(BM1726),BK1726&gt;0,BM1726&gt;0))+(AND(ISNUMBER(AQ1726),AQ1726&gt;=Settings!$B$18))+(AND(ISNUMBER(BT1726),BT1726&gt;=Settings!$B$19,BT1726&lt;=Settings!$B$20))+(AND(ISNUMBER(AS1726),AS1726&gt;0))+(AND(ISNUMBER(T1726),ISNUMBER(M1726),T1726&gt;=Settings!$B$21,M1726&gt;0))+(AND(ISNUMBER(AD1726),ISNUMBER(M1726),AD1726&gt;=Settings!$B$22,M1726&gt;0))+(AY1726&gt;=1))</f>
        <v/>
      </c>
      <c r="BW1726" s="91">
        <f>IF(OR(AY1726=0,BF1726&lt;&gt;"Y",BG1726&lt;&gt;"Y"),"",1+SUMPRODUCT(($A$6:$A$2604=A1726)*($AY$6:$AY$2604&gt;0)*($BF$6:$BF$2604="Y")*($BG$6:$BG$2604="Y")*(($AY$6:$AY$2604&gt;AY1726)+($AY$6:$AY$2604=AY1726)*($AD$6:$AD$2604&gt;AD1726))))</f>
        <v/>
      </c>
    </row>
    <row r="1727" ht="23.85" customHeight="1" s="55">
      <c r="A1727" s="90" t="n">
        <v>46296</v>
      </c>
      <c r="B1727" s="91" t="inlineStr">
        <is>
          <t>AHLWEST</t>
        </is>
      </c>
      <c r="C1727" s="91" t="inlineStr">
        <is>
          <t>INE915K01010</t>
        </is>
      </c>
      <c r="D1727" s="91" t="n"/>
      <c r="E1727" s="91" t="inlineStr">
        <is>
          <t>None</t>
        </is>
      </c>
      <c r="F1727" s="93" t="n">
        <v>623</v>
      </c>
      <c r="G1727" s="92" t="inlineStr">
        <is>
          <t>Y</t>
        </is>
      </c>
      <c r="H1727" s="94" t="inlineStr">
        <is>
          <t>ESM Stage 1; Loss making; T2T (BE series)</t>
        </is>
      </c>
      <c r="I1727" s="91" t="inlineStr">
        <is>
          <t>Y</t>
        </is>
      </c>
      <c r="J1727" s="92">
        <f>IF(K1727="","N","Y")</f>
        <v/>
      </c>
      <c r="K1727" s="94">
        <f>_xlfn.TEXTJOIN("; ",TRUE,IF(P1727="52-wk low","52-wk low",""),IF(AND(AD1727&gt;=Settings!$B$12,M1727&lt;0),"Distribution",""),IF(AND(AJ1727="Y",M1727&lt;0,AK1727&lt;-Settings!$B$13),"Long unwinding",""),IF(AND(AJ1727="Y",M1727&lt;0,AK1727&gt;Settings!$B$13),"Short buildup",""))</f>
        <v/>
      </c>
      <c r="L1727" s="95" t="n">
        <v>535.05</v>
      </c>
      <c r="M1727" s="96" t="n">
        <v>0</v>
      </c>
      <c r="N1727" s="93" t="n">
        <v>581</v>
      </c>
      <c r="O1727" s="91" t="inlineStr">
        <is>
          <t>None</t>
        </is>
      </c>
      <c r="P1727" s="91" t="inlineStr">
        <is>
          <t>None</t>
        </is>
      </c>
      <c r="Q1727" s="97" t="n">
        <v>0</v>
      </c>
      <c r="R1727" s="96" t="n">
        <v>0.01</v>
      </c>
      <c r="S1727" s="96" t="n">
        <v>0.28</v>
      </c>
      <c r="T1727" s="96" t="n">
        <v>0.29</v>
      </c>
      <c r="U1727" s="96" t="n">
        <v>0.16</v>
      </c>
      <c r="V1727" s="103" t="n">
        <v>0.58</v>
      </c>
      <c r="W1727" s="102" t="n">
        <v>2</v>
      </c>
      <c r="X1727" s="93" t="n"/>
      <c r="Y1727" s="91" t="inlineStr">
        <is>
          <t>None</t>
        </is>
      </c>
      <c r="Z1727" s="99" t="n"/>
      <c r="AA1727" s="96" t="n"/>
      <c r="AB1727" s="96" t="n"/>
      <c r="AC1727" s="96" t="n"/>
      <c r="AD1727" s="96" t="n"/>
      <c r="AE1727" s="96" t="n"/>
      <c r="AF1727" s="103" t="n"/>
      <c r="AG1727" s="91" t="inlineStr">
        <is>
          <t>No delivery data</t>
        </is>
      </c>
      <c r="AH1727" s="100" t="n">
        <v>0</v>
      </c>
      <c r="AI1727" s="101" t="n">
        <v>0</v>
      </c>
      <c r="AJ1727" s="92" t="inlineStr">
        <is>
          <t>N</t>
        </is>
      </c>
      <c r="AK1727" s="96" t="n"/>
      <c r="AL1727" s="91" t="inlineStr">
        <is>
          <t>n/a</t>
        </is>
      </c>
      <c r="AM1727" s="93" t="n"/>
      <c r="AN1727" s="92" t="inlineStr">
        <is>
          <t>None</t>
        </is>
      </c>
      <c r="AO1727" s="102" t="n">
        <v>0</v>
      </c>
      <c r="AP1727" s="103" t="n"/>
      <c r="AQ1727" s="102" t="n"/>
      <c r="AR1727" s="91" t="inlineStr">
        <is>
          <t>N</t>
        </is>
      </c>
      <c r="AS1727" s="104" t="n"/>
      <c r="AT1727" s="92">
        <f>IF(AND(P1727="52-wk high",T1727&gt;=Settings!$B$7),"Y","N")</f>
        <v/>
      </c>
      <c r="AU1727" s="91">
        <f>IF(AND(AD1727&gt;=Settings!$B$8,M1727&gt;0),"Y","N")</f>
        <v/>
      </c>
      <c r="AV1727" s="91">
        <f>IF(OR(AH1727&gt;Settings!$B$9,AI1727&gt;Settings!$B$9),"Y","N")</f>
        <v/>
      </c>
      <c r="AW1727" s="91">
        <f>IF(AJ1727&lt;&gt;"Y","n/a",IF(AND(M1727&gt;0,AK1727&gt;Settings!$B$10),"Y","N"))</f>
        <v/>
      </c>
      <c r="AX1727" s="91">
        <f>IF(AO1727&gt;=Settings!$B$11,"Y","N")</f>
        <v/>
      </c>
      <c r="AY1727" s="99">
        <f>(AT1727="Y")+(AU1727="Y")+(AV1727="Y")+(AW1727="Y")+(AX1727="Y")</f>
        <v/>
      </c>
      <c r="AZ1727" s="94">
        <f>IF(AY1727=0,"None",_xlfn.TEXTJOIN(", ",TRUE(),IF(AT1727="Y","Breakout",""),IF(AU1727="Y","Accumulation",""),IF(AV1727="Y","Institutional buying",""),IF(AW1727="Y","Long buildup",""),IF(AX1727="Y","Momentum leader","")))</f>
        <v/>
      </c>
      <c r="BA1727" s="94">
        <f>IF(BW1727="","","Passes "&amp;AY1727&amp;" of 5 buy-side scans"&amp;IF(G1727="Y","; RED FLAG: filter out using Red flag column",""))</f>
        <v/>
      </c>
      <c r="BB1727" s="91" t="inlineStr">
        <is>
          <t>None</t>
        </is>
      </c>
      <c r="BC1727" s="92" t="inlineStr">
        <is>
          <t>Y</t>
        </is>
      </c>
      <c r="BD1727" s="94" t="inlineStr">
        <is>
          <t>Few traders (&lt;100 unique PAN, 30 days)</t>
        </is>
      </c>
      <c r="BE1727" s="94" t="n"/>
      <c r="BF1727" s="92">
        <f>IF(R1727*100000&gt;=Settings!$B$5,"Y","N")</f>
        <v/>
      </c>
      <c r="BG1727" s="91">
        <f>IF(F1727&gt;Settings!$B$6,"Y","N")</f>
        <v/>
      </c>
      <c r="BH1727" s="97" t="n">
        <v>-28.79</v>
      </c>
      <c r="BI1727" s="96" t="n">
        <v>2.69</v>
      </c>
      <c r="BJ1727" s="96" t="n">
        <v>0.07000000000000001</v>
      </c>
      <c r="BK1727" s="96" t="n">
        <v>-9.039999999999999</v>
      </c>
      <c r="BL1727" s="96" t="n"/>
      <c r="BM1727" s="96" t="n"/>
      <c r="BN1727" s="97" t="n">
        <v>0.82</v>
      </c>
      <c r="BO1727" s="96" t="n">
        <v>0.31</v>
      </c>
      <c r="BP1727" s="96" t="n">
        <v>6.7</v>
      </c>
      <c r="BQ1727" s="96" t="n"/>
      <c r="BR1727" s="91" t="n"/>
      <c r="BS1727" s="91" t="inlineStr">
        <is>
          <t>None</t>
        </is>
      </c>
      <c r="BT1727" s="96" t="n">
        <v>54</v>
      </c>
      <c r="BU1727" s="91" t="n"/>
      <c r="BV1727" s="99">
        <f>IF(OR(BF1727&lt;&gt;"Y",BG1727&lt;&gt;"Y"),"",(AND(ISNUMBER(BQ1727),BQ1727&gt;0))+(BR1727="Stacked up")+(AND(ISNUMBER(BH1727),BH1727&gt;=-Settings!$B$17))+(AND(ISNUMBER(BK1727),ISNUMBER(BM1727),BK1727&gt;0,BM1727&gt;0))+(AND(ISNUMBER(AQ1727),AQ1727&gt;=Settings!$B$18))+(AND(ISNUMBER(BT1727),BT1727&gt;=Settings!$B$19,BT1727&lt;=Settings!$B$20))+(AND(ISNUMBER(AS1727),AS1727&gt;0))+(AND(ISNUMBER(T1727),ISNUMBER(M1727),T1727&gt;=Settings!$B$21,M1727&gt;0))+(AND(ISNUMBER(AD1727),ISNUMBER(M1727),AD1727&gt;=Settings!$B$22,M1727&gt;0))+(AY1727&gt;=1))</f>
        <v/>
      </c>
      <c r="BW1727" s="91">
        <f>IF(OR(AY1727=0,BF1727&lt;&gt;"Y",BG1727&lt;&gt;"Y"),"",1+SUMPRODUCT(($A$6:$A$2604=A1727)*($AY$6:$AY$2604&gt;0)*($BF$6:$BF$2604="Y")*($BG$6:$BG$2604="Y")*(($AY$6:$AY$2604&gt;AY1727)+($AY$6:$AY$2604=AY1727)*($AD$6:$AD$2604&gt;AD1727))))</f>
        <v/>
      </c>
    </row>
    <row r="1728" ht="23.85" customHeight="1" s="55">
      <c r="A1728" s="90" t="n">
        <v>46296</v>
      </c>
      <c r="B1728" s="91" t="inlineStr">
        <is>
          <t>GTPL</t>
        </is>
      </c>
      <c r="C1728" s="91" t="inlineStr">
        <is>
          <t>INE869I01013</t>
        </is>
      </c>
      <c r="D1728" s="91" t="n"/>
      <c r="E1728" s="91" t="inlineStr">
        <is>
          <t>None</t>
        </is>
      </c>
      <c r="F1728" s="93" t="n">
        <v>623</v>
      </c>
      <c r="G1728" s="92" t="inlineStr">
        <is>
          <t>N</t>
        </is>
      </c>
      <c r="H1728" s="94" t="n"/>
      <c r="I1728" s="91" t="inlineStr">
        <is>
          <t>N</t>
        </is>
      </c>
      <c r="J1728" s="92">
        <f>IF(K1728="","N","Y")</f>
        <v/>
      </c>
      <c r="K1728" s="94">
        <f>_xlfn.TEXTJOIN("; ",TRUE,IF(P1728="52-wk low","52-wk low",""),IF(AND(AD1728&gt;=Settings!$B$12,M1728&lt;0),"Distribution",""),IF(AND(AJ1728="Y",M1728&lt;0,AK1728&lt;-Settings!$B$13),"Long unwinding",""),IF(AND(AJ1728="Y",M1728&lt;0,AK1728&gt;Settings!$B$13),"Short buildup",""))</f>
        <v/>
      </c>
      <c r="L1728" s="95" t="n">
        <v>55.39</v>
      </c>
      <c r="M1728" s="96" t="n">
        <v>0.97</v>
      </c>
      <c r="N1728" s="93" t="n">
        <v>343</v>
      </c>
      <c r="O1728" s="91" t="inlineStr">
        <is>
          <t>None</t>
        </is>
      </c>
      <c r="P1728" s="91" t="inlineStr">
        <is>
          <t>None</t>
        </is>
      </c>
      <c r="Q1728" s="97" t="n">
        <v>0.45</v>
      </c>
      <c r="R1728" s="96" t="n">
        <v>0.52</v>
      </c>
      <c r="S1728" s="96" t="n">
        <v>0.86</v>
      </c>
      <c r="T1728" s="96" t="n">
        <v>0.58</v>
      </c>
      <c r="U1728" s="96" t="n">
        <v>0.72</v>
      </c>
      <c r="V1728" s="103" t="n">
        <v>0.83</v>
      </c>
      <c r="W1728" s="102" t="n">
        <v>1</v>
      </c>
      <c r="X1728" s="93" t="n"/>
      <c r="Y1728" s="91" t="inlineStr">
        <is>
          <t>None</t>
        </is>
      </c>
      <c r="Z1728" s="99" t="n">
        <v>66.94</v>
      </c>
      <c r="AA1728" s="96" t="n">
        <v>1.02</v>
      </c>
      <c r="AB1728" s="96" t="n">
        <v>1</v>
      </c>
      <c r="AC1728" s="96" t="n">
        <v>0.88</v>
      </c>
      <c r="AD1728" s="96" t="n">
        <v>0.55</v>
      </c>
      <c r="AE1728" s="96" t="n">
        <v>0.75</v>
      </c>
      <c r="AF1728" s="103" t="n">
        <v>1.01</v>
      </c>
      <c r="AG1728" s="91" t="inlineStr">
        <is>
          <t>Normal</t>
        </is>
      </c>
      <c r="AH1728" s="100" t="n">
        <v>0</v>
      </c>
      <c r="AI1728" s="101" t="n">
        <v>0</v>
      </c>
      <c r="AJ1728" s="92" t="inlineStr">
        <is>
          <t>N</t>
        </is>
      </c>
      <c r="AK1728" s="96" t="n"/>
      <c r="AL1728" s="91" t="inlineStr">
        <is>
          <t>n/a</t>
        </is>
      </c>
      <c r="AM1728" s="93" t="n"/>
      <c r="AN1728" s="92" t="inlineStr">
        <is>
          <t>None</t>
        </is>
      </c>
      <c r="AO1728" s="102" t="n">
        <v>0</v>
      </c>
      <c r="AP1728" s="103" t="n">
        <v>0.54</v>
      </c>
      <c r="AQ1728" s="102" t="n">
        <v>9</v>
      </c>
      <c r="AR1728" s="91" t="inlineStr">
        <is>
          <t>N</t>
        </is>
      </c>
      <c r="AS1728" s="104" t="n"/>
      <c r="AT1728" s="92">
        <f>IF(AND(P1728="52-wk high",T1728&gt;=Settings!$B$7),"Y","N")</f>
        <v/>
      </c>
      <c r="AU1728" s="91">
        <f>IF(AND(AD1728&gt;=Settings!$B$8,M1728&gt;0),"Y","N")</f>
        <v/>
      </c>
      <c r="AV1728" s="91">
        <f>IF(OR(AH1728&gt;Settings!$B$9,AI1728&gt;Settings!$B$9),"Y","N")</f>
        <v/>
      </c>
      <c r="AW1728" s="91">
        <f>IF(AJ1728&lt;&gt;"Y","n/a",IF(AND(M1728&gt;0,AK1728&gt;Settings!$B$10),"Y","N"))</f>
        <v/>
      </c>
      <c r="AX1728" s="91">
        <f>IF(AO1728&gt;=Settings!$B$11,"Y","N")</f>
        <v/>
      </c>
      <c r="AY1728" s="99">
        <f>(AT1728="Y")+(AU1728="Y")+(AV1728="Y")+(AW1728="Y")+(AX1728="Y")</f>
        <v/>
      </c>
      <c r="AZ1728" s="94">
        <f>IF(AY1728=0,"None",_xlfn.TEXTJOIN(", ",TRUE(),IF(AT1728="Y","Breakout",""),IF(AU1728="Y","Accumulation",""),IF(AV1728="Y","Institutional buying",""),IF(AW1728="Y","Long buildup",""),IF(AX1728="Y","Momentum leader","")))</f>
        <v/>
      </c>
      <c r="BA1728" s="94">
        <f>IF(BW1728="","","Passes "&amp;AY1728&amp;" of 5 buy-side scans"&amp;IF(G1728="Y","; RED FLAG: filter out using Red flag column",""))</f>
        <v/>
      </c>
      <c r="BB1728" s="91" t="inlineStr">
        <is>
          <t>None</t>
        </is>
      </c>
      <c r="BC1728" s="92" t="inlineStr">
        <is>
          <t>Y</t>
        </is>
      </c>
      <c r="BD1728" s="94" t="inlineStr">
        <is>
          <t>PE &gt; 50</t>
        </is>
      </c>
      <c r="BE1728" s="94" t="n"/>
      <c r="BF1728" s="92">
        <f>IF(R1728*100000&gt;=Settings!$B$5,"Y","N")</f>
        <v/>
      </c>
      <c r="BG1728" s="91">
        <f>IF(F1728&gt;Settings!$B$6,"Y","N")</f>
        <v/>
      </c>
      <c r="BH1728" s="97" t="n">
        <v>-53.16</v>
      </c>
      <c r="BI1728" s="96" t="n">
        <v>0.58</v>
      </c>
      <c r="BJ1728" s="96" t="n">
        <v>-3.06</v>
      </c>
      <c r="BK1728" s="96" t="n">
        <v>-9.42</v>
      </c>
      <c r="BL1728" s="96" t="n">
        <v>-6.21</v>
      </c>
      <c r="BM1728" s="96" t="n">
        <v>-48.71</v>
      </c>
      <c r="BN1728" s="97" t="n">
        <v>-1.15</v>
      </c>
      <c r="BO1728" s="96" t="n">
        <v>-3.41</v>
      </c>
      <c r="BP1728" s="96" t="n">
        <v>-8.630000000000001</v>
      </c>
      <c r="BQ1728" s="96" t="n">
        <v>-20.02</v>
      </c>
      <c r="BR1728" s="91" t="inlineStr">
        <is>
          <t>Stacked down</t>
        </is>
      </c>
      <c r="BS1728" s="91" t="inlineStr">
        <is>
          <t>None</t>
        </is>
      </c>
      <c r="BT1728" s="96" t="n">
        <v>46.5</v>
      </c>
      <c r="BU1728" s="91" t="inlineStr">
        <is>
          <t>N</t>
        </is>
      </c>
      <c r="BV1728" s="99">
        <f>IF(OR(BF1728&lt;&gt;"Y",BG1728&lt;&gt;"Y"),"",(AND(ISNUMBER(BQ1728),BQ1728&gt;0))+(BR1728="Stacked up")+(AND(ISNUMBER(BH1728),BH1728&gt;=-Settings!$B$17))+(AND(ISNUMBER(BK1728),ISNUMBER(BM1728),BK1728&gt;0,BM1728&gt;0))+(AND(ISNUMBER(AQ1728),AQ1728&gt;=Settings!$B$18))+(AND(ISNUMBER(BT1728),BT1728&gt;=Settings!$B$19,BT1728&lt;=Settings!$B$20))+(AND(ISNUMBER(AS1728),AS1728&gt;0))+(AND(ISNUMBER(T1728),ISNUMBER(M1728),T1728&gt;=Settings!$B$21,M1728&gt;0))+(AND(ISNUMBER(AD1728),ISNUMBER(M1728),AD1728&gt;=Settings!$B$22,M1728&gt;0))+(AY1728&gt;=1))</f>
        <v/>
      </c>
      <c r="BW1728" s="91">
        <f>IF(OR(AY1728=0,BF1728&lt;&gt;"Y",BG1728&lt;&gt;"Y"),"",1+SUMPRODUCT(($A$6:$A$2604=A1728)*($AY$6:$AY$2604&gt;0)*($BF$6:$BF$2604="Y")*($BG$6:$BG$2604="Y")*(($AY$6:$AY$2604&gt;AY1728)+($AY$6:$AY$2604=AY1728)*($AD$6:$AD$2604&gt;AD1728))))</f>
        <v/>
      </c>
    </row>
    <row r="1729" ht="23.85" customHeight="1" s="55">
      <c r="A1729" s="90" t="n">
        <v>46296</v>
      </c>
      <c r="B1729" s="91" t="inlineStr">
        <is>
          <t>PRAVEG</t>
        </is>
      </c>
      <c r="C1729" s="91" t="inlineStr">
        <is>
          <t>INE722B01019</t>
        </is>
      </c>
      <c r="D1729" s="91" t="n"/>
      <c r="E1729" s="91" t="inlineStr">
        <is>
          <t>None</t>
        </is>
      </c>
      <c r="F1729" s="93" t="n">
        <v>622</v>
      </c>
      <c r="G1729" s="92" t="inlineStr">
        <is>
          <t>N</t>
        </is>
      </c>
      <c r="H1729" s="94" t="n"/>
      <c r="I1729" s="91" t="inlineStr">
        <is>
          <t>N</t>
        </is>
      </c>
      <c r="J1729" s="92">
        <f>IF(K1729="","N","Y")</f>
        <v/>
      </c>
      <c r="K1729" s="94">
        <f>_xlfn.TEXTJOIN("; ",TRUE,IF(P1729="52-wk low","52-wk low",""),IF(AND(AD1729&gt;=Settings!$B$12,M1729&lt;0),"Distribution",""),IF(AND(AJ1729="Y",M1729&lt;0,AK1729&lt;-Settings!$B$13),"Long unwinding",""),IF(AND(AJ1729="Y",M1729&lt;0,AK1729&gt;Settings!$B$13),"Short buildup",""))</f>
        <v/>
      </c>
      <c r="L1729" s="95" t="n">
        <v>238.1</v>
      </c>
      <c r="M1729" s="96" t="n">
        <v>-1.53</v>
      </c>
      <c r="N1729" s="93" t="n">
        <v>1352</v>
      </c>
      <c r="O1729" s="91" t="inlineStr">
        <is>
          <t>None</t>
        </is>
      </c>
      <c r="P1729" s="91" t="inlineStr">
        <is>
          <t>None</t>
        </is>
      </c>
      <c r="Q1729" s="97" t="n">
        <v>1.35</v>
      </c>
      <c r="R1729" s="96" t="n">
        <v>0.4</v>
      </c>
      <c r="S1729" s="96" t="n">
        <v>3.99</v>
      </c>
      <c r="T1729" s="96" t="n">
        <v>1.89</v>
      </c>
      <c r="U1729" s="96" t="n">
        <v>1.49</v>
      </c>
      <c r="V1729" s="103" t="n">
        <v>0.43</v>
      </c>
      <c r="W1729" s="102" t="n"/>
      <c r="X1729" s="93" t="n"/>
      <c r="Y1729" s="91" t="inlineStr">
        <is>
          <t>None</t>
        </is>
      </c>
      <c r="Z1729" s="99" t="n">
        <v>91.45999999999999</v>
      </c>
      <c r="AA1729" s="96" t="n">
        <v>1.49</v>
      </c>
      <c r="AB1729" s="96" t="n">
        <v>1.57</v>
      </c>
      <c r="AC1729" s="96" t="n">
        <v>6.33</v>
      </c>
      <c r="AD1729" s="96" t="n">
        <v>3.06</v>
      </c>
      <c r="AE1729" s="96" t="n">
        <v>2.94</v>
      </c>
      <c r="AF1729" s="103" t="n">
        <v>1.35</v>
      </c>
      <c r="AG1729" s="91" t="inlineStr">
        <is>
          <t>Normal</t>
        </is>
      </c>
      <c r="AH1729" s="100" t="n">
        <v>0</v>
      </c>
      <c r="AI1729" s="101" t="n">
        <v>0</v>
      </c>
      <c r="AJ1729" s="92" t="inlineStr">
        <is>
          <t>N</t>
        </is>
      </c>
      <c r="AK1729" s="96" t="n"/>
      <c r="AL1729" s="91" t="inlineStr">
        <is>
          <t>n/a</t>
        </is>
      </c>
      <c r="AM1729" s="93" t="n"/>
      <c r="AN1729" s="92" t="inlineStr">
        <is>
          <t>None</t>
        </is>
      </c>
      <c r="AO1729" s="102" t="n">
        <v>0</v>
      </c>
      <c r="AP1729" s="103" t="n"/>
      <c r="AQ1729" s="102" t="n"/>
      <c r="AR1729" s="91" t="inlineStr">
        <is>
          <t>N</t>
        </is>
      </c>
      <c r="AS1729" s="104" t="n"/>
      <c r="AT1729" s="92">
        <f>IF(AND(P1729="52-wk high",T1729&gt;=Settings!$B$7),"Y","N")</f>
        <v/>
      </c>
      <c r="AU1729" s="91">
        <f>IF(AND(AD1729&gt;=Settings!$B$8,M1729&gt;0),"Y","N")</f>
        <v/>
      </c>
      <c r="AV1729" s="91">
        <f>IF(OR(AH1729&gt;Settings!$B$9,AI1729&gt;Settings!$B$9),"Y","N")</f>
        <v/>
      </c>
      <c r="AW1729" s="91">
        <f>IF(AJ1729&lt;&gt;"Y","n/a",IF(AND(M1729&gt;0,AK1729&gt;Settings!$B$10),"Y","N"))</f>
        <v/>
      </c>
      <c r="AX1729" s="91">
        <f>IF(AO1729&gt;=Settings!$B$11,"Y","N")</f>
        <v/>
      </c>
      <c r="AY1729" s="99">
        <f>(AT1729="Y")+(AU1729="Y")+(AV1729="Y")+(AW1729="Y")+(AX1729="Y")</f>
        <v/>
      </c>
      <c r="AZ1729" s="94">
        <f>IF(AY1729=0,"None",_xlfn.TEXTJOIN(", ",TRUE(),IF(AT1729="Y","Breakout",""),IF(AU1729="Y","Accumulation",""),IF(AV1729="Y","Institutional buying",""),IF(AW1729="Y","Long buildup",""),IF(AX1729="Y","Momentum leader","")))</f>
        <v/>
      </c>
      <c r="BA1729" s="94">
        <f>IF(BW1729="","","Passes "&amp;AY1729&amp;" of 5 buy-side scans"&amp;IF(G1729="Y","; RED FLAG: filter out using Red flag column",""))</f>
        <v/>
      </c>
      <c r="BB1729" s="91" t="inlineStr">
        <is>
          <t>None</t>
        </is>
      </c>
      <c r="BC1729" s="92" t="inlineStr">
        <is>
          <t>N</t>
        </is>
      </c>
      <c r="BD1729" s="94" t="n"/>
      <c r="BE1729" s="94" t="n"/>
      <c r="BF1729" s="92">
        <f>IF(R1729*100000&gt;=Settings!$B$5,"Y","N")</f>
        <v/>
      </c>
      <c r="BG1729" s="91">
        <f>IF(F1729&gt;Settings!$B$6,"Y","N")</f>
        <v/>
      </c>
      <c r="BH1729" s="97" t="n">
        <v>-26.74</v>
      </c>
      <c r="BI1729" s="96" t="n">
        <v>-8.18</v>
      </c>
      <c r="BJ1729" s="96" t="n">
        <v>-10.47</v>
      </c>
      <c r="BK1729" s="96" t="n">
        <v>1.4</v>
      </c>
      <c r="BL1729" s="96" t="n"/>
      <c r="BM1729" s="96" t="n"/>
      <c r="BN1729" s="97" t="n">
        <v>-6.42</v>
      </c>
      <c r="BO1729" s="96" t="n">
        <v>-8.44</v>
      </c>
      <c r="BP1729" s="96" t="n">
        <v>-9.01</v>
      </c>
      <c r="BQ1729" s="96" t="n"/>
      <c r="BR1729" s="91" t="n"/>
      <c r="BS1729" s="91" t="inlineStr">
        <is>
          <t>None</t>
        </is>
      </c>
      <c r="BT1729" s="96" t="n">
        <v>27.4</v>
      </c>
      <c r="BU1729" s="91" t="n"/>
      <c r="BV1729" s="99">
        <f>IF(OR(BF1729&lt;&gt;"Y",BG1729&lt;&gt;"Y"),"",(AND(ISNUMBER(BQ1729),BQ1729&gt;0))+(BR1729="Stacked up")+(AND(ISNUMBER(BH1729),BH1729&gt;=-Settings!$B$17))+(AND(ISNUMBER(BK1729),ISNUMBER(BM1729),BK1729&gt;0,BM1729&gt;0))+(AND(ISNUMBER(AQ1729),AQ1729&gt;=Settings!$B$18))+(AND(ISNUMBER(BT1729),BT1729&gt;=Settings!$B$19,BT1729&lt;=Settings!$B$20))+(AND(ISNUMBER(AS1729),AS1729&gt;0))+(AND(ISNUMBER(T1729),ISNUMBER(M1729),T1729&gt;=Settings!$B$21,M1729&gt;0))+(AND(ISNUMBER(AD1729),ISNUMBER(M1729),AD1729&gt;=Settings!$B$22,M1729&gt;0))+(AY1729&gt;=1))</f>
        <v/>
      </c>
      <c r="BW1729" s="91">
        <f>IF(OR(AY1729=0,BF1729&lt;&gt;"Y",BG1729&lt;&gt;"Y"),"",1+SUMPRODUCT(($A$6:$A$2604=A1729)*($AY$6:$AY$2604&gt;0)*($BF$6:$BF$2604="Y")*($BG$6:$BG$2604="Y")*(($AY$6:$AY$2604&gt;AY1729)+($AY$6:$AY$2604=AY1729)*($AD$6:$AD$2604&gt;AD1729))))</f>
        <v/>
      </c>
    </row>
    <row r="1730" ht="23.85" customHeight="1" s="55">
      <c r="A1730" s="90" t="n">
        <v>46296</v>
      </c>
      <c r="B1730" s="91" t="inlineStr">
        <is>
          <t>ARIES</t>
        </is>
      </c>
      <c r="C1730" s="91" t="inlineStr">
        <is>
          <t>INE298I01015</t>
        </is>
      </c>
      <c r="D1730" s="91" t="n"/>
      <c r="E1730" s="91" t="inlineStr">
        <is>
          <t>None</t>
        </is>
      </c>
      <c r="F1730" s="93" t="n">
        <v>621</v>
      </c>
      <c r="G1730" s="92" t="inlineStr">
        <is>
          <t>Y</t>
        </is>
      </c>
      <c r="H1730" s="94" t="inlineStr">
        <is>
          <t>ESM Stage 1; T2T (BE series)</t>
        </is>
      </c>
      <c r="I1730" s="91" t="inlineStr">
        <is>
          <t>Y</t>
        </is>
      </c>
      <c r="J1730" s="92">
        <f>IF(K1730="","N","Y")</f>
        <v/>
      </c>
      <c r="K1730" s="94">
        <f>_xlfn.TEXTJOIN("; ",TRUE,IF(P1730="52-wk low","52-wk low",""),IF(AND(AD1730&gt;=Settings!$B$12,M1730&lt;0),"Distribution",""),IF(AND(AJ1730="Y",M1730&lt;0,AK1730&lt;-Settings!$B$13),"Long unwinding",""),IF(AND(AJ1730="Y",M1730&lt;0,AK1730&gt;Settings!$B$13),"Short buildup",""))</f>
        <v/>
      </c>
      <c r="L1730" s="95" t="n">
        <v>477.4</v>
      </c>
      <c r="M1730" s="96" t="n">
        <v>-0.66</v>
      </c>
      <c r="N1730" s="93" t="n">
        <v>860</v>
      </c>
      <c r="O1730" s="91" t="inlineStr">
        <is>
          <t>None</t>
        </is>
      </c>
      <c r="P1730" s="91" t="inlineStr">
        <is>
          <t>None</t>
        </is>
      </c>
      <c r="Q1730" s="97" t="n">
        <v>0.28</v>
      </c>
      <c r="R1730" s="96" t="n">
        <v>0.25</v>
      </c>
      <c r="S1730" s="96" t="n">
        <v>0.59</v>
      </c>
      <c r="T1730" s="96" t="n">
        <v>0.35</v>
      </c>
      <c r="U1730" s="96" t="n">
        <v>0.54</v>
      </c>
      <c r="V1730" s="103" t="n">
        <v>0.48</v>
      </c>
      <c r="W1730" s="102" t="n">
        <v>0</v>
      </c>
      <c r="X1730" s="93" t="n"/>
      <c r="Y1730" s="91" t="inlineStr">
        <is>
          <t>None</t>
        </is>
      </c>
      <c r="Z1730" s="99" t="n"/>
      <c r="AA1730" s="96" t="n"/>
      <c r="AB1730" s="96" t="n"/>
      <c r="AC1730" s="96" t="n"/>
      <c r="AD1730" s="96" t="n"/>
      <c r="AE1730" s="96" t="n"/>
      <c r="AF1730" s="103" t="n"/>
      <c r="AG1730" s="91" t="inlineStr">
        <is>
          <t>No delivery data</t>
        </is>
      </c>
      <c r="AH1730" s="100" t="n">
        <v>0</v>
      </c>
      <c r="AI1730" s="101" t="n">
        <v>0</v>
      </c>
      <c r="AJ1730" s="92" t="inlineStr">
        <is>
          <t>N</t>
        </is>
      </c>
      <c r="AK1730" s="96" t="n"/>
      <c r="AL1730" s="91" t="inlineStr">
        <is>
          <t>n/a</t>
        </is>
      </c>
      <c r="AM1730" s="93" t="n"/>
      <c r="AN1730" s="92" t="inlineStr">
        <is>
          <t>None</t>
        </is>
      </c>
      <c r="AO1730" s="102" t="n">
        <v>0</v>
      </c>
      <c r="AP1730" s="103" t="n">
        <v>1.6</v>
      </c>
      <c r="AQ1730" s="102" t="n">
        <v>82</v>
      </c>
      <c r="AR1730" s="91" t="inlineStr">
        <is>
          <t>N</t>
        </is>
      </c>
      <c r="AS1730" s="104" t="n"/>
      <c r="AT1730" s="92">
        <f>IF(AND(P1730="52-wk high",T1730&gt;=Settings!$B$7),"Y","N")</f>
        <v/>
      </c>
      <c r="AU1730" s="91">
        <f>IF(AND(AD1730&gt;=Settings!$B$8,M1730&gt;0),"Y","N")</f>
        <v/>
      </c>
      <c r="AV1730" s="91">
        <f>IF(OR(AH1730&gt;Settings!$B$9,AI1730&gt;Settings!$B$9),"Y","N")</f>
        <v/>
      </c>
      <c r="AW1730" s="91">
        <f>IF(AJ1730&lt;&gt;"Y","n/a",IF(AND(M1730&gt;0,AK1730&gt;Settings!$B$10),"Y","N"))</f>
        <v/>
      </c>
      <c r="AX1730" s="91">
        <f>IF(AO1730&gt;=Settings!$B$11,"Y","N")</f>
        <v/>
      </c>
      <c r="AY1730" s="99">
        <f>(AT1730="Y")+(AU1730="Y")+(AV1730="Y")+(AW1730="Y")+(AX1730="Y")</f>
        <v/>
      </c>
      <c r="AZ1730" s="94">
        <f>IF(AY1730=0,"None",_xlfn.TEXTJOIN(", ",TRUE(),IF(AT1730="Y","Breakout",""),IF(AU1730="Y","Accumulation",""),IF(AV1730="Y","Institutional buying",""),IF(AW1730="Y","Long buildup",""),IF(AX1730="Y","Momentum leader","")))</f>
        <v/>
      </c>
      <c r="BA1730" s="94">
        <f>IF(BW1730="","","Passes "&amp;AY1730&amp;" of 5 buy-side scans"&amp;IF(G1730="Y","; RED FLAG: filter out using Red flag column",""))</f>
        <v/>
      </c>
      <c r="BB1730" s="91" t="inlineStr">
        <is>
          <t>None</t>
        </is>
      </c>
      <c r="BC1730" s="92" t="inlineStr">
        <is>
          <t>N</t>
        </is>
      </c>
      <c r="BD1730" s="94" t="n"/>
      <c r="BE1730" s="94" t="n"/>
      <c r="BF1730" s="92">
        <f>IF(R1730*100000&gt;=Settings!$B$5,"Y","N")</f>
        <v/>
      </c>
      <c r="BG1730" s="91">
        <f>IF(F1730&gt;Settings!$B$6,"Y","N")</f>
        <v/>
      </c>
      <c r="BH1730" s="97" t="n">
        <v>-9.02</v>
      </c>
      <c r="BI1730" s="96" t="n">
        <v>2.25</v>
      </c>
      <c r="BJ1730" s="96" t="n">
        <v>4.04</v>
      </c>
      <c r="BK1730" s="96" t="n">
        <v>40.49</v>
      </c>
      <c r="BL1730" s="96" t="n">
        <v>40.16</v>
      </c>
      <c r="BM1730" s="96" t="n">
        <v>26.98</v>
      </c>
      <c r="BN1730" s="97" t="n">
        <v>1.58</v>
      </c>
      <c r="BO1730" s="96" t="n">
        <v>8.44</v>
      </c>
      <c r="BP1730" s="96" t="n">
        <v>16.95</v>
      </c>
      <c r="BQ1730" s="96" t="n">
        <v>23.73</v>
      </c>
      <c r="BR1730" s="91" t="inlineStr">
        <is>
          <t>Stacked up</t>
        </is>
      </c>
      <c r="BS1730" s="91" t="inlineStr">
        <is>
          <t>None</t>
        </is>
      </c>
      <c r="BT1730" s="96" t="n">
        <v>55.7</v>
      </c>
      <c r="BU1730" s="91" t="inlineStr">
        <is>
          <t>N</t>
        </is>
      </c>
      <c r="BV1730" s="99">
        <f>IF(OR(BF1730&lt;&gt;"Y",BG1730&lt;&gt;"Y"),"",(AND(ISNUMBER(BQ1730),BQ1730&gt;0))+(BR1730="Stacked up")+(AND(ISNUMBER(BH1730),BH1730&gt;=-Settings!$B$17))+(AND(ISNUMBER(BK1730),ISNUMBER(BM1730),BK1730&gt;0,BM1730&gt;0))+(AND(ISNUMBER(AQ1730),AQ1730&gt;=Settings!$B$18))+(AND(ISNUMBER(BT1730),BT1730&gt;=Settings!$B$19,BT1730&lt;=Settings!$B$20))+(AND(ISNUMBER(AS1730),AS1730&gt;0))+(AND(ISNUMBER(T1730),ISNUMBER(M1730),T1730&gt;=Settings!$B$21,M1730&gt;0))+(AND(ISNUMBER(AD1730),ISNUMBER(M1730),AD1730&gt;=Settings!$B$22,M1730&gt;0))+(AY1730&gt;=1))</f>
        <v/>
      </c>
      <c r="BW1730" s="91">
        <f>IF(OR(AY1730=0,BF1730&lt;&gt;"Y",BG1730&lt;&gt;"Y"),"",1+SUMPRODUCT(($A$6:$A$2604=A1730)*($AY$6:$AY$2604&gt;0)*($BF$6:$BF$2604="Y")*($BG$6:$BG$2604="Y")*(($AY$6:$AY$2604&gt;AY1730)+($AY$6:$AY$2604=AY1730)*($AD$6:$AD$2604&gt;AD1730))))</f>
        <v/>
      </c>
    </row>
    <row r="1731" ht="23.85" customHeight="1" s="55">
      <c r="A1731" s="90" t="n">
        <v>46296</v>
      </c>
      <c r="B1731" s="91" t="inlineStr">
        <is>
          <t>PASUPTAC</t>
        </is>
      </c>
      <c r="C1731" s="91" t="inlineStr">
        <is>
          <t>INE818B01023</t>
        </is>
      </c>
      <c r="D1731" s="91" t="n"/>
      <c r="E1731" s="91" t="inlineStr">
        <is>
          <t>None</t>
        </is>
      </c>
      <c r="F1731" s="93" t="n">
        <v>621</v>
      </c>
      <c r="G1731" s="92" t="inlineStr">
        <is>
          <t>N</t>
        </is>
      </c>
      <c r="H1731" s="94" t="n"/>
      <c r="I1731" s="91" t="inlineStr">
        <is>
          <t>N</t>
        </is>
      </c>
      <c r="J1731" s="92">
        <f>IF(K1731="","N","Y")</f>
        <v/>
      </c>
      <c r="K1731" s="94">
        <f>_xlfn.TEXTJOIN("; ",TRUE,IF(P1731="52-wk low","52-wk low",""),IF(AND(AD1731&gt;=Settings!$B$12,M1731&lt;0),"Distribution",""),IF(AND(AJ1731="Y",M1731&lt;0,AK1731&lt;-Settings!$B$13),"Long unwinding",""),IF(AND(AJ1731="Y",M1731&lt;0,AK1731&gt;Settings!$B$13),"Short buildup",""))</f>
        <v/>
      </c>
      <c r="L1731" s="95" t="n">
        <v>69.64</v>
      </c>
      <c r="M1731" s="96" t="n">
        <v>-4.25</v>
      </c>
      <c r="N1731" s="93" t="n">
        <v>2380</v>
      </c>
      <c r="O1731" s="91" t="inlineStr">
        <is>
          <t>None</t>
        </is>
      </c>
      <c r="P1731" s="91" t="inlineStr">
        <is>
          <t>None</t>
        </is>
      </c>
      <c r="Q1731" s="97" t="n">
        <v>2.43</v>
      </c>
      <c r="R1731" s="96" t="n">
        <v>2.72</v>
      </c>
      <c r="S1731" s="96" t="n">
        <v>0.91</v>
      </c>
      <c r="T1731" s="96" t="n">
        <v>1.69</v>
      </c>
      <c r="U1731" s="96" t="n">
        <v>0.82</v>
      </c>
      <c r="V1731" s="103" t="n">
        <v>0.92</v>
      </c>
      <c r="W1731" s="102" t="n">
        <v>4</v>
      </c>
      <c r="X1731" s="93" t="n"/>
      <c r="Y1731" s="91" t="inlineStr">
        <is>
          <t>None</t>
        </is>
      </c>
      <c r="Z1731" s="99" t="n">
        <v>49.14</v>
      </c>
      <c r="AA1731" s="96" t="n">
        <v>0.88</v>
      </c>
      <c r="AB1731" s="96" t="n">
        <v>0.88</v>
      </c>
      <c r="AC1731" s="96" t="n"/>
      <c r="AD1731" s="96" t="n"/>
      <c r="AE1731" s="96" t="n"/>
      <c r="AF1731" s="103" t="n"/>
      <c r="AG1731" s="91" t="inlineStr">
        <is>
          <t>No delivery data</t>
        </is>
      </c>
      <c r="AH1731" s="100" t="n">
        <v>0</v>
      </c>
      <c r="AI1731" s="101" t="n">
        <v>0</v>
      </c>
      <c r="AJ1731" s="92" t="inlineStr">
        <is>
          <t>N</t>
        </is>
      </c>
      <c r="AK1731" s="96" t="n"/>
      <c r="AL1731" s="91" t="inlineStr">
        <is>
          <t>n/a</t>
        </is>
      </c>
      <c r="AM1731" s="93" t="n"/>
      <c r="AN1731" s="92" t="inlineStr">
        <is>
          <t>None</t>
        </is>
      </c>
      <c r="AO1731" s="102" t="n">
        <v>0</v>
      </c>
      <c r="AP1731" s="103" t="n">
        <v>1.76</v>
      </c>
      <c r="AQ1731" s="102" t="n">
        <v>85</v>
      </c>
      <c r="AR1731" s="91" t="inlineStr">
        <is>
          <t>N</t>
        </is>
      </c>
      <c r="AS1731" s="104" t="n"/>
      <c r="AT1731" s="92">
        <f>IF(AND(P1731="52-wk high",T1731&gt;=Settings!$B$7),"Y","N")</f>
        <v/>
      </c>
      <c r="AU1731" s="91">
        <f>IF(AND(AD1731&gt;=Settings!$B$8,M1731&gt;0),"Y","N")</f>
        <v/>
      </c>
      <c r="AV1731" s="91">
        <f>IF(OR(AH1731&gt;Settings!$B$9,AI1731&gt;Settings!$B$9),"Y","N")</f>
        <v/>
      </c>
      <c r="AW1731" s="91">
        <f>IF(AJ1731&lt;&gt;"Y","n/a",IF(AND(M1731&gt;0,AK1731&gt;Settings!$B$10),"Y","N"))</f>
        <v/>
      </c>
      <c r="AX1731" s="91">
        <f>IF(AO1731&gt;=Settings!$B$11,"Y","N")</f>
        <v/>
      </c>
      <c r="AY1731" s="99">
        <f>(AT1731="Y")+(AU1731="Y")+(AV1731="Y")+(AW1731="Y")+(AX1731="Y")</f>
        <v/>
      </c>
      <c r="AZ1731" s="94">
        <f>IF(AY1731=0,"None",_xlfn.TEXTJOIN(", ",TRUE(),IF(AT1731="Y","Breakout",""),IF(AU1731="Y","Accumulation",""),IF(AV1731="Y","Institutional buying",""),IF(AW1731="Y","Long buildup",""),IF(AX1731="Y","Momentum leader","")))</f>
        <v/>
      </c>
      <c r="BA1731" s="94">
        <f>IF(BW1731="","","Passes "&amp;AY1731&amp;" of 5 buy-side scans"&amp;IF(G1731="Y","; RED FLAG: filter out using Red flag column",""))</f>
        <v/>
      </c>
      <c r="BB1731" s="91" t="inlineStr">
        <is>
          <t>None</t>
        </is>
      </c>
      <c r="BC1731" s="92" t="inlineStr">
        <is>
          <t>N</t>
        </is>
      </c>
      <c r="BD1731" s="94" t="n"/>
      <c r="BE1731" s="94" t="n"/>
      <c r="BF1731" s="92">
        <f>IF(R1731*100000&gt;=Settings!$B$5,"Y","N")</f>
        <v/>
      </c>
      <c r="BG1731" s="91">
        <f>IF(F1731&gt;Settings!$B$6,"Y","N")</f>
        <v/>
      </c>
      <c r="BH1731" s="97" t="n">
        <v>-14.33</v>
      </c>
      <c r="BI1731" s="96" t="n">
        <v>-8.67</v>
      </c>
      <c r="BJ1731" s="96" t="n">
        <v>11.02</v>
      </c>
      <c r="BK1731" s="96" t="n">
        <v>10.68</v>
      </c>
      <c r="BL1731" s="96" t="n">
        <v>56.64</v>
      </c>
      <c r="BM1731" s="96" t="n">
        <v>51</v>
      </c>
      <c r="BN1731" s="97" t="n">
        <v>-1.75</v>
      </c>
      <c r="BO1731" s="96" t="n">
        <v>4.14</v>
      </c>
      <c r="BP1731" s="96" t="n">
        <v>10.29</v>
      </c>
      <c r="BQ1731" s="96" t="n">
        <v>18.76</v>
      </c>
      <c r="BR1731" s="91" t="inlineStr">
        <is>
          <t>Mixed</t>
        </is>
      </c>
      <c r="BS1731" s="91" t="inlineStr">
        <is>
          <t>None</t>
        </is>
      </c>
      <c r="BT1731" s="96" t="n">
        <v>45</v>
      </c>
      <c r="BU1731" s="91" t="inlineStr">
        <is>
          <t>N</t>
        </is>
      </c>
      <c r="BV1731" s="99">
        <f>IF(OR(BF1731&lt;&gt;"Y",BG1731&lt;&gt;"Y"),"",(AND(ISNUMBER(BQ1731),BQ1731&gt;0))+(BR1731="Stacked up")+(AND(ISNUMBER(BH1731),BH1731&gt;=-Settings!$B$17))+(AND(ISNUMBER(BK1731),ISNUMBER(BM1731),BK1731&gt;0,BM1731&gt;0))+(AND(ISNUMBER(AQ1731),AQ1731&gt;=Settings!$B$18))+(AND(ISNUMBER(BT1731),BT1731&gt;=Settings!$B$19,BT1731&lt;=Settings!$B$20))+(AND(ISNUMBER(AS1731),AS1731&gt;0))+(AND(ISNUMBER(T1731),ISNUMBER(M1731),T1731&gt;=Settings!$B$21,M1731&gt;0))+(AND(ISNUMBER(AD1731),ISNUMBER(M1731),AD1731&gt;=Settings!$B$22,M1731&gt;0))+(AY1731&gt;=1))</f>
        <v/>
      </c>
      <c r="BW1731" s="91">
        <f>IF(OR(AY1731=0,BF1731&lt;&gt;"Y",BG1731&lt;&gt;"Y"),"",1+SUMPRODUCT(($A$6:$A$2604=A1731)*($AY$6:$AY$2604&gt;0)*($BF$6:$BF$2604="Y")*($BG$6:$BG$2604="Y")*(($AY$6:$AY$2604&gt;AY1731)+($AY$6:$AY$2604=AY1731)*($AD$6:$AD$2604&gt;AD1731))))</f>
        <v/>
      </c>
    </row>
    <row r="1732" ht="23.85" customHeight="1" s="55">
      <c r="A1732" s="90" t="n">
        <v>46296</v>
      </c>
      <c r="B1732" s="91" t="inlineStr">
        <is>
          <t>SHIVALIK</t>
        </is>
      </c>
      <c r="C1732" s="91" t="inlineStr">
        <is>
          <t>INE788J01021</t>
        </is>
      </c>
      <c r="D1732" s="91" t="n"/>
      <c r="E1732" s="91" t="inlineStr">
        <is>
          <t>None</t>
        </is>
      </c>
      <c r="F1732" s="93" t="n">
        <v>621</v>
      </c>
      <c r="G1732" s="92" t="inlineStr">
        <is>
          <t>N</t>
        </is>
      </c>
      <c r="H1732" s="94" t="n"/>
      <c r="I1732" s="91" t="inlineStr">
        <is>
          <t>N</t>
        </is>
      </c>
      <c r="J1732" s="92">
        <f>IF(K1732="","N","Y")</f>
        <v/>
      </c>
      <c r="K1732" s="94">
        <f>_xlfn.TEXTJOIN("; ",TRUE,IF(P1732="52-wk low","52-wk low",""),IF(AND(AD1732&gt;=Settings!$B$12,M1732&lt;0),"Distribution",""),IF(AND(AJ1732="Y",M1732&lt;0,AK1732&lt;-Settings!$B$13),"Long unwinding",""),IF(AND(AJ1732="Y",M1732&lt;0,AK1732&gt;Settings!$B$13),"Short buildup",""))</f>
        <v/>
      </c>
      <c r="L1732" s="95" t="n">
        <v>394.05</v>
      </c>
      <c r="M1732" s="96" t="n">
        <v>-2.33</v>
      </c>
      <c r="N1732" s="93" t="n">
        <v>1804</v>
      </c>
      <c r="O1732" s="91" t="inlineStr">
        <is>
          <t>None</t>
        </is>
      </c>
      <c r="P1732" s="91" t="inlineStr">
        <is>
          <t>None</t>
        </is>
      </c>
      <c r="Q1732" s="97" t="n">
        <v>0.99</v>
      </c>
      <c r="R1732" s="96" t="n">
        <v>1.47</v>
      </c>
      <c r="S1732" s="96" t="n">
        <v>0.6899999999999999</v>
      </c>
      <c r="T1732" s="96" t="n">
        <v>1.22</v>
      </c>
      <c r="U1732" s="96" t="n">
        <v>1.53</v>
      </c>
      <c r="V1732" s="103" t="n">
        <v>2.25</v>
      </c>
      <c r="W1732" s="102" t="n">
        <v>12</v>
      </c>
      <c r="X1732" s="93" t="n"/>
      <c r="Y1732" s="91" t="inlineStr">
        <is>
          <t>None</t>
        </is>
      </c>
      <c r="Z1732" s="99" t="n">
        <v>42.81</v>
      </c>
      <c r="AA1732" s="96" t="n">
        <v>0.92</v>
      </c>
      <c r="AB1732" s="96" t="n">
        <v>0.92</v>
      </c>
      <c r="AC1732" s="96" t="n"/>
      <c r="AD1732" s="96" t="n"/>
      <c r="AE1732" s="96" t="n"/>
      <c r="AF1732" s="103" t="n"/>
      <c r="AG1732" s="91" t="inlineStr">
        <is>
          <t>Run-up, risky</t>
        </is>
      </c>
      <c r="AH1732" s="100" t="n">
        <v>0</v>
      </c>
      <c r="AI1732" s="101" t="n">
        <v>0</v>
      </c>
      <c r="AJ1732" s="92" t="inlineStr">
        <is>
          <t>N</t>
        </is>
      </c>
      <c r="AK1732" s="96" t="n"/>
      <c r="AL1732" s="91" t="inlineStr">
        <is>
          <t>n/a</t>
        </is>
      </c>
      <c r="AM1732" s="93" t="n"/>
      <c r="AN1732" s="92" t="inlineStr">
        <is>
          <t>None</t>
        </is>
      </c>
      <c r="AO1732" s="102" t="n">
        <v>0</v>
      </c>
      <c r="AP1732" s="103" t="n">
        <v>1.38</v>
      </c>
      <c r="AQ1732" s="102" t="n">
        <v>76</v>
      </c>
      <c r="AR1732" s="91" t="inlineStr">
        <is>
          <t>N</t>
        </is>
      </c>
      <c r="AS1732" s="104" t="n"/>
      <c r="AT1732" s="92">
        <f>IF(AND(P1732="52-wk high",T1732&gt;=Settings!$B$7),"Y","N")</f>
        <v/>
      </c>
      <c r="AU1732" s="91">
        <f>IF(AND(AD1732&gt;=Settings!$B$8,M1732&gt;0),"Y","N")</f>
        <v/>
      </c>
      <c r="AV1732" s="91">
        <f>IF(OR(AH1732&gt;Settings!$B$9,AI1732&gt;Settings!$B$9),"Y","N")</f>
        <v/>
      </c>
      <c r="AW1732" s="91">
        <f>IF(AJ1732&lt;&gt;"Y","n/a",IF(AND(M1732&gt;0,AK1732&gt;Settings!$B$10),"Y","N"))</f>
        <v/>
      </c>
      <c r="AX1732" s="91">
        <f>IF(AO1732&gt;=Settings!$B$11,"Y","N")</f>
        <v/>
      </c>
      <c r="AY1732" s="99">
        <f>(AT1732="Y")+(AU1732="Y")+(AV1732="Y")+(AW1732="Y")+(AX1732="Y")</f>
        <v/>
      </c>
      <c r="AZ1732" s="94">
        <f>IF(AY1732=0,"None",_xlfn.TEXTJOIN(", ",TRUE(),IF(AT1732="Y","Breakout",""),IF(AU1732="Y","Accumulation",""),IF(AV1732="Y","Institutional buying",""),IF(AW1732="Y","Long buildup",""),IF(AX1732="Y","Momentum leader","")))</f>
        <v/>
      </c>
      <c r="BA1732" s="94">
        <f>IF(BW1732="","","Passes "&amp;AY1732&amp;" of 5 buy-side scans"&amp;IF(G1732="Y","; RED FLAG: filter out using Red flag column",""))</f>
        <v/>
      </c>
      <c r="BB1732" s="91" t="inlineStr">
        <is>
          <t>None</t>
        </is>
      </c>
      <c r="BC1732" s="92" t="inlineStr">
        <is>
          <t>Y</t>
        </is>
      </c>
      <c r="BD1732" s="94" t="inlineStr">
        <is>
          <t>&gt;50% move in 3 months; High-low range &gt;75% in 3 months; High-low range &gt;100% in 6 months</t>
        </is>
      </c>
      <c r="BE1732" s="94" t="n"/>
      <c r="BF1732" s="92">
        <f>IF(R1732*100000&gt;=Settings!$B$5,"Y","N")</f>
        <v/>
      </c>
      <c r="BG1732" s="91">
        <f>IF(F1732&gt;Settings!$B$6,"Y","N")</f>
        <v/>
      </c>
      <c r="BH1732" s="97" t="n">
        <v>-16.34</v>
      </c>
      <c r="BI1732" s="96" t="n">
        <v>-4.05</v>
      </c>
      <c r="BJ1732" s="96" t="n">
        <v>16.57</v>
      </c>
      <c r="BK1732" s="96" t="n">
        <v>67.86</v>
      </c>
      <c r="BL1732" s="96" t="n">
        <v>68.76000000000001</v>
      </c>
      <c r="BM1732" s="96" t="n">
        <v>-10.2</v>
      </c>
      <c r="BN1732" s="97" t="n">
        <v>4.27</v>
      </c>
      <c r="BO1732" s="96" t="n">
        <v>19.28</v>
      </c>
      <c r="BP1732" s="96" t="n">
        <v>30.08</v>
      </c>
      <c r="BQ1732" s="96" t="n">
        <v>27.35</v>
      </c>
      <c r="BR1732" s="91" t="inlineStr">
        <is>
          <t>Mixed</t>
        </is>
      </c>
      <c r="BS1732" s="91" t="inlineStr">
        <is>
          <t>None</t>
        </is>
      </c>
      <c r="BT1732" s="96" t="n">
        <v>55.2</v>
      </c>
      <c r="BU1732" s="91" t="inlineStr">
        <is>
          <t>N</t>
        </is>
      </c>
      <c r="BV1732" s="99">
        <f>IF(OR(BF1732&lt;&gt;"Y",BG1732&lt;&gt;"Y"),"",(AND(ISNUMBER(BQ1732),BQ1732&gt;0))+(BR1732="Stacked up")+(AND(ISNUMBER(BH1732),BH1732&gt;=-Settings!$B$17))+(AND(ISNUMBER(BK1732),ISNUMBER(BM1732),BK1732&gt;0,BM1732&gt;0))+(AND(ISNUMBER(AQ1732),AQ1732&gt;=Settings!$B$18))+(AND(ISNUMBER(BT1732),BT1732&gt;=Settings!$B$19,BT1732&lt;=Settings!$B$20))+(AND(ISNUMBER(AS1732),AS1732&gt;0))+(AND(ISNUMBER(T1732),ISNUMBER(M1732),T1732&gt;=Settings!$B$21,M1732&gt;0))+(AND(ISNUMBER(AD1732),ISNUMBER(M1732),AD1732&gt;=Settings!$B$22,M1732&gt;0))+(AY1732&gt;=1))</f>
        <v/>
      </c>
      <c r="BW1732" s="91">
        <f>IF(OR(AY1732=0,BF1732&lt;&gt;"Y",BG1732&lt;&gt;"Y"),"",1+SUMPRODUCT(($A$6:$A$2604=A1732)*($AY$6:$AY$2604&gt;0)*($BF$6:$BF$2604="Y")*($BG$6:$BG$2604="Y")*(($AY$6:$AY$2604&gt;AY1732)+($AY$6:$AY$2604=AY1732)*($AD$6:$AD$2604&gt;AD1732))))</f>
        <v/>
      </c>
    </row>
    <row r="1733" ht="23.85" customHeight="1" s="55">
      <c r="A1733" s="90" t="n">
        <v>46296</v>
      </c>
      <c r="B1733" s="91" t="inlineStr">
        <is>
          <t>BESTAGRO</t>
        </is>
      </c>
      <c r="C1733" s="91" t="inlineStr">
        <is>
          <t>INE052T01021</t>
        </is>
      </c>
      <c r="D1733" s="91" t="n"/>
      <c r="E1733" s="91" t="inlineStr">
        <is>
          <t>None</t>
        </is>
      </c>
      <c r="F1733" s="93" t="n">
        <v>620</v>
      </c>
      <c r="G1733" s="92" t="inlineStr">
        <is>
          <t>N</t>
        </is>
      </c>
      <c r="H1733" s="94" t="n"/>
      <c r="I1733" s="91" t="inlineStr">
        <is>
          <t>N</t>
        </is>
      </c>
      <c r="J1733" s="92">
        <f>IF(K1733="","N","Y")</f>
        <v/>
      </c>
      <c r="K1733" s="94">
        <f>_xlfn.TEXTJOIN("; ",TRUE,IF(P1733="52-wk low","52-wk low",""),IF(AND(AD1733&gt;=Settings!$B$12,M1733&lt;0),"Distribution",""),IF(AND(AJ1733="Y",M1733&lt;0,AK1733&lt;-Settings!$B$13),"Long unwinding",""),IF(AND(AJ1733="Y",M1733&lt;0,AK1733&gt;Settings!$B$13),"Short buildup",""))</f>
        <v/>
      </c>
      <c r="L1733" s="95" t="n">
        <v>17.47</v>
      </c>
      <c r="M1733" s="96" t="n">
        <v>-0.34</v>
      </c>
      <c r="N1733" s="93" t="n">
        <v>729</v>
      </c>
      <c r="O1733" s="91" t="inlineStr">
        <is>
          <t>None</t>
        </is>
      </c>
      <c r="P1733" s="91" t="inlineStr">
        <is>
          <t>None</t>
        </is>
      </c>
      <c r="Q1733" s="97" t="n">
        <v>5.56</v>
      </c>
      <c r="R1733" s="96" t="n">
        <v>8.890000000000001</v>
      </c>
      <c r="S1733" s="96" t="n">
        <v>0.57</v>
      </c>
      <c r="T1733" s="96" t="n">
        <v>0.21</v>
      </c>
      <c r="U1733" s="96" t="n">
        <v>0.34</v>
      </c>
      <c r="V1733" s="103" t="n">
        <v>0.54</v>
      </c>
      <c r="W1733" s="102" t="n">
        <v>1</v>
      </c>
      <c r="X1733" s="93" t="n"/>
      <c r="Y1733" s="91" t="inlineStr">
        <is>
          <t>None</t>
        </is>
      </c>
      <c r="Z1733" s="99" t="n">
        <v>42.29</v>
      </c>
      <c r="AA1733" s="96" t="n">
        <v>0.87</v>
      </c>
      <c r="AB1733" s="96" t="n">
        <v>0.96</v>
      </c>
      <c r="AC1733" s="96" t="n">
        <v>0.52</v>
      </c>
      <c r="AD1733" s="96" t="n">
        <v>0.38</v>
      </c>
      <c r="AE1733" s="96" t="n">
        <v>0.53</v>
      </c>
      <c r="AF1733" s="103" t="n">
        <v>1.71</v>
      </c>
      <c r="AG1733" s="91" t="inlineStr">
        <is>
          <t>Quiet accumulation</t>
        </is>
      </c>
      <c r="AH1733" s="100" t="n">
        <v>0</v>
      </c>
      <c r="AI1733" s="101" t="n">
        <v>0</v>
      </c>
      <c r="AJ1733" s="92" t="inlineStr">
        <is>
          <t>N</t>
        </is>
      </c>
      <c r="AK1733" s="96" t="n"/>
      <c r="AL1733" s="91" t="inlineStr">
        <is>
          <t>n/a</t>
        </is>
      </c>
      <c r="AM1733" s="93" t="n"/>
      <c r="AN1733" s="92" t="inlineStr">
        <is>
          <t>None</t>
        </is>
      </c>
      <c r="AO1733" s="102" t="n">
        <v>0</v>
      </c>
      <c r="AP1733" s="103" t="n"/>
      <c r="AQ1733" s="102" t="n"/>
      <c r="AR1733" s="91" t="inlineStr">
        <is>
          <t>N</t>
        </is>
      </c>
      <c r="AS1733" s="104" t="n"/>
      <c r="AT1733" s="92">
        <f>IF(AND(P1733="52-wk high",T1733&gt;=Settings!$B$7),"Y","N")</f>
        <v/>
      </c>
      <c r="AU1733" s="91">
        <f>IF(AND(AD1733&gt;=Settings!$B$8,M1733&gt;0),"Y","N")</f>
        <v/>
      </c>
      <c r="AV1733" s="91">
        <f>IF(OR(AH1733&gt;Settings!$B$9,AI1733&gt;Settings!$B$9),"Y","N")</f>
        <v/>
      </c>
      <c r="AW1733" s="91">
        <f>IF(AJ1733&lt;&gt;"Y","n/a",IF(AND(M1733&gt;0,AK1733&gt;Settings!$B$10),"Y","N"))</f>
        <v/>
      </c>
      <c r="AX1733" s="91">
        <f>IF(AO1733&gt;=Settings!$B$11,"Y","N")</f>
        <v/>
      </c>
      <c r="AY1733" s="99">
        <f>(AT1733="Y")+(AU1733="Y")+(AV1733="Y")+(AW1733="Y")+(AX1733="Y")</f>
        <v/>
      </c>
      <c r="AZ1733" s="94">
        <f>IF(AY1733=0,"None",_xlfn.TEXTJOIN(", ",TRUE(),IF(AT1733="Y","Breakout",""),IF(AU1733="Y","Accumulation",""),IF(AV1733="Y","Institutional buying",""),IF(AW1733="Y","Long buildup",""),IF(AX1733="Y","Momentum leader","")))</f>
        <v/>
      </c>
      <c r="BA1733" s="94">
        <f>IF(BW1733="","","Passes "&amp;AY1733&amp;" of 5 buy-side scans"&amp;IF(G1733="Y","; RED FLAG: filter out using Red flag column",""))</f>
        <v/>
      </c>
      <c r="BB1733" s="91" t="inlineStr">
        <is>
          <t>None</t>
        </is>
      </c>
      <c r="BC1733" s="92" t="inlineStr">
        <is>
          <t>Y</t>
        </is>
      </c>
      <c r="BD1733" s="94" t="inlineStr">
        <is>
          <t>High-low range &gt;150% in 12 months</t>
        </is>
      </c>
      <c r="BE1733" s="94" t="inlineStr">
        <is>
          <t>BONUS 1:2, ex 16-Jan-2026</t>
        </is>
      </c>
      <c r="BF1733" s="92">
        <f>IF(R1733*100000&gt;=Settings!$B$5,"Y","N")</f>
        <v/>
      </c>
      <c r="BG1733" s="91">
        <f>IF(F1733&gt;Settings!$B$6,"Y","N")</f>
        <v/>
      </c>
      <c r="BH1733" s="97" t="n">
        <v>-49.22</v>
      </c>
      <c r="BI1733" s="96" t="n">
        <v>-3.96</v>
      </c>
      <c r="BJ1733" s="96" t="n">
        <v>2.1</v>
      </c>
      <c r="BK1733" s="96" t="n">
        <v>10.71</v>
      </c>
      <c r="BL1733" s="96" t="n">
        <v>35.32</v>
      </c>
      <c r="BM1733" s="96" t="n"/>
      <c r="BN1733" s="97" t="n">
        <v>-4.21</v>
      </c>
      <c r="BO1733" s="96" t="n">
        <v>-3.41</v>
      </c>
      <c r="BP1733" s="96" t="n">
        <v>-3.31</v>
      </c>
      <c r="BQ1733" s="96" t="n"/>
      <c r="BR1733" s="91" t="n"/>
      <c r="BS1733" s="91" t="inlineStr">
        <is>
          <t>None</t>
        </is>
      </c>
      <c r="BT1733" s="96" t="n">
        <v>33.8</v>
      </c>
      <c r="BU1733" s="91" t="n"/>
      <c r="BV1733" s="99">
        <f>IF(OR(BF1733&lt;&gt;"Y",BG1733&lt;&gt;"Y"),"",(AND(ISNUMBER(BQ1733),BQ1733&gt;0))+(BR1733="Stacked up")+(AND(ISNUMBER(BH1733),BH1733&gt;=-Settings!$B$17))+(AND(ISNUMBER(BK1733),ISNUMBER(BM1733),BK1733&gt;0,BM1733&gt;0))+(AND(ISNUMBER(AQ1733),AQ1733&gt;=Settings!$B$18))+(AND(ISNUMBER(BT1733),BT1733&gt;=Settings!$B$19,BT1733&lt;=Settings!$B$20))+(AND(ISNUMBER(AS1733),AS1733&gt;0))+(AND(ISNUMBER(T1733),ISNUMBER(M1733),T1733&gt;=Settings!$B$21,M1733&gt;0))+(AND(ISNUMBER(AD1733),ISNUMBER(M1733),AD1733&gt;=Settings!$B$22,M1733&gt;0))+(AY1733&gt;=1))</f>
        <v/>
      </c>
      <c r="BW1733" s="91">
        <f>IF(OR(AY1733=0,BF1733&lt;&gt;"Y",BG1733&lt;&gt;"Y"),"",1+SUMPRODUCT(($A$6:$A$2604=A1733)*($AY$6:$AY$2604&gt;0)*($BF$6:$BF$2604="Y")*($BG$6:$BG$2604="Y")*(($AY$6:$AY$2604&gt;AY1733)+($AY$6:$AY$2604=AY1733)*($AD$6:$AD$2604&gt;AD1733))))</f>
        <v/>
      </c>
    </row>
    <row r="1734" ht="23.85" customHeight="1" s="55">
      <c r="A1734" s="90" t="n">
        <v>46296</v>
      </c>
      <c r="B1734" s="91" t="inlineStr">
        <is>
          <t>VOITHPAPR</t>
        </is>
      </c>
      <c r="C1734" s="91" t="inlineStr">
        <is>
          <t>INE285C01015</t>
        </is>
      </c>
      <c r="D1734" s="91" t="n"/>
      <c r="E1734" s="91" t="inlineStr">
        <is>
          <t>None</t>
        </is>
      </c>
      <c r="F1734" s="93" t="n">
        <v>618</v>
      </c>
      <c r="G1734" s="92" t="inlineStr">
        <is>
          <t>N</t>
        </is>
      </c>
      <c r="H1734" s="94" t="n"/>
      <c r="I1734" s="91" t="inlineStr">
        <is>
          <t>N</t>
        </is>
      </c>
      <c r="J1734" s="92">
        <f>IF(K1734="","N","Y")</f>
        <v/>
      </c>
      <c r="K1734" s="94">
        <f>_xlfn.TEXTJOIN("; ",TRUE,IF(P1734="52-wk low","52-wk low",""),IF(AND(AD1734&gt;=Settings!$B$12,M1734&lt;0),"Distribution",""),IF(AND(AJ1734="Y",M1734&lt;0,AK1734&lt;-Settings!$B$13),"Long unwinding",""),IF(AND(AJ1734="Y",M1734&lt;0,AK1734&gt;Settings!$B$13),"Short buildup",""))</f>
        <v/>
      </c>
      <c r="L1734" s="95" t="n">
        <v>1407.3</v>
      </c>
      <c r="M1734" s="96" t="n">
        <v>-2.94</v>
      </c>
      <c r="N1734" s="93" t="n">
        <v>2064</v>
      </c>
      <c r="O1734" s="91" t="inlineStr">
        <is>
          <t>None</t>
        </is>
      </c>
      <c r="P1734" s="91" t="inlineStr">
        <is>
          <t>52-wk low</t>
        </is>
      </c>
      <c r="Q1734" s="97" t="n">
        <v>0</v>
      </c>
      <c r="R1734" s="96" t="n">
        <v>0</v>
      </c>
      <c r="S1734" s="96" t="n">
        <v>0.5</v>
      </c>
      <c r="T1734" s="96" t="n"/>
      <c r="U1734" s="96" t="n"/>
      <c r="V1734" s="103" t="n"/>
      <c r="W1734" s="102" t="n"/>
      <c r="X1734" s="93" t="n"/>
      <c r="Y1734" s="91" t="inlineStr">
        <is>
          <t>None</t>
        </is>
      </c>
      <c r="Z1734" s="99" t="n">
        <v>84.51000000000001</v>
      </c>
      <c r="AA1734" s="96" t="n">
        <v>1.01</v>
      </c>
      <c r="AB1734" s="96" t="n"/>
      <c r="AC1734" s="96" t="n">
        <v>0.5</v>
      </c>
      <c r="AD1734" s="96" t="n"/>
      <c r="AE1734" s="96" t="n"/>
      <c r="AF1734" s="103" t="n"/>
      <c r="AG1734" s="91" t="n"/>
      <c r="AH1734" s="100" t="n">
        <v>0</v>
      </c>
      <c r="AI1734" s="101" t="n">
        <v>0</v>
      </c>
      <c r="AJ1734" s="92" t="inlineStr">
        <is>
          <t>N</t>
        </is>
      </c>
      <c r="AK1734" s="96" t="n"/>
      <c r="AL1734" s="91" t="inlineStr">
        <is>
          <t>n/a</t>
        </is>
      </c>
      <c r="AM1734" s="93" t="n"/>
      <c r="AN1734" s="92" t="inlineStr">
        <is>
          <t>None</t>
        </is>
      </c>
      <c r="AO1734" s="102" t="n">
        <v>0</v>
      </c>
      <c r="AP1734" s="103" t="n"/>
      <c r="AQ1734" s="102" t="n"/>
      <c r="AR1734" s="91" t="inlineStr">
        <is>
          <t>N</t>
        </is>
      </c>
      <c r="AS1734" s="104" t="n"/>
      <c r="AT1734" s="92">
        <f>IF(AND(P1734="52-wk high",T1734&gt;=Settings!$B$7),"Y","N")</f>
        <v/>
      </c>
      <c r="AU1734" s="91">
        <f>IF(AND(AD1734&gt;=Settings!$B$8,M1734&gt;0),"Y","N")</f>
        <v/>
      </c>
      <c r="AV1734" s="91">
        <f>IF(OR(AH1734&gt;Settings!$B$9,AI1734&gt;Settings!$B$9),"Y","N")</f>
        <v/>
      </c>
      <c r="AW1734" s="91">
        <f>IF(AJ1734&lt;&gt;"Y","n/a",IF(AND(M1734&gt;0,AK1734&gt;Settings!$B$10),"Y","N"))</f>
        <v/>
      </c>
      <c r="AX1734" s="91">
        <f>IF(AO1734&gt;=Settings!$B$11,"Y","N")</f>
        <v/>
      </c>
      <c r="AY1734" s="99">
        <f>(AT1734="Y")+(AU1734="Y")+(AV1734="Y")+(AW1734="Y")+(AX1734="Y")</f>
        <v/>
      </c>
      <c r="AZ1734" s="94">
        <f>IF(AY1734=0,"None",_xlfn.TEXTJOIN(", ",TRUE(),IF(AT1734="Y","Breakout",""),IF(AU1734="Y","Accumulation",""),IF(AV1734="Y","Institutional buying",""),IF(AW1734="Y","Long buildup",""),IF(AX1734="Y","Momentum leader","")))</f>
        <v/>
      </c>
      <c r="BA1734" s="94">
        <f>IF(BW1734="","","Passes "&amp;AY1734&amp;" of 5 buy-side scans"&amp;IF(G1734="Y","; RED FLAG: filter out using Red flag column",""))</f>
        <v/>
      </c>
      <c r="BB1734" s="91" t="inlineStr">
        <is>
          <t>None</t>
        </is>
      </c>
      <c r="BC1734" s="92" t="inlineStr">
        <is>
          <t>Y</t>
        </is>
      </c>
      <c r="BD1734" s="94" t="inlineStr">
        <is>
          <t>Few traders (&lt;100 unique PAN, 30 days)</t>
        </is>
      </c>
      <c r="BE1734" s="94" t="n"/>
      <c r="BF1734" s="92">
        <f>IF(R1734*100000&gt;=Settings!$B$5,"Y","N")</f>
        <v/>
      </c>
      <c r="BG1734" s="91">
        <f>IF(F1734&gt;Settings!$B$6,"Y","N")</f>
        <v/>
      </c>
      <c r="BH1734" s="97" t="n">
        <v>-17.02</v>
      </c>
      <c r="BI1734" s="96" t="n">
        <v>-0.66</v>
      </c>
      <c r="BJ1734" s="96" t="n">
        <v>-3.14</v>
      </c>
      <c r="BK1734" s="96" t="n"/>
      <c r="BL1734" s="96" t="n"/>
      <c r="BM1734" s="96" t="n"/>
      <c r="BN1734" s="97" t="n">
        <v>-2.48</v>
      </c>
      <c r="BO1734" s="96" t="n"/>
      <c r="BP1734" s="96" t="n"/>
      <c r="BQ1734" s="96" t="n"/>
      <c r="BR1734" s="91" t="n"/>
      <c r="BS1734" s="91" t="n"/>
      <c r="BT1734" s="96" t="n">
        <v>44.8</v>
      </c>
      <c r="BU1734" s="91" t="n"/>
      <c r="BV1734" s="99">
        <f>IF(OR(BF1734&lt;&gt;"Y",BG1734&lt;&gt;"Y"),"",(AND(ISNUMBER(BQ1734),BQ1734&gt;0))+(BR1734="Stacked up")+(AND(ISNUMBER(BH1734),BH1734&gt;=-Settings!$B$17))+(AND(ISNUMBER(BK1734),ISNUMBER(BM1734),BK1734&gt;0,BM1734&gt;0))+(AND(ISNUMBER(AQ1734),AQ1734&gt;=Settings!$B$18))+(AND(ISNUMBER(BT1734),BT1734&gt;=Settings!$B$19,BT1734&lt;=Settings!$B$20))+(AND(ISNUMBER(AS1734),AS1734&gt;0))+(AND(ISNUMBER(T1734),ISNUMBER(M1734),T1734&gt;=Settings!$B$21,M1734&gt;0))+(AND(ISNUMBER(AD1734),ISNUMBER(M1734),AD1734&gt;=Settings!$B$22,M1734&gt;0))+(AY1734&gt;=1))</f>
        <v/>
      </c>
      <c r="BW1734" s="91">
        <f>IF(OR(AY1734=0,BF1734&lt;&gt;"Y",BG1734&lt;&gt;"Y"),"",1+SUMPRODUCT(($A$6:$A$2604=A1734)*($AY$6:$AY$2604&gt;0)*($BF$6:$BF$2604="Y")*($BG$6:$BG$2604="Y")*(($AY$6:$AY$2604&gt;AY1734)+($AY$6:$AY$2604=AY1734)*($AD$6:$AD$2604&gt;AD1734))))</f>
        <v/>
      </c>
    </row>
    <row r="1735" ht="23.85" customHeight="1" s="55">
      <c r="A1735" s="90" t="n">
        <v>46296</v>
      </c>
      <c r="B1735" s="91" t="inlineStr">
        <is>
          <t>PRIMO</t>
        </is>
      </c>
      <c r="C1735" s="91" t="inlineStr">
        <is>
          <t>INE607A01022</t>
        </is>
      </c>
      <c r="D1735" s="91" t="n"/>
      <c r="E1735" s="91" t="inlineStr">
        <is>
          <t>None</t>
        </is>
      </c>
      <c r="F1735" s="93" t="n">
        <v>616</v>
      </c>
      <c r="G1735" s="92" t="inlineStr">
        <is>
          <t>Y</t>
        </is>
      </c>
      <c r="H1735" s="94" t="inlineStr">
        <is>
          <t>Short-term ASM Stage 1</t>
        </is>
      </c>
      <c r="I1735" s="91" t="inlineStr">
        <is>
          <t>N</t>
        </is>
      </c>
      <c r="J1735" s="92">
        <f>IF(K1735="","N","Y")</f>
        <v/>
      </c>
      <c r="K1735" s="94">
        <f>_xlfn.TEXTJOIN("; ",TRUE,IF(P1735="52-wk low","52-wk low",""),IF(AND(AD1735&gt;=Settings!$B$12,M1735&lt;0),"Distribution",""),IF(AND(AJ1735="Y",M1735&lt;0,AK1735&lt;-Settings!$B$13),"Long unwinding",""),IF(AND(AJ1735="Y",M1735&lt;0,AK1735&gt;Settings!$B$13),"Short buildup",""))</f>
        <v/>
      </c>
      <c r="L1735" s="95" t="n">
        <v>25.41</v>
      </c>
      <c r="M1735" s="96" t="n">
        <v>-4.62</v>
      </c>
      <c r="N1735" s="93" t="n">
        <v>2430</v>
      </c>
      <c r="O1735" s="91" t="inlineStr">
        <is>
          <t>None</t>
        </is>
      </c>
      <c r="P1735" s="91" t="inlineStr">
        <is>
          <t>None</t>
        </is>
      </c>
      <c r="Q1735" s="97" t="n">
        <v>4.49</v>
      </c>
      <c r="R1735" s="96" t="n">
        <v>5.55</v>
      </c>
      <c r="S1735" s="96" t="n">
        <v>0.84</v>
      </c>
      <c r="T1735" s="96" t="n">
        <v>1.29</v>
      </c>
      <c r="U1735" s="96" t="n">
        <v>1.48</v>
      </c>
      <c r="V1735" s="103" t="n">
        <v>1.84</v>
      </c>
      <c r="W1735" s="102" t="n">
        <v>4</v>
      </c>
      <c r="X1735" s="93" t="n"/>
      <c r="Y1735" s="91" t="inlineStr">
        <is>
          <t>None</t>
        </is>
      </c>
      <c r="Z1735" s="99" t="n">
        <v>59.01</v>
      </c>
      <c r="AA1735" s="96" t="n">
        <v>1.02</v>
      </c>
      <c r="AB1735" s="96" t="n">
        <v>1</v>
      </c>
      <c r="AC1735" s="96" t="n">
        <v>1.06</v>
      </c>
      <c r="AD1735" s="96" t="n">
        <v>1.51</v>
      </c>
      <c r="AE1735" s="96" t="n">
        <v>1.67</v>
      </c>
      <c r="AF1735" s="103" t="n">
        <v>0.9</v>
      </c>
      <c r="AG1735" s="91" t="inlineStr">
        <is>
          <t>Run-up, risky</t>
        </is>
      </c>
      <c r="AH1735" s="100" t="n">
        <v>0</v>
      </c>
      <c r="AI1735" s="101" t="n">
        <v>0</v>
      </c>
      <c r="AJ1735" s="92" t="inlineStr">
        <is>
          <t>N</t>
        </is>
      </c>
      <c r="AK1735" s="96" t="n"/>
      <c r="AL1735" s="91" t="inlineStr">
        <is>
          <t>n/a</t>
        </is>
      </c>
      <c r="AM1735" s="93" t="n"/>
      <c r="AN1735" s="92" t="inlineStr">
        <is>
          <t>None</t>
        </is>
      </c>
      <c r="AO1735" s="102" t="n">
        <v>0</v>
      </c>
      <c r="AP1735" s="103" t="n">
        <v>1.19</v>
      </c>
      <c r="AQ1735" s="102" t="n">
        <v>69</v>
      </c>
      <c r="AR1735" s="91" t="inlineStr">
        <is>
          <t>N</t>
        </is>
      </c>
      <c r="AS1735" s="104" t="n"/>
      <c r="AT1735" s="92">
        <f>IF(AND(P1735="52-wk high",T1735&gt;=Settings!$B$7),"Y","N")</f>
        <v/>
      </c>
      <c r="AU1735" s="91">
        <f>IF(AND(AD1735&gt;=Settings!$B$8,M1735&gt;0),"Y","N")</f>
        <v/>
      </c>
      <c r="AV1735" s="91">
        <f>IF(OR(AH1735&gt;Settings!$B$9,AI1735&gt;Settings!$B$9),"Y","N")</f>
        <v/>
      </c>
      <c r="AW1735" s="91">
        <f>IF(AJ1735&lt;&gt;"Y","n/a",IF(AND(M1735&gt;0,AK1735&gt;Settings!$B$10),"Y","N"))</f>
        <v/>
      </c>
      <c r="AX1735" s="91">
        <f>IF(AO1735&gt;=Settings!$B$11,"Y","N")</f>
        <v/>
      </c>
      <c r="AY1735" s="99">
        <f>(AT1735="Y")+(AU1735="Y")+(AV1735="Y")+(AW1735="Y")+(AX1735="Y")</f>
        <v/>
      </c>
      <c r="AZ1735" s="94">
        <f>IF(AY1735=0,"None",_xlfn.TEXTJOIN(", ",TRUE(),IF(AT1735="Y","Breakout",""),IF(AU1735="Y","Accumulation",""),IF(AV1735="Y","Institutional buying",""),IF(AW1735="Y","Long buildup",""),IF(AX1735="Y","Momentum leader","")))</f>
        <v/>
      </c>
      <c r="BA1735" s="94">
        <f>IF(BW1735="","","Passes "&amp;AY1735&amp;" of 5 buy-side scans"&amp;IF(G1735="Y","; RED FLAG: filter out using Red flag column",""))</f>
        <v/>
      </c>
      <c r="BB1735" s="91" t="inlineStr">
        <is>
          <t>None</t>
        </is>
      </c>
      <c r="BC1735" s="92" t="inlineStr">
        <is>
          <t>N</t>
        </is>
      </c>
      <c r="BD1735" s="94" t="n"/>
      <c r="BE1735" s="94" t="n"/>
      <c r="BF1735" s="92">
        <f>IF(R1735*100000&gt;=Settings!$B$5,"Y","N")</f>
        <v/>
      </c>
      <c r="BG1735" s="91">
        <f>IF(F1735&gt;Settings!$B$6,"Y","N")</f>
        <v/>
      </c>
      <c r="BH1735" s="97" t="n">
        <v>-14.73</v>
      </c>
      <c r="BI1735" s="96" t="n">
        <v>14</v>
      </c>
      <c r="BJ1735" s="96" t="n">
        <v>19.52</v>
      </c>
      <c r="BK1735" s="96" t="n">
        <v>5.7</v>
      </c>
      <c r="BL1735" s="96" t="n">
        <v>32.69</v>
      </c>
      <c r="BM1735" s="96" t="n">
        <v>8.17</v>
      </c>
      <c r="BN1735" s="97" t="n">
        <v>6.82</v>
      </c>
      <c r="BO1735" s="96" t="n">
        <v>9.77</v>
      </c>
      <c r="BP1735" s="96" t="n">
        <v>10.38</v>
      </c>
      <c r="BQ1735" s="96" t="n">
        <v>10.29</v>
      </c>
      <c r="BR1735" s="91" t="inlineStr">
        <is>
          <t>Mixed</t>
        </is>
      </c>
      <c r="BS1735" s="91" t="inlineStr">
        <is>
          <t>None</t>
        </is>
      </c>
      <c r="BT1735" s="96" t="n">
        <v>58.5</v>
      </c>
      <c r="BU1735" s="91" t="inlineStr">
        <is>
          <t>N</t>
        </is>
      </c>
      <c r="BV1735" s="99">
        <f>IF(OR(BF1735&lt;&gt;"Y",BG1735&lt;&gt;"Y"),"",(AND(ISNUMBER(BQ1735),BQ1735&gt;0))+(BR1735="Stacked up")+(AND(ISNUMBER(BH1735),BH1735&gt;=-Settings!$B$17))+(AND(ISNUMBER(BK1735),ISNUMBER(BM1735),BK1735&gt;0,BM1735&gt;0))+(AND(ISNUMBER(AQ1735),AQ1735&gt;=Settings!$B$18))+(AND(ISNUMBER(BT1735),BT1735&gt;=Settings!$B$19,BT1735&lt;=Settings!$B$20))+(AND(ISNUMBER(AS1735),AS1735&gt;0))+(AND(ISNUMBER(T1735),ISNUMBER(M1735),T1735&gt;=Settings!$B$21,M1735&gt;0))+(AND(ISNUMBER(AD1735),ISNUMBER(M1735),AD1735&gt;=Settings!$B$22,M1735&gt;0))+(AY1735&gt;=1))</f>
        <v/>
      </c>
      <c r="BW1735" s="91">
        <f>IF(OR(AY1735=0,BF1735&lt;&gt;"Y",BG1735&lt;&gt;"Y"),"",1+SUMPRODUCT(($A$6:$A$2604=A1735)*($AY$6:$AY$2604&gt;0)*($BF$6:$BF$2604="Y")*($BG$6:$BG$2604="Y")*(($AY$6:$AY$2604&gt;AY1735)+($AY$6:$AY$2604=AY1735)*($AD$6:$AD$2604&gt;AD1735))))</f>
        <v/>
      </c>
    </row>
    <row r="1736" ht="23.85" customHeight="1" s="55">
      <c r="A1736" s="90" t="n">
        <v>46296</v>
      </c>
      <c r="B1736" s="91" t="inlineStr">
        <is>
          <t>GFLLIMITED</t>
        </is>
      </c>
      <c r="C1736" s="91" t="inlineStr">
        <is>
          <t>INE538A01037</t>
        </is>
      </c>
      <c r="D1736" s="91" t="n"/>
      <c r="E1736" s="91" t="inlineStr">
        <is>
          <t>None</t>
        </is>
      </c>
      <c r="F1736" s="93" t="n">
        <v>607</v>
      </c>
      <c r="G1736" s="92" t="inlineStr">
        <is>
          <t>N</t>
        </is>
      </c>
      <c r="H1736" s="94" t="n"/>
      <c r="I1736" s="91" t="inlineStr">
        <is>
          <t>N</t>
        </is>
      </c>
      <c r="J1736" s="92">
        <f>IF(K1736="","N","Y")</f>
        <v/>
      </c>
      <c r="K1736" s="94">
        <f>_xlfn.TEXTJOIN("; ",TRUE,IF(P1736="52-wk low","52-wk low",""),IF(AND(AD1736&gt;=Settings!$B$12,M1736&lt;0),"Distribution",""),IF(AND(AJ1736="Y",M1736&lt;0,AK1736&lt;-Settings!$B$13),"Long unwinding",""),IF(AND(AJ1736="Y",M1736&lt;0,AK1736&gt;Settings!$B$13),"Short buildup",""))</f>
        <v/>
      </c>
      <c r="L1736" s="95" t="n">
        <v>55.23</v>
      </c>
      <c r="M1736" s="96" t="n">
        <v>0.53</v>
      </c>
      <c r="N1736" s="93" t="n">
        <v>440</v>
      </c>
      <c r="O1736" s="91" t="inlineStr">
        <is>
          <t>None</t>
        </is>
      </c>
      <c r="P1736" s="91" t="inlineStr">
        <is>
          <t>None</t>
        </is>
      </c>
      <c r="Q1736" s="97" t="n">
        <v>0.78</v>
      </c>
      <c r="R1736" s="96" t="n">
        <v>1.1</v>
      </c>
      <c r="S1736" s="96" t="n">
        <v>0.63</v>
      </c>
      <c r="T1736" s="96" t="n">
        <v>0.71</v>
      </c>
      <c r="U1736" s="96" t="n">
        <v>0.99</v>
      </c>
      <c r="V1736" s="103" t="n">
        <v>1.42</v>
      </c>
      <c r="W1736" s="102" t="n">
        <v>3</v>
      </c>
      <c r="X1736" s="93" t="n"/>
      <c r="Y1736" s="91" t="inlineStr">
        <is>
          <t>None</t>
        </is>
      </c>
      <c r="Z1736" s="99" t="n">
        <v>47.9</v>
      </c>
      <c r="AA1736" s="96" t="n">
        <v>0.8</v>
      </c>
      <c r="AB1736" s="96" t="n">
        <v>0.84</v>
      </c>
      <c r="AC1736" s="96" t="n">
        <v>0.5</v>
      </c>
      <c r="AD1736" s="96" t="n">
        <v>0.62</v>
      </c>
      <c r="AE1736" s="96" t="n">
        <v>0.88</v>
      </c>
      <c r="AF1736" s="103" t="n">
        <v>1.1</v>
      </c>
      <c r="AG1736" s="91" t="inlineStr">
        <is>
          <t>Normal</t>
        </is>
      </c>
      <c r="AH1736" s="100" t="n">
        <v>0</v>
      </c>
      <c r="AI1736" s="101" t="n">
        <v>0</v>
      </c>
      <c r="AJ1736" s="92" t="inlineStr">
        <is>
          <t>N</t>
        </is>
      </c>
      <c r="AK1736" s="96" t="n"/>
      <c r="AL1736" s="91" t="inlineStr">
        <is>
          <t>n/a</t>
        </is>
      </c>
      <c r="AM1736" s="93" t="n"/>
      <c r="AN1736" s="92" t="inlineStr">
        <is>
          <t>None</t>
        </is>
      </c>
      <c r="AO1736" s="102" t="n">
        <v>0</v>
      </c>
      <c r="AP1736" s="103" t="n">
        <v>1.21</v>
      </c>
      <c r="AQ1736" s="102" t="n">
        <v>70</v>
      </c>
      <c r="AR1736" s="91" t="inlineStr">
        <is>
          <t>N</t>
        </is>
      </c>
      <c r="AS1736" s="104" t="n"/>
      <c r="AT1736" s="92">
        <f>IF(AND(P1736="52-wk high",T1736&gt;=Settings!$B$7),"Y","N")</f>
        <v/>
      </c>
      <c r="AU1736" s="91">
        <f>IF(AND(AD1736&gt;=Settings!$B$8,M1736&gt;0),"Y","N")</f>
        <v/>
      </c>
      <c r="AV1736" s="91">
        <f>IF(OR(AH1736&gt;Settings!$B$9,AI1736&gt;Settings!$B$9),"Y","N")</f>
        <v/>
      </c>
      <c r="AW1736" s="91">
        <f>IF(AJ1736&lt;&gt;"Y","n/a",IF(AND(M1736&gt;0,AK1736&gt;Settings!$B$10),"Y","N"))</f>
        <v/>
      </c>
      <c r="AX1736" s="91">
        <f>IF(AO1736&gt;=Settings!$B$11,"Y","N")</f>
        <v/>
      </c>
      <c r="AY1736" s="99">
        <f>(AT1736="Y")+(AU1736="Y")+(AV1736="Y")+(AW1736="Y")+(AX1736="Y")</f>
        <v/>
      </c>
      <c r="AZ1736" s="94">
        <f>IF(AY1736=0,"None",_xlfn.TEXTJOIN(", ",TRUE(),IF(AT1736="Y","Breakout",""),IF(AU1736="Y","Accumulation",""),IF(AV1736="Y","Institutional buying",""),IF(AW1736="Y","Long buildup",""),IF(AX1736="Y","Momentum leader","")))</f>
        <v/>
      </c>
      <c r="BA1736" s="94">
        <f>IF(BW1736="","","Passes "&amp;AY1736&amp;" of 5 buy-side scans"&amp;IF(G1736="Y","; RED FLAG: filter out using Red flag column",""))</f>
        <v/>
      </c>
      <c r="BB1736" s="91" t="inlineStr">
        <is>
          <t>None</t>
        </is>
      </c>
      <c r="BC1736" s="92" t="inlineStr">
        <is>
          <t>N</t>
        </is>
      </c>
      <c r="BD1736" s="94" t="n"/>
      <c r="BE1736" s="94" t="n"/>
      <c r="BF1736" s="92">
        <f>IF(R1736*100000&gt;=Settings!$B$5,"Y","N")</f>
        <v/>
      </c>
      <c r="BG1736" s="91">
        <f>IF(F1736&gt;Settings!$B$6,"Y","N")</f>
        <v/>
      </c>
      <c r="BH1736" s="97" t="n">
        <v>-31.81</v>
      </c>
      <c r="BI1736" s="96" t="n">
        <v>0.55</v>
      </c>
      <c r="BJ1736" s="96" t="n">
        <v>-1.9</v>
      </c>
      <c r="BK1736" s="96" t="n">
        <v>19.8</v>
      </c>
      <c r="BL1736" s="96" t="n">
        <v>40.96</v>
      </c>
      <c r="BM1736" s="96" t="n">
        <v>-10.56</v>
      </c>
      <c r="BN1736" s="97" t="n">
        <v>-1.4</v>
      </c>
      <c r="BO1736" s="96" t="n">
        <v>2.31</v>
      </c>
      <c r="BP1736" s="96" t="n">
        <v>6.53</v>
      </c>
      <c r="BQ1736" s="96" t="n">
        <v>6.48</v>
      </c>
      <c r="BR1736" s="91" t="inlineStr">
        <is>
          <t>Mixed</t>
        </is>
      </c>
      <c r="BS1736" s="91" t="inlineStr">
        <is>
          <t>None</t>
        </is>
      </c>
      <c r="BT1736" s="96" t="n">
        <v>44.7</v>
      </c>
      <c r="BU1736" s="91" t="inlineStr">
        <is>
          <t>N</t>
        </is>
      </c>
      <c r="BV1736" s="99">
        <f>IF(OR(BF1736&lt;&gt;"Y",BG1736&lt;&gt;"Y"),"",(AND(ISNUMBER(BQ1736),BQ1736&gt;0))+(BR1736="Stacked up")+(AND(ISNUMBER(BH1736),BH1736&gt;=-Settings!$B$17))+(AND(ISNUMBER(BK1736),ISNUMBER(BM1736),BK1736&gt;0,BM1736&gt;0))+(AND(ISNUMBER(AQ1736),AQ1736&gt;=Settings!$B$18))+(AND(ISNUMBER(BT1736),BT1736&gt;=Settings!$B$19,BT1736&lt;=Settings!$B$20))+(AND(ISNUMBER(AS1736),AS1736&gt;0))+(AND(ISNUMBER(T1736),ISNUMBER(M1736),T1736&gt;=Settings!$B$21,M1736&gt;0))+(AND(ISNUMBER(AD1736),ISNUMBER(M1736),AD1736&gt;=Settings!$B$22,M1736&gt;0))+(AY1736&gt;=1))</f>
        <v/>
      </c>
      <c r="BW1736" s="91">
        <f>IF(OR(AY1736=0,BF1736&lt;&gt;"Y",BG1736&lt;&gt;"Y"),"",1+SUMPRODUCT(($A$6:$A$2604=A1736)*($AY$6:$AY$2604&gt;0)*($BF$6:$BF$2604="Y")*($BG$6:$BG$2604="Y")*(($AY$6:$AY$2604&gt;AY1736)+($AY$6:$AY$2604=AY1736)*($AD$6:$AD$2604&gt;AD1736))))</f>
        <v/>
      </c>
    </row>
    <row r="1737" ht="23.85" customHeight="1" s="55">
      <c r="A1737" s="90" t="n">
        <v>46296</v>
      </c>
      <c r="B1737" s="91" t="inlineStr">
        <is>
          <t>TVTODAY</t>
        </is>
      </c>
      <c r="C1737" s="91" t="inlineStr">
        <is>
          <t>INE038F01029</t>
        </is>
      </c>
      <c r="D1737" s="91" t="n"/>
      <c r="E1737" s="91" t="inlineStr">
        <is>
          <t>None</t>
        </is>
      </c>
      <c r="F1737" s="93" t="n">
        <v>607</v>
      </c>
      <c r="G1737" s="92" t="inlineStr">
        <is>
          <t>N</t>
        </is>
      </c>
      <c r="H1737" s="94" t="n"/>
      <c r="I1737" s="91" t="inlineStr">
        <is>
          <t>N</t>
        </is>
      </c>
      <c r="J1737" s="92">
        <f>IF(K1737="","N","Y")</f>
        <v/>
      </c>
      <c r="K1737" s="94">
        <f>_xlfn.TEXTJOIN("; ",TRUE,IF(P1737="52-wk low","52-wk low",""),IF(AND(AD1737&gt;=Settings!$B$12,M1737&lt;0),"Distribution",""),IF(AND(AJ1737="Y",M1737&lt;0,AK1737&lt;-Settings!$B$13),"Long unwinding",""),IF(AND(AJ1737="Y",M1737&lt;0,AK1737&gt;Settings!$B$13),"Short buildup",""))</f>
        <v/>
      </c>
      <c r="L1737" s="95" t="n">
        <v>101.65</v>
      </c>
      <c r="M1737" s="96" t="n">
        <v>-2.44</v>
      </c>
      <c r="N1737" s="93" t="n">
        <v>1857</v>
      </c>
      <c r="O1737" s="91" t="inlineStr">
        <is>
          <t>None</t>
        </is>
      </c>
      <c r="P1737" s="91" t="inlineStr">
        <is>
          <t>None</t>
        </is>
      </c>
      <c r="Q1737" s="97" t="n">
        <v>0.77</v>
      </c>
      <c r="R1737" s="96" t="n">
        <v>0.34</v>
      </c>
      <c r="S1737" s="96" t="n">
        <v>2.46</v>
      </c>
      <c r="T1737" s="96" t="n">
        <v>2.24</v>
      </c>
      <c r="U1737" s="96" t="n">
        <v>1.21</v>
      </c>
      <c r="V1737" s="103" t="n">
        <v>0.54</v>
      </c>
      <c r="W1737" s="102" t="n">
        <v>3</v>
      </c>
      <c r="X1737" s="93" t="n"/>
      <c r="Y1737" s="91" t="inlineStr">
        <is>
          <t>None</t>
        </is>
      </c>
      <c r="Z1737" s="99" t="n">
        <v>66.69</v>
      </c>
      <c r="AA1737" s="96" t="n">
        <v>0.95</v>
      </c>
      <c r="AB1737" s="96" t="n">
        <v>1</v>
      </c>
      <c r="AC1737" s="96" t="n">
        <v>2.29</v>
      </c>
      <c r="AD1737" s="96" t="n">
        <v>2.24</v>
      </c>
      <c r="AE1737" s="96" t="n">
        <v>1.66</v>
      </c>
      <c r="AF1737" s="103" t="n">
        <v>1.47</v>
      </c>
      <c r="AG1737" s="91" t="inlineStr">
        <is>
          <t>Normal</t>
        </is>
      </c>
      <c r="AH1737" s="100" t="n">
        <v>0</v>
      </c>
      <c r="AI1737" s="101" t="n">
        <v>0</v>
      </c>
      <c r="AJ1737" s="92" t="inlineStr">
        <is>
          <t>N</t>
        </is>
      </c>
      <c r="AK1737" s="96" t="n"/>
      <c r="AL1737" s="91" t="inlineStr">
        <is>
          <t>n/a</t>
        </is>
      </c>
      <c r="AM1737" s="93" t="n"/>
      <c r="AN1737" s="92" t="inlineStr">
        <is>
          <t>None</t>
        </is>
      </c>
      <c r="AO1737" s="102" t="n">
        <v>0</v>
      </c>
      <c r="AP1737" s="103" t="n">
        <v>0.58</v>
      </c>
      <c r="AQ1737" s="102" t="n">
        <v>15</v>
      </c>
      <c r="AR1737" s="91" t="inlineStr">
        <is>
          <t>N</t>
        </is>
      </c>
      <c r="AS1737" s="104" t="n"/>
      <c r="AT1737" s="92">
        <f>IF(AND(P1737="52-wk high",T1737&gt;=Settings!$B$7),"Y","N")</f>
        <v/>
      </c>
      <c r="AU1737" s="91">
        <f>IF(AND(AD1737&gt;=Settings!$B$8,M1737&gt;0),"Y","N")</f>
        <v/>
      </c>
      <c r="AV1737" s="91">
        <f>IF(OR(AH1737&gt;Settings!$B$9,AI1737&gt;Settings!$B$9),"Y","N")</f>
        <v/>
      </c>
      <c r="AW1737" s="91">
        <f>IF(AJ1737&lt;&gt;"Y","n/a",IF(AND(M1737&gt;0,AK1737&gt;Settings!$B$10),"Y","N"))</f>
        <v/>
      </c>
      <c r="AX1737" s="91">
        <f>IF(AO1737&gt;=Settings!$B$11,"Y","N")</f>
        <v/>
      </c>
      <c r="AY1737" s="99">
        <f>(AT1737="Y")+(AU1737="Y")+(AV1737="Y")+(AW1737="Y")+(AX1737="Y")</f>
        <v/>
      </c>
      <c r="AZ1737" s="94">
        <f>IF(AY1737=0,"None",_xlfn.TEXTJOIN(", ",TRUE(),IF(AT1737="Y","Breakout",""),IF(AU1737="Y","Accumulation",""),IF(AV1737="Y","Institutional buying",""),IF(AW1737="Y","Long buildup",""),IF(AX1737="Y","Momentum leader","")))</f>
        <v/>
      </c>
      <c r="BA1737" s="94">
        <f>IF(BW1737="","","Passes "&amp;AY1737&amp;" of 5 buy-side scans"&amp;IF(G1737="Y","; RED FLAG: filter out using Red flag column",""))</f>
        <v/>
      </c>
      <c r="BB1737" s="91" t="inlineStr">
        <is>
          <t>None</t>
        </is>
      </c>
      <c r="BC1737" s="92" t="inlineStr">
        <is>
          <t>N</t>
        </is>
      </c>
      <c r="BD1737" s="94" t="n"/>
      <c r="BE1737" s="94" t="n"/>
      <c r="BF1737" s="92">
        <f>IF(R1737*100000&gt;=Settings!$B$5,"Y","N")</f>
        <v/>
      </c>
      <c r="BG1737" s="91">
        <f>IF(F1737&gt;Settings!$B$6,"Y","N")</f>
        <v/>
      </c>
      <c r="BH1737" s="97" t="n">
        <v>-33.57</v>
      </c>
      <c r="BI1737" s="96" t="n">
        <v>-5.68</v>
      </c>
      <c r="BJ1737" s="96" t="n">
        <v>-8.800000000000001</v>
      </c>
      <c r="BK1737" s="96" t="n">
        <v>-20.27</v>
      </c>
      <c r="BL1737" s="96" t="n">
        <v>-1.71</v>
      </c>
      <c r="BM1737" s="96" t="n">
        <v>-31.96</v>
      </c>
      <c r="BN1737" s="97" t="n">
        <v>-5.29</v>
      </c>
      <c r="BO1737" s="96" t="n">
        <v>-8.210000000000001</v>
      </c>
      <c r="BP1737" s="96" t="n">
        <v>-10.44</v>
      </c>
      <c r="BQ1737" s="96" t="n">
        <v>-14.46</v>
      </c>
      <c r="BR1737" s="91" t="inlineStr">
        <is>
          <t>Stacked down</t>
        </is>
      </c>
      <c r="BS1737" s="91" t="inlineStr">
        <is>
          <t>None</t>
        </is>
      </c>
      <c r="BT1737" s="96" t="n">
        <v>24.9</v>
      </c>
      <c r="BU1737" s="91" t="inlineStr">
        <is>
          <t>N</t>
        </is>
      </c>
      <c r="BV1737" s="99">
        <f>IF(OR(BF1737&lt;&gt;"Y",BG1737&lt;&gt;"Y"),"",(AND(ISNUMBER(BQ1737),BQ1737&gt;0))+(BR1737="Stacked up")+(AND(ISNUMBER(BH1737),BH1737&gt;=-Settings!$B$17))+(AND(ISNUMBER(BK1737),ISNUMBER(BM1737),BK1737&gt;0,BM1737&gt;0))+(AND(ISNUMBER(AQ1737),AQ1737&gt;=Settings!$B$18))+(AND(ISNUMBER(BT1737),BT1737&gt;=Settings!$B$19,BT1737&lt;=Settings!$B$20))+(AND(ISNUMBER(AS1737),AS1737&gt;0))+(AND(ISNUMBER(T1737),ISNUMBER(M1737),T1737&gt;=Settings!$B$21,M1737&gt;0))+(AND(ISNUMBER(AD1737),ISNUMBER(M1737),AD1737&gt;=Settings!$B$22,M1737&gt;0))+(AY1737&gt;=1))</f>
        <v/>
      </c>
      <c r="BW1737" s="91">
        <f>IF(OR(AY1737=0,BF1737&lt;&gt;"Y",BG1737&lt;&gt;"Y"),"",1+SUMPRODUCT(($A$6:$A$2604=A1737)*($AY$6:$AY$2604&gt;0)*($BF$6:$BF$2604="Y")*($BG$6:$BG$2604="Y")*(($AY$6:$AY$2604&gt;AY1737)+($AY$6:$AY$2604=AY1737)*($AD$6:$AD$2604&gt;AD1737))))</f>
        <v/>
      </c>
    </row>
    <row r="1738" ht="23.85" customHeight="1" s="55">
      <c r="A1738" s="90" t="n">
        <v>46296</v>
      </c>
      <c r="B1738" s="91" t="inlineStr">
        <is>
          <t>UNIENTER</t>
        </is>
      </c>
      <c r="C1738" s="91" t="inlineStr">
        <is>
          <t>INE037A01022</t>
        </is>
      </c>
      <c r="D1738" s="91" t="n"/>
      <c r="E1738" s="91" t="inlineStr">
        <is>
          <t>None</t>
        </is>
      </c>
      <c r="F1738" s="93" t="n">
        <v>605</v>
      </c>
      <c r="G1738" s="92" t="inlineStr">
        <is>
          <t>N</t>
        </is>
      </c>
      <c r="H1738" s="94" t="n"/>
      <c r="I1738" s="91" t="inlineStr">
        <is>
          <t>N</t>
        </is>
      </c>
      <c r="J1738" s="92">
        <f>IF(K1738="","N","Y")</f>
        <v/>
      </c>
      <c r="K1738" s="94">
        <f>_xlfn.TEXTJOIN("; ",TRUE,IF(P1738="52-wk low","52-wk low",""),IF(AND(AD1738&gt;=Settings!$B$12,M1738&lt;0),"Distribution",""),IF(AND(AJ1738="Y",M1738&lt;0,AK1738&lt;-Settings!$B$13),"Long unwinding",""),IF(AND(AJ1738="Y",M1738&lt;0,AK1738&gt;Settings!$B$13),"Short buildup",""))</f>
        <v/>
      </c>
      <c r="L1738" s="95" t="n">
        <v>87.02</v>
      </c>
      <c r="M1738" s="96" t="n">
        <v>-1.95</v>
      </c>
      <c r="N1738" s="93" t="n">
        <v>1610</v>
      </c>
      <c r="O1738" s="91" t="inlineStr">
        <is>
          <t>None</t>
        </is>
      </c>
      <c r="P1738" s="91" t="inlineStr">
        <is>
          <t>52-wk low</t>
        </is>
      </c>
      <c r="Q1738" s="97" t="n">
        <v>0.09</v>
      </c>
      <c r="R1738" s="96" t="n">
        <v>0.05</v>
      </c>
      <c r="S1738" s="96" t="n">
        <v>1.98</v>
      </c>
      <c r="T1738" s="96" t="n">
        <v>1.59</v>
      </c>
      <c r="U1738" s="96" t="n">
        <v>0.88</v>
      </c>
      <c r="V1738" s="103" t="n">
        <v>0.48</v>
      </c>
      <c r="W1738" s="102" t="n">
        <v>1</v>
      </c>
      <c r="X1738" s="93" t="n"/>
      <c r="Y1738" s="91" t="inlineStr">
        <is>
          <t>None</t>
        </is>
      </c>
      <c r="Z1738" s="99" t="n">
        <v>89.81999999999999</v>
      </c>
      <c r="AA1738" s="96" t="n">
        <v>1.15</v>
      </c>
      <c r="AB1738" s="96" t="n">
        <v>1.24</v>
      </c>
      <c r="AC1738" s="96" t="n">
        <v>2.27</v>
      </c>
      <c r="AD1738" s="96" t="n">
        <v>2.01</v>
      </c>
      <c r="AE1738" s="96" t="n">
        <v>1.34</v>
      </c>
      <c r="AF1738" s="103" t="n">
        <v>1.35</v>
      </c>
      <c r="AG1738" s="91" t="inlineStr">
        <is>
          <t>Normal</t>
        </is>
      </c>
      <c r="AH1738" s="100" t="n">
        <v>0</v>
      </c>
      <c r="AI1738" s="101" t="n">
        <v>0</v>
      </c>
      <c r="AJ1738" s="92" t="inlineStr">
        <is>
          <t>N</t>
        </is>
      </c>
      <c r="AK1738" s="96" t="n"/>
      <c r="AL1738" s="91" t="inlineStr">
        <is>
          <t>n/a</t>
        </is>
      </c>
      <c r="AM1738" s="93" t="n"/>
      <c r="AN1738" s="92" t="inlineStr">
        <is>
          <t>None</t>
        </is>
      </c>
      <c r="AO1738" s="102" t="n">
        <v>0</v>
      </c>
      <c r="AP1738" s="103" t="n">
        <v>0.52</v>
      </c>
      <c r="AQ1738" s="102" t="n">
        <v>7</v>
      </c>
      <c r="AR1738" s="91" t="inlineStr">
        <is>
          <t>N</t>
        </is>
      </c>
      <c r="AS1738" s="104" t="n"/>
      <c r="AT1738" s="92">
        <f>IF(AND(P1738="52-wk high",T1738&gt;=Settings!$B$7),"Y","N")</f>
        <v/>
      </c>
      <c r="AU1738" s="91">
        <f>IF(AND(AD1738&gt;=Settings!$B$8,M1738&gt;0),"Y","N")</f>
        <v/>
      </c>
      <c r="AV1738" s="91">
        <f>IF(OR(AH1738&gt;Settings!$B$9,AI1738&gt;Settings!$B$9),"Y","N")</f>
        <v/>
      </c>
      <c r="AW1738" s="91">
        <f>IF(AJ1738&lt;&gt;"Y","n/a",IF(AND(M1738&gt;0,AK1738&gt;Settings!$B$10),"Y","N"))</f>
        <v/>
      </c>
      <c r="AX1738" s="91">
        <f>IF(AO1738&gt;=Settings!$B$11,"Y","N")</f>
        <v/>
      </c>
      <c r="AY1738" s="99">
        <f>(AT1738="Y")+(AU1738="Y")+(AV1738="Y")+(AW1738="Y")+(AX1738="Y")</f>
        <v/>
      </c>
      <c r="AZ1738" s="94">
        <f>IF(AY1738=0,"None",_xlfn.TEXTJOIN(", ",TRUE(),IF(AT1738="Y","Breakout",""),IF(AU1738="Y","Accumulation",""),IF(AV1738="Y","Institutional buying",""),IF(AW1738="Y","Long buildup",""),IF(AX1738="Y","Momentum leader","")))</f>
        <v/>
      </c>
      <c r="BA1738" s="94">
        <f>IF(BW1738="","","Passes "&amp;AY1738&amp;" of 5 buy-side scans"&amp;IF(G1738="Y","; RED FLAG: filter out using Red flag column",""))</f>
        <v/>
      </c>
      <c r="BB1738" s="91" t="inlineStr">
        <is>
          <t>None</t>
        </is>
      </c>
      <c r="BC1738" s="92" t="inlineStr">
        <is>
          <t>Y</t>
        </is>
      </c>
      <c r="BD1738" s="94" t="inlineStr">
        <is>
          <t>Few traders (&lt;100 unique PAN, 30 days)</t>
        </is>
      </c>
      <c r="BE1738" s="94" t="n"/>
      <c r="BF1738" s="92">
        <f>IF(R1738*100000&gt;=Settings!$B$5,"Y","N")</f>
        <v/>
      </c>
      <c r="BG1738" s="91">
        <f>IF(F1738&gt;Settings!$B$6,"Y","N")</f>
        <v/>
      </c>
      <c r="BH1738" s="97" t="n">
        <v>-44.92</v>
      </c>
      <c r="BI1738" s="96" t="n">
        <v>-3.85</v>
      </c>
      <c r="BJ1738" s="96" t="n">
        <v>-8.77</v>
      </c>
      <c r="BK1738" s="96" t="n">
        <v>-18.13</v>
      </c>
      <c r="BL1738" s="96" t="n">
        <v>-7.66</v>
      </c>
      <c r="BM1738" s="96" t="n">
        <v>-41.64</v>
      </c>
      <c r="BN1738" s="97" t="n">
        <v>-4.23</v>
      </c>
      <c r="BO1738" s="96" t="n">
        <v>-7.72</v>
      </c>
      <c r="BP1738" s="96" t="n">
        <v>-12.22</v>
      </c>
      <c r="BQ1738" s="96" t="n">
        <v>-19.87</v>
      </c>
      <c r="BR1738" s="91" t="inlineStr">
        <is>
          <t>Stacked down</t>
        </is>
      </c>
      <c r="BS1738" s="91" t="inlineStr">
        <is>
          <t>None</t>
        </is>
      </c>
      <c r="BT1738" s="96" t="n">
        <v>24.1</v>
      </c>
      <c r="BU1738" s="91" t="inlineStr">
        <is>
          <t>N</t>
        </is>
      </c>
      <c r="BV1738" s="99">
        <f>IF(OR(BF1738&lt;&gt;"Y",BG1738&lt;&gt;"Y"),"",(AND(ISNUMBER(BQ1738),BQ1738&gt;0))+(BR1738="Stacked up")+(AND(ISNUMBER(BH1738),BH1738&gt;=-Settings!$B$17))+(AND(ISNUMBER(BK1738),ISNUMBER(BM1738),BK1738&gt;0,BM1738&gt;0))+(AND(ISNUMBER(AQ1738),AQ1738&gt;=Settings!$B$18))+(AND(ISNUMBER(BT1738),BT1738&gt;=Settings!$B$19,BT1738&lt;=Settings!$B$20))+(AND(ISNUMBER(AS1738),AS1738&gt;0))+(AND(ISNUMBER(T1738),ISNUMBER(M1738),T1738&gt;=Settings!$B$21,M1738&gt;0))+(AND(ISNUMBER(AD1738),ISNUMBER(M1738),AD1738&gt;=Settings!$B$22,M1738&gt;0))+(AY1738&gt;=1))</f>
        <v/>
      </c>
      <c r="BW1738" s="91">
        <f>IF(OR(AY1738=0,BF1738&lt;&gt;"Y",BG1738&lt;&gt;"Y"),"",1+SUMPRODUCT(($A$6:$A$2604=A1738)*($AY$6:$AY$2604&gt;0)*($BF$6:$BF$2604="Y")*($BG$6:$BG$2604="Y")*(($AY$6:$AY$2604&gt;AY1738)+($AY$6:$AY$2604=AY1738)*($AD$6:$AD$2604&gt;AD1738))))</f>
        <v/>
      </c>
    </row>
    <row r="1739" ht="23.85" customHeight="1" s="55">
      <c r="A1739" s="90" t="n">
        <v>46296</v>
      </c>
      <c r="B1739" s="91" t="inlineStr">
        <is>
          <t>ADSL</t>
        </is>
      </c>
      <c r="C1739" s="91" t="inlineStr">
        <is>
          <t>INE102I01027</t>
        </is>
      </c>
      <c r="D1739" s="91" t="n"/>
      <c r="E1739" s="91" t="inlineStr">
        <is>
          <t>None</t>
        </is>
      </c>
      <c r="F1739" s="93" t="n">
        <v>603</v>
      </c>
      <c r="G1739" s="92" t="inlineStr">
        <is>
          <t>N</t>
        </is>
      </c>
      <c r="H1739" s="94" t="n"/>
      <c r="I1739" s="91" t="inlineStr">
        <is>
          <t>N</t>
        </is>
      </c>
      <c r="J1739" s="92">
        <f>IF(K1739="","N","Y")</f>
        <v/>
      </c>
      <c r="K1739" s="94">
        <f>_xlfn.TEXTJOIN("; ",TRUE,IF(P1739="52-wk low","52-wk low",""),IF(AND(AD1739&gt;=Settings!$B$12,M1739&lt;0),"Distribution",""),IF(AND(AJ1739="Y",M1739&lt;0,AK1739&lt;-Settings!$B$13),"Long unwinding",""),IF(AND(AJ1739="Y",M1739&lt;0,AK1739&gt;Settings!$B$13),"Short buildup",""))</f>
        <v/>
      </c>
      <c r="L1739" s="95" t="n">
        <v>106.38</v>
      </c>
      <c r="M1739" s="96" t="n">
        <v>-1.98</v>
      </c>
      <c r="N1739" s="93" t="n">
        <v>1629</v>
      </c>
      <c r="O1739" s="91" t="inlineStr">
        <is>
          <t>None</t>
        </is>
      </c>
      <c r="P1739" s="91" t="inlineStr">
        <is>
          <t>None</t>
        </is>
      </c>
      <c r="Q1739" s="97" t="n">
        <v>1.89</v>
      </c>
      <c r="R1739" s="96" t="n">
        <v>5.17</v>
      </c>
      <c r="S1739" s="96" t="n">
        <v>0.37</v>
      </c>
      <c r="T1739" s="96" t="n">
        <v>0.6899999999999999</v>
      </c>
      <c r="U1739" s="96" t="n">
        <v>0.61</v>
      </c>
      <c r="V1739" s="103" t="n">
        <v>1.67</v>
      </c>
      <c r="W1739" s="102" t="n">
        <v>3</v>
      </c>
      <c r="X1739" s="93" t="n"/>
      <c r="Y1739" s="91" t="inlineStr">
        <is>
          <t>None</t>
        </is>
      </c>
      <c r="Z1739" s="99" t="n">
        <v>42.79</v>
      </c>
      <c r="AA1739" s="96" t="n">
        <v>0.93</v>
      </c>
      <c r="AB1739" s="96" t="n">
        <v>0.9</v>
      </c>
      <c r="AC1739" s="96" t="n">
        <v>0.68</v>
      </c>
      <c r="AD1739" s="96" t="n">
        <v>1.02</v>
      </c>
      <c r="AE1739" s="96" t="n">
        <v>1.02</v>
      </c>
      <c r="AF1739" s="103" t="n">
        <v>0.93</v>
      </c>
      <c r="AG1739" s="91" t="inlineStr">
        <is>
          <t>Drying up</t>
        </is>
      </c>
      <c r="AH1739" s="100" t="n">
        <v>0</v>
      </c>
      <c r="AI1739" s="101" t="n">
        <v>0</v>
      </c>
      <c r="AJ1739" s="92" t="inlineStr">
        <is>
          <t>N</t>
        </is>
      </c>
      <c r="AK1739" s="96" t="n"/>
      <c r="AL1739" s="91" t="inlineStr">
        <is>
          <t>n/a</t>
        </is>
      </c>
      <c r="AM1739" s="93" t="n"/>
      <c r="AN1739" s="92" t="inlineStr">
        <is>
          <t>None</t>
        </is>
      </c>
      <c r="AO1739" s="102" t="n">
        <v>0</v>
      </c>
      <c r="AP1739" s="103" t="n">
        <v>0.66</v>
      </c>
      <c r="AQ1739" s="102" t="n">
        <v>31</v>
      </c>
      <c r="AR1739" s="91" t="inlineStr">
        <is>
          <t>N</t>
        </is>
      </c>
      <c r="AS1739" s="104" t="n"/>
      <c r="AT1739" s="92">
        <f>IF(AND(P1739="52-wk high",T1739&gt;=Settings!$B$7),"Y","N")</f>
        <v/>
      </c>
      <c r="AU1739" s="91">
        <f>IF(AND(AD1739&gt;=Settings!$B$8,M1739&gt;0),"Y","N")</f>
        <v/>
      </c>
      <c r="AV1739" s="91">
        <f>IF(OR(AH1739&gt;Settings!$B$9,AI1739&gt;Settings!$B$9),"Y","N")</f>
        <v/>
      </c>
      <c r="AW1739" s="91">
        <f>IF(AJ1739&lt;&gt;"Y","n/a",IF(AND(M1739&gt;0,AK1739&gt;Settings!$B$10),"Y","N"))</f>
        <v/>
      </c>
      <c r="AX1739" s="91">
        <f>IF(AO1739&gt;=Settings!$B$11,"Y","N")</f>
        <v/>
      </c>
      <c r="AY1739" s="99">
        <f>(AT1739="Y")+(AU1739="Y")+(AV1739="Y")+(AW1739="Y")+(AX1739="Y")</f>
        <v/>
      </c>
      <c r="AZ1739" s="94">
        <f>IF(AY1739=0,"None",_xlfn.TEXTJOIN(", ",TRUE(),IF(AT1739="Y","Breakout",""),IF(AU1739="Y","Accumulation",""),IF(AV1739="Y","Institutional buying",""),IF(AW1739="Y","Long buildup",""),IF(AX1739="Y","Momentum leader","")))</f>
        <v/>
      </c>
      <c r="BA1739" s="94">
        <f>IF(BW1739="","","Passes "&amp;AY1739&amp;" of 5 buy-side scans"&amp;IF(G1739="Y","; RED FLAG: filter out using Red flag column",""))</f>
        <v/>
      </c>
      <c r="BB1739" s="91" t="inlineStr">
        <is>
          <t>None</t>
        </is>
      </c>
      <c r="BC1739" s="92" t="inlineStr">
        <is>
          <t>N</t>
        </is>
      </c>
      <c r="BD1739" s="94" t="n"/>
      <c r="BE1739" s="94" t="n"/>
      <c r="BF1739" s="92">
        <f>IF(R1739*100000&gt;=Settings!$B$5,"Y","N")</f>
        <v/>
      </c>
      <c r="BG1739" s="91">
        <f>IF(F1739&gt;Settings!$B$6,"Y","N")</f>
        <v/>
      </c>
      <c r="BH1739" s="97" t="n">
        <v>-48.02</v>
      </c>
      <c r="BI1739" s="96" t="n">
        <v>10.5</v>
      </c>
      <c r="BJ1739" s="96" t="n">
        <v>2.35</v>
      </c>
      <c r="BK1739" s="96" t="n">
        <v>-15.3</v>
      </c>
      <c r="BL1739" s="96" t="n">
        <v>9.15</v>
      </c>
      <c r="BM1739" s="96" t="n">
        <v>-41.66</v>
      </c>
      <c r="BN1739" s="97" t="n">
        <v>1.71</v>
      </c>
      <c r="BO1739" s="96" t="n">
        <v>-1.2</v>
      </c>
      <c r="BP1739" s="96" t="n">
        <v>-5.84</v>
      </c>
      <c r="BQ1739" s="96" t="n">
        <v>-14.69</v>
      </c>
      <c r="BR1739" s="91" t="inlineStr">
        <is>
          <t>Mixed</t>
        </is>
      </c>
      <c r="BS1739" s="91" t="inlineStr">
        <is>
          <t>None</t>
        </is>
      </c>
      <c r="BT1739" s="96" t="n">
        <v>53.5</v>
      </c>
      <c r="BU1739" s="91" t="inlineStr">
        <is>
          <t>N</t>
        </is>
      </c>
      <c r="BV1739" s="99">
        <f>IF(OR(BF1739&lt;&gt;"Y",BG1739&lt;&gt;"Y"),"",(AND(ISNUMBER(BQ1739),BQ1739&gt;0))+(BR1739="Stacked up")+(AND(ISNUMBER(BH1739),BH1739&gt;=-Settings!$B$17))+(AND(ISNUMBER(BK1739),ISNUMBER(BM1739),BK1739&gt;0,BM1739&gt;0))+(AND(ISNUMBER(AQ1739),AQ1739&gt;=Settings!$B$18))+(AND(ISNUMBER(BT1739),BT1739&gt;=Settings!$B$19,BT1739&lt;=Settings!$B$20))+(AND(ISNUMBER(AS1739),AS1739&gt;0))+(AND(ISNUMBER(T1739),ISNUMBER(M1739),T1739&gt;=Settings!$B$21,M1739&gt;0))+(AND(ISNUMBER(AD1739),ISNUMBER(M1739),AD1739&gt;=Settings!$B$22,M1739&gt;0))+(AY1739&gt;=1))</f>
        <v/>
      </c>
      <c r="BW1739" s="91">
        <f>IF(OR(AY1739=0,BF1739&lt;&gt;"Y",BG1739&lt;&gt;"Y"),"",1+SUMPRODUCT(($A$6:$A$2604=A1739)*($AY$6:$AY$2604&gt;0)*($BF$6:$BF$2604="Y")*($BG$6:$BG$2604="Y")*(($AY$6:$AY$2604&gt;AY1739)+($AY$6:$AY$2604=AY1739)*($AD$6:$AD$2604&gt;AD1739))))</f>
        <v/>
      </c>
    </row>
    <row r="1740" ht="23.85" customHeight="1" s="55">
      <c r="A1740" s="90" t="n">
        <v>46296</v>
      </c>
      <c r="B1740" s="91" t="inlineStr">
        <is>
          <t>GANESHCP</t>
        </is>
      </c>
      <c r="C1740" s="91" t="inlineStr">
        <is>
          <t>INE652V01016</t>
        </is>
      </c>
      <c r="D1740" s="91" t="n"/>
      <c r="E1740" s="91" t="inlineStr">
        <is>
          <t>None</t>
        </is>
      </c>
      <c r="F1740" s="93" t="n">
        <v>602</v>
      </c>
      <c r="G1740" s="92" t="inlineStr">
        <is>
          <t>N</t>
        </is>
      </c>
      <c r="H1740" s="94" t="n"/>
      <c r="I1740" s="91" t="inlineStr">
        <is>
          <t>N</t>
        </is>
      </c>
      <c r="J1740" s="92">
        <f>IF(K1740="","N","Y")</f>
        <v/>
      </c>
      <c r="K1740" s="94">
        <f>_xlfn.TEXTJOIN("; ",TRUE,IF(P1740="52-wk low","52-wk low",""),IF(AND(AD1740&gt;=Settings!$B$12,M1740&lt;0),"Distribution",""),IF(AND(AJ1740="Y",M1740&lt;0,AK1740&lt;-Settings!$B$13),"Long unwinding",""),IF(AND(AJ1740="Y",M1740&lt;0,AK1740&gt;Settings!$B$13),"Short buildup",""))</f>
        <v/>
      </c>
      <c r="L1740" s="95" t="n">
        <v>148.85</v>
      </c>
      <c r="M1740" s="96" t="n">
        <v>-1.69</v>
      </c>
      <c r="N1740" s="93" t="n">
        <v>1453</v>
      </c>
      <c r="O1740" s="91" t="inlineStr">
        <is>
          <t>None</t>
        </is>
      </c>
      <c r="P1740" s="91" t="inlineStr">
        <is>
          <t>52-wk low</t>
        </is>
      </c>
      <c r="Q1740" s="97" t="n">
        <v>1.5</v>
      </c>
      <c r="R1740" s="96" t="n">
        <v>1.73</v>
      </c>
      <c r="S1740" s="96" t="n">
        <v>0.89</v>
      </c>
      <c r="T1740" s="96" t="n">
        <v>0.82</v>
      </c>
      <c r="U1740" s="96" t="n">
        <v>1.12</v>
      </c>
      <c r="V1740" s="103" t="n">
        <v>1.28</v>
      </c>
      <c r="W1740" s="102" t="n">
        <v>4</v>
      </c>
      <c r="X1740" s="93" t="n"/>
      <c r="Y1740" s="91" t="inlineStr">
        <is>
          <t>None</t>
        </is>
      </c>
      <c r="Z1740" s="99" t="n">
        <v>60.26</v>
      </c>
      <c r="AA1740" s="96" t="n">
        <v>1</v>
      </c>
      <c r="AB1740" s="96" t="n">
        <v>1.06</v>
      </c>
      <c r="AC1740" s="96" t="n">
        <v>0.82</v>
      </c>
      <c r="AD1740" s="96" t="n">
        <v>0.96</v>
      </c>
      <c r="AE1740" s="96" t="n">
        <v>1.27</v>
      </c>
      <c r="AF1740" s="103" t="n">
        <v>1.23</v>
      </c>
      <c r="AG1740" s="91" t="inlineStr">
        <is>
          <t>Normal</t>
        </is>
      </c>
      <c r="AH1740" s="100" t="n">
        <v>0</v>
      </c>
      <c r="AI1740" s="101" t="n">
        <v>0</v>
      </c>
      <c r="AJ1740" s="92" t="inlineStr">
        <is>
          <t>N</t>
        </is>
      </c>
      <c r="AK1740" s="96" t="n"/>
      <c r="AL1740" s="91" t="inlineStr">
        <is>
          <t>n/a</t>
        </is>
      </c>
      <c r="AM1740" s="93" t="n"/>
      <c r="AN1740" s="92" t="inlineStr">
        <is>
          <t>None</t>
        </is>
      </c>
      <c r="AO1740" s="102" t="n">
        <v>0</v>
      </c>
      <c r="AP1740" s="103" t="n">
        <v>0.53</v>
      </c>
      <c r="AQ1740" s="102" t="n">
        <v>8</v>
      </c>
      <c r="AR1740" s="91" t="inlineStr">
        <is>
          <t>N</t>
        </is>
      </c>
      <c r="AS1740" s="104" t="n"/>
      <c r="AT1740" s="92">
        <f>IF(AND(P1740="52-wk high",T1740&gt;=Settings!$B$7),"Y","N")</f>
        <v/>
      </c>
      <c r="AU1740" s="91">
        <f>IF(AND(AD1740&gt;=Settings!$B$8,M1740&gt;0),"Y","N")</f>
        <v/>
      </c>
      <c r="AV1740" s="91">
        <f>IF(OR(AH1740&gt;Settings!$B$9,AI1740&gt;Settings!$B$9),"Y","N")</f>
        <v/>
      </c>
      <c r="AW1740" s="91">
        <f>IF(AJ1740&lt;&gt;"Y","n/a",IF(AND(M1740&gt;0,AK1740&gt;Settings!$B$10),"Y","N"))</f>
        <v/>
      </c>
      <c r="AX1740" s="91">
        <f>IF(AO1740&gt;=Settings!$B$11,"Y","N")</f>
        <v/>
      </c>
      <c r="AY1740" s="99">
        <f>(AT1740="Y")+(AU1740="Y")+(AV1740="Y")+(AW1740="Y")+(AX1740="Y")</f>
        <v/>
      </c>
      <c r="AZ1740" s="94">
        <f>IF(AY1740=0,"None",_xlfn.TEXTJOIN(", ",TRUE(),IF(AT1740="Y","Breakout",""),IF(AU1740="Y","Accumulation",""),IF(AV1740="Y","Institutional buying",""),IF(AW1740="Y","Long buildup",""),IF(AX1740="Y","Momentum leader","")))</f>
        <v/>
      </c>
      <c r="BA1740" s="94">
        <f>IF(BW1740="","","Passes "&amp;AY1740&amp;" of 5 buy-side scans"&amp;IF(G1740="Y","; RED FLAG: filter out using Red flag column",""))</f>
        <v/>
      </c>
      <c r="BB1740" s="91" t="inlineStr">
        <is>
          <t>None</t>
        </is>
      </c>
      <c r="BC1740" s="92" t="inlineStr">
        <is>
          <t>N</t>
        </is>
      </c>
      <c r="BD1740" s="94" t="n"/>
      <c r="BE1740" s="94" t="n"/>
      <c r="BF1740" s="92">
        <f>IF(R1740*100000&gt;=Settings!$B$5,"Y","N")</f>
        <v/>
      </c>
      <c r="BG1740" s="91">
        <f>IF(F1740&gt;Settings!$B$6,"Y","N")</f>
        <v/>
      </c>
      <c r="BH1740" s="97" t="n">
        <v>-51.98</v>
      </c>
      <c r="BI1740" s="96" t="n">
        <v>-8.07</v>
      </c>
      <c r="BJ1740" s="96" t="n">
        <v>-11.5</v>
      </c>
      <c r="BK1740" s="96" t="n">
        <v>-24.79</v>
      </c>
      <c r="BL1740" s="96" t="n">
        <v>-14.61</v>
      </c>
      <c r="BM1740" s="96" t="n">
        <v>-47.27</v>
      </c>
      <c r="BN1740" s="97" t="n">
        <v>-7.83</v>
      </c>
      <c r="BO1740" s="96" t="n">
        <v>-11.34</v>
      </c>
      <c r="BP1740" s="96" t="n">
        <v>-15.95</v>
      </c>
      <c r="BQ1740" s="96" t="n">
        <v>-23.91</v>
      </c>
      <c r="BR1740" s="91" t="inlineStr">
        <is>
          <t>Stacked down</t>
        </is>
      </c>
      <c r="BS1740" s="91" t="inlineStr">
        <is>
          <t>None</t>
        </is>
      </c>
      <c r="BT1740" s="96" t="n">
        <v>21.6</v>
      </c>
      <c r="BU1740" s="91" t="inlineStr">
        <is>
          <t>N</t>
        </is>
      </c>
      <c r="BV1740" s="99">
        <f>IF(OR(BF1740&lt;&gt;"Y",BG1740&lt;&gt;"Y"),"",(AND(ISNUMBER(BQ1740),BQ1740&gt;0))+(BR1740="Stacked up")+(AND(ISNUMBER(BH1740),BH1740&gt;=-Settings!$B$17))+(AND(ISNUMBER(BK1740),ISNUMBER(BM1740),BK1740&gt;0,BM1740&gt;0))+(AND(ISNUMBER(AQ1740),AQ1740&gt;=Settings!$B$18))+(AND(ISNUMBER(BT1740),BT1740&gt;=Settings!$B$19,BT1740&lt;=Settings!$B$20))+(AND(ISNUMBER(AS1740),AS1740&gt;0))+(AND(ISNUMBER(T1740),ISNUMBER(M1740),T1740&gt;=Settings!$B$21,M1740&gt;0))+(AND(ISNUMBER(AD1740),ISNUMBER(M1740),AD1740&gt;=Settings!$B$22,M1740&gt;0))+(AY1740&gt;=1))</f>
        <v/>
      </c>
      <c r="BW1740" s="91">
        <f>IF(OR(AY1740=0,BF1740&lt;&gt;"Y",BG1740&lt;&gt;"Y"),"",1+SUMPRODUCT(($A$6:$A$2604=A1740)*($AY$6:$AY$2604&gt;0)*($BF$6:$BF$2604="Y")*($BG$6:$BG$2604="Y")*(($AY$6:$AY$2604&gt;AY1740)+($AY$6:$AY$2604=AY1740)*($AD$6:$AD$2604&gt;AD1740))))</f>
        <v/>
      </c>
    </row>
    <row r="1741" ht="23.85" customHeight="1" s="55">
      <c r="A1741" s="90" t="n">
        <v>46296</v>
      </c>
      <c r="B1741" s="91" t="inlineStr">
        <is>
          <t>INNOVISION</t>
        </is>
      </c>
      <c r="C1741" s="91" t="inlineStr">
        <is>
          <t>INE0ADB01012</t>
        </is>
      </c>
      <c r="D1741" s="91" t="n"/>
      <c r="E1741" s="91" t="inlineStr">
        <is>
          <t>None</t>
        </is>
      </c>
      <c r="F1741" s="93" t="n">
        <v>602</v>
      </c>
      <c r="G1741" s="92" t="inlineStr">
        <is>
          <t>N</t>
        </is>
      </c>
      <c r="H1741" s="94" t="n"/>
      <c r="I1741" s="91" t="inlineStr">
        <is>
          <t>N</t>
        </is>
      </c>
      <c r="J1741" s="92">
        <f>IF(K1741="","N","Y")</f>
        <v/>
      </c>
      <c r="K1741" s="94">
        <f>_xlfn.TEXTJOIN("; ",TRUE,IF(P1741="52-wk low","52-wk low",""),IF(AND(AD1741&gt;=Settings!$B$12,M1741&lt;0),"Distribution",""),IF(AND(AJ1741="Y",M1741&lt;0,AK1741&lt;-Settings!$B$13),"Long unwinding",""),IF(AND(AJ1741="Y",M1741&lt;0,AK1741&gt;Settings!$B$13),"Short buildup",""))</f>
        <v/>
      </c>
      <c r="L1741" s="95" t="n">
        <v>253</v>
      </c>
      <c r="M1741" s="96" t="n">
        <v>0.4</v>
      </c>
      <c r="N1741" s="93" t="n">
        <v>468</v>
      </c>
      <c r="O1741" s="91" t="inlineStr">
        <is>
          <t>None</t>
        </is>
      </c>
      <c r="P1741" s="91" t="inlineStr">
        <is>
          <t>None</t>
        </is>
      </c>
      <c r="Q1741" s="97" t="n">
        <v>0.21</v>
      </c>
      <c r="R1741" s="96" t="n">
        <v>0.84</v>
      </c>
      <c r="S1741" s="96" t="n">
        <v>0.26</v>
      </c>
      <c r="T1741" s="96" t="n">
        <v>0.42</v>
      </c>
      <c r="U1741" s="96" t="n">
        <v>0.39</v>
      </c>
      <c r="V1741" s="103" t="n">
        <v>1.55</v>
      </c>
      <c r="W1741" s="102" t="n">
        <v>1</v>
      </c>
      <c r="X1741" s="93" t="n"/>
      <c r="Y1741" s="91" t="inlineStr">
        <is>
          <t>None</t>
        </is>
      </c>
      <c r="Z1741" s="99" t="n">
        <v>77.64</v>
      </c>
      <c r="AA1741" s="96" t="n">
        <v>1.44</v>
      </c>
      <c r="AB1741" s="96" t="n">
        <v>1.29</v>
      </c>
      <c r="AC1741" s="96" t="n">
        <v>1.48</v>
      </c>
      <c r="AD1741" s="96" t="n">
        <v>1.2</v>
      </c>
      <c r="AE1741" s="96" t="n">
        <v>1.06</v>
      </c>
      <c r="AF1741" s="103" t="n">
        <v>0.48</v>
      </c>
      <c r="AG1741" s="91" t="inlineStr">
        <is>
          <t>Drying up</t>
        </is>
      </c>
      <c r="AH1741" s="100" t="n">
        <v>0</v>
      </c>
      <c r="AI1741" s="101" t="n">
        <v>0</v>
      </c>
      <c r="AJ1741" s="92" t="inlineStr">
        <is>
          <t>N</t>
        </is>
      </c>
      <c r="AK1741" s="96" t="n"/>
      <c r="AL1741" s="91" t="inlineStr">
        <is>
          <t>n/a</t>
        </is>
      </c>
      <c r="AM1741" s="93" t="n"/>
      <c r="AN1741" s="92" t="inlineStr">
        <is>
          <t>None</t>
        </is>
      </c>
      <c r="AO1741" s="102" t="n">
        <v>0</v>
      </c>
      <c r="AP1741" s="103" t="n"/>
      <c r="AQ1741" s="102" t="n"/>
      <c r="AR1741" s="91" t="inlineStr">
        <is>
          <t>N</t>
        </is>
      </c>
      <c r="AS1741" s="104" t="n"/>
      <c r="AT1741" s="92">
        <f>IF(AND(P1741="52-wk high",T1741&gt;=Settings!$B$7),"Y","N")</f>
        <v/>
      </c>
      <c r="AU1741" s="91">
        <f>IF(AND(AD1741&gt;=Settings!$B$8,M1741&gt;0),"Y","N")</f>
        <v/>
      </c>
      <c r="AV1741" s="91">
        <f>IF(OR(AH1741&gt;Settings!$B$9,AI1741&gt;Settings!$B$9),"Y","N")</f>
        <v/>
      </c>
      <c r="AW1741" s="91">
        <f>IF(AJ1741&lt;&gt;"Y","n/a",IF(AND(M1741&gt;0,AK1741&gt;Settings!$B$10),"Y","N"))</f>
        <v/>
      </c>
      <c r="AX1741" s="91">
        <f>IF(AO1741&gt;=Settings!$B$11,"Y","N")</f>
        <v/>
      </c>
      <c r="AY1741" s="99">
        <f>(AT1741="Y")+(AU1741="Y")+(AV1741="Y")+(AW1741="Y")+(AX1741="Y")</f>
        <v/>
      </c>
      <c r="AZ1741" s="94">
        <f>IF(AY1741=0,"None",_xlfn.TEXTJOIN(", ",TRUE(),IF(AT1741="Y","Breakout",""),IF(AU1741="Y","Accumulation",""),IF(AV1741="Y","Institutional buying",""),IF(AW1741="Y","Long buildup",""),IF(AX1741="Y","Momentum leader","")))</f>
        <v/>
      </c>
      <c r="BA1741" s="94">
        <f>IF(BW1741="","","Passes "&amp;AY1741&amp;" of 5 buy-side scans"&amp;IF(G1741="Y","; RED FLAG: filter out using Red flag column",""))</f>
        <v/>
      </c>
      <c r="BB1741" s="91" t="inlineStr">
        <is>
          <t>None</t>
        </is>
      </c>
      <c r="BC1741" s="92" t="inlineStr">
        <is>
          <t>N</t>
        </is>
      </c>
      <c r="BD1741" s="94" t="n"/>
      <c r="BE1741" s="94" t="n"/>
      <c r="BF1741" s="92">
        <f>IF(R1741*100000&gt;=Settings!$B$5,"Y","N")</f>
        <v/>
      </c>
      <c r="BG1741" s="91">
        <f>IF(F1741&gt;Settings!$B$6,"Y","N")</f>
        <v/>
      </c>
      <c r="BH1741" s="97" t="n">
        <v>-46.17</v>
      </c>
      <c r="BI1741" s="96" t="n">
        <v>-0.47</v>
      </c>
      <c r="BJ1741" s="96" t="n">
        <v>-3.91</v>
      </c>
      <c r="BK1741" s="96" t="n">
        <v>-10.51</v>
      </c>
      <c r="BL1741" s="96" t="n">
        <v>-24.6</v>
      </c>
      <c r="BM1741" s="96" t="n"/>
      <c r="BN1741" s="97" t="n">
        <v>-1.45</v>
      </c>
      <c r="BO1741" s="96" t="n">
        <v>-5.09</v>
      </c>
      <c r="BP1741" s="96" t="n">
        <v>-10.67</v>
      </c>
      <c r="BQ1741" s="96" t="n"/>
      <c r="BR1741" s="91" t="n"/>
      <c r="BS1741" s="91" t="inlineStr">
        <is>
          <t>None</t>
        </is>
      </c>
      <c r="BT1741" s="96" t="n">
        <v>44</v>
      </c>
      <c r="BU1741" s="91" t="n"/>
      <c r="BV1741" s="99">
        <f>IF(OR(BF1741&lt;&gt;"Y",BG1741&lt;&gt;"Y"),"",(AND(ISNUMBER(BQ1741),BQ1741&gt;0))+(BR1741="Stacked up")+(AND(ISNUMBER(BH1741),BH1741&gt;=-Settings!$B$17))+(AND(ISNUMBER(BK1741),ISNUMBER(BM1741),BK1741&gt;0,BM1741&gt;0))+(AND(ISNUMBER(AQ1741),AQ1741&gt;=Settings!$B$18))+(AND(ISNUMBER(BT1741),BT1741&gt;=Settings!$B$19,BT1741&lt;=Settings!$B$20))+(AND(ISNUMBER(AS1741),AS1741&gt;0))+(AND(ISNUMBER(T1741),ISNUMBER(M1741),T1741&gt;=Settings!$B$21,M1741&gt;0))+(AND(ISNUMBER(AD1741),ISNUMBER(M1741),AD1741&gt;=Settings!$B$22,M1741&gt;0))+(AY1741&gt;=1))</f>
        <v/>
      </c>
      <c r="BW1741" s="91">
        <f>IF(OR(AY1741=0,BF1741&lt;&gt;"Y",BG1741&lt;&gt;"Y"),"",1+SUMPRODUCT(($A$6:$A$2604=A1741)*($AY$6:$AY$2604&gt;0)*($BF$6:$BF$2604="Y")*($BG$6:$BG$2604="Y")*(($AY$6:$AY$2604&gt;AY1741)+($AY$6:$AY$2604=AY1741)*($AD$6:$AD$2604&gt;AD1741))))</f>
        <v/>
      </c>
    </row>
    <row r="1742" ht="23.85" customHeight="1" s="55">
      <c r="A1742" s="90" t="n">
        <v>46296</v>
      </c>
      <c r="B1742" s="91" t="inlineStr">
        <is>
          <t>CCCL</t>
        </is>
      </c>
      <c r="C1742" s="91" t="inlineStr">
        <is>
          <t>INE429I01024</t>
        </is>
      </c>
      <c r="D1742" s="91" t="n"/>
      <c r="E1742" s="91" t="inlineStr">
        <is>
          <t>None</t>
        </is>
      </c>
      <c r="F1742" s="93" t="n">
        <v>601</v>
      </c>
      <c r="G1742" s="92" t="inlineStr">
        <is>
          <t>N</t>
        </is>
      </c>
      <c r="H1742" s="94" t="n"/>
      <c r="I1742" s="91" t="inlineStr">
        <is>
          <t>N</t>
        </is>
      </c>
      <c r="J1742" s="92">
        <f>IF(K1742="","N","Y")</f>
        <v/>
      </c>
      <c r="K1742" s="94">
        <f>_xlfn.TEXTJOIN("; ",TRUE,IF(P1742="52-wk low","52-wk low",""),IF(AND(AD1742&gt;=Settings!$B$12,M1742&lt;0),"Distribution",""),IF(AND(AJ1742="Y",M1742&lt;0,AK1742&lt;-Settings!$B$13),"Long unwinding",""),IF(AND(AJ1742="Y",M1742&lt;0,AK1742&gt;Settings!$B$13),"Short buildup",""))</f>
        <v/>
      </c>
      <c r="L1742" s="95" t="n">
        <v>13.45</v>
      </c>
      <c r="M1742" s="96" t="n">
        <v>-3.58</v>
      </c>
      <c r="N1742" s="93" t="n">
        <v>2248</v>
      </c>
      <c r="O1742" s="91" t="inlineStr">
        <is>
          <t>None</t>
        </is>
      </c>
      <c r="P1742" s="91" t="inlineStr">
        <is>
          <t>None</t>
        </is>
      </c>
      <c r="Q1742" s="97" t="n">
        <v>3.91</v>
      </c>
      <c r="R1742" s="96" t="n">
        <v>1.84</v>
      </c>
      <c r="S1742" s="96" t="n">
        <v>2.3</v>
      </c>
      <c r="T1742" s="96" t="n">
        <v>1.95</v>
      </c>
      <c r="U1742" s="96" t="n">
        <v>1.26</v>
      </c>
      <c r="V1742" s="103" t="n">
        <v>0.59</v>
      </c>
      <c r="W1742" s="102" t="n">
        <v>3</v>
      </c>
      <c r="X1742" s="93" t="n">
        <v>123</v>
      </c>
      <c r="Y1742" s="91" t="inlineStr">
        <is>
          <t>None</t>
        </is>
      </c>
      <c r="Z1742" s="99" t="n">
        <v>84.51000000000001</v>
      </c>
      <c r="AA1742" s="96" t="n">
        <v>1.14</v>
      </c>
      <c r="AB1742" s="96" t="n">
        <v>1.2</v>
      </c>
      <c r="AC1742" s="96" t="n">
        <v>2.7</v>
      </c>
      <c r="AD1742" s="96" t="n">
        <v>2.42</v>
      </c>
      <c r="AE1742" s="96" t="n">
        <v>1.7</v>
      </c>
      <c r="AF1742" s="103" t="n">
        <v>1.18</v>
      </c>
      <c r="AG1742" s="91" t="inlineStr">
        <is>
          <t>Normal</t>
        </is>
      </c>
      <c r="AH1742" s="100" t="n">
        <v>0</v>
      </c>
      <c r="AI1742" s="101" t="n">
        <v>0</v>
      </c>
      <c r="AJ1742" s="92" t="inlineStr">
        <is>
          <t>N</t>
        </is>
      </c>
      <c r="AK1742" s="96" t="n"/>
      <c r="AL1742" s="91" t="inlineStr">
        <is>
          <t>n/a</t>
        </is>
      </c>
      <c r="AM1742" s="93" t="n"/>
      <c r="AN1742" s="92" t="inlineStr">
        <is>
          <t>None</t>
        </is>
      </c>
      <c r="AO1742" s="102" t="n">
        <v>0</v>
      </c>
      <c r="AP1742" s="103" t="n">
        <v>0.59</v>
      </c>
      <c r="AQ1742" s="102" t="n">
        <v>18</v>
      </c>
      <c r="AR1742" s="91" t="inlineStr">
        <is>
          <t>N</t>
        </is>
      </c>
      <c r="AS1742" s="104" t="n"/>
      <c r="AT1742" s="92">
        <f>IF(AND(P1742="52-wk high",T1742&gt;=Settings!$B$7),"Y","N")</f>
        <v/>
      </c>
      <c r="AU1742" s="91">
        <f>IF(AND(AD1742&gt;=Settings!$B$8,M1742&gt;0),"Y","N")</f>
        <v/>
      </c>
      <c r="AV1742" s="91">
        <f>IF(OR(AH1742&gt;Settings!$B$9,AI1742&gt;Settings!$B$9),"Y","N")</f>
        <v/>
      </c>
      <c r="AW1742" s="91">
        <f>IF(AJ1742&lt;&gt;"Y","n/a",IF(AND(M1742&gt;0,AK1742&gt;Settings!$B$10),"Y","N"))</f>
        <v/>
      </c>
      <c r="AX1742" s="91">
        <f>IF(AO1742&gt;=Settings!$B$11,"Y","N")</f>
        <v/>
      </c>
      <c r="AY1742" s="99">
        <f>(AT1742="Y")+(AU1742="Y")+(AV1742="Y")+(AW1742="Y")+(AX1742="Y")</f>
        <v/>
      </c>
      <c r="AZ1742" s="94">
        <f>IF(AY1742=0,"None",_xlfn.TEXTJOIN(", ",TRUE(),IF(AT1742="Y","Breakout",""),IF(AU1742="Y","Accumulation",""),IF(AV1742="Y","Institutional buying",""),IF(AW1742="Y","Long buildup",""),IF(AX1742="Y","Momentum leader","")))</f>
        <v/>
      </c>
      <c r="BA1742" s="94">
        <f>IF(BW1742="","","Passes "&amp;AY1742&amp;" of 5 buy-side scans"&amp;IF(G1742="Y","; RED FLAG: filter out using Red flag column",""))</f>
        <v/>
      </c>
      <c r="BB1742" s="91" t="inlineStr">
        <is>
          <t>None</t>
        </is>
      </c>
      <c r="BC1742" s="92" t="inlineStr">
        <is>
          <t>N</t>
        </is>
      </c>
      <c r="BD1742" s="94" t="n"/>
      <c r="BE1742" s="94" t="n"/>
      <c r="BF1742" s="92">
        <f>IF(R1742*100000&gt;=Settings!$B$5,"Y","N")</f>
        <v/>
      </c>
      <c r="BG1742" s="91">
        <f>IF(F1742&gt;Settings!$B$6,"Y","N")</f>
        <v/>
      </c>
      <c r="BH1742" s="97" t="n">
        <v>-51.27</v>
      </c>
      <c r="BI1742" s="96" t="n">
        <v>1.05</v>
      </c>
      <c r="BJ1742" s="96" t="n">
        <v>-6.92</v>
      </c>
      <c r="BK1742" s="96" t="n">
        <v>-19.75</v>
      </c>
      <c r="BL1742" s="96" t="n">
        <v>-4.81</v>
      </c>
      <c r="BM1742" s="96" t="n">
        <v>-46.67</v>
      </c>
      <c r="BN1742" s="97" t="n">
        <v>-2.74</v>
      </c>
      <c r="BO1742" s="96" t="n">
        <v>-7.23</v>
      </c>
      <c r="BP1742" s="96" t="n">
        <v>-11.34</v>
      </c>
      <c r="BQ1742" s="96" t="n">
        <v>-18.65</v>
      </c>
      <c r="BR1742" s="91" t="inlineStr">
        <is>
          <t>Stacked down</t>
        </is>
      </c>
      <c r="BS1742" s="91" t="inlineStr">
        <is>
          <t>None</t>
        </is>
      </c>
      <c r="BT1742" s="96" t="n">
        <v>40.7</v>
      </c>
      <c r="BU1742" s="91" t="inlineStr">
        <is>
          <t>N</t>
        </is>
      </c>
      <c r="BV1742" s="99">
        <f>IF(OR(BF1742&lt;&gt;"Y",BG1742&lt;&gt;"Y"),"",(AND(ISNUMBER(BQ1742),BQ1742&gt;0))+(BR1742="Stacked up")+(AND(ISNUMBER(BH1742),BH1742&gt;=-Settings!$B$17))+(AND(ISNUMBER(BK1742),ISNUMBER(BM1742),BK1742&gt;0,BM1742&gt;0))+(AND(ISNUMBER(AQ1742),AQ1742&gt;=Settings!$B$18))+(AND(ISNUMBER(BT1742),BT1742&gt;=Settings!$B$19,BT1742&lt;=Settings!$B$20))+(AND(ISNUMBER(AS1742),AS1742&gt;0))+(AND(ISNUMBER(T1742),ISNUMBER(M1742),T1742&gt;=Settings!$B$21,M1742&gt;0))+(AND(ISNUMBER(AD1742),ISNUMBER(M1742),AD1742&gt;=Settings!$B$22,M1742&gt;0))+(AY1742&gt;=1))</f>
        <v/>
      </c>
      <c r="BW1742" s="91">
        <f>IF(OR(AY1742=0,BF1742&lt;&gt;"Y",BG1742&lt;&gt;"Y"),"",1+SUMPRODUCT(($A$6:$A$2604=A1742)*($AY$6:$AY$2604&gt;0)*($BF$6:$BF$2604="Y")*($BG$6:$BG$2604="Y")*(($AY$6:$AY$2604&gt;AY1742)+($AY$6:$AY$2604=AY1742)*($AD$6:$AD$2604&gt;AD1742))))</f>
        <v/>
      </c>
    </row>
    <row r="1743" ht="23.85" customHeight="1" s="55">
      <c r="A1743" s="90" t="n">
        <v>46296</v>
      </c>
      <c r="B1743" s="91" t="inlineStr">
        <is>
          <t>KANPRPLA</t>
        </is>
      </c>
      <c r="C1743" s="91" t="inlineStr">
        <is>
          <t>INE694E01014</t>
        </is>
      </c>
      <c r="D1743" s="91" t="n"/>
      <c r="E1743" s="91" t="inlineStr">
        <is>
          <t>None</t>
        </is>
      </c>
      <c r="F1743" s="93" t="n">
        <v>601</v>
      </c>
      <c r="G1743" s="92" t="inlineStr">
        <is>
          <t>N</t>
        </is>
      </c>
      <c r="H1743" s="94" t="n"/>
      <c r="I1743" s="91" t="inlineStr">
        <is>
          <t>N</t>
        </is>
      </c>
      <c r="J1743" s="92">
        <f>IF(K1743="","N","Y")</f>
        <v/>
      </c>
      <c r="K1743" s="94">
        <f>_xlfn.TEXTJOIN("; ",TRUE,IF(P1743="52-wk low","52-wk low",""),IF(AND(AD1743&gt;=Settings!$B$12,M1743&lt;0),"Distribution",""),IF(AND(AJ1743="Y",M1743&lt;0,AK1743&lt;-Settings!$B$13),"Long unwinding",""),IF(AND(AJ1743="Y",M1743&lt;0,AK1743&gt;Settings!$B$13),"Short buildup",""))</f>
        <v/>
      </c>
      <c r="L1743" s="95" t="n">
        <v>245.55</v>
      </c>
      <c r="M1743" s="96" t="n">
        <v>-1.39</v>
      </c>
      <c r="N1743" s="93" t="n">
        <v>1252</v>
      </c>
      <c r="O1743" s="91" t="inlineStr">
        <is>
          <t>None</t>
        </is>
      </c>
      <c r="P1743" s="91" t="inlineStr">
        <is>
          <t>None</t>
        </is>
      </c>
      <c r="Q1743" s="97" t="n">
        <v>0.13</v>
      </c>
      <c r="R1743" s="96" t="n">
        <v>0.25</v>
      </c>
      <c r="S1743" s="96" t="n">
        <v>0.5</v>
      </c>
      <c r="T1743" s="96" t="n">
        <v>0.19</v>
      </c>
      <c r="U1743" s="96" t="n">
        <v>0.3</v>
      </c>
      <c r="V1743" s="103" t="n">
        <v>0.62</v>
      </c>
      <c r="W1743" s="102" t="n">
        <v>1</v>
      </c>
      <c r="X1743" s="93" t="n"/>
      <c r="Y1743" s="91" t="inlineStr">
        <is>
          <t>None</t>
        </is>
      </c>
      <c r="Z1743" s="99" t="n">
        <v>63.37</v>
      </c>
      <c r="AA1743" s="96" t="n">
        <v>1.15</v>
      </c>
      <c r="AB1743" s="96" t="n">
        <v>1.25</v>
      </c>
      <c r="AC1743" s="96" t="n">
        <v>0.58</v>
      </c>
      <c r="AD1743" s="96" t="n">
        <v>0.35</v>
      </c>
      <c r="AE1743" s="96" t="n">
        <v>0.49</v>
      </c>
      <c r="AF1743" s="103" t="n">
        <v>1.42</v>
      </c>
      <c r="AG1743" s="91" t="inlineStr">
        <is>
          <t>Normal</t>
        </is>
      </c>
      <c r="AH1743" s="100" t="n">
        <v>0</v>
      </c>
      <c r="AI1743" s="101" t="n">
        <v>0</v>
      </c>
      <c r="AJ1743" s="92" t="inlineStr">
        <is>
          <t>N</t>
        </is>
      </c>
      <c r="AK1743" s="96" t="n"/>
      <c r="AL1743" s="91" t="inlineStr">
        <is>
          <t>n/a</t>
        </is>
      </c>
      <c r="AM1743" s="93" t="n"/>
      <c r="AN1743" s="92" t="inlineStr">
        <is>
          <t>None</t>
        </is>
      </c>
      <c r="AO1743" s="102" t="n">
        <v>0</v>
      </c>
      <c r="AP1743" s="103" t="n">
        <v>1.37</v>
      </c>
      <c r="AQ1743" s="102" t="n">
        <v>75</v>
      </c>
      <c r="AR1743" s="91" t="inlineStr">
        <is>
          <t>N</t>
        </is>
      </c>
      <c r="AS1743" s="104" t="n"/>
      <c r="AT1743" s="92">
        <f>IF(AND(P1743="52-wk high",T1743&gt;=Settings!$B$7),"Y","N")</f>
        <v/>
      </c>
      <c r="AU1743" s="91">
        <f>IF(AND(AD1743&gt;=Settings!$B$8,M1743&gt;0),"Y","N")</f>
        <v/>
      </c>
      <c r="AV1743" s="91">
        <f>IF(OR(AH1743&gt;Settings!$B$9,AI1743&gt;Settings!$B$9),"Y","N")</f>
        <v/>
      </c>
      <c r="AW1743" s="91">
        <f>IF(AJ1743&lt;&gt;"Y","n/a",IF(AND(M1743&gt;0,AK1743&gt;Settings!$B$10),"Y","N"))</f>
        <v/>
      </c>
      <c r="AX1743" s="91">
        <f>IF(AO1743&gt;=Settings!$B$11,"Y","N")</f>
        <v/>
      </c>
      <c r="AY1743" s="99">
        <f>(AT1743="Y")+(AU1743="Y")+(AV1743="Y")+(AW1743="Y")+(AX1743="Y")</f>
        <v/>
      </c>
      <c r="AZ1743" s="94">
        <f>IF(AY1743=0,"None",_xlfn.TEXTJOIN(", ",TRUE(),IF(AT1743="Y","Breakout",""),IF(AU1743="Y","Accumulation",""),IF(AV1743="Y","Institutional buying",""),IF(AW1743="Y","Long buildup",""),IF(AX1743="Y","Momentum leader","")))</f>
        <v/>
      </c>
      <c r="BA1743" s="94">
        <f>IF(BW1743="","","Passes "&amp;AY1743&amp;" of 5 buy-side scans"&amp;IF(G1743="Y","; RED FLAG: filter out using Red flag column",""))</f>
        <v/>
      </c>
      <c r="BB1743" s="91" t="inlineStr">
        <is>
          <t>None</t>
        </is>
      </c>
      <c r="BC1743" s="92" t="inlineStr">
        <is>
          <t>N</t>
        </is>
      </c>
      <c r="BD1743" s="94" t="n"/>
      <c r="BE1743" s="94" t="n"/>
      <c r="BF1743" s="92">
        <f>IF(R1743*100000&gt;=Settings!$B$5,"Y","N")</f>
        <v/>
      </c>
      <c r="BG1743" s="91">
        <f>IF(F1743&gt;Settings!$B$6,"Y","N")</f>
        <v/>
      </c>
      <c r="BH1743" s="97" t="n">
        <v>-13.28</v>
      </c>
      <c r="BI1743" s="96" t="n">
        <v>-6.46</v>
      </c>
      <c r="BJ1743" s="96" t="n">
        <v>-6.35</v>
      </c>
      <c r="BK1743" s="96" t="n">
        <v>22.71</v>
      </c>
      <c r="BL1743" s="96" t="n">
        <v>43.08</v>
      </c>
      <c r="BM1743" s="96" t="n">
        <v>22.33</v>
      </c>
      <c r="BN1743" s="97" t="n">
        <v>-2.87</v>
      </c>
      <c r="BO1743" s="96" t="n">
        <v>0.98</v>
      </c>
      <c r="BP1743" s="96" t="n">
        <v>7.49</v>
      </c>
      <c r="BQ1743" s="96" t="n">
        <v>13.65</v>
      </c>
      <c r="BR1743" s="91" t="inlineStr">
        <is>
          <t>Mixed</t>
        </is>
      </c>
      <c r="BS1743" s="91" t="inlineStr">
        <is>
          <t>None</t>
        </is>
      </c>
      <c r="BT1743" s="96" t="n">
        <v>43.7</v>
      </c>
      <c r="BU1743" s="91" t="inlineStr">
        <is>
          <t>N</t>
        </is>
      </c>
      <c r="BV1743" s="99">
        <f>IF(OR(BF1743&lt;&gt;"Y",BG1743&lt;&gt;"Y"),"",(AND(ISNUMBER(BQ1743),BQ1743&gt;0))+(BR1743="Stacked up")+(AND(ISNUMBER(BH1743),BH1743&gt;=-Settings!$B$17))+(AND(ISNUMBER(BK1743),ISNUMBER(BM1743),BK1743&gt;0,BM1743&gt;0))+(AND(ISNUMBER(AQ1743),AQ1743&gt;=Settings!$B$18))+(AND(ISNUMBER(BT1743),BT1743&gt;=Settings!$B$19,BT1743&lt;=Settings!$B$20))+(AND(ISNUMBER(AS1743),AS1743&gt;0))+(AND(ISNUMBER(T1743),ISNUMBER(M1743),T1743&gt;=Settings!$B$21,M1743&gt;0))+(AND(ISNUMBER(AD1743),ISNUMBER(M1743),AD1743&gt;=Settings!$B$22,M1743&gt;0))+(AY1743&gt;=1))</f>
        <v/>
      </c>
      <c r="BW1743" s="91">
        <f>IF(OR(AY1743=0,BF1743&lt;&gt;"Y",BG1743&lt;&gt;"Y"),"",1+SUMPRODUCT(($A$6:$A$2604=A1743)*($AY$6:$AY$2604&gt;0)*($BF$6:$BF$2604="Y")*($BG$6:$BG$2604="Y")*(($AY$6:$AY$2604&gt;AY1743)+($AY$6:$AY$2604=AY1743)*($AD$6:$AD$2604&gt;AD1743))))</f>
        <v/>
      </c>
    </row>
    <row r="1744" ht="23.85" customHeight="1" s="55">
      <c r="A1744" s="90" t="n">
        <v>46296</v>
      </c>
      <c r="B1744" s="91" t="inlineStr">
        <is>
          <t>INNOVANA</t>
        </is>
      </c>
      <c r="C1744" s="91" t="inlineStr">
        <is>
          <t>INE403Y01018</t>
        </is>
      </c>
      <c r="D1744" s="91" t="n"/>
      <c r="E1744" s="91" t="inlineStr">
        <is>
          <t>None</t>
        </is>
      </c>
      <c r="F1744" s="93" t="n">
        <v>600</v>
      </c>
      <c r="G1744" s="92" t="inlineStr">
        <is>
          <t>N</t>
        </is>
      </c>
      <c r="H1744" s="94" t="n"/>
      <c r="I1744" s="91" t="inlineStr">
        <is>
          <t>N</t>
        </is>
      </c>
      <c r="J1744" s="92">
        <f>IF(K1744="","N","Y")</f>
        <v/>
      </c>
      <c r="K1744" s="94">
        <f>_xlfn.TEXTJOIN("; ",TRUE,IF(P1744="52-wk low","52-wk low",""),IF(AND(AD1744&gt;=Settings!$B$12,M1744&lt;0),"Distribution",""),IF(AND(AJ1744="Y",M1744&lt;0,AK1744&lt;-Settings!$B$13),"Long unwinding",""),IF(AND(AJ1744="Y",M1744&lt;0,AK1744&gt;Settings!$B$13),"Short buildup",""))</f>
        <v/>
      </c>
      <c r="L1744" s="95" t="n">
        <v>290.2</v>
      </c>
      <c r="M1744" s="96" t="n">
        <v>-0.8</v>
      </c>
      <c r="N1744" s="93" t="n">
        <v>934</v>
      </c>
      <c r="O1744" s="91" t="inlineStr">
        <is>
          <t>None</t>
        </is>
      </c>
      <c r="P1744" s="91" t="inlineStr">
        <is>
          <t>52-wk low</t>
        </is>
      </c>
      <c r="Q1744" s="97" t="n">
        <v>0.26</v>
      </c>
      <c r="R1744" s="96" t="n">
        <v>0.38</v>
      </c>
      <c r="S1744" s="96" t="n">
        <v>0.7</v>
      </c>
      <c r="T1744" s="96" t="n">
        <v>1.41</v>
      </c>
      <c r="U1744" s="96" t="n">
        <v>1.63</v>
      </c>
      <c r="V1744" s="103" t="n">
        <v>2.38</v>
      </c>
      <c r="W1744" s="102" t="n">
        <v>13</v>
      </c>
      <c r="X1744" s="93" t="n"/>
      <c r="Y1744" s="91" t="inlineStr">
        <is>
          <t>None</t>
        </is>
      </c>
      <c r="Z1744" s="99" t="n">
        <v>9.35</v>
      </c>
      <c r="AA1744" s="96" t="n">
        <v>0.22</v>
      </c>
      <c r="AB1744" s="96" t="n">
        <v>0.15</v>
      </c>
      <c r="AC1744" s="96" t="n">
        <v>0.15</v>
      </c>
      <c r="AD1744" s="96" t="n">
        <v>0.26</v>
      </c>
      <c r="AE1744" s="96" t="n">
        <v>0.28</v>
      </c>
      <c r="AF1744" s="103" t="n">
        <v>0.78</v>
      </c>
      <c r="AG1744" s="91" t="inlineStr">
        <is>
          <t>Churn</t>
        </is>
      </c>
      <c r="AH1744" s="100" t="n">
        <v>0</v>
      </c>
      <c r="AI1744" s="101" t="n">
        <v>0</v>
      </c>
      <c r="AJ1744" s="92" t="inlineStr">
        <is>
          <t>N</t>
        </is>
      </c>
      <c r="AK1744" s="96" t="n"/>
      <c r="AL1744" s="91" t="inlineStr">
        <is>
          <t>n/a</t>
        </is>
      </c>
      <c r="AM1744" s="93" t="n"/>
      <c r="AN1744" s="92" t="inlineStr">
        <is>
          <t>None</t>
        </is>
      </c>
      <c r="AO1744" s="102" t="n">
        <v>0</v>
      </c>
      <c r="AP1744" s="103" t="n">
        <v>0.54</v>
      </c>
      <c r="AQ1744" s="102" t="n">
        <v>9</v>
      </c>
      <c r="AR1744" s="91" t="inlineStr">
        <is>
          <t>N</t>
        </is>
      </c>
      <c r="AS1744" s="104" t="n"/>
      <c r="AT1744" s="92">
        <f>IF(AND(P1744="52-wk high",T1744&gt;=Settings!$B$7),"Y","N")</f>
        <v/>
      </c>
      <c r="AU1744" s="91">
        <f>IF(AND(AD1744&gt;=Settings!$B$8,M1744&gt;0),"Y","N")</f>
        <v/>
      </c>
      <c r="AV1744" s="91">
        <f>IF(OR(AH1744&gt;Settings!$B$9,AI1744&gt;Settings!$B$9),"Y","N")</f>
        <v/>
      </c>
      <c r="AW1744" s="91">
        <f>IF(AJ1744&lt;&gt;"Y","n/a",IF(AND(M1744&gt;0,AK1744&gt;Settings!$B$10),"Y","N"))</f>
        <v/>
      </c>
      <c r="AX1744" s="91">
        <f>IF(AO1744&gt;=Settings!$B$11,"Y","N")</f>
        <v/>
      </c>
      <c r="AY1744" s="99">
        <f>(AT1744="Y")+(AU1744="Y")+(AV1744="Y")+(AW1744="Y")+(AX1744="Y")</f>
        <v/>
      </c>
      <c r="AZ1744" s="94">
        <f>IF(AY1744=0,"None",_xlfn.TEXTJOIN(", ",TRUE(),IF(AT1744="Y","Breakout",""),IF(AU1744="Y","Accumulation",""),IF(AV1744="Y","Institutional buying",""),IF(AW1744="Y","Long buildup",""),IF(AX1744="Y","Momentum leader","")))</f>
        <v/>
      </c>
      <c r="BA1744" s="94">
        <f>IF(BW1744="","","Passes "&amp;AY1744&amp;" of 5 buy-side scans"&amp;IF(G1744="Y","; RED FLAG: filter out using Red flag column",""))</f>
        <v/>
      </c>
      <c r="BB1744" s="91" t="inlineStr">
        <is>
          <t>None</t>
        </is>
      </c>
      <c r="BC1744" s="92" t="inlineStr">
        <is>
          <t>Y</t>
        </is>
      </c>
      <c r="BD1744" s="94" t="inlineStr">
        <is>
          <t>Few traders (&lt;100 unique PAN, 30 days)</t>
        </is>
      </c>
      <c r="BE1744" s="94" t="n"/>
      <c r="BF1744" s="92">
        <f>IF(R1744*100000&gt;=Settings!$B$5,"Y","N")</f>
        <v/>
      </c>
      <c r="BG1744" s="91">
        <f>IF(F1744&gt;Settings!$B$6,"Y","N")</f>
        <v/>
      </c>
      <c r="BH1744" s="97" t="n">
        <v>-44.72</v>
      </c>
      <c r="BI1744" s="96" t="n">
        <v>-2.89</v>
      </c>
      <c r="BJ1744" s="96" t="n">
        <v>-3.27</v>
      </c>
      <c r="BK1744" s="96" t="n">
        <v>-12.48</v>
      </c>
      <c r="BL1744" s="96" t="n">
        <v>-17.13</v>
      </c>
      <c r="BM1744" s="96" t="n">
        <v>-41.81</v>
      </c>
      <c r="BN1744" s="97" t="n">
        <v>-3.39</v>
      </c>
      <c r="BO1744" s="96" t="n">
        <v>-6.55</v>
      </c>
      <c r="BP1744" s="96" t="n">
        <v>-11.12</v>
      </c>
      <c r="BQ1744" s="96" t="n">
        <v>-19.18</v>
      </c>
      <c r="BR1744" s="91" t="inlineStr">
        <is>
          <t>Stacked down</t>
        </is>
      </c>
      <c r="BS1744" s="91" t="inlineStr">
        <is>
          <t>None</t>
        </is>
      </c>
      <c r="BT1744" s="96" t="n">
        <v>37.7</v>
      </c>
      <c r="BU1744" s="91" t="inlineStr">
        <is>
          <t>N</t>
        </is>
      </c>
      <c r="BV1744" s="99">
        <f>IF(OR(BF1744&lt;&gt;"Y",BG1744&lt;&gt;"Y"),"",(AND(ISNUMBER(BQ1744),BQ1744&gt;0))+(BR1744="Stacked up")+(AND(ISNUMBER(BH1744),BH1744&gt;=-Settings!$B$17))+(AND(ISNUMBER(BK1744),ISNUMBER(BM1744),BK1744&gt;0,BM1744&gt;0))+(AND(ISNUMBER(AQ1744),AQ1744&gt;=Settings!$B$18))+(AND(ISNUMBER(BT1744),BT1744&gt;=Settings!$B$19,BT1744&lt;=Settings!$B$20))+(AND(ISNUMBER(AS1744),AS1744&gt;0))+(AND(ISNUMBER(T1744),ISNUMBER(M1744),T1744&gt;=Settings!$B$21,M1744&gt;0))+(AND(ISNUMBER(AD1744),ISNUMBER(M1744),AD1744&gt;=Settings!$B$22,M1744&gt;0))+(AY1744&gt;=1))</f>
        <v/>
      </c>
      <c r="BW1744" s="91">
        <f>IF(OR(AY1744=0,BF1744&lt;&gt;"Y",BG1744&lt;&gt;"Y"),"",1+SUMPRODUCT(($A$6:$A$2604=A1744)*($AY$6:$AY$2604&gt;0)*($BF$6:$BF$2604="Y")*($BG$6:$BG$2604="Y")*(($AY$6:$AY$2604&gt;AY1744)+($AY$6:$AY$2604=AY1744)*($AD$6:$AD$2604&gt;AD1744))))</f>
        <v/>
      </c>
    </row>
    <row r="1745" ht="23.85" customHeight="1" s="55">
      <c r="A1745" s="90" t="n">
        <v>46296</v>
      </c>
      <c r="B1745" s="91" t="inlineStr">
        <is>
          <t>MAANALU</t>
        </is>
      </c>
      <c r="C1745" s="91" t="inlineStr">
        <is>
          <t>INE215I01027</t>
        </is>
      </c>
      <c r="D1745" s="91" t="n"/>
      <c r="E1745" s="91" t="inlineStr">
        <is>
          <t>None</t>
        </is>
      </c>
      <c r="F1745" s="93" t="n">
        <v>596</v>
      </c>
      <c r="G1745" s="92" t="inlineStr">
        <is>
          <t>N</t>
        </is>
      </c>
      <c r="H1745" s="94" t="n"/>
      <c r="I1745" s="91" t="inlineStr">
        <is>
          <t>N</t>
        </is>
      </c>
      <c r="J1745" s="92">
        <f>IF(K1745="","N","Y")</f>
        <v/>
      </c>
      <c r="K1745" s="94">
        <f>_xlfn.TEXTJOIN("; ",TRUE,IF(P1745="52-wk low","52-wk low",""),IF(AND(AD1745&gt;=Settings!$B$12,M1745&lt;0),"Distribution",""),IF(AND(AJ1745="Y",M1745&lt;0,AK1745&lt;-Settings!$B$13),"Long unwinding",""),IF(AND(AJ1745="Y",M1745&lt;0,AK1745&gt;Settings!$B$13),"Short buildup",""))</f>
        <v/>
      </c>
      <c r="L1745" s="95" t="n">
        <v>99.34</v>
      </c>
      <c r="M1745" s="96" t="n">
        <v>-0.83</v>
      </c>
      <c r="N1745" s="93" t="n">
        <v>948</v>
      </c>
      <c r="O1745" s="91" t="inlineStr">
        <is>
          <t>None</t>
        </is>
      </c>
      <c r="P1745" s="91" t="inlineStr">
        <is>
          <t>52-wk low</t>
        </is>
      </c>
      <c r="Q1745" s="97" t="n">
        <v>0.65</v>
      </c>
      <c r="R1745" s="96" t="n">
        <v>0.68</v>
      </c>
      <c r="S1745" s="96" t="n">
        <v>0.97</v>
      </c>
      <c r="T1745" s="96" t="n">
        <v>0.95</v>
      </c>
      <c r="U1745" s="96" t="n">
        <v>0.93</v>
      </c>
      <c r="V1745" s="103" t="n">
        <v>1</v>
      </c>
      <c r="W1745" s="102" t="n">
        <v>4</v>
      </c>
      <c r="X1745" s="93" t="n"/>
      <c r="Y1745" s="91" t="inlineStr">
        <is>
          <t>None</t>
        </is>
      </c>
      <c r="Z1745" s="99" t="n">
        <v>51.78</v>
      </c>
      <c r="AA1745" s="96" t="n">
        <v>0.83</v>
      </c>
      <c r="AB1745" s="96" t="n">
        <v>0.85</v>
      </c>
      <c r="AC1745" s="96" t="n">
        <v>0.8</v>
      </c>
      <c r="AD1745" s="96" t="n">
        <v>0.83</v>
      </c>
      <c r="AE1745" s="96" t="n">
        <v>0.85</v>
      </c>
      <c r="AF1745" s="103" t="n">
        <v>1.11</v>
      </c>
      <c r="AG1745" s="91" t="inlineStr">
        <is>
          <t>Normal</t>
        </is>
      </c>
      <c r="AH1745" s="100" t="n">
        <v>0</v>
      </c>
      <c r="AI1745" s="101" t="n">
        <v>0</v>
      </c>
      <c r="AJ1745" s="92" t="inlineStr">
        <is>
          <t>N</t>
        </is>
      </c>
      <c r="AK1745" s="96" t="n"/>
      <c r="AL1745" s="91" t="inlineStr">
        <is>
          <t>n/a</t>
        </is>
      </c>
      <c r="AM1745" s="93" t="n"/>
      <c r="AN1745" s="92" t="inlineStr">
        <is>
          <t>None</t>
        </is>
      </c>
      <c r="AO1745" s="102" t="n">
        <v>0</v>
      </c>
      <c r="AP1745" s="103" t="n">
        <v>0.66</v>
      </c>
      <c r="AQ1745" s="102" t="n">
        <v>30</v>
      </c>
      <c r="AR1745" s="91" t="inlineStr">
        <is>
          <t>N</t>
        </is>
      </c>
      <c r="AS1745" s="104" t="n"/>
      <c r="AT1745" s="92">
        <f>IF(AND(P1745="52-wk high",T1745&gt;=Settings!$B$7),"Y","N")</f>
        <v/>
      </c>
      <c r="AU1745" s="91">
        <f>IF(AND(AD1745&gt;=Settings!$B$8,M1745&gt;0),"Y","N")</f>
        <v/>
      </c>
      <c r="AV1745" s="91">
        <f>IF(OR(AH1745&gt;Settings!$B$9,AI1745&gt;Settings!$B$9),"Y","N")</f>
        <v/>
      </c>
      <c r="AW1745" s="91">
        <f>IF(AJ1745&lt;&gt;"Y","n/a",IF(AND(M1745&gt;0,AK1745&gt;Settings!$B$10),"Y","N"))</f>
        <v/>
      </c>
      <c r="AX1745" s="91">
        <f>IF(AO1745&gt;=Settings!$B$11,"Y","N")</f>
        <v/>
      </c>
      <c r="AY1745" s="99">
        <f>(AT1745="Y")+(AU1745="Y")+(AV1745="Y")+(AW1745="Y")+(AX1745="Y")</f>
        <v/>
      </c>
      <c r="AZ1745" s="94">
        <f>IF(AY1745=0,"None",_xlfn.TEXTJOIN(", ",TRUE(),IF(AT1745="Y","Breakout",""),IF(AU1745="Y","Accumulation",""),IF(AV1745="Y","Institutional buying",""),IF(AW1745="Y","Long buildup",""),IF(AX1745="Y","Momentum leader","")))</f>
        <v/>
      </c>
      <c r="BA1745" s="94">
        <f>IF(BW1745="","","Passes "&amp;AY1745&amp;" of 5 buy-side scans"&amp;IF(G1745="Y","; RED FLAG: filter out using Red flag column",""))</f>
        <v/>
      </c>
      <c r="BB1745" s="91" t="inlineStr">
        <is>
          <t>None</t>
        </is>
      </c>
      <c r="BC1745" s="92" t="inlineStr">
        <is>
          <t>N</t>
        </is>
      </c>
      <c r="BD1745" s="94" t="n"/>
      <c r="BE1745" s="94" t="n"/>
      <c r="BF1745" s="92">
        <f>IF(R1745*100000&gt;=Settings!$B$5,"Y","N")</f>
        <v/>
      </c>
      <c r="BG1745" s="91">
        <f>IF(F1745&gt;Settings!$B$6,"Y","N")</f>
        <v/>
      </c>
      <c r="BH1745" s="97" t="n">
        <v>-46.23</v>
      </c>
      <c r="BI1745" s="96" t="n">
        <v>-3.2</v>
      </c>
      <c r="BJ1745" s="96" t="n">
        <v>-16.81</v>
      </c>
      <c r="BK1745" s="96" t="n">
        <v>-18.84</v>
      </c>
      <c r="BL1745" s="96" t="n">
        <v>-21.16</v>
      </c>
      <c r="BM1745" s="96" t="n">
        <v>-5.96</v>
      </c>
      <c r="BN1745" s="97" t="n">
        <v>-6.31</v>
      </c>
      <c r="BO1745" s="96" t="n">
        <v>-12.09</v>
      </c>
      <c r="BP1745" s="96" t="n">
        <v>-17.06</v>
      </c>
      <c r="BQ1745" s="96" t="n">
        <v>-20.58</v>
      </c>
      <c r="BR1745" s="91" t="inlineStr">
        <is>
          <t>Stacked down</t>
        </is>
      </c>
      <c r="BS1745" s="91" t="inlineStr">
        <is>
          <t>None</t>
        </is>
      </c>
      <c r="BT1745" s="96" t="n">
        <v>20.5</v>
      </c>
      <c r="BU1745" s="91" t="inlineStr">
        <is>
          <t>N</t>
        </is>
      </c>
      <c r="BV1745" s="99">
        <f>IF(OR(BF1745&lt;&gt;"Y",BG1745&lt;&gt;"Y"),"",(AND(ISNUMBER(BQ1745),BQ1745&gt;0))+(BR1745="Stacked up")+(AND(ISNUMBER(BH1745),BH1745&gt;=-Settings!$B$17))+(AND(ISNUMBER(BK1745),ISNUMBER(BM1745),BK1745&gt;0,BM1745&gt;0))+(AND(ISNUMBER(AQ1745),AQ1745&gt;=Settings!$B$18))+(AND(ISNUMBER(BT1745),BT1745&gt;=Settings!$B$19,BT1745&lt;=Settings!$B$20))+(AND(ISNUMBER(AS1745),AS1745&gt;0))+(AND(ISNUMBER(T1745),ISNUMBER(M1745),T1745&gt;=Settings!$B$21,M1745&gt;0))+(AND(ISNUMBER(AD1745),ISNUMBER(M1745),AD1745&gt;=Settings!$B$22,M1745&gt;0))+(AY1745&gt;=1))</f>
        <v/>
      </c>
      <c r="BW1745" s="91">
        <f>IF(OR(AY1745=0,BF1745&lt;&gt;"Y",BG1745&lt;&gt;"Y"),"",1+SUMPRODUCT(($A$6:$A$2604=A1745)*($AY$6:$AY$2604&gt;0)*($BF$6:$BF$2604="Y")*($BG$6:$BG$2604="Y")*(($AY$6:$AY$2604&gt;AY1745)+($AY$6:$AY$2604=AY1745)*($AD$6:$AD$2604&gt;AD1745))))</f>
        <v/>
      </c>
    </row>
    <row r="1746" ht="23.85" customHeight="1" s="55">
      <c r="A1746" s="90" t="n">
        <v>46296</v>
      </c>
      <c r="B1746" s="91" t="inlineStr">
        <is>
          <t>ATL</t>
        </is>
      </c>
      <c r="C1746" s="91" t="inlineStr">
        <is>
          <t>INE0NN701020</t>
        </is>
      </c>
      <c r="D1746" s="91" t="n"/>
      <c r="E1746" s="91" t="inlineStr">
        <is>
          <t>None</t>
        </is>
      </c>
      <c r="F1746" s="93" t="n">
        <v>595</v>
      </c>
      <c r="G1746" s="92" t="inlineStr">
        <is>
          <t>N</t>
        </is>
      </c>
      <c r="H1746" s="94" t="n"/>
      <c r="I1746" s="91" t="inlineStr">
        <is>
          <t>N</t>
        </is>
      </c>
      <c r="J1746" s="92">
        <f>IF(K1746="","N","Y")</f>
        <v/>
      </c>
      <c r="K1746" s="94">
        <f>_xlfn.TEXTJOIN("; ",TRUE,IF(P1746="52-wk low","52-wk low",""),IF(AND(AD1746&gt;=Settings!$B$12,M1746&lt;0),"Distribution",""),IF(AND(AJ1746="Y",M1746&lt;0,AK1746&lt;-Settings!$B$13),"Long unwinding",""),IF(AND(AJ1746="Y",M1746&lt;0,AK1746&gt;Settings!$B$13),"Short buildup",""))</f>
        <v/>
      </c>
      <c r="L1746" s="95" t="n">
        <v>23.59</v>
      </c>
      <c r="M1746" s="96" t="n">
        <v>-3.48</v>
      </c>
      <c r="N1746" s="93" t="n">
        <v>2222</v>
      </c>
      <c r="O1746" s="91" t="inlineStr">
        <is>
          <t>None</t>
        </is>
      </c>
      <c r="P1746" s="91" t="inlineStr">
        <is>
          <t>None</t>
        </is>
      </c>
      <c r="Q1746" s="97" t="n">
        <v>1.46</v>
      </c>
      <c r="R1746" s="96" t="n">
        <v>2.04</v>
      </c>
      <c r="S1746" s="96" t="n">
        <v>0.62</v>
      </c>
      <c r="T1746" s="96" t="n">
        <v>0.6</v>
      </c>
      <c r="U1746" s="96" t="n">
        <v>0.79</v>
      </c>
      <c r="V1746" s="103" t="n">
        <v>1.11</v>
      </c>
      <c r="W1746" s="102" t="n">
        <v>3</v>
      </c>
      <c r="X1746" s="93" t="n"/>
      <c r="Y1746" s="91" t="inlineStr">
        <is>
          <t>None</t>
        </is>
      </c>
      <c r="Z1746" s="99" t="n">
        <v>71.93000000000001</v>
      </c>
      <c r="AA1746" s="96" t="n">
        <v>1.3</v>
      </c>
      <c r="AB1746" s="96" t="n">
        <v>1.23</v>
      </c>
      <c r="AC1746" s="96" t="n">
        <v>0.8100000000000001</v>
      </c>
      <c r="AD1746" s="96" t="n">
        <v>0.78</v>
      </c>
      <c r="AE1746" s="96" t="n">
        <v>0.98</v>
      </c>
      <c r="AF1746" s="103" t="n">
        <v>0.9399999999999999</v>
      </c>
      <c r="AG1746" s="91" t="inlineStr">
        <is>
          <t>Normal</t>
        </is>
      </c>
      <c r="AH1746" s="100" t="n">
        <v>0</v>
      </c>
      <c r="AI1746" s="101" t="n">
        <v>0</v>
      </c>
      <c r="AJ1746" s="92" t="inlineStr">
        <is>
          <t>N</t>
        </is>
      </c>
      <c r="AK1746" s="96" t="n"/>
      <c r="AL1746" s="91" t="inlineStr">
        <is>
          <t>n/a</t>
        </is>
      </c>
      <c r="AM1746" s="93" t="n"/>
      <c r="AN1746" s="92" t="inlineStr">
        <is>
          <t>None</t>
        </is>
      </c>
      <c r="AO1746" s="102" t="n">
        <v>0</v>
      </c>
      <c r="AP1746" s="103" t="n">
        <v>0.71</v>
      </c>
      <c r="AQ1746" s="102" t="n">
        <v>39</v>
      </c>
      <c r="AR1746" s="91" t="inlineStr">
        <is>
          <t>N</t>
        </is>
      </c>
      <c r="AS1746" s="104" t="n"/>
      <c r="AT1746" s="92">
        <f>IF(AND(P1746="52-wk high",T1746&gt;=Settings!$B$7),"Y","N")</f>
        <v/>
      </c>
      <c r="AU1746" s="91">
        <f>IF(AND(AD1746&gt;=Settings!$B$8,M1746&gt;0),"Y","N")</f>
        <v/>
      </c>
      <c r="AV1746" s="91">
        <f>IF(OR(AH1746&gt;Settings!$B$9,AI1746&gt;Settings!$B$9),"Y","N")</f>
        <v/>
      </c>
      <c r="AW1746" s="91">
        <f>IF(AJ1746&lt;&gt;"Y","n/a",IF(AND(M1746&gt;0,AK1746&gt;Settings!$B$10),"Y","N"))</f>
        <v/>
      </c>
      <c r="AX1746" s="91">
        <f>IF(AO1746&gt;=Settings!$B$11,"Y","N")</f>
        <v/>
      </c>
      <c r="AY1746" s="99">
        <f>(AT1746="Y")+(AU1746="Y")+(AV1746="Y")+(AW1746="Y")+(AX1746="Y")</f>
        <v/>
      </c>
      <c r="AZ1746" s="94">
        <f>IF(AY1746=0,"None",_xlfn.TEXTJOIN(", ",TRUE(),IF(AT1746="Y","Breakout",""),IF(AU1746="Y","Accumulation",""),IF(AV1746="Y","Institutional buying",""),IF(AW1746="Y","Long buildup",""),IF(AX1746="Y","Momentum leader","")))</f>
        <v/>
      </c>
      <c r="BA1746" s="94">
        <f>IF(BW1746="","","Passes "&amp;AY1746&amp;" of 5 buy-side scans"&amp;IF(G1746="Y","; RED FLAG: filter out using Red flag column",""))</f>
        <v/>
      </c>
      <c r="BB1746" s="91" t="inlineStr">
        <is>
          <t>None</t>
        </is>
      </c>
      <c r="BC1746" s="92" t="inlineStr">
        <is>
          <t>N</t>
        </is>
      </c>
      <c r="BD1746" s="94" t="n"/>
      <c r="BE1746" s="94" t="n"/>
      <c r="BF1746" s="92">
        <f>IF(R1746*100000&gt;=Settings!$B$5,"Y","N")</f>
        <v/>
      </c>
      <c r="BG1746" s="91">
        <f>IF(F1746&gt;Settings!$B$6,"Y","N")</f>
        <v/>
      </c>
      <c r="BH1746" s="97" t="n">
        <v>-37.53</v>
      </c>
      <c r="BI1746" s="96" t="n">
        <v>-6.31</v>
      </c>
      <c r="BJ1746" s="96" t="n">
        <v>-6.87</v>
      </c>
      <c r="BK1746" s="96" t="n">
        <v>-0.84</v>
      </c>
      <c r="BL1746" s="96" t="n">
        <v>12.98</v>
      </c>
      <c r="BM1746" s="96" t="n">
        <v>-35.12</v>
      </c>
      <c r="BN1746" s="97" t="n">
        <v>-4.55</v>
      </c>
      <c r="BO1746" s="96" t="n">
        <v>-4.29</v>
      </c>
      <c r="BP1746" s="96" t="n">
        <v>-4.62</v>
      </c>
      <c r="BQ1746" s="96" t="n">
        <v>-9.539999999999999</v>
      </c>
      <c r="BR1746" s="91" t="inlineStr">
        <is>
          <t>Mixed</t>
        </is>
      </c>
      <c r="BS1746" s="91" t="inlineStr">
        <is>
          <t>None</t>
        </is>
      </c>
      <c r="BT1746" s="96" t="n">
        <v>37.9</v>
      </c>
      <c r="BU1746" s="91" t="inlineStr">
        <is>
          <t>N</t>
        </is>
      </c>
      <c r="BV1746" s="99">
        <f>IF(OR(BF1746&lt;&gt;"Y",BG1746&lt;&gt;"Y"),"",(AND(ISNUMBER(BQ1746),BQ1746&gt;0))+(BR1746="Stacked up")+(AND(ISNUMBER(BH1746),BH1746&gt;=-Settings!$B$17))+(AND(ISNUMBER(BK1746),ISNUMBER(BM1746),BK1746&gt;0,BM1746&gt;0))+(AND(ISNUMBER(AQ1746),AQ1746&gt;=Settings!$B$18))+(AND(ISNUMBER(BT1746),BT1746&gt;=Settings!$B$19,BT1746&lt;=Settings!$B$20))+(AND(ISNUMBER(AS1746),AS1746&gt;0))+(AND(ISNUMBER(T1746),ISNUMBER(M1746),T1746&gt;=Settings!$B$21,M1746&gt;0))+(AND(ISNUMBER(AD1746),ISNUMBER(M1746),AD1746&gt;=Settings!$B$22,M1746&gt;0))+(AY1746&gt;=1))</f>
        <v/>
      </c>
      <c r="BW1746" s="91">
        <f>IF(OR(AY1746=0,BF1746&lt;&gt;"Y",BG1746&lt;&gt;"Y"),"",1+SUMPRODUCT(($A$6:$A$2604=A1746)*($AY$6:$AY$2604&gt;0)*($BF$6:$BF$2604="Y")*($BG$6:$BG$2604="Y")*(($AY$6:$AY$2604&gt;AY1746)+($AY$6:$AY$2604=AY1746)*($AD$6:$AD$2604&gt;AD1746))))</f>
        <v/>
      </c>
    </row>
    <row r="1747" ht="23.85" customHeight="1" s="55">
      <c r="A1747" s="90" t="n">
        <v>46296</v>
      </c>
      <c r="B1747" s="91" t="inlineStr">
        <is>
          <t>SAURASHCEM</t>
        </is>
      </c>
      <c r="C1747" s="91" t="inlineStr">
        <is>
          <t>INE626A01014</t>
        </is>
      </c>
      <c r="D1747" s="91" t="n"/>
      <c r="E1747" s="91" t="inlineStr">
        <is>
          <t>None</t>
        </is>
      </c>
      <c r="F1747" s="93" t="n">
        <v>594</v>
      </c>
      <c r="G1747" s="92" t="inlineStr">
        <is>
          <t>N</t>
        </is>
      </c>
      <c r="H1747" s="94" t="n"/>
      <c r="I1747" s="91" t="inlineStr">
        <is>
          <t>N</t>
        </is>
      </c>
      <c r="J1747" s="92">
        <f>IF(K1747="","N","Y")</f>
        <v/>
      </c>
      <c r="K1747" s="94">
        <f>_xlfn.TEXTJOIN("; ",TRUE,IF(P1747="52-wk low","52-wk low",""),IF(AND(AD1747&gt;=Settings!$B$12,M1747&lt;0),"Distribution",""),IF(AND(AJ1747="Y",M1747&lt;0,AK1747&lt;-Settings!$B$13),"Long unwinding",""),IF(AND(AJ1747="Y",M1747&lt;0,AK1747&gt;Settings!$B$13),"Short buildup",""))</f>
        <v/>
      </c>
      <c r="L1747" s="95" t="n">
        <v>53.37</v>
      </c>
      <c r="M1747" s="96" t="n">
        <v>-2.13</v>
      </c>
      <c r="N1747" s="93" t="n">
        <v>1714</v>
      </c>
      <c r="O1747" s="91" t="inlineStr">
        <is>
          <t>None</t>
        </is>
      </c>
      <c r="P1747" s="91" t="inlineStr">
        <is>
          <t>None</t>
        </is>
      </c>
      <c r="Q1747" s="97" t="n">
        <v>0.7</v>
      </c>
      <c r="R1747" s="96" t="n">
        <v>0.95</v>
      </c>
      <c r="S1747" s="96" t="n">
        <v>0.75</v>
      </c>
      <c r="T1747" s="96" t="n">
        <v>0.24</v>
      </c>
      <c r="U1747" s="96" t="n">
        <v>0.32</v>
      </c>
      <c r="V1747" s="103" t="n">
        <v>0.44</v>
      </c>
      <c r="W1747" s="102" t="n">
        <v>1</v>
      </c>
      <c r="X1747" s="93" t="n"/>
      <c r="Y1747" s="91" t="inlineStr">
        <is>
          <t>None</t>
        </is>
      </c>
      <c r="Z1747" s="99" t="n">
        <v>58.8</v>
      </c>
      <c r="AA1747" s="96" t="n">
        <v>0.93</v>
      </c>
      <c r="AB1747" s="96" t="n">
        <v>1</v>
      </c>
      <c r="AC1747" s="96" t="n">
        <v>0.75</v>
      </c>
      <c r="AD1747" s="96" t="n">
        <v>0.47</v>
      </c>
      <c r="AE1747" s="96" t="n">
        <v>0.53</v>
      </c>
      <c r="AF1747" s="103" t="n">
        <v>1.65</v>
      </c>
      <c r="AG1747" s="91" t="inlineStr">
        <is>
          <t>Quiet accumulation</t>
        </is>
      </c>
      <c r="AH1747" s="100" t="n">
        <v>0</v>
      </c>
      <c r="AI1747" s="101" t="n">
        <v>0</v>
      </c>
      <c r="AJ1747" s="92" t="inlineStr">
        <is>
          <t>N</t>
        </is>
      </c>
      <c r="AK1747" s="96" t="n"/>
      <c r="AL1747" s="91" t="inlineStr">
        <is>
          <t>n/a</t>
        </is>
      </c>
      <c r="AM1747" s="93" t="n"/>
      <c r="AN1747" s="92" t="inlineStr">
        <is>
          <t>None</t>
        </is>
      </c>
      <c r="AO1747" s="102" t="n">
        <v>0</v>
      </c>
      <c r="AP1747" s="103" t="n">
        <v>0.55</v>
      </c>
      <c r="AQ1747" s="102" t="n">
        <v>11</v>
      </c>
      <c r="AR1747" s="91" t="inlineStr">
        <is>
          <t>N</t>
        </is>
      </c>
      <c r="AS1747" s="104" t="n"/>
      <c r="AT1747" s="92">
        <f>IF(AND(P1747="52-wk high",T1747&gt;=Settings!$B$7),"Y","N")</f>
        <v/>
      </c>
      <c r="AU1747" s="91">
        <f>IF(AND(AD1747&gt;=Settings!$B$8,M1747&gt;0),"Y","N")</f>
        <v/>
      </c>
      <c r="AV1747" s="91">
        <f>IF(OR(AH1747&gt;Settings!$B$9,AI1747&gt;Settings!$B$9),"Y","N")</f>
        <v/>
      </c>
      <c r="AW1747" s="91">
        <f>IF(AJ1747&lt;&gt;"Y","n/a",IF(AND(M1747&gt;0,AK1747&gt;Settings!$B$10),"Y","N"))</f>
        <v/>
      </c>
      <c r="AX1747" s="91">
        <f>IF(AO1747&gt;=Settings!$B$11,"Y","N")</f>
        <v/>
      </c>
      <c r="AY1747" s="99">
        <f>(AT1747="Y")+(AU1747="Y")+(AV1747="Y")+(AW1747="Y")+(AX1747="Y")</f>
        <v/>
      </c>
      <c r="AZ1747" s="94">
        <f>IF(AY1747=0,"None",_xlfn.TEXTJOIN(", ",TRUE(),IF(AT1747="Y","Breakout",""),IF(AU1747="Y","Accumulation",""),IF(AV1747="Y","Institutional buying",""),IF(AW1747="Y","Long buildup",""),IF(AX1747="Y","Momentum leader","")))</f>
        <v/>
      </c>
      <c r="BA1747" s="94">
        <f>IF(BW1747="","","Passes "&amp;AY1747&amp;" of 5 buy-side scans"&amp;IF(G1747="Y","; RED FLAG: filter out using Red flag column",""))</f>
        <v/>
      </c>
      <c r="BB1747" s="91" t="inlineStr">
        <is>
          <t>None</t>
        </is>
      </c>
      <c r="BC1747" s="92" t="inlineStr">
        <is>
          <t>Y</t>
        </is>
      </c>
      <c r="BD1747" s="94" t="inlineStr">
        <is>
          <t>PE &gt; 50</t>
        </is>
      </c>
      <c r="BE1747" s="94" t="n"/>
      <c r="BF1747" s="92">
        <f>IF(R1747*100000&gt;=Settings!$B$5,"Y","N")</f>
        <v/>
      </c>
      <c r="BG1747" s="91">
        <f>IF(F1747&gt;Settings!$B$6,"Y","N")</f>
        <v/>
      </c>
      <c r="BH1747" s="97" t="n">
        <v>-52.45</v>
      </c>
      <c r="BI1747" s="96" t="n">
        <v>1.16</v>
      </c>
      <c r="BJ1747" s="96" t="n">
        <v>-3.91</v>
      </c>
      <c r="BK1747" s="96" t="n">
        <v>-5.37</v>
      </c>
      <c r="BL1747" s="96" t="n">
        <v>-2.93</v>
      </c>
      <c r="BM1747" s="96" t="n">
        <v>-51</v>
      </c>
      <c r="BN1747" s="97" t="n">
        <v>-2.11</v>
      </c>
      <c r="BO1747" s="96" t="n">
        <v>-5.06</v>
      </c>
      <c r="BP1747" s="96" t="n">
        <v>-9.029999999999999</v>
      </c>
      <c r="BQ1747" s="96" t="n">
        <v>-18.75</v>
      </c>
      <c r="BR1747" s="91" t="inlineStr">
        <is>
          <t>Stacked down</t>
        </is>
      </c>
      <c r="BS1747" s="91" t="inlineStr">
        <is>
          <t>None</t>
        </is>
      </c>
      <c r="BT1747" s="96" t="n">
        <v>44.5</v>
      </c>
      <c r="BU1747" s="91" t="inlineStr">
        <is>
          <t>N</t>
        </is>
      </c>
      <c r="BV1747" s="99">
        <f>IF(OR(BF1747&lt;&gt;"Y",BG1747&lt;&gt;"Y"),"",(AND(ISNUMBER(BQ1747),BQ1747&gt;0))+(BR1747="Stacked up")+(AND(ISNUMBER(BH1747),BH1747&gt;=-Settings!$B$17))+(AND(ISNUMBER(BK1747),ISNUMBER(BM1747),BK1747&gt;0,BM1747&gt;0))+(AND(ISNUMBER(AQ1747),AQ1747&gt;=Settings!$B$18))+(AND(ISNUMBER(BT1747),BT1747&gt;=Settings!$B$19,BT1747&lt;=Settings!$B$20))+(AND(ISNUMBER(AS1747),AS1747&gt;0))+(AND(ISNUMBER(T1747),ISNUMBER(M1747),T1747&gt;=Settings!$B$21,M1747&gt;0))+(AND(ISNUMBER(AD1747),ISNUMBER(M1747),AD1747&gt;=Settings!$B$22,M1747&gt;0))+(AY1747&gt;=1))</f>
        <v/>
      </c>
      <c r="BW1747" s="91">
        <f>IF(OR(AY1747=0,BF1747&lt;&gt;"Y",BG1747&lt;&gt;"Y"),"",1+SUMPRODUCT(($A$6:$A$2604=A1747)*($AY$6:$AY$2604&gt;0)*($BF$6:$BF$2604="Y")*($BG$6:$BG$2604="Y")*(($AY$6:$AY$2604&gt;AY1747)+($AY$6:$AY$2604=AY1747)*($AD$6:$AD$2604&gt;AD1747))))</f>
        <v/>
      </c>
    </row>
    <row r="1748" ht="23.85" customHeight="1" s="55">
      <c r="A1748" s="90" t="n">
        <v>46296</v>
      </c>
      <c r="B1748" s="91" t="inlineStr">
        <is>
          <t>SUTLEJTEX</t>
        </is>
      </c>
      <c r="C1748" s="91" t="inlineStr">
        <is>
          <t>INE645H01027</t>
        </is>
      </c>
      <c r="D1748" s="91" t="n"/>
      <c r="E1748" s="91" t="inlineStr">
        <is>
          <t>None</t>
        </is>
      </c>
      <c r="F1748" s="93" t="n">
        <v>594</v>
      </c>
      <c r="G1748" s="92" t="inlineStr">
        <is>
          <t>Y</t>
        </is>
      </c>
      <c r="H1748" s="94" t="inlineStr">
        <is>
          <t>T2T (BE series)</t>
        </is>
      </c>
      <c r="I1748" s="91" t="inlineStr">
        <is>
          <t>Y</t>
        </is>
      </c>
      <c r="J1748" s="92">
        <f>IF(K1748="","N","Y")</f>
        <v/>
      </c>
      <c r="K1748" s="94">
        <f>_xlfn.TEXTJOIN("; ",TRUE,IF(P1748="52-wk low","52-wk low",""),IF(AND(AD1748&gt;=Settings!$B$12,M1748&lt;0),"Distribution",""),IF(AND(AJ1748="Y",M1748&lt;0,AK1748&lt;-Settings!$B$13),"Long unwinding",""),IF(AND(AJ1748="Y",M1748&lt;0,AK1748&gt;Settings!$B$13),"Short buildup",""))</f>
        <v/>
      </c>
      <c r="L1748" s="95" t="n">
        <v>36.24</v>
      </c>
      <c r="M1748" s="96" t="n">
        <v>-3.36</v>
      </c>
      <c r="N1748" s="93" t="n">
        <v>2185</v>
      </c>
      <c r="O1748" s="91" t="inlineStr">
        <is>
          <t>None</t>
        </is>
      </c>
      <c r="P1748" s="91" t="inlineStr">
        <is>
          <t>None</t>
        </is>
      </c>
      <c r="Q1748" s="97" t="n">
        <v>0.18</v>
      </c>
      <c r="R1748" s="96" t="n">
        <v>0.28</v>
      </c>
      <c r="S1748" s="96" t="n">
        <v>0.62</v>
      </c>
      <c r="T1748" s="96" t="n">
        <v>0.57</v>
      </c>
      <c r="U1748" s="96" t="n">
        <v>0.45</v>
      </c>
      <c r="V1748" s="103" t="n">
        <v>0.73</v>
      </c>
      <c r="W1748" s="102" t="n">
        <v>3</v>
      </c>
      <c r="X1748" s="93" t="n"/>
      <c r="Y1748" s="91" t="inlineStr">
        <is>
          <t>None</t>
        </is>
      </c>
      <c r="Z1748" s="99" t="n"/>
      <c r="AA1748" s="96" t="n"/>
      <c r="AB1748" s="96" t="n"/>
      <c r="AC1748" s="96" t="n"/>
      <c r="AD1748" s="96" t="n"/>
      <c r="AE1748" s="96" t="n"/>
      <c r="AF1748" s="103" t="n"/>
      <c r="AG1748" s="91" t="inlineStr">
        <is>
          <t>No delivery data</t>
        </is>
      </c>
      <c r="AH1748" s="100" t="n">
        <v>0</v>
      </c>
      <c r="AI1748" s="101" t="n">
        <v>0</v>
      </c>
      <c r="AJ1748" s="92" t="inlineStr">
        <is>
          <t>N</t>
        </is>
      </c>
      <c r="AK1748" s="96" t="n"/>
      <c r="AL1748" s="91" t="inlineStr">
        <is>
          <t>n/a</t>
        </is>
      </c>
      <c r="AM1748" s="93" t="n"/>
      <c r="AN1748" s="92" t="inlineStr">
        <is>
          <t>None</t>
        </is>
      </c>
      <c r="AO1748" s="102" t="n">
        <v>0</v>
      </c>
      <c r="AP1748" s="103" t="n">
        <v>1.3</v>
      </c>
      <c r="AQ1748" s="102" t="n">
        <v>73</v>
      </c>
      <c r="AR1748" s="91" t="inlineStr">
        <is>
          <t>N</t>
        </is>
      </c>
      <c r="AS1748" s="104" t="n"/>
      <c r="AT1748" s="92">
        <f>IF(AND(P1748="52-wk high",T1748&gt;=Settings!$B$7),"Y","N")</f>
        <v/>
      </c>
      <c r="AU1748" s="91">
        <f>IF(AND(AD1748&gt;=Settings!$B$8,M1748&gt;0),"Y","N")</f>
        <v/>
      </c>
      <c r="AV1748" s="91">
        <f>IF(OR(AH1748&gt;Settings!$B$9,AI1748&gt;Settings!$B$9),"Y","N")</f>
        <v/>
      </c>
      <c r="AW1748" s="91">
        <f>IF(AJ1748&lt;&gt;"Y","n/a",IF(AND(M1748&gt;0,AK1748&gt;Settings!$B$10),"Y","N"))</f>
        <v/>
      </c>
      <c r="AX1748" s="91">
        <f>IF(AO1748&gt;=Settings!$B$11,"Y","N")</f>
        <v/>
      </c>
      <c r="AY1748" s="99">
        <f>(AT1748="Y")+(AU1748="Y")+(AV1748="Y")+(AW1748="Y")+(AX1748="Y")</f>
        <v/>
      </c>
      <c r="AZ1748" s="94">
        <f>IF(AY1748=0,"None",_xlfn.TEXTJOIN(", ",TRUE(),IF(AT1748="Y","Breakout",""),IF(AU1748="Y","Accumulation",""),IF(AV1748="Y","Institutional buying",""),IF(AW1748="Y","Long buildup",""),IF(AX1748="Y","Momentum leader","")))</f>
        <v/>
      </c>
      <c r="BA1748" s="94">
        <f>IF(BW1748="","","Passes "&amp;AY1748&amp;" of 5 buy-side scans"&amp;IF(G1748="Y","; RED FLAG: filter out using Red flag column",""))</f>
        <v/>
      </c>
      <c r="BB1748" s="91" t="inlineStr">
        <is>
          <t>None</t>
        </is>
      </c>
      <c r="BC1748" s="92" t="inlineStr">
        <is>
          <t>Y</t>
        </is>
      </c>
      <c r="BD1748" s="94" t="inlineStr">
        <is>
          <t>EPS zero; Few traders (&lt;100 unique PAN, 30 days)</t>
        </is>
      </c>
      <c r="BE1748" s="94" t="n"/>
      <c r="BF1748" s="92">
        <f>IF(R1748*100000&gt;=Settings!$B$5,"Y","N")</f>
        <v/>
      </c>
      <c r="BG1748" s="91">
        <f>IF(F1748&gt;Settings!$B$6,"Y","N")</f>
        <v/>
      </c>
      <c r="BH1748" s="97" t="n">
        <v>-15.58</v>
      </c>
      <c r="BI1748" s="96" t="n">
        <v>-4.63</v>
      </c>
      <c r="BJ1748" s="96" t="n">
        <v>-8.109999999999999</v>
      </c>
      <c r="BK1748" s="96" t="n">
        <v>-1.87</v>
      </c>
      <c r="BL1748" s="96" t="n">
        <v>34.92</v>
      </c>
      <c r="BM1748" s="96" t="n">
        <v>6.28</v>
      </c>
      <c r="BN1748" s="97" t="n">
        <v>-4.82</v>
      </c>
      <c r="BO1748" s="96" t="n">
        <v>-5.24</v>
      </c>
      <c r="BP1748" s="96" t="n">
        <v>-3.35</v>
      </c>
      <c r="BQ1748" s="96" t="n">
        <v>-0.38</v>
      </c>
      <c r="BR1748" s="91" t="inlineStr">
        <is>
          <t>Mixed</t>
        </is>
      </c>
      <c r="BS1748" s="91" t="inlineStr">
        <is>
          <t>None</t>
        </is>
      </c>
      <c r="BT1748" s="96" t="n">
        <v>33.1</v>
      </c>
      <c r="BU1748" s="91" t="inlineStr">
        <is>
          <t>N</t>
        </is>
      </c>
      <c r="BV1748" s="99">
        <f>IF(OR(BF1748&lt;&gt;"Y",BG1748&lt;&gt;"Y"),"",(AND(ISNUMBER(BQ1748),BQ1748&gt;0))+(BR1748="Stacked up")+(AND(ISNUMBER(BH1748),BH1748&gt;=-Settings!$B$17))+(AND(ISNUMBER(BK1748),ISNUMBER(BM1748),BK1748&gt;0,BM1748&gt;0))+(AND(ISNUMBER(AQ1748),AQ1748&gt;=Settings!$B$18))+(AND(ISNUMBER(BT1748),BT1748&gt;=Settings!$B$19,BT1748&lt;=Settings!$B$20))+(AND(ISNUMBER(AS1748),AS1748&gt;0))+(AND(ISNUMBER(T1748),ISNUMBER(M1748),T1748&gt;=Settings!$B$21,M1748&gt;0))+(AND(ISNUMBER(AD1748),ISNUMBER(M1748),AD1748&gt;=Settings!$B$22,M1748&gt;0))+(AY1748&gt;=1))</f>
        <v/>
      </c>
      <c r="BW1748" s="91">
        <f>IF(OR(AY1748=0,BF1748&lt;&gt;"Y",BG1748&lt;&gt;"Y"),"",1+SUMPRODUCT(($A$6:$A$2604=A1748)*($AY$6:$AY$2604&gt;0)*($BF$6:$BF$2604="Y")*($BG$6:$BG$2604="Y")*(($AY$6:$AY$2604&gt;AY1748)+($AY$6:$AY$2604=AY1748)*($AD$6:$AD$2604&gt;AD1748))))</f>
        <v/>
      </c>
    </row>
    <row r="1749" ht="23.85" customHeight="1" s="55">
      <c r="A1749" s="90" t="n">
        <v>46296</v>
      </c>
      <c r="B1749" s="91" t="inlineStr">
        <is>
          <t>DHUNINV</t>
        </is>
      </c>
      <c r="C1749" s="91" t="inlineStr">
        <is>
          <t>INE320L01011</t>
        </is>
      </c>
      <c r="D1749" s="91" t="n"/>
      <c r="E1749" s="91" t="inlineStr">
        <is>
          <t>None</t>
        </is>
      </c>
      <c r="F1749" s="93" t="n">
        <v>590</v>
      </c>
      <c r="G1749" s="92" t="inlineStr">
        <is>
          <t>N</t>
        </is>
      </c>
      <c r="H1749" s="94" t="n"/>
      <c r="I1749" s="91" t="inlineStr">
        <is>
          <t>N</t>
        </is>
      </c>
      <c r="J1749" s="92">
        <f>IF(K1749="","N","Y")</f>
        <v/>
      </c>
      <c r="K1749" s="94">
        <f>_xlfn.TEXTJOIN("; ",TRUE,IF(P1749="52-wk low","52-wk low",""),IF(AND(AD1749&gt;=Settings!$B$12,M1749&lt;0),"Distribution",""),IF(AND(AJ1749="Y",M1749&lt;0,AK1749&lt;-Settings!$B$13),"Long unwinding",""),IF(AND(AJ1749="Y",M1749&lt;0,AK1749&gt;Settings!$B$13),"Short buildup",""))</f>
        <v/>
      </c>
      <c r="L1749" s="95" t="n">
        <v>967.3</v>
      </c>
      <c r="M1749" s="96" t="n">
        <v>1.22</v>
      </c>
      <c r="N1749" s="93" t="n">
        <v>290</v>
      </c>
      <c r="O1749" s="91" t="inlineStr">
        <is>
          <t>None</t>
        </is>
      </c>
      <c r="P1749" s="91" t="inlineStr">
        <is>
          <t>None</t>
        </is>
      </c>
      <c r="Q1749" s="97" t="n">
        <v>0</v>
      </c>
      <c r="R1749" s="96" t="n">
        <v>0</v>
      </c>
      <c r="S1749" s="96" t="n">
        <v>0.42</v>
      </c>
      <c r="T1749" s="96" t="n">
        <v>0.08</v>
      </c>
      <c r="U1749" s="96" t="n">
        <v>0.11</v>
      </c>
      <c r="V1749" s="103" t="n">
        <v>0.21</v>
      </c>
      <c r="W1749" s="102" t="n">
        <v>0</v>
      </c>
      <c r="X1749" s="93" t="n"/>
      <c r="Y1749" s="91" t="inlineStr">
        <is>
          <t>None</t>
        </is>
      </c>
      <c r="Z1749" s="99" t="n">
        <v>92.62</v>
      </c>
      <c r="AA1749" s="96" t="n">
        <v>1.24</v>
      </c>
      <c r="AB1749" s="96" t="n">
        <v>1.28</v>
      </c>
      <c r="AC1749" s="96" t="n">
        <v>0.52</v>
      </c>
      <c r="AD1749" s="96" t="n">
        <v>0.2</v>
      </c>
      <c r="AE1749" s="96" t="n">
        <v>0.24</v>
      </c>
      <c r="AF1749" s="103" t="n">
        <v>1.77</v>
      </c>
      <c r="AG1749" s="91" t="inlineStr">
        <is>
          <t>Quiet accumulation</t>
        </is>
      </c>
      <c r="AH1749" s="100" t="n">
        <v>0</v>
      </c>
      <c r="AI1749" s="101" t="n">
        <v>0</v>
      </c>
      <c r="AJ1749" s="92" t="inlineStr">
        <is>
          <t>N</t>
        </is>
      </c>
      <c r="AK1749" s="96" t="n"/>
      <c r="AL1749" s="91" t="inlineStr">
        <is>
          <t>n/a</t>
        </is>
      </c>
      <c r="AM1749" s="93" t="n"/>
      <c r="AN1749" s="92" t="inlineStr">
        <is>
          <t>None</t>
        </is>
      </c>
      <c r="AO1749" s="102" t="n">
        <v>0</v>
      </c>
      <c r="AP1749" s="103" t="n">
        <v>0.84</v>
      </c>
      <c r="AQ1749" s="102" t="n">
        <v>52</v>
      </c>
      <c r="AR1749" s="91" t="inlineStr">
        <is>
          <t>N</t>
        </is>
      </c>
      <c r="AS1749" s="104" t="n"/>
      <c r="AT1749" s="92">
        <f>IF(AND(P1749="52-wk high",T1749&gt;=Settings!$B$7),"Y","N")</f>
        <v/>
      </c>
      <c r="AU1749" s="91">
        <f>IF(AND(AD1749&gt;=Settings!$B$8,M1749&gt;0),"Y","N")</f>
        <v/>
      </c>
      <c r="AV1749" s="91">
        <f>IF(OR(AH1749&gt;Settings!$B$9,AI1749&gt;Settings!$B$9),"Y","N")</f>
        <v/>
      </c>
      <c r="AW1749" s="91">
        <f>IF(AJ1749&lt;&gt;"Y","n/a",IF(AND(M1749&gt;0,AK1749&gt;Settings!$B$10),"Y","N"))</f>
        <v/>
      </c>
      <c r="AX1749" s="91">
        <f>IF(AO1749&gt;=Settings!$B$11,"Y","N")</f>
        <v/>
      </c>
      <c r="AY1749" s="99">
        <f>(AT1749="Y")+(AU1749="Y")+(AV1749="Y")+(AW1749="Y")+(AX1749="Y")</f>
        <v/>
      </c>
      <c r="AZ1749" s="94">
        <f>IF(AY1749=0,"None",_xlfn.TEXTJOIN(", ",TRUE(),IF(AT1749="Y","Breakout",""),IF(AU1749="Y","Accumulation",""),IF(AV1749="Y","Institutional buying",""),IF(AW1749="Y","Long buildup",""),IF(AX1749="Y","Momentum leader","")))</f>
        <v/>
      </c>
      <c r="BA1749" s="94">
        <f>IF(BW1749="","","Passes "&amp;AY1749&amp;" of 5 buy-side scans"&amp;IF(G1749="Y","; RED FLAG: filter out using Red flag column",""))</f>
        <v/>
      </c>
      <c r="BB1749" s="91" t="inlineStr">
        <is>
          <t>None</t>
        </is>
      </c>
      <c r="BC1749" s="92" t="inlineStr">
        <is>
          <t>Y</t>
        </is>
      </c>
      <c r="BD1749" s="94" t="inlineStr">
        <is>
          <t>Few traders (&lt;100 unique PAN, 30 days)</t>
        </is>
      </c>
      <c r="BE1749" s="94" t="n"/>
      <c r="BF1749" s="92">
        <f>IF(R1749*100000&gt;=Settings!$B$5,"Y","N")</f>
        <v/>
      </c>
      <c r="BG1749" s="91">
        <f>IF(F1749&gt;Settings!$B$6,"Y","N")</f>
        <v/>
      </c>
      <c r="BH1749" s="97" t="n">
        <v>-38.51</v>
      </c>
      <c r="BI1749" s="96" t="n">
        <v>-2.41</v>
      </c>
      <c r="BJ1749" s="96" t="n">
        <v>-2.03</v>
      </c>
      <c r="BK1749" s="96" t="n">
        <v>10.49</v>
      </c>
      <c r="BL1749" s="96" t="n">
        <v>29.67</v>
      </c>
      <c r="BM1749" s="96" t="n">
        <v>-32.53</v>
      </c>
      <c r="BN1749" s="97" t="n">
        <v>-1.64</v>
      </c>
      <c r="BO1749" s="96" t="n">
        <v>-0.24</v>
      </c>
      <c r="BP1749" s="96" t="n">
        <v>1.3</v>
      </c>
      <c r="BQ1749" s="96" t="n">
        <v>-3.31</v>
      </c>
      <c r="BR1749" s="91" t="inlineStr">
        <is>
          <t>Mixed</t>
        </is>
      </c>
      <c r="BS1749" s="91" t="inlineStr">
        <is>
          <t>None</t>
        </is>
      </c>
      <c r="BT1749" s="96" t="n">
        <v>43.1</v>
      </c>
      <c r="BU1749" s="91" t="inlineStr">
        <is>
          <t>N</t>
        </is>
      </c>
      <c r="BV1749" s="99">
        <f>IF(OR(BF1749&lt;&gt;"Y",BG1749&lt;&gt;"Y"),"",(AND(ISNUMBER(BQ1749),BQ1749&gt;0))+(BR1749="Stacked up")+(AND(ISNUMBER(BH1749),BH1749&gt;=-Settings!$B$17))+(AND(ISNUMBER(BK1749),ISNUMBER(BM1749),BK1749&gt;0,BM1749&gt;0))+(AND(ISNUMBER(AQ1749),AQ1749&gt;=Settings!$B$18))+(AND(ISNUMBER(BT1749),BT1749&gt;=Settings!$B$19,BT1749&lt;=Settings!$B$20))+(AND(ISNUMBER(AS1749),AS1749&gt;0))+(AND(ISNUMBER(T1749),ISNUMBER(M1749),T1749&gt;=Settings!$B$21,M1749&gt;0))+(AND(ISNUMBER(AD1749),ISNUMBER(M1749),AD1749&gt;=Settings!$B$22,M1749&gt;0))+(AY1749&gt;=1))</f>
        <v/>
      </c>
      <c r="BW1749" s="91">
        <f>IF(OR(AY1749=0,BF1749&lt;&gt;"Y",BG1749&lt;&gt;"Y"),"",1+SUMPRODUCT(($A$6:$A$2604=A1749)*($AY$6:$AY$2604&gt;0)*($BF$6:$BF$2604="Y")*($BG$6:$BG$2604="Y")*(($AY$6:$AY$2604&gt;AY1749)+($AY$6:$AY$2604=AY1749)*($AD$6:$AD$2604&gt;AD1749))))</f>
        <v/>
      </c>
    </row>
    <row r="1750" ht="23.85" customHeight="1" s="55">
      <c r="A1750" s="90" t="n">
        <v>46296</v>
      </c>
      <c r="B1750" s="91" t="inlineStr">
        <is>
          <t>GLOSTERLTD</t>
        </is>
      </c>
      <c r="C1750" s="91" t="inlineStr">
        <is>
          <t>INE350Z01018</t>
        </is>
      </c>
      <c r="D1750" s="91" t="n"/>
      <c r="E1750" s="91" t="inlineStr">
        <is>
          <t>None</t>
        </is>
      </c>
      <c r="F1750" s="93" t="n">
        <v>590</v>
      </c>
      <c r="G1750" s="92" t="inlineStr">
        <is>
          <t>N</t>
        </is>
      </c>
      <c r="H1750" s="94" t="n"/>
      <c r="I1750" s="91" t="inlineStr">
        <is>
          <t>N</t>
        </is>
      </c>
      <c r="J1750" s="92">
        <f>IF(K1750="","N","Y")</f>
        <v/>
      </c>
      <c r="K1750" s="94">
        <f>_xlfn.TEXTJOIN("; ",TRUE,IF(P1750="52-wk low","52-wk low",""),IF(AND(AD1750&gt;=Settings!$B$12,M1750&lt;0),"Distribution",""),IF(AND(AJ1750="Y",M1750&lt;0,AK1750&lt;-Settings!$B$13),"Long unwinding",""),IF(AND(AJ1750="Y",M1750&lt;0,AK1750&gt;Settings!$B$13),"Short buildup",""))</f>
        <v/>
      </c>
      <c r="L1750" s="95" t="n">
        <v>539</v>
      </c>
      <c r="M1750" s="96" t="n">
        <v>-1.3</v>
      </c>
      <c r="N1750" s="93" t="n">
        <v>1205</v>
      </c>
      <c r="O1750" s="91" t="inlineStr">
        <is>
          <t>None</t>
        </is>
      </c>
      <c r="P1750" s="91" t="inlineStr">
        <is>
          <t>None</t>
        </is>
      </c>
      <c r="Q1750" s="97" t="n">
        <v>0.01</v>
      </c>
      <c r="R1750" s="96" t="n">
        <v>0.01</v>
      </c>
      <c r="S1750" s="96" t="n">
        <v>0.45</v>
      </c>
      <c r="T1750" s="96" t="n">
        <v>0.32</v>
      </c>
      <c r="U1750" s="96" t="n">
        <v>0.16</v>
      </c>
      <c r="V1750" s="103" t="n">
        <v>0.34</v>
      </c>
      <c r="W1750" s="102" t="n">
        <v>1</v>
      </c>
      <c r="X1750" s="93" t="n"/>
      <c r="Y1750" s="91" t="inlineStr">
        <is>
          <t>None</t>
        </is>
      </c>
      <c r="Z1750" s="99" t="n">
        <v>79.69</v>
      </c>
      <c r="AA1750" s="96" t="n">
        <v>0.99</v>
      </c>
      <c r="AB1750" s="96" t="n">
        <v>1.05</v>
      </c>
      <c r="AC1750" s="96" t="n">
        <v>0.46</v>
      </c>
      <c r="AD1750" s="96" t="n">
        <v>0.36</v>
      </c>
      <c r="AE1750" s="96" t="n">
        <v>0.19</v>
      </c>
      <c r="AF1750" s="103" t="n">
        <v>1.16</v>
      </c>
      <c r="AG1750" s="91" t="inlineStr">
        <is>
          <t>Normal</t>
        </is>
      </c>
      <c r="AH1750" s="100" t="n">
        <v>0</v>
      </c>
      <c r="AI1750" s="101" t="n">
        <v>0</v>
      </c>
      <c r="AJ1750" s="92" t="inlineStr">
        <is>
          <t>N</t>
        </is>
      </c>
      <c r="AK1750" s="96" t="n"/>
      <c r="AL1750" s="91" t="inlineStr">
        <is>
          <t>n/a</t>
        </is>
      </c>
      <c r="AM1750" s="93" t="n"/>
      <c r="AN1750" s="92" t="inlineStr">
        <is>
          <t>None</t>
        </is>
      </c>
      <c r="AO1750" s="102" t="n">
        <v>0</v>
      </c>
      <c r="AP1750" s="103" t="n">
        <v>0.68</v>
      </c>
      <c r="AQ1750" s="102" t="n">
        <v>34</v>
      </c>
      <c r="AR1750" s="91" t="inlineStr">
        <is>
          <t>N</t>
        </is>
      </c>
      <c r="AS1750" s="104" t="n"/>
      <c r="AT1750" s="92">
        <f>IF(AND(P1750="52-wk high",T1750&gt;=Settings!$B$7),"Y","N")</f>
        <v/>
      </c>
      <c r="AU1750" s="91">
        <f>IF(AND(AD1750&gt;=Settings!$B$8,M1750&gt;0),"Y","N")</f>
        <v/>
      </c>
      <c r="AV1750" s="91">
        <f>IF(OR(AH1750&gt;Settings!$B$9,AI1750&gt;Settings!$B$9),"Y","N")</f>
        <v/>
      </c>
      <c r="AW1750" s="91">
        <f>IF(AJ1750&lt;&gt;"Y","n/a",IF(AND(M1750&gt;0,AK1750&gt;Settings!$B$10),"Y","N"))</f>
        <v/>
      </c>
      <c r="AX1750" s="91">
        <f>IF(AO1750&gt;=Settings!$B$11,"Y","N")</f>
        <v/>
      </c>
      <c r="AY1750" s="99">
        <f>(AT1750="Y")+(AU1750="Y")+(AV1750="Y")+(AW1750="Y")+(AX1750="Y")</f>
        <v/>
      </c>
      <c r="AZ1750" s="94">
        <f>IF(AY1750=0,"None",_xlfn.TEXTJOIN(", ",TRUE(),IF(AT1750="Y","Breakout",""),IF(AU1750="Y","Accumulation",""),IF(AV1750="Y","Institutional buying",""),IF(AW1750="Y","Long buildup",""),IF(AX1750="Y","Momentum leader","")))</f>
        <v/>
      </c>
      <c r="BA1750" s="94">
        <f>IF(BW1750="","","Passes "&amp;AY1750&amp;" of 5 buy-side scans"&amp;IF(G1750="Y","; RED FLAG: filter out using Red flag column",""))</f>
        <v/>
      </c>
      <c r="BB1750" s="91" t="inlineStr">
        <is>
          <t>None</t>
        </is>
      </c>
      <c r="BC1750" s="92" t="inlineStr">
        <is>
          <t>Y</t>
        </is>
      </c>
      <c r="BD1750" s="94" t="inlineStr">
        <is>
          <t>Few traders (&lt;100 unique PAN, 30 days)</t>
        </is>
      </c>
      <c r="BE1750" s="94" t="n"/>
      <c r="BF1750" s="92">
        <f>IF(R1750*100000&gt;=Settings!$B$5,"Y","N")</f>
        <v/>
      </c>
      <c r="BG1750" s="91">
        <f>IF(F1750&gt;Settings!$B$6,"Y","N")</f>
        <v/>
      </c>
      <c r="BH1750" s="97" t="n">
        <v>-28.75</v>
      </c>
      <c r="BI1750" s="96" t="n">
        <v>-5.77</v>
      </c>
      <c r="BJ1750" s="96" t="n">
        <v>-8.880000000000001</v>
      </c>
      <c r="BK1750" s="96" t="n">
        <v>-27.33</v>
      </c>
      <c r="BL1750" s="96" t="n">
        <v>0.15</v>
      </c>
      <c r="BM1750" s="96" t="n">
        <v>-17.41</v>
      </c>
      <c r="BN1750" s="97" t="n">
        <v>-5.71</v>
      </c>
      <c r="BO1750" s="96" t="n">
        <v>-10.37</v>
      </c>
      <c r="BP1750" s="96" t="n">
        <v>-12.84</v>
      </c>
      <c r="BQ1750" s="96" t="n">
        <v>-13.91</v>
      </c>
      <c r="BR1750" s="91" t="inlineStr">
        <is>
          <t>Stacked down</t>
        </is>
      </c>
      <c r="BS1750" s="91" t="inlineStr">
        <is>
          <t>None</t>
        </is>
      </c>
      <c r="BT1750" s="96" t="n">
        <v>26</v>
      </c>
      <c r="BU1750" s="91" t="inlineStr">
        <is>
          <t>N</t>
        </is>
      </c>
      <c r="BV1750" s="99">
        <f>IF(OR(BF1750&lt;&gt;"Y",BG1750&lt;&gt;"Y"),"",(AND(ISNUMBER(BQ1750),BQ1750&gt;0))+(BR1750="Stacked up")+(AND(ISNUMBER(BH1750),BH1750&gt;=-Settings!$B$17))+(AND(ISNUMBER(BK1750),ISNUMBER(BM1750),BK1750&gt;0,BM1750&gt;0))+(AND(ISNUMBER(AQ1750),AQ1750&gt;=Settings!$B$18))+(AND(ISNUMBER(BT1750),BT1750&gt;=Settings!$B$19,BT1750&lt;=Settings!$B$20))+(AND(ISNUMBER(AS1750),AS1750&gt;0))+(AND(ISNUMBER(T1750),ISNUMBER(M1750),T1750&gt;=Settings!$B$21,M1750&gt;0))+(AND(ISNUMBER(AD1750),ISNUMBER(M1750),AD1750&gt;=Settings!$B$22,M1750&gt;0))+(AY1750&gt;=1))</f>
        <v/>
      </c>
      <c r="BW1750" s="91">
        <f>IF(OR(AY1750=0,BF1750&lt;&gt;"Y",BG1750&lt;&gt;"Y"),"",1+SUMPRODUCT(($A$6:$A$2604=A1750)*($AY$6:$AY$2604&gt;0)*($BF$6:$BF$2604="Y")*($BG$6:$BG$2604="Y")*(($AY$6:$AY$2604&gt;AY1750)+($AY$6:$AY$2604=AY1750)*($AD$6:$AD$2604&gt;AD1750))))</f>
        <v/>
      </c>
    </row>
    <row r="1751" ht="23.85" customHeight="1" s="55">
      <c r="A1751" s="90" t="n">
        <v>46296</v>
      </c>
      <c r="B1751" s="91" t="inlineStr">
        <is>
          <t>MOLDTECH</t>
        </is>
      </c>
      <c r="C1751" s="91" t="inlineStr">
        <is>
          <t>INE835B01035</t>
        </is>
      </c>
      <c r="D1751" s="91" t="n"/>
      <c r="E1751" s="91" t="inlineStr">
        <is>
          <t>None</t>
        </is>
      </c>
      <c r="F1751" s="93" t="n">
        <v>590</v>
      </c>
      <c r="G1751" s="92" t="inlineStr">
        <is>
          <t>Y</t>
        </is>
      </c>
      <c r="H1751" s="94" t="inlineStr">
        <is>
          <t>ESM Stage 1; T2T (BE series)</t>
        </is>
      </c>
      <c r="I1751" s="91" t="inlineStr">
        <is>
          <t>Y</t>
        </is>
      </c>
      <c r="J1751" s="92">
        <f>IF(K1751="","N","Y")</f>
        <v/>
      </c>
      <c r="K1751" s="94">
        <f>_xlfn.TEXTJOIN("; ",TRUE,IF(P1751="52-wk low","52-wk low",""),IF(AND(AD1751&gt;=Settings!$B$12,M1751&lt;0),"Distribution",""),IF(AND(AJ1751="Y",M1751&lt;0,AK1751&lt;-Settings!$B$13),"Long unwinding",""),IF(AND(AJ1751="Y",M1751&lt;0,AK1751&gt;Settings!$B$13),"Short buildup",""))</f>
        <v/>
      </c>
      <c r="L1751" s="95" t="n">
        <v>204.78</v>
      </c>
      <c r="M1751" s="96" t="n">
        <v>-0.67</v>
      </c>
      <c r="N1751" s="93" t="n">
        <v>865</v>
      </c>
      <c r="O1751" s="91" t="inlineStr">
        <is>
          <t>None</t>
        </is>
      </c>
      <c r="P1751" s="91" t="inlineStr">
        <is>
          <t>None</t>
        </is>
      </c>
      <c r="Q1751" s="97" t="n">
        <v>0.31</v>
      </c>
      <c r="R1751" s="96" t="n">
        <v>0.42</v>
      </c>
      <c r="S1751" s="96" t="n">
        <v>0.65</v>
      </c>
      <c r="T1751" s="96" t="n">
        <v>0.16</v>
      </c>
      <c r="U1751" s="96" t="n">
        <v>0.25</v>
      </c>
      <c r="V1751" s="103" t="n">
        <v>0.34</v>
      </c>
      <c r="W1751" s="102" t="n">
        <v>0</v>
      </c>
      <c r="X1751" s="93" t="n"/>
      <c r="Y1751" s="91" t="inlineStr">
        <is>
          <t>None</t>
        </is>
      </c>
      <c r="Z1751" s="99" t="n"/>
      <c r="AA1751" s="96" t="n"/>
      <c r="AB1751" s="96" t="n"/>
      <c r="AC1751" s="96" t="n"/>
      <c r="AD1751" s="96" t="n"/>
      <c r="AE1751" s="96" t="n"/>
      <c r="AF1751" s="103" t="n"/>
      <c r="AG1751" s="91" t="inlineStr">
        <is>
          <t>No delivery data</t>
        </is>
      </c>
      <c r="AH1751" s="100" t="n">
        <v>0</v>
      </c>
      <c r="AI1751" s="101" t="n">
        <v>0</v>
      </c>
      <c r="AJ1751" s="92" t="inlineStr">
        <is>
          <t>N</t>
        </is>
      </c>
      <c r="AK1751" s="96" t="n"/>
      <c r="AL1751" s="91" t="inlineStr">
        <is>
          <t>n/a</t>
        </is>
      </c>
      <c r="AM1751" s="93" t="n"/>
      <c r="AN1751" s="92" t="inlineStr">
        <is>
          <t>None</t>
        </is>
      </c>
      <c r="AO1751" s="102" t="n">
        <v>0</v>
      </c>
      <c r="AP1751" s="103" t="n">
        <v>1.81</v>
      </c>
      <c r="AQ1751" s="102" t="n">
        <v>86</v>
      </c>
      <c r="AR1751" s="91" t="inlineStr">
        <is>
          <t>N</t>
        </is>
      </c>
      <c r="AS1751" s="104" t="n"/>
      <c r="AT1751" s="92">
        <f>IF(AND(P1751="52-wk high",T1751&gt;=Settings!$B$7),"Y","N")</f>
        <v/>
      </c>
      <c r="AU1751" s="91">
        <f>IF(AND(AD1751&gt;=Settings!$B$8,M1751&gt;0),"Y","N")</f>
        <v/>
      </c>
      <c r="AV1751" s="91">
        <f>IF(OR(AH1751&gt;Settings!$B$9,AI1751&gt;Settings!$B$9),"Y","N")</f>
        <v/>
      </c>
      <c r="AW1751" s="91">
        <f>IF(AJ1751&lt;&gt;"Y","n/a",IF(AND(M1751&gt;0,AK1751&gt;Settings!$B$10),"Y","N"))</f>
        <v/>
      </c>
      <c r="AX1751" s="91">
        <f>IF(AO1751&gt;=Settings!$B$11,"Y","N")</f>
        <v/>
      </c>
      <c r="AY1751" s="99">
        <f>(AT1751="Y")+(AU1751="Y")+(AV1751="Y")+(AW1751="Y")+(AX1751="Y")</f>
        <v/>
      </c>
      <c r="AZ1751" s="94">
        <f>IF(AY1751=0,"None",_xlfn.TEXTJOIN(", ",TRUE(),IF(AT1751="Y","Breakout",""),IF(AU1751="Y","Accumulation",""),IF(AV1751="Y","Institutional buying",""),IF(AW1751="Y","Long buildup",""),IF(AX1751="Y","Momentum leader","")))</f>
        <v/>
      </c>
      <c r="BA1751" s="94">
        <f>IF(BW1751="","","Passes "&amp;AY1751&amp;" of 5 buy-side scans"&amp;IF(G1751="Y","; RED FLAG: filter out using Red flag column",""))</f>
        <v/>
      </c>
      <c r="BB1751" s="91" t="inlineStr">
        <is>
          <t>None</t>
        </is>
      </c>
      <c r="BC1751" s="92" t="inlineStr">
        <is>
          <t>N</t>
        </is>
      </c>
      <c r="BD1751" s="94" t="n"/>
      <c r="BE1751" s="94" t="n"/>
      <c r="BF1751" s="92">
        <f>IF(R1751*100000&gt;=Settings!$B$5,"Y","N")</f>
        <v/>
      </c>
      <c r="BG1751" s="91">
        <f>IF(F1751&gt;Settings!$B$6,"Y","N")</f>
        <v/>
      </c>
      <c r="BH1751" s="97" t="n">
        <v>-9.789999999999999</v>
      </c>
      <c r="BI1751" s="96" t="n">
        <v>2.8</v>
      </c>
      <c r="BJ1751" s="96" t="n">
        <v>6.24</v>
      </c>
      <c r="BK1751" s="96" t="n">
        <v>52.63</v>
      </c>
      <c r="BL1751" s="96" t="n">
        <v>81.34999999999999</v>
      </c>
      <c r="BM1751" s="96" t="n">
        <v>16.44</v>
      </c>
      <c r="BN1751" s="97" t="n">
        <v>2.87</v>
      </c>
      <c r="BO1751" s="96" t="n">
        <v>10.41</v>
      </c>
      <c r="BP1751" s="96" t="n">
        <v>21.34</v>
      </c>
      <c r="BQ1751" s="96" t="n">
        <v>28.89</v>
      </c>
      <c r="BR1751" s="91" t="inlineStr">
        <is>
          <t>Stacked up</t>
        </is>
      </c>
      <c r="BS1751" s="91" t="inlineStr">
        <is>
          <t>None</t>
        </is>
      </c>
      <c r="BT1751" s="96" t="n">
        <v>58.4</v>
      </c>
      <c r="BU1751" s="91" t="inlineStr">
        <is>
          <t>N</t>
        </is>
      </c>
      <c r="BV1751" s="99">
        <f>IF(OR(BF1751&lt;&gt;"Y",BG1751&lt;&gt;"Y"),"",(AND(ISNUMBER(BQ1751),BQ1751&gt;0))+(BR1751="Stacked up")+(AND(ISNUMBER(BH1751),BH1751&gt;=-Settings!$B$17))+(AND(ISNUMBER(BK1751),ISNUMBER(BM1751),BK1751&gt;0,BM1751&gt;0))+(AND(ISNUMBER(AQ1751),AQ1751&gt;=Settings!$B$18))+(AND(ISNUMBER(BT1751),BT1751&gt;=Settings!$B$19,BT1751&lt;=Settings!$B$20))+(AND(ISNUMBER(AS1751),AS1751&gt;0))+(AND(ISNUMBER(T1751),ISNUMBER(M1751),T1751&gt;=Settings!$B$21,M1751&gt;0))+(AND(ISNUMBER(AD1751),ISNUMBER(M1751),AD1751&gt;=Settings!$B$22,M1751&gt;0))+(AY1751&gt;=1))</f>
        <v/>
      </c>
      <c r="BW1751" s="91">
        <f>IF(OR(AY1751=0,BF1751&lt;&gt;"Y",BG1751&lt;&gt;"Y"),"",1+SUMPRODUCT(($A$6:$A$2604=A1751)*($AY$6:$AY$2604&gt;0)*($BF$6:$BF$2604="Y")*($BG$6:$BG$2604="Y")*(($AY$6:$AY$2604&gt;AY1751)+($AY$6:$AY$2604=AY1751)*($AD$6:$AD$2604&gt;AD1751))))</f>
        <v/>
      </c>
    </row>
    <row r="1752" ht="23.85" customHeight="1" s="55">
      <c r="A1752" s="90" t="n">
        <v>46296</v>
      </c>
      <c r="B1752" s="91" t="inlineStr">
        <is>
          <t>SHRJAGP</t>
        </is>
      </c>
      <c r="C1752" s="91" t="inlineStr">
        <is>
          <t>INE564J01026</t>
        </is>
      </c>
      <c r="D1752" s="91" t="n"/>
      <c r="E1752" s="91" t="inlineStr">
        <is>
          <t>None</t>
        </is>
      </c>
      <c r="F1752" s="93" t="n">
        <v>589</v>
      </c>
      <c r="G1752" s="92" t="inlineStr">
        <is>
          <t>N</t>
        </is>
      </c>
      <c r="H1752" s="94" t="n"/>
      <c r="I1752" s="91" t="inlineStr">
        <is>
          <t>N</t>
        </is>
      </c>
      <c r="J1752" s="92">
        <f>IF(K1752="","N","Y")</f>
        <v/>
      </c>
      <c r="K1752" s="94">
        <f>_xlfn.TEXTJOIN("; ",TRUE,IF(P1752="52-wk low","52-wk low",""),IF(AND(AD1752&gt;=Settings!$B$12,M1752&lt;0),"Distribution",""),IF(AND(AJ1752="Y",M1752&lt;0,AK1752&lt;-Settings!$B$13),"Long unwinding",""),IF(AND(AJ1752="Y",M1752&lt;0,AK1752&gt;Settings!$B$13),"Short buildup",""))</f>
        <v/>
      </c>
      <c r="L1752" s="95" t="n">
        <v>673</v>
      </c>
      <c r="M1752" s="96" t="n">
        <v>1.11</v>
      </c>
      <c r="N1752" s="93" t="n">
        <v>309</v>
      </c>
      <c r="O1752" s="91" t="inlineStr">
        <is>
          <t>None</t>
        </is>
      </c>
      <c r="P1752" s="91" t="inlineStr">
        <is>
          <t>None</t>
        </is>
      </c>
      <c r="Q1752" s="97" t="n">
        <v>0.01</v>
      </c>
      <c r="R1752" s="96" t="n">
        <v>0</v>
      </c>
      <c r="S1752" s="96" t="n">
        <v>1.8</v>
      </c>
      <c r="T1752" s="96" t="n"/>
      <c r="U1752" s="96" t="n"/>
      <c r="V1752" s="103" t="n"/>
      <c r="W1752" s="102" t="n"/>
      <c r="X1752" s="93" t="n"/>
      <c r="Y1752" s="91" t="inlineStr">
        <is>
          <t>None</t>
        </is>
      </c>
      <c r="Z1752" s="99" t="n">
        <v>79.95</v>
      </c>
      <c r="AA1752" s="96" t="n">
        <v>1.01</v>
      </c>
      <c r="AB1752" s="96" t="n"/>
      <c r="AC1752" s="96" t="n">
        <v>1.83</v>
      </c>
      <c r="AD1752" s="96" t="n"/>
      <c r="AE1752" s="96" t="n"/>
      <c r="AF1752" s="103" t="n"/>
      <c r="AG1752" s="91" t="n"/>
      <c r="AH1752" s="100" t="n">
        <v>0</v>
      </c>
      <c r="AI1752" s="101" t="n">
        <v>0</v>
      </c>
      <c r="AJ1752" s="92" t="inlineStr">
        <is>
          <t>N</t>
        </is>
      </c>
      <c r="AK1752" s="96" t="n"/>
      <c r="AL1752" s="91" t="inlineStr">
        <is>
          <t>n/a</t>
        </is>
      </c>
      <c r="AM1752" s="93" t="n"/>
      <c r="AN1752" s="92" t="inlineStr">
        <is>
          <t>None</t>
        </is>
      </c>
      <c r="AO1752" s="102" t="n">
        <v>0</v>
      </c>
      <c r="AP1752" s="103" t="n"/>
      <c r="AQ1752" s="102" t="n"/>
      <c r="AR1752" s="91" t="inlineStr">
        <is>
          <t>N</t>
        </is>
      </c>
      <c r="AS1752" s="104" t="n"/>
      <c r="AT1752" s="92">
        <f>IF(AND(P1752="52-wk high",T1752&gt;=Settings!$B$7),"Y","N")</f>
        <v/>
      </c>
      <c r="AU1752" s="91">
        <f>IF(AND(AD1752&gt;=Settings!$B$8,M1752&gt;0),"Y","N")</f>
        <v/>
      </c>
      <c r="AV1752" s="91">
        <f>IF(OR(AH1752&gt;Settings!$B$9,AI1752&gt;Settings!$B$9),"Y","N")</f>
        <v/>
      </c>
      <c r="AW1752" s="91">
        <f>IF(AJ1752&lt;&gt;"Y","n/a",IF(AND(M1752&gt;0,AK1752&gt;Settings!$B$10),"Y","N"))</f>
        <v/>
      </c>
      <c r="AX1752" s="91">
        <f>IF(AO1752&gt;=Settings!$B$11,"Y","N")</f>
        <v/>
      </c>
      <c r="AY1752" s="99">
        <f>(AT1752="Y")+(AU1752="Y")+(AV1752="Y")+(AW1752="Y")+(AX1752="Y")</f>
        <v/>
      </c>
      <c r="AZ1752" s="94">
        <f>IF(AY1752=0,"None",_xlfn.TEXTJOIN(", ",TRUE(),IF(AT1752="Y","Breakout",""),IF(AU1752="Y","Accumulation",""),IF(AV1752="Y","Institutional buying",""),IF(AW1752="Y","Long buildup",""),IF(AX1752="Y","Momentum leader","")))</f>
        <v/>
      </c>
      <c r="BA1752" s="94">
        <f>IF(BW1752="","","Passes "&amp;AY1752&amp;" of 5 buy-side scans"&amp;IF(G1752="Y","; RED FLAG: filter out using Red flag column",""))</f>
        <v/>
      </c>
      <c r="BB1752" s="91" t="inlineStr">
        <is>
          <t>None</t>
        </is>
      </c>
      <c r="BC1752" s="92" t="inlineStr">
        <is>
          <t>Y</t>
        </is>
      </c>
      <c r="BD1752" s="94" t="inlineStr">
        <is>
          <t>Few traders (&lt;100 unique PAN, 30 days)</t>
        </is>
      </c>
      <c r="BE1752" s="94" t="n"/>
      <c r="BF1752" s="92">
        <f>IF(R1752*100000&gt;=Settings!$B$5,"Y","N")</f>
        <v/>
      </c>
      <c r="BG1752" s="91">
        <f>IF(F1752&gt;Settings!$B$6,"Y","N")</f>
        <v/>
      </c>
      <c r="BH1752" s="97" t="n">
        <v>-16.01</v>
      </c>
      <c r="BI1752" s="96" t="n">
        <v>2.8</v>
      </c>
      <c r="BJ1752" s="96" t="n">
        <v>8.1</v>
      </c>
      <c r="BK1752" s="96" t="n"/>
      <c r="BL1752" s="96" t="n"/>
      <c r="BM1752" s="96" t="n"/>
      <c r="BN1752" s="97" t="n">
        <v>3.23</v>
      </c>
      <c r="BO1752" s="96" t="n"/>
      <c r="BP1752" s="96" t="n"/>
      <c r="BQ1752" s="96" t="n"/>
      <c r="BR1752" s="91" t="n"/>
      <c r="BS1752" s="91" t="n"/>
      <c r="BT1752" s="96" t="n">
        <v>59.4</v>
      </c>
      <c r="BU1752" s="91" t="n"/>
      <c r="BV1752" s="99">
        <f>IF(OR(BF1752&lt;&gt;"Y",BG1752&lt;&gt;"Y"),"",(AND(ISNUMBER(BQ1752),BQ1752&gt;0))+(BR1752="Stacked up")+(AND(ISNUMBER(BH1752),BH1752&gt;=-Settings!$B$17))+(AND(ISNUMBER(BK1752),ISNUMBER(BM1752),BK1752&gt;0,BM1752&gt;0))+(AND(ISNUMBER(AQ1752),AQ1752&gt;=Settings!$B$18))+(AND(ISNUMBER(BT1752),BT1752&gt;=Settings!$B$19,BT1752&lt;=Settings!$B$20))+(AND(ISNUMBER(AS1752),AS1752&gt;0))+(AND(ISNUMBER(T1752),ISNUMBER(M1752),T1752&gt;=Settings!$B$21,M1752&gt;0))+(AND(ISNUMBER(AD1752),ISNUMBER(M1752),AD1752&gt;=Settings!$B$22,M1752&gt;0))+(AY1752&gt;=1))</f>
        <v/>
      </c>
      <c r="BW1752" s="91">
        <f>IF(OR(AY1752=0,BF1752&lt;&gt;"Y",BG1752&lt;&gt;"Y"),"",1+SUMPRODUCT(($A$6:$A$2604=A1752)*($AY$6:$AY$2604&gt;0)*($BF$6:$BF$2604="Y")*($BG$6:$BG$2604="Y")*(($AY$6:$AY$2604&gt;AY1752)+($AY$6:$AY$2604=AY1752)*($AD$6:$AD$2604&gt;AD1752))))</f>
        <v/>
      </c>
    </row>
    <row r="1753" ht="23.85" customHeight="1" s="55">
      <c r="A1753" s="90" t="n">
        <v>46296</v>
      </c>
      <c r="B1753" s="91" t="inlineStr">
        <is>
          <t>ORIENTBELL</t>
        </is>
      </c>
      <c r="C1753" s="91" t="inlineStr">
        <is>
          <t>INE607D01018</t>
        </is>
      </c>
      <c r="D1753" s="91" t="n"/>
      <c r="E1753" s="91" t="inlineStr">
        <is>
          <t>None</t>
        </is>
      </c>
      <c r="F1753" s="93" t="n">
        <v>588</v>
      </c>
      <c r="G1753" s="92" t="inlineStr">
        <is>
          <t>N</t>
        </is>
      </c>
      <c r="H1753" s="94" t="n"/>
      <c r="I1753" s="91" t="inlineStr">
        <is>
          <t>N</t>
        </is>
      </c>
      <c r="J1753" s="92">
        <f>IF(K1753="","N","Y")</f>
        <v/>
      </c>
      <c r="K1753" s="94">
        <f>_xlfn.TEXTJOIN("; ",TRUE,IF(P1753="52-wk low","52-wk low",""),IF(AND(AD1753&gt;=Settings!$B$12,M1753&lt;0),"Distribution",""),IF(AND(AJ1753="Y",M1753&lt;0,AK1753&lt;-Settings!$B$13),"Long unwinding",""),IF(AND(AJ1753="Y",M1753&lt;0,AK1753&gt;Settings!$B$13),"Short buildup",""))</f>
        <v/>
      </c>
      <c r="L1753" s="95" t="n">
        <v>398.55</v>
      </c>
      <c r="M1753" s="96" t="n">
        <v>0</v>
      </c>
      <c r="N1753" s="93" t="n">
        <v>581</v>
      </c>
      <c r="O1753" s="91" t="inlineStr">
        <is>
          <t>None</t>
        </is>
      </c>
      <c r="P1753" s="91" t="inlineStr">
        <is>
          <t>None</t>
        </is>
      </c>
      <c r="Q1753" s="97" t="n">
        <v>0.18</v>
      </c>
      <c r="R1753" s="96" t="n">
        <v>0.34</v>
      </c>
      <c r="S1753" s="96" t="n">
        <v>0.52</v>
      </c>
      <c r="T1753" s="96" t="n">
        <v>0.51</v>
      </c>
      <c r="U1753" s="96" t="n">
        <v>0.76</v>
      </c>
      <c r="V1753" s="103" t="n">
        <v>1.43</v>
      </c>
      <c r="W1753" s="102" t="n">
        <v>4</v>
      </c>
      <c r="X1753" s="93" t="n"/>
      <c r="Y1753" s="91" t="inlineStr">
        <is>
          <t>None</t>
        </is>
      </c>
      <c r="Z1753" s="99" t="n">
        <v>59.21</v>
      </c>
      <c r="AA1753" s="96" t="n">
        <v>0.99</v>
      </c>
      <c r="AB1753" s="96" t="n">
        <v>0.95</v>
      </c>
      <c r="AC1753" s="96" t="n">
        <v>0.51</v>
      </c>
      <c r="AD1753" s="96" t="n">
        <v>0.53</v>
      </c>
      <c r="AE1753" s="96" t="n">
        <v>0.78</v>
      </c>
      <c r="AF1753" s="103" t="n">
        <v>1.03</v>
      </c>
      <c r="AG1753" s="91" t="inlineStr">
        <is>
          <t>Normal</t>
        </is>
      </c>
      <c r="AH1753" s="100" t="n">
        <v>0</v>
      </c>
      <c r="AI1753" s="101" t="n">
        <v>0</v>
      </c>
      <c r="AJ1753" s="92" t="inlineStr">
        <is>
          <t>N</t>
        </is>
      </c>
      <c r="AK1753" s="96" t="n"/>
      <c r="AL1753" s="91" t="inlineStr">
        <is>
          <t>n/a</t>
        </is>
      </c>
      <c r="AM1753" s="93" t="n"/>
      <c r="AN1753" s="92" t="inlineStr">
        <is>
          <t>None</t>
        </is>
      </c>
      <c r="AO1753" s="102" t="n">
        <v>0</v>
      </c>
      <c r="AP1753" s="103" t="n">
        <v>1.7</v>
      </c>
      <c r="AQ1753" s="102" t="n">
        <v>84</v>
      </c>
      <c r="AR1753" s="91" t="inlineStr">
        <is>
          <t>N</t>
        </is>
      </c>
      <c r="AS1753" s="104" t="n"/>
      <c r="AT1753" s="92">
        <f>IF(AND(P1753="52-wk high",T1753&gt;=Settings!$B$7),"Y","N")</f>
        <v/>
      </c>
      <c r="AU1753" s="91">
        <f>IF(AND(AD1753&gt;=Settings!$B$8,M1753&gt;0),"Y","N")</f>
        <v/>
      </c>
      <c r="AV1753" s="91">
        <f>IF(OR(AH1753&gt;Settings!$B$9,AI1753&gt;Settings!$B$9),"Y","N")</f>
        <v/>
      </c>
      <c r="AW1753" s="91">
        <f>IF(AJ1753&lt;&gt;"Y","n/a",IF(AND(M1753&gt;0,AK1753&gt;Settings!$B$10),"Y","N"))</f>
        <v/>
      </c>
      <c r="AX1753" s="91">
        <f>IF(AO1753&gt;=Settings!$B$11,"Y","N")</f>
        <v/>
      </c>
      <c r="AY1753" s="99">
        <f>(AT1753="Y")+(AU1753="Y")+(AV1753="Y")+(AW1753="Y")+(AX1753="Y")</f>
        <v/>
      </c>
      <c r="AZ1753" s="94">
        <f>IF(AY1753=0,"None",_xlfn.TEXTJOIN(", ",TRUE(),IF(AT1753="Y","Breakout",""),IF(AU1753="Y","Accumulation",""),IF(AV1753="Y","Institutional buying",""),IF(AW1753="Y","Long buildup",""),IF(AX1753="Y","Momentum leader","")))</f>
        <v/>
      </c>
      <c r="BA1753" s="94">
        <f>IF(BW1753="","","Passes "&amp;AY1753&amp;" of 5 buy-side scans"&amp;IF(G1753="Y","; RED FLAG: filter out using Red flag column",""))</f>
        <v/>
      </c>
      <c r="BB1753" s="91" t="inlineStr">
        <is>
          <t>None</t>
        </is>
      </c>
      <c r="BC1753" s="92" t="inlineStr">
        <is>
          <t>N</t>
        </is>
      </c>
      <c r="BD1753" s="94" t="n"/>
      <c r="BE1753" s="94" t="n"/>
      <c r="BF1753" s="92">
        <f>IF(R1753*100000&gt;=Settings!$B$5,"Y","N")</f>
        <v/>
      </c>
      <c r="BG1753" s="91">
        <f>IF(F1753&gt;Settings!$B$6,"Y","N")</f>
        <v/>
      </c>
      <c r="BH1753" s="97" t="n">
        <v>-8.369999999999999</v>
      </c>
      <c r="BI1753" s="96" t="n">
        <v>1.92</v>
      </c>
      <c r="BJ1753" s="96" t="n">
        <v>2.07</v>
      </c>
      <c r="BK1753" s="96" t="n">
        <v>24.18</v>
      </c>
      <c r="BL1753" s="96" t="n">
        <v>54.48</v>
      </c>
      <c r="BM1753" s="96" t="n">
        <v>36.84</v>
      </c>
      <c r="BN1753" s="97" t="n">
        <v>1.18</v>
      </c>
      <c r="BO1753" s="96" t="n">
        <v>6.41</v>
      </c>
      <c r="BP1753" s="96" t="n">
        <v>13.08</v>
      </c>
      <c r="BQ1753" s="96" t="n">
        <v>20.3</v>
      </c>
      <c r="BR1753" s="91" t="inlineStr">
        <is>
          <t>Stacked up</t>
        </is>
      </c>
      <c r="BS1753" s="91" t="inlineStr">
        <is>
          <t>None</t>
        </is>
      </c>
      <c r="BT1753" s="96" t="n">
        <v>53.4</v>
      </c>
      <c r="BU1753" s="91" t="inlineStr">
        <is>
          <t>N</t>
        </is>
      </c>
      <c r="BV1753" s="99">
        <f>IF(OR(BF1753&lt;&gt;"Y",BG1753&lt;&gt;"Y"),"",(AND(ISNUMBER(BQ1753),BQ1753&gt;0))+(BR1753="Stacked up")+(AND(ISNUMBER(BH1753),BH1753&gt;=-Settings!$B$17))+(AND(ISNUMBER(BK1753),ISNUMBER(BM1753),BK1753&gt;0,BM1753&gt;0))+(AND(ISNUMBER(AQ1753),AQ1753&gt;=Settings!$B$18))+(AND(ISNUMBER(BT1753),BT1753&gt;=Settings!$B$19,BT1753&lt;=Settings!$B$20))+(AND(ISNUMBER(AS1753),AS1753&gt;0))+(AND(ISNUMBER(T1753),ISNUMBER(M1753),T1753&gt;=Settings!$B$21,M1753&gt;0))+(AND(ISNUMBER(AD1753),ISNUMBER(M1753),AD1753&gt;=Settings!$B$22,M1753&gt;0))+(AY1753&gt;=1))</f>
        <v/>
      </c>
      <c r="BW1753" s="91">
        <f>IF(OR(AY1753=0,BF1753&lt;&gt;"Y",BG1753&lt;&gt;"Y"),"",1+SUMPRODUCT(($A$6:$A$2604=A1753)*($AY$6:$AY$2604&gt;0)*($BF$6:$BF$2604="Y")*($BG$6:$BG$2604="Y")*(($AY$6:$AY$2604&gt;AY1753)+($AY$6:$AY$2604=AY1753)*($AD$6:$AD$2604&gt;AD1753))))</f>
        <v/>
      </c>
    </row>
    <row r="1754" ht="23.85" customHeight="1" s="55">
      <c r="A1754" s="90" t="n">
        <v>46296</v>
      </c>
      <c r="B1754" s="91" t="inlineStr">
        <is>
          <t>HITECHCORP</t>
        </is>
      </c>
      <c r="C1754" s="91" t="inlineStr">
        <is>
          <t>INE120D01012</t>
        </is>
      </c>
      <c r="D1754" s="91" t="n"/>
      <c r="E1754" s="91" t="inlineStr">
        <is>
          <t>None</t>
        </is>
      </c>
      <c r="F1754" s="93" t="n">
        <v>584</v>
      </c>
      <c r="G1754" s="92" t="inlineStr">
        <is>
          <t>Y</t>
        </is>
      </c>
      <c r="H1754" s="94" t="inlineStr">
        <is>
          <t>ESM Stage 1; T2T (BE series)</t>
        </is>
      </c>
      <c r="I1754" s="91" t="inlineStr">
        <is>
          <t>Y</t>
        </is>
      </c>
      <c r="J1754" s="92">
        <f>IF(K1754="","N","Y")</f>
        <v/>
      </c>
      <c r="K1754" s="94">
        <f>_xlfn.TEXTJOIN("; ",TRUE,IF(P1754="52-wk low","52-wk low",""),IF(AND(AD1754&gt;=Settings!$B$12,M1754&lt;0),"Distribution",""),IF(AND(AJ1754="Y",M1754&lt;0,AK1754&lt;-Settings!$B$13),"Long unwinding",""),IF(AND(AJ1754="Y",M1754&lt;0,AK1754&gt;Settings!$B$13),"Short buildup",""))</f>
        <v/>
      </c>
      <c r="L1754" s="95" t="n">
        <v>340.25</v>
      </c>
      <c r="M1754" s="96" t="n">
        <v>-1.45</v>
      </c>
      <c r="N1754" s="93" t="n">
        <v>1284</v>
      </c>
      <c r="O1754" s="91" t="inlineStr">
        <is>
          <t>None</t>
        </is>
      </c>
      <c r="P1754" s="91" t="inlineStr">
        <is>
          <t>None</t>
        </is>
      </c>
      <c r="Q1754" s="97" t="n">
        <v>0.2</v>
      </c>
      <c r="R1754" s="96" t="n">
        <v>0.09</v>
      </c>
      <c r="S1754" s="96" t="n">
        <v>2.26</v>
      </c>
      <c r="T1754" s="96" t="n">
        <v>1.81</v>
      </c>
      <c r="U1754" s="96" t="n">
        <v>0.79</v>
      </c>
      <c r="V1754" s="103" t="n">
        <v>0.37</v>
      </c>
      <c r="W1754" s="102" t="n">
        <v>2</v>
      </c>
      <c r="X1754" s="93" t="n"/>
      <c r="Y1754" s="91" t="inlineStr">
        <is>
          <t>None</t>
        </is>
      </c>
      <c r="Z1754" s="99" t="n"/>
      <c r="AA1754" s="96" t="n"/>
      <c r="AB1754" s="96" t="n"/>
      <c r="AC1754" s="96" t="n"/>
      <c r="AD1754" s="96" t="n"/>
      <c r="AE1754" s="96" t="n"/>
      <c r="AF1754" s="103" t="n"/>
      <c r="AG1754" s="91" t="inlineStr">
        <is>
          <t>No delivery data</t>
        </is>
      </c>
      <c r="AH1754" s="100" t="n">
        <v>0</v>
      </c>
      <c r="AI1754" s="101" t="n">
        <v>0</v>
      </c>
      <c r="AJ1754" s="92" t="inlineStr">
        <is>
          <t>N</t>
        </is>
      </c>
      <c r="AK1754" s="96" t="n"/>
      <c r="AL1754" s="91" t="inlineStr">
        <is>
          <t>n/a</t>
        </is>
      </c>
      <c r="AM1754" s="93" t="n"/>
      <c r="AN1754" s="92" t="inlineStr">
        <is>
          <t>None</t>
        </is>
      </c>
      <c r="AO1754" s="102" t="n">
        <v>0</v>
      </c>
      <c r="AP1754" s="103" t="n">
        <v>3.36</v>
      </c>
      <c r="AQ1754" s="102" t="n">
        <v>98</v>
      </c>
      <c r="AR1754" s="91" t="inlineStr">
        <is>
          <t>N</t>
        </is>
      </c>
      <c r="AS1754" s="104" t="n"/>
      <c r="AT1754" s="92">
        <f>IF(AND(P1754="52-wk high",T1754&gt;=Settings!$B$7),"Y","N")</f>
        <v/>
      </c>
      <c r="AU1754" s="91">
        <f>IF(AND(AD1754&gt;=Settings!$B$8,M1754&gt;0),"Y","N")</f>
        <v/>
      </c>
      <c r="AV1754" s="91">
        <f>IF(OR(AH1754&gt;Settings!$B$9,AI1754&gt;Settings!$B$9),"Y","N")</f>
        <v/>
      </c>
      <c r="AW1754" s="91">
        <f>IF(AJ1754&lt;&gt;"Y","n/a",IF(AND(M1754&gt;0,AK1754&gt;Settings!$B$10),"Y","N"))</f>
        <v/>
      </c>
      <c r="AX1754" s="91">
        <f>IF(AO1754&gt;=Settings!$B$11,"Y","N")</f>
        <v/>
      </c>
      <c r="AY1754" s="99">
        <f>(AT1754="Y")+(AU1754="Y")+(AV1754="Y")+(AW1754="Y")+(AX1754="Y")</f>
        <v/>
      </c>
      <c r="AZ1754" s="94">
        <f>IF(AY1754=0,"None",_xlfn.TEXTJOIN(", ",TRUE(),IF(AT1754="Y","Breakout",""),IF(AU1754="Y","Accumulation",""),IF(AV1754="Y","Institutional buying",""),IF(AW1754="Y","Long buildup",""),IF(AX1754="Y","Momentum leader","")))</f>
        <v/>
      </c>
      <c r="BA1754" s="94">
        <f>IF(BW1754="","","Passes "&amp;AY1754&amp;" of 5 buy-side scans"&amp;IF(G1754="Y","; RED FLAG: filter out using Red flag column",""))</f>
        <v/>
      </c>
      <c r="BB1754" s="91" t="inlineStr">
        <is>
          <t>None</t>
        </is>
      </c>
      <c r="BC1754" s="92" t="inlineStr">
        <is>
          <t>Y</t>
        </is>
      </c>
      <c r="BD1754" s="94" t="inlineStr">
        <is>
          <t>Few traders (&lt;100 unique PAN, 30 days)</t>
        </is>
      </c>
      <c r="BE1754" s="94" t="n"/>
      <c r="BF1754" s="92">
        <f>IF(R1754*100000&gt;=Settings!$B$5,"Y","N")</f>
        <v/>
      </c>
      <c r="BG1754" s="91">
        <f>IF(F1754&gt;Settings!$B$6,"Y","N")</f>
        <v/>
      </c>
      <c r="BH1754" s="97" t="n">
        <v>-1.66</v>
      </c>
      <c r="BI1754" s="96" t="n">
        <v>2.62</v>
      </c>
      <c r="BJ1754" s="96" t="n">
        <v>0.77</v>
      </c>
      <c r="BK1754" s="96" t="n">
        <v>7.67</v>
      </c>
      <c r="BL1754" s="96" t="n">
        <v>167.7</v>
      </c>
      <c r="BM1754" s="96" t="n">
        <v>81.44</v>
      </c>
      <c r="BN1754" s="97" t="n">
        <v>1.58</v>
      </c>
      <c r="BO1754" s="96" t="n">
        <v>4.56</v>
      </c>
      <c r="BP1754" s="96" t="n">
        <v>14.54</v>
      </c>
      <c r="BQ1754" s="96" t="n">
        <v>31.96</v>
      </c>
      <c r="BR1754" s="91" t="inlineStr">
        <is>
          <t>Stacked up</t>
        </is>
      </c>
      <c r="BS1754" s="91" t="inlineStr">
        <is>
          <t>None</t>
        </is>
      </c>
      <c r="BT1754" s="96" t="n">
        <v>58.6</v>
      </c>
      <c r="BU1754" s="91" t="inlineStr">
        <is>
          <t>N</t>
        </is>
      </c>
      <c r="BV1754" s="99">
        <f>IF(OR(BF1754&lt;&gt;"Y",BG1754&lt;&gt;"Y"),"",(AND(ISNUMBER(BQ1754),BQ1754&gt;0))+(BR1754="Stacked up")+(AND(ISNUMBER(BH1754),BH1754&gt;=-Settings!$B$17))+(AND(ISNUMBER(BK1754),ISNUMBER(BM1754),BK1754&gt;0,BM1754&gt;0))+(AND(ISNUMBER(AQ1754),AQ1754&gt;=Settings!$B$18))+(AND(ISNUMBER(BT1754),BT1754&gt;=Settings!$B$19,BT1754&lt;=Settings!$B$20))+(AND(ISNUMBER(AS1754),AS1754&gt;0))+(AND(ISNUMBER(T1754),ISNUMBER(M1754),T1754&gt;=Settings!$B$21,M1754&gt;0))+(AND(ISNUMBER(AD1754),ISNUMBER(M1754),AD1754&gt;=Settings!$B$22,M1754&gt;0))+(AY1754&gt;=1))</f>
        <v/>
      </c>
      <c r="BW1754" s="91">
        <f>IF(OR(AY1754=0,BF1754&lt;&gt;"Y",BG1754&lt;&gt;"Y"),"",1+SUMPRODUCT(($A$6:$A$2604=A1754)*($AY$6:$AY$2604&gt;0)*($BF$6:$BF$2604="Y")*($BG$6:$BG$2604="Y")*(($AY$6:$AY$2604&gt;AY1754)+($AY$6:$AY$2604=AY1754)*($AD$6:$AD$2604&gt;AD1754))))</f>
        <v/>
      </c>
    </row>
    <row r="1755" ht="23.85" customHeight="1" s="55">
      <c r="A1755" s="90" t="n">
        <v>46296</v>
      </c>
      <c r="B1755" s="91" t="inlineStr">
        <is>
          <t>MALLCOM</t>
        </is>
      </c>
      <c r="C1755" s="91" t="inlineStr">
        <is>
          <t>INE389C01015</t>
        </is>
      </c>
      <c r="D1755" s="91" t="n"/>
      <c r="E1755" s="91" t="inlineStr">
        <is>
          <t>None</t>
        </is>
      </c>
      <c r="F1755" s="93" t="n">
        <v>584</v>
      </c>
      <c r="G1755" s="92" t="inlineStr">
        <is>
          <t>N</t>
        </is>
      </c>
      <c r="H1755" s="94" t="n"/>
      <c r="I1755" s="91" t="inlineStr">
        <is>
          <t>N</t>
        </is>
      </c>
      <c r="J1755" s="92">
        <f>IF(K1755="","N","Y")</f>
        <v/>
      </c>
      <c r="K1755" s="94">
        <f>_xlfn.TEXTJOIN("; ",TRUE,IF(P1755="52-wk low","52-wk low",""),IF(AND(AD1755&gt;=Settings!$B$12,M1755&lt;0),"Distribution",""),IF(AND(AJ1755="Y",M1755&lt;0,AK1755&lt;-Settings!$B$13),"Long unwinding",""),IF(AND(AJ1755="Y",M1755&lt;0,AK1755&gt;Settings!$B$13),"Short buildup",""))</f>
        <v/>
      </c>
      <c r="L1755" s="95" t="n">
        <v>935.2</v>
      </c>
      <c r="M1755" s="96" t="n">
        <v>-0.4</v>
      </c>
      <c r="N1755" s="93" t="n">
        <v>753</v>
      </c>
      <c r="O1755" s="91" t="inlineStr">
        <is>
          <t>None</t>
        </is>
      </c>
      <c r="P1755" s="91" t="inlineStr">
        <is>
          <t>None</t>
        </is>
      </c>
      <c r="Q1755" s="97" t="n">
        <v>0.03</v>
      </c>
      <c r="R1755" s="96" t="n">
        <v>0.03</v>
      </c>
      <c r="S1755" s="96" t="n">
        <v>0.65</v>
      </c>
      <c r="T1755" s="96" t="n">
        <v>0.93</v>
      </c>
      <c r="U1755" s="96" t="n">
        <v>0.8</v>
      </c>
      <c r="V1755" s="103" t="n">
        <v>0.74</v>
      </c>
      <c r="W1755" s="102" t="n">
        <v>4</v>
      </c>
      <c r="X1755" s="93" t="n"/>
      <c r="Y1755" s="91" t="inlineStr">
        <is>
          <t>None</t>
        </is>
      </c>
      <c r="Z1755" s="99" t="n">
        <v>85.23999999999999</v>
      </c>
      <c r="AA1755" s="96" t="n">
        <v>1.14</v>
      </c>
      <c r="AB1755" s="96" t="n">
        <v>1.15</v>
      </c>
      <c r="AC1755" s="96" t="n">
        <v>0.6899999999999999</v>
      </c>
      <c r="AD1755" s="96" t="n">
        <v>1.01</v>
      </c>
      <c r="AE1755" s="96" t="n">
        <v>0.95</v>
      </c>
      <c r="AF1755" s="103" t="n">
        <v>1.01</v>
      </c>
      <c r="AG1755" s="91" t="inlineStr">
        <is>
          <t>Normal</t>
        </is>
      </c>
      <c r="AH1755" s="100" t="n">
        <v>0</v>
      </c>
      <c r="AI1755" s="101" t="n">
        <v>0</v>
      </c>
      <c r="AJ1755" s="92" t="inlineStr">
        <is>
          <t>N</t>
        </is>
      </c>
      <c r="AK1755" s="96" t="n"/>
      <c r="AL1755" s="91" t="inlineStr">
        <is>
          <t>n/a</t>
        </is>
      </c>
      <c r="AM1755" s="93" t="n"/>
      <c r="AN1755" s="92" t="inlineStr">
        <is>
          <t>None</t>
        </is>
      </c>
      <c r="AO1755" s="102" t="n">
        <v>0</v>
      </c>
      <c r="AP1755" s="103" t="n">
        <v>0.61</v>
      </c>
      <c r="AQ1755" s="102" t="n">
        <v>21</v>
      </c>
      <c r="AR1755" s="91" t="inlineStr">
        <is>
          <t>N</t>
        </is>
      </c>
      <c r="AS1755" s="104" t="n"/>
      <c r="AT1755" s="92">
        <f>IF(AND(P1755="52-wk high",T1755&gt;=Settings!$B$7),"Y","N")</f>
        <v/>
      </c>
      <c r="AU1755" s="91">
        <f>IF(AND(AD1755&gt;=Settings!$B$8,M1755&gt;0),"Y","N")</f>
        <v/>
      </c>
      <c r="AV1755" s="91">
        <f>IF(OR(AH1755&gt;Settings!$B$9,AI1755&gt;Settings!$B$9),"Y","N")</f>
        <v/>
      </c>
      <c r="AW1755" s="91">
        <f>IF(AJ1755&lt;&gt;"Y","n/a",IF(AND(M1755&gt;0,AK1755&gt;Settings!$B$10),"Y","N"))</f>
        <v/>
      </c>
      <c r="AX1755" s="91">
        <f>IF(AO1755&gt;=Settings!$B$11,"Y","N")</f>
        <v/>
      </c>
      <c r="AY1755" s="99">
        <f>(AT1755="Y")+(AU1755="Y")+(AV1755="Y")+(AW1755="Y")+(AX1755="Y")</f>
        <v/>
      </c>
      <c r="AZ1755" s="94">
        <f>IF(AY1755=0,"None",_xlfn.TEXTJOIN(", ",TRUE(),IF(AT1755="Y","Breakout",""),IF(AU1755="Y","Accumulation",""),IF(AV1755="Y","Institutional buying",""),IF(AW1755="Y","Long buildup",""),IF(AX1755="Y","Momentum leader","")))</f>
        <v/>
      </c>
      <c r="BA1755" s="94">
        <f>IF(BW1755="","","Passes "&amp;AY1755&amp;" of 5 buy-side scans"&amp;IF(G1755="Y","; RED FLAG: filter out using Red flag column",""))</f>
        <v/>
      </c>
      <c r="BB1755" s="91" t="inlineStr">
        <is>
          <t>None</t>
        </is>
      </c>
      <c r="BC1755" s="92" t="inlineStr">
        <is>
          <t>Y</t>
        </is>
      </c>
      <c r="BD1755" s="94" t="inlineStr">
        <is>
          <t>Few traders (&lt;100 unique PAN, 30 days)</t>
        </is>
      </c>
      <c r="BE1755" s="94" t="n"/>
      <c r="BF1755" s="92">
        <f>IF(R1755*100000&gt;=Settings!$B$5,"Y","N")</f>
        <v/>
      </c>
      <c r="BG1755" s="91">
        <f>IF(F1755&gt;Settings!$B$6,"Y","N")</f>
        <v/>
      </c>
      <c r="BH1755" s="97" t="n">
        <v>-38.47</v>
      </c>
      <c r="BI1755" s="96" t="n">
        <v>-1.64</v>
      </c>
      <c r="BJ1755" s="96" t="n">
        <v>-6.89</v>
      </c>
      <c r="BK1755" s="96" t="n">
        <v>-8.57</v>
      </c>
      <c r="BL1755" s="96" t="n">
        <v>-8.26</v>
      </c>
      <c r="BM1755" s="96" t="n">
        <v>-26.98</v>
      </c>
      <c r="BN1755" s="97" t="n">
        <v>-2.24</v>
      </c>
      <c r="BO1755" s="96" t="n">
        <v>-4.38</v>
      </c>
      <c r="BP1755" s="96" t="n">
        <v>-7.16</v>
      </c>
      <c r="BQ1755" s="96" t="n">
        <v>-12.52</v>
      </c>
      <c r="BR1755" s="91" t="inlineStr">
        <is>
          <t>Stacked down</t>
        </is>
      </c>
      <c r="BS1755" s="91" t="inlineStr">
        <is>
          <t>None</t>
        </is>
      </c>
      <c r="BT1755" s="96" t="n">
        <v>40.3</v>
      </c>
      <c r="BU1755" s="91" t="inlineStr">
        <is>
          <t>N</t>
        </is>
      </c>
      <c r="BV1755" s="99">
        <f>IF(OR(BF1755&lt;&gt;"Y",BG1755&lt;&gt;"Y"),"",(AND(ISNUMBER(BQ1755),BQ1755&gt;0))+(BR1755="Stacked up")+(AND(ISNUMBER(BH1755),BH1755&gt;=-Settings!$B$17))+(AND(ISNUMBER(BK1755),ISNUMBER(BM1755),BK1755&gt;0,BM1755&gt;0))+(AND(ISNUMBER(AQ1755),AQ1755&gt;=Settings!$B$18))+(AND(ISNUMBER(BT1755),BT1755&gt;=Settings!$B$19,BT1755&lt;=Settings!$B$20))+(AND(ISNUMBER(AS1755),AS1755&gt;0))+(AND(ISNUMBER(T1755),ISNUMBER(M1755),T1755&gt;=Settings!$B$21,M1755&gt;0))+(AND(ISNUMBER(AD1755),ISNUMBER(M1755),AD1755&gt;=Settings!$B$22,M1755&gt;0))+(AY1755&gt;=1))</f>
        <v/>
      </c>
      <c r="BW1755" s="91">
        <f>IF(OR(AY1755=0,BF1755&lt;&gt;"Y",BG1755&lt;&gt;"Y"),"",1+SUMPRODUCT(($A$6:$A$2604=A1755)*($AY$6:$AY$2604&gt;0)*($BF$6:$BF$2604="Y")*($BG$6:$BG$2604="Y")*(($AY$6:$AY$2604&gt;AY1755)+($AY$6:$AY$2604=AY1755)*($AD$6:$AD$2604&gt;AD1755))))</f>
        <v/>
      </c>
    </row>
    <row r="1756" ht="23.85" customHeight="1" s="55">
      <c r="A1756" s="90" t="n">
        <v>46296</v>
      </c>
      <c r="B1756" s="91" t="inlineStr">
        <is>
          <t>PPL</t>
        </is>
      </c>
      <c r="C1756" s="91" t="inlineStr">
        <is>
          <t>INE050001010</t>
        </is>
      </c>
      <c r="D1756" s="91" t="n"/>
      <c r="E1756" s="91" t="inlineStr">
        <is>
          <t>None</t>
        </is>
      </c>
      <c r="F1756" s="93" t="n">
        <v>583</v>
      </c>
      <c r="G1756" s="92" t="inlineStr">
        <is>
          <t>Y</t>
        </is>
      </c>
      <c r="H1756" s="94" t="inlineStr">
        <is>
          <t>T2T (BE series)</t>
        </is>
      </c>
      <c r="I1756" s="91" t="inlineStr">
        <is>
          <t>Y</t>
        </is>
      </c>
      <c r="J1756" s="92">
        <f>IF(K1756="","N","Y")</f>
        <v/>
      </c>
      <c r="K1756" s="94">
        <f>_xlfn.TEXTJOIN("; ",TRUE,IF(P1756="52-wk low","52-wk low",""),IF(AND(AD1756&gt;=Settings!$B$12,M1756&lt;0),"Distribution",""),IF(AND(AJ1756="Y",M1756&lt;0,AK1756&lt;-Settings!$B$13),"Long unwinding",""),IF(AND(AJ1756="Y",M1756&lt;0,AK1756&gt;Settings!$B$13),"Short buildup",""))</f>
        <v/>
      </c>
      <c r="L1756" s="95" t="n">
        <v>243.55</v>
      </c>
      <c r="M1756" s="96" t="n">
        <v>-3.87</v>
      </c>
      <c r="N1756" s="93" t="n">
        <v>2320</v>
      </c>
      <c r="O1756" s="91" t="inlineStr">
        <is>
          <t>None</t>
        </is>
      </c>
      <c r="P1756" s="91" t="inlineStr">
        <is>
          <t>None</t>
        </is>
      </c>
      <c r="Q1756" s="97" t="n">
        <v>0.21</v>
      </c>
      <c r="R1756" s="96" t="n">
        <v>0.27</v>
      </c>
      <c r="S1756" s="96" t="n">
        <v>0.77</v>
      </c>
      <c r="T1756" s="96" t="n">
        <v>0.77</v>
      </c>
      <c r="U1756" s="96" t="n">
        <v>0.14</v>
      </c>
      <c r="V1756" s="103" t="n">
        <v>0.19</v>
      </c>
      <c r="W1756" s="102" t="n">
        <v>0</v>
      </c>
      <c r="X1756" s="93" t="n"/>
      <c r="Y1756" s="91" t="inlineStr">
        <is>
          <t>None</t>
        </is>
      </c>
      <c r="Z1756" s="99" t="n"/>
      <c r="AA1756" s="96" t="n"/>
      <c r="AB1756" s="96" t="n"/>
      <c r="AC1756" s="96" t="n"/>
      <c r="AD1756" s="96" t="n"/>
      <c r="AE1756" s="96" t="n"/>
      <c r="AF1756" s="103" t="n"/>
      <c r="AG1756" s="91" t="inlineStr">
        <is>
          <t>No delivery data</t>
        </is>
      </c>
      <c r="AH1756" s="100" t="n">
        <v>0</v>
      </c>
      <c r="AI1756" s="101" t="n">
        <v>0</v>
      </c>
      <c r="AJ1756" s="92" t="inlineStr">
        <is>
          <t>N</t>
        </is>
      </c>
      <c r="AK1756" s="96" t="n"/>
      <c r="AL1756" s="91" t="inlineStr">
        <is>
          <t>n/a</t>
        </is>
      </c>
      <c r="AM1756" s="93" t="n"/>
      <c r="AN1756" s="92" t="inlineStr">
        <is>
          <t>None</t>
        </is>
      </c>
      <c r="AO1756" s="102" t="n">
        <v>0</v>
      </c>
      <c r="AP1756" s="103" t="n">
        <v>0.99</v>
      </c>
      <c r="AQ1756" s="102" t="n">
        <v>61</v>
      </c>
      <c r="AR1756" s="91" t="inlineStr">
        <is>
          <t>N</t>
        </is>
      </c>
      <c r="AS1756" s="104" t="n"/>
      <c r="AT1756" s="92">
        <f>IF(AND(P1756="52-wk high",T1756&gt;=Settings!$B$7),"Y","N")</f>
        <v/>
      </c>
      <c r="AU1756" s="91">
        <f>IF(AND(AD1756&gt;=Settings!$B$8,M1756&gt;0),"Y","N")</f>
        <v/>
      </c>
      <c r="AV1756" s="91">
        <f>IF(OR(AH1756&gt;Settings!$B$9,AI1756&gt;Settings!$B$9),"Y","N")</f>
        <v/>
      </c>
      <c r="AW1756" s="91">
        <f>IF(AJ1756&lt;&gt;"Y","n/a",IF(AND(M1756&gt;0,AK1756&gt;Settings!$B$10),"Y","N"))</f>
        <v/>
      </c>
      <c r="AX1756" s="91">
        <f>IF(AO1756&gt;=Settings!$B$11,"Y","N")</f>
        <v/>
      </c>
      <c r="AY1756" s="99">
        <f>(AT1756="Y")+(AU1756="Y")+(AV1756="Y")+(AW1756="Y")+(AX1756="Y")</f>
        <v/>
      </c>
      <c r="AZ1756" s="94">
        <f>IF(AY1756=0,"None",_xlfn.TEXTJOIN(", ",TRUE(),IF(AT1756="Y","Breakout",""),IF(AU1756="Y","Accumulation",""),IF(AV1756="Y","Institutional buying",""),IF(AW1756="Y","Long buildup",""),IF(AX1756="Y","Momentum leader","")))</f>
        <v/>
      </c>
      <c r="BA1756" s="94">
        <f>IF(BW1756="","","Passes "&amp;AY1756&amp;" of 5 buy-side scans"&amp;IF(G1756="Y","; RED FLAG: filter out using Red flag column",""))</f>
        <v/>
      </c>
      <c r="BB1756" s="91" t="inlineStr">
        <is>
          <t>Lower</t>
        </is>
      </c>
      <c r="BC1756" s="92" t="inlineStr">
        <is>
          <t>N</t>
        </is>
      </c>
      <c r="BD1756" s="94" t="n"/>
      <c r="BE1756" s="94" t="n"/>
      <c r="BF1756" s="92">
        <f>IF(R1756*100000&gt;=Settings!$B$5,"Y","N")</f>
        <v/>
      </c>
      <c r="BG1756" s="91">
        <f>IF(F1756&gt;Settings!$B$6,"Y","N")</f>
        <v/>
      </c>
      <c r="BH1756" s="97" t="n">
        <v>-27.17</v>
      </c>
      <c r="BI1756" s="96" t="n">
        <v>-8.42</v>
      </c>
      <c r="BJ1756" s="96" t="n">
        <v>-6.88</v>
      </c>
      <c r="BK1756" s="96" t="n">
        <v>-22.99</v>
      </c>
      <c r="BL1756" s="96" t="n">
        <v>34.92</v>
      </c>
      <c r="BM1756" s="96" t="n">
        <v>-20.15</v>
      </c>
      <c r="BN1756" s="97" t="n">
        <v>-7.57</v>
      </c>
      <c r="BO1756" s="96" t="n">
        <v>-7.71</v>
      </c>
      <c r="BP1756" s="96" t="n">
        <v>-4.94</v>
      </c>
      <c r="BQ1756" s="96" t="n">
        <v>-3.49</v>
      </c>
      <c r="BR1756" s="91" t="inlineStr">
        <is>
          <t>Mixed</t>
        </is>
      </c>
      <c r="BS1756" s="91" t="inlineStr">
        <is>
          <t>Bearish cross</t>
        </is>
      </c>
      <c r="BT1756" s="96" t="n">
        <v>24.4</v>
      </c>
      <c r="BU1756" s="91" t="inlineStr">
        <is>
          <t>N</t>
        </is>
      </c>
      <c r="BV1756" s="99">
        <f>IF(OR(BF1756&lt;&gt;"Y",BG1756&lt;&gt;"Y"),"",(AND(ISNUMBER(BQ1756),BQ1756&gt;0))+(BR1756="Stacked up")+(AND(ISNUMBER(BH1756),BH1756&gt;=-Settings!$B$17))+(AND(ISNUMBER(BK1756),ISNUMBER(BM1756),BK1756&gt;0,BM1756&gt;0))+(AND(ISNUMBER(AQ1756),AQ1756&gt;=Settings!$B$18))+(AND(ISNUMBER(BT1756),BT1756&gt;=Settings!$B$19,BT1756&lt;=Settings!$B$20))+(AND(ISNUMBER(AS1756),AS1756&gt;0))+(AND(ISNUMBER(T1756),ISNUMBER(M1756),T1756&gt;=Settings!$B$21,M1756&gt;0))+(AND(ISNUMBER(AD1756),ISNUMBER(M1756),AD1756&gt;=Settings!$B$22,M1756&gt;0))+(AY1756&gt;=1))</f>
        <v/>
      </c>
      <c r="BW1756" s="91">
        <f>IF(OR(AY1756=0,BF1756&lt;&gt;"Y",BG1756&lt;&gt;"Y"),"",1+SUMPRODUCT(($A$6:$A$2604=A1756)*($AY$6:$AY$2604&gt;0)*($BF$6:$BF$2604="Y")*($BG$6:$BG$2604="Y")*(($AY$6:$AY$2604&gt;AY1756)+($AY$6:$AY$2604=AY1756)*($AD$6:$AD$2604&gt;AD1756))))</f>
        <v/>
      </c>
    </row>
    <row r="1757" ht="23.85" customHeight="1" s="55">
      <c r="A1757" s="90" t="n">
        <v>46296</v>
      </c>
      <c r="B1757" s="91" t="inlineStr">
        <is>
          <t>CHEMBONDCH</t>
        </is>
      </c>
      <c r="C1757" s="91" t="inlineStr">
        <is>
          <t>INE0TGX01019</t>
        </is>
      </c>
      <c r="D1757" s="91" t="n"/>
      <c r="E1757" s="91" t="inlineStr">
        <is>
          <t>None</t>
        </is>
      </c>
      <c r="F1757" s="93" t="n">
        <v>580</v>
      </c>
      <c r="G1757" s="92" t="inlineStr">
        <is>
          <t>Y</t>
        </is>
      </c>
      <c r="H1757" s="94" t="inlineStr">
        <is>
          <t>ESM Stage 1; T2T (BE series)</t>
        </is>
      </c>
      <c r="I1757" s="91" t="inlineStr">
        <is>
          <t>Y</t>
        </is>
      </c>
      <c r="J1757" s="92">
        <f>IF(K1757="","N","Y")</f>
        <v/>
      </c>
      <c r="K1757" s="94">
        <f>_xlfn.TEXTJOIN("; ",TRUE,IF(P1757="52-wk low","52-wk low",""),IF(AND(AD1757&gt;=Settings!$B$12,M1757&lt;0),"Distribution",""),IF(AND(AJ1757="Y",M1757&lt;0,AK1757&lt;-Settings!$B$13),"Long unwinding",""),IF(AND(AJ1757="Y",M1757&lt;0,AK1757&gt;Settings!$B$13),"Short buildup",""))</f>
        <v/>
      </c>
      <c r="L1757" s="95" t="n">
        <v>215.81</v>
      </c>
      <c r="M1757" s="96" t="n">
        <v>-4.3</v>
      </c>
      <c r="N1757" s="93" t="n">
        <v>2391</v>
      </c>
      <c r="O1757" s="91" t="inlineStr">
        <is>
          <t>None</t>
        </is>
      </c>
      <c r="P1757" s="91" t="inlineStr">
        <is>
          <t>None</t>
        </is>
      </c>
      <c r="Q1757" s="97" t="n">
        <v>0.1</v>
      </c>
      <c r="R1757" s="96" t="n">
        <v>0.09</v>
      </c>
      <c r="S1757" s="96" t="n">
        <v>1.16</v>
      </c>
      <c r="T1757" s="96" t="n">
        <v>0.73</v>
      </c>
      <c r="U1757" s="96" t="n">
        <v>0.66</v>
      </c>
      <c r="V1757" s="103" t="n">
        <v>0.57</v>
      </c>
      <c r="W1757" s="102" t="n">
        <v>1</v>
      </c>
      <c r="X1757" s="93" t="n"/>
      <c r="Y1757" s="91" t="inlineStr">
        <is>
          <t>None</t>
        </is>
      </c>
      <c r="Z1757" s="99" t="n"/>
      <c r="AA1757" s="96" t="n"/>
      <c r="AB1757" s="96" t="n"/>
      <c r="AC1757" s="96" t="n"/>
      <c r="AD1757" s="96" t="n"/>
      <c r="AE1757" s="96" t="n"/>
      <c r="AF1757" s="103" t="n"/>
      <c r="AG1757" s="91" t="inlineStr">
        <is>
          <t>No delivery data</t>
        </is>
      </c>
      <c r="AH1757" s="100" t="n">
        <v>0</v>
      </c>
      <c r="AI1757" s="101" t="n">
        <v>0</v>
      </c>
      <c r="AJ1757" s="92" t="inlineStr">
        <is>
          <t>N</t>
        </is>
      </c>
      <c r="AK1757" s="96" t="n"/>
      <c r="AL1757" s="91" t="inlineStr">
        <is>
          <t>n/a</t>
        </is>
      </c>
      <c r="AM1757" s="93" t="n"/>
      <c r="AN1757" s="92" t="inlineStr">
        <is>
          <t>None</t>
        </is>
      </c>
      <c r="AO1757" s="102" t="n">
        <v>0</v>
      </c>
      <c r="AP1757" s="103" t="n">
        <v>1.79</v>
      </c>
      <c r="AQ1757" s="102" t="n">
        <v>86</v>
      </c>
      <c r="AR1757" s="91" t="inlineStr">
        <is>
          <t>N</t>
        </is>
      </c>
      <c r="AS1757" s="104" t="n"/>
      <c r="AT1757" s="92">
        <f>IF(AND(P1757="52-wk high",T1757&gt;=Settings!$B$7),"Y","N")</f>
        <v/>
      </c>
      <c r="AU1757" s="91">
        <f>IF(AND(AD1757&gt;=Settings!$B$8,M1757&gt;0),"Y","N")</f>
        <v/>
      </c>
      <c r="AV1757" s="91">
        <f>IF(OR(AH1757&gt;Settings!$B$9,AI1757&gt;Settings!$B$9),"Y","N")</f>
        <v/>
      </c>
      <c r="AW1757" s="91">
        <f>IF(AJ1757&lt;&gt;"Y","n/a",IF(AND(M1757&gt;0,AK1757&gt;Settings!$B$10),"Y","N"))</f>
        <v/>
      </c>
      <c r="AX1757" s="91">
        <f>IF(AO1757&gt;=Settings!$B$11,"Y","N")</f>
        <v/>
      </c>
      <c r="AY1757" s="99">
        <f>(AT1757="Y")+(AU1757="Y")+(AV1757="Y")+(AW1757="Y")+(AX1757="Y")</f>
        <v/>
      </c>
      <c r="AZ1757" s="94">
        <f>IF(AY1757=0,"None",_xlfn.TEXTJOIN(", ",TRUE(),IF(AT1757="Y","Breakout",""),IF(AU1757="Y","Accumulation",""),IF(AV1757="Y","Institutional buying",""),IF(AW1757="Y","Long buildup",""),IF(AX1757="Y","Momentum leader","")))</f>
        <v/>
      </c>
      <c r="BA1757" s="94">
        <f>IF(BW1757="","","Passes "&amp;AY1757&amp;" of 5 buy-side scans"&amp;IF(G1757="Y","; RED FLAG: filter out using Red flag column",""))</f>
        <v/>
      </c>
      <c r="BB1757" s="91" t="inlineStr">
        <is>
          <t>Lower</t>
        </is>
      </c>
      <c r="BC1757" s="92" t="inlineStr">
        <is>
          <t>Y</t>
        </is>
      </c>
      <c r="BD1757" s="94" t="inlineStr">
        <is>
          <t>Few traders (&lt;100 unique PAN, 30 days)</t>
        </is>
      </c>
      <c r="BE1757" s="94" t="n"/>
      <c r="BF1757" s="92">
        <f>IF(R1757*100000&gt;=Settings!$B$5,"Y","N")</f>
        <v/>
      </c>
      <c r="BG1757" s="91">
        <f>IF(F1757&gt;Settings!$B$6,"Y","N")</f>
        <v/>
      </c>
      <c r="BH1757" s="97" t="n">
        <v>-25.58</v>
      </c>
      <c r="BI1757" s="96" t="n">
        <v>-13.54</v>
      </c>
      <c r="BJ1757" s="96" t="n">
        <v>-19.35</v>
      </c>
      <c r="BK1757" s="96" t="n">
        <v>-3.02</v>
      </c>
      <c r="BL1757" s="96" t="n">
        <v>81.44</v>
      </c>
      <c r="BM1757" s="96" t="n">
        <v>31.27</v>
      </c>
      <c r="BN1757" s="97" t="n">
        <v>-13.6</v>
      </c>
      <c r="BO1757" s="96" t="n">
        <v>-13.27</v>
      </c>
      <c r="BP1757" s="96" t="n">
        <v>-6.85</v>
      </c>
      <c r="BQ1757" s="96" t="n">
        <v>3.51</v>
      </c>
      <c r="BR1757" s="91" t="inlineStr">
        <is>
          <t>Mixed</t>
        </is>
      </c>
      <c r="BS1757" s="91" t="inlineStr">
        <is>
          <t>None</t>
        </is>
      </c>
      <c r="BT1757" s="96" t="n">
        <v>21.4</v>
      </c>
      <c r="BU1757" s="91" t="inlineStr">
        <is>
          <t>N</t>
        </is>
      </c>
      <c r="BV1757" s="99">
        <f>IF(OR(BF1757&lt;&gt;"Y",BG1757&lt;&gt;"Y"),"",(AND(ISNUMBER(BQ1757),BQ1757&gt;0))+(BR1757="Stacked up")+(AND(ISNUMBER(BH1757),BH1757&gt;=-Settings!$B$17))+(AND(ISNUMBER(BK1757),ISNUMBER(BM1757),BK1757&gt;0,BM1757&gt;0))+(AND(ISNUMBER(AQ1757),AQ1757&gt;=Settings!$B$18))+(AND(ISNUMBER(BT1757),BT1757&gt;=Settings!$B$19,BT1757&lt;=Settings!$B$20))+(AND(ISNUMBER(AS1757),AS1757&gt;0))+(AND(ISNUMBER(T1757),ISNUMBER(M1757),T1757&gt;=Settings!$B$21,M1757&gt;0))+(AND(ISNUMBER(AD1757),ISNUMBER(M1757),AD1757&gt;=Settings!$B$22,M1757&gt;0))+(AY1757&gt;=1))</f>
        <v/>
      </c>
      <c r="BW1757" s="91">
        <f>IF(OR(AY1757=0,BF1757&lt;&gt;"Y",BG1757&lt;&gt;"Y"),"",1+SUMPRODUCT(($A$6:$A$2604=A1757)*($AY$6:$AY$2604&gt;0)*($BF$6:$BF$2604="Y")*($BG$6:$BG$2604="Y")*(($AY$6:$AY$2604&gt;AY1757)+($AY$6:$AY$2604=AY1757)*($AD$6:$AD$2604&gt;AD1757))))</f>
        <v/>
      </c>
    </row>
    <row r="1758" ht="23.85" customHeight="1" s="55">
      <c r="A1758" s="90" t="n">
        <v>46296</v>
      </c>
      <c r="B1758" s="91" t="inlineStr">
        <is>
          <t>AGARIND</t>
        </is>
      </c>
      <c r="C1758" s="91" t="inlineStr">
        <is>
          <t>INE204E01012</t>
        </is>
      </c>
      <c r="D1758" s="91" t="n"/>
      <c r="E1758" s="91" t="inlineStr">
        <is>
          <t>None</t>
        </is>
      </c>
      <c r="F1758" s="93" t="n">
        <v>577</v>
      </c>
      <c r="G1758" s="92" t="inlineStr">
        <is>
          <t>N</t>
        </is>
      </c>
      <c r="H1758" s="94" t="n"/>
      <c r="I1758" s="91" t="inlineStr">
        <is>
          <t>N</t>
        </is>
      </c>
      <c r="J1758" s="92">
        <f>IF(K1758="","N","Y")</f>
        <v/>
      </c>
      <c r="K1758" s="94">
        <f>_xlfn.TEXTJOIN("; ",TRUE,IF(P1758="52-wk low","52-wk low",""),IF(AND(AD1758&gt;=Settings!$B$12,M1758&lt;0),"Distribution",""),IF(AND(AJ1758="Y",M1758&lt;0,AK1758&lt;-Settings!$B$13),"Long unwinding",""),IF(AND(AJ1758="Y",M1758&lt;0,AK1758&gt;Settings!$B$13),"Short buildup",""))</f>
        <v/>
      </c>
      <c r="L1758" s="95" t="n">
        <v>386</v>
      </c>
      <c r="M1758" s="96" t="n">
        <v>-1.52</v>
      </c>
      <c r="N1758" s="93" t="n">
        <v>1342</v>
      </c>
      <c r="O1758" s="91" t="inlineStr">
        <is>
          <t>None</t>
        </is>
      </c>
      <c r="P1758" s="91" t="inlineStr">
        <is>
          <t>None</t>
        </is>
      </c>
      <c r="Q1758" s="97" t="n">
        <v>0.28</v>
      </c>
      <c r="R1758" s="96" t="n">
        <v>0.38</v>
      </c>
      <c r="S1758" s="96" t="n">
        <v>0.73</v>
      </c>
      <c r="T1758" s="96" t="n">
        <v>0.23</v>
      </c>
      <c r="U1758" s="96" t="n">
        <v>0.17</v>
      </c>
      <c r="V1758" s="103" t="n">
        <v>0.23</v>
      </c>
      <c r="W1758" s="102" t="n">
        <v>0</v>
      </c>
      <c r="X1758" s="93" t="n"/>
      <c r="Y1758" s="91" t="inlineStr">
        <is>
          <t>None</t>
        </is>
      </c>
      <c r="Z1758" s="99" t="n">
        <v>69.73</v>
      </c>
      <c r="AA1758" s="96" t="n">
        <v>1.28</v>
      </c>
      <c r="AB1758" s="96" t="n">
        <v>1.36</v>
      </c>
      <c r="AC1758" s="96" t="n">
        <v>0.95</v>
      </c>
      <c r="AD1758" s="96" t="n">
        <v>0.9399999999999999</v>
      </c>
      <c r="AE1758" s="96" t="n">
        <v>0.62</v>
      </c>
      <c r="AF1758" s="103" t="n">
        <v>2.76</v>
      </c>
      <c r="AG1758" s="91" t="inlineStr">
        <is>
          <t>Quiet accumulation</t>
        </is>
      </c>
      <c r="AH1758" s="100" t="n">
        <v>0</v>
      </c>
      <c r="AI1758" s="101" t="n">
        <v>0</v>
      </c>
      <c r="AJ1758" s="92" t="inlineStr">
        <is>
          <t>N</t>
        </is>
      </c>
      <c r="AK1758" s="96" t="n"/>
      <c r="AL1758" s="91" t="inlineStr">
        <is>
          <t>n/a</t>
        </is>
      </c>
      <c r="AM1758" s="93" t="n"/>
      <c r="AN1758" s="92" t="inlineStr">
        <is>
          <t>None</t>
        </is>
      </c>
      <c r="AO1758" s="102" t="n">
        <v>0</v>
      </c>
      <c r="AP1758" s="103" t="n">
        <v>0.57</v>
      </c>
      <c r="AQ1758" s="102" t="n">
        <v>14</v>
      </c>
      <c r="AR1758" s="91" t="inlineStr">
        <is>
          <t>N</t>
        </is>
      </c>
      <c r="AS1758" s="104" t="n"/>
      <c r="AT1758" s="92">
        <f>IF(AND(P1758="52-wk high",T1758&gt;=Settings!$B$7),"Y","N")</f>
        <v/>
      </c>
      <c r="AU1758" s="91">
        <f>IF(AND(AD1758&gt;=Settings!$B$8,M1758&gt;0),"Y","N")</f>
        <v/>
      </c>
      <c r="AV1758" s="91">
        <f>IF(OR(AH1758&gt;Settings!$B$9,AI1758&gt;Settings!$B$9),"Y","N")</f>
        <v/>
      </c>
      <c r="AW1758" s="91">
        <f>IF(AJ1758&lt;&gt;"Y","n/a",IF(AND(M1758&gt;0,AK1758&gt;Settings!$B$10),"Y","N"))</f>
        <v/>
      </c>
      <c r="AX1758" s="91">
        <f>IF(AO1758&gt;=Settings!$B$11,"Y","N")</f>
        <v/>
      </c>
      <c r="AY1758" s="99">
        <f>(AT1758="Y")+(AU1758="Y")+(AV1758="Y")+(AW1758="Y")+(AX1758="Y")</f>
        <v/>
      </c>
      <c r="AZ1758" s="94">
        <f>IF(AY1758=0,"None",_xlfn.TEXTJOIN(", ",TRUE(),IF(AT1758="Y","Breakout",""),IF(AU1758="Y","Accumulation",""),IF(AV1758="Y","Institutional buying",""),IF(AW1758="Y","Long buildup",""),IF(AX1758="Y","Momentum leader","")))</f>
        <v/>
      </c>
      <c r="BA1758" s="94">
        <f>IF(BW1758="","","Passes "&amp;AY1758&amp;" of 5 buy-side scans"&amp;IF(G1758="Y","; RED FLAG: filter out using Red flag column",""))</f>
        <v/>
      </c>
      <c r="BB1758" s="91" t="inlineStr">
        <is>
          <t>None</t>
        </is>
      </c>
      <c r="BC1758" s="92" t="inlineStr">
        <is>
          <t>Y</t>
        </is>
      </c>
      <c r="BD1758" s="94" t="inlineStr">
        <is>
          <t>High-low range &gt;150% in 12 months</t>
        </is>
      </c>
      <c r="BE1758" s="94" t="n"/>
      <c r="BF1758" s="92">
        <f>IF(R1758*100000&gt;=Settings!$B$5,"Y","N")</f>
        <v/>
      </c>
      <c r="BG1758" s="91">
        <f>IF(F1758&gt;Settings!$B$6,"Y","N")</f>
        <v/>
      </c>
      <c r="BH1758" s="97" t="n">
        <v>-59.41</v>
      </c>
      <c r="BI1758" s="96" t="n">
        <v>-3.51</v>
      </c>
      <c r="BJ1758" s="96" t="n">
        <v>-12.83</v>
      </c>
      <c r="BK1758" s="96" t="n">
        <v>-27.13</v>
      </c>
      <c r="BL1758" s="96" t="n">
        <v>-1.52</v>
      </c>
      <c r="BM1758" s="96" t="n">
        <v>-59.35</v>
      </c>
      <c r="BN1758" s="97" t="n">
        <v>-7.2</v>
      </c>
      <c r="BO1758" s="96" t="n">
        <v>-13.75</v>
      </c>
      <c r="BP1758" s="96" t="n">
        <v>-18.89</v>
      </c>
      <c r="BQ1758" s="96" t="n">
        <v>-29.51</v>
      </c>
      <c r="BR1758" s="91" t="inlineStr">
        <is>
          <t>Stacked down</t>
        </is>
      </c>
      <c r="BS1758" s="91" t="inlineStr">
        <is>
          <t>None</t>
        </is>
      </c>
      <c r="BT1758" s="96" t="n">
        <v>17.7</v>
      </c>
      <c r="BU1758" s="91" t="inlineStr">
        <is>
          <t>N</t>
        </is>
      </c>
      <c r="BV1758" s="99">
        <f>IF(OR(BF1758&lt;&gt;"Y",BG1758&lt;&gt;"Y"),"",(AND(ISNUMBER(BQ1758),BQ1758&gt;0))+(BR1758="Stacked up")+(AND(ISNUMBER(BH1758),BH1758&gt;=-Settings!$B$17))+(AND(ISNUMBER(BK1758),ISNUMBER(BM1758),BK1758&gt;0,BM1758&gt;0))+(AND(ISNUMBER(AQ1758),AQ1758&gt;=Settings!$B$18))+(AND(ISNUMBER(BT1758),BT1758&gt;=Settings!$B$19,BT1758&lt;=Settings!$B$20))+(AND(ISNUMBER(AS1758),AS1758&gt;0))+(AND(ISNUMBER(T1758),ISNUMBER(M1758),T1758&gt;=Settings!$B$21,M1758&gt;0))+(AND(ISNUMBER(AD1758),ISNUMBER(M1758),AD1758&gt;=Settings!$B$22,M1758&gt;0))+(AY1758&gt;=1))</f>
        <v/>
      </c>
      <c r="BW1758" s="91">
        <f>IF(OR(AY1758=0,BF1758&lt;&gt;"Y",BG1758&lt;&gt;"Y"),"",1+SUMPRODUCT(($A$6:$A$2604=A1758)*($AY$6:$AY$2604&gt;0)*($BF$6:$BF$2604="Y")*($BG$6:$BG$2604="Y")*(($AY$6:$AY$2604&gt;AY1758)+($AY$6:$AY$2604=AY1758)*($AD$6:$AD$2604&gt;AD1758))))</f>
        <v/>
      </c>
    </row>
    <row r="1759" ht="23.85" customHeight="1" s="55">
      <c r="A1759" s="90" t="n">
        <v>46296</v>
      </c>
      <c r="B1759" s="91" t="inlineStr">
        <is>
          <t>MAZDA</t>
        </is>
      </c>
      <c r="C1759" s="91" t="inlineStr">
        <is>
          <t>INE885E01042</t>
        </is>
      </c>
      <c r="D1759" s="91" t="n"/>
      <c r="E1759" s="91" t="inlineStr">
        <is>
          <t>None</t>
        </is>
      </c>
      <c r="F1759" s="93" t="n">
        <v>577</v>
      </c>
      <c r="G1759" s="92" t="inlineStr">
        <is>
          <t>Y</t>
        </is>
      </c>
      <c r="H1759" s="94" t="inlineStr">
        <is>
          <t>ESM Stage 1; T2T (BE series)</t>
        </is>
      </c>
      <c r="I1759" s="91" t="inlineStr">
        <is>
          <t>Y</t>
        </is>
      </c>
      <c r="J1759" s="92">
        <f>IF(K1759="","N","Y")</f>
        <v/>
      </c>
      <c r="K1759" s="94">
        <f>_xlfn.TEXTJOIN("; ",TRUE,IF(P1759="52-wk low","52-wk low",""),IF(AND(AD1759&gt;=Settings!$B$12,M1759&lt;0),"Distribution",""),IF(AND(AJ1759="Y",M1759&lt;0,AK1759&lt;-Settings!$B$13),"Long unwinding",""),IF(AND(AJ1759="Y",M1759&lt;0,AK1759&gt;Settings!$B$13),"Short buildup",""))</f>
        <v/>
      </c>
      <c r="L1759" s="95" t="n">
        <v>288.15</v>
      </c>
      <c r="M1759" s="96" t="n">
        <v>-5</v>
      </c>
      <c r="N1759" s="93" t="n">
        <v>2491</v>
      </c>
      <c r="O1759" s="91" t="inlineStr">
        <is>
          <t>None</t>
        </is>
      </c>
      <c r="P1759" s="91" t="inlineStr">
        <is>
          <t>52-wk high</t>
        </is>
      </c>
      <c r="Q1759" s="97" t="n">
        <v>0.33</v>
      </c>
      <c r="R1759" s="96" t="n">
        <v>0.58</v>
      </c>
      <c r="S1759" s="96" t="n">
        <v>0.54</v>
      </c>
      <c r="T1759" s="96" t="n">
        <v>1.09</v>
      </c>
      <c r="U1759" s="96" t="n">
        <v>0.8</v>
      </c>
      <c r="V1759" s="103" t="n">
        <v>1.44</v>
      </c>
      <c r="W1759" s="102" t="n">
        <v>6</v>
      </c>
      <c r="X1759" s="93" t="n"/>
      <c r="Y1759" s="91" t="inlineStr">
        <is>
          <t>None</t>
        </is>
      </c>
      <c r="Z1759" s="99" t="n"/>
      <c r="AA1759" s="96" t="n"/>
      <c r="AB1759" s="96" t="n"/>
      <c r="AC1759" s="96" t="n"/>
      <c r="AD1759" s="96" t="n"/>
      <c r="AE1759" s="96" t="n"/>
      <c r="AF1759" s="103" t="n"/>
      <c r="AG1759" s="91" t="inlineStr">
        <is>
          <t>No delivery data</t>
        </is>
      </c>
      <c r="AH1759" s="100" t="n">
        <v>0</v>
      </c>
      <c r="AI1759" s="101" t="n">
        <v>0</v>
      </c>
      <c r="AJ1759" s="92" t="inlineStr">
        <is>
          <t>N</t>
        </is>
      </c>
      <c r="AK1759" s="96" t="n"/>
      <c r="AL1759" s="91" t="inlineStr">
        <is>
          <t>n/a</t>
        </is>
      </c>
      <c r="AM1759" s="93" t="n"/>
      <c r="AN1759" s="92" t="inlineStr">
        <is>
          <t>None</t>
        </is>
      </c>
      <c r="AO1759" s="102" t="n">
        <v>0</v>
      </c>
      <c r="AP1759" s="103" t="n">
        <v>1.52</v>
      </c>
      <c r="AQ1759" s="102" t="n">
        <v>80</v>
      </c>
      <c r="AR1759" s="91" t="inlineStr">
        <is>
          <t>N</t>
        </is>
      </c>
      <c r="AS1759" s="104" t="n"/>
      <c r="AT1759" s="92">
        <f>IF(AND(P1759="52-wk high",T1759&gt;=Settings!$B$7),"Y","N")</f>
        <v/>
      </c>
      <c r="AU1759" s="91">
        <f>IF(AND(AD1759&gt;=Settings!$B$8,M1759&gt;0),"Y","N")</f>
        <v/>
      </c>
      <c r="AV1759" s="91">
        <f>IF(OR(AH1759&gt;Settings!$B$9,AI1759&gt;Settings!$B$9),"Y","N")</f>
        <v/>
      </c>
      <c r="AW1759" s="91">
        <f>IF(AJ1759&lt;&gt;"Y","n/a",IF(AND(M1759&gt;0,AK1759&gt;Settings!$B$10),"Y","N"))</f>
        <v/>
      </c>
      <c r="AX1759" s="91">
        <f>IF(AO1759&gt;=Settings!$B$11,"Y","N")</f>
        <v/>
      </c>
      <c r="AY1759" s="99">
        <f>(AT1759="Y")+(AU1759="Y")+(AV1759="Y")+(AW1759="Y")+(AX1759="Y")</f>
        <v/>
      </c>
      <c r="AZ1759" s="94">
        <f>IF(AY1759=0,"None",_xlfn.TEXTJOIN(", ",TRUE(),IF(AT1759="Y","Breakout",""),IF(AU1759="Y","Accumulation",""),IF(AV1759="Y","Institutional buying",""),IF(AW1759="Y","Long buildup",""),IF(AX1759="Y","Momentum leader","")))</f>
        <v/>
      </c>
      <c r="BA1759" s="94">
        <f>IF(BW1759="","","Passes "&amp;AY1759&amp;" of 5 buy-side scans"&amp;IF(G1759="Y","; RED FLAG: filter out using Red flag column",""))</f>
        <v/>
      </c>
      <c r="BB1759" s="91" t="inlineStr">
        <is>
          <t>Lower</t>
        </is>
      </c>
      <c r="BC1759" s="92" t="inlineStr">
        <is>
          <t>N</t>
        </is>
      </c>
      <c r="BD1759" s="94" t="n"/>
      <c r="BE1759" s="94" t="n"/>
      <c r="BF1759" s="92">
        <f>IF(R1759*100000&gt;=Settings!$B$5,"Y","N")</f>
        <v/>
      </c>
      <c r="BG1759" s="91">
        <f>IF(F1759&gt;Settings!$B$6,"Y","N")</f>
        <v/>
      </c>
      <c r="BH1759" s="97" t="n">
        <v>-6.44</v>
      </c>
      <c r="BI1759" s="96" t="n">
        <v>7.7</v>
      </c>
      <c r="BJ1759" s="96" t="n">
        <v>15.54</v>
      </c>
      <c r="BK1759" s="96" t="n">
        <v>24.54</v>
      </c>
      <c r="BL1759" s="96" t="n">
        <v>63.39</v>
      </c>
      <c r="BM1759" s="96" t="n">
        <v>-1.22</v>
      </c>
      <c r="BN1759" s="97" t="n">
        <v>7.06</v>
      </c>
      <c r="BO1759" s="96" t="n">
        <v>13.45</v>
      </c>
      <c r="BP1759" s="96" t="n">
        <v>19.3</v>
      </c>
      <c r="BQ1759" s="96" t="n">
        <v>22.22</v>
      </c>
      <c r="BR1759" s="91" t="inlineStr">
        <is>
          <t>Stacked up</t>
        </is>
      </c>
      <c r="BS1759" s="91" t="inlineStr">
        <is>
          <t>None</t>
        </is>
      </c>
      <c r="BT1759" s="96" t="n">
        <v>61.6</v>
      </c>
      <c r="BU1759" s="91" t="inlineStr">
        <is>
          <t>N</t>
        </is>
      </c>
      <c r="BV1759" s="99">
        <f>IF(OR(BF1759&lt;&gt;"Y",BG1759&lt;&gt;"Y"),"",(AND(ISNUMBER(BQ1759),BQ1759&gt;0))+(BR1759="Stacked up")+(AND(ISNUMBER(BH1759),BH1759&gt;=-Settings!$B$17))+(AND(ISNUMBER(BK1759),ISNUMBER(BM1759),BK1759&gt;0,BM1759&gt;0))+(AND(ISNUMBER(AQ1759),AQ1759&gt;=Settings!$B$18))+(AND(ISNUMBER(BT1759),BT1759&gt;=Settings!$B$19,BT1759&lt;=Settings!$B$20))+(AND(ISNUMBER(AS1759),AS1759&gt;0))+(AND(ISNUMBER(T1759),ISNUMBER(M1759),T1759&gt;=Settings!$B$21,M1759&gt;0))+(AND(ISNUMBER(AD1759),ISNUMBER(M1759),AD1759&gt;=Settings!$B$22,M1759&gt;0))+(AY1759&gt;=1))</f>
        <v/>
      </c>
      <c r="BW1759" s="91">
        <f>IF(OR(AY1759=0,BF1759&lt;&gt;"Y",BG1759&lt;&gt;"Y"),"",1+SUMPRODUCT(($A$6:$A$2604=A1759)*($AY$6:$AY$2604&gt;0)*($BF$6:$BF$2604="Y")*($BG$6:$BG$2604="Y")*(($AY$6:$AY$2604&gt;AY1759)+($AY$6:$AY$2604=AY1759)*($AD$6:$AD$2604&gt;AD1759))))</f>
        <v/>
      </c>
    </row>
    <row r="1760" ht="23.85" customHeight="1" s="55">
      <c r="A1760" s="90" t="n">
        <v>46296</v>
      </c>
      <c r="B1760" s="91" t="inlineStr">
        <is>
          <t>SHREERAMA</t>
        </is>
      </c>
      <c r="C1760" s="91" t="inlineStr">
        <is>
          <t>INE879A01019</t>
        </is>
      </c>
      <c r="D1760" s="91" t="n"/>
      <c r="E1760" s="91" t="inlineStr">
        <is>
          <t>None</t>
        </is>
      </c>
      <c r="F1760" s="93" t="n">
        <v>576</v>
      </c>
      <c r="G1760" s="92" t="inlineStr">
        <is>
          <t>N</t>
        </is>
      </c>
      <c r="H1760" s="94" t="n"/>
      <c r="I1760" s="91" t="inlineStr">
        <is>
          <t>N</t>
        </is>
      </c>
      <c r="J1760" s="92">
        <f>IF(K1760="","N","Y")</f>
        <v/>
      </c>
      <c r="K1760" s="94">
        <f>_xlfn.TEXTJOIN("; ",TRUE,IF(P1760="52-wk low","52-wk low",""),IF(AND(AD1760&gt;=Settings!$B$12,M1760&lt;0),"Distribution",""),IF(AND(AJ1760="Y",M1760&lt;0,AK1760&lt;-Settings!$B$13),"Long unwinding",""),IF(AND(AJ1760="Y",M1760&lt;0,AK1760&gt;Settings!$B$13),"Short buildup",""))</f>
        <v/>
      </c>
      <c r="L1760" s="95" t="n">
        <v>43.16</v>
      </c>
      <c r="M1760" s="96" t="n">
        <v>-1.3</v>
      </c>
      <c r="N1760" s="93" t="n">
        <v>1205</v>
      </c>
      <c r="O1760" s="91" t="inlineStr">
        <is>
          <t>None</t>
        </is>
      </c>
      <c r="P1760" s="91" t="inlineStr">
        <is>
          <t>None</t>
        </is>
      </c>
      <c r="Q1760" s="97" t="n">
        <v>0.38</v>
      </c>
      <c r="R1760" s="96" t="n">
        <v>0.98</v>
      </c>
      <c r="S1760" s="96" t="n">
        <v>0.38</v>
      </c>
      <c r="T1760" s="96" t="n">
        <v>0.33</v>
      </c>
      <c r="U1760" s="96" t="n">
        <v>0.34</v>
      </c>
      <c r="V1760" s="103" t="n">
        <v>0.91</v>
      </c>
      <c r="W1760" s="102" t="n">
        <v>3</v>
      </c>
      <c r="X1760" s="93" t="n"/>
      <c r="Y1760" s="91" t="inlineStr">
        <is>
          <t>None</t>
        </is>
      </c>
      <c r="Z1760" s="99" t="n">
        <v>79.76000000000001</v>
      </c>
      <c r="AA1760" s="96" t="n">
        <v>1.3</v>
      </c>
      <c r="AB1760" s="96" t="n">
        <v>1.22</v>
      </c>
      <c r="AC1760" s="96" t="n">
        <v>0.57</v>
      </c>
      <c r="AD1760" s="96" t="n">
        <v>0.45</v>
      </c>
      <c r="AE1760" s="96" t="n">
        <v>0.48</v>
      </c>
      <c r="AF1760" s="103" t="n">
        <v>0.96</v>
      </c>
      <c r="AG1760" s="91" t="inlineStr">
        <is>
          <t>Normal</t>
        </is>
      </c>
      <c r="AH1760" s="100" t="n">
        <v>0</v>
      </c>
      <c r="AI1760" s="101" t="n">
        <v>0</v>
      </c>
      <c r="AJ1760" s="92" t="inlineStr">
        <is>
          <t>N</t>
        </is>
      </c>
      <c r="AK1760" s="96" t="n"/>
      <c r="AL1760" s="91" t="inlineStr">
        <is>
          <t>n/a</t>
        </is>
      </c>
      <c r="AM1760" s="93" t="n"/>
      <c r="AN1760" s="92" t="inlineStr">
        <is>
          <t>None</t>
        </is>
      </c>
      <c r="AO1760" s="102" t="n">
        <v>0</v>
      </c>
      <c r="AP1760" s="103" t="n">
        <v>0.64</v>
      </c>
      <c r="AQ1760" s="102" t="n">
        <v>27</v>
      </c>
      <c r="AR1760" s="91" t="inlineStr">
        <is>
          <t>N</t>
        </is>
      </c>
      <c r="AS1760" s="104" t="n"/>
      <c r="AT1760" s="92">
        <f>IF(AND(P1760="52-wk high",T1760&gt;=Settings!$B$7),"Y","N")</f>
        <v/>
      </c>
      <c r="AU1760" s="91">
        <f>IF(AND(AD1760&gt;=Settings!$B$8,M1760&gt;0),"Y","N")</f>
        <v/>
      </c>
      <c r="AV1760" s="91">
        <f>IF(OR(AH1760&gt;Settings!$B$9,AI1760&gt;Settings!$B$9),"Y","N")</f>
        <v/>
      </c>
      <c r="AW1760" s="91">
        <f>IF(AJ1760&lt;&gt;"Y","n/a",IF(AND(M1760&gt;0,AK1760&gt;Settings!$B$10),"Y","N"))</f>
        <v/>
      </c>
      <c r="AX1760" s="91">
        <f>IF(AO1760&gt;=Settings!$B$11,"Y","N")</f>
        <v/>
      </c>
      <c r="AY1760" s="99">
        <f>(AT1760="Y")+(AU1760="Y")+(AV1760="Y")+(AW1760="Y")+(AX1760="Y")</f>
        <v/>
      </c>
      <c r="AZ1760" s="94">
        <f>IF(AY1760=0,"None",_xlfn.TEXTJOIN(", ",TRUE(),IF(AT1760="Y","Breakout",""),IF(AU1760="Y","Accumulation",""),IF(AV1760="Y","Institutional buying",""),IF(AW1760="Y","Long buildup",""),IF(AX1760="Y","Momentum leader","")))</f>
        <v/>
      </c>
      <c r="BA1760" s="94">
        <f>IF(BW1760="","","Passes "&amp;AY1760&amp;" of 5 buy-side scans"&amp;IF(G1760="Y","; RED FLAG: filter out using Red flag column",""))</f>
        <v/>
      </c>
      <c r="BB1760" s="91" t="inlineStr">
        <is>
          <t>None</t>
        </is>
      </c>
      <c r="BC1760" s="92" t="inlineStr">
        <is>
          <t>N</t>
        </is>
      </c>
      <c r="BD1760" s="94" t="n"/>
      <c r="BE1760" s="94" t="n"/>
      <c r="BF1760" s="92">
        <f>IF(R1760*100000&gt;=Settings!$B$5,"Y","N")</f>
        <v/>
      </c>
      <c r="BG1760" s="91">
        <f>IF(F1760&gt;Settings!$B$6,"Y","N")</f>
        <v/>
      </c>
      <c r="BH1760" s="97" t="n">
        <v>-40.05</v>
      </c>
      <c r="BI1760" s="96" t="n">
        <v>-1.62</v>
      </c>
      <c r="BJ1760" s="96" t="n">
        <v>3.68</v>
      </c>
      <c r="BK1760" s="96" t="n">
        <v>-1.86</v>
      </c>
      <c r="BL1760" s="96" t="n">
        <v>-9.23</v>
      </c>
      <c r="BM1760" s="96" t="n">
        <v>-27.71</v>
      </c>
      <c r="BN1760" s="97" t="n">
        <v>-1.63</v>
      </c>
      <c r="BO1760" s="96" t="n">
        <v>-0.58</v>
      </c>
      <c r="BP1760" s="96" t="n">
        <v>-2.45</v>
      </c>
      <c r="BQ1760" s="96" t="n">
        <v>-8.460000000000001</v>
      </c>
      <c r="BR1760" s="91" t="inlineStr">
        <is>
          <t>Mixed</t>
        </is>
      </c>
      <c r="BS1760" s="91" t="inlineStr">
        <is>
          <t>None</t>
        </is>
      </c>
      <c r="BT1760" s="96" t="n">
        <v>45.1</v>
      </c>
      <c r="BU1760" s="91" t="inlineStr">
        <is>
          <t>N</t>
        </is>
      </c>
      <c r="BV1760" s="99">
        <f>IF(OR(BF1760&lt;&gt;"Y",BG1760&lt;&gt;"Y"),"",(AND(ISNUMBER(BQ1760),BQ1760&gt;0))+(BR1760="Stacked up")+(AND(ISNUMBER(BH1760),BH1760&gt;=-Settings!$B$17))+(AND(ISNUMBER(BK1760),ISNUMBER(BM1760),BK1760&gt;0,BM1760&gt;0))+(AND(ISNUMBER(AQ1760),AQ1760&gt;=Settings!$B$18))+(AND(ISNUMBER(BT1760),BT1760&gt;=Settings!$B$19,BT1760&lt;=Settings!$B$20))+(AND(ISNUMBER(AS1760),AS1760&gt;0))+(AND(ISNUMBER(T1760),ISNUMBER(M1760),T1760&gt;=Settings!$B$21,M1760&gt;0))+(AND(ISNUMBER(AD1760),ISNUMBER(M1760),AD1760&gt;=Settings!$B$22,M1760&gt;0))+(AY1760&gt;=1))</f>
        <v/>
      </c>
      <c r="BW1760" s="91">
        <f>IF(OR(AY1760=0,BF1760&lt;&gt;"Y",BG1760&lt;&gt;"Y"),"",1+SUMPRODUCT(($A$6:$A$2604=A1760)*($AY$6:$AY$2604&gt;0)*($BF$6:$BF$2604="Y")*($BG$6:$BG$2604="Y")*(($AY$6:$AY$2604&gt;AY1760)+($AY$6:$AY$2604=AY1760)*($AD$6:$AD$2604&gt;AD1760))))</f>
        <v/>
      </c>
    </row>
    <row r="1761" ht="23.85" customHeight="1" s="55">
      <c r="A1761" s="90" t="n">
        <v>46296</v>
      </c>
      <c r="B1761" s="91" t="inlineStr">
        <is>
          <t>KSOLVES</t>
        </is>
      </c>
      <c r="C1761" s="91" t="inlineStr">
        <is>
          <t>INE0D6I01023</t>
        </is>
      </c>
      <c r="D1761" s="91" t="n"/>
      <c r="E1761" s="91" t="inlineStr">
        <is>
          <t>None</t>
        </is>
      </c>
      <c r="F1761" s="93" t="n">
        <v>572</v>
      </c>
      <c r="G1761" s="92" t="inlineStr">
        <is>
          <t>N</t>
        </is>
      </c>
      <c r="H1761" s="94" t="n"/>
      <c r="I1761" s="91" t="inlineStr">
        <is>
          <t>N</t>
        </is>
      </c>
      <c r="J1761" s="92">
        <f>IF(K1761="","N","Y")</f>
        <v/>
      </c>
      <c r="K1761" s="94">
        <f>_xlfn.TEXTJOIN("; ",TRUE,IF(P1761="52-wk low","52-wk low",""),IF(AND(AD1761&gt;=Settings!$B$12,M1761&lt;0),"Distribution",""),IF(AND(AJ1761="Y",M1761&lt;0,AK1761&lt;-Settings!$B$13),"Long unwinding",""),IF(AND(AJ1761="Y",M1761&lt;0,AK1761&gt;Settings!$B$13),"Short buildup",""))</f>
        <v/>
      </c>
      <c r="L1761" s="95" t="n">
        <v>241.14</v>
      </c>
      <c r="M1761" s="96" t="n">
        <v>-3.08</v>
      </c>
      <c r="N1761" s="93" t="n">
        <v>2118</v>
      </c>
      <c r="O1761" s="91" t="inlineStr">
        <is>
          <t>None</t>
        </is>
      </c>
      <c r="P1761" s="91" t="inlineStr">
        <is>
          <t>52-wk low</t>
        </is>
      </c>
      <c r="Q1761" s="97" t="n">
        <v>0.61</v>
      </c>
      <c r="R1761" s="96" t="n">
        <v>0.36</v>
      </c>
      <c r="S1761" s="96" t="n">
        <v>1.78</v>
      </c>
      <c r="T1761" s="96" t="n">
        <v>1.74</v>
      </c>
      <c r="U1761" s="96" t="n">
        <v>0.93</v>
      </c>
      <c r="V1761" s="103" t="n">
        <v>0.55</v>
      </c>
      <c r="W1761" s="102" t="n">
        <v>1</v>
      </c>
      <c r="X1761" s="93" t="n"/>
      <c r="Y1761" s="91" t="inlineStr">
        <is>
          <t>None</t>
        </is>
      </c>
      <c r="Z1761" s="99" t="n">
        <v>50.21</v>
      </c>
      <c r="AA1761" s="96" t="n">
        <v>0.85</v>
      </c>
      <c r="AB1761" s="96" t="n">
        <v>0.86</v>
      </c>
      <c r="AC1761" s="96" t="n">
        <v>1.54</v>
      </c>
      <c r="AD1761" s="96" t="n">
        <v>1.54</v>
      </c>
      <c r="AE1761" s="96" t="n">
        <v>1.32</v>
      </c>
      <c r="AF1761" s="103" t="n">
        <v>1.6</v>
      </c>
      <c r="AG1761" s="91" t="inlineStr">
        <is>
          <t>Quiet accumulation</t>
        </is>
      </c>
      <c r="AH1761" s="100" t="n">
        <v>0</v>
      </c>
      <c r="AI1761" s="101" t="n">
        <v>0</v>
      </c>
      <c r="AJ1761" s="92" t="inlineStr">
        <is>
          <t>N</t>
        </is>
      </c>
      <c r="AK1761" s="96" t="n"/>
      <c r="AL1761" s="91" t="inlineStr">
        <is>
          <t>n/a</t>
        </is>
      </c>
      <c r="AM1761" s="93" t="n"/>
      <c r="AN1761" s="92" t="inlineStr">
        <is>
          <t>None</t>
        </is>
      </c>
      <c r="AO1761" s="102" t="n">
        <v>0</v>
      </c>
      <c r="AP1761" s="103" t="n">
        <v>0.62</v>
      </c>
      <c r="AQ1761" s="102" t="n">
        <v>24</v>
      </c>
      <c r="AR1761" s="91" t="inlineStr">
        <is>
          <t>N</t>
        </is>
      </c>
      <c r="AS1761" s="104" t="n"/>
      <c r="AT1761" s="92">
        <f>IF(AND(P1761="52-wk high",T1761&gt;=Settings!$B$7),"Y","N")</f>
        <v/>
      </c>
      <c r="AU1761" s="91">
        <f>IF(AND(AD1761&gt;=Settings!$B$8,M1761&gt;0),"Y","N")</f>
        <v/>
      </c>
      <c r="AV1761" s="91">
        <f>IF(OR(AH1761&gt;Settings!$B$9,AI1761&gt;Settings!$B$9),"Y","N")</f>
        <v/>
      </c>
      <c r="AW1761" s="91">
        <f>IF(AJ1761&lt;&gt;"Y","n/a",IF(AND(M1761&gt;0,AK1761&gt;Settings!$B$10),"Y","N"))</f>
        <v/>
      </c>
      <c r="AX1761" s="91">
        <f>IF(AO1761&gt;=Settings!$B$11,"Y","N")</f>
        <v/>
      </c>
      <c r="AY1761" s="99">
        <f>(AT1761="Y")+(AU1761="Y")+(AV1761="Y")+(AW1761="Y")+(AX1761="Y")</f>
        <v/>
      </c>
      <c r="AZ1761" s="94">
        <f>IF(AY1761=0,"None",_xlfn.TEXTJOIN(", ",TRUE(),IF(AT1761="Y","Breakout",""),IF(AU1761="Y","Accumulation",""),IF(AV1761="Y","Institutional buying",""),IF(AW1761="Y","Long buildup",""),IF(AX1761="Y","Momentum leader","")))</f>
        <v/>
      </c>
      <c r="BA1761" s="94">
        <f>IF(BW1761="","","Passes "&amp;AY1761&amp;" of 5 buy-side scans"&amp;IF(G1761="Y","; RED FLAG: filter out using Red flag column",""))</f>
        <v/>
      </c>
      <c r="BB1761" s="91" t="inlineStr">
        <is>
          <t>None</t>
        </is>
      </c>
      <c r="BC1761" s="92" t="inlineStr">
        <is>
          <t>N</t>
        </is>
      </c>
      <c r="BD1761" s="94" t="n"/>
      <c r="BE1761" s="94" t="n"/>
      <c r="BF1761" s="92">
        <f>IF(R1761*100000&gt;=Settings!$B$5,"Y","N")</f>
        <v/>
      </c>
      <c r="BG1761" s="91">
        <f>IF(F1761&gt;Settings!$B$6,"Y","N")</f>
        <v/>
      </c>
      <c r="BH1761" s="97" t="n">
        <v>-31.88</v>
      </c>
      <c r="BI1761" s="96" t="n">
        <v>-3.21</v>
      </c>
      <c r="BJ1761" s="96" t="n">
        <v>-14.28</v>
      </c>
      <c r="BK1761" s="96" t="n">
        <v>-14.02</v>
      </c>
      <c r="BL1761" s="96" t="n">
        <v>-9.779999999999999</v>
      </c>
      <c r="BM1761" s="96" t="n">
        <v>-23.15</v>
      </c>
      <c r="BN1761" s="97" t="n">
        <v>-5.5</v>
      </c>
      <c r="BO1761" s="96" t="n">
        <v>-9.35</v>
      </c>
      <c r="BP1761" s="96" t="n">
        <v>-12.33</v>
      </c>
      <c r="BQ1761" s="96" t="n">
        <v>-15.24</v>
      </c>
      <c r="BR1761" s="91" t="inlineStr">
        <is>
          <t>Stacked down</t>
        </is>
      </c>
      <c r="BS1761" s="91" t="inlineStr">
        <is>
          <t>None</t>
        </is>
      </c>
      <c r="BT1761" s="96" t="n">
        <v>30.7</v>
      </c>
      <c r="BU1761" s="91" t="inlineStr">
        <is>
          <t>N</t>
        </is>
      </c>
      <c r="BV1761" s="99">
        <f>IF(OR(BF1761&lt;&gt;"Y",BG1761&lt;&gt;"Y"),"",(AND(ISNUMBER(BQ1761),BQ1761&gt;0))+(BR1761="Stacked up")+(AND(ISNUMBER(BH1761),BH1761&gt;=-Settings!$B$17))+(AND(ISNUMBER(BK1761),ISNUMBER(BM1761),BK1761&gt;0,BM1761&gt;0))+(AND(ISNUMBER(AQ1761),AQ1761&gt;=Settings!$B$18))+(AND(ISNUMBER(BT1761),BT1761&gt;=Settings!$B$19,BT1761&lt;=Settings!$B$20))+(AND(ISNUMBER(AS1761),AS1761&gt;0))+(AND(ISNUMBER(T1761),ISNUMBER(M1761),T1761&gt;=Settings!$B$21,M1761&gt;0))+(AND(ISNUMBER(AD1761),ISNUMBER(M1761),AD1761&gt;=Settings!$B$22,M1761&gt;0))+(AY1761&gt;=1))</f>
        <v/>
      </c>
      <c r="BW1761" s="91">
        <f>IF(OR(AY1761=0,BF1761&lt;&gt;"Y",BG1761&lt;&gt;"Y"),"",1+SUMPRODUCT(($A$6:$A$2604=A1761)*($AY$6:$AY$2604&gt;0)*($BF$6:$BF$2604="Y")*($BG$6:$BG$2604="Y")*(($AY$6:$AY$2604&gt;AY1761)+($AY$6:$AY$2604=AY1761)*($AD$6:$AD$2604&gt;AD1761))))</f>
        <v/>
      </c>
    </row>
    <row r="1762" ht="23.85" customHeight="1" s="55">
      <c r="A1762" s="90" t="n">
        <v>46296</v>
      </c>
      <c r="B1762" s="91" t="inlineStr">
        <is>
          <t>HMVL</t>
        </is>
      </c>
      <c r="C1762" s="91" t="inlineStr">
        <is>
          <t>INE871K01015</t>
        </is>
      </c>
      <c r="D1762" s="91" t="n"/>
      <c r="E1762" s="91" t="inlineStr">
        <is>
          <t>None</t>
        </is>
      </c>
      <c r="F1762" s="93" t="n">
        <v>571</v>
      </c>
      <c r="G1762" s="92" t="inlineStr">
        <is>
          <t>Y</t>
        </is>
      </c>
      <c r="H1762" s="94" t="inlineStr">
        <is>
          <t>ESM Stage 1; T2T (BE series)</t>
        </is>
      </c>
      <c r="I1762" s="91" t="inlineStr">
        <is>
          <t>Y</t>
        </is>
      </c>
      <c r="J1762" s="92">
        <f>IF(K1762="","N","Y")</f>
        <v/>
      </c>
      <c r="K1762" s="94">
        <f>_xlfn.TEXTJOIN("; ",TRUE,IF(P1762="52-wk low","52-wk low",""),IF(AND(AD1762&gt;=Settings!$B$12,M1762&lt;0),"Distribution",""),IF(AND(AJ1762="Y",M1762&lt;0,AK1762&lt;-Settings!$B$13),"Long unwinding",""),IF(AND(AJ1762="Y",M1762&lt;0,AK1762&gt;Settings!$B$13),"Short buildup",""))</f>
        <v/>
      </c>
      <c r="L1762" s="95" t="n">
        <v>77.44</v>
      </c>
      <c r="M1762" s="96" t="n">
        <v>1.95</v>
      </c>
      <c r="N1762" s="93" t="n">
        <v>193</v>
      </c>
      <c r="O1762" s="91" t="inlineStr">
        <is>
          <t>None</t>
        </is>
      </c>
      <c r="P1762" s="91" t="inlineStr">
        <is>
          <t>None</t>
        </is>
      </c>
      <c r="Q1762" s="97" t="n">
        <v>0.4</v>
      </c>
      <c r="R1762" s="96" t="n">
        <v>0.36</v>
      </c>
      <c r="S1762" s="96" t="n">
        <v>1.18</v>
      </c>
      <c r="T1762" s="96" t="n">
        <v>0.66</v>
      </c>
      <c r="U1762" s="96" t="n">
        <v>0.65</v>
      </c>
      <c r="V1762" s="103" t="n">
        <v>0.58</v>
      </c>
      <c r="W1762" s="102" t="n">
        <v>3</v>
      </c>
      <c r="X1762" s="93" t="n"/>
      <c r="Y1762" s="91" t="inlineStr">
        <is>
          <t>None</t>
        </is>
      </c>
      <c r="Z1762" s="99" t="n"/>
      <c r="AA1762" s="96" t="n"/>
      <c r="AB1762" s="96" t="n"/>
      <c r="AC1762" s="96" t="n"/>
      <c r="AD1762" s="96" t="n"/>
      <c r="AE1762" s="96" t="n"/>
      <c r="AF1762" s="103" t="n"/>
      <c r="AG1762" s="91" t="inlineStr">
        <is>
          <t>No delivery data</t>
        </is>
      </c>
      <c r="AH1762" s="100" t="n">
        <v>0</v>
      </c>
      <c r="AI1762" s="101" t="n">
        <v>0</v>
      </c>
      <c r="AJ1762" s="92" t="inlineStr">
        <is>
          <t>N</t>
        </is>
      </c>
      <c r="AK1762" s="96" t="n"/>
      <c r="AL1762" s="91" t="inlineStr">
        <is>
          <t>n/a</t>
        </is>
      </c>
      <c r="AM1762" s="93" t="n"/>
      <c r="AN1762" s="92" t="inlineStr">
        <is>
          <t>None</t>
        </is>
      </c>
      <c r="AO1762" s="102" t="n">
        <v>0</v>
      </c>
      <c r="AP1762" s="103" t="n">
        <v>1.01</v>
      </c>
      <c r="AQ1762" s="102" t="n">
        <v>62</v>
      </c>
      <c r="AR1762" s="91" t="inlineStr">
        <is>
          <t>N</t>
        </is>
      </c>
      <c r="AS1762" s="104" t="n"/>
      <c r="AT1762" s="92">
        <f>IF(AND(P1762="52-wk high",T1762&gt;=Settings!$B$7),"Y","N")</f>
        <v/>
      </c>
      <c r="AU1762" s="91">
        <f>IF(AND(AD1762&gt;=Settings!$B$8,M1762&gt;0),"Y","N")</f>
        <v/>
      </c>
      <c r="AV1762" s="91">
        <f>IF(OR(AH1762&gt;Settings!$B$9,AI1762&gt;Settings!$B$9),"Y","N")</f>
        <v/>
      </c>
      <c r="AW1762" s="91">
        <f>IF(AJ1762&lt;&gt;"Y","n/a",IF(AND(M1762&gt;0,AK1762&gt;Settings!$B$10),"Y","N"))</f>
        <v/>
      </c>
      <c r="AX1762" s="91">
        <f>IF(AO1762&gt;=Settings!$B$11,"Y","N")</f>
        <v/>
      </c>
      <c r="AY1762" s="99">
        <f>(AT1762="Y")+(AU1762="Y")+(AV1762="Y")+(AW1762="Y")+(AX1762="Y")</f>
        <v/>
      </c>
      <c r="AZ1762" s="94">
        <f>IF(AY1762=0,"None",_xlfn.TEXTJOIN(", ",TRUE(),IF(AT1762="Y","Breakout",""),IF(AU1762="Y","Accumulation",""),IF(AV1762="Y","Institutional buying",""),IF(AW1762="Y","Long buildup",""),IF(AX1762="Y","Momentum leader","")))</f>
        <v/>
      </c>
      <c r="BA1762" s="94">
        <f>IF(BW1762="","","Passes "&amp;AY1762&amp;" of 5 buy-side scans"&amp;IF(G1762="Y","; RED FLAG: filter out using Red flag column",""))</f>
        <v/>
      </c>
      <c r="BB1762" s="91" t="inlineStr">
        <is>
          <t>None</t>
        </is>
      </c>
      <c r="BC1762" s="92" t="inlineStr">
        <is>
          <t>Y</t>
        </is>
      </c>
      <c r="BD1762" s="94" t="inlineStr">
        <is>
          <t>Few traders (&lt;100 unique PAN, 30 days)</t>
        </is>
      </c>
      <c r="BE1762" s="94" t="n"/>
      <c r="BF1762" s="92">
        <f>IF(R1762*100000&gt;=Settings!$B$5,"Y","N")</f>
        <v/>
      </c>
      <c r="BG1762" s="91">
        <f>IF(F1762&gt;Settings!$B$6,"Y","N")</f>
        <v/>
      </c>
      <c r="BH1762" s="97" t="n">
        <v>-28.4</v>
      </c>
      <c r="BI1762" s="96" t="n">
        <v>3.12</v>
      </c>
      <c r="BJ1762" s="96" t="n">
        <v>-10.55</v>
      </c>
      <c r="BK1762" s="96" t="n">
        <v>-11.16</v>
      </c>
      <c r="BL1762" s="96" t="n">
        <v>23.77</v>
      </c>
      <c r="BM1762" s="96" t="n">
        <v>-7.7</v>
      </c>
      <c r="BN1762" s="97" t="n">
        <v>-1.86</v>
      </c>
      <c r="BO1762" s="96" t="n">
        <v>-6.76</v>
      </c>
      <c r="BP1762" s="96" t="n">
        <v>-5.94</v>
      </c>
      <c r="BQ1762" s="96" t="n">
        <v>-3.18</v>
      </c>
      <c r="BR1762" s="91" t="inlineStr">
        <is>
          <t>Mixed</t>
        </is>
      </c>
      <c r="BS1762" s="91" t="inlineStr">
        <is>
          <t>None</t>
        </is>
      </c>
      <c r="BT1762" s="96" t="n">
        <v>48.2</v>
      </c>
      <c r="BU1762" s="91" t="inlineStr">
        <is>
          <t>N</t>
        </is>
      </c>
      <c r="BV1762" s="99">
        <f>IF(OR(BF1762&lt;&gt;"Y",BG1762&lt;&gt;"Y"),"",(AND(ISNUMBER(BQ1762),BQ1762&gt;0))+(BR1762="Stacked up")+(AND(ISNUMBER(BH1762),BH1762&gt;=-Settings!$B$17))+(AND(ISNUMBER(BK1762),ISNUMBER(BM1762),BK1762&gt;0,BM1762&gt;0))+(AND(ISNUMBER(AQ1762),AQ1762&gt;=Settings!$B$18))+(AND(ISNUMBER(BT1762),BT1762&gt;=Settings!$B$19,BT1762&lt;=Settings!$B$20))+(AND(ISNUMBER(AS1762),AS1762&gt;0))+(AND(ISNUMBER(T1762),ISNUMBER(M1762),T1762&gt;=Settings!$B$21,M1762&gt;0))+(AND(ISNUMBER(AD1762),ISNUMBER(M1762),AD1762&gt;=Settings!$B$22,M1762&gt;0))+(AY1762&gt;=1))</f>
        <v/>
      </c>
      <c r="BW1762" s="91">
        <f>IF(OR(AY1762=0,BF1762&lt;&gt;"Y",BG1762&lt;&gt;"Y"),"",1+SUMPRODUCT(($A$6:$A$2604=A1762)*($AY$6:$AY$2604&gt;0)*($BF$6:$BF$2604="Y")*($BG$6:$BG$2604="Y")*(($AY$6:$AY$2604&gt;AY1762)+($AY$6:$AY$2604=AY1762)*($AD$6:$AD$2604&gt;AD1762))))</f>
        <v/>
      </c>
    </row>
    <row r="1763" ht="23.85" customHeight="1" s="55">
      <c r="A1763" s="90" t="n">
        <v>46296</v>
      </c>
      <c r="B1763" s="91" t="inlineStr">
        <is>
          <t>SNOWMAN</t>
        </is>
      </c>
      <c r="C1763" s="91" t="inlineStr">
        <is>
          <t>INE734N01019</t>
        </is>
      </c>
      <c r="D1763" s="91" t="n"/>
      <c r="E1763" s="91" t="inlineStr">
        <is>
          <t>None</t>
        </is>
      </c>
      <c r="F1763" s="93" t="n">
        <v>570</v>
      </c>
      <c r="G1763" s="92" t="inlineStr">
        <is>
          <t>N</t>
        </is>
      </c>
      <c r="H1763" s="94" t="n"/>
      <c r="I1763" s="91" t="inlineStr">
        <is>
          <t>N</t>
        </is>
      </c>
      <c r="J1763" s="92">
        <f>IF(K1763="","N","Y")</f>
        <v/>
      </c>
      <c r="K1763" s="94">
        <f>_xlfn.TEXTJOIN("; ",TRUE,IF(P1763="52-wk low","52-wk low",""),IF(AND(AD1763&gt;=Settings!$B$12,M1763&lt;0),"Distribution",""),IF(AND(AJ1763="Y",M1763&lt;0,AK1763&lt;-Settings!$B$13),"Long unwinding",""),IF(AND(AJ1763="Y",M1763&lt;0,AK1763&gt;Settings!$B$13),"Short buildup",""))</f>
        <v/>
      </c>
      <c r="L1763" s="95" t="n">
        <v>34.11</v>
      </c>
      <c r="M1763" s="96" t="n">
        <v>-1.53</v>
      </c>
      <c r="N1763" s="93" t="n">
        <v>1352</v>
      </c>
      <c r="O1763" s="91" t="inlineStr">
        <is>
          <t>None</t>
        </is>
      </c>
      <c r="P1763" s="91" t="inlineStr">
        <is>
          <t>None</t>
        </is>
      </c>
      <c r="Q1763" s="97" t="n">
        <v>1.05</v>
      </c>
      <c r="R1763" s="96" t="n">
        <v>1.16</v>
      </c>
      <c r="S1763" s="96" t="n">
        <v>0.9</v>
      </c>
      <c r="T1763" s="96" t="n">
        <v>0.52</v>
      </c>
      <c r="U1763" s="96" t="n">
        <v>0.58</v>
      </c>
      <c r="V1763" s="103" t="n">
        <v>0.65</v>
      </c>
      <c r="W1763" s="102" t="n">
        <v>1</v>
      </c>
      <c r="X1763" s="93" t="n"/>
      <c r="Y1763" s="91" t="inlineStr">
        <is>
          <t>None</t>
        </is>
      </c>
      <c r="Z1763" s="99" t="n">
        <v>55.12</v>
      </c>
      <c r="AA1763" s="96" t="n">
        <v>0.92</v>
      </c>
      <c r="AB1763" s="96" t="n">
        <v>0.95</v>
      </c>
      <c r="AC1763" s="96" t="n">
        <v>0.84</v>
      </c>
      <c r="AD1763" s="96" t="n">
        <v>0.61</v>
      </c>
      <c r="AE1763" s="96" t="n">
        <v>0.64</v>
      </c>
      <c r="AF1763" s="103" t="n">
        <v>1.19</v>
      </c>
      <c r="AG1763" s="91" t="inlineStr">
        <is>
          <t>Normal</t>
        </is>
      </c>
      <c r="AH1763" s="100" t="n">
        <v>0</v>
      </c>
      <c r="AI1763" s="101" t="n">
        <v>0</v>
      </c>
      <c r="AJ1763" s="92" t="inlineStr">
        <is>
          <t>N</t>
        </is>
      </c>
      <c r="AK1763" s="96" t="n"/>
      <c r="AL1763" s="91" t="inlineStr">
        <is>
          <t>n/a</t>
        </is>
      </c>
      <c r="AM1763" s="93" t="n"/>
      <c r="AN1763" s="92" t="inlineStr">
        <is>
          <t>None</t>
        </is>
      </c>
      <c r="AO1763" s="102" t="n">
        <v>0</v>
      </c>
      <c r="AP1763" s="103" t="n">
        <v>0.6</v>
      </c>
      <c r="AQ1763" s="102" t="n">
        <v>19</v>
      </c>
      <c r="AR1763" s="91" t="inlineStr">
        <is>
          <t>N</t>
        </is>
      </c>
      <c r="AS1763" s="104" t="n"/>
      <c r="AT1763" s="92">
        <f>IF(AND(P1763="52-wk high",T1763&gt;=Settings!$B$7),"Y","N")</f>
        <v/>
      </c>
      <c r="AU1763" s="91">
        <f>IF(AND(AD1763&gt;=Settings!$B$8,M1763&gt;0),"Y","N")</f>
        <v/>
      </c>
      <c r="AV1763" s="91">
        <f>IF(OR(AH1763&gt;Settings!$B$9,AI1763&gt;Settings!$B$9),"Y","N")</f>
        <v/>
      </c>
      <c r="AW1763" s="91">
        <f>IF(AJ1763&lt;&gt;"Y","n/a",IF(AND(M1763&gt;0,AK1763&gt;Settings!$B$10),"Y","N"))</f>
        <v/>
      </c>
      <c r="AX1763" s="91">
        <f>IF(AO1763&gt;=Settings!$B$11,"Y","N")</f>
        <v/>
      </c>
      <c r="AY1763" s="99">
        <f>(AT1763="Y")+(AU1763="Y")+(AV1763="Y")+(AW1763="Y")+(AX1763="Y")</f>
        <v/>
      </c>
      <c r="AZ1763" s="94">
        <f>IF(AY1763=0,"None",_xlfn.TEXTJOIN(", ",TRUE(),IF(AT1763="Y","Breakout",""),IF(AU1763="Y","Accumulation",""),IF(AV1763="Y","Institutional buying",""),IF(AW1763="Y","Long buildup",""),IF(AX1763="Y","Momentum leader","")))</f>
        <v/>
      </c>
      <c r="BA1763" s="94">
        <f>IF(BW1763="","","Passes "&amp;AY1763&amp;" of 5 buy-side scans"&amp;IF(G1763="Y","; RED FLAG: filter out using Red flag column",""))</f>
        <v/>
      </c>
      <c r="BB1763" s="91" t="inlineStr">
        <is>
          <t>None</t>
        </is>
      </c>
      <c r="BC1763" s="92" t="inlineStr">
        <is>
          <t>Y</t>
        </is>
      </c>
      <c r="BD1763" s="94" t="inlineStr">
        <is>
          <t>PE &gt; 50</t>
        </is>
      </c>
      <c r="BE1763" s="94" t="n"/>
      <c r="BF1763" s="92">
        <f>IF(R1763*100000&gt;=Settings!$B$5,"Y","N")</f>
        <v/>
      </c>
      <c r="BG1763" s="91">
        <f>IF(F1763&gt;Settings!$B$6,"Y","N")</f>
        <v/>
      </c>
      <c r="BH1763" s="97" t="n">
        <v>-38.2</v>
      </c>
      <c r="BI1763" s="96" t="n">
        <v>-0.8100000000000001</v>
      </c>
      <c r="BJ1763" s="96" t="n">
        <v>-7.01</v>
      </c>
      <c r="BK1763" s="96" t="n">
        <v>-8.029999999999999</v>
      </c>
      <c r="BL1763" s="96" t="n">
        <v>-0.41</v>
      </c>
      <c r="BM1763" s="96" t="n">
        <v>-36.54</v>
      </c>
      <c r="BN1763" s="97" t="n">
        <v>-3.54</v>
      </c>
      <c r="BO1763" s="96" t="n">
        <v>-6.19</v>
      </c>
      <c r="BP1763" s="96" t="n">
        <v>-8.529999999999999</v>
      </c>
      <c r="BQ1763" s="96" t="n">
        <v>-13.64</v>
      </c>
      <c r="BR1763" s="91" t="inlineStr">
        <is>
          <t>Stacked down</t>
        </is>
      </c>
      <c r="BS1763" s="91" t="inlineStr">
        <is>
          <t>None</t>
        </is>
      </c>
      <c r="BT1763" s="96" t="n">
        <v>32</v>
      </c>
      <c r="BU1763" s="91" t="inlineStr">
        <is>
          <t>N</t>
        </is>
      </c>
      <c r="BV1763" s="99">
        <f>IF(OR(BF1763&lt;&gt;"Y",BG1763&lt;&gt;"Y"),"",(AND(ISNUMBER(BQ1763),BQ1763&gt;0))+(BR1763="Stacked up")+(AND(ISNUMBER(BH1763),BH1763&gt;=-Settings!$B$17))+(AND(ISNUMBER(BK1763),ISNUMBER(BM1763),BK1763&gt;0,BM1763&gt;0))+(AND(ISNUMBER(AQ1763),AQ1763&gt;=Settings!$B$18))+(AND(ISNUMBER(BT1763),BT1763&gt;=Settings!$B$19,BT1763&lt;=Settings!$B$20))+(AND(ISNUMBER(AS1763),AS1763&gt;0))+(AND(ISNUMBER(T1763),ISNUMBER(M1763),T1763&gt;=Settings!$B$21,M1763&gt;0))+(AND(ISNUMBER(AD1763),ISNUMBER(M1763),AD1763&gt;=Settings!$B$22,M1763&gt;0))+(AY1763&gt;=1))</f>
        <v/>
      </c>
      <c r="BW1763" s="91">
        <f>IF(OR(AY1763=0,BF1763&lt;&gt;"Y",BG1763&lt;&gt;"Y"),"",1+SUMPRODUCT(($A$6:$A$2604=A1763)*($AY$6:$AY$2604&gt;0)*($BF$6:$BF$2604="Y")*($BG$6:$BG$2604="Y")*(($AY$6:$AY$2604&gt;AY1763)+($AY$6:$AY$2604=AY1763)*($AD$6:$AD$2604&gt;AD1763))))</f>
        <v/>
      </c>
    </row>
    <row r="1764" ht="23.85" customHeight="1" s="55">
      <c r="A1764" s="90" t="n">
        <v>46296</v>
      </c>
      <c r="B1764" s="91" t="inlineStr">
        <is>
          <t>PYRAMID</t>
        </is>
      </c>
      <c r="C1764" s="91" t="inlineStr">
        <is>
          <t>INE0MIS01010</t>
        </is>
      </c>
      <c r="D1764" s="91" t="n"/>
      <c r="E1764" s="91" t="inlineStr">
        <is>
          <t>None</t>
        </is>
      </c>
      <c r="F1764" s="93" t="n">
        <v>568</v>
      </c>
      <c r="G1764" s="92" t="inlineStr">
        <is>
          <t>N</t>
        </is>
      </c>
      <c r="H1764" s="94" t="n"/>
      <c r="I1764" s="91" t="inlineStr">
        <is>
          <t>N</t>
        </is>
      </c>
      <c r="J1764" s="92">
        <f>IF(K1764="","N","Y")</f>
        <v/>
      </c>
      <c r="K1764" s="94">
        <f>_xlfn.TEXTJOIN("; ",TRUE,IF(P1764="52-wk low","52-wk low",""),IF(AND(AD1764&gt;=Settings!$B$12,M1764&lt;0),"Distribution",""),IF(AND(AJ1764="Y",M1764&lt;0,AK1764&lt;-Settings!$B$13),"Long unwinding",""),IF(AND(AJ1764="Y",M1764&lt;0,AK1764&gt;Settings!$B$13),"Short buildup",""))</f>
        <v/>
      </c>
      <c r="L1764" s="95" t="n">
        <v>154.34</v>
      </c>
      <c r="M1764" s="96" t="n">
        <v>-1.07</v>
      </c>
      <c r="N1764" s="93" t="n">
        <v>1081</v>
      </c>
      <c r="O1764" s="91" t="inlineStr">
        <is>
          <t>None</t>
        </is>
      </c>
      <c r="P1764" s="91" t="inlineStr">
        <is>
          <t>None</t>
        </is>
      </c>
      <c r="Q1764" s="97" t="n">
        <v>0.49</v>
      </c>
      <c r="R1764" s="96" t="n">
        <v>0.47</v>
      </c>
      <c r="S1764" s="96" t="n">
        <v>1.05</v>
      </c>
      <c r="T1764" s="96" t="n">
        <v>0.29</v>
      </c>
      <c r="U1764" s="96" t="n">
        <v>0.46</v>
      </c>
      <c r="V1764" s="103" t="n">
        <v>0.44</v>
      </c>
      <c r="W1764" s="102" t="n">
        <v>1</v>
      </c>
      <c r="X1764" s="93" t="n"/>
      <c r="Y1764" s="91" t="inlineStr">
        <is>
          <t>None</t>
        </is>
      </c>
      <c r="Z1764" s="99" t="n">
        <v>75.25</v>
      </c>
      <c r="AA1764" s="96" t="n">
        <v>1.21</v>
      </c>
      <c r="AB1764" s="96" t="n">
        <v>1.34</v>
      </c>
      <c r="AC1764" s="96" t="n">
        <v>1.41</v>
      </c>
      <c r="AD1764" s="96" t="n">
        <v>0.75</v>
      </c>
      <c r="AE1764" s="96" t="n">
        <v>1.04</v>
      </c>
      <c r="AF1764" s="103" t="n">
        <v>1.69</v>
      </c>
      <c r="AG1764" s="91" t="inlineStr">
        <is>
          <t>Quiet accumulation</t>
        </is>
      </c>
      <c r="AH1764" s="100" t="n">
        <v>0</v>
      </c>
      <c r="AI1764" s="101" t="n">
        <v>0</v>
      </c>
      <c r="AJ1764" s="92" t="inlineStr">
        <is>
          <t>N</t>
        </is>
      </c>
      <c r="AK1764" s="96" t="n"/>
      <c r="AL1764" s="91" t="inlineStr">
        <is>
          <t>n/a</t>
        </is>
      </c>
      <c r="AM1764" s="93" t="n"/>
      <c r="AN1764" s="92" t="inlineStr">
        <is>
          <t>None</t>
        </is>
      </c>
      <c r="AO1764" s="102" t="n">
        <v>0</v>
      </c>
      <c r="AP1764" s="103" t="n">
        <v>0.86</v>
      </c>
      <c r="AQ1764" s="102" t="n">
        <v>54</v>
      </c>
      <c r="AR1764" s="91" t="inlineStr">
        <is>
          <t>N</t>
        </is>
      </c>
      <c r="AS1764" s="104" t="n"/>
      <c r="AT1764" s="92">
        <f>IF(AND(P1764="52-wk high",T1764&gt;=Settings!$B$7),"Y","N")</f>
        <v/>
      </c>
      <c r="AU1764" s="91">
        <f>IF(AND(AD1764&gt;=Settings!$B$8,M1764&gt;0),"Y","N")</f>
        <v/>
      </c>
      <c r="AV1764" s="91">
        <f>IF(OR(AH1764&gt;Settings!$B$9,AI1764&gt;Settings!$B$9),"Y","N")</f>
        <v/>
      </c>
      <c r="AW1764" s="91">
        <f>IF(AJ1764&lt;&gt;"Y","n/a",IF(AND(M1764&gt;0,AK1764&gt;Settings!$B$10),"Y","N"))</f>
        <v/>
      </c>
      <c r="AX1764" s="91">
        <f>IF(AO1764&gt;=Settings!$B$11,"Y","N")</f>
        <v/>
      </c>
      <c r="AY1764" s="99">
        <f>(AT1764="Y")+(AU1764="Y")+(AV1764="Y")+(AW1764="Y")+(AX1764="Y")</f>
        <v/>
      </c>
      <c r="AZ1764" s="94">
        <f>IF(AY1764=0,"None",_xlfn.TEXTJOIN(", ",TRUE(),IF(AT1764="Y","Breakout",""),IF(AU1764="Y","Accumulation",""),IF(AV1764="Y","Institutional buying",""),IF(AW1764="Y","Long buildup",""),IF(AX1764="Y","Momentum leader","")))</f>
        <v/>
      </c>
      <c r="BA1764" s="94">
        <f>IF(BW1764="","","Passes "&amp;AY1764&amp;" of 5 buy-side scans"&amp;IF(G1764="Y","; RED FLAG: filter out using Red flag column",""))</f>
        <v/>
      </c>
      <c r="BB1764" s="91" t="inlineStr">
        <is>
          <t>None</t>
        </is>
      </c>
      <c r="BC1764" s="92" t="inlineStr">
        <is>
          <t>N</t>
        </is>
      </c>
      <c r="BD1764" s="94" t="n"/>
      <c r="BE1764" s="94" t="n"/>
      <c r="BF1764" s="92">
        <f>IF(R1764*100000&gt;=Settings!$B$5,"Y","N")</f>
        <v/>
      </c>
      <c r="BG1764" s="91">
        <f>IF(F1764&gt;Settings!$B$6,"Y","N")</f>
        <v/>
      </c>
      <c r="BH1764" s="97" t="n">
        <v>-22.32</v>
      </c>
      <c r="BI1764" s="96" t="n">
        <v>-4.45</v>
      </c>
      <c r="BJ1764" s="96" t="n">
        <v>-2.37</v>
      </c>
      <c r="BK1764" s="96" t="n">
        <v>-9.869999999999999</v>
      </c>
      <c r="BL1764" s="96" t="n">
        <v>7.78</v>
      </c>
      <c r="BM1764" s="96" t="n">
        <v>-4.12</v>
      </c>
      <c r="BN1764" s="97" t="n">
        <v>-2.19</v>
      </c>
      <c r="BO1764" s="96" t="n">
        <v>-4.1</v>
      </c>
      <c r="BP1764" s="96" t="n">
        <v>-5.04</v>
      </c>
      <c r="BQ1764" s="96" t="n">
        <v>-5</v>
      </c>
      <c r="BR1764" s="91" t="inlineStr">
        <is>
          <t>Mixed</t>
        </is>
      </c>
      <c r="BS1764" s="91" t="inlineStr">
        <is>
          <t>None</t>
        </is>
      </c>
      <c r="BT1764" s="96" t="n">
        <v>38.2</v>
      </c>
      <c r="BU1764" s="91" t="inlineStr">
        <is>
          <t>N</t>
        </is>
      </c>
      <c r="BV1764" s="99">
        <f>IF(OR(BF1764&lt;&gt;"Y",BG1764&lt;&gt;"Y"),"",(AND(ISNUMBER(BQ1764),BQ1764&gt;0))+(BR1764="Stacked up")+(AND(ISNUMBER(BH1764),BH1764&gt;=-Settings!$B$17))+(AND(ISNUMBER(BK1764),ISNUMBER(BM1764),BK1764&gt;0,BM1764&gt;0))+(AND(ISNUMBER(AQ1764),AQ1764&gt;=Settings!$B$18))+(AND(ISNUMBER(BT1764),BT1764&gt;=Settings!$B$19,BT1764&lt;=Settings!$B$20))+(AND(ISNUMBER(AS1764),AS1764&gt;0))+(AND(ISNUMBER(T1764),ISNUMBER(M1764),T1764&gt;=Settings!$B$21,M1764&gt;0))+(AND(ISNUMBER(AD1764),ISNUMBER(M1764),AD1764&gt;=Settings!$B$22,M1764&gt;0))+(AY1764&gt;=1))</f>
        <v/>
      </c>
      <c r="BW1764" s="91">
        <f>IF(OR(AY1764=0,BF1764&lt;&gt;"Y",BG1764&lt;&gt;"Y"),"",1+SUMPRODUCT(($A$6:$A$2604=A1764)*($AY$6:$AY$2604&gt;0)*($BF$6:$BF$2604="Y")*($BG$6:$BG$2604="Y")*(($AY$6:$AY$2604&gt;AY1764)+($AY$6:$AY$2604=AY1764)*($AD$6:$AD$2604&gt;AD1764))))</f>
        <v/>
      </c>
    </row>
    <row r="1765" ht="23.85" customHeight="1" s="55">
      <c r="A1765" s="90" t="n">
        <v>46296</v>
      </c>
      <c r="B1765" s="91" t="inlineStr">
        <is>
          <t>BLACKROSE</t>
        </is>
      </c>
      <c r="C1765" s="91" t="inlineStr">
        <is>
          <t>INE761G01016</t>
        </is>
      </c>
      <c r="D1765" s="91" t="n"/>
      <c r="E1765" s="91" t="inlineStr">
        <is>
          <t>None</t>
        </is>
      </c>
      <c r="F1765" s="93" t="n">
        <v>563</v>
      </c>
      <c r="G1765" s="92" t="inlineStr">
        <is>
          <t>N</t>
        </is>
      </c>
      <c r="H1765" s="94" t="n"/>
      <c r="I1765" s="91" t="inlineStr">
        <is>
          <t>N</t>
        </is>
      </c>
      <c r="J1765" s="92">
        <f>IF(K1765="","N","Y")</f>
        <v/>
      </c>
      <c r="K1765" s="94">
        <f>_xlfn.TEXTJOIN("; ",TRUE,IF(P1765="52-wk low","52-wk low",""),IF(AND(AD1765&gt;=Settings!$B$12,M1765&lt;0),"Distribution",""),IF(AND(AJ1765="Y",M1765&lt;0,AK1765&lt;-Settings!$B$13),"Long unwinding",""),IF(AND(AJ1765="Y",M1765&lt;0,AK1765&gt;Settings!$B$13),"Short buildup",""))</f>
        <v/>
      </c>
      <c r="L1765" s="95" t="n">
        <v>110.45</v>
      </c>
      <c r="M1765" s="96" t="n">
        <v>-4.61</v>
      </c>
      <c r="N1765" s="93" t="n">
        <v>2428</v>
      </c>
      <c r="O1765" s="91" t="inlineStr">
        <is>
          <t>None</t>
        </is>
      </c>
      <c r="P1765" s="91" t="inlineStr">
        <is>
          <t>None</t>
        </is>
      </c>
      <c r="Q1765" s="97" t="n">
        <v>0.57</v>
      </c>
      <c r="R1765" s="96" t="n">
        <v>0.32</v>
      </c>
      <c r="S1765" s="96" t="n">
        <v>1.94</v>
      </c>
      <c r="T1765" s="96" t="n">
        <v>2.48</v>
      </c>
      <c r="U1765" s="96" t="n">
        <v>1.1</v>
      </c>
      <c r="V1765" s="103" t="n">
        <v>0.6</v>
      </c>
      <c r="W1765" s="102" t="n"/>
      <c r="X1765" s="93" t="n"/>
      <c r="Y1765" s="91" t="inlineStr">
        <is>
          <t>None</t>
        </is>
      </c>
      <c r="Z1765" s="99" t="n">
        <v>71.75</v>
      </c>
      <c r="AA1765" s="96" t="n">
        <v>1.09</v>
      </c>
      <c r="AB1765" s="96" t="n">
        <v>1.09</v>
      </c>
      <c r="AC1765" s="96" t="n"/>
      <c r="AD1765" s="96" t="n"/>
      <c r="AE1765" s="96" t="n"/>
      <c r="AF1765" s="103" t="n"/>
      <c r="AG1765" s="91" t="inlineStr">
        <is>
          <t>No delivery data</t>
        </is>
      </c>
      <c r="AH1765" s="100" t="n">
        <v>0</v>
      </c>
      <c r="AI1765" s="101" t="n">
        <v>0</v>
      </c>
      <c r="AJ1765" s="92" t="inlineStr">
        <is>
          <t>N</t>
        </is>
      </c>
      <c r="AK1765" s="96" t="n"/>
      <c r="AL1765" s="91" t="inlineStr">
        <is>
          <t>n/a</t>
        </is>
      </c>
      <c r="AM1765" s="93" t="n"/>
      <c r="AN1765" s="92" t="inlineStr">
        <is>
          <t>None</t>
        </is>
      </c>
      <c r="AO1765" s="102" t="n">
        <v>0</v>
      </c>
      <c r="AP1765" s="103" t="n"/>
      <c r="AQ1765" s="102" t="n"/>
      <c r="AR1765" s="91" t="inlineStr">
        <is>
          <t>N</t>
        </is>
      </c>
      <c r="AS1765" s="104" t="n"/>
      <c r="AT1765" s="92">
        <f>IF(AND(P1765="52-wk high",T1765&gt;=Settings!$B$7),"Y","N")</f>
        <v/>
      </c>
      <c r="AU1765" s="91">
        <f>IF(AND(AD1765&gt;=Settings!$B$8,M1765&gt;0),"Y","N")</f>
        <v/>
      </c>
      <c r="AV1765" s="91">
        <f>IF(OR(AH1765&gt;Settings!$B$9,AI1765&gt;Settings!$B$9),"Y","N")</f>
        <v/>
      </c>
      <c r="AW1765" s="91">
        <f>IF(AJ1765&lt;&gt;"Y","n/a",IF(AND(M1765&gt;0,AK1765&gt;Settings!$B$10),"Y","N"))</f>
        <v/>
      </c>
      <c r="AX1765" s="91">
        <f>IF(AO1765&gt;=Settings!$B$11,"Y","N")</f>
        <v/>
      </c>
      <c r="AY1765" s="99">
        <f>(AT1765="Y")+(AU1765="Y")+(AV1765="Y")+(AW1765="Y")+(AX1765="Y")</f>
        <v/>
      </c>
      <c r="AZ1765" s="94">
        <f>IF(AY1765=0,"None",_xlfn.TEXTJOIN(", ",TRUE(),IF(AT1765="Y","Breakout",""),IF(AU1765="Y","Accumulation",""),IF(AV1765="Y","Institutional buying",""),IF(AW1765="Y","Long buildup",""),IF(AX1765="Y","Momentum leader","")))</f>
        <v/>
      </c>
      <c r="BA1765" s="94">
        <f>IF(BW1765="","","Passes "&amp;AY1765&amp;" of 5 buy-side scans"&amp;IF(G1765="Y","; RED FLAG: filter out using Red flag column",""))</f>
        <v/>
      </c>
      <c r="BB1765" s="91" t="inlineStr">
        <is>
          <t>None</t>
        </is>
      </c>
      <c r="BC1765" s="92" t="inlineStr">
        <is>
          <t>N</t>
        </is>
      </c>
      <c r="BD1765" s="94" t="n"/>
      <c r="BE1765" s="94" t="n"/>
      <c r="BF1765" s="92">
        <f>IF(R1765*100000&gt;=Settings!$B$5,"Y","N")</f>
        <v/>
      </c>
      <c r="BG1765" s="91">
        <f>IF(F1765&gt;Settings!$B$6,"Y","N")</f>
        <v/>
      </c>
      <c r="BH1765" s="97" t="n">
        <v>-14.97</v>
      </c>
      <c r="BI1765" s="96" t="n">
        <v>-2.14</v>
      </c>
      <c r="BJ1765" s="96" t="n">
        <v>-2.77</v>
      </c>
      <c r="BK1765" s="96" t="n">
        <v>-7.48</v>
      </c>
      <c r="BL1765" s="96" t="n"/>
      <c r="BM1765" s="96" t="n"/>
      <c r="BN1765" s="97" t="n">
        <v>-1.4</v>
      </c>
      <c r="BO1765" s="96" t="n">
        <v>0.47</v>
      </c>
      <c r="BP1765" s="96" t="n">
        <v>4.78</v>
      </c>
      <c r="BQ1765" s="96" t="n"/>
      <c r="BR1765" s="91" t="n"/>
      <c r="BS1765" s="91" t="inlineStr">
        <is>
          <t>None</t>
        </is>
      </c>
      <c r="BT1765" s="96" t="n">
        <v>45.6</v>
      </c>
      <c r="BU1765" s="91" t="n"/>
      <c r="BV1765" s="99">
        <f>IF(OR(BF1765&lt;&gt;"Y",BG1765&lt;&gt;"Y"),"",(AND(ISNUMBER(BQ1765),BQ1765&gt;0))+(BR1765="Stacked up")+(AND(ISNUMBER(BH1765),BH1765&gt;=-Settings!$B$17))+(AND(ISNUMBER(BK1765),ISNUMBER(BM1765),BK1765&gt;0,BM1765&gt;0))+(AND(ISNUMBER(AQ1765),AQ1765&gt;=Settings!$B$18))+(AND(ISNUMBER(BT1765),BT1765&gt;=Settings!$B$19,BT1765&lt;=Settings!$B$20))+(AND(ISNUMBER(AS1765),AS1765&gt;0))+(AND(ISNUMBER(T1765),ISNUMBER(M1765),T1765&gt;=Settings!$B$21,M1765&gt;0))+(AND(ISNUMBER(AD1765),ISNUMBER(M1765),AD1765&gt;=Settings!$B$22,M1765&gt;0))+(AY1765&gt;=1))</f>
        <v/>
      </c>
      <c r="BW1765" s="91">
        <f>IF(OR(AY1765=0,BF1765&lt;&gt;"Y",BG1765&lt;&gt;"Y"),"",1+SUMPRODUCT(($A$6:$A$2604=A1765)*($AY$6:$AY$2604&gt;0)*($BF$6:$BF$2604="Y")*($BG$6:$BG$2604="Y")*(($AY$6:$AY$2604&gt;AY1765)+($AY$6:$AY$2604=AY1765)*($AD$6:$AD$2604&gt;AD1765))))</f>
        <v/>
      </c>
    </row>
    <row r="1766" ht="23.85" customHeight="1" s="55">
      <c r="A1766" s="90" t="n">
        <v>46296</v>
      </c>
      <c r="B1766" s="91" t="inlineStr">
        <is>
          <t>DICIND</t>
        </is>
      </c>
      <c r="C1766" s="91" t="inlineStr">
        <is>
          <t>INE303A01010</t>
        </is>
      </c>
      <c r="D1766" s="91" t="n"/>
      <c r="E1766" s="91" t="inlineStr">
        <is>
          <t>None</t>
        </is>
      </c>
      <c r="F1766" s="93" t="n">
        <v>563</v>
      </c>
      <c r="G1766" s="92" t="inlineStr">
        <is>
          <t>N</t>
        </is>
      </c>
      <c r="H1766" s="94" t="n"/>
      <c r="I1766" s="91" t="inlineStr">
        <is>
          <t>N</t>
        </is>
      </c>
      <c r="J1766" s="92">
        <f>IF(K1766="","N","Y")</f>
        <v/>
      </c>
      <c r="K1766" s="94">
        <f>_xlfn.TEXTJOIN("; ",TRUE,IF(P1766="52-wk low","52-wk low",""),IF(AND(AD1766&gt;=Settings!$B$12,M1766&lt;0),"Distribution",""),IF(AND(AJ1766="Y",M1766&lt;0,AK1766&lt;-Settings!$B$13),"Long unwinding",""),IF(AND(AJ1766="Y",M1766&lt;0,AK1766&gt;Settings!$B$13),"Short buildup",""))</f>
        <v/>
      </c>
      <c r="L1766" s="95" t="n">
        <v>613.65</v>
      </c>
      <c r="M1766" s="96" t="n">
        <v>-3.41</v>
      </c>
      <c r="N1766" s="93" t="n">
        <v>2200</v>
      </c>
      <c r="O1766" s="91" t="inlineStr">
        <is>
          <t>None</t>
        </is>
      </c>
      <c r="P1766" s="91" t="inlineStr">
        <is>
          <t>None</t>
        </is>
      </c>
      <c r="Q1766" s="97" t="n">
        <v>0.04</v>
      </c>
      <c r="R1766" s="96" t="n">
        <v>0.08</v>
      </c>
      <c r="S1766" s="96" t="n">
        <v>0.59</v>
      </c>
      <c r="T1766" s="96" t="n">
        <v>0.37</v>
      </c>
      <c r="U1766" s="96" t="n">
        <v>0.6</v>
      </c>
      <c r="V1766" s="103" t="n">
        <v>1.02</v>
      </c>
      <c r="W1766" s="102" t="n">
        <v>3</v>
      </c>
      <c r="X1766" s="93" t="n"/>
      <c r="Y1766" s="91" t="inlineStr">
        <is>
          <t>None</t>
        </is>
      </c>
      <c r="Z1766" s="99" t="n">
        <v>69.36</v>
      </c>
      <c r="AA1766" s="96" t="n">
        <v>1.04</v>
      </c>
      <c r="AB1766" s="96" t="n">
        <v>1.01</v>
      </c>
      <c r="AC1766" s="96" t="n">
        <v>0.61</v>
      </c>
      <c r="AD1766" s="96" t="n">
        <v>0.53</v>
      </c>
      <c r="AE1766" s="96" t="n">
        <v>0.77</v>
      </c>
      <c r="AF1766" s="103" t="n">
        <v>1.24</v>
      </c>
      <c r="AG1766" s="91" t="inlineStr">
        <is>
          <t>Normal</t>
        </is>
      </c>
      <c r="AH1766" s="100" t="n">
        <v>0</v>
      </c>
      <c r="AI1766" s="101" t="n">
        <v>0</v>
      </c>
      <c r="AJ1766" s="92" t="inlineStr">
        <is>
          <t>N</t>
        </is>
      </c>
      <c r="AK1766" s="96" t="n"/>
      <c r="AL1766" s="91" t="inlineStr">
        <is>
          <t>n/a</t>
        </is>
      </c>
      <c r="AM1766" s="93" t="n"/>
      <c r="AN1766" s="92" t="inlineStr">
        <is>
          <t>None</t>
        </is>
      </c>
      <c r="AO1766" s="102" t="n">
        <v>0</v>
      </c>
      <c r="AP1766" s="103" t="n">
        <v>1.33</v>
      </c>
      <c r="AQ1766" s="102" t="n">
        <v>74</v>
      </c>
      <c r="AR1766" s="91" t="inlineStr">
        <is>
          <t>N</t>
        </is>
      </c>
      <c r="AS1766" s="104" t="n"/>
      <c r="AT1766" s="92">
        <f>IF(AND(P1766="52-wk high",T1766&gt;=Settings!$B$7),"Y","N")</f>
        <v/>
      </c>
      <c r="AU1766" s="91">
        <f>IF(AND(AD1766&gt;=Settings!$B$8,M1766&gt;0),"Y","N")</f>
        <v/>
      </c>
      <c r="AV1766" s="91">
        <f>IF(OR(AH1766&gt;Settings!$B$9,AI1766&gt;Settings!$B$9),"Y","N")</f>
        <v/>
      </c>
      <c r="AW1766" s="91">
        <f>IF(AJ1766&lt;&gt;"Y","n/a",IF(AND(M1766&gt;0,AK1766&gt;Settings!$B$10),"Y","N"))</f>
        <v/>
      </c>
      <c r="AX1766" s="91">
        <f>IF(AO1766&gt;=Settings!$B$11,"Y","N")</f>
        <v/>
      </c>
      <c r="AY1766" s="99">
        <f>(AT1766="Y")+(AU1766="Y")+(AV1766="Y")+(AW1766="Y")+(AX1766="Y")</f>
        <v/>
      </c>
      <c r="AZ1766" s="94">
        <f>IF(AY1766=0,"None",_xlfn.TEXTJOIN(", ",TRUE(),IF(AT1766="Y","Breakout",""),IF(AU1766="Y","Accumulation",""),IF(AV1766="Y","Institutional buying",""),IF(AW1766="Y","Long buildup",""),IF(AX1766="Y","Momentum leader","")))</f>
        <v/>
      </c>
      <c r="BA1766" s="94">
        <f>IF(BW1766="","","Passes "&amp;AY1766&amp;" of 5 buy-side scans"&amp;IF(G1766="Y","; RED FLAG: filter out using Red flag column",""))</f>
        <v/>
      </c>
      <c r="BB1766" s="91" t="inlineStr">
        <is>
          <t>None</t>
        </is>
      </c>
      <c r="BC1766" s="92" t="inlineStr">
        <is>
          <t>Y</t>
        </is>
      </c>
      <c r="BD1766" s="94" t="inlineStr">
        <is>
          <t>Few traders (&lt;100 unique PAN, 30 days)</t>
        </is>
      </c>
      <c r="BE1766" s="94" t="n"/>
      <c r="BF1766" s="92">
        <f>IF(R1766*100000&gt;=Settings!$B$5,"Y","N")</f>
        <v/>
      </c>
      <c r="BG1766" s="91">
        <f>IF(F1766&gt;Settings!$B$6,"Y","N")</f>
        <v/>
      </c>
      <c r="BH1766" s="97" t="n">
        <v>-9.09</v>
      </c>
      <c r="BI1766" s="96" t="n">
        <v>-5.26</v>
      </c>
      <c r="BJ1766" s="96" t="n">
        <v>10.85</v>
      </c>
      <c r="BK1766" s="96" t="n">
        <v>20.14</v>
      </c>
      <c r="BL1766" s="96" t="n">
        <v>22.2</v>
      </c>
      <c r="BM1766" s="96" t="n">
        <v>19.58</v>
      </c>
      <c r="BN1766" s="97" t="n">
        <v>-1.29</v>
      </c>
      <c r="BO1766" s="96" t="n">
        <v>3.87</v>
      </c>
      <c r="BP1766" s="96" t="n">
        <v>8.800000000000001</v>
      </c>
      <c r="BQ1766" s="96" t="n">
        <v>12.5</v>
      </c>
      <c r="BR1766" s="91" t="inlineStr">
        <is>
          <t>Mixed</t>
        </is>
      </c>
      <c r="BS1766" s="91" t="inlineStr">
        <is>
          <t>None</t>
        </is>
      </c>
      <c r="BT1766" s="96" t="n">
        <v>45.2</v>
      </c>
      <c r="BU1766" s="91" t="inlineStr">
        <is>
          <t>N</t>
        </is>
      </c>
      <c r="BV1766" s="99">
        <f>IF(OR(BF1766&lt;&gt;"Y",BG1766&lt;&gt;"Y"),"",(AND(ISNUMBER(BQ1766),BQ1766&gt;0))+(BR1766="Stacked up")+(AND(ISNUMBER(BH1766),BH1766&gt;=-Settings!$B$17))+(AND(ISNUMBER(BK1766),ISNUMBER(BM1766),BK1766&gt;0,BM1766&gt;0))+(AND(ISNUMBER(AQ1766),AQ1766&gt;=Settings!$B$18))+(AND(ISNUMBER(BT1766),BT1766&gt;=Settings!$B$19,BT1766&lt;=Settings!$B$20))+(AND(ISNUMBER(AS1766),AS1766&gt;0))+(AND(ISNUMBER(T1766),ISNUMBER(M1766),T1766&gt;=Settings!$B$21,M1766&gt;0))+(AND(ISNUMBER(AD1766),ISNUMBER(M1766),AD1766&gt;=Settings!$B$22,M1766&gt;0))+(AY1766&gt;=1))</f>
        <v/>
      </c>
      <c r="BW1766" s="91">
        <f>IF(OR(AY1766=0,BF1766&lt;&gt;"Y",BG1766&lt;&gt;"Y"),"",1+SUMPRODUCT(($A$6:$A$2604=A1766)*($AY$6:$AY$2604&gt;0)*($BF$6:$BF$2604="Y")*($BG$6:$BG$2604="Y")*(($AY$6:$AY$2604&gt;AY1766)+($AY$6:$AY$2604=AY1766)*($AD$6:$AD$2604&gt;AD1766))))</f>
        <v/>
      </c>
    </row>
    <row r="1767" ht="23.85" customHeight="1" s="55">
      <c r="A1767" s="90" t="n">
        <v>46296</v>
      </c>
      <c r="B1767" s="91" t="inlineStr">
        <is>
          <t>DCI</t>
        </is>
      </c>
      <c r="C1767" s="91" t="inlineStr">
        <is>
          <t>INE0A1101019</t>
        </is>
      </c>
      <c r="D1767" s="91" t="n"/>
      <c r="E1767" s="91" t="inlineStr">
        <is>
          <t>None</t>
        </is>
      </c>
      <c r="F1767" s="93" t="n">
        <v>562</v>
      </c>
      <c r="G1767" s="92" t="inlineStr">
        <is>
          <t>N</t>
        </is>
      </c>
      <c r="H1767" s="94" t="n"/>
      <c r="I1767" s="91" t="inlineStr">
        <is>
          <t>N</t>
        </is>
      </c>
      <c r="J1767" s="92">
        <f>IF(K1767="","N","Y")</f>
        <v/>
      </c>
      <c r="K1767" s="94">
        <f>_xlfn.TEXTJOIN("; ",TRUE,IF(P1767="52-wk low","52-wk low",""),IF(AND(AD1767&gt;=Settings!$B$12,M1767&lt;0),"Distribution",""),IF(AND(AJ1767="Y",M1767&lt;0,AK1767&lt;-Settings!$B$13),"Long unwinding",""),IF(AND(AJ1767="Y",M1767&lt;0,AK1767&gt;Settings!$B$13),"Short buildup",""))</f>
        <v/>
      </c>
      <c r="L1767" s="95" t="n">
        <v>342.95</v>
      </c>
      <c r="M1767" s="96" t="n">
        <v>2.37</v>
      </c>
      <c r="N1767" s="93" t="n">
        <v>161</v>
      </c>
      <c r="O1767" s="91" t="inlineStr">
        <is>
          <t>None</t>
        </is>
      </c>
      <c r="P1767" s="91" t="inlineStr">
        <is>
          <t>None</t>
        </is>
      </c>
      <c r="Q1767" s="97" t="n">
        <v>2.12</v>
      </c>
      <c r="R1767" s="96" t="n">
        <v>5.27</v>
      </c>
      <c r="S1767" s="96" t="n">
        <v>0.4</v>
      </c>
      <c r="T1767" s="96" t="n">
        <v>0.72</v>
      </c>
      <c r="U1767" s="96" t="n">
        <v>1.4</v>
      </c>
      <c r="V1767" s="103" t="n">
        <v>3.42</v>
      </c>
      <c r="W1767" s="102" t="n">
        <v>4</v>
      </c>
      <c r="X1767" s="93" t="n"/>
      <c r="Y1767" s="91" t="inlineStr">
        <is>
          <t>None</t>
        </is>
      </c>
      <c r="Z1767" s="99" t="n">
        <v>42.67</v>
      </c>
      <c r="AA1767" s="96" t="n">
        <v>1.21</v>
      </c>
      <c r="AB1767" s="96" t="n">
        <v>1</v>
      </c>
      <c r="AC1767" s="96" t="n">
        <v>0.74</v>
      </c>
      <c r="AD1767" s="96" t="n">
        <v>1.13</v>
      </c>
      <c r="AE1767" s="96" t="n"/>
      <c r="AF1767" s="103" t="n"/>
      <c r="AG1767" s="91" t="inlineStr">
        <is>
          <t>Drying up</t>
        </is>
      </c>
      <c r="AH1767" s="100" t="n">
        <v>0</v>
      </c>
      <c r="AI1767" s="101" t="n">
        <v>0</v>
      </c>
      <c r="AJ1767" s="92" t="inlineStr">
        <is>
          <t>N</t>
        </is>
      </c>
      <c r="AK1767" s="96" t="n"/>
      <c r="AL1767" s="91" t="inlineStr">
        <is>
          <t>n/a</t>
        </is>
      </c>
      <c r="AM1767" s="93" t="n"/>
      <c r="AN1767" s="92" t="inlineStr">
        <is>
          <t>None</t>
        </is>
      </c>
      <c r="AO1767" s="102" t="n">
        <v>0</v>
      </c>
      <c r="AP1767" s="103" t="n">
        <v>1.16</v>
      </c>
      <c r="AQ1767" s="102" t="n">
        <v>68</v>
      </c>
      <c r="AR1767" s="91" t="inlineStr">
        <is>
          <t>N</t>
        </is>
      </c>
      <c r="AS1767" s="104" t="n"/>
      <c r="AT1767" s="92">
        <f>IF(AND(P1767="52-wk high",T1767&gt;=Settings!$B$7),"Y","N")</f>
        <v/>
      </c>
      <c r="AU1767" s="91">
        <f>IF(AND(AD1767&gt;=Settings!$B$8,M1767&gt;0),"Y","N")</f>
        <v/>
      </c>
      <c r="AV1767" s="91">
        <f>IF(OR(AH1767&gt;Settings!$B$9,AI1767&gt;Settings!$B$9),"Y","N")</f>
        <v/>
      </c>
      <c r="AW1767" s="91">
        <f>IF(AJ1767&lt;&gt;"Y","n/a",IF(AND(M1767&gt;0,AK1767&gt;Settings!$B$10),"Y","N"))</f>
        <v/>
      </c>
      <c r="AX1767" s="91">
        <f>IF(AO1767&gt;=Settings!$B$11,"Y","N")</f>
        <v/>
      </c>
      <c r="AY1767" s="99">
        <f>(AT1767="Y")+(AU1767="Y")+(AV1767="Y")+(AW1767="Y")+(AX1767="Y")</f>
        <v/>
      </c>
      <c r="AZ1767" s="94">
        <f>IF(AY1767=0,"None",_xlfn.TEXTJOIN(", ",TRUE(),IF(AT1767="Y","Breakout",""),IF(AU1767="Y","Accumulation",""),IF(AV1767="Y","Institutional buying",""),IF(AW1767="Y","Long buildup",""),IF(AX1767="Y","Momentum leader","")))</f>
        <v/>
      </c>
      <c r="BA1767" s="94">
        <f>IF(BW1767="","","Passes "&amp;AY1767&amp;" of 5 buy-side scans"&amp;IF(G1767="Y","; RED FLAG: filter out using Red flag column",""))</f>
        <v/>
      </c>
      <c r="BB1767" s="91" t="inlineStr">
        <is>
          <t>None</t>
        </is>
      </c>
      <c r="BC1767" s="92" t="inlineStr">
        <is>
          <t>Y</t>
        </is>
      </c>
      <c r="BD1767" s="94" t="inlineStr">
        <is>
          <t>&gt;25% move in 15 days; High-low range &gt;75% in 3 months</t>
        </is>
      </c>
      <c r="BE1767" s="94" t="n"/>
      <c r="BF1767" s="92">
        <f>IF(R1767*100000&gt;=Settings!$B$5,"Y","N")</f>
        <v/>
      </c>
      <c r="BG1767" s="91">
        <f>IF(F1767&gt;Settings!$B$6,"Y","N")</f>
        <v/>
      </c>
      <c r="BH1767" s="97" t="n">
        <v>-27.8</v>
      </c>
      <c r="BI1767" s="96" t="n">
        <v>13.41</v>
      </c>
      <c r="BJ1767" s="96" t="n">
        <v>-7.24</v>
      </c>
      <c r="BK1767" s="96" t="n">
        <v>26.2</v>
      </c>
      <c r="BL1767" s="96" t="n">
        <v>8.48</v>
      </c>
      <c r="BM1767" s="96" t="n">
        <v>34.75</v>
      </c>
      <c r="BN1767" s="97" t="n">
        <v>9.470000000000001</v>
      </c>
      <c r="BO1767" s="96" t="n">
        <v>8.220000000000001</v>
      </c>
      <c r="BP1767" s="96" t="n">
        <v>11.11</v>
      </c>
      <c r="BQ1767" s="96" t="n">
        <v>16.1</v>
      </c>
      <c r="BR1767" s="91" t="inlineStr">
        <is>
          <t>Mixed</t>
        </is>
      </c>
      <c r="BS1767" s="91" t="inlineStr">
        <is>
          <t>None</t>
        </is>
      </c>
      <c r="BT1767" s="96" t="n">
        <v>68</v>
      </c>
      <c r="BU1767" s="91" t="inlineStr">
        <is>
          <t>N</t>
        </is>
      </c>
      <c r="BV1767" s="99">
        <f>IF(OR(BF1767&lt;&gt;"Y",BG1767&lt;&gt;"Y"),"",(AND(ISNUMBER(BQ1767),BQ1767&gt;0))+(BR1767="Stacked up")+(AND(ISNUMBER(BH1767),BH1767&gt;=-Settings!$B$17))+(AND(ISNUMBER(BK1767),ISNUMBER(BM1767),BK1767&gt;0,BM1767&gt;0))+(AND(ISNUMBER(AQ1767),AQ1767&gt;=Settings!$B$18))+(AND(ISNUMBER(BT1767),BT1767&gt;=Settings!$B$19,BT1767&lt;=Settings!$B$20))+(AND(ISNUMBER(AS1767),AS1767&gt;0))+(AND(ISNUMBER(T1767),ISNUMBER(M1767),T1767&gt;=Settings!$B$21,M1767&gt;0))+(AND(ISNUMBER(AD1767),ISNUMBER(M1767),AD1767&gt;=Settings!$B$22,M1767&gt;0))+(AY1767&gt;=1))</f>
        <v/>
      </c>
      <c r="BW1767" s="91">
        <f>IF(OR(AY1767=0,BF1767&lt;&gt;"Y",BG1767&lt;&gt;"Y"),"",1+SUMPRODUCT(($A$6:$A$2604=A1767)*($AY$6:$AY$2604&gt;0)*($BF$6:$BF$2604="Y")*($BG$6:$BG$2604="Y")*(($AY$6:$AY$2604&gt;AY1767)+($AY$6:$AY$2604=AY1767)*($AD$6:$AD$2604&gt;AD1767))))</f>
        <v/>
      </c>
    </row>
    <row r="1768" ht="23.85" customHeight="1" s="55">
      <c r="A1768" s="90" t="n">
        <v>46296</v>
      </c>
      <c r="B1768" s="91" t="inlineStr">
        <is>
          <t>HINDCOMPOS</t>
        </is>
      </c>
      <c r="C1768" s="91" t="inlineStr">
        <is>
          <t>INE310C01029</t>
        </is>
      </c>
      <c r="D1768" s="91" t="n"/>
      <c r="E1768" s="91" t="inlineStr">
        <is>
          <t>None</t>
        </is>
      </c>
      <c r="F1768" s="93" t="n">
        <v>562</v>
      </c>
      <c r="G1768" s="92" t="inlineStr">
        <is>
          <t>N</t>
        </is>
      </c>
      <c r="H1768" s="94" t="n"/>
      <c r="I1768" s="91" t="inlineStr">
        <is>
          <t>N</t>
        </is>
      </c>
      <c r="J1768" s="92">
        <f>IF(K1768="","N","Y")</f>
        <v/>
      </c>
      <c r="K1768" s="94">
        <f>_xlfn.TEXTJOIN("; ",TRUE,IF(P1768="52-wk low","52-wk low",""),IF(AND(AD1768&gt;=Settings!$B$12,M1768&lt;0),"Distribution",""),IF(AND(AJ1768="Y",M1768&lt;0,AK1768&lt;-Settings!$B$13),"Long unwinding",""),IF(AND(AJ1768="Y",M1768&lt;0,AK1768&gt;Settings!$B$13),"Short buildup",""))</f>
        <v/>
      </c>
      <c r="L1768" s="95" t="n">
        <v>380.8</v>
      </c>
      <c r="M1768" s="96" t="n">
        <v>-0.13</v>
      </c>
      <c r="N1768" s="93" t="n">
        <v>654</v>
      </c>
      <c r="O1768" s="91" t="inlineStr">
        <is>
          <t>None</t>
        </is>
      </c>
      <c r="P1768" s="91" t="inlineStr">
        <is>
          <t>None</t>
        </is>
      </c>
      <c r="Q1768" s="97" t="n">
        <v>0.01</v>
      </c>
      <c r="R1768" s="96" t="n">
        <v>0.04</v>
      </c>
      <c r="S1768" s="96" t="n">
        <v>0.32</v>
      </c>
      <c r="T1768" s="96" t="n">
        <v>0.32</v>
      </c>
      <c r="U1768" s="96" t="n">
        <v>0.17</v>
      </c>
      <c r="V1768" s="103" t="n">
        <v>0.51</v>
      </c>
      <c r="W1768" s="102" t="n">
        <v>0</v>
      </c>
      <c r="X1768" s="93" t="n"/>
      <c r="Y1768" s="91" t="inlineStr">
        <is>
          <t>None</t>
        </is>
      </c>
      <c r="Z1768" s="99" t="n">
        <v>63.46</v>
      </c>
      <c r="AA1768" s="96" t="n">
        <v>0.93</v>
      </c>
      <c r="AB1768" s="96" t="n">
        <v>1</v>
      </c>
      <c r="AC1768" s="96" t="n">
        <v>0.31</v>
      </c>
      <c r="AD1768" s="96" t="n">
        <v>0.33</v>
      </c>
      <c r="AE1768" s="96" t="n">
        <v>0.23</v>
      </c>
      <c r="AF1768" s="103" t="n">
        <v>1.41</v>
      </c>
      <c r="AG1768" s="91" t="inlineStr">
        <is>
          <t>Normal</t>
        </is>
      </c>
      <c r="AH1768" s="100" t="n">
        <v>0</v>
      </c>
      <c r="AI1768" s="101" t="n">
        <v>0</v>
      </c>
      <c r="AJ1768" s="92" t="inlineStr">
        <is>
          <t>N</t>
        </is>
      </c>
      <c r="AK1768" s="96" t="n"/>
      <c r="AL1768" s="91" t="inlineStr">
        <is>
          <t>n/a</t>
        </is>
      </c>
      <c r="AM1768" s="93" t="n"/>
      <c r="AN1768" s="92" t="inlineStr">
        <is>
          <t>None</t>
        </is>
      </c>
      <c r="AO1768" s="102" t="n">
        <v>0</v>
      </c>
      <c r="AP1768" s="103" t="n">
        <v>0.74</v>
      </c>
      <c r="AQ1768" s="102" t="n">
        <v>42</v>
      </c>
      <c r="AR1768" s="91" t="inlineStr">
        <is>
          <t>N</t>
        </is>
      </c>
      <c r="AS1768" s="104" t="n"/>
      <c r="AT1768" s="92">
        <f>IF(AND(P1768="52-wk high",T1768&gt;=Settings!$B$7),"Y","N")</f>
        <v/>
      </c>
      <c r="AU1768" s="91">
        <f>IF(AND(AD1768&gt;=Settings!$B$8,M1768&gt;0),"Y","N")</f>
        <v/>
      </c>
      <c r="AV1768" s="91">
        <f>IF(OR(AH1768&gt;Settings!$B$9,AI1768&gt;Settings!$B$9),"Y","N")</f>
        <v/>
      </c>
      <c r="AW1768" s="91">
        <f>IF(AJ1768&lt;&gt;"Y","n/a",IF(AND(M1768&gt;0,AK1768&gt;Settings!$B$10),"Y","N"))</f>
        <v/>
      </c>
      <c r="AX1768" s="91">
        <f>IF(AO1768&gt;=Settings!$B$11,"Y","N")</f>
        <v/>
      </c>
      <c r="AY1768" s="99">
        <f>(AT1768="Y")+(AU1768="Y")+(AV1768="Y")+(AW1768="Y")+(AX1768="Y")</f>
        <v/>
      </c>
      <c r="AZ1768" s="94">
        <f>IF(AY1768=0,"None",_xlfn.TEXTJOIN(", ",TRUE(),IF(AT1768="Y","Breakout",""),IF(AU1768="Y","Accumulation",""),IF(AV1768="Y","Institutional buying",""),IF(AW1768="Y","Long buildup",""),IF(AX1768="Y","Momentum leader","")))</f>
        <v/>
      </c>
      <c r="BA1768" s="94">
        <f>IF(BW1768="","","Passes "&amp;AY1768&amp;" of 5 buy-side scans"&amp;IF(G1768="Y","; RED FLAG: filter out using Red flag column",""))</f>
        <v/>
      </c>
      <c r="BB1768" s="91" t="inlineStr">
        <is>
          <t>None</t>
        </is>
      </c>
      <c r="BC1768" s="92" t="inlineStr">
        <is>
          <t>Y</t>
        </is>
      </c>
      <c r="BD1768" s="94" t="inlineStr">
        <is>
          <t>Few traders (&lt;100 unique PAN, 30 days)</t>
        </is>
      </c>
      <c r="BE1768" s="94" t="n"/>
      <c r="BF1768" s="92">
        <f>IF(R1768*100000&gt;=Settings!$B$5,"Y","N")</f>
        <v/>
      </c>
      <c r="BG1768" s="91">
        <f>IF(F1768&gt;Settings!$B$6,"Y","N")</f>
        <v/>
      </c>
      <c r="BH1768" s="97" t="n">
        <v>-30.76</v>
      </c>
      <c r="BI1768" s="96" t="n">
        <v>-0.26</v>
      </c>
      <c r="BJ1768" s="96" t="n">
        <v>-6.02</v>
      </c>
      <c r="BK1768" s="96" t="n">
        <v>-18.15</v>
      </c>
      <c r="BL1768" s="96" t="n">
        <v>3.68</v>
      </c>
      <c r="BM1768" s="96" t="n">
        <v>-15.68</v>
      </c>
      <c r="BN1768" s="97" t="n">
        <v>-1.26</v>
      </c>
      <c r="BO1768" s="96" t="n">
        <v>-4.54</v>
      </c>
      <c r="BP1768" s="96" t="n">
        <v>-7.04</v>
      </c>
      <c r="BQ1768" s="96" t="n">
        <v>-9.539999999999999</v>
      </c>
      <c r="BR1768" s="91" t="inlineStr">
        <is>
          <t>Stacked down</t>
        </is>
      </c>
      <c r="BS1768" s="91" t="inlineStr">
        <is>
          <t>None</t>
        </is>
      </c>
      <c r="BT1768" s="96" t="n">
        <v>45.3</v>
      </c>
      <c r="BU1768" s="91" t="inlineStr">
        <is>
          <t>N</t>
        </is>
      </c>
      <c r="BV1768" s="99">
        <f>IF(OR(BF1768&lt;&gt;"Y",BG1768&lt;&gt;"Y"),"",(AND(ISNUMBER(BQ1768),BQ1768&gt;0))+(BR1768="Stacked up")+(AND(ISNUMBER(BH1768),BH1768&gt;=-Settings!$B$17))+(AND(ISNUMBER(BK1768),ISNUMBER(BM1768),BK1768&gt;0,BM1768&gt;0))+(AND(ISNUMBER(AQ1768),AQ1768&gt;=Settings!$B$18))+(AND(ISNUMBER(BT1768),BT1768&gt;=Settings!$B$19,BT1768&lt;=Settings!$B$20))+(AND(ISNUMBER(AS1768),AS1768&gt;0))+(AND(ISNUMBER(T1768),ISNUMBER(M1768),T1768&gt;=Settings!$B$21,M1768&gt;0))+(AND(ISNUMBER(AD1768),ISNUMBER(M1768),AD1768&gt;=Settings!$B$22,M1768&gt;0))+(AY1768&gt;=1))</f>
        <v/>
      </c>
      <c r="BW1768" s="91">
        <f>IF(OR(AY1768=0,BF1768&lt;&gt;"Y",BG1768&lt;&gt;"Y"),"",1+SUMPRODUCT(($A$6:$A$2604=A1768)*($AY$6:$AY$2604&gt;0)*($BF$6:$BF$2604="Y")*($BG$6:$BG$2604="Y")*(($AY$6:$AY$2604&gt;AY1768)+($AY$6:$AY$2604=AY1768)*($AD$6:$AD$2604&gt;AD1768))))</f>
        <v/>
      </c>
    </row>
    <row r="1769" ht="23.85" customHeight="1" s="55">
      <c r="A1769" s="90" t="n">
        <v>46296</v>
      </c>
      <c r="B1769" s="91" t="inlineStr">
        <is>
          <t>KSE</t>
        </is>
      </c>
      <c r="C1769" s="91" t="inlineStr">
        <is>
          <t>INE953E01022</t>
        </is>
      </c>
      <c r="D1769" s="91" t="n"/>
      <c r="E1769" s="91" t="inlineStr">
        <is>
          <t>None</t>
        </is>
      </c>
      <c r="F1769" s="93" t="n">
        <v>559</v>
      </c>
      <c r="G1769" s="92" t="inlineStr">
        <is>
          <t>N</t>
        </is>
      </c>
      <c r="H1769" s="94" t="n"/>
      <c r="I1769" s="91" t="inlineStr">
        <is>
          <t>N</t>
        </is>
      </c>
      <c r="J1769" s="92">
        <f>IF(K1769="","N","Y")</f>
        <v/>
      </c>
      <c r="K1769" s="94">
        <f>_xlfn.TEXTJOIN("; ",TRUE,IF(P1769="52-wk low","52-wk low",""),IF(AND(AD1769&gt;=Settings!$B$12,M1769&lt;0),"Distribution",""),IF(AND(AJ1769="Y",M1769&lt;0,AK1769&lt;-Settings!$B$13),"Long unwinding",""),IF(AND(AJ1769="Y",M1769&lt;0,AK1769&gt;Settings!$B$13),"Short buildup",""))</f>
        <v/>
      </c>
      <c r="L1769" s="95" t="n">
        <v>174.84</v>
      </c>
      <c r="M1769" s="96" t="n">
        <v>-1.67</v>
      </c>
      <c r="N1769" s="93" t="n">
        <v>1446</v>
      </c>
      <c r="O1769" s="91" t="inlineStr">
        <is>
          <t>None</t>
        </is>
      </c>
      <c r="P1769" s="91" t="inlineStr">
        <is>
          <t>None</t>
        </is>
      </c>
      <c r="Q1769" s="97" t="n">
        <v>0.06</v>
      </c>
      <c r="R1769" s="96" t="n">
        <v>0.11</v>
      </c>
      <c r="S1769" s="96" t="n">
        <v>0.54</v>
      </c>
      <c r="T1769" s="96" t="n"/>
      <c r="U1769" s="96" t="n"/>
      <c r="V1769" s="103" t="n"/>
      <c r="W1769" s="102" t="n"/>
      <c r="X1769" s="93" t="n"/>
      <c r="Y1769" s="91" t="inlineStr">
        <is>
          <t>None</t>
        </is>
      </c>
      <c r="Z1769" s="99" t="n">
        <v>93.75</v>
      </c>
      <c r="AA1769" s="96" t="n">
        <v>1.2</v>
      </c>
      <c r="AB1769" s="96" t="n"/>
      <c r="AC1769" s="96" t="n">
        <v>0.66</v>
      </c>
      <c r="AD1769" s="96" t="n"/>
      <c r="AE1769" s="96" t="n"/>
      <c r="AF1769" s="103" t="n"/>
      <c r="AG1769" s="91" t="n"/>
      <c r="AH1769" s="100" t="n">
        <v>0</v>
      </c>
      <c r="AI1769" s="101" t="n">
        <v>0</v>
      </c>
      <c r="AJ1769" s="92" t="inlineStr">
        <is>
          <t>N</t>
        </is>
      </c>
      <c r="AK1769" s="96" t="n"/>
      <c r="AL1769" s="91" t="inlineStr">
        <is>
          <t>n/a</t>
        </is>
      </c>
      <c r="AM1769" s="93" t="n"/>
      <c r="AN1769" s="92" t="inlineStr">
        <is>
          <t>None</t>
        </is>
      </c>
      <c r="AO1769" s="102" t="n">
        <v>0</v>
      </c>
      <c r="AP1769" s="103" t="n"/>
      <c r="AQ1769" s="102" t="n"/>
      <c r="AR1769" s="91" t="inlineStr">
        <is>
          <t>N</t>
        </is>
      </c>
      <c r="AS1769" s="104" t="n"/>
      <c r="AT1769" s="92">
        <f>IF(AND(P1769="52-wk high",T1769&gt;=Settings!$B$7),"Y","N")</f>
        <v/>
      </c>
      <c r="AU1769" s="91">
        <f>IF(AND(AD1769&gt;=Settings!$B$8,M1769&gt;0),"Y","N")</f>
        <v/>
      </c>
      <c r="AV1769" s="91">
        <f>IF(OR(AH1769&gt;Settings!$B$9,AI1769&gt;Settings!$B$9),"Y","N")</f>
        <v/>
      </c>
      <c r="AW1769" s="91">
        <f>IF(AJ1769&lt;&gt;"Y","n/a",IF(AND(M1769&gt;0,AK1769&gt;Settings!$B$10),"Y","N"))</f>
        <v/>
      </c>
      <c r="AX1769" s="91">
        <f>IF(AO1769&gt;=Settings!$B$11,"Y","N")</f>
        <v/>
      </c>
      <c r="AY1769" s="99">
        <f>(AT1769="Y")+(AU1769="Y")+(AV1769="Y")+(AW1769="Y")+(AX1769="Y")</f>
        <v/>
      </c>
      <c r="AZ1769" s="94">
        <f>IF(AY1769=0,"None",_xlfn.TEXTJOIN(", ",TRUE(),IF(AT1769="Y","Breakout",""),IF(AU1769="Y","Accumulation",""),IF(AV1769="Y","Institutional buying",""),IF(AW1769="Y","Long buildup",""),IF(AX1769="Y","Momentum leader","")))</f>
        <v/>
      </c>
      <c r="BA1769" s="94">
        <f>IF(BW1769="","","Passes "&amp;AY1769&amp;" of 5 buy-side scans"&amp;IF(G1769="Y","; RED FLAG: filter out using Red flag column",""))</f>
        <v/>
      </c>
      <c r="BB1769" s="91" t="inlineStr">
        <is>
          <t>None</t>
        </is>
      </c>
      <c r="BC1769" s="92" t="inlineStr">
        <is>
          <t>N</t>
        </is>
      </c>
      <c r="BD1769" s="94" t="n"/>
      <c r="BE1769" s="94" t="n"/>
      <c r="BF1769" s="92">
        <f>IF(R1769*100000&gt;=Settings!$B$5,"Y","N")</f>
        <v/>
      </c>
      <c r="BG1769" s="91">
        <f>IF(F1769&gt;Settings!$B$6,"Y","N")</f>
        <v/>
      </c>
      <c r="BH1769" s="97" t="n">
        <v>-14.71</v>
      </c>
      <c r="BI1769" s="96" t="n">
        <v>-3.46</v>
      </c>
      <c r="BJ1769" s="96" t="n">
        <v>-1.7</v>
      </c>
      <c r="BK1769" s="96" t="n"/>
      <c r="BL1769" s="96" t="n"/>
      <c r="BM1769" s="96" t="n"/>
      <c r="BN1769" s="97" t="n">
        <v>-2.5</v>
      </c>
      <c r="BO1769" s="96" t="n"/>
      <c r="BP1769" s="96" t="n"/>
      <c r="BQ1769" s="96" t="n"/>
      <c r="BR1769" s="91" t="n"/>
      <c r="BS1769" s="91" t="n"/>
      <c r="BT1769" s="96" t="n">
        <v>36.4</v>
      </c>
      <c r="BU1769" s="91" t="n"/>
      <c r="BV1769" s="99">
        <f>IF(OR(BF1769&lt;&gt;"Y",BG1769&lt;&gt;"Y"),"",(AND(ISNUMBER(BQ1769),BQ1769&gt;0))+(BR1769="Stacked up")+(AND(ISNUMBER(BH1769),BH1769&gt;=-Settings!$B$17))+(AND(ISNUMBER(BK1769),ISNUMBER(BM1769),BK1769&gt;0,BM1769&gt;0))+(AND(ISNUMBER(AQ1769),AQ1769&gt;=Settings!$B$18))+(AND(ISNUMBER(BT1769),BT1769&gt;=Settings!$B$19,BT1769&lt;=Settings!$B$20))+(AND(ISNUMBER(AS1769),AS1769&gt;0))+(AND(ISNUMBER(T1769),ISNUMBER(M1769),T1769&gt;=Settings!$B$21,M1769&gt;0))+(AND(ISNUMBER(AD1769),ISNUMBER(M1769),AD1769&gt;=Settings!$B$22,M1769&gt;0))+(AY1769&gt;=1))</f>
        <v/>
      </c>
      <c r="BW1769" s="91">
        <f>IF(OR(AY1769=0,BF1769&lt;&gt;"Y",BG1769&lt;&gt;"Y"),"",1+SUMPRODUCT(($A$6:$A$2604=A1769)*($AY$6:$AY$2604&gt;0)*($BF$6:$BF$2604="Y")*($BG$6:$BG$2604="Y")*(($AY$6:$AY$2604&gt;AY1769)+($AY$6:$AY$2604=AY1769)*($AD$6:$AD$2604&gt;AD1769))))</f>
        <v/>
      </c>
    </row>
    <row r="1770" ht="23.85" customHeight="1" s="55">
      <c r="A1770" s="90" t="n">
        <v>46296</v>
      </c>
      <c r="B1770" s="91" t="inlineStr">
        <is>
          <t>NAHARPOLY</t>
        </is>
      </c>
      <c r="C1770" s="91" t="inlineStr">
        <is>
          <t>INE308A01027</t>
        </is>
      </c>
      <c r="D1770" s="91" t="n"/>
      <c r="E1770" s="91" t="inlineStr">
        <is>
          <t>None</t>
        </is>
      </c>
      <c r="F1770" s="93" t="n">
        <v>555</v>
      </c>
      <c r="G1770" s="92" t="inlineStr">
        <is>
          <t>N</t>
        </is>
      </c>
      <c r="H1770" s="94" t="n"/>
      <c r="I1770" s="91" t="inlineStr">
        <is>
          <t>N</t>
        </is>
      </c>
      <c r="J1770" s="92">
        <f>IF(K1770="","N","Y")</f>
        <v/>
      </c>
      <c r="K1770" s="94">
        <f>_xlfn.TEXTJOIN("; ",TRUE,IF(P1770="52-wk low","52-wk low",""),IF(AND(AD1770&gt;=Settings!$B$12,M1770&lt;0),"Distribution",""),IF(AND(AJ1770="Y",M1770&lt;0,AK1770&lt;-Settings!$B$13),"Long unwinding",""),IF(AND(AJ1770="Y",M1770&lt;0,AK1770&gt;Settings!$B$13),"Short buildup",""))</f>
        <v/>
      </c>
      <c r="L1770" s="95" t="n">
        <v>225.64</v>
      </c>
      <c r="M1770" s="96" t="n">
        <v>0.16</v>
      </c>
      <c r="N1770" s="93" t="n">
        <v>536</v>
      </c>
      <c r="O1770" s="91" t="inlineStr">
        <is>
          <t>None</t>
        </is>
      </c>
      <c r="P1770" s="91" t="inlineStr">
        <is>
          <t>None</t>
        </is>
      </c>
      <c r="Q1770" s="97" t="n">
        <v>0.07000000000000001</v>
      </c>
      <c r="R1770" s="96" t="n">
        <v>0.07000000000000001</v>
      </c>
      <c r="S1770" s="96" t="n">
        <v>0.95</v>
      </c>
      <c r="T1770" s="96" t="n">
        <v>0.32</v>
      </c>
      <c r="U1770" s="96" t="n">
        <v>0.36</v>
      </c>
      <c r="V1770" s="103" t="n">
        <v>0.38</v>
      </c>
      <c r="W1770" s="102" t="n">
        <v>0</v>
      </c>
      <c r="X1770" s="93" t="n"/>
      <c r="Y1770" s="91" t="inlineStr">
        <is>
          <t>None</t>
        </is>
      </c>
      <c r="Z1770" s="99" t="n">
        <v>62.98</v>
      </c>
      <c r="AA1770" s="96" t="n">
        <v>0.92</v>
      </c>
      <c r="AB1770" s="96" t="n">
        <v>0.95</v>
      </c>
      <c r="AC1770" s="96" t="n">
        <v>0.9</v>
      </c>
      <c r="AD1770" s="96" t="n">
        <v>0.33</v>
      </c>
      <c r="AE1770" s="96" t="n">
        <v>0.43</v>
      </c>
      <c r="AF1770" s="103" t="n">
        <v>1.24</v>
      </c>
      <c r="AG1770" s="91" t="inlineStr">
        <is>
          <t>Normal</t>
        </is>
      </c>
      <c r="AH1770" s="100" t="n">
        <v>0</v>
      </c>
      <c r="AI1770" s="101" t="n">
        <v>0</v>
      </c>
      <c r="AJ1770" s="92" t="inlineStr">
        <is>
          <t>N</t>
        </is>
      </c>
      <c r="AK1770" s="96" t="n"/>
      <c r="AL1770" s="91" t="inlineStr">
        <is>
          <t>n/a</t>
        </is>
      </c>
      <c r="AM1770" s="93" t="n"/>
      <c r="AN1770" s="92" t="inlineStr">
        <is>
          <t>None</t>
        </is>
      </c>
      <c r="AO1770" s="102" t="n">
        <v>0</v>
      </c>
      <c r="AP1770" s="103" t="n">
        <v>0.66</v>
      </c>
      <c r="AQ1770" s="102" t="n">
        <v>31</v>
      </c>
      <c r="AR1770" s="91" t="inlineStr">
        <is>
          <t>N</t>
        </is>
      </c>
      <c r="AS1770" s="104" t="n"/>
      <c r="AT1770" s="92">
        <f>IF(AND(P1770="52-wk high",T1770&gt;=Settings!$B$7),"Y","N")</f>
        <v/>
      </c>
      <c r="AU1770" s="91">
        <f>IF(AND(AD1770&gt;=Settings!$B$8,M1770&gt;0),"Y","N")</f>
        <v/>
      </c>
      <c r="AV1770" s="91">
        <f>IF(OR(AH1770&gt;Settings!$B$9,AI1770&gt;Settings!$B$9),"Y","N")</f>
        <v/>
      </c>
      <c r="AW1770" s="91">
        <f>IF(AJ1770&lt;&gt;"Y","n/a",IF(AND(M1770&gt;0,AK1770&gt;Settings!$B$10),"Y","N"))</f>
        <v/>
      </c>
      <c r="AX1770" s="91">
        <f>IF(AO1770&gt;=Settings!$B$11,"Y","N")</f>
        <v/>
      </c>
      <c r="AY1770" s="99">
        <f>(AT1770="Y")+(AU1770="Y")+(AV1770="Y")+(AW1770="Y")+(AX1770="Y")</f>
        <v/>
      </c>
      <c r="AZ1770" s="94">
        <f>IF(AY1770=0,"None",_xlfn.TEXTJOIN(", ",TRUE(),IF(AT1770="Y","Breakout",""),IF(AU1770="Y","Accumulation",""),IF(AV1770="Y","Institutional buying",""),IF(AW1770="Y","Long buildup",""),IF(AX1770="Y","Momentum leader","")))</f>
        <v/>
      </c>
      <c r="BA1770" s="94">
        <f>IF(BW1770="","","Passes "&amp;AY1770&amp;" of 5 buy-side scans"&amp;IF(G1770="Y","; RED FLAG: filter out using Red flag column",""))</f>
        <v/>
      </c>
      <c r="BB1770" s="91" t="inlineStr">
        <is>
          <t>None</t>
        </is>
      </c>
      <c r="BC1770" s="92" t="inlineStr">
        <is>
          <t>Y</t>
        </is>
      </c>
      <c r="BD1770" s="94" t="inlineStr">
        <is>
          <t>Few traders (&lt;100 unique PAN, 30 days)</t>
        </is>
      </c>
      <c r="BE1770" s="94" t="n"/>
      <c r="BF1770" s="92">
        <f>IF(R1770*100000&gt;=Settings!$B$5,"Y","N")</f>
        <v/>
      </c>
      <c r="BG1770" s="91">
        <f>IF(F1770&gt;Settings!$B$6,"Y","N")</f>
        <v/>
      </c>
      <c r="BH1770" s="97" t="n">
        <v>-33.4</v>
      </c>
      <c r="BI1770" s="96" t="n">
        <v>-0.37</v>
      </c>
      <c r="BJ1770" s="96" t="n">
        <v>-9.789999999999999</v>
      </c>
      <c r="BK1770" s="96" t="n">
        <v>-10.83</v>
      </c>
      <c r="BL1770" s="96" t="n">
        <v>-4.58</v>
      </c>
      <c r="BM1770" s="96" t="n">
        <v>-23.24</v>
      </c>
      <c r="BN1770" s="97" t="n">
        <v>-2.32</v>
      </c>
      <c r="BO1770" s="96" t="n">
        <v>-5.71</v>
      </c>
      <c r="BP1770" s="96" t="n">
        <v>-7.8</v>
      </c>
      <c r="BQ1770" s="96" t="n">
        <v>-10.57</v>
      </c>
      <c r="BR1770" s="91" t="inlineStr">
        <is>
          <t>Stacked down</t>
        </is>
      </c>
      <c r="BS1770" s="91" t="inlineStr">
        <is>
          <t>None</t>
        </is>
      </c>
      <c r="BT1770" s="96" t="n">
        <v>43.5</v>
      </c>
      <c r="BU1770" s="91" t="inlineStr">
        <is>
          <t>N</t>
        </is>
      </c>
      <c r="BV1770" s="99">
        <f>IF(OR(BF1770&lt;&gt;"Y",BG1770&lt;&gt;"Y"),"",(AND(ISNUMBER(BQ1770),BQ1770&gt;0))+(BR1770="Stacked up")+(AND(ISNUMBER(BH1770),BH1770&gt;=-Settings!$B$17))+(AND(ISNUMBER(BK1770),ISNUMBER(BM1770),BK1770&gt;0,BM1770&gt;0))+(AND(ISNUMBER(AQ1770),AQ1770&gt;=Settings!$B$18))+(AND(ISNUMBER(BT1770),BT1770&gt;=Settings!$B$19,BT1770&lt;=Settings!$B$20))+(AND(ISNUMBER(AS1770),AS1770&gt;0))+(AND(ISNUMBER(T1770),ISNUMBER(M1770),T1770&gt;=Settings!$B$21,M1770&gt;0))+(AND(ISNUMBER(AD1770),ISNUMBER(M1770),AD1770&gt;=Settings!$B$22,M1770&gt;0))+(AY1770&gt;=1))</f>
        <v/>
      </c>
      <c r="BW1770" s="91">
        <f>IF(OR(AY1770=0,BF1770&lt;&gt;"Y",BG1770&lt;&gt;"Y"),"",1+SUMPRODUCT(($A$6:$A$2604=A1770)*($AY$6:$AY$2604&gt;0)*($BF$6:$BF$2604="Y")*($BG$6:$BG$2604="Y")*(($AY$6:$AY$2604&gt;AY1770)+($AY$6:$AY$2604=AY1770)*($AD$6:$AD$2604&gt;AD1770))))</f>
        <v/>
      </c>
    </row>
    <row r="1771" ht="23.85" customHeight="1" s="55">
      <c r="A1771" s="90" t="n">
        <v>46296</v>
      </c>
      <c r="B1771" s="91" t="inlineStr">
        <is>
          <t>VAKRANGEE</t>
        </is>
      </c>
      <c r="C1771" s="91" t="inlineStr">
        <is>
          <t>INE051B01021</t>
        </is>
      </c>
      <c r="D1771" s="91" t="n"/>
      <c r="E1771" s="91" t="inlineStr">
        <is>
          <t>None</t>
        </is>
      </c>
      <c r="F1771" s="93" t="n">
        <v>555</v>
      </c>
      <c r="G1771" s="92" t="inlineStr">
        <is>
          <t>N</t>
        </is>
      </c>
      <c r="H1771" s="94" t="n"/>
      <c r="I1771" s="91" t="inlineStr">
        <is>
          <t>N</t>
        </is>
      </c>
      <c r="J1771" s="92">
        <f>IF(K1771="","N","Y")</f>
        <v/>
      </c>
      <c r="K1771" s="94">
        <f>_xlfn.TEXTJOIN("; ",TRUE,IF(P1771="52-wk low","52-wk low",""),IF(AND(AD1771&gt;=Settings!$B$12,M1771&lt;0),"Distribution",""),IF(AND(AJ1771="Y",M1771&lt;0,AK1771&lt;-Settings!$B$13),"Long unwinding",""),IF(AND(AJ1771="Y",M1771&lt;0,AK1771&gt;Settings!$B$13),"Short buildup",""))</f>
        <v/>
      </c>
      <c r="L1771" s="95" t="n">
        <v>5.12</v>
      </c>
      <c r="M1771" s="96" t="n">
        <v>-0.39</v>
      </c>
      <c r="N1771" s="93" t="n">
        <v>745</v>
      </c>
      <c r="O1771" s="91" t="inlineStr">
        <is>
          <t>None</t>
        </is>
      </c>
      <c r="P1771" s="91" t="inlineStr">
        <is>
          <t>None</t>
        </is>
      </c>
      <c r="Q1771" s="97" t="n">
        <v>8.4</v>
      </c>
      <c r="R1771" s="96" t="n">
        <v>11.35</v>
      </c>
      <c r="S1771" s="96" t="n">
        <v>0.74</v>
      </c>
      <c r="T1771" s="96" t="n">
        <v>0.82</v>
      </c>
      <c r="U1771" s="96" t="n">
        <v>0.65</v>
      </c>
      <c r="V1771" s="103" t="n">
        <v>0.89</v>
      </c>
      <c r="W1771" s="102" t="n">
        <v>3</v>
      </c>
      <c r="X1771" s="93" t="n"/>
      <c r="Y1771" s="91" t="inlineStr">
        <is>
          <t>None</t>
        </is>
      </c>
      <c r="Z1771" s="99" t="n">
        <v>51.06</v>
      </c>
      <c r="AA1771" s="96" t="n">
        <v>0.91</v>
      </c>
      <c r="AB1771" s="96" t="n">
        <v>0.9</v>
      </c>
      <c r="AC1771" s="96" t="n">
        <v>0.68</v>
      </c>
      <c r="AD1771" s="96" t="n">
        <v>0.74</v>
      </c>
      <c r="AE1771" s="96" t="n">
        <v>0.6</v>
      </c>
      <c r="AF1771" s="103" t="n">
        <v>1.01</v>
      </c>
      <c r="AG1771" s="91" t="inlineStr">
        <is>
          <t>Normal</t>
        </is>
      </c>
      <c r="AH1771" s="100" t="n">
        <v>0</v>
      </c>
      <c r="AI1771" s="101" t="n">
        <v>0</v>
      </c>
      <c r="AJ1771" s="92" t="inlineStr">
        <is>
          <t>N</t>
        </is>
      </c>
      <c r="AK1771" s="96" t="n"/>
      <c r="AL1771" s="91" t="inlineStr">
        <is>
          <t>n/a</t>
        </is>
      </c>
      <c r="AM1771" s="93" t="n"/>
      <c r="AN1771" s="92" t="inlineStr">
        <is>
          <t>None</t>
        </is>
      </c>
      <c r="AO1771" s="102" t="n">
        <v>0</v>
      </c>
      <c r="AP1771" s="103" t="n">
        <v>0.57</v>
      </c>
      <c r="AQ1771" s="102" t="n">
        <v>15</v>
      </c>
      <c r="AR1771" s="91" t="inlineStr">
        <is>
          <t>N</t>
        </is>
      </c>
      <c r="AS1771" s="104" t="n"/>
      <c r="AT1771" s="92">
        <f>IF(AND(P1771="52-wk high",T1771&gt;=Settings!$B$7),"Y","N")</f>
        <v/>
      </c>
      <c r="AU1771" s="91">
        <f>IF(AND(AD1771&gt;=Settings!$B$8,M1771&gt;0),"Y","N")</f>
        <v/>
      </c>
      <c r="AV1771" s="91">
        <f>IF(OR(AH1771&gt;Settings!$B$9,AI1771&gt;Settings!$B$9),"Y","N")</f>
        <v/>
      </c>
      <c r="AW1771" s="91">
        <f>IF(AJ1771&lt;&gt;"Y","n/a",IF(AND(M1771&gt;0,AK1771&gt;Settings!$B$10),"Y","N"))</f>
        <v/>
      </c>
      <c r="AX1771" s="91">
        <f>IF(AO1771&gt;=Settings!$B$11,"Y","N")</f>
        <v/>
      </c>
      <c r="AY1771" s="99">
        <f>(AT1771="Y")+(AU1771="Y")+(AV1771="Y")+(AW1771="Y")+(AX1771="Y")</f>
        <v/>
      </c>
      <c r="AZ1771" s="94">
        <f>IF(AY1771=0,"None",_xlfn.TEXTJOIN(", ",TRUE(),IF(AT1771="Y","Breakout",""),IF(AU1771="Y","Accumulation",""),IF(AV1771="Y","Institutional buying",""),IF(AW1771="Y","Long buildup",""),IF(AX1771="Y","Momentum leader","")))</f>
        <v/>
      </c>
      <c r="BA1771" s="94">
        <f>IF(BW1771="","","Passes "&amp;AY1771&amp;" of 5 buy-side scans"&amp;IF(G1771="Y","; RED FLAG: filter out using Red flag column",""))</f>
        <v/>
      </c>
      <c r="BB1771" s="91" t="inlineStr">
        <is>
          <t>None</t>
        </is>
      </c>
      <c r="BC1771" s="92" t="inlineStr">
        <is>
          <t>Y</t>
        </is>
      </c>
      <c r="BD1771" s="94" t="inlineStr">
        <is>
          <t>PE &gt; 50</t>
        </is>
      </c>
      <c r="BE1771" s="94" t="n"/>
      <c r="BF1771" s="92">
        <f>IF(R1771*100000&gt;=Settings!$B$5,"Y","N")</f>
        <v/>
      </c>
      <c r="BG1771" s="91">
        <f>IF(F1771&gt;Settings!$B$6,"Y","N")</f>
        <v/>
      </c>
      <c r="BH1771" s="97" t="n">
        <v>-46.89</v>
      </c>
      <c r="BI1771" s="96" t="n">
        <v>-3.4</v>
      </c>
      <c r="BJ1771" s="96" t="n">
        <v>-11.72</v>
      </c>
      <c r="BK1771" s="96" t="n">
        <v>-17.29</v>
      </c>
      <c r="BL1771" s="96" t="n">
        <v>-5.54</v>
      </c>
      <c r="BM1771" s="96" t="n">
        <v>-37.02</v>
      </c>
      <c r="BN1771" s="97" t="n">
        <v>-4.44</v>
      </c>
      <c r="BO1771" s="96" t="n">
        <v>-9.039999999999999</v>
      </c>
      <c r="BP1771" s="96" t="n">
        <v>-13.57</v>
      </c>
      <c r="BQ1771" s="96" t="n">
        <v>-20.09</v>
      </c>
      <c r="BR1771" s="91" t="inlineStr">
        <is>
          <t>Stacked down</t>
        </is>
      </c>
      <c r="BS1771" s="91" t="inlineStr">
        <is>
          <t>None</t>
        </is>
      </c>
      <c r="BT1771" s="96" t="n">
        <v>26.3</v>
      </c>
      <c r="BU1771" s="91" t="inlineStr">
        <is>
          <t>N</t>
        </is>
      </c>
      <c r="BV1771" s="99">
        <f>IF(OR(BF1771&lt;&gt;"Y",BG1771&lt;&gt;"Y"),"",(AND(ISNUMBER(BQ1771),BQ1771&gt;0))+(BR1771="Stacked up")+(AND(ISNUMBER(BH1771),BH1771&gt;=-Settings!$B$17))+(AND(ISNUMBER(BK1771),ISNUMBER(BM1771),BK1771&gt;0,BM1771&gt;0))+(AND(ISNUMBER(AQ1771),AQ1771&gt;=Settings!$B$18))+(AND(ISNUMBER(BT1771),BT1771&gt;=Settings!$B$19,BT1771&lt;=Settings!$B$20))+(AND(ISNUMBER(AS1771),AS1771&gt;0))+(AND(ISNUMBER(T1771),ISNUMBER(M1771),T1771&gt;=Settings!$B$21,M1771&gt;0))+(AND(ISNUMBER(AD1771),ISNUMBER(M1771),AD1771&gt;=Settings!$B$22,M1771&gt;0))+(AY1771&gt;=1))</f>
        <v/>
      </c>
      <c r="BW1771" s="91">
        <f>IF(OR(AY1771=0,BF1771&lt;&gt;"Y",BG1771&lt;&gt;"Y"),"",1+SUMPRODUCT(($A$6:$A$2604=A1771)*($AY$6:$AY$2604&gt;0)*($BF$6:$BF$2604="Y")*($BG$6:$BG$2604="Y")*(($AY$6:$AY$2604&gt;AY1771)+($AY$6:$AY$2604=AY1771)*($AD$6:$AD$2604&gt;AD1771))))</f>
        <v/>
      </c>
    </row>
    <row r="1772" ht="23.85" customHeight="1" s="55">
      <c r="A1772" s="90" t="n">
        <v>46296</v>
      </c>
      <c r="B1772" s="91" t="inlineStr">
        <is>
          <t>NAHARINDUS</t>
        </is>
      </c>
      <c r="C1772" s="91" t="inlineStr">
        <is>
          <t>INE289A01011</t>
        </is>
      </c>
      <c r="D1772" s="91" t="n"/>
      <c r="E1772" s="91" t="inlineStr">
        <is>
          <t>None</t>
        </is>
      </c>
      <c r="F1772" s="93" t="n">
        <v>552</v>
      </c>
      <c r="G1772" s="92" t="inlineStr">
        <is>
          <t>N</t>
        </is>
      </c>
      <c r="H1772" s="94" t="n"/>
      <c r="I1772" s="91" t="inlineStr">
        <is>
          <t>N</t>
        </is>
      </c>
      <c r="J1772" s="92">
        <f>IF(K1772="","N","Y")</f>
        <v/>
      </c>
      <c r="K1772" s="94">
        <f>_xlfn.TEXTJOIN("; ",TRUE,IF(P1772="52-wk low","52-wk low",""),IF(AND(AD1772&gt;=Settings!$B$12,M1772&lt;0),"Distribution",""),IF(AND(AJ1772="Y",M1772&lt;0,AK1772&lt;-Settings!$B$13),"Long unwinding",""),IF(AND(AJ1772="Y",M1772&lt;0,AK1772&gt;Settings!$B$13),"Short buildup",""))</f>
        <v/>
      </c>
      <c r="L1772" s="95" t="n">
        <v>127.74</v>
      </c>
      <c r="M1772" s="96" t="n">
        <v>-1.84</v>
      </c>
      <c r="N1772" s="93" t="n">
        <v>1545</v>
      </c>
      <c r="O1772" s="91" t="inlineStr">
        <is>
          <t>None</t>
        </is>
      </c>
      <c r="P1772" s="91" t="inlineStr">
        <is>
          <t>None</t>
        </is>
      </c>
      <c r="Q1772" s="97" t="n">
        <v>0.16</v>
      </c>
      <c r="R1772" s="96" t="n">
        <v>0.22</v>
      </c>
      <c r="S1772" s="96" t="n">
        <v>0.76</v>
      </c>
      <c r="T1772" s="96" t="n">
        <v>0.34</v>
      </c>
      <c r="U1772" s="96" t="n">
        <v>0.5</v>
      </c>
      <c r="V1772" s="103" t="n">
        <v>0.67</v>
      </c>
      <c r="W1772" s="102" t="n">
        <v>0</v>
      </c>
      <c r="X1772" s="93" t="n"/>
      <c r="Y1772" s="91" t="inlineStr">
        <is>
          <t>None</t>
        </is>
      </c>
      <c r="Z1772" s="99" t="n">
        <v>71.06999999999999</v>
      </c>
      <c r="AA1772" s="96" t="n">
        <v>1.12</v>
      </c>
      <c r="AB1772" s="96" t="n">
        <v>1.08</v>
      </c>
      <c r="AC1772" s="96" t="n">
        <v>0.87</v>
      </c>
      <c r="AD1772" s="96" t="n">
        <v>0.39</v>
      </c>
      <c r="AE1772" s="96" t="n">
        <v>0.58</v>
      </c>
      <c r="AF1772" s="103" t="n">
        <v>1.03</v>
      </c>
      <c r="AG1772" s="91" t="inlineStr">
        <is>
          <t>Normal</t>
        </is>
      </c>
      <c r="AH1772" s="100" t="n">
        <v>0</v>
      </c>
      <c r="AI1772" s="101" t="n">
        <v>0</v>
      </c>
      <c r="AJ1772" s="92" t="inlineStr">
        <is>
          <t>N</t>
        </is>
      </c>
      <c r="AK1772" s="96" t="n"/>
      <c r="AL1772" s="91" t="inlineStr">
        <is>
          <t>n/a</t>
        </is>
      </c>
      <c r="AM1772" s="93" t="n"/>
      <c r="AN1772" s="92" t="inlineStr">
        <is>
          <t>None</t>
        </is>
      </c>
      <c r="AO1772" s="102" t="n">
        <v>0</v>
      </c>
      <c r="AP1772" s="103" t="n">
        <v>1.46</v>
      </c>
      <c r="AQ1772" s="102" t="n">
        <v>78</v>
      </c>
      <c r="AR1772" s="91" t="inlineStr">
        <is>
          <t>N</t>
        </is>
      </c>
      <c r="AS1772" s="104" t="n"/>
      <c r="AT1772" s="92">
        <f>IF(AND(P1772="52-wk high",T1772&gt;=Settings!$B$7),"Y","N")</f>
        <v/>
      </c>
      <c r="AU1772" s="91">
        <f>IF(AND(AD1772&gt;=Settings!$B$8,M1772&gt;0),"Y","N")</f>
        <v/>
      </c>
      <c r="AV1772" s="91">
        <f>IF(OR(AH1772&gt;Settings!$B$9,AI1772&gt;Settings!$B$9),"Y","N")</f>
        <v/>
      </c>
      <c r="AW1772" s="91">
        <f>IF(AJ1772&lt;&gt;"Y","n/a",IF(AND(M1772&gt;0,AK1772&gt;Settings!$B$10),"Y","N"))</f>
        <v/>
      </c>
      <c r="AX1772" s="91">
        <f>IF(AO1772&gt;=Settings!$B$11,"Y","N")</f>
        <v/>
      </c>
      <c r="AY1772" s="99">
        <f>(AT1772="Y")+(AU1772="Y")+(AV1772="Y")+(AW1772="Y")+(AX1772="Y")</f>
        <v/>
      </c>
      <c r="AZ1772" s="94">
        <f>IF(AY1772=0,"None",_xlfn.TEXTJOIN(", ",TRUE(),IF(AT1772="Y","Breakout",""),IF(AU1772="Y","Accumulation",""),IF(AV1772="Y","Institutional buying",""),IF(AW1772="Y","Long buildup",""),IF(AX1772="Y","Momentum leader","")))</f>
        <v/>
      </c>
      <c r="BA1772" s="94">
        <f>IF(BW1772="","","Passes "&amp;AY1772&amp;" of 5 buy-side scans"&amp;IF(G1772="Y","; RED FLAG: filter out using Red flag column",""))</f>
        <v/>
      </c>
      <c r="BB1772" s="91" t="inlineStr">
        <is>
          <t>None</t>
        </is>
      </c>
      <c r="BC1772" s="92" t="inlineStr">
        <is>
          <t>N</t>
        </is>
      </c>
      <c r="BD1772" s="94" t="n"/>
      <c r="BE1772" s="94" t="n"/>
      <c r="BF1772" s="92">
        <f>IF(R1772*100000&gt;=Settings!$B$5,"Y","N")</f>
        <v/>
      </c>
      <c r="BG1772" s="91">
        <f>IF(F1772&gt;Settings!$B$6,"Y","N")</f>
        <v/>
      </c>
      <c r="BH1772" s="97" t="n">
        <v>-17.05</v>
      </c>
      <c r="BI1772" s="96" t="n">
        <v>-0.75</v>
      </c>
      <c r="BJ1772" s="96" t="n">
        <v>-4.9</v>
      </c>
      <c r="BK1772" s="96" t="n">
        <v>8.82</v>
      </c>
      <c r="BL1772" s="96" t="n">
        <v>41.57</v>
      </c>
      <c r="BM1772" s="96" t="n">
        <v>10.85</v>
      </c>
      <c r="BN1772" s="97" t="n">
        <v>-2.25</v>
      </c>
      <c r="BO1772" s="96" t="n">
        <v>-0.14</v>
      </c>
      <c r="BP1772" s="96" t="n">
        <v>4</v>
      </c>
      <c r="BQ1772" s="96" t="n">
        <v>7.94</v>
      </c>
      <c r="BR1772" s="91" t="inlineStr">
        <is>
          <t>Mixed</t>
        </is>
      </c>
      <c r="BS1772" s="91" t="inlineStr">
        <is>
          <t>None</t>
        </is>
      </c>
      <c r="BT1772" s="96" t="n">
        <v>42.4</v>
      </c>
      <c r="BU1772" s="91" t="inlineStr">
        <is>
          <t>N</t>
        </is>
      </c>
      <c r="BV1772" s="99">
        <f>IF(OR(BF1772&lt;&gt;"Y",BG1772&lt;&gt;"Y"),"",(AND(ISNUMBER(BQ1772),BQ1772&gt;0))+(BR1772="Stacked up")+(AND(ISNUMBER(BH1772),BH1772&gt;=-Settings!$B$17))+(AND(ISNUMBER(BK1772),ISNUMBER(BM1772),BK1772&gt;0,BM1772&gt;0))+(AND(ISNUMBER(AQ1772),AQ1772&gt;=Settings!$B$18))+(AND(ISNUMBER(BT1772),BT1772&gt;=Settings!$B$19,BT1772&lt;=Settings!$B$20))+(AND(ISNUMBER(AS1772),AS1772&gt;0))+(AND(ISNUMBER(T1772),ISNUMBER(M1772),T1772&gt;=Settings!$B$21,M1772&gt;0))+(AND(ISNUMBER(AD1772),ISNUMBER(M1772),AD1772&gt;=Settings!$B$22,M1772&gt;0))+(AY1772&gt;=1))</f>
        <v/>
      </c>
      <c r="BW1772" s="91">
        <f>IF(OR(AY1772=0,BF1772&lt;&gt;"Y",BG1772&lt;&gt;"Y"),"",1+SUMPRODUCT(($A$6:$A$2604=A1772)*($AY$6:$AY$2604&gt;0)*($BF$6:$BF$2604="Y")*($BG$6:$BG$2604="Y")*(($AY$6:$AY$2604&gt;AY1772)+($AY$6:$AY$2604=AY1772)*($AD$6:$AD$2604&gt;AD1772))))</f>
        <v/>
      </c>
    </row>
    <row r="1773" ht="23.85" customHeight="1" s="55">
      <c r="A1773" s="90" t="n">
        <v>46296</v>
      </c>
      <c r="B1773" s="91" t="inlineStr">
        <is>
          <t>TRITONV</t>
        </is>
      </c>
      <c r="C1773" s="91" t="inlineStr">
        <is>
          <t>INE440G01017</t>
        </is>
      </c>
      <c r="D1773" s="91" t="n"/>
      <c r="E1773" s="91" t="inlineStr">
        <is>
          <t>None</t>
        </is>
      </c>
      <c r="F1773" s="93" t="n">
        <v>552</v>
      </c>
      <c r="G1773" s="92" t="inlineStr">
        <is>
          <t>N</t>
        </is>
      </c>
      <c r="H1773" s="94" t="n"/>
      <c r="I1773" s="91" t="inlineStr">
        <is>
          <t>N</t>
        </is>
      </c>
      <c r="J1773" s="92">
        <f>IF(K1773="","N","Y")</f>
        <v/>
      </c>
      <c r="K1773" s="94">
        <f>_xlfn.TEXTJOIN("; ",TRUE,IF(P1773="52-wk low","52-wk low",""),IF(AND(AD1773&gt;=Settings!$B$12,M1773&lt;0),"Distribution",""),IF(AND(AJ1773="Y",M1773&lt;0,AK1773&lt;-Settings!$B$13),"Long unwinding",""),IF(AND(AJ1773="Y",M1773&lt;0,AK1773&gt;Settings!$B$13),"Short buildup",""))</f>
        <v/>
      </c>
      <c r="L1773" s="95" t="n">
        <v>1078</v>
      </c>
      <c r="M1773" s="96" t="n">
        <v>-0.54</v>
      </c>
      <c r="N1773" s="93" t="n">
        <v>809</v>
      </c>
      <c r="O1773" s="91" t="inlineStr">
        <is>
          <t>None</t>
        </is>
      </c>
      <c r="P1773" s="91" t="inlineStr">
        <is>
          <t>None</t>
        </is>
      </c>
      <c r="Q1773" s="97" t="n">
        <v>0.01</v>
      </c>
      <c r="R1773" s="96" t="n">
        <v>0.02</v>
      </c>
      <c r="S1773" s="96" t="n">
        <v>0.68</v>
      </c>
      <c r="T1773" s="96" t="n"/>
      <c r="U1773" s="96" t="n"/>
      <c r="V1773" s="103" t="n"/>
      <c r="W1773" s="102" t="n"/>
      <c r="X1773" s="93" t="n"/>
      <c r="Y1773" s="91" t="inlineStr">
        <is>
          <t>None</t>
        </is>
      </c>
      <c r="Z1773" s="99" t="n">
        <v>69.23999999999999</v>
      </c>
      <c r="AA1773" s="96" t="n">
        <v>1.05</v>
      </c>
      <c r="AB1773" s="96" t="n"/>
      <c r="AC1773" s="96" t="n">
        <v>0.74</v>
      </c>
      <c r="AD1773" s="96" t="n"/>
      <c r="AE1773" s="96" t="n"/>
      <c r="AF1773" s="103" t="n"/>
      <c r="AG1773" s="91" t="n"/>
      <c r="AH1773" s="100" t="n">
        <v>0</v>
      </c>
      <c r="AI1773" s="101" t="n">
        <v>0</v>
      </c>
      <c r="AJ1773" s="92" t="inlineStr">
        <is>
          <t>N</t>
        </is>
      </c>
      <c r="AK1773" s="96" t="n"/>
      <c r="AL1773" s="91" t="inlineStr">
        <is>
          <t>n/a</t>
        </is>
      </c>
      <c r="AM1773" s="93" t="n"/>
      <c r="AN1773" s="92" t="inlineStr">
        <is>
          <t>None</t>
        </is>
      </c>
      <c r="AO1773" s="102" t="n">
        <v>0</v>
      </c>
      <c r="AP1773" s="103" t="n"/>
      <c r="AQ1773" s="102" t="n"/>
      <c r="AR1773" s="91" t="inlineStr">
        <is>
          <t>N</t>
        </is>
      </c>
      <c r="AS1773" s="104" t="n"/>
      <c r="AT1773" s="92">
        <f>IF(AND(P1773="52-wk high",T1773&gt;=Settings!$B$7),"Y","N")</f>
        <v/>
      </c>
      <c r="AU1773" s="91">
        <f>IF(AND(AD1773&gt;=Settings!$B$8,M1773&gt;0),"Y","N")</f>
        <v/>
      </c>
      <c r="AV1773" s="91">
        <f>IF(OR(AH1773&gt;Settings!$B$9,AI1773&gt;Settings!$B$9),"Y","N")</f>
        <v/>
      </c>
      <c r="AW1773" s="91">
        <f>IF(AJ1773&lt;&gt;"Y","n/a",IF(AND(M1773&gt;0,AK1773&gt;Settings!$B$10),"Y","N"))</f>
        <v/>
      </c>
      <c r="AX1773" s="91">
        <f>IF(AO1773&gt;=Settings!$B$11,"Y","N")</f>
        <v/>
      </c>
      <c r="AY1773" s="99">
        <f>(AT1773="Y")+(AU1773="Y")+(AV1773="Y")+(AW1773="Y")+(AX1773="Y")</f>
        <v/>
      </c>
      <c r="AZ1773" s="94">
        <f>IF(AY1773=0,"None",_xlfn.TEXTJOIN(", ",TRUE(),IF(AT1773="Y","Breakout",""),IF(AU1773="Y","Accumulation",""),IF(AV1773="Y","Institutional buying",""),IF(AW1773="Y","Long buildup",""),IF(AX1773="Y","Momentum leader","")))</f>
        <v/>
      </c>
      <c r="BA1773" s="94">
        <f>IF(BW1773="","","Passes "&amp;AY1773&amp;" of 5 buy-side scans"&amp;IF(G1773="Y","; RED FLAG: filter out using Red flag column",""))</f>
        <v/>
      </c>
      <c r="BB1773" s="91" t="inlineStr">
        <is>
          <t>None</t>
        </is>
      </c>
      <c r="BC1773" s="92" t="inlineStr">
        <is>
          <t>Y</t>
        </is>
      </c>
      <c r="BD1773" s="94" t="inlineStr">
        <is>
          <t>Few traders (&lt;100 unique PAN, 30 days)</t>
        </is>
      </c>
      <c r="BE1773" s="94" t="n"/>
      <c r="BF1773" s="92">
        <f>IF(R1773*100000&gt;=Settings!$B$5,"Y","N")</f>
        <v/>
      </c>
      <c r="BG1773" s="91">
        <f>IF(F1773&gt;Settings!$B$6,"Y","N")</f>
        <v/>
      </c>
      <c r="BH1773" s="97" t="n">
        <v>-11.59</v>
      </c>
      <c r="BI1773" s="96" t="n">
        <v>-2.83</v>
      </c>
      <c r="BJ1773" s="96" t="n">
        <v>-5.35</v>
      </c>
      <c r="BK1773" s="96" t="n"/>
      <c r="BL1773" s="96" t="n"/>
      <c r="BM1773" s="96" t="n"/>
      <c r="BN1773" s="97" t="n">
        <v>-1.99</v>
      </c>
      <c r="BO1773" s="96" t="n"/>
      <c r="BP1773" s="96" t="n"/>
      <c r="BQ1773" s="96" t="n"/>
      <c r="BR1773" s="91" t="n"/>
      <c r="BS1773" s="91" t="n"/>
      <c r="BT1773" s="96" t="n">
        <v>42.2</v>
      </c>
      <c r="BU1773" s="91" t="n"/>
      <c r="BV1773" s="99">
        <f>IF(OR(BF1773&lt;&gt;"Y",BG1773&lt;&gt;"Y"),"",(AND(ISNUMBER(BQ1773),BQ1773&gt;0))+(BR1773="Stacked up")+(AND(ISNUMBER(BH1773),BH1773&gt;=-Settings!$B$17))+(AND(ISNUMBER(BK1773),ISNUMBER(BM1773),BK1773&gt;0,BM1773&gt;0))+(AND(ISNUMBER(AQ1773),AQ1773&gt;=Settings!$B$18))+(AND(ISNUMBER(BT1773),BT1773&gt;=Settings!$B$19,BT1773&lt;=Settings!$B$20))+(AND(ISNUMBER(AS1773),AS1773&gt;0))+(AND(ISNUMBER(T1773),ISNUMBER(M1773),T1773&gt;=Settings!$B$21,M1773&gt;0))+(AND(ISNUMBER(AD1773),ISNUMBER(M1773),AD1773&gt;=Settings!$B$22,M1773&gt;0))+(AY1773&gt;=1))</f>
        <v/>
      </c>
      <c r="BW1773" s="91">
        <f>IF(OR(AY1773=0,BF1773&lt;&gt;"Y",BG1773&lt;&gt;"Y"),"",1+SUMPRODUCT(($A$6:$A$2604=A1773)*($AY$6:$AY$2604&gt;0)*($BF$6:$BF$2604="Y")*($BG$6:$BG$2604="Y")*(($AY$6:$AY$2604&gt;AY1773)+($AY$6:$AY$2604=AY1773)*($AD$6:$AD$2604&gt;AD1773))))</f>
        <v/>
      </c>
    </row>
    <row r="1774" ht="23.85" customHeight="1" s="55">
      <c r="A1774" s="90" t="n">
        <v>46296</v>
      </c>
      <c r="B1774" s="91" t="inlineStr">
        <is>
          <t>BIGBLOC</t>
        </is>
      </c>
      <c r="C1774" s="91" t="inlineStr">
        <is>
          <t>INE412U01025</t>
        </is>
      </c>
      <c r="D1774" s="91" t="n"/>
      <c r="E1774" s="91" t="inlineStr">
        <is>
          <t>None</t>
        </is>
      </c>
      <c r="F1774" s="93" t="n">
        <v>549</v>
      </c>
      <c r="G1774" s="92" t="inlineStr">
        <is>
          <t>N</t>
        </is>
      </c>
      <c r="H1774" s="94" t="n"/>
      <c r="I1774" s="91" t="inlineStr">
        <is>
          <t>N</t>
        </is>
      </c>
      <c r="J1774" s="92">
        <f>IF(K1774="","N","Y")</f>
        <v/>
      </c>
      <c r="K1774" s="94">
        <f>_xlfn.TEXTJOIN("; ",TRUE,IF(P1774="52-wk low","52-wk low",""),IF(AND(AD1774&gt;=Settings!$B$12,M1774&lt;0),"Distribution",""),IF(AND(AJ1774="Y",M1774&lt;0,AK1774&lt;-Settings!$B$13),"Long unwinding",""),IF(AND(AJ1774="Y",M1774&lt;0,AK1774&gt;Settings!$B$13),"Short buildup",""))</f>
        <v/>
      </c>
      <c r="L1774" s="95" t="n">
        <v>38.78</v>
      </c>
      <c r="M1774" s="96" t="n">
        <v>-2.54</v>
      </c>
      <c r="N1774" s="93" t="n">
        <v>1914</v>
      </c>
      <c r="O1774" s="91" t="inlineStr">
        <is>
          <t>None</t>
        </is>
      </c>
      <c r="P1774" s="91" t="inlineStr">
        <is>
          <t>52-wk low</t>
        </is>
      </c>
      <c r="Q1774" s="97" t="n">
        <v>0.63</v>
      </c>
      <c r="R1774" s="96" t="n">
        <v>0.38</v>
      </c>
      <c r="S1774" s="96" t="n">
        <v>1.76</v>
      </c>
      <c r="T1774" s="96" t="n">
        <v>1.49</v>
      </c>
      <c r="U1774" s="96" t="n">
        <v>0.76</v>
      </c>
      <c r="V1774" s="103" t="n">
        <v>0.5</v>
      </c>
      <c r="W1774" s="102" t="n">
        <v>0</v>
      </c>
      <c r="X1774" s="93" t="n"/>
      <c r="Y1774" s="91" t="inlineStr">
        <is>
          <t>None</t>
        </is>
      </c>
      <c r="Z1774" s="99" t="n">
        <v>62.16</v>
      </c>
      <c r="AA1774" s="96" t="n">
        <v>0.87</v>
      </c>
      <c r="AB1774" s="96" t="n">
        <v>0.9</v>
      </c>
      <c r="AC1774" s="96" t="n">
        <v>1.55</v>
      </c>
      <c r="AD1774" s="96" t="n">
        <v>1.37</v>
      </c>
      <c r="AE1774" s="96" t="n">
        <v>0.9</v>
      </c>
      <c r="AF1774" s="103" t="n">
        <v>1.36</v>
      </c>
      <c r="AG1774" s="91" t="inlineStr">
        <is>
          <t>Normal</t>
        </is>
      </c>
      <c r="AH1774" s="100" t="n">
        <v>0</v>
      </c>
      <c r="AI1774" s="101" t="n">
        <v>0</v>
      </c>
      <c r="AJ1774" s="92" t="inlineStr">
        <is>
          <t>N</t>
        </is>
      </c>
      <c r="AK1774" s="96" t="n"/>
      <c r="AL1774" s="91" t="inlineStr">
        <is>
          <t>n/a</t>
        </is>
      </c>
      <c r="AM1774" s="93" t="n"/>
      <c r="AN1774" s="92" t="inlineStr">
        <is>
          <t>None</t>
        </is>
      </c>
      <c r="AO1774" s="102" t="n">
        <v>0</v>
      </c>
      <c r="AP1774" s="103" t="n">
        <v>0.61</v>
      </c>
      <c r="AQ1774" s="102" t="n">
        <v>21</v>
      </c>
      <c r="AR1774" s="91" t="inlineStr">
        <is>
          <t>N</t>
        </is>
      </c>
      <c r="AS1774" s="104" t="n"/>
      <c r="AT1774" s="92">
        <f>IF(AND(P1774="52-wk high",T1774&gt;=Settings!$B$7),"Y","N")</f>
        <v/>
      </c>
      <c r="AU1774" s="91">
        <f>IF(AND(AD1774&gt;=Settings!$B$8,M1774&gt;0),"Y","N")</f>
        <v/>
      </c>
      <c r="AV1774" s="91">
        <f>IF(OR(AH1774&gt;Settings!$B$9,AI1774&gt;Settings!$B$9),"Y","N")</f>
        <v/>
      </c>
      <c r="AW1774" s="91">
        <f>IF(AJ1774&lt;&gt;"Y","n/a",IF(AND(M1774&gt;0,AK1774&gt;Settings!$B$10),"Y","N"))</f>
        <v/>
      </c>
      <c r="AX1774" s="91">
        <f>IF(AO1774&gt;=Settings!$B$11,"Y","N")</f>
        <v/>
      </c>
      <c r="AY1774" s="99">
        <f>(AT1774="Y")+(AU1774="Y")+(AV1774="Y")+(AW1774="Y")+(AX1774="Y")</f>
        <v/>
      </c>
      <c r="AZ1774" s="94">
        <f>IF(AY1774=0,"None",_xlfn.TEXTJOIN(", ",TRUE(),IF(AT1774="Y","Breakout",""),IF(AU1774="Y","Accumulation",""),IF(AV1774="Y","Institutional buying",""),IF(AW1774="Y","Long buildup",""),IF(AX1774="Y","Momentum leader","")))</f>
        <v/>
      </c>
      <c r="BA1774" s="94">
        <f>IF(BW1774="","","Passes "&amp;AY1774&amp;" of 5 buy-side scans"&amp;IF(G1774="Y","; RED FLAG: filter out using Red flag column",""))</f>
        <v/>
      </c>
      <c r="BB1774" s="91" t="inlineStr">
        <is>
          <t>None</t>
        </is>
      </c>
      <c r="BC1774" s="92" t="inlineStr">
        <is>
          <t>Y</t>
        </is>
      </c>
      <c r="BD1774" s="94" t="inlineStr">
        <is>
          <t>EPS zero</t>
        </is>
      </c>
      <c r="BE1774" s="94" t="n"/>
      <c r="BF1774" s="92">
        <f>IF(R1774*100000&gt;=Settings!$B$5,"Y","N")</f>
        <v/>
      </c>
      <c r="BG1774" s="91">
        <f>IF(F1774&gt;Settings!$B$6,"Y","N")</f>
        <v/>
      </c>
      <c r="BH1774" s="97" t="n">
        <v>-51.52</v>
      </c>
      <c r="BI1774" s="96" t="n">
        <v>-4.39</v>
      </c>
      <c r="BJ1774" s="96" t="n">
        <v>-7.42</v>
      </c>
      <c r="BK1774" s="96" t="n">
        <v>-21.39</v>
      </c>
      <c r="BL1774" s="96" t="n">
        <v>-15.44</v>
      </c>
      <c r="BM1774" s="96" t="n">
        <v>-30.38</v>
      </c>
      <c r="BN1774" s="97" t="n">
        <v>-3.86</v>
      </c>
      <c r="BO1774" s="96" t="n">
        <v>-9</v>
      </c>
      <c r="BP1774" s="96" t="n">
        <v>-14.82</v>
      </c>
      <c r="BQ1774" s="96" t="n">
        <v>-21.11</v>
      </c>
      <c r="BR1774" s="91" t="inlineStr">
        <is>
          <t>Stacked down</t>
        </is>
      </c>
      <c r="BS1774" s="91" t="inlineStr">
        <is>
          <t>None</t>
        </is>
      </c>
      <c r="BT1774" s="96" t="n">
        <v>38.1</v>
      </c>
      <c r="BU1774" s="91" t="inlineStr">
        <is>
          <t>N</t>
        </is>
      </c>
      <c r="BV1774" s="99">
        <f>IF(OR(BF1774&lt;&gt;"Y",BG1774&lt;&gt;"Y"),"",(AND(ISNUMBER(BQ1774),BQ1774&gt;0))+(BR1774="Stacked up")+(AND(ISNUMBER(BH1774),BH1774&gt;=-Settings!$B$17))+(AND(ISNUMBER(BK1774),ISNUMBER(BM1774),BK1774&gt;0,BM1774&gt;0))+(AND(ISNUMBER(AQ1774),AQ1774&gt;=Settings!$B$18))+(AND(ISNUMBER(BT1774),BT1774&gt;=Settings!$B$19,BT1774&lt;=Settings!$B$20))+(AND(ISNUMBER(AS1774),AS1774&gt;0))+(AND(ISNUMBER(T1774),ISNUMBER(M1774),T1774&gt;=Settings!$B$21,M1774&gt;0))+(AND(ISNUMBER(AD1774),ISNUMBER(M1774),AD1774&gt;=Settings!$B$22,M1774&gt;0))+(AY1774&gt;=1))</f>
        <v/>
      </c>
      <c r="BW1774" s="91">
        <f>IF(OR(AY1774=0,BF1774&lt;&gt;"Y",BG1774&lt;&gt;"Y"),"",1+SUMPRODUCT(($A$6:$A$2604=A1774)*($AY$6:$AY$2604&gt;0)*($BF$6:$BF$2604="Y")*($BG$6:$BG$2604="Y")*(($AY$6:$AY$2604&gt;AY1774)+($AY$6:$AY$2604=AY1774)*($AD$6:$AD$2604&gt;AD1774))))</f>
        <v/>
      </c>
    </row>
    <row r="1775" ht="23.85" customHeight="1" s="55">
      <c r="A1775" s="90" t="n">
        <v>46296</v>
      </c>
      <c r="B1775" s="91" t="inlineStr">
        <is>
          <t>NBIFIN</t>
        </is>
      </c>
      <c r="C1775" s="91" t="inlineStr">
        <is>
          <t>INE365I01020</t>
        </is>
      </c>
      <c r="D1775" s="91" t="n"/>
      <c r="E1775" s="91" t="inlineStr">
        <is>
          <t>None</t>
        </is>
      </c>
      <c r="F1775" s="93" t="n">
        <v>549</v>
      </c>
      <c r="G1775" s="92" t="inlineStr">
        <is>
          <t>N</t>
        </is>
      </c>
      <c r="H1775" s="94" t="n"/>
      <c r="I1775" s="91" t="inlineStr">
        <is>
          <t>N</t>
        </is>
      </c>
      <c r="J1775" s="92">
        <f>IF(K1775="","N","Y")</f>
        <v/>
      </c>
      <c r="K1775" s="94">
        <f>_xlfn.TEXTJOIN("; ",TRUE,IF(P1775="52-wk low","52-wk low",""),IF(AND(AD1775&gt;=Settings!$B$12,M1775&lt;0),"Distribution",""),IF(AND(AJ1775="Y",M1775&lt;0,AK1775&lt;-Settings!$B$13),"Long unwinding",""),IF(AND(AJ1775="Y",M1775&lt;0,AK1775&gt;Settings!$B$13),"Short buildup",""))</f>
        <v/>
      </c>
      <c r="L1775" s="95" t="n">
        <v>1857.9</v>
      </c>
      <c r="M1775" s="96" t="n">
        <v>-2.09</v>
      </c>
      <c r="N1775" s="93" t="n">
        <v>1700</v>
      </c>
      <c r="O1775" s="91" t="inlineStr">
        <is>
          <t>None</t>
        </is>
      </c>
      <c r="P1775" s="91" t="inlineStr">
        <is>
          <t>None</t>
        </is>
      </c>
      <c r="Q1775" s="97" t="n">
        <v>0</v>
      </c>
      <c r="R1775" s="96" t="n">
        <v>0.04</v>
      </c>
      <c r="S1775" s="96" t="n">
        <v>0.02</v>
      </c>
      <c r="T1775" s="96" t="n">
        <v>0.03</v>
      </c>
      <c r="U1775" s="96" t="n">
        <v>0.03</v>
      </c>
      <c r="V1775" s="103" t="n">
        <v>1.54</v>
      </c>
      <c r="W1775" s="102" t="n">
        <v>12</v>
      </c>
      <c r="X1775" s="93" t="n"/>
      <c r="Y1775" s="91" t="inlineStr">
        <is>
          <t>None</t>
        </is>
      </c>
      <c r="Z1775" s="99" t="n">
        <v>80</v>
      </c>
      <c r="AA1775" s="96" t="n">
        <v>0.96</v>
      </c>
      <c r="AB1775" s="96" t="n">
        <v>1.08</v>
      </c>
      <c r="AC1775" s="96" t="n">
        <v>0.02</v>
      </c>
      <c r="AD1775" s="96" t="n">
        <v>0.03</v>
      </c>
      <c r="AE1775" s="96" t="n">
        <v>0.04</v>
      </c>
      <c r="AF1775" s="103" t="n">
        <v>1.32</v>
      </c>
      <c r="AG1775" s="91" t="inlineStr">
        <is>
          <t>Drying up</t>
        </is>
      </c>
      <c r="AH1775" s="100" t="n">
        <v>0</v>
      </c>
      <c r="AI1775" s="101" t="n">
        <v>0</v>
      </c>
      <c r="AJ1775" s="92" t="inlineStr">
        <is>
          <t>N</t>
        </is>
      </c>
      <c r="AK1775" s="96" t="n"/>
      <c r="AL1775" s="91" t="inlineStr">
        <is>
          <t>n/a</t>
        </is>
      </c>
      <c r="AM1775" s="93" t="n"/>
      <c r="AN1775" s="92" t="inlineStr">
        <is>
          <t>None</t>
        </is>
      </c>
      <c r="AO1775" s="102" t="n">
        <v>0</v>
      </c>
      <c r="AP1775" s="103" t="n">
        <v>0.68</v>
      </c>
      <c r="AQ1775" s="102" t="n">
        <v>35</v>
      </c>
      <c r="AR1775" s="91" t="inlineStr">
        <is>
          <t>N</t>
        </is>
      </c>
      <c r="AS1775" s="104" t="n"/>
      <c r="AT1775" s="92">
        <f>IF(AND(P1775="52-wk high",T1775&gt;=Settings!$B$7),"Y","N")</f>
        <v/>
      </c>
      <c r="AU1775" s="91">
        <f>IF(AND(AD1775&gt;=Settings!$B$8,M1775&gt;0),"Y","N")</f>
        <v/>
      </c>
      <c r="AV1775" s="91">
        <f>IF(OR(AH1775&gt;Settings!$B$9,AI1775&gt;Settings!$B$9),"Y","N")</f>
        <v/>
      </c>
      <c r="AW1775" s="91">
        <f>IF(AJ1775&lt;&gt;"Y","n/a",IF(AND(M1775&gt;0,AK1775&gt;Settings!$B$10),"Y","N"))</f>
        <v/>
      </c>
      <c r="AX1775" s="91">
        <f>IF(AO1775&gt;=Settings!$B$11,"Y","N")</f>
        <v/>
      </c>
      <c r="AY1775" s="99">
        <f>(AT1775="Y")+(AU1775="Y")+(AV1775="Y")+(AW1775="Y")+(AX1775="Y")</f>
        <v/>
      </c>
      <c r="AZ1775" s="94">
        <f>IF(AY1775=0,"None",_xlfn.TEXTJOIN(", ",TRUE(),IF(AT1775="Y","Breakout",""),IF(AU1775="Y","Accumulation",""),IF(AV1775="Y","Institutional buying",""),IF(AW1775="Y","Long buildup",""),IF(AX1775="Y","Momentum leader","")))</f>
        <v/>
      </c>
      <c r="BA1775" s="94">
        <f>IF(BW1775="","","Passes "&amp;AY1775&amp;" of 5 buy-side scans"&amp;IF(G1775="Y","; RED FLAG: filter out using Red flag column",""))</f>
        <v/>
      </c>
      <c r="BB1775" s="91" t="inlineStr">
        <is>
          <t>None</t>
        </is>
      </c>
      <c r="BC1775" s="92" t="inlineStr">
        <is>
          <t>Y</t>
        </is>
      </c>
      <c r="BD1775" s="94" t="inlineStr">
        <is>
          <t>Few traders (&lt;100 unique PAN, 30 days)</t>
        </is>
      </c>
      <c r="BE1775" s="94" t="n"/>
      <c r="BF1775" s="92">
        <f>IF(R1775*100000&gt;=Settings!$B$5,"Y","N")</f>
        <v/>
      </c>
      <c r="BG1775" s="91">
        <f>IF(F1775&gt;Settings!$B$6,"Y","N")</f>
        <v/>
      </c>
      <c r="BH1775" s="97" t="n">
        <v>-37.88</v>
      </c>
      <c r="BI1775" s="96" t="n">
        <v>-3.42</v>
      </c>
      <c r="BJ1775" s="96" t="n">
        <v>-5.52</v>
      </c>
      <c r="BK1775" s="96" t="n">
        <v>-0.31</v>
      </c>
      <c r="BL1775" s="96" t="n">
        <v>10.96</v>
      </c>
      <c r="BM1775" s="96" t="n">
        <v>-32.78</v>
      </c>
      <c r="BN1775" s="97" t="n">
        <v>-4.57</v>
      </c>
      <c r="BO1775" s="96" t="n">
        <v>-6.57</v>
      </c>
      <c r="BP1775" s="96" t="n">
        <v>-7.27</v>
      </c>
      <c r="BQ1775" s="96" t="n">
        <v>-9.869999999999999</v>
      </c>
      <c r="BR1775" s="91" t="inlineStr">
        <is>
          <t>Stacked down</t>
        </is>
      </c>
      <c r="BS1775" s="91" t="inlineStr">
        <is>
          <t>None</t>
        </is>
      </c>
      <c r="BT1775" s="96" t="n">
        <v>28.6</v>
      </c>
      <c r="BU1775" s="91" t="inlineStr">
        <is>
          <t>N</t>
        </is>
      </c>
      <c r="BV1775" s="99">
        <f>IF(OR(BF1775&lt;&gt;"Y",BG1775&lt;&gt;"Y"),"",(AND(ISNUMBER(BQ1775),BQ1775&gt;0))+(BR1775="Stacked up")+(AND(ISNUMBER(BH1775),BH1775&gt;=-Settings!$B$17))+(AND(ISNUMBER(BK1775),ISNUMBER(BM1775),BK1775&gt;0,BM1775&gt;0))+(AND(ISNUMBER(AQ1775),AQ1775&gt;=Settings!$B$18))+(AND(ISNUMBER(BT1775),BT1775&gt;=Settings!$B$19,BT1775&lt;=Settings!$B$20))+(AND(ISNUMBER(AS1775),AS1775&gt;0))+(AND(ISNUMBER(T1775),ISNUMBER(M1775),T1775&gt;=Settings!$B$21,M1775&gt;0))+(AND(ISNUMBER(AD1775),ISNUMBER(M1775),AD1775&gt;=Settings!$B$22,M1775&gt;0))+(AY1775&gt;=1))</f>
        <v/>
      </c>
      <c r="BW1775" s="91">
        <f>IF(OR(AY1775=0,BF1775&lt;&gt;"Y",BG1775&lt;&gt;"Y"),"",1+SUMPRODUCT(($A$6:$A$2604=A1775)*($AY$6:$AY$2604&gt;0)*($BF$6:$BF$2604="Y")*($BG$6:$BG$2604="Y")*(($AY$6:$AY$2604&gt;AY1775)+($AY$6:$AY$2604=AY1775)*($AD$6:$AD$2604&gt;AD1775))))</f>
        <v/>
      </c>
    </row>
    <row r="1776" ht="23.85" customHeight="1" s="55">
      <c r="A1776" s="90" t="n">
        <v>46296</v>
      </c>
      <c r="B1776" s="91" t="inlineStr">
        <is>
          <t>PANCHMAHQ</t>
        </is>
      </c>
      <c r="C1776" s="91" t="inlineStr">
        <is>
          <t>INE798F01010</t>
        </is>
      </c>
      <c r="D1776" s="91" t="n"/>
      <c r="E1776" s="91" t="inlineStr">
        <is>
          <t>None</t>
        </is>
      </c>
      <c r="F1776" s="93" t="n">
        <v>549</v>
      </c>
      <c r="G1776" s="92" t="inlineStr">
        <is>
          <t>N</t>
        </is>
      </c>
      <c r="H1776" s="94" t="n"/>
      <c r="I1776" s="91" t="inlineStr">
        <is>
          <t>N</t>
        </is>
      </c>
      <c r="J1776" s="92">
        <f>IF(K1776="","N","Y")</f>
        <v/>
      </c>
      <c r="K1776" s="94">
        <f>_xlfn.TEXTJOIN("; ",TRUE,IF(P1776="52-wk low","52-wk low",""),IF(AND(AD1776&gt;=Settings!$B$12,M1776&lt;0),"Distribution",""),IF(AND(AJ1776="Y",M1776&lt;0,AK1776&lt;-Settings!$B$13),"Long unwinding",""),IF(AND(AJ1776="Y",M1776&lt;0,AK1776&gt;Settings!$B$13),"Short buildup",""))</f>
        <v/>
      </c>
      <c r="L1776" s="95" t="n">
        <v>287.5</v>
      </c>
      <c r="M1776" s="96" t="n">
        <v>-2.53</v>
      </c>
      <c r="N1776" s="93" t="n">
        <v>1904</v>
      </c>
      <c r="O1776" s="91" t="inlineStr">
        <is>
          <t>None</t>
        </is>
      </c>
      <c r="P1776" s="91" t="inlineStr">
        <is>
          <t>None</t>
        </is>
      </c>
      <c r="Q1776" s="97" t="n">
        <v>0</v>
      </c>
      <c r="R1776" s="96" t="n">
        <v>0</v>
      </c>
      <c r="S1776" s="96" t="n">
        <v>1.23</v>
      </c>
      <c r="T1776" s="96" t="n"/>
      <c r="U1776" s="96" t="n"/>
      <c r="V1776" s="103" t="n"/>
      <c r="W1776" s="102" t="n"/>
      <c r="X1776" s="93" t="n"/>
      <c r="Y1776" s="91" t="inlineStr">
        <is>
          <t>None</t>
        </is>
      </c>
      <c r="Z1776" s="99" t="n">
        <v>57.14</v>
      </c>
      <c r="AA1776" s="96" t="n">
        <v>0.68</v>
      </c>
      <c r="AB1776" s="96" t="n"/>
      <c r="AC1776" s="96" t="n">
        <v>0.93</v>
      </c>
      <c r="AD1776" s="96" t="n"/>
      <c r="AE1776" s="96" t="n"/>
      <c r="AF1776" s="103" t="n"/>
      <c r="AG1776" s="91" t="n"/>
      <c r="AH1776" s="100" t="n">
        <v>0</v>
      </c>
      <c r="AI1776" s="101" t="n">
        <v>0</v>
      </c>
      <c r="AJ1776" s="92" t="inlineStr">
        <is>
          <t>N</t>
        </is>
      </c>
      <c r="AK1776" s="96" t="n"/>
      <c r="AL1776" s="91" t="inlineStr">
        <is>
          <t>n/a</t>
        </is>
      </c>
      <c r="AM1776" s="93" t="n"/>
      <c r="AN1776" s="92" t="inlineStr">
        <is>
          <t>None</t>
        </is>
      </c>
      <c r="AO1776" s="102" t="n">
        <v>0</v>
      </c>
      <c r="AP1776" s="103" t="n"/>
      <c r="AQ1776" s="102" t="n"/>
      <c r="AR1776" s="91" t="inlineStr">
        <is>
          <t>N</t>
        </is>
      </c>
      <c r="AS1776" s="104" t="n"/>
      <c r="AT1776" s="92">
        <f>IF(AND(P1776="52-wk high",T1776&gt;=Settings!$B$7),"Y","N")</f>
        <v/>
      </c>
      <c r="AU1776" s="91">
        <f>IF(AND(AD1776&gt;=Settings!$B$8,M1776&gt;0),"Y","N")</f>
        <v/>
      </c>
      <c r="AV1776" s="91">
        <f>IF(OR(AH1776&gt;Settings!$B$9,AI1776&gt;Settings!$B$9),"Y","N")</f>
        <v/>
      </c>
      <c r="AW1776" s="91">
        <f>IF(AJ1776&lt;&gt;"Y","n/a",IF(AND(M1776&gt;0,AK1776&gt;Settings!$B$10),"Y","N"))</f>
        <v/>
      </c>
      <c r="AX1776" s="91">
        <f>IF(AO1776&gt;=Settings!$B$11,"Y","N")</f>
        <v/>
      </c>
      <c r="AY1776" s="99">
        <f>(AT1776="Y")+(AU1776="Y")+(AV1776="Y")+(AW1776="Y")+(AX1776="Y")</f>
        <v/>
      </c>
      <c r="AZ1776" s="94">
        <f>IF(AY1776=0,"None",_xlfn.TEXTJOIN(", ",TRUE(),IF(AT1776="Y","Breakout",""),IF(AU1776="Y","Accumulation",""),IF(AV1776="Y","Institutional buying",""),IF(AW1776="Y","Long buildup",""),IF(AX1776="Y","Momentum leader","")))</f>
        <v/>
      </c>
      <c r="BA1776" s="94">
        <f>IF(BW1776="","","Passes "&amp;AY1776&amp;" of 5 buy-side scans"&amp;IF(G1776="Y","; RED FLAG: filter out using Red flag column",""))</f>
        <v/>
      </c>
      <c r="BB1776" s="91" t="inlineStr">
        <is>
          <t>None</t>
        </is>
      </c>
      <c r="BC1776" s="92" t="inlineStr">
        <is>
          <t>Y</t>
        </is>
      </c>
      <c r="BD1776" s="94" t="inlineStr">
        <is>
          <t>Few traders (&lt;100 unique PAN, 30 days)</t>
        </is>
      </c>
      <c r="BE1776" s="94" t="n"/>
      <c r="BF1776" s="92">
        <f>IF(R1776*100000&gt;=Settings!$B$5,"Y","N")</f>
        <v/>
      </c>
      <c r="BG1776" s="91">
        <f>IF(F1776&gt;Settings!$B$6,"Y","N")</f>
        <v/>
      </c>
      <c r="BH1776" s="97" t="n">
        <v>-15.19</v>
      </c>
      <c r="BI1776" s="96" t="n">
        <v>-5.74</v>
      </c>
      <c r="BJ1776" s="96" t="n">
        <v>-1.57</v>
      </c>
      <c r="BK1776" s="96" t="n"/>
      <c r="BL1776" s="96" t="n"/>
      <c r="BM1776" s="96" t="n"/>
      <c r="BN1776" s="97" t="n">
        <v>-2.76</v>
      </c>
      <c r="BO1776" s="96" t="n"/>
      <c r="BP1776" s="96" t="n"/>
      <c r="BQ1776" s="96" t="n"/>
      <c r="BR1776" s="91" t="n"/>
      <c r="BS1776" s="91" t="n"/>
      <c r="BT1776" s="96" t="n"/>
      <c r="BU1776" s="91" t="n"/>
      <c r="BV1776" s="99">
        <f>IF(OR(BF1776&lt;&gt;"Y",BG1776&lt;&gt;"Y"),"",(AND(ISNUMBER(BQ1776),BQ1776&gt;0))+(BR1776="Stacked up")+(AND(ISNUMBER(BH1776),BH1776&gt;=-Settings!$B$17))+(AND(ISNUMBER(BK1776),ISNUMBER(BM1776),BK1776&gt;0,BM1776&gt;0))+(AND(ISNUMBER(AQ1776),AQ1776&gt;=Settings!$B$18))+(AND(ISNUMBER(BT1776),BT1776&gt;=Settings!$B$19,BT1776&lt;=Settings!$B$20))+(AND(ISNUMBER(AS1776),AS1776&gt;0))+(AND(ISNUMBER(T1776),ISNUMBER(M1776),T1776&gt;=Settings!$B$21,M1776&gt;0))+(AND(ISNUMBER(AD1776),ISNUMBER(M1776),AD1776&gt;=Settings!$B$22,M1776&gt;0))+(AY1776&gt;=1))</f>
        <v/>
      </c>
      <c r="BW1776" s="91">
        <f>IF(OR(AY1776=0,BF1776&lt;&gt;"Y",BG1776&lt;&gt;"Y"),"",1+SUMPRODUCT(($A$6:$A$2604=A1776)*($AY$6:$AY$2604&gt;0)*($BF$6:$BF$2604="Y")*($BG$6:$BG$2604="Y")*(($AY$6:$AY$2604&gt;AY1776)+($AY$6:$AY$2604=AY1776)*($AD$6:$AD$2604&gt;AD1776))))</f>
        <v/>
      </c>
    </row>
    <row r="1777" ht="23.85" customHeight="1" s="55">
      <c r="A1777" s="90" t="n">
        <v>46296</v>
      </c>
      <c r="B1777" s="91" t="inlineStr">
        <is>
          <t>LAKSHMIMIL</t>
        </is>
      </c>
      <c r="C1777" s="91" t="inlineStr">
        <is>
          <t>INE938C01019</t>
        </is>
      </c>
      <c r="D1777" s="91" t="n"/>
      <c r="E1777" s="91" t="inlineStr">
        <is>
          <t>None</t>
        </is>
      </c>
      <c r="F1777" s="93" t="n">
        <v>544</v>
      </c>
      <c r="G1777" s="92" t="inlineStr">
        <is>
          <t>N</t>
        </is>
      </c>
      <c r="H1777" s="94" t="n"/>
      <c r="I1777" s="91" t="inlineStr">
        <is>
          <t>N</t>
        </is>
      </c>
      <c r="J1777" s="92">
        <f>IF(K1777="","N","Y")</f>
        <v/>
      </c>
      <c r="K1777" s="94">
        <f>_xlfn.TEXTJOIN("; ",TRUE,IF(P1777="52-wk low","52-wk low",""),IF(AND(AD1777&gt;=Settings!$B$12,M1777&lt;0),"Distribution",""),IF(AND(AJ1777="Y",M1777&lt;0,AK1777&lt;-Settings!$B$13),"Long unwinding",""),IF(AND(AJ1777="Y",M1777&lt;0,AK1777&gt;Settings!$B$13),"Short buildup",""))</f>
        <v/>
      </c>
      <c r="L1777" s="95" t="n">
        <v>7819.5</v>
      </c>
      <c r="M1777" s="96" t="n">
        <v>2.45</v>
      </c>
      <c r="N1777" s="93" t="n">
        <v>157</v>
      </c>
      <c r="O1777" s="91" t="inlineStr">
        <is>
          <t>None</t>
        </is>
      </c>
      <c r="P1777" s="91" t="inlineStr">
        <is>
          <t>None</t>
        </is>
      </c>
      <c r="Q1777" s="97" t="n">
        <v>0</v>
      </c>
      <c r="R1777" s="96" t="n">
        <v>0</v>
      </c>
      <c r="S1777" s="96" t="n">
        <v>0.29</v>
      </c>
      <c r="T1777" s="96" t="n"/>
      <c r="U1777" s="96" t="n"/>
      <c r="V1777" s="103" t="n"/>
      <c r="W1777" s="102" t="n"/>
      <c r="X1777" s="93" t="n"/>
      <c r="Y1777" s="91" t="inlineStr">
        <is>
          <t>None</t>
        </is>
      </c>
      <c r="Z1777" s="99" t="n">
        <v>54.55</v>
      </c>
      <c r="AA1777" s="96" t="n">
        <v>0.64</v>
      </c>
      <c r="AB1777" s="96" t="n"/>
      <c r="AC1777" s="96" t="n">
        <v>0.18</v>
      </c>
      <c r="AD1777" s="96" t="n"/>
      <c r="AE1777" s="96" t="n"/>
      <c r="AF1777" s="103" t="n"/>
      <c r="AG1777" s="91" t="n"/>
      <c r="AH1777" s="100" t="n">
        <v>0</v>
      </c>
      <c r="AI1777" s="101" t="n">
        <v>0</v>
      </c>
      <c r="AJ1777" s="92" t="inlineStr">
        <is>
          <t>N</t>
        </is>
      </c>
      <c r="AK1777" s="96" t="n"/>
      <c r="AL1777" s="91" t="inlineStr">
        <is>
          <t>n/a</t>
        </is>
      </c>
      <c r="AM1777" s="93" t="n"/>
      <c r="AN1777" s="92" t="inlineStr">
        <is>
          <t>None</t>
        </is>
      </c>
      <c r="AO1777" s="102" t="n">
        <v>0</v>
      </c>
      <c r="AP1777" s="103" t="n"/>
      <c r="AQ1777" s="102" t="n"/>
      <c r="AR1777" s="91" t="inlineStr">
        <is>
          <t>N</t>
        </is>
      </c>
      <c r="AS1777" s="104" t="n"/>
      <c r="AT1777" s="92">
        <f>IF(AND(P1777="52-wk high",T1777&gt;=Settings!$B$7),"Y","N")</f>
        <v/>
      </c>
      <c r="AU1777" s="91">
        <f>IF(AND(AD1777&gt;=Settings!$B$8,M1777&gt;0),"Y","N")</f>
        <v/>
      </c>
      <c r="AV1777" s="91">
        <f>IF(OR(AH1777&gt;Settings!$B$9,AI1777&gt;Settings!$B$9),"Y","N")</f>
        <v/>
      </c>
      <c r="AW1777" s="91">
        <f>IF(AJ1777&lt;&gt;"Y","n/a",IF(AND(M1777&gt;0,AK1777&gt;Settings!$B$10),"Y","N"))</f>
        <v/>
      </c>
      <c r="AX1777" s="91">
        <f>IF(AO1777&gt;=Settings!$B$11,"Y","N")</f>
        <v/>
      </c>
      <c r="AY1777" s="99">
        <f>(AT1777="Y")+(AU1777="Y")+(AV1777="Y")+(AW1777="Y")+(AX1777="Y")</f>
        <v/>
      </c>
      <c r="AZ1777" s="94">
        <f>IF(AY1777=0,"None",_xlfn.TEXTJOIN(", ",TRUE(),IF(AT1777="Y","Breakout",""),IF(AU1777="Y","Accumulation",""),IF(AV1777="Y","Institutional buying",""),IF(AW1777="Y","Long buildup",""),IF(AX1777="Y","Momentum leader","")))</f>
        <v/>
      </c>
      <c r="BA1777" s="94">
        <f>IF(BW1777="","","Passes "&amp;AY1777&amp;" of 5 buy-side scans"&amp;IF(G1777="Y","; RED FLAG: filter out using Red flag column",""))</f>
        <v/>
      </c>
      <c r="BB1777" s="91" t="inlineStr">
        <is>
          <t>None</t>
        </is>
      </c>
      <c r="BC1777" s="92" t="inlineStr">
        <is>
          <t>Y</t>
        </is>
      </c>
      <c r="BD1777" s="94" t="inlineStr">
        <is>
          <t>Few traders (&lt;100 unique PAN, 30 days)</t>
        </is>
      </c>
      <c r="BE1777" s="94" t="n"/>
      <c r="BF1777" s="92">
        <f>IF(R1777*100000&gt;=Settings!$B$5,"Y","N")</f>
        <v/>
      </c>
      <c r="BG1777" s="91">
        <f>IF(F1777&gt;Settings!$B$6,"Y","N")</f>
        <v/>
      </c>
      <c r="BH1777" s="97" t="n">
        <v>-8.06</v>
      </c>
      <c r="BI1777" s="96" t="n">
        <v>0.5</v>
      </c>
      <c r="BJ1777" s="96" t="n">
        <v>-2.26</v>
      </c>
      <c r="BK1777" s="96" t="n"/>
      <c r="BL1777" s="96" t="n"/>
      <c r="BM1777" s="96" t="n"/>
      <c r="BN1777" s="97" t="n">
        <v>0.42</v>
      </c>
      <c r="BO1777" s="96" t="n"/>
      <c r="BP1777" s="96" t="n"/>
      <c r="BQ1777" s="96" t="n"/>
      <c r="BR1777" s="91" t="n"/>
      <c r="BS1777" s="91" t="n"/>
      <c r="BT1777" s="96" t="n">
        <v>54</v>
      </c>
      <c r="BU1777" s="91" t="n"/>
      <c r="BV1777" s="99">
        <f>IF(OR(BF1777&lt;&gt;"Y",BG1777&lt;&gt;"Y"),"",(AND(ISNUMBER(BQ1777),BQ1777&gt;0))+(BR1777="Stacked up")+(AND(ISNUMBER(BH1777),BH1777&gt;=-Settings!$B$17))+(AND(ISNUMBER(BK1777),ISNUMBER(BM1777),BK1777&gt;0,BM1777&gt;0))+(AND(ISNUMBER(AQ1777),AQ1777&gt;=Settings!$B$18))+(AND(ISNUMBER(BT1777),BT1777&gt;=Settings!$B$19,BT1777&lt;=Settings!$B$20))+(AND(ISNUMBER(AS1777),AS1777&gt;0))+(AND(ISNUMBER(T1777),ISNUMBER(M1777),T1777&gt;=Settings!$B$21,M1777&gt;0))+(AND(ISNUMBER(AD1777),ISNUMBER(M1777),AD1777&gt;=Settings!$B$22,M1777&gt;0))+(AY1777&gt;=1))</f>
        <v/>
      </c>
      <c r="BW1777" s="91">
        <f>IF(OR(AY1777=0,BF1777&lt;&gt;"Y",BG1777&lt;&gt;"Y"),"",1+SUMPRODUCT(($A$6:$A$2604=A1777)*($AY$6:$AY$2604&gt;0)*($BF$6:$BF$2604="Y")*($BG$6:$BG$2604="Y")*(($AY$6:$AY$2604&gt;AY1777)+($AY$6:$AY$2604=AY1777)*($AD$6:$AD$2604&gt;AD1777))))</f>
        <v/>
      </c>
    </row>
    <row r="1778" ht="23.85" customHeight="1" s="55">
      <c r="A1778" s="90" t="n">
        <v>46296</v>
      </c>
      <c r="B1778" s="91" t="inlineStr">
        <is>
          <t>MAWANASUG</t>
        </is>
      </c>
      <c r="C1778" s="91" t="inlineStr">
        <is>
          <t>INE636A01039</t>
        </is>
      </c>
      <c r="D1778" s="91" t="n"/>
      <c r="E1778" s="91" t="inlineStr">
        <is>
          <t>None</t>
        </is>
      </c>
      <c r="F1778" s="93" t="n">
        <v>543</v>
      </c>
      <c r="G1778" s="92" t="inlineStr">
        <is>
          <t>N</t>
        </is>
      </c>
      <c r="H1778" s="94" t="n"/>
      <c r="I1778" s="91" t="inlineStr">
        <is>
          <t>N</t>
        </is>
      </c>
      <c r="J1778" s="92">
        <f>IF(K1778="","N","Y")</f>
        <v/>
      </c>
      <c r="K1778" s="94">
        <f>_xlfn.TEXTJOIN("; ",TRUE,IF(P1778="52-wk low","52-wk low",""),IF(AND(AD1778&gt;=Settings!$B$12,M1778&lt;0),"Distribution",""),IF(AND(AJ1778="Y",M1778&lt;0,AK1778&lt;-Settings!$B$13),"Long unwinding",""),IF(AND(AJ1778="Y",M1778&lt;0,AK1778&gt;Settings!$B$13),"Short buildup",""))</f>
        <v/>
      </c>
      <c r="L1778" s="95" t="n">
        <v>138.84</v>
      </c>
      <c r="M1778" s="96" t="n">
        <v>-4.25</v>
      </c>
      <c r="N1778" s="93" t="n">
        <v>2380</v>
      </c>
      <c r="O1778" s="91" t="inlineStr">
        <is>
          <t>None</t>
        </is>
      </c>
      <c r="P1778" s="91" t="inlineStr">
        <is>
          <t>None</t>
        </is>
      </c>
      <c r="Q1778" s="97" t="n">
        <v>1.7</v>
      </c>
      <c r="R1778" s="96" t="n">
        <v>3.65</v>
      </c>
      <c r="S1778" s="96" t="n">
        <v>0.43</v>
      </c>
      <c r="T1778" s="96" t="n">
        <v>0.39</v>
      </c>
      <c r="U1778" s="96" t="n">
        <v>0.67</v>
      </c>
      <c r="V1778" s="103" t="n">
        <v>1.43</v>
      </c>
      <c r="W1778" s="102" t="n">
        <v>2</v>
      </c>
      <c r="X1778" s="93" t="n"/>
      <c r="Y1778" s="91" t="inlineStr">
        <is>
          <t>None</t>
        </is>
      </c>
      <c r="Z1778" s="99" t="n">
        <v>47.92</v>
      </c>
      <c r="AA1778" s="96" t="n">
        <v>1.21</v>
      </c>
      <c r="AB1778" s="96" t="n">
        <v>1.1</v>
      </c>
      <c r="AC1778" s="96" t="n">
        <v>0.68</v>
      </c>
      <c r="AD1778" s="96" t="n"/>
      <c r="AE1778" s="96" t="n"/>
      <c r="AF1778" s="103" t="n"/>
      <c r="AG1778" s="91" t="inlineStr">
        <is>
          <t>No delivery data</t>
        </is>
      </c>
      <c r="AH1778" s="100" t="n">
        <v>0</v>
      </c>
      <c r="AI1778" s="101" t="n">
        <v>0</v>
      </c>
      <c r="AJ1778" s="92" t="inlineStr">
        <is>
          <t>N</t>
        </is>
      </c>
      <c r="AK1778" s="96" t="n"/>
      <c r="AL1778" s="91" t="inlineStr">
        <is>
          <t>n/a</t>
        </is>
      </c>
      <c r="AM1778" s="93" t="n"/>
      <c r="AN1778" s="92" t="inlineStr">
        <is>
          <t>None</t>
        </is>
      </c>
      <c r="AO1778" s="102" t="n">
        <v>0</v>
      </c>
      <c r="AP1778" s="103" t="n">
        <v>1.97</v>
      </c>
      <c r="AQ1778" s="102" t="n">
        <v>88</v>
      </c>
      <c r="AR1778" s="91" t="inlineStr">
        <is>
          <t>N</t>
        </is>
      </c>
      <c r="AS1778" s="104" t="n"/>
      <c r="AT1778" s="92">
        <f>IF(AND(P1778="52-wk high",T1778&gt;=Settings!$B$7),"Y","N")</f>
        <v/>
      </c>
      <c r="AU1778" s="91">
        <f>IF(AND(AD1778&gt;=Settings!$B$8,M1778&gt;0),"Y","N")</f>
        <v/>
      </c>
      <c r="AV1778" s="91">
        <f>IF(OR(AH1778&gt;Settings!$B$9,AI1778&gt;Settings!$B$9),"Y","N")</f>
        <v/>
      </c>
      <c r="AW1778" s="91">
        <f>IF(AJ1778&lt;&gt;"Y","n/a",IF(AND(M1778&gt;0,AK1778&gt;Settings!$B$10),"Y","N"))</f>
        <v/>
      </c>
      <c r="AX1778" s="91">
        <f>IF(AO1778&gt;=Settings!$B$11,"Y","N")</f>
        <v/>
      </c>
      <c r="AY1778" s="99">
        <f>(AT1778="Y")+(AU1778="Y")+(AV1778="Y")+(AW1778="Y")+(AX1778="Y")</f>
        <v/>
      </c>
      <c r="AZ1778" s="94">
        <f>IF(AY1778=0,"None",_xlfn.TEXTJOIN(", ",TRUE(),IF(AT1778="Y","Breakout",""),IF(AU1778="Y","Accumulation",""),IF(AV1778="Y","Institutional buying",""),IF(AW1778="Y","Long buildup",""),IF(AX1778="Y","Momentum leader","")))</f>
        <v/>
      </c>
      <c r="BA1778" s="94">
        <f>IF(BW1778="","","Passes "&amp;AY1778&amp;" of 5 buy-side scans"&amp;IF(G1778="Y","; RED FLAG: filter out using Red flag column",""))</f>
        <v/>
      </c>
      <c r="BB1778" s="91" t="inlineStr">
        <is>
          <t>None</t>
        </is>
      </c>
      <c r="BC1778" s="92" t="inlineStr">
        <is>
          <t>N</t>
        </is>
      </c>
      <c r="BD1778" s="94" t="n"/>
      <c r="BE1778" s="94" t="n"/>
      <c r="BF1778" s="92">
        <f>IF(R1778*100000&gt;=Settings!$B$5,"Y","N")</f>
        <v/>
      </c>
      <c r="BG1778" s="91">
        <f>IF(F1778&gt;Settings!$B$6,"Y","N")</f>
        <v/>
      </c>
      <c r="BH1778" s="97" t="n">
        <v>-15.34</v>
      </c>
      <c r="BI1778" s="96" t="n">
        <v>6.23</v>
      </c>
      <c r="BJ1778" s="96" t="n">
        <v>-2.44</v>
      </c>
      <c r="BK1778" s="96" t="n">
        <v>36.12</v>
      </c>
      <c r="BL1778" s="96" t="n">
        <v>51.42</v>
      </c>
      <c r="BM1778" s="96" t="n">
        <v>55.37</v>
      </c>
      <c r="BN1778" s="97" t="n">
        <v>1.01</v>
      </c>
      <c r="BO1778" s="96" t="n">
        <v>6.19</v>
      </c>
      <c r="BP1778" s="96" t="n">
        <v>14.7</v>
      </c>
      <c r="BQ1778" s="96" t="n">
        <v>26.21</v>
      </c>
      <c r="BR1778" s="91" t="inlineStr">
        <is>
          <t>Stacked up</t>
        </is>
      </c>
      <c r="BS1778" s="91" t="inlineStr">
        <is>
          <t>None</t>
        </is>
      </c>
      <c r="BT1778" s="96" t="n">
        <v>51.3</v>
      </c>
      <c r="BU1778" s="91" t="inlineStr">
        <is>
          <t>N</t>
        </is>
      </c>
      <c r="BV1778" s="99">
        <f>IF(OR(BF1778&lt;&gt;"Y",BG1778&lt;&gt;"Y"),"",(AND(ISNUMBER(BQ1778),BQ1778&gt;0))+(BR1778="Stacked up")+(AND(ISNUMBER(BH1778),BH1778&gt;=-Settings!$B$17))+(AND(ISNUMBER(BK1778),ISNUMBER(BM1778),BK1778&gt;0,BM1778&gt;0))+(AND(ISNUMBER(AQ1778),AQ1778&gt;=Settings!$B$18))+(AND(ISNUMBER(BT1778),BT1778&gt;=Settings!$B$19,BT1778&lt;=Settings!$B$20))+(AND(ISNUMBER(AS1778),AS1778&gt;0))+(AND(ISNUMBER(T1778),ISNUMBER(M1778),T1778&gt;=Settings!$B$21,M1778&gt;0))+(AND(ISNUMBER(AD1778),ISNUMBER(M1778),AD1778&gt;=Settings!$B$22,M1778&gt;0))+(AY1778&gt;=1))</f>
        <v/>
      </c>
      <c r="BW1778" s="91">
        <f>IF(OR(AY1778=0,BF1778&lt;&gt;"Y",BG1778&lt;&gt;"Y"),"",1+SUMPRODUCT(($A$6:$A$2604=A1778)*($AY$6:$AY$2604&gt;0)*($BF$6:$BF$2604="Y")*($BG$6:$BG$2604="Y")*(($AY$6:$AY$2604&gt;AY1778)+($AY$6:$AY$2604=AY1778)*($AD$6:$AD$2604&gt;AD1778))))</f>
        <v/>
      </c>
    </row>
    <row r="1779" ht="23.85" customHeight="1" s="55">
      <c r="A1779" s="90" t="n">
        <v>46296</v>
      </c>
      <c r="B1779" s="91" t="inlineStr">
        <is>
          <t>SOUTHWEST</t>
        </is>
      </c>
      <c r="C1779" s="91" t="inlineStr">
        <is>
          <t>INE980Y01015</t>
        </is>
      </c>
      <c r="D1779" s="91" t="n"/>
      <c r="E1779" s="91" t="inlineStr">
        <is>
          <t>None</t>
        </is>
      </c>
      <c r="F1779" s="93" t="n">
        <v>542</v>
      </c>
      <c r="G1779" s="92" t="inlineStr">
        <is>
          <t>N</t>
        </is>
      </c>
      <c r="H1779" s="94" t="n"/>
      <c r="I1779" s="91" t="inlineStr">
        <is>
          <t>N</t>
        </is>
      </c>
      <c r="J1779" s="92">
        <f>IF(K1779="","N","Y")</f>
        <v/>
      </c>
      <c r="K1779" s="94">
        <f>_xlfn.TEXTJOIN("; ",TRUE,IF(P1779="52-wk low","52-wk low",""),IF(AND(AD1779&gt;=Settings!$B$12,M1779&lt;0),"Distribution",""),IF(AND(AJ1779="Y",M1779&lt;0,AK1779&lt;-Settings!$B$13),"Long unwinding",""),IF(AND(AJ1779="Y",M1779&lt;0,AK1779&gt;Settings!$B$13),"Short buildup",""))</f>
        <v/>
      </c>
      <c r="L1779" s="95" t="n">
        <v>181.7</v>
      </c>
      <c r="M1779" s="96" t="n">
        <v>-0.43</v>
      </c>
      <c r="N1779" s="93" t="n">
        <v>768</v>
      </c>
      <c r="O1779" s="91" t="inlineStr">
        <is>
          <t>None</t>
        </is>
      </c>
      <c r="P1779" s="91" t="inlineStr">
        <is>
          <t>None</t>
        </is>
      </c>
      <c r="Q1779" s="97" t="n">
        <v>1.22</v>
      </c>
      <c r="R1779" s="96" t="n">
        <v>2.65</v>
      </c>
      <c r="S1779" s="96" t="n">
        <v>0.47</v>
      </c>
      <c r="T1779" s="96" t="n">
        <v>0.48</v>
      </c>
      <c r="U1779" s="96" t="n">
        <v>0.32</v>
      </c>
      <c r="V1779" s="103" t="n">
        <v>0.6899999999999999</v>
      </c>
      <c r="W1779" s="102" t="n">
        <v>3</v>
      </c>
      <c r="X1779" s="93" t="n"/>
      <c r="Y1779" s="91" t="inlineStr">
        <is>
          <t>None</t>
        </is>
      </c>
      <c r="Z1779" s="99" t="n">
        <v>54.67</v>
      </c>
      <c r="AA1779" s="96" t="n">
        <v>1.05</v>
      </c>
      <c r="AB1779" s="96" t="n">
        <v>1.04</v>
      </c>
      <c r="AC1779" s="96" t="n">
        <v>0.53</v>
      </c>
      <c r="AD1779" s="96" t="n">
        <v>0.58</v>
      </c>
      <c r="AE1779" s="96" t="n">
        <v>0.42</v>
      </c>
      <c r="AF1779" s="103" t="n">
        <v>1.17</v>
      </c>
      <c r="AG1779" s="91" t="inlineStr">
        <is>
          <t>Normal</t>
        </is>
      </c>
      <c r="AH1779" s="100" t="n">
        <v>0</v>
      </c>
      <c r="AI1779" s="101" t="n">
        <v>0</v>
      </c>
      <c r="AJ1779" s="92" t="inlineStr">
        <is>
          <t>N</t>
        </is>
      </c>
      <c r="AK1779" s="96" t="n"/>
      <c r="AL1779" s="91" t="inlineStr">
        <is>
          <t>n/a</t>
        </is>
      </c>
      <c r="AM1779" s="93" t="n"/>
      <c r="AN1779" s="92" t="inlineStr">
        <is>
          <t>None</t>
        </is>
      </c>
      <c r="AO1779" s="102" t="n">
        <v>0</v>
      </c>
      <c r="AP1779" s="103" t="n">
        <v>0.9399999999999999</v>
      </c>
      <c r="AQ1779" s="102" t="n">
        <v>58</v>
      </c>
      <c r="AR1779" s="91" t="inlineStr">
        <is>
          <t>N</t>
        </is>
      </c>
      <c r="AS1779" s="104" t="n"/>
      <c r="AT1779" s="92">
        <f>IF(AND(P1779="52-wk high",T1779&gt;=Settings!$B$7),"Y","N")</f>
        <v/>
      </c>
      <c r="AU1779" s="91">
        <f>IF(AND(AD1779&gt;=Settings!$B$8,M1779&gt;0),"Y","N")</f>
        <v/>
      </c>
      <c r="AV1779" s="91">
        <f>IF(OR(AH1779&gt;Settings!$B$9,AI1779&gt;Settings!$B$9),"Y","N")</f>
        <v/>
      </c>
      <c r="AW1779" s="91">
        <f>IF(AJ1779&lt;&gt;"Y","n/a",IF(AND(M1779&gt;0,AK1779&gt;Settings!$B$10),"Y","N"))</f>
        <v/>
      </c>
      <c r="AX1779" s="91">
        <f>IF(AO1779&gt;=Settings!$B$11,"Y","N")</f>
        <v/>
      </c>
      <c r="AY1779" s="99">
        <f>(AT1779="Y")+(AU1779="Y")+(AV1779="Y")+(AW1779="Y")+(AX1779="Y")</f>
        <v/>
      </c>
      <c r="AZ1779" s="94">
        <f>IF(AY1779=0,"None",_xlfn.TEXTJOIN(", ",TRUE(),IF(AT1779="Y","Breakout",""),IF(AU1779="Y","Accumulation",""),IF(AV1779="Y","Institutional buying",""),IF(AW1779="Y","Long buildup",""),IF(AX1779="Y","Momentum leader","")))</f>
        <v/>
      </c>
      <c r="BA1779" s="94">
        <f>IF(BW1779="","","Passes "&amp;AY1779&amp;" of 5 buy-side scans"&amp;IF(G1779="Y","; RED FLAG: filter out using Red flag column",""))</f>
        <v/>
      </c>
      <c r="BB1779" s="91" t="inlineStr">
        <is>
          <t>None</t>
        </is>
      </c>
      <c r="BC1779" s="92" t="inlineStr">
        <is>
          <t>N</t>
        </is>
      </c>
      <c r="BD1779" s="94" t="n"/>
      <c r="BE1779" s="94" t="n"/>
      <c r="BF1779" s="92">
        <f>IF(R1779*100000&gt;=Settings!$B$5,"Y","N")</f>
        <v/>
      </c>
      <c r="BG1779" s="91">
        <f>IF(F1779&gt;Settings!$B$6,"Y","N")</f>
        <v/>
      </c>
      <c r="BH1779" s="97" t="n">
        <v>-33.93</v>
      </c>
      <c r="BI1779" s="96" t="n">
        <v>-3.74</v>
      </c>
      <c r="BJ1779" s="96" t="n">
        <v>-12.9</v>
      </c>
      <c r="BK1779" s="96" t="n">
        <v>-16.8</v>
      </c>
      <c r="BL1779" s="96" t="n">
        <v>-16.27</v>
      </c>
      <c r="BM1779" s="96" t="n">
        <v>37.77</v>
      </c>
      <c r="BN1779" s="97" t="n">
        <v>-7.65</v>
      </c>
      <c r="BO1779" s="96" t="n">
        <v>-13.31</v>
      </c>
      <c r="BP1779" s="96" t="n">
        <v>-15.83</v>
      </c>
      <c r="BQ1779" s="96" t="n">
        <v>-13.03</v>
      </c>
      <c r="BR1779" s="91" t="inlineStr">
        <is>
          <t>Mixed</t>
        </is>
      </c>
      <c r="BS1779" s="91" t="inlineStr">
        <is>
          <t>None</t>
        </is>
      </c>
      <c r="BT1779" s="96" t="n">
        <v>28.5</v>
      </c>
      <c r="BU1779" s="91" t="inlineStr">
        <is>
          <t>N</t>
        </is>
      </c>
      <c r="BV1779" s="99">
        <f>IF(OR(BF1779&lt;&gt;"Y",BG1779&lt;&gt;"Y"),"",(AND(ISNUMBER(BQ1779),BQ1779&gt;0))+(BR1779="Stacked up")+(AND(ISNUMBER(BH1779),BH1779&gt;=-Settings!$B$17))+(AND(ISNUMBER(BK1779),ISNUMBER(BM1779),BK1779&gt;0,BM1779&gt;0))+(AND(ISNUMBER(AQ1779),AQ1779&gt;=Settings!$B$18))+(AND(ISNUMBER(BT1779),BT1779&gt;=Settings!$B$19,BT1779&lt;=Settings!$B$20))+(AND(ISNUMBER(AS1779),AS1779&gt;0))+(AND(ISNUMBER(T1779),ISNUMBER(M1779),T1779&gt;=Settings!$B$21,M1779&gt;0))+(AND(ISNUMBER(AD1779),ISNUMBER(M1779),AD1779&gt;=Settings!$B$22,M1779&gt;0))+(AY1779&gt;=1))</f>
        <v/>
      </c>
      <c r="BW1779" s="91">
        <f>IF(OR(AY1779=0,BF1779&lt;&gt;"Y",BG1779&lt;&gt;"Y"),"",1+SUMPRODUCT(($A$6:$A$2604=A1779)*($AY$6:$AY$2604&gt;0)*($BF$6:$BF$2604="Y")*($BG$6:$BG$2604="Y")*(($AY$6:$AY$2604&gt;AY1779)+($AY$6:$AY$2604=AY1779)*($AD$6:$AD$2604&gt;AD1779))))</f>
        <v/>
      </c>
    </row>
    <row r="1780" ht="23.85" customHeight="1" s="55">
      <c r="A1780" s="90" t="n">
        <v>46296</v>
      </c>
      <c r="B1780" s="91" t="inlineStr">
        <is>
          <t>UDAYJEW</t>
        </is>
      </c>
      <c r="C1780" s="91" t="inlineStr">
        <is>
          <t>INE551B01012</t>
        </is>
      </c>
      <c r="D1780" s="91" t="n"/>
      <c r="E1780" s="91" t="inlineStr">
        <is>
          <t>None</t>
        </is>
      </c>
      <c r="F1780" s="93" t="n">
        <v>542</v>
      </c>
      <c r="G1780" s="92" t="inlineStr">
        <is>
          <t>N</t>
        </is>
      </c>
      <c r="H1780" s="94" t="n"/>
      <c r="I1780" s="91" t="inlineStr">
        <is>
          <t>N</t>
        </is>
      </c>
      <c r="J1780" s="92">
        <f>IF(K1780="","N","Y")</f>
        <v/>
      </c>
      <c r="K1780" s="94">
        <f>_xlfn.TEXTJOIN("; ",TRUE,IF(P1780="52-wk low","52-wk low",""),IF(AND(AD1780&gt;=Settings!$B$12,M1780&lt;0),"Distribution",""),IF(AND(AJ1780="Y",M1780&lt;0,AK1780&lt;-Settings!$B$13),"Long unwinding",""),IF(AND(AJ1780="Y",M1780&lt;0,AK1780&gt;Settings!$B$13),"Short buildup",""))</f>
        <v/>
      </c>
      <c r="L1780" s="95" t="n">
        <v>159.06</v>
      </c>
      <c r="M1780" s="96" t="n">
        <v>-4.72</v>
      </c>
      <c r="N1780" s="93" t="n">
        <v>2440</v>
      </c>
      <c r="O1780" s="91" t="inlineStr">
        <is>
          <t>None</t>
        </is>
      </c>
      <c r="P1780" s="91" t="inlineStr">
        <is>
          <t>None</t>
        </is>
      </c>
      <c r="Q1780" s="97" t="n">
        <v>0.25</v>
      </c>
      <c r="R1780" s="96" t="n">
        <v>1.01</v>
      </c>
      <c r="S1780" s="96" t="n">
        <v>0.25</v>
      </c>
      <c r="T1780" s="96" t="n"/>
      <c r="U1780" s="96" t="n"/>
      <c r="V1780" s="103" t="n"/>
      <c r="W1780" s="102" t="n"/>
      <c r="X1780" s="93" t="n"/>
      <c r="Y1780" s="91" t="inlineStr">
        <is>
          <t>None</t>
        </is>
      </c>
      <c r="Z1780" s="99" t="n">
        <v>49.96</v>
      </c>
      <c r="AA1780" s="96" t="n">
        <v>1.04</v>
      </c>
      <c r="AB1780" s="96" t="n"/>
      <c r="AC1780" s="96" t="n">
        <v>0.43</v>
      </c>
      <c r="AD1780" s="96" t="n"/>
      <c r="AE1780" s="96" t="n"/>
      <c r="AF1780" s="103" t="n"/>
      <c r="AG1780" s="91" t="n"/>
      <c r="AH1780" s="100" t="n">
        <v>0</v>
      </c>
      <c r="AI1780" s="101" t="n">
        <v>0</v>
      </c>
      <c r="AJ1780" s="92" t="inlineStr">
        <is>
          <t>N</t>
        </is>
      </c>
      <c r="AK1780" s="96" t="n"/>
      <c r="AL1780" s="91" t="inlineStr">
        <is>
          <t>n/a</t>
        </is>
      </c>
      <c r="AM1780" s="93" t="n"/>
      <c r="AN1780" s="92" t="inlineStr">
        <is>
          <t>None</t>
        </is>
      </c>
      <c r="AO1780" s="102" t="n">
        <v>0</v>
      </c>
      <c r="AP1780" s="103" t="n"/>
      <c r="AQ1780" s="102" t="n"/>
      <c r="AR1780" s="91" t="inlineStr">
        <is>
          <t>N</t>
        </is>
      </c>
      <c r="AS1780" s="104" t="n"/>
      <c r="AT1780" s="92">
        <f>IF(AND(P1780="52-wk high",T1780&gt;=Settings!$B$7),"Y","N")</f>
        <v/>
      </c>
      <c r="AU1780" s="91">
        <f>IF(AND(AD1780&gt;=Settings!$B$8,M1780&gt;0),"Y","N")</f>
        <v/>
      </c>
      <c r="AV1780" s="91">
        <f>IF(OR(AH1780&gt;Settings!$B$9,AI1780&gt;Settings!$B$9),"Y","N")</f>
        <v/>
      </c>
      <c r="AW1780" s="91">
        <f>IF(AJ1780&lt;&gt;"Y","n/a",IF(AND(M1780&gt;0,AK1780&gt;Settings!$B$10),"Y","N"))</f>
        <v/>
      </c>
      <c r="AX1780" s="91">
        <f>IF(AO1780&gt;=Settings!$B$11,"Y","N")</f>
        <v/>
      </c>
      <c r="AY1780" s="99">
        <f>(AT1780="Y")+(AU1780="Y")+(AV1780="Y")+(AW1780="Y")+(AX1780="Y")</f>
        <v/>
      </c>
      <c r="AZ1780" s="94">
        <f>IF(AY1780=0,"None",_xlfn.TEXTJOIN(", ",TRUE(),IF(AT1780="Y","Breakout",""),IF(AU1780="Y","Accumulation",""),IF(AV1780="Y","Institutional buying",""),IF(AW1780="Y","Long buildup",""),IF(AX1780="Y","Momentum leader","")))</f>
        <v/>
      </c>
      <c r="BA1780" s="94">
        <f>IF(BW1780="","","Passes "&amp;AY1780&amp;" of 5 buy-side scans"&amp;IF(G1780="Y","; RED FLAG: filter out using Red flag column",""))</f>
        <v/>
      </c>
      <c r="BB1780" s="91" t="inlineStr">
        <is>
          <t>None</t>
        </is>
      </c>
      <c r="BC1780" s="92" t="inlineStr">
        <is>
          <t>N</t>
        </is>
      </c>
      <c r="BD1780" s="94" t="n"/>
      <c r="BE1780" s="94" t="n"/>
      <c r="BF1780" s="92">
        <f>IF(R1780*100000&gt;=Settings!$B$5,"Y","N")</f>
        <v/>
      </c>
      <c r="BG1780" s="91">
        <f>IF(F1780&gt;Settings!$B$6,"Y","N")</f>
        <v/>
      </c>
      <c r="BH1780" s="97" t="n">
        <v>-12.07</v>
      </c>
      <c r="BI1780" s="96" t="n">
        <v>-2.01</v>
      </c>
      <c r="BJ1780" s="96" t="n">
        <v>15.44</v>
      </c>
      <c r="BK1780" s="96" t="n"/>
      <c r="BL1780" s="96" t="n"/>
      <c r="BM1780" s="96" t="n"/>
      <c r="BN1780" s="97" t="n">
        <v>0.35</v>
      </c>
      <c r="BO1780" s="96" t="n"/>
      <c r="BP1780" s="96" t="n"/>
      <c r="BQ1780" s="96" t="n"/>
      <c r="BR1780" s="91" t="n"/>
      <c r="BS1780" s="91" t="n"/>
      <c r="BT1780" s="96" t="n">
        <v>49.4</v>
      </c>
      <c r="BU1780" s="91" t="n"/>
      <c r="BV1780" s="99">
        <f>IF(OR(BF1780&lt;&gt;"Y",BG1780&lt;&gt;"Y"),"",(AND(ISNUMBER(BQ1780),BQ1780&gt;0))+(BR1780="Stacked up")+(AND(ISNUMBER(BH1780),BH1780&gt;=-Settings!$B$17))+(AND(ISNUMBER(BK1780),ISNUMBER(BM1780),BK1780&gt;0,BM1780&gt;0))+(AND(ISNUMBER(AQ1780),AQ1780&gt;=Settings!$B$18))+(AND(ISNUMBER(BT1780),BT1780&gt;=Settings!$B$19,BT1780&lt;=Settings!$B$20))+(AND(ISNUMBER(AS1780),AS1780&gt;0))+(AND(ISNUMBER(T1780),ISNUMBER(M1780),T1780&gt;=Settings!$B$21,M1780&gt;0))+(AND(ISNUMBER(AD1780),ISNUMBER(M1780),AD1780&gt;=Settings!$B$22,M1780&gt;0))+(AY1780&gt;=1))</f>
        <v/>
      </c>
      <c r="BW1780" s="91">
        <f>IF(OR(AY1780=0,BF1780&lt;&gt;"Y",BG1780&lt;&gt;"Y"),"",1+SUMPRODUCT(($A$6:$A$2604=A1780)*($AY$6:$AY$2604&gt;0)*($BF$6:$BF$2604="Y")*($BG$6:$BG$2604="Y")*(($AY$6:$AY$2604&gt;AY1780)+($AY$6:$AY$2604=AY1780)*($AD$6:$AD$2604&gt;AD1780))))</f>
        <v/>
      </c>
    </row>
    <row r="1781" ht="23.85" customHeight="1" s="55">
      <c r="A1781" s="90" t="n">
        <v>46296</v>
      </c>
      <c r="B1781" s="91" t="inlineStr">
        <is>
          <t>GLOTTIS</t>
        </is>
      </c>
      <c r="C1781" s="91" t="inlineStr">
        <is>
          <t>INE0TQE01026</t>
        </is>
      </c>
      <c r="D1781" s="91" t="n"/>
      <c r="E1781" s="91" t="inlineStr">
        <is>
          <t>None</t>
        </is>
      </c>
      <c r="F1781" s="93" t="n">
        <v>540</v>
      </c>
      <c r="G1781" s="92" t="inlineStr">
        <is>
          <t>N</t>
        </is>
      </c>
      <c r="H1781" s="94" t="n"/>
      <c r="I1781" s="91" t="inlineStr">
        <is>
          <t>N</t>
        </is>
      </c>
      <c r="J1781" s="92">
        <f>IF(K1781="","N","Y")</f>
        <v/>
      </c>
      <c r="K1781" s="94">
        <f>_xlfn.TEXTJOIN("; ",TRUE,IF(P1781="52-wk low","52-wk low",""),IF(AND(AD1781&gt;=Settings!$B$12,M1781&lt;0),"Distribution",""),IF(AND(AJ1781="Y",M1781&lt;0,AK1781&lt;-Settings!$B$13),"Long unwinding",""),IF(AND(AJ1781="Y",M1781&lt;0,AK1781&gt;Settings!$B$13),"Short buildup",""))</f>
        <v/>
      </c>
      <c r="L1781" s="95" t="n">
        <v>58.41</v>
      </c>
      <c r="M1781" s="96" t="n">
        <v>-7.11</v>
      </c>
      <c r="N1781" s="93" t="n">
        <v>2565</v>
      </c>
      <c r="O1781" s="91" t="inlineStr">
        <is>
          <t>Top loser</t>
        </is>
      </c>
      <c r="P1781" s="91" t="inlineStr">
        <is>
          <t>None</t>
        </is>
      </c>
      <c r="Q1781" s="97" t="n">
        <v>0.8100000000000001</v>
      </c>
      <c r="R1781" s="96" t="n">
        <v>0.99</v>
      </c>
      <c r="S1781" s="96" t="n">
        <v>0.84</v>
      </c>
      <c r="T1781" s="96" t="n">
        <v>1.26</v>
      </c>
      <c r="U1781" s="96" t="n">
        <v>0.46</v>
      </c>
      <c r="V1781" s="103" t="n">
        <v>0.57</v>
      </c>
      <c r="W1781" s="102" t="n">
        <v>2</v>
      </c>
      <c r="X1781" s="93" t="n"/>
      <c r="Y1781" s="91" t="inlineStr">
        <is>
          <t>None</t>
        </is>
      </c>
      <c r="Z1781" s="99" t="n">
        <v>59.53</v>
      </c>
      <c r="AA1781" s="96" t="n">
        <v>0.88</v>
      </c>
      <c r="AB1781" s="96" t="n">
        <v>0.85</v>
      </c>
      <c r="AC1781" s="96" t="n">
        <v>0.9399999999999999</v>
      </c>
      <c r="AD1781" s="96" t="n"/>
      <c r="AE1781" s="96" t="n"/>
      <c r="AF1781" s="103" t="n"/>
      <c r="AG1781" s="91" t="inlineStr">
        <is>
          <t>No delivery data</t>
        </is>
      </c>
      <c r="AH1781" s="100" t="n">
        <v>0</v>
      </c>
      <c r="AI1781" s="101" t="n">
        <v>0</v>
      </c>
      <c r="AJ1781" s="92" t="inlineStr">
        <is>
          <t>N</t>
        </is>
      </c>
      <c r="AK1781" s="96" t="n"/>
      <c r="AL1781" s="91" t="inlineStr">
        <is>
          <t>n/a</t>
        </is>
      </c>
      <c r="AM1781" s="93" t="n"/>
      <c r="AN1781" s="92" t="inlineStr">
        <is>
          <t>None</t>
        </is>
      </c>
      <c r="AO1781" s="102" t="n">
        <v>0</v>
      </c>
      <c r="AP1781" s="103" t="n"/>
      <c r="AQ1781" s="102" t="n"/>
      <c r="AR1781" s="91" t="inlineStr">
        <is>
          <t>N</t>
        </is>
      </c>
      <c r="AS1781" s="104" t="n"/>
      <c r="AT1781" s="92">
        <f>IF(AND(P1781="52-wk high",T1781&gt;=Settings!$B$7),"Y","N")</f>
        <v/>
      </c>
      <c r="AU1781" s="91">
        <f>IF(AND(AD1781&gt;=Settings!$B$8,M1781&gt;0),"Y","N")</f>
        <v/>
      </c>
      <c r="AV1781" s="91">
        <f>IF(OR(AH1781&gt;Settings!$B$9,AI1781&gt;Settings!$B$9),"Y","N")</f>
        <v/>
      </c>
      <c r="AW1781" s="91">
        <f>IF(AJ1781&lt;&gt;"Y","n/a",IF(AND(M1781&gt;0,AK1781&gt;Settings!$B$10),"Y","N"))</f>
        <v/>
      </c>
      <c r="AX1781" s="91">
        <f>IF(AO1781&gt;=Settings!$B$11,"Y","N")</f>
        <v/>
      </c>
      <c r="AY1781" s="99">
        <f>(AT1781="Y")+(AU1781="Y")+(AV1781="Y")+(AW1781="Y")+(AX1781="Y")</f>
        <v/>
      </c>
      <c r="AZ1781" s="94">
        <f>IF(AY1781=0,"None",_xlfn.TEXTJOIN(", ",TRUE(),IF(AT1781="Y","Breakout",""),IF(AU1781="Y","Accumulation",""),IF(AV1781="Y","Institutional buying",""),IF(AW1781="Y","Long buildup",""),IF(AX1781="Y","Momentum leader","")))</f>
        <v/>
      </c>
      <c r="BA1781" s="94">
        <f>IF(BW1781="","","Passes "&amp;AY1781&amp;" of 5 buy-side scans"&amp;IF(G1781="Y","; RED FLAG: filter out using Red flag column",""))</f>
        <v/>
      </c>
      <c r="BB1781" s="91" t="inlineStr">
        <is>
          <t>None</t>
        </is>
      </c>
      <c r="BC1781" s="92" t="inlineStr">
        <is>
          <t>Y</t>
        </is>
      </c>
      <c r="BD1781" s="94" t="inlineStr">
        <is>
          <t>High-low range &gt;150% in 12 months</t>
        </is>
      </c>
      <c r="BE1781" s="94" t="n"/>
      <c r="BF1781" s="92">
        <f>IF(R1781*100000&gt;=Settings!$B$5,"Y","N")</f>
        <v/>
      </c>
      <c r="BG1781" s="91">
        <f>IF(F1781&gt;Settings!$B$6,"Y","N")</f>
        <v/>
      </c>
      <c r="BH1781" s="97" t="n">
        <v>-37.19</v>
      </c>
      <c r="BI1781" s="96" t="n">
        <v>-7.81</v>
      </c>
      <c r="BJ1781" s="96" t="n">
        <v>-7.3</v>
      </c>
      <c r="BK1781" s="96" t="n">
        <v>-11.55</v>
      </c>
      <c r="BL1781" s="96" t="n">
        <v>42.74</v>
      </c>
      <c r="BM1781" s="96" t="n"/>
      <c r="BN1781" s="97" t="n">
        <v>-4.3</v>
      </c>
      <c r="BO1781" s="96" t="n">
        <v>-6.54</v>
      </c>
      <c r="BP1781" s="96" t="n">
        <v>-6.78</v>
      </c>
      <c r="BQ1781" s="96" t="n">
        <v>-8.109999999999999</v>
      </c>
      <c r="BR1781" s="91" t="inlineStr">
        <is>
          <t>Stacked down</t>
        </is>
      </c>
      <c r="BS1781" s="91" t="inlineStr">
        <is>
          <t>None</t>
        </is>
      </c>
      <c r="BT1781" s="96" t="n">
        <v>42.1</v>
      </c>
      <c r="BU1781" s="91" t="inlineStr">
        <is>
          <t>N</t>
        </is>
      </c>
      <c r="BV1781" s="99">
        <f>IF(OR(BF1781&lt;&gt;"Y",BG1781&lt;&gt;"Y"),"",(AND(ISNUMBER(BQ1781),BQ1781&gt;0))+(BR1781="Stacked up")+(AND(ISNUMBER(BH1781),BH1781&gt;=-Settings!$B$17))+(AND(ISNUMBER(BK1781),ISNUMBER(BM1781),BK1781&gt;0,BM1781&gt;0))+(AND(ISNUMBER(AQ1781),AQ1781&gt;=Settings!$B$18))+(AND(ISNUMBER(BT1781),BT1781&gt;=Settings!$B$19,BT1781&lt;=Settings!$B$20))+(AND(ISNUMBER(AS1781),AS1781&gt;0))+(AND(ISNUMBER(T1781),ISNUMBER(M1781),T1781&gt;=Settings!$B$21,M1781&gt;0))+(AND(ISNUMBER(AD1781),ISNUMBER(M1781),AD1781&gt;=Settings!$B$22,M1781&gt;0))+(AY1781&gt;=1))</f>
        <v/>
      </c>
      <c r="BW1781" s="91">
        <f>IF(OR(AY1781=0,BF1781&lt;&gt;"Y",BG1781&lt;&gt;"Y"),"",1+SUMPRODUCT(($A$6:$A$2604=A1781)*($AY$6:$AY$2604&gt;0)*($BF$6:$BF$2604="Y")*($BG$6:$BG$2604="Y")*(($AY$6:$AY$2604&gt;AY1781)+($AY$6:$AY$2604=AY1781)*($AD$6:$AD$2604&gt;AD1781))))</f>
        <v/>
      </c>
    </row>
    <row r="1782" ht="23.85" customHeight="1" s="55">
      <c r="A1782" s="90" t="n">
        <v>46296</v>
      </c>
      <c r="B1782" s="91" t="inlineStr">
        <is>
          <t>OMPOWER</t>
        </is>
      </c>
      <c r="C1782" s="91" t="inlineStr">
        <is>
          <t>INE25E901019</t>
        </is>
      </c>
      <c r="D1782" s="91" t="n"/>
      <c r="E1782" s="91" t="inlineStr">
        <is>
          <t>None</t>
        </is>
      </c>
      <c r="F1782" s="93" t="n">
        <v>540</v>
      </c>
      <c r="G1782" s="92" t="inlineStr">
        <is>
          <t>N</t>
        </is>
      </c>
      <c r="H1782" s="94" t="n"/>
      <c r="I1782" s="91" t="inlineStr">
        <is>
          <t>N</t>
        </is>
      </c>
      <c r="J1782" s="92">
        <f>IF(K1782="","N","Y")</f>
        <v/>
      </c>
      <c r="K1782" s="94">
        <f>_xlfn.TEXTJOIN("; ",TRUE,IF(P1782="52-wk low","52-wk low",""),IF(AND(AD1782&gt;=Settings!$B$12,M1782&lt;0),"Distribution",""),IF(AND(AJ1782="Y",M1782&lt;0,AK1782&lt;-Settings!$B$13),"Long unwinding",""),IF(AND(AJ1782="Y",M1782&lt;0,AK1782&gt;Settings!$B$13),"Short buildup",""))</f>
        <v/>
      </c>
      <c r="L1782" s="95" t="n">
        <v>157.74</v>
      </c>
      <c r="M1782" s="96" t="n">
        <v>0.5</v>
      </c>
      <c r="N1782" s="93" t="n">
        <v>443</v>
      </c>
      <c r="O1782" s="91" t="inlineStr">
        <is>
          <t>None</t>
        </is>
      </c>
      <c r="P1782" s="91" t="inlineStr">
        <is>
          <t>None</t>
        </is>
      </c>
      <c r="Q1782" s="97" t="n">
        <v>0.66</v>
      </c>
      <c r="R1782" s="96" t="n">
        <v>0.82</v>
      </c>
      <c r="S1782" s="96" t="n">
        <v>0.8100000000000001</v>
      </c>
      <c r="T1782" s="96" t="n">
        <v>0.66</v>
      </c>
      <c r="U1782" s="96" t="n">
        <v>0.34</v>
      </c>
      <c r="V1782" s="103" t="n">
        <v>0.43</v>
      </c>
      <c r="W1782" s="102" t="n"/>
      <c r="X1782" s="93" t="n"/>
      <c r="Y1782" s="91" t="inlineStr">
        <is>
          <t>None</t>
        </is>
      </c>
      <c r="Z1782" s="99" t="n">
        <v>38.25</v>
      </c>
      <c r="AA1782" s="96" t="n">
        <v>0.68</v>
      </c>
      <c r="AB1782" s="96" t="n">
        <v>0.6899999999999999</v>
      </c>
      <c r="AC1782" s="96" t="n">
        <v>0.58</v>
      </c>
      <c r="AD1782" s="96" t="n">
        <v>0.48</v>
      </c>
      <c r="AE1782" s="96" t="n">
        <v>0.27</v>
      </c>
      <c r="AF1782" s="103" t="n">
        <v>1.1</v>
      </c>
      <c r="AG1782" s="91" t="inlineStr">
        <is>
          <t>Normal</t>
        </is>
      </c>
      <c r="AH1782" s="100" t="n">
        <v>0</v>
      </c>
      <c r="AI1782" s="101" t="n">
        <v>0</v>
      </c>
      <c r="AJ1782" s="92" t="inlineStr">
        <is>
          <t>N</t>
        </is>
      </c>
      <c r="AK1782" s="96" t="n"/>
      <c r="AL1782" s="91" t="inlineStr">
        <is>
          <t>n/a</t>
        </is>
      </c>
      <c r="AM1782" s="93" t="n"/>
      <c r="AN1782" s="92" t="inlineStr">
        <is>
          <t>None</t>
        </is>
      </c>
      <c r="AO1782" s="102" t="n">
        <v>0</v>
      </c>
      <c r="AP1782" s="103" t="n"/>
      <c r="AQ1782" s="102" t="n"/>
      <c r="AR1782" s="91" t="inlineStr">
        <is>
          <t>N</t>
        </is>
      </c>
      <c r="AS1782" s="104" t="n"/>
      <c r="AT1782" s="92">
        <f>IF(AND(P1782="52-wk high",T1782&gt;=Settings!$B$7),"Y","N")</f>
        <v/>
      </c>
      <c r="AU1782" s="91">
        <f>IF(AND(AD1782&gt;=Settings!$B$8,M1782&gt;0),"Y","N")</f>
        <v/>
      </c>
      <c r="AV1782" s="91">
        <f>IF(OR(AH1782&gt;Settings!$B$9,AI1782&gt;Settings!$B$9),"Y","N")</f>
        <v/>
      </c>
      <c r="AW1782" s="91">
        <f>IF(AJ1782&lt;&gt;"Y","n/a",IF(AND(M1782&gt;0,AK1782&gt;Settings!$B$10),"Y","N"))</f>
        <v/>
      </c>
      <c r="AX1782" s="91">
        <f>IF(AO1782&gt;=Settings!$B$11,"Y","N")</f>
        <v/>
      </c>
      <c r="AY1782" s="99">
        <f>(AT1782="Y")+(AU1782="Y")+(AV1782="Y")+(AW1782="Y")+(AX1782="Y")</f>
        <v/>
      </c>
      <c r="AZ1782" s="94">
        <f>IF(AY1782=0,"None",_xlfn.TEXTJOIN(", ",TRUE(),IF(AT1782="Y","Breakout",""),IF(AU1782="Y","Accumulation",""),IF(AV1782="Y","Institutional buying",""),IF(AW1782="Y","Long buildup",""),IF(AX1782="Y","Momentum leader","")))</f>
        <v/>
      </c>
      <c r="BA1782" s="94">
        <f>IF(BW1782="","","Passes "&amp;AY1782&amp;" of 5 buy-side scans"&amp;IF(G1782="Y","; RED FLAG: filter out using Red flag column",""))</f>
        <v/>
      </c>
      <c r="BB1782" s="91" t="inlineStr">
        <is>
          <t>None</t>
        </is>
      </c>
      <c r="BC1782" s="92" t="inlineStr">
        <is>
          <t>N</t>
        </is>
      </c>
      <c r="BD1782" s="94" t="n"/>
      <c r="BE1782" s="94" t="n"/>
      <c r="BF1782" s="92">
        <f>IF(R1782*100000&gt;=Settings!$B$5,"Y","N")</f>
        <v/>
      </c>
      <c r="BG1782" s="91">
        <f>IF(F1782&gt;Settings!$B$6,"Y","N")</f>
        <v/>
      </c>
      <c r="BH1782" s="97" t="n">
        <v>-23.43</v>
      </c>
      <c r="BI1782" s="96" t="n">
        <v>-4.99</v>
      </c>
      <c r="BJ1782" s="96" t="n">
        <v>-6.71</v>
      </c>
      <c r="BK1782" s="96" t="n">
        <v>-13.25</v>
      </c>
      <c r="BL1782" s="96" t="n"/>
      <c r="BM1782" s="96" t="n"/>
      <c r="BN1782" s="97" t="n">
        <v>-5.09</v>
      </c>
      <c r="BO1782" s="96" t="n">
        <v>-6.7</v>
      </c>
      <c r="BP1782" s="96" t="n">
        <v>-9.119999999999999</v>
      </c>
      <c r="BQ1782" s="96" t="n"/>
      <c r="BR1782" s="91" t="n"/>
      <c r="BS1782" s="91" t="inlineStr">
        <is>
          <t>None</t>
        </is>
      </c>
      <c r="BT1782" s="96" t="n">
        <v>32.1</v>
      </c>
      <c r="BU1782" s="91" t="n"/>
      <c r="BV1782" s="99">
        <f>IF(OR(BF1782&lt;&gt;"Y",BG1782&lt;&gt;"Y"),"",(AND(ISNUMBER(BQ1782),BQ1782&gt;0))+(BR1782="Stacked up")+(AND(ISNUMBER(BH1782),BH1782&gt;=-Settings!$B$17))+(AND(ISNUMBER(BK1782),ISNUMBER(BM1782),BK1782&gt;0,BM1782&gt;0))+(AND(ISNUMBER(AQ1782),AQ1782&gt;=Settings!$B$18))+(AND(ISNUMBER(BT1782),BT1782&gt;=Settings!$B$19,BT1782&lt;=Settings!$B$20))+(AND(ISNUMBER(AS1782),AS1782&gt;0))+(AND(ISNUMBER(T1782),ISNUMBER(M1782),T1782&gt;=Settings!$B$21,M1782&gt;0))+(AND(ISNUMBER(AD1782),ISNUMBER(M1782),AD1782&gt;=Settings!$B$22,M1782&gt;0))+(AY1782&gt;=1))</f>
        <v/>
      </c>
      <c r="BW1782" s="91">
        <f>IF(OR(AY1782=0,BF1782&lt;&gt;"Y",BG1782&lt;&gt;"Y"),"",1+SUMPRODUCT(($A$6:$A$2604=A1782)*($AY$6:$AY$2604&gt;0)*($BF$6:$BF$2604="Y")*($BG$6:$BG$2604="Y")*(($AY$6:$AY$2604&gt;AY1782)+($AY$6:$AY$2604=AY1782)*($AD$6:$AD$2604&gt;AD1782))))</f>
        <v/>
      </c>
    </row>
    <row r="1783" ht="23.85" customHeight="1" s="55">
      <c r="A1783" s="90" t="n">
        <v>46296</v>
      </c>
      <c r="B1783" s="91" t="inlineStr">
        <is>
          <t>TPLPLASTEH</t>
        </is>
      </c>
      <c r="C1783" s="91" t="inlineStr">
        <is>
          <t>INE413G01022</t>
        </is>
      </c>
      <c r="D1783" s="91" t="n"/>
      <c r="E1783" s="91" t="inlineStr">
        <is>
          <t>None</t>
        </is>
      </c>
      <c r="F1783" s="93" t="n">
        <v>537</v>
      </c>
      <c r="G1783" s="92" t="inlineStr">
        <is>
          <t>N</t>
        </is>
      </c>
      <c r="H1783" s="94" t="n"/>
      <c r="I1783" s="91" t="inlineStr">
        <is>
          <t>N</t>
        </is>
      </c>
      <c r="J1783" s="92">
        <f>IF(K1783="","N","Y")</f>
        <v/>
      </c>
      <c r="K1783" s="94">
        <f>_xlfn.TEXTJOIN("; ",TRUE,IF(P1783="52-wk low","52-wk low",""),IF(AND(AD1783&gt;=Settings!$B$12,M1783&lt;0),"Distribution",""),IF(AND(AJ1783="Y",M1783&lt;0,AK1783&lt;-Settings!$B$13),"Long unwinding",""),IF(AND(AJ1783="Y",M1783&lt;0,AK1783&gt;Settings!$B$13),"Short buildup",""))</f>
        <v/>
      </c>
      <c r="L1783" s="95" t="n">
        <v>68.89</v>
      </c>
      <c r="M1783" s="96" t="n">
        <v>-3.16</v>
      </c>
      <c r="N1783" s="93" t="n">
        <v>2140</v>
      </c>
      <c r="O1783" s="91" t="inlineStr">
        <is>
          <t>None</t>
        </is>
      </c>
      <c r="P1783" s="91" t="inlineStr">
        <is>
          <t>None</t>
        </is>
      </c>
      <c r="Q1783" s="97" t="n">
        <v>1.89</v>
      </c>
      <c r="R1783" s="96" t="n">
        <v>2.24</v>
      </c>
      <c r="S1783" s="96" t="n">
        <v>0.86</v>
      </c>
      <c r="T1783" s="96" t="n">
        <v>1.11</v>
      </c>
      <c r="U1783" s="96" t="n">
        <v>1.05</v>
      </c>
      <c r="V1783" s="103" t="n">
        <v>1.25</v>
      </c>
      <c r="W1783" s="102" t="n">
        <v>2</v>
      </c>
      <c r="X1783" s="93" t="n"/>
      <c r="Y1783" s="91" t="inlineStr">
        <is>
          <t>None</t>
        </is>
      </c>
      <c r="Z1783" s="99" t="n">
        <v>31.14</v>
      </c>
      <c r="AA1783" s="96" t="n">
        <v>1.03</v>
      </c>
      <c r="AB1783" s="96" t="n">
        <v>1.01</v>
      </c>
      <c r="AC1783" s="96" t="n">
        <v>1.13</v>
      </c>
      <c r="AD1783" s="96" t="n">
        <v>1.24</v>
      </c>
      <c r="AE1783" s="96" t="n">
        <v>0.96</v>
      </c>
      <c r="AF1783" s="103" t="n">
        <v>0.6899999999999999</v>
      </c>
      <c r="AG1783" s="91" t="inlineStr">
        <is>
          <t>Normal</t>
        </is>
      </c>
      <c r="AH1783" s="100" t="n">
        <v>0</v>
      </c>
      <c r="AI1783" s="101" t="n">
        <v>0</v>
      </c>
      <c r="AJ1783" s="92" t="inlineStr">
        <is>
          <t>N</t>
        </is>
      </c>
      <c r="AK1783" s="96" t="n"/>
      <c r="AL1783" s="91" t="inlineStr">
        <is>
          <t>n/a</t>
        </is>
      </c>
      <c r="AM1783" s="93" t="n"/>
      <c r="AN1783" s="92" t="inlineStr">
        <is>
          <t>None</t>
        </is>
      </c>
      <c r="AO1783" s="102" t="n">
        <v>0</v>
      </c>
      <c r="AP1783" s="103" t="n">
        <v>0.96</v>
      </c>
      <c r="AQ1783" s="102" t="n">
        <v>60</v>
      </c>
      <c r="AR1783" s="91" t="inlineStr">
        <is>
          <t>N</t>
        </is>
      </c>
      <c r="AS1783" s="104" t="n"/>
      <c r="AT1783" s="92">
        <f>IF(AND(P1783="52-wk high",T1783&gt;=Settings!$B$7),"Y","N")</f>
        <v/>
      </c>
      <c r="AU1783" s="91">
        <f>IF(AND(AD1783&gt;=Settings!$B$8,M1783&gt;0),"Y","N")</f>
        <v/>
      </c>
      <c r="AV1783" s="91">
        <f>IF(OR(AH1783&gt;Settings!$B$9,AI1783&gt;Settings!$B$9),"Y","N")</f>
        <v/>
      </c>
      <c r="AW1783" s="91">
        <f>IF(AJ1783&lt;&gt;"Y","n/a",IF(AND(M1783&gt;0,AK1783&gt;Settings!$B$10),"Y","N"))</f>
        <v/>
      </c>
      <c r="AX1783" s="91">
        <f>IF(AO1783&gt;=Settings!$B$11,"Y","N")</f>
        <v/>
      </c>
      <c r="AY1783" s="99">
        <f>(AT1783="Y")+(AU1783="Y")+(AV1783="Y")+(AW1783="Y")+(AX1783="Y")</f>
        <v/>
      </c>
      <c r="AZ1783" s="94">
        <f>IF(AY1783=0,"None",_xlfn.TEXTJOIN(", ",TRUE(),IF(AT1783="Y","Breakout",""),IF(AU1783="Y","Accumulation",""),IF(AV1783="Y","Institutional buying",""),IF(AW1783="Y","Long buildup",""),IF(AX1783="Y","Momentum leader","")))</f>
        <v/>
      </c>
      <c r="BA1783" s="94">
        <f>IF(BW1783="","","Passes "&amp;AY1783&amp;" of 5 buy-side scans"&amp;IF(G1783="Y","; RED FLAG: filter out using Red flag column",""))</f>
        <v/>
      </c>
      <c r="BB1783" s="91" t="inlineStr">
        <is>
          <t>None</t>
        </is>
      </c>
      <c r="BC1783" s="92" t="inlineStr">
        <is>
          <t>N</t>
        </is>
      </c>
      <c r="BD1783" s="94" t="n"/>
      <c r="BE1783" s="94" t="n"/>
      <c r="BF1783" s="92">
        <f>IF(R1783*100000&gt;=Settings!$B$5,"Y","N")</f>
        <v/>
      </c>
      <c r="BG1783" s="91">
        <f>IF(F1783&gt;Settings!$B$6,"Y","N")</f>
        <v/>
      </c>
      <c r="BH1783" s="97" t="n">
        <v>-23.74</v>
      </c>
      <c r="BI1783" s="96" t="n">
        <v>5.89</v>
      </c>
      <c r="BJ1783" s="96" t="n">
        <v>-4.41</v>
      </c>
      <c r="BK1783" s="96" t="n">
        <v>-4.47</v>
      </c>
      <c r="BL1783" s="96" t="n">
        <v>19.6</v>
      </c>
      <c r="BM1783" s="96" t="n">
        <v>-4.61</v>
      </c>
      <c r="BN1783" s="97" t="n">
        <v>1.08</v>
      </c>
      <c r="BO1783" s="96" t="n">
        <v>-3.01</v>
      </c>
      <c r="BP1783" s="96" t="n">
        <v>-3.55</v>
      </c>
      <c r="BQ1783" s="96" t="n">
        <v>-2.67</v>
      </c>
      <c r="BR1783" s="91" t="inlineStr">
        <is>
          <t>Mixed</t>
        </is>
      </c>
      <c r="BS1783" s="91" t="inlineStr">
        <is>
          <t>None</t>
        </is>
      </c>
      <c r="BT1783" s="96" t="n">
        <v>54.3</v>
      </c>
      <c r="BU1783" s="91" t="inlineStr">
        <is>
          <t>N</t>
        </is>
      </c>
      <c r="BV1783" s="99">
        <f>IF(OR(BF1783&lt;&gt;"Y",BG1783&lt;&gt;"Y"),"",(AND(ISNUMBER(BQ1783),BQ1783&gt;0))+(BR1783="Stacked up")+(AND(ISNUMBER(BH1783),BH1783&gt;=-Settings!$B$17))+(AND(ISNUMBER(BK1783),ISNUMBER(BM1783),BK1783&gt;0,BM1783&gt;0))+(AND(ISNUMBER(AQ1783),AQ1783&gt;=Settings!$B$18))+(AND(ISNUMBER(BT1783),BT1783&gt;=Settings!$B$19,BT1783&lt;=Settings!$B$20))+(AND(ISNUMBER(AS1783),AS1783&gt;0))+(AND(ISNUMBER(T1783),ISNUMBER(M1783),T1783&gt;=Settings!$B$21,M1783&gt;0))+(AND(ISNUMBER(AD1783),ISNUMBER(M1783),AD1783&gt;=Settings!$B$22,M1783&gt;0))+(AY1783&gt;=1))</f>
        <v/>
      </c>
      <c r="BW1783" s="91">
        <f>IF(OR(AY1783=0,BF1783&lt;&gt;"Y",BG1783&lt;&gt;"Y"),"",1+SUMPRODUCT(($A$6:$A$2604=A1783)*($AY$6:$AY$2604&gt;0)*($BF$6:$BF$2604="Y")*($BG$6:$BG$2604="Y")*(($AY$6:$AY$2604&gt;AY1783)+($AY$6:$AY$2604=AY1783)*($AD$6:$AD$2604&gt;AD1783))))</f>
        <v/>
      </c>
    </row>
    <row r="1784" ht="23.85" customHeight="1" s="55">
      <c r="A1784" s="90" t="n">
        <v>46296</v>
      </c>
      <c r="B1784" s="91" t="inlineStr">
        <is>
          <t>UNIVPHOTO</t>
        </is>
      </c>
      <c r="C1784" s="91" t="inlineStr">
        <is>
          <t>INE03V001013</t>
        </is>
      </c>
      <c r="D1784" s="91" t="n"/>
      <c r="E1784" s="91" t="inlineStr">
        <is>
          <t>None</t>
        </is>
      </c>
      <c r="F1784" s="93" t="n">
        <v>536</v>
      </c>
      <c r="G1784" s="92" t="inlineStr">
        <is>
          <t>Y</t>
        </is>
      </c>
      <c r="H1784" s="94" t="inlineStr">
        <is>
          <t>ESM Stage 1; T2T (BE series)</t>
        </is>
      </c>
      <c r="I1784" s="91" t="inlineStr">
        <is>
          <t>Y</t>
        </is>
      </c>
      <c r="J1784" s="92">
        <f>IF(K1784="","N","Y")</f>
        <v/>
      </c>
      <c r="K1784" s="94">
        <f>_xlfn.TEXTJOIN("; ",TRUE,IF(P1784="52-wk low","52-wk low",""),IF(AND(AD1784&gt;=Settings!$B$12,M1784&lt;0),"Distribution",""),IF(AND(AJ1784="Y",M1784&lt;0,AK1784&lt;-Settings!$B$13),"Long unwinding",""),IF(AND(AJ1784="Y",M1784&lt;0,AK1784&gt;Settings!$B$13),"Short buildup",""))</f>
        <v/>
      </c>
      <c r="L1784" s="95" t="n">
        <v>490</v>
      </c>
      <c r="M1784" s="96" t="n">
        <v>-4.44</v>
      </c>
      <c r="N1784" s="93" t="n">
        <v>2407</v>
      </c>
      <c r="O1784" s="91" t="inlineStr">
        <is>
          <t>None</t>
        </is>
      </c>
      <c r="P1784" s="91" t="inlineStr">
        <is>
          <t>None</t>
        </is>
      </c>
      <c r="Q1784" s="97" t="n">
        <v>0</v>
      </c>
      <c r="R1784" s="96" t="n">
        <v>0.04</v>
      </c>
      <c r="S1784" s="96" t="n">
        <v>0.12</v>
      </c>
      <c r="T1784" s="96" t="n">
        <v>0.2</v>
      </c>
      <c r="U1784" s="96" t="n">
        <v>0.33</v>
      </c>
      <c r="V1784" s="103" t="n">
        <v>2.69</v>
      </c>
      <c r="W1784" s="102" t="n">
        <v>7</v>
      </c>
      <c r="X1784" s="93" t="n"/>
      <c r="Y1784" s="91" t="inlineStr">
        <is>
          <t>None</t>
        </is>
      </c>
      <c r="Z1784" s="99" t="n"/>
      <c r="AA1784" s="96" t="n"/>
      <c r="AB1784" s="96" t="n"/>
      <c r="AC1784" s="96" t="n"/>
      <c r="AD1784" s="96" t="n"/>
      <c r="AE1784" s="96" t="n"/>
      <c r="AF1784" s="103" t="n"/>
      <c r="AG1784" s="91" t="inlineStr">
        <is>
          <t>Drying up</t>
        </is>
      </c>
      <c r="AH1784" s="100" t="n">
        <v>0</v>
      </c>
      <c r="AI1784" s="101" t="n">
        <v>0</v>
      </c>
      <c r="AJ1784" s="92" t="inlineStr">
        <is>
          <t>N</t>
        </is>
      </c>
      <c r="AK1784" s="96" t="n"/>
      <c r="AL1784" s="91" t="inlineStr">
        <is>
          <t>n/a</t>
        </is>
      </c>
      <c r="AM1784" s="93" t="n"/>
      <c r="AN1784" s="92" t="inlineStr">
        <is>
          <t>None</t>
        </is>
      </c>
      <c r="AO1784" s="102" t="n">
        <v>0</v>
      </c>
      <c r="AP1784" s="103" t="n">
        <v>1.77</v>
      </c>
      <c r="AQ1784" s="102" t="n">
        <v>85</v>
      </c>
      <c r="AR1784" s="91" t="inlineStr">
        <is>
          <t>N</t>
        </is>
      </c>
      <c r="AS1784" s="104" t="n"/>
      <c r="AT1784" s="92">
        <f>IF(AND(P1784="52-wk high",T1784&gt;=Settings!$B$7),"Y","N")</f>
        <v/>
      </c>
      <c r="AU1784" s="91">
        <f>IF(AND(AD1784&gt;=Settings!$B$8,M1784&gt;0),"Y","N")</f>
        <v/>
      </c>
      <c r="AV1784" s="91">
        <f>IF(OR(AH1784&gt;Settings!$B$9,AI1784&gt;Settings!$B$9),"Y","N")</f>
        <v/>
      </c>
      <c r="AW1784" s="91">
        <f>IF(AJ1784&lt;&gt;"Y","n/a",IF(AND(M1784&gt;0,AK1784&gt;Settings!$B$10),"Y","N"))</f>
        <v/>
      </c>
      <c r="AX1784" s="91">
        <f>IF(AO1784&gt;=Settings!$B$11,"Y","N")</f>
        <v/>
      </c>
      <c r="AY1784" s="99">
        <f>(AT1784="Y")+(AU1784="Y")+(AV1784="Y")+(AW1784="Y")+(AX1784="Y")</f>
        <v/>
      </c>
      <c r="AZ1784" s="94">
        <f>IF(AY1784=0,"None",_xlfn.TEXTJOIN(", ",TRUE(),IF(AT1784="Y","Breakout",""),IF(AU1784="Y","Accumulation",""),IF(AV1784="Y","Institutional buying",""),IF(AW1784="Y","Long buildup",""),IF(AX1784="Y","Momentum leader","")))</f>
        <v/>
      </c>
      <c r="BA1784" s="94">
        <f>IF(BW1784="","","Passes "&amp;AY1784&amp;" of 5 buy-side scans"&amp;IF(G1784="Y","; RED FLAG: filter out using Red flag column",""))</f>
        <v/>
      </c>
      <c r="BB1784" s="91" t="inlineStr">
        <is>
          <t>None</t>
        </is>
      </c>
      <c r="BC1784" s="92" t="inlineStr">
        <is>
          <t>Y</t>
        </is>
      </c>
      <c r="BD1784" s="94" t="inlineStr">
        <is>
          <t>Few traders (&lt;100 unique PAN, 30 days)</t>
        </is>
      </c>
      <c r="BE1784" s="94" t="n"/>
      <c r="BF1784" s="92">
        <f>IF(R1784*100000&gt;=Settings!$B$5,"Y","N")</f>
        <v/>
      </c>
      <c r="BG1784" s="91">
        <f>IF(F1784&gt;Settings!$B$6,"Y","N")</f>
        <v/>
      </c>
      <c r="BH1784" s="97" t="n">
        <v>-21.57</v>
      </c>
      <c r="BI1784" s="96" t="n">
        <v>-10.88</v>
      </c>
      <c r="BJ1784" s="96" t="n">
        <v>10.21</v>
      </c>
      <c r="BK1784" s="96" t="n">
        <v>34.82</v>
      </c>
      <c r="BL1784" s="96" t="n">
        <v>21.59</v>
      </c>
      <c r="BM1784" s="96" t="n">
        <v>90.37</v>
      </c>
      <c r="BN1784" s="97" t="n">
        <v>-7.75</v>
      </c>
      <c r="BO1784" s="96" t="n">
        <v>-1.79</v>
      </c>
      <c r="BP1784" s="96" t="n">
        <v>6.4</v>
      </c>
      <c r="BQ1784" s="96" t="n">
        <v>19.71</v>
      </c>
      <c r="BR1784" s="91" t="inlineStr">
        <is>
          <t>Mixed</t>
        </is>
      </c>
      <c r="BS1784" s="91" t="inlineStr">
        <is>
          <t>None</t>
        </is>
      </c>
      <c r="BT1784" s="96" t="n">
        <v>32.4</v>
      </c>
      <c r="BU1784" s="91" t="inlineStr">
        <is>
          <t>N</t>
        </is>
      </c>
      <c r="BV1784" s="99">
        <f>IF(OR(BF1784&lt;&gt;"Y",BG1784&lt;&gt;"Y"),"",(AND(ISNUMBER(BQ1784),BQ1784&gt;0))+(BR1784="Stacked up")+(AND(ISNUMBER(BH1784),BH1784&gt;=-Settings!$B$17))+(AND(ISNUMBER(BK1784),ISNUMBER(BM1784),BK1784&gt;0,BM1784&gt;0))+(AND(ISNUMBER(AQ1784),AQ1784&gt;=Settings!$B$18))+(AND(ISNUMBER(BT1784),BT1784&gt;=Settings!$B$19,BT1784&lt;=Settings!$B$20))+(AND(ISNUMBER(AS1784),AS1784&gt;0))+(AND(ISNUMBER(T1784),ISNUMBER(M1784),T1784&gt;=Settings!$B$21,M1784&gt;0))+(AND(ISNUMBER(AD1784),ISNUMBER(M1784),AD1784&gt;=Settings!$B$22,M1784&gt;0))+(AY1784&gt;=1))</f>
        <v/>
      </c>
      <c r="BW1784" s="91">
        <f>IF(OR(AY1784=0,BF1784&lt;&gt;"Y",BG1784&lt;&gt;"Y"),"",1+SUMPRODUCT(($A$6:$A$2604=A1784)*($AY$6:$AY$2604&gt;0)*($BF$6:$BF$2604="Y")*($BG$6:$BG$2604="Y")*(($AY$6:$AY$2604&gt;AY1784)+($AY$6:$AY$2604=AY1784)*($AD$6:$AD$2604&gt;AD1784))))</f>
        <v/>
      </c>
    </row>
    <row r="1785" ht="23.85" customHeight="1" s="55">
      <c r="A1785" s="90" t="n">
        <v>46296</v>
      </c>
      <c r="B1785" s="91" t="inlineStr">
        <is>
          <t>SAYAJIHOTL</t>
        </is>
      </c>
      <c r="C1785" s="91" t="inlineStr">
        <is>
          <t>INE318C01014</t>
        </is>
      </c>
      <c r="D1785" s="91" t="n"/>
      <c r="E1785" s="91" t="inlineStr">
        <is>
          <t>None</t>
        </is>
      </c>
      <c r="F1785" s="93" t="n">
        <v>533</v>
      </c>
      <c r="G1785" s="92" t="inlineStr">
        <is>
          <t>N</t>
        </is>
      </c>
      <c r="H1785" s="94" t="n"/>
      <c r="I1785" s="91" t="inlineStr">
        <is>
          <t>N</t>
        </is>
      </c>
      <c r="J1785" s="92">
        <f>IF(K1785="","N","Y")</f>
        <v/>
      </c>
      <c r="K1785" s="94">
        <f>_xlfn.TEXTJOIN("; ",TRUE,IF(P1785="52-wk low","52-wk low",""),IF(AND(AD1785&gt;=Settings!$B$12,M1785&lt;0),"Distribution",""),IF(AND(AJ1785="Y",M1785&lt;0,AK1785&lt;-Settings!$B$13),"Long unwinding",""),IF(AND(AJ1785="Y",M1785&lt;0,AK1785&gt;Settings!$B$13),"Short buildup",""))</f>
        <v/>
      </c>
      <c r="L1785" s="95" t="n"/>
      <c r="M1785" s="96" t="n"/>
      <c r="N1785" s="93" t="n"/>
      <c r="O1785" s="91" t="inlineStr">
        <is>
          <t>None</t>
        </is>
      </c>
      <c r="P1785" s="91" t="inlineStr">
        <is>
          <t>missing</t>
        </is>
      </c>
      <c r="Q1785" s="97" t="n"/>
      <c r="R1785" s="96" t="n">
        <v>0</v>
      </c>
      <c r="S1785" s="96" t="n"/>
      <c r="T1785" s="96" t="n"/>
      <c r="U1785" s="96" t="n"/>
      <c r="V1785" s="103" t="n"/>
      <c r="W1785" s="102" t="n"/>
      <c r="X1785" s="93" t="n"/>
      <c r="Y1785" s="91" t="inlineStr">
        <is>
          <t>None</t>
        </is>
      </c>
      <c r="Z1785" s="99" t="n"/>
      <c r="AA1785" s="96" t="n"/>
      <c r="AB1785" s="96" t="n"/>
      <c r="AC1785" s="96" t="n"/>
      <c r="AD1785" s="96" t="n"/>
      <c r="AE1785" s="96" t="n"/>
      <c r="AF1785" s="103" t="n"/>
      <c r="AG1785" s="91" t="n"/>
      <c r="AH1785" s="100" t="n">
        <v>0</v>
      </c>
      <c r="AI1785" s="101" t="n">
        <v>0</v>
      </c>
      <c r="AJ1785" s="92" t="inlineStr">
        <is>
          <t>N</t>
        </is>
      </c>
      <c r="AK1785" s="96" t="n"/>
      <c r="AL1785" s="91" t="inlineStr">
        <is>
          <t>n/a</t>
        </is>
      </c>
      <c r="AM1785" s="93" t="n"/>
      <c r="AN1785" s="92" t="inlineStr">
        <is>
          <t>None</t>
        </is>
      </c>
      <c r="AO1785" s="102" t="n">
        <v>0</v>
      </c>
      <c r="AP1785" s="103" t="n"/>
      <c r="AQ1785" s="102" t="n"/>
      <c r="AR1785" s="91" t="inlineStr">
        <is>
          <t>N</t>
        </is>
      </c>
      <c r="AS1785" s="104" t="n"/>
      <c r="AT1785" s="92">
        <f>IF(AND(P1785="52-wk high",T1785&gt;=Settings!$B$7),"Y","N")</f>
        <v/>
      </c>
      <c r="AU1785" s="91">
        <f>IF(AND(AD1785&gt;=Settings!$B$8,M1785&gt;0),"Y","N")</f>
        <v/>
      </c>
      <c r="AV1785" s="91">
        <f>IF(OR(AH1785&gt;Settings!$B$9,AI1785&gt;Settings!$B$9),"Y","N")</f>
        <v/>
      </c>
      <c r="AW1785" s="91">
        <f>IF(AJ1785&lt;&gt;"Y","n/a",IF(AND(M1785&gt;0,AK1785&gt;Settings!$B$10),"Y","N"))</f>
        <v/>
      </c>
      <c r="AX1785" s="91">
        <f>IF(AO1785&gt;=Settings!$B$11,"Y","N")</f>
        <v/>
      </c>
      <c r="AY1785" s="99">
        <f>(AT1785="Y")+(AU1785="Y")+(AV1785="Y")+(AW1785="Y")+(AX1785="Y")</f>
        <v/>
      </c>
      <c r="AZ1785" s="94">
        <f>IF(AY1785=0,"None",_xlfn.TEXTJOIN(", ",TRUE(),IF(AT1785="Y","Breakout",""),IF(AU1785="Y","Accumulation",""),IF(AV1785="Y","Institutional buying",""),IF(AW1785="Y","Long buildup",""),IF(AX1785="Y","Momentum leader","")))</f>
        <v/>
      </c>
      <c r="BA1785" s="94">
        <f>IF(BW1785="","","Passes "&amp;AY1785&amp;" of 5 buy-side scans"&amp;IF(G1785="Y","; RED FLAG: filter out using Red flag column",""))</f>
        <v/>
      </c>
      <c r="BB1785" s="91" t="inlineStr">
        <is>
          <t>None</t>
        </is>
      </c>
      <c r="BC1785" s="92" t="inlineStr">
        <is>
          <t>Y</t>
        </is>
      </c>
      <c r="BD1785" s="94" t="inlineStr">
        <is>
          <t>Few traders (&lt;100 unique PAN, 30 days)</t>
        </is>
      </c>
      <c r="BE1785" s="94" t="n"/>
      <c r="BF1785" s="92">
        <f>IF(R1785*100000&gt;=Settings!$B$5,"Y","N")</f>
        <v/>
      </c>
      <c r="BG1785" s="91">
        <f>IF(F1785&gt;Settings!$B$6,"Y","N")</f>
        <v/>
      </c>
      <c r="BH1785" s="97" t="n"/>
      <c r="BI1785" s="96" t="n"/>
      <c r="BJ1785" s="96" t="n"/>
      <c r="BK1785" s="96" t="n"/>
      <c r="BL1785" s="96" t="n"/>
      <c r="BM1785" s="96" t="n"/>
      <c r="BN1785" s="97" t="n"/>
      <c r="BO1785" s="96" t="n"/>
      <c r="BP1785" s="96" t="n"/>
      <c r="BQ1785" s="96" t="n"/>
      <c r="BR1785" s="91" t="n"/>
      <c r="BS1785" s="91" t="n"/>
      <c r="BT1785" s="96" t="n"/>
      <c r="BU1785" s="91" t="n"/>
      <c r="BV1785" s="99">
        <f>IF(OR(BF1785&lt;&gt;"Y",BG1785&lt;&gt;"Y"),"",(AND(ISNUMBER(BQ1785),BQ1785&gt;0))+(BR1785="Stacked up")+(AND(ISNUMBER(BH1785),BH1785&gt;=-Settings!$B$17))+(AND(ISNUMBER(BK1785),ISNUMBER(BM1785),BK1785&gt;0,BM1785&gt;0))+(AND(ISNUMBER(AQ1785),AQ1785&gt;=Settings!$B$18))+(AND(ISNUMBER(BT1785),BT1785&gt;=Settings!$B$19,BT1785&lt;=Settings!$B$20))+(AND(ISNUMBER(AS1785),AS1785&gt;0))+(AND(ISNUMBER(T1785),ISNUMBER(M1785),T1785&gt;=Settings!$B$21,M1785&gt;0))+(AND(ISNUMBER(AD1785),ISNUMBER(M1785),AD1785&gt;=Settings!$B$22,M1785&gt;0))+(AY1785&gt;=1))</f>
        <v/>
      </c>
      <c r="BW1785" s="91">
        <f>IF(OR(AY1785=0,BF1785&lt;&gt;"Y",BG1785&lt;&gt;"Y"),"",1+SUMPRODUCT(($A$6:$A$2604=A1785)*($AY$6:$AY$2604&gt;0)*($BF$6:$BF$2604="Y")*($BG$6:$BG$2604="Y")*(($AY$6:$AY$2604&gt;AY1785)+($AY$6:$AY$2604=AY1785)*($AD$6:$AD$2604&gt;AD1785))))</f>
        <v/>
      </c>
    </row>
    <row r="1786" ht="23.85" customHeight="1" s="55">
      <c r="A1786" s="90" t="n">
        <v>46296</v>
      </c>
      <c r="B1786" s="91" t="inlineStr">
        <is>
          <t>ORIENTCER</t>
        </is>
      </c>
      <c r="C1786" s="91" t="inlineStr">
        <is>
          <t>INE569C01020</t>
        </is>
      </c>
      <c r="D1786" s="91" t="n"/>
      <c r="E1786" s="91" t="inlineStr">
        <is>
          <t>None</t>
        </is>
      </c>
      <c r="F1786" s="93" t="n">
        <v>528</v>
      </c>
      <c r="G1786" s="92" t="inlineStr">
        <is>
          <t>N</t>
        </is>
      </c>
      <c r="H1786" s="94" t="n"/>
      <c r="I1786" s="91" t="inlineStr">
        <is>
          <t>N</t>
        </is>
      </c>
      <c r="J1786" s="92">
        <f>IF(K1786="","N","Y")</f>
        <v/>
      </c>
      <c r="K1786" s="94">
        <f>_xlfn.TEXTJOIN("; ",TRUE,IF(P1786="52-wk low","52-wk low",""),IF(AND(AD1786&gt;=Settings!$B$12,M1786&lt;0),"Distribution",""),IF(AND(AJ1786="Y",M1786&lt;0,AK1786&lt;-Settings!$B$13),"Long unwinding",""),IF(AND(AJ1786="Y",M1786&lt;0,AK1786&gt;Settings!$B$13),"Short buildup",""))</f>
        <v/>
      </c>
      <c r="L1786" s="95" t="n">
        <v>44.12</v>
      </c>
      <c r="M1786" s="96" t="n">
        <v>-1.74</v>
      </c>
      <c r="N1786" s="93" t="n">
        <v>1489</v>
      </c>
      <c r="O1786" s="91" t="inlineStr">
        <is>
          <t>None</t>
        </is>
      </c>
      <c r="P1786" s="91" t="inlineStr">
        <is>
          <t>None</t>
        </is>
      </c>
      <c r="Q1786" s="97" t="n">
        <v>1.1</v>
      </c>
      <c r="R1786" s="96" t="n">
        <v>1.03</v>
      </c>
      <c r="S1786" s="96" t="n">
        <v>1.09</v>
      </c>
      <c r="T1786" s="96" t="n">
        <v>1.21</v>
      </c>
      <c r="U1786" s="96" t="n">
        <v>1.4</v>
      </c>
      <c r="V1786" s="103" t="n">
        <v>1.3</v>
      </c>
      <c r="W1786" s="102" t="n">
        <v>6</v>
      </c>
      <c r="X1786" s="93" t="n">
        <v>254</v>
      </c>
      <c r="Y1786" s="91" t="inlineStr">
        <is>
          <t>None</t>
        </is>
      </c>
      <c r="Z1786" s="99" t="n">
        <v>45.1</v>
      </c>
      <c r="AA1786" s="96" t="n">
        <v>0.75</v>
      </c>
      <c r="AB1786" s="96" t="n">
        <v>0.76</v>
      </c>
      <c r="AC1786" s="96" t="n">
        <v>0.84</v>
      </c>
      <c r="AD1786" s="96" t="n">
        <v>0.9399999999999999</v>
      </c>
      <c r="AE1786" s="96" t="n">
        <v>1.15</v>
      </c>
      <c r="AF1786" s="103" t="n">
        <v>1.06</v>
      </c>
      <c r="AG1786" s="91" t="inlineStr">
        <is>
          <t>Normal</t>
        </is>
      </c>
      <c r="AH1786" s="100" t="n">
        <v>0</v>
      </c>
      <c r="AI1786" s="101" t="n">
        <v>0</v>
      </c>
      <c r="AJ1786" s="92" t="inlineStr">
        <is>
          <t>N</t>
        </is>
      </c>
      <c r="AK1786" s="96" t="n"/>
      <c r="AL1786" s="91" t="inlineStr">
        <is>
          <t>n/a</t>
        </is>
      </c>
      <c r="AM1786" s="93" t="n"/>
      <c r="AN1786" s="92" t="inlineStr">
        <is>
          <t>None</t>
        </is>
      </c>
      <c r="AO1786" s="102" t="n">
        <v>0</v>
      </c>
      <c r="AP1786" s="103" t="n">
        <v>1.19</v>
      </c>
      <c r="AQ1786" s="102" t="n">
        <v>69</v>
      </c>
      <c r="AR1786" s="91" t="inlineStr">
        <is>
          <t>N</t>
        </is>
      </c>
      <c r="AS1786" s="104" t="n"/>
      <c r="AT1786" s="92">
        <f>IF(AND(P1786="52-wk high",T1786&gt;=Settings!$B$7),"Y","N")</f>
        <v/>
      </c>
      <c r="AU1786" s="91">
        <f>IF(AND(AD1786&gt;=Settings!$B$8,M1786&gt;0),"Y","N")</f>
        <v/>
      </c>
      <c r="AV1786" s="91">
        <f>IF(OR(AH1786&gt;Settings!$B$9,AI1786&gt;Settings!$B$9),"Y","N")</f>
        <v/>
      </c>
      <c r="AW1786" s="91">
        <f>IF(AJ1786&lt;&gt;"Y","n/a",IF(AND(M1786&gt;0,AK1786&gt;Settings!$B$10),"Y","N"))</f>
        <v/>
      </c>
      <c r="AX1786" s="91">
        <f>IF(AO1786&gt;=Settings!$B$11,"Y","N")</f>
        <v/>
      </c>
      <c r="AY1786" s="99">
        <f>(AT1786="Y")+(AU1786="Y")+(AV1786="Y")+(AW1786="Y")+(AX1786="Y")</f>
        <v/>
      </c>
      <c r="AZ1786" s="94">
        <f>IF(AY1786=0,"None",_xlfn.TEXTJOIN(", ",TRUE(),IF(AT1786="Y","Breakout",""),IF(AU1786="Y","Accumulation",""),IF(AV1786="Y","Institutional buying",""),IF(AW1786="Y","Long buildup",""),IF(AX1786="Y","Momentum leader","")))</f>
        <v/>
      </c>
      <c r="BA1786" s="94">
        <f>IF(BW1786="","","Passes "&amp;AY1786&amp;" of 5 buy-side scans"&amp;IF(G1786="Y","; RED FLAG: filter out using Red flag column",""))</f>
        <v/>
      </c>
      <c r="BB1786" s="91" t="inlineStr">
        <is>
          <t>None</t>
        </is>
      </c>
      <c r="BC1786" s="92" t="inlineStr">
        <is>
          <t>N</t>
        </is>
      </c>
      <c r="BD1786" s="94" t="n"/>
      <c r="BE1786" s="94" t="n"/>
      <c r="BF1786" s="92">
        <f>IF(R1786*100000&gt;=Settings!$B$5,"Y","N")</f>
        <v/>
      </c>
      <c r="BG1786" s="91">
        <f>IF(F1786&gt;Settings!$B$6,"Y","N")</f>
        <v/>
      </c>
      <c r="BH1786" s="97" t="n">
        <v>-22.1</v>
      </c>
      <c r="BI1786" s="96" t="n">
        <v>-5.79</v>
      </c>
      <c r="BJ1786" s="96" t="n">
        <v>2.13</v>
      </c>
      <c r="BK1786" s="96" t="n">
        <v>11.47</v>
      </c>
      <c r="BL1786" s="96" t="n">
        <v>19.96</v>
      </c>
      <c r="BM1786" s="96" t="n">
        <v>19.24</v>
      </c>
      <c r="BN1786" s="97" t="n">
        <v>-3.44</v>
      </c>
      <c r="BO1786" s="96" t="n">
        <v>-0.65</v>
      </c>
      <c r="BP1786" s="96" t="n">
        <v>2.48</v>
      </c>
      <c r="BQ1786" s="96" t="n">
        <v>5.56</v>
      </c>
      <c r="BR1786" s="91" t="inlineStr">
        <is>
          <t>Mixed</t>
        </is>
      </c>
      <c r="BS1786" s="91" t="inlineStr">
        <is>
          <t>None</t>
        </is>
      </c>
      <c r="BT1786" s="96" t="n">
        <v>37.5</v>
      </c>
      <c r="BU1786" s="91" t="inlineStr">
        <is>
          <t>N</t>
        </is>
      </c>
      <c r="BV1786" s="99">
        <f>IF(OR(BF1786&lt;&gt;"Y",BG1786&lt;&gt;"Y"),"",(AND(ISNUMBER(BQ1786),BQ1786&gt;0))+(BR1786="Stacked up")+(AND(ISNUMBER(BH1786),BH1786&gt;=-Settings!$B$17))+(AND(ISNUMBER(BK1786),ISNUMBER(BM1786),BK1786&gt;0,BM1786&gt;0))+(AND(ISNUMBER(AQ1786),AQ1786&gt;=Settings!$B$18))+(AND(ISNUMBER(BT1786),BT1786&gt;=Settings!$B$19,BT1786&lt;=Settings!$B$20))+(AND(ISNUMBER(AS1786),AS1786&gt;0))+(AND(ISNUMBER(T1786),ISNUMBER(M1786),T1786&gt;=Settings!$B$21,M1786&gt;0))+(AND(ISNUMBER(AD1786),ISNUMBER(M1786),AD1786&gt;=Settings!$B$22,M1786&gt;0))+(AY1786&gt;=1))</f>
        <v/>
      </c>
      <c r="BW1786" s="91">
        <f>IF(OR(AY1786=0,BF1786&lt;&gt;"Y",BG1786&lt;&gt;"Y"),"",1+SUMPRODUCT(($A$6:$A$2604=A1786)*($AY$6:$AY$2604&gt;0)*($BF$6:$BF$2604="Y")*($BG$6:$BG$2604="Y")*(($AY$6:$AY$2604&gt;AY1786)+($AY$6:$AY$2604=AY1786)*($AD$6:$AD$2604&gt;AD1786))))</f>
        <v/>
      </c>
    </row>
    <row r="1787" ht="23.85" customHeight="1" s="55">
      <c r="A1787" s="90" t="n">
        <v>46296</v>
      </c>
      <c r="B1787" s="91" t="inlineStr">
        <is>
          <t>CEWATER</t>
        </is>
      </c>
      <c r="C1787" s="91" t="inlineStr">
        <is>
          <t>INE037Z01029</t>
        </is>
      </c>
      <c r="D1787" s="91" t="n"/>
      <c r="E1787" s="91" t="inlineStr">
        <is>
          <t>None</t>
        </is>
      </c>
      <c r="F1787" s="93" t="n">
        <v>525</v>
      </c>
      <c r="G1787" s="92" t="inlineStr">
        <is>
          <t>N</t>
        </is>
      </c>
      <c r="H1787" s="94" t="n"/>
      <c r="I1787" s="91" t="inlineStr">
        <is>
          <t>N</t>
        </is>
      </c>
      <c r="J1787" s="92">
        <f>IF(K1787="","N","Y")</f>
        <v/>
      </c>
      <c r="K1787" s="94">
        <f>_xlfn.TEXTJOIN("; ",TRUE,IF(P1787="52-wk low","52-wk low",""),IF(AND(AD1787&gt;=Settings!$B$12,M1787&lt;0),"Distribution",""),IF(AND(AJ1787="Y",M1787&lt;0,AK1787&lt;-Settings!$B$13),"Long unwinding",""),IF(AND(AJ1787="Y",M1787&lt;0,AK1787&gt;Settings!$B$13),"Short buildup",""))</f>
        <v/>
      </c>
      <c r="L1787" s="95" t="n">
        <v>253.45</v>
      </c>
      <c r="M1787" s="96" t="n">
        <v>-2.37</v>
      </c>
      <c r="N1787" s="93" t="n">
        <v>1827</v>
      </c>
      <c r="O1787" s="91" t="inlineStr">
        <is>
          <t>None</t>
        </is>
      </c>
      <c r="P1787" s="91" t="inlineStr">
        <is>
          <t>None</t>
        </is>
      </c>
      <c r="Q1787" s="97" t="n">
        <v>0.66</v>
      </c>
      <c r="R1787" s="96" t="n">
        <v>1.38</v>
      </c>
      <c r="S1787" s="96" t="n">
        <v>0.48</v>
      </c>
      <c r="T1787" s="96" t="n">
        <v>0.53</v>
      </c>
      <c r="U1787" s="96" t="n">
        <v>0.37</v>
      </c>
      <c r="V1787" s="103" t="n">
        <v>0.78</v>
      </c>
      <c r="W1787" s="102" t="n">
        <v>4</v>
      </c>
      <c r="X1787" s="93" t="n"/>
      <c r="Y1787" s="91" t="inlineStr">
        <is>
          <t>None</t>
        </is>
      </c>
      <c r="Z1787" s="99" t="n">
        <v>48.08</v>
      </c>
      <c r="AA1787" s="96" t="n">
        <v>0.98</v>
      </c>
      <c r="AB1787" s="96" t="n">
        <v>0.97</v>
      </c>
      <c r="AC1787" s="96" t="n">
        <v>0.54</v>
      </c>
      <c r="AD1787" s="96" t="n">
        <v>0.53</v>
      </c>
      <c r="AE1787" s="96" t="n">
        <v>0.53</v>
      </c>
      <c r="AF1787" s="103" t="n">
        <v>1.29</v>
      </c>
      <c r="AG1787" s="91" t="inlineStr">
        <is>
          <t>Normal</t>
        </is>
      </c>
      <c r="AH1787" s="100" t="n">
        <v>0</v>
      </c>
      <c r="AI1787" s="101" t="n">
        <v>0</v>
      </c>
      <c r="AJ1787" s="92" t="inlineStr">
        <is>
          <t>N</t>
        </is>
      </c>
      <c r="AK1787" s="96" t="n"/>
      <c r="AL1787" s="91" t="inlineStr">
        <is>
          <t>n/a</t>
        </is>
      </c>
      <c r="AM1787" s="93" t="n"/>
      <c r="AN1787" s="92" t="inlineStr">
        <is>
          <t>None</t>
        </is>
      </c>
      <c r="AO1787" s="102" t="n">
        <v>0</v>
      </c>
      <c r="AP1787" s="103" t="n">
        <v>0.57</v>
      </c>
      <c r="AQ1787" s="102" t="n">
        <v>15</v>
      </c>
      <c r="AR1787" s="91" t="inlineStr">
        <is>
          <t>N</t>
        </is>
      </c>
      <c r="AS1787" s="104" t="n"/>
      <c r="AT1787" s="92">
        <f>IF(AND(P1787="52-wk high",T1787&gt;=Settings!$B$7),"Y","N")</f>
        <v/>
      </c>
      <c r="AU1787" s="91">
        <f>IF(AND(AD1787&gt;=Settings!$B$8,M1787&gt;0),"Y","N")</f>
        <v/>
      </c>
      <c r="AV1787" s="91">
        <f>IF(OR(AH1787&gt;Settings!$B$9,AI1787&gt;Settings!$B$9),"Y","N")</f>
        <v/>
      </c>
      <c r="AW1787" s="91">
        <f>IF(AJ1787&lt;&gt;"Y","n/a",IF(AND(M1787&gt;0,AK1787&gt;Settings!$B$10),"Y","N"))</f>
        <v/>
      </c>
      <c r="AX1787" s="91">
        <f>IF(AO1787&gt;=Settings!$B$11,"Y","N")</f>
        <v/>
      </c>
      <c r="AY1787" s="99">
        <f>(AT1787="Y")+(AU1787="Y")+(AV1787="Y")+(AW1787="Y")+(AX1787="Y")</f>
        <v/>
      </c>
      <c r="AZ1787" s="94">
        <f>IF(AY1787=0,"None",_xlfn.TEXTJOIN(", ",TRUE(),IF(AT1787="Y","Breakout",""),IF(AU1787="Y","Accumulation",""),IF(AV1787="Y","Institutional buying",""),IF(AW1787="Y","Long buildup",""),IF(AX1787="Y","Momentum leader","")))</f>
        <v/>
      </c>
      <c r="BA1787" s="94">
        <f>IF(BW1787="","","Passes "&amp;AY1787&amp;" of 5 buy-side scans"&amp;IF(G1787="Y","; RED FLAG: filter out using Red flag column",""))</f>
        <v/>
      </c>
      <c r="BB1787" s="91" t="inlineStr">
        <is>
          <t>None</t>
        </is>
      </c>
      <c r="BC1787" s="92" t="inlineStr">
        <is>
          <t>N</t>
        </is>
      </c>
      <c r="BD1787" s="94" t="n"/>
      <c r="BE1787" s="94" t="n"/>
      <c r="BF1787" s="92">
        <f>IF(R1787*100000&gt;=Settings!$B$5,"Y","N")</f>
        <v/>
      </c>
      <c r="BG1787" s="91">
        <f>IF(F1787&gt;Settings!$B$6,"Y","N")</f>
        <v/>
      </c>
      <c r="BH1787" s="97" t="n">
        <v>-50.93</v>
      </c>
      <c r="BI1787" s="96" t="n">
        <v>-5.69</v>
      </c>
      <c r="BJ1787" s="96" t="n">
        <v>-3.52</v>
      </c>
      <c r="BK1787" s="96" t="n">
        <v>-24.42</v>
      </c>
      <c r="BL1787" s="96" t="n">
        <v>-8.5</v>
      </c>
      <c r="BM1787" s="96" t="n">
        <v>-50</v>
      </c>
      <c r="BN1787" s="97" t="n">
        <v>-5.04</v>
      </c>
      <c r="BO1787" s="96" t="n">
        <v>-7.92</v>
      </c>
      <c r="BP1787" s="96" t="n">
        <v>-12.58</v>
      </c>
      <c r="BQ1787" s="96" t="n">
        <v>-22.16</v>
      </c>
      <c r="BR1787" s="91" t="inlineStr">
        <is>
          <t>Stacked down</t>
        </is>
      </c>
      <c r="BS1787" s="91" t="inlineStr">
        <is>
          <t>None</t>
        </is>
      </c>
      <c r="BT1787" s="96" t="n">
        <v>33.8</v>
      </c>
      <c r="BU1787" s="91" t="inlineStr">
        <is>
          <t>N</t>
        </is>
      </c>
      <c r="BV1787" s="99">
        <f>IF(OR(BF1787&lt;&gt;"Y",BG1787&lt;&gt;"Y"),"",(AND(ISNUMBER(BQ1787),BQ1787&gt;0))+(BR1787="Stacked up")+(AND(ISNUMBER(BH1787),BH1787&gt;=-Settings!$B$17))+(AND(ISNUMBER(BK1787),ISNUMBER(BM1787),BK1787&gt;0,BM1787&gt;0))+(AND(ISNUMBER(AQ1787),AQ1787&gt;=Settings!$B$18))+(AND(ISNUMBER(BT1787),BT1787&gt;=Settings!$B$19,BT1787&lt;=Settings!$B$20))+(AND(ISNUMBER(AS1787),AS1787&gt;0))+(AND(ISNUMBER(T1787),ISNUMBER(M1787),T1787&gt;=Settings!$B$21,M1787&gt;0))+(AND(ISNUMBER(AD1787),ISNUMBER(M1787),AD1787&gt;=Settings!$B$22,M1787&gt;0))+(AY1787&gt;=1))</f>
        <v/>
      </c>
      <c r="BW1787" s="91">
        <f>IF(OR(AY1787=0,BF1787&lt;&gt;"Y",BG1787&lt;&gt;"Y"),"",1+SUMPRODUCT(($A$6:$A$2604=A1787)*($AY$6:$AY$2604&gt;0)*($BF$6:$BF$2604="Y")*($BG$6:$BG$2604="Y")*(($AY$6:$AY$2604&gt;AY1787)+($AY$6:$AY$2604=AY1787)*($AD$6:$AD$2604&gt;AD1787))))</f>
        <v/>
      </c>
    </row>
    <row r="1788" ht="23.85" customHeight="1" s="55">
      <c r="A1788" s="90" t="n">
        <v>46296</v>
      </c>
      <c r="B1788" s="91" t="inlineStr">
        <is>
          <t>SONA</t>
        </is>
      </c>
      <c r="C1788" s="91" t="inlineStr">
        <is>
          <t>INE0LLZ01011</t>
        </is>
      </c>
      <c r="D1788" s="91" t="n"/>
      <c r="E1788" s="91" t="inlineStr">
        <is>
          <t>None</t>
        </is>
      </c>
      <c r="F1788" s="93" t="n">
        <v>525</v>
      </c>
      <c r="G1788" s="92" t="inlineStr">
        <is>
          <t>Y</t>
        </is>
      </c>
      <c r="H1788" s="94" t="inlineStr">
        <is>
          <t>T2T (BE series)</t>
        </is>
      </c>
      <c r="I1788" s="91" t="inlineStr">
        <is>
          <t>Y</t>
        </is>
      </c>
      <c r="J1788" s="92">
        <f>IF(K1788="","N","Y")</f>
        <v/>
      </c>
      <c r="K1788" s="94">
        <f>_xlfn.TEXTJOIN("; ",TRUE,IF(P1788="52-wk low","52-wk low",""),IF(AND(AD1788&gt;=Settings!$B$12,M1788&lt;0),"Distribution",""),IF(AND(AJ1788="Y",M1788&lt;0,AK1788&lt;-Settings!$B$13),"Long unwinding",""),IF(AND(AJ1788="Y",M1788&lt;0,AK1788&gt;Settings!$B$13),"Short buildup",""))</f>
        <v/>
      </c>
      <c r="L1788" s="95" t="n">
        <v>92.47</v>
      </c>
      <c r="M1788" s="96" t="n">
        <v>-3.71</v>
      </c>
      <c r="N1788" s="93" t="n">
        <v>2282</v>
      </c>
      <c r="O1788" s="91" t="inlineStr">
        <is>
          <t>None</t>
        </is>
      </c>
      <c r="P1788" s="91" t="inlineStr">
        <is>
          <t>52-wk low</t>
        </is>
      </c>
      <c r="Q1788" s="97" t="n">
        <v>2.38</v>
      </c>
      <c r="R1788" s="96" t="n"/>
      <c r="S1788" s="96" t="n"/>
      <c r="T1788" s="96" t="n"/>
      <c r="U1788" s="96" t="n"/>
      <c r="V1788" s="103" t="n"/>
      <c r="W1788" s="102" t="n"/>
      <c r="X1788" s="93" t="n"/>
      <c r="Y1788" s="91" t="inlineStr">
        <is>
          <t>None</t>
        </is>
      </c>
      <c r="Z1788" s="99" t="n"/>
      <c r="AA1788" s="96" t="n"/>
      <c r="AB1788" s="96" t="n"/>
      <c r="AC1788" s="96" t="n"/>
      <c r="AD1788" s="96" t="n"/>
      <c r="AE1788" s="96" t="n"/>
      <c r="AF1788" s="103" t="n"/>
      <c r="AG1788" s="91" t="n"/>
      <c r="AH1788" s="100" t="n">
        <v>0</v>
      </c>
      <c r="AI1788" s="101" t="n">
        <v>0</v>
      </c>
      <c r="AJ1788" s="92" t="inlineStr">
        <is>
          <t>N</t>
        </is>
      </c>
      <c r="AK1788" s="96" t="n"/>
      <c r="AL1788" s="91" t="inlineStr">
        <is>
          <t>n/a</t>
        </is>
      </c>
      <c r="AM1788" s="93" t="n"/>
      <c r="AN1788" s="92" t="inlineStr">
        <is>
          <t>None</t>
        </is>
      </c>
      <c r="AO1788" s="102" t="n">
        <v>0</v>
      </c>
      <c r="AP1788" s="103" t="n"/>
      <c r="AQ1788" s="102" t="n"/>
      <c r="AR1788" s="91" t="inlineStr">
        <is>
          <t>N</t>
        </is>
      </c>
      <c r="AS1788" s="104" t="n"/>
      <c r="AT1788" s="92">
        <f>IF(AND(P1788="52-wk high",T1788&gt;=Settings!$B$7),"Y","N")</f>
        <v/>
      </c>
      <c r="AU1788" s="91">
        <f>IF(AND(AD1788&gt;=Settings!$B$8,M1788&gt;0),"Y","N")</f>
        <v/>
      </c>
      <c r="AV1788" s="91">
        <f>IF(OR(AH1788&gt;Settings!$B$9,AI1788&gt;Settings!$B$9),"Y","N")</f>
        <v/>
      </c>
      <c r="AW1788" s="91">
        <f>IF(AJ1788&lt;&gt;"Y","n/a",IF(AND(M1788&gt;0,AK1788&gt;Settings!$B$10),"Y","N"))</f>
        <v/>
      </c>
      <c r="AX1788" s="91">
        <f>IF(AO1788&gt;=Settings!$B$11,"Y","N")</f>
        <v/>
      </c>
      <c r="AY1788" s="99">
        <f>(AT1788="Y")+(AU1788="Y")+(AV1788="Y")+(AW1788="Y")+(AX1788="Y")</f>
        <v/>
      </c>
      <c r="AZ1788" s="94">
        <f>IF(AY1788=0,"None",_xlfn.TEXTJOIN(", ",TRUE(),IF(AT1788="Y","Breakout",""),IF(AU1788="Y","Accumulation",""),IF(AV1788="Y","Institutional buying",""),IF(AW1788="Y","Long buildup",""),IF(AX1788="Y","Momentum leader","")))</f>
        <v/>
      </c>
      <c r="BA1788" s="94">
        <f>IF(BW1788="","","Passes "&amp;AY1788&amp;" of 5 buy-side scans"&amp;IF(G1788="Y","; RED FLAG: filter out using Red flag column",""))</f>
        <v/>
      </c>
      <c r="BB1788" s="91" t="inlineStr">
        <is>
          <t>None</t>
        </is>
      </c>
      <c r="BC1788" s="92" t="inlineStr">
        <is>
          <t>N</t>
        </is>
      </c>
      <c r="BD1788" s="94" t="n"/>
      <c r="BE1788" s="94" t="n"/>
      <c r="BF1788" s="92">
        <f>IF(R1788*100000&gt;=Settings!$B$5,"Y","N")</f>
        <v/>
      </c>
      <c r="BG1788" s="91">
        <f>IF(F1788&gt;Settings!$B$6,"Y","N")</f>
        <v/>
      </c>
      <c r="BH1788" s="97" t="n">
        <v>-13.92</v>
      </c>
      <c r="BI1788" s="96" t="n">
        <v>-13.92</v>
      </c>
      <c r="BJ1788" s="96" t="n"/>
      <c r="BK1788" s="96" t="n"/>
      <c r="BL1788" s="96" t="n"/>
      <c r="BM1788" s="96" t="n"/>
      <c r="BN1788" s="97" t="n"/>
      <c r="BO1788" s="96" t="n"/>
      <c r="BP1788" s="96" t="n"/>
      <c r="BQ1788" s="96" t="n"/>
      <c r="BR1788" s="91" t="n"/>
      <c r="BS1788" s="91" t="n"/>
      <c r="BT1788" s="96" t="n"/>
      <c r="BU1788" s="91" t="n"/>
      <c r="BV1788" s="99">
        <f>IF(OR(BF1788&lt;&gt;"Y",BG1788&lt;&gt;"Y"),"",(AND(ISNUMBER(BQ1788),BQ1788&gt;0))+(BR1788="Stacked up")+(AND(ISNUMBER(BH1788),BH1788&gt;=-Settings!$B$17))+(AND(ISNUMBER(BK1788),ISNUMBER(BM1788),BK1788&gt;0,BM1788&gt;0))+(AND(ISNUMBER(AQ1788),AQ1788&gt;=Settings!$B$18))+(AND(ISNUMBER(BT1788),BT1788&gt;=Settings!$B$19,BT1788&lt;=Settings!$B$20))+(AND(ISNUMBER(AS1788),AS1788&gt;0))+(AND(ISNUMBER(T1788),ISNUMBER(M1788),T1788&gt;=Settings!$B$21,M1788&gt;0))+(AND(ISNUMBER(AD1788),ISNUMBER(M1788),AD1788&gt;=Settings!$B$22,M1788&gt;0))+(AY1788&gt;=1))</f>
        <v/>
      </c>
      <c r="BW1788" s="91">
        <f>IF(OR(AY1788=0,BF1788&lt;&gt;"Y",BG1788&lt;&gt;"Y"),"",1+SUMPRODUCT(($A$6:$A$2604=A1788)*($AY$6:$AY$2604&gt;0)*($BF$6:$BF$2604="Y")*($BG$6:$BG$2604="Y")*(($AY$6:$AY$2604&gt;AY1788)+($AY$6:$AY$2604=AY1788)*($AD$6:$AD$2604&gt;AD1788))))</f>
        <v/>
      </c>
    </row>
    <row r="1789" ht="23.85" customHeight="1" s="55">
      <c r="A1789" s="90" t="n">
        <v>46296</v>
      </c>
      <c r="B1789" s="91" t="inlineStr">
        <is>
          <t>VISACHROME</t>
        </is>
      </c>
      <c r="C1789" s="91" t="inlineStr">
        <is>
          <t>INE286H01012</t>
        </is>
      </c>
      <c r="D1789" s="91" t="n"/>
      <c r="E1789" s="91" t="inlineStr">
        <is>
          <t>None</t>
        </is>
      </c>
      <c r="F1789" s="93" t="n">
        <v>524</v>
      </c>
      <c r="G1789" s="92" t="inlineStr">
        <is>
          <t>N</t>
        </is>
      </c>
      <c r="H1789" s="94" t="n"/>
      <c r="I1789" s="91" t="inlineStr">
        <is>
          <t>N</t>
        </is>
      </c>
      <c r="J1789" s="92">
        <f>IF(K1789="","N","Y")</f>
        <v/>
      </c>
      <c r="K1789" s="94">
        <f>_xlfn.TEXTJOIN("; ",TRUE,IF(P1789="52-wk low","52-wk low",""),IF(AND(AD1789&gt;=Settings!$B$12,M1789&lt;0),"Distribution",""),IF(AND(AJ1789="Y",M1789&lt;0,AK1789&lt;-Settings!$B$13),"Long unwinding",""),IF(AND(AJ1789="Y",M1789&lt;0,AK1789&gt;Settings!$B$13),"Short buildup",""))</f>
        <v/>
      </c>
      <c r="L1789" s="95" t="n">
        <v>35.91</v>
      </c>
      <c r="M1789" s="96" t="n">
        <v>-2.34</v>
      </c>
      <c r="N1789" s="93" t="n">
        <v>1809</v>
      </c>
      <c r="O1789" s="91" t="inlineStr">
        <is>
          <t>None</t>
        </is>
      </c>
      <c r="P1789" s="91" t="inlineStr">
        <is>
          <t>None</t>
        </is>
      </c>
      <c r="Q1789" s="97" t="n">
        <v>0.87</v>
      </c>
      <c r="R1789" s="96" t="n">
        <v>1.92</v>
      </c>
      <c r="S1789" s="96" t="n">
        <v>0.46</v>
      </c>
      <c r="T1789" s="96" t="n">
        <v>0.51</v>
      </c>
      <c r="U1789" s="96" t="n">
        <v>0.54</v>
      </c>
      <c r="V1789" s="103" t="n">
        <v>1.18</v>
      </c>
      <c r="W1789" s="102" t="n">
        <v>2</v>
      </c>
      <c r="X1789" s="93" t="n"/>
      <c r="Y1789" s="91" t="inlineStr">
        <is>
          <t>None</t>
        </is>
      </c>
      <c r="Z1789" s="99" t="n">
        <v>72.81999999999999</v>
      </c>
      <c r="AA1789" s="96" t="n">
        <v>0.91</v>
      </c>
      <c r="AB1789" s="96" t="n">
        <v>0.88</v>
      </c>
      <c r="AC1789" s="96" t="n">
        <v>0.35</v>
      </c>
      <c r="AD1789" s="96" t="n"/>
      <c r="AE1789" s="96" t="n"/>
      <c r="AF1789" s="103" t="n"/>
      <c r="AG1789" s="91" t="inlineStr">
        <is>
          <t>No delivery data</t>
        </is>
      </c>
      <c r="AH1789" s="100" t="n">
        <v>0</v>
      </c>
      <c r="AI1789" s="101" t="n">
        <v>0</v>
      </c>
      <c r="AJ1789" s="92" t="inlineStr">
        <is>
          <t>N</t>
        </is>
      </c>
      <c r="AK1789" s="96" t="n"/>
      <c r="AL1789" s="91" t="inlineStr">
        <is>
          <t>n/a</t>
        </is>
      </c>
      <c r="AM1789" s="93" t="n"/>
      <c r="AN1789" s="92" t="inlineStr">
        <is>
          <t>None</t>
        </is>
      </c>
      <c r="AO1789" s="102" t="n">
        <v>0</v>
      </c>
      <c r="AP1789" s="103" t="n">
        <v>0.87</v>
      </c>
      <c r="AQ1789" s="102" t="n">
        <v>55</v>
      </c>
      <c r="AR1789" s="91" t="inlineStr">
        <is>
          <t>N</t>
        </is>
      </c>
      <c r="AS1789" s="104" t="n"/>
      <c r="AT1789" s="92">
        <f>IF(AND(P1789="52-wk high",T1789&gt;=Settings!$B$7),"Y","N")</f>
        <v/>
      </c>
      <c r="AU1789" s="91">
        <f>IF(AND(AD1789&gt;=Settings!$B$8,M1789&gt;0),"Y","N")</f>
        <v/>
      </c>
      <c r="AV1789" s="91">
        <f>IF(OR(AH1789&gt;Settings!$B$9,AI1789&gt;Settings!$B$9),"Y","N")</f>
        <v/>
      </c>
      <c r="AW1789" s="91">
        <f>IF(AJ1789&lt;&gt;"Y","n/a",IF(AND(M1789&gt;0,AK1789&gt;Settings!$B$10),"Y","N"))</f>
        <v/>
      </c>
      <c r="AX1789" s="91">
        <f>IF(AO1789&gt;=Settings!$B$11,"Y","N")</f>
        <v/>
      </c>
      <c r="AY1789" s="99">
        <f>(AT1789="Y")+(AU1789="Y")+(AV1789="Y")+(AW1789="Y")+(AX1789="Y")</f>
        <v/>
      </c>
      <c r="AZ1789" s="94">
        <f>IF(AY1789=0,"None",_xlfn.TEXTJOIN(", ",TRUE(),IF(AT1789="Y","Breakout",""),IF(AU1789="Y","Accumulation",""),IF(AV1789="Y","Institutional buying",""),IF(AW1789="Y","Long buildup",""),IF(AX1789="Y","Momentum leader","")))</f>
        <v/>
      </c>
      <c r="BA1789" s="94">
        <f>IF(BW1789="","","Passes "&amp;AY1789&amp;" of 5 buy-side scans"&amp;IF(G1789="Y","; RED FLAG: filter out using Red flag column",""))</f>
        <v/>
      </c>
      <c r="BB1789" s="91" t="inlineStr">
        <is>
          <t>Upper</t>
        </is>
      </c>
      <c r="BC1789" s="92" t="inlineStr">
        <is>
          <t>Y</t>
        </is>
      </c>
      <c r="BD1789" s="94" t="inlineStr">
        <is>
          <t>Few traders (&lt;100 unique PAN, 30 days); High-low range &gt;100% in 6 months; High-low range &gt;150% in 12 months</t>
        </is>
      </c>
      <c r="BE1789" s="94" t="n"/>
      <c r="BF1789" s="92">
        <f>IF(R1789*100000&gt;=Settings!$B$5,"Y","N")</f>
        <v/>
      </c>
      <c r="BG1789" s="91">
        <f>IF(F1789&gt;Settings!$B$6,"Y","N")</f>
        <v/>
      </c>
      <c r="BH1789" s="97" t="n">
        <v>-51.26</v>
      </c>
      <c r="BI1789" s="96" t="n">
        <v>-1.18</v>
      </c>
      <c r="BJ1789" s="96" t="n">
        <v>-10.63</v>
      </c>
      <c r="BK1789" s="96" t="n">
        <v>-12.99</v>
      </c>
      <c r="BL1789" s="96" t="n">
        <v>21.28</v>
      </c>
      <c r="BM1789" s="96" t="n">
        <v>-16.72</v>
      </c>
      <c r="BN1789" s="97" t="n">
        <v>2.39</v>
      </c>
      <c r="BO1789" s="96" t="n">
        <v>-2.06</v>
      </c>
      <c r="BP1789" s="96" t="n">
        <v>-6.64</v>
      </c>
      <c r="BQ1789" s="96" t="n">
        <v>-10.67</v>
      </c>
      <c r="BR1789" s="91" t="inlineStr">
        <is>
          <t>Mixed</t>
        </is>
      </c>
      <c r="BS1789" s="91" t="inlineStr">
        <is>
          <t>None</t>
        </is>
      </c>
      <c r="BT1789" s="96" t="n">
        <v>54.7</v>
      </c>
      <c r="BU1789" s="91" t="inlineStr">
        <is>
          <t>N</t>
        </is>
      </c>
      <c r="BV1789" s="99">
        <f>IF(OR(BF1789&lt;&gt;"Y",BG1789&lt;&gt;"Y"),"",(AND(ISNUMBER(BQ1789),BQ1789&gt;0))+(BR1789="Stacked up")+(AND(ISNUMBER(BH1789),BH1789&gt;=-Settings!$B$17))+(AND(ISNUMBER(BK1789),ISNUMBER(BM1789),BK1789&gt;0,BM1789&gt;0))+(AND(ISNUMBER(AQ1789),AQ1789&gt;=Settings!$B$18))+(AND(ISNUMBER(BT1789),BT1789&gt;=Settings!$B$19,BT1789&lt;=Settings!$B$20))+(AND(ISNUMBER(AS1789),AS1789&gt;0))+(AND(ISNUMBER(T1789),ISNUMBER(M1789),T1789&gt;=Settings!$B$21,M1789&gt;0))+(AND(ISNUMBER(AD1789),ISNUMBER(M1789),AD1789&gt;=Settings!$B$22,M1789&gt;0))+(AY1789&gt;=1))</f>
        <v/>
      </c>
      <c r="BW1789" s="91">
        <f>IF(OR(AY1789=0,BF1789&lt;&gt;"Y",BG1789&lt;&gt;"Y"),"",1+SUMPRODUCT(($A$6:$A$2604=A1789)*($AY$6:$AY$2604&gt;0)*($BF$6:$BF$2604="Y")*($BG$6:$BG$2604="Y")*(($AY$6:$AY$2604&gt;AY1789)+($AY$6:$AY$2604=AY1789)*($AD$6:$AD$2604&gt;AD1789))))</f>
        <v/>
      </c>
    </row>
    <row r="1790" ht="23.85" customHeight="1" s="55">
      <c r="A1790" s="90" t="n">
        <v>46296</v>
      </c>
      <c r="B1790" s="91" t="inlineStr">
        <is>
          <t>PRIORITY</t>
        </is>
      </c>
      <c r="C1790" s="91" t="inlineStr">
        <is>
          <t>INE15EH01014</t>
        </is>
      </c>
      <c r="D1790" s="91" t="n"/>
      <c r="E1790" s="91" t="inlineStr">
        <is>
          <t>None</t>
        </is>
      </c>
      <c r="F1790" s="93" t="n">
        <v>523</v>
      </c>
      <c r="G1790" s="92" t="inlineStr">
        <is>
          <t>Y</t>
        </is>
      </c>
      <c r="H1790" s="94" t="inlineStr">
        <is>
          <t>Short-term ASM Stage 1</t>
        </is>
      </c>
      <c r="I1790" s="91" t="inlineStr">
        <is>
          <t>N</t>
        </is>
      </c>
      <c r="J1790" s="92">
        <f>IF(K1790="","N","Y")</f>
        <v/>
      </c>
      <c r="K1790" s="94">
        <f>_xlfn.TEXTJOIN("; ",TRUE,IF(P1790="52-wk low","52-wk low",""),IF(AND(AD1790&gt;=Settings!$B$12,M1790&lt;0),"Distribution",""),IF(AND(AJ1790="Y",M1790&lt;0,AK1790&lt;-Settings!$B$13),"Long unwinding",""),IF(AND(AJ1790="Y",M1790&lt;0,AK1790&gt;Settings!$B$13),"Short buildup",""))</f>
        <v/>
      </c>
      <c r="L1790" s="95" t="n">
        <v>290.45</v>
      </c>
      <c r="M1790" s="96" t="n">
        <v>-3.7</v>
      </c>
      <c r="N1790" s="93" t="n">
        <v>2278</v>
      </c>
      <c r="O1790" s="91" t="inlineStr">
        <is>
          <t>None</t>
        </is>
      </c>
      <c r="P1790" s="91" t="inlineStr">
        <is>
          <t>None</t>
        </is>
      </c>
      <c r="Q1790" s="97" t="n">
        <v>2.71</v>
      </c>
      <c r="R1790" s="96" t="n"/>
      <c r="S1790" s="96" t="n"/>
      <c r="T1790" s="96" t="n"/>
      <c r="U1790" s="96" t="n"/>
      <c r="V1790" s="103" t="n"/>
      <c r="W1790" s="102" t="n"/>
      <c r="X1790" s="93" t="n"/>
      <c r="Y1790" s="91" t="inlineStr">
        <is>
          <t>None</t>
        </is>
      </c>
      <c r="Z1790" s="99" t="n">
        <v>49.78</v>
      </c>
      <c r="AA1790" s="96" t="n"/>
      <c r="AB1790" s="96" t="n"/>
      <c r="AC1790" s="96" t="n"/>
      <c r="AD1790" s="96" t="n"/>
      <c r="AE1790" s="96" t="n"/>
      <c r="AF1790" s="103" t="n"/>
      <c r="AG1790" s="91" t="n"/>
      <c r="AH1790" s="100" t="n">
        <v>0</v>
      </c>
      <c r="AI1790" s="101" t="n">
        <v>0</v>
      </c>
      <c r="AJ1790" s="92" t="inlineStr">
        <is>
          <t>N</t>
        </is>
      </c>
      <c r="AK1790" s="96" t="n"/>
      <c r="AL1790" s="91" t="inlineStr">
        <is>
          <t>n/a</t>
        </is>
      </c>
      <c r="AM1790" s="93" t="n"/>
      <c r="AN1790" s="92" t="inlineStr">
        <is>
          <t>None</t>
        </is>
      </c>
      <c r="AO1790" s="102" t="n">
        <v>0</v>
      </c>
      <c r="AP1790" s="103" t="n"/>
      <c r="AQ1790" s="102" t="n"/>
      <c r="AR1790" s="91" t="inlineStr">
        <is>
          <t>N</t>
        </is>
      </c>
      <c r="AS1790" s="104" t="n"/>
      <c r="AT1790" s="92">
        <f>IF(AND(P1790="52-wk high",T1790&gt;=Settings!$B$7),"Y","N")</f>
        <v/>
      </c>
      <c r="AU1790" s="91">
        <f>IF(AND(AD1790&gt;=Settings!$B$8,M1790&gt;0),"Y","N")</f>
        <v/>
      </c>
      <c r="AV1790" s="91">
        <f>IF(OR(AH1790&gt;Settings!$B$9,AI1790&gt;Settings!$B$9),"Y","N")</f>
        <v/>
      </c>
      <c r="AW1790" s="91">
        <f>IF(AJ1790&lt;&gt;"Y","n/a",IF(AND(M1790&gt;0,AK1790&gt;Settings!$B$10),"Y","N"))</f>
        <v/>
      </c>
      <c r="AX1790" s="91">
        <f>IF(AO1790&gt;=Settings!$B$11,"Y","N")</f>
        <v/>
      </c>
      <c r="AY1790" s="99">
        <f>(AT1790="Y")+(AU1790="Y")+(AV1790="Y")+(AW1790="Y")+(AX1790="Y")</f>
        <v/>
      </c>
      <c r="AZ1790" s="94">
        <f>IF(AY1790=0,"None",_xlfn.TEXTJOIN(", ",TRUE(),IF(AT1790="Y","Breakout",""),IF(AU1790="Y","Accumulation",""),IF(AV1790="Y","Institutional buying",""),IF(AW1790="Y","Long buildup",""),IF(AX1790="Y","Momentum leader","")))</f>
        <v/>
      </c>
      <c r="BA1790" s="94">
        <f>IF(BW1790="","","Passes "&amp;AY1790&amp;" of 5 buy-side scans"&amp;IF(G1790="Y","; RED FLAG: filter out using Red flag column",""))</f>
        <v/>
      </c>
      <c r="BB1790" s="91" t="inlineStr">
        <is>
          <t>None</t>
        </is>
      </c>
      <c r="BC1790" s="92" t="inlineStr">
        <is>
          <t>N</t>
        </is>
      </c>
      <c r="BD1790" s="94" t="n"/>
      <c r="BE1790" s="94" t="n"/>
      <c r="BF1790" s="92">
        <f>IF(R1790*100000&gt;=Settings!$B$5,"Y","N")</f>
        <v/>
      </c>
      <c r="BG1790" s="91">
        <f>IF(F1790&gt;Settings!$B$6,"Y","N")</f>
        <v/>
      </c>
      <c r="BH1790" s="97" t="n">
        <v>-11.86</v>
      </c>
      <c r="BI1790" s="96" t="n">
        <v>-4.45</v>
      </c>
      <c r="BJ1790" s="96" t="n"/>
      <c r="BK1790" s="96" t="n"/>
      <c r="BL1790" s="96" t="n"/>
      <c r="BM1790" s="96" t="n"/>
      <c r="BN1790" s="97" t="n"/>
      <c r="BO1790" s="96" t="n"/>
      <c r="BP1790" s="96" t="n"/>
      <c r="BQ1790" s="96" t="n"/>
      <c r="BR1790" s="91" t="n"/>
      <c r="BS1790" s="91" t="n"/>
      <c r="BT1790" s="96" t="n"/>
      <c r="BU1790" s="91" t="n"/>
      <c r="BV1790" s="99">
        <f>IF(OR(BF1790&lt;&gt;"Y",BG1790&lt;&gt;"Y"),"",(AND(ISNUMBER(BQ1790),BQ1790&gt;0))+(BR1790="Stacked up")+(AND(ISNUMBER(BH1790),BH1790&gt;=-Settings!$B$17))+(AND(ISNUMBER(BK1790),ISNUMBER(BM1790),BK1790&gt;0,BM1790&gt;0))+(AND(ISNUMBER(AQ1790),AQ1790&gt;=Settings!$B$18))+(AND(ISNUMBER(BT1790),BT1790&gt;=Settings!$B$19,BT1790&lt;=Settings!$B$20))+(AND(ISNUMBER(AS1790),AS1790&gt;0))+(AND(ISNUMBER(T1790),ISNUMBER(M1790),T1790&gt;=Settings!$B$21,M1790&gt;0))+(AND(ISNUMBER(AD1790),ISNUMBER(M1790),AD1790&gt;=Settings!$B$22,M1790&gt;0))+(AY1790&gt;=1))</f>
        <v/>
      </c>
      <c r="BW1790" s="91">
        <f>IF(OR(AY1790=0,BF1790&lt;&gt;"Y",BG1790&lt;&gt;"Y"),"",1+SUMPRODUCT(($A$6:$A$2604=A1790)*($AY$6:$AY$2604&gt;0)*($BF$6:$BF$2604="Y")*($BG$6:$BG$2604="Y")*(($AY$6:$AY$2604&gt;AY1790)+($AY$6:$AY$2604=AY1790)*($AD$6:$AD$2604&gt;AD1790))))</f>
        <v/>
      </c>
    </row>
    <row r="1791" ht="23.85" customHeight="1" s="55">
      <c r="A1791" s="90" t="n">
        <v>46296</v>
      </c>
      <c r="B1791" s="91" t="inlineStr">
        <is>
          <t>ONMOBILE</t>
        </is>
      </c>
      <c r="C1791" s="91" t="inlineStr">
        <is>
          <t>INE809I01019</t>
        </is>
      </c>
      <c r="D1791" s="91" t="n"/>
      <c r="E1791" s="91" t="inlineStr">
        <is>
          <t>None</t>
        </is>
      </c>
      <c r="F1791" s="93" t="n">
        <v>519</v>
      </c>
      <c r="G1791" s="92" t="inlineStr">
        <is>
          <t>Y</t>
        </is>
      </c>
      <c r="H1791" s="94" t="inlineStr">
        <is>
          <t>ESM Stage 1; T2T (BE series)</t>
        </is>
      </c>
      <c r="I1791" s="91" t="inlineStr">
        <is>
          <t>Y</t>
        </is>
      </c>
      <c r="J1791" s="92">
        <f>IF(K1791="","N","Y")</f>
        <v/>
      </c>
      <c r="K1791" s="94">
        <f>_xlfn.TEXTJOIN("; ",TRUE,IF(P1791="52-wk low","52-wk low",""),IF(AND(AD1791&gt;=Settings!$B$12,M1791&lt;0),"Distribution",""),IF(AND(AJ1791="Y",M1791&lt;0,AK1791&lt;-Settings!$B$13),"Long unwinding",""),IF(AND(AJ1791="Y",M1791&lt;0,AK1791&gt;Settings!$B$13),"Short buildup",""))</f>
        <v/>
      </c>
      <c r="L1791" s="95" t="n">
        <v>48.78</v>
      </c>
      <c r="M1791" s="96" t="n">
        <v>-3.63</v>
      </c>
      <c r="N1791" s="93" t="n">
        <v>2257</v>
      </c>
      <c r="O1791" s="91" t="inlineStr">
        <is>
          <t>None</t>
        </is>
      </c>
      <c r="P1791" s="91" t="inlineStr">
        <is>
          <t>None</t>
        </is>
      </c>
      <c r="Q1791" s="97" t="n">
        <v>0.42</v>
      </c>
      <c r="R1791" s="96" t="n">
        <v>0.64</v>
      </c>
      <c r="S1791" s="96" t="n">
        <v>0.67</v>
      </c>
      <c r="T1791" s="96" t="n">
        <v>0.71</v>
      </c>
      <c r="U1791" s="96" t="n">
        <v>0.13</v>
      </c>
      <c r="V1791" s="103" t="n">
        <v>0.2</v>
      </c>
      <c r="W1791" s="102" t="n">
        <v>0</v>
      </c>
      <c r="X1791" s="93" t="n"/>
      <c r="Y1791" s="91" t="inlineStr">
        <is>
          <t>None</t>
        </is>
      </c>
      <c r="Z1791" s="99" t="n"/>
      <c r="AA1791" s="96" t="n"/>
      <c r="AB1791" s="96" t="n"/>
      <c r="AC1791" s="96" t="n"/>
      <c r="AD1791" s="96" t="n"/>
      <c r="AE1791" s="96" t="n"/>
      <c r="AF1791" s="103" t="n"/>
      <c r="AG1791" s="91" t="inlineStr">
        <is>
          <t>No delivery data</t>
        </is>
      </c>
      <c r="AH1791" s="100" t="n">
        <v>0</v>
      </c>
      <c r="AI1791" s="101" t="n">
        <v>0</v>
      </c>
      <c r="AJ1791" s="92" t="inlineStr">
        <is>
          <t>N</t>
        </is>
      </c>
      <c r="AK1791" s="96" t="n"/>
      <c r="AL1791" s="91" t="inlineStr">
        <is>
          <t>n/a</t>
        </is>
      </c>
      <c r="AM1791" s="93" t="n"/>
      <c r="AN1791" s="92" t="inlineStr">
        <is>
          <t>None</t>
        </is>
      </c>
      <c r="AO1791" s="102" t="n">
        <v>0</v>
      </c>
      <c r="AP1791" s="103" t="n">
        <v>0.74</v>
      </c>
      <c r="AQ1791" s="102" t="n">
        <v>43</v>
      </c>
      <c r="AR1791" s="91" t="inlineStr">
        <is>
          <t>N</t>
        </is>
      </c>
      <c r="AS1791" s="104" t="n"/>
      <c r="AT1791" s="92">
        <f>IF(AND(P1791="52-wk high",T1791&gt;=Settings!$B$7),"Y","N")</f>
        <v/>
      </c>
      <c r="AU1791" s="91">
        <f>IF(AND(AD1791&gt;=Settings!$B$8,M1791&gt;0),"Y","N")</f>
        <v/>
      </c>
      <c r="AV1791" s="91">
        <f>IF(OR(AH1791&gt;Settings!$B$9,AI1791&gt;Settings!$B$9),"Y","N")</f>
        <v/>
      </c>
      <c r="AW1791" s="91">
        <f>IF(AJ1791&lt;&gt;"Y","n/a",IF(AND(M1791&gt;0,AK1791&gt;Settings!$B$10),"Y","N"))</f>
        <v/>
      </c>
      <c r="AX1791" s="91">
        <f>IF(AO1791&gt;=Settings!$B$11,"Y","N")</f>
        <v/>
      </c>
      <c r="AY1791" s="99">
        <f>(AT1791="Y")+(AU1791="Y")+(AV1791="Y")+(AW1791="Y")+(AX1791="Y")</f>
        <v/>
      </c>
      <c r="AZ1791" s="94">
        <f>IF(AY1791=0,"None",_xlfn.TEXTJOIN(", ",TRUE(),IF(AT1791="Y","Breakout",""),IF(AU1791="Y","Accumulation",""),IF(AV1791="Y","Institutional buying",""),IF(AW1791="Y","Long buildup",""),IF(AX1791="Y","Momentum leader","")))</f>
        <v/>
      </c>
      <c r="BA1791" s="94">
        <f>IF(BW1791="","","Passes "&amp;AY1791&amp;" of 5 buy-side scans"&amp;IF(G1791="Y","; RED FLAG: filter out using Red flag column",""))</f>
        <v/>
      </c>
      <c r="BB1791" s="91" t="inlineStr">
        <is>
          <t>None</t>
        </is>
      </c>
      <c r="BC1791" s="92" t="inlineStr">
        <is>
          <t>Y</t>
        </is>
      </c>
      <c r="BD1791" s="94" t="inlineStr">
        <is>
          <t>EPS zero</t>
        </is>
      </c>
      <c r="BE1791" s="94" t="n"/>
      <c r="BF1791" s="92">
        <f>IF(R1791*100000&gt;=Settings!$B$5,"Y","N")</f>
        <v/>
      </c>
      <c r="BG1791" s="91">
        <f>IF(F1791&gt;Settings!$B$6,"Y","N")</f>
        <v/>
      </c>
      <c r="BH1791" s="97" t="n">
        <v>-41.93</v>
      </c>
      <c r="BI1791" s="96" t="n">
        <v>-6.94</v>
      </c>
      <c r="BJ1791" s="96" t="n">
        <v>-1.45</v>
      </c>
      <c r="BK1791" s="96" t="n">
        <v>-24.65</v>
      </c>
      <c r="BL1791" s="96" t="n">
        <v>12.45</v>
      </c>
      <c r="BM1791" s="96" t="n">
        <v>-28.49</v>
      </c>
      <c r="BN1791" s="97" t="n">
        <v>-4.87</v>
      </c>
      <c r="BO1791" s="96" t="n">
        <v>-10.06</v>
      </c>
      <c r="BP1791" s="96" t="n">
        <v>-12.26</v>
      </c>
      <c r="BQ1791" s="96" t="n">
        <v>-13.97</v>
      </c>
      <c r="BR1791" s="91" t="inlineStr">
        <is>
          <t>Stacked down</t>
        </is>
      </c>
      <c r="BS1791" s="91" t="inlineStr">
        <is>
          <t>None</t>
        </is>
      </c>
      <c r="BT1791" s="96" t="n">
        <v>38.8</v>
      </c>
      <c r="BU1791" s="91" t="inlineStr">
        <is>
          <t>N</t>
        </is>
      </c>
      <c r="BV1791" s="99">
        <f>IF(OR(BF1791&lt;&gt;"Y",BG1791&lt;&gt;"Y"),"",(AND(ISNUMBER(BQ1791),BQ1791&gt;0))+(BR1791="Stacked up")+(AND(ISNUMBER(BH1791),BH1791&gt;=-Settings!$B$17))+(AND(ISNUMBER(BK1791),ISNUMBER(BM1791),BK1791&gt;0,BM1791&gt;0))+(AND(ISNUMBER(AQ1791),AQ1791&gt;=Settings!$B$18))+(AND(ISNUMBER(BT1791),BT1791&gt;=Settings!$B$19,BT1791&lt;=Settings!$B$20))+(AND(ISNUMBER(AS1791),AS1791&gt;0))+(AND(ISNUMBER(T1791),ISNUMBER(M1791),T1791&gt;=Settings!$B$21,M1791&gt;0))+(AND(ISNUMBER(AD1791),ISNUMBER(M1791),AD1791&gt;=Settings!$B$22,M1791&gt;0))+(AY1791&gt;=1))</f>
        <v/>
      </c>
      <c r="BW1791" s="91">
        <f>IF(OR(AY1791=0,BF1791&lt;&gt;"Y",BG1791&lt;&gt;"Y"),"",1+SUMPRODUCT(($A$6:$A$2604=A1791)*($AY$6:$AY$2604&gt;0)*($BF$6:$BF$2604="Y")*($BG$6:$BG$2604="Y")*(($AY$6:$AY$2604&gt;AY1791)+($AY$6:$AY$2604=AY1791)*($AD$6:$AD$2604&gt;AD1791))))</f>
        <v/>
      </c>
    </row>
    <row r="1792" ht="23.85" customHeight="1" s="55">
      <c r="A1792" s="90" t="n">
        <v>46296</v>
      </c>
      <c r="B1792" s="91" t="inlineStr">
        <is>
          <t>HAZOOR</t>
        </is>
      </c>
      <c r="C1792" s="91" t="inlineStr">
        <is>
          <t>INE550F01049</t>
        </is>
      </c>
      <c r="D1792" s="91" t="n"/>
      <c r="E1792" s="91" t="inlineStr">
        <is>
          <t>None</t>
        </is>
      </c>
      <c r="F1792" s="93" t="n">
        <v>516</v>
      </c>
      <c r="G1792" s="92" t="inlineStr">
        <is>
          <t>N</t>
        </is>
      </c>
      <c r="H1792" s="94" t="n"/>
      <c r="I1792" s="91" t="inlineStr">
        <is>
          <t>N</t>
        </is>
      </c>
      <c r="J1792" s="92">
        <f>IF(K1792="","N","Y")</f>
        <v/>
      </c>
      <c r="K1792" s="94">
        <f>_xlfn.TEXTJOIN("; ",TRUE,IF(P1792="52-wk low","52-wk low",""),IF(AND(AD1792&gt;=Settings!$B$12,M1792&lt;0),"Distribution",""),IF(AND(AJ1792="Y",M1792&lt;0,AK1792&lt;-Settings!$B$13),"Long unwinding",""),IF(AND(AJ1792="Y",M1792&lt;0,AK1792&gt;Settings!$B$13),"Short buildup",""))</f>
        <v/>
      </c>
      <c r="L1792" s="95" t="n">
        <v>17.94</v>
      </c>
      <c r="M1792" s="96" t="n">
        <v>-3.81</v>
      </c>
      <c r="N1792" s="93" t="n">
        <v>2303</v>
      </c>
      <c r="O1792" s="91" t="inlineStr">
        <is>
          <t>None</t>
        </is>
      </c>
      <c r="P1792" s="91" t="inlineStr">
        <is>
          <t>None</t>
        </is>
      </c>
      <c r="Q1792" s="97" t="n">
        <v>2.07</v>
      </c>
      <c r="R1792" s="96" t="n">
        <v>5.87</v>
      </c>
      <c r="S1792" s="96" t="n">
        <v>0.35</v>
      </c>
      <c r="T1792" s="96" t="n"/>
      <c r="U1792" s="96" t="n"/>
      <c r="V1792" s="103" t="n"/>
      <c r="W1792" s="102" t="n"/>
      <c r="X1792" s="93" t="n"/>
      <c r="Y1792" s="91" t="inlineStr">
        <is>
          <t>None</t>
        </is>
      </c>
      <c r="Z1792" s="99" t="n">
        <v>51.86</v>
      </c>
      <c r="AA1792" s="96" t="n">
        <v>0.91</v>
      </c>
      <c r="AB1792" s="96" t="n"/>
      <c r="AC1792" s="96" t="n">
        <v>0.35</v>
      </c>
      <c r="AD1792" s="96" t="n"/>
      <c r="AE1792" s="96" t="n"/>
      <c r="AF1792" s="103" t="n"/>
      <c r="AG1792" s="91" t="n"/>
      <c r="AH1792" s="100" t="n">
        <v>0</v>
      </c>
      <c r="AI1792" s="101" t="n">
        <v>0</v>
      </c>
      <c r="AJ1792" s="92" t="inlineStr">
        <is>
          <t>N</t>
        </is>
      </c>
      <c r="AK1792" s="96" t="n"/>
      <c r="AL1792" s="91" t="inlineStr">
        <is>
          <t>n/a</t>
        </is>
      </c>
      <c r="AM1792" s="93" t="n"/>
      <c r="AN1792" s="92" t="inlineStr">
        <is>
          <t>None</t>
        </is>
      </c>
      <c r="AO1792" s="102" t="n">
        <v>0</v>
      </c>
      <c r="AP1792" s="103" t="n"/>
      <c r="AQ1792" s="102" t="n"/>
      <c r="AR1792" s="91" t="inlineStr">
        <is>
          <t>N</t>
        </is>
      </c>
      <c r="AS1792" s="104" t="n"/>
      <c r="AT1792" s="92">
        <f>IF(AND(P1792="52-wk high",T1792&gt;=Settings!$B$7),"Y","N")</f>
        <v/>
      </c>
      <c r="AU1792" s="91">
        <f>IF(AND(AD1792&gt;=Settings!$B$8,M1792&gt;0),"Y","N")</f>
        <v/>
      </c>
      <c r="AV1792" s="91">
        <f>IF(OR(AH1792&gt;Settings!$B$9,AI1792&gt;Settings!$B$9),"Y","N")</f>
        <v/>
      </c>
      <c r="AW1792" s="91">
        <f>IF(AJ1792&lt;&gt;"Y","n/a",IF(AND(M1792&gt;0,AK1792&gt;Settings!$B$10),"Y","N"))</f>
        <v/>
      </c>
      <c r="AX1792" s="91">
        <f>IF(AO1792&gt;=Settings!$B$11,"Y","N")</f>
        <v/>
      </c>
      <c r="AY1792" s="99">
        <f>(AT1792="Y")+(AU1792="Y")+(AV1792="Y")+(AW1792="Y")+(AX1792="Y")</f>
        <v/>
      </c>
      <c r="AZ1792" s="94">
        <f>IF(AY1792=0,"None",_xlfn.TEXTJOIN(", ",TRUE(),IF(AT1792="Y","Breakout",""),IF(AU1792="Y","Accumulation",""),IF(AV1792="Y","Institutional buying",""),IF(AW1792="Y","Long buildup",""),IF(AX1792="Y","Momentum leader","")))</f>
        <v/>
      </c>
      <c r="BA1792" s="94">
        <f>IF(BW1792="","","Passes "&amp;AY1792&amp;" of 5 buy-side scans"&amp;IF(G1792="Y","; RED FLAG: filter out using Red flag column",""))</f>
        <v/>
      </c>
      <c r="BB1792" s="91" t="inlineStr">
        <is>
          <t>None</t>
        </is>
      </c>
      <c r="BC1792" s="92" t="inlineStr">
        <is>
          <t>N</t>
        </is>
      </c>
      <c r="BD1792" s="94" t="n"/>
      <c r="BE1792" s="94" t="n"/>
      <c r="BF1792" s="92">
        <f>IF(R1792*100000&gt;=Settings!$B$5,"Y","N")</f>
        <v/>
      </c>
      <c r="BG1792" s="91">
        <f>IF(F1792&gt;Settings!$B$6,"Y","N")</f>
        <v/>
      </c>
      <c r="BH1792" s="97" t="n">
        <v>-20.23</v>
      </c>
      <c r="BI1792" s="96" t="n">
        <v>-3.18</v>
      </c>
      <c r="BJ1792" s="96" t="n">
        <v>-7.48</v>
      </c>
      <c r="BK1792" s="96" t="n"/>
      <c r="BL1792" s="96" t="n"/>
      <c r="BM1792" s="96" t="n"/>
      <c r="BN1792" s="97" t="n">
        <v>-6.21</v>
      </c>
      <c r="BO1792" s="96" t="n"/>
      <c r="BP1792" s="96" t="n"/>
      <c r="BQ1792" s="96" t="n"/>
      <c r="BR1792" s="91" t="n"/>
      <c r="BS1792" s="91" t="n"/>
      <c r="BT1792" s="96" t="n">
        <v>30.4</v>
      </c>
      <c r="BU1792" s="91" t="n"/>
      <c r="BV1792" s="99">
        <f>IF(OR(BF1792&lt;&gt;"Y",BG1792&lt;&gt;"Y"),"",(AND(ISNUMBER(BQ1792),BQ1792&gt;0))+(BR1792="Stacked up")+(AND(ISNUMBER(BH1792),BH1792&gt;=-Settings!$B$17))+(AND(ISNUMBER(BK1792),ISNUMBER(BM1792),BK1792&gt;0,BM1792&gt;0))+(AND(ISNUMBER(AQ1792),AQ1792&gt;=Settings!$B$18))+(AND(ISNUMBER(BT1792),BT1792&gt;=Settings!$B$19,BT1792&lt;=Settings!$B$20))+(AND(ISNUMBER(AS1792),AS1792&gt;0))+(AND(ISNUMBER(T1792),ISNUMBER(M1792),T1792&gt;=Settings!$B$21,M1792&gt;0))+(AND(ISNUMBER(AD1792),ISNUMBER(M1792),AD1792&gt;=Settings!$B$22,M1792&gt;0))+(AY1792&gt;=1))</f>
        <v/>
      </c>
      <c r="BW1792" s="91">
        <f>IF(OR(AY1792=0,BF1792&lt;&gt;"Y",BG1792&lt;&gt;"Y"),"",1+SUMPRODUCT(($A$6:$A$2604=A1792)*($AY$6:$AY$2604&gt;0)*($BF$6:$BF$2604="Y")*($BG$6:$BG$2604="Y")*(($AY$6:$AY$2604&gt;AY1792)+($AY$6:$AY$2604=AY1792)*($AD$6:$AD$2604&gt;AD1792))))</f>
        <v/>
      </c>
    </row>
    <row r="1793" ht="23.85" customHeight="1" s="55">
      <c r="A1793" s="90" t="n">
        <v>46296</v>
      </c>
      <c r="B1793" s="91" t="inlineStr">
        <is>
          <t>LINC</t>
        </is>
      </c>
      <c r="C1793" s="91" t="inlineStr">
        <is>
          <t>INE802B01027</t>
        </is>
      </c>
      <c r="D1793" s="91" t="n"/>
      <c r="E1793" s="91" t="inlineStr">
        <is>
          <t>None</t>
        </is>
      </c>
      <c r="F1793" s="93" t="n">
        <v>515</v>
      </c>
      <c r="G1793" s="92" t="inlineStr">
        <is>
          <t>N</t>
        </is>
      </c>
      <c r="H1793" s="94" t="n"/>
      <c r="I1793" s="91" t="inlineStr">
        <is>
          <t>N</t>
        </is>
      </c>
      <c r="J1793" s="92">
        <f>IF(K1793="","N","Y")</f>
        <v/>
      </c>
      <c r="K1793" s="94">
        <f>_xlfn.TEXTJOIN("; ",TRUE,IF(P1793="52-wk low","52-wk low",""),IF(AND(AD1793&gt;=Settings!$B$12,M1793&lt;0),"Distribution",""),IF(AND(AJ1793="Y",M1793&lt;0,AK1793&lt;-Settings!$B$13),"Long unwinding",""),IF(AND(AJ1793="Y",M1793&lt;0,AK1793&gt;Settings!$B$13),"Short buildup",""))</f>
        <v/>
      </c>
      <c r="L1793" s="95" t="n">
        <v>86.54000000000001</v>
      </c>
      <c r="M1793" s="96" t="n">
        <v>-2.36</v>
      </c>
      <c r="N1793" s="93" t="n">
        <v>1821</v>
      </c>
      <c r="O1793" s="91" t="inlineStr">
        <is>
          <t>None</t>
        </is>
      </c>
      <c r="P1793" s="91" t="inlineStr">
        <is>
          <t>None</t>
        </is>
      </c>
      <c r="Q1793" s="97" t="n">
        <v>0.26</v>
      </c>
      <c r="R1793" s="96" t="n">
        <v>0.31</v>
      </c>
      <c r="S1793" s="96" t="n">
        <v>0.87</v>
      </c>
      <c r="T1793" s="96" t="n">
        <v>1.03</v>
      </c>
      <c r="U1793" s="96" t="n">
        <v>0.63</v>
      </c>
      <c r="V1793" s="103" t="n">
        <v>0.76</v>
      </c>
      <c r="W1793" s="102" t="n">
        <v>3</v>
      </c>
      <c r="X1793" s="93" t="n"/>
      <c r="Y1793" s="91" t="inlineStr">
        <is>
          <t>None</t>
        </is>
      </c>
      <c r="Z1793" s="99" t="n">
        <v>67.36</v>
      </c>
      <c r="AA1793" s="96" t="n">
        <v>0.86</v>
      </c>
      <c r="AB1793" s="96" t="n">
        <v>0.9</v>
      </c>
      <c r="AC1793" s="96" t="n">
        <v>0.67</v>
      </c>
      <c r="AD1793" s="96" t="n">
        <v>0.87</v>
      </c>
      <c r="AE1793" s="96" t="n">
        <v>0.63</v>
      </c>
      <c r="AF1793" s="103" t="n">
        <v>1.27</v>
      </c>
      <c r="AG1793" s="91" t="inlineStr">
        <is>
          <t>Normal</t>
        </is>
      </c>
      <c r="AH1793" s="100" t="n">
        <v>0</v>
      </c>
      <c r="AI1793" s="101" t="n">
        <v>0</v>
      </c>
      <c r="AJ1793" s="92" t="inlineStr">
        <is>
          <t>N</t>
        </is>
      </c>
      <c r="AK1793" s="96" t="n"/>
      <c r="AL1793" s="91" t="inlineStr">
        <is>
          <t>n/a</t>
        </is>
      </c>
      <c r="AM1793" s="93" t="n"/>
      <c r="AN1793" s="92" t="inlineStr">
        <is>
          <t>None</t>
        </is>
      </c>
      <c r="AO1793" s="102" t="n">
        <v>0</v>
      </c>
      <c r="AP1793" s="103" t="n">
        <v>0.6</v>
      </c>
      <c r="AQ1793" s="102" t="n">
        <v>19</v>
      </c>
      <c r="AR1793" s="91" t="inlineStr">
        <is>
          <t>N</t>
        </is>
      </c>
      <c r="AS1793" s="104" t="n"/>
      <c r="AT1793" s="92">
        <f>IF(AND(P1793="52-wk high",T1793&gt;=Settings!$B$7),"Y","N")</f>
        <v/>
      </c>
      <c r="AU1793" s="91">
        <f>IF(AND(AD1793&gt;=Settings!$B$8,M1793&gt;0),"Y","N")</f>
        <v/>
      </c>
      <c r="AV1793" s="91">
        <f>IF(OR(AH1793&gt;Settings!$B$9,AI1793&gt;Settings!$B$9),"Y","N")</f>
        <v/>
      </c>
      <c r="AW1793" s="91">
        <f>IF(AJ1793&lt;&gt;"Y","n/a",IF(AND(M1793&gt;0,AK1793&gt;Settings!$B$10),"Y","N"))</f>
        <v/>
      </c>
      <c r="AX1793" s="91">
        <f>IF(AO1793&gt;=Settings!$B$11,"Y","N")</f>
        <v/>
      </c>
      <c r="AY1793" s="99">
        <f>(AT1793="Y")+(AU1793="Y")+(AV1793="Y")+(AW1793="Y")+(AX1793="Y")</f>
        <v/>
      </c>
      <c r="AZ1793" s="94">
        <f>IF(AY1793=0,"None",_xlfn.TEXTJOIN(", ",TRUE(),IF(AT1793="Y","Breakout",""),IF(AU1793="Y","Accumulation",""),IF(AV1793="Y","Institutional buying",""),IF(AW1793="Y","Long buildup",""),IF(AX1793="Y","Momentum leader","")))</f>
        <v/>
      </c>
      <c r="BA1793" s="94">
        <f>IF(BW1793="","","Passes "&amp;AY1793&amp;" of 5 buy-side scans"&amp;IF(G1793="Y","; RED FLAG: filter out using Red flag column",""))</f>
        <v/>
      </c>
      <c r="BB1793" s="91" t="inlineStr">
        <is>
          <t>None</t>
        </is>
      </c>
      <c r="BC1793" s="92" t="inlineStr">
        <is>
          <t>N</t>
        </is>
      </c>
      <c r="BD1793" s="94" t="n"/>
      <c r="BE1793" s="94" t="n"/>
      <c r="BF1793" s="92">
        <f>IF(R1793*100000&gt;=Settings!$B$5,"Y","N")</f>
        <v/>
      </c>
      <c r="BG1793" s="91">
        <f>IF(F1793&gt;Settings!$B$6,"Y","N")</f>
        <v/>
      </c>
      <c r="BH1793" s="97" t="n">
        <v>-35.12</v>
      </c>
      <c r="BI1793" s="96" t="n">
        <v>-6.18</v>
      </c>
      <c r="BJ1793" s="96" t="n">
        <v>-8.279999999999999</v>
      </c>
      <c r="BK1793" s="96" t="n">
        <v>-22.27</v>
      </c>
      <c r="BL1793" s="96" t="n">
        <v>-8.16</v>
      </c>
      <c r="BM1793" s="96" t="n">
        <v>-30.48</v>
      </c>
      <c r="BN1793" s="97" t="n">
        <v>-6.25</v>
      </c>
      <c r="BO1793" s="96" t="n">
        <v>-9.75</v>
      </c>
      <c r="BP1793" s="96" t="n">
        <v>-12.71</v>
      </c>
      <c r="BQ1793" s="96" t="n">
        <v>-16.81</v>
      </c>
      <c r="BR1793" s="91" t="inlineStr">
        <is>
          <t>Stacked down</t>
        </is>
      </c>
      <c r="BS1793" s="91" t="inlineStr">
        <is>
          <t>None</t>
        </is>
      </c>
      <c r="BT1793" s="96" t="n">
        <v>25.3</v>
      </c>
      <c r="BU1793" s="91" t="inlineStr">
        <is>
          <t>N</t>
        </is>
      </c>
      <c r="BV1793" s="99">
        <f>IF(OR(BF1793&lt;&gt;"Y",BG1793&lt;&gt;"Y"),"",(AND(ISNUMBER(BQ1793),BQ1793&gt;0))+(BR1793="Stacked up")+(AND(ISNUMBER(BH1793),BH1793&gt;=-Settings!$B$17))+(AND(ISNUMBER(BK1793),ISNUMBER(BM1793),BK1793&gt;0,BM1793&gt;0))+(AND(ISNUMBER(AQ1793),AQ1793&gt;=Settings!$B$18))+(AND(ISNUMBER(BT1793),BT1793&gt;=Settings!$B$19,BT1793&lt;=Settings!$B$20))+(AND(ISNUMBER(AS1793),AS1793&gt;0))+(AND(ISNUMBER(T1793),ISNUMBER(M1793),T1793&gt;=Settings!$B$21,M1793&gt;0))+(AND(ISNUMBER(AD1793),ISNUMBER(M1793),AD1793&gt;=Settings!$B$22,M1793&gt;0))+(AY1793&gt;=1))</f>
        <v/>
      </c>
      <c r="BW1793" s="91">
        <f>IF(OR(AY1793=0,BF1793&lt;&gt;"Y",BG1793&lt;&gt;"Y"),"",1+SUMPRODUCT(($A$6:$A$2604=A1793)*($AY$6:$AY$2604&gt;0)*($BF$6:$BF$2604="Y")*($BG$6:$BG$2604="Y")*(($AY$6:$AY$2604&gt;AY1793)+($AY$6:$AY$2604=AY1793)*($AD$6:$AD$2604&gt;AD1793))))</f>
        <v/>
      </c>
    </row>
    <row r="1794" ht="23.85" customHeight="1" s="55">
      <c r="A1794" s="90" t="n">
        <v>46296</v>
      </c>
      <c r="B1794" s="91" t="inlineStr">
        <is>
          <t>INTLCONV</t>
        </is>
      </c>
      <c r="C1794" s="91" t="inlineStr">
        <is>
          <t>INE575C01027</t>
        </is>
      </c>
      <c r="D1794" s="91" t="n"/>
      <c r="E1794" s="91" t="inlineStr">
        <is>
          <t>None</t>
        </is>
      </c>
      <c r="F1794" s="93" t="n">
        <v>510</v>
      </c>
      <c r="G1794" s="92" t="inlineStr">
        <is>
          <t>Y</t>
        </is>
      </c>
      <c r="H1794" s="94" t="inlineStr">
        <is>
          <t>Promoter pledge / encumbrance &gt; 50%</t>
        </is>
      </c>
      <c r="I1794" s="91" t="inlineStr">
        <is>
          <t>N</t>
        </is>
      </c>
      <c r="J1794" s="92">
        <f>IF(K1794="","N","Y")</f>
        <v/>
      </c>
      <c r="K1794" s="94">
        <f>_xlfn.TEXTJOIN("; ",TRUE,IF(P1794="52-wk low","52-wk low",""),IF(AND(AD1794&gt;=Settings!$B$12,M1794&lt;0),"Distribution",""),IF(AND(AJ1794="Y",M1794&lt;0,AK1794&lt;-Settings!$B$13),"Long unwinding",""),IF(AND(AJ1794="Y",M1794&lt;0,AK1794&gt;Settings!$B$13),"Short buildup",""))</f>
        <v/>
      </c>
      <c r="L1794" s="95" t="n">
        <v>80.03</v>
      </c>
      <c r="M1794" s="96" t="n">
        <v>0.02</v>
      </c>
      <c r="N1794" s="93" t="n">
        <v>573</v>
      </c>
      <c r="O1794" s="91" t="inlineStr">
        <is>
          <t>None</t>
        </is>
      </c>
      <c r="P1794" s="91" t="inlineStr">
        <is>
          <t>None</t>
        </is>
      </c>
      <c r="Q1794" s="97" t="n">
        <v>0.44</v>
      </c>
      <c r="R1794" s="96" t="n">
        <v>0.47</v>
      </c>
      <c r="S1794" s="96" t="n">
        <v>0.95</v>
      </c>
      <c r="T1794" s="96" t="n">
        <v>0.72</v>
      </c>
      <c r="U1794" s="96" t="n">
        <v>0.76</v>
      </c>
      <c r="V1794" s="103" t="n">
        <v>0.83</v>
      </c>
      <c r="W1794" s="102" t="n">
        <v>4</v>
      </c>
      <c r="X1794" s="93" t="n"/>
      <c r="Y1794" s="91" t="inlineStr">
        <is>
          <t>None</t>
        </is>
      </c>
      <c r="Z1794" s="99" t="n">
        <v>89.05</v>
      </c>
      <c r="AA1794" s="96" t="n">
        <v>1.43</v>
      </c>
      <c r="AB1794" s="96" t="n">
        <v>1.34</v>
      </c>
      <c r="AC1794" s="96" t="n">
        <v>1.37</v>
      </c>
      <c r="AD1794" s="96" t="n">
        <v>0.9399999999999999</v>
      </c>
      <c r="AE1794" s="96" t="n">
        <v>1.04</v>
      </c>
      <c r="AF1794" s="103" t="n">
        <v>0.96</v>
      </c>
      <c r="AG1794" s="91" t="inlineStr">
        <is>
          <t>Normal</t>
        </is>
      </c>
      <c r="AH1794" s="100" t="n">
        <v>0</v>
      </c>
      <c r="AI1794" s="101" t="n">
        <v>0</v>
      </c>
      <c r="AJ1794" s="92" t="inlineStr">
        <is>
          <t>N</t>
        </is>
      </c>
      <c r="AK1794" s="96" t="n"/>
      <c r="AL1794" s="91" t="inlineStr">
        <is>
          <t>n/a</t>
        </is>
      </c>
      <c r="AM1794" s="93" t="n"/>
      <c r="AN1794" s="92" t="inlineStr">
        <is>
          <t>None</t>
        </is>
      </c>
      <c r="AO1794" s="102" t="n">
        <v>0</v>
      </c>
      <c r="AP1794" s="103" t="n">
        <v>0.89</v>
      </c>
      <c r="AQ1794" s="102" t="n">
        <v>56</v>
      </c>
      <c r="AR1794" s="91" t="inlineStr">
        <is>
          <t>N</t>
        </is>
      </c>
      <c r="AS1794" s="104" t="n"/>
      <c r="AT1794" s="92">
        <f>IF(AND(P1794="52-wk high",T1794&gt;=Settings!$B$7),"Y","N")</f>
        <v/>
      </c>
      <c r="AU1794" s="91">
        <f>IF(AND(AD1794&gt;=Settings!$B$8,M1794&gt;0),"Y","N")</f>
        <v/>
      </c>
      <c r="AV1794" s="91">
        <f>IF(OR(AH1794&gt;Settings!$B$9,AI1794&gt;Settings!$B$9),"Y","N")</f>
        <v/>
      </c>
      <c r="AW1794" s="91">
        <f>IF(AJ1794&lt;&gt;"Y","n/a",IF(AND(M1794&gt;0,AK1794&gt;Settings!$B$10),"Y","N"))</f>
        <v/>
      </c>
      <c r="AX1794" s="91">
        <f>IF(AO1794&gt;=Settings!$B$11,"Y","N")</f>
        <v/>
      </c>
      <c r="AY1794" s="99">
        <f>(AT1794="Y")+(AU1794="Y")+(AV1794="Y")+(AW1794="Y")+(AX1794="Y")</f>
        <v/>
      </c>
      <c r="AZ1794" s="94">
        <f>IF(AY1794=0,"None",_xlfn.TEXTJOIN(", ",TRUE(),IF(AT1794="Y","Breakout",""),IF(AU1794="Y","Accumulation",""),IF(AV1794="Y","Institutional buying",""),IF(AW1794="Y","Long buildup",""),IF(AX1794="Y","Momentum leader","")))</f>
        <v/>
      </c>
      <c r="BA1794" s="94">
        <f>IF(BW1794="","","Passes "&amp;AY1794&amp;" of 5 buy-side scans"&amp;IF(G1794="Y","; RED FLAG: filter out using Red flag column",""))</f>
        <v/>
      </c>
      <c r="BB1794" s="91" t="inlineStr">
        <is>
          <t>None</t>
        </is>
      </c>
      <c r="BC1794" s="92" t="inlineStr">
        <is>
          <t>N</t>
        </is>
      </c>
      <c r="BD1794" s="94" t="n"/>
      <c r="BE1794" s="94" t="n"/>
      <c r="BF1794" s="92">
        <f>IF(R1794*100000&gt;=Settings!$B$5,"Y","N")</f>
        <v/>
      </c>
      <c r="BG1794" s="91">
        <f>IF(F1794&gt;Settings!$B$6,"Y","N")</f>
        <v/>
      </c>
      <c r="BH1794" s="97" t="n">
        <v>-30.13</v>
      </c>
      <c r="BI1794" s="96" t="n">
        <v>-0.01</v>
      </c>
      <c r="BJ1794" s="96" t="n">
        <v>0.65</v>
      </c>
      <c r="BK1794" s="96" t="n">
        <v>1.32</v>
      </c>
      <c r="BL1794" s="96" t="n">
        <v>24.42</v>
      </c>
      <c r="BM1794" s="96" t="n">
        <v>-21.36</v>
      </c>
      <c r="BN1794" s="97" t="n">
        <v>1.59</v>
      </c>
      <c r="BO1794" s="96" t="n">
        <v>2.46</v>
      </c>
      <c r="BP1794" s="96" t="n">
        <v>2.11</v>
      </c>
      <c r="BQ1794" s="96" t="n">
        <v>-1.39</v>
      </c>
      <c r="BR1794" s="91" t="inlineStr">
        <is>
          <t>Mixed</t>
        </is>
      </c>
      <c r="BS1794" s="91" t="inlineStr">
        <is>
          <t>None</t>
        </is>
      </c>
      <c r="BT1794" s="96" t="n">
        <v>57.2</v>
      </c>
      <c r="BU1794" s="91" t="inlineStr">
        <is>
          <t>N</t>
        </is>
      </c>
      <c r="BV1794" s="99">
        <f>IF(OR(BF1794&lt;&gt;"Y",BG1794&lt;&gt;"Y"),"",(AND(ISNUMBER(BQ1794),BQ1794&gt;0))+(BR1794="Stacked up")+(AND(ISNUMBER(BH1794),BH1794&gt;=-Settings!$B$17))+(AND(ISNUMBER(BK1794),ISNUMBER(BM1794),BK1794&gt;0,BM1794&gt;0))+(AND(ISNUMBER(AQ1794),AQ1794&gt;=Settings!$B$18))+(AND(ISNUMBER(BT1794),BT1794&gt;=Settings!$B$19,BT1794&lt;=Settings!$B$20))+(AND(ISNUMBER(AS1794),AS1794&gt;0))+(AND(ISNUMBER(T1794),ISNUMBER(M1794),T1794&gt;=Settings!$B$21,M1794&gt;0))+(AND(ISNUMBER(AD1794),ISNUMBER(M1794),AD1794&gt;=Settings!$B$22,M1794&gt;0))+(AY1794&gt;=1))</f>
        <v/>
      </c>
      <c r="BW1794" s="91">
        <f>IF(OR(AY1794=0,BF1794&lt;&gt;"Y",BG1794&lt;&gt;"Y"),"",1+SUMPRODUCT(($A$6:$A$2604=A1794)*($AY$6:$AY$2604&gt;0)*($BF$6:$BF$2604="Y")*($BG$6:$BG$2604="Y")*(($AY$6:$AY$2604&gt;AY1794)+($AY$6:$AY$2604=AY1794)*($AD$6:$AD$2604&gt;AD1794))))</f>
        <v/>
      </c>
    </row>
    <row r="1795" ht="23.85" customHeight="1" s="55">
      <c r="A1795" s="90" t="n">
        <v>46296</v>
      </c>
      <c r="B1795" s="91" t="inlineStr">
        <is>
          <t>SHARDUL</t>
        </is>
      </c>
      <c r="C1795" s="91" t="inlineStr">
        <is>
          <t>INE037B01020</t>
        </is>
      </c>
      <c r="D1795" s="91" t="n"/>
      <c r="E1795" s="91" t="inlineStr">
        <is>
          <t>None</t>
        </is>
      </c>
      <c r="F1795" s="93" t="n">
        <v>507</v>
      </c>
      <c r="G1795" s="92" t="inlineStr">
        <is>
          <t>Y</t>
        </is>
      </c>
      <c r="H1795" s="94" t="inlineStr">
        <is>
          <t>ESM Stage 1; T2T (BE series)</t>
        </is>
      </c>
      <c r="I1795" s="91" t="inlineStr">
        <is>
          <t>Y</t>
        </is>
      </c>
      <c r="J1795" s="92">
        <f>IF(K1795="","N","Y")</f>
        <v/>
      </c>
      <c r="K1795" s="94">
        <f>_xlfn.TEXTJOIN("; ",TRUE,IF(P1795="52-wk low","52-wk low",""),IF(AND(AD1795&gt;=Settings!$B$12,M1795&lt;0),"Distribution",""),IF(AND(AJ1795="Y",M1795&lt;0,AK1795&lt;-Settings!$B$13),"Long unwinding",""),IF(AND(AJ1795="Y",M1795&lt;0,AK1795&gt;Settings!$B$13),"Short buildup",""))</f>
        <v/>
      </c>
      <c r="L1795" s="95" t="n">
        <v>57.98</v>
      </c>
      <c r="M1795" s="96" t="n">
        <v>1.76</v>
      </c>
      <c r="N1795" s="93" t="n">
        <v>216</v>
      </c>
      <c r="O1795" s="91" t="inlineStr">
        <is>
          <t>None</t>
        </is>
      </c>
      <c r="P1795" s="91" t="inlineStr">
        <is>
          <t>None</t>
        </is>
      </c>
      <c r="Q1795" s="97" t="n">
        <v>0.6899999999999999</v>
      </c>
      <c r="R1795" s="96" t="n">
        <v>0.19</v>
      </c>
      <c r="S1795" s="96" t="n">
        <v>4.33</v>
      </c>
      <c r="T1795" s="96" t="n">
        <v>3.51</v>
      </c>
      <c r="U1795" s="96" t="n">
        <v>4.65</v>
      </c>
      <c r="V1795" s="103" t="n">
        <v>1.22</v>
      </c>
      <c r="W1795" s="102" t="n"/>
      <c r="X1795" s="93" t="n"/>
      <c r="Y1795" s="91" t="inlineStr">
        <is>
          <t>None</t>
        </is>
      </c>
      <c r="Z1795" s="99" t="n"/>
      <c r="AA1795" s="96" t="n"/>
      <c r="AB1795" s="96" t="n"/>
      <c r="AC1795" s="96" t="n"/>
      <c r="AD1795" s="96" t="n"/>
      <c r="AE1795" s="96" t="n"/>
      <c r="AF1795" s="103" t="n"/>
      <c r="AG1795" s="91" t="inlineStr">
        <is>
          <t>No delivery data</t>
        </is>
      </c>
      <c r="AH1795" s="100" t="n">
        <v>0</v>
      </c>
      <c r="AI1795" s="101" t="n">
        <v>0</v>
      </c>
      <c r="AJ1795" s="92" t="inlineStr">
        <is>
          <t>N</t>
        </is>
      </c>
      <c r="AK1795" s="96" t="n"/>
      <c r="AL1795" s="91" t="inlineStr">
        <is>
          <t>n/a</t>
        </is>
      </c>
      <c r="AM1795" s="93" t="n"/>
      <c r="AN1795" s="92" t="inlineStr">
        <is>
          <t>None</t>
        </is>
      </c>
      <c r="AO1795" s="102" t="n">
        <v>0</v>
      </c>
      <c r="AP1795" s="103" t="n"/>
      <c r="AQ1795" s="102" t="n"/>
      <c r="AR1795" s="91" t="inlineStr">
        <is>
          <t>N</t>
        </is>
      </c>
      <c r="AS1795" s="104" t="n"/>
      <c r="AT1795" s="92">
        <f>IF(AND(P1795="52-wk high",T1795&gt;=Settings!$B$7),"Y","N")</f>
        <v/>
      </c>
      <c r="AU1795" s="91">
        <f>IF(AND(AD1795&gt;=Settings!$B$8,M1795&gt;0),"Y","N")</f>
        <v/>
      </c>
      <c r="AV1795" s="91">
        <f>IF(OR(AH1795&gt;Settings!$B$9,AI1795&gt;Settings!$B$9),"Y","N")</f>
        <v/>
      </c>
      <c r="AW1795" s="91">
        <f>IF(AJ1795&lt;&gt;"Y","n/a",IF(AND(M1795&gt;0,AK1795&gt;Settings!$B$10),"Y","N"))</f>
        <v/>
      </c>
      <c r="AX1795" s="91">
        <f>IF(AO1795&gt;=Settings!$B$11,"Y","N")</f>
        <v/>
      </c>
      <c r="AY1795" s="99">
        <f>(AT1795="Y")+(AU1795="Y")+(AV1795="Y")+(AW1795="Y")+(AX1795="Y")</f>
        <v/>
      </c>
      <c r="AZ1795" s="94">
        <f>IF(AY1795=0,"None",_xlfn.TEXTJOIN(", ",TRUE(),IF(AT1795="Y","Breakout",""),IF(AU1795="Y","Accumulation",""),IF(AV1795="Y","Institutional buying",""),IF(AW1795="Y","Long buildup",""),IF(AX1795="Y","Momentum leader","")))</f>
        <v/>
      </c>
      <c r="BA1795" s="94">
        <f>IF(BW1795="","","Passes "&amp;AY1795&amp;" of 5 buy-side scans"&amp;IF(G1795="Y","; RED FLAG: filter out using Red flag column",""))</f>
        <v/>
      </c>
      <c r="BB1795" s="91" t="inlineStr">
        <is>
          <t>None</t>
        </is>
      </c>
      <c r="BC1795" s="92" t="inlineStr">
        <is>
          <t>Y</t>
        </is>
      </c>
      <c r="BD1795" s="94" t="inlineStr">
        <is>
          <t>Few traders (&lt;100 unique PAN, 30 days)</t>
        </is>
      </c>
      <c r="BE1795" s="94" t="n"/>
      <c r="BF1795" s="92">
        <f>IF(R1795*100000&gt;=Settings!$B$5,"Y","N")</f>
        <v/>
      </c>
      <c r="BG1795" s="91">
        <f>IF(F1795&gt;Settings!$B$6,"Y","N")</f>
        <v/>
      </c>
      <c r="BH1795" s="97" t="n">
        <v>-3.37</v>
      </c>
      <c r="BI1795" s="96" t="n">
        <v>4.88</v>
      </c>
      <c r="BJ1795" s="96" t="n">
        <v>9.869999999999999</v>
      </c>
      <c r="BK1795" s="96" t="n">
        <v>104.44</v>
      </c>
      <c r="BL1795" s="96" t="n"/>
      <c r="BM1795" s="96" t="n"/>
      <c r="BN1795" s="97" t="n">
        <v>5.8</v>
      </c>
      <c r="BO1795" s="96" t="n">
        <v>14.17</v>
      </c>
      <c r="BP1795" s="96" t="n">
        <v>29.37</v>
      </c>
      <c r="BQ1795" s="96" t="n"/>
      <c r="BR1795" s="91" t="n"/>
      <c r="BS1795" s="91" t="inlineStr">
        <is>
          <t>None</t>
        </is>
      </c>
      <c r="BT1795" s="96" t="n">
        <v>78.09999999999999</v>
      </c>
      <c r="BU1795" s="91" t="n"/>
      <c r="BV1795" s="99">
        <f>IF(OR(BF1795&lt;&gt;"Y",BG1795&lt;&gt;"Y"),"",(AND(ISNUMBER(BQ1795),BQ1795&gt;0))+(BR1795="Stacked up")+(AND(ISNUMBER(BH1795),BH1795&gt;=-Settings!$B$17))+(AND(ISNUMBER(BK1795),ISNUMBER(BM1795),BK1795&gt;0,BM1795&gt;0))+(AND(ISNUMBER(AQ1795),AQ1795&gt;=Settings!$B$18))+(AND(ISNUMBER(BT1795),BT1795&gt;=Settings!$B$19,BT1795&lt;=Settings!$B$20))+(AND(ISNUMBER(AS1795),AS1795&gt;0))+(AND(ISNUMBER(T1795),ISNUMBER(M1795),T1795&gt;=Settings!$B$21,M1795&gt;0))+(AND(ISNUMBER(AD1795),ISNUMBER(M1795),AD1795&gt;=Settings!$B$22,M1795&gt;0))+(AY1795&gt;=1))</f>
        <v/>
      </c>
      <c r="BW1795" s="91">
        <f>IF(OR(AY1795=0,BF1795&lt;&gt;"Y",BG1795&lt;&gt;"Y"),"",1+SUMPRODUCT(($A$6:$A$2604=A1795)*($AY$6:$AY$2604&gt;0)*($BF$6:$BF$2604="Y")*($BG$6:$BG$2604="Y")*(($AY$6:$AY$2604&gt;AY1795)+($AY$6:$AY$2604=AY1795)*($AD$6:$AD$2604&gt;AD1795))))</f>
        <v/>
      </c>
    </row>
    <row r="1796" ht="23.85" customHeight="1" s="55">
      <c r="A1796" s="90" t="n">
        <v>46296</v>
      </c>
      <c r="B1796" s="91" t="inlineStr">
        <is>
          <t>IL&amp;FSENGG</t>
        </is>
      </c>
      <c r="C1796" s="91" t="inlineStr">
        <is>
          <t>INE369I01014</t>
        </is>
      </c>
      <c r="D1796" s="91" t="n"/>
      <c r="E1796" s="91" t="inlineStr">
        <is>
          <t>None</t>
        </is>
      </c>
      <c r="F1796" s="93" t="n">
        <v>506</v>
      </c>
      <c r="G1796" s="92" t="inlineStr">
        <is>
          <t>Y</t>
        </is>
      </c>
      <c r="H1796" s="94" t="inlineStr">
        <is>
          <t>ESM Stage 1; BZ/SZ series</t>
        </is>
      </c>
      <c r="I1796" s="91" t="inlineStr">
        <is>
          <t>Y</t>
        </is>
      </c>
      <c r="J1796" s="92">
        <f>IF(K1796="","N","Y")</f>
        <v/>
      </c>
      <c r="K1796" s="94">
        <f>_xlfn.TEXTJOIN("; ",TRUE,IF(P1796="52-wk low","52-wk low",""),IF(AND(AD1796&gt;=Settings!$B$12,M1796&lt;0),"Distribution",""),IF(AND(AJ1796="Y",M1796&lt;0,AK1796&lt;-Settings!$B$13),"Long unwinding",""),IF(AND(AJ1796="Y",M1796&lt;0,AK1796&gt;Settings!$B$13),"Short buildup",""))</f>
        <v/>
      </c>
      <c r="L1796" s="95" t="n">
        <v>38.59</v>
      </c>
      <c r="M1796" s="96" t="n">
        <v>0.05</v>
      </c>
      <c r="N1796" s="93" t="n">
        <v>562</v>
      </c>
      <c r="O1796" s="91" t="inlineStr">
        <is>
          <t>None</t>
        </is>
      </c>
      <c r="P1796" s="91" t="inlineStr">
        <is>
          <t>None</t>
        </is>
      </c>
      <c r="Q1796" s="97" t="n">
        <v>0.13</v>
      </c>
      <c r="R1796" s="96" t="n">
        <v>0.44</v>
      </c>
      <c r="S1796" s="96" t="n">
        <v>0.3</v>
      </c>
      <c r="T1796" s="96" t="n">
        <v>0.28</v>
      </c>
      <c r="U1796" s="96" t="n">
        <v>0.37</v>
      </c>
      <c r="V1796" s="103" t="n">
        <v>1.25</v>
      </c>
      <c r="W1796" s="102" t="n">
        <v>7</v>
      </c>
      <c r="X1796" s="93" t="n"/>
      <c r="Y1796" s="91" t="inlineStr">
        <is>
          <t>None</t>
        </is>
      </c>
      <c r="Z1796" s="99" t="n"/>
      <c r="AA1796" s="96" t="n"/>
      <c r="AB1796" s="96" t="n"/>
      <c r="AC1796" s="96" t="n"/>
      <c r="AD1796" s="96" t="n"/>
      <c r="AE1796" s="96" t="n"/>
      <c r="AF1796" s="103" t="n"/>
      <c r="AG1796" s="91" t="inlineStr">
        <is>
          <t>No delivery data</t>
        </is>
      </c>
      <c r="AH1796" s="100" t="n">
        <v>0</v>
      </c>
      <c r="AI1796" s="101" t="n">
        <v>0</v>
      </c>
      <c r="AJ1796" s="92" t="inlineStr">
        <is>
          <t>N</t>
        </is>
      </c>
      <c r="AK1796" s="96" t="n"/>
      <c r="AL1796" s="91" t="inlineStr">
        <is>
          <t>n/a</t>
        </is>
      </c>
      <c r="AM1796" s="93" t="n"/>
      <c r="AN1796" s="92" t="inlineStr">
        <is>
          <t>None</t>
        </is>
      </c>
      <c r="AO1796" s="102" t="n">
        <v>0</v>
      </c>
      <c r="AP1796" s="103" t="n">
        <v>1.76</v>
      </c>
      <c r="AQ1796" s="102" t="n">
        <v>85</v>
      </c>
      <c r="AR1796" s="91" t="inlineStr">
        <is>
          <t>N</t>
        </is>
      </c>
      <c r="AS1796" s="104" t="n"/>
      <c r="AT1796" s="92">
        <f>IF(AND(P1796="52-wk high",T1796&gt;=Settings!$B$7),"Y","N")</f>
        <v/>
      </c>
      <c r="AU1796" s="91">
        <f>IF(AND(AD1796&gt;=Settings!$B$8,M1796&gt;0),"Y","N")</f>
        <v/>
      </c>
      <c r="AV1796" s="91">
        <f>IF(OR(AH1796&gt;Settings!$B$9,AI1796&gt;Settings!$B$9),"Y","N")</f>
        <v/>
      </c>
      <c r="AW1796" s="91">
        <f>IF(AJ1796&lt;&gt;"Y","n/a",IF(AND(M1796&gt;0,AK1796&gt;Settings!$B$10),"Y","N"))</f>
        <v/>
      </c>
      <c r="AX1796" s="91">
        <f>IF(AO1796&gt;=Settings!$B$11,"Y","N")</f>
        <v/>
      </c>
      <c r="AY1796" s="99">
        <f>(AT1796="Y")+(AU1796="Y")+(AV1796="Y")+(AW1796="Y")+(AX1796="Y")</f>
        <v/>
      </c>
      <c r="AZ1796" s="94">
        <f>IF(AY1796=0,"None",_xlfn.TEXTJOIN(", ",TRUE(),IF(AT1796="Y","Breakout",""),IF(AU1796="Y","Accumulation",""),IF(AV1796="Y","Institutional buying",""),IF(AW1796="Y","Long buildup",""),IF(AX1796="Y","Momentum leader","")))</f>
        <v/>
      </c>
      <c r="BA1796" s="94">
        <f>IF(BW1796="","","Passes "&amp;AY1796&amp;" of 5 buy-side scans"&amp;IF(G1796="Y","; RED FLAG: filter out using Red flag column",""))</f>
        <v/>
      </c>
      <c r="BB1796" s="91" t="inlineStr">
        <is>
          <t>None</t>
        </is>
      </c>
      <c r="BC1796" s="92" t="inlineStr">
        <is>
          <t>Y</t>
        </is>
      </c>
      <c r="BD1796" s="94" t="inlineStr">
        <is>
          <t>Few traders (&lt;100 unique PAN, 30 days)</t>
        </is>
      </c>
      <c r="BE1796" s="94" t="n"/>
      <c r="BF1796" s="92">
        <f>IF(R1796*100000&gt;=Settings!$B$5,"Y","N")</f>
        <v/>
      </c>
      <c r="BG1796" s="91">
        <f>IF(F1796&gt;Settings!$B$6,"Y","N")</f>
        <v/>
      </c>
      <c r="BH1796" s="97" t="n">
        <v>-11.89</v>
      </c>
      <c r="BI1796" s="96" t="n">
        <v>-7.06</v>
      </c>
      <c r="BJ1796" s="96" t="n">
        <v>10.26</v>
      </c>
      <c r="BK1796" s="96" t="n">
        <v>31.3</v>
      </c>
      <c r="BL1796" s="96" t="n">
        <v>58.87</v>
      </c>
      <c r="BM1796" s="96" t="n">
        <v>32.16</v>
      </c>
      <c r="BN1796" s="97" t="n">
        <v>-0.36</v>
      </c>
      <c r="BO1796" s="96" t="n">
        <v>5.7</v>
      </c>
      <c r="BP1796" s="96" t="n">
        <v>14.26</v>
      </c>
      <c r="BQ1796" s="96" t="n">
        <v>23.02</v>
      </c>
      <c r="BR1796" s="91" t="inlineStr">
        <is>
          <t>Mixed</t>
        </is>
      </c>
      <c r="BS1796" s="91" t="inlineStr">
        <is>
          <t>None</t>
        </is>
      </c>
      <c r="BT1796" s="96" t="n">
        <v>48</v>
      </c>
      <c r="BU1796" s="91" t="inlineStr">
        <is>
          <t>N</t>
        </is>
      </c>
      <c r="BV1796" s="99">
        <f>IF(OR(BF1796&lt;&gt;"Y",BG1796&lt;&gt;"Y"),"",(AND(ISNUMBER(BQ1796),BQ1796&gt;0))+(BR1796="Stacked up")+(AND(ISNUMBER(BH1796),BH1796&gt;=-Settings!$B$17))+(AND(ISNUMBER(BK1796),ISNUMBER(BM1796),BK1796&gt;0,BM1796&gt;0))+(AND(ISNUMBER(AQ1796),AQ1796&gt;=Settings!$B$18))+(AND(ISNUMBER(BT1796),BT1796&gt;=Settings!$B$19,BT1796&lt;=Settings!$B$20))+(AND(ISNUMBER(AS1796),AS1796&gt;0))+(AND(ISNUMBER(T1796),ISNUMBER(M1796),T1796&gt;=Settings!$B$21,M1796&gt;0))+(AND(ISNUMBER(AD1796),ISNUMBER(M1796),AD1796&gt;=Settings!$B$22,M1796&gt;0))+(AY1796&gt;=1))</f>
        <v/>
      </c>
      <c r="BW1796" s="91">
        <f>IF(OR(AY1796=0,BF1796&lt;&gt;"Y",BG1796&lt;&gt;"Y"),"",1+SUMPRODUCT(($A$6:$A$2604=A1796)*($AY$6:$AY$2604&gt;0)*($BF$6:$BF$2604="Y")*($BG$6:$BG$2604="Y")*(($AY$6:$AY$2604&gt;AY1796)+($AY$6:$AY$2604=AY1796)*($AD$6:$AD$2604&gt;AD1796))))</f>
        <v/>
      </c>
    </row>
    <row r="1797" ht="23.85" customHeight="1" s="55">
      <c r="A1797" s="90" t="n">
        <v>46296</v>
      </c>
      <c r="B1797" s="91" t="inlineStr">
        <is>
          <t>MGEL</t>
        </is>
      </c>
      <c r="C1797" s="91" t="inlineStr">
        <is>
          <t>INE0APB01032</t>
        </is>
      </c>
      <c r="D1797" s="91" t="n"/>
      <c r="E1797" s="91" t="inlineStr">
        <is>
          <t>None</t>
        </is>
      </c>
      <c r="F1797" s="93" t="n">
        <v>506</v>
      </c>
      <c r="G1797" s="92" t="inlineStr">
        <is>
          <t>N</t>
        </is>
      </c>
      <c r="H1797" s="94" t="n"/>
      <c r="I1797" s="91" t="inlineStr">
        <is>
          <t>N</t>
        </is>
      </c>
      <c r="J1797" s="92">
        <f>IF(K1797="","N","Y")</f>
        <v/>
      </c>
      <c r="K1797" s="94">
        <f>_xlfn.TEXTJOIN("; ",TRUE,IF(P1797="52-wk low","52-wk low",""),IF(AND(AD1797&gt;=Settings!$B$12,M1797&lt;0),"Distribution",""),IF(AND(AJ1797="Y",M1797&lt;0,AK1797&lt;-Settings!$B$13),"Long unwinding",""),IF(AND(AJ1797="Y",M1797&lt;0,AK1797&gt;Settings!$B$13),"Short buildup",""))</f>
        <v/>
      </c>
      <c r="L1797" s="95" t="n">
        <v>15.34</v>
      </c>
      <c r="M1797" s="96" t="n">
        <v>-3.46</v>
      </c>
      <c r="N1797" s="93" t="n">
        <v>2218</v>
      </c>
      <c r="O1797" s="91" t="inlineStr">
        <is>
          <t>None</t>
        </is>
      </c>
      <c r="P1797" s="91" t="inlineStr">
        <is>
          <t>None</t>
        </is>
      </c>
      <c r="Q1797" s="97" t="n">
        <v>4.42</v>
      </c>
      <c r="R1797" s="96" t="n">
        <v>21.11</v>
      </c>
      <c r="S1797" s="96" t="n">
        <v>0.21</v>
      </c>
      <c r="T1797" s="96" t="n">
        <v>0.5</v>
      </c>
      <c r="U1797" s="96" t="n">
        <v>0.71</v>
      </c>
      <c r="V1797" s="103" t="n">
        <v>3.37</v>
      </c>
      <c r="W1797" s="102" t="n">
        <v>8</v>
      </c>
      <c r="X1797" s="93" t="n"/>
      <c r="Y1797" s="91" t="inlineStr">
        <is>
          <t>None</t>
        </is>
      </c>
      <c r="Z1797" s="99" t="n">
        <v>57.25</v>
      </c>
      <c r="AA1797" s="96" t="n">
        <v>0.74</v>
      </c>
      <c r="AB1797" s="96" t="n">
        <v>0.74</v>
      </c>
      <c r="AC1797" s="96" t="n"/>
      <c r="AD1797" s="96" t="n"/>
      <c r="AE1797" s="96" t="n"/>
      <c r="AF1797" s="103" t="n"/>
      <c r="AG1797" s="91" t="inlineStr">
        <is>
          <t>Drying up</t>
        </is>
      </c>
      <c r="AH1797" s="100" t="n">
        <v>0</v>
      </c>
      <c r="AI1797" s="101" t="n">
        <v>0</v>
      </c>
      <c r="AJ1797" s="92" t="inlineStr">
        <is>
          <t>N</t>
        </is>
      </c>
      <c r="AK1797" s="96" t="n"/>
      <c r="AL1797" s="91" t="inlineStr">
        <is>
          <t>n/a</t>
        </is>
      </c>
      <c r="AM1797" s="93" t="n"/>
      <c r="AN1797" s="92" t="inlineStr">
        <is>
          <t>None</t>
        </is>
      </c>
      <c r="AO1797" s="102" t="n">
        <v>0</v>
      </c>
      <c r="AP1797" s="103" t="n">
        <v>1.07</v>
      </c>
      <c r="AQ1797" s="102" t="n">
        <v>65</v>
      </c>
      <c r="AR1797" s="91" t="inlineStr">
        <is>
          <t>N</t>
        </is>
      </c>
      <c r="AS1797" s="104" t="n"/>
      <c r="AT1797" s="92">
        <f>IF(AND(P1797="52-wk high",T1797&gt;=Settings!$B$7),"Y","N")</f>
        <v/>
      </c>
      <c r="AU1797" s="91">
        <f>IF(AND(AD1797&gt;=Settings!$B$8,M1797&gt;0),"Y","N")</f>
        <v/>
      </c>
      <c r="AV1797" s="91">
        <f>IF(OR(AH1797&gt;Settings!$B$9,AI1797&gt;Settings!$B$9),"Y","N")</f>
        <v/>
      </c>
      <c r="AW1797" s="91">
        <f>IF(AJ1797&lt;&gt;"Y","n/a",IF(AND(M1797&gt;0,AK1797&gt;Settings!$B$10),"Y","N"))</f>
        <v/>
      </c>
      <c r="AX1797" s="91">
        <f>IF(AO1797&gt;=Settings!$B$11,"Y","N")</f>
        <v/>
      </c>
      <c r="AY1797" s="99">
        <f>(AT1797="Y")+(AU1797="Y")+(AV1797="Y")+(AW1797="Y")+(AX1797="Y")</f>
        <v/>
      </c>
      <c r="AZ1797" s="94">
        <f>IF(AY1797=0,"None",_xlfn.TEXTJOIN(", ",TRUE(),IF(AT1797="Y","Breakout",""),IF(AU1797="Y","Accumulation",""),IF(AV1797="Y","Institutional buying",""),IF(AW1797="Y","Long buildup",""),IF(AX1797="Y","Momentum leader","")))</f>
        <v/>
      </c>
      <c r="BA1797" s="94">
        <f>IF(BW1797="","","Passes "&amp;AY1797&amp;" of 5 buy-side scans"&amp;IF(G1797="Y","; RED FLAG: filter out using Red flag column",""))</f>
        <v/>
      </c>
      <c r="BB1797" s="91" t="inlineStr">
        <is>
          <t>None</t>
        </is>
      </c>
      <c r="BC1797" s="92" t="inlineStr">
        <is>
          <t>N</t>
        </is>
      </c>
      <c r="BD1797" s="94" t="n"/>
      <c r="BE1797" s="94" t="n"/>
      <c r="BF1797" s="92">
        <f>IF(R1797*100000&gt;=Settings!$B$5,"Y","N")</f>
        <v/>
      </c>
      <c r="BG1797" s="91">
        <f>IF(F1797&gt;Settings!$B$6,"Y","N")</f>
        <v/>
      </c>
      <c r="BH1797" s="97" t="n">
        <v>-15.58</v>
      </c>
      <c r="BI1797" s="96" t="n">
        <v>-1.86</v>
      </c>
      <c r="BJ1797" s="96" t="n">
        <v>7.05</v>
      </c>
      <c r="BK1797" s="96" t="n">
        <v>-7.14</v>
      </c>
      <c r="BL1797" s="96" t="n">
        <v>34.21</v>
      </c>
      <c r="BM1797" s="96" t="n">
        <v>-10.29</v>
      </c>
      <c r="BN1797" s="97" t="n">
        <v>-1.36</v>
      </c>
      <c r="BO1797" s="96" t="n">
        <v>-0.21</v>
      </c>
      <c r="BP1797" s="96" t="n">
        <v>1.71</v>
      </c>
      <c r="BQ1797" s="96" t="n">
        <v>3.27</v>
      </c>
      <c r="BR1797" s="91" t="inlineStr">
        <is>
          <t>Mixed</t>
        </is>
      </c>
      <c r="BS1797" s="91" t="inlineStr">
        <is>
          <t>None</t>
        </is>
      </c>
      <c r="BT1797" s="96" t="n">
        <v>43.1</v>
      </c>
      <c r="BU1797" s="91" t="inlineStr">
        <is>
          <t>N</t>
        </is>
      </c>
      <c r="BV1797" s="99">
        <f>IF(OR(BF1797&lt;&gt;"Y",BG1797&lt;&gt;"Y"),"",(AND(ISNUMBER(BQ1797),BQ1797&gt;0))+(BR1797="Stacked up")+(AND(ISNUMBER(BH1797),BH1797&gt;=-Settings!$B$17))+(AND(ISNUMBER(BK1797),ISNUMBER(BM1797),BK1797&gt;0,BM1797&gt;0))+(AND(ISNUMBER(AQ1797),AQ1797&gt;=Settings!$B$18))+(AND(ISNUMBER(BT1797),BT1797&gt;=Settings!$B$19,BT1797&lt;=Settings!$B$20))+(AND(ISNUMBER(AS1797),AS1797&gt;0))+(AND(ISNUMBER(T1797),ISNUMBER(M1797),T1797&gt;=Settings!$B$21,M1797&gt;0))+(AND(ISNUMBER(AD1797),ISNUMBER(M1797),AD1797&gt;=Settings!$B$22,M1797&gt;0))+(AY1797&gt;=1))</f>
        <v/>
      </c>
      <c r="BW1797" s="91">
        <f>IF(OR(AY1797=0,BF1797&lt;&gt;"Y",BG1797&lt;&gt;"Y"),"",1+SUMPRODUCT(($A$6:$A$2604=A1797)*($AY$6:$AY$2604&gt;0)*($BF$6:$BF$2604="Y")*($BG$6:$BG$2604="Y")*(($AY$6:$AY$2604&gt;AY1797)+($AY$6:$AY$2604=AY1797)*($AD$6:$AD$2604&gt;AD1797))))</f>
        <v/>
      </c>
    </row>
    <row r="1798" ht="23.85" customHeight="1" s="55">
      <c r="A1798" s="90" t="n">
        <v>46296</v>
      </c>
      <c r="B1798" s="91" t="inlineStr">
        <is>
          <t>SCHAND</t>
        </is>
      </c>
      <c r="C1798" s="91" t="inlineStr">
        <is>
          <t>INE807K01035</t>
        </is>
      </c>
      <c r="D1798" s="91" t="n"/>
      <c r="E1798" s="91" t="inlineStr">
        <is>
          <t>None</t>
        </is>
      </c>
      <c r="F1798" s="93" t="n">
        <v>506</v>
      </c>
      <c r="G1798" s="92" t="inlineStr">
        <is>
          <t>N</t>
        </is>
      </c>
      <c r="H1798" s="94" t="n"/>
      <c r="I1798" s="91" t="inlineStr">
        <is>
          <t>N</t>
        </is>
      </c>
      <c r="J1798" s="92">
        <f>IF(K1798="","N","Y")</f>
        <v/>
      </c>
      <c r="K1798" s="94">
        <f>_xlfn.TEXTJOIN("; ",TRUE,IF(P1798="52-wk low","52-wk low",""),IF(AND(AD1798&gt;=Settings!$B$12,M1798&lt;0),"Distribution",""),IF(AND(AJ1798="Y",M1798&lt;0,AK1798&lt;-Settings!$B$13),"Long unwinding",""),IF(AND(AJ1798="Y",M1798&lt;0,AK1798&gt;Settings!$B$13),"Short buildup",""))</f>
        <v/>
      </c>
      <c r="L1798" s="95" t="n">
        <v>143.57</v>
      </c>
      <c r="M1798" s="96" t="n">
        <v>-3.05</v>
      </c>
      <c r="N1798" s="93" t="n">
        <v>2107</v>
      </c>
      <c r="O1798" s="91" t="inlineStr">
        <is>
          <t>None</t>
        </is>
      </c>
      <c r="P1798" s="91" t="inlineStr">
        <is>
          <t>None</t>
        </is>
      </c>
      <c r="Q1798" s="97" t="n">
        <v>0.33</v>
      </c>
      <c r="R1798" s="96" t="n">
        <v>0.29</v>
      </c>
      <c r="S1798" s="96" t="n">
        <v>1.15</v>
      </c>
      <c r="T1798" s="96" t="n">
        <v>1.02</v>
      </c>
      <c r="U1798" s="96" t="n">
        <v>0.88</v>
      </c>
      <c r="V1798" s="103" t="n">
        <v>0.77</v>
      </c>
      <c r="W1798" s="102" t="n">
        <v>6</v>
      </c>
      <c r="X1798" s="93" t="n"/>
      <c r="Y1798" s="91" t="inlineStr">
        <is>
          <t>None</t>
        </is>
      </c>
      <c r="Z1798" s="99" t="n">
        <v>70.54000000000001</v>
      </c>
      <c r="AA1798" s="96" t="n">
        <v>1.12</v>
      </c>
      <c r="AB1798" s="96" t="n">
        <v>1.12</v>
      </c>
      <c r="AC1798" s="96" t="n">
        <v>1.32</v>
      </c>
      <c r="AD1798" s="96" t="n">
        <v>1.16</v>
      </c>
      <c r="AE1798" s="96" t="n">
        <v>1.01</v>
      </c>
      <c r="AF1798" s="103" t="n">
        <v>1</v>
      </c>
      <c r="AG1798" s="91" t="inlineStr">
        <is>
          <t>Normal</t>
        </is>
      </c>
      <c r="AH1798" s="100" t="n">
        <v>0</v>
      </c>
      <c r="AI1798" s="101" t="n">
        <v>0</v>
      </c>
      <c r="AJ1798" s="92" t="inlineStr">
        <is>
          <t>N</t>
        </is>
      </c>
      <c r="AK1798" s="96" t="n"/>
      <c r="AL1798" s="91" t="inlineStr">
        <is>
          <t>n/a</t>
        </is>
      </c>
      <c r="AM1798" s="93" t="n"/>
      <c r="AN1798" s="92" t="inlineStr">
        <is>
          <t>None</t>
        </is>
      </c>
      <c r="AO1798" s="102" t="n">
        <v>0</v>
      </c>
      <c r="AP1798" s="103" t="n">
        <v>0.66</v>
      </c>
      <c r="AQ1798" s="102" t="n">
        <v>31</v>
      </c>
      <c r="AR1798" s="91" t="inlineStr">
        <is>
          <t>N</t>
        </is>
      </c>
      <c r="AS1798" s="104" t="n"/>
      <c r="AT1798" s="92">
        <f>IF(AND(P1798="52-wk high",T1798&gt;=Settings!$B$7),"Y","N")</f>
        <v/>
      </c>
      <c r="AU1798" s="91">
        <f>IF(AND(AD1798&gt;=Settings!$B$8,M1798&gt;0),"Y","N")</f>
        <v/>
      </c>
      <c r="AV1798" s="91">
        <f>IF(OR(AH1798&gt;Settings!$B$9,AI1798&gt;Settings!$B$9),"Y","N")</f>
        <v/>
      </c>
      <c r="AW1798" s="91">
        <f>IF(AJ1798&lt;&gt;"Y","n/a",IF(AND(M1798&gt;0,AK1798&gt;Settings!$B$10),"Y","N"))</f>
        <v/>
      </c>
      <c r="AX1798" s="91">
        <f>IF(AO1798&gt;=Settings!$B$11,"Y","N")</f>
        <v/>
      </c>
      <c r="AY1798" s="99">
        <f>(AT1798="Y")+(AU1798="Y")+(AV1798="Y")+(AW1798="Y")+(AX1798="Y")</f>
        <v/>
      </c>
      <c r="AZ1798" s="94">
        <f>IF(AY1798=0,"None",_xlfn.TEXTJOIN(", ",TRUE(),IF(AT1798="Y","Breakout",""),IF(AU1798="Y","Accumulation",""),IF(AV1798="Y","Institutional buying",""),IF(AW1798="Y","Long buildup",""),IF(AX1798="Y","Momentum leader","")))</f>
        <v/>
      </c>
      <c r="BA1798" s="94">
        <f>IF(BW1798="","","Passes "&amp;AY1798&amp;" of 5 buy-side scans"&amp;IF(G1798="Y","; RED FLAG: filter out using Red flag column",""))</f>
        <v/>
      </c>
      <c r="BB1798" s="91" t="inlineStr">
        <is>
          <t>None</t>
        </is>
      </c>
      <c r="BC1798" s="92" t="inlineStr">
        <is>
          <t>N</t>
        </is>
      </c>
      <c r="BD1798" s="94" t="n"/>
      <c r="BE1798" s="94" t="n"/>
      <c r="BF1798" s="92">
        <f>IF(R1798*100000&gt;=Settings!$B$5,"Y","N")</f>
        <v/>
      </c>
      <c r="BG1798" s="91">
        <f>IF(F1798&gt;Settings!$B$6,"Y","N")</f>
        <v/>
      </c>
      <c r="BH1798" s="97" t="n">
        <v>-28.22</v>
      </c>
      <c r="BI1798" s="96" t="n">
        <v>4.7</v>
      </c>
      <c r="BJ1798" s="96" t="n">
        <v>7.5</v>
      </c>
      <c r="BK1798" s="96" t="n">
        <v>-3.4</v>
      </c>
      <c r="BL1798" s="96" t="n">
        <v>2.56</v>
      </c>
      <c r="BM1798" s="96" t="n">
        <v>-24.22</v>
      </c>
      <c r="BN1798" s="97" t="n">
        <v>2.68</v>
      </c>
      <c r="BO1798" s="96" t="n">
        <v>2.03</v>
      </c>
      <c r="BP1798" s="96" t="n">
        <v>-1.03</v>
      </c>
      <c r="BQ1798" s="96" t="n">
        <v>-5.92</v>
      </c>
      <c r="BR1798" s="91" t="inlineStr">
        <is>
          <t>Mixed</t>
        </is>
      </c>
      <c r="BS1798" s="91" t="inlineStr">
        <is>
          <t>None</t>
        </is>
      </c>
      <c r="BT1798" s="96" t="n">
        <v>59</v>
      </c>
      <c r="BU1798" s="91" t="inlineStr">
        <is>
          <t>N</t>
        </is>
      </c>
      <c r="BV1798" s="99">
        <f>IF(OR(BF1798&lt;&gt;"Y",BG1798&lt;&gt;"Y"),"",(AND(ISNUMBER(BQ1798),BQ1798&gt;0))+(BR1798="Stacked up")+(AND(ISNUMBER(BH1798),BH1798&gt;=-Settings!$B$17))+(AND(ISNUMBER(BK1798),ISNUMBER(BM1798),BK1798&gt;0,BM1798&gt;0))+(AND(ISNUMBER(AQ1798),AQ1798&gt;=Settings!$B$18))+(AND(ISNUMBER(BT1798),BT1798&gt;=Settings!$B$19,BT1798&lt;=Settings!$B$20))+(AND(ISNUMBER(AS1798),AS1798&gt;0))+(AND(ISNUMBER(T1798),ISNUMBER(M1798),T1798&gt;=Settings!$B$21,M1798&gt;0))+(AND(ISNUMBER(AD1798),ISNUMBER(M1798),AD1798&gt;=Settings!$B$22,M1798&gt;0))+(AY1798&gt;=1))</f>
        <v/>
      </c>
      <c r="BW1798" s="91">
        <f>IF(OR(AY1798=0,BF1798&lt;&gt;"Y",BG1798&lt;&gt;"Y"),"",1+SUMPRODUCT(($A$6:$A$2604=A1798)*($AY$6:$AY$2604&gt;0)*($BF$6:$BF$2604="Y")*($BG$6:$BG$2604="Y")*(($AY$6:$AY$2604&gt;AY1798)+($AY$6:$AY$2604=AY1798)*($AD$6:$AD$2604&gt;AD1798))))</f>
        <v/>
      </c>
    </row>
    <row r="1799" ht="23.85" customHeight="1" s="55">
      <c r="A1799" s="90" t="n">
        <v>46296</v>
      </c>
      <c r="B1799" s="91" t="inlineStr">
        <is>
          <t>APTECHT</t>
        </is>
      </c>
      <c r="C1799" s="91" t="inlineStr">
        <is>
          <t>INE266F01018</t>
        </is>
      </c>
      <c r="D1799" s="91" t="n"/>
      <c r="E1799" s="91" t="inlineStr">
        <is>
          <t>None</t>
        </is>
      </c>
      <c r="F1799" s="93" t="n">
        <v>505</v>
      </c>
      <c r="G1799" s="92" t="inlineStr">
        <is>
          <t>N</t>
        </is>
      </c>
      <c r="H1799" s="94" t="n"/>
      <c r="I1799" s="91" t="inlineStr">
        <is>
          <t>N</t>
        </is>
      </c>
      <c r="J1799" s="92">
        <f>IF(K1799="","N","Y")</f>
        <v/>
      </c>
      <c r="K1799" s="94">
        <f>_xlfn.TEXTJOIN("; ",TRUE,IF(P1799="52-wk low","52-wk low",""),IF(AND(AD1799&gt;=Settings!$B$12,M1799&lt;0),"Distribution",""),IF(AND(AJ1799="Y",M1799&lt;0,AK1799&lt;-Settings!$B$13),"Long unwinding",""),IF(AND(AJ1799="Y",M1799&lt;0,AK1799&gt;Settings!$B$13),"Short buildup",""))</f>
        <v/>
      </c>
      <c r="L1799" s="95" t="n">
        <v>87.03</v>
      </c>
      <c r="M1799" s="96" t="n">
        <v>-1.39</v>
      </c>
      <c r="N1799" s="93" t="n">
        <v>1252</v>
      </c>
      <c r="O1799" s="91" t="inlineStr">
        <is>
          <t>None</t>
        </is>
      </c>
      <c r="P1799" s="91" t="inlineStr">
        <is>
          <t>None</t>
        </is>
      </c>
      <c r="Q1799" s="97" t="n">
        <v>0.47</v>
      </c>
      <c r="R1799" s="96" t="n">
        <v>0.74</v>
      </c>
      <c r="S1799" s="96" t="n">
        <v>0.64</v>
      </c>
      <c r="T1799" s="96" t="n">
        <v>0.73</v>
      </c>
      <c r="U1799" s="96" t="n">
        <v>0.13</v>
      </c>
      <c r="V1799" s="103" t="n">
        <v>0.21</v>
      </c>
      <c r="W1799" s="102" t="n">
        <v>0</v>
      </c>
      <c r="X1799" s="93" t="n"/>
      <c r="Y1799" s="91" t="inlineStr">
        <is>
          <t>None</t>
        </is>
      </c>
      <c r="Z1799" s="99" t="n">
        <v>52.57</v>
      </c>
      <c r="AA1799" s="96" t="n">
        <v>1.01</v>
      </c>
      <c r="AB1799" s="96" t="n">
        <v>1.01</v>
      </c>
      <c r="AC1799" s="96" t="n"/>
      <c r="AD1799" s="96" t="n"/>
      <c r="AE1799" s="96" t="n"/>
      <c r="AF1799" s="103" t="n"/>
      <c r="AG1799" s="91" t="inlineStr">
        <is>
          <t>No delivery data</t>
        </is>
      </c>
      <c r="AH1799" s="100" t="n">
        <v>0</v>
      </c>
      <c r="AI1799" s="101" t="n">
        <v>0</v>
      </c>
      <c r="AJ1799" s="92" t="inlineStr">
        <is>
          <t>N</t>
        </is>
      </c>
      <c r="AK1799" s="96" t="n"/>
      <c r="AL1799" s="91" t="inlineStr">
        <is>
          <t>n/a</t>
        </is>
      </c>
      <c r="AM1799" s="93" t="n"/>
      <c r="AN1799" s="92" t="inlineStr">
        <is>
          <t>None</t>
        </is>
      </c>
      <c r="AO1799" s="102" t="n">
        <v>0</v>
      </c>
      <c r="AP1799" s="103" t="n">
        <v>0.74</v>
      </c>
      <c r="AQ1799" s="102" t="n">
        <v>42</v>
      </c>
      <c r="AR1799" s="91" t="inlineStr">
        <is>
          <t>N</t>
        </is>
      </c>
      <c r="AS1799" s="104" t="n"/>
      <c r="AT1799" s="92">
        <f>IF(AND(P1799="52-wk high",T1799&gt;=Settings!$B$7),"Y","N")</f>
        <v/>
      </c>
      <c r="AU1799" s="91">
        <f>IF(AND(AD1799&gt;=Settings!$B$8,M1799&gt;0),"Y","N")</f>
        <v/>
      </c>
      <c r="AV1799" s="91">
        <f>IF(OR(AH1799&gt;Settings!$B$9,AI1799&gt;Settings!$B$9),"Y","N")</f>
        <v/>
      </c>
      <c r="AW1799" s="91">
        <f>IF(AJ1799&lt;&gt;"Y","n/a",IF(AND(M1799&gt;0,AK1799&gt;Settings!$B$10),"Y","N"))</f>
        <v/>
      </c>
      <c r="AX1799" s="91">
        <f>IF(AO1799&gt;=Settings!$B$11,"Y","N")</f>
        <v/>
      </c>
      <c r="AY1799" s="99">
        <f>(AT1799="Y")+(AU1799="Y")+(AV1799="Y")+(AW1799="Y")+(AX1799="Y")</f>
        <v/>
      </c>
      <c r="AZ1799" s="94">
        <f>IF(AY1799=0,"None",_xlfn.TEXTJOIN(", ",TRUE(),IF(AT1799="Y","Breakout",""),IF(AU1799="Y","Accumulation",""),IF(AV1799="Y","Institutional buying",""),IF(AW1799="Y","Long buildup",""),IF(AX1799="Y","Momentum leader","")))</f>
        <v/>
      </c>
      <c r="BA1799" s="94">
        <f>IF(BW1799="","","Passes "&amp;AY1799&amp;" of 5 buy-side scans"&amp;IF(G1799="Y","; RED FLAG: filter out using Red flag column",""))</f>
        <v/>
      </c>
      <c r="BB1799" s="91" t="inlineStr">
        <is>
          <t>None</t>
        </is>
      </c>
      <c r="BC1799" s="92" t="inlineStr">
        <is>
          <t>N</t>
        </is>
      </c>
      <c r="BD1799" s="94" t="n"/>
      <c r="BE1799" s="94" t="n"/>
      <c r="BF1799" s="92">
        <f>IF(R1799*100000&gt;=Settings!$B$5,"Y","N")</f>
        <v/>
      </c>
      <c r="BG1799" s="91">
        <f>IF(F1799&gt;Settings!$B$6,"Y","N")</f>
        <v/>
      </c>
      <c r="BH1799" s="97" t="n">
        <v>-32.26</v>
      </c>
      <c r="BI1799" s="96" t="n">
        <v>-5.5</v>
      </c>
      <c r="BJ1799" s="96" t="n">
        <v>-4.79</v>
      </c>
      <c r="BK1799" s="96" t="n">
        <v>-16.03</v>
      </c>
      <c r="BL1799" s="96" t="n">
        <v>13.59</v>
      </c>
      <c r="BM1799" s="96" t="n">
        <v>-28.16</v>
      </c>
      <c r="BN1799" s="97" t="n">
        <v>-3.39</v>
      </c>
      <c r="BO1799" s="96" t="n">
        <v>-5.58</v>
      </c>
      <c r="BP1799" s="96" t="n">
        <v>-7.68</v>
      </c>
      <c r="BQ1799" s="96" t="n">
        <v>-10.7</v>
      </c>
      <c r="BR1799" s="91" t="inlineStr">
        <is>
          <t>Stacked down</t>
        </is>
      </c>
      <c r="BS1799" s="91" t="inlineStr">
        <is>
          <t>None</t>
        </is>
      </c>
      <c r="BT1799" s="96" t="n">
        <v>34.5</v>
      </c>
      <c r="BU1799" s="91" t="inlineStr">
        <is>
          <t>N</t>
        </is>
      </c>
      <c r="BV1799" s="99">
        <f>IF(OR(BF1799&lt;&gt;"Y",BG1799&lt;&gt;"Y"),"",(AND(ISNUMBER(BQ1799),BQ1799&gt;0))+(BR1799="Stacked up")+(AND(ISNUMBER(BH1799),BH1799&gt;=-Settings!$B$17))+(AND(ISNUMBER(BK1799),ISNUMBER(BM1799),BK1799&gt;0,BM1799&gt;0))+(AND(ISNUMBER(AQ1799),AQ1799&gt;=Settings!$B$18))+(AND(ISNUMBER(BT1799),BT1799&gt;=Settings!$B$19,BT1799&lt;=Settings!$B$20))+(AND(ISNUMBER(AS1799),AS1799&gt;0))+(AND(ISNUMBER(T1799),ISNUMBER(M1799),T1799&gt;=Settings!$B$21,M1799&gt;0))+(AND(ISNUMBER(AD1799),ISNUMBER(M1799),AD1799&gt;=Settings!$B$22,M1799&gt;0))+(AY1799&gt;=1))</f>
        <v/>
      </c>
      <c r="BW1799" s="91">
        <f>IF(OR(AY1799=0,BF1799&lt;&gt;"Y",BG1799&lt;&gt;"Y"),"",1+SUMPRODUCT(($A$6:$A$2604=A1799)*($AY$6:$AY$2604&gt;0)*($BF$6:$BF$2604="Y")*($BG$6:$BG$2604="Y")*(($AY$6:$AY$2604&gt;AY1799)+($AY$6:$AY$2604=AY1799)*($AD$6:$AD$2604&gt;AD1799))))</f>
        <v/>
      </c>
    </row>
    <row r="1800" ht="23.85" customHeight="1" s="55">
      <c r="A1800" s="90" t="n">
        <v>46296</v>
      </c>
      <c r="B1800" s="91" t="inlineStr">
        <is>
          <t>PLASTIBLEN</t>
        </is>
      </c>
      <c r="C1800" s="91" t="inlineStr">
        <is>
          <t>INE083C01022</t>
        </is>
      </c>
      <c r="D1800" s="91" t="n"/>
      <c r="E1800" s="91" t="inlineStr">
        <is>
          <t>None</t>
        </is>
      </c>
      <c r="F1800" s="93" t="n">
        <v>503</v>
      </c>
      <c r="G1800" s="92" t="inlineStr">
        <is>
          <t>N</t>
        </is>
      </c>
      <c r="H1800" s="94" t="n"/>
      <c r="I1800" s="91" t="inlineStr">
        <is>
          <t>N</t>
        </is>
      </c>
      <c r="J1800" s="92">
        <f>IF(K1800="","N","Y")</f>
        <v/>
      </c>
      <c r="K1800" s="94">
        <f>_xlfn.TEXTJOIN("; ",TRUE,IF(P1800="52-wk low","52-wk low",""),IF(AND(AD1800&gt;=Settings!$B$12,M1800&lt;0),"Distribution",""),IF(AND(AJ1800="Y",M1800&lt;0,AK1800&lt;-Settings!$B$13),"Long unwinding",""),IF(AND(AJ1800="Y",M1800&lt;0,AK1800&gt;Settings!$B$13),"Short buildup",""))</f>
        <v/>
      </c>
      <c r="L1800" s="95" t="n">
        <v>193.62</v>
      </c>
      <c r="M1800" s="96" t="n">
        <v>-3.33</v>
      </c>
      <c r="N1800" s="93" t="n">
        <v>2177</v>
      </c>
      <c r="O1800" s="91" t="inlineStr">
        <is>
          <t>None</t>
        </is>
      </c>
      <c r="P1800" s="91" t="inlineStr">
        <is>
          <t>None</t>
        </is>
      </c>
      <c r="Q1800" s="97" t="n">
        <v>0.37</v>
      </c>
      <c r="R1800" s="96" t="n">
        <v>0.4</v>
      </c>
      <c r="S1800" s="96" t="n">
        <v>0.97</v>
      </c>
      <c r="T1800" s="96" t="n">
        <v>0.78</v>
      </c>
      <c r="U1800" s="96" t="n">
        <v>0.57</v>
      </c>
      <c r="V1800" s="103" t="n">
        <v>0.61</v>
      </c>
      <c r="W1800" s="102" t="n">
        <v>2</v>
      </c>
      <c r="X1800" s="93" t="n"/>
      <c r="Y1800" s="91" t="inlineStr">
        <is>
          <t>None</t>
        </is>
      </c>
      <c r="Z1800" s="99" t="n">
        <v>51.95</v>
      </c>
      <c r="AA1800" s="96" t="n">
        <v>0.9</v>
      </c>
      <c r="AB1800" s="96" t="n">
        <v>0.92</v>
      </c>
      <c r="AC1800" s="96" t="n">
        <v>0.93</v>
      </c>
      <c r="AD1800" s="96" t="n">
        <v>0.79</v>
      </c>
      <c r="AE1800" s="96" t="n">
        <v>0.65</v>
      </c>
      <c r="AF1800" s="103" t="n">
        <v>1.19</v>
      </c>
      <c r="AG1800" s="91" t="inlineStr">
        <is>
          <t>Normal</t>
        </is>
      </c>
      <c r="AH1800" s="100" t="n">
        <v>0</v>
      </c>
      <c r="AI1800" s="101" t="n">
        <v>0</v>
      </c>
      <c r="AJ1800" s="92" t="inlineStr">
        <is>
          <t>N</t>
        </is>
      </c>
      <c r="AK1800" s="96" t="n"/>
      <c r="AL1800" s="91" t="inlineStr">
        <is>
          <t>n/a</t>
        </is>
      </c>
      <c r="AM1800" s="93" t="n"/>
      <c r="AN1800" s="92" t="inlineStr">
        <is>
          <t>None</t>
        </is>
      </c>
      <c r="AO1800" s="102" t="n">
        <v>0</v>
      </c>
      <c r="AP1800" s="103" t="n">
        <v>1.63</v>
      </c>
      <c r="AQ1800" s="102" t="n">
        <v>82</v>
      </c>
      <c r="AR1800" s="91" t="inlineStr">
        <is>
          <t>N</t>
        </is>
      </c>
      <c r="AS1800" s="104" t="n"/>
      <c r="AT1800" s="92">
        <f>IF(AND(P1800="52-wk high",T1800&gt;=Settings!$B$7),"Y","N")</f>
        <v/>
      </c>
      <c r="AU1800" s="91">
        <f>IF(AND(AD1800&gt;=Settings!$B$8,M1800&gt;0),"Y","N")</f>
        <v/>
      </c>
      <c r="AV1800" s="91">
        <f>IF(OR(AH1800&gt;Settings!$B$9,AI1800&gt;Settings!$B$9),"Y","N")</f>
        <v/>
      </c>
      <c r="AW1800" s="91">
        <f>IF(AJ1800&lt;&gt;"Y","n/a",IF(AND(M1800&gt;0,AK1800&gt;Settings!$B$10),"Y","N"))</f>
        <v/>
      </c>
      <c r="AX1800" s="91">
        <f>IF(AO1800&gt;=Settings!$B$11,"Y","N")</f>
        <v/>
      </c>
      <c r="AY1800" s="99">
        <f>(AT1800="Y")+(AU1800="Y")+(AV1800="Y")+(AW1800="Y")+(AX1800="Y")</f>
        <v/>
      </c>
      <c r="AZ1800" s="94">
        <f>IF(AY1800=0,"None",_xlfn.TEXTJOIN(", ",TRUE(),IF(AT1800="Y","Breakout",""),IF(AU1800="Y","Accumulation",""),IF(AV1800="Y","Institutional buying",""),IF(AW1800="Y","Long buildup",""),IF(AX1800="Y","Momentum leader","")))</f>
        <v/>
      </c>
      <c r="BA1800" s="94">
        <f>IF(BW1800="","","Passes "&amp;AY1800&amp;" of 5 buy-side scans"&amp;IF(G1800="Y","; RED FLAG: filter out using Red flag column",""))</f>
        <v/>
      </c>
      <c r="BB1800" s="91" t="inlineStr">
        <is>
          <t>None</t>
        </is>
      </c>
      <c r="BC1800" s="92" t="inlineStr">
        <is>
          <t>N</t>
        </is>
      </c>
      <c r="BD1800" s="94" t="n"/>
      <c r="BE1800" s="94" t="n"/>
      <c r="BF1800" s="92">
        <f>IF(R1800*100000&gt;=Settings!$B$5,"Y","N")</f>
        <v/>
      </c>
      <c r="BG1800" s="91">
        <f>IF(F1800&gt;Settings!$B$6,"Y","N")</f>
        <v/>
      </c>
      <c r="BH1800" s="97" t="n">
        <v>-10.48</v>
      </c>
      <c r="BI1800" s="96" t="n">
        <v>2.06</v>
      </c>
      <c r="BJ1800" s="96" t="n">
        <v>4.33</v>
      </c>
      <c r="BK1800" s="96" t="n">
        <v>8.130000000000001</v>
      </c>
      <c r="BL1800" s="96" t="n">
        <v>53.67</v>
      </c>
      <c r="BM1800" s="96" t="n">
        <v>4.3</v>
      </c>
      <c r="BN1800" s="97" t="n">
        <v>0.43</v>
      </c>
      <c r="BO1800" s="96" t="n">
        <v>2.01</v>
      </c>
      <c r="BP1800" s="96" t="n">
        <v>5.34</v>
      </c>
      <c r="BQ1800" s="96" t="n">
        <v>8.65</v>
      </c>
      <c r="BR1800" s="91" t="inlineStr">
        <is>
          <t>Stacked up</t>
        </is>
      </c>
      <c r="BS1800" s="91" t="inlineStr">
        <is>
          <t>None</t>
        </is>
      </c>
      <c r="BT1800" s="96" t="n">
        <v>50.6</v>
      </c>
      <c r="BU1800" s="91" t="inlineStr">
        <is>
          <t>N</t>
        </is>
      </c>
      <c r="BV1800" s="99">
        <f>IF(OR(BF1800&lt;&gt;"Y",BG1800&lt;&gt;"Y"),"",(AND(ISNUMBER(BQ1800),BQ1800&gt;0))+(BR1800="Stacked up")+(AND(ISNUMBER(BH1800),BH1800&gt;=-Settings!$B$17))+(AND(ISNUMBER(BK1800),ISNUMBER(BM1800),BK1800&gt;0,BM1800&gt;0))+(AND(ISNUMBER(AQ1800),AQ1800&gt;=Settings!$B$18))+(AND(ISNUMBER(BT1800),BT1800&gt;=Settings!$B$19,BT1800&lt;=Settings!$B$20))+(AND(ISNUMBER(AS1800),AS1800&gt;0))+(AND(ISNUMBER(T1800),ISNUMBER(M1800),T1800&gt;=Settings!$B$21,M1800&gt;0))+(AND(ISNUMBER(AD1800),ISNUMBER(M1800),AD1800&gt;=Settings!$B$22,M1800&gt;0))+(AY1800&gt;=1))</f>
        <v/>
      </c>
      <c r="BW1800" s="91">
        <f>IF(OR(AY1800=0,BF1800&lt;&gt;"Y",BG1800&lt;&gt;"Y"),"",1+SUMPRODUCT(($A$6:$A$2604=A1800)*($AY$6:$AY$2604&gt;0)*($BF$6:$BF$2604="Y")*($BG$6:$BG$2604="Y")*(($AY$6:$AY$2604&gt;AY1800)+($AY$6:$AY$2604=AY1800)*($AD$6:$AD$2604&gt;AD1800))))</f>
        <v/>
      </c>
    </row>
    <row r="1801" ht="23.85" customHeight="1" s="55">
      <c r="A1801" s="90" t="n">
        <v>46296</v>
      </c>
      <c r="B1801" s="91" t="inlineStr">
        <is>
          <t>DHABRIYA</t>
        </is>
      </c>
      <c r="C1801" s="91" t="inlineStr">
        <is>
          <t>INE260R01016</t>
        </is>
      </c>
      <c r="D1801" s="91" t="n"/>
      <c r="E1801" s="91" t="inlineStr">
        <is>
          <t>None</t>
        </is>
      </c>
      <c r="F1801" s="93" t="n">
        <v>502</v>
      </c>
      <c r="G1801" s="92" t="inlineStr">
        <is>
          <t>Y</t>
        </is>
      </c>
      <c r="H1801" s="94" t="inlineStr">
        <is>
          <t>ESM Stage 1; T2T (BE series)</t>
        </is>
      </c>
      <c r="I1801" s="91" t="inlineStr">
        <is>
          <t>Y</t>
        </is>
      </c>
      <c r="J1801" s="92">
        <f>IF(K1801="","N","Y")</f>
        <v/>
      </c>
      <c r="K1801" s="94">
        <f>_xlfn.TEXTJOIN("; ",TRUE,IF(P1801="52-wk low","52-wk low",""),IF(AND(AD1801&gt;=Settings!$B$12,M1801&lt;0),"Distribution",""),IF(AND(AJ1801="Y",M1801&lt;0,AK1801&lt;-Settings!$B$13),"Long unwinding",""),IF(AND(AJ1801="Y",M1801&lt;0,AK1801&gt;Settings!$B$13),"Short buildup",""))</f>
        <v/>
      </c>
      <c r="L1801" s="95" t="n">
        <v>463.8</v>
      </c>
      <c r="M1801" s="96" t="n">
        <v>-1.9</v>
      </c>
      <c r="N1801" s="93" t="n">
        <v>1576</v>
      </c>
      <c r="O1801" s="91" t="inlineStr">
        <is>
          <t>None</t>
        </is>
      </c>
      <c r="P1801" s="91" t="inlineStr">
        <is>
          <t>52-wk low</t>
        </is>
      </c>
      <c r="Q1801" s="97" t="n">
        <v>0.13</v>
      </c>
      <c r="R1801" s="96" t="n">
        <v>0.07000000000000001</v>
      </c>
      <c r="S1801" s="96" t="n">
        <v>1.82</v>
      </c>
      <c r="T1801" s="96" t="n"/>
      <c r="U1801" s="96" t="n"/>
      <c r="V1801" s="103" t="n"/>
      <c r="W1801" s="102" t="n"/>
      <c r="X1801" s="93" t="n"/>
      <c r="Y1801" s="91" t="inlineStr">
        <is>
          <t>None</t>
        </is>
      </c>
      <c r="Z1801" s="99" t="n"/>
      <c r="AA1801" s="96" t="n"/>
      <c r="AB1801" s="96" t="n"/>
      <c r="AC1801" s="96" t="n"/>
      <c r="AD1801" s="96" t="n"/>
      <c r="AE1801" s="96" t="n"/>
      <c r="AF1801" s="103" t="n"/>
      <c r="AG1801" s="91" t="n"/>
      <c r="AH1801" s="100" t="n">
        <v>0</v>
      </c>
      <c r="AI1801" s="101" t="n">
        <v>0</v>
      </c>
      <c r="AJ1801" s="92" t="inlineStr">
        <is>
          <t>N</t>
        </is>
      </c>
      <c r="AK1801" s="96" t="n"/>
      <c r="AL1801" s="91" t="inlineStr">
        <is>
          <t>n/a</t>
        </is>
      </c>
      <c r="AM1801" s="93" t="n"/>
      <c r="AN1801" s="92" t="inlineStr">
        <is>
          <t>None</t>
        </is>
      </c>
      <c r="AO1801" s="102" t="n">
        <v>0</v>
      </c>
      <c r="AP1801" s="103" t="n"/>
      <c r="AQ1801" s="102" t="n"/>
      <c r="AR1801" s="91" t="inlineStr">
        <is>
          <t>N</t>
        </is>
      </c>
      <c r="AS1801" s="104" t="n"/>
      <c r="AT1801" s="92">
        <f>IF(AND(P1801="52-wk high",T1801&gt;=Settings!$B$7),"Y","N")</f>
        <v/>
      </c>
      <c r="AU1801" s="91">
        <f>IF(AND(AD1801&gt;=Settings!$B$8,M1801&gt;0),"Y","N")</f>
        <v/>
      </c>
      <c r="AV1801" s="91">
        <f>IF(OR(AH1801&gt;Settings!$B$9,AI1801&gt;Settings!$B$9),"Y","N")</f>
        <v/>
      </c>
      <c r="AW1801" s="91">
        <f>IF(AJ1801&lt;&gt;"Y","n/a",IF(AND(M1801&gt;0,AK1801&gt;Settings!$B$10),"Y","N"))</f>
        <v/>
      </c>
      <c r="AX1801" s="91">
        <f>IF(AO1801&gt;=Settings!$B$11,"Y","N")</f>
        <v/>
      </c>
      <c r="AY1801" s="99">
        <f>(AT1801="Y")+(AU1801="Y")+(AV1801="Y")+(AW1801="Y")+(AX1801="Y")</f>
        <v/>
      </c>
      <c r="AZ1801" s="94">
        <f>IF(AY1801=0,"None",_xlfn.TEXTJOIN(", ",TRUE(),IF(AT1801="Y","Breakout",""),IF(AU1801="Y","Accumulation",""),IF(AV1801="Y","Institutional buying",""),IF(AW1801="Y","Long buildup",""),IF(AX1801="Y","Momentum leader","")))</f>
        <v/>
      </c>
      <c r="BA1801" s="94">
        <f>IF(BW1801="","","Passes "&amp;AY1801&amp;" of 5 buy-side scans"&amp;IF(G1801="Y","; RED FLAG: filter out using Red flag column",""))</f>
        <v/>
      </c>
      <c r="BB1801" s="91" t="inlineStr">
        <is>
          <t>Lower</t>
        </is>
      </c>
      <c r="BC1801" s="92" t="inlineStr">
        <is>
          <t>N</t>
        </is>
      </c>
      <c r="BD1801" s="94" t="n"/>
      <c r="BE1801" s="94" t="n"/>
      <c r="BF1801" s="92">
        <f>IF(R1801*100000&gt;=Settings!$B$5,"Y","N")</f>
        <v/>
      </c>
      <c r="BG1801" s="91">
        <f>IF(F1801&gt;Settings!$B$6,"Y","N")</f>
        <v/>
      </c>
      <c r="BH1801" s="97" t="n">
        <v>-23.08</v>
      </c>
      <c r="BI1801" s="96" t="n">
        <v>-4.63</v>
      </c>
      <c r="BJ1801" s="96" t="n">
        <v>-12.46</v>
      </c>
      <c r="BK1801" s="96" t="n"/>
      <c r="BL1801" s="96" t="n"/>
      <c r="BM1801" s="96" t="n"/>
      <c r="BN1801" s="97" t="n">
        <v>-5.75</v>
      </c>
      <c r="BO1801" s="96" t="n"/>
      <c r="BP1801" s="96" t="n"/>
      <c r="BQ1801" s="96" t="n"/>
      <c r="BR1801" s="91" t="n"/>
      <c r="BS1801" s="91" t="n"/>
      <c r="BT1801" s="96" t="n">
        <v>39.9</v>
      </c>
      <c r="BU1801" s="91" t="n"/>
      <c r="BV1801" s="99">
        <f>IF(OR(BF1801&lt;&gt;"Y",BG1801&lt;&gt;"Y"),"",(AND(ISNUMBER(BQ1801),BQ1801&gt;0))+(BR1801="Stacked up")+(AND(ISNUMBER(BH1801),BH1801&gt;=-Settings!$B$17))+(AND(ISNUMBER(BK1801),ISNUMBER(BM1801),BK1801&gt;0,BM1801&gt;0))+(AND(ISNUMBER(AQ1801),AQ1801&gt;=Settings!$B$18))+(AND(ISNUMBER(BT1801),BT1801&gt;=Settings!$B$19,BT1801&lt;=Settings!$B$20))+(AND(ISNUMBER(AS1801),AS1801&gt;0))+(AND(ISNUMBER(T1801),ISNUMBER(M1801),T1801&gt;=Settings!$B$21,M1801&gt;0))+(AND(ISNUMBER(AD1801),ISNUMBER(M1801),AD1801&gt;=Settings!$B$22,M1801&gt;0))+(AY1801&gt;=1))</f>
        <v/>
      </c>
      <c r="BW1801" s="91">
        <f>IF(OR(AY1801=0,BF1801&lt;&gt;"Y",BG1801&lt;&gt;"Y"),"",1+SUMPRODUCT(($A$6:$A$2604=A1801)*($AY$6:$AY$2604&gt;0)*($BF$6:$BF$2604="Y")*($BG$6:$BG$2604="Y")*(($AY$6:$AY$2604&gt;AY1801)+($AY$6:$AY$2604=AY1801)*($AD$6:$AD$2604&gt;AD1801))))</f>
        <v/>
      </c>
    </row>
    <row r="1802" ht="23.85" customHeight="1" s="55">
      <c r="A1802" s="90" t="n">
        <v>46296</v>
      </c>
      <c r="B1802" s="91" t="inlineStr">
        <is>
          <t>KNAGRI</t>
        </is>
      </c>
      <c r="C1802" s="91" t="inlineStr">
        <is>
          <t>INE0KNW01016</t>
        </is>
      </c>
      <c r="D1802" s="91" t="n"/>
      <c r="E1802" s="91" t="inlineStr">
        <is>
          <t>None</t>
        </is>
      </c>
      <c r="F1802" s="93" t="n">
        <v>501</v>
      </c>
      <c r="G1802" s="92" t="inlineStr">
        <is>
          <t>N</t>
        </is>
      </c>
      <c r="H1802" s="94" t="n"/>
      <c r="I1802" s="91" t="inlineStr">
        <is>
          <t>N</t>
        </is>
      </c>
      <c r="J1802" s="92">
        <f>IF(K1802="","N","Y")</f>
        <v/>
      </c>
      <c r="K1802" s="94">
        <f>_xlfn.TEXTJOIN("; ",TRUE,IF(P1802="52-wk low","52-wk low",""),IF(AND(AD1802&gt;=Settings!$B$12,M1802&lt;0),"Distribution",""),IF(AND(AJ1802="Y",M1802&lt;0,AK1802&lt;-Settings!$B$13),"Long unwinding",""),IF(AND(AJ1802="Y",M1802&lt;0,AK1802&gt;Settings!$B$13),"Short buildup",""))</f>
        <v/>
      </c>
      <c r="L1802" s="95" t="n">
        <v>200.5</v>
      </c>
      <c r="M1802" s="96" t="n">
        <v>1.2</v>
      </c>
      <c r="N1802" s="93" t="n">
        <v>294</v>
      </c>
      <c r="O1802" s="91" t="inlineStr">
        <is>
          <t>None</t>
        </is>
      </c>
      <c r="P1802" s="91" t="inlineStr">
        <is>
          <t>None</t>
        </is>
      </c>
      <c r="Q1802" s="97" t="n">
        <v>0.04</v>
      </c>
      <c r="R1802" s="96" t="n">
        <v>0.08</v>
      </c>
      <c r="S1802" s="96" t="n">
        <v>0.44</v>
      </c>
      <c r="T1802" s="96" t="n">
        <v>0.23</v>
      </c>
      <c r="U1802" s="96" t="n">
        <v>0.23</v>
      </c>
      <c r="V1802" s="103" t="n">
        <v>0.53</v>
      </c>
      <c r="W1802" s="102" t="n">
        <v>0</v>
      </c>
      <c r="X1802" s="93" t="n"/>
      <c r="Y1802" s="91" t="inlineStr">
        <is>
          <t>None</t>
        </is>
      </c>
      <c r="Z1802" s="99" t="n">
        <v>67.13</v>
      </c>
      <c r="AA1802" s="96" t="n">
        <v>0.97</v>
      </c>
      <c r="AB1802" s="96" t="n">
        <v>0.92</v>
      </c>
      <c r="AC1802" s="96" t="n">
        <v>0.42</v>
      </c>
      <c r="AD1802" s="96" t="n">
        <v>0.19</v>
      </c>
      <c r="AE1802" s="96" t="n">
        <v>0.25</v>
      </c>
      <c r="AF1802" s="103" t="n">
        <v>1.09</v>
      </c>
      <c r="AG1802" s="91" t="inlineStr">
        <is>
          <t>Normal</t>
        </is>
      </c>
      <c r="AH1802" s="100" t="n">
        <v>0</v>
      </c>
      <c r="AI1802" s="101" t="n">
        <v>0</v>
      </c>
      <c r="AJ1802" s="92" t="inlineStr">
        <is>
          <t>N</t>
        </is>
      </c>
      <c r="AK1802" s="96" t="n"/>
      <c r="AL1802" s="91" t="inlineStr">
        <is>
          <t>n/a</t>
        </is>
      </c>
      <c r="AM1802" s="93" t="n"/>
      <c r="AN1802" s="92" t="inlineStr">
        <is>
          <t>None</t>
        </is>
      </c>
      <c r="AO1802" s="102" t="n">
        <v>0</v>
      </c>
      <c r="AP1802" s="103" t="n"/>
      <c r="AQ1802" s="102" t="n"/>
      <c r="AR1802" s="91" t="inlineStr">
        <is>
          <t>N</t>
        </is>
      </c>
      <c r="AS1802" s="104" t="n"/>
      <c r="AT1802" s="92">
        <f>IF(AND(P1802="52-wk high",T1802&gt;=Settings!$B$7),"Y","N")</f>
        <v/>
      </c>
      <c r="AU1802" s="91">
        <f>IF(AND(AD1802&gt;=Settings!$B$8,M1802&gt;0),"Y","N")</f>
        <v/>
      </c>
      <c r="AV1802" s="91">
        <f>IF(OR(AH1802&gt;Settings!$B$9,AI1802&gt;Settings!$B$9),"Y","N")</f>
        <v/>
      </c>
      <c r="AW1802" s="91">
        <f>IF(AJ1802&lt;&gt;"Y","n/a",IF(AND(M1802&gt;0,AK1802&gt;Settings!$B$10),"Y","N"))</f>
        <v/>
      </c>
      <c r="AX1802" s="91">
        <f>IF(AO1802&gt;=Settings!$B$11,"Y","N")</f>
        <v/>
      </c>
      <c r="AY1802" s="99">
        <f>(AT1802="Y")+(AU1802="Y")+(AV1802="Y")+(AW1802="Y")+(AX1802="Y")</f>
        <v/>
      </c>
      <c r="AZ1802" s="94">
        <f>IF(AY1802=0,"None",_xlfn.TEXTJOIN(", ",TRUE(),IF(AT1802="Y","Breakout",""),IF(AU1802="Y","Accumulation",""),IF(AV1802="Y","Institutional buying",""),IF(AW1802="Y","Long buildup",""),IF(AX1802="Y","Momentum leader","")))</f>
        <v/>
      </c>
      <c r="BA1802" s="94">
        <f>IF(BW1802="","","Passes "&amp;AY1802&amp;" of 5 buy-side scans"&amp;IF(G1802="Y","; RED FLAG: filter out using Red flag column",""))</f>
        <v/>
      </c>
      <c r="BB1802" s="91" t="inlineStr">
        <is>
          <t>None</t>
        </is>
      </c>
      <c r="BC1802" s="92" t="inlineStr">
        <is>
          <t>Y</t>
        </is>
      </c>
      <c r="BD1802" s="94" t="inlineStr">
        <is>
          <t>Few traders (&lt;100 unique PAN, 30 days)</t>
        </is>
      </c>
      <c r="BE1802" s="94" t="n"/>
      <c r="BF1802" s="92">
        <f>IF(R1802*100000&gt;=Settings!$B$5,"Y","N")</f>
        <v/>
      </c>
      <c r="BG1802" s="91">
        <f>IF(F1802&gt;Settings!$B$6,"Y","N")</f>
        <v/>
      </c>
      <c r="BH1802" s="97" t="n">
        <v>-17.83</v>
      </c>
      <c r="BI1802" s="96" t="n">
        <v>-6.15</v>
      </c>
      <c r="BJ1802" s="96" t="n">
        <v>-6.74</v>
      </c>
      <c r="BK1802" s="96" t="n">
        <v>-6.23</v>
      </c>
      <c r="BL1802" s="96" t="n">
        <v>11.03</v>
      </c>
      <c r="BM1802" s="96" t="n"/>
      <c r="BN1802" s="97" t="n">
        <v>-1.23</v>
      </c>
      <c r="BO1802" s="96" t="n">
        <v>-2.08</v>
      </c>
      <c r="BP1802" s="96" t="n">
        <v>-1.33</v>
      </c>
      <c r="BQ1802" s="96" t="n">
        <v>-0</v>
      </c>
      <c r="BR1802" s="91" t="inlineStr">
        <is>
          <t>Mixed</t>
        </is>
      </c>
      <c r="BS1802" s="91" t="inlineStr">
        <is>
          <t>None</t>
        </is>
      </c>
      <c r="BT1802" s="96" t="n">
        <v>47</v>
      </c>
      <c r="BU1802" s="91" t="inlineStr">
        <is>
          <t>N</t>
        </is>
      </c>
      <c r="BV1802" s="99">
        <f>IF(OR(BF1802&lt;&gt;"Y",BG1802&lt;&gt;"Y"),"",(AND(ISNUMBER(BQ1802),BQ1802&gt;0))+(BR1802="Stacked up")+(AND(ISNUMBER(BH1802),BH1802&gt;=-Settings!$B$17))+(AND(ISNUMBER(BK1802),ISNUMBER(BM1802),BK1802&gt;0,BM1802&gt;0))+(AND(ISNUMBER(AQ1802),AQ1802&gt;=Settings!$B$18))+(AND(ISNUMBER(BT1802),BT1802&gt;=Settings!$B$19,BT1802&lt;=Settings!$B$20))+(AND(ISNUMBER(AS1802),AS1802&gt;0))+(AND(ISNUMBER(T1802),ISNUMBER(M1802),T1802&gt;=Settings!$B$21,M1802&gt;0))+(AND(ISNUMBER(AD1802),ISNUMBER(M1802),AD1802&gt;=Settings!$B$22,M1802&gt;0))+(AY1802&gt;=1))</f>
        <v/>
      </c>
      <c r="BW1802" s="91">
        <f>IF(OR(AY1802=0,BF1802&lt;&gt;"Y",BG1802&lt;&gt;"Y"),"",1+SUMPRODUCT(($A$6:$A$2604=A1802)*($AY$6:$AY$2604&gt;0)*($BF$6:$BF$2604="Y")*($BG$6:$BG$2604="Y")*(($AY$6:$AY$2604&gt;AY1802)+($AY$6:$AY$2604=AY1802)*($AD$6:$AD$2604&gt;AD1802))))</f>
        <v/>
      </c>
    </row>
    <row r="1803" ht="23.85" customHeight="1" s="55">
      <c r="A1803" s="90" t="n">
        <v>46296</v>
      </c>
      <c r="B1803" s="91" t="inlineStr">
        <is>
          <t>PTL</t>
        </is>
      </c>
      <c r="C1803" s="91" t="inlineStr">
        <is>
          <t>INE034D01049</t>
        </is>
      </c>
      <c r="D1803" s="91" t="n"/>
      <c r="E1803" s="91" t="inlineStr">
        <is>
          <t>None</t>
        </is>
      </c>
      <c r="F1803" s="93" t="n">
        <v>501</v>
      </c>
      <c r="G1803" s="92" t="inlineStr">
        <is>
          <t>N</t>
        </is>
      </c>
      <c r="H1803" s="94" t="n"/>
      <c r="I1803" s="91" t="inlineStr">
        <is>
          <t>N</t>
        </is>
      </c>
      <c r="J1803" s="92">
        <f>IF(K1803="","N","Y")</f>
        <v/>
      </c>
      <c r="K1803" s="94">
        <f>_xlfn.TEXTJOIN("; ",TRUE,IF(P1803="52-wk low","52-wk low",""),IF(AND(AD1803&gt;=Settings!$B$12,M1803&lt;0),"Distribution",""),IF(AND(AJ1803="Y",M1803&lt;0,AK1803&lt;-Settings!$B$13),"Long unwinding",""),IF(AND(AJ1803="Y",M1803&lt;0,AK1803&gt;Settings!$B$13),"Short buildup",""))</f>
        <v/>
      </c>
      <c r="L1803" s="95" t="n">
        <v>37.87</v>
      </c>
      <c r="M1803" s="96" t="n">
        <v>0</v>
      </c>
      <c r="N1803" s="93" t="n">
        <v>581</v>
      </c>
      <c r="O1803" s="91" t="inlineStr">
        <is>
          <t>None</t>
        </is>
      </c>
      <c r="P1803" s="91" t="inlineStr">
        <is>
          <t>None</t>
        </is>
      </c>
      <c r="Q1803" s="97" t="n">
        <v>0.24</v>
      </c>
      <c r="R1803" s="96" t="n">
        <v>0.34</v>
      </c>
      <c r="S1803" s="96" t="n">
        <v>0.7</v>
      </c>
      <c r="T1803" s="96" t="n">
        <v>0.6899999999999999</v>
      </c>
      <c r="U1803" s="96" t="n">
        <v>0.53</v>
      </c>
      <c r="V1803" s="103" t="n">
        <v>0.77</v>
      </c>
      <c r="W1803" s="102" t="n">
        <v>4</v>
      </c>
      <c r="X1803" s="93" t="n"/>
      <c r="Y1803" s="91" t="inlineStr">
        <is>
          <t>None</t>
        </is>
      </c>
      <c r="Z1803" s="99" t="n">
        <v>83.09</v>
      </c>
      <c r="AA1803" s="96" t="n">
        <v>1.15</v>
      </c>
      <c r="AB1803" s="96" t="n">
        <v>1.13</v>
      </c>
      <c r="AC1803" s="96" t="n">
        <v>0.8</v>
      </c>
      <c r="AD1803" s="96" t="n">
        <v>0.77</v>
      </c>
      <c r="AE1803" s="96" t="n">
        <v>0.6</v>
      </c>
      <c r="AF1803" s="103" t="n">
        <v>0.99</v>
      </c>
      <c r="AG1803" s="91" t="inlineStr">
        <is>
          <t>Normal</t>
        </is>
      </c>
      <c r="AH1803" s="100" t="n">
        <v>0</v>
      </c>
      <c r="AI1803" s="101" t="n">
        <v>0</v>
      </c>
      <c r="AJ1803" s="92" t="inlineStr">
        <is>
          <t>N</t>
        </is>
      </c>
      <c r="AK1803" s="96" t="n"/>
      <c r="AL1803" s="91" t="inlineStr">
        <is>
          <t>n/a</t>
        </is>
      </c>
      <c r="AM1803" s="93" t="n"/>
      <c r="AN1803" s="92" t="inlineStr">
        <is>
          <t>None</t>
        </is>
      </c>
      <c r="AO1803" s="102" t="n">
        <v>0</v>
      </c>
      <c r="AP1803" s="103" t="n">
        <v>0.76</v>
      </c>
      <c r="AQ1803" s="102" t="n">
        <v>45</v>
      </c>
      <c r="AR1803" s="91" t="inlineStr">
        <is>
          <t>N</t>
        </is>
      </c>
      <c r="AS1803" s="104" t="n"/>
      <c r="AT1803" s="92">
        <f>IF(AND(P1803="52-wk high",T1803&gt;=Settings!$B$7),"Y","N")</f>
        <v/>
      </c>
      <c r="AU1803" s="91">
        <f>IF(AND(AD1803&gt;=Settings!$B$8,M1803&gt;0),"Y","N")</f>
        <v/>
      </c>
      <c r="AV1803" s="91">
        <f>IF(OR(AH1803&gt;Settings!$B$9,AI1803&gt;Settings!$B$9),"Y","N")</f>
        <v/>
      </c>
      <c r="AW1803" s="91">
        <f>IF(AJ1803&lt;&gt;"Y","n/a",IF(AND(M1803&gt;0,AK1803&gt;Settings!$B$10),"Y","N"))</f>
        <v/>
      </c>
      <c r="AX1803" s="91">
        <f>IF(AO1803&gt;=Settings!$B$11,"Y","N")</f>
        <v/>
      </c>
      <c r="AY1803" s="99">
        <f>(AT1803="Y")+(AU1803="Y")+(AV1803="Y")+(AW1803="Y")+(AX1803="Y")</f>
        <v/>
      </c>
      <c r="AZ1803" s="94">
        <f>IF(AY1803=0,"None",_xlfn.TEXTJOIN(", ",TRUE(),IF(AT1803="Y","Breakout",""),IF(AU1803="Y","Accumulation",""),IF(AV1803="Y","Institutional buying",""),IF(AW1803="Y","Long buildup",""),IF(AX1803="Y","Momentum leader","")))</f>
        <v/>
      </c>
      <c r="BA1803" s="94">
        <f>IF(BW1803="","","Passes "&amp;AY1803&amp;" of 5 buy-side scans"&amp;IF(G1803="Y","; RED FLAG: filter out using Red flag column",""))</f>
        <v/>
      </c>
      <c r="BB1803" s="91" t="inlineStr">
        <is>
          <t>None</t>
        </is>
      </c>
      <c r="BC1803" s="92" t="inlineStr">
        <is>
          <t>N</t>
        </is>
      </c>
      <c r="BD1803" s="94" t="n"/>
      <c r="BE1803" s="94" t="n"/>
      <c r="BF1803" s="92">
        <f>IF(R1803*100000&gt;=Settings!$B$5,"Y","N")</f>
        <v/>
      </c>
      <c r="BG1803" s="91">
        <f>IF(F1803&gt;Settings!$B$6,"Y","N")</f>
        <v/>
      </c>
      <c r="BH1803" s="97" t="n">
        <v>-13.48</v>
      </c>
      <c r="BI1803" s="96" t="n">
        <v>-0.84</v>
      </c>
      <c r="BJ1803" s="96" t="n">
        <v>-1.35</v>
      </c>
      <c r="BK1803" s="96" t="n">
        <v>-10.58</v>
      </c>
      <c r="BL1803" s="96" t="n">
        <v>0.85</v>
      </c>
      <c r="BM1803" s="96" t="n">
        <v>-4.92</v>
      </c>
      <c r="BN1803" s="97" t="n">
        <v>-0.9399999999999999</v>
      </c>
      <c r="BO1803" s="96" t="n">
        <v>-2.17</v>
      </c>
      <c r="BP1803" s="96" t="n">
        <v>-3.15</v>
      </c>
      <c r="BQ1803" s="96" t="n">
        <v>-3.77</v>
      </c>
      <c r="BR1803" s="91" t="inlineStr">
        <is>
          <t>Stacked down</t>
        </is>
      </c>
      <c r="BS1803" s="91" t="inlineStr">
        <is>
          <t>None</t>
        </is>
      </c>
      <c r="BT1803" s="96" t="n">
        <v>38.6</v>
      </c>
      <c r="BU1803" s="91" t="inlineStr">
        <is>
          <t>N</t>
        </is>
      </c>
      <c r="BV1803" s="99">
        <f>IF(OR(BF1803&lt;&gt;"Y",BG1803&lt;&gt;"Y"),"",(AND(ISNUMBER(BQ1803),BQ1803&gt;0))+(BR1803="Stacked up")+(AND(ISNUMBER(BH1803),BH1803&gt;=-Settings!$B$17))+(AND(ISNUMBER(BK1803),ISNUMBER(BM1803),BK1803&gt;0,BM1803&gt;0))+(AND(ISNUMBER(AQ1803),AQ1803&gt;=Settings!$B$18))+(AND(ISNUMBER(BT1803),BT1803&gt;=Settings!$B$19,BT1803&lt;=Settings!$B$20))+(AND(ISNUMBER(AS1803),AS1803&gt;0))+(AND(ISNUMBER(T1803),ISNUMBER(M1803),T1803&gt;=Settings!$B$21,M1803&gt;0))+(AND(ISNUMBER(AD1803),ISNUMBER(M1803),AD1803&gt;=Settings!$B$22,M1803&gt;0))+(AY1803&gt;=1))</f>
        <v/>
      </c>
      <c r="BW1803" s="91">
        <f>IF(OR(AY1803=0,BF1803&lt;&gt;"Y",BG1803&lt;&gt;"Y"),"",1+SUMPRODUCT(($A$6:$A$2604=A1803)*($AY$6:$AY$2604&gt;0)*($BF$6:$BF$2604="Y")*($BG$6:$BG$2604="Y")*(($AY$6:$AY$2604&gt;AY1803)+($AY$6:$AY$2604=AY1803)*($AD$6:$AD$2604&gt;AD1803))))</f>
        <v/>
      </c>
    </row>
    <row r="1804" ht="23.85" customHeight="1" s="55">
      <c r="A1804" s="90" t="n">
        <v>46296</v>
      </c>
      <c r="B1804" s="91" t="inlineStr">
        <is>
          <t>MUNJALSHOW</t>
        </is>
      </c>
      <c r="C1804" s="91" t="inlineStr">
        <is>
          <t>INE577A01027</t>
        </is>
      </c>
      <c r="D1804" s="91" t="n"/>
      <c r="E1804" s="91" t="inlineStr">
        <is>
          <t>None</t>
        </is>
      </c>
      <c r="F1804" s="93" t="n">
        <v>498</v>
      </c>
      <c r="G1804" s="92" t="inlineStr">
        <is>
          <t>N</t>
        </is>
      </c>
      <c r="H1804" s="94" t="n"/>
      <c r="I1804" s="91" t="inlineStr">
        <is>
          <t>N</t>
        </is>
      </c>
      <c r="J1804" s="92">
        <f>IF(K1804="","N","Y")</f>
        <v/>
      </c>
      <c r="K1804" s="94">
        <f>_xlfn.TEXTJOIN("; ",TRUE,IF(P1804="52-wk low","52-wk low",""),IF(AND(AD1804&gt;=Settings!$B$12,M1804&lt;0),"Distribution",""),IF(AND(AJ1804="Y",M1804&lt;0,AK1804&lt;-Settings!$B$13),"Long unwinding",""),IF(AND(AJ1804="Y",M1804&lt;0,AK1804&gt;Settings!$B$13),"Short buildup",""))</f>
        <v/>
      </c>
      <c r="L1804" s="95" t="n">
        <v>124.53</v>
      </c>
      <c r="M1804" s="96" t="n">
        <v>-1.51</v>
      </c>
      <c r="N1804" s="93" t="n">
        <v>1334</v>
      </c>
      <c r="O1804" s="91" t="inlineStr">
        <is>
          <t>None</t>
        </is>
      </c>
      <c r="P1804" s="91" t="inlineStr">
        <is>
          <t>None</t>
        </is>
      </c>
      <c r="Q1804" s="97" t="n">
        <v>0.37</v>
      </c>
      <c r="R1804" s="96" t="n">
        <v>0.36</v>
      </c>
      <c r="S1804" s="96" t="n">
        <v>1.05</v>
      </c>
      <c r="T1804" s="96" t="n">
        <v>0.59</v>
      </c>
      <c r="U1804" s="96" t="n">
        <v>0.71</v>
      </c>
      <c r="V1804" s="103" t="n">
        <v>0.6899999999999999</v>
      </c>
      <c r="W1804" s="102" t="n">
        <v>1</v>
      </c>
      <c r="X1804" s="93" t="n"/>
      <c r="Y1804" s="91" t="inlineStr">
        <is>
          <t>None</t>
        </is>
      </c>
      <c r="Z1804" s="99" t="n">
        <v>53.69</v>
      </c>
      <c r="AA1804" s="96" t="n">
        <v>0.9</v>
      </c>
      <c r="AB1804" s="96" t="n">
        <v>0.93</v>
      </c>
      <c r="AC1804" s="96" t="n">
        <v>1</v>
      </c>
      <c r="AD1804" s="96" t="n">
        <v>0.65</v>
      </c>
      <c r="AE1804" s="96" t="n">
        <v>0.74</v>
      </c>
      <c r="AF1804" s="103" t="n">
        <v>1.1</v>
      </c>
      <c r="AG1804" s="91" t="inlineStr">
        <is>
          <t>Normal</t>
        </is>
      </c>
      <c r="AH1804" s="100" t="n">
        <v>0</v>
      </c>
      <c r="AI1804" s="101" t="n">
        <v>0</v>
      </c>
      <c r="AJ1804" s="92" t="inlineStr">
        <is>
          <t>N</t>
        </is>
      </c>
      <c r="AK1804" s="96" t="n"/>
      <c r="AL1804" s="91" t="inlineStr">
        <is>
          <t>n/a</t>
        </is>
      </c>
      <c r="AM1804" s="93" t="n"/>
      <c r="AN1804" s="92" t="inlineStr">
        <is>
          <t>None</t>
        </is>
      </c>
      <c r="AO1804" s="102" t="n">
        <v>0</v>
      </c>
      <c r="AP1804" s="103" t="n">
        <v>0.8</v>
      </c>
      <c r="AQ1804" s="102" t="n">
        <v>49</v>
      </c>
      <c r="AR1804" s="91" t="inlineStr">
        <is>
          <t>N</t>
        </is>
      </c>
      <c r="AS1804" s="104" t="n"/>
      <c r="AT1804" s="92">
        <f>IF(AND(P1804="52-wk high",T1804&gt;=Settings!$B$7),"Y","N")</f>
        <v/>
      </c>
      <c r="AU1804" s="91">
        <f>IF(AND(AD1804&gt;=Settings!$B$8,M1804&gt;0),"Y","N")</f>
        <v/>
      </c>
      <c r="AV1804" s="91">
        <f>IF(OR(AH1804&gt;Settings!$B$9,AI1804&gt;Settings!$B$9),"Y","N")</f>
        <v/>
      </c>
      <c r="AW1804" s="91">
        <f>IF(AJ1804&lt;&gt;"Y","n/a",IF(AND(M1804&gt;0,AK1804&gt;Settings!$B$10),"Y","N"))</f>
        <v/>
      </c>
      <c r="AX1804" s="91">
        <f>IF(AO1804&gt;=Settings!$B$11,"Y","N")</f>
        <v/>
      </c>
      <c r="AY1804" s="99">
        <f>(AT1804="Y")+(AU1804="Y")+(AV1804="Y")+(AW1804="Y")+(AX1804="Y")</f>
        <v/>
      </c>
      <c r="AZ1804" s="94">
        <f>IF(AY1804=0,"None",_xlfn.TEXTJOIN(", ",TRUE(),IF(AT1804="Y","Breakout",""),IF(AU1804="Y","Accumulation",""),IF(AV1804="Y","Institutional buying",""),IF(AW1804="Y","Long buildup",""),IF(AX1804="Y","Momentum leader","")))</f>
        <v/>
      </c>
      <c r="BA1804" s="94">
        <f>IF(BW1804="","","Passes "&amp;AY1804&amp;" of 5 buy-side scans"&amp;IF(G1804="Y","; RED FLAG: filter out using Red flag column",""))</f>
        <v/>
      </c>
      <c r="BB1804" s="91" t="inlineStr">
        <is>
          <t>None</t>
        </is>
      </c>
      <c r="BC1804" s="92" t="inlineStr">
        <is>
          <t>N</t>
        </is>
      </c>
      <c r="BD1804" s="94" t="n"/>
      <c r="BE1804" s="94" t="n"/>
      <c r="BF1804" s="92">
        <f>IF(R1804*100000&gt;=Settings!$B$5,"Y","N")</f>
        <v/>
      </c>
      <c r="BG1804" s="91">
        <f>IF(F1804&gt;Settings!$B$6,"Y","N")</f>
        <v/>
      </c>
      <c r="BH1804" s="97" t="n">
        <v>-15.34</v>
      </c>
      <c r="BI1804" s="96" t="n">
        <v>-3.39</v>
      </c>
      <c r="BJ1804" s="96" t="n">
        <v>-3.39</v>
      </c>
      <c r="BK1804" s="96" t="n">
        <v>-4.27</v>
      </c>
      <c r="BL1804" s="96" t="n">
        <v>7.87</v>
      </c>
      <c r="BM1804" s="96" t="n">
        <v>-11.58</v>
      </c>
      <c r="BN1804" s="97" t="n">
        <v>-2.78</v>
      </c>
      <c r="BO1804" s="96" t="n">
        <v>-4.31</v>
      </c>
      <c r="BP1804" s="96" t="n">
        <v>-4.72</v>
      </c>
      <c r="BQ1804" s="96" t="n">
        <v>-5.14</v>
      </c>
      <c r="BR1804" s="91" t="inlineStr">
        <is>
          <t>Stacked down</t>
        </is>
      </c>
      <c r="BS1804" s="91" t="inlineStr">
        <is>
          <t>None</t>
        </is>
      </c>
      <c r="BT1804" s="96" t="n">
        <v>38.7</v>
      </c>
      <c r="BU1804" s="91" t="inlineStr">
        <is>
          <t>N</t>
        </is>
      </c>
      <c r="BV1804" s="99">
        <f>IF(OR(BF1804&lt;&gt;"Y",BG1804&lt;&gt;"Y"),"",(AND(ISNUMBER(BQ1804),BQ1804&gt;0))+(BR1804="Stacked up")+(AND(ISNUMBER(BH1804),BH1804&gt;=-Settings!$B$17))+(AND(ISNUMBER(BK1804),ISNUMBER(BM1804),BK1804&gt;0,BM1804&gt;0))+(AND(ISNUMBER(AQ1804),AQ1804&gt;=Settings!$B$18))+(AND(ISNUMBER(BT1804),BT1804&gt;=Settings!$B$19,BT1804&lt;=Settings!$B$20))+(AND(ISNUMBER(AS1804),AS1804&gt;0))+(AND(ISNUMBER(T1804),ISNUMBER(M1804),T1804&gt;=Settings!$B$21,M1804&gt;0))+(AND(ISNUMBER(AD1804),ISNUMBER(M1804),AD1804&gt;=Settings!$B$22,M1804&gt;0))+(AY1804&gt;=1))</f>
        <v/>
      </c>
      <c r="BW1804" s="91">
        <f>IF(OR(AY1804=0,BF1804&lt;&gt;"Y",BG1804&lt;&gt;"Y"),"",1+SUMPRODUCT(($A$6:$A$2604=A1804)*($AY$6:$AY$2604&gt;0)*($BF$6:$BF$2604="Y")*($BG$6:$BG$2604="Y")*(($AY$6:$AY$2604&gt;AY1804)+($AY$6:$AY$2604=AY1804)*($AD$6:$AD$2604&gt;AD1804))))</f>
        <v/>
      </c>
    </row>
    <row r="1805" ht="23.85" customHeight="1" s="55">
      <c r="A1805" s="90" t="n">
        <v>46296</v>
      </c>
      <c r="B1805" s="91" t="inlineStr">
        <is>
          <t>ALUFLUOR</t>
        </is>
      </c>
      <c r="C1805" s="91" t="inlineStr">
        <is>
          <t>INE058F01019</t>
        </is>
      </c>
      <c r="D1805" s="91" t="n"/>
      <c r="E1805" s="91" t="inlineStr">
        <is>
          <t>None</t>
        </is>
      </c>
      <c r="F1805" s="93" t="n">
        <v>496</v>
      </c>
      <c r="G1805" s="92" t="inlineStr">
        <is>
          <t>N</t>
        </is>
      </c>
      <c r="H1805" s="94" t="n"/>
      <c r="I1805" s="91" t="inlineStr">
        <is>
          <t>N</t>
        </is>
      </c>
      <c r="J1805" s="92">
        <f>IF(K1805="","N","Y")</f>
        <v/>
      </c>
      <c r="K1805" s="94">
        <f>_xlfn.TEXTJOIN("; ",TRUE,IF(P1805="52-wk low","52-wk low",""),IF(AND(AD1805&gt;=Settings!$B$12,M1805&lt;0),"Distribution",""),IF(AND(AJ1805="Y",M1805&lt;0,AK1805&lt;-Settings!$B$13),"Long unwinding",""),IF(AND(AJ1805="Y",M1805&lt;0,AK1805&gt;Settings!$B$13),"Short buildup",""))</f>
        <v/>
      </c>
      <c r="L1805" s="95" t="n">
        <v>633.8</v>
      </c>
      <c r="M1805" s="96" t="n">
        <v>0.17</v>
      </c>
      <c r="N1805" s="93" t="n">
        <v>534</v>
      </c>
      <c r="O1805" s="91" t="inlineStr">
        <is>
          <t>None</t>
        </is>
      </c>
      <c r="P1805" s="91" t="inlineStr">
        <is>
          <t>None</t>
        </is>
      </c>
      <c r="Q1805" s="97" t="n">
        <v>0.28</v>
      </c>
      <c r="R1805" s="96" t="n">
        <v>0.15</v>
      </c>
      <c r="S1805" s="96" t="n">
        <v>1.92</v>
      </c>
      <c r="T1805" s="96" t="n"/>
      <c r="U1805" s="96" t="n"/>
      <c r="V1805" s="103" t="n"/>
      <c r="W1805" s="102" t="n"/>
      <c r="X1805" s="93" t="n"/>
      <c r="Y1805" s="91" t="inlineStr">
        <is>
          <t>None</t>
        </is>
      </c>
      <c r="Z1805" s="99" t="n">
        <v>81.40000000000001</v>
      </c>
      <c r="AA1805" s="96" t="n">
        <v>1.13</v>
      </c>
      <c r="AB1805" s="96" t="n"/>
      <c r="AC1805" s="96" t="n">
        <v>2.64</v>
      </c>
      <c r="AD1805" s="96" t="n"/>
      <c r="AE1805" s="96" t="n"/>
      <c r="AF1805" s="103" t="n"/>
      <c r="AG1805" s="91" t="n"/>
      <c r="AH1805" s="100" t="n">
        <v>0</v>
      </c>
      <c r="AI1805" s="101" t="n">
        <v>0</v>
      </c>
      <c r="AJ1805" s="92" t="inlineStr">
        <is>
          <t>N</t>
        </is>
      </c>
      <c r="AK1805" s="96" t="n"/>
      <c r="AL1805" s="91" t="inlineStr">
        <is>
          <t>n/a</t>
        </is>
      </c>
      <c r="AM1805" s="93" t="n"/>
      <c r="AN1805" s="92" t="inlineStr">
        <is>
          <t>None</t>
        </is>
      </c>
      <c r="AO1805" s="102" t="n">
        <v>0</v>
      </c>
      <c r="AP1805" s="103" t="n"/>
      <c r="AQ1805" s="102" t="n"/>
      <c r="AR1805" s="91" t="inlineStr">
        <is>
          <t>N</t>
        </is>
      </c>
      <c r="AS1805" s="104" t="n"/>
      <c r="AT1805" s="92">
        <f>IF(AND(P1805="52-wk high",T1805&gt;=Settings!$B$7),"Y","N")</f>
        <v/>
      </c>
      <c r="AU1805" s="91">
        <f>IF(AND(AD1805&gt;=Settings!$B$8,M1805&gt;0),"Y","N")</f>
        <v/>
      </c>
      <c r="AV1805" s="91">
        <f>IF(OR(AH1805&gt;Settings!$B$9,AI1805&gt;Settings!$B$9),"Y","N")</f>
        <v/>
      </c>
      <c r="AW1805" s="91">
        <f>IF(AJ1805&lt;&gt;"Y","n/a",IF(AND(M1805&gt;0,AK1805&gt;Settings!$B$10),"Y","N"))</f>
        <v/>
      </c>
      <c r="AX1805" s="91">
        <f>IF(AO1805&gt;=Settings!$B$11,"Y","N")</f>
        <v/>
      </c>
      <c r="AY1805" s="99">
        <f>(AT1805="Y")+(AU1805="Y")+(AV1805="Y")+(AW1805="Y")+(AX1805="Y")</f>
        <v/>
      </c>
      <c r="AZ1805" s="94">
        <f>IF(AY1805=0,"None",_xlfn.TEXTJOIN(", ",TRUE(),IF(AT1805="Y","Breakout",""),IF(AU1805="Y","Accumulation",""),IF(AV1805="Y","Institutional buying",""),IF(AW1805="Y","Long buildup",""),IF(AX1805="Y","Momentum leader","")))</f>
        <v/>
      </c>
      <c r="BA1805" s="94">
        <f>IF(BW1805="","","Passes "&amp;AY1805&amp;" of 5 buy-side scans"&amp;IF(G1805="Y","; RED FLAG: filter out using Red flag column",""))</f>
        <v/>
      </c>
      <c r="BB1805" s="91" t="inlineStr">
        <is>
          <t>None</t>
        </is>
      </c>
      <c r="BC1805" s="92" t="inlineStr">
        <is>
          <t>Y</t>
        </is>
      </c>
      <c r="BD1805" s="94" t="inlineStr">
        <is>
          <t>&gt;25% move in 15 days; &gt;25% move in 1 month</t>
        </is>
      </c>
      <c r="BE1805" s="94" t="n"/>
      <c r="BF1805" s="92">
        <f>IF(R1805*100000&gt;=Settings!$B$5,"Y","N")</f>
        <v/>
      </c>
      <c r="BG1805" s="91">
        <f>IF(F1805&gt;Settings!$B$6,"Y","N")</f>
        <v/>
      </c>
      <c r="BH1805" s="97" t="n">
        <v>-2.34</v>
      </c>
      <c r="BI1805" s="96" t="n">
        <v>12.02</v>
      </c>
      <c r="BJ1805" s="96" t="n">
        <v>27.55</v>
      </c>
      <c r="BK1805" s="96" t="n"/>
      <c r="BL1805" s="96" t="n"/>
      <c r="BM1805" s="96" t="n"/>
      <c r="BN1805" s="97" t="n">
        <v>14.64</v>
      </c>
      <c r="BO1805" s="96" t="n"/>
      <c r="BP1805" s="96" t="n"/>
      <c r="BQ1805" s="96" t="n"/>
      <c r="BR1805" s="91" t="n"/>
      <c r="BS1805" s="91" t="n"/>
      <c r="BT1805" s="96" t="n">
        <v>88.90000000000001</v>
      </c>
      <c r="BU1805" s="91" t="n"/>
      <c r="BV1805" s="99">
        <f>IF(OR(BF1805&lt;&gt;"Y",BG1805&lt;&gt;"Y"),"",(AND(ISNUMBER(BQ1805),BQ1805&gt;0))+(BR1805="Stacked up")+(AND(ISNUMBER(BH1805),BH1805&gt;=-Settings!$B$17))+(AND(ISNUMBER(BK1805),ISNUMBER(BM1805),BK1805&gt;0,BM1805&gt;0))+(AND(ISNUMBER(AQ1805),AQ1805&gt;=Settings!$B$18))+(AND(ISNUMBER(BT1805),BT1805&gt;=Settings!$B$19,BT1805&lt;=Settings!$B$20))+(AND(ISNUMBER(AS1805),AS1805&gt;0))+(AND(ISNUMBER(T1805),ISNUMBER(M1805),T1805&gt;=Settings!$B$21,M1805&gt;0))+(AND(ISNUMBER(AD1805),ISNUMBER(M1805),AD1805&gt;=Settings!$B$22,M1805&gt;0))+(AY1805&gt;=1))</f>
        <v/>
      </c>
      <c r="BW1805" s="91">
        <f>IF(OR(AY1805=0,BF1805&lt;&gt;"Y",BG1805&lt;&gt;"Y"),"",1+SUMPRODUCT(($A$6:$A$2604=A1805)*($AY$6:$AY$2604&gt;0)*($BF$6:$BF$2604="Y")*($BG$6:$BG$2604="Y")*(($AY$6:$AY$2604&gt;AY1805)+($AY$6:$AY$2604=AY1805)*($AD$6:$AD$2604&gt;AD1805))))</f>
        <v/>
      </c>
    </row>
    <row r="1806" ht="23.85" customHeight="1" s="55">
      <c r="A1806" s="90" t="n">
        <v>46296</v>
      </c>
      <c r="B1806" s="91" t="inlineStr">
        <is>
          <t>OSWALGREEN</t>
        </is>
      </c>
      <c r="C1806" s="91" t="inlineStr">
        <is>
          <t>INE143A01010</t>
        </is>
      </c>
      <c r="D1806" s="91" t="n"/>
      <c r="E1806" s="91" t="inlineStr">
        <is>
          <t>None</t>
        </is>
      </c>
      <c r="F1806" s="93" t="n">
        <v>495</v>
      </c>
      <c r="G1806" s="92" t="inlineStr">
        <is>
          <t>N</t>
        </is>
      </c>
      <c r="H1806" s="94" t="n"/>
      <c r="I1806" s="91" t="inlineStr">
        <is>
          <t>N</t>
        </is>
      </c>
      <c r="J1806" s="92">
        <f>IF(K1806="","N","Y")</f>
        <v/>
      </c>
      <c r="K1806" s="94">
        <f>_xlfn.TEXTJOIN("; ",TRUE,IF(P1806="52-wk low","52-wk low",""),IF(AND(AD1806&gt;=Settings!$B$12,M1806&lt;0),"Distribution",""),IF(AND(AJ1806="Y",M1806&lt;0,AK1806&lt;-Settings!$B$13),"Long unwinding",""),IF(AND(AJ1806="Y",M1806&lt;0,AK1806&gt;Settings!$B$13),"Short buildup",""))</f>
        <v/>
      </c>
      <c r="L1806" s="95" t="n">
        <v>19.28</v>
      </c>
      <c r="M1806" s="96" t="n">
        <v>-5.12</v>
      </c>
      <c r="N1806" s="93" t="n">
        <v>2511</v>
      </c>
      <c r="O1806" s="91" t="inlineStr">
        <is>
          <t>None</t>
        </is>
      </c>
      <c r="P1806" s="91" t="inlineStr">
        <is>
          <t>None</t>
        </is>
      </c>
      <c r="Q1806" s="97" t="n">
        <v>1.04</v>
      </c>
      <c r="R1806" s="96" t="n">
        <v>1.13</v>
      </c>
      <c r="S1806" s="96" t="n">
        <v>0.93</v>
      </c>
      <c r="T1806" s="96" t="n">
        <v>0.5600000000000001</v>
      </c>
      <c r="U1806" s="96" t="n">
        <v>0.53</v>
      </c>
      <c r="V1806" s="103" t="n">
        <v>0.59</v>
      </c>
      <c r="W1806" s="102" t="n">
        <v>2</v>
      </c>
      <c r="X1806" s="93" t="n"/>
      <c r="Y1806" s="91" t="inlineStr">
        <is>
          <t>None</t>
        </is>
      </c>
      <c r="Z1806" s="99" t="n">
        <v>75.14</v>
      </c>
      <c r="AA1806" s="96" t="n">
        <v>1.19</v>
      </c>
      <c r="AB1806" s="96" t="n">
        <v>1.22</v>
      </c>
      <c r="AC1806" s="96" t="n">
        <v>1.18</v>
      </c>
      <c r="AD1806" s="96" t="n">
        <v>0.97</v>
      </c>
      <c r="AE1806" s="96" t="n">
        <v>0.83</v>
      </c>
      <c r="AF1806" s="103" t="n">
        <v>1.24</v>
      </c>
      <c r="AG1806" s="91" t="inlineStr">
        <is>
          <t>Normal</t>
        </is>
      </c>
      <c r="AH1806" s="100" t="n">
        <v>0</v>
      </c>
      <c r="AI1806" s="101" t="n">
        <v>0</v>
      </c>
      <c r="AJ1806" s="92" t="inlineStr">
        <is>
          <t>N</t>
        </is>
      </c>
      <c r="AK1806" s="96" t="n"/>
      <c r="AL1806" s="91" t="inlineStr">
        <is>
          <t>n/a</t>
        </is>
      </c>
      <c r="AM1806" s="93" t="n"/>
      <c r="AN1806" s="92" t="inlineStr">
        <is>
          <t>None</t>
        </is>
      </c>
      <c r="AO1806" s="102" t="n">
        <v>0</v>
      </c>
      <c r="AP1806" s="103" t="n">
        <v>0.51</v>
      </c>
      <c r="AQ1806" s="102" t="n">
        <v>5</v>
      </c>
      <c r="AR1806" s="91" t="inlineStr">
        <is>
          <t>N</t>
        </is>
      </c>
      <c r="AS1806" s="104" t="n"/>
      <c r="AT1806" s="92">
        <f>IF(AND(P1806="52-wk high",T1806&gt;=Settings!$B$7),"Y","N")</f>
        <v/>
      </c>
      <c r="AU1806" s="91">
        <f>IF(AND(AD1806&gt;=Settings!$B$8,M1806&gt;0),"Y","N")</f>
        <v/>
      </c>
      <c r="AV1806" s="91">
        <f>IF(OR(AH1806&gt;Settings!$B$9,AI1806&gt;Settings!$B$9),"Y","N")</f>
        <v/>
      </c>
      <c r="AW1806" s="91">
        <f>IF(AJ1806&lt;&gt;"Y","n/a",IF(AND(M1806&gt;0,AK1806&gt;Settings!$B$10),"Y","N"))</f>
        <v/>
      </c>
      <c r="AX1806" s="91">
        <f>IF(AO1806&gt;=Settings!$B$11,"Y","N")</f>
        <v/>
      </c>
      <c r="AY1806" s="99">
        <f>(AT1806="Y")+(AU1806="Y")+(AV1806="Y")+(AW1806="Y")+(AX1806="Y")</f>
        <v/>
      </c>
      <c r="AZ1806" s="94">
        <f>IF(AY1806=0,"None",_xlfn.TEXTJOIN(", ",TRUE(),IF(AT1806="Y","Breakout",""),IF(AU1806="Y","Accumulation",""),IF(AV1806="Y","Institutional buying",""),IF(AW1806="Y","Long buildup",""),IF(AX1806="Y","Momentum leader","")))</f>
        <v/>
      </c>
      <c r="BA1806" s="94">
        <f>IF(BW1806="","","Passes "&amp;AY1806&amp;" of 5 buy-side scans"&amp;IF(G1806="Y","; RED FLAG: filter out using Red flag column",""))</f>
        <v/>
      </c>
      <c r="BB1806" s="91" t="inlineStr">
        <is>
          <t>None</t>
        </is>
      </c>
      <c r="BC1806" s="92" t="inlineStr">
        <is>
          <t>Y</t>
        </is>
      </c>
      <c r="BD1806" s="94" t="inlineStr">
        <is>
          <t>EPS zero</t>
        </is>
      </c>
      <c r="BE1806" s="94" t="n"/>
      <c r="BF1806" s="92">
        <f>IF(R1806*100000&gt;=Settings!$B$5,"Y","N")</f>
        <v/>
      </c>
      <c r="BG1806" s="91">
        <f>IF(F1806&gt;Settings!$B$6,"Y","N")</f>
        <v/>
      </c>
      <c r="BH1806" s="97" t="n">
        <v>-55.97</v>
      </c>
      <c r="BI1806" s="96" t="n">
        <v>-3.12</v>
      </c>
      <c r="BJ1806" s="96" t="n">
        <v>-5.54</v>
      </c>
      <c r="BK1806" s="96" t="n">
        <v>-15.99</v>
      </c>
      <c r="BL1806" s="96" t="n">
        <v>-15.55</v>
      </c>
      <c r="BM1806" s="96" t="n">
        <v>-52.04</v>
      </c>
      <c r="BN1806" s="97" t="n">
        <v>-3.25</v>
      </c>
      <c r="BO1806" s="96" t="n">
        <v>-6.73</v>
      </c>
      <c r="BP1806" s="96" t="n">
        <v>-13.07</v>
      </c>
      <c r="BQ1806" s="96" t="n">
        <v>-23.89</v>
      </c>
      <c r="BR1806" s="91" t="inlineStr">
        <is>
          <t>Stacked down</t>
        </is>
      </c>
      <c r="BS1806" s="91" t="inlineStr">
        <is>
          <t>None</t>
        </is>
      </c>
      <c r="BT1806" s="96" t="n">
        <v>41.1</v>
      </c>
      <c r="BU1806" s="91" t="inlineStr">
        <is>
          <t>N</t>
        </is>
      </c>
      <c r="BV1806" s="99">
        <f>IF(OR(BF1806&lt;&gt;"Y",BG1806&lt;&gt;"Y"),"",(AND(ISNUMBER(BQ1806),BQ1806&gt;0))+(BR1806="Stacked up")+(AND(ISNUMBER(BH1806),BH1806&gt;=-Settings!$B$17))+(AND(ISNUMBER(BK1806),ISNUMBER(BM1806),BK1806&gt;0,BM1806&gt;0))+(AND(ISNUMBER(AQ1806),AQ1806&gt;=Settings!$B$18))+(AND(ISNUMBER(BT1806),BT1806&gt;=Settings!$B$19,BT1806&lt;=Settings!$B$20))+(AND(ISNUMBER(AS1806),AS1806&gt;0))+(AND(ISNUMBER(T1806),ISNUMBER(M1806),T1806&gt;=Settings!$B$21,M1806&gt;0))+(AND(ISNUMBER(AD1806),ISNUMBER(M1806),AD1806&gt;=Settings!$B$22,M1806&gt;0))+(AY1806&gt;=1))</f>
        <v/>
      </c>
      <c r="BW1806" s="91">
        <f>IF(OR(AY1806=0,BF1806&lt;&gt;"Y",BG1806&lt;&gt;"Y"),"",1+SUMPRODUCT(($A$6:$A$2604=A1806)*($AY$6:$AY$2604&gt;0)*($BF$6:$BF$2604="Y")*($BG$6:$BG$2604="Y")*(($AY$6:$AY$2604&gt;AY1806)+($AY$6:$AY$2604=AY1806)*($AD$6:$AD$2604&gt;AD1806))))</f>
        <v/>
      </c>
    </row>
    <row r="1807" ht="23.85" customHeight="1" s="55">
      <c r="A1807" s="90" t="n">
        <v>46296</v>
      </c>
      <c r="B1807" s="91" t="inlineStr">
        <is>
          <t>ALBERTDAVD</t>
        </is>
      </c>
      <c r="C1807" s="91" t="inlineStr">
        <is>
          <t>INE155C01010</t>
        </is>
      </c>
      <c r="D1807" s="91" t="n"/>
      <c r="E1807" s="91" t="inlineStr">
        <is>
          <t>None</t>
        </is>
      </c>
      <c r="F1807" s="93" t="n">
        <v>489</v>
      </c>
      <c r="G1807" s="92" t="inlineStr">
        <is>
          <t>N</t>
        </is>
      </c>
      <c r="H1807" s="94" t="n"/>
      <c r="I1807" s="91" t="inlineStr">
        <is>
          <t>N</t>
        </is>
      </c>
      <c r="J1807" s="92">
        <f>IF(K1807="","N","Y")</f>
        <v/>
      </c>
      <c r="K1807" s="94">
        <f>_xlfn.TEXTJOIN("; ",TRUE,IF(P1807="52-wk low","52-wk low",""),IF(AND(AD1807&gt;=Settings!$B$12,M1807&lt;0),"Distribution",""),IF(AND(AJ1807="Y",M1807&lt;0,AK1807&lt;-Settings!$B$13),"Long unwinding",""),IF(AND(AJ1807="Y",M1807&lt;0,AK1807&gt;Settings!$B$13),"Short buildup",""))</f>
        <v/>
      </c>
      <c r="L1807" s="95" t="n">
        <v>856.7</v>
      </c>
      <c r="M1807" s="96" t="n">
        <v>-1.78</v>
      </c>
      <c r="N1807" s="93" t="n">
        <v>1521</v>
      </c>
      <c r="O1807" s="91" t="inlineStr">
        <is>
          <t>None</t>
        </is>
      </c>
      <c r="P1807" s="91" t="inlineStr">
        <is>
          <t>None</t>
        </is>
      </c>
      <c r="Q1807" s="97" t="n">
        <v>0.11</v>
      </c>
      <c r="R1807" s="96" t="n">
        <v>0.05</v>
      </c>
      <c r="S1807" s="96" t="n">
        <v>2.73</v>
      </c>
      <c r="T1807" s="96" t="n">
        <v>0.88</v>
      </c>
      <c r="U1807" s="96" t="n">
        <v>1.44</v>
      </c>
      <c r="V1807" s="103" t="n">
        <v>0.57</v>
      </c>
      <c r="W1807" s="102" t="n">
        <v>1</v>
      </c>
      <c r="X1807" s="93" t="n"/>
      <c r="Y1807" s="91" t="inlineStr">
        <is>
          <t>None</t>
        </is>
      </c>
      <c r="Z1807" s="99" t="n">
        <v>82.34999999999999</v>
      </c>
      <c r="AA1807" s="96" t="n">
        <v>1.18</v>
      </c>
      <c r="AB1807" s="96" t="n">
        <v>1.23</v>
      </c>
      <c r="AC1807" s="96" t="n">
        <v>3.27</v>
      </c>
      <c r="AD1807" s="96" t="n">
        <v>1.49</v>
      </c>
      <c r="AE1807" s="96" t="n">
        <v>2.28</v>
      </c>
      <c r="AF1807" s="103" t="n">
        <v>1.34</v>
      </c>
      <c r="AG1807" s="91" t="inlineStr">
        <is>
          <t>Normal</t>
        </is>
      </c>
      <c r="AH1807" s="100" t="n">
        <v>0</v>
      </c>
      <c r="AI1807" s="101" t="n">
        <v>0</v>
      </c>
      <c r="AJ1807" s="92" t="inlineStr">
        <is>
          <t>N</t>
        </is>
      </c>
      <c r="AK1807" s="96" t="n"/>
      <c r="AL1807" s="91" t="inlineStr">
        <is>
          <t>n/a</t>
        </is>
      </c>
      <c r="AM1807" s="93" t="n"/>
      <c r="AN1807" s="92" t="inlineStr">
        <is>
          <t>None</t>
        </is>
      </c>
      <c r="AO1807" s="102" t="n">
        <v>0</v>
      </c>
      <c r="AP1807" s="103" t="n">
        <v>1.55</v>
      </c>
      <c r="AQ1807" s="102" t="n">
        <v>80</v>
      </c>
      <c r="AR1807" s="91" t="inlineStr">
        <is>
          <t>N</t>
        </is>
      </c>
      <c r="AS1807" s="104" t="n"/>
      <c r="AT1807" s="92">
        <f>IF(AND(P1807="52-wk high",T1807&gt;=Settings!$B$7),"Y","N")</f>
        <v/>
      </c>
      <c r="AU1807" s="91">
        <f>IF(AND(AD1807&gt;=Settings!$B$8,M1807&gt;0),"Y","N")</f>
        <v/>
      </c>
      <c r="AV1807" s="91">
        <f>IF(OR(AH1807&gt;Settings!$B$9,AI1807&gt;Settings!$B$9),"Y","N")</f>
        <v/>
      </c>
      <c r="AW1807" s="91">
        <f>IF(AJ1807&lt;&gt;"Y","n/a",IF(AND(M1807&gt;0,AK1807&gt;Settings!$B$10),"Y","N"))</f>
        <v/>
      </c>
      <c r="AX1807" s="91">
        <f>IF(AO1807&gt;=Settings!$B$11,"Y","N")</f>
        <v/>
      </c>
      <c r="AY1807" s="99">
        <f>(AT1807="Y")+(AU1807="Y")+(AV1807="Y")+(AW1807="Y")+(AX1807="Y")</f>
        <v/>
      </c>
      <c r="AZ1807" s="94">
        <f>IF(AY1807=0,"None",_xlfn.TEXTJOIN(", ",TRUE(),IF(AT1807="Y","Breakout",""),IF(AU1807="Y","Accumulation",""),IF(AV1807="Y","Institutional buying",""),IF(AW1807="Y","Long buildup",""),IF(AX1807="Y","Momentum leader","")))</f>
        <v/>
      </c>
      <c r="BA1807" s="94">
        <f>IF(BW1807="","","Passes "&amp;AY1807&amp;" of 5 buy-side scans"&amp;IF(G1807="Y","; RED FLAG: filter out using Red flag column",""))</f>
        <v/>
      </c>
      <c r="BB1807" s="91" t="inlineStr">
        <is>
          <t>None</t>
        </is>
      </c>
      <c r="BC1807" s="92" t="inlineStr">
        <is>
          <t>Y</t>
        </is>
      </c>
      <c r="BD1807" s="94" t="inlineStr">
        <is>
          <t>Few traders (&lt;100 unique PAN, 30 days)</t>
        </is>
      </c>
      <c r="BE1807" s="94" t="n"/>
      <c r="BF1807" s="92">
        <f>IF(R1807*100000&gt;=Settings!$B$5,"Y","N")</f>
        <v/>
      </c>
      <c r="BG1807" s="91">
        <f>IF(F1807&gt;Settings!$B$6,"Y","N")</f>
        <v/>
      </c>
      <c r="BH1807" s="97" t="n">
        <v>-8.06</v>
      </c>
      <c r="BI1807" s="96" t="n">
        <v>-1.65</v>
      </c>
      <c r="BJ1807" s="96" t="n">
        <v>-1.72</v>
      </c>
      <c r="BK1807" s="96" t="n">
        <v>19.44</v>
      </c>
      <c r="BL1807" s="96" t="n">
        <v>39.03</v>
      </c>
      <c r="BM1807" s="96" t="n">
        <v>10.32</v>
      </c>
      <c r="BN1807" s="97" t="n">
        <v>0.04</v>
      </c>
      <c r="BO1807" s="96" t="n">
        <v>3.98</v>
      </c>
      <c r="BP1807" s="96" t="n">
        <v>8.77</v>
      </c>
      <c r="BQ1807" s="96" t="n">
        <v>11.73</v>
      </c>
      <c r="BR1807" s="91" t="inlineStr">
        <is>
          <t>Stacked up</t>
        </is>
      </c>
      <c r="BS1807" s="91" t="inlineStr">
        <is>
          <t>None</t>
        </is>
      </c>
      <c r="BT1807" s="96" t="n">
        <v>49.1</v>
      </c>
      <c r="BU1807" s="91" t="inlineStr">
        <is>
          <t>N</t>
        </is>
      </c>
      <c r="BV1807" s="99">
        <f>IF(OR(BF1807&lt;&gt;"Y",BG1807&lt;&gt;"Y"),"",(AND(ISNUMBER(BQ1807),BQ1807&gt;0))+(BR1807="Stacked up")+(AND(ISNUMBER(BH1807),BH1807&gt;=-Settings!$B$17))+(AND(ISNUMBER(BK1807),ISNUMBER(BM1807),BK1807&gt;0,BM1807&gt;0))+(AND(ISNUMBER(AQ1807),AQ1807&gt;=Settings!$B$18))+(AND(ISNUMBER(BT1807),BT1807&gt;=Settings!$B$19,BT1807&lt;=Settings!$B$20))+(AND(ISNUMBER(AS1807),AS1807&gt;0))+(AND(ISNUMBER(T1807),ISNUMBER(M1807),T1807&gt;=Settings!$B$21,M1807&gt;0))+(AND(ISNUMBER(AD1807),ISNUMBER(M1807),AD1807&gt;=Settings!$B$22,M1807&gt;0))+(AY1807&gt;=1))</f>
        <v/>
      </c>
      <c r="BW1807" s="91">
        <f>IF(OR(AY1807=0,BF1807&lt;&gt;"Y",BG1807&lt;&gt;"Y"),"",1+SUMPRODUCT(($A$6:$A$2604=A1807)*($AY$6:$AY$2604&gt;0)*($BF$6:$BF$2604="Y")*($BG$6:$BG$2604="Y")*(($AY$6:$AY$2604&gt;AY1807)+($AY$6:$AY$2604=AY1807)*($AD$6:$AD$2604&gt;AD1807))))</f>
        <v/>
      </c>
    </row>
    <row r="1808" ht="23.85" customHeight="1" s="55">
      <c r="A1808" s="90" t="n">
        <v>46296</v>
      </c>
      <c r="B1808" s="91" t="inlineStr">
        <is>
          <t>KIRANVYPAR</t>
        </is>
      </c>
      <c r="C1808" s="91" t="inlineStr">
        <is>
          <t>INE555P01013</t>
        </is>
      </c>
      <c r="D1808" s="91" t="n"/>
      <c r="E1808" s="91" t="inlineStr">
        <is>
          <t>None</t>
        </is>
      </c>
      <c r="F1808" s="93" t="n">
        <v>489</v>
      </c>
      <c r="G1808" s="92" t="inlineStr">
        <is>
          <t>N</t>
        </is>
      </c>
      <c r="H1808" s="94" t="n"/>
      <c r="I1808" s="91" t="inlineStr">
        <is>
          <t>N</t>
        </is>
      </c>
      <c r="J1808" s="92">
        <f>IF(K1808="","N","Y")</f>
        <v/>
      </c>
      <c r="K1808" s="94">
        <f>_xlfn.TEXTJOIN("; ",TRUE,IF(P1808="52-wk low","52-wk low",""),IF(AND(AD1808&gt;=Settings!$B$12,M1808&lt;0),"Distribution",""),IF(AND(AJ1808="Y",M1808&lt;0,AK1808&lt;-Settings!$B$13),"Long unwinding",""),IF(AND(AJ1808="Y",M1808&lt;0,AK1808&gt;Settings!$B$13),"Short buildup",""))</f>
        <v/>
      </c>
      <c r="L1808" s="95" t="n">
        <v>179.21</v>
      </c>
      <c r="M1808" s="96" t="n">
        <v>-4.24</v>
      </c>
      <c r="N1808" s="93" t="n">
        <v>2377</v>
      </c>
      <c r="O1808" s="91" t="inlineStr">
        <is>
          <t>None</t>
        </is>
      </c>
      <c r="P1808" s="91" t="inlineStr">
        <is>
          <t>None</t>
        </is>
      </c>
      <c r="Q1808" s="97" t="n">
        <v>0.01</v>
      </c>
      <c r="R1808" s="96" t="n">
        <v>0.07000000000000001</v>
      </c>
      <c r="S1808" s="96" t="n">
        <v>0.2</v>
      </c>
      <c r="T1808" s="96" t="n">
        <v>0.29</v>
      </c>
      <c r="U1808" s="96" t="n">
        <v>0.22</v>
      </c>
      <c r="V1808" s="103" t="n">
        <v>1.13</v>
      </c>
      <c r="W1808" s="102" t="n"/>
      <c r="X1808" s="93" t="n"/>
      <c r="Y1808" s="91" t="inlineStr">
        <is>
          <t>None</t>
        </is>
      </c>
      <c r="Z1808" s="99" t="n">
        <v>73.95999999999999</v>
      </c>
      <c r="AA1808" s="96" t="n">
        <v>0.9</v>
      </c>
      <c r="AB1808" s="96" t="n">
        <v>0.88</v>
      </c>
      <c r="AC1808" s="96" t="n">
        <v>0.18</v>
      </c>
      <c r="AD1808" s="96" t="n">
        <v>0.25</v>
      </c>
      <c r="AE1808" s="96" t="n">
        <v>0.19</v>
      </c>
      <c r="AF1808" s="103" t="n">
        <v>0.97</v>
      </c>
      <c r="AG1808" s="91" t="inlineStr">
        <is>
          <t>Normal</t>
        </is>
      </c>
      <c r="AH1808" s="100" t="n">
        <v>0</v>
      </c>
      <c r="AI1808" s="101" t="n">
        <v>0</v>
      </c>
      <c r="AJ1808" s="92" t="inlineStr">
        <is>
          <t>N</t>
        </is>
      </c>
      <c r="AK1808" s="96" t="n"/>
      <c r="AL1808" s="91" t="inlineStr">
        <is>
          <t>n/a</t>
        </is>
      </c>
      <c r="AM1808" s="93" t="n"/>
      <c r="AN1808" s="92" t="inlineStr">
        <is>
          <t>None</t>
        </is>
      </c>
      <c r="AO1808" s="102" t="n">
        <v>0</v>
      </c>
      <c r="AP1808" s="103" t="n"/>
      <c r="AQ1808" s="102" t="n"/>
      <c r="AR1808" s="91" t="inlineStr">
        <is>
          <t>N</t>
        </is>
      </c>
      <c r="AS1808" s="104" t="n"/>
      <c r="AT1808" s="92">
        <f>IF(AND(P1808="52-wk high",T1808&gt;=Settings!$B$7),"Y","N")</f>
        <v/>
      </c>
      <c r="AU1808" s="91">
        <f>IF(AND(AD1808&gt;=Settings!$B$8,M1808&gt;0),"Y","N")</f>
        <v/>
      </c>
      <c r="AV1808" s="91">
        <f>IF(OR(AH1808&gt;Settings!$B$9,AI1808&gt;Settings!$B$9),"Y","N")</f>
        <v/>
      </c>
      <c r="AW1808" s="91">
        <f>IF(AJ1808&lt;&gt;"Y","n/a",IF(AND(M1808&gt;0,AK1808&gt;Settings!$B$10),"Y","N"))</f>
        <v/>
      </c>
      <c r="AX1808" s="91">
        <f>IF(AO1808&gt;=Settings!$B$11,"Y","N")</f>
        <v/>
      </c>
      <c r="AY1808" s="99">
        <f>(AT1808="Y")+(AU1808="Y")+(AV1808="Y")+(AW1808="Y")+(AX1808="Y")</f>
        <v/>
      </c>
      <c r="AZ1808" s="94">
        <f>IF(AY1808=0,"None",_xlfn.TEXTJOIN(", ",TRUE(),IF(AT1808="Y","Breakout",""),IF(AU1808="Y","Accumulation",""),IF(AV1808="Y","Institutional buying",""),IF(AW1808="Y","Long buildup",""),IF(AX1808="Y","Momentum leader","")))</f>
        <v/>
      </c>
      <c r="BA1808" s="94">
        <f>IF(BW1808="","","Passes "&amp;AY1808&amp;" of 5 buy-side scans"&amp;IF(G1808="Y","; RED FLAG: filter out using Red flag column",""))</f>
        <v/>
      </c>
      <c r="BB1808" s="91" t="inlineStr">
        <is>
          <t>None</t>
        </is>
      </c>
      <c r="BC1808" s="92" t="inlineStr">
        <is>
          <t>Y</t>
        </is>
      </c>
      <c r="BD1808" s="94" t="inlineStr">
        <is>
          <t>Few traders (&lt;100 unique PAN, 30 days)</t>
        </is>
      </c>
      <c r="BE1808" s="94" t="n"/>
      <c r="BF1808" s="92">
        <f>IF(R1808*100000&gt;=Settings!$B$5,"Y","N")</f>
        <v/>
      </c>
      <c r="BG1808" s="91">
        <f>IF(F1808&gt;Settings!$B$6,"Y","N")</f>
        <v/>
      </c>
      <c r="BH1808" s="97" t="n">
        <v>-19.19</v>
      </c>
      <c r="BI1808" s="96" t="n">
        <v>-11.9</v>
      </c>
      <c r="BJ1808" s="96" t="n">
        <v>-9.94</v>
      </c>
      <c r="BK1808" s="96" t="n">
        <v>-8.029999999999999</v>
      </c>
      <c r="BL1808" s="96" t="n"/>
      <c r="BM1808" s="96" t="n"/>
      <c r="BN1808" s="97" t="n">
        <v>-9.779999999999999</v>
      </c>
      <c r="BO1808" s="96" t="n">
        <v>-9.94</v>
      </c>
      <c r="BP1808" s="96" t="n">
        <v>-8.69</v>
      </c>
      <c r="BQ1808" s="96" t="n"/>
      <c r="BR1808" s="91" t="n"/>
      <c r="BS1808" s="91" t="inlineStr">
        <is>
          <t>Bearish cross</t>
        </is>
      </c>
      <c r="BT1808" s="96" t="n">
        <v>27.9</v>
      </c>
      <c r="BU1808" s="91" t="n"/>
      <c r="BV1808" s="99">
        <f>IF(OR(BF1808&lt;&gt;"Y",BG1808&lt;&gt;"Y"),"",(AND(ISNUMBER(BQ1808),BQ1808&gt;0))+(BR1808="Stacked up")+(AND(ISNUMBER(BH1808),BH1808&gt;=-Settings!$B$17))+(AND(ISNUMBER(BK1808),ISNUMBER(BM1808),BK1808&gt;0,BM1808&gt;0))+(AND(ISNUMBER(AQ1808),AQ1808&gt;=Settings!$B$18))+(AND(ISNUMBER(BT1808),BT1808&gt;=Settings!$B$19,BT1808&lt;=Settings!$B$20))+(AND(ISNUMBER(AS1808),AS1808&gt;0))+(AND(ISNUMBER(T1808),ISNUMBER(M1808),T1808&gt;=Settings!$B$21,M1808&gt;0))+(AND(ISNUMBER(AD1808),ISNUMBER(M1808),AD1808&gt;=Settings!$B$22,M1808&gt;0))+(AY1808&gt;=1))</f>
        <v/>
      </c>
      <c r="BW1808" s="91">
        <f>IF(OR(AY1808=0,BF1808&lt;&gt;"Y",BG1808&lt;&gt;"Y"),"",1+SUMPRODUCT(($A$6:$A$2604=A1808)*($AY$6:$AY$2604&gt;0)*($BF$6:$BF$2604="Y")*($BG$6:$BG$2604="Y")*(($AY$6:$AY$2604&gt;AY1808)+($AY$6:$AY$2604=AY1808)*($AD$6:$AD$2604&gt;AD1808))))</f>
        <v/>
      </c>
    </row>
    <row r="1809" ht="23.85" customHeight="1" s="55">
      <c r="A1809" s="90" t="n">
        <v>46296</v>
      </c>
      <c r="B1809" s="91" t="inlineStr">
        <is>
          <t>MANIKA</t>
        </is>
      </c>
      <c r="C1809" s="91" t="inlineStr">
        <is>
          <t>INE0KWF01020</t>
        </is>
      </c>
      <c r="D1809" s="91" t="n"/>
      <c r="E1809" s="91" t="inlineStr">
        <is>
          <t>None</t>
        </is>
      </c>
      <c r="F1809" s="93" t="n">
        <v>489</v>
      </c>
      <c r="G1809" s="92" t="inlineStr">
        <is>
          <t>Y</t>
        </is>
      </c>
      <c r="H1809" s="94" t="inlineStr">
        <is>
          <t>T2T (BE series)</t>
        </is>
      </c>
      <c r="I1809" s="91" t="inlineStr">
        <is>
          <t>Y</t>
        </is>
      </c>
      <c r="J1809" s="92">
        <f>IF(K1809="","N","Y")</f>
        <v/>
      </c>
      <c r="K1809" s="94">
        <f>_xlfn.TEXTJOIN("; ",TRUE,IF(P1809="52-wk low","52-wk low",""),IF(AND(AD1809&gt;=Settings!$B$12,M1809&lt;0),"Distribution",""),IF(AND(AJ1809="Y",M1809&lt;0,AK1809&lt;-Settings!$B$13),"Long unwinding",""),IF(AND(AJ1809="Y",M1809&lt;0,AK1809&gt;Settings!$B$13),"Short buildup",""))</f>
        <v/>
      </c>
      <c r="L1809" s="95" t="n">
        <v>41.98</v>
      </c>
      <c r="M1809" s="96" t="n">
        <v>-0.85</v>
      </c>
      <c r="N1809" s="93" t="n">
        <v>959</v>
      </c>
      <c r="O1809" s="91" t="inlineStr">
        <is>
          <t>None</t>
        </is>
      </c>
      <c r="P1809" s="91" t="inlineStr">
        <is>
          <t>None</t>
        </is>
      </c>
      <c r="Q1809" s="97" t="n">
        <v>3.97</v>
      </c>
      <c r="R1809" s="96" t="n"/>
      <c r="S1809" s="96" t="n"/>
      <c r="T1809" s="96" t="n"/>
      <c r="U1809" s="96" t="n"/>
      <c r="V1809" s="103" t="n"/>
      <c r="W1809" s="102" t="n"/>
      <c r="X1809" s="93" t="n"/>
      <c r="Y1809" s="91" t="inlineStr">
        <is>
          <t>None</t>
        </is>
      </c>
      <c r="Z1809" s="99" t="n"/>
      <c r="AA1809" s="96" t="n"/>
      <c r="AB1809" s="96" t="n"/>
      <c r="AC1809" s="96" t="n"/>
      <c r="AD1809" s="96" t="n"/>
      <c r="AE1809" s="96" t="n"/>
      <c r="AF1809" s="103" t="n"/>
      <c r="AG1809" s="91" t="n"/>
      <c r="AH1809" s="100" t="n">
        <v>0</v>
      </c>
      <c r="AI1809" s="101" t="n">
        <v>0</v>
      </c>
      <c r="AJ1809" s="92" t="inlineStr">
        <is>
          <t>N</t>
        </is>
      </c>
      <c r="AK1809" s="96" t="n"/>
      <c r="AL1809" s="91" t="inlineStr">
        <is>
          <t>n/a</t>
        </is>
      </c>
      <c r="AM1809" s="93" t="n"/>
      <c r="AN1809" s="92" t="inlineStr">
        <is>
          <t>None</t>
        </is>
      </c>
      <c r="AO1809" s="102" t="n">
        <v>0</v>
      </c>
      <c r="AP1809" s="103" t="n"/>
      <c r="AQ1809" s="102" t="n"/>
      <c r="AR1809" s="91" t="inlineStr">
        <is>
          <t>N</t>
        </is>
      </c>
      <c r="AS1809" s="104" t="n"/>
      <c r="AT1809" s="92">
        <f>IF(AND(P1809="52-wk high",T1809&gt;=Settings!$B$7),"Y","N")</f>
        <v/>
      </c>
      <c r="AU1809" s="91">
        <f>IF(AND(AD1809&gt;=Settings!$B$8,M1809&gt;0),"Y","N")</f>
        <v/>
      </c>
      <c r="AV1809" s="91">
        <f>IF(OR(AH1809&gt;Settings!$B$9,AI1809&gt;Settings!$B$9),"Y","N")</f>
        <v/>
      </c>
      <c r="AW1809" s="91">
        <f>IF(AJ1809&lt;&gt;"Y","n/a",IF(AND(M1809&gt;0,AK1809&gt;Settings!$B$10),"Y","N"))</f>
        <v/>
      </c>
      <c r="AX1809" s="91">
        <f>IF(AO1809&gt;=Settings!$B$11,"Y","N")</f>
        <v/>
      </c>
      <c r="AY1809" s="99">
        <f>(AT1809="Y")+(AU1809="Y")+(AV1809="Y")+(AW1809="Y")+(AX1809="Y")</f>
        <v/>
      </c>
      <c r="AZ1809" s="94">
        <f>IF(AY1809=0,"None",_xlfn.TEXTJOIN(", ",TRUE(),IF(AT1809="Y","Breakout",""),IF(AU1809="Y","Accumulation",""),IF(AV1809="Y","Institutional buying",""),IF(AW1809="Y","Long buildup",""),IF(AX1809="Y","Momentum leader","")))</f>
        <v/>
      </c>
      <c r="BA1809" s="94">
        <f>IF(BW1809="","","Passes "&amp;AY1809&amp;" of 5 buy-side scans"&amp;IF(G1809="Y","; RED FLAG: filter out using Red flag column",""))</f>
        <v/>
      </c>
      <c r="BB1809" s="91" t="inlineStr">
        <is>
          <t>None</t>
        </is>
      </c>
      <c r="BC1809" s="92" t="inlineStr">
        <is>
          <t>N</t>
        </is>
      </c>
      <c r="BD1809" s="94" t="n"/>
      <c r="BE1809" s="94" t="n"/>
      <c r="BF1809" s="92">
        <f>IF(R1809*100000&gt;=Settings!$B$5,"Y","N")</f>
        <v/>
      </c>
      <c r="BG1809" s="91">
        <f>IF(F1809&gt;Settings!$B$6,"Y","N")</f>
        <v/>
      </c>
      <c r="BH1809" s="97" t="n">
        <v>-3.54</v>
      </c>
      <c r="BI1809" s="96" t="n">
        <v>1.25</v>
      </c>
      <c r="BJ1809" s="96" t="n"/>
      <c r="BK1809" s="96" t="n"/>
      <c r="BL1809" s="96" t="n"/>
      <c r="BM1809" s="96" t="n"/>
      <c r="BN1809" s="97" t="n"/>
      <c r="BO1809" s="96" t="n"/>
      <c r="BP1809" s="96" t="n"/>
      <c r="BQ1809" s="96" t="n"/>
      <c r="BR1809" s="91" t="n"/>
      <c r="BS1809" s="91" t="n"/>
      <c r="BT1809" s="96" t="n"/>
      <c r="BU1809" s="91" t="n"/>
      <c r="BV1809" s="99">
        <f>IF(OR(BF1809&lt;&gt;"Y",BG1809&lt;&gt;"Y"),"",(AND(ISNUMBER(BQ1809),BQ1809&gt;0))+(BR1809="Stacked up")+(AND(ISNUMBER(BH1809),BH1809&gt;=-Settings!$B$17))+(AND(ISNUMBER(BK1809),ISNUMBER(BM1809),BK1809&gt;0,BM1809&gt;0))+(AND(ISNUMBER(AQ1809),AQ1809&gt;=Settings!$B$18))+(AND(ISNUMBER(BT1809),BT1809&gt;=Settings!$B$19,BT1809&lt;=Settings!$B$20))+(AND(ISNUMBER(AS1809),AS1809&gt;0))+(AND(ISNUMBER(T1809),ISNUMBER(M1809),T1809&gt;=Settings!$B$21,M1809&gt;0))+(AND(ISNUMBER(AD1809),ISNUMBER(M1809),AD1809&gt;=Settings!$B$22,M1809&gt;0))+(AY1809&gt;=1))</f>
        <v/>
      </c>
      <c r="BW1809" s="91">
        <f>IF(OR(AY1809=0,BF1809&lt;&gt;"Y",BG1809&lt;&gt;"Y"),"",1+SUMPRODUCT(($A$6:$A$2604=A1809)*($AY$6:$AY$2604&gt;0)*($BF$6:$BF$2604="Y")*($BG$6:$BG$2604="Y")*(($AY$6:$AY$2604&gt;AY1809)+($AY$6:$AY$2604=AY1809)*($AD$6:$AD$2604&gt;AD1809))))</f>
        <v/>
      </c>
    </row>
    <row r="1810" ht="23.85" customHeight="1" s="55">
      <c r="A1810" s="90" t="n">
        <v>46296</v>
      </c>
      <c r="B1810" s="91" t="inlineStr">
        <is>
          <t>VIRAT</t>
        </is>
      </c>
      <c r="C1810" s="91" t="inlineStr">
        <is>
          <t>INE467D01017</t>
        </is>
      </c>
      <c r="D1810" s="91" t="n"/>
      <c r="E1810" s="91" t="inlineStr">
        <is>
          <t>None</t>
        </is>
      </c>
      <c r="F1810" s="93" t="n">
        <v>488</v>
      </c>
      <c r="G1810" s="92" t="inlineStr">
        <is>
          <t>N</t>
        </is>
      </c>
      <c r="H1810" s="94" t="n"/>
      <c r="I1810" s="91" t="inlineStr">
        <is>
          <t>N</t>
        </is>
      </c>
      <c r="J1810" s="92">
        <f>IF(K1810="","N","Y")</f>
        <v/>
      </c>
      <c r="K1810" s="94">
        <f>_xlfn.TEXTJOIN("; ",TRUE,IF(P1810="52-wk low","52-wk low",""),IF(AND(AD1810&gt;=Settings!$B$12,M1810&lt;0),"Distribution",""),IF(AND(AJ1810="Y",M1810&lt;0,AK1810&lt;-Settings!$B$13),"Long unwinding",""),IF(AND(AJ1810="Y",M1810&lt;0,AK1810&gt;Settings!$B$13),"Short buildup",""))</f>
        <v/>
      </c>
      <c r="L1810" s="95" t="n">
        <v>335.8</v>
      </c>
      <c r="M1810" s="96" t="n">
        <v>-1</v>
      </c>
      <c r="N1810" s="93" t="n">
        <v>1048</v>
      </c>
      <c r="O1810" s="91" t="inlineStr">
        <is>
          <t>None</t>
        </is>
      </c>
      <c r="P1810" s="91" t="inlineStr">
        <is>
          <t>None</t>
        </is>
      </c>
      <c r="Q1810" s="97" t="n">
        <v>0.1</v>
      </c>
      <c r="R1810" s="96" t="n">
        <v>0.09</v>
      </c>
      <c r="S1810" s="96" t="n">
        <v>1.21</v>
      </c>
      <c r="T1810" s="96" t="n"/>
      <c r="U1810" s="96" t="n"/>
      <c r="V1810" s="103" t="n"/>
      <c r="W1810" s="102" t="n"/>
      <c r="X1810" s="93" t="n"/>
      <c r="Y1810" s="91" t="inlineStr">
        <is>
          <t>None</t>
        </is>
      </c>
      <c r="Z1810" s="99" t="n">
        <v>69.88</v>
      </c>
      <c r="AA1810" s="96" t="n">
        <v>1.11</v>
      </c>
      <c r="AB1810" s="96" t="n"/>
      <c r="AC1810" s="96" t="n">
        <v>1.41</v>
      </c>
      <c r="AD1810" s="96" t="n"/>
      <c r="AE1810" s="96" t="n"/>
      <c r="AF1810" s="103" t="n"/>
      <c r="AG1810" s="91" t="n"/>
      <c r="AH1810" s="100" t="n">
        <v>0</v>
      </c>
      <c r="AI1810" s="101" t="n">
        <v>0</v>
      </c>
      <c r="AJ1810" s="92" t="inlineStr">
        <is>
          <t>N</t>
        </is>
      </c>
      <c r="AK1810" s="96" t="n"/>
      <c r="AL1810" s="91" t="inlineStr">
        <is>
          <t>n/a</t>
        </is>
      </c>
      <c r="AM1810" s="93" t="n"/>
      <c r="AN1810" s="92" t="inlineStr">
        <is>
          <t>None</t>
        </is>
      </c>
      <c r="AO1810" s="102" t="n">
        <v>0</v>
      </c>
      <c r="AP1810" s="103" t="n"/>
      <c r="AQ1810" s="102" t="n"/>
      <c r="AR1810" s="91" t="inlineStr">
        <is>
          <t>N</t>
        </is>
      </c>
      <c r="AS1810" s="104" t="n"/>
      <c r="AT1810" s="92">
        <f>IF(AND(P1810="52-wk high",T1810&gt;=Settings!$B$7),"Y","N")</f>
        <v/>
      </c>
      <c r="AU1810" s="91">
        <f>IF(AND(AD1810&gt;=Settings!$B$8,M1810&gt;0),"Y","N")</f>
        <v/>
      </c>
      <c r="AV1810" s="91">
        <f>IF(OR(AH1810&gt;Settings!$B$9,AI1810&gt;Settings!$B$9),"Y","N")</f>
        <v/>
      </c>
      <c r="AW1810" s="91">
        <f>IF(AJ1810&lt;&gt;"Y","n/a",IF(AND(M1810&gt;0,AK1810&gt;Settings!$B$10),"Y","N"))</f>
        <v/>
      </c>
      <c r="AX1810" s="91">
        <f>IF(AO1810&gt;=Settings!$B$11,"Y","N")</f>
        <v/>
      </c>
      <c r="AY1810" s="99">
        <f>(AT1810="Y")+(AU1810="Y")+(AV1810="Y")+(AW1810="Y")+(AX1810="Y")</f>
        <v/>
      </c>
      <c r="AZ1810" s="94">
        <f>IF(AY1810=0,"None",_xlfn.TEXTJOIN(", ",TRUE(),IF(AT1810="Y","Breakout",""),IF(AU1810="Y","Accumulation",""),IF(AV1810="Y","Institutional buying",""),IF(AW1810="Y","Long buildup",""),IF(AX1810="Y","Momentum leader","")))</f>
        <v/>
      </c>
      <c r="BA1810" s="94">
        <f>IF(BW1810="","","Passes "&amp;AY1810&amp;" of 5 buy-side scans"&amp;IF(G1810="Y","; RED FLAG: filter out using Red flag column",""))</f>
        <v/>
      </c>
      <c r="BB1810" s="91" t="inlineStr">
        <is>
          <t>None</t>
        </is>
      </c>
      <c r="BC1810" s="92" t="inlineStr">
        <is>
          <t>Y</t>
        </is>
      </c>
      <c r="BD1810" s="94" t="inlineStr">
        <is>
          <t>Few traders (&lt;100 unique PAN, 30 days); High-low range &gt;75% in 3 months</t>
        </is>
      </c>
      <c r="BE1810" s="94" t="n"/>
      <c r="BF1810" s="92">
        <f>IF(R1810*100000&gt;=Settings!$B$5,"Y","N")</f>
        <v/>
      </c>
      <c r="BG1810" s="91">
        <f>IF(F1810&gt;Settings!$B$6,"Y","N")</f>
        <v/>
      </c>
      <c r="BH1810" s="97" t="n">
        <v>-32.08</v>
      </c>
      <c r="BI1810" s="96" t="n">
        <v>-7.12</v>
      </c>
      <c r="BJ1810" s="96" t="n">
        <v>-23.97</v>
      </c>
      <c r="BK1810" s="96" t="n"/>
      <c r="BL1810" s="96" t="n"/>
      <c r="BM1810" s="96" t="n"/>
      <c r="BN1810" s="97" t="n">
        <v>-11.31</v>
      </c>
      <c r="BO1810" s="96" t="n"/>
      <c r="BP1810" s="96" t="n"/>
      <c r="BQ1810" s="96" t="n"/>
      <c r="BR1810" s="91" t="n"/>
      <c r="BS1810" s="91" t="n"/>
      <c r="BT1810" s="96" t="n">
        <v>25.2</v>
      </c>
      <c r="BU1810" s="91" t="n"/>
      <c r="BV1810" s="99">
        <f>IF(OR(BF1810&lt;&gt;"Y",BG1810&lt;&gt;"Y"),"",(AND(ISNUMBER(BQ1810),BQ1810&gt;0))+(BR1810="Stacked up")+(AND(ISNUMBER(BH1810),BH1810&gt;=-Settings!$B$17))+(AND(ISNUMBER(BK1810),ISNUMBER(BM1810),BK1810&gt;0,BM1810&gt;0))+(AND(ISNUMBER(AQ1810),AQ1810&gt;=Settings!$B$18))+(AND(ISNUMBER(BT1810),BT1810&gt;=Settings!$B$19,BT1810&lt;=Settings!$B$20))+(AND(ISNUMBER(AS1810),AS1810&gt;0))+(AND(ISNUMBER(T1810),ISNUMBER(M1810),T1810&gt;=Settings!$B$21,M1810&gt;0))+(AND(ISNUMBER(AD1810),ISNUMBER(M1810),AD1810&gt;=Settings!$B$22,M1810&gt;0))+(AY1810&gt;=1))</f>
        <v/>
      </c>
      <c r="BW1810" s="91">
        <f>IF(OR(AY1810=0,BF1810&lt;&gt;"Y",BG1810&lt;&gt;"Y"),"",1+SUMPRODUCT(($A$6:$A$2604=A1810)*($AY$6:$AY$2604&gt;0)*($BF$6:$BF$2604="Y")*($BG$6:$BG$2604="Y")*(($AY$6:$AY$2604&gt;AY1810)+($AY$6:$AY$2604=AY1810)*($AD$6:$AD$2604&gt;AD1810))))</f>
        <v/>
      </c>
    </row>
    <row r="1811" ht="23.85" customHeight="1" s="55">
      <c r="A1811" s="90" t="n">
        <v>46296</v>
      </c>
      <c r="B1811" s="91" t="inlineStr">
        <is>
          <t>UNIDT</t>
        </is>
      </c>
      <c r="C1811" s="91" t="inlineStr">
        <is>
          <t>INE961D01019</t>
        </is>
      </c>
      <c r="D1811" s="91" t="n"/>
      <c r="E1811" s="91" t="inlineStr">
        <is>
          <t>None</t>
        </is>
      </c>
      <c r="F1811" s="93" t="n">
        <v>487</v>
      </c>
      <c r="G1811" s="92" t="inlineStr">
        <is>
          <t>N</t>
        </is>
      </c>
      <c r="H1811" s="94" t="n"/>
      <c r="I1811" s="91" t="inlineStr">
        <is>
          <t>N</t>
        </is>
      </c>
      <c r="J1811" s="92">
        <f>IF(K1811="","N","Y")</f>
        <v/>
      </c>
      <c r="K1811" s="94">
        <f>_xlfn.TEXTJOIN("; ",TRUE,IF(P1811="52-wk low","52-wk low",""),IF(AND(AD1811&gt;=Settings!$B$12,M1811&lt;0),"Distribution",""),IF(AND(AJ1811="Y",M1811&lt;0,AK1811&lt;-Settings!$B$13),"Long unwinding",""),IF(AND(AJ1811="Y",M1811&lt;0,AK1811&gt;Settings!$B$13),"Short buildup",""))</f>
        <v/>
      </c>
      <c r="L1811" s="95" t="n">
        <v>239.65</v>
      </c>
      <c r="M1811" s="96" t="n">
        <v>7.92</v>
      </c>
      <c r="N1811" s="93" t="n">
        <v>18</v>
      </c>
      <c r="O1811" s="91" t="inlineStr">
        <is>
          <t>None</t>
        </is>
      </c>
      <c r="P1811" s="91" t="inlineStr">
        <is>
          <t>None</t>
        </is>
      </c>
      <c r="Q1811" s="97" t="n">
        <v>1.3</v>
      </c>
      <c r="R1811" s="96" t="n">
        <v>0.86</v>
      </c>
      <c r="S1811" s="96" t="n">
        <v>1.63</v>
      </c>
      <c r="T1811" s="96" t="n">
        <v>3.63</v>
      </c>
      <c r="U1811" s="96" t="n">
        <v>4.6</v>
      </c>
      <c r="V1811" s="103" t="n">
        <v>2.92</v>
      </c>
      <c r="W1811" s="102" t="n">
        <v>12</v>
      </c>
      <c r="X1811" s="93" t="n"/>
      <c r="Y1811" s="91" t="inlineStr">
        <is>
          <t>None</t>
        </is>
      </c>
      <c r="Z1811" s="99" t="n">
        <v>58.86</v>
      </c>
      <c r="AA1811" s="96" t="n">
        <v>0.96</v>
      </c>
      <c r="AB1811" s="96" t="n">
        <v>0.96</v>
      </c>
      <c r="AC1811" s="96" t="n"/>
      <c r="AD1811" s="96" t="n"/>
      <c r="AE1811" s="96" t="n"/>
      <c r="AF1811" s="103" t="n"/>
      <c r="AG1811" s="91" t="inlineStr">
        <is>
          <t>No delivery data</t>
        </is>
      </c>
      <c r="AH1811" s="100" t="n">
        <v>0</v>
      </c>
      <c r="AI1811" s="101" t="n">
        <v>0</v>
      </c>
      <c r="AJ1811" s="92" t="inlineStr">
        <is>
          <t>N</t>
        </is>
      </c>
      <c r="AK1811" s="96" t="n"/>
      <c r="AL1811" s="91" t="inlineStr">
        <is>
          <t>n/a</t>
        </is>
      </c>
      <c r="AM1811" s="93" t="n"/>
      <c r="AN1811" s="92" t="inlineStr">
        <is>
          <t>None</t>
        </is>
      </c>
      <c r="AO1811" s="102" t="n">
        <v>0</v>
      </c>
      <c r="AP1811" s="103" t="n">
        <v>1.68</v>
      </c>
      <c r="AQ1811" s="102" t="n">
        <v>83</v>
      </c>
      <c r="AR1811" s="91" t="inlineStr">
        <is>
          <t>N</t>
        </is>
      </c>
      <c r="AS1811" s="104" t="n"/>
      <c r="AT1811" s="92">
        <f>IF(AND(P1811="52-wk high",T1811&gt;=Settings!$B$7),"Y","N")</f>
        <v/>
      </c>
      <c r="AU1811" s="91">
        <f>IF(AND(AD1811&gt;=Settings!$B$8,M1811&gt;0),"Y","N")</f>
        <v/>
      </c>
      <c r="AV1811" s="91">
        <f>IF(OR(AH1811&gt;Settings!$B$9,AI1811&gt;Settings!$B$9),"Y","N")</f>
        <v/>
      </c>
      <c r="AW1811" s="91">
        <f>IF(AJ1811&lt;&gt;"Y","n/a",IF(AND(M1811&gt;0,AK1811&gt;Settings!$B$10),"Y","N"))</f>
        <v/>
      </c>
      <c r="AX1811" s="91">
        <f>IF(AO1811&gt;=Settings!$B$11,"Y","N")</f>
        <v/>
      </c>
      <c r="AY1811" s="99">
        <f>(AT1811="Y")+(AU1811="Y")+(AV1811="Y")+(AW1811="Y")+(AX1811="Y")</f>
        <v/>
      </c>
      <c r="AZ1811" s="94">
        <f>IF(AY1811=0,"None",_xlfn.TEXTJOIN(", ",TRUE(),IF(AT1811="Y","Breakout",""),IF(AU1811="Y","Accumulation",""),IF(AV1811="Y","Institutional buying",""),IF(AW1811="Y","Long buildup",""),IF(AX1811="Y","Momentum leader","")))</f>
        <v/>
      </c>
      <c r="BA1811" s="94">
        <f>IF(BW1811="","","Passes "&amp;AY1811&amp;" of 5 buy-side scans"&amp;IF(G1811="Y","; RED FLAG: filter out using Red flag column",""))</f>
        <v/>
      </c>
      <c r="BB1811" s="91" t="inlineStr">
        <is>
          <t>None</t>
        </is>
      </c>
      <c r="BC1811" s="92" t="inlineStr">
        <is>
          <t>N</t>
        </is>
      </c>
      <c r="BD1811" s="94" t="n"/>
      <c r="BE1811" s="94" t="n"/>
      <c r="BF1811" s="92">
        <f>IF(R1811*100000&gt;=Settings!$B$5,"Y","N")</f>
        <v/>
      </c>
      <c r="BG1811" s="91">
        <f>IF(F1811&gt;Settings!$B$6,"Y","N")</f>
        <v/>
      </c>
      <c r="BH1811" s="97" t="n">
        <v>-11.89</v>
      </c>
      <c r="BI1811" s="96" t="n">
        <v>-7.74</v>
      </c>
      <c r="BJ1811" s="96" t="n">
        <v>7.85</v>
      </c>
      <c r="BK1811" s="96" t="n">
        <v>15.39</v>
      </c>
      <c r="BL1811" s="96" t="n">
        <v>54.63</v>
      </c>
      <c r="BM1811" s="96" t="n">
        <v>20.49</v>
      </c>
      <c r="BN1811" s="97" t="n">
        <v>4.33</v>
      </c>
      <c r="BO1811" s="96" t="n">
        <v>5.58</v>
      </c>
      <c r="BP1811" s="96" t="n">
        <v>7.8</v>
      </c>
      <c r="BQ1811" s="96" t="n">
        <v>11.57</v>
      </c>
      <c r="BR1811" s="91" t="inlineStr">
        <is>
          <t>Stacked up</t>
        </is>
      </c>
      <c r="BS1811" s="91" t="inlineStr">
        <is>
          <t>None</t>
        </is>
      </c>
      <c r="BT1811" s="96" t="n">
        <v>56</v>
      </c>
      <c r="BU1811" s="91" t="inlineStr">
        <is>
          <t>Y</t>
        </is>
      </c>
      <c r="BV1811" s="99">
        <f>IF(OR(BF1811&lt;&gt;"Y",BG1811&lt;&gt;"Y"),"",(AND(ISNUMBER(BQ1811),BQ1811&gt;0))+(BR1811="Stacked up")+(AND(ISNUMBER(BH1811),BH1811&gt;=-Settings!$B$17))+(AND(ISNUMBER(BK1811),ISNUMBER(BM1811),BK1811&gt;0,BM1811&gt;0))+(AND(ISNUMBER(AQ1811),AQ1811&gt;=Settings!$B$18))+(AND(ISNUMBER(BT1811),BT1811&gt;=Settings!$B$19,BT1811&lt;=Settings!$B$20))+(AND(ISNUMBER(AS1811),AS1811&gt;0))+(AND(ISNUMBER(T1811),ISNUMBER(M1811),T1811&gt;=Settings!$B$21,M1811&gt;0))+(AND(ISNUMBER(AD1811),ISNUMBER(M1811),AD1811&gt;=Settings!$B$22,M1811&gt;0))+(AY1811&gt;=1))</f>
        <v/>
      </c>
      <c r="BW1811" s="91">
        <f>IF(OR(AY1811=0,BF1811&lt;&gt;"Y",BG1811&lt;&gt;"Y"),"",1+SUMPRODUCT(($A$6:$A$2604=A1811)*($AY$6:$AY$2604&gt;0)*($BF$6:$BF$2604="Y")*($BG$6:$BG$2604="Y")*(($AY$6:$AY$2604&gt;AY1811)+($AY$6:$AY$2604=AY1811)*($AD$6:$AD$2604&gt;AD1811))))</f>
        <v/>
      </c>
    </row>
    <row r="1812" ht="23.85" customHeight="1" s="55">
      <c r="A1812" s="90" t="n">
        <v>46296</v>
      </c>
      <c r="B1812" s="91" t="inlineStr">
        <is>
          <t>CSM</t>
        </is>
      </c>
      <c r="C1812" s="91" t="inlineStr">
        <is>
          <t>INE0ZK601013</t>
        </is>
      </c>
      <c r="D1812" s="91" t="n"/>
      <c r="E1812" s="91" t="inlineStr">
        <is>
          <t>None</t>
        </is>
      </c>
      <c r="F1812" s="93" t="n">
        <v>486</v>
      </c>
      <c r="G1812" s="92" t="inlineStr">
        <is>
          <t>N</t>
        </is>
      </c>
      <c r="H1812" s="94" t="n"/>
      <c r="I1812" s="91" t="inlineStr">
        <is>
          <t>N</t>
        </is>
      </c>
      <c r="J1812" s="92">
        <f>IF(K1812="","N","Y")</f>
        <v/>
      </c>
      <c r="K1812" s="94">
        <f>_xlfn.TEXTJOIN("; ",TRUE,IF(P1812="52-wk low","52-wk low",""),IF(AND(AD1812&gt;=Settings!$B$12,M1812&lt;0),"Distribution",""),IF(AND(AJ1812="Y",M1812&lt;0,AK1812&lt;-Settings!$B$13),"Long unwinding",""),IF(AND(AJ1812="Y",M1812&lt;0,AK1812&gt;Settings!$B$13),"Short buildup",""))</f>
        <v/>
      </c>
      <c r="L1812" s="95" t="n">
        <v>94.25</v>
      </c>
      <c r="M1812" s="96" t="n">
        <v>-3.99</v>
      </c>
      <c r="N1812" s="93" t="n">
        <v>2342</v>
      </c>
      <c r="O1812" s="91" t="inlineStr">
        <is>
          <t>None</t>
        </is>
      </c>
      <c r="P1812" s="91" t="inlineStr">
        <is>
          <t>None</t>
        </is>
      </c>
      <c r="Q1812" s="97" t="n">
        <v>1.66</v>
      </c>
      <c r="R1812" s="96" t="n">
        <v>12.54</v>
      </c>
      <c r="S1812" s="96" t="n">
        <v>0.13</v>
      </c>
      <c r="T1812" s="96" t="n">
        <v>0.23</v>
      </c>
      <c r="U1812" s="96" t="n"/>
      <c r="V1812" s="103" t="n"/>
      <c r="W1812" s="102" t="n"/>
      <c r="X1812" s="93" t="n"/>
      <c r="Y1812" s="91" t="inlineStr">
        <is>
          <t>None</t>
        </is>
      </c>
      <c r="Z1812" s="99" t="n">
        <v>41.99</v>
      </c>
      <c r="AA1812" s="96" t="n">
        <v>1.06</v>
      </c>
      <c r="AB1812" s="96" t="n">
        <v>0.82</v>
      </c>
      <c r="AC1812" s="96" t="n">
        <v>0.31</v>
      </c>
      <c r="AD1812" s="96" t="n">
        <v>0.33</v>
      </c>
      <c r="AE1812" s="96" t="n"/>
      <c r="AF1812" s="103" t="n"/>
      <c r="AG1812" s="91" t="n"/>
      <c r="AH1812" s="100" t="n">
        <v>0</v>
      </c>
      <c r="AI1812" s="101" t="n">
        <v>0</v>
      </c>
      <c r="AJ1812" s="92" t="inlineStr">
        <is>
          <t>N</t>
        </is>
      </c>
      <c r="AK1812" s="96" t="n"/>
      <c r="AL1812" s="91" t="inlineStr">
        <is>
          <t>n/a</t>
        </is>
      </c>
      <c r="AM1812" s="93" t="n"/>
      <c r="AN1812" s="92" t="inlineStr">
        <is>
          <t>None</t>
        </is>
      </c>
      <c r="AO1812" s="102" t="n">
        <v>0</v>
      </c>
      <c r="AP1812" s="103" t="n"/>
      <c r="AQ1812" s="102" t="n"/>
      <c r="AR1812" s="91" t="inlineStr">
        <is>
          <t>N</t>
        </is>
      </c>
      <c r="AS1812" s="104" t="n"/>
      <c r="AT1812" s="92">
        <f>IF(AND(P1812="52-wk high",T1812&gt;=Settings!$B$7),"Y","N")</f>
        <v/>
      </c>
      <c r="AU1812" s="91">
        <f>IF(AND(AD1812&gt;=Settings!$B$8,M1812&gt;0),"Y","N")</f>
        <v/>
      </c>
      <c r="AV1812" s="91">
        <f>IF(OR(AH1812&gt;Settings!$B$9,AI1812&gt;Settings!$B$9),"Y","N")</f>
        <v/>
      </c>
      <c r="AW1812" s="91">
        <f>IF(AJ1812&lt;&gt;"Y","n/a",IF(AND(M1812&gt;0,AK1812&gt;Settings!$B$10),"Y","N"))</f>
        <v/>
      </c>
      <c r="AX1812" s="91">
        <f>IF(AO1812&gt;=Settings!$B$11,"Y","N")</f>
        <v/>
      </c>
      <c r="AY1812" s="99">
        <f>(AT1812="Y")+(AU1812="Y")+(AV1812="Y")+(AW1812="Y")+(AX1812="Y")</f>
        <v/>
      </c>
      <c r="AZ1812" s="94">
        <f>IF(AY1812=0,"None",_xlfn.TEXTJOIN(", ",TRUE(),IF(AT1812="Y","Breakout",""),IF(AU1812="Y","Accumulation",""),IF(AV1812="Y","Institutional buying",""),IF(AW1812="Y","Long buildup",""),IF(AX1812="Y","Momentum leader","")))</f>
        <v/>
      </c>
      <c r="BA1812" s="94">
        <f>IF(BW1812="","","Passes "&amp;AY1812&amp;" of 5 buy-side scans"&amp;IF(G1812="Y","; RED FLAG: filter out using Red flag column",""))</f>
        <v/>
      </c>
      <c r="BB1812" s="91" t="inlineStr">
        <is>
          <t>None</t>
        </is>
      </c>
      <c r="BC1812" s="92" t="inlineStr">
        <is>
          <t>N</t>
        </is>
      </c>
      <c r="BD1812" s="94" t="n"/>
      <c r="BE1812" s="94" t="n"/>
      <c r="BF1812" s="92">
        <f>IF(R1812*100000&gt;=Settings!$B$5,"Y","N")</f>
        <v/>
      </c>
      <c r="BG1812" s="91">
        <f>IF(F1812&gt;Settings!$B$6,"Y","N")</f>
        <v/>
      </c>
      <c r="BH1812" s="97" t="n">
        <v>-17.97</v>
      </c>
      <c r="BI1812" s="96" t="n">
        <v>-7.21</v>
      </c>
      <c r="BJ1812" s="96" t="n">
        <v>-0.25</v>
      </c>
      <c r="BK1812" s="96" t="n"/>
      <c r="BL1812" s="96" t="n"/>
      <c r="BM1812" s="96" t="n"/>
      <c r="BN1812" s="97" t="n">
        <v>-4.66</v>
      </c>
      <c r="BO1812" s="96" t="n">
        <v>-5.3</v>
      </c>
      <c r="BP1812" s="96" t="n"/>
      <c r="BQ1812" s="96" t="n"/>
      <c r="BR1812" s="91" t="n"/>
      <c r="BS1812" s="91" t="inlineStr">
        <is>
          <t>None</t>
        </is>
      </c>
      <c r="BT1812" s="96" t="n">
        <v>38.8</v>
      </c>
      <c r="BU1812" s="91" t="n"/>
      <c r="BV1812" s="99">
        <f>IF(OR(BF1812&lt;&gt;"Y",BG1812&lt;&gt;"Y"),"",(AND(ISNUMBER(BQ1812),BQ1812&gt;0))+(BR1812="Stacked up")+(AND(ISNUMBER(BH1812),BH1812&gt;=-Settings!$B$17))+(AND(ISNUMBER(BK1812),ISNUMBER(BM1812),BK1812&gt;0,BM1812&gt;0))+(AND(ISNUMBER(AQ1812),AQ1812&gt;=Settings!$B$18))+(AND(ISNUMBER(BT1812),BT1812&gt;=Settings!$B$19,BT1812&lt;=Settings!$B$20))+(AND(ISNUMBER(AS1812),AS1812&gt;0))+(AND(ISNUMBER(T1812),ISNUMBER(M1812),T1812&gt;=Settings!$B$21,M1812&gt;0))+(AND(ISNUMBER(AD1812),ISNUMBER(M1812),AD1812&gt;=Settings!$B$22,M1812&gt;0))+(AY1812&gt;=1))</f>
        <v/>
      </c>
      <c r="BW1812" s="91">
        <f>IF(OR(AY1812=0,BF1812&lt;&gt;"Y",BG1812&lt;&gt;"Y"),"",1+SUMPRODUCT(($A$6:$A$2604=A1812)*($AY$6:$AY$2604&gt;0)*($BF$6:$BF$2604="Y")*($BG$6:$BG$2604="Y")*(($AY$6:$AY$2604&gt;AY1812)+($AY$6:$AY$2604=AY1812)*($AD$6:$AD$2604&gt;AD1812))))</f>
        <v/>
      </c>
    </row>
    <row r="1813" ht="23.85" customHeight="1" s="55">
      <c r="A1813" s="90" t="n">
        <v>46296</v>
      </c>
      <c r="B1813" s="91" t="inlineStr">
        <is>
          <t>PENINLAND</t>
        </is>
      </c>
      <c r="C1813" s="91" t="inlineStr">
        <is>
          <t>INE138A01028</t>
        </is>
      </c>
      <c r="D1813" s="91" t="n"/>
      <c r="E1813" s="91" t="inlineStr">
        <is>
          <t>None</t>
        </is>
      </c>
      <c r="F1813" s="93" t="n">
        <v>485</v>
      </c>
      <c r="G1813" s="92" t="inlineStr">
        <is>
          <t>N</t>
        </is>
      </c>
      <c r="H1813" s="94" t="n"/>
      <c r="I1813" s="91" t="inlineStr">
        <is>
          <t>N</t>
        </is>
      </c>
      <c r="J1813" s="92">
        <f>IF(K1813="","N","Y")</f>
        <v/>
      </c>
      <c r="K1813" s="94">
        <f>_xlfn.TEXTJOIN("; ",TRUE,IF(P1813="52-wk low","52-wk low",""),IF(AND(AD1813&gt;=Settings!$B$12,M1813&lt;0),"Distribution",""),IF(AND(AJ1813="Y",M1813&lt;0,AK1813&lt;-Settings!$B$13),"Long unwinding",""),IF(AND(AJ1813="Y",M1813&lt;0,AK1813&gt;Settings!$B$13),"Short buildup",""))</f>
        <v/>
      </c>
      <c r="L1813" s="95" t="n">
        <v>14.62</v>
      </c>
      <c r="M1813" s="96" t="n">
        <v>-2.86</v>
      </c>
      <c r="N1813" s="93" t="n">
        <v>2033</v>
      </c>
      <c r="O1813" s="91" t="inlineStr">
        <is>
          <t>None</t>
        </is>
      </c>
      <c r="P1813" s="91" t="inlineStr">
        <is>
          <t>None</t>
        </is>
      </c>
      <c r="Q1813" s="97" t="n">
        <v>1.84</v>
      </c>
      <c r="R1813" s="96" t="n">
        <v>1.92</v>
      </c>
      <c r="S1813" s="96" t="n">
        <v>0.98</v>
      </c>
      <c r="T1813" s="96" t="n">
        <v>1.51</v>
      </c>
      <c r="U1813" s="96" t="n">
        <v>1.41</v>
      </c>
      <c r="V1813" s="103" t="n">
        <v>1.49</v>
      </c>
      <c r="W1813" s="102" t="n">
        <v>8</v>
      </c>
      <c r="X1813" s="93" t="n"/>
      <c r="Y1813" s="91" t="inlineStr">
        <is>
          <t>None</t>
        </is>
      </c>
      <c r="Z1813" s="99" t="n">
        <v>66.09999999999999</v>
      </c>
      <c r="AA1813" s="96" t="n">
        <v>0.92</v>
      </c>
      <c r="AB1813" s="96" t="n">
        <v>0.92</v>
      </c>
      <c r="AC1813" s="96" t="n"/>
      <c r="AD1813" s="96" t="n"/>
      <c r="AE1813" s="96" t="n"/>
      <c r="AF1813" s="103" t="n"/>
      <c r="AG1813" s="91" t="inlineStr">
        <is>
          <t>No delivery data</t>
        </is>
      </c>
      <c r="AH1813" s="100" t="n">
        <v>0</v>
      </c>
      <c r="AI1813" s="101" t="n">
        <v>0</v>
      </c>
      <c r="AJ1813" s="92" t="inlineStr">
        <is>
          <t>N</t>
        </is>
      </c>
      <c r="AK1813" s="96" t="n"/>
      <c r="AL1813" s="91" t="inlineStr">
        <is>
          <t>n/a</t>
        </is>
      </c>
      <c r="AM1813" s="93" t="n"/>
      <c r="AN1813" s="92" t="inlineStr">
        <is>
          <t>None</t>
        </is>
      </c>
      <c r="AO1813" s="102" t="n">
        <v>0</v>
      </c>
      <c r="AP1813" s="103" t="n">
        <v>0.54</v>
      </c>
      <c r="AQ1813" s="102" t="n">
        <v>9</v>
      </c>
      <c r="AR1813" s="91" t="inlineStr">
        <is>
          <t>N</t>
        </is>
      </c>
      <c r="AS1813" s="104" t="n"/>
      <c r="AT1813" s="92">
        <f>IF(AND(P1813="52-wk high",T1813&gt;=Settings!$B$7),"Y","N")</f>
        <v/>
      </c>
      <c r="AU1813" s="91">
        <f>IF(AND(AD1813&gt;=Settings!$B$8,M1813&gt;0),"Y","N")</f>
        <v/>
      </c>
      <c r="AV1813" s="91">
        <f>IF(OR(AH1813&gt;Settings!$B$9,AI1813&gt;Settings!$B$9),"Y","N")</f>
        <v/>
      </c>
      <c r="AW1813" s="91">
        <f>IF(AJ1813&lt;&gt;"Y","n/a",IF(AND(M1813&gt;0,AK1813&gt;Settings!$B$10),"Y","N"))</f>
        <v/>
      </c>
      <c r="AX1813" s="91">
        <f>IF(AO1813&gt;=Settings!$B$11,"Y","N")</f>
        <v/>
      </c>
      <c r="AY1813" s="99">
        <f>(AT1813="Y")+(AU1813="Y")+(AV1813="Y")+(AW1813="Y")+(AX1813="Y")</f>
        <v/>
      </c>
      <c r="AZ1813" s="94">
        <f>IF(AY1813=0,"None",_xlfn.TEXTJOIN(", ",TRUE(),IF(AT1813="Y","Breakout",""),IF(AU1813="Y","Accumulation",""),IF(AV1813="Y","Institutional buying",""),IF(AW1813="Y","Long buildup",""),IF(AX1813="Y","Momentum leader","")))</f>
        <v/>
      </c>
      <c r="BA1813" s="94">
        <f>IF(BW1813="","","Passes "&amp;AY1813&amp;" of 5 buy-side scans"&amp;IF(G1813="Y","; RED FLAG: filter out using Red flag column",""))</f>
        <v/>
      </c>
      <c r="BB1813" s="91" t="inlineStr">
        <is>
          <t>None</t>
        </is>
      </c>
      <c r="BC1813" s="92" t="inlineStr">
        <is>
          <t>Y</t>
        </is>
      </c>
      <c r="BD1813" s="94" t="inlineStr">
        <is>
          <t>EPS zero; High-low range &gt;150% in 12 months</t>
        </is>
      </c>
      <c r="BE1813" s="94" t="n"/>
      <c r="BF1813" s="92">
        <f>IF(R1813*100000&gt;=Settings!$B$5,"Y","N")</f>
        <v/>
      </c>
      <c r="BG1813" s="91">
        <f>IF(F1813&gt;Settings!$B$6,"Y","N")</f>
        <v/>
      </c>
      <c r="BH1813" s="97" t="n">
        <v>-61.12</v>
      </c>
      <c r="BI1813" s="96" t="n">
        <v>-11.82</v>
      </c>
      <c r="BJ1813" s="96" t="n">
        <v>-4.94</v>
      </c>
      <c r="BK1813" s="96" t="n">
        <v>-5.25</v>
      </c>
      <c r="BL1813" s="96" t="n">
        <v>-11.39</v>
      </c>
      <c r="BM1813" s="96" t="n">
        <v>-58.58</v>
      </c>
      <c r="BN1813" s="97" t="n">
        <v>-7.53</v>
      </c>
      <c r="BO1813" s="96" t="n">
        <v>-8.69</v>
      </c>
      <c r="BP1813" s="96" t="n">
        <v>-12.38</v>
      </c>
      <c r="BQ1813" s="96" t="n">
        <v>-24.05</v>
      </c>
      <c r="BR1813" s="91" t="inlineStr">
        <is>
          <t>Stacked down</t>
        </is>
      </c>
      <c r="BS1813" s="91" t="inlineStr">
        <is>
          <t>None</t>
        </is>
      </c>
      <c r="BT1813" s="96" t="n">
        <v>35.3</v>
      </c>
      <c r="BU1813" s="91" t="inlineStr">
        <is>
          <t>N</t>
        </is>
      </c>
      <c r="BV1813" s="99">
        <f>IF(OR(BF1813&lt;&gt;"Y",BG1813&lt;&gt;"Y"),"",(AND(ISNUMBER(BQ1813),BQ1813&gt;0))+(BR1813="Stacked up")+(AND(ISNUMBER(BH1813),BH1813&gt;=-Settings!$B$17))+(AND(ISNUMBER(BK1813),ISNUMBER(BM1813),BK1813&gt;0,BM1813&gt;0))+(AND(ISNUMBER(AQ1813),AQ1813&gt;=Settings!$B$18))+(AND(ISNUMBER(BT1813),BT1813&gt;=Settings!$B$19,BT1813&lt;=Settings!$B$20))+(AND(ISNUMBER(AS1813),AS1813&gt;0))+(AND(ISNUMBER(T1813),ISNUMBER(M1813),T1813&gt;=Settings!$B$21,M1813&gt;0))+(AND(ISNUMBER(AD1813),ISNUMBER(M1813),AD1813&gt;=Settings!$B$22,M1813&gt;0))+(AY1813&gt;=1))</f>
        <v/>
      </c>
      <c r="BW1813" s="91">
        <f>IF(OR(AY1813=0,BF1813&lt;&gt;"Y",BG1813&lt;&gt;"Y"),"",1+SUMPRODUCT(($A$6:$A$2604=A1813)*($AY$6:$AY$2604&gt;0)*($BF$6:$BF$2604="Y")*($BG$6:$BG$2604="Y")*(($AY$6:$AY$2604&gt;AY1813)+($AY$6:$AY$2604=AY1813)*($AD$6:$AD$2604&gt;AD1813))))</f>
        <v/>
      </c>
    </row>
    <row r="1814" ht="23.85" customHeight="1" s="55">
      <c r="A1814" s="90" t="n">
        <v>46296</v>
      </c>
      <c r="B1814" s="91" t="inlineStr">
        <is>
          <t>UNIVASTU</t>
        </is>
      </c>
      <c r="C1814" s="91" t="inlineStr">
        <is>
          <t>INE562X01013</t>
        </is>
      </c>
      <c r="D1814" s="91" t="n"/>
      <c r="E1814" s="91" t="inlineStr">
        <is>
          <t>None</t>
        </is>
      </c>
      <c r="F1814" s="93" t="n">
        <v>483</v>
      </c>
      <c r="G1814" s="92" t="inlineStr">
        <is>
          <t>Y</t>
        </is>
      </c>
      <c r="H1814" s="94" t="inlineStr">
        <is>
          <t>ESM Stage 1; T2T (BE series)</t>
        </is>
      </c>
      <c r="I1814" s="91" t="inlineStr">
        <is>
          <t>Y</t>
        </is>
      </c>
      <c r="J1814" s="92">
        <f>IF(K1814="","N","Y")</f>
        <v/>
      </c>
      <c r="K1814" s="94">
        <f>_xlfn.TEXTJOIN("; ",TRUE,IF(P1814="52-wk low","52-wk low",""),IF(AND(AD1814&gt;=Settings!$B$12,M1814&lt;0),"Distribution",""),IF(AND(AJ1814="Y",M1814&lt;0,AK1814&lt;-Settings!$B$13),"Long unwinding",""),IF(AND(AJ1814="Y",M1814&lt;0,AK1814&gt;Settings!$B$13),"Short buildup",""))</f>
        <v/>
      </c>
      <c r="L1814" s="95" t="n">
        <v>134.25</v>
      </c>
      <c r="M1814" s="96" t="n">
        <v>0.97</v>
      </c>
      <c r="N1814" s="93" t="n">
        <v>343</v>
      </c>
      <c r="O1814" s="91" t="inlineStr">
        <is>
          <t>None</t>
        </is>
      </c>
      <c r="P1814" s="91" t="inlineStr">
        <is>
          <t>None</t>
        </is>
      </c>
      <c r="Q1814" s="97" t="n">
        <v>0.66</v>
      </c>
      <c r="R1814" s="96" t="n">
        <v>0.6</v>
      </c>
      <c r="S1814" s="96" t="n">
        <v>0.98</v>
      </c>
      <c r="T1814" s="96" t="n">
        <v>0.5</v>
      </c>
      <c r="U1814" s="96" t="n">
        <v>0.39</v>
      </c>
      <c r="V1814" s="103" t="n">
        <v>0.36</v>
      </c>
      <c r="W1814" s="102" t="n">
        <v>0</v>
      </c>
      <c r="X1814" s="93" t="n"/>
      <c r="Y1814" s="91" t="inlineStr">
        <is>
          <t>None</t>
        </is>
      </c>
      <c r="Z1814" s="99" t="n"/>
      <c r="AA1814" s="96" t="n"/>
      <c r="AB1814" s="96" t="n"/>
      <c r="AC1814" s="96" t="n"/>
      <c r="AD1814" s="96" t="n"/>
      <c r="AE1814" s="96" t="n"/>
      <c r="AF1814" s="103" t="n"/>
      <c r="AG1814" s="91" t="inlineStr">
        <is>
          <t>No delivery data</t>
        </is>
      </c>
      <c r="AH1814" s="100" t="n">
        <v>0</v>
      </c>
      <c r="AI1814" s="101" t="n">
        <v>0</v>
      </c>
      <c r="AJ1814" s="92" t="inlineStr">
        <is>
          <t>N</t>
        </is>
      </c>
      <c r="AK1814" s="96" t="n"/>
      <c r="AL1814" s="91" t="inlineStr">
        <is>
          <t>n/a</t>
        </is>
      </c>
      <c r="AM1814" s="93" t="n"/>
      <c r="AN1814" s="92" t="inlineStr">
        <is>
          <t>None</t>
        </is>
      </c>
      <c r="AO1814" s="102" t="n">
        <v>0</v>
      </c>
      <c r="AP1814" s="103" t="n">
        <v>1.14</v>
      </c>
      <c r="AQ1814" s="102" t="n">
        <v>67</v>
      </c>
      <c r="AR1814" s="91" t="inlineStr">
        <is>
          <t>N</t>
        </is>
      </c>
      <c r="AS1814" s="104" t="n"/>
      <c r="AT1814" s="92">
        <f>IF(AND(P1814="52-wk high",T1814&gt;=Settings!$B$7),"Y","N")</f>
        <v/>
      </c>
      <c r="AU1814" s="91">
        <f>IF(AND(AD1814&gt;=Settings!$B$8,M1814&gt;0),"Y","N")</f>
        <v/>
      </c>
      <c r="AV1814" s="91">
        <f>IF(OR(AH1814&gt;Settings!$B$9,AI1814&gt;Settings!$B$9),"Y","N")</f>
        <v/>
      </c>
      <c r="AW1814" s="91">
        <f>IF(AJ1814&lt;&gt;"Y","n/a",IF(AND(M1814&gt;0,AK1814&gt;Settings!$B$10),"Y","N"))</f>
        <v/>
      </c>
      <c r="AX1814" s="91">
        <f>IF(AO1814&gt;=Settings!$B$11,"Y","N")</f>
        <v/>
      </c>
      <c r="AY1814" s="99">
        <f>(AT1814="Y")+(AU1814="Y")+(AV1814="Y")+(AW1814="Y")+(AX1814="Y")</f>
        <v/>
      </c>
      <c r="AZ1814" s="94">
        <f>IF(AY1814=0,"None",_xlfn.TEXTJOIN(", ",TRUE(),IF(AT1814="Y","Breakout",""),IF(AU1814="Y","Accumulation",""),IF(AV1814="Y","Institutional buying",""),IF(AW1814="Y","Long buildup",""),IF(AX1814="Y","Momentum leader","")))</f>
        <v/>
      </c>
      <c r="BA1814" s="94">
        <f>IF(BW1814="","","Passes "&amp;AY1814&amp;" of 5 buy-side scans"&amp;IF(G1814="Y","; RED FLAG: filter out using Red flag column",""))</f>
        <v/>
      </c>
      <c r="BB1814" s="91" t="inlineStr">
        <is>
          <t>None</t>
        </is>
      </c>
      <c r="BC1814" s="92" t="inlineStr">
        <is>
          <t>N</t>
        </is>
      </c>
      <c r="BD1814" s="94" t="n"/>
      <c r="BE1814" s="94" t="inlineStr">
        <is>
          <t>BONUS 2:1, ex 13-Oct-2025</t>
        </is>
      </c>
      <c r="BF1814" s="92">
        <f>IF(R1814*100000&gt;=Settings!$B$5,"Y","N")</f>
        <v/>
      </c>
      <c r="BG1814" s="91">
        <f>IF(F1814&gt;Settings!$B$6,"Y","N")</f>
        <v/>
      </c>
      <c r="BH1814" s="97" t="n">
        <v>-24.99</v>
      </c>
      <c r="BI1814" s="96" t="n">
        <v>-4.48</v>
      </c>
      <c r="BJ1814" s="96" t="n">
        <v>-12.29</v>
      </c>
      <c r="BK1814" s="96" t="n">
        <v>53.03</v>
      </c>
      <c r="BL1814" s="96" t="n">
        <v>117.23</v>
      </c>
      <c r="BM1814" s="96" t="n">
        <v>-42.96</v>
      </c>
      <c r="BN1814" s="97" t="n">
        <v>-6.9</v>
      </c>
      <c r="BO1814" s="96" t="n">
        <v>-4.74</v>
      </c>
      <c r="BP1814" s="96" t="n">
        <v>6.51</v>
      </c>
      <c r="BQ1814" s="96" t="n">
        <v>11.25</v>
      </c>
      <c r="BR1814" s="91" t="inlineStr">
        <is>
          <t>Mixed</t>
        </is>
      </c>
      <c r="BS1814" s="91" t="inlineStr">
        <is>
          <t>None</t>
        </is>
      </c>
      <c r="BT1814" s="96" t="n">
        <v>37.5</v>
      </c>
      <c r="BU1814" s="91" t="inlineStr">
        <is>
          <t>N</t>
        </is>
      </c>
      <c r="BV1814" s="99">
        <f>IF(OR(BF1814&lt;&gt;"Y",BG1814&lt;&gt;"Y"),"",(AND(ISNUMBER(BQ1814),BQ1814&gt;0))+(BR1814="Stacked up")+(AND(ISNUMBER(BH1814),BH1814&gt;=-Settings!$B$17))+(AND(ISNUMBER(BK1814),ISNUMBER(BM1814),BK1814&gt;0,BM1814&gt;0))+(AND(ISNUMBER(AQ1814),AQ1814&gt;=Settings!$B$18))+(AND(ISNUMBER(BT1814),BT1814&gt;=Settings!$B$19,BT1814&lt;=Settings!$B$20))+(AND(ISNUMBER(AS1814),AS1814&gt;0))+(AND(ISNUMBER(T1814),ISNUMBER(M1814),T1814&gt;=Settings!$B$21,M1814&gt;0))+(AND(ISNUMBER(AD1814),ISNUMBER(M1814),AD1814&gt;=Settings!$B$22,M1814&gt;0))+(AY1814&gt;=1))</f>
        <v/>
      </c>
      <c r="BW1814" s="91">
        <f>IF(OR(AY1814=0,BF1814&lt;&gt;"Y",BG1814&lt;&gt;"Y"),"",1+SUMPRODUCT(($A$6:$A$2604=A1814)*($AY$6:$AY$2604&gt;0)*($BF$6:$BF$2604="Y")*($BG$6:$BG$2604="Y")*(($AY$6:$AY$2604&gt;AY1814)+($AY$6:$AY$2604=AY1814)*($AD$6:$AD$2604&gt;AD1814))))</f>
        <v/>
      </c>
    </row>
    <row r="1815" ht="23.85" customHeight="1" s="55">
      <c r="A1815" s="90" t="n">
        <v>46296</v>
      </c>
      <c r="B1815" s="91" t="inlineStr">
        <is>
          <t>MINDTECK</t>
        </is>
      </c>
      <c r="C1815" s="91" t="inlineStr">
        <is>
          <t>INE110B01017</t>
        </is>
      </c>
      <c r="D1815" s="91" t="n"/>
      <c r="E1815" s="91" t="inlineStr">
        <is>
          <t>None</t>
        </is>
      </c>
      <c r="F1815" s="93" t="n">
        <v>482</v>
      </c>
      <c r="G1815" s="92" t="inlineStr">
        <is>
          <t>N</t>
        </is>
      </c>
      <c r="H1815" s="94" t="n"/>
      <c r="I1815" s="91" t="inlineStr">
        <is>
          <t>N</t>
        </is>
      </c>
      <c r="J1815" s="92">
        <f>IF(K1815="","N","Y")</f>
        <v/>
      </c>
      <c r="K1815" s="94">
        <f>_xlfn.TEXTJOIN("; ",TRUE,IF(P1815="52-wk low","52-wk low",""),IF(AND(AD1815&gt;=Settings!$B$12,M1815&lt;0),"Distribution",""),IF(AND(AJ1815="Y",M1815&lt;0,AK1815&lt;-Settings!$B$13),"Long unwinding",""),IF(AND(AJ1815="Y",M1815&lt;0,AK1815&gt;Settings!$B$13),"Short buildup",""))</f>
        <v/>
      </c>
      <c r="L1815" s="95" t="n">
        <v>150.93</v>
      </c>
      <c r="M1815" s="96" t="n">
        <v>-1.45</v>
      </c>
      <c r="N1815" s="93" t="n">
        <v>1284</v>
      </c>
      <c r="O1815" s="91" t="inlineStr">
        <is>
          <t>None</t>
        </is>
      </c>
      <c r="P1815" s="91" t="inlineStr">
        <is>
          <t>None</t>
        </is>
      </c>
      <c r="Q1815" s="97" t="n">
        <v>0.18</v>
      </c>
      <c r="R1815" s="96" t="n">
        <v>0.25</v>
      </c>
      <c r="S1815" s="96" t="n">
        <v>0.73</v>
      </c>
      <c r="T1815" s="96" t="n">
        <v>0.54</v>
      </c>
      <c r="U1815" s="96" t="n">
        <v>0.27</v>
      </c>
      <c r="V1815" s="103" t="n">
        <v>0.37</v>
      </c>
      <c r="W1815" s="102" t="n">
        <v>0</v>
      </c>
      <c r="X1815" s="93" t="n"/>
      <c r="Y1815" s="91" t="inlineStr">
        <is>
          <t>None</t>
        </is>
      </c>
      <c r="Z1815" s="99" t="n">
        <v>65.01000000000001</v>
      </c>
      <c r="AA1815" s="96" t="n">
        <v>1.17</v>
      </c>
      <c r="AB1815" s="96" t="n">
        <v>1.27</v>
      </c>
      <c r="AC1815" s="96" t="n">
        <v>0.89</v>
      </c>
      <c r="AD1815" s="96" t="n">
        <v>0.75</v>
      </c>
      <c r="AE1815" s="96" t="n">
        <v>0.47</v>
      </c>
      <c r="AF1815" s="103" t="n">
        <v>1.45</v>
      </c>
      <c r="AG1815" s="91" t="inlineStr">
        <is>
          <t>Normal</t>
        </is>
      </c>
      <c r="AH1815" s="100" t="n">
        <v>0</v>
      </c>
      <c r="AI1815" s="101" t="n">
        <v>0</v>
      </c>
      <c r="AJ1815" s="92" t="inlineStr">
        <is>
          <t>N</t>
        </is>
      </c>
      <c r="AK1815" s="96" t="n"/>
      <c r="AL1815" s="91" t="inlineStr">
        <is>
          <t>n/a</t>
        </is>
      </c>
      <c r="AM1815" s="93" t="n"/>
      <c r="AN1815" s="92" t="inlineStr">
        <is>
          <t>None</t>
        </is>
      </c>
      <c r="AO1815" s="102" t="n">
        <v>0</v>
      </c>
      <c r="AP1815" s="103" t="n">
        <v>0.61</v>
      </c>
      <c r="AQ1815" s="102" t="n">
        <v>21</v>
      </c>
      <c r="AR1815" s="91" t="inlineStr">
        <is>
          <t>N</t>
        </is>
      </c>
      <c r="AS1815" s="104" t="n"/>
      <c r="AT1815" s="92">
        <f>IF(AND(P1815="52-wk high",T1815&gt;=Settings!$B$7),"Y","N")</f>
        <v/>
      </c>
      <c r="AU1815" s="91">
        <f>IF(AND(AD1815&gt;=Settings!$B$8,M1815&gt;0),"Y","N")</f>
        <v/>
      </c>
      <c r="AV1815" s="91">
        <f>IF(OR(AH1815&gt;Settings!$B$9,AI1815&gt;Settings!$B$9),"Y","N")</f>
        <v/>
      </c>
      <c r="AW1815" s="91">
        <f>IF(AJ1815&lt;&gt;"Y","n/a",IF(AND(M1815&gt;0,AK1815&gt;Settings!$B$10),"Y","N"))</f>
        <v/>
      </c>
      <c r="AX1815" s="91">
        <f>IF(AO1815&gt;=Settings!$B$11,"Y","N")</f>
        <v/>
      </c>
      <c r="AY1815" s="99">
        <f>(AT1815="Y")+(AU1815="Y")+(AV1815="Y")+(AW1815="Y")+(AX1815="Y")</f>
        <v/>
      </c>
      <c r="AZ1815" s="94">
        <f>IF(AY1815=0,"None",_xlfn.TEXTJOIN(", ",TRUE(),IF(AT1815="Y","Breakout",""),IF(AU1815="Y","Accumulation",""),IF(AV1815="Y","Institutional buying",""),IF(AW1815="Y","Long buildup",""),IF(AX1815="Y","Momentum leader","")))</f>
        <v/>
      </c>
      <c r="BA1815" s="94">
        <f>IF(BW1815="","","Passes "&amp;AY1815&amp;" of 5 buy-side scans"&amp;IF(G1815="Y","; RED FLAG: filter out using Red flag column",""))</f>
        <v/>
      </c>
      <c r="BB1815" s="91" t="inlineStr">
        <is>
          <t>None</t>
        </is>
      </c>
      <c r="BC1815" s="92" t="inlineStr">
        <is>
          <t>N</t>
        </is>
      </c>
      <c r="BD1815" s="94" t="n"/>
      <c r="BE1815" s="94" t="n"/>
      <c r="BF1815" s="92">
        <f>IF(R1815*100000&gt;=Settings!$B$5,"Y","N")</f>
        <v/>
      </c>
      <c r="BG1815" s="91">
        <f>IF(F1815&gt;Settings!$B$6,"Y","N")</f>
        <v/>
      </c>
      <c r="BH1815" s="97" t="n">
        <v>-50.95</v>
      </c>
      <c r="BI1815" s="96" t="n">
        <v>-2.86</v>
      </c>
      <c r="BJ1815" s="96" t="n">
        <v>-12.17</v>
      </c>
      <c r="BK1815" s="96" t="n">
        <v>-25.93</v>
      </c>
      <c r="BL1815" s="96" t="n">
        <v>-6.74</v>
      </c>
      <c r="BM1815" s="96" t="n">
        <v>-36.48</v>
      </c>
      <c r="BN1815" s="97" t="n">
        <v>-5.17</v>
      </c>
      <c r="BO1815" s="96" t="n">
        <v>-11.73</v>
      </c>
      <c r="BP1815" s="96" t="n">
        <v>-17.37</v>
      </c>
      <c r="BQ1815" s="96" t="n">
        <v>-22.96</v>
      </c>
      <c r="BR1815" s="91" t="inlineStr">
        <is>
          <t>Stacked down</t>
        </is>
      </c>
      <c r="BS1815" s="91" t="inlineStr">
        <is>
          <t>None</t>
        </is>
      </c>
      <c r="BT1815" s="96" t="n">
        <v>26.9</v>
      </c>
      <c r="BU1815" s="91" t="inlineStr">
        <is>
          <t>N</t>
        </is>
      </c>
      <c r="BV1815" s="99">
        <f>IF(OR(BF1815&lt;&gt;"Y",BG1815&lt;&gt;"Y"),"",(AND(ISNUMBER(BQ1815),BQ1815&gt;0))+(BR1815="Stacked up")+(AND(ISNUMBER(BH1815),BH1815&gt;=-Settings!$B$17))+(AND(ISNUMBER(BK1815),ISNUMBER(BM1815),BK1815&gt;0,BM1815&gt;0))+(AND(ISNUMBER(AQ1815),AQ1815&gt;=Settings!$B$18))+(AND(ISNUMBER(BT1815),BT1815&gt;=Settings!$B$19,BT1815&lt;=Settings!$B$20))+(AND(ISNUMBER(AS1815),AS1815&gt;0))+(AND(ISNUMBER(T1815),ISNUMBER(M1815),T1815&gt;=Settings!$B$21,M1815&gt;0))+(AND(ISNUMBER(AD1815),ISNUMBER(M1815),AD1815&gt;=Settings!$B$22,M1815&gt;0))+(AY1815&gt;=1))</f>
        <v/>
      </c>
      <c r="BW1815" s="91">
        <f>IF(OR(AY1815=0,BF1815&lt;&gt;"Y",BG1815&lt;&gt;"Y"),"",1+SUMPRODUCT(($A$6:$A$2604=A1815)*($AY$6:$AY$2604&gt;0)*($BF$6:$BF$2604="Y")*($BG$6:$BG$2604="Y")*(($AY$6:$AY$2604&gt;AY1815)+($AY$6:$AY$2604=AY1815)*($AD$6:$AD$2604&gt;AD1815))))</f>
        <v/>
      </c>
    </row>
    <row r="1816" ht="23.85" customHeight="1" s="55">
      <c r="A1816" s="90" t="n">
        <v>46296</v>
      </c>
      <c r="B1816" s="91" t="inlineStr">
        <is>
          <t>KHAICHEM</t>
        </is>
      </c>
      <c r="C1816" s="91" t="inlineStr">
        <is>
          <t>INE745B01028</t>
        </is>
      </c>
      <c r="D1816" s="91" t="n"/>
      <c r="E1816" s="91" t="inlineStr">
        <is>
          <t>None</t>
        </is>
      </c>
      <c r="F1816" s="93" t="n">
        <v>477</v>
      </c>
      <c r="G1816" s="92" t="inlineStr">
        <is>
          <t>N</t>
        </is>
      </c>
      <c r="H1816" s="94" t="n"/>
      <c r="I1816" s="91" t="inlineStr">
        <is>
          <t>N</t>
        </is>
      </c>
      <c r="J1816" s="92">
        <f>IF(K1816="","N","Y")</f>
        <v/>
      </c>
      <c r="K1816" s="94">
        <f>_xlfn.TEXTJOIN("; ",TRUE,IF(P1816="52-wk low","52-wk low",""),IF(AND(AD1816&gt;=Settings!$B$12,M1816&lt;0),"Distribution",""),IF(AND(AJ1816="Y",M1816&lt;0,AK1816&lt;-Settings!$B$13),"Long unwinding",""),IF(AND(AJ1816="Y",M1816&lt;0,AK1816&gt;Settings!$B$13),"Short buildup",""))</f>
        <v/>
      </c>
      <c r="L1816" s="95" t="n">
        <v>49.22</v>
      </c>
      <c r="M1816" s="96" t="n">
        <v>0.9399999999999999</v>
      </c>
      <c r="N1816" s="93" t="n">
        <v>352</v>
      </c>
      <c r="O1816" s="91" t="inlineStr">
        <is>
          <t>None</t>
        </is>
      </c>
      <c r="P1816" s="91" t="inlineStr">
        <is>
          <t>None</t>
        </is>
      </c>
      <c r="Q1816" s="97" t="n">
        <v>1.25</v>
      </c>
      <c r="R1816" s="96" t="n">
        <v>1.58</v>
      </c>
      <c r="S1816" s="96" t="n">
        <v>0.79</v>
      </c>
      <c r="T1816" s="96" t="n">
        <v>0.5600000000000001</v>
      </c>
      <c r="U1816" s="96" t="n">
        <v>0.87</v>
      </c>
      <c r="V1816" s="103" t="n">
        <v>1.09</v>
      </c>
      <c r="W1816" s="102" t="n">
        <v>3</v>
      </c>
      <c r="X1816" s="93" t="n"/>
      <c r="Y1816" s="91" t="inlineStr">
        <is>
          <t>None</t>
        </is>
      </c>
      <c r="Z1816" s="99" t="n">
        <v>71.36</v>
      </c>
      <c r="AA1816" s="96" t="n">
        <v>1.3</v>
      </c>
      <c r="AB1816" s="96" t="n">
        <v>1.22</v>
      </c>
      <c r="AC1816" s="96" t="n">
        <v>1.1</v>
      </c>
      <c r="AD1816" s="96" t="n"/>
      <c r="AE1816" s="96" t="n"/>
      <c r="AF1816" s="103" t="n"/>
      <c r="AG1816" s="91" t="inlineStr">
        <is>
          <t>No delivery data</t>
        </is>
      </c>
      <c r="AH1816" s="100" t="n">
        <v>0</v>
      </c>
      <c r="AI1816" s="101" t="n">
        <v>0</v>
      </c>
      <c r="AJ1816" s="92" t="inlineStr">
        <is>
          <t>N</t>
        </is>
      </c>
      <c r="AK1816" s="96" t="n"/>
      <c r="AL1816" s="91" t="inlineStr">
        <is>
          <t>n/a</t>
        </is>
      </c>
      <c r="AM1816" s="93" t="n"/>
      <c r="AN1816" s="92" t="inlineStr">
        <is>
          <t>None</t>
        </is>
      </c>
      <c r="AO1816" s="102" t="n">
        <v>0</v>
      </c>
      <c r="AP1816" s="103" t="n">
        <v>0.5600000000000001</v>
      </c>
      <c r="AQ1816" s="102" t="n">
        <v>12</v>
      </c>
      <c r="AR1816" s="91" t="inlineStr">
        <is>
          <t>N</t>
        </is>
      </c>
      <c r="AS1816" s="104" t="n"/>
      <c r="AT1816" s="92">
        <f>IF(AND(P1816="52-wk high",T1816&gt;=Settings!$B$7),"Y","N")</f>
        <v/>
      </c>
      <c r="AU1816" s="91">
        <f>IF(AND(AD1816&gt;=Settings!$B$8,M1816&gt;0),"Y","N")</f>
        <v/>
      </c>
      <c r="AV1816" s="91">
        <f>IF(OR(AH1816&gt;Settings!$B$9,AI1816&gt;Settings!$B$9),"Y","N")</f>
        <v/>
      </c>
      <c r="AW1816" s="91">
        <f>IF(AJ1816&lt;&gt;"Y","n/a",IF(AND(M1816&gt;0,AK1816&gt;Settings!$B$10),"Y","N"))</f>
        <v/>
      </c>
      <c r="AX1816" s="91">
        <f>IF(AO1816&gt;=Settings!$B$11,"Y","N")</f>
        <v/>
      </c>
      <c r="AY1816" s="99">
        <f>(AT1816="Y")+(AU1816="Y")+(AV1816="Y")+(AW1816="Y")+(AX1816="Y")</f>
        <v/>
      </c>
      <c r="AZ1816" s="94">
        <f>IF(AY1816=0,"None",_xlfn.TEXTJOIN(", ",TRUE(),IF(AT1816="Y","Breakout",""),IF(AU1816="Y","Accumulation",""),IF(AV1816="Y","Institutional buying",""),IF(AW1816="Y","Long buildup",""),IF(AX1816="Y","Momentum leader","")))</f>
        <v/>
      </c>
      <c r="BA1816" s="94">
        <f>IF(BW1816="","","Passes "&amp;AY1816&amp;" of 5 buy-side scans"&amp;IF(G1816="Y","; RED FLAG: filter out using Red flag column",""))</f>
        <v/>
      </c>
      <c r="BB1816" s="91" t="inlineStr">
        <is>
          <t>None</t>
        </is>
      </c>
      <c r="BC1816" s="92" t="inlineStr">
        <is>
          <t>Y</t>
        </is>
      </c>
      <c r="BD1816" s="94" t="inlineStr">
        <is>
          <t>High-low range &gt;200% in 365 days; High-low range &gt;150% in 12 months</t>
        </is>
      </c>
      <c r="BE1816" s="94" t="n"/>
      <c r="BF1816" s="92">
        <f>IF(R1816*100000&gt;=Settings!$B$5,"Y","N")</f>
        <v/>
      </c>
      <c r="BG1816" s="91">
        <f>IF(F1816&gt;Settings!$B$6,"Y","N")</f>
        <v/>
      </c>
      <c r="BH1816" s="97" t="n">
        <v>-62.96</v>
      </c>
      <c r="BI1816" s="96" t="n">
        <v>-0.38</v>
      </c>
      <c r="BJ1816" s="96" t="n">
        <v>-10.54</v>
      </c>
      <c r="BK1816" s="96" t="n">
        <v>-6.96</v>
      </c>
      <c r="BL1816" s="96" t="n">
        <v>0.84</v>
      </c>
      <c r="BM1816" s="96" t="n">
        <v>-59.94</v>
      </c>
      <c r="BN1816" s="97" t="n">
        <v>-3.06</v>
      </c>
      <c r="BO1816" s="96" t="n">
        <v>-5.37</v>
      </c>
      <c r="BP1816" s="96" t="n">
        <v>-9.199999999999999</v>
      </c>
      <c r="BQ1816" s="96" t="n">
        <v>-22.23</v>
      </c>
      <c r="BR1816" s="91" t="inlineStr">
        <is>
          <t>Stacked down</t>
        </is>
      </c>
      <c r="BS1816" s="91" t="inlineStr">
        <is>
          <t>None</t>
        </is>
      </c>
      <c r="BT1816" s="96" t="n">
        <v>34.9</v>
      </c>
      <c r="BU1816" s="91" t="inlineStr">
        <is>
          <t>N</t>
        </is>
      </c>
      <c r="BV1816" s="99">
        <f>IF(OR(BF1816&lt;&gt;"Y",BG1816&lt;&gt;"Y"),"",(AND(ISNUMBER(BQ1816),BQ1816&gt;0))+(BR1816="Stacked up")+(AND(ISNUMBER(BH1816),BH1816&gt;=-Settings!$B$17))+(AND(ISNUMBER(BK1816),ISNUMBER(BM1816),BK1816&gt;0,BM1816&gt;0))+(AND(ISNUMBER(AQ1816),AQ1816&gt;=Settings!$B$18))+(AND(ISNUMBER(BT1816),BT1816&gt;=Settings!$B$19,BT1816&lt;=Settings!$B$20))+(AND(ISNUMBER(AS1816),AS1816&gt;0))+(AND(ISNUMBER(T1816),ISNUMBER(M1816),T1816&gt;=Settings!$B$21,M1816&gt;0))+(AND(ISNUMBER(AD1816),ISNUMBER(M1816),AD1816&gt;=Settings!$B$22,M1816&gt;0))+(AY1816&gt;=1))</f>
        <v/>
      </c>
      <c r="BW1816" s="91">
        <f>IF(OR(AY1816=0,BF1816&lt;&gt;"Y",BG1816&lt;&gt;"Y"),"",1+SUMPRODUCT(($A$6:$A$2604=A1816)*($AY$6:$AY$2604&gt;0)*($BF$6:$BF$2604="Y")*($BG$6:$BG$2604="Y")*(($AY$6:$AY$2604&gt;AY1816)+($AY$6:$AY$2604=AY1816)*($AD$6:$AD$2604&gt;AD1816))))</f>
        <v/>
      </c>
    </row>
    <row r="1817" ht="23.85" customHeight="1" s="55">
      <c r="A1817" s="90" t="n">
        <v>46296</v>
      </c>
      <c r="B1817" s="91" t="inlineStr">
        <is>
          <t>CSLFINANCE</t>
        </is>
      </c>
      <c r="C1817" s="91" t="inlineStr">
        <is>
          <t>INE718F01018</t>
        </is>
      </c>
      <c r="D1817" s="91" t="n"/>
      <c r="E1817" s="91" t="inlineStr">
        <is>
          <t>None</t>
        </is>
      </c>
      <c r="F1817" s="93" t="n">
        <v>475</v>
      </c>
      <c r="G1817" s="92" t="inlineStr">
        <is>
          <t>N</t>
        </is>
      </c>
      <c r="H1817" s="94" t="n"/>
      <c r="I1817" s="91" t="inlineStr">
        <is>
          <t>N</t>
        </is>
      </c>
      <c r="J1817" s="92">
        <f>IF(K1817="","N","Y")</f>
        <v/>
      </c>
      <c r="K1817" s="94">
        <f>_xlfn.TEXTJOIN("; ",TRUE,IF(P1817="52-wk low","52-wk low",""),IF(AND(AD1817&gt;=Settings!$B$12,M1817&lt;0),"Distribution",""),IF(AND(AJ1817="Y",M1817&lt;0,AK1817&lt;-Settings!$B$13),"Long unwinding",""),IF(AND(AJ1817="Y",M1817&lt;0,AK1817&gt;Settings!$B$13),"Short buildup",""))</f>
        <v/>
      </c>
      <c r="L1817" s="95" t="n">
        <v>208.34</v>
      </c>
      <c r="M1817" s="96" t="n">
        <v>-1.19</v>
      </c>
      <c r="N1817" s="93" t="n">
        <v>1139</v>
      </c>
      <c r="O1817" s="91" t="inlineStr">
        <is>
          <t>None</t>
        </is>
      </c>
      <c r="P1817" s="91" t="inlineStr">
        <is>
          <t>52-wk low</t>
        </is>
      </c>
      <c r="Q1817" s="97" t="n">
        <v>0.23</v>
      </c>
      <c r="R1817" s="96" t="n">
        <v>0.51</v>
      </c>
      <c r="S1817" s="96" t="n">
        <v>0.45</v>
      </c>
      <c r="T1817" s="96" t="n">
        <v>0.58</v>
      </c>
      <c r="U1817" s="96" t="n">
        <v>0.67</v>
      </c>
      <c r="V1817" s="103" t="n">
        <v>1.48</v>
      </c>
      <c r="W1817" s="102" t="n">
        <v>8</v>
      </c>
      <c r="X1817" s="93" t="n"/>
      <c r="Y1817" s="91" t="inlineStr">
        <is>
          <t>None</t>
        </is>
      </c>
      <c r="Z1817" s="99" t="n">
        <v>63.37</v>
      </c>
      <c r="AA1817" s="96" t="n">
        <v>1.05</v>
      </c>
      <c r="AB1817" s="96" t="n">
        <v>0.92</v>
      </c>
      <c r="AC1817" s="96" t="n">
        <v>0.46</v>
      </c>
      <c r="AD1817" s="96" t="n">
        <v>0.53</v>
      </c>
      <c r="AE1817" s="96" t="n">
        <v>0.63</v>
      </c>
      <c r="AF1817" s="103" t="n">
        <v>0.89</v>
      </c>
      <c r="AG1817" s="91" t="inlineStr">
        <is>
          <t>Normal</t>
        </is>
      </c>
      <c r="AH1817" s="100" t="n">
        <v>0</v>
      </c>
      <c r="AI1817" s="101" t="n">
        <v>0</v>
      </c>
      <c r="AJ1817" s="92" t="inlineStr">
        <is>
          <t>N</t>
        </is>
      </c>
      <c r="AK1817" s="96" t="n"/>
      <c r="AL1817" s="91" t="inlineStr">
        <is>
          <t>n/a</t>
        </is>
      </c>
      <c r="AM1817" s="93" t="n"/>
      <c r="AN1817" s="92" t="inlineStr">
        <is>
          <t>None</t>
        </is>
      </c>
      <c r="AO1817" s="102" t="n">
        <v>0</v>
      </c>
      <c r="AP1817" s="103" t="n">
        <v>0.5600000000000001</v>
      </c>
      <c r="AQ1817" s="102" t="n">
        <v>12</v>
      </c>
      <c r="AR1817" s="91" t="inlineStr">
        <is>
          <t>N</t>
        </is>
      </c>
      <c r="AS1817" s="104" t="n"/>
      <c r="AT1817" s="92">
        <f>IF(AND(P1817="52-wk high",T1817&gt;=Settings!$B$7),"Y","N")</f>
        <v/>
      </c>
      <c r="AU1817" s="91">
        <f>IF(AND(AD1817&gt;=Settings!$B$8,M1817&gt;0),"Y","N")</f>
        <v/>
      </c>
      <c r="AV1817" s="91">
        <f>IF(OR(AH1817&gt;Settings!$B$9,AI1817&gt;Settings!$B$9),"Y","N")</f>
        <v/>
      </c>
      <c r="AW1817" s="91">
        <f>IF(AJ1817&lt;&gt;"Y","n/a",IF(AND(M1817&gt;0,AK1817&gt;Settings!$B$10),"Y","N"))</f>
        <v/>
      </c>
      <c r="AX1817" s="91">
        <f>IF(AO1817&gt;=Settings!$B$11,"Y","N")</f>
        <v/>
      </c>
      <c r="AY1817" s="99">
        <f>(AT1817="Y")+(AU1817="Y")+(AV1817="Y")+(AW1817="Y")+(AX1817="Y")</f>
        <v/>
      </c>
      <c r="AZ1817" s="94">
        <f>IF(AY1817=0,"None",_xlfn.TEXTJOIN(", ",TRUE(),IF(AT1817="Y","Breakout",""),IF(AU1817="Y","Accumulation",""),IF(AV1817="Y","Institutional buying",""),IF(AW1817="Y","Long buildup",""),IF(AX1817="Y","Momentum leader","")))</f>
        <v/>
      </c>
      <c r="BA1817" s="94">
        <f>IF(BW1817="","","Passes "&amp;AY1817&amp;" of 5 buy-side scans"&amp;IF(G1817="Y","; RED FLAG: filter out using Red flag column",""))</f>
        <v/>
      </c>
      <c r="BB1817" s="91" t="inlineStr">
        <is>
          <t>None</t>
        </is>
      </c>
      <c r="BC1817" s="92" t="inlineStr">
        <is>
          <t>N</t>
        </is>
      </c>
      <c r="BD1817" s="94" t="n"/>
      <c r="BE1817" s="94" t="n"/>
      <c r="BF1817" s="92">
        <f>IF(R1817*100000&gt;=Settings!$B$5,"Y","N")</f>
        <v/>
      </c>
      <c r="BG1817" s="91">
        <f>IF(F1817&gt;Settings!$B$6,"Y","N")</f>
        <v/>
      </c>
      <c r="BH1817" s="97" t="n">
        <v>-35.84</v>
      </c>
      <c r="BI1817" s="96" t="n">
        <v>-1.6</v>
      </c>
      <c r="BJ1817" s="96" t="n">
        <v>-12.06</v>
      </c>
      <c r="BK1817" s="96" t="n">
        <v>-8.970000000000001</v>
      </c>
      <c r="BL1817" s="96" t="n">
        <v>-14.9</v>
      </c>
      <c r="BM1817" s="96" t="n">
        <v>-28.47</v>
      </c>
      <c r="BN1817" s="97" t="n">
        <v>-4.95</v>
      </c>
      <c r="BO1817" s="96" t="n">
        <v>-6.55</v>
      </c>
      <c r="BP1817" s="96" t="n">
        <v>-8.470000000000001</v>
      </c>
      <c r="BQ1817" s="96" t="n">
        <v>-13.1</v>
      </c>
      <c r="BR1817" s="91" t="inlineStr">
        <is>
          <t>Stacked down</t>
        </is>
      </c>
      <c r="BS1817" s="91" t="inlineStr">
        <is>
          <t>None</t>
        </is>
      </c>
      <c r="BT1817" s="96" t="n">
        <v>29.6</v>
      </c>
      <c r="BU1817" s="91" t="inlineStr">
        <is>
          <t>N</t>
        </is>
      </c>
      <c r="BV1817" s="99">
        <f>IF(OR(BF1817&lt;&gt;"Y",BG1817&lt;&gt;"Y"),"",(AND(ISNUMBER(BQ1817),BQ1817&gt;0))+(BR1817="Stacked up")+(AND(ISNUMBER(BH1817),BH1817&gt;=-Settings!$B$17))+(AND(ISNUMBER(BK1817),ISNUMBER(BM1817),BK1817&gt;0,BM1817&gt;0))+(AND(ISNUMBER(AQ1817),AQ1817&gt;=Settings!$B$18))+(AND(ISNUMBER(BT1817),BT1817&gt;=Settings!$B$19,BT1817&lt;=Settings!$B$20))+(AND(ISNUMBER(AS1817),AS1817&gt;0))+(AND(ISNUMBER(T1817),ISNUMBER(M1817),T1817&gt;=Settings!$B$21,M1817&gt;0))+(AND(ISNUMBER(AD1817),ISNUMBER(M1817),AD1817&gt;=Settings!$B$22,M1817&gt;0))+(AY1817&gt;=1))</f>
        <v/>
      </c>
      <c r="BW1817" s="91">
        <f>IF(OR(AY1817=0,BF1817&lt;&gt;"Y",BG1817&lt;&gt;"Y"),"",1+SUMPRODUCT(($A$6:$A$2604=A1817)*($AY$6:$AY$2604&gt;0)*($BF$6:$BF$2604="Y")*($BG$6:$BG$2604="Y")*(($AY$6:$AY$2604&gt;AY1817)+($AY$6:$AY$2604=AY1817)*($AD$6:$AD$2604&gt;AD1817))))</f>
        <v/>
      </c>
    </row>
    <row r="1818" ht="23.85" customHeight="1" s="55">
      <c r="A1818" s="90" t="n">
        <v>46296</v>
      </c>
      <c r="B1818" s="91" t="inlineStr">
        <is>
          <t>MOMSBELIEF</t>
        </is>
      </c>
      <c r="C1818" s="91" t="inlineStr">
        <is>
          <t>INE1FCO01014</t>
        </is>
      </c>
      <c r="D1818" s="91" t="n"/>
      <c r="E1818" s="91" t="inlineStr">
        <is>
          <t>None</t>
        </is>
      </c>
      <c r="F1818" s="93" t="n">
        <v>474</v>
      </c>
      <c r="G1818" s="92" t="inlineStr">
        <is>
          <t>N</t>
        </is>
      </c>
      <c r="H1818" s="94" t="n"/>
      <c r="I1818" s="91" t="inlineStr">
        <is>
          <t>N</t>
        </is>
      </c>
      <c r="J1818" s="92">
        <f>IF(K1818="","N","Y")</f>
        <v/>
      </c>
      <c r="K1818" s="94">
        <f>_xlfn.TEXTJOIN("; ",TRUE,IF(P1818="52-wk low","52-wk low",""),IF(AND(AD1818&gt;=Settings!$B$12,M1818&lt;0),"Distribution",""),IF(AND(AJ1818="Y",M1818&lt;0,AK1818&lt;-Settings!$B$13),"Long unwinding",""),IF(AND(AJ1818="Y",M1818&lt;0,AK1818&gt;Settings!$B$13),"Short buildup",""))</f>
        <v/>
      </c>
      <c r="L1818" s="95" t="n">
        <v>226.92</v>
      </c>
      <c r="M1818" s="96" t="n">
        <v>-3.29</v>
      </c>
      <c r="N1818" s="93" t="n">
        <v>2174</v>
      </c>
      <c r="O1818" s="91" t="inlineStr">
        <is>
          <t>None</t>
        </is>
      </c>
      <c r="P1818" s="91" t="inlineStr">
        <is>
          <t>None</t>
        </is>
      </c>
      <c r="Q1818" s="97" t="n">
        <v>2.14</v>
      </c>
      <c r="R1818" s="96" t="n"/>
      <c r="S1818" s="96" t="n"/>
      <c r="T1818" s="96" t="n"/>
      <c r="U1818" s="96" t="n"/>
      <c r="V1818" s="103" t="n"/>
      <c r="W1818" s="102" t="n"/>
      <c r="X1818" s="93" t="n"/>
      <c r="Y1818" s="91" t="inlineStr">
        <is>
          <t>None</t>
        </is>
      </c>
      <c r="Z1818" s="99" t="n">
        <v>37.92</v>
      </c>
      <c r="AA1818" s="96" t="n"/>
      <c r="AB1818" s="96" t="n"/>
      <c r="AC1818" s="96" t="n"/>
      <c r="AD1818" s="96" t="n"/>
      <c r="AE1818" s="96" t="n"/>
      <c r="AF1818" s="103" t="n"/>
      <c r="AG1818" s="91" t="n"/>
      <c r="AH1818" s="100" t="n">
        <v>0</v>
      </c>
      <c r="AI1818" s="101" t="n">
        <v>0</v>
      </c>
      <c r="AJ1818" s="92" t="inlineStr">
        <is>
          <t>N</t>
        </is>
      </c>
      <c r="AK1818" s="96" t="n"/>
      <c r="AL1818" s="91" t="inlineStr">
        <is>
          <t>n/a</t>
        </is>
      </c>
      <c r="AM1818" s="93" t="n"/>
      <c r="AN1818" s="92" t="inlineStr">
        <is>
          <t>None</t>
        </is>
      </c>
      <c r="AO1818" s="102" t="n">
        <v>0</v>
      </c>
      <c r="AP1818" s="103" t="n"/>
      <c r="AQ1818" s="102" t="n"/>
      <c r="AR1818" s="91" t="inlineStr">
        <is>
          <t>N</t>
        </is>
      </c>
      <c r="AS1818" s="104" t="n"/>
      <c r="AT1818" s="92">
        <f>IF(AND(P1818="52-wk high",T1818&gt;=Settings!$B$7),"Y","N")</f>
        <v/>
      </c>
      <c r="AU1818" s="91">
        <f>IF(AND(AD1818&gt;=Settings!$B$8,M1818&gt;0),"Y","N")</f>
        <v/>
      </c>
      <c r="AV1818" s="91">
        <f>IF(OR(AH1818&gt;Settings!$B$9,AI1818&gt;Settings!$B$9),"Y","N")</f>
        <v/>
      </c>
      <c r="AW1818" s="91">
        <f>IF(AJ1818&lt;&gt;"Y","n/a",IF(AND(M1818&gt;0,AK1818&gt;Settings!$B$10),"Y","N"))</f>
        <v/>
      </c>
      <c r="AX1818" s="91">
        <f>IF(AO1818&gt;=Settings!$B$11,"Y","N")</f>
        <v/>
      </c>
      <c r="AY1818" s="99">
        <f>(AT1818="Y")+(AU1818="Y")+(AV1818="Y")+(AW1818="Y")+(AX1818="Y")</f>
        <v/>
      </c>
      <c r="AZ1818" s="94">
        <f>IF(AY1818=0,"None",_xlfn.TEXTJOIN(", ",TRUE(),IF(AT1818="Y","Breakout",""),IF(AU1818="Y","Accumulation",""),IF(AV1818="Y","Institutional buying",""),IF(AW1818="Y","Long buildup",""),IF(AX1818="Y","Momentum leader","")))</f>
        <v/>
      </c>
      <c r="BA1818" s="94">
        <f>IF(BW1818="","","Passes "&amp;AY1818&amp;" of 5 buy-side scans"&amp;IF(G1818="Y","; RED FLAG: filter out using Red flag column",""))</f>
        <v/>
      </c>
      <c r="BB1818" s="91" t="inlineStr">
        <is>
          <t>None</t>
        </is>
      </c>
      <c r="BC1818" s="92" t="inlineStr">
        <is>
          <t>N</t>
        </is>
      </c>
      <c r="BD1818" s="94" t="n"/>
      <c r="BE1818" s="94" t="n"/>
      <c r="BF1818" s="92">
        <f>IF(R1818*100000&gt;=Settings!$B$5,"Y","N")</f>
        <v/>
      </c>
      <c r="BG1818" s="91">
        <f>IF(F1818&gt;Settings!$B$6,"Y","N")</f>
        <v/>
      </c>
      <c r="BH1818" s="97" t="n">
        <v>-15.2</v>
      </c>
      <c r="BI1818" s="96" t="n">
        <v>2.01</v>
      </c>
      <c r="BJ1818" s="96" t="n"/>
      <c r="BK1818" s="96" t="n"/>
      <c r="BL1818" s="96" t="n"/>
      <c r="BM1818" s="96" t="n"/>
      <c r="BN1818" s="97" t="n"/>
      <c r="BO1818" s="96" t="n"/>
      <c r="BP1818" s="96" t="n"/>
      <c r="BQ1818" s="96" t="n"/>
      <c r="BR1818" s="91" t="n"/>
      <c r="BS1818" s="91" t="n"/>
      <c r="BT1818" s="96" t="n"/>
      <c r="BU1818" s="91" t="n"/>
      <c r="BV1818" s="99">
        <f>IF(OR(BF1818&lt;&gt;"Y",BG1818&lt;&gt;"Y"),"",(AND(ISNUMBER(BQ1818),BQ1818&gt;0))+(BR1818="Stacked up")+(AND(ISNUMBER(BH1818),BH1818&gt;=-Settings!$B$17))+(AND(ISNUMBER(BK1818),ISNUMBER(BM1818),BK1818&gt;0,BM1818&gt;0))+(AND(ISNUMBER(AQ1818),AQ1818&gt;=Settings!$B$18))+(AND(ISNUMBER(BT1818),BT1818&gt;=Settings!$B$19,BT1818&lt;=Settings!$B$20))+(AND(ISNUMBER(AS1818),AS1818&gt;0))+(AND(ISNUMBER(T1818),ISNUMBER(M1818),T1818&gt;=Settings!$B$21,M1818&gt;0))+(AND(ISNUMBER(AD1818),ISNUMBER(M1818),AD1818&gt;=Settings!$B$22,M1818&gt;0))+(AY1818&gt;=1))</f>
        <v/>
      </c>
      <c r="BW1818" s="91">
        <f>IF(OR(AY1818=0,BF1818&lt;&gt;"Y",BG1818&lt;&gt;"Y"),"",1+SUMPRODUCT(($A$6:$A$2604=A1818)*($AY$6:$AY$2604&gt;0)*($BF$6:$BF$2604="Y")*($BG$6:$BG$2604="Y")*(($AY$6:$AY$2604&gt;AY1818)+($AY$6:$AY$2604=AY1818)*($AD$6:$AD$2604&gt;AD1818))))</f>
        <v/>
      </c>
    </row>
    <row r="1819" ht="23.85" customHeight="1" s="55">
      <c r="A1819" s="90" t="n">
        <v>46296</v>
      </c>
      <c r="B1819" s="91" t="inlineStr">
        <is>
          <t>ACSTECH</t>
        </is>
      </c>
      <c r="C1819" s="91" t="inlineStr">
        <is>
          <t>INE366C01021</t>
        </is>
      </c>
      <c r="D1819" s="91" t="n"/>
      <c r="E1819" s="91" t="inlineStr">
        <is>
          <t>None</t>
        </is>
      </c>
      <c r="F1819" s="93" t="n">
        <v>472</v>
      </c>
      <c r="G1819" s="92" t="inlineStr">
        <is>
          <t>Y</t>
        </is>
      </c>
      <c r="H1819" s="94" t="inlineStr">
        <is>
          <t>ESM Stage 2; T2T (BE series)</t>
        </is>
      </c>
      <c r="I1819" s="91" t="inlineStr">
        <is>
          <t>Y</t>
        </is>
      </c>
      <c r="J1819" s="92">
        <f>IF(K1819="","N","Y")</f>
        <v/>
      </c>
      <c r="K1819" s="94">
        <f>_xlfn.TEXTJOIN("; ",TRUE,IF(P1819="52-wk low","52-wk low",""),IF(AND(AD1819&gt;=Settings!$B$12,M1819&lt;0),"Distribution",""),IF(AND(AJ1819="Y",M1819&lt;0,AK1819&lt;-Settings!$B$13),"Long unwinding",""),IF(AND(AJ1819="Y",M1819&lt;0,AK1819&gt;Settings!$B$13),"Short buildup",""))</f>
        <v/>
      </c>
      <c r="L1819" s="95" t="n">
        <v>77.84999999999999</v>
      </c>
      <c r="M1819" s="96" t="n">
        <v>-1.99</v>
      </c>
      <c r="N1819" s="93" t="n">
        <v>1635</v>
      </c>
      <c r="O1819" s="91" t="inlineStr">
        <is>
          <t>None</t>
        </is>
      </c>
      <c r="P1819" s="91" t="inlineStr">
        <is>
          <t>None</t>
        </is>
      </c>
      <c r="Q1819" s="97" t="n">
        <v>0.13</v>
      </c>
      <c r="R1819" s="96" t="n">
        <v>2.92</v>
      </c>
      <c r="S1819" s="96" t="n">
        <v>0.04</v>
      </c>
      <c r="T1819" s="96" t="n">
        <v>0.04</v>
      </c>
      <c r="U1819" s="96" t="n">
        <v>0.05</v>
      </c>
      <c r="V1819" s="103" t="n">
        <v>1.04</v>
      </c>
      <c r="W1819" s="102" t="n"/>
      <c r="X1819" s="93" t="n"/>
      <c r="Y1819" s="91" t="inlineStr">
        <is>
          <t>None</t>
        </is>
      </c>
      <c r="Z1819" s="99" t="n"/>
      <c r="AA1819" s="96" t="n"/>
      <c r="AB1819" s="96" t="n"/>
      <c r="AC1819" s="96" t="n"/>
      <c r="AD1819" s="96" t="n"/>
      <c r="AE1819" s="96" t="n"/>
      <c r="AF1819" s="103" t="n"/>
      <c r="AG1819" s="91" t="inlineStr">
        <is>
          <t>No delivery data</t>
        </is>
      </c>
      <c r="AH1819" s="100" t="n">
        <v>0</v>
      </c>
      <c r="AI1819" s="101" t="n">
        <v>0</v>
      </c>
      <c r="AJ1819" s="92" t="inlineStr">
        <is>
          <t>N</t>
        </is>
      </c>
      <c r="AK1819" s="96" t="n"/>
      <c r="AL1819" s="91" t="inlineStr">
        <is>
          <t>n/a</t>
        </is>
      </c>
      <c r="AM1819" s="93" t="n"/>
      <c r="AN1819" s="92" t="inlineStr">
        <is>
          <t>None</t>
        </is>
      </c>
      <c r="AO1819" s="102" t="n">
        <v>0</v>
      </c>
      <c r="AP1819" s="103" t="n"/>
      <c r="AQ1819" s="102" t="n"/>
      <c r="AR1819" s="91" t="inlineStr">
        <is>
          <t>N</t>
        </is>
      </c>
      <c r="AS1819" s="104" t="n"/>
      <c r="AT1819" s="92">
        <f>IF(AND(P1819="52-wk high",T1819&gt;=Settings!$B$7),"Y","N")</f>
        <v/>
      </c>
      <c r="AU1819" s="91">
        <f>IF(AND(AD1819&gt;=Settings!$B$8,M1819&gt;0),"Y","N")</f>
        <v/>
      </c>
      <c r="AV1819" s="91">
        <f>IF(OR(AH1819&gt;Settings!$B$9,AI1819&gt;Settings!$B$9),"Y","N")</f>
        <v/>
      </c>
      <c r="AW1819" s="91">
        <f>IF(AJ1819&lt;&gt;"Y","n/a",IF(AND(M1819&gt;0,AK1819&gt;Settings!$B$10),"Y","N"))</f>
        <v/>
      </c>
      <c r="AX1819" s="91">
        <f>IF(AO1819&gt;=Settings!$B$11,"Y","N")</f>
        <v/>
      </c>
      <c r="AY1819" s="99">
        <f>(AT1819="Y")+(AU1819="Y")+(AV1819="Y")+(AW1819="Y")+(AX1819="Y")</f>
        <v/>
      </c>
      <c r="AZ1819" s="94">
        <f>IF(AY1819=0,"None",_xlfn.TEXTJOIN(", ",TRUE(),IF(AT1819="Y","Breakout",""),IF(AU1819="Y","Accumulation",""),IF(AV1819="Y","Institutional buying",""),IF(AW1819="Y","Long buildup",""),IF(AX1819="Y","Momentum leader","")))</f>
        <v/>
      </c>
      <c r="BA1819" s="94">
        <f>IF(BW1819="","","Passes "&amp;AY1819&amp;" of 5 buy-side scans"&amp;IF(G1819="Y","; RED FLAG: filter out using Red flag column",""))</f>
        <v/>
      </c>
      <c r="BB1819" s="91" t="inlineStr">
        <is>
          <t>None</t>
        </is>
      </c>
      <c r="BC1819" s="92" t="inlineStr">
        <is>
          <t>N</t>
        </is>
      </c>
      <c r="BD1819" s="94" t="n"/>
      <c r="BE1819" s="94" t="n"/>
      <c r="BF1819" s="92">
        <f>IF(R1819*100000&gt;=Settings!$B$5,"Y","N")</f>
        <v/>
      </c>
      <c r="BG1819" s="91">
        <f>IF(F1819&gt;Settings!$B$6,"Y","N")</f>
        <v/>
      </c>
      <c r="BH1819" s="97" t="n">
        <v>-7.74</v>
      </c>
      <c r="BI1819" s="96" t="n">
        <v>-3.14</v>
      </c>
      <c r="BJ1819" s="96" t="n">
        <v>52.83</v>
      </c>
      <c r="BK1819" s="96" t="n">
        <v>76.73</v>
      </c>
      <c r="BL1819" s="96" t="n"/>
      <c r="BM1819" s="96" t="n"/>
      <c r="BN1819" s="97" t="n">
        <v>11.88</v>
      </c>
      <c r="BO1819" s="96" t="n">
        <v>32.19</v>
      </c>
      <c r="BP1819" s="96" t="n">
        <v>51.1</v>
      </c>
      <c r="BQ1819" s="96" t="n"/>
      <c r="BR1819" s="91" t="n"/>
      <c r="BS1819" s="91" t="inlineStr">
        <is>
          <t>None</t>
        </is>
      </c>
      <c r="BT1819" s="96" t="n">
        <v>68.5</v>
      </c>
      <c r="BU1819" s="91" t="n"/>
      <c r="BV1819" s="99">
        <f>IF(OR(BF1819&lt;&gt;"Y",BG1819&lt;&gt;"Y"),"",(AND(ISNUMBER(BQ1819),BQ1819&gt;0))+(BR1819="Stacked up")+(AND(ISNUMBER(BH1819),BH1819&gt;=-Settings!$B$17))+(AND(ISNUMBER(BK1819),ISNUMBER(BM1819),BK1819&gt;0,BM1819&gt;0))+(AND(ISNUMBER(AQ1819),AQ1819&gt;=Settings!$B$18))+(AND(ISNUMBER(BT1819),BT1819&gt;=Settings!$B$19,BT1819&lt;=Settings!$B$20))+(AND(ISNUMBER(AS1819),AS1819&gt;0))+(AND(ISNUMBER(T1819),ISNUMBER(M1819),T1819&gt;=Settings!$B$21,M1819&gt;0))+(AND(ISNUMBER(AD1819),ISNUMBER(M1819),AD1819&gt;=Settings!$B$22,M1819&gt;0))+(AY1819&gt;=1))</f>
        <v/>
      </c>
      <c r="BW1819" s="91">
        <f>IF(OR(AY1819=0,BF1819&lt;&gt;"Y",BG1819&lt;&gt;"Y"),"",1+SUMPRODUCT(($A$6:$A$2604=A1819)*($AY$6:$AY$2604&gt;0)*($BF$6:$BF$2604="Y")*($BG$6:$BG$2604="Y")*(($AY$6:$AY$2604&gt;AY1819)+($AY$6:$AY$2604=AY1819)*($AD$6:$AD$2604&gt;AD1819))))</f>
        <v/>
      </c>
    </row>
    <row r="1820" ht="23.85" customHeight="1" s="55">
      <c r="A1820" s="90" t="n">
        <v>46296</v>
      </c>
      <c r="B1820" s="91" t="inlineStr">
        <is>
          <t>CHEMFAB</t>
        </is>
      </c>
      <c r="C1820" s="91" t="inlineStr">
        <is>
          <t>INE783X01023</t>
        </is>
      </c>
      <c r="D1820" s="91" t="n"/>
      <c r="E1820" s="91" t="inlineStr">
        <is>
          <t>None</t>
        </is>
      </c>
      <c r="F1820" s="93" t="n">
        <v>472</v>
      </c>
      <c r="G1820" s="92" t="inlineStr">
        <is>
          <t>N</t>
        </is>
      </c>
      <c r="H1820" s="94" t="n"/>
      <c r="I1820" s="91" t="inlineStr">
        <is>
          <t>N</t>
        </is>
      </c>
      <c r="J1820" s="92">
        <f>IF(K1820="","N","Y")</f>
        <v/>
      </c>
      <c r="K1820" s="94">
        <f>_xlfn.TEXTJOIN("; ",TRUE,IF(P1820="52-wk low","52-wk low",""),IF(AND(AD1820&gt;=Settings!$B$12,M1820&lt;0),"Distribution",""),IF(AND(AJ1820="Y",M1820&lt;0,AK1820&lt;-Settings!$B$13),"Long unwinding",""),IF(AND(AJ1820="Y",M1820&lt;0,AK1820&gt;Settings!$B$13),"Short buildup",""))</f>
        <v/>
      </c>
      <c r="L1820" s="95" t="n">
        <v>328.35</v>
      </c>
      <c r="M1820" s="96" t="n">
        <v>-2.25</v>
      </c>
      <c r="N1820" s="93" t="n">
        <v>1767</v>
      </c>
      <c r="O1820" s="91" t="inlineStr">
        <is>
          <t>None</t>
        </is>
      </c>
      <c r="P1820" s="91" t="inlineStr">
        <is>
          <t>None</t>
        </is>
      </c>
      <c r="Q1820" s="97" t="n">
        <v>0.02</v>
      </c>
      <c r="R1820" s="96" t="n">
        <v>0.05</v>
      </c>
      <c r="S1820" s="96" t="n">
        <v>0.39</v>
      </c>
      <c r="T1820" s="96" t="n">
        <v>0.48</v>
      </c>
      <c r="U1820" s="96" t="n">
        <v>0.5</v>
      </c>
      <c r="V1820" s="103" t="n">
        <v>1.32</v>
      </c>
      <c r="W1820" s="102" t="n">
        <v>5</v>
      </c>
      <c r="X1820" s="93" t="n"/>
      <c r="Y1820" s="91" t="inlineStr">
        <is>
          <t>None</t>
        </is>
      </c>
      <c r="Z1820" s="99" t="n">
        <v>71.52</v>
      </c>
      <c r="AA1820" s="96" t="n">
        <v>0.98</v>
      </c>
      <c r="AB1820" s="96" t="n">
        <v>0.97</v>
      </c>
      <c r="AC1820" s="96" t="n">
        <v>0.4</v>
      </c>
      <c r="AD1820" s="96" t="n"/>
      <c r="AE1820" s="96" t="n"/>
      <c r="AF1820" s="103" t="n"/>
      <c r="AG1820" s="91" t="inlineStr">
        <is>
          <t>No delivery data</t>
        </is>
      </c>
      <c r="AH1820" s="100" t="n">
        <v>0</v>
      </c>
      <c r="AI1820" s="101" t="n">
        <v>0</v>
      </c>
      <c r="AJ1820" s="92" t="inlineStr">
        <is>
          <t>N</t>
        </is>
      </c>
      <c r="AK1820" s="96" t="n"/>
      <c r="AL1820" s="91" t="inlineStr">
        <is>
          <t>n/a</t>
        </is>
      </c>
      <c r="AM1820" s="93" t="n"/>
      <c r="AN1820" s="92" t="inlineStr">
        <is>
          <t>None</t>
        </is>
      </c>
      <c r="AO1820" s="102" t="n">
        <v>0</v>
      </c>
      <c r="AP1820" s="103" t="n">
        <v>0.58</v>
      </c>
      <c r="AQ1820" s="102" t="n">
        <v>15</v>
      </c>
      <c r="AR1820" s="91" t="inlineStr">
        <is>
          <t>N</t>
        </is>
      </c>
      <c r="AS1820" s="104" t="n"/>
      <c r="AT1820" s="92">
        <f>IF(AND(P1820="52-wk high",T1820&gt;=Settings!$B$7),"Y","N")</f>
        <v/>
      </c>
      <c r="AU1820" s="91">
        <f>IF(AND(AD1820&gt;=Settings!$B$8,M1820&gt;0),"Y","N")</f>
        <v/>
      </c>
      <c r="AV1820" s="91">
        <f>IF(OR(AH1820&gt;Settings!$B$9,AI1820&gt;Settings!$B$9),"Y","N")</f>
        <v/>
      </c>
      <c r="AW1820" s="91">
        <f>IF(AJ1820&lt;&gt;"Y","n/a",IF(AND(M1820&gt;0,AK1820&gt;Settings!$B$10),"Y","N"))</f>
        <v/>
      </c>
      <c r="AX1820" s="91">
        <f>IF(AO1820&gt;=Settings!$B$11,"Y","N")</f>
        <v/>
      </c>
      <c r="AY1820" s="99">
        <f>(AT1820="Y")+(AU1820="Y")+(AV1820="Y")+(AW1820="Y")+(AX1820="Y")</f>
        <v/>
      </c>
      <c r="AZ1820" s="94">
        <f>IF(AY1820=0,"None",_xlfn.TEXTJOIN(", ",TRUE(),IF(AT1820="Y","Breakout",""),IF(AU1820="Y","Accumulation",""),IF(AV1820="Y","Institutional buying",""),IF(AW1820="Y","Long buildup",""),IF(AX1820="Y","Momentum leader","")))</f>
        <v/>
      </c>
      <c r="BA1820" s="94">
        <f>IF(BW1820="","","Passes "&amp;AY1820&amp;" of 5 buy-side scans"&amp;IF(G1820="Y","; RED FLAG: filter out using Red flag column",""))</f>
        <v/>
      </c>
      <c r="BB1820" s="91" t="inlineStr">
        <is>
          <t>None</t>
        </is>
      </c>
      <c r="BC1820" s="92" t="inlineStr">
        <is>
          <t>Y</t>
        </is>
      </c>
      <c r="BD1820" s="94" t="inlineStr">
        <is>
          <t>EPS zero; Few traders (&lt;100 unique PAN, 30 days)</t>
        </is>
      </c>
      <c r="BE1820" s="94" t="n"/>
      <c r="BF1820" s="92">
        <f>IF(R1820*100000&gt;=Settings!$B$5,"Y","N")</f>
        <v/>
      </c>
      <c r="BG1820" s="91">
        <f>IF(F1820&gt;Settings!$B$6,"Y","N")</f>
        <v/>
      </c>
      <c r="BH1820" s="97" t="n">
        <v>-53.29</v>
      </c>
      <c r="BI1820" s="96" t="n">
        <v>-8.33</v>
      </c>
      <c r="BJ1820" s="96" t="n">
        <v>-9.5</v>
      </c>
      <c r="BK1820" s="96" t="n">
        <v>-9.199999999999999</v>
      </c>
      <c r="BL1820" s="96" t="n">
        <v>0.61</v>
      </c>
      <c r="BM1820" s="96" t="n">
        <v>-47.23</v>
      </c>
      <c r="BN1820" s="97" t="n">
        <v>-7.1</v>
      </c>
      <c r="BO1820" s="96" t="n">
        <v>-9.49</v>
      </c>
      <c r="BP1820" s="96" t="n">
        <v>-12.38</v>
      </c>
      <c r="BQ1820" s="96" t="n">
        <v>-19.56</v>
      </c>
      <c r="BR1820" s="91" t="inlineStr">
        <is>
          <t>Stacked down</t>
        </is>
      </c>
      <c r="BS1820" s="91" t="inlineStr">
        <is>
          <t>None</t>
        </is>
      </c>
      <c r="BT1820" s="96" t="n">
        <v>29.3</v>
      </c>
      <c r="BU1820" s="91" t="inlineStr">
        <is>
          <t>N</t>
        </is>
      </c>
      <c r="BV1820" s="99">
        <f>IF(OR(BF1820&lt;&gt;"Y",BG1820&lt;&gt;"Y"),"",(AND(ISNUMBER(BQ1820),BQ1820&gt;0))+(BR1820="Stacked up")+(AND(ISNUMBER(BH1820),BH1820&gt;=-Settings!$B$17))+(AND(ISNUMBER(BK1820),ISNUMBER(BM1820),BK1820&gt;0,BM1820&gt;0))+(AND(ISNUMBER(AQ1820),AQ1820&gt;=Settings!$B$18))+(AND(ISNUMBER(BT1820),BT1820&gt;=Settings!$B$19,BT1820&lt;=Settings!$B$20))+(AND(ISNUMBER(AS1820),AS1820&gt;0))+(AND(ISNUMBER(T1820),ISNUMBER(M1820),T1820&gt;=Settings!$B$21,M1820&gt;0))+(AND(ISNUMBER(AD1820),ISNUMBER(M1820),AD1820&gt;=Settings!$B$22,M1820&gt;0))+(AY1820&gt;=1))</f>
        <v/>
      </c>
      <c r="BW1820" s="91">
        <f>IF(OR(AY1820=0,BF1820&lt;&gt;"Y",BG1820&lt;&gt;"Y"),"",1+SUMPRODUCT(($A$6:$A$2604=A1820)*($AY$6:$AY$2604&gt;0)*($BF$6:$BF$2604="Y")*($BG$6:$BG$2604="Y")*(($AY$6:$AY$2604&gt;AY1820)+($AY$6:$AY$2604=AY1820)*($AD$6:$AD$2604&gt;AD1820))))</f>
        <v/>
      </c>
    </row>
    <row r="1821" ht="23.85" customHeight="1" s="55">
      <c r="A1821" s="90" t="n">
        <v>46296</v>
      </c>
      <c r="B1821" s="91" t="inlineStr">
        <is>
          <t>SUKHJITS</t>
        </is>
      </c>
      <c r="C1821" s="91" t="inlineStr">
        <is>
          <t>INE450E01029</t>
        </is>
      </c>
      <c r="D1821" s="91" t="n"/>
      <c r="E1821" s="91" t="inlineStr">
        <is>
          <t>None</t>
        </is>
      </c>
      <c r="F1821" s="93" t="n">
        <v>472</v>
      </c>
      <c r="G1821" s="92" t="inlineStr">
        <is>
          <t>N</t>
        </is>
      </c>
      <c r="H1821" s="94" t="n"/>
      <c r="I1821" s="91" t="inlineStr">
        <is>
          <t>N</t>
        </is>
      </c>
      <c r="J1821" s="92">
        <f>IF(K1821="","N","Y")</f>
        <v/>
      </c>
      <c r="K1821" s="94">
        <f>_xlfn.TEXTJOIN("; ",TRUE,IF(P1821="52-wk low","52-wk low",""),IF(AND(AD1821&gt;=Settings!$B$12,M1821&lt;0),"Distribution",""),IF(AND(AJ1821="Y",M1821&lt;0,AK1821&lt;-Settings!$B$13),"Long unwinding",""),IF(AND(AJ1821="Y",M1821&lt;0,AK1821&gt;Settings!$B$13),"Short buildup",""))</f>
        <v/>
      </c>
      <c r="L1821" s="95" t="n">
        <v>150.93</v>
      </c>
      <c r="M1821" s="96" t="n">
        <v>-3.51</v>
      </c>
      <c r="N1821" s="93" t="n">
        <v>2232</v>
      </c>
      <c r="O1821" s="91" t="inlineStr">
        <is>
          <t>None</t>
        </is>
      </c>
      <c r="P1821" s="91" t="inlineStr">
        <is>
          <t>None</t>
        </is>
      </c>
      <c r="Q1821" s="97" t="n">
        <v>0.15</v>
      </c>
      <c r="R1821" s="96" t="n">
        <v>0.23</v>
      </c>
      <c r="S1821" s="96" t="n">
        <v>0.67</v>
      </c>
      <c r="T1821" s="96" t="n">
        <v>0.6899999999999999</v>
      </c>
      <c r="U1821" s="96" t="n">
        <v>0.59</v>
      </c>
      <c r="V1821" s="103" t="n">
        <v>0.91</v>
      </c>
      <c r="W1821" s="102" t="n">
        <v>6</v>
      </c>
      <c r="X1821" s="93" t="n"/>
      <c r="Y1821" s="91" t="inlineStr">
        <is>
          <t>None</t>
        </is>
      </c>
      <c r="Z1821" s="99" t="n">
        <v>69.17</v>
      </c>
      <c r="AA1821" s="96" t="n">
        <v>0.96</v>
      </c>
      <c r="AB1821" s="96" t="n">
        <v>0.99</v>
      </c>
      <c r="AC1821" s="96" t="n">
        <v>0.65</v>
      </c>
      <c r="AD1821" s="96" t="n">
        <v>0.72</v>
      </c>
      <c r="AE1821" s="96" t="n">
        <v>0.72</v>
      </c>
      <c r="AF1821" s="103" t="n">
        <v>1.24</v>
      </c>
      <c r="AG1821" s="91" t="inlineStr">
        <is>
          <t>Normal</t>
        </is>
      </c>
      <c r="AH1821" s="100" t="n">
        <v>0</v>
      </c>
      <c r="AI1821" s="101" t="n">
        <v>0</v>
      </c>
      <c r="AJ1821" s="92" t="inlineStr">
        <is>
          <t>N</t>
        </is>
      </c>
      <c r="AK1821" s="96" t="n"/>
      <c r="AL1821" s="91" t="inlineStr">
        <is>
          <t>n/a</t>
        </is>
      </c>
      <c r="AM1821" s="93" t="n"/>
      <c r="AN1821" s="92" t="inlineStr">
        <is>
          <t>None</t>
        </is>
      </c>
      <c r="AO1821" s="102" t="n">
        <v>0</v>
      </c>
      <c r="AP1821" s="103" t="n">
        <v>0.74</v>
      </c>
      <c r="AQ1821" s="102" t="n">
        <v>43</v>
      </c>
      <c r="AR1821" s="91" t="inlineStr">
        <is>
          <t>N</t>
        </is>
      </c>
      <c r="AS1821" s="104" t="n"/>
      <c r="AT1821" s="92">
        <f>IF(AND(P1821="52-wk high",T1821&gt;=Settings!$B$7),"Y","N")</f>
        <v/>
      </c>
      <c r="AU1821" s="91">
        <f>IF(AND(AD1821&gt;=Settings!$B$8,M1821&gt;0),"Y","N")</f>
        <v/>
      </c>
      <c r="AV1821" s="91">
        <f>IF(OR(AH1821&gt;Settings!$B$9,AI1821&gt;Settings!$B$9),"Y","N")</f>
        <v/>
      </c>
      <c r="AW1821" s="91">
        <f>IF(AJ1821&lt;&gt;"Y","n/a",IF(AND(M1821&gt;0,AK1821&gt;Settings!$B$10),"Y","N"))</f>
        <v/>
      </c>
      <c r="AX1821" s="91">
        <f>IF(AO1821&gt;=Settings!$B$11,"Y","N")</f>
        <v/>
      </c>
      <c r="AY1821" s="99">
        <f>(AT1821="Y")+(AU1821="Y")+(AV1821="Y")+(AW1821="Y")+(AX1821="Y")</f>
        <v/>
      </c>
      <c r="AZ1821" s="94">
        <f>IF(AY1821=0,"None",_xlfn.TEXTJOIN(", ",TRUE(),IF(AT1821="Y","Breakout",""),IF(AU1821="Y","Accumulation",""),IF(AV1821="Y","Institutional buying",""),IF(AW1821="Y","Long buildup",""),IF(AX1821="Y","Momentum leader","")))</f>
        <v/>
      </c>
      <c r="BA1821" s="94">
        <f>IF(BW1821="","","Passes "&amp;AY1821&amp;" of 5 buy-side scans"&amp;IF(G1821="Y","; RED FLAG: filter out using Red flag column",""))</f>
        <v/>
      </c>
      <c r="BB1821" s="91" t="inlineStr">
        <is>
          <t>None</t>
        </is>
      </c>
      <c r="BC1821" s="92" t="inlineStr">
        <is>
          <t>Y</t>
        </is>
      </c>
      <c r="BD1821" s="94" t="inlineStr">
        <is>
          <t>Few traders (&lt;100 unique PAN, 30 days)</t>
        </is>
      </c>
      <c r="BE1821" s="94" t="n"/>
      <c r="BF1821" s="92">
        <f>IF(R1821*100000&gt;=Settings!$B$5,"Y","N")</f>
        <v/>
      </c>
      <c r="BG1821" s="91">
        <f>IF(F1821&gt;Settings!$B$6,"Y","N")</f>
        <v/>
      </c>
      <c r="BH1821" s="97" t="n">
        <v>-34.69</v>
      </c>
      <c r="BI1821" s="96" t="n">
        <v>-6.33</v>
      </c>
      <c r="BJ1821" s="96" t="n">
        <v>-5.07</v>
      </c>
      <c r="BK1821" s="96" t="n">
        <v>-13.08</v>
      </c>
      <c r="BL1821" s="96" t="n">
        <v>-4.63</v>
      </c>
      <c r="BM1821" s="96" t="n">
        <v>-7.6</v>
      </c>
      <c r="BN1821" s="97" t="n">
        <v>-5.06</v>
      </c>
      <c r="BO1821" s="96" t="n">
        <v>-6.61</v>
      </c>
      <c r="BP1821" s="96" t="n">
        <v>-8.699999999999999</v>
      </c>
      <c r="BQ1821" s="96" t="n">
        <v>-9.93</v>
      </c>
      <c r="BR1821" s="91" t="inlineStr">
        <is>
          <t>Stacked down</t>
        </is>
      </c>
      <c r="BS1821" s="91" t="inlineStr">
        <is>
          <t>None</t>
        </is>
      </c>
      <c r="BT1821" s="96" t="n">
        <v>24.5</v>
      </c>
      <c r="BU1821" s="91" t="inlineStr">
        <is>
          <t>N</t>
        </is>
      </c>
      <c r="BV1821" s="99">
        <f>IF(OR(BF1821&lt;&gt;"Y",BG1821&lt;&gt;"Y"),"",(AND(ISNUMBER(BQ1821),BQ1821&gt;0))+(BR1821="Stacked up")+(AND(ISNUMBER(BH1821),BH1821&gt;=-Settings!$B$17))+(AND(ISNUMBER(BK1821),ISNUMBER(BM1821),BK1821&gt;0,BM1821&gt;0))+(AND(ISNUMBER(AQ1821),AQ1821&gt;=Settings!$B$18))+(AND(ISNUMBER(BT1821),BT1821&gt;=Settings!$B$19,BT1821&lt;=Settings!$B$20))+(AND(ISNUMBER(AS1821),AS1821&gt;0))+(AND(ISNUMBER(T1821),ISNUMBER(M1821),T1821&gt;=Settings!$B$21,M1821&gt;0))+(AND(ISNUMBER(AD1821),ISNUMBER(M1821),AD1821&gt;=Settings!$B$22,M1821&gt;0))+(AY1821&gt;=1))</f>
        <v/>
      </c>
      <c r="BW1821" s="91">
        <f>IF(OR(AY1821=0,BF1821&lt;&gt;"Y",BG1821&lt;&gt;"Y"),"",1+SUMPRODUCT(($A$6:$A$2604=A1821)*($AY$6:$AY$2604&gt;0)*($BF$6:$BF$2604="Y")*($BG$6:$BG$2604="Y")*(($AY$6:$AY$2604&gt;AY1821)+($AY$6:$AY$2604=AY1821)*($AD$6:$AD$2604&gt;AD1821))))</f>
        <v/>
      </c>
    </row>
    <row r="1822" ht="23.85" customHeight="1" s="55">
      <c r="A1822" s="90" t="n">
        <v>46296</v>
      </c>
      <c r="B1822" s="91" t="inlineStr">
        <is>
          <t>THEINVEST</t>
        </is>
      </c>
      <c r="C1822" s="91" t="inlineStr">
        <is>
          <t>INE924D01017</t>
        </is>
      </c>
      <c r="D1822" s="91" t="n"/>
      <c r="E1822" s="91" t="inlineStr">
        <is>
          <t>None</t>
        </is>
      </c>
      <c r="F1822" s="93" t="n">
        <v>472</v>
      </c>
      <c r="G1822" s="92" t="inlineStr">
        <is>
          <t>N</t>
        </is>
      </c>
      <c r="H1822" s="94" t="n"/>
      <c r="I1822" s="91" t="inlineStr">
        <is>
          <t>N</t>
        </is>
      </c>
      <c r="J1822" s="92">
        <f>IF(K1822="","N","Y")</f>
        <v/>
      </c>
      <c r="K1822" s="94">
        <f>_xlfn.TEXTJOIN("; ",TRUE,IF(P1822="52-wk low","52-wk low",""),IF(AND(AD1822&gt;=Settings!$B$12,M1822&lt;0),"Distribution",""),IF(AND(AJ1822="Y",M1822&lt;0,AK1822&lt;-Settings!$B$13),"Long unwinding",""),IF(AND(AJ1822="Y",M1822&lt;0,AK1822&gt;Settings!$B$13),"Short buildup",""))</f>
        <v/>
      </c>
      <c r="L1822" s="95" t="n">
        <v>90.33</v>
      </c>
      <c r="M1822" s="96" t="n">
        <v>-3.34</v>
      </c>
      <c r="N1822" s="93" t="n">
        <v>2179</v>
      </c>
      <c r="O1822" s="91" t="inlineStr">
        <is>
          <t>None</t>
        </is>
      </c>
      <c r="P1822" s="91" t="inlineStr">
        <is>
          <t>None</t>
        </is>
      </c>
      <c r="Q1822" s="97" t="n">
        <v>0.03</v>
      </c>
      <c r="R1822" s="96" t="n">
        <v>0.06</v>
      </c>
      <c r="S1822" s="96" t="n">
        <v>0.5</v>
      </c>
      <c r="T1822" s="96" t="n">
        <v>0.53</v>
      </c>
      <c r="U1822" s="96" t="n">
        <v>0.31</v>
      </c>
      <c r="V1822" s="103" t="n">
        <v>0.63</v>
      </c>
      <c r="W1822" s="102" t="n">
        <v>0</v>
      </c>
      <c r="X1822" s="93" t="n"/>
      <c r="Y1822" s="91" t="inlineStr">
        <is>
          <t>None</t>
        </is>
      </c>
      <c r="Z1822" s="99" t="n">
        <v>49.97</v>
      </c>
      <c r="AA1822" s="96" t="n">
        <v>0.67</v>
      </c>
      <c r="AB1822" s="96" t="n">
        <v>0.67</v>
      </c>
      <c r="AC1822" s="96" t="n">
        <v>0.36</v>
      </c>
      <c r="AD1822" s="96" t="n">
        <v>0.36</v>
      </c>
      <c r="AE1822" s="96" t="n">
        <v>0.26</v>
      </c>
      <c r="AF1822" s="103" t="n">
        <v>1.15</v>
      </c>
      <c r="AG1822" s="91" t="inlineStr">
        <is>
          <t>Normal</t>
        </is>
      </c>
      <c r="AH1822" s="100" t="n">
        <v>0</v>
      </c>
      <c r="AI1822" s="101" t="n">
        <v>0</v>
      </c>
      <c r="AJ1822" s="92" t="inlineStr">
        <is>
          <t>N</t>
        </is>
      </c>
      <c r="AK1822" s="96" t="n"/>
      <c r="AL1822" s="91" t="inlineStr">
        <is>
          <t>n/a</t>
        </is>
      </c>
      <c r="AM1822" s="93" t="n"/>
      <c r="AN1822" s="92" t="inlineStr">
        <is>
          <t>None</t>
        </is>
      </c>
      <c r="AO1822" s="102" t="n">
        <v>0</v>
      </c>
      <c r="AP1822" s="103" t="n">
        <v>0.61</v>
      </c>
      <c r="AQ1822" s="102" t="n">
        <v>22</v>
      </c>
      <c r="AR1822" s="91" t="inlineStr">
        <is>
          <t>N</t>
        </is>
      </c>
      <c r="AS1822" s="104" t="n"/>
      <c r="AT1822" s="92">
        <f>IF(AND(P1822="52-wk high",T1822&gt;=Settings!$B$7),"Y","N")</f>
        <v/>
      </c>
      <c r="AU1822" s="91">
        <f>IF(AND(AD1822&gt;=Settings!$B$8,M1822&gt;0),"Y","N")</f>
        <v/>
      </c>
      <c r="AV1822" s="91">
        <f>IF(OR(AH1822&gt;Settings!$B$9,AI1822&gt;Settings!$B$9),"Y","N")</f>
        <v/>
      </c>
      <c r="AW1822" s="91">
        <f>IF(AJ1822&lt;&gt;"Y","n/a",IF(AND(M1822&gt;0,AK1822&gt;Settings!$B$10),"Y","N"))</f>
        <v/>
      </c>
      <c r="AX1822" s="91">
        <f>IF(AO1822&gt;=Settings!$B$11,"Y","N")</f>
        <v/>
      </c>
      <c r="AY1822" s="99">
        <f>(AT1822="Y")+(AU1822="Y")+(AV1822="Y")+(AW1822="Y")+(AX1822="Y")</f>
        <v/>
      </c>
      <c r="AZ1822" s="94">
        <f>IF(AY1822=0,"None",_xlfn.TEXTJOIN(", ",TRUE(),IF(AT1822="Y","Breakout",""),IF(AU1822="Y","Accumulation",""),IF(AV1822="Y","Institutional buying",""),IF(AW1822="Y","Long buildup",""),IF(AX1822="Y","Momentum leader","")))</f>
        <v/>
      </c>
      <c r="BA1822" s="94">
        <f>IF(BW1822="","","Passes "&amp;AY1822&amp;" of 5 buy-side scans"&amp;IF(G1822="Y","; RED FLAG: filter out using Red flag column",""))</f>
        <v/>
      </c>
      <c r="BB1822" s="91" t="inlineStr">
        <is>
          <t>None</t>
        </is>
      </c>
      <c r="BC1822" s="92" t="inlineStr">
        <is>
          <t>Y</t>
        </is>
      </c>
      <c r="BD1822" s="94" t="inlineStr">
        <is>
          <t>Few traders (&lt;100 unique PAN, 30 days)</t>
        </is>
      </c>
      <c r="BE1822" s="94" t="n"/>
      <c r="BF1822" s="92">
        <f>IF(R1822*100000&gt;=Settings!$B$5,"Y","N")</f>
        <v/>
      </c>
      <c r="BG1822" s="91">
        <f>IF(F1822&gt;Settings!$B$6,"Y","N")</f>
        <v/>
      </c>
      <c r="BH1822" s="97" t="n">
        <v>-40.96</v>
      </c>
      <c r="BI1822" s="96" t="n">
        <v>-2.48</v>
      </c>
      <c r="BJ1822" s="96" t="n">
        <v>-4.23</v>
      </c>
      <c r="BK1822" s="96" t="n">
        <v>-6.91</v>
      </c>
      <c r="BL1822" s="96" t="n">
        <v>-4.16</v>
      </c>
      <c r="BM1822" s="96" t="n">
        <v>-37.36</v>
      </c>
      <c r="BN1822" s="97" t="n">
        <v>-4.07</v>
      </c>
      <c r="BO1822" s="96" t="n">
        <v>-5.79</v>
      </c>
      <c r="BP1822" s="96" t="n">
        <v>-8.17</v>
      </c>
      <c r="BQ1822" s="96" t="n">
        <v>-14.62</v>
      </c>
      <c r="BR1822" s="91" t="inlineStr">
        <is>
          <t>Stacked down</t>
        </is>
      </c>
      <c r="BS1822" s="91" t="inlineStr">
        <is>
          <t>None</t>
        </is>
      </c>
      <c r="BT1822" s="96" t="n">
        <v>36.1</v>
      </c>
      <c r="BU1822" s="91" t="inlineStr">
        <is>
          <t>N</t>
        </is>
      </c>
      <c r="BV1822" s="99">
        <f>IF(OR(BF1822&lt;&gt;"Y",BG1822&lt;&gt;"Y"),"",(AND(ISNUMBER(BQ1822),BQ1822&gt;0))+(BR1822="Stacked up")+(AND(ISNUMBER(BH1822),BH1822&gt;=-Settings!$B$17))+(AND(ISNUMBER(BK1822),ISNUMBER(BM1822),BK1822&gt;0,BM1822&gt;0))+(AND(ISNUMBER(AQ1822),AQ1822&gt;=Settings!$B$18))+(AND(ISNUMBER(BT1822),BT1822&gt;=Settings!$B$19,BT1822&lt;=Settings!$B$20))+(AND(ISNUMBER(AS1822),AS1822&gt;0))+(AND(ISNUMBER(T1822),ISNUMBER(M1822),T1822&gt;=Settings!$B$21,M1822&gt;0))+(AND(ISNUMBER(AD1822),ISNUMBER(M1822),AD1822&gt;=Settings!$B$22,M1822&gt;0))+(AY1822&gt;=1))</f>
        <v/>
      </c>
      <c r="BW1822" s="91">
        <f>IF(OR(AY1822=0,BF1822&lt;&gt;"Y",BG1822&lt;&gt;"Y"),"",1+SUMPRODUCT(($A$6:$A$2604=A1822)*($AY$6:$AY$2604&gt;0)*($BF$6:$BF$2604="Y")*($BG$6:$BG$2604="Y")*(($AY$6:$AY$2604&gt;AY1822)+($AY$6:$AY$2604=AY1822)*($AD$6:$AD$2604&gt;AD1822))))</f>
        <v/>
      </c>
    </row>
    <row r="1823" ht="23.85" customHeight="1" s="55">
      <c r="A1823" s="90" t="n">
        <v>46296</v>
      </c>
      <c r="B1823" s="91" t="inlineStr">
        <is>
          <t>ZEEMEDIA</t>
        </is>
      </c>
      <c r="C1823" s="91" t="inlineStr">
        <is>
          <t>INE966H01019</t>
        </is>
      </c>
      <c r="D1823" s="91" t="n"/>
      <c r="E1823" s="91" t="inlineStr">
        <is>
          <t>None</t>
        </is>
      </c>
      <c r="F1823" s="93" t="n">
        <v>472</v>
      </c>
      <c r="G1823" s="92" t="inlineStr">
        <is>
          <t>N</t>
        </is>
      </c>
      <c r="H1823" s="94" t="n"/>
      <c r="I1823" s="91" t="inlineStr">
        <is>
          <t>N</t>
        </is>
      </c>
      <c r="J1823" s="92">
        <f>IF(K1823="","N","Y")</f>
        <v/>
      </c>
      <c r="K1823" s="94">
        <f>_xlfn.TEXTJOIN("; ",TRUE,IF(P1823="52-wk low","52-wk low",""),IF(AND(AD1823&gt;=Settings!$B$12,M1823&lt;0),"Distribution",""),IF(AND(AJ1823="Y",M1823&lt;0,AK1823&lt;-Settings!$B$13),"Long unwinding",""),IF(AND(AJ1823="Y",M1823&lt;0,AK1823&gt;Settings!$B$13),"Short buildup",""))</f>
        <v/>
      </c>
      <c r="L1823" s="95" t="n">
        <v>7.2</v>
      </c>
      <c r="M1823" s="96" t="n">
        <v>-0.14</v>
      </c>
      <c r="N1823" s="93" t="n">
        <v>657</v>
      </c>
      <c r="O1823" s="91" t="inlineStr">
        <is>
          <t>None</t>
        </is>
      </c>
      <c r="P1823" s="91" t="inlineStr">
        <is>
          <t>None</t>
        </is>
      </c>
      <c r="Q1823" s="97" t="n">
        <v>7.65</v>
      </c>
      <c r="R1823" s="96" t="n">
        <v>15.09</v>
      </c>
      <c r="S1823" s="96" t="n">
        <v>0.48</v>
      </c>
      <c r="T1823" s="96" t="n">
        <v>0.2</v>
      </c>
      <c r="U1823" s="96" t="n">
        <v>0.3</v>
      </c>
      <c r="V1823" s="103" t="n">
        <v>0.6</v>
      </c>
      <c r="W1823" s="102" t="n">
        <v>0</v>
      </c>
      <c r="X1823" s="93" t="n"/>
      <c r="Y1823" s="91" t="inlineStr">
        <is>
          <t>None</t>
        </is>
      </c>
      <c r="Z1823" s="99" t="n">
        <v>66.83</v>
      </c>
      <c r="AA1823" s="96" t="n">
        <v>1.22</v>
      </c>
      <c r="AB1823" s="96" t="n">
        <v>1.17</v>
      </c>
      <c r="AC1823" s="96" t="n">
        <v>0.62</v>
      </c>
      <c r="AD1823" s="96" t="n">
        <v>0.29</v>
      </c>
      <c r="AE1823" s="96" t="n"/>
      <c r="AF1823" s="103" t="n">
        <v>1.07</v>
      </c>
      <c r="AG1823" s="91" t="inlineStr">
        <is>
          <t>Normal</t>
        </is>
      </c>
      <c r="AH1823" s="100" t="n">
        <v>0</v>
      </c>
      <c r="AI1823" s="101" t="n">
        <v>0</v>
      </c>
      <c r="AJ1823" s="92" t="inlineStr">
        <is>
          <t>N</t>
        </is>
      </c>
      <c r="AK1823" s="96" t="n"/>
      <c r="AL1823" s="91" t="inlineStr">
        <is>
          <t>n/a</t>
        </is>
      </c>
      <c r="AM1823" s="93" t="n"/>
      <c r="AN1823" s="92" t="inlineStr">
        <is>
          <t>None</t>
        </is>
      </c>
      <c r="AO1823" s="102" t="n">
        <v>0</v>
      </c>
      <c r="AP1823" s="103" t="n">
        <v>0.65</v>
      </c>
      <c r="AQ1823" s="102" t="n">
        <v>29</v>
      </c>
      <c r="AR1823" s="91" t="inlineStr">
        <is>
          <t>N</t>
        </is>
      </c>
      <c r="AS1823" s="104" t="n"/>
      <c r="AT1823" s="92">
        <f>IF(AND(P1823="52-wk high",T1823&gt;=Settings!$B$7),"Y","N")</f>
        <v/>
      </c>
      <c r="AU1823" s="91">
        <f>IF(AND(AD1823&gt;=Settings!$B$8,M1823&gt;0),"Y","N")</f>
        <v/>
      </c>
      <c r="AV1823" s="91">
        <f>IF(OR(AH1823&gt;Settings!$B$9,AI1823&gt;Settings!$B$9),"Y","N")</f>
        <v/>
      </c>
      <c r="AW1823" s="91">
        <f>IF(AJ1823&lt;&gt;"Y","n/a",IF(AND(M1823&gt;0,AK1823&gt;Settings!$B$10),"Y","N"))</f>
        <v/>
      </c>
      <c r="AX1823" s="91">
        <f>IF(AO1823&gt;=Settings!$B$11,"Y","N")</f>
        <v/>
      </c>
      <c r="AY1823" s="99">
        <f>(AT1823="Y")+(AU1823="Y")+(AV1823="Y")+(AW1823="Y")+(AX1823="Y")</f>
        <v/>
      </c>
      <c r="AZ1823" s="94">
        <f>IF(AY1823=0,"None",_xlfn.TEXTJOIN(", ",TRUE(),IF(AT1823="Y","Breakout",""),IF(AU1823="Y","Accumulation",""),IF(AV1823="Y","Institutional buying",""),IF(AW1823="Y","Long buildup",""),IF(AX1823="Y","Momentum leader","")))</f>
        <v/>
      </c>
      <c r="BA1823" s="94">
        <f>IF(BW1823="","","Passes "&amp;AY1823&amp;" of 5 buy-side scans"&amp;IF(G1823="Y","; RED FLAG: filter out using Red flag column",""))</f>
        <v/>
      </c>
      <c r="BB1823" s="91" t="inlineStr">
        <is>
          <t>None</t>
        </is>
      </c>
      <c r="BC1823" s="92" t="inlineStr">
        <is>
          <t>Y</t>
        </is>
      </c>
      <c r="BD1823" s="94" t="inlineStr">
        <is>
          <t>PE &gt; 50</t>
        </is>
      </c>
      <c r="BE1823" s="94" t="n"/>
      <c r="BF1823" s="92">
        <f>IF(R1823*100000&gt;=Settings!$B$5,"Y","N")</f>
        <v/>
      </c>
      <c r="BG1823" s="91">
        <f>IF(F1823&gt;Settings!$B$6,"Y","N")</f>
        <v/>
      </c>
      <c r="BH1823" s="97" t="n">
        <v>-39.44</v>
      </c>
      <c r="BI1823" s="96" t="n">
        <v>-2.7</v>
      </c>
      <c r="BJ1823" s="96" t="n">
        <v>-13.04</v>
      </c>
      <c r="BK1823" s="96" t="n">
        <v>-17.43</v>
      </c>
      <c r="BL1823" s="96" t="n">
        <v>3.3</v>
      </c>
      <c r="BM1823" s="96" t="n">
        <v>-37.77</v>
      </c>
      <c r="BN1823" s="97" t="n">
        <v>-4.8</v>
      </c>
      <c r="BO1823" s="96" t="n">
        <v>-8.5</v>
      </c>
      <c r="BP1823" s="96" t="n">
        <v>-10.74</v>
      </c>
      <c r="BQ1823" s="96" t="n">
        <v>-15.78</v>
      </c>
      <c r="BR1823" s="91" t="inlineStr">
        <is>
          <t>Stacked down</t>
        </is>
      </c>
      <c r="BS1823" s="91" t="inlineStr">
        <is>
          <t>None</t>
        </is>
      </c>
      <c r="BT1823" s="96" t="n">
        <v>33.4</v>
      </c>
      <c r="BU1823" s="91" t="inlineStr">
        <is>
          <t>N</t>
        </is>
      </c>
      <c r="BV1823" s="99">
        <f>IF(OR(BF1823&lt;&gt;"Y",BG1823&lt;&gt;"Y"),"",(AND(ISNUMBER(BQ1823),BQ1823&gt;0))+(BR1823="Stacked up")+(AND(ISNUMBER(BH1823),BH1823&gt;=-Settings!$B$17))+(AND(ISNUMBER(BK1823),ISNUMBER(BM1823),BK1823&gt;0,BM1823&gt;0))+(AND(ISNUMBER(AQ1823),AQ1823&gt;=Settings!$B$18))+(AND(ISNUMBER(BT1823),BT1823&gt;=Settings!$B$19,BT1823&lt;=Settings!$B$20))+(AND(ISNUMBER(AS1823),AS1823&gt;0))+(AND(ISNUMBER(T1823),ISNUMBER(M1823),T1823&gt;=Settings!$B$21,M1823&gt;0))+(AND(ISNUMBER(AD1823),ISNUMBER(M1823),AD1823&gt;=Settings!$B$22,M1823&gt;0))+(AY1823&gt;=1))</f>
        <v/>
      </c>
      <c r="BW1823" s="91">
        <f>IF(OR(AY1823=0,BF1823&lt;&gt;"Y",BG1823&lt;&gt;"Y"),"",1+SUMPRODUCT(($A$6:$A$2604=A1823)*($AY$6:$AY$2604&gt;0)*($BF$6:$BF$2604="Y")*($BG$6:$BG$2604="Y")*(($AY$6:$AY$2604&gt;AY1823)+($AY$6:$AY$2604=AY1823)*($AD$6:$AD$2604&gt;AD1823))))</f>
        <v/>
      </c>
    </row>
    <row r="1824" ht="23.85" customHeight="1" s="55">
      <c r="A1824" s="90" t="n">
        <v>46296</v>
      </c>
      <c r="B1824" s="91" t="inlineStr">
        <is>
          <t>BBTCL</t>
        </is>
      </c>
      <c r="C1824" s="91" t="inlineStr">
        <is>
          <t>INE01EE01011</t>
        </is>
      </c>
      <c r="D1824" s="91" t="n"/>
      <c r="E1824" s="91" t="inlineStr">
        <is>
          <t>None</t>
        </is>
      </c>
      <c r="F1824" s="93" t="n">
        <v>471</v>
      </c>
      <c r="G1824" s="92" t="inlineStr">
        <is>
          <t>N</t>
        </is>
      </c>
      <c r="H1824" s="94" t="n"/>
      <c r="I1824" s="91" t="inlineStr">
        <is>
          <t>N</t>
        </is>
      </c>
      <c r="J1824" s="92">
        <f>IF(K1824="","N","Y")</f>
        <v/>
      </c>
      <c r="K1824" s="94">
        <f>_xlfn.TEXTJOIN("; ",TRUE,IF(P1824="52-wk low","52-wk low",""),IF(AND(AD1824&gt;=Settings!$B$12,M1824&lt;0),"Distribution",""),IF(AND(AJ1824="Y",M1824&lt;0,AK1824&lt;-Settings!$B$13),"Long unwinding",""),IF(AND(AJ1824="Y",M1824&lt;0,AK1824&gt;Settings!$B$13),"Short buildup",""))</f>
        <v/>
      </c>
      <c r="L1824" s="95" t="n">
        <v>229.49</v>
      </c>
      <c r="M1824" s="96" t="n">
        <v>0.36</v>
      </c>
      <c r="N1824" s="93" t="n">
        <v>473</v>
      </c>
      <c r="O1824" s="91" t="inlineStr">
        <is>
          <t>None</t>
        </is>
      </c>
      <c r="P1824" s="91" t="inlineStr">
        <is>
          <t>None</t>
        </is>
      </c>
      <c r="Q1824" s="97" t="n">
        <v>0.03</v>
      </c>
      <c r="R1824" s="96" t="n">
        <v>0.04</v>
      </c>
      <c r="S1824" s="96" t="n">
        <v>0.5600000000000001</v>
      </c>
      <c r="T1824" s="96" t="n">
        <v>0.18</v>
      </c>
      <c r="U1824" s="96" t="n">
        <v>0.22</v>
      </c>
      <c r="V1824" s="103" t="n">
        <v>0.37</v>
      </c>
      <c r="W1824" s="102" t="n">
        <v>0</v>
      </c>
      <c r="X1824" s="93" t="n"/>
      <c r="Y1824" s="91" t="inlineStr">
        <is>
          <t>None</t>
        </is>
      </c>
      <c r="Z1824" s="99" t="n">
        <v>84.20999999999999</v>
      </c>
      <c r="AA1824" s="96" t="n">
        <v>1.17</v>
      </c>
      <c r="AB1824" s="96" t="n">
        <v>1.23</v>
      </c>
      <c r="AC1824" s="96" t="n">
        <v>0.6899999999999999</v>
      </c>
      <c r="AD1824" s="96" t="n">
        <v>0.25</v>
      </c>
      <c r="AE1824" s="96" t="n">
        <v>0.29</v>
      </c>
      <c r="AF1824" s="103" t="n">
        <v>1.07</v>
      </c>
      <c r="AG1824" s="91" t="inlineStr">
        <is>
          <t>Normal</t>
        </is>
      </c>
      <c r="AH1824" s="100" t="n">
        <v>0</v>
      </c>
      <c r="AI1824" s="101" t="n">
        <v>0</v>
      </c>
      <c r="AJ1824" s="92" t="inlineStr">
        <is>
          <t>N</t>
        </is>
      </c>
      <c r="AK1824" s="96" t="n"/>
      <c r="AL1824" s="91" t="inlineStr">
        <is>
          <t>n/a</t>
        </is>
      </c>
      <c r="AM1824" s="93" t="n"/>
      <c r="AN1824" s="92" t="inlineStr">
        <is>
          <t>None</t>
        </is>
      </c>
      <c r="AO1824" s="102" t="n">
        <v>0</v>
      </c>
      <c r="AP1824" s="103" t="n">
        <v>1.37</v>
      </c>
      <c r="AQ1824" s="102" t="n">
        <v>75</v>
      </c>
      <c r="AR1824" s="91" t="inlineStr">
        <is>
          <t>N</t>
        </is>
      </c>
      <c r="AS1824" s="104" t="n"/>
      <c r="AT1824" s="92">
        <f>IF(AND(P1824="52-wk high",T1824&gt;=Settings!$B$7),"Y","N")</f>
        <v/>
      </c>
      <c r="AU1824" s="91">
        <f>IF(AND(AD1824&gt;=Settings!$B$8,M1824&gt;0),"Y","N")</f>
        <v/>
      </c>
      <c r="AV1824" s="91">
        <f>IF(OR(AH1824&gt;Settings!$B$9,AI1824&gt;Settings!$B$9),"Y","N")</f>
        <v/>
      </c>
      <c r="AW1824" s="91">
        <f>IF(AJ1824&lt;&gt;"Y","n/a",IF(AND(M1824&gt;0,AK1824&gt;Settings!$B$10),"Y","N"))</f>
        <v/>
      </c>
      <c r="AX1824" s="91">
        <f>IF(AO1824&gt;=Settings!$B$11,"Y","N")</f>
        <v/>
      </c>
      <c r="AY1824" s="99">
        <f>(AT1824="Y")+(AU1824="Y")+(AV1824="Y")+(AW1824="Y")+(AX1824="Y")</f>
        <v/>
      </c>
      <c r="AZ1824" s="94">
        <f>IF(AY1824=0,"None",_xlfn.TEXTJOIN(", ",TRUE(),IF(AT1824="Y","Breakout",""),IF(AU1824="Y","Accumulation",""),IF(AV1824="Y","Institutional buying",""),IF(AW1824="Y","Long buildup",""),IF(AX1824="Y","Momentum leader","")))</f>
        <v/>
      </c>
      <c r="BA1824" s="94">
        <f>IF(BW1824="","","Passes "&amp;AY1824&amp;" of 5 buy-side scans"&amp;IF(G1824="Y","; RED FLAG: filter out using Red flag column",""))</f>
        <v/>
      </c>
      <c r="BB1824" s="91" t="inlineStr">
        <is>
          <t>None</t>
        </is>
      </c>
      <c r="BC1824" s="92" t="inlineStr">
        <is>
          <t>Y</t>
        </is>
      </c>
      <c r="BD1824" s="94" t="inlineStr">
        <is>
          <t>Few traders (&lt;100 unique PAN, 30 days)</t>
        </is>
      </c>
      <c r="BE1824" s="94" t="n"/>
      <c r="BF1824" s="92">
        <f>IF(R1824*100000&gt;=Settings!$B$5,"Y","N")</f>
        <v/>
      </c>
      <c r="BG1824" s="91">
        <f>IF(F1824&gt;Settings!$B$6,"Y","N")</f>
        <v/>
      </c>
      <c r="BH1824" s="97" t="n">
        <v>-12.41</v>
      </c>
      <c r="BI1824" s="96" t="n">
        <v>0.14</v>
      </c>
      <c r="BJ1824" s="96" t="n">
        <v>4.02</v>
      </c>
      <c r="BK1824" s="96" t="n">
        <v>5.59</v>
      </c>
      <c r="BL1824" s="96" t="n">
        <v>31.6</v>
      </c>
      <c r="BM1824" s="96" t="n">
        <v>15.69</v>
      </c>
      <c r="BN1824" s="97" t="n">
        <v>-0.14</v>
      </c>
      <c r="BO1824" s="96" t="n">
        <v>0.89</v>
      </c>
      <c r="BP1824" s="96" t="n">
        <v>4.14</v>
      </c>
      <c r="BQ1824" s="96" t="n">
        <v>8.41</v>
      </c>
      <c r="BR1824" s="91" t="inlineStr">
        <is>
          <t>Mixed</t>
        </is>
      </c>
      <c r="BS1824" s="91" t="inlineStr">
        <is>
          <t>None</t>
        </is>
      </c>
      <c r="BT1824" s="96" t="n">
        <v>49.2</v>
      </c>
      <c r="BU1824" s="91" t="inlineStr">
        <is>
          <t>N</t>
        </is>
      </c>
      <c r="BV1824" s="99">
        <f>IF(OR(BF1824&lt;&gt;"Y",BG1824&lt;&gt;"Y"),"",(AND(ISNUMBER(BQ1824),BQ1824&gt;0))+(BR1824="Stacked up")+(AND(ISNUMBER(BH1824),BH1824&gt;=-Settings!$B$17))+(AND(ISNUMBER(BK1824),ISNUMBER(BM1824),BK1824&gt;0,BM1824&gt;0))+(AND(ISNUMBER(AQ1824),AQ1824&gt;=Settings!$B$18))+(AND(ISNUMBER(BT1824),BT1824&gt;=Settings!$B$19,BT1824&lt;=Settings!$B$20))+(AND(ISNUMBER(AS1824),AS1824&gt;0))+(AND(ISNUMBER(T1824),ISNUMBER(M1824),T1824&gt;=Settings!$B$21,M1824&gt;0))+(AND(ISNUMBER(AD1824),ISNUMBER(M1824),AD1824&gt;=Settings!$B$22,M1824&gt;0))+(AY1824&gt;=1))</f>
        <v/>
      </c>
      <c r="BW1824" s="91">
        <f>IF(OR(AY1824=0,BF1824&lt;&gt;"Y",BG1824&lt;&gt;"Y"),"",1+SUMPRODUCT(($A$6:$A$2604=A1824)*($AY$6:$AY$2604&gt;0)*($BF$6:$BF$2604="Y")*($BG$6:$BG$2604="Y")*(($AY$6:$AY$2604&gt;AY1824)+($AY$6:$AY$2604=AY1824)*($AD$6:$AD$2604&gt;AD1824))))</f>
        <v/>
      </c>
    </row>
    <row r="1825" ht="23.85" customHeight="1" s="55">
      <c r="A1825" s="90" t="n">
        <v>46296</v>
      </c>
      <c r="B1825" s="91" t="inlineStr">
        <is>
          <t>AZADIND</t>
        </is>
      </c>
      <c r="C1825" s="91" t="inlineStr">
        <is>
          <t>INE566M01017</t>
        </is>
      </c>
      <c r="D1825" s="91" t="n"/>
      <c r="E1825" s="91" t="inlineStr">
        <is>
          <t>None</t>
        </is>
      </c>
      <c r="F1825" s="93" t="n">
        <v>468</v>
      </c>
      <c r="G1825" s="92" t="inlineStr">
        <is>
          <t>N</t>
        </is>
      </c>
      <c r="H1825" s="94" t="n"/>
      <c r="I1825" s="91" t="inlineStr">
        <is>
          <t>N</t>
        </is>
      </c>
      <c r="J1825" s="92">
        <f>IF(K1825="","N","Y")</f>
        <v/>
      </c>
      <c r="K1825" s="94">
        <f>_xlfn.TEXTJOIN("; ",TRUE,IF(P1825="52-wk low","52-wk low",""),IF(AND(AD1825&gt;=Settings!$B$12,M1825&lt;0),"Distribution",""),IF(AND(AJ1825="Y",M1825&lt;0,AK1825&lt;-Settings!$B$13),"Long unwinding",""),IF(AND(AJ1825="Y",M1825&lt;0,AK1825&gt;Settings!$B$13),"Short buildup",""))</f>
        <v/>
      </c>
      <c r="L1825" s="95" t="n">
        <v>85.95</v>
      </c>
      <c r="M1825" s="96" t="n">
        <v>1.6</v>
      </c>
      <c r="N1825" s="93" t="n">
        <v>235</v>
      </c>
      <c r="O1825" s="91" t="inlineStr">
        <is>
          <t>None</t>
        </is>
      </c>
      <c r="P1825" s="91" t="inlineStr">
        <is>
          <t>None</t>
        </is>
      </c>
      <c r="Q1825" s="97" t="n">
        <v>2.34</v>
      </c>
      <c r="R1825" s="96" t="n">
        <v>0.57</v>
      </c>
      <c r="S1825" s="96" t="n">
        <v>5.09</v>
      </c>
      <c r="T1825" s="96" t="n"/>
      <c r="U1825" s="96" t="n"/>
      <c r="V1825" s="103" t="n"/>
      <c r="W1825" s="102" t="n"/>
      <c r="X1825" s="93" t="n"/>
      <c r="Y1825" s="91" t="inlineStr">
        <is>
          <t>None</t>
        </is>
      </c>
      <c r="Z1825" s="99" t="n">
        <v>19.87</v>
      </c>
      <c r="AA1825" s="96" t="n">
        <v>0.87</v>
      </c>
      <c r="AB1825" s="96" t="n"/>
      <c r="AC1825" s="96" t="n">
        <v>4.74</v>
      </c>
      <c r="AD1825" s="96" t="n"/>
      <c r="AE1825" s="96" t="n"/>
      <c r="AF1825" s="103" t="n"/>
      <c r="AG1825" s="91" t="n"/>
      <c r="AH1825" s="100" t="n">
        <v>0</v>
      </c>
      <c r="AI1825" s="101" t="n">
        <v>0</v>
      </c>
      <c r="AJ1825" s="92" t="inlineStr">
        <is>
          <t>N</t>
        </is>
      </c>
      <c r="AK1825" s="96" t="n"/>
      <c r="AL1825" s="91" t="inlineStr">
        <is>
          <t>n/a</t>
        </is>
      </c>
      <c r="AM1825" s="93" t="n"/>
      <c r="AN1825" s="92" t="inlineStr">
        <is>
          <t>None</t>
        </is>
      </c>
      <c r="AO1825" s="102" t="n">
        <v>0</v>
      </c>
      <c r="AP1825" s="103" t="n"/>
      <c r="AQ1825" s="102" t="n"/>
      <c r="AR1825" s="91" t="inlineStr">
        <is>
          <t>N</t>
        </is>
      </c>
      <c r="AS1825" s="104" t="n"/>
      <c r="AT1825" s="92">
        <f>IF(AND(P1825="52-wk high",T1825&gt;=Settings!$B$7),"Y","N")</f>
        <v/>
      </c>
      <c r="AU1825" s="91">
        <f>IF(AND(AD1825&gt;=Settings!$B$8,M1825&gt;0),"Y","N")</f>
        <v/>
      </c>
      <c r="AV1825" s="91">
        <f>IF(OR(AH1825&gt;Settings!$B$9,AI1825&gt;Settings!$B$9),"Y","N")</f>
        <v/>
      </c>
      <c r="AW1825" s="91">
        <f>IF(AJ1825&lt;&gt;"Y","n/a",IF(AND(M1825&gt;0,AK1825&gt;Settings!$B$10),"Y","N"))</f>
        <v/>
      </c>
      <c r="AX1825" s="91">
        <f>IF(AO1825&gt;=Settings!$B$11,"Y","N")</f>
        <v/>
      </c>
      <c r="AY1825" s="99">
        <f>(AT1825="Y")+(AU1825="Y")+(AV1825="Y")+(AW1825="Y")+(AX1825="Y")</f>
        <v/>
      </c>
      <c r="AZ1825" s="94">
        <f>IF(AY1825=0,"None",_xlfn.TEXTJOIN(", ",TRUE(),IF(AT1825="Y","Breakout",""),IF(AU1825="Y","Accumulation",""),IF(AV1825="Y","Institutional buying",""),IF(AW1825="Y","Long buildup",""),IF(AX1825="Y","Momentum leader","")))</f>
        <v/>
      </c>
      <c r="BA1825" s="94">
        <f>IF(BW1825="","","Passes "&amp;AY1825&amp;" of 5 buy-side scans"&amp;IF(G1825="Y","; RED FLAG: filter out using Red flag column",""))</f>
        <v/>
      </c>
      <c r="BB1825" s="91" t="inlineStr">
        <is>
          <t>None</t>
        </is>
      </c>
      <c r="BC1825" s="92" t="inlineStr">
        <is>
          <t>Y</t>
        </is>
      </c>
      <c r="BD1825" s="94" t="inlineStr">
        <is>
          <t>Few traders (&lt;100 unique PAN, 30 days)</t>
        </is>
      </c>
      <c r="BE1825" s="94" t="n"/>
      <c r="BF1825" s="92">
        <f>IF(R1825*100000&gt;=Settings!$B$5,"Y","N")</f>
        <v/>
      </c>
      <c r="BG1825" s="91">
        <f>IF(F1825&gt;Settings!$B$6,"Y","N")</f>
        <v/>
      </c>
      <c r="BH1825" s="97" t="n">
        <v>-13.17</v>
      </c>
      <c r="BI1825" s="96" t="n">
        <v>2.6</v>
      </c>
      <c r="BJ1825" s="96" t="n">
        <v>-4.89</v>
      </c>
      <c r="BK1825" s="96" t="n"/>
      <c r="BL1825" s="96" t="n"/>
      <c r="BM1825" s="96" t="n"/>
      <c r="BN1825" s="97" t="n">
        <v>1.29</v>
      </c>
      <c r="BO1825" s="96" t="n"/>
      <c r="BP1825" s="96" t="n"/>
      <c r="BQ1825" s="96" t="n"/>
      <c r="BR1825" s="91" t="n"/>
      <c r="BS1825" s="91" t="n"/>
      <c r="BT1825" s="96" t="n">
        <v>53.4</v>
      </c>
      <c r="BU1825" s="91" t="n"/>
      <c r="BV1825" s="99">
        <f>IF(OR(BF1825&lt;&gt;"Y",BG1825&lt;&gt;"Y"),"",(AND(ISNUMBER(BQ1825),BQ1825&gt;0))+(BR1825="Stacked up")+(AND(ISNUMBER(BH1825),BH1825&gt;=-Settings!$B$17))+(AND(ISNUMBER(BK1825),ISNUMBER(BM1825),BK1825&gt;0,BM1825&gt;0))+(AND(ISNUMBER(AQ1825),AQ1825&gt;=Settings!$B$18))+(AND(ISNUMBER(BT1825),BT1825&gt;=Settings!$B$19,BT1825&lt;=Settings!$B$20))+(AND(ISNUMBER(AS1825),AS1825&gt;0))+(AND(ISNUMBER(T1825),ISNUMBER(M1825),T1825&gt;=Settings!$B$21,M1825&gt;0))+(AND(ISNUMBER(AD1825),ISNUMBER(M1825),AD1825&gt;=Settings!$B$22,M1825&gt;0))+(AY1825&gt;=1))</f>
        <v/>
      </c>
      <c r="BW1825" s="91">
        <f>IF(OR(AY1825=0,BF1825&lt;&gt;"Y",BG1825&lt;&gt;"Y"),"",1+SUMPRODUCT(($A$6:$A$2604=A1825)*($AY$6:$AY$2604&gt;0)*($BF$6:$BF$2604="Y")*($BG$6:$BG$2604="Y")*(($AY$6:$AY$2604&gt;AY1825)+($AY$6:$AY$2604=AY1825)*($AD$6:$AD$2604&gt;AD1825))))</f>
        <v/>
      </c>
    </row>
    <row r="1826" ht="23.85" customHeight="1" s="55">
      <c r="A1826" s="90" t="n">
        <v>46296</v>
      </c>
      <c r="B1826" s="91" t="inlineStr">
        <is>
          <t>KAVDEFENCE</t>
        </is>
      </c>
      <c r="C1826" s="91" t="inlineStr">
        <is>
          <t>INE641C01019</t>
        </is>
      </c>
      <c r="D1826" s="91" t="n"/>
      <c r="E1826" s="91" t="inlineStr">
        <is>
          <t>None</t>
        </is>
      </c>
      <c r="F1826" s="93" t="n">
        <v>467</v>
      </c>
      <c r="G1826" s="92" t="inlineStr">
        <is>
          <t>Y</t>
        </is>
      </c>
      <c r="H1826" s="94" t="inlineStr">
        <is>
          <t>T2T (BE series)</t>
        </is>
      </c>
      <c r="I1826" s="91" t="inlineStr">
        <is>
          <t>Y</t>
        </is>
      </c>
      <c r="J1826" s="92">
        <f>IF(K1826="","N","Y")</f>
        <v/>
      </c>
      <c r="K1826" s="94">
        <f>_xlfn.TEXTJOIN("; ",TRUE,IF(P1826="52-wk low","52-wk low",""),IF(AND(AD1826&gt;=Settings!$B$12,M1826&lt;0),"Distribution",""),IF(AND(AJ1826="Y",M1826&lt;0,AK1826&lt;-Settings!$B$13),"Long unwinding",""),IF(AND(AJ1826="Y",M1826&lt;0,AK1826&gt;Settings!$B$13),"Short buildup",""))</f>
        <v/>
      </c>
      <c r="L1826" s="95" t="n">
        <v>77.59999999999999</v>
      </c>
      <c r="M1826" s="96" t="n">
        <v>-2.37</v>
      </c>
      <c r="N1826" s="93" t="n">
        <v>1827</v>
      </c>
      <c r="O1826" s="91" t="inlineStr">
        <is>
          <t>None</t>
        </is>
      </c>
      <c r="P1826" s="91" t="inlineStr">
        <is>
          <t>None</t>
        </is>
      </c>
      <c r="Q1826" s="97" t="n">
        <v>1.18</v>
      </c>
      <c r="R1826" s="96" t="n">
        <v>7.35</v>
      </c>
      <c r="S1826" s="96" t="n">
        <v>0.16</v>
      </c>
      <c r="T1826" s="96" t="n">
        <v>0.33</v>
      </c>
      <c r="U1826" s="96" t="n">
        <v>0.5</v>
      </c>
      <c r="V1826" s="103" t="n">
        <v>3.12</v>
      </c>
      <c r="W1826" s="102" t="n">
        <v>8</v>
      </c>
      <c r="X1826" s="93" t="n"/>
      <c r="Y1826" s="91" t="inlineStr">
        <is>
          <t>None</t>
        </is>
      </c>
      <c r="Z1826" s="99" t="n"/>
      <c r="AA1826" s="96" t="n"/>
      <c r="AB1826" s="96" t="n"/>
      <c r="AC1826" s="96" t="n"/>
      <c r="AD1826" s="96" t="n"/>
      <c r="AE1826" s="96" t="n"/>
      <c r="AF1826" s="103" t="n"/>
      <c r="AG1826" s="91" t="inlineStr">
        <is>
          <t>Drying up</t>
        </is>
      </c>
      <c r="AH1826" s="100" t="n">
        <v>0</v>
      </c>
      <c r="AI1826" s="101" t="n">
        <v>0</v>
      </c>
      <c r="AJ1826" s="92" t="inlineStr">
        <is>
          <t>N</t>
        </is>
      </c>
      <c r="AK1826" s="96" t="n"/>
      <c r="AL1826" s="91" t="inlineStr">
        <is>
          <t>n/a</t>
        </is>
      </c>
      <c r="AM1826" s="93" t="n"/>
      <c r="AN1826" s="92" t="inlineStr">
        <is>
          <t>None</t>
        </is>
      </c>
      <c r="AO1826" s="102" t="n">
        <v>0</v>
      </c>
      <c r="AP1826" s="103" t="n">
        <v>0.84</v>
      </c>
      <c r="AQ1826" s="102" t="n">
        <v>52</v>
      </c>
      <c r="AR1826" s="91" t="inlineStr">
        <is>
          <t>N</t>
        </is>
      </c>
      <c r="AS1826" s="104" t="n"/>
      <c r="AT1826" s="92">
        <f>IF(AND(P1826="52-wk high",T1826&gt;=Settings!$B$7),"Y","N")</f>
        <v/>
      </c>
      <c r="AU1826" s="91">
        <f>IF(AND(AD1826&gt;=Settings!$B$8,M1826&gt;0),"Y","N")</f>
        <v/>
      </c>
      <c r="AV1826" s="91">
        <f>IF(OR(AH1826&gt;Settings!$B$9,AI1826&gt;Settings!$B$9),"Y","N")</f>
        <v/>
      </c>
      <c r="AW1826" s="91">
        <f>IF(AJ1826&lt;&gt;"Y","n/a",IF(AND(M1826&gt;0,AK1826&gt;Settings!$B$10),"Y","N"))</f>
        <v/>
      </c>
      <c r="AX1826" s="91">
        <f>IF(AO1826&gt;=Settings!$B$11,"Y","N")</f>
        <v/>
      </c>
      <c r="AY1826" s="99">
        <f>(AT1826="Y")+(AU1826="Y")+(AV1826="Y")+(AW1826="Y")+(AX1826="Y")</f>
        <v/>
      </c>
      <c r="AZ1826" s="94">
        <f>IF(AY1826=0,"None",_xlfn.TEXTJOIN(", ",TRUE(),IF(AT1826="Y","Breakout",""),IF(AU1826="Y","Accumulation",""),IF(AV1826="Y","Institutional buying",""),IF(AW1826="Y","Long buildup",""),IF(AX1826="Y","Momentum leader","")))</f>
        <v/>
      </c>
      <c r="BA1826" s="94">
        <f>IF(BW1826="","","Passes "&amp;AY1826&amp;" of 5 buy-side scans"&amp;IF(G1826="Y","; RED FLAG: filter out using Red flag column",""))</f>
        <v/>
      </c>
      <c r="BB1826" s="91" t="inlineStr">
        <is>
          <t>None</t>
        </is>
      </c>
      <c r="BC1826" s="92" t="inlineStr">
        <is>
          <t>Y</t>
        </is>
      </c>
      <c r="BD1826" s="94" t="inlineStr">
        <is>
          <t>PE &gt; 50</t>
        </is>
      </c>
      <c r="BE1826" s="94" t="n"/>
      <c r="BF1826" s="92">
        <f>IF(R1826*100000&gt;=Settings!$B$5,"Y","N")</f>
        <v/>
      </c>
      <c r="BG1826" s="91">
        <f>IF(F1826&gt;Settings!$B$6,"Y","N")</f>
        <v/>
      </c>
      <c r="BH1826" s="97" t="n">
        <v>-52.35</v>
      </c>
      <c r="BI1826" s="96" t="n">
        <v>-6.51</v>
      </c>
      <c r="BJ1826" s="96" t="n">
        <v>38.45</v>
      </c>
      <c r="BK1826" s="96" t="n">
        <v>21.46</v>
      </c>
      <c r="BL1826" s="96" t="n">
        <v>42.73</v>
      </c>
      <c r="BM1826" s="96" t="n">
        <v>-47.34</v>
      </c>
      <c r="BN1826" s="97" t="n">
        <v>5.13</v>
      </c>
      <c r="BO1826" s="96" t="n">
        <v>14.78</v>
      </c>
      <c r="BP1826" s="96" t="n">
        <v>17.77</v>
      </c>
      <c r="BQ1826" s="96" t="n">
        <v>8.08</v>
      </c>
      <c r="BR1826" s="91" t="inlineStr">
        <is>
          <t>Mixed</t>
        </is>
      </c>
      <c r="BS1826" s="91" t="inlineStr">
        <is>
          <t>None</t>
        </is>
      </c>
      <c r="BT1826" s="96" t="n">
        <v>56.9</v>
      </c>
      <c r="BU1826" s="91" t="inlineStr">
        <is>
          <t>N</t>
        </is>
      </c>
      <c r="BV1826" s="99">
        <f>IF(OR(BF1826&lt;&gt;"Y",BG1826&lt;&gt;"Y"),"",(AND(ISNUMBER(BQ1826),BQ1826&gt;0))+(BR1826="Stacked up")+(AND(ISNUMBER(BH1826),BH1826&gt;=-Settings!$B$17))+(AND(ISNUMBER(BK1826),ISNUMBER(BM1826),BK1826&gt;0,BM1826&gt;0))+(AND(ISNUMBER(AQ1826),AQ1826&gt;=Settings!$B$18))+(AND(ISNUMBER(BT1826),BT1826&gt;=Settings!$B$19,BT1826&lt;=Settings!$B$20))+(AND(ISNUMBER(AS1826),AS1826&gt;0))+(AND(ISNUMBER(T1826),ISNUMBER(M1826),T1826&gt;=Settings!$B$21,M1826&gt;0))+(AND(ISNUMBER(AD1826),ISNUMBER(M1826),AD1826&gt;=Settings!$B$22,M1826&gt;0))+(AY1826&gt;=1))</f>
        <v/>
      </c>
      <c r="BW1826" s="91">
        <f>IF(OR(AY1826=0,BF1826&lt;&gt;"Y",BG1826&lt;&gt;"Y"),"",1+SUMPRODUCT(($A$6:$A$2604=A1826)*($AY$6:$AY$2604&gt;0)*($BF$6:$BF$2604="Y")*($BG$6:$BG$2604="Y")*(($AY$6:$AY$2604&gt;AY1826)+($AY$6:$AY$2604=AY1826)*($AD$6:$AD$2604&gt;AD1826))))</f>
        <v/>
      </c>
    </row>
    <row r="1827" ht="23.85" customHeight="1" s="55">
      <c r="A1827" s="90" t="n">
        <v>46296</v>
      </c>
      <c r="B1827" s="91" t="inlineStr">
        <is>
          <t>RUSHIL</t>
        </is>
      </c>
      <c r="C1827" s="91" t="inlineStr">
        <is>
          <t>INE573K01025</t>
        </is>
      </c>
      <c r="D1827" s="91" t="n"/>
      <c r="E1827" s="91" t="inlineStr">
        <is>
          <t>None</t>
        </is>
      </c>
      <c r="F1827" s="93" t="n">
        <v>467</v>
      </c>
      <c r="G1827" s="92" t="inlineStr">
        <is>
          <t>N</t>
        </is>
      </c>
      <c r="H1827" s="94" t="n"/>
      <c r="I1827" s="91" t="inlineStr">
        <is>
          <t>N</t>
        </is>
      </c>
      <c r="J1827" s="92">
        <f>IF(K1827="","N","Y")</f>
        <v/>
      </c>
      <c r="K1827" s="94">
        <f>_xlfn.TEXTJOIN("; ",TRUE,IF(P1827="52-wk low","52-wk low",""),IF(AND(AD1827&gt;=Settings!$B$12,M1827&lt;0),"Distribution",""),IF(AND(AJ1827="Y",M1827&lt;0,AK1827&lt;-Settings!$B$13),"Long unwinding",""),IF(AND(AJ1827="Y",M1827&lt;0,AK1827&gt;Settings!$B$13),"Short buildup",""))</f>
        <v/>
      </c>
      <c r="L1827" s="95" t="n">
        <v>15.9</v>
      </c>
      <c r="M1827" s="96" t="n">
        <v>-1.49</v>
      </c>
      <c r="N1827" s="93" t="n">
        <v>1315</v>
      </c>
      <c r="O1827" s="91" t="inlineStr">
        <is>
          <t>None</t>
        </is>
      </c>
      <c r="P1827" s="91" t="inlineStr">
        <is>
          <t>None</t>
        </is>
      </c>
      <c r="Q1827" s="97" t="n">
        <v>1.72</v>
      </c>
      <c r="R1827" s="96" t="n">
        <v>5.2</v>
      </c>
      <c r="S1827" s="96" t="n">
        <v>0.33</v>
      </c>
      <c r="T1827" s="96" t="n">
        <v>0.22</v>
      </c>
      <c r="U1827" s="96" t="n">
        <v>0.25</v>
      </c>
      <c r="V1827" s="103" t="n">
        <v>0.74</v>
      </c>
      <c r="W1827" s="102" t="n">
        <v>2</v>
      </c>
      <c r="X1827" s="93" t="n"/>
      <c r="Y1827" s="91" t="inlineStr">
        <is>
          <t>None</t>
        </is>
      </c>
      <c r="Z1827" s="99" t="n">
        <v>72.03</v>
      </c>
      <c r="AA1827" s="96" t="n">
        <v>1.11</v>
      </c>
      <c r="AB1827" s="96" t="n">
        <v>1.33</v>
      </c>
      <c r="AC1827" s="96" t="n">
        <v>0.4</v>
      </c>
      <c r="AD1827" s="96" t="n">
        <v>0.39</v>
      </c>
      <c r="AE1827" s="96" t="n">
        <v>0.38</v>
      </c>
      <c r="AF1827" s="103" t="n">
        <v>1.28</v>
      </c>
      <c r="AG1827" s="91" t="inlineStr">
        <is>
          <t>Normal</t>
        </is>
      </c>
      <c r="AH1827" s="100" t="n">
        <v>0</v>
      </c>
      <c r="AI1827" s="101" t="n">
        <v>0</v>
      </c>
      <c r="AJ1827" s="92" t="inlineStr">
        <is>
          <t>N</t>
        </is>
      </c>
      <c r="AK1827" s="96" t="n"/>
      <c r="AL1827" s="91" t="inlineStr">
        <is>
          <t>n/a</t>
        </is>
      </c>
      <c r="AM1827" s="93" t="n"/>
      <c r="AN1827" s="92" t="inlineStr">
        <is>
          <t>None</t>
        </is>
      </c>
      <c r="AO1827" s="102" t="n">
        <v>0</v>
      </c>
      <c r="AP1827" s="103" t="n">
        <v>0.64</v>
      </c>
      <c r="AQ1827" s="102" t="n">
        <v>27</v>
      </c>
      <c r="AR1827" s="91" t="inlineStr">
        <is>
          <t>N</t>
        </is>
      </c>
      <c r="AS1827" s="104" t="n"/>
      <c r="AT1827" s="92">
        <f>IF(AND(P1827="52-wk high",T1827&gt;=Settings!$B$7),"Y","N")</f>
        <v/>
      </c>
      <c r="AU1827" s="91">
        <f>IF(AND(AD1827&gt;=Settings!$B$8,M1827&gt;0),"Y","N")</f>
        <v/>
      </c>
      <c r="AV1827" s="91">
        <f>IF(OR(AH1827&gt;Settings!$B$9,AI1827&gt;Settings!$B$9),"Y","N")</f>
        <v/>
      </c>
      <c r="AW1827" s="91">
        <f>IF(AJ1827&lt;&gt;"Y","n/a",IF(AND(M1827&gt;0,AK1827&gt;Settings!$B$10),"Y","N"))</f>
        <v/>
      </c>
      <c r="AX1827" s="91">
        <f>IF(AO1827&gt;=Settings!$B$11,"Y","N")</f>
        <v/>
      </c>
      <c r="AY1827" s="99">
        <f>(AT1827="Y")+(AU1827="Y")+(AV1827="Y")+(AW1827="Y")+(AX1827="Y")</f>
        <v/>
      </c>
      <c r="AZ1827" s="94">
        <f>IF(AY1827=0,"None",_xlfn.TEXTJOIN(", ",TRUE(),IF(AT1827="Y","Breakout",""),IF(AU1827="Y","Accumulation",""),IF(AV1827="Y","Institutional buying",""),IF(AW1827="Y","Long buildup",""),IF(AX1827="Y","Momentum leader","")))</f>
        <v/>
      </c>
      <c r="BA1827" s="94">
        <f>IF(BW1827="","","Passes "&amp;AY1827&amp;" of 5 buy-side scans"&amp;IF(G1827="Y","; RED FLAG: filter out using Red flag column",""))</f>
        <v/>
      </c>
      <c r="BB1827" s="91" t="inlineStr">
        <is>
          <t>None</t>
        </is>
      </c>
      <c r="BC1827" s="92" t="inlineStr">
        <is>
          <t>N</t>
        </is>
      </c>
      <c r="BD1827" s="94" t="n"/>
      <c r="BE1827" s="94" t="n"/>
      <c r="BF1827" s="92">
        <f>IF(R1827*100000&gt;=Settings!$B$5,"Y","N")</f>
        <v/>
      </c>
      <c r="BG1827" s="91">
        <f>IF(F1827&gt;Settings!$B$6,"Y","N")</f>
        <v/>
      </c>
      <c r="BH1827" s="97" t="n">
        <v>-47</v>
      </c>
      <c r="BI1827" s="96" t="n">
        <v>-4.39</v>
      </c>
      <c r="BJ1827" s="96" t="n">
        <v>-2.09</v>
      </c>
      <c r="BK1827" s="96" t="n">
        <v>-4.73</v>
      </c>
      <c r="BL1827" s="96" t="n">
        <v>8.02</v>
      </c>
      <c r="BM1827" s="96" t="n">
        <v>-44.79</v>
      </c>
      <c r="BN1827" s="97" t="n">
        <v>-2.16</v>
      </c>
      <c r="BO1827" s="96" t="n">
        <v>-3.32</v>
      </c>
      <c r="BP1827" s="96" t="n">
        <v>-5.36</v>
      </c>
      <c r="BQ1827" s="96" t="n">
        <v>-14.16</v>
      </c>
      <c r="BR1827" s="91" t="inlineStr">
        <is>
          <t>Stacked down</t>
        </is>
      </c>
      <c r="BS1827" s="91" t="inlineStr">
        <is>
          <t>None</t>
        </is>
      </c>
      <c r="BT1827" s="96" t="n">
        <v>43</v>
      </c>
      <c r="BU1827" s="91" t="inlineStr">
        <is>
          <t>N</t>
        </is>
      </c>
      <c r="BV1827" s="99">
        <f>IF(OR(BF1827&lt;&gt;"Y",BG1827&lt;&gt;"Y"),"",(AND(ISNUMBER(BQ1827),BQ1827&gt;0))+(BR1827="Stacked up")+(AND(ISNUMBER(BH1827),BH1827&gt;=-Settings!$B$17))+(AND(ISNUMBER(BK1827),ISNUMBER(BM1827),BK1827&gt;0,BM1827&gt;0))+(AND(ISNUMBER(AQ1827),AQ1827&gt;=Settings!$B$18))+(AND(ISNUMBER(BT1827),BT1827&gt;=Settings!$B$19,BT1827&lt;=Settings!$B$20))+(AND(ISNUMBER(AS1827),AS1827&gt;0))+(AND(ISNUMBER(T1827),ISNUMBER(M1827),T1827&gt;=Settings!$B$21,M1827&gt;0))+(AND(ISNUMBER(AD1827),ISNUMBER(M1827),AD1827&gt;=Settings!$B$22,M1827&gt;0))+(AY1827&gt;=1))</f>
        <v/>
      </c>
      <c r="BW1827" s="91">
        <f>IF(OR(AY1827=0,BF1827&lt;&gt;"Y",BG1827&lt;&gt;"Y"),"",1+SUMPRODUCT(($A$6:$A$2604=A1827)*($AY$6:$AY$2604&gt;0)*($BF$6:$BF$2604="Y")*($BG$6:$BG$2604="Y")*(($AY$6:$AY$2604&gt;AY1827)+($AY$6:$AY$2604=AY1827)*($AD$6:$AD$2604&gt;AD1827))))</f>
        <v/>
      </c>
    </row>
    <row r="1828" ht="23.85" customHeight="1" s="55">
      <c r="A1828" s="90" t="n">
        <v>46296</v>
      </c>
      <c r="B1828" s="91" t="inlineStr">
        <is>
          <t>3IINFOLTD</t>
        </is>
      </c>
      <c r="C1828" s="91" t="inlineStr">
        <is>
          <t>INE748C01038</t>
        </is>
      </c>
      <c r="D1828" s="91" t="n"/>
      <c r="E1828" s="91" t="inlineStr">
        <is>
          <t>None</t>
        </is>
      </c>
      <c r="F1828" s="93" t="n">
        <v>466</v>
      </c>
      <c r="G1828" s="92" t="inlineStr">
        <is>
          <t>Y</t>
        </is>
      </c>
      <c r="H1828" s="94" t="inlineStr">
        <is>
          <t>ESM Stage 1; T2T (BE series)</t>
        </is>
      </c>
      <c r="I1828" s="91" t="inlineStr">
        <is>
          <t>Y</t>
        </is>
      </c>
      <c r="J1828" s="92">
        <f>IF(K1828="","N","Y")</f>
        <v/>
      </c>
      <c r="K1828" s="94">
        <f>_xlfn.TEXTJOIN("; ",TRUE,IF(P1828="52-wk low","52-wk low",""),IF(AND(AD1828&gt;=Settings!$B$12,M1828&lt;0),"Distribution",""),IF(AND(AJ1828="Y",M1828&lt;0,AK1828&lt;-Settings!$B$13),"Long unwinding",""),IF(AND(AJ1828="Y",M1828&lt;0,AK1828&gt;Settings!$B$13),"Short buildup",""))</f>
        <v/>
      </c>
      <c r="L1828" s="95" t="n">
        <v>22.45</v>
      </c>
      <c r="M1828" s="96" t="n">
        <v>-0.31</v>
      </c>
      <c r="N1828" s="93" t="n">
        <v>710</v>
      </c>
      <c r="O1828" s="91" t="inlineStr">
        <is>
          <t>None</t>
        </is>
      </c>
      <c r="P1828" s="91" t="inlineStr">
        <is>
          <t>None</t>
        </is>
      </c>
      <c r="Q1828" s="97" t="n">
        <v>2.86</v>
      </c>
      <c r="R1828" s="96" t="n">
        <v>3.03</v>
      </c>
      <c r="S1828" s="96" t="n">
        <v>0.97</v>
      </c>
      <c r="T1828" s="96" t="n">
        <v>0.33</v>
      </c>
      <c r="U1828" s="96" t="n">
        <v>0.45</v>
      </c>
      <c r="V1828" s="103" t="n">
        <v>0.49</v>
      </c>
      <c r="W1828" s="102" t="n">
        <v>0</v>
      </c>
      <c r="X1828" s="93" t="n"/>
      <c r="Y1828" s="91" t="inlineStr">
        <is>
          <t>None</t>
        </is>
      </c>
      <c r="Z1828" s="99" t="n"/>
      <c r="AA1828" s="96" t="n"/>
      <c r="AB1828" s="96" t="n"/>
      <c r="AC1828" s="96" t="n"/>
      <c r="AD1828" s="96" t="n"/>
      <c r="AE1828" s="96" t="n"/>
      <c r="AF1828" s="103" t="n"/>
      <c r="AG1828" s="91" t="inlineStr">
        <is>
          <t>No delivery data</t>
        </is>
      </c>
      <c r="AH1828" s="100" t="n">
        <v>0</v>
      </c>
      <c r="AI1828" s="101" t="n">
        <v>0</v>
      </c>
      <c r="AJ1828" s="92" t="inlineStr">
        <is>
          <t>N</t>
        </is>
      </c>
      <c r="AK1828" s="96" t="n"/>
      <c r="AL1828" s="91" t="inlineStr">
        <is>
          <t>n/a</t>
        </is>
      </c>
      <c r="AM1828" s="93" t="n"/>
      <c r="AN1828" s="92" t="inlineStr">
        <is>
          <t>None</t>
        </is>
      </c>
      <c r="AO1828" s="102" t="n">
        <v>0</v>
      </c>
      <c r="AP1828" s="103" t="n">
        <v>1.63</v>
      </c>
      <c r="AQ1828" s="102" t="n">
        <v>82</v>
      </c>
      <c r="AR1828" s="91" t="inlineStr">
        <is>
          <t>N</t>
        </is>
      </c>
      <c r="AS1828" s="104" t="n"/>
      <c r="AT1828" s="92">
        <f>IF(AND(P1828="52-wk high",T1828&gt;=Settings!$B$7),"Y","N")</f>
        <v/>
      </c>
      <c r="AU1828" s="91">
        <f>IF(AND(AD1828&gt;=Settings!$B$8,M1828&gt;0),"Y","N")</f>
        <v/>
      </c>
      <c r="AV1828" s="91">
        <f>IF(OR(AH1828&gt;Settings!$B$9,AI1828&gt;Settings!$B$9),"Y","N")</f>
        <v/>
      </c>
      <c r="AW1828" s="91">
        <f>IF(AJ1828&lt;&gt;"Y","n/a",IF(AND(M1828&gt;0,AK1828&gt;Settings!$B$10),"Y","N"))</f>
        <v/>
      </c>
      <c r="AX1828" s="91">
        <f>IF(AO1828&gt;=Settings!$B$11,"Y","N")</f>
        <v/>
      </c>
      <c r="AY1828" s="99">
        <f>(AT1828="Y")+(AU1828="Y")+(AV1828="Y")+(AW1828="Y")+(AX1828="Y")</f>
        <v/>
      </c>
      <c r="AZ1828" s="94">
        <f>IF(AY1828=0,"None",_xlfn.TEXTJOIN(", ",TRUE(),IF(AT1828="Y","Breakout",""),IF(AU1828="Y","Accumulation",""),IF(AV1828="Y","Institutional buying",""),IF(AW1828="Y","Long buildup",""),IF(AX1828="Y","Momentum leader","")))</f>
        <v/>
      </c>
      <c r="BA1828" s="94">
        <f>IF(BW1828="","","Passes "&amp;AY1828&amp;" of 5 buy-side scans"&amp;IF(G1828="Y","; RED FLAG: filter out using Red flag column",""))</f>
        <v/>
      </c>
      <c r="BB1828" s="91" t="inlineStr">
        <is>
          <t>None</t>
        </is>
      </c>
      <c r="BC1828" s="92" t="inlineStr">
        <is>
          <t>N</t>
        </is>
      </c>
      <c r="BD1828" s="94" t="n"/>
      <c r="BE1828" s="94" t="n"/>
      <c r="BF1828" s="92">
        <f>IF(R1828*100000&gt;=Settings!$B$5,"Y","N")</f>
        <v/>
      </c>
      <c r="BG1828" s="91">
        <f>IF(F1828&gt;Settings!$B$6,"Y","N")</f>
        <v/>
      </c>
      <c r="BH1828" s="97" t="n">
        <v>-19.24</v>
      </c>
      <c r="BI1828" s="96" t="n">
        <v>-10.06</v>
      </c>
      <c r="BJ1828" s="96" t="n">
        <v>-0.97</v>
      </c>
      <c r="BK1828" s="96" t="n">
        <v>30.75</v>
      </c>
      <c r="BL1828" s="96" t="n">
        <v>56.99</v>
      </c>
      <c r="BM1828" s="96" t="n">
        <v>4.03</v>
      </c>
      <c r="BN1828" s="97" t="n">
        <v>-6</v>
      </c>
      <c r="BO1828" s="96" t="n">
        <v>-2.75</v>
      </c>
      <c r="BP1828" s="96" t="n">
        <v>4.62</v>
      </c>
      <c r="BQ1828" s="96" t="n">
        <v>11.06</v>
      </c>
      <c r="BR1828" s="91" t="inlineStr">
        <is>
          <t>Mixed</t>
        </is>
      </c>
      <c r="BS1828" s="91" t="inlineStr">
        <is>
          <t>None</t>
        </is>
      </c>
      <c r="BT1828" s="96" t="n">
        <v>32</v>
      </c>
      <c r="BU1828" s="91" t="inlineStr">
        <is>
          <t>N</t>
        </is>
      </c>
      <c r="BV1828" s="99">
        <f>IF(OR(BF1828&lt;&gt;"Y",BG1828&lt;&gt;"Y"),"",(AND(ISNUMBER(BQ1828),BQ1828&gt;0))+(BR1828="Stacked up")+(AND(ISNUMBER(BH1828),BH1828&gt;=-Settings!$B$17))+(AND(ISNUMBER(BK1828),ISNUMBER(BM1828),BK1828&gt;0,BM1828&gt;0))+(AND(ISNUMBER(AQ1828),AQ1828&gt;=Settings!$B$18))+(AND(ISNUMBER(BT1828),BT1828&gt;=Settings!$B$19,BT1828&lt;=Settings!$B$20))+(AND(ISNUMBER(AS1828),AS1828&gt;0))+(AND(ISNUMBER(T1828),ISNUMBER(M1828),T1828&gt;=Settings!$B$21,M1828&gt;0))+(AND(ISNUMBER(AD1828),ISNUMBER(M1828),AD1828&gt;=Settings!$B$22,M1828&gt;0))+(AY1828&gt;=1))</f>
        <v/>
      </c>
      <c r="BW1828" s="91">
        <f>IF(OR(AY1828=0,BF1828&lt;&gt;"Y",BG1828&lt;&gt;"Y"),"",1+SUMPRODUCT(($A$6:$A$2604=A1828)*($AY$6:$AY$2604&gt;0)*($BF$6:$BF$2604="Y")*($BG$6:$BG$2604="Y")*(($AY$6:$AY$2604&gt;AY1828)+($AY$6:$AY$2604=AY1828)*($AD$6:$AD$2604&gt;AD1828))))</f>
        <v/>
      </c>
    </row>
    <row r="1829" ht="23.85" customHeight="1" s="55">
      <c r="A1829" s="90" t="n">
        <v>46296</v>
      </c>
      <c r="B1829" s="91" t="inlineStr">
        <is>
          <t>SINGERIND</t>
        </is>
      </c>
      <c r="C1829" s="91" t="inlineStr">
        <is>
          <t>INE638A01035</t>
        </is>
      </c>
      <c r="D1829" s="91" t="n"/>
      <c r="E1829" s="91" t="inlineStr">
        <is>
          <t>None</t>
        </is>
      </c>
      <c r="F1829" s="93" t="n">
        <v>465</v>
      </c>
      <c r="G1829" s="92" t="inlineStr">
        <is>
          <t>N</t>
        </is>
      </c>
      <c r="H1829" s="94" t="n"/>
      <c r="I1829" s="91" t="inlineStr">
        <is>
          <t>N</t>
        </is>
      </c>
      <c r="J1829" s="92">
        <f>IF(K1829="","N","Y")</f>
        <v/>
      </c>
      <c r="K1829" s="94">
        <f>_xlfn.TEXTJOIN("; ",TRUE,IF(P1829="52-wk low","52-wk low",""),IF(AND(AD1829&gt;=Settings!$B$12,M1829&lt;0),"Distribution",""),IF(AND(AJ1829="Y",M1829&lt;0,AK1829&lt;-Settings!$B$13),"Long unwinding",""),IF(AND(AJ1829="Y",M1829&lt;0,AK1829&gt;Settings!$B$13),"Short buildup",""))</f>
        <v/>
      </c>
      <c r="L1829" s="95" t="n">
        <v>74.66</v>
      </c>
      <c r="M1829" s="96" t="n">
        <v>-3.43</v>
      </c>
      <c r="N1829" s="93" t="n">
        <v>2208</v>
      </c>
      <c r="O1829" s="91" t="inlineStr">
        <is>
          <t>None</t>
        </is>
      </c>
      <c r="P1829" s="91" t="inlineStr">
        <is>
          <t>None</t>
        </is>
      </c>
      <c r="Q1829" s="97" t="n">
        <v>0.8</v>
      </c>
      <c r="R1829" s="96" t="n">
        <v>0.93</v>
      </c>
      <c r="S1829" s="96" t="n">
        <v>0.88</v>
      </c>
      <c r="T1829" s="96" t="n">
        <v>0.47</v>
      </c>
      <c r="U1829" s="96" t="n">
        <v>0.73</v>
      </c>
      <c r="V1829" s="103" t="n">
        <v>0.85</v>
      </c>
      <c r="W1829" s="102" t="n">
        <v>1</v>
      </c>
      <c r="X1829" s="93" t="n"/>
      <c r="Y1829" s="91" t="inlineStr">
        <is>
          <t>None</t>
        </is>
      </c>
      <c r="Z1829" s="99" t="n">
        <v>74.36</v>
      </c>
      <c r="AA1829" s="96" t="n">
        <v>1.23</v>
      </c>
      <c r="AB1829" s="96" t="n">
        <v>1.2</v>
      </c>
      <c r="AC1829" s="96" t="n">
        <v>1.13</v>
      </c>
      <c r="AD1829" s="96" t="n">
        <v>0.59</v>
      </c>
      <c r="AE1829" s="96" t="n">
        <v>0.92</v>
      </c>
      <c r="AF1829" s="103" t="n">
        <v>0.98</v>
      </c>
      <c r="AG1829" s="91" t="inlineStr">
        <is>
          <t>Normal</t>
        </is>
      </c>
      <c r="AH1829" s="100" t="n">
        <v>0</v>
      </c>
      <c r="AI1829" s="101" t="n">
        <v>0</v>
      </c>
      <c r="AJ1829" s="92" t="inlineStr">
        <is>
          <t>N</t>
        </is>
      </c>
      <c r="AK1829" s="96" t="n"/>
      <c r="AL1829" s="91" t="inlineStr">
        <is>
          <t>n/a</t>
        </is>
      </c>
      <c r="AM1829" s="93" t="n"/>
      <c r="AN1829" s="92" t="inlineStr">
        <is>
          <t>None</t>
        </is>
      </c>
      <c r="AO1829" s="102" t="n">
        <v>0</v>
      </c>
      <c r="AP1829" s="103" t="n"/>
      <c r="AQ1829" s="102" t="n"/>
      <c r="AR1829" s="91" t="inlineStr">
        <is>
          <t>N</t>
        </is>
      </c>
      <c r="AS1829" s="104" t="n"/>
      <c r="AT1829" s="92">
        <f>IF(AND(P1829="52-wk high",T1829&gt;=Settings!$B$7),"Y","N")</f>
        <v/>
      </c>
      <c r="AU1829" s="91">
        <f>IF(AND(AD1829&gt;=Settings!$B$8,M1829&gt;0),"Y","N")</f>
        <v/>
      </c>
      <c r="AV1829" s="91">
        <f>IF(OR(AH1829&gt;Settings!$B$9,AI1829&gt;Settings!$B$9),"Y","N")</f>
        <v/>
      </c>
      <c r="AW1829" s="91">
        <f>IF(AJ1829&lt;&gt;"Y","n/a",IF(AND(M1829&gt;0,AK1829&gt;Settings!$B$10),"Y","N"))</f>
        <v/>
      </c>
      <c r="AX1829" s="91">
        <f>IF(AO1829&gt;=Settings!$B$11,"Y","N")</f>
        <v/>
      </c>
      <c r="AY1829" s="99">
        <f>(AT1829="Y")+(AU1829="Y")+(AV1829="Y")+(AW1829="Y")+(AX1829="Y")</f>
        <v/>
      </c>
      <c r="AZ1829" s="94">
        <f>IF(AY1829=0,"None",_xlfn.TEXTJOIN(", ",TRUE(),IF(AT1829="Y","Breakout",""),IF(AU1829="Y","Accumulation",""),IF(AV1829="Y","Institutional buying",""),IF(AW1829="Y","Long buildup",""),IF(AX1829="Y","Momentum leader","")))</f>
        <v/>
      </c>
      <c r="BA1829" s="94">
        <f>IF(BW1829="","","Passes "&amp;AY1829&amp;" of 5 buy-side scans"&amp;IF(G1829="Y","; RED FLAG: filter out using Red flag column",""))</f>
        <v/>
      </c>
      <c r="BB1829" s="91" t="inlineStr">
        <is>
          <t>None</t>
        </is>
      </c>
      <c r="BC1829" s="92" t="inlineStr">
        <is>
          <t>N</t>
        </is>
      </c>
      <c r="BD1829" s="94" t="n"/>
      <c r="BE1829" s="94" t="n"/>
      <c r="BF1829" s="92">
        <f>IF(R1829*100000&gt;=Settings!$B$5,"Y","N")</f>
        <v/>
      </c>
      <c r="BG1829" s="91">
        <f>IF(F1829&gt;Settings!$B$6,"Y","N")</f>
        <v/>
      </c>
      <c r="BH1829" s="97" t="n">
        <v>-18.23</v>
      </c>
      <c r="BI1829" s="96" t="n">
        <v>-4.22</v>
      </c>
      <c r="BJ1829" s="96" t="n">
        <v>-1.31</v>
      </c>
      <c r="BK1829" s="96" t="n">
        <v>6.86</v>
      </c>
      <c r="BL1829" s="96" t="n">
        <v>11.67</v>
      </c>
      <c r="BM1829" s="96" t="n"/>
      <c r="BN1829" s="97" t="n">
        <v>-2.55</v>
      </c>
      <c r="BO1829" s="96" t="n">
        <v>-0.78</v>
      </c>
      <c r="BP1829" s="96" t="n">
        <v>1.44</v>
      </c>
      <c r="BQ1829" s="96" t="n"/>
      <c r="BR1829" s="91" t="n"/>
      <c r="BS1829" s="91" t="inlineStr">
        <is>
          <t>None</t>
        </is>
      </c>
      <c r="BT1829" s="96" t="n">
        <v>38.9</v>
      </c>
      <c r="BU1829" s="91" t="n"/>
      <c r="BV1829" s="99">
        <f>IF(OR(BF1829&lt;&gt;"Y",BG1829&lt;&gt;"Y"),"",(AND(ISNUMBER(BQ1829),BQ1829&gt;0))+(BR1829="Stacked up")+(AND(ISNUMBER(BH1829),BH1829&gt;=-Settings!$B$17))+(AND(ISNUMBER(BK1829),ISNUMBER(BM1829),BK1829&gt;0,BM1829&gt;0))+(AND(ISNUMBER(AQ1829),AQ1829&gt;=Settings!$B$18))+(AND(ISNUMBER(BT1829),BT1829&gt;=Settings!$B$19,BT1829&lt;=Settings!$B$20))+(AND(ISNUMBER(AS1829),AS1829&gt;0))+(AND(ISNUMBER(T1829),ISNUMBER(M1829),T1829&gt;=Settings!$B$21,M1829&gt;0))+(AND(ISNUMBER(AD1829),ISNUMBER(M1829),AD1829&gt;=Settings!$B$22,M1829&gt;0))+(AY1829&gt;=1))</f>
        <v/>
      </c>
      <c r="BW1829" s="91">
        <f>IF(OR(AY1829=0,BF1829&lt;&gt;"Y",BG1829&lt;&gt;"Y"),"",1+SUMPRODUCT(($A$6:$A$2604=A1829)*($AY$6:$AY$2604&gt;0)*($BF$6:$BF$2604="Y")*($BG$6:$BG$2604="Y")*(($AY$6:$AY$2604&gt;AY1829)+($AY$6:$AY$2604=AY1829)*($AD$6:$AD$2604&gt;AD1829))))</f>
        <v/>
      </c>
    </row>
    <row r="1830" ht="23.85" customHeight="1" s="55">
      <c r="A1830" s="90" t="n">
        <v>46296</v>
      </c>
      <c r="B1830" s="91" t="inlineStr">
        <is>
          <t>IRIS</t>
        </is>
      </c>
      <c r="C1830" s="91" t="inlineStr">
        <is>
          <t>INE864K01010</t>
        </is>
      </c>
      <c r="D1830" s="91" t="n"/>
      <c r="E1830" s="91" t="inlineStr">
        <is>
          <t>None</t>
        </is>
      </c>
      <c r="F1830" s="93" t="n">
        <v>463</v>
      </c>
      <c r="G1830" s="92" t="inlineStr">
        <is>
          <t>N</t>
        </is>
      </c>
      <c r="H1830" s="94" t="n"/>
      <c r="I1830" s="91" t="inlineStr">
        <is>
          <t>N</t>
        </is>
      </c>
      <c r="J1830" s="92">
        <f>IF(K1830="","N","Y")</f>
        <v/>
      </c>
      <c r="K1830" s="94">
        <f>_xlfn.TEXTJOIN("; ",TRUE,IF(P1830="52-wk low","52-wk low",""),IF(AND(AD1830&gt;=Settings!$B$12,M1830&lt;0),"Distribution",""),IF(AND(AJ1830="Y",M1830&lt;0,AK1830&lt;-Settings!$B$13),"Long unwinding",""),IF(AND(AJ1830="Y",M1830&lt;0,AK1830&gt;Settings!$B$13),"Short buildup",""))</f>
        <v/>
      </c>
      <c r="L1830" s="95" t="n">
        <v>225.1</v>
      </c>
      <c r="M1830" s="96" t="n">
        <v>0.77</v>
      </c>
      <c r="N1830" s="93" t="n">
        <v>386</v>
      </c>
      <c r="O1830" s="91" t="inlineStr">
        <is>
          <t>None</t>
        </is>
      </c>
      <c r="P1830" s="91" t="inlineStr">
        <is>
          <t>None</t>
        </is>
      </c>
      <c r="Q1830" s="97" t="n">
        <v>0.12</v>
      </c>
      <c r="R1830" s="96" t="n">
        <v>0.24</v>
      </c>
      <c r="S1830" s="96" t="n">
        <v>0.48</v>
      </c>
      <c r="T1830" s="96" t="n">
        <v>0.43</v>
      </c>
      <c r="U1830" s="96" t="n">
        <v>0.31</v>
      </c>
      <c r="V1830" s="103" t="n">
        <v>0.64</v>
      </c>
      <c r="W1830" s="102" t="n">
        <v>2</v>
      </c>
      <c r="X1830" s="93" t="n"/>
      <c r="Y1830" s="91" t="inlineStr">
        <is>
          <t>None</t>
        </is>
      </c>
      <c r="Z1830" s="99" t="n">
        <v>59.87</v>
      </c>
      <c r="AA1830" s="96" t="n">
        <v>1.01</v>
      </c>
      <c r="AB1830" s="96" t="n">
        <v>0.95</v>
      </c>
      <c r="AC1830" s="96" t="n">
        <v>0.51</v>
      </c>
      <c r="AD1830" s="96" t="n">
        <v>0.43</v>
      </c>
      <c r="AE1830" s="96" t="n">
        <v>0.35</v>
      </c>
      <c r="AF1830" s="103" t="n">
        <v>1.02</v>
      </c>
      <c r="AG1830" s="91" t="inlineStr">
        <is>
          <t>Normal</t>
        </is>
      </c>
      <c r="AH1830" s="100" t="n">
        <v>0</v>
      </c>
      <c r="AI1830" s="101" t="n">
        <v>0</v>
      </c>
      <c r="AJ1830" s="92" t="inlineStr">
        <is>
          <t>N</t>
        </is>
      </c>
      <c r="AK1830" s="96" t="n"/>
      <c r="AL1830" s="91" t="inlineStr">
        <is>
          <t>n/a</t>
        </is>
      </c>
      <c r="AM1830" s="93" t="n"/>
      <c r="AN1830" s="92" t="inlineStr">
        <is>
          <t>None</t>
        </is>
      </c>
      <c r="AO1830" s="102" t="n">
        <v>0</v>
      </c>
      <c r="AP1830" s="103" t="n">
        <v>0.67</v>
      </c>
      <c r="AQ1830" s="102" t="n">
        <v>33</v>
      </c>
      <c r="AR1830" s="91" t="inlineStr">
        <is>
          <t>N</t>
        </is>
      </c>
      <c r="AS1830" s="104" t="n"/>
      <c r="AT1830" s="92">
        <f>IF(AND(P1830="52-wk high",T1830&gt;=Settings!$B$7),"Y","N")</f>
        <v/>
      </c>
      <c r="AU1830" s="91">
        <f>IF(AND(AD1830&gt;=Settings!$B$8,M1830&gt;0),"Y","N")</f>
        <v/>
      </c>
      <c r="AV1830" s="91">
        <f>IF(OR(AH1830&gt;Settings!$B$9,AI1830&gt;Settings!$B$9),"Y","N")</f>
        <v/>
      </c>
      <c r="AW1830" s="91">
        <f>IF(AJ1830&lt;&gt;"Y","n/a",IF(AND(M1830&gt;0,AK1830&gt;Settings!$B$10),"Y","N"))</f>
        <v/>
      </c>
      <c r="AX1830" s="91">
        <f>IF(AO1830&gt;=Settings!$B$11,"Y","N")</f>
        <v/>
      </c>
      <c r="AY1830" s="99">
        <f>(AT1830="Y")+(AU1830="Y")+(AV1830="Y")+(AW1830="Y")+(AX1830="Y")</f>
        <v/>
      </c>
      <c r="AZ1830" s="94">
        <f>IF(AY1830=0,"None",_xlfn.TEXTJOIN(", ",TRUE(),IF(AT1830="Y","Breakout",""),IF(AU1830="Y","Accumulation",""),IF(AV1830="Y","Institutional buying",""),IF(AW1830="Y","Long buildup",""),IF(AX1830="Y","Momentum leader","")))</f>
        <v/>
      </c>
      <c r="BA1830" s="94">
        <f>IF(BW1830="","","Passes "&amp;AY1830&amp;" of 5 buy-side scans"&amp;IF(G1830="Y","; RED FLAG: filter out using Red flag column",""))</f>
        <v/>
      </c>
      <c r="BB1830" s="91" t="inlineStr">
        <is>
          <t>None</t>
        </is>
      </c>
      <c r="BC1830" s="92" t="inlineStr">
        <is>
          <t>N</t>
        </is>
      </c>
      <c r="BD1830" s="94" t="n"/>
      <c r="BE1830" s="94" t="n"/>
      <c r="BF1830" s="92">
        <f>IF(R1830*100000&gt;=Settings!$B$5,"Y","N")</f>
        <v/>
      </c>
      <c r="BG1830" s="91">
        <f>IF(F1830&gt;Settings!$B$6,"Y","N")</f>
        <v/>
      </c>
      <c r="BH1830" s="97" t="n">
        <v>-42</v>
      </c>
      <c r="BI1830" s="96" t="n">
        <v>-2.8</v>
      </c>
      <c r="BJ1830" s="96" t="n">
        <v>-9.970000000000001</v>
      </c>
      <c r="BK1830" s="96" t="n">
        <v>-14.67</v>
      </c>
      <c r="BL1830" s="96" t="n">
        <v>3.71</v>
      </c>
      <c r="BM1830" s="96" t="n">
        <v>-30.23</v>
      </c>
      <c r="BN1830" s="97" t="n">
        <v>-4.93</v>
      </c>
      <c r="BO1830" s="96" t="n">
        <v>-7.24</v>
      </c>
      <c r="BP1830" s="96" t="n">
        <v>-8.94</v>
      </c>
      <c r="BQ1830" s="96" t="n">
        <v>-13.12</v>
      </c>
      <c r="BR1830" s="91" t="inlineStr">
        <is>
          <t>Stacked down</t>
        </is>
      </c>
      <c r="BS1830" s="91" t="inlineStr">
        <is>
          <t>None</t>
        </is>
      </c>
      <c r="BT1830" s="96" t="n">
        <v>36.2</v>
      </c>
      <c r="BU1830" s="91" t="inlineStr">
        <is>
          <t>N</t>
        </is>
      </c>
      <c r="BV1830" s="99">
        <f>IF(OR(BF1830&lt;&gt;"Y",BG1830&lt;&gt;"Y"),"",(AND(ISNUMBER(BQ1830),BQ1830&gt;0))+(BR1830="Stacked up")+(AND(ISNUMBER(BH1830),BH1830&gt;=-Settings!$B$17))+(AND(ISNUMBER(BK1830),ISNUMBER(BM1830),BK1830&gt;0,BM1830&gt;0))+(AND(ISNUMBER(AQ1830),AQ1830&gt;=Settings!$B$18))+(AND(ISNUMBER(BT1830),BT1830&gt;=Settings!$B$19,BT1830&lt;=Settings!$B$20))+(AND(ISNUMBER(AS1830),AS1830&gt;0))+(AND(ISNUMBER(T1830),ISNUMBER(M1830),T1830&gt;=Settings!$B$21,M1830&gt;0))+(AND(ISNUMBER(AD1830),ISNUMBER(M1830),AD1830&gt;=Settings!$B$22,M1830&gt;0))+(AY1830&gt;=1))</f>
        <v/>
      </c>
      <c r="BW1830" s="91">
        <f>IF(OR(AY1830=0,BF1830&lt;&gt;"Y",BG1830&lt;&gt;"Y"),"",1+SUMPRODUCT(($A$6:$A$2604=A1830)*($AY$6:$AY$2604&gt;0)*($BF$6:$BF$2604="Y")*($BG$6:$BG$2604="Y")*(($AY$6:$AY$2604&gt;AY1830)+($AY$6:$AY$2604=AY1830)*($AD$6:$AD$2604&gt;AD1830))))</f>
        <v/>
      </c>
    </row>
    <row r="1831" ht="23.85" customHeight="1" s="55">
      <c r="A1831" s="90" t="n">
        <v>46296</v>
      </c>
      <c r="B1831" s="91" t="inlineStr">
        <is>
          <t>MANCREDIT</t>
        </is>
      </c>
      <c r="C1831" s="91" t="inlineStr">
        <is>
          <t>INE545L01039</t>
        </is>
      </c>
      <c r="D1831" s="91" t="n"/>
      <c r="E1831" s="91" t="inlineStr">
        <is>
          <t>None</t>
        </is>
      </c>
      <c r="F1831" s="93" t="n">
        <v>462</v>
      </c>
      <c r="G1831" s="92" t="inlineStr">
        <is>
          <t>N</t>
        </is>
      </c>
      <c r="H1831" s="94" t="n"/>
      <c r="I1831" s="91" t="inlineStr">
        <is>
          <t>N</t>
        </is>
      </c>
      <c r="J1831" s="92">
        <f>IF(K1831="","N","Y")</f>
        <v/>
      </c>
      <c r="K1831" s="94">
        <f>_xlfn.TEXTJOIN("; ",TRUE,IF(P1831="52-wk low","52-wk low",""),IF(AND(AD1831&gt;=Settings!$B$12,M1831&lt;0),"Distribution",""),IF(AND(AJ1831="Y",M1831&lt;0,AK1831&lt;-Settings!$B$13),"Long unwinding",""),IF(AND(AJ1831="Y",M1831&lt;0,AK1831&gt;Settings!$B$13),"Short buildup",""))</f>
        <v/>
      </c>
      <c r="L1831" s="95" t="n">
        <v>218.97</v>
      </c>
      <c r="M1831" s="96" t="n">
        <v>-0.8</v>
      </c>
      <c r="N1831" s="93" t="n">
        <v>934</v>
      </c>
      <c r="O1831" s="91" t="inlineStr">
        <is>
          <t>None</t>
        </is>
      </c>
      <c r="P1831" s="91" t="inlineStr">
        <is>
          <t>None</t>
        </is>
      </c>
      <c r="Q1831" s="97" t="n">
        <v>0.99</v>
      </c>
      <c r="R1831" s="96" t="n">
        <v>1.14</v>
      </c>
      <c r="S1831" s="96" t="n">
        <v>0.9</v>
      </c>
      <c r="T1831" s="96" t="n">
        <v>0.41</v>
      </c>
      <c r="U1831" s="96" t="n">
        <v>0.32</v>
      </c>
      <c r="V1831" s="103" t="n">
        <v>0.37</v>
      </c>
      <c r="W1831" s="102" t="n">
        <v>0</v>
      </c>
      <c r="X1831" s="93" t="n"/>
      <c r="Y1831" s="91" t="inlineStr">
        <is>
          <t>None</t>
        </is>
      </c>
      <c r="Z1831" s="99" t="n">
        <v>4.44</v>
      </c>
      <c r="AA1831" s="96" t="n">
        <v>0.26</v>
      </c>
      <c r="AB1831" s="96" t="n">
        <v>0.17</v>
      </c>
      <c r="AC1831" s="96" t="n">
        <v>0.36</v>
      </c>
      <c r="AD1831" s="96" t="n">
        <v>0.09</v>
      </c>
      <c r="AE1831" s="96" t="n">
        <v>0.08</v>
      </c>
      <c r="AF1831" s="103" t="n">
        <v>0.61</v>
      </c>
      <c r="AG1831" s="91" t="inlineStr">
        <is>
          <t>Normal</t>
        </is>
      </c>
      <c r="AH1831" s="100" t="n">
        <v>0</v>
      </c>
      <c r="AI1831" s="101" t="n">
        <v>0</v>
      </c>
      <c r="AJ1831" s="92" t="inlineStr">
        <is>
          <t>N</t>
        </is>
      </c>
      <c r="AK1831" s="96" t="n"/>
      <c r="AL1831" s="91" t="inlineStr">
        <is>
          <t>n/a</t>
        </is>
      </c>
      <c r="AM1831" s="93" t="n"/>
      <c r="AN1831" s="92" t="inlineStr">
        <is>
          <t>None</t>
        </is>
      </c>
      <c r="AO1831" s="102" t="n">
        <v>0</v>
      </c>
      <c r="AP1831" s="103" t="n">
        <v>1.43</v>
      </c>
      <c r="AQ1831" s="102" t="n">
        <v>77</v>
      </c>
      <c r="AR1831" s="91" t="inlineStr">
        <is>
          <t>N</t>
        </is>
      </c>
      <c r="AS1831" s="104" t="n"/>
      <c r="AT1831" s="92">
        <f>IF(AND(P1831="52-wk high",T1831&gt;=Settings!$B$7),"Y","N")</f>
        <v/>
      </c>
      <c r="AU1831" s="91">
        <f>IF(AND(AD1831&gt;=Settings!$B$8,M1831&gt;0),"Y","N")</f>
        <v/>
      </c>
      <c r="AV1831" s="91">
        <f>IF(OR(AH1831&gt;Settings!$B$9,AI1831&gt;Settings!$B$9),"Y","N")</f>
        <v/>
      </c>
      <c r="AW1831" s="91">
        <f>IF(AJ1831&lt;&gt;"Y","n/a",IF(AND(M1831&gt;0,AK1831&gt;Settings!$B$10),"Y","N"))</f>
        <v/>
      </c>
      <c r="AX1831" s="91">
        <f>IF(AO1831&gt;=Settings!$B$11,"Y","N")</f>
        <v/>
      </c>
      <c r="AY1831" s="99">
        <f>(AT1831="Y")+(AU1831="Y")+(AV1831="Y")+(AW1831="Y")+(AX1831="Y")</f>
        <v/>
      </c>
      <c r="AZ1831" s="94">
        <f>IF(AY1831=0,"None",_xlfn.TEXTJOIN(", ",TRUE(),IF(AT1831="Y","Breakout",""),IF(AU1831="Y","Accumulation",""),IF(AV1831="Y","Institutional buying",""),IF(AW1831="Y","Long buildup",""),IF(AX1831="Y","Momentum leader","")))</f>
        <v/>
      </c>
      <c r="BA1831" s="94">
        <f>IF(BW1831="","","Passes "&amp;AY1831&amp;" of 5 buy-side scans"&amp;IF(G1831="Y","; RED FLAG: filter out using Red flag column",""))</f>
        <v/>
      </c>
      <c r="BB1831" s="91" t="inlineStr">
        <is>
          <t>None</t>
        </is>
      </c>
      <c r="BC1831" s="92" t="inlineStr">
        <is>
          <t>Y</t>
        </is>
      </c>
      <c r="BD1831" s="94" t="inlineStr">
        <is>
          <t>Few traders (&lt;100 unique PAN, 30 days)</t>
        </is>
      </c>
      <c r="BE1831" s="94" t="n"/>
      <c r="BF1831" s="92">
        <f>IF(R1831*100000&gt;=Settings!$B$5,"Y","N")</f>
        <v/>
      </c>
      <c r="BG1831" s="91">
        <f>IF(F1831&gt;Settings!$B$6,"Y","N")</f>
        <v/>
      </c>
      <c r="BH1831" s="97" t="n">
        <v>-23.78</v>
      </c>
      <c r="BI1831" s="96" t="n">
        <v>-1.6</v>
      </c>
      <c r="BJ1831" s="96" t="n">
        <v>-4.87</v>
      </c>
      <c r="BK1831" s="96" t="n">
        <v>-9.300000000000001</v>
      </c>
      <c r="BL1831" s="96" t="n">
        <v>27.64</v>
      </c>
      <c r="BM1831" s="96" t="n">
        <v>19.34</v>
      </c>
      <c r="BN1831" s="97" t="n">
        <v>-1.5</v>
      </c>
      <c r="BO1831" s="96" t="n">
        <v>-2.24</v>
      </c>
      <c r="BP1831" s="96" t="n">
        <v>0.88</v>
      </c>
      <c r="BQ1831" s="96" t="n">
        <v>6.85</v>
      </c>
      <c r="BR1831" s="91" t="inlineStr">
        <is>
          <t>Mixed</t>
        </is>
      </c>
      <c r="BS1831" s="91" t="inlineStr">
        <is>
          <t>None</t>
        </is>
      </c>
      <c r="BT1831" s="96" t="n">
        <v>44</v>
      </c>
      <c r="BU1831" s="91" t="inlineStr">
        <is>
          <t>N</t>
        </is>
      </c>
      <c r="BV1831" s="99">
        <f>IF(OR(BF1831&lt;&gt;"Y",BG1831&lt;&gt;"Y"),"",(AND(ISNUMBER(BQ1831),BQ1831&gt;0))+(BR1831="Stacked up")+(AND(ISNUMBER(BH1831),BH1831&gt;=-Settings!$B$17))+(AND(ISNUMBER(BK1831),ISNUMBER(BM1831),BK1831&gt;0,BM1831&gt;0))+(AND(ISNUMBER(AQ1831),AQ1831&gt;=Settings!$B$18))+(AND(ISNUMBER(BT1831),BT1831&gt;=Settings!$B$19,BT1831&lt;=Settings!$B$20))+(AND(ISNUMBER(AS1831),AS1831&gt;0))+(AND(ISNUMBER(T1831),ISNUMBER(M1831),T1831&gt;=Settings!$B$21,M1831&gt;0))+(AND(ISNUMBER(AD1831),ISNUMBER(M1831),AD1831&gt;=Settings!$B$22,M1831&gt;0))+(AY1831&gt;=1))</f>
        <v/>
      </c>
      <c r="BW1831" s="91">
        <f>IF(OR(AY1831=0,BF1831&lt;&gt;"Y",BG1831&lt;&gt;"Y"),"",1+SUMPRODUCT(($A$6:$A$2604=A1831)*($AY$6:$AY$2604&gt;0)*($BF$6:$BF$2604="Y")*($BG$6:$BG$2604="Y")*(($AY$6:$AY$2604&gt;AY1831)+($AY$6:$AY$2604=AY1831)*($AD$6:$AD$2604&gt;AD1831))))</f>
        <v/>
      </c>
    </row>
    <row r="1832" ht="23.85" customHeight="1" s="55">
      <c r="A1832" s="90" t="n">
        <v>46296</v>
      </c>
      <c r="B1832" s="91" t="inlineStr">
        <is>
          <t>SIGMA</t>
        </is>
      </c>
      <c r="C1832" s="91" t="inlineStr">
        <is>
          <t>INE0A0S01028</t>
        </is>
      </c>
      <c r="D1832" s="91" t="n"/>
      <c r="E1832" s="91" t="inlineStr">
        <is>
          <t>None</t>
        </is>
      </c>
      <c r="F1832" s="93" t="n">
        <v>462</v>
      </c>
      <c r="G1832" s="92" t="inlineStr">
        <is>
          <t>N</t>
        </is>
      </c>
      <c r="H1832" s="94" t="n"/>
      <c r="I1832" s="91" t="inlineStr">
        <is>
          <t>N</t>
        </is>
      </c>
      <c r="J1832" s="92">
        <f>IF(K1832="","N","Y")</f>
        <v/>
      </c>
      <c r="K1832" s="94">
        <f>_xlfn.TEXTJOIN("; ",TRUE,IF(P1832="52-wk low","52-wk low",""),IF(AND(AD1832&gt;=Settings!$B$12,M1832&lt;0),"Distribution",""),IF(AND(AJ1832="Y",M1832&lt;0,AK1832&lt;-Settings!$B$13),"Long unwinding",""),IF(AND(AJ1832="Y",M1832&lt;0,AK1832&gt;Settings!$B$13),"Short buildup",""))</f>
        <v/>
      </c>
      <c r="L1832" s="95" t="n">
        <v>44.91</v>
      </c>
      <c r="M1832" s="96" t="n">
        <v>1.49</v>
      </c>
      <c r="N1832" s="93" t="n">
        <v>254</v>
      </c>
      <c r="O1832" s="91" t="inlineStr">
        <is>
          <t>None</t>
        </is>
      </c>
      <c r="P1832" s="91" t="inlineStr">
        <is>
          <t>None</t>
        </is>
      </c>
      <c r="Q1832" s="97" t="n">
        <v>1.2</v>
      </c>
      <c r="R1832" s="96" t="n">
        <v>0.93</v>
      </c>
      <c r="S1832" s="96" t="n">
        <v>1.33</v>
      </c>
      <c r="T1832" s="96" t="n">
        <v>0.33</v>
      </c>
      <c r="U1832" s="96" t="n">
        <v>0.54</v>
      </c>
      <c r="V1832" s="103" t="n">
        <v>0.42</v>
      </c>
      <c r="W1832" s="102" t="n">
        <v>0</v>
      </c>
      <c r="X1832" s="93" t="n"/>
      <c r="Y1832" s="91" t="inlineStr">
        <is>
          <t>None</t>
        </is>
      </c>
      <c r="Z1832" s="99" t="n">
        <v>44.96</v>
      </c>
      <c r="AA1832" s="96" t="n">
        <v>0.76</v>
      </c>
      <c r="AB1832" s="96" t="n">
        <v>0.87</v>
      </c>
      <c r="AC1832" s="96" t="n">
        <v>1.08</v>
      </c>
      <c r="AD1832" s="96" t="n">
        <v>0.51</v>
      </c>
      <c r="AE1832" s="96" t="n">
        <v>0.75</v>
      </c>
      <c r="AF1832" s="103" t="n">
        <v>1.67</v>
      </c>
      <c r="AG1832" s="91" t="inlineStr">
        <is>
          <t>Quiet accumulation</t>
        </is>
      </c>
      <c r="AH1832" s="100" t="n">
        <v>0</v>
      </c>
      <c r="AI1832" s="101" t="n">
        <v>0</v>
      </c>
      <c r="AJ1832" s="92" t="inlineStr">
        <is>
          <t>N</t>
        </is>
      </c>
      <c r="AK1832" s="96" t="n"/>
      <c r="AL1832" s="91" t="inlineStr">
        <is>
          <t>n/a</t>
        </is>
      </c>
      <c r="AM1832" s="93" t="n"/>
      <c r="AN1832" s="92" t="inlineStr">
        <is>
          <t>None</t>
        </is>
      </c>
      <c r="AO1832" s="102" t="n">
        <v>0</v>
      </c>
      <c r="AP1832" s="103" t="n"/>
      <c r="AQ1832" s="102" t="n"/>
      <c r="AR1832" s="91" t="inlineStr">
        <is>
          <t>N</t>
        </is>
      </c>
      <c r="AS1832" s="104" t="n"/>
      <c r="AT1832" s="92">
        <f>IF(AND(P1832="52-wk high",T1832&gt;=Settings!$B$7),"Y","N")</f>
        <v/>
      </c>
      <c r="AU1832" s="91">
        <f>IF(AND(AD1832&gt;=Settings!$B$8,M1832&gt;0),"Y","N")</f>
        <v/>
      </c>
      <c r="AV1832" s="91">
        <f>IF(OR(AH1832&gt;Settings!$B$9,AI1832&gt;Settings!$B$9),"Y","N")</f>
        <v/>
      </c>
      <c r="AW1832" s="91">
        <f>IF(AJ1832&lt;&gt;"Y","n/a",IF(AND(M1832&gt;0,AK1832&gt;Settings!$B$10),"Y","N"))</f>
        <v/>
      </c>
      <c r="AX1832" s="91">
        <f>IF(AO1832&gt;=Settings!$B$11,"Y","N")</f>
        <v/>
      </c>
      <c r="AY1832" s="99">
        <f>(AT1832="Y")+(AU1832="Y")+(AV1832="Y")+(AW1832="Y")+(AX1832="Y")</f>
        <v/>
      </c>
      <c r="AZ1832" s="94">
        <f>IF(AY1832=0,"None",_xlfn.TEXTJOIN(", ",TRUE(),IF(AT1832="Y","Breakout",""),IF(AU1832="Y","Accumulation",""),IF(AV1832="Y","Institutional buying",""),IF(AW1832="Y","Long buildup",""),IF(AX1832="Y","Momentum leader","")))</f>
        <v/>
      </c>
      <c r="BA1832" s="94">
        <f>IF(BW1832="","","Passes "&amp;AY1832&amp;" of 5 buy-side scans"&amp;IF(G1832="Y","; RED FLAG: filter out using Red flag column",""))</f>
        <v/>
      </c>
      <c r="BB1832" s="91" t="inlineStr">
        <is>
          <t>None</t>
        </is>
      </c>
      <c r="BC1832" s="92" t="inlineStr">
        <is>
          <t>N</t>
        </is>
      </c>
      <c r="BD1832" s="94" t="n"/>
      <c r="BE1832" s="94" t="inlineStr">
        <is>
          <t>FVSPLT FRM RS 10 TO RE 1, ex 06-Oct-2025</t>
        </is>
      </c>
      <c r="BF1832" s="92">
        <f>IF(R1832*100000&gt;=Settings!$B$5,"Y","N")</f>
        <v/>
      </c>
      <c r="BG1832" s="91">
        <f>IF(F1832&gt;Settings!$B$6,"Y","N")</f>
        <v/>
      </c>
      <c r="BH1832" s="97" t="n">
        <v>-31.44</v>
      </c>
      <c r="BI1832" s="96" t="n">
        <v>0.85</v>
      </c>
      <c r="BJ1832" s="96" t="n">
        <v>-5.03</v>
      </c>
      <c r="BK1832" s="96" t="n">
        <v>17.26</v>
      </c>
      <c r="BL1832" s="96" t="n">
        <v>17.72</v>
      </c>
      <c r="BM1832" s="96" t="n"/>
      <c r="BN1832" s="97" t="n">
        <v>-1.4</v>
      </c>
      <c r="BO1832" s="96" t="n">
        <v>-0.47</v>
      </c>
      <c r="BP1832" s="96" t="n">
        <v>0.91</v>
      </c>
      <c r="BQ1832" s="96" t="n">
        <v>-2.68</v>
      </c>
      <c r="BR1832" s="91" t="inlineStr">
        <is>
          <t>Mixed</t>
        </is>
      </c>
      <c r="BS1832" s="91" t="inlineStr">
        <is>
          <t>None</t>
        </is>
      </c>
      <c r="BT1832" s="96" t="n">
        <v>45.3</v>
      </c>
      <c r="BU1832" s="91" t="inlineStr">
        <is>
          <t>N</t>
        </is>
      </c>
      <c r="BV1832" s="99">
        <f>IF(OR(BF1832&lt;&gt;"Y",BG1832&lt;&gt;"Y"),"",(AND(ISNUMBER(BQ1832),BQ1832&gt;0))+(BR1832="Stacked up")+(AND(ISNUMBER(BH1832),BH1832&gt;=-Settings!$B$17))+(AND(ISNUMBER(BK1832),ISNUMBER(BM1832),BK1832&gt;0,BM1832&gt;0))+(AND(ISNUMBER(AQ1832),AQ1832&gt;=Settings!$B$18))+(AND(ISNUMBER(BT1832),BT1832&gt;=Settings!$B$19,BT1832&lt;=Settings!$B$20))+(AND(ISNUMBER(AS1832),AS1832&gt;0))+(AND(ISNUMBER(T1832),ISNUMBER(M1832),T1832&gt;=Settings!$B$21,M1832&gt;0))+(AND(ISNUMBER(AD1832),ISNUMBER(M1832),AD1832&gt;=Settings!$B$22,M1832&gt;0))+(AY1832&gt;=1))</f>
        <v/>
      </c>
      <c r="BW1832" s="91">
        <f>IF(OR(AY1832=0,BF1832&lt;&gt;"Y",BG1832&lt;&gt;"Y"),"",1+SUMPRODUCT(($A$6:$A$2604=A1832)*($AY$6:$AY$2604&gt;0)*($BF$6:$BF$2604="Y")*($BG$6:$BG$2604="Y")*(($AY$6:$AY$2604&gt;AY1832)+($AY$6:$AY$2604=AY1832)*($AD$6:$AD$2604&gt;AD1832))))</f>
        <v/>
      </c>
    </row>
    <row r="1833" ht="23.85" customHeight="1" s="55">
      <c r="A1833" s="90" t="n">
        <v>46296</v>
      </c>
      <c r="B1833" s="91" t="inlineStr">
        <is>
          <t>MUFTI</t>
        </is>
      </c>
      <c r="C1833" s="91" t="inlineStr">
        <is>
          <t>INE220Q01020</t>
        </is>
      </c>
      <c r="D1833" s="91" t="n"/>
      <c r="E1833" s="91" t="inlineStr">
        <is>
          <t>None</t>
        </is>
      </c>
      <c r="F1833" s="93" t="n">
        <v>459</v>
      </c>
      <c r="G1833" s="92" t="inlineStr">
        <is>
          <t>N</t>
        </is>
      </c>
      <c r="H1833" s="94" t="n"/>
      <c r="I1833" s="91" t="inlineStr">
        <is>
          <t>N</t>
        </is>
      </c>
      <c r="J1833" s="92">
        <f>IF(K1833="","N","Y")</f>
        <v/>
      </c>
      <c r="K1833" s="94">
        <f>_xlfn.TEXTJOIN("; ",TRUE,IF(P1833="52-wk low","52-wk low",""),IF(AND(AD1833&gt;=Settings!$B$12,M1833&lt;0),"Distribution",""),IF(AND(AJ1833="Y",M1833&lt;0,AK1833&lt;-Settings!$B$13),"Long unwinding",""),IF(AND(AJ1833="Y",M1833&lt;0,AK1833&gt;Settings!$B$13),"Short buildup",""))</f>
        <v/>
      </c>
      <c r="L1833" s="95" t="n">
        <v>70.23999999999999</v>
      </c>
      <c r="M1833" s="96" t="n">
        <v>-2.86</v>
      </c>
      <c r="N1833" s="93" t="n">
        <v>2033</v>
      </c>
      <c r="O1833" s="91" t="inlineStr">
        <is>
          <t>None</t>
        </is>
      </c>
      <c r="P1833" s="91" t="inlineStr">
        <is>
          <t>None</t>
        </is>
      </c>
      <c r="Q1833" s="97" t="n">
        <v>0.61</v>
      </c>
      <c r="R1833" s="96" t="n">
        <v>0.78</v>
      </c>
      <c r="S1833" s="96" t="n">
        <v>0.76</v>
      </c>
      <c r="T1833" s="96" t="n">
        <v>0.62</v>
      </c>
      <c r="U1833" s="96" t="n">
        <v>0.4</v>
      </c>
      <c r="V1833" s="103" t="n">
        <v>0.51</v>
      </c>
      <c r="W1833" s="102" t="n">
        <v>2</v>
      </c>
      <c r="X1833" s="93" t="n"/>
      <c r="Y1833" s="91" t="inlineStr">
        <is>
          <t>None</t>
        </is>
      </c>
      <c r="Z1833" s="99" t="n">
        <v>58.6</v>
      </c>
      <c r="AA1833" s="96" t="n">
        <v>1.04</v>
      </c>
      <c r="AB1833" s="96" t="n">
        <v>0.98</v>
      </c>
      <c r="AC1833" s="96" t="n">
        <v>0.82</v>
      </c>
      <c r="AD1833" s="96" t="n">
        <v>0.63</v>
      </c>
      <c r="AE1833" s="96" t="n">
        <v>0.53</v>
      </c>
      <c r="AF1833" s="103" t="n">
        <v>1.24</v>
      </c>
      <c r="AG1833" s="91" t="inlineStr">
        <is>
          <t>Normal</t>
        </is>
      </c>
      <c r="AH1833" s="100" t="n">
        <v>0</v>
      </c>
      <c r="AI1833" s="101" t="n">
        <v>0</v>
      </c>
      <c r="AJ1833" s="92" t="inlineStr">
        <is>
          <t>N</t>
        </is>
      </c>
      <c r="AK1833" s="96" t="n"/>
      <c r="AL1833" s="91" t="inlineStr">
        <is>
          <t>n/a</t>
        </is>
      </c>
      <c r="AM1833" s="93" t="n"/>
      <c r="AN1833" s="92" t="inlineStr">
        <is>
          <t>None</t>
        </is>
      </c>
      <c r="AO1833" s="102" t="n">
        <v>0</v>
      </c>
      <c r="AP1833" s="103" t="n">
        <v>0.63</v>
      </c>
      <c r="AQ1833" s="102" t="n">
        <v>25</v>
      </c>
      <c r="AR1833" s="91" t="inlineStr">
        <is>
          <t>N</t>
        </is>
      </c>
      <c r="AS1833" s="104" t="n"/>
      <c r="AT1833" s="92">
        <f>IF(AND(P1833="52-wk high",T1833&gt;=Settings!$B$7),"Y","N")</f>
        <v/>
      </c>
      <c r="AU1833" s="91">
        <f>IF(AND(AD1833&gt;=Settings!$B$8,M1833&gt;0),"Y","N")</f>
        <v/>
      </c>
      <c r="AV1833" s="91">
        <f>IF(OR(AH1833&gt;Settings!$B$9,AI1833&gt;Settings!$B$9),"Y","N")</f>
        <v/>
      </c>
      <c r="AW1833" s="91">
        <f>IF(AJ1833&lt;&gt;"Y","n/a",IF(AND(M1833&gt;0,AK1833&gt;Settings!$B$10),"Y","N"))</f>
        <v/>
      </c>
      <c r="AX1833" s="91">
        <f>IF(AO1833&gt;=Settings!$B$11,"Y","N")</f>
        <v/>
      </c>
      <c r="AY1833" s="99">
        <f>(AT1833="Y")+(AU1833="Y")+(AV1833="Y")+(AW1833="Y")+(AX1833="Y")</f>
        <v/>
      </c>
      <c r="AZ1833" s="94">
        <f>IF(AY1833=0,"None",_xlfn.TEXTJOIN(", ",TRUE(),IF(AT1833="Y","Breakout",""),IF(AU1833="Y","Accumulation",""),IF(AV1833="Y","Institutional buying",""),IF(AW1833="Y","Long buildup",""),IF(AX1833="Y","Momentum leader","")))</f>
        <v/>
      </c>
      <c r="BA1833" s="94">
        <f>IF(BW1833="","","Passes "&amp;AY1833&amp;" of 5 buy-side scans"&amp;IF(G1833="Y","; RED FLAG: filter out using Red flag column",""))</f>
        <v/>
      </c>
      <c r="BB1833" s="91" t="inlineStr">
        <is>
          <t>None</t>
        </is>
      </c>
      <c r="BC1833" s="92" t="inlineStr">
        <is>
          <t>N</t>
        </is>
      </c>
      <c r="BD1833" s="94" t="n"/>
      <c r="BE1833" s="94" t="n"/>
      <c r="BF1833" s="92">
        <f>IF(R1833*100000&gt;=Settings!$B$5,"Y","N")</f>
        <v/>
      </c>
      <c r="BG1833" s="91">
        <f>IF(F1833&gt;Settings!$B$6,"Y","N")</f>
        <v/>
      </c>
      <c r="BH1833" s="97" t="n">
        <v>-39.87</v>
      </c>
      <c r="BI1833" s="96" t="n">
        <v>-3.17</v>
      </c>
      <c r="BJ1833" s="96" t="n">
        <v>-3.53</v>
      </c>
      <c r="BK1833" s="96" t="n">
        <v>-18.29</v>
      </c>
      <c r="BL1833" s="96" t="n">
        <v>3.43</v>
      </c>
      <c r="BM1833" s="96" t="n">
        <v>-36.16</v>
      </c>
      <c r="BN1833" s="97" t="n">
        <v>-3.56</v>
      </c>
      <c r="BO1833" s="96" t="n">
        <v>-7.85</v>
      </c>
      <c r="BP1833" s="96" t="n">
        <v>-11.78</v>
      </c>
      <c r="BQ1833" s="96" t="n">
        <v>-17.57</v>
      </c>
      <c r="BR1833" s="91" t="inlineStr">
        <is>
          <t>Stacked down</t>
        </is>
      </c>
      <c r="BS1833" s="91" t="inlineStr">
        <is>
          <t>None</t>
        </is>
      </c>
      <c r="BT1833" s="96" t="n">
        <v>38.4</v>
      </c>
      <c r="BU1833" s="91" t="inlineStr">
        <is>
          <t>N</t>
        </is>
      </c>
      <c r="BV1833" s="99">
        <f>IF(OR(BF1833&lt;&gt;"Y",BG1833&lt;&gt;"Y"),"",(AND(ISNUMBER(BQ1833),BQ1833&gt;0))+(BR1833="Stacked up")+(AND(ISNUMBER(BH1833),BH1833&gt;=-Settings!$B$17))+(AND(ISNUMBER(BK1833),ISNUMBER(BM1833),BK1833&gt;0,BM1833&gt;0))+(AND(ISNUMBER(AQ1833),AQ1833&gt;=Settings!$B$18))+(AND(ISNUMBER(BT1833),BT1833&gt;=Settings!$B$19,BT1833&lt;=Settings!$B$20))+(AND(ISNUMBER(AS1833),AS1833&gt;0))+(AND(ISNUMBER(T1833),ISNUMBER(M1833),T1833&gt;=Settings!$B$21,M1833&gt;0))+(AND(ISNUMBER(AD1833),ISNUMBER(M1833),AD1833&gt;=Settings!$B$22,M1833&gt;0))+(AY1833&gt;=1))</f>
        <v/>
      </c>
      <c r="BW1833" s="91">
        <f>IF(OR(AY1833=0,BF1833&lt;&gt;"Y",BG1833&lt;&gt;"Y"),"",1+SUMPRODUCT(($A$6:$A$2604=A1833)*($AY$6:$AY$2604&gt;0)*($BF$6:$BF$2604="Y")*($BG$6:$BG$2604="Y")*(($AY$6:$AY$2604&gt;AY1833)+($AY$6:$AY$2604=AY1833)*($AD$6:$AD$2604&gt;AD1833))))</f>
        <v/>
      </c>
    </row>
    <row r="1834" ht="23.85" customHeight="1" s="55">
      <c r="A1834" s="90" t="n">
        <v>46296</v>
      </c>
      <c r="B1834" s="91" t="inlineStr">
        <is>
          <t>INDOTHAI</t>
        </is>
      </c>
      <c r="C1834" s="91" t="inlineStr">
        <is>
          <t>INE337M01021</t>
        </is>
      </c>
      <c r="D1834" s="91" t="n"/>
      <c r="E1834" s="91" t="inlineStr">
        <is>
          <t>None</t>
        </is>
      </c>
      <c r="F1834" s="93" t="n">
        <v>456</v>
      </c>
      <c r="G1834" s="92" t="inlineStr">
        <is>
          <t>Y</t>
        </is>
      </c>
      <c r="H1834" s="94" t="inlineStr">
        <is>
          <t>Long-term ASM Stage 1</t>
        </is>
      </c>
      <c r="I1834" s="91" t="inlineStr">
        <is>
          <t>N</t>
        </is>
      </c>
      <c r="J1834" s="92">
        <f>IF(K1834="","N","Y")</f>
        <v/>
      </c>
      <c r="K1834" s="94">
        <f>_xlfn.TEXTJOIN("; ",TRUE,IF(P1834="52-wk low","52-wk low",""),IF(AND(AD1834&gt;=Settings!$B$12,M1834&lt;0),"Distribution",""),IF(AND(AJ1834="Y",M1834&lt;0,AK1834&lt;-Settings!$B$13),"Long unwinding",""),IF(AND(AJ1834="Y",M1834&lt;0,AK1834&gt;Settings!$B$13),"Short buildup",""))</f>
        <v/>
      </c>
      <c r="L1834" s="95" t="n">
        <v>35.19</v>
      </c>
      <c r="M1834" s="96" t="n">
        <v>4.98</v>
      </c>
      <c r="N1834" s="93" t="n">
        <v>52</v>
      </c>
      <c r="O1834" s="91" t="inlineStr">
        <is>
          <t>None</t>
        </is>
      </c>
      <c r="P1834" s="91" t="inlineStr">
        <is>
          <t>None</t>
        </is>
      </c>
      <c r="Q1834" s="97" t="n">
        <v>15.42</v>
      </c>
      <c r="R1834" s="96" t="n">
        <v>30.89</v>
      </c>
      <c r="S1834" s="96" t="n">
        <v>0.46</v>
      </c>
      <c r="T1834" s="96" t="n">
        <v>0.58</v>
      </c>
      <c r="U1834" s="96" t="n">
        <v>0.8100000000000001</v>
      </c>
      <c r="V1834" s="103" t="n">
        <v>1.62</v>
      </c>
      <c r="W1834" s="102" t="n">
        <v>3</v>
      </c>
      <c r="X1834" s="93" t="n"/>
      <c r="Y1834" s="91" t="inlineStr">
        <is>
          <t>None</t>
        </is>
      </c>
      <c r="Z1834" s="99" t="n">
        <v>51.31</v>
      </c>
      <c r="AA1834" s="96" t="n">
        <v>0.76</v>
      </c>
      <c r="AB1834" s="96" t="n">
        <v>0.7</v>
      </c>
      <c r="AC1834" s="96" t="n">
        <v>0.47</v>
      </c>
      <c r="AD1834" s="96" t="n">
        <v>0.68</v>
      </c>
      <c r="AE1834" s="96" t="n">
        <v>0.98</v>
      </c>
      <c r="AF1834" s="103" t="n">
        <v>1.14</v>
      </c>
      <c r="AG1834" s="91" t="inlineStr">
        <is>
          <t>Drying up</t>
        </is>
      </c>
      <c r="AH1834" s="100" t="n">
        <v>0</v>
      </c>
      <c r="AI1834" s="101" t="n">
        <v>0</v>
      </c>
      <c r="AJ1834" s="92" t="inlineStr">
        <is>
          <t>N</t>
        </is>
      </c>
      <c r="AK1834" s="96" t="n"/>
      <c r="AL1834" s="91" t="inlineStr">
        <is>
          <t>n/a</t>
        </is>
      </c>
      <c r="AM1834" s="93" t="n"/>
      <c r="AN1834" s="92" t="inlineStr">
        <is>
          <t>None</t>
        </is>
      </c>
      <c r="AO1834" s="102" t="n">
        <v>0</v>
      </c>
      <c r="AP1834" s="103" t="n">
        <v>0.39</v>
      </c>
      <c r="AQ1834" s="102" t="n">
        <v>0</v>
      </c>
      <c r="AR1834" s="91" t="inlineStr">
        <is>
          <t>N</t>
        </is>
      </c>
      <c r="AS1834" s="104" t="n"/>
      <c r="AT1834" s="92">
        <f>IF(AND(P1834="52-wk high",T1834&gt;=Settings!$B$7),"Y","N")</f>
        <v/>
      </c>
      <c r="AU1834" s="91">
        <f>IF(AND(AD1834&gt;=Settings!$B$8,M1834&gt;0),"Y","N")</f>
        <v/>
      </c>
      <c r="AV1834" s="91">
        <f>IF(OR(AH1834&gt;Settings!$B$9,AI1834&gt;Settings!$B$9),"Y","N")</f>
        <v/>
      </c>
      <c r="AW1834" s="91">
        <f>IF(AJ1834&lt;&gt;"Y","n/a",IF(AND(M1834&gt;0,AK1834&gt;Settings!$B$10),"Y","N"))</f>
        <v/>
      </c>
      <c r="AX1834" s="91">
        <f>IF(AO1834&gt;=Settings!$B$11,"Y","N")</f>
        <v/>
      </c>
      <c r="AY1834" s="99">
        <f>(AT1834="Y")+(AU1834="Y")+(AV1834="Y")+(AW1834="Y")+(AX1834="Y")</f>
        <v/>
      </c>
      <c r="AZ1834" s="94">
        <f>IF(AY1834=0,"None",_xlfn.TEXTJOIN(", ",TRUE(),IF(AT1834="Y","Breakout",""),IF(AU1834="Y","Accumulation",""),IF(AV1834="Y","Institutional buying",""),IF(AW1834="Y","Long buildup",""),IF(AX1834="Y","Momentum leader","")))</f>
        <v/>
      </c>
      <c r="BA1834" s="94">
        <f>IF(BW1834="","","Passes "&amp;AY1834&amp;" of 5 buy-side scans"&amp;IF(G1834="Y","; RED FLAG: filter out using Red flag column",""))</f>
        <v/>
      </c>
      <c r="BB1834" s="91" t="inlineStr">
        <is>
          <t>Upper</t>
        </is>
      </c>
      <c r="BC1834" s="92" t="inlineStr">
        <is>
          <t>N</t>
        </is>
      </c>
      <c r="BD1834" s="94" t="n"/>
      <c r="BE1834" s="94" t="n"/>
      <c r="BF1834" s="92">
        <f>IF(R1834*100000&gt;=Settings!$B$5,"Y","N")</f>
        <v/>
      </c>
      <c r="BG1834" s="91">
        <f>IF(F1834&gt;Settings!$B$6,"Y","N")</f>
        <v/>
      </c>
      <c r="BH1834" s="97" t="n">
        <v>-92.45</v>
      </c>
      <c r="BI1834" s="96" t="n">
        <v>8.98</v>
      </c>
      <c r="BJ1834" s="96" t="n">
        <v>-15.59</v>
      </c>
      <c r="BK1834" s="96" t="n">
        <v>-84.98</v>
      </c>
      <c r="BL1834" s="96" t="n">
        <v>-88.09</v>
      </c>
      <c r="BM1834" s="96" t="n">
        <v>-88</v>
      </c>
      <c r="BN1834" s="97" t="n">
        <v>-12.03</v>
      </c>
      <c r="BO1834" s="96" t="n">
        <v>-55.91</v>
      </c>
      <c r="BP1834" s="96" t="n">
        <v>-73.95999999999999</v>
      </c>
      <c r="BQ1834" s="96" t="n">
        <v>-81.54000000000001</v>
      </c>
      <c r="BR1834" s="91" t="inlineStr">
        <is>
          <t>Stacked down</t>
        </is>
      </c>
      <c r="BS1834" s="91" t="inlineStr">
        <is>
          <t>None</t>
        </is>
      </c>
      <c r="BT1834" s="96" t="n">
        <v>42.1</v>
      </c>
      <c r="BU1834" s="91" t="inlineStr">
        <is>
          <t>N</t>
        </is>
      </c>
      <c r="BV1834" s="99">
        <f>IF(OR(BF1834&lt;&gt;"Y",BG1834&lt;&gt;"Y"),"",(AND(ISNUMBER(BQ1834),BQ1834&gt;0))+(BR1834="Stacked up")+(AND(ISNUMBER(BH1834),BH1834&gt;=-Settings!$B$17))+(AND(ISNUMBER(BK1834),ISNUMBER(BM1834),BK1834&gt;0,BM1834&gt;0))+(AND(ISNUMBER(AQ1834),AQ1834&gt;=Settings!$B$18))+(AND(ISNUMBER(BT1834),BT1834&gt;=Settings!$B$19,BT1834&lt;=Settings!$B$20))+(AND(ISNUMBER(AS1834),AS1834&gt;0))+(AND(ISNUMBER(T1834),ISNUMBER(M1834),T1834&gt;=Settings!$B$21,M1834&gt;0))+(AND(ISNUMBER(AD1834),ISNUMBER(M1834),AD1834&gt;=Settings!$B$22,M1834&gt;0))+(AY1834&gt;=1))</f>
        <v/>
      </c>
      <c r="BW1834" s="91">
        <f>IF(OR(AY1834=0,BF1834&lt;&gt;"Y",BG1834&lt;&gt;"Y"),"",1+SUMPRODUCT(($A$6:$A$2604=A1834)*($AY$6:$AY$2604&gt;0)*($BF$6:$BF$2604="Y")*($BG$6:$BG$2604="Y")*(($AY$6:$AY$2604&gt;AY1834)+($AY$6:$AY$2604=AY1834)*($AD$6:$AD$2604&gt;AD1834))))</f>
        <v/>
      </c>
    </row>
    <row r="1835" ht="23.85" customHeight="1" s="55">
      <c r="A1835" s="90" t="n">
        <v>46296</v>
      </c>
      <c r="B1835" s="91" t="inlineStr">
        <is>
          <t>PANSARI</t>
        </is>
      </c>
      <c r="C1835" s="91" t="inlineStr">
        <is>
          <t>INE697V01011</t>
        </is>
      </c>
      <c r="D1835" s="91" t="n"/>
      <c r="E1835" s="91" t="inlineStr">
        <is>
          <t>None</t>
        </is>
      </c>
      <c r="F1835" s="93" t="n">
        <v>454</v>
      </c>
      <c r="G1835" s="92" t="inlineStr">
        <is>
          <t>N</t>
        </is>
      </c>
      <c r="H1835" s="94" t="n"/>
      <c r="I1835" s="91" t="inlineStr">
        <is>
          <t>N</t>
        </is>
      </c>
      <c r="J1835" s="92">
        <f>IF(K1835="","N","Y")</f>
        <v/>
      </c>
      <c r="K1835" s="94">
        <f>_xlfn.TEXTJOIN("; ",TRUE,IF(P1835="52-wk low","52-wk low",""),IF(AND(AD1835&gt;=Settings!$B$12,M1835&lt;0),"Distribution",""),IF(AND(AJ1835="Y",M1835&lt;0,AK1835&lt;-Settings!$B$13),"Long unwinding",""),IF(AND(AJ1835="Y",M1835&lt;0,AK1835&gt;Settings!$B$13),"Short buildup",""))</f>
        <v/>
      </c>
      <c r="L1835" s="95" t="n">
        <v>260</v>
      </c>
      <c r="M1835" s="96" t="n">
        <v>-5.11</v>
      </c>
      <c r="N1835" s="93" t="n">
        <v>2510</v>
      </c>
      <c r="O1835" s="91" t="inlineStr">
        <is>
          <t>None</t>
        </is>
      </c>
      <c r="P1835" s="91" t="inlineStr">
        <is>
          <t>None</t>
        </is>
      </c>
      <c r="Q1835" s="97" t="n">
        <v>0</v>
      </c>
      <c r="R1835" s="96" t="n">
        <v>0.01</v>
      </c>
      <c r="S1835" s="96" t="n">
        <v>0.13</v>
      </c>
      <c r="T1835" s="96" t="n">
        <v>0.03</v>
      </c>
      <c r="U1835" s="96" t="n">
        <v>0</v>
      </c>
      <c r="V1835" s="103" t="n">
        <v>0.03</v>
      </c>
      <c r="W1835" s="102" t="n">
        <v>0</v>
      </c>
      <c r="X1835" s="93" t="n"/>
      <c r="Y1835" s="91" t="inlineStr">
        <is>
          <t>None</t>
        </is>
      </c>
      <c r="Z1835" s="99" t="n">
        <v>76.36</v>
      </c>
      <c r="AA1835" s="96" t="n">
        <v>0.9</v>
      </c>
      <c r="AB1835" s="96" t="n">
        <v>1.1</v>
      </c>
      <c r="AC1835" s="96" t="n">
        <v>0.12</v>
      </c>
      <c r="AD1835" s="96" t="n">
        <v>0.07000000000000001</v>
      </c>
      <c r="AE1835" s="96" t="n">
        <v>0.02</v>
      </c>
      <c r="AF1835" s="103" t="n">
        <v>5.81</v>
      </c>
      <c r="AG1835" s="91" t="inlineStr">
        <is>
          <t>Quiet accumulation</t>
        </is>
      </c>
      <c r="AH1835" s="100" t="n">
        <v>0</v>
      </c>
      <c r="AI1835" s="101" t="n">
        <v>0</v>
      </c>
      <c r="AJ1835" s="92" t="inlineStr">
        <is>
          <t>N</t>
        </is>
      </c>
      <c r="AK1835" s="96" t="n"/>
      <c r="AL1835" s="91" t="inlineStr">
        <is>
          <t>n/a</t>
        </is>
      </c>
      <c r="AM1835" s="93" t="n"/>
      <c r="AN1835" s="92" t="inlineStr">
        <is>
          <t>None</t>
        </is>
      </c>
      <c r="AO1835" s="102" t="n">
        <v>0</v>
      </c>
      <c r="AP1835" s="103" t="n">
        <v>0.84</v>
      </c>
      <c r="AQ1835" s="102" t="n">
        <v>52</v>
      </c>
      <c r="AR1835" s="91" t="inlineStr">
        <is>
          <t>N</t>
        </is>
      </c>
      <c r="AS1835" s="104" t="n"/>
      <c r="AT1835" s="92">
        <f>IF(AND(P1835="52-wk high",T1835&gt;=Settings!$B$7),"Y","N")</f>
        <v/>
      </c>
      <c r="AU1835" s="91">
        <f>IF(AND(AD1835&gt;=Settings!$B$8,M1835&gt;0),"Y","N")</f>
        <v/>
      </c>
      <c r="AV1835" s="91">
        <f>IF(OR(AH1835&gt;Settings!$B$9,AI1835&gt;Settings!$B$9),"Y","N")</f>
        <v/>
      </c>
      <c r="AW1835" s="91">
        <f>IF(AJ1835&lt;&gt;"Y","n/a",IF(AND(M1835&gt;0,AK1835&gt;Settings!$B$10),"Y","N"))</f>
        <v/>
      </c>
      <c r="AX1835" s="91">
        <f>IF(AO1835&gt;=Settings!$B$11,"Y","N")</f>
        <v/>
      </c>
      <c r="AY1835" s="99">
        <f>(AT1835="Y")+(AU1835="Y")+(AV1835="Y")+(AW1835="Y")+(AX1835="Y")</f>
        <v/>
      </c>
      <c r="AZ1835" s="94">
        <f>IF(AY1835=0,"None",_xlfn.TEXTJOIN(", ",TRUE(),IF(AT1835="Y","Breakout",""),IF(AU1835="Y","Accumulation",""),IF(AV1835="Y","Institutional buying",""),IF(AW1835="Y","Long buildup",""),IF(AX1835="Y","Momentum leader","")))</f>
        <v/>
      </c>
      <c r="BA1835" s="94">
        <f>IF(BW1835="","","Passes "&amp;AY1835&amp;" of 5 buy-side scans"&amp;IF(G1835="Y","; RED FLAG: filter out using Red flag column",""))</f>
        <v/>
      </c>
      <c r="BB1835" s="91" t="inlineStr">
        <is>
          <t>None</t>
        </is>
      </c>
      <c r="BC1835" s="92" t="inlineStr">
        <is>
          <t>Y</t>
        </is>
      </c>
      <c r="BD1835" s="94" t="inlineStr">
        <is>
          <t>Few traders (&lt;100 unique PAN, 30 days)</t>
        </is>
      </c>
      <c r="BE1835" s="94" t="n"/>
      <c r="BF1835" s="92">
        <f>IF(R1835*100000&gt;=Settings!$B$5,"Y","N")</f>
        <v/>
      </c>
      <c r="BG1835" s="91">
        <f>IF(F1835&gt;Settings!$B$6,"Y","N")</f>
        <v/>
      </c>
      <c r="BH1835" s="97" t="n">
        <v>-33.14</v>
      </c>
      <c r="BI1835" s="96" t="n">
        <v>-9.380000000000001</v>
      </c>
      <c r="BJ1835" s="96" t="n">
        <v>-14.42</v>
      </c>
      <c r="BK1835" s="96" t="n">
        <v>-15.64</v>
      </c>
      <c r="BL1835" s="96" t="n">
        <v>2.6</v>
      </c>
      <c r="BM1835" s="96" t="n">
        <v>-0.5</v>
      </c>
      <c r="BN1835" s="97" t="n">
        <v>-9.09</v>
      </c>
      <c r="BO1835" s="96" t="n">
        <v>-13.2</v>
      </c>
      <c r="BP1835" s="96" t="n">
        <v>-14.19</v>
      </c>
      <c r="BQ1835" s="96" t="n">
        <v>-12.98</v>
      </c>
      <c r="BR1835" s="91" t="inlineStr">
        <is>
          <t>Mixed</t>
        </is>
      </c>
      <c r="BS1835" s="91" t="inlineStr">
        <is>
          <t>None</t>
        </is>
      </c>
      <c r="BT1835" s="96" t="n">
        <v>25.7</v>
      </c>
      <c r="BU1835" s="91" t="inlineStr">
        <is>
          <t>N</t>
        </is>
      </c>
      <c r="BV1835" s="99">
        <f>IF(OR(BF1835&lt;&gt;"Y",BG1835&lt;&gt;"Y"),"",(AND(ISNUMBER(BQ1835),BQ1835&gt;0))+(BR1835="Stacked up")+(AND(ISNUMBER(BH1835),BH1835&gt;=-Settings!$B$17))+(AND(ISNUMBER(BK1835),ISNUMBER(BM1835),BK1835&gt;0,BM1835&gt;0))+(AND(ISNUMBER(AQ1835),AQ1835&gt;=Settings!$B$18))+(AND(ISNUMBER(BT1835),BT1835&gt;=Settings!$B$19,BT1835&lt;=Settings!$B$20))+(AND(ISNUMBER(AS1835),AS1835&gt;0))+(AND(ISNUMBER(T1835),ISNUMBER(M1835),T1835&gt;=Settings!$B$21,M1835&gt;0))+(AND(ISNUMBER(AD1835),ISNUMBER(M1835),AD1835&gt;=Settings!$B$22,M1835&gt;0))+(AY1835&gt;=1))</f>
        <v/>
      </c>
      <c r="BW1835" s="91">
        <f>IF(OR(AY1835=0,BF1835&lt;&gt;"Y",BG1835&lt;&gt;"Y"),"",1+SUMPRODUCT(($A$6:$A$2604=A1835)*($AY$6:$AY$2604&gt;0)*($BF$6:$BF$2604="Y")*($BG$6:$BG$2604="Y")*(($AY$6:$AY$2604&gt;AY1835)+($AY$6:$AY$2604=AY1835)*($AD$6:$AD$2604&gt;AD1835))))</f>
        <v/>
      </c>
    </row>
    <row r="1836" ht="23.85" customHeight="1" s="55">
      <c r="A1836" s="90" t="n">
        <v>46296</v>
      </c>
      <c r="B1836" s="91" t="inlineStr">
        <is>
          <t>KAYA</t>
        </is>
      </c>
      <c r="C1836" s="91" t="inlineStr">
        <is>
          <t>INE587G01015</t>
        </is>
      </c>
      <c r="D1836" s="91" t="n"/>
      <c r="E1836" s="91" t="inlineStr">
        <is>
          <t>None</t>
        </is>
      </c>
      <c r="F1836" s="93" t="n">
        <v>453</v>
      </c>
      <c r="G1836" s="92" t="inlineStr">
        <is>
          <t>Y</t>
        </is>
      </c>
      <c r="H1836" s="94" t="inlineStr">
        <is>
          <t>ESM Stage 1; Loss making; T2T (BE series)</t>
        </is>
      </c>
      <c r="I1836" s="91" t="inlineStr">
        <is>
          <t>Y</t>
        </is>
      </c>
      <c r="J1836" s="92">
        <f>IF(K1836="","N","Y")</f>
        <v/>
      </c>
      <c r="K1836" s="94">
        <f>_xlfn.TEXTJOIN("; ",TRUE,IF(P1836="52-wk low","52-wk low",""),IF(AND(AD1836&gt;=Settings!$B$12,M1836&lt;0),"Distribution",""),IF(AND(AJ1836="Y",M1836&lt;0,AK1836&lt;-Settings!$B$13),"Long unwinding",""),IF(AND(AJ1836="Y",M1836&lt;0,AK1836&gt;Settings!$B$13),"Short buildup",""))</f>
        <v/>
      </c>
      <c r="L1836" s="95" t="n">
        <v>298.15</v>
      </c>
      <c r="M1836" s="96" t="n">
        <v>-2.95</v>
      </c>
      <c r="N1836" s="93" t="n">
        <v>2070</v>
      </c>
      <c r="O1836" s="91" t="inlineStr">
        <is>
          <t>None</t>
        </is>
      </c>
      <c r="P1836" s="91" t="inlineStr">
        <is>
          <t>None</t>
        </is>
      </c>
      <c r="Q1836" s="97" t="n">
        <v>0.07000000000000001</v>
      </c>
      <c r="R1836" s="96" t="n">
        <v>0.12</v>
      </c>
      <c r="S1836" s="96" t="n">
        <v>0.54</v>
      </c>
      <c r="T1836" s="96" t="n">
        <v>0.15</v>
      </c>
      <c r="U1836" s="96" t="n">
        <v>0.23</v>
      </c>
      <c r="V1836" s="103" t="n">
        <v>0.43</v>
      </c>
      <c r="W1836" s="102" t="n">
        <v>1</v>
      </c>
      <c r="X1836" s="93" t="n"/>
      <c r="Y1836" s="91" t="inlineStr">
        <is>
          <t>None</t>
        </is>
      </c>
      <c r="Z1836" s="99" t="n"/>
      <c r="AA1836" s="96" t="n"/>
      <c r="AB1836" s="96" t="n"/>
      <c r="AC1836" s="96" t="n"/>
      <c r="AD1836" s="96" t="n"/>
      <c r="AE1836" s="96" t="n"/>
      <c r="AF1836" s="103" t="n"/>
      <c r="AG1836" s="91" t="inlineStr">
        <is>
          <t>No delivery data</t>
        </is>
      </c>
      <c r="AH1836" s="100" t="n">
        <v>0</v>
      </c>
      <c r="AI1836" s="101" t="n">
        <v>0</v>
      </c>
      <c r="AJ1836" s="92" t="inlineStr">
        <is>
          <t>N</t>
        </is>
      </c>
      <c r="AK1836" s="96" t="n"/>
      <c r="AL1836" s="91" t="inlineStr">
        <is>
          <t>n/a</t>
        </is>
      </c>
      <c r="AM1836" s="93" t="n"/>
      <c r="AN1836" s="92" t="inlineStr">
        <is>
          <t>None</t>
        </is>
      </c>
      <c r="AO1836" s="102" t="n">
        <v>0</v>
      </c>
      <c r="AP1836" s="103" t="n">
        <v>0.76</v>
      </c>
      <c r="AQ1836" s="102" t="n">
        <v>45</v>
      </c>
      <c r="AR1836" s="91" t="inlineStr">
        <is>
          <t>N</t>
        </is>
      </c>
      <c r="AS1836" s="104" t="n"/>
      <c r="AT1836" s="92">
        <f>IF(AND(P1836="52-wk high",T1836&gt;=Settings!$B$7),"Y","N")</f>
        <v/>
      </c>
      <c r="AU1836" s="91">
        <f>IF(AND(AD1836&gt;=Settings!$B$8,M1836&gt;0),"Y","N")</f>
        <v/>
      </c>
      <c r="AV1836" s="91">
        <f>IF(OR(AH1836&gt;Settings!$B$9,AI1836&gt;Settings!$B$9),"Y","N")</f>
        <v/>
      </c>
      <c r="AW1836" s="91">
        <f>IF(AJ1836&lt;&gt;"Y","n/a",IF(AND(M1836&gt;0,AK1836&gt;Settings!$B$10),"Y","N"))</f>
        <v/>
      </c>
      <c r="AX1836" s="91">
        <f>IF(AO1836&gt;=Settings!$B$11,"Y","N")</f>
        <v/>
      </c>
      <c r="AY1836" s="99">
        <f>(AT1836="Y")+(AU1836="Y")+(AV1836="Y")+(AW1836="Y")+(AX1836="Y")</f>
        <v/>
      </c>
      <c r="AZ1836" s="94">
        <f>IF(AY1836=0,"None",_xlfn.TEXTJOIN(", ",TRUE(),IF(AT1836="Y","Breakout",""),IF(AU1836="Y","Accumulation",""),IF(AV1836="Y","Institutional buying",""),IF(AW1836="Y","Long buildup",""),IF(AX1836="Y","Momentum leader","")))</f>
        <v/>
      </c>
      <c r="BA1836" s="94">
        <f>IF(BW1836="","","Passes "&amp;AY1836&amp;" of 5 buy-side scans"&amp;IF(G1836="Y","; RED FLAG: filter out using Red flag column",""))</f>
        <v/>
      </c>
      <c r="BB1836" s="91" t="inlineStr">
        <is>
          <t>None</t>
        </is>
      </c>
      <c r="BC1836" s="92" t="inlineStr">
        <is>
          <t>Y</t>
        </is>
      </c>
      <c r="BD1836" s="94" t="inlineStr">
        <is>
          <t>EPS zero; Few traders (&lt;100 unique PAN, 30 days)</t>
        </is>
      </c>
      <c r="BE1836" s="94" t="n"/>
      <c r="BF1836" s="92">
        <f>IF(R1836*100000&gt;=Settings!$B$5,"Y","N")</f>
        <v/>
      </c>
      <c r="BG1836" s="91">
        <f>IF(F1836&gt;Settings!$B$6,"Y","N")</f>
        <v/>
      </c>
      <c r="BH1836" s="97" t="n">
        <v>-37.39</v>
      </c>
      <c r="BI1836" s="96" t="n">
        <v>-4.76</v>
      </c>
      <c r="BJ1836" s="96" t="n">
        <v>-8.859999999999999</v>
      </c>
      <c r="BK1836" s="96" t="n">
        <v>23.12</v>
      </c>
      <c r="BL1836" s="96" t="n">
        <v>19.53</v>
      </c>
      <c r="BM1836" s="96" t="n">
        <v>-32.99</v>
      </c>
      <c r="BN1836" s="97" t="n">
        <v>-7.07</v>
      </c>
      <c r="BO1836" s="96" t="n">
        <v>-4.67</v>
      </c>
      <c r="BP1836" s="96" t="n">
        <v>-1.47</v>
      </c>
      <c r="BQ1836" s="96" t="n">
        <v>-6.08</v>
      </c>
      <c r="BR1836" s="91" t="inlineStr">
        <is>
          <t>Mixed</t>
        </is>
      </c>
      <c r="BS1836" s="91" t="inlineStr">
        <is>
          <t>None</t>
        </is>
      </c>
      <c r="BT1836" s="96" t="n">
        <v>33.3</v>
      </c>
      <c r="BU1836" s="91" t="inlineStr">
        <is>
          <t>N</t>
        </is>
      </c>
      <c r="BV1836" s="99">
        <f>IF(OR(BF1836&lt;&gt;"Y",BG1836&lt;&gt;"Y"),"",(AND(ISNUMBER(BQ1836),BQ1836&gt;0))+(BR1836="Stacked up")+(AND(ISNUMBER(BH1836),BH1836&gt;=-Settings!$B$17))+(AND(ISNUMBER(BK1836),ISNUMBER(BM1836),BK1836&gt;0,BM1836&gt;0))+(AND(ISNUMBER(AQ1836),AQ1836&gt;=Settings!$B$18))+(AND(ISNUMBER(BT1836),BT1836&gt;=Settings!$B$19,BT1836&lt;=Settings!$B$20))+(AND(ISNUMBER(AS1836),AS1836&gt;0))+(AND(ISNUMBER(T1836),ISNUMBER(M1836),T1836&gt;=Settings!$B$21,M1836&gt;0))+(AND(ISNUMBER(AD1836),ISNUMBER(M1836),AD1836&gt;=Settings!$B$22,M1836&gt;0))+(AY1836&gt;=1))</f>
        <v/>
      </c>
      <c r="BW1836" s="91">
        <f>IF(OR(AY1836=0,BF1836&lt;&gt;"Y",BG1836&lt;&gt;"Y"),"",1+SUMPRODUCT(($A$6:$A$2604=A1836)*($AY$6:$AY$2604&gt;0)*($BF$6:$BF$2604="Y")*($BG$6:$BG$2604="Y")*(($AY$6:$AY$2604&gt;AY1836)+($AY$6:$AY$2604=AY1836)*($AD$6:$AD$2604&gt;AD1836))))</f>
        <v/>
      </c>
    </row>
    <row r="1837" ht="23.85" customHeight="1" s="55">
      <c r="A1837" s="90" t="n">
        <v>46296</v>
      </c>
      <c r="B1837" s="91" t="inlineStr">
        <is>
          <t>URJA</t>
        </is>
      </c>
      <c r="C1837" s="91" t="inlineStr">
        <is>
          <t>INE550C01020</t>
        </is>
      </c>
      <c r="D1837" s="91" t="n"/>
      <c r="E1837" s="91" t="inlineStr">
        <is>
          <t>None</t>
        </is>
      </c>
      <c r="F1837" s="93" t="n">
        <v>452</v>
      </c>
      <c r="G1837" s="92" t="inlineStr">
        <is>
          <t>N</t>
        </is>
      </c>
      <c r="H1837" s="94" t="n"/>
      <c r="I1837" s="91" t="inlineStr">
        <is>
          <t>N</t>
        </is>
      </c>
      <c r="J1837" s="92">
        <f>IF(K1837="","N","Y")</f>
        <v/>
      </c>
      <c r="K1837" s="94">
        <f>_xlfn.TEXTJOIN("; ",TRUE,IF(P1837="52-wk low","52-wk low",""),IF(AND(AD1837&gt;=Settings!$B$12,M1837&lt;0),"Distribution",""),IF(AND(AJ1837="Y",M1837&lt;0,AK1837&lt;-Settings!$B$13),"Long unwinding",""),IF(AND(AJ1837="Y",M1837&lt;0,AK1837&gt;Settings!$B$13),"Short buildup",""))</f>
        <v/>
      </c>
      <c r="L1837" s="95" t="n">
        <v>8.609999999999999</v>
      </c>
      <c r="M1837" s="96" t="n">
        <v>-1.82</v>
      </c>
      <c r="N1837" s="93" t="n">
        <v>1535</v>
      </c>
      <c r="O1837" s="91" t="inlineStr">
        <is>
          <t>None</t>
        </is>
      </c>
      <c r="P1837" s="91" t="inlineStr">
        <is>
          <t>None</t>
        </is>
      </c>
      <c r="Q1837" s="97" t="n">
        <v>5.21</v>
      </c>
      <c r="R1837" s="96" t="n">
        <v>5.54</v>
      </c>
      <c r="S1837" s="96" t="n">
        <v>0.92</v>
      </c>
      <c r="T1837" s="96" t="n">
        <v>0.72</v>
      </c>
      <c r="U1837" s="96" t="n">
        <v>0.53</v>
      </c>
      <c r="V1837" s="103" t="n">
        <v>0.57</v>
      </c>
      <c r="W1837" s="102" t="n">
        <v>0</v>
      </c>
      <c r="X1837" s="93" t="n"/>
      <c r="Y1837" s="91" t="inlineStr">
        <is>
          <t>None</t>
        </is>
      </c>
      <c r="Z1837" s="99" t="n">
        <v>66.81999999999999</v>
      </c>
      <c r="AA1837" s="96" t="n">
        <v>1.1</v>
      </c>
      <c r="AB1837" s="96" t="n">
        <v>1.12</v>
      </c>
      <c r="AC1837" s="96" t="n">
        <v>1.03</v>
      </c>
      <c r="AD1837" s="96" t="n">
        <v>0.84</v>
      </c>
      <c r="AE1837" s="96" t="n">
        <v>0.7</v>
      </c>
      <c r="AF1837" s="103" t="n">
        <v>1.19</v>
      </c>
      <c r="AG1837" s="91" t="inlineStr">
        <is>
          <t>Normal</t>
        </is>
      </c>
      <c r="AH1837" s="100" t="n">
        <v>0</v>
      </c>
      <c r="AI1837" s="101" t="n">
        <v>0</v>
      </c>
      <c r="AJ1837" s="92" t="inlineStr">
        <is>
          <t>N</t>
        </is>
      </c>
      <c r="AK1837" s="96" t="n"/>
      <c r="AL1837" s="91" t="inlineStr">
        <is>
          <t>n/a</t>
        </is>
      </c>
      <c r="AM1837" s="93" t="n"/>
      <c r="AN1837" s="92" t="inlineStr">
        <is>
          <t>None</t>
        </is>
      </c>
      <c r="AO1837" s="102" t="n">
        <v>0</v>
      </c>
      <c r="AP1837" s="103" t="n">
        <v>0.59</v>
      </c>
      <c r="AQ1837" s="102" t="n">
        <v>19</v>
      </c>
      <c r="AR1837" s="91" t="inlineStr">
        <is>
          <t>N</t>
        </is>
      </c>
      <c r="AS1837" s="104" t="n"/>
      <c r="AT1837" s="92">
        <f>IF(AND(P1837="52-wk high",T1837&gt;=Settings!$B$7),"Y","N")</f>
        <v/>
      </c>
      <c r="AU1837" s="91">
        <f>IF(AND(AD1837&gt;=Settings!$B$8,M1837&gt;0),"Y","N")</f>
        <v/>
      </c>
      <c r="AV1837" s="91">
        <f>IF(OR(AH1837&gt;Settings!$B$9,AI1837&gt;Settings!$B$9),"Y","N")</f>
        <v/>
      </c>
      <c r="AW1837" s="91">
        <f>IF(AJ1837&lt;&gt;"Y","n/a",IF(AND(M1837&gt;0,AK1837&gt;Settings!$B$10),"Y","N"))</f>
        <v/>
      </c>
      <c r="AX1837" s="91">
        <f>IF(AO1837&gt;=Settings!$B$11,"Y","N")</f>
        <v/>
      </c>
      <c r="AY1837" s="99">
        <f>(AT1837="Y")+(AU1837="Y")+(AV1837="Y")+(AW1837="Y")+(AX1837="Y")</f>
        <v/>
      </c>
      <c r="AZ1837" s="94">
        <f>IF(AY1837=0,"None",_xlfn.TEXTJOIN(", ",TRUE(),IF(AT1837="Y","Breakout",""),IF(AU1837="Y","Accumulation",""),IF(AV1837="Y","Institutional buying",""),IF(AW1837="Y","Long buildup",""),IF(AX1837="Y","Momentum leader","")))</f>
        <v/>
      </c>
      <c r="BA1837" s="94">
        <f>IF(BW1837="","","Passes "&amp;AY1837&amp;" of 5 buy-side scans"&amp;IF(G1837="Y","; RED FLAG: filter out using Red flag column",""))</f>
        <v/>
      </c>
      <c r="BB1837" s="91" t="inlineStr">
        <is>
          <t>None</t>
        </is>
      </c>
      <c r="BC1837" s="92" t="inlineStr">
        <is>
          <t>Y</t>
        </is>
      </c>
      <c r="BD1837" s="94" t="inlineStr">
        <is>
          <t>PE &gt; 50</t>
        </is>
      </c>
      <c r="BE1837" s="94" t="n"/>
      <c r="BF1837" s="92">
        <f>IF(R1837*100000&gt;=Settings!$B$5,"Y","N")</f>
        <v/>
      </c>
      <c r="BG1837" s="91">
        <f>IF(F1837&gt;Settings!$B$6,"Y","N")</f>
        <v/>
      </c>
      <c r="BH1837" s="97" t="n">
        <v>-37.38</v>
      </c>
      <c r="BI1837" s="96" t="n">
        <v>-4.33</v>
      </c>
      <c r="BJ1837" s="96" t="n">
        <v>-4.65</v>
      </c>
      <c r="BK1837" s="96" t="n">
        <v>-11.51</v>
      </c>
      <c r="BL1837" s="96" t="n">
        <v>-4.12</v>
      </c>
      <c r="BM1837" s="96" t="n">
        <v>-34.92</v>
      </c>
      <c r="BN1837" s="97" t="n">
        <v>-4.01</v>
      </c>
      <c r="BO1837" s="96" t="n">
        <v>-6.53</v>
      </c>
      <c r="BP1837" s="96" t="n">
        <v>-9.779999999999999</v>
      </c>
      <c r="BQ1837" s="96" t="n">
        <v>-15.31</v>
      </c>
      <c r="BR1837" s="91" t="inlineStr">
        <is>
          <t>Stacked down</t>
        </is>
      </c>
      <c r="BS1837" s="91" t="inlineStr">
        <is>
          <t>None</t>
        </is>
      </c>
      <c r="BT1837" s="96" t="n">
        <v>30</v>
      </c>
      <c r="BU1837" s="91" t="inlineStr">
        <is>
          <t>N</t>
        </is>
      </c>
      <c r="BV1837" s="99">
        <f>IF(OR(BF1837&lt;&gt;"Y",BG1837&lt;&gt;"Y"),"",(AND(ISNUMBER(BQ1837),BQ1837&gt;0))+(BR1837="Stacked up")+(AND(ISNUMBER(BH1837),BH1837&gt;=-Settings!$B$17))+(AND(ISNUMBER(BK1837),ISNUMBER(BM1837),BK1837&gt;0,BM1837&gt;0))+(AND(ISNUMBER(AQ1837),AQ1837&gt;=Settings!$B$18))+(AND(ISNUMBER(BT1837),BT1837&gt;=Settings!$B$19,BT1837&lt;=Settings!$B$20))+(AND(ISNUMBER(AS1837),AS1837&gt;0))+(AND(ISNUMBER(T1837),ISNUMBER(M1837),T1837&gt;=Settings!$B$21,M1837&gt;0))+(AND(ISNUMBER(AD1837),ISNUMBER(M1837),AD1837&gt;=Settings!$B$22,M1837&gt;0))+(AY1837&gt;=1))</f>
        <v/>
      </c>
      <c r="BW1837" s="91">
        <f>IF(OR(AY1837=0,BF1837&lt;&gt;"Y",BG1837&lt;&gt;"Y"),"",1+SUMPRODUCT(($A$6:$A$2604=A1837)*($AY$6:$AY$2604&gt;0)*($BF$6:$BF$2604="Y")*($BG$6:$BG$2604="Y")*(($AY$6:$AY$2604&gt;AY1837)+($AY$6:$AY$2604=AY1837)*($AD$6:$AD$2604&gt;AD1837))))</f>
        <v/>
      </c>
    </row>
    <row r="1838" ht="23.85" customHeight="1" s="55">
      <c r="A1838" s="90" t="n">
        <v>46296</v>
      </c>
      <c r="B1838" s="91" t="inlineStr">
        <is>
          <t>HALEOSLABS</t>
        </is>
      </c>
      <c r="C1838" s="91" t="inlineStr">
        <is>
          <t>INE320X01016</t>
        </is>
      </c>
      <c r="D1838" s="91" t="n"/>
      <c r="E1838" s="91" t="inlineStr">
        <is>
          <t>None</t>
        </is>
      </c>
      <c r="F1838" s="93" t="n">
        <v>450</v>
      </c>
      <c r="G1838" s="92" t="inlineStr">
        <is>
          <t>N</t>
        </is>
      </c>
      <c r="H1838" s="94" t="n"/>
      <c r="I1838" s="91" t="inlineStr">
        <is>
          <t>N</t>
        </is>
      </c>
      <c r="J1838" s="92">
        <f>IF(K1838="","N","Y")</f>
        <v/>
      </c>
      <c r="K1838" s="94">
        <f>_xlfn.TEXTJOIN("; ",TRUE,IF(P1838="52-wk low","52-wk low",""),IF(AND(AD1838&gt;=Settings!$B$12,M1838&lt;0),"Distribution",""),IF(AND(AJ1838="Y",M1838&lt;0,AK1838&lt;-Settings!$B$13),"Long unwinding",""),IF(AND(AJ1838="Y",M1838&lt;0,AK1838&gt;Settings!$B$13),"Short buildup",""))</f>
        <v/>
      </c>
      <c r="L1838" s="95" t="n">
        <v>1490</v>
      </c>
      <c r="M1838" s="96" t="n">
        <v>-0.76</v>
      </c>
      <c r="N1838" s="93" t="n">
        <v>920</v>
      </c>
      <c r="O1838" s="91" t="inlineStr">
        <is>
          <t>None</t>
        </is>
      </c>
      <c r="P1838" s="91" t="inlineStr">
        <is>
          <t>None</t>
        </is>
      </c>
      <c r="Q1838" s="97" t="n">
        <v>0.01</v>
      </c>
      <c r="R1838" s="96" t="n">
        <v>0.01</v>
      </c>
      <c r="S1838" s="96" t="n">
        <v>0.82</v>
      </c>
      <c r="T1838" s="96" t="n">
        <v>1.08</v>
      </c>
      <c r="U1838" s="96" t="n">
        <v>0.62</v>
      </c>
      <c r="V1838" s="103" t="n">
        <v>0.76</v>
      </c>
      <c r="W1838" s="102" t="n">
        <v>4</v>
      </c>
      <c r="X1838" s="93" t="n"/>
      <c r="Y1838" s="91" t="inlineStr">
        <is>
          <t>None</t>
        </is>
      </c>
      <c r="Z1838" s="99" t="n">
        <v>92.09</v>
      </c>
      <c r="AA1838" s="96" t="n">
        <v>1.15</v>
      </c>
      <c r="AB1838" s="96" t="n">
        <v>1.23</v>
      </c>
      <c r="AC1838" s="96" t="n">
        <v>0.89</v>
      </c>
      <c r="AD1838" s="96" t="n">
        <v>1.27</v>
      </c>
      <c r="AE1838" s="96" t="n">
        <v>0.92</v>
      </c>
      <c r="AF1838" s="103" t="n">
        <v>1.36</v>
      </c>
      <c r="AG1838" s="91" t="inlineStr">
        <is>
          <t>Normal</t>
        </is>
      </c>
      <c r="AH1838" s="100" t="n">
        <v>0</v>
      </c>
      <c r="AI1838" s="101" t="n">
        <v>0</v>
      </c>
      <c r="AJ1838" s="92" t="inlineStr">
        <is>
          <t>N</t>
        </is>
      </c>
      <c r="AK1838" s="96" t="n"/>
      <c r="AL1838" s="91" t="inlineStr">
        <is>
          <t>n/a</t>
        </is>
      </c>
      <c r="AM1838" s="93" t="n"/>
      <c r="AN1838" s="92" t="inlineStr">
        <is>
          <t>None</t>
        </is>
      </c>
      <c r="AO1838" s="102" t="n">
        <v>0</v>
      </c>
      <c r="AP1838" s="103" t="n">
        <v>1.32</v>
      </c>
      <c r="AQ1838" s="102" t="n">
        <v>74</v>
      </c>
      <c r="AR1838" s="91" t="inlineStr">
        <is>
          <t>N</t>
        </is>
      </c>
      <c r="AS1838" s="104" t="n"/>
      <c r="AT1838" s="92">
        <f>IF(AND(P1838="52-wk high",T1838&gt;=Settings!$B$7),"Y","N")</f>
        <v/>
      </c>
      <c r="AU1838" s="91">
        <f>IF(AND(AD1838&gt;=Settings!$B$8,M1838&gt;0),"Y","N")</f>
        <v/>
      </c>
      <c r="AV1838" s="91">
        <f>IF(OR(AH1838&gt;Settings!$B$9,AI1838&gt;Settings!$B$9),"Y","N")</f>
        <v/>
      </c>
      <c r="AW1838" s="91">
        <f>IF(AJ1838&lt;&gt;"Y","n/a",IF(AND(M1838&gt;0,AK1838&gt;Settings!$B$10),"Y","N"))</f>
        <v/>
      </c>
      <c r="AX1838" s="91">
        <f>IF(AO1838&gt;=Settings!$B$11,"Y","N")</f>
        <v/>
      </c>
      <c r="AY1838" s="99">
        <f>(AT1838="Y")+(AU1838="Y")+(AV1838="Y")+(AW1838="Y")+(AX1838="Y")</f>
        <v/>
      </c>
      <c r="AZ1838" s="94">
        <f>IF(AY1838=0,"None",_xlfn.TEXTJOIN(", ",TRUE(),IF(AT1838="Y","Breakout",""),IF(AU1838="Y","Accumulation",""),IF(AV1838="Y","Institutional buying",""),IF(AW1838="Y","Long buildup",""),IF(AX1838="Y","Momentum leader","")))</f>
        <v/>
      </c>
      <c r="BA1838" s="94">
        <f>IF(BW1838="","","Passes "&amp;AY1838&amp;" of 5 buy-side scans"&amp;IF(G1838="Y","; RED FLAG: filter out using Red flag column",""))</f>
        <v/>
      </c>
      <c r="BB1838" s="91" t="inlineStr">
        <is>
          <t>None</t>
        </is>
      </c>
      <c r="BC1838" s="92" t="inlineStr">
        <is>
          <t>Y</t>
        </is>
      </c>
      <c r="BD1838" s="94" t="inlineStr">
        <is>
          <t>Few traders (&lt;100 unique PAN, 30 days)</t>
        </is>
      </c>
      <c r="BE1838" s="94" t="n"/>
      <c r="BF1838" s="92">
        <f>IF(R1838*100000&gt;=Settings!$B$5,"Y","N")</f>
        <v/>
      </c>
      <c r="BG1838" s="91">
        <f>IF(F1838&gt;Settings!$B$6,"Y","N")</f>
        <v/>
      </c>
      <c r="BH1838" s="97" t="n">
        <v>-16.01</v>
      </c>
      <c r="BI1838" s="96" t="n">
        <v>-0.89</v>
      </c>
      <c r="BJ1838" s="96" t="n">
        <v>0.68</v>
      </c>
      <c r="BK1838" s="96" t="n">
        <v>-9.27</v>
      </c>
      <c r="BL1838" s="96" t="n">
        <v>18.84</v>
      </c>
      <c r="BM1838" s="96" t="n">
        <v>26.56</v>
      </c>
      <c r="BN1838" s="97" t="n">
        <v>-0.13</v>
      </c>
      <c r="BO1838" s="96" t="n">
        <v>-0.06</v>
      </c>
      <c r="BP1838" s="96" t="n">
        <v>1.14</v>
      </c>
      <c r="BQ1838" s="96" t="n">
        <v>4.93</v>
      </c>
      <c r="BR1838" s="91" t="inlineStr">
        <is>
          <t>Mixed</t>
        </is>
      </c>
      <c r="BS1838" s="91" t="inlineStr">
        <is>
          <t>None</t>
        </is>
      </c>
      <c r="BT1838" s="96" t="n">
        <v>48.7</v>
      </c>
      <c r="BU1838" s="91" t="inlineStr">
        <is>
          <t>N</t>
        </is>
      </c>
      <c r="BV1838" s="99">
        <f>IF(OR(BF1838&lt;&gt;"Y",BG1838&lt;&gt;"Y"),"",(AND(ISNUMBER(BQ1838),BQ1838&gt;0))+(BR1838="Stacked up")+(AND(ISNUMBER(BH1838),BH1838&gt;=-Settings!$B$17))+(AND(ISNUMBER(BK1838),ISNUMBER(BM1838),BK1838&gt;0,BM1838&gt;0))+(AND(ISNUMBER(AQ1838),AQ1838&gt;=Settings!$B$18))+(AND(ISNUMBER(BT1838),BT1838&gt;=Settings!$B$19,BT1838&lt;=Settings!$B$20))+(AND(ISNUMBER(AS1838),AS1838&gt;0))+(AND(ISNUMBER(T1838),ISNUMBER(M1838),T1838&gt;=Settings!$B$21,M1838&gt;0))+(AND(ISNUMBER(AD1838),ISNUMBER(M1838),AD1838&gt;=Settings!$B$22,M1838&gt;0))+(AY1838&gt;=1))</f>
        <v/>
      </c>
      <c r="BW1838" s="91">
        <f>IF(OR(AY1838=0,BF1838&lt;&gt;"Y",BG1838&lt;&gt;"Y"),"",1+SUMPRODUCT(($A$6:$A$2604=A1838)*($AY$6:$AY$2604&gt;0)*($BF$6:$BF$2604="Y")*($BG$6:$BG$2604="Y")*(($AY$6:$AY$2604&gt;AY1838)+($AY$6:$AY$2604=AY1838)*($AD$6:$AD$2604&gt;AD1838))))</f>
        <v/>
      </c>
    </row>
    <row r="1839" ht="23.85" customHeight="1" s="55">
      <c r="A1839" s="90" t="n">
        <v>46296</v>
      </c>
      <c r="B1839" s="91" t="inlineStr">
        <is>
          <t>SILINV</t>
        </is>
      </c>
      <c r="C1839" s="91" t="inlineStr">
        <is>
          <t>INE923A01015</t>
        </is>
      </c>
      <c r="D1839" s="91" t="n"/>
      <c r="E1839" s="91" t="inlineStr">
        <is>
          <t>None</t>
        </is>
      </c>
      <c r="F1839" s="93" t="n">
        <v>450</v>
      </c>
      <c r="G1839" s="92" t="inlineStr">
        <is>
          <t>N</t>
        </is>
      </c>
      <c r="H1839" s="94" t="n"/>
      <c r="I1839" s="91" t="inlineStr">
        <is>
          <t>N</t>
        </is>
      </c>
      <c r="J1839" s="92">
        <f>IF(K1839="","N","Y")</f>
        <v/>
      </c>
      <c r="K1839" s="94">
        <f>_xlfn.TEXTJOIN("; ",TRUE,IF(P1839="52-wk low","52-wk low",""),IF(AND(AD1839&gt;=Settings!$B$12,M1839&lt;0),"Distribution",""),IF(AND(AJ1839="Y",M1839&lt;0,AK1839&lt;-Settings!$B$13),"Long unwinding",""),IF(AND(AJ1839="Y",M1839&lt;0,AK1839&gt;Settings!$B$13),"Short buildup",""))</f>
        <v/>
      </c>
      <c r="L1839" s="95" t="n">
        <v>424.55</v>
      </c>
      <c r="M1839" s="96" t="n">
        <v>-1.6</v>
      </c>
      <c r="N1839" s="93" t="n">
        <v>1403</v>
      </c>
      <c r="O1839" s="91" t="inlineStr">
        <is>
          <t>None</t>
        </is>
      </c>
      <c r="P1839" s="91" t="inlineStr">
        <is>
          <t>None</t>
        </is>
      </c>
      <c r="Q1839" s="97" t="n">
        <v>0.02</v>
      </c>
      <c r="R1839" s="96" t="n">
        <v>0.01</v>
      </c>
      <c r="S1839" s="96" t="n">
        <v>1.22</v>
      </c>
      <c r="T1839" s="96" t="n">
        <v>0.79</v>
      </c>
      <c r="U1839" s="96" t="n">
        <v>0.8</v>
      </c>
      <c r="V1839" s="103" t="n">
        <v>0.65</v>
      </c>
      <c r="W1839" s="102" t="n">
        <v>3</v>
      </c>
      <c r="X1839" s="93" t="n"/>
      <c r="Y1839" s="91" t="inlineStr">
        <is>
          <t>None</t>
        </is>
      </c>
      <c r="Z1839" s="99" t="n">
        <v>95.48</v>
      </c>
      <c r="AA1839" s="96" t="n">
        <v>1.27</v>
      </c>
      <c r="AB1839" s="96" t="n">
        <v>1.26</v>
      </c>
      <c r="AC1839" s="96" t="n">
        <v>1.58</v>
      </c>
      <c r="AD1839" s="96" t="n">
        <v>1.01</v>
      </c>
      <c r="AE1839" s="96" t="n">
        <v>1.04</v>
      </c>
      <c r="AF1839" s="103" t="n">
        <v>1.03</v>
      </c>
      <c r="AG1839" s="91" t="inlineStr">
        <is>
          <t>Normal</t>
        </is>
      </c>
      <c r="AH1839" s="100" t="n">
        <v>0</v>
      </c>
      <c r="AI1839" s="101" t="n">
        <v>0</v>
      </c>
      <c r="AJ1839" s="92" t="inlineStr">
        <is>
          <t>N</t>
        </is>
      </c>
      <c r="AK1839" s="96" t="n"/>
      <c r="AL1839" s="91" t="inlineStr">
        <is>
          <t>n/a</t>
        </is>
      </c>
      <c r="AM1839" s="93" t="n"/>
      <c r="AN1839" s="92" t="inlineStr">
        <is>
          <t>None</t>
        </is>
      </c>
      <c r="AO1839" s="102" t="n">
        <v>0</v>
      </c>
      <c r="AP1839" s="103" t="n">
        <v>0.63</v>
      </c>
      <c r="AQ1839" s="102" t="n">
        <v>26</v>
      </c>
      <c r="AR1839" s="91" t="inlineStr">
        <is>
          <t>N</t>
        </is>
      </c>
      <c r="AS1839" s="104" t="n"/>
      <c r="AT1839" s="92">
        <f>IF(AND(P1839="52-wk high",T1839&gt;=Settings!$B$7),"Y","N")</f>
        <v/>
      </c>
      <c r="AU1839" s="91">
        <f>IF(AND(AD1839&gt;=Settings!$B$8,M1839&gt;0),"Y","N")</f>
        <v/>
      </c>
      <c r="AV1839" s="91">
        <f>IF(OR(AH1839&gt;Settings!$B$9,AI1839&gt;Settings!$B$9),"Y","N")</f>
        <v/>
      </c>
      <c r="AW1839" s="91">
        <f>IF(AJ1839&lt;&gt;"Y","n/a",IF(AND(M1839&gt;0,AK1839&gt;Settings!$B$10),"Y","N"))</f>
        <v/>
      </c>
      <c r="AX1839" s="91">
        <f>IF(AO1839&gt;=Settings!$B$11,"Y","N")</f>
        <v/>
      </c>
      <c r="AY1839" s="99">
        <f>(AT1839="Y")+(AU1839="Y")+(AV1839="Y")+(AW1839="Y")+(AX1839="Y")</f>
        <v/>
      </c>
      <c r="AZ1839" s="94">
        <f>IF(AY1839=0,"None",_xlfn.TEXTJOIN(", ",TRUE(),IF(AT1839="Y","Breakout",""),IF(AU1839="Y","Accumulation",""),IF(AV1839="Y","Institutional buying",""),IF(AW1839="Y","Long buildup",""),IF(AX1839="Y","Momentum leader","")))</f>
        <v/>
      </c>
      <c r="BA1839" s="94">
        <f>IF(BW1839="","","Passes "&amp;AY1839&amp;" of 5 buy-side scans"&amp;IF(G1839="Y","; RED FLAG: filter out using Red flag column",""))</f>
        <v/>
      </c>
      <c r="BB1839" s="91" t="inlineStr">
        <is>
          <t>None</t>
        </is>
      </c>
      <c r="BC1839" s="92" t="inlineStr">
        <is>
          <t>Y</t>
        </is>
      </c>
      <c r="BD1839" s="94" t="inlineStr">
        <is>
          <t>Few traders (&lt;100 unique PAN, 30 days)</t>
        </is>
      </c>
      <c r="BE1839" s="94" t="n"/>
      <c r="BF1839" s="92">
        <f>IF(R1839*100000&gt;=Settings!$B$5,"Y","N")</f>
        <v/>
      </c>
      <c r="BG1839" s="91">
        <f>IF(F1839&gt;Settings!$B$6,"Y","N")</f>
        <v/>
      </c>
      <c r="BH1839" s="97" t="n">
        <v>-44.65</v>
      </c>
      <c r="BI1839" s="96" t="n">
        <v>-5.99</v>
      </c>
      <c r="BJ1839" s="96" t="n">
        <v>-12.51</v>
      </c>
      <c r="BK1839" s="96" t="n">
        <v>-0.12</v>
      </c>
      <c r="BL1839" s="96" t="n">
        <v>7.21</v>
      </c>
      <c r="BM1839" s="96" t="n">
        <v>-31.34</v>
      </c>
      <c r="BN1839" s="97" t="n">
        <v>-5.07</v>
      </c>
      <c r="BO1839" s="96" t="n">
        <v>-5.06</v>
      </c>
      <c r="BP1839" s="96" t="n">
        <v>-4.86</v>
      </c>
      <c r="BQ1839" s="96" t="n">
        <v>-8.75</v>
      </c>
      <c r="BR1839" s="91" t="inlineStr">
        <is>
          <t>Mixed</t>
        </is>
      </c>
      <c r="BS1839" s="91" t="inlineStr">
        <is>
          <t>None</t>
        </is>
      </c>
      <c r="BT1839" s="96" t="n">
        <v>29.5</v>
      </c>
      <c r="BU1839" s="91" t="inlineStr">
        <is>
          <t>N</t>
        </is>
      </c>
      <c r="BV1839" s="99">
        <f>IF(OR(BF1839&lt;&gt;"Y",BG1839&lt;&gt;"Y"),"",(AND(ISNUMBER(BQ1839),BQ1839&gt;0))+(BR1839="Stacked up")+(AND(ISNUMBER(BH1839),BH1839&gt;=-Settings!$B$17))+(AND(ISNUMBER(BK1839),ISNUMBER(BM1839),BK1839&gt;0,BM1839&gt;0))+(AND(ISNUMBER(AQ1839),AQ1839&gt;=Settings!$B$18))+(AND(ISNUMBER(BT1839),BT1839&gt;=Settings!$B$19,BT1839&lt;=Settings!$B$20))+(AND(ISNUMBER(AS1839),AS1839&gt;0))+(AND(ISNUMBER(T1839),ISNUMBER(M1839),T1839&gt;=Settings!$B$21,M1839&gt;0))+(AND(ISNUMBER(AD1839),ISNUMBER(M1839),AD1839&gt;=Settings!$B$22,M1839&gt;0))+(AY1839&gt;=1))</f>
        <v/>
      </c>
      <c r="BW1839" s="91">
        <f>IF(OR(AY1839=0,BF1839&lt;&gt;"Y",BG1839&lt;&gt;"Y"),"",1+SUMPRODUCT(($A$6:$A$2604=A1839)*($AY$6:$AY$2604&gt;0)*($BF$6:$BF$2604="Y")*($BG$6:$BG$2604="Y")*(($AY$6:$AY$2604&gt;AY1839)+($AY$6:$AY$2604=AY1839)*($AD$6:$AD$2604&gt;AD1839))))</f>
        <v/>
      </c>
    </row>
    <row r="1840" ht="23.85" customHeight="1" s="55">
      <c r="A1840" s="90" t="n">
        <v>46296</v>
      </c>
      <c r="B1840" s="91" t="inlineStr">
        <is>
          <t>ENIL</t>
        </is>
      </c>
      <c r="C1840" s="91" t="inlineStr">
        <is>
          <t>INE265F01028</t>
        </is>
      </c>
      <c r="D1840" s="91" t="n"/>
      <c r="E1840" s="91" t="inlineStr">
        <is>
          <t>None</t>
        </is>
      </c>
      <c r="F1840" s="93" t="n">
        <v>445</v>
      </c>
      <c r="G1840" s="92" t="inlineStr">
        <is>
          <t>N</t>
        </is>
      </c>
      <c r="H1840" s="94" t="n"/>
      <c r="I1840" s="91" t="inlineStr">
        <is>
          <t>N</t>
        </is>
      </c>
      <c r="J1840" s="92">
        <f>IF(K1840="","N","Y")</f>
        <v/>
      </c>
      <c r="K1840" s="94">
        <f>_xlfn.TEXTJOIN("; ",TRUE,IF(P1840="52-wk low","52-wk low",""),IF(AND(AD1840&gt;=Settings!$B$12,M1840&lt;0),"Distribution",""),IF(AND(AJ1840="Y",M1840&lt;0,AK1840&lt;-Settings!$B$13),"Long unwinding",""),IF(AND(AJ1840="Y",M1840&lt;0,AK1840&gt;Settings!$B$13),"Short buildup",""))</f>
        <v/>
      </c>
      <c r="L1840" s="95" t="n">
        <v>93.36</v>
      </c>
      <c r="M1840" s="96" t="n">
        <v>-2.33</v>
      </c>
      <c r="N1840" s="93" t="n">
        <v>1804</v>
      </c>
      <c r="O1840" s="91" t="inlineStr">
        <is>
          <t>None</t>
        </is>
      </c>
      <c r="P1840" s="91" t="inlineStr">
        <is>
          <t>52-wk low</t>
        </is>
      </c>
      <c r="Q1840" s="97" t="n">
        <v>0.21</v>
      </c>
      <c r="R1840" s="96" t="n">
        <v>0.22</v>
      </c>
      <c r="S1840" s="96" t="n">
        <v>0.97</v>
      </c>
      <c r="T1840" s="96" t="n">
        <v>0.67</v>
      </c>
      <c r="U1840" s="96" t="n">
        <v>0.68</v>
      </c>
      <c r="V1840" s="103" t="n">
        <v>0.72</v>
      </c>
      <c r="W1840" s="102" t="n">
        <v>3</v>
      </c>
      <c r="X1840" s="93" t="n"/>
      <c r="Y1840" s="91" t="inlineStr">
        <is>
          <t>None</t>
        </is>
      </c>
      <c r="Z1840" s="99" t="n">
        <v>68.92</v>
      </c>
      <c r="AA1840" s="96" t="n">
        <v>0.98</v>
      </c>
      <c r="AB1840" s="96" t="n">
        <v>0.97</v>
      </c>
      <c r="AC1840" s="96" t="n">
        <v>0.97</v>
      </c>
      <c r="AD1840" s="96" t="n">
        <v>0.65</v>
      </c>
      <c r="AE1840" s="96" t="n">
        <v>0.6</v>
      </c>
      <c r="AF1840" s="103" t="n">
        <v>0.89</v>
      </c>
      <c r="AG1840" s="91" t="inlineStr">
        <is>
          <t>Normal</t>
        </is>
      </c>
      <c r="AH1840" s="100" t="n">
        <v>0</v>
      </c>
      <c r="AI1840" s="101" t="n">
        <v>0</v>
      </c>
      <c r="AJ1840" s="92" t="inlineStr">
        <is>
          <t>N</t>
        </is>
      </c>
      <c r="AK1840" s="96" t="n"/>
      <c r="AL1840" s="91" t="inlineStr">
        <is>
          <t>n/a</t>
        </is>
      </c>
      <c r="AM1840" s="93" t="n"/>
      <c r="AN1840" s="92" t="inlineStr">
        <is>
          <t>None</t>
        </is>
      </c>
      <c r="AO1840" s="102" t="n">
        <v>0</v>
      </c>
      <c r="AP1840" s="103" t="n">
        <v>0.49</v>
      </c>
      <c r="AQ1840" s="102" t="n">
        <v>4</v>
      </c>
      <c r="AR1840" s="91" t="inlineStr">
        <is>
          <t>N</t>
        </is>
      </c>
      <c r="AS1840" s="104" t="n"/>
      <c r="AT1840" s="92">
        <f>IF(AND(P1840="52-wk high",T1840&gt;=Settings!$B$7),"Y","N")</f>
        <v/>
      </c>
      <c r="AU1840" s="91">
        <f>IF(AND(AD1840&gt;=Settings!$B$8,M1840&gt;0),"Y","N")</f>
        <v/>
      </c>
      <c r="AV1840" s="91">
        <f>IF(OR(AH1840&gt;Settings!$B$9,AI1840&gt;Settings!$B$9),"Y","N")</f>
        <v/>
      </c>
      <c r="AW1840" s="91">
        <f>IF(AJ1840&lt;&gt;"Y","n/a",IF(AND(M1840&gt;0,AK1840&gt;Settings!$B$10),"Y","N"))</f>
        <v/>
      </c>
      <c r="AX1840" s="91">
        <f>IF(AO1840&gt;=Settings!$B$11,"Y","N")</f>
        <v/>
      </c>
      <c r="AY1840" s="99">
        <f>(AT1840="Y")+(AU1840="Y")+(AV1840="Y")+(AW1840="Y")+(AX1840="Y")</f>
        <v/>
      </c>
      <c r="AZ1840" s="94">
        <f>IF(AY1840=0,"None",_xlfn.TEXTJOIN(", ",TRUE(),IF(AT1840="Y","Breakout",""),IF(AU1840="Y","Accumulation",""),IF(AV1840="Y","Institutional buying",""),IF(AW1840="Y","Long buildup",""),IF(AX1840="Y","Momentum leader","")))</f>
        <v/>
      </c>
      <c r="BA1840" s="94">
        <f>IF(BW1840="","","Passes "&amp;AY1840&amp;" of 5 buy-side scans"&amp;IF(G1840="Y","; RED FLAG: filter out using Red flag column",""))</f>
        <v/>
      </c>
      <c r="BB1840" s="91" t="inlineStr">
        <is>
          <t>None</t>
        </is>
      </c>
      <c r="BC1840" s="92" t="inlineStr">
        <is>
          <t>Y</t>
        </is>
      </c>
      <c r="BD1840" s="94" t="inlineStr">
        <is>
          <t>EPS zero; Few traders (&lt;100 unique PAN, 30 days)</t>
        </is>
      </c>
      <c r="BE1840" s="94" t="n"/>
      <c r="BF1840" s="92">
        <f>IF(R1840*100000&gt;=Settings!$B$5,"Y","N")</f>
        <v/>
      </c>
      <c r="BG1840" s="91">
        <f>IF(F1840&gt;Settings!$B$6,"Y","N")</f>
        <v/>
      </c>
      <c r="BH1840" s="97" t="n">
        <v>-41.98</v>
      </c>
      <c r="BI1840" s="96" t="n">
        <v>-6.32</v>
      </c>
      <c r="BJ1840" s="96" t="n">
        <v>-7.53</v>
      </c>
      <c r="BK1840" s="96" t="n">
        <v>-11.52</v>
      </c>
      <c r="BL1840" s="96" t="n">
        <v>-9.44</v>
      </c>
      <c r="BM1840" s="96" t="n">
        <v>-40.15</v>
      </c>
      <c r="BN1840" s="97" t="n">
        <v>-5.64</v>
      </c>
      <c r="BO1840" s="96" t="n">
        <v>-8.25</v>
      </c>
      <c r="BP1840" s="96" t="n">
        <v>-11.19</v>
      </c>
      <c r="BQ1840" s="96" t="n">
        <v>-16.85</v>
      </c>
      <c r="BR1840" s="91" t="inlineStr">
        <is>
          <t>Stacked down</t>
        </is>
      </c>
      <c r="BS1840" s="91" t="inlineStr">
        <is>
          <t>None</t>
        </is>
      </c>
      <c r="BT1840" s="96" t="n">
        <v>20.9</v>
      </c>
      <c r="BU1840" s="91" t="inlineStr">
        <is>
          <t>N</t>
        </is>
      </c>
      <c r="BV1840" s="99">
        <f>IF(OR(BF1840&lt;&gt;"Y",BG1840&lt;&gt;"Y"),"",(AND(ISNUMBER(BQ1840),BQ1840&gt;0))+(BR1840="Stacked up")+(AND(ISNUMBER(BH1840),BH1840&gt;=-Settings!$B$17))+(AND(ISNUMBER(BK1840),ISNUMBER(BM1840),BK1840&gt;0,BM1840&gt;0))+(AND(ISNUMBER(AQ1840),AQ1840&gt;=Settings!$B$18))+(AND(ISNUMBER(BT1840),BT1840&gt;=Settings!$B$19,BT1840&lt;=Settings!$B$20))+(AND(ISNUMBER(AS1840),AS1840&gt;0))+(AND(ISNUMBER(T1840),ISNUMBER(M1840),T1840&gt;=Settings!$B$21,M1840&gt;0))+(AND(ISNUMBER(AD1840),ISNUMBER(M1840),AD1840&gt;=Settings!$B$22,M1840&gt;0))+(AY1840&gt;=1))</f>
        <v/>
      </c>
      <c r="BW1840" s="91">
        <f>IF(OR(AY1840=0,BF1840&lt;&gt;"Y",BG1840&lt;&gt;"Y"),"",1+SUMPRODUCT(($A$6:$A$2604=A1840)*($AY$6:$AY$2604&gt;0)*($BF$6:$BF$2604="Y")*($BG$6:$BG$2604="Y")*(($AY$6:$AY$2604&gt;AY1840)+($AY$6:$AY$2604=AY1840)*($AD$6:$AD$2604&gt;AD1840))))</f>
        <v/>
      </c>
    </row>
    <row r="1841" ht="23.85" customHeight="1" s="55">
      <c r="A1841" s="90" t="n">
        <v>46296</v>
      </c>
      <c r="B1841" s="91" t="inlineStr">
        <is>
          <t>MCLEODRUSS</t>
        </is>
      </c>
      <c r="C1841" s="91" t="inlineStr">
        <is>
          <t>INE942G01012</t>
        </is>
      </c>
      <c r="D1841" s="91" t="n"/>
      <c r="E1841" s="91" t="inlineStr">
        <is>
          <t>None</t>
        </is>
      </c>
      <c r="F1841" s="93" t="n">
        <v>444</v>
      </c>
      <c r="G1841" s="92" t="inlineStr">
        <is>
          <t>Y</t>
        </is>
      </c>
      <c r="H1841" s="94" t="inlineStr">
        <is>
          <t>ICA (inter-creditor agreement)</t>
        </is>
      </c>
      <c r="I1841" s="91" t="inlineStr">
        <is>
          <t>N</t>
        </is>
      </c>
      <c r="J1841" s="92">
        <f>IF(K1841="","N","Y")</f>
        <v/>
      </c>
      <c r="K1841" s="94">
        <f>_xlfn.TEXTJOIN("; ",TRUE,IF(P1841="52-wk low","52-wk low",""),IF(AND(AD1841&gt;=Settings!$B$12,M1841&lt;0),"Distribution",""),IF(AND(AJ1841="Y",M1841&lt;0,AK1841&lt;-Settings!$B$13),"Long unwinding",""),IF(AND(AJ1841="Y",M1841&lt;0,AK1841&gt;Settings!$B$13),"Short buildup",""))</f>
        <v/>
      </c>
      <c r="L1841" s="95" t="n">
        <v>42.51</v>
      </c>
      <c r="M1841" s="96" t="n">
        <v>-4.98</v>
      </c>
      <c r="N1841" s="93" t="n">
        <v>2481</v>
      </c>
      <c r="O1841" s="91" t="inlineStr">
        <is>
          <t>None</t>
        </is>
      </c>
      <c r="P1841" s="91" t="inlineStr">
        <is>
          <t>None</t>
        </is>
      </c>
      <c r="Q1841" s="97" t="n">
        <v>3.07</v>
      </c>
      <c r="R1841" s="96" t="n">
        <v>3.1</v>
      </c>
      <c r="S1841" s="96" t="n">
        <v>0.97</v>
      </c>
      <c r="T1841" s="96" t="n">
        <v>1.14</v>
      </c>
      <c r="U1841" s="96" t="n">
        <v>1.02</v>
      </c>
      <c r="V1841" s="103" t="n">
        <v>1.03</v>
      </c>
      <c r="W1841" s="102" t="n">
        <v>7</v>
      </c>
      <c r="X1841" s="93" t="n"/>
      <c r="Y1841" s="91" t="inlineStr">
        <is>
          <t>None</t>
        </is>
      </c>
      <c r="Z1841" s="99" t="n">
        <v>65.33</v>
      </c>
      <c r="AA1841" s="96" t="n">
        <v>1</v>
      </c>
      <c r="AB1841" s="96" t="n">
        <v>1.03</v>
      </c>
      <c r="AC1841" s="96" t="n">
        <v>1</v>
      </c>
      <c r="AD1841" s="96" t="n"/>
      <c r="AE1841" s="96" t="n"/>
      <c r="AF1841" s="103" t="n"/>
      <c r="AG1841" s="91" t="inlineStr">
        <is>
          <t>No delivery data</t>
        </is>
      </c>
      <c r="AH1841" s="100" t="n">
        <v>0</v>
      </c>
      <c r="AI1841" s="101" t="n">
        <v>0</v>
      </c>
      <c r="AJ1841" s="92" t="inlineStr">
        <is>
          <t>N</t>
        </is>
      </c>
      <c r="AK1841" s="96" t="n"/>
      <c r="AL1841" s="91" t="inlineStr">
        <is>
          <t>n/a</t>
        </is>
      </c>
      <c r="AM1841" s="93" t="n"/>
      <c r="AN1841" s="92" t="inlineStr">
        <is>
          <t>None</t>
        </is>
      </c>
      <c r="AO1841" s="102" t="n">
        <v>0</v>
      </c>
      <c r="AP1841" s="103" t="n">
        <v>1.17</v>
      </c>
      <c r="AQ1841" s="102" t="n">
        <v>68</v>
      </c>
      <c r="AR1841" s="91" t="inlineStr">
        <is>
          <t>N</t>
        </is>
      </c>
      <c r="AS1841" s="104" t="n"/>
      <c r="AT1841" s="92">
        <f>IF(AND(P1841="52-wk high",T1841&gt;=Settings!$B$7),"Y","N")</f>
        <v/>
      </c>
      <c r="AU1841" s="91">
        <f>IF(AND(AD1841&gt;=Settings!$B$8,M1841&gt;0),"Y","N")</f>
        <v/>
      </c>
      <c r="AV1841" s="91">
        <f>IF(OR(AH1841&gt;Settings!$B$9,AI1841&gt;Settings!$B$9),"Y","N")</f>
        <v/>
      </c>
      <c r="AW1841" s="91">
        <f>IF(AJ1841&lt;&gt;"Y","n/a",IF(AND(M1841&gt;0,AK1841&gt;Settings!$B$10),"Y","N"))</f>
        <v/>
      </c>
      <c r="AX1841" s="91">
        <f>IF(AO1841&gt;=Settings!$B$11,"Y","N")</f>
        <v/>
      </c>
      <c r="AY1841" s="99">
        <f>(AT1841="Y")+(AU1841="Y")+(AV1841="Y")+(AW1841="Y")+(AX1841="Y")</f>
        <v/>
      </c>
      <c r="AZ1841" s="94">
        <f>IF(AY1841=0,"None",_xlfn.TEXTJOIN(", ",TRUE(),IF(AT1841="Y","Breakout",""),IF(AU1841="Y","Accumulation",""),IF(AV1841="Y","Institutional buying",""),IF(AW1841="Y","Long buildup",""),IF(AX1841="Y","Momentum leader","")))</f>
        <v/>
      </c>
      <c r="BA1841" s="94">
        <f>IF(BW1841="","","Passes "&amp;AY1841&amp;" of 5 buy-side scans"&amp;IF(G1841="Y","; RED FLAG: filter out using Red flag column",""))</f>
        <v/>
      </c>
      <c r="BB1841" s="91" t="inlineStr">
        <is>
          <t>Lower</t>
        </is>
      </c>
      <c r="BC1841" s="92" t="inlineStr">
        <is>
          <t>Y</t>
        </is>
      </c>
      <c r="BD1841" s="94" t="inlineStr">
        <is>
          <t>EPS zero</t>
        </is>
      </c>
      <c r="BE1841" s="94" t="n"/>
      <c r="BF1841" s="92">
        <f>IF(R1841*100000&gt;=Settings!$B$5,"Y","N")</f>
        <v/>
      </c>
      <c r="BG1841" s="91">
        <f>IF(F1841&gt;Settings!$B$6,"Y","N")</f>
        <v/>
      </c>
      <c r="BH1841" s="97" t="n">
        <v>-45.78</v>
      </c>
      <c r="BI1841" s="96" t="n">
        <v>-5.2</v>
      </c>
      <c r="BJ1841" s="96" t="n">
        <v>-12.48</v>
      </c>
      <c r="BK1841" s="96" t="n">
        <v>-27.4</v>
      </c>
      <c r="BL1841" s="96" t="n">
        <v>33.43</v>
      </c>
      <c r="BM1841" s="96" t="n">
        <v>8.970000000000001</v>
      </c>
      <c r="BN1841" s="97" t="n">
        <v>-5.17</v>
      </c>
      <c r="BO1841" s="96" t="n">
        <v>-10.93</v>
      </c>
      <c r="BP1841" s="96" t="n">
        <v>-15.2</v>
      </c>
      <c r="BQ1841" s="96" t="n">
        <v>-15.07</v>
      </c>
      <c r="BR1841" s="91" t="inlineStr">
        <is>
          <t>Mixed</t>
        </is>
      </c>
      <c r="BS1841" s="91" t="inlineStr">
        <is>
          <t>None</t>
        </is>
      </c>
      <c r="BT1841" s="96" t="n">
        <v>40.2</v>
      </c>
      <c r="BU1841" s="91" t="inlineStr">
        <is>
          <t>N</t>
        </is>
      </c>
      <c r="BV1841" s="99">
        <f>IF(OR(BF1841&lt;&gt;"Y",BG1841&lt;&gt;"Y"),"",(AND(ISNUMBER(BQ1841),BQ1841&gt;0))+(BR1841="Stacked up")+(AND(ISNUMBER(BH1841),BH1841&gt;=-Settings!$B$17))+(AND(ISNUMBER(BK1841),ISNUMBER(BM1841),BK1841&gt;0,BM1841&gt;0))+(AND(ISNUMBER(AQ1841),AQ1841&gt;=Settings!$B$18))+(AND(ISNUMBER(BT1841),BT1841&gt;=Settings!$B$19,BT1841&lt;=Settings!$B$20))+(AND(ISNUMBER(AS1841),AS1841&gt;0))+(AND(ISNUMBER(T1841),ISNUMBER(M1841),T1841&gt;=Settings!$B$21,M1841&gt;0))+(AND(ISNUMBER(AD1841),ISNUMBER(M1841),AD1841&gt;=Settings!$B$22,M1841&gt;0))+(AY1841&gt;=1))</f>
        <v/>
      </c>
      <c r="BW1841" s="91">
        <f>IF(OR(AY1841=0,BF1841&lt;&gt;"Y",BG1841&lt;&gt;"Y"),"",1+SUMPRODUCT(($A$6:$A$2604=A1841)*($AY$6:$AY$2604&gt;0)*($BF$6:$BF$2604="Y")*($BG$6:$BG$2604="Y")*(($AY$6:$AY$2604&gt;AY1841)+($AY$6:$AY$2604=AY1841)*($AD$6:$AD$2604&gt;AD1841))))</f>
        <v/>
      </c>
    </row>
    <row r="1842" ht="23.85" customHeight="1" s="55">
      <c r="A1842" s="90" t="n">
        <v>46296</v>
      </c>
      <c r="B1842" s="91" t="inlineStr">
        <is>
          <t>OSWALAGRO</t>
        </is>
      </c>
      <c r="C1842" s="91" t="inlineStr">
        <is>
          <t>INE142A01012</t>
        </is>
      </c>
      <c r="D1842" s="91" t="n"/>
      <c r="E1842" s="91" t="inlineStr">
        <is>
          <t>None</t>
        </is>
      </c>
      <c r="F1842" s="93" t="n">
        <v>444</v>
      </c>
      <c r="G1842" s="92" t="inlineStr">
        <is>
          <t>N</t>
        </is>
      </c>
      <c r="H1842" s="94" t="n"/>
      <c r="I1842" s="91" t="inlineStr">
        <is>
          <t>N</t>
        </is>
      </c>
      <c r="J1842" s="92">
        <f>IF(K1842="","N","Y")</f>
        <v/>
      </c>
      <c r="K1842" s="94">
        <f>_xlfn.TEXTJOIN("; ",TRUE,IF(P1842="52-wk low","52-wk low",""),IF(AND(AD1842&gt;=Settings!$B$12,M1842&lt;0),"Distribution",""),IF(AND(AJ1842="Y",M1842&lt;0,AK1842&lt;-Settings!$B$13),"Long unwinding",""),IF(AND(AJ1842="Y",M1842&lt;0,AK1842&gt;Settings!$B$13),"Short buildup",""))</f>
        <v/>
      </c>
      <c r="L1842" s="95" t="n">
        <v>33.11</v>
      </c>
      <c r="M1842" s="96" t="n">
        <v>-2.47</v>
      </c>
      <c r="N1842" s="93" t="n">
        <v>1877</v>
      </c>
      <c r="O1842" s="91" t="inlineStr">
        <is>
          <t>None</t>
        </is>
      </c>
      <c r="P1842" s="91" t="inlineStr">
        <is>
          <t>None</t>
        </is>
      </c>
      <c r="Q1842" s="97" t="n">
        <v>0.17</v>
      </c>
      <c r="R1842" s="96" t="n">
        <v>0.38</v>
      </c>
      <c r="S1842" s="96" t="n">
        <v>0.45</v>
      </c>
      <c r="T1842" s="96" t="n">
        <v>0.39</v>
      </c>
      <c r="U1842" s="96" t="n">
        <v>0.48</v>
      </c>
      <c r="V1842" s="103" t="n">
        <v>1.05</v>
      </c>
      <c r="W1842" s="102" t="n">
        <v>7</v>
      </c>
      <c r="X1842" s="93" t="n"/>
      <c r="Y1842" s="91" t="inlineStr">
        <is>
          <t>None</t>
        </is>
      </c>
      <c r="Z1842" s="99" t="n">
        <v>88.76000000000001</v>
      </c>
      <c r="AA1842" s="96" t="n">
        <v>1.14</v>
      </c>
      <c r="AB1842" s="96" t="n">
        <v>1.14</v>
      </c>
      <c r="AC1842" s="96" t="n">
        <v>0.5</v>
      </c>
      <c r="AD1842" s="96" t="n"/>
      <c r="AE1842" s="96" t="n"/>
      <c r="AF1842" s="103" t="n"/>
      <c r="AG1842" s="91" t="inlineStr">
        <is>
          <t>No delivery data</t>
        </is>
      </c>
      <c r="AH1842" s="100" t="n">
        <v>0</v>
      </c>
      <c r="AI1842" s="101" t="n">
        <v>0</v>
      </c>
      <c r="AJ1842" s="92" t="inlineStr">
        <is>
          <t>N</t>
        </is>
      </c>
      <c r="AK1842" s="96" t="n"/>
      <c r="AL1842" s="91" t="inlineStr">
        <is>
          <t>n/a</t>
        </is>
      </c>
      <c r="AM1842" s="93" t="n"/>
      <c r="AN1842" s="92" t="inlineStr">
        <is>
          <t>None</t>
        </is>
      </c>
      <c r="AO1842" s="102" t="n">
        <v>0</v>
      </c>
      <c r="AP1842" s="103" t="n">
        <v>0.52</v>
      </c>
      <c r="AQ1842" s="102" t="n">
        <v>8</v>
      </c>
      <c r="AR1842" s="91" t="inlineStr">
        <is>
          <t>N</t>
        </is>
      </c>
      <c r="AS1842" s="104" t="n"/>
      <c r="AT1842" s="92">
        <f>IF(AND(P1842="52-wk high",T1842&gt;=Settings!$B$7),"Y","N")</f>
        <v/>
      </c>
      <c r="AU1842" s="91">
        <f>IF(AND(AD1842&gt;=Settings!$B$8,M1842&gt;0),"Y","N")</f>
        <v/>
      </c>
      <c r="AV1842" s="91">
        <f>IF(OR(AH1842&gt;Settings!$B$9,AI1842&gt;Settings!$B$9),"Y","N")</f>
        <v/>
      </c>
      <c r="AW1842" s="91">
        <f>IF(AJ1842&lt;&gt;"Y","n/a",IF(AND(M1842&gt;0,AK1842&gt;Settings!$B$10),"Y","N"))</f>
        <v/>
      </c>
      <c r="AX1842" s="91">
        <f>IF(AO1842&gt;=Settings!$B$11,"Y","N")</f>
        <v/>
      </c>
      <c r="AY1842" s="99">
        <f>(AT1842="Y")+(AU1842="Y")+(AV1842="Y")+(AW1842="Y")+(AX1842="Y")</f>
        <v/>
      </c>
      <c r="AZ1842" s="94">
        <f>IF(AY1842=0,"None",_xlfn.TEXTJOIN(", ",TRUE(),IF(AT1842="Y","Breakout",""),IF(AU1842="Y","Accumulation",""),IF(AV1842="Y","Institutional buying",""),IF(AW1842="Y","Long buildup",""),IF(AX1842="Y","Momentum leader","")))</f>
        <v/>
      </c>
      <c r="BA1842" s="94">
        <f>IF(BW1842="","","Passes "&amp;AY1842&amp;" of 5 buy-side scans"&amp;IF(G1842="Y","; RED FLAG: filter out using Red flag column",""))</f>
        <v/>
      </c>
      <c r="BB1842" s="91" t="inlineStr">
        <is>
          <t>None</t>
        </is>
      </c>
      <c r="BC1842" s="92" t="inlineStr">
        <is>
          <t>Y</t>
        </is>
      </c>
      <c r="BD1842" s="94" t="inlineStr">
        <is>
          <t>PE &gt; 50; High-low range &gt;150% in 12 months</t>
        </is>
      </c>
      <c r="BE1842" s="94" t="n"/>
      <c r="BF1842" s="92">
        <f>IF(R1842*100000&gt;=Settings!$B$5,"Y","N")</f>
        <v/>
      </c>
      <c r="BG1842" s="91">
        <f>IF(F1842&gt;Settings!$B$6,"Y","N")</f>
        <v/>
      </c>
      <c r="BH1842" s="97" t="n">
        <v>-59.12</v>
      </c>
      <c r="BI1842" s="96" t="n">
        <v>-2.27</v>
      </c>
      <c r="BJ1842" s="96" t="n">
        <v>-10.27</v>
      </c>
      <c r="BK1842" s="96" t="n">
        <v>-19.67</v>
      </c>
      <c r="BL1842" s="96" t="n">
        <v>-18.17</v>
      </c>
      <c r="BM1842" s="96" t="n">
        <v>-54.95</v>
      </c>
      <c r="BN1842" s="97" t="n">
        <v>-4.92</v>
      </c>
      <c r="BO1842" s="96" t="n">
        <v>-9.85</v>
      </c>
      <c r="BP1842" s="96" t="n">
        <v>-16.68</v>
      </c>
      <c r="BQ1842" s="96" t="n">
        <v>-27.58</v>
      </c>
      <c r="BR1842" s="91" t="inlineStr">
        <is>
          <t>Stacked down</t>
        </is>
      </c>
      <c r="BS1842" s="91" t="inlineStr">
        <is>
          <t>None</t>
        </is>
      </c>
      <c r="BT1842" s="96" t="n">
        <v>35.7</v>
      </c>
      <c r="BU1842" s="91" t="inlineStr">
        <is>
          <t>N</t>
        </is>
      </c>
      <c r="BV1842" s="99">
        <f>IF(OR(BF1842&lt;&gt;"Y",BG1842&lt;&gt;"Y"),"",(AND(ISNUMBER(BQ1842),BQ1842&gt;0))+(BR1842="Stacked up")+(AND(ISNUMBER(BH1842),BH1842&gt;=-Settings!$B$17))+(AND(ISNUMBER(BK1842),ISNUMBER(BM1842),BK1842&gt;0,BM1842&gt;0))+(AND(ISNUMBER(AQ1842),AQ1842&gt;=Settings!$B$18))+(AND(ISNUMBER(BT1842),BT1842&gt;=Settings!$B$19,BT1842&lt;=Settings!$B$20))+(AND(ISNUMBER(AS1842),AS1842&gt;0))+(AND(ISNUMBER(T1842),ISNUMBER(M1842),T1842&gt;=Settings!$B$21,M1842&gt;0))+(AND(ISNUMBER(AD1842),ISNUMBER(M1842),AD1842&gt;=Settings!$B$22,M1842&gt;0))+(AY1842&gt;=1))</f>
        <v/>
      </c>
      <c r="BW1842" s="91">
        <f>IF(OR(AY1842=0,BF1842&lt;&gt;"Y",BG1842&lt;&gt;"Y"),"",1+SUMPRODUCT(($A$6:$A$2604=A1842)*($AY$6:$AY$2604&gt;0)*($BF$6:$BF$2604="Y")*($BG$6:$BG$2604="Y")*(($AY$6:$AY$2604&gt;AY1842)+($AY$6:$AY$2604=AY1842)*($AD$6:$AD$2604&gt;AD1842))))</f>
        <v/>
      </c>
    </row>
    <row r="1843" ht="23.85" customHeight="1" s="55">
      <c r="A1843" s="90" t="n">
        <v>46296</v>
      </c>
      <c r="B1843" s="91" t="inlineStr">
        <is>
          <t>NILASPACES</t>
        </is>
      </c>
      <c r="C1843" s="91" t="inlineStr">
        <is>
          <t>INE00S901012</t>
        </is>
      </c>
      <c r="D1843" s="91" t="n"/>
      <c r="E1843" s="91" t="inlineStr">
        <is>
          <t>None</t>
        </is>
      </c>
      <c r="F1843" s="93" t="n">
        <v>442</v>
      </c>
      <c r="G1843" s="92" t="inlineStr">
        <is>
          <t>N</t>
        </is>
      </c>
      <c r="H1843" s="94" t="n"/>
      <c r="I1843" s="91" t="inlineStr">
        <is>
          <t>N</t>
        </is>
      </c>
      <c r="J1843" s="92">
        <f>IF(K1843="","N","Y")</f>
        <v/>
      </c>
      <c r="K1843" s="94">
        <f>_xlfn.TEXTJOIN("; ",TRUE,IF(P1843="52-wk low","52-wk low",""),IF(AND(AD1843&gt;=Settings!$B$12,M1843&lt;0),"Distribution",""),IF(AND(AJ1843="Y",M1843&lt;0,AK1843&lt;-Settings!$B$13),"Long unwinding",""),IF(AND(AJ1843="Y",M1843&lt;0,AK1843&gt;Settings!$B$13),"Short buildup",""))</f>
        <v/>
      </c>
      <c r="L1843" s="95" t="n">
        <v>11.22</v>
      </c>
      <c r="M1843" s="96" t="n">
        <v>0.27</v>
      </c>
      <c r="N1843" s="93" t="n">
        <v>506</v>
      </c>
      <c r="O1843" s="91" t="inlineStr">
        <is>
          <t>None</t>
        </is>
      </c>
      <c r="P1843" s="91" t="inlineStr">
        <is>
          <t>52-wk low</t>
        </is>
      </c>
      <c r="Q1843" s="97" t="n">
        <v>5.59</v>
      </c>
      <c r="R1843" s="96" t="n">
        <v>14.34</v>
      </c>
      <c r="S1843" s="96" t="n">
        <v>0.37</v>
      </c>
      <c r="T1843" s="96" t="n">
        <v>0.48</v>
      </c>
      <c r="U1843" s="96" t="n">
        <v>0.7</v>
      </c>
      <c r="V1843" s="103" t="n">
        <v>1.8</v>
      </c>
      <c r="W1843" s="102" t="n">
        <v>7</v>
      </c>
      <c r="X1843" s="93" t="n"/>
      <c r="Y1843" s="91" t="inlineStr">
        <is>
          <t>None</t>
        </is>
      </c>
      <c r="Z1843" s="99" t="n">
        <v>50.24</v>
      </c>
      <c r="AA1843" s="96" t="n">
        <v>1.01</v>
      </c>
      <c r="AB1843" s="96" t="n">
        <v>0.92</v>
      </c>
      <c r="AC1843" s="96" t="n">
        <v>0.4</v>
      </c>
      <c r="AD1843" s="96" t="n">
        <v>0.49</v>
      </c>
      <c r="AE1843" s="96" t="n">
        <v>0.66</v>
      </c>
      <c r="AF1843" s="103" t="n">
        <v>0.9</v>
      </c>
      <c r="AG1843" s="91" t="inlineStr">
        <is>
          <t>Drying up</t>
        </is>
      </c>
      <c r="AH1843" s="100" t="n">
        <v>0</v>
      </c>
      <c r="AI1843" s="101" t="n">
        <v>0</v>
      </c>
      <c r="AJ1843" s="92" t="inlineStr">
        <is>
          <t>N</t>
        </is>
      </c>
      <c r="AK1843" s="96" t="n"/>
      <c r="AL1843" s="91" t="inlineStr">
        <is>
          <t>n/a</t>
        </is>
      </c>
      <c r="AM1843" s="93" t="n"/>
      <c r="AN1843" s="92" t="inlineStr">
        <is>
          <t>None</t>
        </is>
      </c>
      <c r="AO1843" s="102" t="n">
        <v>0</v>
      </c>
      <c r="AP1843" s="103" t="n">
        <v>0.5600000000000001</v>
      </c>
      <c r="AQ1843" s="102" t="n">
        <v>12</v>
      </c>
      <c r="AR1843" s="91" t="inlineStr">
        <is>
          <t>N</t>
        </is>
      </c>
      <c r="AS1843" s="104" t="n"/>
      <c r="AT1843" s="92">
        <f>IF(AND(P1843="52-wk high",T1843&gt;=Settings!$B$7),"Y","N")</f>
        <v/>
      </c>
      <c r="AU1843" s="91">
        <f>IF(AND(AD1843&gt;=Settings!$B$8,M1843&gt;0),"Y","N")</f>
        <v/>
      </c>
      <c r="AV1843" s="91">
        <f>IF(OR(AH1843&gt;Settings!$B$9,AI1843&gt;Settings!$B$9),"Y","N")</f>
        <v/>
      </c>
      <c r="AW1843" s="91">
        <f>IF(AJ1843&lt;&gt;"Y","n/a",IF(AND(M1843&gt;0,AK1843&gt;Settings!$B$10),"Y","N"))</f>
        <v/>
      </c>
      <c r="AX1843" s="91">
        <f>IF(AO1843&gt;=Settings!$B$11,"Y","N")</f>
        <v/>
      </c>
      <c r="AY1843" s="99">
        <f>(AT1843="Y")+(AU1843="Y")+(AV1843="Y")+(AW1843="Y")+(AX1843="Y")</f>
        <v/>
      </c>
      <c r="AZ1843" s="94">
        <f>IF(AY1843=0,"None",_xlfn.TEXTJOIN(", ",TRUE(),IF(AT1843="Y","Breakout",""),IF(AU1843="Y","Accumulation",""),IF(AV1843="Y","Institutional buying",""),IF(AW1843="Y","Long buildup",""),IF(AX1843="Y","Momentum leader","")))</f>
        <v/>
      </c>
      <c r="BA1843" s="94">
        <f>IF(BW1843="","","Passes "&amp;AY1843&amp;" of 5 buy-side scans"&amp;IF(G1843="Y","; RED FLAG: filter out using Red flag column",""))</f>
        <v/>
      </c>
      <c r="BB1843" s="91" t="inlineStr">
        <is>
          <t>None</t>
        </is>
      </c>
      <c r="BC1843" s="92" t="inlineStr">
        <is>
          <t>N</t>
        </is>
      </c>
      <c r="BD1843" s="94" t="n"/>
      <c r="BE1843" s="94" t="n"/>
      <c r="BF1843" s="92">
        <f>IF(R1843*100000&gt;=Settings!$B$5,"Y","N")</f>
        <v/>
      </c>
      <c r="BG1843" s="91">
        <f>IF(F1843&gt;Settings!$B$6,"Y","N")</f>
        <v/>
      </c>
      <c r="BH1843" s="97" t="n">
        <v>-43.82</v>
      </c>
      <c r="BI1843" s="96" t="n">
        <v>-1.84</v>
      </c>
      <c r="BJ1843" s="96" t="n">
        <v>-11.86</v>
      </c>
      <c r="BK1843" s="96" t="n">
        <v>-12.62</v>
      </c>
      <c r="BL1843" s="96" t="n">
        <v>-14.87</v>
      </c>
      <c r="BM1843" s="96" t="n">
        <v>-32.73</v>
      </c>
      <c r="BN1843" s="97" t="n">
        <v>-4.83</v>
      </c>
      <c r="BO1843" s="96" t="n">
        <v>-7.64</v>
      </c>
      <c r="BP1843" s="96" t="n">
        <v>-10.55</v>
      </c>
      <c r="BQ1843" s="96" t="n">
        <v>-16.19</v>
      </c>
      <c r="BR1843" s="91" t="inlineStr">
        <is>
          <t>Stacked down</t>
        </is>
      </c>
      <c r="BS1843" s="91" t="inlineStr">
        <is>
          <t>None</t>
        </is>
      </c>
      <c r="BT1843" s="96" t="n">
        <v>31.4</v>
      </c>
      <c r="BU1843" s="91" t="inlineStr">
        <is>
          <t>N</t>
        </is>
      </c>
      <c r="BV1843" s="99">
        <f>IF(OR(BF1843&lt;&gt;"Y",BG1843&lt;&gt;"Y"),"",(AND(ISNUMBER(BQ1843),BQ1843&gt;0))+(BR1843="Stacked up")+(AND(ISNUMBER(BH1843),BH1843&gt;=-Settings!$B$17))+(AND(ISNUMBER(BK1843),ISNUMBER(BM1843),BK1843&gt;0,BM1843&gt;0))+(AND(ISNUMBER(AQ1843),AQ1843&gt;=Settings!$B$18))+(AND(ISNUMBER(BT1843),BT1843&gt;=Settings!$B$19,BT1843&lt;=Settings!$B$20))+(AND(ISNUMBER(AS1843),AS1843&gt;0))+(AND(ISNUMBER(T1843),ISNUMBER(M1843),T1843&gt;=Settings!$B$21,M1843&gt;0))+(AND(ISNUMBER(AD1843),ISNUMBER(M1843),AD1843&gt;=Settings!$B$22,M1843&gt;0))+(AY1843&gt;=1))</f>
        <v/>
      </c>
      <c r="BW1843" s="91">
        <f>IF(OR(AY1843=0,BF1843&lt;&gt;"Y",BG1843&lt;&gt;"Y"),"",1+SUMPRODUCT(($A$6:$A$2604=A1843)*($AY$6:$AY$2604&gt;0)*($BF$6:$BF$2604="Y")*($BG$6:$BG$2604="Y")*(($AY$6:$AY$2604&gt;AY1843)+($AY$6:$AY$2604=AY1843)*($AD$6:$AD$2604&gt;AD1843))))</f>
        <v/>
      </c>
    </row>
    <row r="1844" ht="23.85" customHeight="1" s="55">
      <c r="A1844" s="90" t="n">
        <v>46296</v>
      </c>
      <c r="B1844" s="91" t="inlineStr">
        <is>
          <t>BMWVENTLTD</t>
        </is>
      </c>
      <c r="C1844" s="91" t="inlineStr">
        <is>
          <t>INE965W01036</t>
        </is>
      </c>
      <c r="D1844" s="91" t="n"/>
      <c r="E1844" s="91" t="inlineStr">
        <is>
          <t>None</t>
        </is>
      </c>
      <c r="F1844" s="93" t="n">
        <v>441</v>
      </c>
      <c r="G1844" s="92" t="inlineStr">
        <is>
          <t>N</t>
        </is>
      </c>
      <c r="H1844" s="94" t="n"/>
      <c r="I1844" s="91" t="inlineStr">
        <is>
          <t>N</t>
        </is>
      </c>
      <c r="J1844" s="92">
        <f>IF(K1844="","N","Y")</f>
        <v/>
      </c>
      <c r="K1844" s="94">
        <f>_xlfn.TEXTJOIN("; ",TRUE,IF(P1844="52-wk low","52-wk low",""),IF(AND(AD1844&gt;=Settings!$B$12,M1844&lt;0),"Distribution",""),IF(AND(AJ1844="Y",M1844&lt;0,AK1844&lt;-Settings!$B$13),"Long unwinding",""),IF(AND(AJ1844="Y",M1844&lt;0,AK1844&gt;Settings!$B$13),"Short buildup",""))</f>
        <v/>
      </c>
      <c r="L1844" s="95" t="n">
        <v>50.83</v>
      </c>
      <c r="M1844" s="96" t="n">
        <v>-1.3</v>
      </c>
      <c r="N1844" s="93" t="n">
        <v>1205</v>
      </c>
      <c r="O1844" s="91" t="inlineStr">
        <is>
          <t>None</t>
        </is>
      </c>
      <c r="P1844" s="91" t="inlineStr">
        <is>
          <t>None</t>
        </is>
      </c>
      <c r="Q1844" s="97" t="n">
        <v>0.49</v>
      </c>
      <c r="R1844" s="96" t="n">
        <v>1.22</v>
      </c>
      <c r="S1844" s="96" t="n">
        <v>0.4</v>
      </c>
      <c r="T1844" s="96" t="n">
        <v>0.51</v>
      </c>
      <c r="U1844" s="96" t="n">
        <v>0.59</v>
      </c>
      <c r="V1844" s="103" t="n">
        <v>1.49</v>
      </c>
      <c r="W1844" s="102" t="n">
        <v>7</v>
      </c>
      <c r="X1844" s="93" t="n"/>
      <c r="Y1844" s="91" t="inlineStr">
        <is>
          <t>None</t>
        </is>
      </c>
      <c r="Z1844" s="99" t="n">
        <v>69.3</v>
      </c>
      <c r="AA1844" s="96" t="n">
        <v>1.06</v>
      </c>
      <c r="AB1844" s="96" t="n">
        <v>1.18</v>
      </c>
      <c r="AC1844" s="96" t="n">
        <v>0.45</v>
      </c>
      <c r="AD1844" s="96" t="n">
        <v>0.6</v>
      </c>
      <c r="AE1844" s="96" t="n">
        <v>0.71</v>
      </c>
      <c r="AF1844" s="103" t="n">
        <v>1.09</v>
      </c>
      <c r="AG1844" s="91" t="inlineStr">
        <is>
          <t>Normal</t>
        </is>
      </c>
      <c r="AH1844" s="100" t="n">
        <v>0</v>
      </c>
      <c r="AI1844" s="101" t="n">
        <v>0</v>
      </c>
      <c r="AJ1844" s="92" t="inlineStr">
        <is>
          <t>N</t>
        </is>
      </c>
      <c r="AK1844" s="96" t="n"/>
      <c r="AL1844" s="91" t="inlineStr">
        <is>
          <t>n/a</t>
        </is>
      </c>
      <c r="AM1844" s="93" t="n"/>
      <c r="AN1844" s="92" t="inlineStr">
        <is>
          <t>None</t>
        </is>
      </c>
      <c r="AO1844" s="102" t="n">
        <v>0</v>
      </c>
      <c r="AP1844" s="103" t="n">
        <v>0.62</v>
      </c>
      <c r="AQ1844" s="102" t="n">
        <v>23</v>
      </c>
      <c r="AR1844" s="91" t="inlineStr">
        <is>
          <t>N</t>
        </is>
      </c>
      <c r="AS1844" s="104" t="n"/>
      <c r="AT1844" s="92">
        <f>IF(AND(P1844="52-wk high",T1844&gt;=Settings!$B$7),"Y","N")</f>
        <v/>
      </c>
      <c r="AU1844" s="91">
        <f>IF(AND(AD1844&gt;=Settings!$B$8,M1844&gt;0),"Y","N")</f>
        <v/>
      </c>
      <c r="AV1844" s="91">
        <f>IF(OR(AH1844&gt;Settings!$B$9,AI1844&gt;Settings!$B$9),"Y","N")</f>
        <v/>
      </c>
      <c r="AW1844" s="91">
        <f>IF(AJ1844&lt;&gt;"Y","n/a",IF(AND(M1844&gt;0,AK1844&gt;Settings!$B$10),"Y","N"))</f>
        <v/>
      </c>
      <c r="AX1844" s="91">
        <f>IF(AO1844&gt;=Settings!$B$11,"Y","N")</f>
        <v/>
      </c>
      <c r="AY1844" s="99">
        <f>(AT1844="Y")+(AU1844="Y")+(AV1844="Y")+(AW1844="Y")+(AX1844="Y")</f>
        <v/>
      </c>
      <c r="AZ1844" s="94">
        <f>IF(AY1844=0,"None",_xlfn.TEXTJOIN(", ",TRUE(),IF(AT1844="Y","Breakout",""),IF(AU1844="Y","Accumulation",""),IF(AV1844="Y","Institutional buying",""),IF(AW1844="Y","Long buildup",""),IF(AX1844="Y","Momentum leader","")))</f>
        <v/>
      </c>
      <c r="BA1844" s="94">
        <f>IF(BW1844="","","Passes "&amp;AY1844&amp;" of 5 buy-side scans"&amp;IF(G1844="Y","; RED FLAG: filter out using Red flag column",""))</f>
        <v/>
      </c>
      <c r="BB1844" s="91" t="inlineStr">
        <is>
          <t>None</t>
        </is>
      </c>
      <c r="BC1844" s="92" t="inlineStr">
        <is>
          <t>N</t>
        </is>
      </c>
      <c r="BD1844" s="94" t="n"/>
      <c r="BE1844" s="94" t="n"/>
      <c r="BF1844" s="92">
        <f>IF(R1844*100000&gt;=Settings!$B$5,"Y","N")</f>
        <v/>
      </c>
      <c r="BG1844" s="91">
        <f>IF(F1844&gt;Settings!$B$6,"Y","N")</f>
        <v/>
      </c>
      <c r="BH1844" s="97" t="n">
        <v>-34.83</v>
      </c>
      <c r="BI1844" s="96" t="n">
        <v>-2.68</v>
      </c>
      <c r="BJ1844" s="96" t="n">
        <v>-8.050000000000001</v>
      </c>
      <c r="BK1844" s="96" t="n">
        <v>-11.57</v>
      </c>
      <c r="BL1844" s="96" t="n">
        <v>-2.19</v>
      </c>
      <c r="BM1844" s="96" t="n">
        <v>-31.4</v>
      </c>
      <c r="BN1844" s="97" t="n">
        <v>-3.44</v>
      </c>
      <c r="BO1844" s="96" t="n">
        <v>-7.22</v>
      </c>
      <c r="BP1844" s="96" t="n">
        <v>-10.15</v>
      </c>
      <c r="BQ1844" s="96" t="n">
        <v>-13.93</v>
      </c>
      <c r="BR1844" s="91" t="inlineStr">
        <is>
          <t>Stacked down</t>
        </is>
      </c>
      <c r="BS1844" s="91" t="inlineStr">
        <is>
          <t>None</t>
        </is>
      </c>
      <c r="BT1844" s="96" t="n">
        <v>35.7</v>
      </c>
      <c r="BU1844" s="91" t="inlineStr">
        <is>
          <t>N</t>
        </is>
      </c>
      <c r="BV1844" s="99">
        <f>IF(OR(BF1844&lt;&gt;"Y",BG1844&lt;&gt;"Y"),"",(AND(ISNUMBER(BQ1844),BQ1844&gt;0))+(BR1844="Stacked up")+(AND(ISNUMBER(BH1844),BH1844&gt;=-Settings!$B$17))+(AND(ISNUMBER(BK1844),ISNUMBER(BM1844),BK1844&gt;0,BM1844&gt;0))+(AND(ISNUMBER(AQ1844),AQ1844&gt;=Settings!$B$18))+(AND(ISNUMBER(BT1844),BT1844&gt;=Settings!$B$19,BT1844&lt;=Settings!$B$20))+(AND(ISNUMBER(AS1844),AS1844&gt;0))+(AND(ISNUMBER(T1844),ISNUMBER(M1844),T1844&gt;=Settings!$B$21,M1844&gt;0))+(AND(ISNUMBER(AD1844),ISNUMBER(M1844),AD1844&gt;=Settings!$B$22,M1844&gt;0))+(AY1844&gt;=1))</f>
        <v/>
      </c>
      <c r="BW1844" s="91">
        <f>IF(OR(AY1844=0,BF1844&lt;&gt;"Y",BG1844&lt;&gt;"Y"),"",1+SUMPRODUCT(($A$6:$A$2604=A1844)*($AY$6:$AY$2604&gt;0)*($BF$6:$BF$2604="Y")*($BG$6:$BG$2604="Y")*(($AY$6:$AY$2604&gt;AY1844)+($AY$6:$AY$2604=AY1844)*($AD$6:$AD$2604&gt;AD1844))))</f>
        <v/>
      </c>
    </row>
    <row r="1845" ht="23.85" customHeight="1" s="55">
      <c r="A1845" s="90" t="n">
        <v>46296</v>
      </c>
      <c r="B1845" s="91" t="inlineStr">
        <is>
          <t>THOMASCOTT</t>
        </is>
      </c>
      <c r="C1845" s="91" t="inlineStr">
        <is>
          <t>INE480M01011</t>
        </is>
      </c>
      <c r="D1845" s="91" t="n"/>
      <c r="E1845" s="91" t="inlineStr">
        <is>
          <t>None</t>
        </is>
      </c>
      <c r="F1845" s="93" t="n">
        <v>440</v>
      </c>
      <c r="G1845" s="92" t="inlineStr">
        <is>
          <t>N</t>
        </is>
      </c>
      <c r="H1845" s="94" t="n"/>
      <c r="I1845" s="91" t="inlineStr">
        <is>
          <t>N</t>
        </is>
      </c>
      <c r="J1845" s="92">
        <f>IF(K1845="","N","Y")</f>
        <v/>
      </c>
      <c r="K1845" s="94">
        <f>_xlfn.TEXTJOIN("; ",TRUE,IF(P1845="52-wk low","52-wk low",""),IF(AND(AD1845&gt;=Settings!$B$12,M1845&lt;0),"Distribution",""),IF(AND(AJ1845="Y",M1845&lt;0,AK1845&lt;-Settings!$B$13),"Long unwinding",""),IF(AND(AJ1845="Y",M1845&lt;0,AK1845&gt;Settings!$B$13),"Short buildup",""))</f>
        <v/>
      </c>
      <c r="L1845" s="95" t="n">
        <v>300.2</v>
      </c>
      <c r="M1845" s="96" t="n">
        <v>12.29</v>
      </c>
      <c r="N1845" s="93" t="n">
        <v>7</v>
      </c>
      <c r="O1845" s="91" t="inlineStr">
        <is>
          <t>Top gainer</t>
        </is>
      </c>
      <c r="P1845" s="91" t="inlineStr">
        <is>
          <t>None</t>
        </is>
      </c>
      <c r="Q1845" s="97" t="n">
        <v>7.25</v>
      </c>
      <c r="R1845" s="96" t="n">
        <v>1.04</v>
      </c>
      <c r="S1845" s="96" t="n">
        <v>10.5</v>
      </c>
      <c r="T1845" s="96" t="n">
        <v>7.98</v>
      </c>
      <c r="U1845" s="96" t="n">
        <v>10.26</v>
      </c>
      <c r="V1845" s="103" t="n">
        <v>1.34</v>
      </c>
      <c r="W1845" s="102" t="n">
        <v>8</v>
      </c>
      <c r="X1845" s="93" t="n">
        <v>10</v>
      </c>
      <c r="Y1845" s="91" t="inlineStr">
        <is>
          <t>None</t>
        </is>
      </c>
      <c r="Z1845" s="99" t="n">
        <v>30.31</v>
      </c>
      <c r="AA1845" s="96" t="n">
        <v>0.53</v>
      </c>
      <c r="AB1845" s="96" t="n">
        <v>0.57</v>
      </c>
      <c r="AC1845" s="96" t="n">
        <v>5.71</v>
      </c>
      <c r="AD1845" s="96" t="n">
        <v>6.28</v>
      </c>
      <c r="AE1845" s="96" t="n">
        <v>7.09</v>
      </c>
      <c r="AF1845" s="103" t="n">
        <v>1.1</v>
      </c>
      <c r="AG1845" s="91" t="inlineStr">
        <is>
          <t>Normal</t>
        </is>
      </c>
      <c r="AH1845" s="100" t="n">
        <v>0</v>
      </c>
      <c r="AI1845" s="101" t="n">
        <v>0</v>
      </c>
      <c r="AJ1845" s="92" t="inlineStr">
        <is>
          <t>N</t>
        </is>
      </c>
      <c r="AK1845" s="96" t="n"/>
      <c r="AL1845" s="91" t="inlineStr">
        <is>
          <t>n/a</t>
        </is>
      </c>
      <c r="AM1845" s="93" t="n"/>
      <c r="AN1845" s="92" t="inlineStr">
        <is>
          <t>None</t>
        </is>
      </c>
      <c r="AO1845" s="102" t="n">
        <v>0</v>
      </c>
      <c r="AP1845" s="103" t="n">
        <v>0.88</v>
      </c>
      <c r="AQ1845" s="102" t="n">
        <v>56</v>
      </c>
      <c r="AR1845" s="91" t="inlineStr">
        <is>
          <t>N</t>
        </is>
      </c>
      <c r="AS1845" s="104" t="n"/>
      <c r="AT1845" s="92">
        <f>IF(AND(P1845="52-wk high",T1845&gt;=Settings!$B$7),"Y","N")</f>
        <v/>
      </c>
      <c r="AU1845" s="91">
        <f>IF(AND(AD1845&gt;=Settings!$B$8,M1845&gt;0),"Y","N")</f>
        <v/>
      </c>
      <c r="AV1845" s="91">
        <f>IF(OR(AH1845&gt;Settings!$B$9,AI1845&gt;Settings!$B$9),"Y","N")</f>
        <v/>
      </c>
      <c r="AW1845" s="91">
        <f>IF(AJ1845&lt;&gt;"Y","n/a",IF(AND(M1845&gt;0,AK1845&gt;Settings!$B$10),"Y","N"))</f>
        <v/>
      </c>
      <c r="AX1845" s="91">
        <f>IF(AO1845&gt;=Settings!$B$11,"Y","N")</f>
        <v/>
      </c>
      <c r="AY1845" s="99">
        <f>(AT1845="Y")+(AU1845="Y")+(AV1845="Y")+(AW1845="Y")+(AX1845="Y")</f>
        <v/>
      </c>
      <c r="AZ1845" s="94">
        <f>IF(AY1845=0,"None",_xlfn.TEXTJOIN(", ",TRUE(),IF(AT1845="Y","Breakout",""),IF(AU1845="Y","Accumulation",""),IF(AV1845="Y","Institutional buying",""),IF(AW1845="Y","Long buildup",""),IF(AX1845="Y","Momentum leader","")))</f>
        <v/>
      </c>
      <c r="BA1845" s="94">
        <f>IF(BW1845="","","Passes "&amp;AY1845&amp;" of 5 buy-side scans"&amp;IF(G1845="Y","; RED FLAG: filter out using Red flag column",""))</f>
        <v/>
      </c>
      <c r="BB1845" s="91" t="inlineStr">
        <is>
          <t>None</t>
        </is>
      </c>
      <c r="BC1845" s="92" t="inlineStr">
        <is>
          <t>Y</t>
        </is>
      </c>
      <c r="BD1845" s="94" t="inlineStr">
        <is>
          <t>&gt;25% move in 5 trading days; &gt;25% move in 15 days</t>
        </is>
      </c>
      <c r="BE1845" s="94" t="n"/>
      <c r="BF1845" s="92">
        <f>IF(R1845*100000&gt;=Settings!$B$5,"Y","N")</f>
        <v/>
      </c>
      <c r="BG1845" s="91">
        <f>IF(F1845&gt;Settings!$B$6,"Y","N")</f>
        <v/>
      </c>
      <c r="BH1845" s="97" t="n">
        <v>-34.71</v>
      </c>
      <c r="BI1845" s="96" t="n">
        <v>27.74</v>
      </c>
      <c r="BJ1845" s="96" t="n">
        <v>14.67</v>
      </c>
      <c r="BK1845" s="96" t="n">
        <v>-9.43</v>
      </c>
      <c r="BL1845" s="96" t="n">
        <v>20.77</v>
      </c>
      <c r="BM1845" s="96" t="n">
        <v>-12.95</v>
      </c>
      <c r="BN1845" s="97" t="n">
        <v>17.21</v>
      </c>
      <c r="BO1845" s="96" t="n">
        <v>11.01</v>
      </c>
      <c r="BP1845" s="96" t="n">
        <v>6.68</v>
      </c>
      <c r="BQ1845" s="96" t="n">
        <v>1.35</v>
      </c>
      <c r="BR1845" s="91" t="inlineStr">
        <is>
          <t>Mixed</t>
        </is>
      </c>
      <c r="BS1845" s="91" t="inlineStr">
        <is>
          <t>None</t>
        </is>
      </c>
      <c r="BT1845" s="96" t="n">
        <v>78.7</v>
      </c>
      <c r="BU1845" s="91" t="inlineStr">
        <is>
          <t>N</t>
        </is>
      </c>
      <c r="BV1845" s="99">
        <f>IF(OR(BF1845&lt;&gt;"Y",BG1845&lt;&gt;"Y"),"",(AND(ISNUMBER(BQ1845),BQ1845&gt;0))+(BR1845="Stacked up")+(AND(ISNUMBER(BH1845),BH1845&gt;=-Settings!$B$17))+(AND(ISNUMBER(BK1845),ISNUMBER(BM1845),BK1845&gt;0,BM1845&gt;0))+(AND(ISNUMBER(AQ1845),AQ1845&gt;=Settings!$B$18))+(AND(ISNUMBER(BT1845),BT1845&gt;=Settings!$B$19,BT1845&lt;=Settings!$B$20))+(AND(ISNUMBER(AS1845),AS1845&gt;0))+(AND(ISNUMBER(T1845),ISNUMBER(M1845),T1845&gt;=Settings!$B$21,M1845&gt;0))+(AND(ISNUMBER(AD1845),ISNUMBER(M1845),AD1845&gt;=Settings!$B$22,M1845&gt;0))+(AY1845&gt;=1))</f>
        <v/>
      </c>
      <c r="BW1845" s="91">
        <f>IF(OR(AY1845=0,BF1845&lt;&gt;"Y",BG1845&lt;&gt;"Y"),"",1+SUMPRODUCT(($A$6:$A$2604=A1845)*($AY$6:$AY$2604&gt;0)*($BF$6:$BF$2604="Y")*($BG$6:$BG$2604="Y")*(($AY$6:$AY$2604&gt;AY1845)+($AY$6:$AY$2604=AY1845)*($AD$6:$AD$2604&gt;AD1845))))</f>
        <v/>
      </c>
    </row>
    <row r="1846" ht="23.85" customHeight="1" s="55">
      <c r="A1846" s="90" t="n">
        <v>46296</v>
      </c>
      <c r="B1846" s="91" t="inlineStr">
        <is>
          <t>ASAHISONG</t>
        </is>
      </c>
      <c r="C1846" s="91" t="inlineStr">
        <is>
          <t>INE228I01012</t>
        </is>
      </c>
      <c r="D1846" s="91" t="n"/>
      <c r="E1846" s="91" t="inlineStr">
        <is>
          <t>None</t>
        </is>
      </c>
      <c r="F1846" s="93" t="n">
        <v>438</v>
      </c>
      <c r="G1846" s="92" t="inlineStr">
        <is>
          <t>Y</t>
        </is>
      </c>
      <c r="H1846" s="94" t="inlineStr">
        <is>
          <t>ESM Stage 1; T2T (BE series)</t>
        </is>
      </c>
      <c r="I1846" s="91" t="inlineStr">
        <is>
          <t>Y</t>
        </is>
      </c>
      <c r="J1846" s="92">
        <f>IF(K1846="","N","Y")</f>
        <v/>
      </c>
      <c r="K1846" s="94">
        <f>_xlfn.TEXTJOIN("; ",TRUE,IF(P1846="52-wk low","52-wk low",""),IF(AND(AD1846&gt;=Settings!$B$12,M1846&lt;0),"Distribution",""),IF(AND(AJ1846="Y",M1846&lt;0,AK1846&lt;-Settings!$B$13),"Long unwinding",""),IF(AND(AJ1846="Y",M1846&lt;0,AK1846&gt;Settings!$B$13),"Short buildup",""))</f>
        <v/>
      </c>
      <c r="L1846" s="95" t="n">
        <v>371.25</v>
      </c>
      <c r="M1846" s="96" t="n">
        <v>-4.6</v>
      </c>
      <c r="N1846" s="93" t="n">
        <v>2427</v>
      </c>
      <c r="O1846" s="91" t="inlineStr">
        <is>
          <t>None</t>
        </is>
      </c>
      <c r="P1846" s="91" t="inlineStr">
        <is>
          <t>None</t>
        </is>
      </c>
      <c r="Q1846" s="97" t="n">
        <v>0.1</v>
      </c>
      <c r="R1846" s="96" t="n">
        <v>0.15</v>
      </c>
      <c r="S1846" s="96" t="n">
        <v>0.65</v>
      </c>
      <c r="T1846" s="96" t="n">
        <v>0.19</v>
      </c>
      <c r="U1846" s="96" t="n">
        <v>0.27</v>
      </c>
      <c r="V1846" s="103" t="n">
        <v>0.42</v>
      </c>
      <c r="W1846" s="102" t="n">
        <v>0</v>
      </c>
      <c r="X1846" s="93" t="n"/>
      <c r="Y1846" s="91" t="inlineStr">
        <is>
          <t>None</t>
        </is>
      </c>
      <c r="Z1846" s="99" t="n"/>
      <c r="AA1846" s="96" t="n"/>
      <c r="AB1846" s="96" t="n"/>
      <c r="AC1846" s="96" t="n"/>
      <c r="AD1846" s="96" t="n"/>
      <c r="AE1846" s="96" t="n"/>
      <c r="AF1846" s="103" t="n"/>
      <c r="AG1846" s="91" t="inlineStr">
        <is>
          <t>No delivery data</t>
        </is>
      </c>
      <c r="AH1846" s="100" t="n">
        <v>0</v>
      </c>
      <c r="AI1846" s="101" t="n">
        <v>0</v>
      </c>
      <c r="AJ1846" s="92" t="inlineStr">
        <is>
          <t>N</t>
        </is>
      </c>
      <c r="AK1846" s="96" t="n"/>
      <c r="AL1846" s="91" t="inlineStr">
        <is>
          <t>n/a</t>
        </is>
      </c>
      <c r="AM1846" s="93" t="n"/>
      <c r="AN1846" s="92" t="inlineStr">
        <is>
          <t>None</t>
        </is>
      </c>
      <c r="AO1846" s="102" t="n">
        <v>0</v>
      </c>
      <c r="AP1846" s="103" t="n">
        <v>1.99</v>
      </c>
      <c r="AQ1846" s="102" t="n">
        <v>89</v>
      </c>
      <c r="AR1846" s="91" t="inlineStr">
        <is>
          <t>N</t>
        </is>
      </c>
      <c r="AS1846" s="104" t="n"/>
      <c r="AT1846" s="92">
        <f>IF(AND(P1846="52-wk high",T1846&gt;=Settings!$B$7),"Y","N")</f>
        <v/>
      </c>
      <c r="AU1846" s="91">
        <f>IF(AND(AD1846&gt;=Settings!$B$8,M1846&gt;0),"Y","N")</f>
        <v/>
      </c>
      <c r="AV1846" s="91">
        <f>IF(OR(AH1846&gt;Settings!$B$9,AI1846&gt;Settings!$B$9),"Y","N")</f>
        <v/>
      </c>
      <c r="AW1846" s="91">
        <f>IF(AJ1846&lt;&gt;"Y","n/a",IF(AND(M1846&gt;0,AK1846&gt;Settings!$B$10),"Y","N"))</f>
        <v/>
      </c>
      <c r="AX1846" s="91">
        <f>IF(AO1846&gt;=Settings!$B$11,"Y","N")</f>
        <v/>
      </c>
      <c r="AY1846" s="99">
        <f>(AT1846="Y")+(AU1846="Y")+(AV1846="Y")+(AW1846="Y")+(AX1846="Y")</f>
        <v/>
      </c>
      <c r="AZ1846" s="94">
        <f>IF(AY1846=0,"None",_xlfn.TEXTJOIN(", ",TRUE(),IF(AT1846="Y","Breakout",""),IF(AU1846="Y","Accumulation",""),IF(AV1846="Y","Institutional buying",""),IF(AW1846="Y","Long buildup",""),IF(AX1846="Y","Momentum leader","")))</f>
        <v/>
      </c>
      <c r="BA1846" s="94">
        <f>IF(BW1846="","","Passes "&amp;AY1846&amp;" of 5 buy-side scans"&amp;IF(G1846="Y","; RED FLAG: filter out using Red flag column",""))</f>
        <v/>
      </c>
      <c r="BB1846" s="91" t="inlineStr">
        <is>
          <t>Lower</t>
        </is>
      </c>
      <c r="BC1846" s="92" t="inlineStr">
        <is>
          <t>N</t>
        </is>
      </c>
      <c r="BD1846" s="94" t="n"/>
      <c r="BE1846" s="94" t="n"/>
      <c r="BF1846" s="92">
        <f>IF(R1846*100000&gt;=Settings!$B$5,"Y","N")</f>
        <v/>
      </c>
      <c r="BG1846" s="91">
        <f>IF(F1846&gt;Settings!$B$6,"Y","N")</f>
        <v/>
      </c>
      <c r="BH1846" s="97" t="n">
        <v>-10.32</v>
      </c>
      <c r="BI1846" s="96" t="n">
        <v>-4.32</v>
      </c>
      <c r="BJ1846" s="96" t="n">
        <v>-0.88</v>
      </c>
      <c r="BK1846" s="96" t="n">
        <v>47.97</v>
      </c>
      <c r="BL1846" s="96" t="n">
        <v>84.93000000000001</v>
      </c>
      <c r="BM1846" s="96" t="n">
        <v>34.24</v>
      </c>
      <c r="BN1846" s="97" t="n">
        <v>-1.55</v>
      </c>
      <c r="BO1846" s="96" t="n">
        <v>3.89</v>
      </c>
      <c r="BP1846" s="96" t="n">
        <v>13.73</v>
      </c>
      <c r="BQ1846" s="96" t="n">
        <v>24.56</v>
      </c>
      <c r="BR1846" s="91" t="inlineStr">
        <is>
          <t>Mixed</t>
        </is>
      </c>
      <c r="BS1846" s="91" t="inlineStr">
        <is>
          <t>None</t>
        </is>
      </c>
      <c r="BT1846" s="96" t="n">
        <v>45.5</v>
      </c>
      <c r="BU1846" s="91" t="inlineStr">
        <is>
          <t>N</t>
        </is>
      </c>
      <c r="BV1846" s="99">
        <f>IF(OR(BF1846&lt;&gt;"Y",BG1846&lt;&gt;"Y"),"",(AND(ISNUMBER(BQ1846),BQ1846&gt;0))+(BR1846="Stacked up")+(AND(ISNUMBER(BH1846),BH1846&gt;=-Settings!$B$17))+(AND(ISNUMBER(BK1846),ISNUMBER(BM1846),BK1846&gt;0,BM1846&gt;0))+(AND(ISNUMBER(AQ1846),AQ1846&gt;=Settings!$B$18))+(AND(ISNUMBER(BT1846),BT1846&gt;=Settings!$B$19,BT1846&lt;=Settings!$B$20))+(AND(ISNUMBER(AS1846),AS1846&gt;0))+(AND(ISNUMBER(T1846),ISNUMBER(M1846),T1846&gt;=Settings!$B$21,M1846&gt;0))+(AND(ISNUMBER(AD1846),ISNUMBER(M1846),AD1846&gt;=Settings!$B$22,M1846&gt;0))+(AY1846&gt;=1))</f>
        <v/>
      </c>
      <c r="BW1846" s="91">
        <f>IF(OR(AY1846=0,BF1846&lt;&gt;"Y",BG1846&lt;&gt;"Y"),"",1+SUMPRODUCT(($A$6:$A$2604=A1846)*($AY$6:$AY$2604&gt;0)*($BF$6:$BF$2604="Y")*($BG$6:$BG$2604="Y")*(($AY$6:$AY$2604&gt;AY1846)+($AY$6:$AY$2604=AY1846)*($AD$6:$AD$2604&gt;AD1846))))</f>
        <v/>
      </c>
    </row>
    <row r="1847" ht="23.85" customHeight="1" s="55">
      <c r="A1847" s="90" t="n">
        <v>46296</v>
      </c>
      <c r="B1847" s="91" t="inlineStr">
        <is>
          <t>REPRO</t>
        </is>
      </c>
      <c r="C1847" s="91" t="inlineStr">
        <is>
          <t>INE461B01014</t>
        </is>
      </c>
      <c r="D1847" s="91" t="n"/>
      <c r="E1847" s="91" t="inlineStr">
        <is>
          <t>None</t>
        </is>
      </c>
      <c r="F1847" s="93" t="n">
        <v>436</v>
      </c>
      <c r="G1847" s="92" t="inlineStr">
        <is>
          <t>N</t>
        </is>
      </c>
      <c r="H1847" s="94" t="n"/>
      <c r="I1847" s="91" t="inlineStr">
        <is>
          <t>N</t>
        </is>
      </c>
      <c r="J1847" s="92">
        <f>IF(K1847="","N","Y")</f>
        <v/>
      </c>
      <c r="K1847" s="94">
        <f>_xlfn.TEXTJOIN("; ",TRUE,IF(P1847="52-wk low","52-wk low",""),IF(AND(AD1847&gt;=Settings!$B$12,M1847&lt;0),"Distribution",""),IF(AND(AJ1847="Y",M1847&lt;0,AK1847&lt;-Settings!$B$13),"Long unwinding",""),IF(AND(AJ1847="Y",M1847&lt;0,AK1847&gt;Settings!$B$13),"Short buildup",""))</f>
        <v/>
      </c>
      <c r="L1847" s="95" t="n">
        <v>303.9</v>
      </c>
      <c r="M1847" s="96" t="n">
        <v>-4.61</v>
      </c>
      <c r="N1847" s="93" t="n">
        <v>2428</v>
      </c>
      <c r="O1847" s="91" t="inlineStr">
        <is>
          <t>None</t>
        </is>
      </c>
      <c r="P1847" s="91" t="inlineStr">
        <is>
          <t>None</t>
        </is>
      </c>
      <c r="Q1847" s="97" t="n">
        <v>0.24</v>
      </c>
      <c r="R1847" s="96" t="n">
        <v>0.51</v>
      </c>
      <c r="S1847" s="96" t="n">
        <v>0.47</v>
      </c>
      <c r="T1847" s="96" t="n">
        <v>0.67</v>
      </c>
      <c r="U1847" s="96" t="n">
        <v>0.9399999999999999</v>
      </c>
      <c r="V1847" s="103" t="n">
        <v>2.01</v>
      </c>
      <c r="W1847" s="102" t="n">
        <v>3</v>
      </c>
      <c r="X1847" s="93" t="n"/>
      <c r="Y1847" s="91" t="inlineStr">
        <is>
          <t>None</t>
        </is>
      </c>
      <c r="Z1847" s="99" t="n">
        <v>57.97</v>
      </c>
      <c r="AA1847" s="96" t="n">
        <v>0.96</v>
      </c>
      <c r="AB1847" s="96" t="n">
        <v>0.89</v>
      </c>
      <c r="AC1847" s="96" t="n">
        <v>0.54</v>
      </c>
      <c r="AD1847" s="96" t="n">
        <v>0.7</v>
      </c>
      <c r="AE1847" s="96" t="n">
        <v>0.95</v>
      </c>
      <c r="AF1847" s="103" t="n">
        <v>0.89</v>
      </c>
      <c r="AG1847" s="91" t="inlineStr">
        <is>
          <t>Drying up</t>
        </is>
      </c>
      <c r="AH1847" s="100" t="n">
        <v>0</v>
      </c>
      <c r="AI1847" s="101" t="n">
        <v>0</v>
      </c>
      <c r="AJ1847" s="92" t="inlineStr">
        <is>
          <t>N</t>
        </is>
      </c>
      <c r="AK1847" s="96" t="n"/>
      <c r="AL1847" s="91" t="inlineStr">
        <is>
          <t>n/a</t>
        </is>
      </c>
      <c r="AM1847" s="93" t="n"/>
      <c r="AN1847" s="92" t="inlineStr">
        <is>
          <t>None</t>
        </is>
      </c>
      <c r="AO1847" s="102" t="n">
        <v>0</v>
      </c>
      <c r="AP1847" s="103" t="n">
        <v>0.62</v>
      </c>
      <c r="AQ1847" s="102" t="n">
        <v>23</v>
      </c>
      <c r="AR1847" s="91" t="inlineStr">
        <is>
          <t>N</t>
        </is>
      </c>
      <c r="AS1847" s="104" t="n"/>
      <c r="AT1847" s="92">
        <f>IF(AND(P1847="52-wk high",T1847&gt;=Settings!$B$7),"Y","N")</f>
        <v/>
      </c>
      <c r="AU1847" s="91">
        <f>IF(AND(AD1847&gt;=Settings!$B$8,M1847&gt;0),"Y","N")</f>
        <v/>
      </c>
      <c r="AV1847" s="91">
        <f>IF(OR(AH1847&gt;Settings!$B$9,AI1847&gt;Settings!$B$9),"Y","N")</f>
        <v/>
      </c>
      <c r="AW1847" s="91">
        <f>IF(AJ1847&lt;&gt;"Y","n/a",IF(AND(M1847&gt;0,AK1847&gt;Settings!$B$10),"Y","N"))</f>
        <v/>
      </c>
      <c r="AX1847" s="91">
        <f>IF(AO1847&gt;=Settings!$B$11,"Y","N")</f>
        <v/>
      </c>
      <c r="AY1847" s="99">
        <f>(AT1847="Y")+(AU1847="Y")+(AV1847="Y")+(AW1847="Y")+(AX1847="Y")</f>
        <v/>
      </c>
      <c r="AZ1847" s="94">
        <f>IF(AY1847=0,"None",_xlfn.TEXTJOIN(", ",TRUE(),IF(AT1847="Y","Breakout",""),IF(AU1847="Y","Accumulation",""),IF(AV1847="Y","Institutional buying",""),IF(AW1847="Y","Long buildup",""),IF(AX1847="Y","Momentum leader","")))</f>
        <v/>
      </c>
      <c r="BA1847" s="94">
        <f>IF(BW1847="","","Passes "&amp;AY1847&amp;" of 5 buy-side scans"&amp;IF(G1847="Y","; RED FLAG: filter out using Red flag column",""))</f>
        <v/>
      </c>
      <c r="BB1847" s="91" t="inlineStr">
        <is>
          <t>None</t>
        </is>
      </c>
      <c r="BC1847" s="92" t="inlineStr">
        <is>
          <t>N</t>
        </is>
      </c>
      <c r="BD1847" s="94" t="n"/>
      <c r="BE1847" s="94" t="n"/>
      <c r="BF1847" s="92">
        <f>IF(R1847*100000&gt;=Settings!$B$5,"Y","N")</f>
        <v/>
      </c>
      <c r="BG1847" s="91">
        <f>IF(F1847&gt;Settings!$B$6,"Y","N")</f>
        <v/>
      </c>
      <c r="BH1847" s="97" t="n">
        <v>-48.49</v>
      </c>
      <c r="BI1847" s="96" t="n">
        <v>0.5600000000000001</v>
      </c>
      <c r="BJ1847" s="96" t="n">
        <v>-7.52</v>
      </c>
      <c r="BK1847" s="96" t="n">
        <v>-16.35</v>
      </c>
      <c r="BL1847" s="96" t="n">
        <v>-12.47</v>
      </c>
      <c r="BM1847" s="96" t="n">
        <v>-29.12</v>
      </c>
      <c r="BN1847" s="97" t="n">
        <v>-2.22</v>
      </c>
      <c r="BO1847" s="96" t="n">
        <v>-6.42</v>
      </c>
      <c r="BP1847" s="96" t="n">
        <v>-11.47</v>
      </c>
      <c r="BQ1847" s="96" t="n">
        <v>-18.15</v>
      </c>
      <c r="BR1847" s="91" t="inlineStr">
        <is>
          <t>Stacked down</t>
        </is>
      </c>
      <c r="BS1847" s="91" t="inlineStr">
        <is>
          <t>None</t>
        </is>
      </c>
      <c r="BT1847" s="96" t="n">
        <v>46.4</v>
      </c>
      <c r="BU1847" s="91" t="inlineStr">
        <is>
          <t>N</t>
        </is>
      </c>
      <c r="BV1847" s="99">
        <f>IF(OR(BF1847&lt;&gt;"Y",BG1847&lt;&gt;"Y"),"",(AND(ISNUMBER(BQ1847),BQ1847&gt;0))+(BR1847="Stacked up")+(AND(ISNUMBER(BH1847),BH1847&gt;=-Settings!$B$17))+(AND(ISNUMBER(BK1847),ISNUMBER(BM1847),BK1847&gt;0,BM1847&gt;0))+(AND(ISNUMBER(AQ1847),AQ1847&gt;=Settings!$B$18))+(AND(ISNUMBER(BT1847),BT1847&gt;=Settings!$B$19,BT1847&lt;=Settings!$B$20))+(AND(ISNUMBER(AS1847),AS1847&gt;0))+(AND(ISNUMBER(T1847),ISNUMBER(M1847),T1847&gt;=Settings!$B$21,M1847&gt;0))+(AND(ISNUMBER(AD1847),ISNUMBER(M1847),AD1847&gt;=Settings!$B$22,M1847&gt;0))+(AY1847&gt;=1))</f>
        <v/>
      </c>
      <c r="BW1847" s="91">
        <f>IF(OR(AY1847=0,BF1847&lt;&gt;"Y",BG1847&lt;&gt;"Y"),"",1+SUMPRODUCT(($A$6:$A$2604=A1847)*($AY$6:$AY$2604&gt;0)*($BF$6:$BF$2604="Y")*($BG$6:$BG$2604="Y")*(($AY$6:$AY$2604&gt;AY1847)+($AY$6:$AY$2604=AY1847)*($AD$6:$AD$2604&gt;AD1847))))</f>
        <v/>
      </c>
    </row>
    <row r="1848" ht="23.85" customHeight="1" s="55">
      <c r="A1848" s="90" t="n">
        <v>46296</v>
      </c>
      <c r="B1848" s="91" t="inlineStr">
        <is>
          <t>RKSWAMY</t>
        </is>
      </c>
      <c r="C1848" s="91" t="inlineStr">
        <is>
          <t>INE0NQ801033</t>
        </is>
      </c>
      <c r="D1848" s="91" t="n"/>
      <c r="E1848" s="91" t="inlineStr">
        <is>
          <t>None</t>
        </is>
      </c>
      <c r="F1848" s="93" t="n">
        <v>436</v>
      </c>
      <c r="G1848" s="92" t="inlineStr">
        <is>
          <t>N</t>
        </is>
      </c>
      <c r="H1848" s="94" t="n"/>
      <c r="I1848" s="91" t="inlineStr">
        <is>
          <t>N</t>
        </is>
      </c>
      <c r="J1848" s="92">
        <f>IF(K1848="","N","Y")</f>
        <v/>
      </c>
      <c r="K1848" s="94">
        <f>_xlfn.TEXTJOIN("; ",TRUE,IF(P1848="52-wk low","52-wk low",""),IF(AND(AD1848&gt;=Settings!$B$12,M1848&lt;0),"Distribution",""),IF(AND(AJ1848="Y",M1848&lt;0,AK1848&lt;-Settings!$B$13),"Long unwinding",""),IF(AND(AJ1848="Y",M1848&lt;0,AK1848&gt;Settings!$B$13),"Short buildup",""))</f>
        <v/>
      </c>
      <c r="L1848" s="95" t="n">
        <v>86.45999999999999</v>
      </c>
      <c r="M1848" s="96" t="n">
        <v>-4.03</v>
      </c>
      <c r="N1848" s="93" t="n">
        <v>2350</v>
      </c>
      <c r="O1848" s="91" t="inlineStr">
        <is>
          <t>None</t>
        </is>
      </c>
      <c r="P1848" s="91" t="inlineStr">
        <is>
          <t>None</t>
        </is>
      </c>
      <c r="Q1848" s="97" t="n">
        <v>0.28</v>
      </c>
      <c r="R1848" s="96" t="n">
        <v>0.26</v>
      </c>
      <c r="S1848" s="96" t="n">
        <v>1.09</v>
      </c>
      <c r="T1848" s="96" t="n">
        <v>0.66</v>
      </c>
      <c r="U1848" s="96" t="n">
        <v>0.48</v>
      </c>
      <c r="V1848" s="103" t="n">
        <v>0.45</v>
      </c>
      <c r="W1848" s="102" t="n">
        <v>0</v>
      </c>
      <c r="X1848" s="93" t="n"/>
      <c r="Y1848" s="91" t="inlineStr">
        <is>
          <t>None</t>
        </is>
      </c>
      <c r="Z1848" s="99" t="n">
        <v>82.28</v>
      </c>
      <c r="AA1848" s="96" t="n">
        <v>1.22</v>
      </c>
      <c r="AB1848" s="96" t="n">
        <v>1.22</v>
      </c>
      <c r="AC1848" s="96" t="n">
        <v>1.34</v>
      </c>
      <c r="AD1848" s="96" t="n">
        <v>0.8100000000000001</v>
      </c>
      <c r="AE1848" s="96" t="n">
        <v>0.61</v>
      </c>
      <c r="AF1848" s="103" t="n">
        <v>1.05</v>
      </c>
      <c r="AG1848" s="91" t="inlineStr">
        <is>
          <t>Normal</t>
        </is>
      </c>
      <c r="AH1848" s="100" t="n">
        <v>0</v>
      </c>
      <c r="AI1848" s="101" t="n">
        <v>0</v>
      </c>
      <c r="AJ1848" s="92" t="inlineStr">
        <is>
          <t>N</t>
        </is>
      </c>
      <c r="AK1848" s="96" t="n"/>
      <c r="AL1848" s="91" t="inlineStr">
        <is>
          <t>n/a</t>
        </is>
      </c>
      <c r="AM1848" s="93" t="n"/>
      <c r="AN1848" s="92" t="inlineStr">
        <is>
          <t>None</t>
        </is>
      </c>
      <c r="AO1848" s="102" t="n">
        <v>0</v>
      </c>
      <c r="AP1848" s="103" t="n">
        <v>0.6899999999999999</v>
      </c>
      <c r="AQ1848" s="102" t="n">
        <v>35</v>
      </c>
      <c r="AR1848" s="91" t="inlineStr">
        <is>
          <t>N</t>
        </is>
      </c>
      <c r="AS1848" s="104" t="n"/>
      <c r="AT1848" s="92">
        <f>IF(AND(P1848="52-wk high",T1848&gt;=Settings!$B$7),"Y","N")</f>
        <v/>
      </c>
      <c r="AU1848" s="91">
        <f>IF(AND(AD1848&gt;=Settings!$B$8,M1848&gt;0),"Y","N")</f>
        <v/>
      </c>
      <c r="AV1848" s="91">
        <f>IF(OR(AH1848&gt;Settings!$B$9,AI1848&gt;Settings!$B$9),"Y","N")</f>
        <v/>
      </c>
      <c r="AW1848" s="91">
        <f>IF(AJ1848&lt;&gt;"Y","n/a",IF(AND(M1848&gt;0,AK1848&gt;Settings!$B$10),"Y","N"))</f>
        <v/>
      </c>
      <c r="AX1848" s="91">
        <f>IF(AO1848&gt;=Settings!$B$11,"Y","N")</f>
        <v/>
      </c>
      <c r="AY1848" s="99">
        <f>(AT1848="Y")+(AU1848="Y")+(AV1848="Y")+(AW1848="Y")+(AX1848="Y")</f>
        <v/>
      </c>
      <c r="AZ1848" s="94">
        <f>IF(AY1848=0,"None",_xlfn.TEXTJOIN(", ",TRUE(),IF(AT1848="Y","Breakout",""),IF(AU1848="Y","Accumulation",""),IF(AV1848="Y","Institutional buying",""),IF(AW1848="Y","Long buildup",""),IF(AX1848="Y","Momentum leader","")))</f>
        <v/>
      </c>
      <c r="BA1848" s="94">
        <f>IF(BW1848="","","Passes "&amp;AY1848&amp;" of 5 buy-side scans"&amp;IF(G1848="Y","; RED FLAG: filter out using Red flag column",""))</f>
        <v/>
      </c>
      <c r="BB1848" s="91" t="inlineStr">
        <is>
          <t>None</t>
        </is>
      </c>
      <c r="BC1848" s="92" t="inlineStr">
        <is>
          <t>N</t>
        </is>
      </c>
      <c r="BD1848" s="94" t="n"/>
      <c r="BE1848" s="94" t="n"/>
      <c r="BF1848" s="92">
        <f>IF(R1848*100000&gt;=Settings!$B$5,"Y","N")</f>
        <v/>
      </c>
      <c r="BG1848" s="91">
        <f>IF(F1848&gt;Settings!$B$6,"Y","N")</f>
        <v/>
      </c>
      <c r="BH1848" s="97" t="n">
        <v>-42.68</v>
      </c>
      <c r="BI1848" s="96" t="n">
        <v>-5.73</v>
      </c>
      <c r="BJ1848" s="96" t="n">
        <v>-4.55</v>
      </c>
      <c r="BK1848" s="96" t="n">
        <v>-16.45</v>
      </c>
      <c r="BL1848" s="96" t="n">
        <v>15.77</v>
      </c>
      <c r="BM1848" s="96" t="n">
        <v>-39.92</v>
      </c>
      <c r="BN1848" s="97" t="n">
        <v>-4.66</v>
      </c>
      <c r="BO1848" s="96" t="n">
        <v>-7.83</v>
      </c>
      <c r="BP1848" s="96" t="n">
        <v>-10.29</v>
      </c>
      <c r="BQ1848" s="96" t="n">
        <v>-16.27</v>
      </c>
      <c r="BR1848" s="91" t="inlineStr">
        <is>
          <t>Stacked down</t>
        </is>
      </c>
      <c r="BS1848" s="91" t="inlineStr">
        <is>
          <t>None</t>
        </is>
      </c>
      <c r="BT1848" s="96" t="n">
        <v>35.3</v>
      </c>
      <c r="BU1848" s="91" t="inlineStr">
        <is>
          <t>N</t>
        </is>
      </c>
      <c r="BV1848" s="99">
        <f>IF(OR(BF1848&lt;&gt;"Y",BG1848&lt;&gt;"Y"),"",(AND(ISNUMBER(BQ1848),BQ1848&gt;0))+(BR1848="Stacked up")+(AND(ISNUMBER(BH1848),BH1848&gt;=-Settings!$B$17))+(AND(ISNUMBER(BK1848),ISNUMBER(BM1848),BK1848&gt;0,BM1848&gt;0))+(AND(ISNUMBER(AQ1848),AQ1848&gt;=Settings!$B$18))+(AND(ISNUMBER(BT1848),BT1848&gt;=Settings!$B$19,BT1848&lt;=Settings!$B$20))+(AND(ISNUMBER(AS1848),AS1848&gt;0))+(AND(ISNUMBER(T1848),ISNUMBER(M1848),T1848&gt;=Settings!$B$21,M1848&gt;0))+(AND(ISNUMBER(AD1848),ISNUMBER(M1848),AD1848&gt;=Settings!$B$22,M1848&gt;0))+(AY1848&gt;=1))</f>
        <v/>
      </c>
      <c r="BW1848" s="91">
        <f>IF(OR(AY1848=0,BF1848&lt;&gt;"Y",BG1848&lt;&gt;"Y"),"",1+SUMPRODUCT(($A$6:$A$2604=A1848)*($AY$6:$AY$2604&gt;0)*($BF$6:$BF$2604="Y")*($BG$6:$BG$2604="Y")*(($AY$6:$AY$2604&gt;AY1848)+($AY$6:$AY$2604=AY1848)*($AD$6:$AD$2604&gt;AD1848))))</f>
        <v/>
      </c>
    </row>
    <row r="1849" ht="23.85" customHeight="1" s="55">
      <c r="A1849" s="90" t="n">
        <v>46296</v>
      </c>
      <c r="B1849" s="91" t="inlineStr">
        <is>
          <t>UYFINCORP</t>
        </is>
      </c>
      <c r="C1849" s="91" t="inlineStr">
        <is>
          <t>INE152C01025</t>
        </is>
      </c>
      <c r="D1849" s="91" t="n"/>
      <c r="E1849" s="91" t="inlineStr">
        <is>
          <t>None</t>
        </is>
      </c>
      <c r="F1849" s="93" t="n">
        <v>435</v>
      </c>
      <c r="G1849" s="92" t="inlineStr">
        <is>
          <t>Y</t>
        </is>
      </c>
      <c r="H1849" s="94" t="inlineStr">
        <is>
          <t>ESM Stage 1; T2T (BE series)</t>
        </is>
      </c>
      <c r="I1849" s="91" t="inlineStr">
        <is>
          <t>Y</t>
        </is>
      </c>
      <c r="J1849" s="92">
        <f>IF(K1849="","N","Y")</f>
        <v/>
      </c>
      <c r="K1849" s="94">
        <f>_xlfn.TEXTJOIN("; ",TRUE,IF(P1849="52-wk low","52-wk low",""),IF(AND(AD1849&gt;=Settings!$B$12,M1849&lt;0),"Distribution",""),IF(AND(AJ1849="Y",M1849&lt;0,AK1849&lt;-Settings!$B$13),"Long unwinding",""),IF(AND(AJ1849="Y",M1849&lt;0,AK1849&gt;Settings!$B$13),"Short buildup",""))</f>
        <v/>
      </c>
      <c r="L1849" s="95" t="n">
        <v>22.86</v>
      </c>
      <c r="M1849" s="96" t="n">
        <v>4.86</v>
      </c>
      <c r="N1849" s="93" t="n">
        <v>55</v>
      </c>
      <c r="O1849" s="91" t="inlineStr">
        <is>
          <t>None</t>
        </is>
      </c>
      <c r="P1849" s="91" t="inlineStr">
        <is>
          <t>52-wk high</t>
        </is>
      </c>
      <c r="Q1849" s="97" t="n">
        <v>4.15</v>
      </c>
      <c r="R1849" s="96" t="n">
        <v>1.35</v>
      </c>
      <c r="S1849" s="96" t="n">
        <v>3.48</v>
      </c>
      <c r="T1849" s="96" t="n">
        <v>1.23</v>
      </c>
      <c r="U1849" s="96" t="n">
        <v>1.53</v>
      </c>
      <c r="V1849" s="103" t="n">
        <v>0.49</v>
      </c>
      <c r="W1849" s="102" t="n">
        <v>3</v>
      </c>
      <c r="X1849" s="93" t="n">
        <v>101</v>
      </c>
      <c r="Y1849" s="91" t="inlineStr">
        <is>
          <t>None</t>
        </is>
      </c>
      <c r="Z1849" s="99" t="n"/>
      <c r="AA1849" s="96" t="n"/>
      <c r="AB1849" s="96" t="n"/>
      <c r="AC1849" s="96" t="n"/>
      <c r="AD1849" s="96" t="n"/>
      <c r="AE1849" s="96" t="n"/>
      <c r="AF1849" s="103" t="n"/>
      <c r="AG1849" s="91" t="inlineStr">
        <is>
          <t>No delivery data</t>
        </is>
      </c>
      <c r="AH1849" s="100" t="n">
        <v>0</v>
      </c>
      <c r="AI1849" s="101" t="n">
        <v>0</v>
      </c>
      <c r="AJ1849" s="92" t="inlineStr">
        <is>
          <t>N</t>
        </is>
      </c>
      <c r="AK1849" s="96" t="n"/>
      <c r="AL1849" s="91" t="inlineStr">
        <is>
          <t>n/a</t>
        </is>
      </c>
      <c r="AM1849" s="93" t="n"/>
      <c r="AN1849" s="92" t="inlineStr">
        <is>
          <t>None</t>
        </is>
      </c>
      <c r="AO1849" s="102" t="n">
        <v>0</v>
      </c>
      <c r="AP1849" s="103" t="n">
        <v>2.48</v>
      </c>
      <c r="AQ1849" s="102" t="n">
        <v>94</v>
      </c>
      <c r="AR1849" s="91" t="inlineStr">
        <is>
          <t>N</t>
        </is>
      </c>
      <c r="AS1849" s="104" t="n"/>
      <c r="AT1849" s="92">
        <f>IF(AND(P1849="52-wk high",T1849&gt;=Settings!$B$7),"Y","N")</f>
        <v/>
      </c>
      <c r="AU1849" s="91">
        <f>IF(AND(AD1849&gt;=Settings!$B$8,M1849&gt;0),"Y","N")</f>
        <v/>
      </c>
      <c r="AV1849" s="91">
        <f>IF(OR(AH1849&gt;Settings!$B$9,AI1849&gt;Settings!$B$9),"Y","N")</f>
        <v/>
      </c>
      <c r="AW1849" s="91">
        <f>IF(AJ1849&lt;&gt;"Y","n/a",IF(AND(M1849&gt;0,AK1849&gt;Settings!$B$10),"Y","N"))</f>
        <v/>
      </c>
      <c r="AX1849" s="91">
        <f>IF(AO1849&gt;=Settings!$B$11,"Y","N")</f>
        <v/>
      </c>
      <c r="AY1849" s="99">
        <f>(AT1849="Y")+(AU1849="Y")+(AV1849="Y")+(AW1849="Y")+(AX1849="Y")</f>
        <v/>
      </c>
      <c r="AZ1849" s="94">
        <f>IF(AY1849=0,"None",_xlfn.TEXTJOIN(", ",TRUE(),IF(AT1849="Y","Breakout",""),IF(AU1849="Y","Accumulation",""),IF(AV1849="Y","Institutional buying",""),IF(AW1849="Y","Long buildup",""),IF(AX1849="Y","Momentum leader","")))</f>
        <v/>
      </c>
      <c r="BA1849" s="94">
        <f>IF(BW1849="","","Passes "&amp;AY1849&amp;" of 5 buy-side scans"&amp;IF(G1849="Y","; RED FLAG: filter out using Red flag column",""))</f>
        <v/>
      </c>
      <c r="BB1849" s="91" t="inlineStr">
        <is>
          <t>Upper</t>
        </is>
      </c>
      <c r="BC1849" s="92" t="inlineStr">
        <is>
          <t>N</t>
        </is>
      </c>
      <c r="BD1849" s="94" t="n"/>
      <c r="BE1849" s="94" t="n"/>
      <c r="BF1849" s="92">
        <f>IF(R1849*100000&gt;=Settings!$B$5,"Y","N")</f>
        <v/>
      </c>
      <c r="BG1849" s="91">
        <f>IF(F1849&gt;Settings!$B$6,"Y","N")</f>
        <v/>
      </c>
      <c r="BH1849" s="97" t="n">
        <v>2.33</v>
      </c>
      <c r="BI1849" s="96" t="n">
        <v>18.69</v>
      </c>
      <c r="BJ1849" s="96" t="n">
        <v>15.22</v>
      </c>
      <c r="BK1849" s="96" t="n">
        <v>58.64</v>
      </c>
      <c r="BL1849" s="96" t="n">
        <v>77.48</v>
      </c>
      <c r="BM1849" s="96" t="n">
        <v>50.39</v>
      </c>
      <c r="BN1849" s="97" t="n">
        <v>13.65</v>
      </c>
      <c r="BO1849" s="96" t="n">
        <v>18.44</v>
      </c>
      <c r="BP1849" s="96" t="n">
        <v>26.96</v>
      </c>
      <c r="BQ1849" s="96" t="n">
        <v>36.77</v>
      </c>
      <c r="BR1849" s="91" t="inlineStr">
        <is>
          <t>Stacked up</t>
        </is>
      </c>
      <c r="BS1849" s="91" t="inlineStr">
        <is>
          <t>None</t>
        </is>
      </c>
      <c r="BT1849" s="96" t="n">
        <v>84.5</v>
      </c>
      <c r="BU1849" s="91" t="inlineStr">
        <is>
          <t>N</t>
        </is>
      </c>
      <c r="BV1849" s="99">
        <f>IF(OR(BF1849&lt;&gt;"Y",BG1849&lt;&gt;"Y"),"",(AND(ISNUMBER(BQ1849),BQ1849&gt;0))+(BR1849="Stacked up")+(AND(ISNUMBER(BH1849),BH1849&gt;=-Settings!$B$17))+(AND(ISNUMBER(BK1849),ISNUMBER(BM1849),BK1849&gt;0,BM1849&gt;0))+(AND(ISNUMBER(AQ1849),AQ1849&gt;=Settings!$B$18))+(AND(ISNUMBER(BT1849),BT1849&gt;=Settings!$B$19,BT1849&lt;=Settings!$B$20))+(AND(ISNUMBER(AS1849),AS1849&gt;0))+(AND(ISNUMBER(T1849),ISNUMBER(M1849),T1849&gt;=Settings!$B$21,M1849&gt;0))+(AND(ISNUMBER(AD1849),ISNUMBER(M1849),AD1849&gt;=Settings!$B$22,M1849&gt;0))+(AY1849&gt;=1))</f>
        <v/>
      </c>
      <c r="BW1849" s="91">
        <f>IF(OR(AY1849=0,BF1849&lt;&gt;"Y",BG1849&lt;&gt;"Y"),"",1+SUMPRODUCT(($A$6:$A$2604=A1849)*($AY$6:$AY$2604&gt;0)*($BF$6:$BF$2604="Y")*($BG$6:$BG$2604="Y")*(($AY$6:$AY$2604&gt;AY1849)+($AY$6:$AY$2604=AY1849)*($AD$6:$AD$2604&gt;AD1849))))</f>
        <v/>
      </c>
    </row>
    <row r="1850" ht="23.85" customHeight="1" s="55">
      <c r="A1850" s="90" t="n">
        <v>46296</v>
      </c>
      <c r="B1850" s="91" t="inlineStr">
        <is>
          <t>ADVANIHOTR</t>
        </is>
      </c>
      <c r="C1850" s="91" t="inlineStr">
        <is>
          <t>INE199C01026</t>
        </is>
      </c>
      <c r="D1850" s="91" t="n"/>
      <c r="E1850" s="91" t="inlineStr">
        <is>
          <t>None</t>
        </is>
      </c>
      <c r="F1850" s="93" t="n">
        <v>434</v>
      </c>
      <c r="G1850" s="92" t="inlineStr">
        <is>
          <t>N</t>
        </is>
      </c>
      <c r="H1850" s="94" t="n"/>
      <c r="I1850" s="91" t="inlineStr">
        <is>
          <t>N</t>
        </is>
      </c>
      <c r="J1850" s="92">
        <f>IF(K1850="","N","Y")</f>
        <v/>
      </c>
      <c r="K1850" s="94">
        <f>_xlfn.TEXTJOIN("; ",TRUE,IF(P1850="52-wk low","52-wk low",""),IF(AND(AD1850&gt;=Settings!$B$12,M1850&lt;0),"Distribution",""),IF(AND(AJ1850="Y",M1850&lt;0,AK1850&lt;-Settings!$B$13),"Long unwinding",""),IF(AND(AJ1850="Y",M1850&lt;0,AK1850&gt;Settings!$B$13),"Short buildup",""))</f>
        <v/>
      </c>
      <c r="L1850" s="95" t="n">
        <v>46.98</v>
      </c>
      <c r="M1850" s="96" t="n">
        <v>-2.15</v>
      </c>
      <c r="N1850" s="93" t="n">
        <v>1724</v>
      </c>
      <c r="O1850" s="91" t="inlineStr">
        <is>
          <t>None</t>
        </is>
      </c>
      <c r="P1850" s="91" t="inlineStr">
        <is>
          <t>None</t>
        </is>
      </c>
      <c r="Q1850" s="97" t="n">
        <v>0.33</v>
      </c>
      <c r="R1850" s="96" t="n">
        <v>0.21</v>
      </c>
      <c r="S1850" s="96" t="n">
        <v>1.64</v>
      </c>
      <c r="T1850" s="96" t="n">
        <v>1.22</v>
      </c>
      <c r="U1850" s="96" t="n">
        <v>1.22</v>
      </c>
      <c r="V1850" s="103" t="n">
        <v>0.76</v>
      </c>
      <c r="W1850" s="102" t="n">
        <v>3</v>
      </c>
      <c r="X1850" s="93" t="n"/>
      <c r="Y1850" s="91" t="inlineStr">
        <is>
          <t>None</t>
        </is>
      </c>
      <c r="Z1850" s="99" t="n">
        <v>81.5</v>
      </c>
      <c r="AA1850" s="96" t="n">
        <v>1.05</v>
      </c>
      <c r="AB1850" s="96" t="n">
        <v>1.12</v>
      </c>
      <c r="AC1850" s="96" t="n">
        <v>1.73</v>
      </c>
      <c r="AD1850" s="96" t="n">
        <v>1.36</v>
      </c>
      <c r="AE1850" s="96" t="n">
        <v>1.48</v>
      </c>
      <c r="AF1850" s="103" t="n">
        <v>1.13</v>
      </c>
      <c r="AG1850" s="91" t="inlineStr">
        <is>
          <t>Normal</t>
        </is>
      </c>
      <c r="AH1850" s="100" t="n">
        <v>0</v>
      </c>
      <c r="AI1850" s="101" t="n">
        <v>0</v>
      </c>
      <c r="AJ1850" s="92" t="inlineStr">
        <is>
          <t>N</t>
        </is>
      </c>
      <c r="AK1850" s="96" t="n"/>
      <c r="AL1850" s="91" t="inlineStr">
        <is>
          <t>n/a</t>
        </is>
      </c>
      <c r="AM1850" s="93" t="n"/>
      <c r="AN1850" s="92" t="inlineStr">
        <is>
          <t>None</t>
        </is>
      </c>
      <c r="AO1850" s="102" t="n">
        <v>0</v>
      </c>
      <c r="AP1850" s="103" t="n">
        <v>0.6</v>
      </c>
      <c r="AQ1850" s="102" t="n">
        <v>20</v>
      </c>
      <c r="AR1850" s="91" t="inlineStr">
        <is>
          <t>N</t>
        </is>
      </c>
      <c r="AS1850" s="104" t="n"/>
      <c r="AT1850" s="92">
        <f>IF(AND(P1850="52-wk high",T1850&gt;=Settings!$B$7),"Y","N")</f>
        <v/>
      </c>
      <c r="AU1850" s="91">
        <f>IF(AND(AD1850&gt;=Settings!$B$8,M1850&gt;0),"Y","N")</f>
        <v/>
      </c>
      <c r="AV1850" s="91">
        <f>IF(OR(AH1850&gt;Settings!$B$9,AI1850&gt;Settings!$B$9),"Y","N")</f>
        <v/>
      </c>
      <c r="AW1850" s="91">
        <f>IF(AJ1850&lt;&gt;"Y","n/a",IF(AND(M1850&gt;0,AK1850&gt;Settings!$B$10),"Y","N"))</f>
        <v/>
      </c>
      <c r="AX1850" s="91">
        <f>IF(AO1850&gt;=Settings!$B$11,"Y","N")</f>
        <v/>
      </c>
      <c r="AY1850" s="99">
        <f>(AT1850="Y")+(AU1850="Y")+(AV1850="Y")+(AW1850="Y")+(AX1850="Y")</f>
        <v/>
      </c>
      <c r="AZ1850" s="94">
        <f>IF(AY1850=0,"None",_xlfn.TEXTJOIN(", ",TRUE(),IF(AT1850="Y","Breakout",""),IF(AU1850="Y","Accumulation",""),IF(AV1850="Y","Institutional buying",""),IF(AW1850="Y","Long buildup",""),IF(AX1850="Y","Momentum leader","")))</f>
        <v/>
      </c>
      <c r="BA1850" s="94">
        <f>IF(BW1850="","","Passes "&amp;AY1850&amp;" of 5 buy-side scans"&amp;IF(G1850="Y","; RED FLAG: filter out using Red flag column",""))</f>
        <v/>
      </c>
      <c r="BB1850" s="91" t="inlineStr">
        <is>
          <t>None</t>
        </is>
      </c>
      <c r="BC1850" s="92" t="inlineStr">
        <is>
          <t>N</t>
        </is>
      </c>
      <c r="BD1850" s="94" t="n"/>
      <c r="BE1850" s="94" t="n"/>
      <c r="BF1850" s="92">
        <f>IF(R1850*100000&gt;=Settings!$B$5,"Y","N")</f>
        <v/>
      </c>
      <c r="BG1850" s="91">
        <f>IF(F1850&gt;Settings!$B$6,"Y","N")</f>
        <v/>
      </c>
      <c r="BH1850" s="97" t="n">
        <v>-28.27</v>
      </c>
      <c r="BI1850" s="96" t="n">
        <v>-1.61</v>
      </c>
      <c r="BJ1850" s="96" t="n">
        <v>-5.19</v>
      </c>
      <c r="BK1850" s="96" t="n">
        <v>-12.27</v>
      </c>
      <c r="BL1850" s="96" t="n">
        <v>-5.91</v>
      </c>
      <c r="BM1850" s="96" t="n">
        <v>-20.44</v>
      </c>
      <c r="BN1850" s="97" t="n">
        <v>-2.54</v>
      </c>
      <c r="BO1850" s="96" t="n">
        <v>-4.93</v>
      </c>
      <c r="BP1850" s="96" t="n">
        <v>-7.47</v>
      </c>
      <c r="BQ1850" s="96" t="n">
        <v>-10.7</v>
      </c>
      <c r="BR1850" s="91" t="inlineStr">
        <is>
          <t>Stacked down</t>
        </is>
      </c>
      <c r="BS1850" s="91" t="inlineStr">
        <is>
          <t>None</t>
        </is>
      </c>
      <c r="BT1850" s="96" t="n">
        <v>35.1</v>
      </c>
      <c r="BU1850" s="91" t="inlineStr">
        <is>
          <t>N</t>
        </is>
      </c>
      <c r="BV1850" s="99">
        <f>IF(OR(BF1850&lt;&gt;"Y",BG1850&lt;&gt;"Y"),"",(AND(ISNUMBER(BQ1850),BQ1850&gt;0))+(BR1850="Stacked up")+(AND(ISNUMBER(BH1850),BH1850&gt;=-Settings!$B$17))+(AND(ISNUMBER(BK1850),ISNUMBER(BM1850),BK1850&gt;0,BM1850&gt;0))+(AND(ISNUMBER(AQ1850),AQ1850&gt;=Settings!$B$18))+(AND(ISNUMBER(BT1850),BT1850&gt;=Settings!$B$19,BT1850&lt;=Settings!$B$20))+(AND(ISNUMBER(AS1850),AS1850&gt;0))+(AND(ISNUMBER(T1850),ISNUMBER(M1850),T1850&gt;=Settings!$B$21,M1850&gt;0))+(AND(ISNUMBER(AD1850),ISNUMBER(M1850),AD1850&gt;=Settings!$B$22,M1850&gt;0))+(AY1850&gt;=1))</f>
        <v/>
      </c>
      <c r="BW1850" s="91">
        <f>IF(OR(AY1850=0,BF1850&lt;&gt;"Y",BG1850&lt;&gt;"Y"),"",1+SUMPRODUCT(($A$6:$A$2604=A1850)*($AY$6:$AY$2604&gt;0)*($BF$6:$BF$2604="Y")*($BG$6:$BG$2604="Y")*(($AY$6:$AY$2604&gt;AY1850)+($AY$6:$AY$2604=AY1850)*($AD$6:$AD$2604&gt;AD1850))))</f>
        <v/>
      </c>
    </row>
    <row r="1851" ht="23.85" customHeight="1" s="55">
      <c r="A1851" s="90" t="n">
        <v>46296</v>
      </c>
      <c r="B1851" s="91" t="inlineStr">
        <is>
          <t>MANOMAY</t>
        </is>
      </c>
      <c r="C1851" s="91" t="inlineStr">
        <is>
          <t>INE784W01015</t>
        </is>
      </c>
      <c r="D1851" s="91" t="n"/>
      <c r="E1851" s="91" t="inlineStr">
        <is>
          <t>None</t>
        </is>
      </c>
      <c r="F1851" s="93" t="n">
        <v>433</v>
      </c>
      <c r="G1851" s="92" t="inlineStr">
        <is>
          <t>N</t>
        </is>
      </c>
      <c r="H1851" s="94" t="n"/>
      <c r="I1851" s="91" t="inlineStr">
        <is>
          <t>N</t>
        </is>
      </c>
      <c r="J1851" s="92">
        <f>IF(K1851="","N","Y")</f>
        <v/>
      </c>
      <c r="K1851" s="94">
        <f>_xlfn.TEXTJOIN("; ",TRUE,IF(P1851="52-wk low","52-wk low",""),IF(AND(AD1851&gt;=Settings!$B$12,M1851&lt;0),"Distribution",""),IF(AND(AJ1851="Y",M1851&lt;0,AK1851&lt;-Settings!$B$13),"Long unwinding",""),IF(AND(AJ1851="Y",M1851&lt;0,AK1851&gt;Settings!$B$13),"Short buildup",""))</f>
        <v/>
      </c>
      <c r="L1851" s="95" t="n">
        <v>240.08</v>
      </c>
      <c r="M1851" s="96" t="n">
        <v>-0.24</v>
      </c>
      <c r="N1851" s="93" t="n">
        <v>684</v>
      </c>
      <c r="O1851" s="91" t="inlineStr">
        <is>
          <t>None</t>
        </is>
      </c>
      <c r="P1851" s="91" t="inlineStr">
        <is>
          <t>None</t>
        </is>
      </c>
      <c r="Q1851" s="97" t="n">
        <v>3.24</v>
      </c>
      <c r="R1851" s="96" t="n">
        <v>2.25</v>
      </c>
      <c r="S1851" s="96" t="n">
        <v>1.52</v>
      </c>
      <c r="T1851" s="96" t="n">
        <v>1.92</v>
      </c>
      <c r="U1851" s="96" t="n">
        <v>3.3</v>
      </c>
      <c r="V1851" s="103" t="n">
        <v>2.24</v>
      </c>
      <c r="W1851" s="102" t="n">
        <v>9</v>
      </c>
      <c r="X1851" s="93" t="n">
        <v>88</v>
      </c>
      <c r="Y1851" s="91" t="inlineStr">
        <is>
          <t>None</t>
        </is>
      </c>
      <c r="Z1851" s="99" t="n">
        <v>15.87</v>
      </c>
      <c r="AA1851" s="96" t="n">
        <v>0.79</v>
      </c>
      <c r="AB1851" s="96" t="n">
        <v>0.64</v>
      </c>
      <c r="AC1851" s="96" t="n">
        <v>1.17</v>
      </c>
      <c r="AD1851" s="96" t="n">
        <v>1.26</v>
      </c>
      <c r="AE1851" s="96" t="n">
        <v>2.01</v>
      </c>
      <c r="AF1851" s="103" t="n">
        <v>0.8</v>
      </c>
      <c r="AG1851" s="91" t="inlineStr">
        <is>
          <t>Churn</t>
        </is>
      </c>
      <c r="AH1851" s="100" t="n">
        <v>0</v>
      </c>
      <c r="AI1851" s="101" t="n">
        <v>0</v>
      </c>
      <c r="AJ1851" s="92" t="inlineStr">
        <is>
          <t>N</t>
        </is>
      </c>
      <c r="AK1851" s="96" t="n"/>
      <c r="AL1851" s="91" t="inlineStr">
        <is>
          <t>n/a</t>
        </is>
      </c>
      <c r="AM1851" s="93" t="n"/>
      <c r="AN1851" s="92" t="inlineStr">
        <is>
          <t>None</t>
        </is>
      </c>
      <c r="AO1851" s="102" t="n">
        <v>0</v>
      </c>
      <c r="AP1851" s="103" t="n">
        <v>1.16</v>
      </c>
      <c r="AQ1851" s="102" t="n">
        <v>68</v>
      </c>
      <c r="AR1851" s="91" t="inlineStr">
        <is>
          <t>N</t>
        </is>
      </c>
      <c r="AS1851" s="104" t="n"/>
      <c r="AT1851" s="92">
        <f>IF(AND(P1851="52-wk high",T1851&gt;=Settings!$B$7),"Y","N")</f>
        <v/>
      </c>
      <c r="AU1851" s="91">
        <f>IF(AND(AD1851&gt;=Settings!$B$8,M1851&gt;0),"Y","N")</f>
        <v/>
      </c>
      <c r="AV1851" s="91">
        <f>IF(OR(AH1851&gt;Settings!$B$9,AI1851&gt;Settings!$B$9),"Y","N")</f>
        <v/>
      </c>
      <c r="AW1851" s="91">
        <f>IF(AJ1851&lt;&gt;"Y","n/a",IF(AND(M1851&gt;0,AK1851&gt;Settings!$B$10),"Y","N"))</f>
        <v/>
      </c>
      <c r="AX1851" s="91">
        <f>IF(AO1851&gt;=Settings!$B$11,"Y","N")</f>
        <v/>
      </c>
      <c r="AY1851" s="99">
        <f>(AT1851="Y")+(AU1851="Y")+(AV1851="Y")+(AW1851="Y")+(AX1851="Y")</f>
        <v/>
      </c>
      <c r="AZ1851" s="94">
        <f>IF(AY1851=0,"None",_xlfn.TEXTJOIN(", ",TRUE(),IF(AT1851="Y","Breakout",""),IF(AU1851="Y","Accumulation",""),IF(AV1851="Y","Institutional buying",""),IF(AW1851="Y","Long buildup",""),IF(AX1851="Y","Momentum leader","")))</f>
        <v/>
      </c>
      <c r="BA1851" s="94">
        <f>IF(BW1851="","","Passes "&amp;AY1851&amp;" of 5 buy-side scans"&amp;IF(G1851="Y","; RED FLAG: filter out using Red flag column",""))</f>
        <v/>
      </c>
      <c r="BB1851" s="91" t="inlineStr">
        <is>
          <t>None</t>
        </is>
      </c>
      <c r="BC1851" s="92" t="inlineStr">
        <is>
          <t>Y</t>
        </is>
      </c>
      <c r="BD1851" s="94" t="inlineStr">
        <is>
          <t>Few traders (&lt;100 unique PAN, 30 days)</t>
        </is>
      </c>
      <c r="BE1851" s="94" t="n"/>
      <c r="BF1851" s="92">
        <f>IF(R1851*100000&gt;=Settings!$B$5,"Y","N")</f>
        <v/>
      </c>
      <c r="BG1851" s="91">
        <f>IF(F1851&gt;Settings!$B$6,"Y","N")</f>
        <v/>
      </c>
      <c r="BH1851" s="97" t="n">
        <v>-7.62</v>
      </c>
      <c r="BI1851" s="96" t="n">
        <v>2.95</v>
      </c>
      <c r="BJ1851" s="96" t="n">
        <v>7.35</v>
      </c>
      <c r="BK1851" s="96" t="n">
        <v>30.73</v>
      </c>
      <c r="BL1851" s="96" t="n">
        <v>2.78</v>
      </c>
      <c r="BM1851" s="96" t="n">
        <v>36.49</v>
      </c>
      <c r="BN1851" s="97" t="n">
        <v>4.38</v>
      </c>
      <c r="BO1851" s="96" t="n">
        <v>8.69</v>
      </c>
      <c r="BP1851" s="96" t="n">
        <v>12.66</v>
      </c>
      <c r="BQ1851" s="96" t="n">
        <v>15.91</v>
      </c>
      <c r="BR1851" s="91" t="inlineStr">
        <is>
          <t>Stacked up</t>
        </is>
      </c>
      <c r="BS1851" s="91" t="inlineStr">
        <is>
          <t>None</t>
        </is>
      </c>
      <c r="BT1851" s="96" t="n">
        <v>65.7</v>
      </c>
      <c r="BU1851" s="91" t="inlineStr">
        <is>
          <t>N</t>
        </is>
      </c>
      <c r="BV1851" s="99">
        <f>IF(OR(BF1851&lt;&gt;"Y",BG1851&lt;&gt;"Y"),"",(AND(ISNUMBER(BQ1851),BQ1851&gt;0))+(BR1851="Stacked up")+(AND(ISNUMBER(BH1851),BH1851&gt;=-Settings!$B$17))+(AND(ISNUMBER(BK1851),ISNUMBER(BM1851),BK1851&gt;0,BM1851&gt;0))+(AND(ISNUMBER(AQ1851),AQ1851&gt;=Settings!$B$18))+(AND(ISNUMBER(BT1851),BT1851&gt;=Settings!$B$19,BT1851&lt;=Settings!$B$20))+(AND(ISNUMBER(AS1851),AS1851&gt;0))+(AND(ISNUMBER(T1851),ISNUMBER(M1851),T1851&gt;=Settings!$B$21,M1851&gt;0))+(AND(ISNUMBER(AD1851),ISNUMBER(M1851),AD1851&gt;=Settings!$B$22,M1851&gt;0))+(AY1851&gt;=1))</f>
        <v/>
      </c>
      <c r="BW1851" s="91">
        <f>IF(OR(AY1851=0,BF1851&lt;&gt;"Y",BG1851&lt;&gt;"Y"),"",1+SUMPRODUCT(($A$6:$A$2604=A1851)*($AY$6:$AY$2604&gt;0)*($BF$6:$BF$2604="Y")*($BG$6:$BG$2604="Y")*(($AY$6:$AY$2604&gt;AY1851)+($AY$6:$AY$2604=AY1851)*($AD$6:$AD$2604&gt;AD1851))))</f>
        <v/>
      </c>
    </row>
    <row r="1852" ht="23.85" customHeight="1" s="55">
      <c r="A1852" s="90" t="n">
        <v>46296</v>
      </c>
      <c r="B1852" s="91" t="inlineStr">
        <is>
          <t>RAMANEWS</t>
        </is>
      </c>
      <c r="C1852" s="91" t="inlineStr">
        <is>
          <t>INE278B01020</t>
        </is>
      </c>
      <c r="D1852" s="91" t="n"/>
      <c r="E1852" s="91" t="inlineStr">
        <is>
          <t>None</t>
        </is>
      </c>
      <c r="F1852" s="93" t="n">
        <v>433</v>
      </c>
      <c r="G1852" s="92" t="inlineStr">
        <is>
          <t>Y</t>
        </is>
      </c>
      <c r="H1852" s="94" t="inlineStr">
        <is>
          <t>Loss making</t>
        </is>
      </c>
      <c r="I1852" s="91" t="inlineStr">
        <is>
          <t>N</t>
        </is>
      </c>
      <c r="J1852" s="92">
        <f>IF(K1852="","N","Y")</f>
        <v/>
      </c>
      <c r="K1852" s="94">
        <f>_xlfn.TEXTJOIN("; ",TRUE,IF(P1852="52-wk low","52-wk low",""),IF(AND(AD1852&gt;=Settings!$B$12,M1852&lt;0),"Distribution",""),IF(AND(AJ1852="Y",M1852&lt;0,AK1852&lt;-Settings!$B$13),"Long unwinding",""),IF(AND(AJ1852="Y",M1852&lt;0,AK1852&gt;Settings!$B$13),"Short buildup",""))</f>
        <v/>
      </c>
      <c r="L1852" s="95" t="n">
        <v>29.38</v>
      </c>
      <c r="M1852" s="96" t="n">
        <v>-2.94</v>
      </c>
      <c r="N1852" s="93" t="n">
        <v>2064</v>
      </c>
      <c r="O1852" s="91" t="inlineStr">
        <is>
          <t>None</t>
        </is>
      </c>
      <c r="P1852" s="91" t="inlineStr">
        <is>
          <t>None</t>
        </is>
      </c>
      <c r="Q1852" s="97" t="n">
        <v>0.16</v>
      </c>
      <c r="R1852" s="96" t="n">
        <v>0.27</v>
      </c>
      <c r="S1852" s="96" t="n">
        <v>0.6</v>
      </c>
      <c r="T1852" s="96" t="n">
        <v>0.42</v>
      </c>
      <c r="U1852" s="96" t="n">
        <v>0.55</v>
      </c>
      <c r="V1852" s="103" t="n">
        <v>0.92</v>
      </c>
      <c r="W1852" s="102" t="n">
        <v>4</v>
      </c>
      <c r="X1852" s="93" t="n"/>
      <c r="Y1852" s="91" t="inlineStr">
        <is>
          <t>None</t>
        </is>
      </c>
      <c r="Z1852" s="99" t="n">
        <v>84.34999999999999</v>
      </c>
      <c r="AA1852" s="96" t="n">
        <v>1.12</v>
      </c>
      <c r="AB1852" s="96" t="n">
        <v>1.18</v>
      </c>
      <c r="AC1852" s="96" t="n">
        <v>0.6899999999999999</v>
      </c>
      <c r="AD1852" s="96" t="n">
        <v>0.49</v>
      </c>
      <c r="AE1852" s="96" t="n">
        <v>0.63</v>
      </c>
      <c r="AF1852" s="103" t="n">
        <v>1.02</v>
      </c>
      <c r="AG1852" s="91" t="inlineStr">
        <is>
          <t>Normal</t>
        </is>
      </c>
      <c r="AH1852" s="100" t="n">
        <v>0</v>
      </c>
      <c r="AI1852" s="101" t="n">
        <v>0</v>
      </c>
      <c r="AJ1852" s="92" t="inlineStr">
        <is>
          <t>N</t>
        </is>
      </c>
      <c r="AK1852" s="96" t="n"/>
      <c r="AL1852" s="91" t="inlineStr">
        <is>
          <t>n/a</t>
        </is>
      </c>
      <c r="AM1852" s="93" t="n"/>
      <c r="AN1852" s="92" t="inlineStr">
        <is>
          <t>None</t>
        </is>
      </c>
      <c r="AO1852" s="102" t="n">
        <v>0</v>
      </c>
      <c r="AP1852" s="103" t="n">
        <v>0.77</v>
      </c>
      <c r="AQ1852" s="102" t="n">
        <v>46</v>
      </c>
      <c r="AR1852" s="91" t="inlineStr">
        <is>
          <t>N</t>
        </is>
      </c>
      <c r="AS1852" s="104" t="n"/>
      <c r="AT1852" s="92">
        <f>IF(AND(P1852="52-wk high",T1852&gt;=Settings!$B$7),"Y","N")</f>
        <v/>
      </c>
      <c r="AU1852" s="91">
        <f>IF(AND(AD1852&gt;=Settings!$B$8,M1852&gt;0),"Y","N")</f>
        <v/>
      </c>
      <c r="AV1852" s="91">
        <f>IF(OR(AH1852&gt;Settings!$B$9,AI1852&gt;Settings!$B$9),"Y","N")</f>
        <v/>
      </c>
      <c r="AW1852" s="91">
        <f>IF(AJ1852&lt;&gt;"Y","n/a",IF(AND(M1852&gt;0,AK1852&gt;Settings!$B$10),"Y","N"))</f>
        <v/>
      </c>
      <c r="AX1852" s="91">
        <f>IF(AO1852&gt;=Settings!$B$11,"Y","N")</f>
        <v/>
      </c>
      <c r="AY1852" s="99">
        <f>(AT1852="Y")+(AU1852="Y")+(AV1852="Y")+(AW1852="Y")+(AX1852="Y")</f>
        <v/>
      </c>
      <c r="AZ1852" s="94">
        <f>IF(AY1852=0,"None",_xlfn.TEXTJOIN(", ",TRUE(),IF(AT1852="Y","Breakout",""),IF(AU1852="Y","Accumulation",""),IF(AV1852="Y","Institutional buying",""),IF(AW1852="Y","Long buildup",""),IF(AX1852="Y","Momentum leader","")))</f>
        <v/>
      </c>
      <c r="BA1852" s="94">
        <f>IF(BW1852="","","Passes "&amp;AY1852&amp;" of 5 buy-side scans"&amp;IF(G1852="Y","; RED FLAG: filter out using Red flag column",""))</f>
        <v/>
      </c>
      <c r="BB1852" s="91" t="inlineStr">
        <is>
          <t>None</t>
        </is>
      </c>
      <c r="BC1852" s="92" t="inlineStr">
        <is>
          <t>Y</t>
        </is>
      </c>
      <c r="BD1852" s="94" t="inlineStr">
        <is>
          <t>EPS zero; Few traders (&lt;100 unique PAN, 30 days)</t>
        </is>
      </c>
      <c r="BE1852" s="94" t="n"/>
      <c r="BF1852" s="92">
        <f>IF(R1852*100000&gt;=Settings!$B$5,"Y","N")</f>
        <v/>
      </c>
      <c r="BG1852" s="91">
        <f>IF(F1852&gt;Settings!$B$6,"Y","N")</f>
        <v/>
      </c>
      <c r="BH1852" s="97" t="n">
        <v>-30.05</v>
      </c>
      <c r="BI1852" s="96" t="n">
        <v>-5.86</v>
      </c>
      <c r="BJ1852" s="96" t="n">
        <v>-6.7</v>
      </c>
      <c r="BK1852" s="96" t="n">
        <v>1.24</v>
      </c>
      <c r="BL1852" s="96" t="n">
        <v>-2.81</v>
      </c>
      <c r="BM1852" s="96" t="n">
        <v>-3.83</v>
      </c>
      <c r="BN1852" s="97" t="n">
        <v>-5.68</v>
      </c>
      <c r="BO1852" s="96" t="n">
        <v>-5.82</v>
      </c>
      <c r="BP1852" s="96" t="n">
        <v>-5.4</v>
      </c>
      <c r="BQ1852" s="96" t="n">
        <v>-5.61</v>
      </c>
      <c r="BR1852" s="91" t="inlineStr">
        <is>
          <t>Mixed</t>
        </is>
      </c>
      <c r="BS1852" s="91" t="inlineStr">
        <is>
          <t>Bearish cross</t>
        </is>
      </c>
      <c r="BT1852" s="96" t="n">
        <v>28.8</v>
      </c>
      <c r="BU1852" s="91" t="inlineStr">
        <is>
          <t>N</t>
        </is>
      </c>
      <c r="BV1852" s="99">
        <f>IF(OR(BF1852&lt;&gt;"Y",BG1852&lt;&gt;"Y"),"",(AND(ISNUMBER(BQ1852),BQ1852&gt;0))+(BR1852="Stacked up")+(AND(ISNUMBER(BH1852),BH1852&gt;=-Settings!$B$17))+(AND(ISNUMBER(BK1852),ISNUMBER(BM1852),BK1852&gt;0,BM1852&gt;0))+(AND(ISNUMBER(AQ1852),AQ1852&gt;=Settings!$B$18))+(AND(ISNUMBER(BT1852),BT1852&gt;=Settings!$B$19,BT1852&lt;=Settings!$B$20))+(AND(ISNUMBER(AS1852),AS1852&gt;0))+(AND(ISNUMBER(T1852),ISNUMBER(M1852),T1852&gt;=Settings!$B$21,M1852&gt;0))+(AND(ISNUMBER(AD1852),ISNUMBER(M1852),AD1852&gt;=Settings!$B$22,M1852&gt;0))+(AY1852&gt;=1))</f>
        <v/>
      </c>
      <c r="BW1852" s="91">
        <f>IF(OR(AY1852=0,BF1852&lt;&gt;"Y",BG1852&lt;&gt;"Y"),"",1+SUMPRODUCT(($A$6:$A$2604=A1852)*($AY$6:$AY$2604&gt;0)*($BF$6:$BF$2604="Y")*($BG$6:$BG$2604="Y")*(($AY$6:$AY$2604&gt;AY1852)+($AY$6:$AY$2604=AY1852)*($AD$6:$AD$2604&gt;AD1852))))</f>
        <v/>
      </c>
    </row>
    <row r="1853" ht="23.85" customHeight="1" s="55">
      <c r="A1853" s="90" t="n">
        <v>46296</v>
      </c>
      <c r="B1853" s="91" t="inlineStr">
        <is>
          <t>BRAHMINFRA</t>
        </is>
      </c>
      <c r="C1853" s="91" t="inlineStr">
        <is>
          <t>INE320I01017</t>
        </is>
      </c>
      <c r="D1853" s="91" t="n"/>
      <c r="E1853" s="91" t="inlineStr">
        <is>
          <t>None</t>
        </is>
      </c>
      <c r="F1853" s="93" t="n">
        <v>432</v>
      </c>
      <c r="G1853" s="92" t="inlineStr">
        <is>
          <t>N</t>
        </is>
      </c>
      <c r="H1853" s="94" t="n"/>
      <c r="I1853" s="91" t="inlineStr">
        <is>
          <t>N</t>
        </is>
      </c>
      <c r="J1853" s="92">
        <f>IF(K1853="","N","Y")</f>
        <v/>
      </c>
      <c r="K1853" s="94">
        <f>_xlfn.TEXTJOIN("; ",TRUE,IF(P1853="52-wk low","52-wk low",""),IF(AND(AD1853&gt;=Settings!$B$12,M1853&lt;0),"Distribution",""),IF(AND(AJ1853="Y",M1853&lt;0,AK1853&lt;-Settings!$B$13),"Long unwinding",""),IF(AND(AJ1853="Y",M1853&lt;0,AK1853&gt;Settings!$B$13),"Short buildup",""))</f>
        <v/>
      </c>
      <c r="L1853" s="95" t="n">
        <v>148.85</v>
      </c>
      <c r="M1853" s="96" t="n">
        <v>0.52</v>
      </c>
      <c r="N1853" s="93" t="n">
        <v>442</v>
      </c>
      <c r="O1853" s="91" t="inlineStr">
        <is>
          <t>None</t>
        </is>
      </c>
      <c r="P1853" s="91" t="inlineStr">
        <is>
          <t>None</t>
        </is>
      </c>
      <c r="Q1853" s="97" t="n">
        <v>0.18</v>
      </c>
      <c r="R1853" s="96" t="n">
        <v>0.17</v>
      </c>
      <c r="S1853" s="96" t="n">
        <v>0.96</v>
      </c>
      <c r="T1853" s="96" t="n"/>
      <c r="U1853" s="96" t="n"/>
      <c r="V1853" s="103" t="n"/>
      <c r="W1853" s="102" t="n"/>
      <c r="X1853" s="93" t="n"/>
      <c r="Y1853" s="91" t="inlineStr">
        <is>
          <t>None</t>
        </is>
      </c>
      <c r="Z1853" s="99" t="n">
        <v>76.97</v>
      </c>
      <c r="AA1853" s="96" t="n">
        <v>1.01</v>
      </c>
      <c r="AB1853" s="96" t="n"/>
      <c r="AC1853" s="96" t="n">
        <v>1.03</v>
      </c>
      <c r="AD1853" s="96" t="n"/>
      <c r="AE1853" s="96" t="n"/>
      <c r="AF1853" s="103" t="n"/>
      <c r="AG1853" s="91" t="n"/>
      <c r="AH1853" s="100" t="n">
        <v>0</v>
      </c>
      <c r="AI1853" s="101" t="n">
        <v>0</v>
      </c>
      <c r="AJ1853" s="92" t="inlineStr">
        <is>
          <t>N</t>
        </is>
      </c>
      <c r="AK1853" s="96" t="n"/>
      <c r="AL1853" s="91" t="inlineStr">
        <is>
          <t>n/a</t>
        </is>
      </c>
      <c r="AM1853" s="93" t="n"/>
      <c r="AN1853" s="92" t="inlineStr">
        <is>
          <t>None</t>
        </is>
      </c>
      <c r="AO1853" s="102" t="n">
        <v>0</v>
      </c>
      <c r="AP1853" s="103" t="n"/>
      <c r="AQ1853" s="102" t="n"/>
      <c r="AR1853" s="91" t="inlineStr">
        <is>
          <t>N</t>
        </is>
      </c>
      <c r="AS1853" s="104" t="n"/>
      <c r="AT1853" s="92">
        <f>IF(AND(P1853="52-wk high",T1853&gt;=Settings!$B$7),"Y","N")</f>
        <v/>
      </c>
      <c r="AU1853" s="91">
        <f>IF(AND(AD1853&gt;=Settings!$B$8,M1853&gt;0),"Y","N")</f>
        <v/>
      </c>
      <c r="AV1853" s="91">
        <f>IF(OR(AH1853&gt;Settings!$B$9,AI1853&gt;Settings!$B$9),"Y","N")</f>
        <v/>
      </c>
      <c r="AW1853" s="91">
        <f>IF(AJ1853&lt;&gt;"Y","n/a",IF(AND(M1853&gt;0,AK1853&gt;Settings!$B$10),"Y","N"))</f>
        <v/>
      </c>
      <c r="AX1853" s="91">
        <f>IF(AO1853&gt;=Settings!$B$11,"Y","N")</f>
        <v/>
      </c>
      <c r="AY1853" s="99">
        <f>(AT1853="Y")+(AU1853="Y")+(AV1853="Y")+(AW1853="Y")+(AX1853="Y")</f>
        <v/>
      </c>
      <c r="AZ1853" s="94">
        <f>IF(AY1853=0,"None",_xlfn.TEXTJOIN(", ",TRUE(),IF(AT1853="Y","Breakout",""),IF(AU1853="Y","Accumulation",""),IF(AV1853="Y","Institutional buying",""),IF(AW1853="Y","Long buildup",""),IF(AX1853="Y","Momentum leader","")))</f>
        <v/>
      </c>
      <c r="BA1853" s="94">
        <f>IF(BW1853="","","Passes "&amp;AY1853&amp;" of 5 buy-side scans"&amp;IF(G1853="Y","; RED FLAG: filter out using Red flag column",""))</f>
        <v/>
      </c>
      <c r="BB1853" s="91" t="inlineStr">
        <is>
          <t>None</t>
        </is>
      </c>
      <c r="BC1853" s="92" t="inlineStr">
        <is>
          <t>Y</t>
        </is>
      </c>
      <c r="BD1853" s="94" t="inlineStr">
        <is>
          <t>Few traders (&lt;100 unique PAN, 30 days)</t>
        </is>
      </c>
      <c r="BE1853" s="94" t="n"/>
      <c r="BF1853" s="92">
        <f>IF(R1853*100000&gt;=Settings!$B$5,"Y","N")</f>
        <v/>
      </c>
      <c r="BG1853" s="91">
        <f>IF(F1853&gt;Settings!$B$6,"Y","N")</f>
        <v/>
      </c>
      <c r="BH1853" s="97" t="n">
        <v>-19.1</v>
      </c>
      <c r="BI1853" s="96" t="n">
        <v>-2.8</v>
      </c>
      <c r="BJ1853" s="96" t="n">
        <v>-5.44</v>
      </c>
      <c r="BK1853" s="96" t="n"/>
      <c r="BL1853" s="96" t="n"/>
      <c r="BM1853" s="96" t="n"/>
      <c r="BN1853" s="97" t="n">
        <v>-3.83</v>
      </c>
      <c r="BO1853" s="96" t="n"/>
      <c r="BP1853" s="96" t="n"/>
      <c r="BQ1853" s="96" t="n"/>
      <c r="BR1853" s="91" t="n"/>
      <c r="BS1853" s="91" t="n"/>
      <c r="BT1853" s="96" t="n">
        <v>39.3</v>
      </c>
      <c r="BU1853" s="91" t="n"/>
      <c r="BV1853" s="99">
        <f>IF(OR(BF1853&lt;&gt;"Y",BG1853&lt;&gt;"Y"),"",(AND(ISNUMBER(BQ1853),BQ1853&gt;0))+(BR1853="Stacked up")+(AND(ISNUMBER(BH1853),BH1853&gt;=-Settings!$B$17))+(AND(ISNUMBER(BK1853),ISNUMBER(BM1853),BK1853&gt;0,BM1853&gt;0))+(AND(ISNUMBER(AQ1853),AQ1853&gt;=Settings!$B$18))+(AND(ISNUMBER(BT1853),BT1853&gt;=Settings!$B$19,BT1853&lt;=Settings!$B$20))+(AND(ISNUMBER(AS1853),AS1853&gt;0))+(AND(ISNUMBER(T1853),ISNUMBER(M1853),T1853&gt;=Settings!$B$21,M1853&gt;0))+(AND(ISNUMBER(AD1853),ISNUMBER(M1853),AD1853&gt;=Settings!$B$22,M1853&gt;0))+(AY1853&gt;=1))</f>
        <v/>
      </c>
      <c r="BW1853" s="91">
        <f>IF(OR(AY1853=0,BF1853&lt;&gt;"Y",BG1853&lt;&gt;"Y"),"",1+SUMPRODUCT(($A$6:$A$2604=A1853)*($AY$6:$AY$2604&gt;0)*($BF$6:$BF$2604="Y")*($BG$6:$BG$2604="Y")*(($AY$6:$AY$2604&gt;AY1853)+($AY$6:$AY$2604=AY1853)*($AD$6:$AD$2604&gt;AD1853))))</f>
        <v/>
      </c>
    </row>
    <row r="1854" ht="23.85" customHeight="1" s="55">
      <c r="A1854" s="90" t="n">
        <v>46296</v>
      </c>
      <c r="B1854" s="91" t="inlineStr">
        <is>
          <t>MEDICAMEQ</t>
        </is>
      </c>
      <c r="C1854" s="91" t="inlineStr">
        <is>
          <t>INE646B01010</t>
        </is>
      </c>
      <c r="D1854" s="91" t="n"/>
      <c r="E1854" s="91" t="inlineStr">
        <is>
          <t>None</t>
        </is>
      </c>
      <c r="F1854" s="93" t="n">
        <v>432</v>
      </c>
      <c r="G1854" s="92" t="inlineStr">
        <is>
          <t>Y</t>
        </is>
      </c>
      <c r="H1854" s="94" t="inlineStr">
        <is>
          <t>ESM Stage 1; T2T (BE series)</t>
        </is>
      </c>
      <c r="I1854" s="91" t="inlineStr">
        <is>
          <t>Y</t>
        </is>
      </c>
      <c r="J1854" s="92">
        <f>IF(K1854="","N","Y")</f>
        <v/>
      </c>
      <c r="K1854" s="94">
        <f>_xlfn.TEXTJOIN("; ",TRUE,IF(P1854="52-wk low","52-wk low",""),IF(AND(AD1854&gt;=Settings!$B$12,M1854&lt;0),"Distribution",""),IF(AND(AJ1854="Y",M1854&lt;0,AK1854&lt;-Settings!$B$13),"Long unwinding",""),IF(AND(AJ1854="Y",M1854&lt;0,AK1854&gt;Settings!$B$13),"Short buildup",""))</f>
        <v/>
      </c>
      <c r="L1854" s="95" t="n">
        <v>318.6</v>
      </c>
      <c r="M1854" s="96" t="n">
        <v>-0.98</v>
      </c>
      <c r="N1854" s="93" t="n">
        <v>1034</v>
      </c>
      <c r="O1854" s="91" t="inlineStr">
        <is>
          <t>None</t>
        </is>
      </c>
      <c r="P1854" s="91" t="inlineStr">
        <is>
          <t>None</t>
        </is>
      </c>
      <c r="Q1854" s="97" t="n">
        <v>0.3</v>
      </c>
      <c r="R1854" s="96" t="n">
        <v>0.95</v>
      </c>
      <c r="S1854" s="96" t="n">
        <v>0.31</v>
      </c>
      <c r="T1854" s="96" t="n">
        <v>0.55</v>
      </c>
      <c r="U1854" s="96" t="n">
        <v>0.7</v>
      </c>
      <c r="V1854" s="103" t="n">
        <v>2.19</v>
      </c>
      <c r="W1854" s="102" t="n">
        <v>9</v>
      </c>
      <c r="X1854" s="93" t="n"/>
      <c r="Y1854" s="91" t="inlineStr">
        <is>
          <t>None</t>
        </is>
      </c>
      <c r="Z1854" s="99" t="n"/>
      <c r="AA1854" s="96" t="n"/>
      <c r="AB1854" s="96" t="n"/>
      <c r="AC1854" s="96" t="n"/>
      <c r="AD1854" s="96" t="n"/>
      <c r="AE1854" s="96" t="n"/>
      <c r="AF1854" s="103" t="n"/>
      <c r="AG1854" s="91" t="inlineStr">
        <is>
          <t>Drying up</t>
        </is>
      </c>
      <c r="AH1854" s="100" t="n">
        <v>0</v>
      </c>
      <c r="AI1854" s="101" t="n">
        <v>0</v>
      </c>
      <c r="AJ1854" s="92" t="inlineStr">
        <is>
          <t>N</t>
        </is>
      </c>
      <c r="AK1854" s="96" t="n"/>
      <c r="AL1854" s="91" t="inlineStr">
        <is>
          <t>n/a</t>
        </is>
      </c>
      <c r="AM1854" s="93" t="n"/>
      <c r="AN1854" s="92" t="inlineStr">
        <is>
          <t>None</t>
        </is>
      </c>
      <c r="AO1854" s="102" t="n">
        <v>0</v>
      </c>
      <c r="AP1854" s="103" t="n">
        <v>1.24</v>
      </c>
      <c r="AQ1854" s="102" t="n">
        <v>71</v>
      </c>
      <c r="AR1854" s="91" t="inlineStr">
        <is>
          <t>N</t>
        </is>
      </c>
      <c r="AS1854" s="104" t="n"/>
      <c r="AT1854" s="92">
        <f>IF(AND(P1854="52-wk high",T1854&gt;=Settings!$B$7),"Y","N")</f>
        <v/>
      </c>
      <c r="AU1854" s="91">
        <f>IF(AND(AD1854&gt;=Settings!$B$8,M1854&gt;0),"Y","N")</f>
        <v/>
      </c>
      <c r="AV1854" s="91">
        <f>IF(OR(AH1854&gt;Settings!$B$9,AI1854&gt;Settings!$B$9),"Y","N")</f>
        <v/>
      </c>
      <c r="AW1854" s="91">
        <f>IF(AJ1854&lt;&gt;"Y","n/a",IF(AND(M1854&gt;0,AK1854&gt;Settings!$B$10),"Y","N"))</f>
        <v/>
      </c>
      <c r="AX1854" s="91">
        <f>IF(AO1854&gt;=Settings!$B$11,"Y","N")</f>
        <v/>
      </c>
      <c r="AY1854" s="99">
        <f>(AT1854="Y")+(AU1854="Y")+(AV1854="Y")+(AW1854="Y")+(AX1854="Y")</f>
        <v/>
      </c>
      <c r="AZ1854" s="94">
        <f>IF(AY1854=0,"None",_xlfn.TEXTJOIN(", ",TRUE(),IF(AT1854="Y","Breakout",""),IF(AU1854="Y","Accumulation",""),IF(AV1854="Y","Institutional buying",""),IF(AW1854="Y","Long buildup",""),IF(AX1854="Y","Momentum leader","")))</f>
        <v/>
      </c>
      <c r="BA1854" s="94">
        <f>IF(BW1854="","","Passes "&amp;AY1854&amp;" of 5 buy-side scans"&amp;IF(G1854="Y","; RED FLAG: filter out using Red flag column",""))</f>
        <v/>
      </c>
      <c r="BB1854" s="91" t="inlineStr">
        <is>
          <t>None</t>
        </is>
      </c>
      <c r="BC1854" s="92" t="inlineStr">
        <is>
          <t>N</t>
        </is>
      </c>
      <c r="BD1854" s="94" t="n"/>
      <c r="BE1854" s="94" t="n"/>
      <c r="BF1854" s="92">
        <f>IF(R1854*100000&gt;=Settings!$B$5,"Y","N")</f>
        <v/>
      </c>
      <c r="BG1854" s="91">
        <f>IF(F1854&gt;Settings!$B$6,"Y","N")</f>
        <v/>
      </c>
      <c r="BH1854" s="97" t="n">
        <v>-28.83</v>
      </c>
      <c r="BI1854" s="96" t="n">
        <v>3.95</v>
      </c>
      <c r="BJ1854" s="96" t="n">
        <v>19.15</v>
      </c>
      <c r="BK1854" s="96" t="n">
        <v>21.33</v>
      </c>
      <c r="BL1854" s="96" t="n">
        <v>37.54</v>
      </c>
      <c r="BM1854" s="96" t="n">
        <v>5.9</v>
      </c>
      <c r="BN1854" s="97" t="n">
        <v>3.45</v>
      </c>
      <c r="BO1854" s="96" t="n">
        <v>12.49</v>
      </c>
      <c r="BP1854" s="96" t="n">
        <v>16.12</v>
      </c>
      <c r="BQ1854" s="96" t="n">
        <v>12.14</v>
      </c>
      <c r="BR1854" s="91" t="inlineStr">
        <is>
          <t>Mixed</t>
        </is>
      </c>
      <c r="BS1854" s="91" t="inlineStr">
        <is>
          <t>None</t>
        </is>
      </c>
      <c r="BT1854" s="96" t="n">
        <v>55.9</v>
      </c>
      <c r="BU1854" s="91" t="inlineStr">
        <is>
          <t>N</t>
        </is>
      </c>
      <c r="BV1854" s="99">
        <f>IF(OR(BF1854&lt;&gt;"Y",BG1854&lt;&gt;"Y"),"",(AND(ISNUMBER(BQ1854),BQ1854&gt;0))+(BR1854="Stacked up")+(AND(ISNUMBER(BH1854),BH1854&gt;=-Settings!$B$17))+(AND(ISNUMBER(BK1854),ISNUMBER(BM1854),BK1854&gt;0,BM1854&gt;0))+(AND(ISNUMBER(AQ1854),AQ1854&gt;=Settings!$B$18))+(AND(ISNUMBER(BT1854),BT1854&gt;=Settings!$B$19,BT1854&lt;=Settings!$B$20))+(AND(ISNUMBER(AS1854),AS1854&gt;0))+(AND(ISNUMBER(T1854),ISNUMBER(M1854),T1854&gt;=Settings!$B$21,M1854&gt;0))+(AND(ISNUMBER(AD1854),ISNUMBER(M1854),AD1854&gt;=Settings!$B$22,M1854&gt;0))+(AY1854&gt;=1))</f>
        <v/>
      </c>
      <c r="BW1854" s="91">
        <f>IF(OR(AY1854=0,BF1854&lt;&gt;"Y",BG1854&lt;&gt;"Y"),"",1+SUMPRODUCT(($A$6:$A$2604=A1854)*($AY$6:$AY$2604&gt;0)*($BF$6:$BF$2604="Y")*($BG$6:$BG$2604="Y")*(($AY$6:$AY$2604&gt;AY1854)+($AY$6:$AY$2604=AY1854)*($AD$6:$AD$2604&gt;AD1854))))</f>
        <v/>
      </c>
    </row>
    <row r="1855" ht="23.85" customHeight="1" s="55">
      <c r="A1855" s="90" t="n">
        <v>46296</v>
      </c>
      <c r="B1855" s="91" t="inlineStr">
        <is>
          <t>MODINATUR</t>
        </is>
      </c>
      <c r="C1855" s="91" t="inlineStr">
        <is>
          <t>INE537F01012</t>
        </is>
      </c>
      <c r="D1855" s="91" t="n"/>
      <c r="E1855" s="91" t="inlineStr">
        <is>
          <t>None</t>
        </is>
      </c>
      <c r="F1855" s="93" t="n">
        <v>432</v>
      </c>
      <c r="G1855" s="92" t="inlineStr">
        <is>
          <t>N</t>
        </is>
      </c>
      <c r="H1855" s="94" t="n"/>
      <c r="I1855" s="91" t="inlineStr">
        <is>
          <t>N</t>
        </is>
      </c>
      <c r="J1855" s="92">
        <f>IF(K1855="","N","Y")</f>
        <v/>
      </c>
      <c r="K1855" s="94">
        <f>_xlfn.TEXTJOIN("; ",TRUE,IF(P1855="52-wk low","52-wk low",""),IF(AND(AD1855&gt;=Settings!$B$12,M1855&lt;0),"Distribution",""),IF(AND(AJ1855="Y",M1855&lt;0,AK1855&lt;-Settings!$B$13),"Long unwinding",""),IF(AND(AJ1855="Y",M1855&lt;0,AK1855&gt;Settings!$B$13),"Short buildup",""))</f>
        <v/>
      </c>
      <c r="L1855" s="95" t="n">
        <v>324.45</v>
      </c>
      <c r="M1855" s="96" t="n">
        <v>-3.44</v>
      </c>
      <c r="N1855" s="93" t="n">
        <v>2212</v>
      </c>
      <c r="O1855" s="91" t="inlineStr">
        <is>
          <t>None</t>
        </is>
      </c>
      <c r="P1855" s="91" t="inlineStr">
        <is>
          <t>None</t>
        </is>
      </c>
      <c r="Q1855" s="97" t="n">
        <v>0.06</v>
      </c>
      <c r="R1855" s="96" t="n">
        <v>0.06</v>
      </c>
      <c r="S1855" s="96" t="n">
        <v>1.11</v>
      </c>
      <c r="T1855" s="96" t="n">
        <v>0.75</v>
      </c>
      <c r="U1855" s="96" t="n">
        <v>0.51</v>
      </c>
      <c r="V1855" s="103" t="n">
        <v>0.47</v>
      </c>
      <c r="W1855" s="102" t="n">
        <v>1</v>
      </c>
      <c r="X1855" s="93" t="n"/>
      <c r="Y1855" s="91" t="inlineStr">
        <is>
          <t>None</t>
        </is>
      </c>
      <c r="Z1855" s="99" t="n">
        <v>85.19</v>
      </c>
      <c r="AA1855" s="96" t="n">
        <v>1.14</v>
      </c>
      <c r="AB1855" s="96" t="n">
        <v>1.2</v>
      </c>
      <c r="AC1855" s="96" t="n">
        <v>1.3</v>
      </c>
      <c r="AD1855" s="96" t="n"/>
      <c r="AE1855" s="96" t="n"/>
      <c r="AF1855" s="103" t="n"/>
      <c r="AG1855" s="91" t="inlineStr">
        <is>
          <t>No delivery data</t>
        </is>
      </c>
      <c r="AH1855" s="100" t="n">
        <v>0</v>
      </c>
      <c r="AI1855" s="101" t="n">
        <v>0</v>
      </c>
      <c r="AJ1855" s="92" t="inlineStr">
        <is>
          <t>N</t>
        </is>
      </c>
      <c r="AK1855" s="96" t="n"/>
      <c r="AL1855" s="91" t="inlineStr">
        <is>
          <t>n/a</t>
        </is>
      </c>
      <c r="AM1855" s="93" t="n"/>
      <c r="AN1855" s="92" t="inlineStr">
        <is>
          <t>None</t>
        </is>
      </c>
      <c r="AO1855" s="102" t="n">
        <v>0</v>
      </c>
      <c r="AP1855" s="103" t="n"/>
      <c r="AQ1855" s="102" t="n"/>
      <c r="AR1855" s="91" t="inlineStr">
        <is>
          <t>N</t>
        </is>
      </c>
      <c r="AS1855" s="104" t="n"/>
      <c r="AT1855" s="92">
        <f>IF(AND(P1855="52-wk high",T1855&gt;=Settings!$B$7),"Y","N")</f>
        <v/>
      </c>
      <c r="AU1855" s="91">
        <f>IF(AND(AD1855&gt;=Settings!$B$8,M1855&gt;0),"Y","N")</f>
        <v/>
      </c>
      <c r="AV1855" s="91">
        <f>IF(OR(AH1855&gt;Settings!$B$9,AI1855&gt;Settings!$B$9),"Y","N")</f>
        <v/>
      </c>
      <c r="AW1855" s="91">
        <f>IF(AJ1855&lt;&gt;"Y","n/a",IF(AND(M1855&gt;0,AK1855&gt;Settings!$B$10),"Y","N"))</f>
        <v/>
      </c>
      <c r="AX1855" s="91">
        <f>IF(AO1855&gt;=Settings!$B$11,"Y","N")</f>
        <v/>
      </c>
      <c r="AY1855" s="99">
        <f>(AT1855="Y")+(AU1855="Y")+(AV1855="Y")+(AW1855="Y")+(AX1855="Y")</f>
        <v/>
      </c>
      <c r="AZ1855" s="94">
        <f>IF(AY1855=0,"None",_xlfn.TEXTJOIN(", ",TRUE(),IF(AT1855="Y","Breakout",""),IF(AU1855="Y","Accumulation",""),IF(AV1855="Y","Institutional buying",""),IF(AW1855="Y","Long buildup",""),IF(AX1855="Y","Momentum leader","")))</f>
        <v/>
      </c>
      <c r="BA1855" s="94">
        <f>IF(BW1855="","","Passes "&amp;AY1855&amp;" of 5 buy-side scans"&amp;IF(G1855="Y","; RED FLAG: filter out using Red flag column",""))</f>
        <v/>
      </c>
      <c r="BB1855" s="91" t="inlineStr">
        <is>
          <t>None</t>
        </is>
      </c>
      <c r="BC1855" s="92" t="inlineStr">
        <is>
          <t>Y</t>
        </is>
      </c>
      <c r="BD1855" s="94" t="inlineStr">
        <is>
          <t>Few traders (&lt;100 unique PAN, 30 days)</t>
        </is>
      </c>
      <c r="BE1855" s="94" t="n"/>
      <c r="BF1855" s="92">
        <f>IF(R1855*100000&gt;=Settings!$B$5,"Y","N")</f>
        <v/>
      </c>
      <c r="BG1855" s="91">
        <f>IF(F1855&gt;Settings!$B$6,"Y","N")</f>
        <v/>
      </c>
      <c r="BH1855" s="97" t="n">
        <v>-38.18</v>
      </c>
      <c r="BI1855" s="96" t="n">
        <v>-4.15</v>
      </c>
      <c r="BJ1855" s="96" t="n">
        <v>-4.24</v>
      </c>
      <c r="BK1855" s="96" t="n">
        <v>-28.85</v>
      </c>
      <c r="BL1855" s="96" t="n">
        <v>7.19</v>
      </c>
      <c r="BM1855" s="96" t="n"/>
      <c r="BN1855" s="97" t="n">
        <v>-5.73</v>
      </c>
      <c r="BO1855" s="96" t="n">
        <v>-10.1</v>
      </c>
      <c r="BP1855" s="96" t="n">
        <v>-12.71</v>
      </c>
      <c r="BQ1855" s="96" t="n"/>
      <c r="BR1855" s="91" t="n"/>
      <c r="BS1855" s="91" t="inlineStr">
        <is>
          <t>None</t>
        </is>
      </c>
      <c r="BT1855" s="96" t="n">
        <v>33.8</v>
      </c>
      <c r="BU1855" s="91" t="n"/>
      <c r="BV1855" s="99">
        <f>IF(OR(BF1855&lt;&gt;"Y",BG1855&lt;&gt;"Y"),"",(AND(ISNUMBER(BQ1855),BQ1855&gt;0))+(BR1855="Stacked up")+(AND(ISNUMBER(BH1855),BH1855&gt;=-Settings!$B$17))+(AND(ISNUMBER(BK1855),ISNUMBER(BM1855),BK1855&gt;0,BM1855&gt;0))+(AND(ISNUMBER(AQ1855),AQ1855&gt;=Settings!$B$18))+(AND(ISNUMBER(BT1855),BT1855&gt;=Settings!$B$19,BT1855&lt;=Settings!$B$20))+(AND(ISNUMBER(AS1855),AS1855&gt;0))+(AND(ISNUMBER(T1855),ISNUMBER(M1855),T1855&gt;=Settings!$B$21,M1855&gt;0))+(AND(ISNUMBER(AD1855),ISNUMBER(M1855),AD1855&gt;=Settings!$B$22,M1855&gt;0))+(AY1855&gt;=1))</f>
        <v/>
      </c>
      <c r="BW1855" s="91">
        <f>IF(OR(AY1855=0,BF1855&lt;&gt;"Y",BG1855&lt;&gt;"Y"),"",1+SUMPRODUCT(($A$6:$A$2604=A1855)*($AY$6:$AY$2604&gt;0)*($BF$6:$BF$2604="Y")*($BG$6:$BG$2604="Y")*(($AY$6:$AY$2604&gt;AY1855)+($AY$6:$AY$2604=AY1855)*($AD$6:$AD$2604&gt;AD1855))))</f>
        <v/>
      </c>
    </row>
    <row r="1856" ht="23.85" customHeight="1" s="55">
      <c r="A1856" s="90" t="n">
        <v>46296</v>
      </c>
      <c r="B1856" s="91" t="inlineStr">
        <is>
          <t>OMAXAUTO</t>
        </is>
      </c>
      <c r="C1856" s="91" t="inlineStr">
        <is>
          <t>INE090B01011</t>
        </is>
      </c>
      <c r="D1856" s="91" t="n"/>
      <c r="E1856" s="91" t="inlineStr">
        <is>
          <t>None</t>
        </is>
      </c>
      <c r="F1856" s="93" t="n">
        <v>430</v>
      </c>
      <c r="G1856" s="92" t="inlineStr">
        <is>
          <t>N</t>
        </is>
      </c>
      <c r="H1856" s="94" t="n"/>
      <c r="I1856" s="91" t="inlineStr">
        <is>
          <t>N</t>
        </is>
      </c>
      <c r="J1856" s="92">
        <f>IF(K1856="","N","Y")</f>
        <v/>
      </c>
      <c r="K1856" s="94">
        <f>_xlfn.TEXTJOIN("; ",TRUE,IF(P1856="52-wk low","52-wk low",""),IF(AND(AD1856&gt;=Settings!$B$12,M1856&lt;0),"Distribution",""),IF(AND(AJ1856="Y",M1856&lt;0,AK1856&lt;-Settings!$B$13),"Long unwinding",""),IF(AND(AJ1856="Y",M1856&lt;0,AK1856&gt;Settings!$B$13),"Short buildup",""))</f>
        <v/>
      </c>
      <c r="L1856" s="95" t="n">
        <v>201.14</v>
      </c>
      <c r="M1856" s="96" t="n">
        <v>0.41</v>
      </c>
      <c r="N1856" s="93" t="n">
        <v>464</v>
      </c>
      <c r="O1856" s="91" t="inlineStr">
        <is>
          <t>None</t>
        </is>
      </c>
      <c r="P1856" s="91" t="inlineStr">
        <is>
          <t>None</t>
        </is>
      </c>
      <c r="Q1856" s="97" t="n">
        <v>0.93</v>
      </c>
      <c r="R1856" s="96" t="n">
        <v>0.86</v>
      </c>
      <c r="S1856" s="96" t="n">
        <v>1.12</v>
      </c>
      <c r="T1856" s="96" t="n">
        <v>1.09</v>
      </c>
      <c r="U1856" s="96" t="n">
        <v>1.18</v>
      </c>
      <c r="V1856" s="103" t="n">
        <v>1.13</v>
      </c>
      <c r="W1856" s="102" t="n">
        <v>3</v>
      </c>
      <c r="X1856" s="93" t="n"/>
      <c r="Y1856" s="91" t="inlineStr">
        <is>
          <t>None</t>
        </is>
      </c>
      <c r="Z1856" s="99" t="n">
        <v>52.69</v>
      </c>
      <c r="AA1856" s="96" t="n">
        <v>0.97</v>
      </c>
      <c r="AB1856" s="96" t="n">
        <v>0.95</v>
      </c>
      <c r="AC1856" s="96" t="n">
        <v>1.08</v>
      </c>
      <c r="AD1856" s="96" t="n"/>
      <c r="AE1856" s="96" t="n"/>
      <c r="AF1856" s="103" t="n"/>
      <c r="AG1856" s="91" t="inlineStr">
        <is>
          <t>No delivery data</t>
        </is>
      </c>
      <c r="AH1856" s="100" t="n">
        <v>0</v>
      </c>
      <c r="AI1856" s="101" t="n">
        <v>0</v>
      </c>
      <c r="AJ1856" s="92" t="inlineStr">
        <is>
          <t>N</t>
        </is>
      </c>
      <c r="AK1856" s="96" t="n"/>
      <c r="AL1856" s="91" t="inlineStr">
        <is>
          <t>n/a</t>
        </is>
      </c>
      <c r="AM1856" s="93" t="n"/>
      <c r="AN1856" s="92" t="inlineStr">
        <is>
          <t>None</t>
        </is>
      </c>
      <c r="AO1856" s="102" t="n">
        <v>0</v>
      </c>
      <c r="AP1856" s="103" t="n">
        <v>2.05</v>
      </c>
      <c r="AQ1856" s="102" t="n">
        <v>90</v>
      </c>
      <c r="AR1856" s="91" t="inlineStr">
        <is>
          <t>N</t>
        </is>
      </c>
      <c r="AS1856" s="104" t="n"/>
      <c r="AT1856" s="92">
        <f>IF(AND(P1856="52-wk high",T1856&gt;=Settings!$B$7),"Y","N")</f>
        <v/>
      </c>
      <c r="AU1856" s="91">
        <f>IF(AND(AD1856&gt;=Settings!$B$8,M1856&gt;0),"Y","N")</f>
        <v/>
      </c>
      <c r="AV1856" s="91">
        <f>IF(OR(AH1856&gt;Settings!$B$9,AI1856&gt;Settings!$B$9),"Y","N")</f>
        <v/>
      </c>
      <c r="AW1856" s="91">
        <f>IF(AJ1856&lt;&gt;"Y","n/a",IF(AND(M1856&gt;0,AK1856&gt;Settings!$B$10),"Y","N"))</f>
        <v/>
      </c>
      <c r="AX1856" s="91">
        <f>IF(AO1856&gt;=Settings!$B$11,"Y","N")</f>
        <v/>
      </c>
      <c r="AY1856" s="99">
        <f>(AT1856="Y")+(AU1856="Y")+(AV1856="Y")+(AW1856="Y")+(AX1856="Y")</f>
        <v/>
      </c>
      <c r="AZ1856" s="94">
        <f>IF(AY1856=0,"None",_xlfn.TEXTJOIN(", ",TRUE(),IF(AT1856="Y","Breakout",""),IF(AU1856="Y","Accumulation",""),IF(AV1856="Y","Institutional buying",""),IF(AW1856="Y","Long buildup",""),IF(AX1856="Y","Momentum leader","")))</f>
        <v/>
      </c>
      <c r="BA1856" s="94">
        <f>IF(BW1856="","","Passes "&amp;AY1856&amp;" of 5 buy-side scans"&amp;IF(G1856="Y","; RED FLAG: filter out using Red flag column",""))</f>
        <v/>
      </c>
      <c r="BB1856" s="91" t="inlineStr">
        <is>
          <t>None</t>
        </is>
      </c>
      <c r="BC1856" s="92" t="inlineStr">
        <is>
          <t>Y</t>
        </is>
      </c>
      <c r="BD1856" s="94" t="inlineStr">
        <is>
          <t>&gt;75% move in 6 months; High-low range &gt;100% in 6 months; High-low range &gt;200% in 365 days</t>
        </is>
      </c>
      <c r="BE1856" s="94" t="n"/>
      <c r="BF1856" s="92">
        <f>IF(R1856*100000&gt;=Settings!$B$5,"Y","N")</f>
        <v/>
      </c>
      <c r="BG1856" s="91">
        <f>IF(F1856&gt;Settings!$B$6,"Y","N")</f>
        <v/>
      </c>
      <c r="BH1856" s="97" t="n">
        <v>-23.64</v>
      </c>
      <c r="BI1856" s="96" t="n">
        <v>-0.24</v>
      </c>
      <c r="BJ1856" s="96" t="n">
        <v>9.029999999999999</v>
      </c>
      <c r="BK1856" s="96" t="n">
        <v>-14.06</v>
      </c>
      <c r="BL1856" s="96" t="n">
        <v>102.88</v>
      </c>
      <c r="BM1856" s="96" t="n">
        <v>51.54</v>
      </c>
      <c r="BN1856" s="97" t="n">
        <v>4.52</v>
      </c>
      <c r="BO1856" s="96" t="n">
        <v>3.44</v>
      </c>
      <c r="BP1856" s="96" t="n">
        <v>5.51</v>
      </c>
      <c r="BQ1856" s="96" t="n">
        <v>15.23</v>
      </c>
      <c r="BR1856" s="91" t="inlineStr">
        <is>
          <t>Mixed</t>
        </is>
      </c>
      <c r="BS1856" s="91" t="inlineStr">
        <is>
          <t>None</t>
        </is>
      </c>
      <c r="BT1856" s="96" t="n">
        <v>62.4</v>
      </c>
      <c r="BU1856" s="91" t="inlineStr">
        <is>
          <t>N</t>
        </is>
      </c>
      <c r="BV1856" s="99">
        <f>IF(OR(BF1856&lt;&gt;"Y",BG1856&lt;&gt;"Y"),"",(AND(ISNUMBER(BQ1856),BQ1856&gt;0))+(BR1856="Stacked up")+(AND(ISNUMBER(BH1856),BH1856&gt;=-Settings!$B$17))+(AND(ISNUMBER(BK1856),ISNUMBER(BM1856),BK1856&gt;0,BM1856&gt;0))+(AND(ISNUMBER(AQ1856),AQ1856&gt;=Settings!$B$18))+(AND(ISNUMBER(BT1856),BT1856&gt;=Settings!$B$19,BT1856&lt;=Settings!$B$20))+(AND(ISNUMBER(AS1856),AS1856&gt;0))+(AND(ISNUMBER(T1856),ISNUMBER(M1856),T1856&gt;=Settings!$B$21,M1856&gt;0))+(AND(ISNUMBER(AD1856),ISNUMBER(M1856),AD1856&gt;=Settings!$B$22,M1856&gt;0))+(AY1856&gt;=1))</f>
        <v/>
      </c>
      <c r="BW1856" s="91">
        <f>IF(OR(AY1856=0,BF1856&lt;&gt;"Y",BG1856&lt;&gt;"Y"),"",1+SUMPRODUCT(($A$6:$A$2604=A1856)*($AY$6:$AY$2604&gt;0)*($BF$6:$BF$2604="Y")*($BG$6:$BG$2604="Y")*(($AY$6:$AY$2604&gt;AY1856)+($AY$6:$AY$2604=AY1856)*($AD$6:$AD$2604&gt;AD1856))))</f>
        <v/>
      </c>
    </row>
    <row r="1857" ht="23.85" customHeight="1" s="55">
      <c r="A1857" s="90" t="n">
        <v>46296</v>
      </c>
      <c r="B1857" s="91" t="inlineStr">
        <is>
          <t>VISHAL</t>
        </is>
      </c>
      <c r="C1857" s="91" t="inlineStr">
        <is>
          <t>INE755Q01025</t>
        </is>
      </c>
      <c r="D1857" s="91" t="n"/>
      <c r="E1857" s="91" t="inlineStr">
        <is>
          <t>None</t>
        </is>
      </c>
      <c r="F1857" s="93" t="n">
        <v>430</v>
      </c>
      <c r="G1857" s="92" t="inlineStr">
        <is>
          <t>N</t>
        </is>
      </c>
      <c r="H1857" s="94" t="n"/>
      <c r="I1857" s="91" t="inlineStr">
        <is>
          <t>N</t>
        </is>
      </c>
      <c r="J1857" s="92">
        <f>IF(K1857="","N","Y")</f>
        <v/>
      </c>
      <c r="K1857" s="94">
        <f>_xlfn.TEXTJOIN("; ",TRUE,IF(P1857="52-wk low","52-wk low",""),IF(AND(AD1857&gt;=Settings!$B$12,M1857&lt;0),"Distribution",""),IF(AND(AJ1857="Y",M1857&lt;0,AK1857&lt;-Settings!$B$13),"Long unwinding",""),IF(AND(AJ1857="Y",M1857&lt;0,AK1857&gt;Settings!$B$13),"Short buildup",""))</f>
        <v/>
      </c>
      <c r="L1857" s="95" t="n">
        <v>17.38</v>
      </c>
      <c r="M1857" s="96" t="n">
        <v>-1.59</v>
      </c>
      <c r="N1857" s="93" t="n">
        <v>1396</v>
      </c>
      <c r="O1857" s="91" t="inlineStr">
        <is>
          <t>None</t>
        </is>
      </c>
      <c r="P1857" s="91" t="inlineStr">
        <is>
          <t>52-wk low</t>
        </is>
      </c>
      <c r="Q1857" s="97" t="n">
        <v>0.48</v>
      </c>
      <c r="R1857" s="96" t="n">
        <v>1.95</v>
      </c>
      <c r="S1857" s="96" t="n">
        <v>0.25</v>
      </c>
      <c r="T1857" s="96" t="n"/>
      <c r="U1857" s="96" t="n"/>
      <c r="V1857" s="103" t="n"/>
      <c r="W1857" s="102" t="n"/>
      <c r="X1857" s="93" t="n"/>
      <c r="Y1857" s="91" t="inlineStr">
        <is>
          <t>None</t>
        </is>
      </c>
      <c r="Z1857" s="99" t="n">
        <v>86.18000000000001</v>
      </c>
      <c r="AA1857" s="96" t="n">
        <v>1.17</v>
      </c>
      <c r="AB1857" s="96" t="n"/>
      <c r="AC1857" s="96" t="n">
        <v>0.25</v>
      </c>
      <c r="AD1857" s="96" t="n"/>
      <c r="AE1857" s="96" t="n"/>
      <c r="AF1857" s="103" t="n"/>
      <c r="AG1857" s="91" t="n"/>
      <c r="AH1857" s="100" t="n">
        <v>0</v>
      </c>
      <c r="AI1857" s="101" t="n">
        <v>0</v>
      </c>
      <c r="AJ1857" s="92" t="inlineStr">
        <is>
          <t>N</t>
        </is>
      </c>
      <c r="AK1857" s="96" t="n"/>
      <c r="AL1857" s="91" t="inlineStr">
        <is>
          <t>n/a</t>
        </is>
      </c>
      <c r="AM1857" s="93" t="n"/>
      <c r="AN1857" s="92" t="inlineStr">
        <is>
          <t>None</t>
        </is>
      </c>
      <c r="AO1857" s="102" t="n">
        <v>0</v>
      </c>
      <c r="AP1857" s="103" t="n"/>
      <c r="AQ1857" s="102" t="n"/>
      <c r="AR1857" s="91" t="inlineStr">
        <is>
          <t>N</t>
        </is>
      </c>
      <c r="AS1857" s="104" t="n"/>
      <c r="AT1857" s="92">
        <f>IF(AND(P1857="52-wk high",T1857&gt;=Settings!$B$7),"Y","N")</f>
        <v/>
      </c>
      <c r="AU1857" s="91">
        <f>IF(AND(AD1857&gt;=Settings!$B$8,M1857&gt;0),"Y","N")</f>
        <v/>
      </c>
      <c r="AV1857" s="91">
        <f>IF(OR(AH1857&gt;Settings!$B$9,AI1857&gt;Settings!$B$9),"Y","N")</f>
        <v/>
      </c>
      <c r="AW1857" s="91">
        <f>IF(AJ1857&lt;&gt;"Y","n/a",IF(AND(M1857&gt;0,AK1857&gt;Settings!$B$10),"Y","N"))</f>
        <v/>
      </c>
      <c r="AX1857" s="91">
        <f>IF(AO1857&gt;=Settings!$B$11,"Y","N")</f>
        <v/>
      </c>
      <c r="AY1857" s="99">
        <f>(AT1857="Y")+(AU1857="Y")+(AV1857="Y")+(AW1857="Y")+(AX1857="Y")</f>
        <v/>
      </c>
      <c r="AZ1857" s="94">
        <f>IF(AY1857=0,"None",_xlfn.TEXTJOIN(", ",TRUE(),IF(AT1857="Y","Breakout",""),IF(AU1857="Y","Accumulation",""),IF(AV1857="Y","Institutional buying",""),IF(AW1857="Y","Long buildup",""),IF(AX1857="Y","Momentum leader","")))</f>
        <v/>
      </c>
      <c r="BA1857" s="94">
        <f>IF(BW1857="","","Passes "&amp;AY1857&amp;" of 5 buy-side scans"&amp;IF(G1857="Y","; RED FLAG: filter out using Red flag column",""))</f>
        <v/>
      </c>
      <c r="BB1857" s="91" t="inlineStr">
        <is>
          <t>None</t>
        </is>
      </c>
      <c r="BC1857" s="92" t="inlineStr">
        <is>
          <t>N</t>
        </is>
      </c>
      <c r="BD1857" s="94" t="n"/>
      <c r="BE1857" s="94" t="n"/>
      <c r="BF1857" s="92">
        <f>IF(R1857*100000&gt;=Settings!$B$5,"Y","N")</f>
        <v/>
      </c>
      <c r="BG1857" s="91">
        <f>IF(F1857&gt;Settings!$B$6,"Y","N")</f>
        <v/>
      </c>
      <c r="BH1857" s="97" t="n">
        <v>-20.78</v>
      </c>
      <c r="BI1857" s="96" t="n">
        <v>-3.77</v>
      </c>
      <c r="BJ1857" s="96" t="n">
        <v>-9.24</v>
      </c>
      <c r="BK1857" s="96" t="n"/>
      <c r="BL1857" s="96" t="n"/>
      <c r="BM1857" s="96" t="n"/>
      <c r="BN1857" s="97" t="n">
        <v>-3.92</v>
      </c>
      <c r="BO1857" s="96" t="n"/>
      <c r="BP1857" s="96" t="n"/>
      <c r="BQ1857" s="96" t="n"/>
      <c r="BR1857" s="91" t="n"/>
      <c r="BS1857" s="91" t="n"/>
      <c r="BT1857" s="96" t="n">
        <v>20.7</v>
      </c>
      <c r="BU1857" s="91" t="n"/>
      <c r="BV1857" s="99">
        <f>IF(OR(BF1857&lt;&gt;"Y",BG1857&lt;&gt;"Y"),"",(AND(ISNUMBER(BQ1857),BQ1857&gt;0))+(BR1857="Stacked up")+(AND(ISNUMBER(BH1857),BH1857&gt;=-Settings!$B$17))+(AND(ISNUMBER(BK1857),ISNUMBER(BM1857),BK1857&gt;0,BM1857&gt;0))+(AND(ISNUMBER(AQ1857),AQ1857&gt;=Settings!$B$18))+(AND(ISNUMBER(BT1857),BT1857&gt;=Settings!$B$19,BT1857&lt;=Settings!$B$20))+(AND(ISNUMBER(AS1857),AS1857&gt;0))+(AND(ISNUMBER(T1857),ISNUMBER(M1857),T1857&gt;=Settings!$B$21,M1857&gt;0))+(AND(ISNUMBER(AD1857),ISNUMBER(M1857),AD1857&gt;=Settings!$B$22,M1857&gt;0))+(AY1857&gt;=1))</f>
        <v/>
      </c>
      <c r="BW1857" s="91">
        <f>IF(OR(AY1857=0,BF1857&lt;&gt;"Y",BG1857&lt;&gt;"Y"),"",1+SUMPRODUCT(($A$6:$A$2604=A1857)*($AY$6:$AY$2604&gt;0)*($BF$6:$BF$2604="Y")*($BG$6:$BG$2604="Y")*(($AY$6:$AY$2604&gt;AY1857)+($AY$6:$AY$2604=AY1857)*($AD$6:$AD$2604&gt;AD1857))))</f>
        <v/>
      </c>
    </row>
    <row r="1858" ht="23.85" customHeight="1" s="55">
      <c r="A1858" s="90" t="n">
        <v>46296</v>
      </c>
      <c r="B1858" s="91" t="inlineStr">
        <is>
          <t>RAMAPHO</t>
        </is>
      </c>
      <c r="C1858" s="91" t="inlineStr">
        <is>
          <t>INE809A01032</t>
        </is>
      </c>
      <c r="D1858" s="91" t="n"/>
      <c r="E1858" s="91" t="inlineStr">
        <is>
          <t>None</t>
        </is>
      </c>
      <c r="F1858" s="93" t="n">
        <v>425</v>
      </c>
      <c r="G1858" s="92" t="inlineStr">
        <is>
          <t>N</t>
        </is>
      </c>
      <c r="H1858" s="94" t="n"/>
      <c r="I1858" s="91" t="inlineStr">
        <is>
          <t>N</t>
        </is>
      </c>
      <c r="J1858" s="92">
        <f>IF(K1858="","N","Y")</f>
        <v/>
      </c>
      <c r="K1858" s="94">
        <f>_xlfn.TEXTJOIN("; ",TRUE,IF(P1858="52-wk low","52-wk low",""),IF(AND(AD1858&gt;=Settings!$B$12,M1858&lt;0),"Distribution",""),IF(AND(AJ1858="Y",M1858&lt;0,AK1858&lt;-Settings!$B$13),"Long unwinding",""),IF(AND(AJ1858="Y",M1858&lt;0,AK1858&gt;Settings!$B$13),"Short buildup",""))</f>
        <v/>
      </c>
      <c r="L1858" s="95" t="n">
        <v>120.05</v>
      </c>
      <c r="M1858" s="96" t="n">
        <v>-0.03</v>
      </c>
      <c r="N1858" s="93" t="n">
        <v>621</v>
      </c>
      <c r="O1858" s="91" t="inlineStr">
        <is>
          <t>None</t>
        </is>
      </c>
      <c r="P1858" s="91" t="inlineStr">
        <is>
          <t>None</t>
        </is>
      </c>
      <c r="Q1858" s="97" t="n">
        <v>0.41</v>
      </c>
      <c r="R1858" s="96" t="n">
        <v>0.19</v>
      </c>
      <c r="S1858" s="96" t="n">
        <v>2.36</v>
      </c>
      <c r="T1858" s="96" t="n">
        <v>1.35</v>
      </c>
      <c r="U1858" s="96" t="n">
        <v>1.17</v>
      </c>
      <c r="V1858" s="103" t="n">
        <v>0.55</v>
      </c>
      <c r="W1858" s="102" t="n">
        <v>2</v>
      </c>
      <c r="X1858" s="93" t="n"/>
      <c r="Y1858" s="91" t="inlineStr">
        <is>
          <t>None</t>
        </is>
      </c>
      <c r="Z1858" s="99" t="n">
        <v>58.58</v>
      </c>
      <c r="AA1858" s="96" t="n">
        <v>0.88</v>
      </c>
      <c r="AB1858" s="96" t="n">
        <v>0.9</v>
      </c>
      <c r="AC1858" s="96" t="n">
        <v>2.06</v>
      </c>
      <c r="AD1858" s="96" t="n">
        <v>1.25</v>
      </c>
      <c r="AE1858" s="96" t="n">
        <v>1.17</v>
      </c>
      <c r="AF1858" s="103" t="n">
        <v>1.13</v>
      </c>
      <c r="AG1858" s="91" t="inlineStr">
        <is>
          <t>Normal</t>
        </is>
      </c>
      <c r="AH1858" s="100" t="n">
        <v>0</v>
      </c>
      <c r="AI1858" s="101" t="n">
        <v>0</v>
      </c>
      <c r="AJ1858" s="92" t="inlineStr">
        <is>
          <t>N</t>
        </is>
      </c>
      <c r="AK1858" s="96" t="n"/>
      <c r="AL1858" s="91" t="inlineStr">
        <is>
          <t>n/a</t>
        </is>
      </c>
      <c r="AM1858" s="93" t="n"/>
      <c r="AN1858" s="92" t="inlineStr">
        <is>
          <t>None</t>
        </is>
      </c>
      <c r="AO1858" s="102" t="n">
        <v>0</v>
      </c>
      <c r="AP1858" s="103" t="n">
        <v>0.76</v>
      </c>
      <c r="AQ1858" s="102" t="n">
        <v>45</v>
      </c>
      <c r="AR1858" s="91" t="inlineStr">
        <is>
          <t>N</t>
        </is>
      </c>
      <c r="AS1858" s="104" t="n"/>
      <c r="AT1858" s="92">
        <f>IF(AND(P1858="52-wk high",T1858&gt;=Settings!$B$7),"Y","N")</f>
        <v/>
      </c>
      <c r="AU1858" s="91">
        <f>IF(AND(AD1858&gt;=Settings!$B$8,M1858&gt;0),"Y","N")</f>
        <v/>
      </c>
      <c r="AV1858" s="91">
        <f>IF(OR(AH1858&gt;Settings!$B$9,AI1858&gt;Settings!$B$9),"Y","N")</f>
        <v/>
      </c>
      <c r="AW1858" s="91">
        <f>IF(AJ1858&lt;&gt;"Y","n/a",IF(AND(M1858&gt;0,AK1858&gt;Settings!$B$10),"Y","N"))</f>
        <v/>
      </c>
      <c r="AX1858" s="91">
        <f>IF(AO1858&gt;=Settings!$B$11,"Y","N")</f>
        <v/>
      </c>
      <c r="AY1858" s="99">
        <f>(AT1858="Y")+(AU1858="Y")+(AV1858="Y")+(AW1858="Y")+(AX1858="Y")</f>
        <v/>
      </c>
      <c r="AZ1858" s="94">
        <f>IF(AY1858=0,"None",_xlfn.TEXTJOIN(", ",TRUE(),IF(AT1858="Y","Breakout",""),IF(AU1858="Y","Accumulation",""),IF(AV1858="Y","Institutional buying",""),IF(AW1858="Y","Long buildup",""),IF(AX1858="Y","Momentum leader","")))</f>
        <v/>
      </c>
      <c r="BA1858" s="94">
        <f>IF(BW1858="","","Passes "&amp;AY1858&amp;" of 5 buy-side scans"&amp;IF(G1858="Y","; RED FLAG: filter out using Red flag column",""))</f>
        <v/>
      </c>
      <c r="BB1858" s="91" t="inlineStr">
        <is>
          <t>None</t>
        </is>
      </c>
      <c r="BC1858" s="92" t="inlineStr">
        <is>
          <t>Y</t>
        </is>
      </c>
      <c r="BD1858" s="94" t="inlineStr">
        <is>
          <t>Few traders (&lt;100 unique PAN, 30 days)</t>
        </is>
      </c>
      <c r="BE1858" s="94" t="n"/>
      <c r="BF1858" s="92">
        <f>IF(R1858*100000&gt;=Settings!$B$5,"Y","N")</f>
        <v/>
      </c>
      <c r="BG1858" s="91">
        <f>IF(F1858&gt;Settings!$B$6,"Y","N")</f>
        <v/>
      </c>
      <c r="BH1858" s="97" t="n">
        <v>-44.73</v>
      </c>
      <c r="BI1858" s="96" t="n">
        <v>-1.99</v>
      </c>
      <c r="BJ1858" s="96" t="n">
        <v>-1.78</v>
      </c>
      <c r="BK1858" s="96" t="n">
        <v>-3.1</v>
      </c>
      <c r="BL1858" s="96" t="n">
        <v>6.82</v>
      </c>
      <c r="BM1858" s="96" t="n">
        <v>-19.77</v>
      </c>
      <c r="BN1858" s="97" t="n">
        <v>-1.02</v>
      </c>
      <c r="BO1858" s="96" t="n">
        <v>-2.2</v>
      </c>
      <c r="BP1858" s="96" t="n">
        <v>-4.47</v>
      </c>
      <c r="BQ1858" s="96" t="n">
        <v>-9.43</v>
      </c>
      <c r="BR1858" s="91" t="inlineStr">
        <is>
          <t>Stacked down</t>
        </is>
      </c>
      <c r="BS1858" s="91" t="inlineStr">
        <is>
          <t>None</t>
        </is>
      </c>
      <c r="BT1858" s="96" t="n">
        <v>44.4</v>
      </c>
      <c r="BU1858" s="91" t="inlineStr">
        <is>
          <t>N</t>
        </is>
      </c>
      <c r="BV1858" s="99">
        <f>IF(OR(BF1858&lt;&gt;"Y",BG1858&lt;&gt;"Y"),"",(AND(ISNUMBER(BQ1858),BQ1858&gt;0))+(BR1858="Stacked up")+(AND(ISNUMBER(BH1858),BH1858&gt;=-Settings!$B$17))+(AND(ISNUMBER(BK1858),ISNUMBER(BM1858),BK1858&gt;0,BM1858&gt;0))+(AND(ISNUMBER(AQ1858),AQ1858&gt;=Settings!$B$18))+(AND(ISNUMBER(BT1858),BT1858&gt;=Settings!$B$19,BT1858&lt;=Settings!$B$20))+(AND(ISNUMBER(AS1858),AS1858&gt;0))+(AND(ISNUMBER(T1858),ISNUMBER(M1858),T1858&gt;=Settings!$B$21,M1858&gt;0))+(AND(ISNUMBER(AD1858),ISNUMBER(M1858),AD1858&gt;=Settings!$B$22,M1858&gt;0))+(AY1858&gt;=1))</f>
        <v/>
      </c>
      <c r="BW1858" s="91">
        <f>IF(OR(AY1858=0,BF1858&lt;&gt;"Y",BG1858&lt;&gt;"Y"),"",1+SUMPRODUCT(($A$6:$A$2604=A1858)*($AY$6:$AY$2604&gt;0)*($BF$6:$BF$2604="Y")*($BG$6:$BG$2604="Y")*(($AY$6:$AY$2604&gt;AY1858)+($AY$6:$AY$2604=AY1858)*($AD$6:$AD$2604&gt;AD1858))))</f>
        <v/>
      </c>
    </row>
    <row r="1859" ht="23.85" customHeight="1" s="55">
      <c r="A1859" s="90" t="n">
        <v>46296</v>
      </c>
      <c r="B1859" s="91" t="inlineStr">
        <is>
          <t>SARVESHWAR</t>
        </is>
      </c>
      <c r="C1859" s="91" t="inlineStr">
        <is>
          <t>INE324X01026</t>
        </is>
      </c>
      <c r="D1859" s="91" t="n"/>
      <c r="E1859" s="91" t="inlineStr">
        <is>
          <t>None</t>
        </is>
      </c>
      <c r="F1859" s="93" t="n">
        <v>424</v>
      </c>
      <c r="G1859" s="92" t="inlineStr">
        <is>
          <t>N</t>
        </is>
      </c>
      <c r="H1859" s="94" t="n"/>
      <c r="I1859" s="91" t="inlineStr">
        <is>
          <t>N</t>
        </is>
      </c>
      <c r="J1859" s="92">
        <f>IF(K1859="","N","Y")</f>
        <v/>
      </c>
      <c r="K1859" s="94">
        <f>_xlfn.TEXTJOIN("; ",TRUE,IF(P1859="52-wk low","52-wk low",""),IF(AND(AD1859&gt;=Settings!$B$12,M1859&lt;0),"Distribution",""),IF(AND(AJ1859="Y",M1859&lt;0,AK1859&lt;-Settings!$B$13),"Long unwinding",""),IF(AND(AJ1859="Y",M1859&lt;0,AK1859&gt;Settings!$B$13),"Short buildup",""))</f>
        <v/>
      </c>
      <c r="L1859" s="95" t="n">
        <v>3.44</v>
      </c>
      <c r="M1859" s="96" t="n">
        <v>-1.43</v>
      </c>
      <c r="N1859" s="93" t="n">
        <v>1273</v>
      </c>
      <c r="O1859" s="91" t="inlineStr">
        <is>
          <t>None</t>
        </is>
      </c>
      <c r="P1859" s="91" t="inlineStr">
        <is>
          <t>None</t>
        </is>
      </c>
      <c r="Q1859" s="97" t="n">
        <v>15.36</v>
      </c>
      <c r="R1859" s="96" t="n">
        <v>31.08</v>
      </c>
      <c r="S1859" s="96" t="n">
        <v>0.5</v>
      </c>
      <c r="T1859" s="96" t="n">
        <v>0.8</v>
      </c>
      <c r="U1859" s="96" t="n">
        <v>1.09</v>
      </c>
      <c r="V1859" s="103" t="n">
        <v>2.19</v>
      </c>
      <c r="W1859" s="102" t="n">
        <v>7</v>
      </c>
      <c r="X1859" s="93" t="n"/>
      <c r="Y1859" s="91" t="inlineStr">
        <is>
          <t>None</t>
        </is>
      </c>
      <c r="Z1859" s="99" t="n">
        <v>65.84999999999999</v>
      </c>
      <c r="AA1859" s="96" t="n">
        <v>1</v>
      </c>
      <c r="AB1859" s="96" t="n">
        <v>0.92</v>
      </c>
      <c r="AC1859" s="96" t="n">
        <v>0.51</v>
      </c>
      <c r="AD1859" s="96" t="n"/>
      <c r="AE1859" s="96" t="n"/>
      <c r="AF1859" s="103" t="n"/>
      <c r="AG1859" s="91" t="inlineStr">
        <is>
          <t>No delivery data</t>
        </is>
      </c>
      <c r="AH1859" s="100" t="n">
        <v>0</v>
      </c>
      <c r="AI1859" s="101" t="n">
        <v>0</v>
      </c>
      <c r="AJ1859" s="92" t="inlineStr">
        <is>
          <t>N</t>
        </is>
      </c>
      <c r="AK1859" s="96" t="n"/>
      <c r="AL1859" s="91" t="inlineStr">
        <is>
          <t>n/a</t>
        </is>
      </c>
      <c r="AM1859" s="93" t="n"/>
      <c r="AN1859" s="92" t="inlineStr">
        <is>
          <t>None</t>
        </is>
      </c>
      <c r="AO1859" s="102" t="n">
        <v>0</v>
      </c>
      <c r="AP1859" s="103" t="n">
        <v>0.67</v>
      </c>
      <c r="AQ1859" s="102" t="n">
        <v>33</v>
      </c>
      <c r="AR1859" s="91" t="inlineStr">
        <is>
          <t>N</t>
        </is>
      </c>
      <c r="AS1859" s="104" t="n"/>
      <c r="AT1859" s="92">
        <f>IF(AND(P1859="52-wk high",T1859&gt;=Settings!$B$7),"Y","N")</f>
        <v/>
      </c>
      <c r="AU1859" s="91">
        <f>IF(AND(AD1859&gt;=Settings!$B$8,M1859&gt;0),"Y","N")</f>
        <v/>
      </c>
      <c r="AV1859" s="91">
        <f>IF(OR(AH1859&gt;Settings!$B$9,AI1859&gt;Settings!$B$9),"Y","N")</f>
        <v/>
      </c>
      <c r="AW1859" s="91">
        <f>IF(AJ1859&lt;&gt;"Y","n/a",IF(AND(M1859&gt;0,AK1859&gt;Settings!$B$10),"Y","N"))</f>
        <v/>
      </c>
      <c r="AX1859" s="91">
        <f>IF(AO1859&gt;=Settings!$B$11,"Y","N")</f>
        <v/>
      </c>
      <c r="AY1859" s="99">
        <f>(AT1859="Y")+(AU1859="Y")+(AV1859="Y")+(AW1859="Y")+(AX1859="Y")</f>
        <v/>
      </c>
      <c r="AZ1859" s="94">
        <f>IF(AY1859=0,"None",_xlfn.TEXTJOIN(", ",TRUE(),IF(AT1859="Y","Breakout",""),IF(AU1859="Y","Accumulation",""),IF(AV1859="Y","Institutional buying",""),IF(AW1859="Y","Long buildup",""),IF(AX1859="Y","Momentum leader","")))</f>
        <v/>
      </c>
      <c r="BA1859" s="94">
        <f>IF(BW1859="","","Passes "&amp;AY1859&amp;" of 5 buy-side scans"&amp;IF(G1859="Y","; RED FLAG: filter out using Red flag column",""))</f>
        <v/>
      </c>
      <c r="BB1859" s="91" t="inlineStr">
        <is>
          <t>None</t>
        </is>
      </c>
      <c r="BC1859" s="92" t="inlineStr">
        <is>
          <t>Y</t>
        </is>
      </c>
      <c r="BD1859" s="94" t="inlineStr">
        <is>
          <t>High-low range &gt;150% in 12 months</t>
        </is>
      </c>
      <c r="BE1859" s="94" t="n"/>
      <c r="BF1859" s="92">
        <f>IF(R1859*100000&gt;=Settings!$B$5,"Y","N")</f>
        <v/>
      </c>
      <c r="BG1859" s="91">
        <f>IF(F1859&gt;Settings!$B$6,"Y","N")</f>
        <v/>
      </c>
      <c r="BH1859" s="97" t="n">
        <v>-48.19</v>
      </c>
      <c r="BI1859" s="96" t="n">
        <v>-5.23</v>
      </c>
      <c r="BJ1859" s="96" t="n">
        <v>3.3</v>
      </c>
      <c r="BK1859" s="96" t="n">
        <v>-6.78</v>
      </c>
      <c r="BL1859" s="96" t="n">
        <v>14.29</v>
      </c>
      <c r="BM1859" s="96" t="n">
        <v>-43.88</v>
      </c>
      <c r="BN1859" s="97" t="n">
        <v>-4.08</v>
      </c>
      <c r="BO1859" s="96" t="n">
        <v>-3.83</v>
      </c>
      <c r="BP1859" s="96" t="n">
        <v>-5.43</v>
      </c>
      <c r="BQ1859" s="96" t="n">
        <v>-12.89</v>
      </c>
      <c r="BR1859" s="91" t="inlineStr">
        <is>
          <t>Mixed</t>
        </is>
      </c>
      <c r="BS1859" s="91" t="inlineStr">
        <is>
          <t>None</t>
        </is>
      </c>
      <c r="BT1859" s="96" t="n">
        <v>35.8</v>
      </c>
      <c r="BU1859" s="91" t="inlineStr">
        <is>
          <t>N</t>
        </is>
      </c>
      <c r="BV1859" s="99">
        <f>IF(OR(BF1859&lt;&gt;"Y",BG1859&lt;&gt;"Y"),"",(AND(ISNUMBER(BQ1859),BQ1859&gt;0))+(BR1859="Stacked up")+(AND(ISNUMBER(BH1859),BH1859&gt;=-Settings!$B$17))+(AND(ISNUMBER(BK1859),ISNUMBER(BM1859),BK1859&gt;0,BM1859&gt;0))+(AND(ISNUMBER(AQ1859),AQ1859&gt;=Settings!$B$18))+(AND(ISNUMBER(BT1859),BT1859&gt;=Settings!$B$19,BT1859&lt;=Settings!$B$20))+(AND(ISNUMBER(AS1859),AS1859&gt;0))+(AND(ISNUMBER(T1859),ISNUMBER(M1859),T1859&gt;=Settings!$B$21,M1859&gt;0))+(AND(ISNUMBER(AD1859),ISNUMBER(M1859),AD1859&gt;=Settings!$B$22,M1859&gt;0))+(AY1859&gt;=1))</f>
        <v/>
      </c>
      <c r="BW1859" s="91">
        <f>IF(OR(AY1859=0,BF1859&lt;&gt;"Y",BG1859&lt;&gt;"Y"),"",1+SUMPRODUCT(($A$6:$A$2604=A1859)*($AY$6:$AY$2604&gt;0)*($BF$6:$BF$2604="Y")*($BG$6:$BG$2604="Y")*(($AY$6:$AY$2604&gt;AY1859)+($AY$6:$AY$2604=AY1859)*($AD$6:$AD$2604&gt;AD1859))))</f>
        <v/>
      </c>
    </row>
    <row r="1860" ht="23.85" customHeight="1" s="55">
      <c r="A1860" s="90" t="n">
        <v>46296</v>
      </c>
      <c r="B1860" s="91" t="inlineStr">
        <is>
          <t>AARTISURF</t>
        </is>
      </c>
      <c r="C1860" s="91" t="inlineStr">
        <is>
          <t>INE09EO01013</t>
        </is>
      </c>
      <c r="D1860" s="91" t="n"/>
      <c r="E1860" s="91" t="inlineStr">
        <is>
          <t>None</t>
        </is>
      </c>
      <c r="F1860" s="93" t="n">
        <v>422</v>
      </c>
      <c r="G1860" s="92" t="inlineStr">
        <is>
          <t>Y</t>
        </is>
      </c>
      <c r="H1860" s="94" t="inlineStr">
        <is>
          <t>ESM Stage 1; T2T (BE series)</t>
        </is>
      </c>
      <c r="I1860" s="91" t="inlineStr">
        <is>
          <t>Y</t>
        </is>
      </c>
      <c r="J1860" s="92">
        <f>IF(K1860="","N","Y")</f>
        <v/>
      </c>
      <c r="K1860" s="94">
        <f>_xlfn.TEXTJOIN("; ",TRUE,IF(P1860="52-wk low","52-wk low",""),IF(AND(AD1860&gt;=Settings!$B$12,M1860&lt;0),"Distribution",""),IF(AND(AJ1860="Y",M1860&lt;0,AK1860&lt;-Settings!$B$13),"Long unwinding",""),IF(AND(AJ1860="Y",M1860&lt;0,AK1860&gt;Settings!$B$13),"Short buildup",""))</f>
        <v/>
      </c>
      <c r="L1860" s="95" t="n">
        <v>498.5</v>
      </c>
      <c r="M1860" s="96" t="n">
        <v>1.07</v>
      </c>
      <c r="N1860" s="93" t="n">
        <v>319</v>
      </c>
      <c r="O1860" s="91" t="inlineStr">
        <is>
          <t>None</t>
        </is>
      </c>
      <c r="P1860" s="91" t="inlineStr">
        <is>
          <t>None</t>
        </is>
      </c>
      <c r="Q1860" s="97" t="n">
        <v>0.09</v>
      </c>
      <c r="R1860" s="96" t="n">
        <v>0.15</v>
      </c>
      <c r="S1860" s="96" t="n">
        <v>0.55</v>
      </c>
      <c r="T1860" s="96" t="n">
        <v>0.17</v>
      </c>
      <c r="U1860" s="96" t="n">
        <v>0.28</v>
      </c>
      <c r="V1860" s="103" t="n">
        <v>0.51</v>
      </c>
      <c r="W1860" s="102" t="n">
        <v>1</v>
      </c>
      <c r="X1860" s="93" t="n"/>
      <c r="Y1860" s="91" t="inlineStr">
        <is>
          <t>None</t>
        </is>
      </c>
      <c r="Z1860" s="99" t="n"/>
      <c r="AA1860" s="96" t="n"/>
      <c r="AB1860" s="96" t="n"/>
      <c r="AC1860" s="96" t="n"/>
      <c r="AD1860" s="96" t="n"/>
      <c r="AE1860" s="96" t="n"/>
      <c r="AF1860" s="103" t="n"/>
      <c r="AG1860" s="91" t="inlineStr">
        <is>
          <t>No delivery data</t>
        </is>
      </c>
      <c r="AH1860" s="100" t="n">
        <v>0</v>
      </c>
      <c r="AI1860" s="101" t="n">
        <v>0</v>
      </c>
      <c r="AJ1860" s="92" t="inlineStr">
        <is>
          <t>N</t>
        </is>
      </c>
      <c r="AK1860" s="96" t="n"/>
      <c r="AL1860" s="91" t="inlineStr">
        <is>
          <t>n/a</t>
        </is>
      </c>
      <c r="AM1860" s="93" t="n"/>
      <c r="AN1860" s="92" t="inlineStr">
        <is>
          <t>None</t>
        </is>
      </c>
      <c r="AO1860" s="102" t="n">
        <v>0</v>
      </c>
      <c r="AP1860" s="103" t="n">
        <v>1.29</v>
      </c>
      <c r="AQ1860" s="102" t="n">
        <v>73</v>
      </c>
      <c r="AR1860" s="91" t="inlineStr">
        <is>
          <t>N</t>
        </is>
      </c>
      <c r="AS1860" s="104" t="n"/>
      <c r="AT1860" s="92">
        <f>IF(AND(P1860="52-wk high",T1860&gt;=Settings!$B$7),"Y","N")</f>
        <v/>
      </c>
      <c r="AU1860" s="91">
        <f>IF(AND(AD1860&gt;=Settings!$B$8,M1860&gt;0),"Y","N")</f>
        <v/>
      </c>
      <c r="AV1860" s="91">
        <f>IF(OR(AH1860&gt;Settings!$B$9,AI1860&gt;Settings!$B$9),"Y","N")</f>
        <v/>
      </c>
      <c r="AW1860" s="91">
        <f>IF(AJ1860&lt;&gt;"Y","n/a",IF(AND(M1860&gt;0,AK1860&gt;Settings!$B$10),"Y","N"))</f>
        <v/>
      </c>
      <c r="AX1860" s="91">
        <f>IF(AO1860&gt;=Settings!$B$11,"Y","N")</f>
        <v/>
      </c>
      <c r="AY1860" s="99">
        <f>(AT1860="Y")+(AU1860="Y")+(AV1860="Y")+(AW1860="Y")+(AX1860="Y")</f>
        <v/>
      </c>
      <c r="AZ1860" s="94">
        <f>IF(AY1860=0,"None",_xlfn.TEXTJOIN(", ",TRUE(),IF(AT1860="Y","Breakout",""),IF(AU1860="Y","Accumulation",""),IF(AV1860="Y","Institutional buying",""),IF(AW1860="Y","Long buildup",""),IF(AX1860="Y","Momentum leader","")))</f>
        <v/>
      </c>
      <c r="BA1860" s="94">
        <f>IF(BW1860="","","Passes "&amp;AY1860&amp;" of 5 buy-side scans"&amp;IF(G1860="Y","; RED FLAG: filter out using Red flag column",""))</f>
        <v/>
      </c>
      <c r="BB1860" s="91" t="inlineStr">
        <is>
          <t>None</t>
        </is>
      </c>
      <c r="BC1860" s="92" t="inlineStr">
        <is>
          <t>N</t>
        </is>
      </c>
      <c r="BD1860" s="94" t="n"/>
      <c r="BE1860" s="94" t="n"/>
      <c r="BF1860" s="92">
        <f>IF(R1860*100000&gt;=Settings!$B$5,"Y","N")</f>
        <v/>
      </c>
      <c r="BG1860" s="91">
        <f>IF(F1860&gt;Settings!$B$6,"Y","N")</f>
        <v/>
      </c>
      <c r="BH1860" s="97" t="n">
        <v>-26.44</v>
      </c>
      <c r="BI1860" s="96" t="n">
        <v>-3.53</v>
      </c>
      <c r="BJ1860" s="96" t="n">
        <v>-3.1</v>
      </c>
      <c r="BK1860" s="96" t="n">
        <v>31.24</v>
      </c>
      <c r="BL1860" s="96" t="n">
        <v>42.02</v>
      </c>
      <c r="BM1860" s="96" t="n">
        <v>7.34</v>
      </c>
      <c r="BN1860" s="97" t="n">
        <v>-3.16</v>
      </c>
      <c r="BO1860" s="96" t="n">
        <v>-1.03</v>
      </c>
      <c r="BP1860" s="96" t="n">
        <v>5.25</v>
      </c>
      <c r="BQ1860" s="96" t="n">
        <v>10.47</v>
      </c>
      <c r="BR1860" s="91" t="inlineStr">
        <is>
          <t>Mixed</t>
        </is>
      </c>
      <c r="BS1860" s="91" t="inlineStr">
        <is>
          <t>None</t>
        </is>
      </c>
      <c r="BT1860" s="96" t="n">
        <v>41.3</v>
      </c>
      <c r="BU1860" s="91" t="inlineStr">
        <is>
          <t>N</t>
        </is>
      </c>
      <c r="BV1860" s="99">
        <f>IF(OR(BF1860&lt;&gt;"Y",BG1860&lt;&gt;"Y"),"",(AND(ISNUMBER(BQ1860),BQ1860&gt;0))+(BR1860="Stacked up")+(AND(ISNUMBER(BH1860),BH1860&gt;=-Settings!$B$17))+(AND(ISNUMBER(BK1860),ISNUMBER(BM1860),BK1860&gt;0,BM1860&gt;0))+(AND(ISNUMBER(AQ1860),AQ1860&gt;=Settings!$B$18))+(AND(ISNUMBER(BT1860),BT1860&gt;=Settings!$B$19,BT1860&lt;=Settings!$B$20))+(AND(ISNUMBER(AS1860),AS1860&gt;0))+(AND(ISNUMBER(T1860),ISNUMBER(M1860),T1860&gt;=Settings!$B$21,M1860&gt;0))+(AND(ISNUMBER(AD1860),ISNUMBER(M1860),AD1860&gt;=Settings!$B$22,M1860&gt;0))+(AY1860&gt;=1))</f>
        <v/>
      </c>
      <c r="BW1860" s="91">
        <f>IF(OR(AY1860=0,BF1860&lt;&gt;"Y",BG1860&lt;&gt;"Y"),"",1+SUMPRODUCT(($A$6:$A$2604=A1860)*($AY$6:$AY$2604&gt;0)*($BF$6:$BF$2604="Y")*($BG$6:$BG$2604="Y")*(($AY$6:$AY$2604&gt;AY1860)+($AY$6:$AY$2604=AY1860)*($AD$6:$AD$2604&gt;AD1860))))</f>
        <v/>
      </c>
    </row>
    <row r="1861" ht="23.85" customHeight="1" s="55">
      <c r="A1861" s="90" t="n">
        <v>46296</v>
      </c>
      <c r="B1861" s="91" t="inlineStr">
        <is>
          <t>NDLVENTURE</t>
        </is>
      </c>
      <c r="C1861" s="91" t="inlineStr">
        <is>
          <t>INE353A01023</t>
        </is>
      </c>
      <c r="D1861" s="91" t="n"/>
      <c r="E1861" s="91" t="inlineStr">
        <is>
          <t>None</t>
        </is>
      </c>
      <c r="F1861" s="93" t="n">
        <v>422</v>
      </c>
      <c r="G1861" s="92" t="inlineStr">
        <is>
          <t>N</t>
        </is>
      </c>
      <c r="H1861" s="94" t="n"/>
      <c r="I1861" s="91" t="inlineStr">
        <is>
          <t>N</t>
        </is>
      </c>
      <c r="J1861" s="92">
        <f>IF(K1861="","N","Y")</f>
        <v/>
      </c>
      <c r="K1861" s="94">
        <f>_xlfn.TEXTJOIN("; ",TRUE,IF(P1861="52-wk low","52-wk low",""),IF(AND(AD1861&gt;=Settings!$B$12,M1861&lt;0),"Distribution",""),IF(AND(AJ1861="Y",M1861&lt;0,AK1861&lt;-Settings!$B$13),"Long unwinding",""),IF(AND(AJ1861="Y",M1861&lt;0,AK1861&gt;Settings!$B$13),"Short buildup",""))</f>
        <v/>
      </c>
      <c r="L1861" s="95" t="n">
        <v>125.24</v>
      </c>
      <c r="M1861" s="96" t="n">
        <v>1.04</v>
      </c>
      <c r="N1861" s="93" t="n">
        <v>329</v>
      </c>
      <c r="O1861" s="91" t="inlineStr">
        <is>
          <t>None</t>
        </is>
      </c>
      <c r="P1861" s="91" t="inlineStr">
        <is>
          <t>None</t>
        </is>
      </c>
      <c r="Q1861" s="97" t="n">
        <v>0.09</v>
      </c>
      <c r="R1861" s="96" t="n">
        <v>0.15</v>
      </c>
      <c r="S1861" s="96" t="n">
        <v>0.59</v>
      </c>
      <c r="T1861" s="96" t="n">
        <v>0.38</v>
      </c>
      <c r="U1861" s="96" t="n">
        <v>0.4</v>
      </c>
      <c r="V1861" s="103" t="n">
        <v>0.6899999999999999</v>
      </c>
      <c r="W1861" s="102" t="n">
        <v>3</v>
      </c>
      <c r="X1861" s="93" t="n"/>
      <c r="Y1861" s="91" t="inlineStr">
        <is>
          <t>None</t>
        </is>
      </c>
      <c r="Z1861" s="99" t="n">
        <v>80.25</v>
      </c>
      <c r="AA1861" s="96" t="n">
        <v>0.99</v>
      </c>
      <c r="AB1861" s="96" t="n">
        <v>1.02</v>
      </c>
      <c r="AC1861" s="96" t="n">
        <v>0.62</v>
      </c>
      <c r="AD1861" s="96" t="n">
        <v>0.36</v>
      </c>
      <c r="AE1861" s="96" t="n">
        <v>0.43</v>
      </c>
      <c r="AF1861" s="103" t="n">
        <v>1.01</v>
      </c>
      <c r="AG1861" s="91" t="inlineStr">
        <is>
          <t>Normal</t>
        </is>
      </c>
      <c r="AH1861" s="100" t="n">
        <v>0</v>
      </c>
      <c r="AI1861" s="101" t="n">
        <v>0</v>
      </c>
      <c r="AJ1861" s="92" t="inlineStr">
        <is>
          <t>N</t>
        </is>
      </c>
      <c r="AK1861" s="96" t="n"/>
      <c r="AL1861" s="91" t="inlineStr">
        <is>
          <t>n/a</t>
        </is>
      </c>
      <c r="AM1861" s="93" t="n"/>
      <c r="AN1861" s="92" t="inlineStr">
        <is>
          <t>None</t>
        </is>
      </c>
      <c r="AO1861" s="102" t="n">
        <v>0</v>
      </c>
      <c r="AP1861" s="103" t="n">
        <v>1.4</v>
      </c>
      <c r="AQ1861" s="102" t="n">
        <v>76</v>
      </c>
      <c r="AR1861" s="91" t="inlineStr">
        <is>
          <t>N</t>
        </is>
      </c>
      <c r="AS1861" s="104" t="n"/>
      <c r="AT1861" s="92">
        <f>IF(AND(P1861="52-wk high",T1861&gt;=Settings!$B$7),"Y","N")</f>
        <v/>
      </c>
      <c r="AU1861" s="91">
        <f>IF(AND(AD1861&gt;=Settings!$B$8,M1861&gt;0),"Y","N")</f>
        <v/>
      </c>
      <c r="AV1861" s="91">
        <f>IF(OR(AH1861&gt;Settings!$B$9,AI1861&gt;Settings!$B$9),"Y","N")</f>
        <v/>
      </c>
      <c r="AW1861" s="91">
        <f>IF(AJ1861&lt;&gt;"Y","n/a",IF(AND(M1861&gt;0,AK1861&gt;Settings!$B$10),"Y","N"))</f>
        <v/>
      </c>
      <c r="AX1861" s="91">
        <f>IF(AO1861&gt;=Settings!$B$11,"Y","N")</f>
        <v/>
      </c>
      <c r="AY1861" s="99">
        <f>(AT1861="Y")+(AU1861="Y")+(AV1861="Y")+(AW1861="Y")+(AX1861="Y")</f>
        <v/>
      </c>
      <c r="AZ1861" s="94">
        <f>IF(AY1861=0,"None",_xlfn.TEXTJOIN(", ",TRUE(),IF(AT1861="Y","Breakout",""),IF(AU1861="Y","Accumulation",""),IF(AV1861="Y","Institutional buying",""),IF(AW1861="Y","Long buildup",""),IF(AX1861="Y","Momentum leader","")))</f>
        <v/>
      </c>
      <c r="BA1861" s="94">
        <f>IF(BW1861="","","Passes "&amp;AY1861&amp;" of 5 buy-side scans"&amp;IF(G1861="Y","; RED FLAG: filter out using Red flag column",""))</f>
        <v/>
      </c>
      <c r="BB1861" s="91" t="inlineStr">
        <is>
          <t>None</t>
        </is>
      </c>
      <c r="BC1861" s="92" t="inlineStr">
        <is>
          <t>Y</t>
        </is>
      </c>
      <c r="BD1861" s="94" t="inlineStr">
        <is>
          <t>PE &gt; 50; Few traders (&lt;100 unique PAN, 30 days)</t>
        </is>
      </c>
      <c r="BE1861" s="94" t="n"/>
      <c r="BF1861" s="92">
        <f>IF(R1861*100000&gt;=Settings!$B$5,"Y","N")</f>
        <v/>
      </c>
      <c r="BG1861" s="91">
        <f>IF(F1861&gt;Settings!$B$6,"Y","N")</f>
        <v/>
      </c>
      <c r="BH1861" s="97" t="n">
        <v>-10.54</v>
      </c>
      <c r="BI1861" s="96" t="n">
        <v>2.45</v>
      </c>
      <c r="BJ1861" s="96" t="n">
        <v>1.83</v>
      </c>
      <c r="BK1861" s="96" t="n">
        <v>-5.88</v>
      </c>
      <c r="BL1861" s="96" t="n">
        <v>3.16</v>
      </c>
      <c r="BM1861" s="96" t="n">
        <v>52.64</v>
      </c>
      <c r="BN1861" s="97" t="n">
        <v>2</v>
      </c>
      <c r="BO1861" s="96" t="n">
        <v>1.21</v>
      </c>
      <c r="BP1861" s="96" t="n">
        <v>1.92</v>
      </c>
      <c r="BQ1861" s="96" t="n">
        <v>7.41</v>
      </c>
      <c r="BR1861" s="91" t="inlineStr">
        <is>
          <t>Mixed</t>
        </is>
      </c>
      <c r="BS1861" s="91" t="inlineStr">
        <is>
          <t>None</t>
        </is>
      </c>
      <c r="BT1861" s="96" t="n">
        <v>58.3</v>
      </c>
      <c r="BU1861" s="91" t="inlineStr">
        <is>
          <t>N</t>
        </is>
      </c>
      <c r="BV1861" s="99">
        <f>IF(OR(BF1861&lt;&gt;"Y",BG1861&lt;&gt;"Y"),"",(AND(ISNUMBER(BQ1861),BQ1861&gt;0))+(BR1861="Stacked up")+(AND(ISNUMBER(BH1861),BH1861&gt;=-Settings!$B$17))+(AND(ISNUMBER(BK1861),ISNUMBER(BM1861),BK1861&gt;0,BM1861&gt;0))+(AND(ISNUMBER(AQ1861),AQ1861&gt;=Settings!$B$18))+(AND(ISNUMBER(BT1861),BT1861&gt;=Settings!$B$19,BT1861&lt;=Settings!$B$20))+(AND(ISNUMBER(AS1861),AS1861&gt;0))+(AND(ISNUMBER(T1861),ISNUMBER(M1861),T1861&gt;=Settings!$B$21,M1861&gt;0))+(AND(ISNUMBER(AD1861),ISNUMBER(M1861),AD1861&gt;=Settings!$B$22,M1861&gt;0))+(AY1861&gt;=1))</f>
        <v/>
      </c>
      <c r="BW1861" s="91">
        <f>IF(OR(AY1861=0,BF1861&lt;&gt;"Y",BG1861&lt;&gt;"Y"),"",1+SUMPRODUCT(($A$6:$A$2604=A1861)*($AY$6:$AY$2604&gt;0)*($BF$6:$BF$2604="Y")*($BG$6:$BG$2604="Y")*(($AY$6:$AY$2604&gt;AY1861)+($AY$6:$AY$2604=AY1861)*($AD$6:$AD$2604&gt;AD1861))))</f>
        <v/>
      </c>
    </row>
    <row r="1862" ht="23.85" customHeight="1" s="55">
      <c r="A1862" s="90" t="n">
        <v>46296</v>
      </c>
      <c r="B1862" s="91" t="inlineStr">
        <is>
          <t>GUJAPOLLO</t>
        </is>
      </c>
      <c r="C1862" s="91" t="inlineStr">
        <is>
          <t>INE826C01016</t>
        </is>
      </c>
      <c r="D1862" s="91" t="n"/>
      <c r="E1862" s="91" t="inlineStr">
        <is>
          <t>None</t>
        </is>
      </c>
      <c r="F1862" s="93" t="n">
        <v>421</v>
      </c>
      <c r="G1862" s="92" t="inlineStr">
        <is>
          <t>N</t>
        </is>
      </c>
      <c r="H1862" s="94" t="n"/>
      <c r="I1862" s="91" t="inlineStr">
        <is>
          <t>N</t>
        </is>
      </c>
      <c r="J1862" s="92">
        <f>IF(K1862="","N","Y")</f>
        <v/>
      </c>
      <c r="K1862" s="94">
        <f>_xlfn.TEXTJOIN("; ",TRUE,IF(P1862="52-wk low","52-wk low",""),IF(AND(AD1862&gt;=Settings!$B$12,M1862&lt;0),"Distribution",""),IF(AND(AJ1862="Y",M1862&lt;0,AK1862&lt;-Settings!$B$13),"Long unwinding",""),IF(AND(AJ1862="Y",M1862&lt;0,AK1862&gt;Settings!$B$13),"Short buildup",""))</f>
        <v/>
      </c>
      <c r="L1862" s="95" t="n">
        <v>324.85</v>
      </c>
      <c r="M1862" s="96" t="n">
        <v>-1.56</v>
      </c>
      <c r="N1862" s="93" t="n">
        <v>1373</v>
      </c>
      <c r="O1862" s="91" t="inlineStr">
        <is>
          <t>None</t>
        </is>
      </c>
      <c r="P1862" s="91" t="inlineStr">
        <is>
          <t>None</t>
        </is>
      </c>
      <c r="Q1862" s="97" t="n">
        <v>0.12</v>
      </c>
      <c r="R1862" s="96" t="n">
        <v>0.2</v>
      </c>
      <c r="S1862" s="96" t="n">
        <v>0.61</v>
      </c>
      <c r="T1862" s="96" t="n">
        <v>0.93</v>
      </c>
      <c r="U1862" s="96" t="n">
        <v>0.99</v>
      </c>
      <c r="V1862" s="103" t="n">
        <v>1.66</v>
      </c>
      <c r="W1862" s="102" t="n">
        <v>7</v>
      </c>
      <c r="X1862" s="93" t="n"/>
      <c r="Y1862" s="91" t="inlineStr">
        <is>
          <t>None</t>
        </is>
      </c>
      <c r="Z1862" s="99" t="n">
        <v>57.11</v>
      </c>
      <c r="AA1862" s="96" t="n">
        <v>0.83</v>
      </c>
      <c r="AB1862" s="96" t="n">
        <v>0.8100000000000001</v>
      </c>
      <c r="AC1862" s="96" t="n">
        <v>0.49</v>
      </c>
      <c r="AD1862" s="96" t="n">
        <v>0.75</v>
      </c>
      <c r="AE1862" s="96" t="n">
        <v>0.85</v>
      </c>
      <c r="AF1862" s="103" t="n">
        <v>1.06</v>
      </c>
      <c r="AG1862" s="91" t="inlineStr">
        <is>
          <t>Normal</t>
        </is>
      </c>
      <c r="AH1862" s="100" t="n">
        <v>0</v>
      </c>
      <c r="AI1862" s="101" t="n">
        <v>0</v>
      </c>
      <c r="AJ1862" s="92" t="inlineStr">
        <is>
          <t>N</t>
        </is>
      </c>
      <c r="AK1862" s="96" t="n"/>
      <c r="AL1862" s="91" t="inlineStr">
        <is>
          <t>n/a</t>
        </is>
      </c>
      <c r="AM1862" s="93" t="n"/>
      <c r="AN1862" s="92" t="inlineStr">
        <is>
          <t>None</t>
        </is>
      </c>
      <c r="AO1862" s="102" t="n">
        <v>0</v>
      </c>
      <c r="AP1862" s="103" t="n">
        <v>0.55</v>
      </c>
      <c r="AQ1862" s="102" t="n">
        <v>10</v>
      </c>
      <c r="AR1862" s="91" t="inlineStr">
        <is>
          <t>N</t>
        </is>
      </c>
      <c r="AS1862" s="104" t="n"/>
      <c r="AT1862" s="92">
        <f>IF(AND(P1862="52-wk high",T1862&gt;=Settings!$B$7),"Y","N")</f>
        <v/>
      </c>
      <c r="AU1862" s="91">
        <f>IF(AND(AD1862&gt;=Settings!$B$8,M1862&gt;0),"Y","N")</f>
        <v/>
      </c>
      <c r="AV1862" s="91">
        <f>IF(OR(AH1862&gt;Settings!$B$9,AI1862&gt;Settings!$B$9),"Y","N")</f>
        <v/>
      </c>
      <c r="AW1862" s="91">
        <f>IF(AJ1862&lt;&gt;"Y","n/a",IF(AND(M1862&gt;0,AK1862&gt;Settings!$B$10),"Y","N"))</f>
        <v/>
      </c>
      <c r="AX1862" s="91">
        <f>IF(AO1862&gt;=Settings!$B$11,"Y","N")</f>
        <v/>
      </c>
      <c r="AY1862" s="99">
        <f>(AT1862="Y")+(AU1862="Y")+(AV1862="Y")+(AW1862="Y")+(AX1862="Y")</f>
        <v/>
      </c>
      <c r="AZ1862" s="94">
        <f>IF(AY1862=0,"None",_xlfn.TEXTJOIN(", ",TRUE(),IF(AT1862="Y","Breakout",""),IF(AU1862="Y","Accumulation",""),IF(AV1862="Y","Institutional buying",""),IF(AW1862="Y","Long buildup",""),IF(AX1862="Y","Momentum leader","")))</f>
        <v/>
      </c>
      <c r="BA1862" s="94">
        <f>IF(BW1862="","","Passes "&amp;AY1862&amp;" of 5 buy-side scans"&amp;IF(G1862="Y","; RED FLAG: filter out using Red flag column",""))</f>
        <v/>
      </c>
      <c r="BB1862" s="91" t="inlineStr">
        <is>
          <t>None</t>
        </is>
      </c>
      <c r="BC1862" s="92" t="inlineStr">
        <is>
          <t>Y</t>
        </is>
      </c>
      <c r="BD1862" s="94" t="inlineStr">
        <is>
          <t>PE &gt; 50; Few traders (&lt;100 unique PAN, 30 days)</t>
        </is>
      </c>
      <c r="BE1862" s="94" t="n"/>
      <c r="BF1862" s="92">
        <f>IF(R1862*100000&gt;=Settings!$B$5,"Y","N")</f>
        <v/>
      </c>
      <c r="BG1862" s="91">
        <f>IF(F1862&gt;Settings!$B$6,"Y","N")</f>
        <v/>
      </c>
      <c r="BH1862" s="97" t="n">
        <v>-34.24</v>
      </c>
      <c r="BI1862" s="96" t="n">
        <v>-0.78</v>
      </c>
      <c r="BJ1862" s="96" t="n">
        <v>-3.22</v>
      </c>
      <c r="BK1862" s="96" t="n">
        <v>-10.27</v>
      </c>
      <c r="BL1862" s="96" t="n">
        <v>-19.53</v>
      </c>
      <c r="BM1862" s="96" t="n">
        <v>-30.69</v>
      </c>
      <c r="BN1862" s="97" t="n">
        <v>-3.69</v>
      </c>
      <c r="BO1862" s="96" t="n">
        <v>-6.2</v>
      </c>
      <c r="BP1862" s="96" t="n">
        <v>-9.9</v>
      </c>
      <c r="BQ1862" s="96" t="n">
        <v>-15.74</v>
      </c>
      <c r="BR1862" s="91" t="inlineStr">
        <is>
          <t>Stacked down</t>
        </is>
      </c>
      <c r="BS1862" s="91" t="inlineStr">
        <is>
          <t>None</t>
        </is>
      </c>
      <c r="BT1862" s="96" t="n">
        <v>39.8</v>
      </c>
      <c r="BU1862" s="91" t="inlineStr">
        <is>
          <t>N</t>
        </is>
      </c>
      <c r="BV1862" s="99">
        <f>IF(OR(BF1862&lt;&gt;"Y",BG1862&lt;&gt;"Y"),"",(AND(ISNUMBER(BQ1862),BQ1862&gt;0))+(BR1862="Stacked up")+(AND(ISNUMBER(BH1862),BH1862&gt;=-Settings!$B$17))+(AND(ISNUMBER(BK1862),ISNUMBER(BM1862),BK1862&gt;0,BM1862&gt;0))+(AND(ISNUMBER(AQ1862),AQ1862&gt;=Settings!$B$18))+(AND(ISNUMBER(BT1862),BT1862&gt;=Settings!$B$19,BT1862&lt;=Settings!$B$20))+(AND(ISNUMBER(AS1862),AS1862&gt;0))+(AND(ISNUMBER(T1862),ISNUMBER(M1862),T1862&gt;=Settings!$B$21,M1862&gt;0))+(AND(ISNUMBER(AD1862),ISNUMBER(M1862),AD1862&gt;=Settings!$B$22,M1862&gt;0))+(AY1862&gt;=1))</f>
        <v/>
      </c>
      <c r="BW1862" s="91">
        <f>IF(OR(AY1862=0,BF1862&lt;&gt;"Y",BG1862&lt;&gt;"Y"),"",1+SUMPRODUCT(($A$6:$A$2604=A1862)*($AY$6:$AY$2604&gt;0)*($BF$6:$BF$2604="Y")*($BG$6:$BG$2604="Y")*(($AY$6:$AY$2604&gt;AY1862)+($AY$6:$AY$2604=AY1862)*($AD$6:$AD$2604&gt;AD1862))))</f>
        <v/>
      </c>
    </row>
    <row r="1863" ht="23.85" customHeight="1" s="55">
      <c r="A1863" s="90" t="n">
        <v>46296</v>
      </c>
      <c r="B1863" s="91" t="inlineStr">
        <is>
          <t>AGASTYAEN</t>
        </is>
      </c>
      <c r="C1863" s="91" t="inlineStr">
        <is>
          <t>INE753W01010</t>
        </is>
      </c>
      <c r="D1863" s="91" t="n"/>
      <c r="E1863" s="91" t="inlineStr">
        <is>
          <t>None</t>
        </is>
      </c>
      <c r="F1863" s="93" t="n">
        <v>420</v>
      </c>
      <c r="G1863" s="92" t="inlineStr">
        <is>
          <t>Y</t>
        </is>
      </c>
      <c r="H1863" s="94" t="inlineStr">
        <is>
          <t>ESM Stage 2; T2T (BE series)</t>
        </is>
      </c>
      <c r="I1863" s="91" t="inlineStr">
        <is>
          <t>Y</t>
        </is>
      </c>
      <c r="J1863" s="92">
        <f>IF(K1863="","N","Y")</f>
        <v/>
      </c>
      <c r="K1863" s="94">
        <f>_xlfn.TEXTJOIN("; ",TRUE,IF(P1863="52-wk low","52-wk low",""),IF(AND(AD1863&gt;=Settings!$B$12,M1863&lt;0),"Distribution",""),IF(AND(AJ1863="Y",M1863&lt;0,AK1863&lt;-Settings!$B$13),"Long unwinding",""),IF(AND(AJ1863="Y",M1863&lt;0,AK1863&gt;Settings!$B$13),"Short buildup",""))</f>
        <v/>
      </c>
      <c r="L1863" s="95" t="n">
        <v>69.55</v>
      </c>
      <c r="M1863" s="96" t="n">
        <v>-1.99</v>
      </c>
      <c r="N1863" s="93" t="n">
        <v>1635</v>
      </c>
      <c r="O1863" s="91" t="inlineStr">
        <is>
          <t>None</t>
        </is>
      </c>
      <c r="P1863" s="91" t="inlineStr">
        <is>
          <t>None</t>
        </is>
      </c>
      <c r="Q1863" s="97" t="n">
        <v>1.15</v>
      </c>
      <c r="R1863" s="96" t="n">
        <v>0.95</v>
      </c>
      <c r="S1863" s="96" t="n">
        <v>0.6</v>
      </c>
      <c r="T1863" s="96" t="n">
        <v>0.36</v>
      </c>
      <c r="U1863" s="96" t="n">
        <v>0.52</v>
      </c>
      <c r="V1863" s="103" t="n">
        <v>0.43</v>
      </c>
      <c r="W1863" s="102" t="n">
        <v>0</v>
      </c>
      <c r="X1863" s="93" t="n"/>
      <c r="Y1863" s="91" t="inlineStr">
        <is>
          <t>None</t>
        </is>
      </c>
      <c r="Z1863" s="99" t="n"/>
      <c r="AA1863" s="96" t="n"/>
      <c r="AB1863" s="96" t="n"/>
      <c r="AC1863" s="96" t="n"/>
      <c r="AD1863" s="96" t="n"/>
      <c r="AE1863" s="96" t="n"/>
      <c r="AF1863" s="103" t="n"/>
      <c r="AG1863" s="91" t="inlineStr">
        <is>
          <t>No delivery data</t>
        </is>
      </c>
      <c r="AH1863" s="100" t="n">
        <v>0</v>
      </c>
      <c r="AI1863" s="101" t="n">
        <v>0</v>
      </c>
      <c r="AJ1863" s="92" t="inlineStr">
        <is>
          <t>N</t>
        </is>
      </c>
      <c r="AK1863" s="96" t="n"/>
      <c r="AL1863" s="91" t="inlineStr">
        <is>
          <t>n/a</t>
        </is>
      </c>
      <c r="AM1863" s="93" t="n"/>
      <c r="AN1863" s="92" t="inlineStr">
        <is>
          <t>None</t>
        </is>
      </c>
      <c r="AO1863" s="102" t="n">
        <v>0</v>
      </c>
      <c r="AP1863" s="103" t="n">
        <v>9.42</v>
      </c>
      <c r="AQ1863" s="102" t="n">
        <v>100</v>
      </c>
      <c r="AR1863" s="91" t="inlineStr">
        <is>
          <t>N</t>
        </is>
      </c>
      <c r="AS1863" s="104" t="n"/>
      <c r="AT1863" s="92">
        <f>IF(AND(P1863="52-wk high",T1863&gt;=Settings!$B$7),"Y","N")</f>
        <v/>
      </c>
      <c r="AU1863" s="91">
        <f>IF(AND(AD1863&gt;=Settings!$B$8,M1863&gt;0),"Y","N")</f>
        <v/>
      </c>
      <c r="AV1863" s="91">
        <f>IF(OR(AH1863&gt;Settings!$B$9,AI1863&gt;Settings!$B$9),"Y","N")</f>
        <v/>
      </c>
      <c r="AW1863" s="91">
        <f>IF(AJ1863&lt;&gt;"Y","n/a",IF(AND(M1863&gt;0,AK1863&gt;Settings!$B$10),"Y","N"))</f>
        <v/>
      </c>
      <c r="AX1863" s="91">
        <f>IF(AO1863&gt;=Settings!$B$11,"Y","N")</f>
        <v/>
      </c>
      <c r="AY1863" s="99">
        <f>(AT1863="Y")+(AU1863="Y")+(AV1863="Y")+(AW1863="Y")+(AX1863="Y")</f>
        <v/>
      </c>
      <c r="AZ1863" s="94">
        <f>IF(AY1863=0,"None",_xlfn.TEXTJOIN(", ",TRUE(),IF(AT1863="Y","Breakout",""),IF(AU1863="Y","Accumulation",""),IF(AV1863="Y","Institutional buying",""),IF(AW1863="Y","Long buildup",""),IF(AX1863="Y","Momentum leader","")))</f>
        <v/>
      </c>
      <c r="BA1863" s="94">
        <f>IF(BW1863="","","Passes "&amp;AY1863&amp;" of 5 buy-side scans"&amp;IF(G1863="Y","; RED FLAG: filter out using Red flag column",""))</f>
        <v/>
      </c>
      <c r="BB1863" s="91" t="inlineStr">
        <is>
          <t>None</t>
        </is>
      </c>
      <c r="BC1863" s="92" t="inlineStr">
        <is>
          <t>N</t>
        </is>
      </c>
      <c r="BD1863" s="94" t="n"/>
      <c r="BE1863" s="94" t="n"/>
      <c r="BF1863" s="92">
        <f>IF(R1863*100000&gt;=Settings!$B$5,"Y","N")</f>
        <v/>
      </c>
      <c r="BG1863" s="91">
        <f>IF(F1863&gt;Settings!$B$6,"Y","N")</f>
        <v/>
      </c>
      <c r="BH1863" s="97" t="n">
        <v>-9.550000000000001</v>
      </c>
      <c r="BI1863" s="96" t="n">
        <v>-5.87</v>
      </c>
      <c r="BJ1863" s="96" t="n">
        <v>18.36</v>
      </c>
      <c r="BK1863" s="96" t="n">
        <v>57.78</v>
      </c>
      <c r="BL1863" s="96" t="n">
        <v>263.57</v>
      </c>
      <c r="BM1863" s="96" t="n">
        <v>581.86</v>
      </c>
      <c r="BN1863" s="97" t="n">
        <v>2.31</v>
      </c>
      <c r="BO1863" s="96" t="n">
        <v>13.18</v>
      </c>
      <c r="BP1863" s="96" t="n">
        <v>34.03</v>
      </c>
      <c r="BQ1863" s="96" t="n">
        <v>76.84</v>
      </c>
      <c r="BR1863" s="91" t="inlineStr">
        <is>
          <t>Stacked up</t>
        </is>
      </c>
      <c r="BS1863" s="91" t="inlineStr">
        <is>
          <t>None</t>
        </is>
      </c>
      <c r="BT1863" s="96" t="n">
        <v>53.5</v>
      </c>
      <c r="BU1863" s="91" t="inlineStr">
        <is>
          <t>N</t>
        </is>
      </c>
      <c r="BV1863" s="99">
        <f>IF(OR(BF1863&lt;&gt;"Y",BG1863&lt;&gt;"Y"),"",(AND(ISNUMBER(BQ1863),BQ1863&gt;0))+(BR1863="Stacked up")+(AND(ISNUMBER(BH1863),BH1863&gt;=-Settings!$B$17))+(AND(ISNUMBER(BK1863),ISNUMBER(BM1863),BK1863&gt;0,BM1863&gt;0))+(AND(ISNUMBER(AQ1863),AQ1863&gt;=Settings!$B$18))+(AND(ISNUMBER(BT1863),BT1863&gt;=Settings!$B$19,BT1863&lt;=Settings!$B$20))+(AND(ISNUMBER(AS1863),AS1863&gt;0))+(AND(ISNUMBER(T1863),ISNUMBER(M1863),T1863&gt;=Settings!$B$21,M1863&gt;0))+(AND(ISNUMBER(AD1863),ISNUMBER(M1863),AD1863&gt;=Settings!$B$22,M1863&gt;0))+(AY1863&gt;=1))</f>
        <v/>
      </c>
      <c r="BW1863" s="91">
        <f>IF(OR(AY1863=0,BF1863&lt;&gt;"Y",BG1863&lt;&gt;"Y"),"",1+SUMPRODUCT(($A$6:$A$2604=A1863)*($AY$6:$AY$2604&gt;0)*($BF$6:$BF$2604="Y")*($BG$6:$BG$2604="Y")*(($AY$6:$AY$2604&gt;AY1863)+($AY$6:$AY$2604=AY1863)*($AD$6:$AD$2604&gt;AD1863))))</f>
        <v/>
      </c>
    </row>
    <row r="1864" ht="23.85" customHeight="1" s="55">
      <c r="A1864" s="90" t="n">
        <v>46296</v>
      </c>
      <c r="B1864" s="91" t="inlineStr">
        <is>
          <t>POEL</t>
        </is>
      </c>
      <c r="C1864" s="91" t="inlineStr">
        <is>
          <t>INE035S01028</t>
        </is>
      </c>
      <c r="D1864" s="91" t="n"/>
      <c r="E1864" s="91" t="inlineStr">
        <is>
          <t>None</t>
        </is>
      </c>
      <c r="F1864" s="93" t="n">
        <v>420</v>
      </c>
      <c r="G1864" s="92" t="inlineStr">
        <is>
          <t>N</t>
        </is>
      </c>
      <c r="H1864" s="94" t="n"/>
      <c r="I1864" s="91" t="inlineStr">
        <is>
          <t>N</t>
        </is>
      </c>
      <c r="J1864" s="92">
        <f>IF(K1864="","N","Y")</f>
        <v/>
      </c>
      <c r="K1864" s="94">
        <f>_xlfn.TEXTJOIN("; ",TRUE,IF(P1864="52-wk low","52-wk low",""),IF(AND(AD1864&gt;=Settings!$B$12,M1864&lt;0),"Distribution",""),IF(AND(AJ1864="Y",M1864&lt;0,AK1864&lt;-Settings!$B$13),"Long unwinding",""),IF(AND(AJ1864="Y",M1864&lt;0,AK1864&gt;Settings!$B$13),"Short buildup",""))</f>
        <v/>
      </c>
      <c r="L1864" s="95" t="n">
        <v>136.45</v>
      </c>
      <c r="M1864" s="96" t="n">
        <v>-0.71</v>
      </c>
      <c r="N1864" s="93" t="n">
        <v>889</v>
      </c>
      <c r="O1864" s="91" t="inlineStr">
        <is>
          <t>None</t>
        </is>
      </c>
      <c r="P1864" s="91" t="inlineStr">
        <is>
          <t>None</t>
        </is>
      </c>
      <c r="Q1864" s="97" t="n">
        <v>0.37</v>
      </c>
      <c r="R1864" s="96" t="n">
        <v>0.3</v>
      </c>
      <c r="S1864" s="96" t="n">
        <v>1.22</v>
      </c>
      <c r="T1864" s="96" t="n"/>
      <c r="U1864" s="96" t="n"/>
      <c r="V1864" s="103" t="n"/>
      <c r="W1864" s="102" t="n"/>
      <c r="X1864" s="93" t="n"/>
      <c r="Y1864" s="91" t="inlineStr">
        <is>
          <t>None</t>
        </is>
      </c>
      <c r="Z1864" s="99" t="n">
        <v>44.99</v>
      </c>
      <c r="AA1864" s="96" t="n">
        <v>0.71</v>
      </c>
      <c r="AB1864" s="96" t="n"/>
      <c r="AC1864" s="96" t="n">
        <v>0.86</v>
      </c>
      <c r="AD1864" s="96" t="n"/>
      <c r="AE1864" s="96" t="n"/>
      <c r="AF1864" s="103" t="n"/>
      <c r="AG1864" s="91" t="n"/>
      <c r="AH1864" s="100" t="n">
        <v>0</v>
      </c>
      <c r="AI1864" s="101" t="n">
        <v>0</v>
      </c>
      <c r="AJ1864" s="92" t="inlineStr">
        <is>
          <t>N</t>
        </is>
      </c>
      <c r="AK1864" s="96" t="n"/>
      <c r="AL1864" s="91" t="inlineStr">
        <is>
          <t>n/a</t>
        </is>
      </c>
      <c r="AM1864" s="93" t="n"/>
      <c r="AN1864" s="92" t="inlineStr">
        <is>
          <t>None</t>
        </is>
      </c>
      <c r="AO1864" s="102" t="n">
        <v>0</v>
      </c>
      <c r="AP1864" s="103" t="n"/>
      <c r="AQ1864" s="102" t="n"/>
      <c r="AR1864" s="91" t="inlineStr">
        <is>
          <t>N</t>
        </is>
      </c>
      <c r="AS1864" s="104" t="n"/>
      <c r="AT1864" s="92">
        <f>IF(AND(P1864="52-wk high",T1864&gt;=Settings!$B$7),"Y","N")</f>
        <v/>
      </c>
      <c r="AU1864" s="91">
        <f>IF(AND(AD1864&gt;=Settings!$B$8,M1864&gt;0),"Y","N")</f>
        <v/>
      </c>
      <c r="AV1864" s="91">
        <f>IF(OR(AH1864&gt;Settings!$B$9,AI1864&gt;Settings!$B$9),"Y","N")</f>
        <v/>
      </c>
      <c r="AW1864" s="91">
        <f>IF(AJ1864&lt;&gt;"Y","n/a",IF(AND(M1864&gt;0,AK1864&gt;Settings!$B$10),"Y","N"))</f>
        <v/>
      </c>
      <c r="AX1864" s="91">
        <f>IF(AO1864&gt;=Settings!$B$11,"Y","N")</f>
        <v/>
      </c>
      <c r="AY1864" s="99">
        <f>(AT1864="Y")+(AU1864="Y")+(AV1864="Y")+(AW1864="Y")+(AX1864="Y")</f>
        <v/>
      </c>
      <c r="AZ1864" s="94">
        <f>IF(AY1864=0,"None",_xlfn.TEXTJOIN(", ",TRUE(),IF(AT1864="Y","Breakout",""),IF(AU1864="Y","Accumulation",""),IF(AV1864="Y","Institutional buying",""),IF(AW1864="Y","Long buildup",""),IF(AX1864="Y","Momentum leader","")))</f>
        <v/>
      </c>
      <c r="BA1864" s="94">
        <f>IF(BW1864="","","Passes "&amp;AY1864&amp;" of 5 buy-side scans"&amp;IF(G1864="Y","; RED FLAG: filter out using Red flag column",""))</f>
        <v/>
      </c>
      <c r="BB1864" s="91" t="inlineStr">
        <is>
          <t>None</t>
        </is>
      </c>
      <c r="BC1864" s="92" t="inlineStr">
        <is>
          <t>N</t>
        </is>
      </c>
      <c r="BD1864" s="94" t="n"/>
      <c r="BE1864" s="94" t="n"/>
      <c r="BF1864" s="92">
        <f>IF(R1864*100000&gt;=Settings!$B$5,"Y","N")</f>
        <v/>
      </c>
      <c r="BG1864" s="91">
        <f>IF(F1864&gt;Settings!$B$6,"Y","N")</f>
        <v/>
      </c>
      <c r="BH1864" s="97" t="n">
        <v>-19.25</v>
      </c>
      <c r="BI1864" s="96" t="n">
        <v>-6.99</v>
      </c>
      <c r="BJ1864" s="96" t="n">
        <v>-8.06</v>
      </c>
      <c r="BK1864" s="96" t="n"/>
      <c r="BL1864" s="96" t="n"/>
      <c r="BM1864" s="96" t="n"/>
      <c r="BN1864" s="97" t="n">
        <v>-3.71</v>
      </c>
      <c r="BO1864" s="96" t="n"/>
      <c r="BP1864" s="96" t="n"/>
      <c r="BQ1864" s="96" t="n"/>
      <c r="BR1864" s="91" t="n"/>
      <c r="BS1864" s="91" t="n"/>
      <c r="BT1864" s="96" t="n">
        <v>43.6</v>
      </c>
      <c r="BU1864" s="91" t="n"/>
      <c r="BV1864" s="99">
        <f>IF(OR(BF1864&lt;&gt;"Y",BG1864&lt;&gt;"Y"),"",(AND(ISNUMBER(BQ1864),BQ1864&gt;0))+(BR1864="Stacked up")+(AND(ISNUMBER(BH1864),BH1864&gt;=-Settings!$B$17))+(AND(ISNUMBER(BK1864),ISNUMBER(BM1864),BK1864&gt;0,BM1864&gt;0))+(AND(ISNUMBER(AQ1864),AQ1864&gt;=Settings!$B$18))+(AND(ISNUMBER(BT1864),BT1864&gt;=Settings!$B$19,BT1864&lt;=Settings!$B$20))+(AND(ISNUMBER(AS1864),AS1864&gt;0))+(AND(ISNUMBER(T1864),ISNUMBER(M1864),T1864&gt;=Settings!$B$21,M1864&gt;0))+(AND(ISNUMBER(AD1864),ISNUMBER(M1864),AD1864&gt;=Settings!$B$22,M1864&gt;0))+(AY1864&gt;=1))</f>
        <v/>
      </c>
      <c r="BW1864" s="91">
        <f>IF(OR(AY1864=0,BF1864&lt;&gt;"Y",BG1864&lt;&gt;"Y"),"",1+SUMPRODUCT(($A$6:$A$2604=A1864)*($AY$6:$AY$2604&gt;0)*($BF$6:$BF$2604="Y")*($BG$6:$BG$2604="Y")*(($AY$6:$AY$2604&gt;AY1864)+($AY$6:$AY$2604=AY1864)*($AD$6:$AD$2604&gt;AD1864))))</f>
        <v/>
      </c>
    </row>
    <row r="1865" ht="23.85" customHeight="1" s="55">
      <c r="A1865" s="90" t="n">
        <v>46296</v>
      </c>
      <c r="B1865" s="91" t="inlineStr">
        <is>
          <t>DONEAR</t>
        </is>
      </c>
      <c r="C1865" s="91" t="inlineStr">
        <is>
          <t>INE668D01028</t>
        </is>
      </c>
      <c r="D1865" s="91" t="n"/>
      <c r="E1865" s="91" t="inlineStr">
        <is>
          <t>None</t>
        </is>
      </c>
      <c r="F1865" s="93" t="n">
        <v>418</v>
      </c>
      <c r="G1865" s="92" t="inlineStr">
        <is>
          <t>N</t>
        </is>
      </c>
      <c r="H1865" s="94" t="n"/>
      <c r="I1865" s="91" t="inlineStr">
        <is>
          <t>N</t>
        </is>
      </c>
      <c r="J1865" s="92">
        <f>IF(K1865="","N","Y")</f>
        <v/>
      </c>
      <c r="K1865" s="94">
        <f>_xlfn.TEXTJOIN("; ",TRUE,IF(P1865="52-wk low","52-wk low",""),IF(AND(AD1865&gt;=Settings!$B$12,M1865&lt;0),"Distribution",""),IF(AND(AJ1865="Y",M1865&lt;0,AK1865&lt;-Settings!$B$13),"Long unwinding",""),IF(AND(AJ1865="Y",M1865&lt;0,AK1865&gt;Settings!$B$13),"Short buildup",""))</f>
        <v/>
      </c>
      <c r="L1865" s="95" t="n">
        <v>80.29000000000001</v>
      </c>
      <c r="M1865" s="96" t="n">
        <v>-1.36</v>
      </c>
      <c r="N1865" s="93" t="n">
        <v>1230</v>
      </c>
      <c r="O1865" s="91" t="inlineStr">
        <is>
          <t>None</t>
        </is>
      </c>
      <c r="P1865" s="91" t="inlineStr">
        <is>
          <t>None</t>
        </is>
      </c>
      <c r="Q1865" s="97" t="n">
        <v>0.12</v>
      </c>
      <c r="R1865" s="96" t="n">
        <v>0.25</v>
      </c>
      <c r="S1865" s="96" t="n">
        <v>0.49</v>
      </c>
      <c r="T1865" s="96" t="n">
        <v>0.58</v>
      </c>
      <c r="U1865" s="96" t="n">
        <v>0.42</v>
      </c>
      <c r="V1865" s="103" t="n">
        <v>0.88</v>
      </c>
      <c r="W1865" s="102" t="n">
        <v>4</v>
      </c>
      <c r="X1865" s="93" t="n"/>
      <c r="Y1865" s="91" t="inlineStr">
        <is>
          <t>None</t>
        </is>
      </c>
      <c r="Z1865" s="99" t="n">
        <v>77.40000000000001</v>
      </c>
      <c r="AA1865" s="96" t="n">
        <v>1.08</v>
      </c>
      <c r="AB1865" s="96" t="n">
        <v>1.12</v>
      </c>
      <c r="AC1865" s="96" t="n">
        <v>0.58</v>
      </c>
      <c r="AD1865" s="96" t="n">
        <v>0.72</v>
      </c>
      <c r="AE1865" s="96" t="n">
        <v>0.58</v>
      </c>
      <c r="AF1865" s="103" t="n">
        <v>1.14</v>
      </c>
      <c r="AG1865" s="91" t="inlineStr">
        <is>
          <t>Normal</t>
        </is>
      </c>
      <c r="AH1865" s="100" t="n">
        <v>0</v>
      </c>
      <c r="AI1865" s="101" t="n">
        <v>0</v>
      </c>
      <c r="AJ1865" s="92" t="inlineStr">
        <is>
          <t>N</t>
        </is>
      </c>
      <c r="AK1865" s="96" t="n"/>
      <c r="AL1865" s="91" t="inlineStr">
        <is>
          <t>n/a</t>
        </is>
      </c>
      <c r="AM1865" s="93" t="n"/>
      <c r="AN1865" s="92" t="inlineStr">
        <is>
          <t>None</t>
        </is>
      </c>
      <c r="AO1865" s="102" t="n">
        <v>0</v>
      </c>
      <c r="AP1865" s="103" t="n">
        <v>0.68</v>
      </c>
      <c r="AQ1865" s="102" t="n">
        <v>34</v>
      </c>
      <c r="AR1865" s="91" t="inlineStr">
        <is>
          <t>N</t>
        </is>
      </c>
      <c r="AS1865" s="104" t="n"/>
      <c r="AT1865" s="92">
        <f>IF(AND(P1865="52-wk high",T1865&gt;=Settings!$B$7),"Y","N")</f>
        <v/>
      </c>
      <c r="AU1865" s="91">
        <f>IF(AND(AD1865&gt;=Settings!$B$8,M1865&gt;0),"Y","N")</f>
        <v/>
      </c>
      <c r="AV1865" s="91">
        <f>IF(OR(AH1865&gt;Settings!$B$9,AI1865&gt;Settings!$B$9),"Y","N")</f>
        <v/>
      </c>
      <c r="AW1865" s="91">
        <f>IF(AJ1865&lt;&gt;"Y","n/a",IF(AND(M1865&gt;0,AK1865&gt;Settings!$B$10),"Y","N"))</f>
        <v/>
      </c>
      <c r="AX1865" s="91">
        <f>IF(AO1865&gt;=Settings!$B$11,"Y","N")</f>
        <v/>
      </c>
      <c r="AY1865" s="99">
        <f>(AT1865="Y")+(AU1865="Y")+(AV1865="Y")+(AW1865="Y")+(AX1865="Y")</f>
        <v/>
      </c>
      <c r="AZ1865" s="94">
        <f>IF(AY1865=0,"None",_xlfn.TEXTJOIN(", ",TRUE(),IF(AT1865="Y","Breakout",""),IF(AU1865="Y","Accumulation",""),IF(AV1865="Y","Institutional buying",""),IF(AW1865="Y","Long buildup",""),IF(AX1865="Y","Momentum leader","")))</f>
        <v/>
      </c>
      <c r="BA1865" s="94">
        <f>IF(BW1865="","","Passes "&amp;AY1865&amp;" of 5 buy-side scans"&amp;IF(G1865="Y","; RED FLAG: filter out using Red flag column",""))</f>
        <v/>
      </c>
      <c r="BB1865" s="91" t="inlineStr">
        <is>
          <t>None</t>
        </is>
      </c>
      <c r="BC1865" s="92" t="inlineStr">
        <is>
          <t>N</t>
        </is>
      </c>
      <c r="BD1865" s="94" t="n"/>
      <c r="BE1865" s="94" t="n"/>
      <c r="BF1865" s="92">
        <f>IF(R1865*100000&gt;=Settings!$B$5,"Y","N")</f>
        <v/>
      </c>
      <c r="BG1865" s="91">
        <f>IF(F1865&gt;Settings!$B$6,"Y","N")</f>
        <v/>
      </c>
      <c r="BH1865" s="97" t="n">
        <v>-31.09</v>
      </c>
      <c r="BI1865" s="96" t="n">
        <v>-2.35</v>
      </c>
      <c r="BJ1865" s="96" t="n">
        <v>-4.44</v>
      </c>
      <c r="BK1865" s="96" t="n">
        <v>-7.95</v>
      </c>
      <c r="BL1865" s="96" t="n">
        <v>-4.66</v>
      </c>
      <c r="BM1865" s="96" t="n">
        <v>-14.13</v>
      </c>
      <c r="BN1865" s="97" t="n">
        <v>-3.38</v>
      </c>
      <c r="BO1865" s="96" t="n">
        <v>-5.17</v>
      </c>
      <c r="BP1865" s="96" t="n">
        <v>-6.94</v>
      </c>
      <c r="BQ1865" s="96" t="n">
        <v>-9.31</v>
      </c>
      <c r="BR1865" s="91" t="inlineStr">
        <is>
          <t>Stacked down</t>
        </is>
      </c>
      <c r="BS1865" s="91" t="inlineStr">
        <is>
          <t>None</t>
        </is>
      </c>
      <c r="BT1865" s="96" t="n">
        <v>32.1</v>
      </c>
      <c r="BU1865" s="91" t="inlineStr">
        <is>
          <t>N</t>
        </is>
      </c>
      <c r="BV1865" s="99">
        <f>IF(OR(BF1865&lt;&gt;"Y",BG1865&lt;&gt;"Y"),"",(AND(ISNUMBER(BQ1865),BQ1865&gt;0))+(BR1865="Stacked up")+(AND(ISNUMBER(BH1865),BH1865&gt;=-Settings!$B$17))+(AND(ISNUMBER(BK1865),ISNUMBER(BM1865),BK1865&gt;0,BM1865&gt;0))+(AND(ISNUMBER(AQ1865),AQ1865&gt;=Settings!$B$18))+(AND(ISNUMBER(BT1865),BT1865&gt;=Settings!$B$19,BT1865&lt;=Settings!$B$20))+(AND(ISNUMBER(AS1865),AS1865&gt;0))+(AND(ISNUMBER(T1865),ISNUMBER(M1865),T1865&gt;=Settings!$B$21,M1865&gt;0))+(AND(ISNUMBER(AD1865),ISNUMBER(M1865),AD1865&gt;=Settings!$B$22,M1865&gt;0))+(AY1865&gt;=1))</f>
        <v/>
      </c>
      <c r="BW1865" s="91">
        <f>IF(OR(AY1865=0,BF1865&lt;&gt;"Y",BG1865&lt;&gt;"Y"),"",1+SUMPRODUCT(($A$6:$A$2604=A1865)*($AY$6:$AY$2604&gt;0)*($BF$6:$BF$2604="Y")*($BG$6:$BG$2604="Y")*(($AY$6:$AY$2604&gt;AY1865)+($AY$6:$AY$2604=AY1865)*($AD$6:$AD$2604&gt;AD1865))))</f>
        <v/>
      </c>
    </row>
    <row r="1866" ht="23.85" customHeight="1" s="55">
      <c r="A1866" s="90" t="n">
        <v>46296</v>
      </c>
      <c r="B1866" s="91" t="inlineStr">
        <is>
          <t>ABCOTS</t>
        </is>
      </c>
      <c r="C1866" s="91" t="inlineStr">
        <is>
          <t>INE08PH01015</t>
        </is>
      </c>
      <c r="D1866" s="91" t="n"/>
      <c r="E1866" s="91" t="inlineStr">
        <is>
          <t>None</t>
        </is>
      </c>
      <c r="F1866" s="93" t="n">
        <v>417</v>
      </c>
      <c r="G1866" s="92" t="inlineStr">
        <is>
          <t>N</t>
        </is>
      </c>
      <c r="H1866" s="94" t="n"/>
      <c r="I1866" s="91" t="inlineStr">
        <is>
          <t>N</t>
        </is>
      </c>
      <c r="J1866" s="92">
        <f>IF(K1866="","N","Y")</f>
        <v/>
      </c>
      <c r="K1866" s="94">
        <f>_xlfn.TEXTJOIN("; ",TRUE,IF(P1866="52-wk low","52-wk low",""),IF(AND(AD1866&gt;=Settings!$B$12,M1866&lt;0),"Distribution",""),IF(AND(AJ1866="Y",M1866&lt;0,AK1866&lt;-Settings!$B$13),"Long unwinding",""),IF(AND(AJ1866="Y",M1866&lt;0,AK1866&gt;Settings!$B$13),"Short buildup",""))</f>
        <v/>
      </c>
      <c r="L1866" s="95" t="n">
        <v>189.91</v>
      </c>
      <c r="M1866" s="96" t="n">
        <v>-3.35</v>
      </c>
      <c r="N1866" s="93" t="n">
        <v>2181</v>
      </c>
      <c r="O1866" s="91" t="inlineStr">
        <is>
          <t>None</t>
        </is>
      </c>
      <c r="P1866" s="91" t="inlineStr">
        <is>
          <t>52-wk low</t>
        </is>
      </c>
      <c r="Q1866" s="97" t="n">
        <v>0.08</v>
      </c>
      <c r="R1866" s="96" t="n">
        <v>0.16</v>
      </c>
      <c r="S1866" s="96" t="n">
        <v>0.52</v>
      </c>
      <c r="T1866" s="96" t="n">
        <v>0.53</v>
      </c>
      <c r="U1866" s="96" t="n">
        <v>0.13</v>
      </c>
      <c r="V1866" s="103" t="n">
        <v>0.25</v>
      </c>
      <c r="W1866" s="102" t="n">
        <v>1</v>
      </c>
      <c r="X1866" s="93" t="n"/>
      <c r="Y1866" s="91" t="inlineStr">
        <is>
          <t>None</t>
        </is>
      </c>
      <c r="Z1866" s="99" t="n">
        <v>61.36</v>
      </c>
      <c r="AA1866" s="96" t="n">
        <v>0.91</v>
      </c>
      <c r="AB1866" s="96" t="n">
        <v>0.95</v>
      </c>
      <c r="AC1866" s="96" t="n">
        <v>0.5</v>
      </c>
      <c r="AD1866" s="96" t="n">
        <v>0.58</v>
      </c>
      <c r="AE1866" s="96" t="n">
        <v>0.16</v>
      </c>
      <c r="AF1866" s="103" t="n">
        <v>1.29</v>
      </c>
      <c r="AG1866" s="91" t="inlineStr">
        <is>
          <t>Normal</t>
        </is>
      </c>
      <c r="AH1866" s="100" t="n">
        <v>0</v>
      </c>
      <c r="AI1866" s="101" t="n">
        <v>0</v>
      </c>
      <c r="AJ1866" s="92" t="inlineStr">
        <is>
          <t>N</t>
        </is>
      </c>
      <c r="AK1866" s="96" t="n"/>
      <c r="AL1866" s="91" t="inlineStr">
        <is>
          <t>n/a</t>
        </is>
      </c>
      <c r="AM1866" s="93" t="n"/>
      <c r="AN1866" s="92" t="inlineStr">
        <is>
          <t>None</t>
        </is>
      </c>
      <c r="AO1866" s="102" t="n">
        <v>0</v>
      </c>
      <c r="AP1866" s="103" t="n">
        <v>0.43</v>
      </c>
      <c r="AQ1866" s="102" t="n">
        <v>1</v>
      </c>
      <c r="AR1866" s="91" t="inlineStr">
        <is>
          <t>N</t>
        </is>
      </c>
      <c r="AS1866" s="104" t="n"/>
      <c r="AT1866" s="92">
        <f>IF(AND(P1866="52-wk high",T1866&gt;=Settings!$B$7),"Y","N")</f>
        <v/>
      </c>
      <c r="AU1866" s="91">
        <f>IF(AND(AD1866&gt;=Settings!$B$8,M1866&gt;0),"Y","N")</f>
        <v/>
      </c>
      <c r="AV1866" s="91">
        <f>IF(OR(AH1866&gt;Settings!$B$9,AI1866&gt;Settings!$B$9),"Y","N")</f>
        <v/>
      </c>
      <c r="AW1866" s="91">
        <f>IF(AJ1866&lt;&gt;"Y","n/a",IF(AND(M1866&gt;0,AK1866&gt;Settings!$B$10),"Y","N"))</f>
        <v/>
      </c>
      <c r="AX1866" s="91">
        <f>IF(AO1866&gt;=Settings!$B$11,"Y","N")</f>
        <v/>
      </c>
      <c r="AY1866" s="99">
        <f>(AT1866="Y")+(AU1866="Y")+(AV1866="Y")+(AW1866="Y")+(AX1866="Y")</f>
        <v/>
      </c>
      <c r="AZ1866" s="94">
        <f>IF(AY1866=0,"None",_xlfn.TEXTJOIN(", ",TRUE(),IF(AT1866="Y","Breakout",""),IF(AU1866="Y","Accumulation",""),IF(AV1866="Y","Institutional buying",""),IF(AW1866="Y","Long buildup",""),IF(AX1866="Y","Momentum leader","")))</f>
        <v/>
      </c>
      <c r="BA1866" s="94">
        <f>IF(BW1866="","","Passes "&amp;AY1866&amp;" of 5 buy-side scans"&amp;IF(G1866="Y","; RED FLAG: filter out using Red flag column",""))</f>
        <v/>
      </c>
      <c r="BB1866" s="91" t="inlineStr">
        <is>
          <t>None</t>
        </is>
      </c>
      <c r="BC1866" s="92" t="inlineStr">
        <is>
          <t>Y</t>
        </is>
      </c>
      <c r="BD1866" s="94" t="inlineStr">
        <is>
          <t>Few traders (&lt;100 unique PAN, 30 days); High-low range &gt;100% in 6 months; High-low range &gt;150% in 12 months</t>
        </is>
      </c>
      <c r="BE1866" s="94" t="n"/>
      <c r="BF1866" s="92">
        <f>IF(R1866*100000&gt;=Settings!$B$5,"Y","N")</f>
        <v/>
      </c>
      <c r="BG1866" s="91">
        <f>IF(F1866&gt;Settings!$B$6,"Y","N")</f>
        <v/>
      </c>
      <c r="BH1866" s="97" t="n">
        <v>-60.01</v>
      </c>
      <c r="BI1866" s="96" t="n">
        <v>-5.79</v>
      </c>
      <c r="BJ1866" s="96" t="n">
        <v>-10.89</v>
      </c>
      <c r="BK1866" s="96" t="n">
        <v>-13.81</v>
      </c>
      <c r="BL1866" s="96" t="n">
        <v>-52.83</v>
      </c>
      <c r="BM1866" s="96" t="n">
        <v>-56.74</v>
      </c>
      <c r="BN1866" s="97" t="n">
        <v>-6.31</v>
      </c>
      <c r="BO1866" s="96" t="n">
        <v>-8.69</v>
      </c>
      <c r="BP1866" s="96" t="n">
        <v>-17.58</v>
      </c>
      <c r="BQ1866" s="96" t="n">
        <v>-32.2</v>
      </c>
      <c r="BR1866" s="91" t="inlineStr">
        <is>
          <t>Stacked down</t>
        </is>
      </c>
      <c r="BS1866" s="91" t="inlineStr">
        <is>
          <t>None</t>
        </is>
      </c>
      <c r="BT1866" s="96" t="n">
        <v>22.5</v>
      </c>
      <c r="BU1866" s="91" t="inlineStr">
        <is>
          <t>N</t>
        </is>
      </c>
      <c r="BV1866" s="99">
        <f>IF(OR(BF1866&lt;&gt;"Y",BG1866&lt;&gt;"Y"),"",(AND(ISNUMBER(BQ1866),BQ1866&gt;0))+(BR1866="Stacked up")+(AND(ISNUMBER(BH1866),BH1866&gt;=-Settings!$B$17))+(AND(ISNUMBER(BK1866),ISNUMBER(BM1866),BK1866&gt;0,BM1866&gt;0))+(AND(ISNUMBER(AQ1866),AQ1866&gt;=Settings!$B$18))+(AND(ISNUMBER(BT1866),BT1866&gt;=Settings!$B$19,BT1866&lt;=Settings!$B$20))+(AND(ISNUMBER(AS1866),AS1866&gt;0))+(AND(ISNUMBER(T1866),ISNUMBER(M1866),T1866&gt;=Settings!$B$21,M1866&gt;0))+(AND(ISNUMBER(AD1866),ISNUMBER(M1866),AD1866&gt;=Settings!$B$22,M1866&gt;0))+(AY1866&gt;=1))</f>
        <v/>
      </c>
      <c r="BW1866" s="91">
        <f>IF(OR(AY1866=0,BF1866&lt;&gt;"Y",BG1866&lt;&gt;"Y"),"",1+SUMPRODUCT(($A$6:$A$2604=A1866)*($AY$6:$AY$2604&gt;0)*($BF$6:$BF$2604="Y")*($BG$6:$BG$2604="Y")*(($AY$6:$AY$2604&gt;AY1866)+($AY$6:$AY$2604=AY1866)*($AD$6:$AD$2604&gt;AD1866))))</f>
        <v/>
      </c>
    </row>
    <row r="1867" ht="23.85" customHeight="1" s="55">
      <c r="A1867" s="90" t="n">
        <v>46296</v>
      </c>
      <c r="B1867" s="91" t="inlineStr">
        <is>
          <t>HLVLTD</t>
        </is>
      </c>
      <c r="C1867" s="91" t="inlineStr">
        <is>
          <t>INE102A01024</t>
        </is>
      </c>
      <c r="D1867" s="91" t="n"/>
      <c r="E1867" s="91" t="inlineStr">
        <is>
          <t>None</t>
        </is>
      </c>
      <c r="F1867" s="93" t="n">
        <v>416</v>
      </c>
      <c r="G1867" s="92" t="inlineStr">
        <is>
          <t>N</t>
        </is>
      </c>
      <c r="H1867" s="94" t="n"/>
      <c r="I1867" s="91" t="inlineStr">
        <is>
          <t>N</t>
        </is>
      </c>
      <c r="J1867" s="92">
        <f>IF(K1867="","N","Y")</f>
        <v/>
      </c>
      <c r="K1867" s="94">
        <f>_xlfn.TEXTJOIN("; ",TRUE,IF(P1867="52-wk low","52-wk low",""),IF(AND(AD1867&gt;=Settings!$B$12,M1867&lt;0),"Distribution",""),IF(AND(AJ1867="Y",M1867&lt;0,AK1867&lt;-Settings!$B$13),"Long unwinding",""),IF(AND(AJ1867="Y",M1867&lt;0,AK1867&gt;Settings!$B$13),"Short buildup",""))</f>
        <v/>
      </c>
      <c r="L1867" s="95" t="n">
        <v>6.31</v>
      </c>
      <c r="M1867" s="96" t="n">
        <v>-1.56</v>
      </c>
      <c r="N1867" s="93" t="n">
        <v>1373</v>
      </c>
      <c r="O1867" s="91" t="inlineStr">
        <is>
          <t>None</t>
        </is>
      </c>
      <c r="P1867" s="91" t="inlineStr">
        <is>
          <t>None</t>
        </is>
      </c>
      <c r="Q1867" s="97" t="n">
        <v>1.54</v>
      </c>
      <c r="R1867" s="96" t="n">
        <v>1.97</v>
      </c>
      <c r="S1867" s="96" t="n">
        <v>0.77</v>
      </c>
      <c r="T1867" s="96" t="n">
        <v>0.78</v>
      </c>
      <c r="U1867" s="96" t="n">
        <v>0.74</v>
      </c>
      <c r="V1867" s="103" t="n">
        <v>0.9399999999999999</v>
      </c>
      <c r="W1867" s="102" t="n">
        <v>3</v>
      </c>
      <c r="X1867" s="93" t="n"/>
      <c r="Y1867" s="91" t="inlineStr">
        <is>
          <t>None</t>
        </is>
      </c>
      <c r="Z1867" s="99" t="n">
        <v>69.31999999999999</v>
      </c>
      <c r="AA1867" s="96" t="n">
        <v>0.92</v>
      </c>
      <c r="AB1867" s="96" t="n">
        <v>0.92</v>
      </c>
      <c r="AC1867" s="96" t="n">
        <v>0.74</v>
      </c>
      <c r="AD1867" s="96" t="n">
        <v>0.73</v>
      </c>
      <c r="AE1867" s="96" t="n">
        <v>0.71</v>
      </c>
      <c r="AF1867" s="103" t="n">
        <v>1</v>
      </c>
      <c r="AG1867" s="91" t="inlineStr">
        <is>
          <t>Normal</t>
        </is>
      </c>
      <c r="AH1867" s="100" t="n">
        <v>0</v>
      </c>
      <c r="AI1867" s="101" t="n">
        <v>0</v>
      </c>
      <c r="AJ1867" s="92" t="inlineStr">
        <is>
          <t>N</t>
        </is>
      </c>
      <c r="AK1867" s="96" t="n"/>
      <c r="AL1867" s="91" t="inlineStr">
        <is>
          <t>n/a</t>
        </is>
      </c>
      <c r="AM1867" s="93" t="n"/>
      <c r="AN1867" s="92" t="inlineStr">
        <is>
          <t>None</t>
        </is>
      </c>
      <c r="AO1867" s="102" t="n">
        <v>0</v>
      </c>
      <c r="AP1867" s="103" t="n">
        <v>0.58</v>
      </c>
      <c r="AQ1867" s="102" t="n">
        <v>16</v>
      </c>
      <c r="AR1867" s="91" t="inlineStr">
        <is>
          <t>N</t>
        </is>
      </c>
      <c r="AS1867" s="104" t="n"/>
      <c r="AT1867" s="92">
        <f>IF(AND(P1867="52-wk high",T1867&gt;=Settings!$B$7),"Y","N")</f>
        <v/>
      </c>
      <c r="AU1867" s="91">
        <f>IF(AND(AD1867&gt;=Settings!$B$8,M1867&gt;0),"Y","N")</f>
        <v/>
      </c>
      <c r="AV1867" s="91">
        <f>IF(OR(AH1867&gt;Settings!$B$9,AI1867&gt;Settings!$B$9),"Y","N")</f>
        <v/>
      </c>
      <c r="AW1867" s="91">
        <f>IF(AJ1867&lt;&gt;"Y","n/a",IF(AND(M1867&gt;0,AK1867&gt;Settings!$B$10),"Y","N"))</f>
        <v/>
      </c>
      <c r="AX1867" s="91">
        <f>IF(AO1867&gt;=Settings!$B$11,"Y","N")</f>
        <v/>
      </c>
      <c r="AY1867" s="99">
        <f>(AT1867="Y")+(AU1867="Y")+(AV1867="Y")+(AW1867="Y")+(AX1867="Y")</f>
        <v/>
      </c>
      <c r="AZ1867" s="94">
        <f>IF(AY1867=0,"None",_xlfn.TEXTJOIN(", ",TRUE(),IF(AT1867="Y","Breakout",""),IF(AU1867="Y","Accumulation",""),IF(AV1867="Y","Institutional buying",""),IF(AW1867="Y","Long buildup",""),IF(AX1867="Y","Momentum leader","")))</f>
        <v/>
      </c>
      <c r="BA1867" s="94">
        <f>IF(BW1867="","","Passes "&amp;AY1867&amp;" of 5 buy-side scans"&amp;IF(G1867="Y","; RED FLAG: filter out using Red flag column",""))</f>
        <v/>
      </c>
      <c r="BB1867" s="91" t="inlineStr">
        <is>
          <t>None</t>
        </is>
      </c>
      <c r="BC1867" s="92" t="inlineStr">
        <is>
          <t>Y</t>
        </is>
      </c>
      <c r="BD1867" s="94" t="inlineStr">
        <is>
          <t>PE &gt; 50</t>
        </is>
      </c>
      <c r="BE1867" s="94" t="n"/>
      <c r="BF1867" s="92">
        <f>IF(R1867*100000&gt;=Settings!$B$5,"Y","N")</f>
        <v/>
      </c>
      <c r="BG1867" s="91">
        <f>IF(F1867&gt;Settings!$B$6,"Y","N")</f>
        <v/>
      </c>
      <c r="BH1867" s="97" t="n">
        <v>-47.15</v>
      </c>
      <c r="BI1867" s="96" t="n">
        <v>-2.92</v>
      </c>
      <c r="BJ1867" s="96" t="n">
        <v>-0.47</v>
      </c>
      <c r="BK1867" s="96" t="n">
        <v>-17.95</v>
      </c>
      <c r="BL1867" s="96" t="n">
        <v>-1.87</v>
      </c>
      <c r="BM1867" s="96" t="n">
        <v>-45.03</v>
      </c>
      <c r="BN1867" s="97" t="n">
        <v>-2.94</v>
      </c>
      <c r="BO1867" s="96" t="n">
        <v>-6.45</v>
      </c>
      <c r="BP1867" s="96" t="n">
        <v>-11.89</v>
      </c>
      <c r="BQ1867" s="96" t="n">
        <v>-20.66</v>
      </c>
      <c r="BR1867" s="91" t="inlineStr">
        <is>
          <t>Stacked down</t>
        </is>
      </c>
      <c r="BS1867" s="91" t="inlineStr">
        <is>
          <t>None</t>
        </is>
      </c>
      <c r="BT1867" s="96" t="n">
        <v>39.5</v>
      </c>
      <c r="BU1867" s="91" t="inlineStr">
        <is>
          <t>N</t>
        </is>
      </c>
      <c r="BV1867" s="99">
        <f>IF(OR(BF1867&lt;&gt;"Y",BG1867&lt;&gt;"Y"),"",(AND(ISNUMBER(BQ1867),BQ1867&gt;0))+(BR1867="Stacked up")+(AND(ISNUMBER(BH1867),BH1867&gt;=-Settings!$B$17))+(AND(ISNUMBER(BK1867),ISNUMBER(BM1867),BK1867&gt;0,BM1867&gt;0))+(AND(ISNUMBER(AQ1867),AQ1867&gt;=Settings!$B$18))+(AND(ISNUMBER(BT1867),BT1867&gt;=Settings!$B$19,BT1867&lt;=Settings!$B$20))+(AND(ISNUMBER(AS1867),AS1867&gt;0))+(AND(ISNUMBER(T1867),ISNUMBER(M1867),T1867&gt;=Settings!$B$21,M1867&gt;0))+(AND(ISNUMBER(AD1867),ISNUMBER(M1867),AD1867&gt;=Settings!$B$22,M1867&gt;0))+(AY1867&gt;=1))</f>
        <v/>
      </c>
      <c r="BW1867" s="91">
        <f>IF(OR(AY1867=0,BF1867&lt;&gt;"Y",BG1867&lt;&gt;"Y"),"",1+SUMPRODUCT(($A$6:$A$2604=A1867)*($AY$6:$AY$2604&gt;0)*($BF$6:$BF$2604="Y")*($BG$6:$BG$2604="Y")*(($AY$6:$AY$2604&gt;AY1867)+($AY$6:$AY$2604=AY1867)*($AD$6:$AD$2604&gt;AD1867))))</f>
        <v/>
      </c>
    </row>
    <row r="1868" ht="23.85" customHeight="1" s="55">
      <c r="A1868" s="90" t="n">
        <v>46296</v>
      </c>
      <c r="B1868" s="91" t="inlineStr">
        <is>
          <t>CYBERTECH</t>
        </is>
      </c>
      <c r="C1868" s="91" t="inlineStr">
        <is>
          <t>INE214A01019</t>
        </is>
      </c>
      <c r="D1868" s="91" t="n"/>
      <c r="E1868" s="91" t="inlineStr">
        <is>
          <t>None</t>
        </is>
      </c>
      <c r="F1868" s="93" t="n">
        <v>413</v>
      </c>
      <c r="G1868" s="92" t="inlineStr">
        <is>
          <t>Y</t>
        </is>
      </c>
      <c r="H1868" s="94" t="inlineStr">
        <is>
          <t>T2T (BE series)</t>
        </is>
      </c>
      <c r="I1868" s="91" t="inlineStr">
        <is>
          <t>Y</t>
        </is>
      </c>
      <c r="J1868" s="92">
        <f>IF(K1868="","N","Y")</f>
        <v/>
      </c>
      <c r="K1868" s="94">
        <f>_xlfn.TEXTJOIN("; ",TRUE,IF(P1868="52-wk low","52-wk low",""),IF(AND(AD1868&gt;=Settings!$B$12,M1868&lt;0),"Distribution",""),IF(AND(AJ1868="Y",M1868&lt;0,AK1868&lt;-Settings!$B$13),"Long unwinding",""),IF(AND(AJ1868="Y",M1868&lt;0,AK1868&gt;Settings!$B$13),"Short buildup",""))</f>
        <v/>
      </c>
      <c r="L1868" s="95" t="n">
        <v>135.95</v>
      </c>
      <c r="M1868" s="96" t="n">
        <v>-2.07</v>
      </c>
      <c r="N1868" s="93" t="n">
        <v>1685</v>
      </c>
      <c r="O1868" s="91" t="inlineStr">
        <is>
          <t>None</t>
        </is>
      </c>
      <c r="P1868" s="91" t="inlineStr">
        <is>
          <t>None</t>
        </is>
      </c>
      <c r="Q1868" s="97" t="n">
        <v>0.14</v>
      </c>
      <c r="R1868" s="96" t="n">
        <v>0.17</v>
      </c>
      <c r="S1868" s="96" t="n">
        <v>0.83</v>
      </c>
      <c r="T1868" s="96" t="n">
        <v>1.06</v>
      </c>
      <c r="U1868" s="96" t="n">
        <v>0.34</v>
      </c>
      <c r="V1868" s="103" t="n">
        <v>0.44</v>
      </c>
      <c r="W1868" s="102" t="n">
        <v>0</v>
      </c>
      <c r="X1868" s="93" t="n"/>
      <c r="Y1868" s="91" t="inlineStr">
        <is>
          <t>None</t>
        </is>
      </c>
      <c r="Z1868" s="99" t="n"/>
      <c r="AA1868" s="96" t="n"/>
      <c r="AB1868" s="96" t="n"/>
      <c r="AC1868" s="96" t="n"/>
      <c r="AD1868" s="96" t="n"/>
      <c r="AE1868" s="96" t="n"/>
      <c r="AF1868" s="103" t="n"/>
      <c r="AG1868" s="91" t="inlineStr">
        <is>
          <t>No delivery data</t>
        </is>
      </c>
      <c r="AH1868" s="100" t="n">
        <v>0</v>
      </c>
      <c r="AI1868" s="101" t="n">
        <v>0</v>
      </c>
      <c r="AJ1868" s="92" t="inlineStr">
        <is>
          <t>N</t>
        </is>
      </c>
      <c r="AK1868" s="96" t="n"/>
      <c r="AL1868" s="91" t="inlineStr">
        <is>
          <t>n/a</t>
        </is>
      </c>
      <c r="AM1868" s="93" t="n"/>
      <c r="AN1868" s="92" t="inlineStr">
        <is>
          <t>None</t>
        </is>
      </c>
      <c r="AO1868" s="102" t="n">
        <v>0</v>
      </c>
      <c r="AP1868" s="103" t="n">
        <v>0.76</v>
      </c>
      <c r="AQ1868" s="102" t="n">
        <v>45</v>
      </c>
      <c r="AR1868" s="91" t="inlineStr">
        <is>
          <t>N</t>
        </is>
      </c>
      <c r="AS1868" s="104" t="n"/>
      <c r="AT1868" s="92">
        <f>IF(AND(P1868="52-wk high",T1868&gt;=Settings!$B$7),"Y","N")</f>
        <v/>
      </c>
      <c r="AU1868" s="91">
        <f>IF(AND(AD1868&gt;=Settings!$B$8,M1868&gt;0),"Y","N")</f>
        <v/>
      </c>
      <c r="AV1868" s="91">
        <f>IF(OR(AH1868&gt;Settings!$B$9,AI1868&gt;Settings!$B$9),"Y","N")</f>
        <v/>
      </c>
      <c r="AW1868" s="91">
        <f>IF(AJ1868&lt;&gt;"Y","n/a",IF(AND(M1868&gt;0,AK1868&gt;Settings!$B$10),"Y","N"))</f>
        <v/>
      </c>
      <c r="AX1868" s="91">
        <f>IF(AO1868&gt;=Settings!$B$11,"Y","N")</f>
        <v/>
      </c>
      <c r="AY1868" s="99">
        <f>(AT1868="Y")+(AU1868="Y")+(AV1868="Y")+(AW1868="Y")+(AX1868="Y")</f>
        <v/>
      </c>
      <c r="AZ1868" s="94">
        <f>IF(AY1868=0,"None",_xlfn.TEXTJOIN(", ",TRUE(),IF(AT1868="Y","Breakout",""),IF(AU1868="Y","Accumulation",""),IF(AV1868="Y","Institutional buying",""),IF(AW1868="Y","Long buildup",""),IF(AX1868="Y","Momentum leader","")))</f>
        <v/>
      </c>
      <c r="BA1868" s="94">
        <f>IF(BW1868="","","Passes "&amp;AY1868&amp;" of 5 buy-side scans"&amp;IF(G1868="Y","; RED FLAG: filter out using Red flag column",""))</f>
        <v/>
      </c>
      <c r="BB1868" s="91" t="inlineStr">
        <is>
          <t>None</t>
        </is>
      </c>
      <c r="BC1868" s="92" t="inlineStr">
        <is>
          <t>Y</t>
        </is>
      </c>
      <c r="BD1868" s="94" t="inlineStr">
        <is>
          <t>High-low range &gt;150% in 12 months</t>
        </is>
      </c>
      <c r="BE1868" s="94" t="n"/>
      <c r="BF1868" s="92">
        <f>IF(R1868*100000&gt;=Settings!$B$5,"Y","N")</f>
        <v/>
      </c>
      <c r="BG1868" s="91">
        <f>IF(F1868&gt;Settings!$B$6,"Y","N")</f>
        <v/>
      </c>
      <c r="BH1868" s="97" t="n">
        <v>-50.53</v>
      </c>
      <c r="BI1868" s="96" t="n">
        <v>-0.77</v>
      </c>
      <c r="BJ1868" s="96" t="n">
        <v>2.29</v>
      </c>
      <c r="BK1868" s="96" t="n">
        <v>-7.47</v>
      </c>
      <c r="BL1868" s="96" t="n">
        <v>25.66</v>
      </c>
      <c r="BM1868" s="96" t="n">
        <v>-41.29</v>
      </c>
      <c r="BN1868" s="97" t="n">
        <v>-1.31</v>
      </c>
      <c r="BO1868" s="96" t="n">
        <v>-1.35</v>
      </c>
      <c r="BP1868" s="96" t="n">
        <v>-1.2</v>
      </c>
      <c r="BQ1868" s="96" t="n">
        <v>-2.94</v>
      </c>
      <c r="BR1868" s="91" t="inlineStr">
        <is>
          <t>Mixed</t>
        </is>
      </c>
      <c r="BS1868" s="91" t="inlineStr">
        <is>
          <t>Bearish cross</t>
        </is>
      </c>
      <c r="BT1868" s="96" t="n">
        <v>42.7</v>
      </c>
      <c r="BU1868" s="91" t="inlineStr">
        <is>
          <t>N</t>
        </is>
      </c>
      <c r="BV1868" s="99">
        <f>IF(OR(BF1868&lt;&gt;"Y",BG1868&lt;&gt;"Y"),"",(AND(ISNUMBER(BQ1868),BQ1868&gt;0))+(BR1868="Stacked up")+(AND(ISNUMBER(BH1868),BH1868&gt;=-Settings!$B$17))+(AND(ISNUMBER(BK1868),ISNUMBER(BM1868),BK1868&gt;0,BM1868&gt;0))+(AND(ISNUMBER(AQ1868),AQ1868&gt;=Settings!$B$18))+(AND(ISNUMBER(BT1868),BT1868&gt;=Settings!$B$19,BT1868&lt;=Settings!$B$20))+(AND(ISNUMBER(AS1868),AS1868&gt;0))+(AND(ISNUMBER(T1868),ISNUMBER(M1868),T1868&gt;=Settings!$B$21,M1868&gt;0))+(AND(ISNUMBER(AD1868),ISNUMBER(M1868),AD1868&gt;=Settings!$B$22,M1868&gt;0))+(AY1868&gt;=1))</f>
        <v/>
      </c>
      <c r="BW1868" s="91">
        <f>IF(OR(AY1868=0,BF1868&lt;&gt;"Y",BG1868&lt;&gt;"Y"),"",1+SUMPRODUCT(($A$6:$A$2604=A1868)*($AY$6:$AY$2604&gt;0)*($BF$6:$BF$2604="Y")*($BG$6:$BG$2604="Y")*(($AY$6:$AY$2604&gt;AY1868)+($AY$6:$AY$2604=AY1868)*($AD$6:$AD$2604&gt;AD1868))))</f>
        <v/>
      </c>
    </row>
    <row r="1869" ht="23.85" customHeight="1" s="55">
      <c r="A1869" s="90" t="n">
        <v>46296</v>
      </c>
      <c r="B1869" s="91" t="inlineStr">
        <is>
          <t>CORDSCABLE</t>
        </is>
      </c>
      <c r="C1869" s="91" t="inlineStr">
        <is>
          <t>INE792I01017</t>
        </is>
      </c>
      <c r="D1869" s="91" t="n"/>
      <c r="E1869" s="91" t="inlineStr">
        <is>
          <t>None</t>
        </is>
      </c>
      <c r="F1869" s="93" t="n">
        <v>412</v>
      </c>
      <c r="G1869" s="92" t="inlineStr">
        <is>
          <t>Y</t>
        </is>
      </c>
      <c r="H1869" s="94" t="inlineStr">
        <is>
          <t>ESM Stage 1; T2T (BE series)</t>
        </is>
      </c>
      <c r="I1869" s="91" t="inlineStr">
        <is>
          <t>Y</t>
        </is>
      </c>
      <c r="J1869" s="92">
        <f>IF(K1869="","N","Y")</f>
        <v/>
      </c>
      <c r="K1869" s="94">
        <f>_xlfn.TEXTJOIN("; ",TRUE,IF(P1869="52-wk low","52-wk low",""),IF(AND(AD1869&gt;=Settings!$B$12,M1869&lt;0),"Distribution",""),IF(AND(AJ1869="Y",M1869&lt;0,AK1869&lt;-Settings!$B$13),"Long unwinding",""),IF(AND(AJ1869="Y",M1869&lt;0,AK1869&gt;Settings!$B$13),"Short buildup",""))</f>
        <v/>
      </c>
      <c r="L1869" s="95" t="n">
        <v>318.9</v>
      </c>
      <c r="M1869" s="96" t="n">
        <v>-4.09</v>
      </c>
      <c r="N1869" s="93" t="n">
        <v>2357</v>
      </c>
      <c r="O1869" s="91" t="inlineStr">
        <is>
          <t>None</t>
        </is>
      </c>
      <c r="P1869" s="91" t="inlineStr">
        <is>
          <t>None</t>
        </is>
      </c>
      <c r="Q1869" s="97" t="n">
        <v>0.33</v>
      </c>
      <c r="R1869" s="96" t="n">
        <v>3.62</v>
      </c>
      <c r="S1869" s="96" t="n">
        <v>0.09</v>
      </c>
      <c r="T1869" s="96" t="n">
        <v>0.16</v>
      </c>
      <c r="U1869" s="96" t="n">
        <v>0.24</v>
      </c>
      <c r="V1869" s="103" t="n">
        <v>2.58</v>
      </c>
      <c r="W1869" s="102" t="n">
        <v>8</v>
      </c>
      <c r="X1869" s="93" t="n"/>
      <c r="Y1869" s="91" t="inlineStr">
        <is>
          <t>None</t>
        </is>
      </c>
      <c r="Z1869" s="99" t="n"/>
      <c r="AA1869" s="96" t="n"/>
      <c r="AB1869" s="96" t="n"/>
      <c r="AC1869" s="96" t="n"/>
      <c r="AD1869" s="96" t="n"/>
      <c r="AE1869" s="96" t="n"/>
      <c r="AF1869" s="103" t="n"/>
      <c r="AG1869" s="91" t="inlineStr">
        <is>
          <t>Drying up</t>
        </is>
      </c>
      <c r="AH1869" s="100" t="n">
        <v>0</v>
      </c>
      <c r="AI1869" s="101" t="n">
        <v>0</v>
      </c>
      <c r="AJ1869" s="92" t="inlineStr">
        <is>
          <t>N</t>
        </is>
      </c>
      <c r="AK1869" s="96" t="n"/>
      <c r="AL1869" s="91" t="inlineStr">
        <is>
          <t>n/a</t>
        </is>
      </c>
      <c r="AM1869" s="93" t="n"/>
      <c r="AN1869" s="92" t="inlineStr">
        <is>
          <t>None</t>
        </is>
      </c>
      <c r="AO1869" s="102" t="n">
        <v>0</v>
      </c>
      <c r="AP1869" s="103" t="n">
        <v>2.62</v>
      </c>
      <c r="AQ1869" s="102" t="n">
        <v>95</v>
      </c>
      <c r="AR1869" s="91" t="inlineStr">
        <is>
          <t>N</t>
        </is>
      </c>
      <c r="AS1869" s="104" t="n"/>
      <c r="AT1869" s="92">
        <f>IF(AND(P1869="52-wk high",T1869&gt;=Settings!$B$7),"Y","N")</f>
        <v/>
      </c>
      <c r="AU1869" s="91">
        <f>IF(AND(AD1869&gt;=Settings!$B$8,M1869&gt;0),"Y","N")</f>
        <v/>
      </c>
      <c r="AV1869" s="91">
        <f>IF(OR(AH1869&gt;Settings!$B$9,AI1869&gt;Settings!$B$9),"Y","N")</f>
        <v/>
      </c>
      <c r="AW1869" s="91">
        <f>IF(AJ1869&lt;&gt;"Y","n/a",IF(AND(M1869&gt;0,AK1869&gt;Settings!$B$10),"Y","N"))</f>
        <v/>
      </c>
      <c r="AX1869" s="91">
        <f>IF(AO1869&gt;=Settings!$B$11,"Y","N")</f>
        <v/>
      </c>
      <c r="AY1869" s="99">
        <f>(AT1869="Y")+(AU1869="Y")+(AV1869="Y")+(AW1869="Y")+(AX1869="Y")</f>
        <v/>
      </c>
      <c r="AZ1869" s="94">
        <f>IF(AY1869=0,"None",_xlfn.TEXTJOIN(", ",TRUE(),IF(AT1869="Y","Breakout",""),IF(AU1869="Y","Accumulation",""),IF(AV1869="Y","Institutional buying",""),IF(AW1869="Y","Long buildup",""),IF(AX1869="Y","Momentum leader","")))</f>
        <v/>
      </c>
      <c r="BA1869" s="94">
        <f>IF(BW1869="","","Passes "&amp;AY1869&amp;" of 5 buy-side scans"&amp;IF(G1869="Y","; RED FLAG: filter out using Red flag column",""))</f>
        <v/>
      </c>
      <c r="BB1869" s="91" t="inlineStr">
        <is>
          <t>Lower</t>
        </is>
      </c>
      <c r="BC1869" s="92" t="inlineStr">
        <is>
          <t>N</t>
        </is>
      </c>
      <c r="BD1869" s="94" t="n"/>
      <c r="BE1869" s="94" t="n"/>
      <c r="BF1869" s="92">
        <f>IF(R1869*100000&gt;=Settings!$B$5,"Y","N")</f>
        <v/>
      </c>
      <c r="BG1869" s="91">
        <f>IF(F1869&gt;Settings!$B$6,"Y","N")</f>
        <v/>
      </c>
      <c r="BH1869" s="97" t="n">
        <v>-21.64</v>
      </c>
      <c r="BI1869" s="96" t="n">
        <v>-13.05</v>
      </c>
      <c r="BJ1869" s="96" t="n">
        <v>1.9</v>
      </c>
      <c r="BK1869" s="96" t="n">
        <v>50.97</v>
      </c>
      <c r="BL1869" s="96" t="n">
        <v>117.35</v>
      </c>
      <c r="BM1869" s="96" t="n">
        <v>82.03</v>
      </c>
      <c r="BN1869" s="97" t="n">
        <v>-4.13</v>
      </c>
      <c r="BO1869" s="96" t="n">
        <v>8.24</v>
      </c>
      <c r="BP1869" s="96" t="n">
        <v>23.38</v>
      </c>
      <c r="BQ1869" s="96" t="n">
        <v>40.41</v>
      </c>
      <c r="BR1869" s="91" t="inlineStr">
        <is>
          <t>Mixed</t>
        </is>
      </c>
      <c r="BS1869" s="91" t="inlineStr">
        <is>
          <t>None</t>
        </is>
      </c>
      <c r="BT1869" s="96" t="n">
        <v>42.1</v>
      </c>
      <c r="BU1869" s="91" t="inlineStr">
        <is>
          <t>N</t>
        </is>
      </c>
      <c r="BV1869" s="99">
        <f>IF(OR(BF1869&lt;&gt;"Y",BG1869&lt;&gt;"Y"),"",(AND(ISNUMBER(BQ1869),BQ1869&gt;0))+(BR1869="Stacked up")+(AND(ISNUMBER(BH1869),BH1869&gt;=-Settings!$B$17))+(AND(ISNUMBER(BK1869),ISNUMBER(BM1869),BK1869&gt;0,BM1869&gt;0))+(AND(ISNUMBER(AQ1869),AQ1869&gt;=Settings!$B$18))+(AND(ISNUMBER(BT1869),BT1869&gt;=Settings!$B$19,BT1869&lt;=Settings!$B$20))+(AND(ISNUMBER(AS1869),AS1869&gt;0))+(AND(ISNUMBER(T1869),ISNUMBER(M1869),T1869&gt;=Settings!$B$21,M1869&gt;0))+(AND(ISNUMBER(AD1869),ISNUMBER(M1869),AD1869&gt;=Settings!$B$22,M1869&gt;0))+(AY1869&gt;=1))</f>
        <v/>
      </c>
      <c r="BW1869" s="91">
        <f>IF(OR(AY1869=0,BF1869&lt;&gt;"Y",BG1869&lt;&gt;"Y"),"",1+SUMPRODUCT(($A$6:$A$2604=A1869)*($AY$6:$AY$2604&gt;0)*($BF$6:$BF$2604="Y")*($BG$6:$BG$2604="Y")*(($AY$6:$AY$2604&gt;AY1869)+($AY$6:$AY$2604=AY1869)*($AD$6:$AD$2604&gt;AD1869))))</f>
        <v/>
      </c>
    </row>
    <row r="1870" ht="23.85" customHeight="1" s="55">
      <c r="A1870" s="90" t="n">
        <v>46296</v>
      </c>
      <c r="B1870" s="91" t="inlineStr">
        <is>
          <t>HTMEDIA</t>
        </is>
      </c>
      <c r="C1870" s="91" t="inlineStr">
        <is>
          <t>INE501G01024</t>
        </is>
      </c>
      <c r="D1870" s="91" t="n"/>
      <c r="E1870" s="91" t="inlineStr">
        <is>
          <t>None</t>
        </is>
      </c>
      <c r="F1870" s="93" t="n">
        <v>409</v>
      </c>
      <c r="G1870" s="92" t="inlineStr">
        <is>
          <t>N</t>
        </is>
      </c>
      <c r="H1870" s="94" t="n"/>
      <c r="I1870" s="91" t="inlineStr">
        <is>
          <t>N</t>
        </is>
      </c>
      <c r="J1870" s="92">
        <f>IF(K1870="","N","Y")</f>
        <v/>
      </c>
      <c r="K1870" s="94">
        <f>_xlfn.TEXTJOIN("; ",TRUE,IF(P1870="52-wk low","52-wk low",""),IF(AND(AD1870&gt;=Settings!$B$12,M1870&lt;0),"Distribution",""),IF(AND(AJ1870="Y",M1870&lt;0,AK1870&lt;-Settings!$B$13),"Long unwinding",""),IF(AND(AJ1870="Y",M1870&lt;0,AK1870&gt;Settings!$B$13),"Short buildup",""))</f>
        <v/>
      </c>
      <c r="L1870" s="95" t="n">
        <v>22.38</v>
      </c>
      <c r="M1870" s="96" t="n">
        <v>-2.78</v>
      </c>
      <c r="N1870" s="93" t="n">
        <v>2000</v>
      </c>
      <c r="O1870" s="91" t="inlineStr">
        <is>
          <t>None</t>
        </is>
      </c>
      <c r="P1870" s="91" t="inlineStr">
        <is>
          <t>None</t>
        </is>
      </c>
      <c r="Q1870" s="97" t="n">
        <v>1.16</v>
      </c>
      <c r="R1870" s="96" t="n">
        <v>1.09</v>
      </c>
      <c r="S1870" s="96" t="n">
        <v>1.05</v>
      </c>
      <c r="T1870" s="96" t="n">
        <v>0.51</v>
      </c>
      <c r="U1870" s="96" t="n">
        <v>0.61</v>
      </c>
      <c r="V1870" s="103" t="n">
        <v>0.58</v>
      </c>
      <c r="W1870" s="102" t="n">
        <v>0</v>
      </c>
      <c r="X1870" s="93" t="n"/>
      <c r="Y1870" s="91" t="inlineStr">
        <is>
          <t>None</t>
        </is>
      </c>
      <c r="Z1870" s="99" t="n">
        <v>78.88</v>
      </c>
      <c r="AA1870" s="96" t="n">
        <v>1.08</v>
      </c>
      <c r="AB1870" s="96" t="n">
        <v>1.18</v>
      </c>
      <c r="AC1870" s="96" t="n">
        <v>1.13</v>
      </c>
      <c r="AD1870" s="96" t="n">
        <v>0.73</v>
      </c>
      <c r="AE1870" s="96" t="n">
        <v>0.8100000000000001</v>
      </c>
      <c r="AF1870" s="103" t="n">
        <v>1.24</v>
      </c>
      <c r="AG1870" s="91" t="inlineStr">
        <is>
          <t>Normal</t>
        </is>
      </c>
      <c r="AH1870" s="100" t="n">
        <v>0</v>
      </c>
      <c r="AI1870" s="101" t="n">
        <v>0</v>
      </c>
      <c r="AJ1870" s="92" t="inlineStr">
        <is>
          <t>N</t>
        </is>
      </c>
      <c r="AK1870" s="96" t="n"/>
      <c r="AL1870" s="91" t="inlineStr">
        <is>
          <t>n/a</t>
        </is>
      </c>
      <c r="AM1870" s="93" t="n"/>
      <c r="AN1870" s="92" t="inlineStr">
        <is>
          <t>None</t>
        </is>
      </c>
      <c r="AO1870" s="102" t="n">
        <v>0</v>
      </c>
      <c r="AP1870" s="103" t="n">
        <v>0.77</v>
      </c>
      <c r="AQ1870" s="102" t="n">
        <v>46</v>
      </c>
      <c r="AR1870" s="91" t="inlineStr">
        <is>
          <t>N</t>
        </is>
      </c>
      <c r="AS1870" s="104" t="n"/>
      <c r="AT1870" s="92">
        <f>IF(AND(P1870="52-wk high",T1870&gt;=Settings!$B$7),"Y","N")</f>
        <v/>
      </c>
      <c r="AU1870" s="91">
        <f>IF(AND(AD1870&gt;=Settings!$B$8,M1870&gt;0),"Y","N")</f>
        <v/>
      </c>
      <c r="AV1870" s="91">
        <f>IF(OR(AH1870&gt;Settings!$B$9,AI1870&gt;Settings!$B$9),"Y","N")</f>
        <v/>
      </c>
      <c r="AW1870" s="91">
        <f>IF(AJ1870&lt;&gt;"Y","n/a",IF(AND(M1870&gt;0,AK1870&gt;Settings!$B$10),"Y","N"))</f>
        <v/>
      </c>
      <c r="AX1870" s="91">
        <f>IF(AO1870&gt;=Settings!$B$11,"Y","N")</f>
        <v/>
      </c>
      <c r="AY1870" s="99">
        <f>(AT1870="Y")+(AU1870="Y")+(AV1870="Y")+(AW1870="Y")+(AX1870="Y")</f>
        <v/>
      </c>
      <c r="AZ1870" s="94">
        <f>IF(AY1870=0,"None",_xlfn.TEXTJOIN(", ",TRUE(),IF(AT1870="Y","Breakout",""),IF(AU1870="Y","Accumulation",""),IF(AV1870="Y","Institutional buying",""),IF(AW1870="Y","Long buildup",""),IF(AX1870="Y","Momentum leader","")))</f>
        <v/>
      </c>
      <c r="BA1870" s="94">
        <f>IF(BW1870="","","Passes "&amp;AY1870&amp;" of 5 buy-side scans"&amp;IF(G1870="Y","; RED FLAG: filter out using Red flag column",""))</f>
        <v/>
      </c>
      <c r="BB1870" s="91" t="inlineStr">
        <is>
          <t>None</t>
        </is>
      </c>
      <c r="BC1870" s="92" t="inlineStr">
        <is>
          <t>Y</t>
        </is>
      </c>
      <c r="BD1870" s="94" t="inlineStr">
        <is>
          <t>PE &gt; 50</t>
        </is>
      </c>
      <c r="BE1870" s="94" t="n"/>
      <c r="BF1870" s="92">
        <f>IF(R1870*100000&gt;=Settings!$B$5,"Y","N")</f>
        <v/>
      </c>
      <c r="BG1870" s="91">
        <f>IF(F1870&gt;Settings!$B$6,"Y","N")</f>
        <v/>
      </c>
      <c r="BH1870" s="97" t="n">
        <v>-28.5</v>
      </c>
      <c r="BI1870" s="96" t="n">
        <v>-8.130000000000001</v>
      </c>
      <c r="BJ1870" s="96" t="n">
        <v>-16.74</v>
      </c>
      <c r="BK1870" s="96" t="n">
        <v>4.87</v>
      </c>
      <c r="BL1870" s="96" t="n">
        <v>8.17</v>
      </c>
      <c r="BM1870" s="96" t="n">
        <v>-17.39</v>
      </c>
      <c r="BN1870" s="97" t="n">
        <v>-7.57</v>
      </c>
      <c r="BO1870" s="96" t="n">
        <v>-9.800000000000001</v>
      </c>
      <c r="BP1870" s="96" t="n">
        <v>-8.699999999999999</v>
      </c>
      <c r="BQ1870" s="96" t="n">
        <v>-7.82</v>
      </c>
      <c r="BR1870" s="91" t="inlineStr">
        <is>
          <t>Mixed</t>
        </is>
      </c>
      <c r="BS1870" s="91" t="inlineStr">
        <is>
          <t>None</t>
        </is>
      </c>
      <c r="BT1870" s="96" t="n">
        <v>30.6</v>
      </c>
      <c r="BU1870" s="91" t="inlineStr">
        <is>
          <t>N</t>
        </is>
      </c>
      <c r="BV1870" s="99">
        <f>IF(OR(BF1870&lt;&gt;"Y",BG1870&lt;&gt;"Y"),"",(AND(ISNUMBER(BQ1870),BQ1870&gt;0))+(BR1870="Stacked up")+(AND(ISNUMBER(BH1870),BH1870&gt;=-Settings!$B$17))+(AND(ISNUMBER(BK1870),ISNUMBER(BM1870),BK1870&gt;0,BM1870&gt;0))+(AND(ISNUMBER(AQ1870),AQ1870&gt;=Settings!$B$18))+(AND(ISNUMBER(BT1870),BT1870&gt;=Settings!$B$19,BT1870&lt;=Settings!$B$20))+(AND(ISNUMBER(AS1870),AS1870&gt;0))+(AND(ISNUMBER(T1870),ISNUMBER(M1870),T1870&gt;=Settings!$B$21,M1870&gt;0))+(AND(ISNUMBER(AD1870),ISNUMBER(M1870),AD1870&gt;=Settings!$B$22,M1870&gt;0))+(AY1870&gt;=1))</f>
        <v/>
      </c>
      <c r="BW1870" s="91">
        <f>IF(OR(AY1870=0,BF1870&lt;&gt;"Y",BG1870&lt;&gt;"Y"),"",1+SUMPRODUCT(($A$6:$A$2604=A1870)*($AY$6:$AY$2604&gt;0)*($BF$6:$BF$2604="Y")*($BG$6:$BG$2604="Y")*(($AY$6:$AY$2604&gt;AY1870)+($AY$6:$AY$2604=AY1870)*($AD$6:$AD$2604&gt;AD1870))))</f>
        <v/>
      </c>
    </row>
    <row r="1871" ht="23.85" customHeight="1" s="55">
      <c r="A1871" s="90" t="n">
        <v>46296</v>
      </c>
      <c r="B1871" s="91" t="inlineStr">
        <is>
          <t>OILCOUNTUB</t>
        </is>
      </c>
      <c r="C1871" s="91" t="inlineStr">
        <is>
          <t>INE591A01010</t>
        </is>
      </c>
      <c r="D1871" s="91" t="n"/>
      <c r="E1871" s="91" t="inlineStr">
        <is>
          <t>None</t>
        </is>
      </c>
      <c r="F1871" s="93" t="n">
        <v>406</v>
      </c>
      <c r="G1871" s="92" t="inlineStr">
        <is>
          <t>Y</t>
        </is>
      </c>
      <c r="H1871" s="94" t="inlineStr">
        <is>
          <t>ESM Stage 2; T2T (BE series)</t>
        </is>
      </c>
      <c r="I1871" s="91" t="inlineStr">
        <is>
          <t>Y</t>
        </is>
      </c>
      <c r="J1871" s="92">
        <f>IF(K1871="","N","Y")</f>
        <v/>
      </c>
      <c r="K1871" s="94">
        <f>_xlfn.TEXTJOIN("; ",TRUE,IF(P1871="52-wk low","52-wk low",""),IF(AND(AD1871&gt;=Settings!$B$12,M1871&lt;0),"Distribution",""),IF(AND(AJ1871="Y",M1871&lt;0,AK1871&lt;-Settings!$B$13),"Long unwinding",""),IF(AND(AJ1871="Y",M1871&lt;0,AK1871&gt;Settings!$B$13),"Short buildup",""))</f>
        <v/>
      </c>
      <c r="L1871" s="95" t="n">
        <v>78.14</v>
      </c>
      <c r="M1871" s="96" t="n">
        <v>2</v>
      </c>
      <c r="N1871" s="93" t="n">
        <v>184</v>
      </c>
      <c r="O1871" s="91" t="inlineStr">
        <is>
          <t>None</t>
        </is>
      </c>
      <c r="P1871" s="91" t="inlineStr">
        <is>
          <t>None</t>
        </is>
      </c>
      <c r="Q1871" s="97" t="n">
        <v>0.59</v>
      </c>
      <c r="R1871" s="96" t="n">
        <v>0.36</v>
      </c>
      <c r="S1871" s="96" t="n">
        <v>1.37</v>
      </c>
      <c r="T1871" s="96" t="n">
        <v>1.59</v>
      </c>
      <c r="U1871" s="96" t="n">
        <v>1.55</v>
      </c>
      <c r="V1871" s="103" t="n">
        <v>0.97</v>
      </c>
      <c r="W1871" s="102" t="n">
        <v>8</v>
      </c>
      <c r="X1871" s="93" t="n"/>
      <c r="Y1871" s="91" t="inlineStr">
        <is>
          <t>None</t>
        </is>
      </c>
      <c r="Z1871" s="99" t="n"/>
      <c r="AA1871" s="96" t="n"/>
      <c r="AB1871" s="96" t="n"/>
      <c r="AC1871" s="96" t="n"/>
      <c r="AD1871" s="96" t="n"/>
      <c r="AE1871" s="96" t="n"/>
      <c r="AF1871" s="103" t="n"/>
      <c r="AG1871" s="91" t="inlineStr">
        <is>
          <t>No delivery data</t>
        </is>
      </c>
      <c r="AH1871" s="100" t="n">
        <v>0</v>
      </c>
      <c r="AI1871" s="101" t="n">
        <v>0</v>
      </c>
      <c r="AJ1871" s="92" t="inlineStr">
        <is>
          <t>N</t>
        </is>
      </c>
      <c r="AK1871" s="96" t="n"/>
      <c r="AL1871" s="91" t="inlineStr">
        <is>
          <t>n/a</t>
        </is>
      </c>
      <c r="AM1871" s="93" t="n"/>
      <c r="AN1871" s="92" t="inlineStr">
        <is>
          <t>None</t>
        </is>
      </c>
      <c r="AO1871" s="102" t="n">
        <v>0</v>
      </c>
      <c r="AP1871" s="103" t="n">
        <v>1.75</v>
      </c>
      <c r="AQ1871" s="102" t="n">
        <v>85</v>
      </c>
      <c r="AR1871" s="91" t="inlineStr">
        <is>
          <t>N</t>
        </is>
      </c>
      <c r="AS1871" s="104" t="n"/>
      <c r="AT1871" s="92">
        <f>IF(AND(P1871="52-wk high",T1871&gt;=Settings!$B$7),"Y","N")</f>
        <v/>
      </c>
      <c r="AU1871" s="91">
        <f>IF(AND(AD1871&gt;=Settings!$B$8,M1871&gt;0),"Y","N")</f>
        <v/>
      </c>
      <c r="AV1871" s="91">
        <f>IF(OR(AH1871&gt;Settings!$B$9,AI1871&gt;Settings!$B$9),"Y","N")</f>
        <v/>
      </c>
      <c r="AW1871" s="91">
        <f>IF(AJ1871&lt;&gt;"Y","n/a",IF(AND(M1871&gt;0,AK1871&gt;Settings!$B$10),"Y","N"))</f>
        <v/>
      </c>
      <c r="AX1871" s="91">
        <f>IF(AO1871&gt;=Settings!$B$11,"Y","N")</f>
        <v/>
      </c>
      <c r="AY1871" s="99">
        <f>(AT1871="Y")+(AU1871="Y")+(AV1871="Y")+(AW1871="Y")+(AX1871="Y")</f>
        <v/>
      </c>
      <c r="AZ1871" s="94">
        <f>IF(AY1871=0,"None",_xlfn.TEXTJOIN(", ",TRUE(),IF(AT1871="Y","Breakout",""),IF(AU1871="Y","Accumulation",""),IF(AV1871="Y","Institutional buying",""),IF(AW1871="Y","Long buildup",""),IF(AX1871="Y","Momentum leader","")))</f>
        <v/>
      </c>
      <c r="BA1871" s="94">
        <f>IF(BW1871="","","Passes "&amp;AY1871&amp;" of 5 buy-side scans"&amp;IF(G1871="Y","; RED FLAG: filter out using Red flag column",""))</f>
        <v/>
      </c>
      <c r="BB1871" s="91" t="inlineStr">
        <is>
          <t>None</t>
        </is>
      </c>
      <c r="BC1871" s="92" t="inlineStr">
        <is>
          <t>Y</t>
        </is>
      </c>
      <c r="BD1871" s="94" t="inlineStr">
        <is>
          <t>EPS zero; Few traders (&lt;100 unique PAN, 30 days)</t>
        </is>
      </c>
      <c r="BE1871" s="94" t="n"/>
      <c r="BF1871" s="92">
        <f>IF(R1871*100000&gt;=Settings!$B$5,"Y","N")</f>
        <v/>
      </c>
      <c r="BG1871" s="91">
        <f>IF(F1871&gt;Settings!$B$6,"Y","N")</f>
        <v/>
      </c>
      <c r="BH1871" s="97" t="n">
        <v>-4.9</v>
      </c>
      <c r="BI1871" s="96" t="n">
        <v>10.23</v>
      </c>
      <c r="BJ1871" s="96" t="n">
        <v>16.23</v>
      </c>
      <c r="BK1871" s="96" t="n">
        <v>33.53</v>
      </c>
      <c r="BL1871" s="96" t="n">
        <v>99.23999999999999</v>
      </c>
      <c r="BM1871" s="96" t="n">
        <v>4.82</v>
      </c>
      <c r="BN1871" s="97" t="n">
        <v>13.39</v>
      </c>
      <c r="BO1871" s="96" t="n">
        <v>21.74</v>
      </c>
      <c r="BP1871" s="96" t="n">
        <v>28.19</v>
      </c>
      <c r="BQ1871" s="96" t="n">
        <v>30.36</v>
      </c>
      <c r="BR1871" s="91" t="inlineStr">
        <is>
          <t>Stacked up</t>
        </is>
      </c>
      <c r="BS1871" s="91" t="inlineStr">
        <is>
          <t>None</t>
        </is>
      </c>
      <c r="BT1871" s="96" t="n">
        <v>89.59999999999999</v>
      </c>
      <c r="BU1871" s="91" t="inlineStr">
        <is>
          <t>N</t>
        </is>
      </c>
      <c r="BV1871" s="99">
        <f>IF(OR(BF1871&lt;&gt;"Y",BG1871&lt;&gt;"Y"),"",(AND(ISNUMBER(BQ1871),BQ1871&gt;0))+(BR1871="Stacked up")+(AND(ISNUMBER(BH1871),BH1871&gt;=-Settings!$B$17))+(AND(ISNUMBER(BK1871),ISNUMBER(BM1871),BK1871&gt;0,BM1871&gt;0))+(AND(ISNUMBER(AQ1871),AQ1871&gt;=Settings!$B$18))+(AND(ISNUMBER(BT1871),BT1871&gt;=Settings!$B$19,BT1871&lt;=Settings!$B$20))+(AND(ISNUMBER(AS1871),AS1871&gt;0))+(AND(ISNUMBER(T1871),ISNUMBER(M1871),T1871&gt;=Settings!$B$21,M1871&gt;0))+(AND(ISNUMBER(AD1871),ISNUMBER(M1871),AD1871&gt;=Settings!$B$22,M1871&gt;0))+(AY1871&gt;=1))</f>
        <v/>
      </c>
      <c r="BW1871" s="91">
        <f>IF(OR(AY1871=0,BF1871&lt;&gt;"Y",BG1871&lt;&gt;"Y"),"",1+SUMPRODUCT(($A$6:$A$2604=A1871)*($AY$6:$AY$2604&gt;0)*($BF$6:$BF$2604="Y")*($BG$6:$BG$2604="Y")*(($AY$6:$AY$2604&gt;AY1871)+($AY$6:$AY$2604=AY1871)*($AD$6:$AD$2604&gt;AD1871))))</f>
        <v/>
      </c>
    </row>
    <row r="1872" ht="23.85" customHeight="1" s="55">
      <c r="A1872" s="90" t="n">
        <v>46296</v>
      </c>
      <c r="B1872" s="91" t="inlineStr">
        <is>
          <t>JENBURPH</t>
        </is>
      </c>
      <c r="C1872" s="91" t="inlineStr">
        <is>
          <t>INE354A01013</t>
        </is>
      </c>
      <c r="D1872" s="91" t="n"/>
      <c r="E1872" s="91" t="inlineStr">
        <is>
          <t>None</t>
        </is>
      </c>
      <c r="F1872" s="93" t="n">
        <v>404</v>
      </c>
      <c r="G1872" s="92" t="inlineStr">
        <is>
          <t>N</t>
        </is>
      </c>
      <c r="H1872" s="94" t="n"/>
      <c r="I1872" s="91" t="inlineStr">
        <is>
          <t>N</t>
        </is>
      </c>
      <c r="J1872" s="92">
        <f>IF(K1872="","N","Y")</f>
        <v/>
      </c>
      <c r="K1872" s="94">
        <f>_xlfn.TEXTJOIN("; ",TRUE,IF(P1872="52-wk low","52-wk low",""),IF(AND(AD1872&gt;=Settings!$B$12,M1872&lt;0),"Distribution",""),IF(AND(AJ1872="Y",M1872&lt;0,AK1872&lt;-Settings!$B$13),"Long unwinding",""),IF(AND(AJ1872="Y",M1872&lt;0,AK1872&gt;Settings!$B$13),"Short buildup",""))</f>
        <v/>
      </c>
      <c r="L1872" s="95" t="n">
        <v>915.25</v>
      </c>
      <c r="M1872" s="96" t="n">
        <v>0.07000000000000001</v>
      </c>
      <c r="N1872" s="93" t="n">
        <v>557</v>
      </c>
      <c r="O1872" s="91" t="inlineStr">
        <is>
          <t>None</t>
        </is>
      </c>
      <c r="P1872" s="91" t="inlineStr">
        <is>
          <t>52-wk low</t>
        </is>
      </c>
      <c r="Q1872" s="97" t="n">
        <v>0.03</v>
      </c>
      <c r="R1872" s="96" t="n">
        <v>0.02</v>
      </c>
      <c r="S1872" s="96" t="n">
        <v>1.84</v>
      </c>
      <c r="T1872" s="96" t="n"/>
      <c r="U1872" s="96" t="n"/>
      <c r="V1872" s="103" t="n"/>
      <c r="W1872" s="102" t="n"/>
      <c r="X1872" s="93" t="n"/>
      <c r="Y1872" s="91" t="inlineStr">
        <is>
          <t>None</t>
        </is>
      </c>
      <c r="Z1872" s="99" t="n">
        <v>72.09999999999999</v>
      </c>
      <c r="AA1872" s="96" t="n">
        <v>0.84</v>
      </c>
      <c r="AB1872" s="96" t="n"/>
      <c r="AC1872" s="96" t="n">
        <v>1.56</v>
      </c>
      <c r="AD1872" s="96" t="n"/>
      <c r="AE1872" s="96" t="n"/>
      <c r="AF1872" s="103" t="n"/>
      <c r="AG1872" s="91" t="n"/>
      <c r="AH1872" s="100" t="n">
        <v>0</v>
      </c>
      <c r="AI1872" s="101" t="n">
        <v>0</v>
      </c>
      <c r="AJ1872" s="92" t="inlineStr">
        <is>
          <t>N</t>
        </is>
      </c>
      <c r="AK1872" s="96" t="n"/>
      <c r="AL1872" s="91" t="inlineStr">
        <is>
          <t>n/a</t>
        </is>
      </c>
      <c r="AM1872" s="93" t="n"/>
      <c r="AN1872" s="92" t="inlineStr">
        <is>
          <t>None</t>
        </is>
      </c>
      <c r="AO1872" s="102" t="n">
        <v>0</v>
      </c>
      <c r="AP1872" s="103" t="n"/>
      <c r="AQ1872" s="102" t="n"/>
      <c r="AR1872" s="91" t="inlineStr">
        <is>
          <t>N</t>
        </is>
      </c>
      <c r="AS1872" s="104" t="n"/>
      <c r="AT1872" s="92">
        <f>IF(AND(P1872="52-wk high",T1872&gt;=Settings!$B$7),"Y","N")</f>
        <v/>
      </c>
      <c r="AU1872" s="91">
        <f>IF(AND(AD1872&gt;=Settings!$B$8,M1872&gt;0),"Y","N")</f>
        <v/>
      </c>
      <c r="AV1872" s="91">
        <f>IF(OR(AH1872&gt;Settings!$B$9,AI1872&gt;Settings!$B$9),"Y","N")</f>
        <v/>
      </c>
      <c r="AW1872" s="91">
        <f>IF(AJ1872&lt;&gt;"Y","n/a",IF(AND(M1872&gt;0,AK1872&gt;Settings!$B$10),"Y","N"))</f>
        <v/>
      </c>
      <c r="AX1872" s="91">
        <f>IF(AO1872&gt;=Settings!$B$11,"Y","N")</f>
        <v/>
      </c>
      <c r="AY1872" s="99">
        <f>(AT1872="Y")+(AU1872="Y")+(AV1872="Y")+(AW1872="Y")+(AX1872="Y")</f>
        <v/>
      </c>
      <c r="AZ1872" s="94">
        <f>IF(AY1872=0,"None",_xlfn.TEXTJOIN(", ",TRUE(),IF(AT1872="Y","Breakout",""),IF(AU1872="Y","Accumulation",""),IF(AV1872="Y","Institutional buying",""),IF(AW1872="Y","Long buildup",""),IF(AX1872="Y","Momentum leader","")))</f>
        <v/>
      </c>
      <c r="BA1872" s="94">
        <f>IF(BW1872="","","Passes "&amp;AY1872&amp;" of 5 buy-side scans"&amp;IF(G1872="Y","; RED FLAG: filter out using Red flag column",""))</f>
        <v/>
      </c>
      <c r="BB1872" s="91" t="inlineStr">
        <is>
          <t>None</t>
        </is>
      </c>
      <c r="BC1872" s="92" t="inlineStr">
        <is>
          <t>Y</t>
        </is>
      </c>
      <c r="BD1872" s="94" t="inlineStr">
        <is>
          <t>Few traders (&lt;100 unique PAN, 30 days)</t>
        </is>
      </c>
      <c r="BE1872" s="94" t="n"/>
      <c r="BF1872" s="92">
        <f>IF(R1872*100000&gt;=Settings!$B$5,"Y","N")</f>
        <v/>
      </c>
      <c r="BG1872" s="91">
        <f>IF(F1872&gt;Settings!$B$6,"Y","N")</f>
        <v/>
      </c>
      <c r="BH1872" s="97" t="n">
        <v>-14.77</v>
      </c>
      <c r="BI1872" s="96" t="n">
        <v>-4.06</v>
      </c>
      <c r="BJ1872" s="96" t="n">
        <v>-12.67</v>
      </c>
      <c r="BK1872" s="96" t="n"/>
      <c r="BL1872" s="96" t="n"/>
      <c r="BM1872" s="96" t="n"/>
      <c r="BN1872" s="97" t="n">
        <v>-5.61</v>
      </c>
      <c r="BO1872" s="96" t="n"/>
      <c r="BP1872" s="96" t="n"/>
      <c r="BQ1872" s="96" t="n"/>
      <c r="BR1872" s="91" t="n"/>
      <c r="BS1872" s="91" t="n"/>
      <c r="BT1872" s="96" t="n">
        <v>15.2</v>
      </c>
      <c r="BU1872" s="91" t="n"/>
      <c r="BV1872" s="99">
        <f>IF(OR(BF1872&lt;&gt;"Y",BG1872&lt;&gt;"Y"),"",(AND(ISNUMBER(BQ1872),BQ1872&gt;0))+(BR1872="Stacked up")+(AND(ISNUMBER(BH1872),BH1872&gt;=-Settings!$B$17))+(AND(ISNUMBER(BK1872),ISNUMBER(BM1872),BK1872&gt;0,BM1872&gt;0))+(AND(ISNUMBER(AQ1872),AQ1872&gt;=Settings!$B$18))+(AND(ISNUMBER(BT1872),BT1872&gt;=Settings!$B$19,BT1872&lt;=Settings!$B$20))+(AND(ISNUMBER(AS1872),AS1872&gt;0))+(AND(ISNUMBER(T1872),ISNUMBER(M1872),T1872&gt;=Settings!$B$21,M1872&gt;0))+(AND(ISNUMBER(AD1872),ISNUMBER(M1872),AD1872&gt;=Settings!$B$22,M1872&gt;0))+(AY1872&gt;=1))</f>
        <v/>
      </c>
      <c r="BW1872" s="91">
        <f>IF(OR(AY1872=0,BF1872&lt;&gt;"Y",BG1872&lt;&gt;"Y"),"",1+SUMPRODUCT(($A$6:$A$2604=A1872)*($AY$6:$AY$2604&gt;0)*($BF$6:$BF$2604="Y")*($BG$6:$BG$2604="Y")*(($AY$6:$AY$2604&gt;AY1872)+($AY$6:$AY$2604=AY1872)*($AD$6:$AD$2604&gt;AD1872))))</f>
        <v/>
      </c>
    </row>
    <row r="1873" ht="23.85" customHeight="1" s="55">
      <c r="A1873" s="90" t="n">
        <v>46296</v>
      </c>
      <c r="B1873" s="91" t="inlineStr">
        <is>
          <t>WSI</t>
        </is>
      </c>
      <c r="C1873" s="91" t="inlineStr">
        <is>
          <t>INE100D01014</t>
        </is>
      </c>
      <c r="D1873" s="91" t="n"/>
      <c r="E1873" s="91" t="inlineStr">
        <is>
          <t>None</t>
        </is>
      </c>
      <c r="F1873" s="93" t="n">
        <v>404</v>
      </c>
      <c r="G1873" s="92" t="inlineStr">
        <is>
          <t>N</t>
        </is>
      </c>
      <c r="H1873" s="94" t="n"/>
      <c r="I1873" s="91" t="inlineStr">
        <is>
          <t>N</t>
        </is>
      </c>
      <c r="J1873" s="92">
        <f>IF(K1873="","N","Y")</f>
        <v/>
      </c>
      <c r="K1873" s="94">
        <f>_xlfn.TEXTJOIN("; ",TRUE,IF(P1873="52-wk low","52-wk low",""),IF(AND(AD1873&gt;=Settings!$B$12,M1873&lt;0),"Distribution",""),IF(AND(AJ1873="Y",M1873&lt;0,AK1873&lt;-Settings!$B$13),"Long unwinding",""),IF(AND(AJ1873="Y",M1873&lt;0,AK1873&gt;Settings!$B$13),"Short buildup",""))</f>
        <v/>
      </c>
      <c r="L1873" s="95" t="n">
        <v>53.2</v>
      </c>
      <c r="M1873" s="96" t="n">
        <v>-1.55</v>
      </c>
      <c r="N1873" s="93" t="n">
        <v>1366</v>
      </c>
      <c r="O1873" s="91" t="inlineStr">
        <is>
          <t>None</t>
        </is>
      </c>
      <c r="P1873" s="91" t="inlineStr">
        <is>
          <t>52-wk low</t>
        </is>
      </c>
      <c r="Q1873" s="97" t="n">
        <v>0.39</v>
      </c>
      <c r="R1873" s="96" t="n">
        <v>0.48</v>
      </c>
      <c r="S1873" s="96" t="n">
        <v>0.84</v>
      </c>
      <c r="T1873" s="96" t="n">
        <v>0.64</v>
      </c>
      <c r="U1873" s="96" t="n">
        <v>0.79</v>
      </c>
      <c r="V1873" s="103" t="n">
        <v>0.97</v>
      </c>
      <c r="W1873" s="102" t="n">
        <v>5</v>
      </c>
      <c r="X1873" s="93" t="n"/>
      <c r="Y1873" s="91" t="inlineStr">
        <is>
          <t>None</t>
        </is>
      </c>
      <c r="Z1873" s="99" t="n">
        <v>83.38</v>
      </c>
      <c r="AA1873" s="96" t="n">
        <v>1.27</v>
      </c>
      <c r="AB1873" s="96" t="n">
        <v>1.44</v>
      </c>
      <c r="AC1873" s="96" t="n">
        <v>1.16</v>
      </c>
      <c r="AD1873" s="96" t="n">
        <v>1.05</v>
      </c>
      <c r="AE1873" s="96" t="n">
        <v>1.18</v>
      </c>
      <c r="AF1873" s="103" t="n">
        <v>1.08</v>
      </c>
      <c r="AG1873" s="91" t="inlineStr">
        <is>
          <t>Normal</t>
        </is>
      </c>
      <c r="AH1873" s="100" t="n">
        <v>0</v>
      </c>
      <c r="AI1873" s="101" t="n">
        <v>0</v>
      </c>
      <c r="AJ1873" s="92" t="inlineStr">
        <is>
          <t>N</t>
        </is>
      </c>
      <c r="AK1873" s="96" t="n"/>
      <c r="AL1873" s="91" t="inlineStr">
        <is>
          <t>n/a</t>
        </is>
      </c>
      <c r="AM1873" s="93" t="n"/>
      <c r="AN1873" s="92" t="inlineStr">
        <is>
          <t>None</t>
        </is>
      </c>
      <c r="AO1873" s="102" t="n">
        <v>0</v>
      </c>
      <c r="AP1873" s="103" t="n">
        <v>0.54</v>
      </c>
      <c r="AQ1873" s="102" t="n">
        <v>9</v>
      </c>
      <c r="AR1873" s="91" t="inlineStr">
        <is>
          <t>N</t>
        </is>
      </c>
      <c r="AS1873" s="104" t="n"/>
      <c r="AT1873" s="92">
        <f>IF(AND(P1873="52-wk high",T1873&gt;=Settings!$B$7),"Y","N")</f>
        <v/>
      </c>
      <c r="AU1873" s="91">
        <f>IF(AND(AD1873&gt;=Settings!$B$8,M1873&gt;0),"Y","N")</f>
        <v/>
      </c>
      <c r="AV1873" s="91">
        <f>IF(OR(AH1873&gt;Settings!$B$9,AI1873&gt;Settings!$B$9),"Y","N")</f>
        <v/>
      </c>
      <c r="AW1873" s="91">
        <f>IF(AJ1873&lt;&gt;"Y","n/a",IF(AND(M1873&gt;0,AK1873&gt;Settings!$B$10),"Y","N"))</f>
        <v/>
      </c>
      <c r="AX1873" s="91">
        <f>IF(AO1873&gt;=Settings!$B$11,"Y","N")</f>
        <v/>
      </c>
      <c r="AY1873" s="99">
        <f>(AT1873="Y")+(AU1873="Y")+(AV1873="Y")+(AW1873="Y")+(AX1873="Y")</f>
        <v/>
      </c>
      <c r="AZ1873" s="94">
        <f>IF(AY1873=0,"None",_xlfn.TEXTJOIN(", ",TRUE(),IF(AT1873="Y","Breakout",""),IF(AU1873="Y","Accumulation",""),IF(AV1873="Y","Institutional buying",""),IF(AW1873="Y","Long buildup",""),IF(AX1873="Y","Momentum leader","")))</f>
        <v/>
      </c>
      <c r="BA1873" s="94">
        <f>IF(BW1873="","","Passes "&amp;AY1873&amp;" of 5 buy-side scans"&amp;IF(G1873="Y","; RED FLAG: filter out using Red flag column",""))</f>
        <v/>
      </c>
      <c r="BB1873" s="91" t="inlineStr">
        <is>
          <t>None</t>
        </is>
      </c>
      <c r="BC1873" s="92" t="inlineStr">
        <is>
          <t>Y</t>
        </is>
      </c>
      <c r="BD1873" s="94" t="inlineStr">
        <is>
          <t>PE &gt; 50; Few traders (&lt;100 unique PAN, 30 days)</t>
        </is>
      </c>
      <c r="BE1873" s="94" t="n"/>
      <c r="BF1873" s="92">
        <f>IF(R1873*100000&gt;=Settings!$B$5,"Y","N")</f>
        <v/>
      </c>
      <c r="BG1873" s="91">
        <f>IF(F1873&gt;Settings!$B$6,"Y","N")</f>
        <v/>
      </c>
      <c r="BH1873" s="97" t="n">
        <v>-44</v>
      </c>
      <c r="BI1873" s="96" t="n">
        <v>-6.6</v>
      </c>
      <c r="BJ1873" s="96" t="n">
        <v>-12.76</v>
      </c>
      <c r="BK1873" s="96" t="n">
        <v>-20.7</v>
      </c>
      <c r="BL1873" s="96" t="n">
        <v>-22.2</v>
      </c>
      <c r="BM1873" s="96" t="n">
        <v>-29.2</v>
      </c>
      <c r="BN1873" s="97" t="n">
        <v>-7.15</v>
      </c>
      <c r="BO1873" s="96" t="n">
        <v>-10.8</v>
      </c>
      <c r="BP1873" s="96" t="n">
        <v>-15.31</v>
      </c>
      <c r="BQ1873" s="96" t="n">
        <v>-20.69</v>
      </c>
      <c r="BR1873" s="91" t="inlineStr">
        <is>
          <t>Stacked down</t>
        </is>
      </c>
      <c r="BS1873" s="91" t="inlineStr">
        <is>
          <t>None</t>
        </is>
      </c>
      <c r="BT1873" s="96" t="n">
        <v>26.9</v>
      </c>
      <c r="BU1873" s="91" t="inlineStr">
        <is>
          <t>N</t>
        </is>
      </c>
      <c r="BV1873" s="99">
        <f>IF(OR(BF1873&lt;&gt;"Y",BG1873&lt;&gt;"Y"),"",(AND(ISNUMBER(BQ1873),BQ1873&gt;0))+(BR1873="Stacked up")+(AND(ISNUMBER(BH1873),BH1873&gt;=-Settings!$B$17))+(AND(ISNUMBER(BK1873),ISNUMBER(BM1873),BK1873&gt;0,BM1873&gt;0))+(AND(ISNUMBER(AQ1873),AQ1873&gt;=Settings!$B$18))+(AND(ISNUMBER(BT1873),BT1873&gt;=Settings!$B$19,BT1873&lt;=Settings!$B$20))+(AND(ISNUMBER(AS1873),AS1873&gt;0))+(AND(ISNUMBER(T1873),ISNUMBER(M1873),T1873&gt;=Settings!$B$21,M1873&gt;0))+(AND(ISNUMBER(AD1873),ISNUMBER(M1873),AD1873&gt;=Settings!$B$22,M1873&gt;0))+(AY1873&gt;=1))</f>
        <v/>
      </c>
      <c r="BW1873" s="91">
        <f>IF(OR(AY1873=0,BF1873&lt;&gt;"Y",BG1873&lt;&gt;"Y"),"",1+SUMPRODUCT(($A$6:$A$2604=A1873)*($AY$6:$AY$2604&gt;0)*($BF$6:$BF$2604="Y")*($BG$6:$BG$2604="Y")*(($AY$6:$AY$2604&gt;AY1873)+($AY$6:$AY$2604=AY1873)*($AD$6:$AD$2604&gt;AD1873))))</f>
        <v/>
      </c>
    </row>
    <row r="1874" ht="23.85" customHeight="1" s="55">
      <c r="A1874" s="90" t="n">
        <v>46296</v>
      </c>
      <c r="B1874" s="91" t="inlineStr">
        <is>
          <t>VRAJ</t>
        </is>
      </c>
      <c r="C1874" s="91" t="inlineStr">
        <is>
          <t>INE0S2V01010</t>
        </is>
      </c>
      <c r="D1874" s="91" t="n"/>
      <c r="E1874" s="91" t="inlineStr">
        <is>
          <t>None</t>
        </is>
      </c>
      <c r="F1874" s="93" t="n">
        <v>402</v>
      </c>
      <c r="G1874" s="92" t="inlineStr">
        <is>
          <t>N</t>
        </is>
      </c>
      <c r="H1874" s="94" t="n"/>
      <c r="I1874" s="91" t="inlineStr">
        <is>
          <t>N</t>
        </is>
      </c>
      <c r="J1874" s="92">
        <f>IF(K1874="","N","Y")</f>
        <v/>
      </c>
      <c r="K1874" s="94">
        <f>_xlfn.TEXTJOIN("; ",TRUE,IF(P1874="52-wk low","52-wk low",""),IF(AND(AD1874&gt;=Settings!$B$12,M1874&lt;0),"Distribution",""),IF(AND(AJ1874="Y",M1874&lt;0,AK1874&lt;-Settings!$B$13),"Long unwinding",""),IF(AND(AJ1874="Y",M1874&lt;0,AK1874&gt;Settings!$B$13),"Short buildup",""))</f>
        <v/>
      </c>
      <c r="L1874" s="95" t="n">
        <v>121.76</v>
      </c>
      <c r="M1874" s="96" t="n">
        <v>-1.69</v>
      </c>
      <c r="N1874" s="93" t="n">
        <v>1453</v>
      </c>
      <c r="O1874" s="91" t="inlineStr">
        <is>
          <t>None</t>
        </is>
      </c>
      <c r="P1874" s="91" t="inlineStr">
        <is>
          <t>None</t>
        </is>
      </c>
      <c r="Q1874" s="97" t="n">
        <v>0.23</v>
      </c>
      <c r="R1874" s="96" t="n">
        <v>0.17</v>
      </c>
      <c r="S1874" s="96" t="n">
        <v>1.46</v>
      </c>
      <c r="T1874" s="96" t="n">
        <v>1.24</v>
      </c>
      <c r="U1874" s="96" t="n">
        <v>0.66</v>
      </c>
      <c r="V1874" s="103" t="n">
        <v>0.47</v>
      </c>
      <c r="W1874" s="102" t="n">
        <v>0</v>
      </c>
      <c r="X1874" s="93" t="n"/>
      <c r="Y1874" s="91" t="inlineStr">
        <is>
          <t>None</t>
        </is>
      </c>
      <c r="Z1874" s="99" t="n">
        <v>70.84999999999999</v>
      </c>
      <c r="AA1874" s="96" t="n">
        <v>1.07</v>
      </c>
      <c r="AB1874" s="96" t="n">
        <v>1.11</v>
      </c>
      <c r="AC1874" s="96" t="n">
        <v>1.59</v>
      </c>
      <c r="AD1874" s="96" t="n">
        <v>1.38</v>
      </c>
      <c r="AE1874" s="96" t="n">
        <v>1.02</v>
      </c>
      <c r="AF1874" s="103" t="n">
        <v>1.42</v>
      </c>
      <c r="AG1874" s="91" t="inlineStr">
        <is>
          <t>Normal</t>
        </is>
      </c>
      <c r="AH1874" s="100" t="n">
        <v>0</v>
      </c>
      <c r="AI1874" s="101" t="n">
        <v>0</v>
      </c>
      <c r="AJ1874" s="92" t="inlineStr">
        <is>
          <t>N</t>
        </is>
      </c>
      <c r="AK1874" s="96" t="n"/>
      <c r="AL1874" s="91" t="inlineStr">
        <is>
          <t>n/a</t>
        </is>
      </c>
      <c r="AM1874" s="93" t="n"/>
      <c r="AN1874" s="92" t="inlineStr">
        <is>
          <t>None</t>
        </is>
      </c>
      <c r="AO1874" s="102" t="n">
        <v>0</v>
      </c>
      <c r="AP1874" s="103" t="n">
        <v>0.82</v>
      </c>
      <c r="AQ1874" s="102" t="n">
        <v>51</v>
      </c>
      <c r="AR1874" s="91" t="inlineStr">
        <is>
          <t>N</t>
        </is>
      </c>
      <c r="AS1874" s="104" t="n"/>
      <c r="AT1874" s="92">
        <f>IF(AND(P1874="52-wk high",T1874&gt;=Settings!$B$7),"Y","N")</f>
        <v/>
      </c>
      <c r="AU1874" s="91">
        <f>IF(AND(AD1874&gt;=Settings!$B$8,M1874&gt;0),"Y","N")</f>
        <v/>
      </c>
      <c r="AV1874" s="91">
        <f>IF(OR(AH1874&gt;Settings!$B$9,AI1874&gt;Settings!$B$9),"Y","N")</f>
        <v/>
      </c>
      <c r="AW1874" s="91">
        <f>IF(AJ1874&lt;&gt;"Y","n/a",IF(AND(M1874&gt;0,AK1874&gt;Settings!$B$10),"Y","N"))</f>
        <v/>
      </c>
      <c r="AX1874" s="91">
        <f>IF(AO1874&gt;=Settings!$B$11,"Y","N")</f>
        <v/>
      </c>
      <c r="AY1874" s="99">
        <f>(AT1874="Y")+(AU1874="Y")+(AV1874="Y")+(AW1874="Y")+(AX1874="Y")</f>
        <v/>
      </c>
      <c r="AZ1874" s="94">
        <f>IF(AY1874=0,"None",_xlfn.TEXTJOIN(", ",TRUE(),IF(AT1874="Y","Breakout",""),IF(AU1874="Y","Accumulation",""),IF(AV1874="Y","Institutional buying",""),IF(AW1874="Y","Long buildup",""),IF(AX1874="Y","Momentum leader","")))</f>
        <v/>
      </c>
      <c r="BA1874" s="94">
        <f>IF(BW1874="","","Passes "&amp;AY1874&amp;" of 5 buy-side scans"&amp;IF(G1874="Y","; RED FLAG: filter out using Red flag column",""))</f>
        <v/>
      </c>
      <c r="BB1874" s="91" t="inlineStr">
        <is>
          <t>None</t>
        </is>
      </c>
      <c r="BC1874" s="92" t="inlineStr">
        <is>
          <t>N</t>
        </is>
      </c>
      <c r="BD1874" s="94" t="n"/>
      <c r="BE1874" s="94" t="n"/>
      <c r="BF1874" s="92">
        <f>IF(R1874*100000&gt;=Settings!$B$5,"Y","N")</f>
        <v/>
      </c>
      <c r="BG1874" s="91">
        <f>IF(F1874&gt;Settings!$B$6,"Y","N")</f>
        <v/>
      </c>
      <c r="BH1874" s="97" t="n">
        <v>-21.82</v>
      </c>
      <c r="BI1874" s="96" t="n">
        <v>-3.51</v>
      </c>
      <c r="BJ1874" s="96" t="n">
        <v>-2.5</v>
      </c>
      <c r="BK1874" s="96" t="n">
        <v>6.22</v>
      </c>
      <c r="BL1874" s="96" t="n">
        <v>15.64</v>
      </c>
      <c r="BM1874" s="96" t="n">
        <v>-17.97</v>
      </c>
      <c r="BN1874" s="97" t="n">
        <v>-2.39</v>
      </c>
      <c r="BO1874" s="96" t="n">
        <v>-2.13</v>
      </c>
      <c r="BP1874" s="96" t="n">
        <v>-2.19</v>
      </c>
      <c r="BQ1874" s="96" t="n">
        <v>-4.42</v>
      </c>
      <c r="BR1874" s="91" t="inlineStr">
        <is>
          <t>Mixed</t>
        </is>
      </c>
      <c r="BS1874" s="91" t="inlineStr">
        <is>
          <t>None</t>
        </is>
      </c>
      <c r="BT1874" s="96" t="n">
        <v>37.7</v>
      </c>
      <c r="BU1874" s="91" t="inlineStr">
        <is>
          <t>N</t>
        </is>
      </c>
      <c r="BV1874" s="99">
        <f>IF(OR(BF1874&lt;&gt;"Y",BG1874&lt;&gt;"Y"),"",(AND(ISNUMBER(BQ1874),BQ1874&gt;0))+(BR1874="Stacked up")+(AND(ISNUMBER(BH1874),BH1874&gt;=-Settings!$B$17))+(AND(ISNUMBER(BK1874),ISNUMBER(BM1874),BK1874&gt;0,BM1874&gt;0))+(AND(ISNUMBER(AQ1874),AQ1874&gt;=Settings!$B$18))+(AND(ISNUMBER(BT1874),BT1874&gt;=Settings!$B$19,BT1874&lt;=Settings!$B$20))+(AND(ISNUMBER(AS1874),AS1874&gt;0))+(AND(ISNUMBER(T1874),ISNUMBER(M1874),T1874&gt;=Settings!$B$21,M1874&gt;0))+(AND(ISNUMBER(AD1874),ISNUMBER(M1874),AD1874&gt;=Settings!$B$22,M1874&gt;0))+(AY1874&gt;=1))</f>
        <v/>
      </c>
      <c r="BW1874" s="91">
        <f>IF(OR(AY1874=0,BF1874&lt;&gt;"Y",BG1874&lt;&gt;"Y"),"",1+SUMPRODUCT(($A$6:$A$2604=A1874)*($AY$6:$AY$2604&gt;0)*($BF$6:$BF$2604="Y")*($BG$6:$BG$2604="Y")*(($AY$6:$AY$2604&gt;AY1874)+($AY$6:$AY$2604=AY1874)*($AD$6:$AD$2604&gt;AD1874))))</f>
        <v/>
      </c>
    </row>
    <row r="1875" ht="23.85" customHeight="1" s="55">
      <c r="A1875" s="90" t="n">
        <v>46296</v>
      </c>
      <c r="B1875" s="91" t="inlineStr">
        <is>
          <t>LORDSCHLO</t>
        </is>
      </c>
      <c r="C1875" s="91" t="inlineStr">
        <is>
          <t>INE846D01012</t>
        </is>
      </c>
      <c r="D1875" s="91" t="n"/>
      <c r="E1875" s="91" t="inlineStr">
        <is>
          <t>None</t>
        </is>
      </c>
      <c r="F1875" s="93" t="n">
        <v>398</v>
      </c>
      <c r="G1875" s="92" t="inlineStr">
        <is>
          <t>N</t>
        </is>
      </c>
      <c r="H1875" s="94" t="n"/>
      <c r="I1875" s="91" t="inlineStr">
        <is>
          <t>N</t>
        </is>
      </c>
      <c r="J1875" s="92">
        <f>IF(K1875="","N","Y")</f>
        <v/>
      </c>
      <c r="K1875" s="94">
        <f>_xlfn.TEXTJOIN("; ",TRUE,IF(P1875="52-wk low","52-wk low",""),IF(AND(AD1875&gt;=Settings!$B$12,M1875&lt;0),"Distribution",""),IF(AND(AJ1875="Y",M1875&lt;0,AK1875&lt;-Settings!$B$13),"Long unwinding",""),IF(AND(AJ1875="Y",M1875&lt;0,AK1875&gt;Settings!$B$13),"Short buildup",""))</f>
        <v/>
      </c>
      <c r="L1875" s="95" t="n">
        <v>138.81</v>
      </c>
      <c r="M1875" s="96" t="n">
        <v>0.19</v>
      </c>
      <c r="N1875" s="93" t="n">
        <v>526</v>
      </c>
      <c r="O1875" s="91" t="inlineStr">
        <is>
          <t>None</t>
        </is>
      </c>
      <c r="P1875" s="91" t="inlineStr">
        <is>
          <t>None</t>
        </is>
      </c>
      <c r="Q1875" s="97" t="n">
        <v>0.08</v>
      </c>
      <c r="R1875" s="96" t="n">
        <v>0.33</v>
      </c>
      <c r="S1875" s="96" t="n">
        <v>0.24</v>
      </c>
      <c r="T1875" s="96" t="n">
        <v>0.29</v>
      </c>
      <c r="U1875" s="96" t="n">
        <v>0.38</v>
      </c>
      <c r="V1875" s="103" t="n">
        <v>1.58</v>
      </c>
      <c r="W1875" s="102" t="n">
        <v>4</v>
      </c>
      <c r="X1875" s="93" t="n"/>
      <c r="Y1875" s="91" t="inlineStr">
        <is>
          <t>None</t>
        </is>
      </c>
      <c r="Z1875" s="99" t="n">
        <v>66.09</v>
      </c>
      <c r="AA1875" s="96" t="n">
        <v>0.98</v>
      </c>
      <c r="AB1875" s="96" t="n">
        <v>1.03</v>
      </c>
      <c r="AC1875" s="96" t="n">
        <v>0.26</v>
      </c>
      <c r="AD1875" s="96" t="n">
        <v>0.31</v>
      </c>
      <c r="AE1875" s="96" t="n">
        <v>0.43</v>
      </c>
      <c r="AF1875" s="103" t="n">
        <v>1.07</v>
      </c>
      <c r="AG1875" s="91" t="inlineStr">
        <is>
          <t>Drying up</t>
        </is>
      </c>
      <c r="AH1875" s="100" t="n">
        <v>0</v>
      </c>
      <c r="AI1875" s="101" t="n">
        <v>0</v>
      </c>
      <c r="AJ1875" s="92" t="inlineStr">
        <is>
          <t>N</t>
        </is>
      </c>
      <c r="AK1875" s="96" t="n"/>
      <c r="AL1875" s="91" t="inlineStr">
        <is>
          <t>n/a</t>
        </is>
      </c>
      <c r="AM1875" s="93" t="n"/>
      <c r="AN1875" s="92" t="inlineStr">
        <is>
          <t>None</t>
        </is>
      </c>
      <c r="AO1875" s="102" t="n">
        <v>0</v>
      </c>
      <c r="AP1875" s="103" t="n">
        <v>0.82</v>
      </c>
      <c r="AQ1875" s="102" t="n">
        <v>51</v>
      </c>
      <c r="AR1875" s="91" t="inlineStr">
        <is>
          <t>N</t>
        </is>
      </c>
      <c r="AS1875" s="104" t="n"/>
      <c r="AT1875" s="92">
        <f>IF(AND(P1875="52-wk high",T1875&gt;=Settings!$B$7),"Y","N")</f>
        <v/>
      </c>
      <c r="AU1875" s="91">
        <f>IF(AND(AD1875&gt;=Settings!$B$8,M1875&gt;0),"Y","N")</f>
        <v/>
      </c>
      <c r="AV1875" s="91">
        <f>IF(OR(AH1875&gt;Settings!$B$9,AI1875&gt;Settings!$B$9),"Y","N")</f>
        <v/>
      </c>
      <c r="AW1875" s="91">
        <f>IF(AJ1875&lt;&gt;"Y","n/a",IF(AND(M1875&gt;0,AK1875&gt;Settings!$B$10),"Y","N"))</f>
        <v/>
      </c>
      <c r="AX1875" s="91">
        <f>IF(AO1875&gt;=Settings!$B$11,"Y","N")</f>
        <v/>
      </c>
      <c r="AY1875" s="99">
        <f>(AT1875="Y")+(AU1875="Y")+(AV1875="Y")+(AW1875="Y")+(AX1875="Y")</f>
        <v/>
      </c>
      <c r="AZ1875" s="94">
        <f>IF(AY1875=0,"None",_xlfn.TEXTJOIN(", ",TRUE(),IF(AT1875="Y","Breakout",""),IF(AU1875="Y","Accumulation",""),IF(AV1875="Y","Institutional buying",""),IF(AW1875="Y","Long buildup",""),IF(AX1875="Y","Momentum leader","")))</f>
        <v/>
      </c>
      <c r="BA1875" s="94">
        <f>IF(BW1875="","","Passes "&amp;AY1875&amp;" of 5 buy-side scans"&amp;IF(G1875="Y","; RED FLAG: filter out using Red flag column",""))</f>
        <v/>
      </c>
      <c r="BB1875" s="91" t="inlineStr">
        <is>
          <t>None</t>
        </is>
      </c>
      <c r="BC1875" s="92" t="inlineStr">
        <is>
          <t>N</t>
        </is>
      </c>
      <c r="BD1875" s="94" t="n"/>
      <c r="BE1875" s="94" t="n"/>
      <c r="BF1875" s="92">
        <f>IF(R1875*100000&gt;=Settings!$B$5,"Y","N")</f>
        <v/>
      </c>
      <c r="BG1875" s="91">
        <f>IF(F1875&gt;Settings!$B$6,"Y","N")</f>
        <v/>
      </c>
      <c r="BH1875" s="97" t="n">
        <v>-40.42</v>
      </c>
      <c r="BI1875" s="96" t="n">
        <v>3.2</v>
      </c>
      <c r="BJ1875" s="96" t="n">
        <v>1.72</v>
      </c>
      <c r="BK1875" s="96" t="n">
        <v>2.16</v>
      </c>
      <c r="BL1875" s="96" t="n">
        <v>18.12</v>
      </c>
      <c r="BM1875" s="96" t="n">
        <v>-20.63</v>
      </c>
      <c r="BN1875" s="97" t="n">
        <v>-0.24</v>
      </c>
      <c r="BO1875" s="96" t="n">
        <v>-0.12</v>
      </c>
      <c r="BP1875" s="96" t="n">
        <v>-0.71</v>
      </c>
      <c r="BQ1875" s="96" t="n">
        <v>-4.43</v>
      </c>
      <c r="BR1875" s="91" t="inlineStr">
        <is>
          <t>Mixed</t>
        </is>
      </c>
      <c r="BS1875" s="91" t="inlineStr">
        <is>
          <t>None</t>
        </is>
      </c>
      <c r="BT1875" s="96" t="n">
        <v>49.1</v>
      </c>
      <c r="BU1875" s="91" t="inlineStr">
        <is>
          <t>N</t>
        </is>
      </c>
      <c r="BV1875" s="99">
        <f>IF(OR(BF1875&lt;&gt;"Y",BG1875&lt;&gt;"Y"),"",(AND(ISNUMBER(BQ1875),BQ1875&gt;0))+(BR1875="Stacked up")+(AND(ISNUMBER(BH1875),BH1875&gt;=-Settings!$B$17))+(AND(ISNUMBER(BK1875),ISNUMBER(BM1875),BK1875&gt;0,BM1875&gt;0))+(AND(ISNUMBER(AQ1875),AQ1875&gt;=Settings!$B$18))+(AND(ISNUMBER(BT1875),BT1875&gt;=Settings!$B$19,BT1875&lt;=Settings!$B$20))+(AND(ISNUMBER(AS1875),AS1875&gt;0))+(AND(ISNUMBER(T1875),ISNUMBER(M1875),T1875&gt;=Settings!$B$21,M1875&gt;0))+(AND(ISNUMBER(AD1875),ISNUMBER(M1875),AD1875&gt;=Settings!$B$22,M1875&gt;0))+(AY1875&gt;=1))</f>
        <v/>
      </c>
      <c r="BW1875" s="91">
        <f>IF(OR(AY1875=0,BF1875&lt;&gt;"Y",BG1875&lt;&gt;"Y"),"",1+SUMPRODUCT(($A$6:$A$2604=A1875)*($AY$6:$AY$2604&gt;0)*($BF$6:$BF$2604="Y")*($BG$6:$BG$2604="Y")*(($AY$6:$AY$2604&gt;AY1875)+($AY$6:$AY$2604=AY1875)*($AD$6:$AD$2604&gt;AD1875))))</f>
        <v/>
      </c>
    </row>
    <row r="1876" ht="23.85" customHeight="1" s="55">
      <c r="A1876" s="90" t="n">
        <v>46296</v>
      </c>
      <c r="B1876" s="91" t="inlineStr">
        <is>
          <t>NAHARCAP</t>
        </is>
      </c>
      <c r="C1876" s="91" t="inlineStr">
        <is>
          <t>INE049I01012</t>
        </is>
      </c>
      <c r="D1876" s="91" t="n"/>
      <c r="E1876" s="91" t="inlineStr">
        <is>
          <t>None</t>
        </is>
      </c>
      <c r="F1876" s="93" t="n">
        <v>397</v>
      </c>
      <c r="G1876" s="92" t="inlineStr">
        <is>
          <t>N</t>
        </is>
      </c>
      <c r="H1876" s="94" t="n"/>
      <c r="I1876" s="91" t="inlineStr">
        <is>
          <t>N</t>
        </is>
      </c>
      <c r="J1876" s="92">
        <f>IF(K1876="","N","Y")</f>
        <v/>
      </c>
      <c r="K1876" s="94">
        <f>_xlfn.TEXTJOIN("; ",TRUE,IF(P1876="52-wk low","52-wk low",""),IF(AND(AD1876&gt;=Settings!$B$12,M1876&lt;0),"Distribution",""),IF(AND(AJ1876="Y",M1876&lt;0,AK1876&lt;-Settings!$B$13),"Long unwinding",""),IF(AND(AJ1876="Y",M1876&lt;0,AK1876&gt;Settings!$B$13),"Short buildup",""))</f>
        <v/>
      </c>
      <c r="L1876" s="95" t="n">
        <v>237.31</v>
      </c>
      <c r="M1876" s="96" t="n">
        <v>-3.1</v>
      </c>
      <c r="N1876" s="93" t="n">
        <v>2124</v>
      </c>
      <c r="O1876" s="91" t="inlineStr">
        <is>
          <t>None</t>
        </is>
      </c>
      <c r="P1876" s="91" t="inlineStr">
        <is>
          <t>None</t>
        </is>
      </c>
      <c r="Q1876" s="97" t="n">
        <v>0.05</v>
      </c>
      <c r="R1876" s="96" t="n">
        <v>0.03</v>
      </c>
      <c r="S1876" s="96" t="n">
        <v>1.63</v>
      </c>
      <c r="T1876" s="96" t="n">
        <v>0.97</v>
      </c>
      <c r="U1876" s="96" t="n">
        <v>1.16</v>
      </c>
      <c r="V1876" s="103" t="n">
        <v>0.76</v>
      </c>
      <c r="W1876" s="102" t="n">
        <v>4</v>
      </c>
      <c r="X1876" s="93" t="n"/>
      <c r="Y1876" s="91" t="inlineStr">
        <is>
          <t>None</t>
        </is>
      </c>
      <c r="Z1876" s="99" t="n">
        <v>56.94</v>
      </c>
      <c r="AA1876" s="96" t="n">
        <v>0.7</v>
      </c>
      <c r="AB1876" s="96" t="n">
        <v>0.72</v>
      </c>
      <c r="AC1876" s="96" t="n">
        <v>1.13</v>
      </c>
      <c r="AD1876" s="96" t="n">
        <v>0.72</v>
      </c>
      <c r="AE1876" s="96" t="n">
        <v>0.9399999999999999</v>
      </c>
      <c r="AF1876" s="103" t="n">
        <v>1.14</v>
      </c>
      <c r="AG1876" s="91" t="inlineStr">
        <is>
          <t>Normal</t>
        </is>
      </c>
      <c r="AH1876" s="100" t="n">
        <v>0</v>
      </c>
      <c r="AI1876" s="101" t="n">
        <v>0</v>
      </c>
      <c r="AJ1876" s="92" t="inlineStr">
        <is>
          <t>N</t>
        </is>
      </c>
      <c r="AK1876" s="96" t="n"/>
      <c r="AL1876" s="91" t="inlineStr">
        <is>
          <t>n/a</t>
        </is>
      </c>
      <c r="AM1876" s="93" t="n"/>
      <c r="AN1876" s="92" t="inlineStr">
        <is>
          <t>None</t>
        </is>
      </c>
      <c r="AO1876" s="102" t="n">
        <v>0</v>
      </c>
      <c r="AP1876" s="103" t="n">
        <v>0.8</v>
      </c>
      <c r="AQ1876" s="102" t="n">
        <v>49</v>
      </c>
      <c r="AR1876" s="91" t="inlineStr">
        <is>
          <t>N</t>
        </is>
      </c>
      <c r="AS1876" s="104" t="n"/>
      <c r="AT1876" s="92">
        <f>IF(AND(P1876="52-wk high",T1876&gt;=Settings!$B$7),"Y","N")</f>
        <v/>
      </c>
      <c r="AU1876" s="91">
        <f>IF(AND(AD1876&gt;=Settings!$B$8,M1876&gt;0),"Y","N")</f>
        <v/>
      </c>
      <c r="AV1876" s="91">
        <f>IF(OR(AH1876&gt;Settings!$B$9,AI1876&gt;Settings!$B$9),"Y","N")</f>
        <v/>
      </c>
      <c r="AW1876" s="91">
        <f>IF(AJ1876&lt;&gt;"Y","n/a",IF(AND(M1876&gt;0,AK1876&gt;Settings!$B$10),"Y","N"))</f>
        <v/>
      </c>
      <c r="AX1876" s="91">
        <f>IF(AO1876&gt;=Settings!$B$11,"Y","N")</f>
        <v/>
      </c>
      <c r="AY1876" s="99">
        <f>(AT1876="Y")+(AU1876="Y")+(AV1876="Y")+(AW1876="Y")+(AX1876="Y")</f>
        <v/>
      </c>
      <c r="AZ1876" s="94">
        <f>IF(AY1876=0,"None",_xlfn.TEXTJOIN(", ",TRUE(),IF(AT1876="Y","Breakout",""),IF(AU1876="Y","Accumulation",""),IF(AV1876="Y","Institutional buying",""),IF(AW1876="Y","Long buildup",""),IF(AX1876="Y","Momentum leader","")))</f>
        <v/>
      </c>
      <c r="BA1876" s="94">
        <f>IF(BW1876="","","Passes "&amp;AY1876&amp;" of 5 buy-side scans"&amp;IF(G1876="Y","; RED FLAG: filter out using Red flag column",""))</f>
        <v/>
      </c>
      <c r="BB1876" s="91" t="inlineStr">
        <is>
          <t>None</t>
        </is>
      </c>
      <c r="BC1876" s="92" t="inlineStr">
        <is>
          <t>Y</t>
        </is>
      </c>
      <c r="BD1876" s="94" t="inlineStr">
        <is>
          <t>Few traders (&lt;100 unique PAN, 30 days)</t>
        </is>
      </c>
      <c r="BE1876" s="94" t="n"/>
      <c r="BF1876" s="92">
        <f>IF(R1876*100000&gt;=Settings!$B$5,"Y","N")</f>
        <v/>
      </c>
      <c r="BG1876" s="91">
        <f>IF(F1876&gt;Settings!$B$6,"Y","N")</f>
        <v/>
      </c>
      <c r="BH1876" s="97" t="n">
        <v>-22.7</v>
      </c>
      <c r="BI1876" s="96" t="n">
        <v>-4.31</v>
      </c>
      <c r="BJ1876" s="96" t="n">
        <v>-8.02</v>
      </c>
      <c r="BK1876" s="96" t="n">
        <v>-4.64</v>
      </c>
      <c r="BL1876" s="96" t="n">
        <v>13.41</v>
      </c>
      <c r="BM1876" s="96" t="n">
        <v>-17.46</v>
      </c>
      <c r="BN1876" s="97" t="n">
        <v>-4.79</v>
      </c>
      <c r="BO1876" s="96" t="n">
        <v>-5.94</v>
      </c>
      <c r="BP1876" s="96" t="n">
        <v>-5.88</v>
      </c>
      <c r="BQ1876" s="96" t="n">
        <v>-6.75</v>
      </c>
      <c r="BR1876" s="91" t="inlineStr">
        <is>
          <t>Mixed</t>
        </is>
      </c>
      <c r="BS1876" s="91" t="inlineStr">
        <is>
          <t>None</t>
        </is>
      </c>
      <c r="BT1876" s="96" t="n">
        <v>34.1</v>
      </c>
      <c r="BU1876" s="91" t="inlineStr">
        <is>
          <t>N</t>
        </is>
      </c>
      <c r="BV1876" s="99">
        <f>IF(OR(BF1876&lt;&gt;"Y",BG1876&lt;&gt;"Y"),"",(AND(ISNUMBER(BQ1876),BQ1876&gt;0))+(BR1876="Stacked up")+(AND(ISNUMBER(BH1876),BH1876&gt;=-Settings!$B$17))+(AND(ISNUMBER(BK1876),ISNUMBER(BM1876),BK1876&gt;0,BM1876&gt;0))+(AND(ISNUMBER(AQ1876),AQ1876&gt;=Settings!$B$18))+(AND(ISNUMBER(BT1876),BT1876&gt;=Settings!$B$19,BT1876&lt;=Settings!$B$20))+(AND(ISNUMBER(AS1876),AS1876&gt;0))+(AND(ISNUMBER(T1876),ISNUMBER(M1876),T1876&gt;=Settings!$B$21,M1876&gt;0))+(AND(ISNUMBER(AD1876),ISNUMBER(M1876),AD1876&gt;=Settings!$B$22,M1876&gt;0))+(AY1876&gt;=1))</f>
        <v/>
      </c>
      <c r="BW1876" s="91">
        <f>IF(OR(AY1876=0,BF1876&lt;&gt;"Y",BG1876&lt;&gt;"Y"),"",1+SUMPRODUCT(($A$6:$A$2604=A1876)*($AY$6:$AY$2604&gt;0)*($BF$6:$BF$2604="Y")*($BG$6:$BG$2604="Y")*(($AY$6:$AY$2604&gt;AY1876)+($AY$6:$AY$2604=AY1876)*($AD$6:$AD$2604&gt;AD1876))))</f>
        <v/>
      </c>
    </row>
    <row r="1877" ht="23.85" customHeight="1" s="55">
      <c r="A1877" s="90" t="n">
        <v>46296</v>
      </c>
      <c r="B1877" s="91" t="inlineStr">
        <is>
          <t>DISHTV</t>
        </is>
      </c>
      <c r="C1877" s="91" t="inlineStr">
        <is>
          <t>INE836F01026</t>
        </is>
      </c>
      <c r="D1877" s="91" t="n"/>
      <c r="E1877" s="91" t="inlineStr">
        <is>
          <t>None</t>
        </is>
      </c>
      <c r="F1877" s="93" t="n">
        <v>396</v>
      </c>
      <c r="G1877" s="92" t="inlineStr">
        <is>
          <t>Y</t>
        </is>
      </c>
      <c r="H1877" s="94" t="inlineStr">
        <is>
          <t>Loss making</t>
        </is>
      </c>
      <c r="I1877" s="91" t="inlineStr">
        <is>
          <t>N</t>
        </is>
      </c>
      <c r="J1877" s="92">
        <f>IF(K1877="","N","Y")</f>
        <v/>
      </c>
      <c r="K1877" s="94">
        <f>_xlfn.TEXTJOIN("; ",TRUE,IF(P1877="52-wk low","52-wk low",""),IF(AND(AD1877&gt;=Settings!$B$12,M1877&lt;0),"Distribution",""),IF(AND(AJ1877="Y",M1877&lt;0,AK1877&lt;-Settings!$B$13),"Long unwinding",""),IF(AND(AJ1877="Y",M1877&lt;0,AK1877&gt;Settings!$B$13),"Short buildup",""))</f>
        <v/>
      </c>
      <c r="L1877" s="95" t="n">
        <v>2.15</v>
      </c>
      <c r="M1877" s="96" t="n">
        <v>4.37</v>
      </c>
      <c r="N1877" s="93" t="n">
        <v>76</v>
      </c>
      <c r="O1877" s="91" t="inlineStr">
        <is>
          <t>None</t>
        </is>
      </c>
      <c r="P1877" s="91" t="inlineStr">
        <is>
          <t>None</t>
        </is>
      </c>
      <c r="Q1877" s="97" t="n">
        <v>27.17</v>
      </c>
      <c r="R1877" s="96" t="n">
        <v>22.89</v>
      </c>
      <c r="S1877" s="96" t="n">
        <v>1.24</v>
      </c>
      <c r="T1877" s="96" t="n">
        <v>2.02</v>
      </c>
      <c r="U1877" s="96" t="n">
        <v>1.61</v>
      </c>
      <c r="V1877" s="103" t="n">
        <v>1.34</v>
      </c>
      <c r="W1877" s="102" t="n">
        <v>10</v>
      </c>
      <c r="X1877" s="93" t="n">
        <v>162</v>
      </c>
      <c r="Y1877" s="91" t="inlineStr">
        <is>
          <t>None</t>
        </is>
      </c>
      <c r="Z1877" s="99" t="n">
        <v>70.04000000000001</v>
      </c>
      <c r="AA1877" s="96" t="n">
        <v>0.86</v>
      </c>
      <c r="AB1877" s="96" t="n">
        <v>0.87</v>
      </c>
      <c r="AC1877" s="96" t="n">
        <v>1.06</v>
      </c>
      <c r="AD1877" s="96" t="n"/>
      <c r="AE1877" s="96" t="n"/>
      <c r="AF1877" s="103" t="n"/>
      <c r="AG1877" s="91" t="inlineStr">
        <is>
          <t>No delivery data</t>
        </is>
      </c>
      <c r="AH1877" s="100" t="n">
        <v>0</v>
      </c>
      <c r="AI1877" s="101" t="n">
        <v>0</v>
      </c>
      <c r="AJ1877" s="92" t="inlineStr">
        <is>
          <t>N</t>
        </is>
      </c>
      <c r="AK1877" s="96" t="n"/>
      <c r="AL1877" s="91" t="inlineStr">
        <is>
          <t>n/a</t>
        </is>
      </c>
      <c r="AM1877" s="93" t="n"/>
      <c r="AN1877" s="92" t="inlineStr">
        <is>
          <t>None</t>
        </is>
      </c>
      <c r="AO1877" s="102" t="n">
        <v>0</v>
      </c>
      <c r="AP1877" s="103" t="n">
        <v>0.57</v>
      </c>
      <c r="AQ1877" s="102" t="n">
        <v>15</v>
      </c>
      <c r="AR1877" s="91" t="inlineStr">
        <is>
          <t>N</t>
        </is>
      </c>
      <c r="AS1877" s="104" t="n"/>
      <c r="AT1877" s="92">
        <f>IF(AND(P1877="52-wk high",T1877&gt;=Settings!$B$7),"Y","N")</f>
        <v/>
      </c>
      <c r="AU1877" s="91">
        <f>IF(AND(AD1877&gt;=Settings!$B$8,M1877&gt;0),"Y","N")</f>
        <v/>
      </c>
      <c r="AV1877" s="91">
        <f>IF(OR(AH1877&gt;Settings!$B$9,AI1877&gt;Settings!$B$9),"Y","N")</f>
        <v/>
      </c>
      <c r="AW1877" s="91">
        <f>IF(AJ1877&lt;&gt;"Y","n/a",IF(AND(M1877&gt;0,AK1877&gt;Settings!$B$10),"Y","N"))</f>
        <v/>
      </c>
      <c r="AX1877" s="91">
        <f>IF(AO1877&gt;=Settings!$B$11,"Y","N")</f>
        <v/>
      </c>
      <c r="AY1877" s="99">
        <f>(AT1877="Y")+(AU1877="Y")+(AV1877="Y")+(AW1877="Y")+(AX1877="Y")</f>
        <v/>
      </c>
      <c r="AZ1877" s="94">
        <f>IF(AY1877=0,"None",_xlfn.TEXTJOIN(", ",TRUE(),IF(AT1877="Y","Breakout",""),IF(AU1877="Y","Accumulation",""),IF(AV1877="Y","Institutional buying",""),IF(AW1877="Y","Long buildup",""),IF(AX1877="Y","Momentum leader","")))</f>
        <v/>
      </c>
      <c r="BA1877" s="94">
        <f>IF(BW1877="","","Passes "&amp;AY1877&amp;" of 5 buy-side scans"&amp;IF(G1877="Y","; RED FLAG: filter out using Red flag column",""))</f>
        <v/>
      </c>
      <c r="BB1877" s="91" t="inlineStr">
        <is>
          <t>Upper</t>
        </is>
      </c>
      <c r="BC1877" s="92" t="inlineStr">
        <is>
          <t>Y</t>
        </is>
      </c>
      <c r="BD1877" s="94" t="inlineStr">
        <is>
          <t>EPS zero; High-low range &gt;100% in 6 months; High-low range &gt;150% in 12 months</t>
        </is>
      </c>
      <c r="BE1877" s="94" t="n"/>
      <c r="BF1877" s="92">
        <f>IF(R1877*100000&gt;=Settings!$B$5,"Y","N")</f>
        <v/>
      </c>
      <c r="BG1877" s="91">
        <f>IF(F1877&gt;Settings!$B$6,"Y","N")</f>
        <v/>
      </c>
      <c r="BH1877" s="97" t="n">
        <v>-57.26</v>
      </c>
      <c r="BI1877" s="96" t="n">
        <v>-11.52</v>
      </c>
      <c r="BJ1877" s="96" t="n">
        <v>-19.48</v>
      </c>
      <c r="BK1877" s="96" t="n">
        <v>-28.81</v>
      </c>
      <c r="BL1877" s="96" t="n">
        <v>-2.27</v>
      </c>
      <c r="BM1877" s="96" t="n">
        <v>-56.57</v>
      </c>
      <c r="BN1877" s="97" t="n">
        <v>-11.15</v>
      </c>
      <c r="BO1877" s="96" t="n">
        <v>-17.96</v>
      </c>
      <c r="BP1877" s="96" t="n">
        <v>-24.06</v>
      </c>
      <c r="BQ1877" s="96" t="n">
        <v>-32.84</v>
      </c>
      <c r="BR1877" s="91" t="inlineStr">
        <is>
          <t>Stacked down</t>
        </is>
      </c>
      <c r="BS1877" s="91" t="inlineStr">
        <is>
          <t>None</t>
        </is>
      </c>
      <c r="BT1877" s="96" t="n">
        <v>29.2</v>
      </c>
      <c r="BU1877" s="91" t="inlineStr">
        <is>
          <t>N</t>
        </is>
      </c>
      <c r="BV1877" s="99">
        <f>IF(OR(BF1877&lt;&gt;"Y",BG1877&lt;&gt;"Y"),"",(AND(ISNUMBER(BQ1877),BQ1877&gt;0))+(BR1877="Stacked up")+(AND(ISNUMBER(BH1877),BH1877&gt;=-Settings!$B$17))+(AND(ISNUMBER(BK1877),ISNUMBER(BM1877),BK1877&gt;0,BM1877&gt;0))+(AND(ISNUMBER(AQ1877),AQ1877&gt;=Settings!$B$18))+(AND(ISNUMBER(BT1877),BT1877&gt;=Settings!$B$19,BT1877&lt;=Settings!$B$20))+(AND(ISNUMBER(AS1877),AS1877&gt;0))+(AND(ISNUMBER(T1877),ISNUMBER(M1877),T1877&gt;=Settings!$B$21,M1877&gt;0))+(AND(ISNUMBER(AD1877),ISNUMBER(M1877),AD1877&gt;=Settings!$B$22,M1877&gt;0))+(AY1877&gt;=1))</f>
        <v/>
      </c>
      <c r="BW1877" s="91">
        <f>IF(OR(AY1877=0,BF1877&lt;&gt;"Y",BG1877&lt;&gt;"Y"),"",1+SUMPRODUCT(($A$6:$A$2604=A1877)*($AY$6:$AY$2604&gt;0)*($BF$6:$BF$2604="Y")*($BG$6:$BG$2604="Y")*(($AY$6:$AY$2604&gt;AY1877)+($AY$6:$AY$2604=AY1877)*($AD$6:$AD$2604&gt;AD1877))))</f>
        <v/>
      </c>
    </row>
    <row r="1878" ht="23.85" customHeight="1" s="55">
      <c r="A1878" s="90" t="n">
        <v>46296</v>
      </c>
      <c r="B1878" s="91" t="inlineStr">
        <is>
          <t>ELIN</t>
        </is>
      </c>
      <c r="C1878" s="91" t="inlineStr">
        <is>
          <t>INE050401020</t>
        </is>
      </c>
      <c r="D1878" s="91" t="n"/>
      <c r="E1878" s="91" t="inlineStr">
        <is>
          <t>None</t>
        </is>
      </c>
      <c r="F1878" s="93" t="n">
        <v>396</v>
      </c>
      <c r="G1878" s="92" t="inlineStr">
        <is>
          <t>N</t>
        </is>
      </c>
      <c r="H1878" s="94" t="n"/>
      <c r="I1878" s="91" t="inlineStr">
        <is>
          <t>N</t>
        </is>
      </c>
      <c r="J1878" s="92">
        <f>IF(K1878="","N","Y")</f>
        <v/>
      </c>
      <c r="K1878" s="94">
        <f>_xlfn.TEXTJOIN("; ",TRUE,IF(P1878="52-wk low","52-wk low",""),IF(AND(AD1878&gt;=Settings!$B$12,M1878&lt;0),"Distribution",""),IF(AND(AJ1878="Y",M1878&lt;0,AK1878&lt;-Settings!$B$13),"Long unwinding",""),IF(AND(AJ1878="Y",M1878&lt;0,AK1878&gt;Settings!$B$13),"Short buildup",""))</f>
        <v/>
      </c>
      <c r="L1878" s="95" t="n">
        <v>79.73</v>
      </c>
      <c r="M1878" s="96" t="n">
        <v>-7.61</v>
      </c>
      <c r="N1878" s="93" t="n">
        <v>2568</v>
      </c>
      <c r="O1878" s="91" t="inlineStr">
        <is>
          <t>Top loser</t>
        </is>
      </c>
      <c r="P1878" s="91" t="inlineStr">
        <is>
          <t>52-wk low</t>
        </is>
      </c>
      <c r="Q1878" s="97" t="n">
        <v>4.24</v>
      </c>
      <c r="R1878" s="96" t="n">
        <v>1.5</v>
      </c>
      <c r="S1878" s="96" t="n">
        <v>3.11</v>
      </c>
      <c r="T1878" s="96" t="n">
        <v>2.09</v>
      </c>
      <c r="U1878" s="96" t="n">
        <v>1.61</v>
      </c>
      <c r="V1878" s="103" t="n">
        <v>0.5600000000000001</v>
      </c>
      <c r="W1878" s="102" t="n">
        <v>2</v>
      </c>
      <c r="X1878" s="93" t="n">
        <v>83</v>
      </c>
      <c r="Y1878" s="91" t="inlineStr">
        <is>
          <t>None</t>
        </is>
      </c>
      <c r="Z1878" s="99" t="n">
        <v>63.38</v>
      </c>
      <c r="AA1878" s="96" t="n">
        <v>1.13</v>
      </c>
      <c r="AB1878" s="96" t="n">
        <v>1.18</v>
      </c>
      <c r="AC1878" s="96" t="n">
        <v>3.44</v>
      </c>
      <c r="AD1878" s="96" t="n">
        <v>2.66</v>
      </c>
      <c r="AE1878" s="96" t="n">
        <v>2.66</v>
      </c>
      <c r="AF1878" s="103" t="n">
        <v>1.52</v>
      </c>
      <c r="AG1878" s="91" t="inlineStr">
        <is>
          <t>Quiet accumulation</t>
        </is>
      </c>
      <c r="AH1878" s="100" t="n">
        <v>0</v>
      </c>
      <c r="AI1878" s="101" t="n">
        <v>0</v>
      </c>
      <c r="AJ1878" s="92" t="inlineStr">
        <is>
          <t>N</t>
        </is>
      </c>
      <c r="AK1878" s="96" t="n"/>
      <c r="AL1878" s="91" t="inlineStr">
        <is>
          <t>n/a</t>
        </is>
      </c>
      <c r="AM1878" s="93" t="n"/>
      <c r="AN1878" s="92" t="inlineStr">
        <is>
          <t>None</t>
        </is>
      </c>
      <c r="AO1878" s="102" t="n">
        <v>0</v>
      </c>
      <c r="AP1878" s="103" t="n">
        <v>0.47</v>
      </c>
      <c r="AQ1878" s="102" t="n">
        <v>3</v>
      </c>
      <c r="AR1878" s="91" t="inlineStr">
        <is>
          <t>N</t>
        </is>
      </c>
      <c r="AS1878" s="104" t="n"/>
      <c r="AT1878" s="92">
        <f>IF(AND(P1878="52-wk high",T1878&gt;=Settings!$B$7),"Y","N")</f>
        <v/>
      </c>
      <c r="AU1878" s="91">
        <f>IF(AND(AD1878&gt;=Settings!$B$8,M1878&gt;0),"Y","N")</f>
        <v/>
      </c>
      <c r="AV1878" s="91">
        <f>IF(OR(AH1878&gt;Settings!$B$9,AI1878&gt;Settings!$B$9),"Y","N")</f>
        <v/>
      </c>
      <c r="AW1878" s="91">
        <f>IF(AJ1878&lt;&gt;"Y","n/a",IF(AND(M1878&gt;0,AK1878&gt;Settings!$B$10),"Y","N"))</f>
        <v/>
      </c>
      <c r="AX1878" s="91">
        <f>IF(AO1878&gt;=Settings!$B$11,"Y","N")</f>
        <v/>
      </c>
      <c r="AY1878" s="99">
        <f>(AT1878="Y")+(AU1878="Y")+(AV1878="Y")+(AW1878="Y")+(AX1878="Y")</f>
        <v/>
      </c>
      <c r="AZ1878" s="94">
        <f>IF(AY1878=0,"None",_xlfn.TEXTJOIN(", ",TRUE(),IF(AT1878="Y","Breakout",""),IF(AU1878="Y","Accumulation",""),IF(AV1878="Y","Institutional buying",""),IF(AW1878="Y","Long buildup",""),IF(AX1878="Y","Momentum leader","")))</f>
        <v/>
      </c>
      <c r="BA1878" s="94">
        <f>IF(BW1878="","","Passes "&amp;AY1878&amp;" of 5 buy-side scans"&amp;IF(G1878="Y","; RED FLAG: filter out using Red flag column",""))</f>
        <v/>
      </c>
      <c r="BB1878" s="91" t="inlineStr">
        <is>
          <t>None</t>
        </is>
      </c>
      <c r="BC1878" s="92" t="inlineStr">
        <is>
          <t>Y</t>
        </is>
      </c>
      <c r="BD1878" s="94" t="inlineStr">
        <is>
          <t>High-low range &gt;150% in 12 months</t>
        </is>
      </c>
      <c r="BE1878" s="94" t="n"/>
      <c r="BF1878" s="92">
        <f>IF(R1878*100000&gt;=Settings!$B$5,"Y","N")</f>
        <v/>
      </c>
      <c r="BG1878" s="91">
        <f>IF(F1878&gt;Settings!$B$6,"Y","N")</f>
        <v/>
      </c>
      <c r="BH1878" s="97" t="n">
        <v>-64.25</v>
      </c>
      <c r="BI1878" s="96" t="n">
        <v>-10.92</v>
      </c>
      <c r="BJ1878" s="96" t="n">
        <v>-17.09</v>
      </c>
      <c r="BK1878" s="96" t="n">
        <v>-20.09</v>
      </c>
      <c r="BL1878" s="96" t="n">
        <v>-24.24</v>
      </c>
      <c r="BM1878" s="96" t="n">
        <v>-62.34</v>
      </c>
      <c r="BN1878" s="97" t="n">
        <v>-11.32</v>
      </c>
      <c r="BO1878" s="96" t="n">
        <v>-16.32</v>
      </c>
      <c r="BP1878" s="96" t="n">
        <v>-22.98</v>
      </c>
      <c r="BQ1878" s="96" t="n">
        <v>-35.12</v>
      </c>
      <c r="BR1878" s="91" t="inlineStr">
        <is>
          <t>Stacked down</t>
        </is>
      </c>
      <c r="BS1878" s="91" t="inlineStr">
        <is>
          <t>None</t>
        </is>
      </c>
      <c r="BT1878" s="96" t="n">
        <v>17.4</v>
      </c>
      <c r="BU1878" s="91" t="inlineStr">
        <is>
          <t>N</t>
        </is>
      </c>
      <c r="BV1878" s="99">
        <f>IF(OR(BF1878&lt;&gt;"Y",BG1878&lt;&gt;"Y"),"",(AND(ISNUMBER(BQ1878),BQ1878&gt;0))+(BR1878="Stacked up")+(AND(ISNUMBER(BH1878),BH1878&gt;=-Settings!$B$17))+(AND(ISNUMBER(BK1878),ISNUMBER(BM1878),BK1878&gt;0,BM1878&gt;0))+(AND(ISNUMBER(AQ1878),AQ1878&gt;=Settings!$B$18))+(AND(ISNUMBER(BT1878),BT1878&gt;=Settings!$B$19,BT1878&lt;=Settings!$B$20))+(AND(ISNUMBER(AS1878),AS1878&gt;0))+(AND(ISNUMBER(T1878),ISNUMBER(M1878),T1878&gt;=Settings!$B$21,M1878&gt;0))+(AND(ISNUMBER(AD1878),ISNUMBER(M1878),AD1878&gt;=Settings!$B$22,M1878&gt;0))+(AY1878&gt;=1))</f>
        <v/>
      </c>
      <c r="BW1878" s="91">
        <f>IF(OR(AY1878=0,BF1878&lt;&gt;"Y",BG1878&lt;&gt;"Y"),"",1+SUMPRODUCT(($A$6:$A$2604=A1878)*($AY$6:$AY$2604&gt;0)*($BF$6:$BF$2604="Y")*($BG$6:$BG$2604="Y")*(($AY$6:$AY$2604&gt;AY1878)+($AY$6:$AY$2604=AY1878)*($AD$6:$AD$2604&gt;AD1878))))</f>
        <v/>
      </c>
    </row>
    <row r="1879" ht="23.85" customHeight="1" s="55">
      <c r="A1879" s="90" t="n">
        <v>46296</v>
      </c>
      <c r="B1879" s="91" t="inlineStr">
        <is>
          <t>GVKPIL</t>
        </is>
      </c>
      <c r="C1879" s="91" t="inlineStr">
        <is>
          <t>INE251H01024</t>
        </is>
      </c>
      <c r="D1879" s="91" t="n"/>
      <c r="E1879" s="91" t="inlineStr">
        <is>
          <t>None</t>
        </is>
      </c>
      <c r="F1879" s="93" t="n">
        <v>396</v>
      </c>
      <c r="G1879" s="92" t="inlineStr">
        <is>
          <t>Y</t>
        </is>
      </c>
      <c r="H1879" s="94" t="inlineStr">
        <is>
          <t>GSM Stage 0; IRP (insolvency); T2T (BE series)</t>
        </is>
      </c>
      <c r="I1879" s="91" t="inlineStr">
        <is>
          <t>Y</t>
        </is>
      </c>
      <c r="J1879" s="92">
        <f>IF(K1879="","N","Y")</f>
        <v/>
      </c>
      <c r="K1879" s="94">
        <f>_xlfn.TEXTJOIN("; ",TRUE,IF(P1879="52-wk low","52-wk low",""),IF(AND(AD1879&gt;=Settings!$B$12,M1879&lt;0),"Distribution",""),IF(AND(AJ1879="Y",M1879&lt;0,AK1879&lt;-Settings!$B$13),"Long unwinding",""),IF(AND(AJ1879="Y",M1879&lt;0,AK1879&gt;Settings!$B$13),"Short buildup",""))</f>
        <v/>
      </c>
      <c r="L1879" s="95" t="n">
        <v>2.51</v>
      </c>
      <c r="M1879" s="96" t="n">
        <v>-1.95</v>
      </c>
      <c r="N1879" s="93" t="n">
        <v>1610</v>
      </c>
      <c r="O1879" s="91" t="inlineStr">
        <is>
          <t>None</t>
        </is>
      </c>
      <c r="P1879" s="91" t="inlineStr">
        <is>
          <t>None</t>
        </is>
      </c>
      <c r="Q1879" s="97" t="n">
        <v>2.73</v>
      </c>
      <c r="R1879" s="96" t="n">
        <v>10.08</v>
      </c>
      <c r="S1879" s="96" t="n">
        <v>0.26</v>
      </c>
      <c r="T1879" s="96" t="n">
        <v>0.32</v>
      </c>
      <c r="U1879" s="96" t="n">
        <v>0.34</v>
      </c>
      <c r="V1879" s="103" t="n">
        <v>1.24</v>
      </c>
      <c r="W1879" s="102" t="n">
        <v>4</v>
      </c>
      <c r="X1879" s="93" t="n"/>
      <c r="Y1879" s="91" t="inlineStr">
        <is>
          <t>None</t>
        </is>
      </c>
      <c r="Z1879" s="99" t="n"/>
      <c r="AA1879" s="96" t="n"/>
      <c r="AB1879" s="96" t="n"/>
      <c r="AC1879" s="96" t="n"/>
      <c r="AD1879" s="96" t="n"/>
      <c r="AE1879" s="96" t="n"/>
      <c r="AF1879" s="103" t="n"/>
      <c r="AG1879" s="91" t="inlineStr">
        <is>
          <t>No delivery data</t>
        </is>
      </c>
      <c r="AH1879" s="100" t="n">
        <v>0</v>
      </c>
      <c r="AI1879" s="101" t="n">
        <v>0</v>
      </c>
      <c r="AJ1879" s="92" t="inlineStr">
        <is>
          <t>N</t>
        </is>
      </c>
      <c r="AK1879" s="96" t="n"/>
      <c r="AL1879" s="91" t="inlineStr">
        <is>
          <t>n/a</t>
        </is>
      </c>
      <c r="AM1879" s="93" t="n"/>
      <c r="AN1879" s="92" t="inlineStr">
        <is>
          <t>None</t>
        </is>
      </c>
      <c r="AO1879" s="102" t="n">
        <v>0</v>
      </c>
      <c r="AP1879" s="103" t="n">
        <v>0.6</v>
      </c>
      <c r="AQ1879" s="102" t="n">
        <v>20</v>
      </c>
      <c r="AR1879" s="91" t="inlineStr">
        <is>
          <t>N</t>
        </is>
      </c>
      <c r="AS1879" s="104" t="n"/>
      <c r="AT1879" s="92">
        <f>IF(AND(P1879="52-wk high",T1879&gt;=Settings!$B$7),"Y","N")</f>
        <v/>
      </c>
      <c r="AU1879" s="91">
        <f>IF(AND(AD1879&gt;=Settings!$B$8,M1879&gt;0),"Y","N")</f>
        <v/>
      </c>
      <c r="AV1879" s="91">
        <f>IF(OR(AH1879&gt;Settings!$B$9,AI1879&gt;Settings!$B$9),"Y","N")</f>
        <v/>
      </c>
      <c r="AW1879" s="91">
        <f>IF(AJ1879&lt;&gt;"Y","n/a",IF(AND(M1879&gt;0,AK1879&gt;Settings!$B$10),"Y","N"))</f>
        <v/>
      </c>
      <c r="AX1879" s="91">
        <f>IF(AO1879&gt;=Settings!$B$11,"Y","N")</f>
        <v/>
      </c>
      <c r="AY1879" s="99">
        <f>(AT1879="Y")+(AU1879="Y")+(AV1879="Y")+(AW1879="Y")+(AX1879="Y")</f>
        <v/>
      </c>
      <c r="AZ1879" s="94">
        <f>IF(AY1879=0,"None",_xlfn.TEXTJOIN(", ",TRUE(),IF(AT1879="Y","Breakout",""),IF(AU1879="Y","Accumulation",""),IF(AV1879="Y","Institutional buying",""),IF(AW1879="Y","Long buildup",""),IF(AX1879="Y","Momentum leader","")))</f>
        <v/>
      </c>
      <c r="BA1879" s="94">
        <f>IF(BW1879="","","Passes "&amp;AY1879&amp;" of 5 buy-side scans"&amp;IF(G1879="Y","; RED FLAG: filter out using Red flag column",""))</f>
        <v/>
      </c>
      <c r="BB1879" s="91" t="inlineStr">
        <is>
          <t>Lower</t>
        </is>
      </c>
      <c r="BC1879" s="92" t="inlineStr">
        <is>
          <t>Y</t>
        </is>
      </c>
      <c r="BD1879" s="94" t="inlineStr">
        <is>
          <t>EPS zero</t>
        </is>
      </c>
      <c r="BE1879" s="94" t="n"/>
      <c r="BF1879" s="92">
        <f>IF(R1879*100000&gt;=Settings!$B$5,"Y","N")</f>
        <v/>
      </c>
      <c r="BG1879" s="91">
        <f>IF(F1879&gt;Settings!$B$6,"Y","N")</f>
        <v/>
      </c>
      <c r="BH1879" s="97" t="n">
        <v>-31.42</v>
      </c>
      <c r="BI1879" s="96" t="n">
        <v>-2.71</v>
      </c>
      <c r="BJ1879" s="96" t="n">
        <v>20.67</v>
      </c>
      <c r="BK1879" s="96" t="n">
        <v>-5.28</v>
      </c>
      <c r="BL1879" s="96" t="n">
        <v>4.15</v>
      </c>
      <c r="BM1879" s="96" t="n">
        <v>-28.69</v>
      </c>
      <c r="BN1879" s="97" t="n">
        <v>3.15</v>
      </c>
      <c r="BO1879" s="96" t="n">
        <v>4.24</v>
      </c>
      <c r="BP1879" s="96" t="n">
        <v>-0.63</v>
      </c>
      <c r="BQ1879" s="96" t="n">
        <v>-8.56</v>
      </c>
      <c r="BR1879" s="91" t="inlineStr">
        <is>
          <t>Mixed</t>
        </is>
      </c>
      <c r="BS1879" s="91" t="inlineStr">
        <is>
          <t>None</t>
        </is>
      </c>
      <c r="BT1879" s="96" t="n">
        <v>58.6</v>
      </c>
      <c r="BU1879" s="91" t="inlineStr">
        <is>
          <t>N</t>
        </is>
      </c>
      <c r="BV1879" s="99">
        <f>IF(OR(BF1879&lt;&gt;"Y",BG1879&lt;&gt;"Y"),"",(AND(ISNUMBER(BQ1879),BQ1879&gt;0))+(BR1879="Stacked up")+(AND(ISNUMBER(BH1879),BH1879&gt;=-Settings!$B$17))+(AND(ISNUMBER(BK1879),ISNUMBER(BM1879),BK1879&gt;0,BM1879&gt;0))+(AND(ISNUMBER(AQ1879),AQ1879&gt;=Settings!$B$18))+(AND(ISNUMBER(BT1879),BT1879&gt;=Settings!$B$19,BT1879&lt;=Settings!$B$20))+(AND(ISNUMBER(AS1879),AS1879&gt;0))+(AND(ISNUMBER(T1879),ISNUMBER(M1879),T1879&gt;=Settings!$B$21,M1879&gt;0))+(AND(ISNUMBER(AD1879),ISNUMBER(M1879),AD1879&gt;=Settings!$B$22,M1879&gt;0))+(AY1879&gt;=1))</f>
        <v/>
      </c>
      <c r="BW1879" s="91">
        <f>IF(OR(AY1879=0,BF1879&lt;&gt;"Y",BG1879&lt;&gt;"Y"),"",1+SUMPRODUCT(($A$6:$A$2604=A1879)*($AY$6:$AY$2604&gt;0)*($BF$6:$BF$2604="Y")*($BG$6:$BG$2604="Y")*(($AY$6:$AY$2604&gt;AY1879)+($AY$6:$AY$2604=AY1879)*($AD$6:$AD$2604&gt;AD1879))))</f>
        <v/>
      </c>
    </row>
    <row r="1880" ht="23.85" customHeight="1" s="55">
      <c r="A1880" s="90" t="n">
        <v>46296</v>
      </c>
      <c r="B1880" s="91" t="inlineStr">
        <is>
          <t>SBGLP</t>
        </is>
      </c>
      <c r="C1880" s="91" t="inlineStr">
        <is>
          <t>INE05ST01028</t>
        </is>
      </c>
      <c r="D1880" s="91" t="n"/>
      <c r="E1880" s="91" t="inlineStr">
        <is>
          <t>None</t>
        </is>
      </c>
      <c r="F1880" s="93" t="n">
        <v>395</v>
      </c>
      <c r="G1880" s="92" t="inlineStr">
        <is>
          <t>N</t>
        </is>
      </c>
      <c r="H1880" s="94" t="n"/>
      <c r="I1880" s="91" t="inlineStr">
        <is>
          <t>N</t>
        </is>
      </c>
      <c r="J1880" s="92">
        <f>IF(K1880="","N","Y")</f>
        <v/>
      </c>
      <c r="K1880" s="94">
        <f>_xlfn.TEXTJOIN("; ",TRUE,IF(P1880="52-wk low","52-wk low",""),IF(AND(AD1880&gt;=Settings!$B$12,M1880&lt;0),"Distribution",""),IF(AND(AJ1880="Y",M1880&lt;0,AK1880&lt;-Settings!$B$13),"Long unwinding",""),IF(AND(AJ1880="Y",M1880&lt;0,AK1880&gt;Settings!$B$13),"Short buildup",""))</f>
        <v/>
      </c>
      <c r="L1880" s="95" t="n">
        <v>22.75</v>
      </c>
      <c r="M1880" s="96" t="n">
        <v>-0.39</v>
      </c>
      <c r="N1880" s="93" t="n">
        <v>745</v>
      </c>
      <c r="O1880" s="91" t="inlineStr">
        <is>
          <t>None</t>
        </is>
      </c>
      <c r="P1880" s="91" t="inlineStr">
        <is>
          <t>None</t>
        </is>
      </c>
      <c r="Q1880" s="97" t="n">
        <v>0.33</v>
      </c>
      <c r="R1880" s="96" t="n">
        <v>2.2</v>
      </c>
      <c r="S1880" s="96" t="n">
        <v>0.15</v>
      </c>
      <c r="T1880" s="96" t="n">
        <v>0.33</v>
      </c>
      <c r="U1880" s="96" t="n">
        <v>0.41</v>
      </c>
      <c r="V1880" s="103" t="n">
        <v>2.77</v>
      </c>
      <c r="W1880" s="102" t="n">
        <v>7</v>
      </c>
      <c r="X1880" s="93" t="n"/>
      <c r="Y1880" s="91" t="inlineStr">
        <is>
          <t>None</t>
        </is>
      </c>
      <c r="Z1880" s="99" t="n">
        <v>80.87</v>
      </c>
      <c r="AA1880" s="96" t="n">
        <v>1.29</v>
      </c>
      <c r="AB1880" s="96" t="n">
        <v>1.15</v>
      </c>
      <c r="AC1880" s="96" t="n">
        <v>0.25</v>
      </c>
      <c r="AD1880" s="96" t="n">
        <v>0.51</v>
      </c>
      <c r="AE1880" s="96" t="n">
        <v>0.54</v>
      </c>
      <c r="AF1880" s="103" t="n">
        <v>0.8</v>
      </c>
      <c r="AG1880" s="91" t="inlineStr">
        <is>
          <t>Drying up</t>
        </is>
      </c>
      <c r="AH1880" s="100" t="n">
        <v>0</v>
      </c>
      <c r="AI1880" s="101" t="n">
        <v>0</v>
      </c>
      <c r="AJ1880" s="92" t="inlineStr">
        <is>
          <t>N</t>
        </is>
      </c>
      <c r="AK1880" s="96" t="n"/>
      <c r="AL1880" s="91" t="inlineStr">
        <is>
          <t>n/a</t>
        </is>
      </c>
      <c r="AM1880" s="93" t="n"/>
      <c r="AN1880" s="92" t="inlineStr">
        <is>
          <t>None</t>
        </is>
      </c>
      <c r="AO1880" s="102" t="n">
        <v>0</v>
      </c>
      <c r="AP1880" s="103" t="n">
        <v>0.72</v>
      </c>
      <c r="AQ1880" s="102" t="n">
        <v>40</v>
      </c>
      <c r="AR1880" s="91" t="inlineStr">
        <is>
          <t>N</t>
        </is>
      </c>
      <c r="AS1880" s="104" t="n"/>
      <c r="AT1880" s="92">
        <f>IF(AND(P1880="52-wk high",T1880&gt;=Settings!$B$7),"Y","N")</f>
        <v/>
      </c>
      <c r="AU1880" s="91">
        <f>IF(AND(AD1880&gt;=Settings!$B$8,M1880&gt;0),"Y","N")</f>
        <v/>
      </c>
      <c r="AV1880" s="91">
        <f>IF(OR(AH1880&gt;Settings!$B$9,AI1880&gt;Settings!$B$9),"Y","N")</f>
        <v/>
      </c>
      <c r="AW1880" s="91">
        <f>IF(AJ1880&lt;&gt;"Y","n/a",IF(AND(M1880&gt;0,AK1880&gt;Settings!$B$10),"Y","N"))</f>
        <v/>
      </c>
      <c r="AX1880" s="91">
        <f>IF(AO1880&gt;=Settings!$B$11,"Y","N")</f>
        <v/>
      </c>
      <c r="AY1880" s="99">
        <f>(AT1880="Y")+(AU1880="Y")+(AV1880="Y")+(AW1880="Y")+(AX1880="Y")</f>
        <v/>
      </c>
      <c r="AZ1880" s="94">
        <f>IF(AY1880=0,"None",_xlfn.TEXTJOIN(", ",TRUE(),IF(AT1880="Y","Breakout",""),IF(AU1880="Y","Accumulation",""),IF(AV1880="Y","Institutional buying",""),IF(AW1880="Y","Long buildup",""),IF(AX1880="Y","Momentum leader","")))</f>
        <v/>
      </c>
      <c r="BA1880" s="94">
        <f>IF(BW1880="","","Passes "&amp;AY1880&amp;" of 5 buy-side scans"&amp;IF(G1880="Y","; RED FLAG: filter out using Red flag column",""))</f>
        <v/>
      </c>
      <c r="BB1880" s="91" t="inlineStr">
        <is>
          <t>None</t>
        </is>
      </c>
      <c r="BC1880" s="92" t="inlineStr">
        <is>
          <t>N</t>
        </is>
      </c>
      <c r="BD1880" s="94" t="n"/>
      <c r="BE1880" s="94" t="n"/>
      <c r="BF1880" s="92">
        <f>IF(R1880*100000&gt;=Settings!$B$5,"Y","N")</f>
        <v/>
      </c>
      <c r="BG1880" s="91">
        <f>IF(F1880&gt;Settings!$B$6,"Y","N")</f>
        <v/>
      </c>
      <c r="BH1880" s="97" t="n">
        <v>-44.38</v>
      </c>
      <c r="BI1880" s="96" t="n">
        <v>-0.61</v>
      </c>
      <c r="BJ1880" s="96" t="n">
        <v>-6.49</v>
      </c>
      <c r="BK1880" s="96" t="n">
        <v>-6.99</v>
      </c>
      <c r="BL1880" s="96" t="n">
        <v>9.27</v>
      </c>
      <c r="BM1880" s="96" t="n">
        <v>-30.81</v>
      </c>
      <c r="BN1880" s="97" t="n">
        <v>-2.55</v>
      </c>
      <c r="BO1880" s="96" t="n">
        <v>-5.23</v>
      </c>
      <c r="BP1880" s="96" t="n">
        <v>-9.119999999999999</v>
      </c>
      <c r="BQ1880" s="96" t="n">
        <v>-15.72</v>
      </c>
      <c r="BR1880" s="91" t="inlineStr">
        <is>
          <t>Stacked down</t>
        </is>
      </c>
      <c r="BS1880" s="91" t="inlineStr">
        <is>
          <t>None</t>
        </is>
      </c>
      <c r="BT1880" s="96" t="n">
        <v>45.6</v>
      </c>
      <c r="BU1880" s="91" t="inlineStr">
        <is>
          <t>N</t>
        </is>
      </c>
      <c r="BV1880" s="99">
        <f>IF(OR(BF1880&lt;&gt;"Y",BG1880&lt;&gt;"Y"),"",(AND(ISNUMBER(BQ1880),BQ1880&gt;0))+(BR1880="Stacked up")+(AND(ISNUMBER(BH1880),BH1880&gt;=-Settings!$B$17))+(AND(ISNUMBER(BK1880),ISNUMBER(BM1880),BK1880&gt;0,BM1880&gt;0))+(AND(ISNUMBER(AQ1880),AQ1880&gt;=Settings!$B$18))+(AND(ISNUMBER(BT1880),BT1880&gt;=Settings!$B$19,BT1880&lt;=Settings!$B$20))+(AND(ISNUMBER(AS1880),AS1880&gt;0))+(AND(ISNUMBER(T1880),ISNUMBER(M1880),T1880&gt;=Settings!$B$21,M1880&gt;0))+(AND(ISNUMBER(AD1880),ISNUMBER(M1880),AD1880&gt;=Settings!$B$22,M1880&gt;0))+(AY1880&gt;=1))</f>
        <v/>
      </c>
      <c r="BW1880" s="91">
        <f>IF(OR(AY1880=0,BF1880&lt;&gt;"Y",BG1880&lt;&gt;"Y"),"",1+SUMPRODUCT(($A$6:$A$2604=A1880)*($AY$6:$AY$2604&gt;0)*($BF$6:$BF$2604="Y")*($BG$6:$BG$2604="Y")*(($AY$6:$AY$2604&gt;AY1880)+($AY$6:$AY$2604=AY1880)*($AD$6:$AD$2604&gt;AD1880))))</f>
        <v/>
      </c>
    </row>
    <row r="1881" ht="23.85" customHeight="1" s="55">
      <c r="A1881" s="90" t="n">
        <v>46296</v>
      </c>
      <c r="B1881" s="91" t="inlineStr">
        <is>
          <t>SHIVACEM</t>
        </is>
      </c>
      <c r="C1881" s="91" t="inlineStr">
        <is>
          <t>INE555C01029</t>
        </is>
      </c>
      <c r="D1881" s="91" t="n"/>
      <c r="E1881" s="91" t="inlineStr">
        <is>
          <t>None</t>
        </is>
      </c>
      <c r="F1881" s="93" t="n">
        <v>394</v>
      </c>
      <c r="G1881" s="92" t="inlineStr">
        <is>
          <t>N</t>
        </is>
      </c>
      <c r="H1881" s="94" t="n"/>
      <c r="I1881" s="91" t="inlineStr">
        <is>
          <t>N</t>
        </is>
      </c>
      <c r="J1881" s="92">
        <f>IF(K1881="","N","Y")</f>
        <v/>
      </c>
      <c r="K1881" s="94">
        <f>_xlfn.TEXTJOIN("; ",TRUE,IF(P1881="52-wk low","52-wk low",""),IF(AND(AD1881&gt;=Settings!$B$12,M1881&lt;0),"Distribution",""),IF(AND(AJ1881="Y",M1881&lt;0,AK1881&lt;-Settings!$B$13),"Long unwinding",""),IF(AND(AJ1881="Y",M1881&lt;0,AK1881&gt;Settings!$B$13),"Short buildup",""))</f>
        <v/>
      </c>
      <c r="L1881" s="95" t="n">
        <v>13.34</v>
      </c>
      <c r="M1881" s="96" t="n">
        <v>-3.05</v>
      </c>
      <c r="N1881" s="93" t="n">
        <v>2107</v>
      </c>
      <c r="O1881" s="91" t="inlineStr">
        <is>
          <t>None</t>
        </is>
      </c>
      <c r="P1881" s="91" t="inlineStr">
        <is>
          <t>52-wk low</t>
        </is>
      </c>
      <c r="Q1881" s="97" t="n">
        <v>2.96</v>
      </c>
      <c r="R1881" s="96" t="n">
        <v>1.03</v>
      </c>
      <c r="S1881" s="96" t="n">
        <v>3.29</v>
      </c>
      <c r="T1881" s="96" t="n"/>
      <c r="U1881" s="96" t="n"/>
      <c r="V1881" s="103" t="n"/>
      <c r="W1881" s="102" t="n"/>
      <c r="X1881" s="93" t="n"/>
      <c r="Y1881" s="91" t="inlineStr">
        <is>
          <t>None</t>
        </is>
      </c>
      <c r="Z1881" s="99" t="n">
        <v>64.11</v>
      </c>
      <c r="AA1881" s="96" t="n">
        <v>0.8</v>
      </c>
      <c r="AB1881" s="96" t="n"/>
      <c r="AC1881" s="96" t="n">
        <v>2.74</v>
      </c>
      <c r="AD1881" s="96" t="n"/>
      <c r="AE1881" s="96" t="n"/>
      <c r="AF1881" s="103" t="n"/>
      <c r="AG1881" s="91" t="n"/>
      <c r="AH1881" s="100" t="n">
        <v>0</v>
      </c>
      <c r="AI1881" s="101" t="n">
        <v>0</v>
      </c>
      <c r="AJ1881" s="92" t="inlineStr">
        <is>
          <t>N</t>
        </is>
      </c>
      <c r="AK1881" s="96" t="n"/>
      <c r="AL1881" s="91" t="inlineStr">
        <is>
          <t>n/a</t>
        </is>
      </c>
      <c r="AM1881" s="93" t="n"/>
      <c r="AN1881" s="92" t="inlineStr">
        <is>
          <t>None</t>
        </is>
      </c>
      <c r="AO1881" s="102" t="n">
        <v>0</v>
      </c>
      <c r="AP1881" s="103" t="n"/>
      <c r="AQ1881" s="102" t="n"/>
      <c r="AR1881" s="91" t="inlineStr">
        <is>
          <t>N</t>
        </is>
      </c>
      <c r="AS1881" s="104" t="n"/>
      <c r="AT1881" s="92">
        <f>IF(AND(P1881="52-wk high",T1881&gt;=Settings!$B$7),"Y","N")</f>
        <v/>
      </c>
      <c r="AU1881" s="91">
        <f>IF(AND(AD1881&gt;=Settings!$B$8,M1881&gt;0),"Y","N")</f>
        <v/>
      </c>
      <c r="AV1881" s="91">
        <f>IF(OR(AH1881&gt;Settings!$B$9,AI1881&gt;Settings!$B$9),"Y","N")</f>
        <v/>
      </c>
      <c r="AW1881" s="91">
        <f>IF(AJ1881&lt;&gt;"Y","n/a",IF(AND(M1881&gt;0,AK1881&gt;Settings!$B$10),"Y","N"))</f>
        <v/>
      </c>
      <c r="AX1881" s="91">
        <f>IF(AO1881&gt;=Settings!$B$11,"Y","N")</f>
        <v/>
      </c>
      <c r="AY1881" s="99">
        <f>(AT1881="Y")+(AU1881="Y")+(AV1881="Y")+(AW1881="Y")+(AX1881="Y")</f>
        <v/>
      </c>
      <c r="AZ1881" s="94">
        <f>IF(AY1881=0,"None",_xlfn.TEXTJOIN(", ",TRUE(),IF(AT1881="Y","Breakout",""),IF(AU1881="Y","Accumulation",""),IF(AV1881="Y","Institutional buying",""),IF(AW1881="Y","Long buildup",""),IF(AX1881="Y","Momentum leader","")))</f>
        <v/>
      </c>
      <c r="BA1881" s="94">
        <f>IF(BW1881="","","Passes "&amp;AY1881&amp;" of 5 buy-side scans"&amp;IF(G1881="Y","; RED FLAG: filter out using Red flag column",""))</f>
        <v/>
      </c>
      <c r="BB1881" s="91" t="inlineStr">
        <is>
          <t>None</t>
        </is>
      </c>
      <c r="BC1881" s="92" t="inlineStr">
        <is>
          <t>N</t>
        </is>
      </c>
      <c r="BD1881" s="94" t="n"/>
      <c r="BE1881" s="94" t="n"/>
      <c r="BF1881" s="92">
        <f>IF(R1881*100000&gt;=Settings!$B$5,"Y","N")</f>
        <v/>
      </c>
      <c r="BG1881" s="91">
        <f>IF(F1881&gt;Settings!$B$6,"Y","N")</f>
        <v/>
      </c>
      <c r="BH1881" s="97" t="n">
        <v>-25.64</v>
      </c>
      <c r="BI1881" s="96" t="n">
        <v>-14.76</v>
      </c>
      <c r="BJ1881" s="96" t="n">
        <v>-16.83</v>
      </c>
      <c r="BK1881" s="96" t="n"/>
      <c r="BL1881" s="96" t="n"/>
      <c r="BM1881" s="96" t="n"/>
      <c r="BN1881" s="97" t="n">
        <v>-12.95</v>
      </c>
      <c r="BO1881" s="96" t="n"/>
      <c r="BP1881" s="96" t="n"/>
      <c r="BQ1881" s="96" t="n"/>
      <c r="BR1881" s="91" t="n"/>
      <c r="BS1881" s="91" t="n"/>
      <c r="BT1881" s="96" t="n">
        <v>11.3</v>
      </c>
      <c r="BU1881" s="91" t="n"/>
      <c r="BV1881" s="99">
        <f>IF(OR(BF1881&lt;&gt;"Y",BG1881&lt;&gt;"Y"),"",(AND(ISNUMBER(BQ1881),BQ1881&gt;0))+(BR1881="Stacked up")+(AND(ISNUMBER(BH1881),BH1881&gt;=-Settings!$B$17))+(AND(ISNUMBER(BK1881),ISNUMBER(BM1881),BK1881&gt;0,BM1881&gt;0))+(AND(ISNUMBER(AQ1881),AQ1881&gt;=Settings!$B$18))+(AND(ISNUMBER(BT1881),BT1881&gt;=Settings!$B$19,BT1881&lt;=Settings!$B$20))+(AND(ISNUMBER(AS1881),AS1881&gt;0))+(AND(ISNUMBER(T1881),ISNUMBER(M1881),T1881&gt;=Settings!$B$21,M1881&gt;0))+(AND(ISNUMBER(AD1881),ISNUMBER(M1881),AD1881&gt;=Settings!$B$22,M1881&gt;0))+(AY1881&gt;=1))</f>
        <v/>
      </c>
      <c r="BW1881" s="91">
        <f>IF(OR(AY1881=0,BF1881&lt;&gt;"Y",BG1881&lt;&gt;"Y"),"",1+SUMPRODUCT(($A$6:$A$2604=A1881)*($AY$6:$AY$2604&gt;0)*($BF$6:$BF$2604="Y")*($BG$6:$BG$2604="Y")*(($AY$6:$AY$2604&gt;AY1881)+($AY$6:$AY$2604=AY1881)*($AD$6:$AD$2604&gt;AD1881))))</f>
        <v/>
      </c>
    </row>
    <row r="1882" ht="23.85" customHeight="1" s="55">
      <c r="A1882" s="90" t="n">
        <v>46296</v>
      </c>
      <c r="B1882" s="91" t="inlineStr">
        <is>
          <t>REMSONSIND</t>
        </is>
      </c>
      <c r="C1882" s="91" t="inlineStr">
        <is>
          <t>INE474C01023</t>
        </is>
      </c>
      <c r="D1882" s="91" t="n"/>
      <c r="E1882" s="91" t="inlineStr">
        <is>
          <t>None</t>
        </is>
      </c>
      <c r="F1882" s="93" t="n">
        <v>393</v>
      </c>
      <c r="G1882" s="92" t="inlineStr">
        <is>
          <t>Y</t>
        </is>
      </c>
      <c r="H1882" s="94" t="inlineStr">
        <is>
          <t>Short-term ASM Stage 1</t>
        </is>
      </c>
      <c r="I1882" s="91" t="inlineStr">
        <is>
          <t>N</t>
        </is>
      </c>
      <c r="J1882" s="92">
        <f>IF(K1882="","N","Y")</f>
        <v/>
      </c>
      <c r="K1882" s="94">
        <f>_xlfn.TEXTJOIN("; ",TRUE,IF(P1882="52-wk low","52-wk low",""),IF(AND(AD1882&gt;=Settings!$B$12,M1882&lt;0),"Distribution",""),IF(AND(AJ1882="Y",M1882&lt;0,AK1882&lt;-Settings!$B$13),"Long unwinding",""),IF(AND(AJ1882="Y",M1882&lt;0,AK1882&gt;Settings!$B$13),"Short buildup",""))</f>
        <v/>
      </c>
      <c r="L1882" s="95" t="n">
        <v>112.55</v>
      </c>
      <c r="M1882" s="96" t="n">
        <v>-1.21</v>
      </c>
      <c r="N1882" s="93" t="n">
        <v>1153</v>
      </c>
      <c r="O1882" s="91" t="inlineStr">
        <is>
          <t>None</t>
        </is>
      </c>
      <c r="P1882" s="91" t="inlineStr">
        <is>
          <t>None</t>
        </is>
      </c>
      <c r="Q1882" s="97" t="n">
        <v>3.57</v>
      </c>
      <c r="R1882" s="96" t="n">
        <v>5.61</v>
      </c>
      <c r="S1882" s="96" t="n">
        <v>0.65</v>
      </c>
      <c r="T1882" s="96" t="n">
        <v>1.2</v>
      </c>
      <c r="U1882" s="96" t="n">
        <v>1.52</v>
      </c>
      <c r="V1882" s="103" t="n">
        <v>2.36</v>
      </c>
      <c r="W1882" s="102" t="n">
        <v>8</v>
      </c>
      <c r="X1882" s="93" t="n"/>
      <c r="Y1882" s="91" t="inlineStr">
        <is>
          <t>None</t>
        </is>
      </c>
      <c r="Z1882" s="99" t="n">
        <v>41.33</v>
      </c>
      <c r="AA1882" s="96" t="n">
        <v>0.91</v>
      </c>
      <c r="AB1882" s="96" t="n">
        <v>0.78</v>
      </c>
      <c r="AC1882" s="96" t="n">
        <v>0.76</v>
      </c>
      <c r="AD1882" s="96" t="n">
        <v>1.23</v>
      </c>
      <c r="AE1882" s="96" t="n">
        <v>1.42</v>
      </c>
      <c r="AF1882" s="103" t="n">
        <v>0.8100000000000001</v>
      </c>
      <c r="AG1882" s="91" t="inlineStr">
        <is>
          <t>Run-up, risky</t>
        </is>
      </c>
      <c r="AH1882" s="100" t="n">
        <v>0</v>
      </c>
      <c r="AI1882" s="101" t="n">
        <v>0</v>
      </c>
      <c r="AJ1882" s="92" t="inlineStr">
        <is>
          <t>N</t>
        </is>
      </c>
      <c r="AK1882" s="96" t="n"/>
      <c r="AL1882" s="91" t="inlineStr">
        <is>
          <t>n/a</t>
        </is>
      </c>
      <c r="AM1882" s="93" t="n"/>
      <c r="AN1882" s="92" t="inlineStr">
        <is>
          <t>None</t>
        </is>
      </c>
      <c r="AO1882" s="102" t="n">
        <v>0</v>
      </c>
      <c r="AP1882" s="103" t="n">
        <v>0.99</v>
      </c>
      <c r="AQ1882" s="102" t="n">
        <v>61</v>
      </c>
      <c r="AR1882" s="91" t="inlineStr">
        <is>
          <t>N</t>
        </is>
      </c>
      <c r="AS1882" s="104" t="n"/>
      <c r="AT1882" s="92">
        <f>IF(AND(P1882="52-wk high",T1882&gt;=Settings!$B$7),"Y","N")</f>
        <v/>
      </c>
      <c r="AU1882" s="91">
        <f>IF(AND(AD1882&gt;=Settings!$B$8,M1882&gt;0),"Y","N")</f>
        <v/>
      </c>
      <c r="AV1882" s="91">
        <f>IF(OR(AH1882&gt;Settings!$B$9,AI1882&gt;Settings!$B$9),"Y","N")</f>
        <v/>
      </c>
      <c r="AW1882" s="91">
        <f>IF(AJ1882&lt;&gt;"Y","n/a",IF(AND(M1882&gt;0,AK1882&gt;Settings!$B$10),"Y","N"))</f>
        <v/>
      </c>
      <c r="AX1882" s="91">
        <f>IF(AO1882&gt;=Settings!$B$11,"Y","N")</f>
        <v/>
      </c>
      <c r="AY1882" s="99">
        <f>(AT1882="Y")+(AU1882="Y")+(AV1882="Y")+(AW1882="Y")+(AX1882="Y")</f>
        <v/>
      </c>
      <c r="AZ1882" s="94">
        <f>IF(AY1882=0,"None",_xlfn.TEXTJOIN(", ",TRUE(),IF(AT1882="Y","Breakout",""),IF(AU1882="Y","Accumulation",""),IF(AV1882="Y","Institutional buying",""),IF(AW1882="Y","Long buildup",""),IF(AX1882="Y","Momentum leader","")))</f>
        <v/>
      </c>
      <c r="BA1882" s="94">
        <f>IF(BW1882="","","Passes "&amp;AY1882&amp;" of 5 buy-side scans"&amp;IF(G1882="Y","; RED FLAG: filter out using Red flag column",""))</f>
        <v/>
      </c>
      <c r="BB1882" s="91" t="inlineStr">
        <is>
          <t>None</t>
        </is>
      </c>
      <c r="BC1882" s="92" t="inlineStr">
        <is>
          <t>N</t>
        </is>
      </c>
      <c r="BD1882" s="94" t="n"/>
      <c r="BE1882" s="94" t="n"/>
      <c r="BF1882" s="92">
        <f>IF(R1882*100000&gt;=Settings!$B$5,"Y","N")</f>
        <v/>
      </c>
      <c r="BG1882" s="91">
        <f>IF(F1882&gt;Settings!$B$6,"Y","N")</f>
        <v/>
      </c>
      <c r="BH1882" s="97" t="n">
        <v>-26.17</v>
      </c>
      <c r="BI1882" s="96" t="n">
        <v>1.29</v>
      </c>
      <c r="BJ1882" s="96" t="n">
        <v>15.51</v>
      </c>
      <c r="BK1882" s="96" t="n">
        <v>40.56</v>
      </c>
      <c r="BL1882" s="96" t="n">
        <v>26.53</v>
      </c>
      <c r="BM1882" s="96" t="n">
        <v>-7.64</v>
      </c>
      <c r="BN1882" s="97" t="n">
        <v>8.9</v>
      </c>
      <c r="BO1882" s="96" t="n">
        <v>17.49</v>
      </c>
      <c r="BP1882" s="96" t="n">
        <v>19.24</v>
      </c>
      <c r="BQ1882" s="96" t="n">
        <v>12.88</v>
      </c>
      <c r="BR1882" s="91" t="inlineStr">
        <is>
          <t>Mixed</t>
        </is>
      </c>
      <c r="BS1882" s="91" t="inlineStr">
        <is>
          <t>None</t>
        </is>
      </c>
      <c r="BT1882" s="96" t="n">
        <v>63.5</v>
      </c>
      <c r="BU1882" s="91" t="inlineStr">
        <is>
          <t>N</t>
        </is>
      </c>
      <c r="BV1882" s="99">
        <f>IF(OR(BF1882&lt;&gt;"Y",BG1882&lt;&gt;"Y"),"",(AND(ISNUMBER(BQ1882),BQ1882&gt;0))+(BR1882="Stacked up")+(AND(ISNUMBER(BH1882),BH1882&gt;=-Settings!$B$17))+(AND(ISNUMBER(BK1882),ISNUMBER(BM1882),BK1882&gt;0,BM1882&gt;0))+(AND(ISNUMBER(AQ1882),AQ1882&gt;=Settings!$B$18))+(AND(ISNUMBER(BT1882),BT1882&gt;=Settings!$B$19,BT1882&lt;=Settings!$B$20))+(AND(ISNUMBER(AS1882),AS1882&gt;0))+(AND(ISNUMBER(T1882),ISNUMBER(M1882),T1882&gt;=Settings!$B$21,M1882&gt;0))+(AND(ISNUMBER(AD1882),ISNUMBER(M1882),AD1882&gt;=Settings!$B$22,M1882&gt;0))+(AY1882&gt;=1))</f>
        <v/>
      </c>
      <c r="BW1882" s="91">
        <f>IF(OR(AY1882=0,BF1882&lt;&gt;"Y",BG1882&lt;&gt;"Y"),"",1+SUMPRODUCT(($A$6:$A$2604=A1882)*($AY$6:$AY$2604&gt;0)*($BF$6:$BF$2604="Y")*($BG$6:$BG$2604="Y")*(($AY$6:$AY$2604&gt;AY1882)+($AY$6:$AY$2604=AY1882)*($AD$6:$AD$2604&gt;AD1882))))</f>
        <v/>
      </c>
    </row>
    <row r="1883" ht="23.85" customHeight="1" s="55">
      <c r="A1883" s="90" t="n">
        <v>46296</v>
      </c>
      <c r="B1883" s="91" t="inlineStr">
        <is>
          <t>SINCLAIR</t>
        </is>
      </c>
      <c r="C1883" s="91" t="inlineStr">
        <is>
          <t>INE985A01022</t>
        </is>
      </c>
      <c r="D1883" s="91" t="n"/>
      <c r="E1883" s="91" t="inlineStr">
        <is>
          <t>None</t>
        </is>
      </c>
      <c r="F1883" s="93" t="n">
        <v>393</v>
      </c>
      <c r="G1883" s="92" t="inlineStr">
        <is>
          <t>N</t>
        </is>
      </c>
      <c r="H1883" s="94" t="n"/>
      <c r="I1883" s="91" t="inlineStr">
        <is>
          <t>N</t>
        </is>
      </c>
      <c r="J1883" s="92">
        <f>IF(K1883="","N","Y")</f>
        <v/>
      </c>
      <c r="K1883" s="94">
        <f>_xlfn.TEXTJOIN("; ",TRUE,IF(P1883="52-wk low","52-wk low",""),IF(AND(AD1883&gt;=Settings!$B$12,M1883&lt;0),"Distribution",""),IF(AND(AJ1883="Y",M1883&lt;0,AK1883&lt;-Settings!$B$13),"Long unwinding",""),IF(AND(AJ1883="Y",M1883&lt;0,AK1883&gt;Settings!$B$13),"Short buildup",""))</f>
        <v/>
      </c>
      <c r="L1883" s="95" t="n">
        <v>76.70999999999999</v>
      </c>
      <c r="M1883" s="96" t="n">
        <v>-2.44</v>
      </c>
      <c r="N1883" s="93" t="n">
        <v>1857</v>
      </c>
      <c r="O1883" s="91" t="inlineStr">
        <is>
          <t>None</t>
        </is>
      </c>
      <c r="P1883" s="91" t="inlineStr">
        <is>
          <t>None</t>
        </is>
      </c>
      <c r="Q1883" s="97" t="n">
        <v>0.17</v>
      </c>
      <c r="R1883" s="96" t="n">
        <v>0.32</v>
      </c>
      <c r="S1883" s="96" t="n">
        <v>0.51</v>
      </c>
      <c r="T1883" s="96" t="n">
        <v>0.55</v>
      </c>
      <c r="U1883" s="96" t="n">
        <v>0.48</v>
      </c>
      <c r="V1883" s="103" t="n">
        <v>0.93</v>
      </c>
      <c r="W1883" s="102" t="n">
        <v>8</v>
      </c>
      <c r="X1883" s="93" t="n"/>
      <c r="Y1883" s="91" t="inlineStr">
        <is>
          <t>None</t>
        </is>
      </c>
      <c r="Z1883" s="99" t="n">
        <v>55.7</v>
      </c>
      <c r="AA1883" s="96" t="n">
        <v>0.84</v>
      </c>
      <c r="AB1883" s="96" t="n">
        <v>0.85</v>
      </c>
      <c r="AC1883" s="96" t="n">
        <v>0.43</v>
      </c>
      <c r="AD1883" s="96" t="n">
        <v>0.48</v>
      </c>
      <c r="AE1883" s="96" t="n">
        <v>0.44</v>
      </c>
      <c r="AF1883" s="103" t="n">
        <v>1.09</v>
      </c>
      <c r="AG1883" s="91" t="inlineStr">
        <is>
          <t>Normal</t>
        </is>
      </c>
      <c r="AH1883" s="100" t="n">
        <v>0</v>
      </c>
      <c r="AI1883" s="101" t="n">
        <v>0</v>
      </c>
      <c r="AJ1883" s="92" t="inlineStr">
        <is>
          <t>N</t>
        </is>
      </c>
      <c r="AK1883" s="96" t="n"/>
      <c r="AL1883" s="91" t="inlineStr">
        <is>
          <t>n/a</t>
        </is>
      </c>
      <c r="AM1883" s="93" t="n"/>
      <c r="AN1883" s="92" t="inlineStr">
        <is>
          <t>None</t>
        </is>
      </c>
      <c r="AO1883" s="102" t="n">
        <v>0</v>
      </c>
      <c r="AP1883" s="103" t="n">
        <v>0.65</v>
      </c>
      <c r="AQ1883" s="102" t="n">
        <v>28</v>
      </c>
      <c r="AR1883" s="91" t="inlineStr">
        <is>
          <t>N</t>
        </is>
      </c>
      <c r="AS1883" s="104" t="n"/>
      <c r="AT1883" s="92">
        <f>IF(AND(P1883="52-wk high",T1883&gt;=Settings!$B$7),"Y","N")</f>
        <v/>
      </c>
      <c r="AU1883" s="91">
        <f>IF(AND(AD1883&gt;=Settings!$B$8,M1883&gt;0),"Y","N")</f>
        <v/>
      </c>
      <c r="AV1883" s="91">
        <f>IF(OR(AH1883&gt;Settings!$B$9,AI1883&gt;Settings!$B$9),"Y","N")</f>
        <v/>
      </c>
      <c r="AW1883" s="91">
        <f>IF(AJ1883&lt;&gt;"Y","n/a",IF(AND(M1883&gt;0,AK1883&gt;Settings!$B$10),"Y","N"))</f>
        <v/>
      </c>
      <c r="AX1883" s="91">
        <f>IF(AO1883&gt;=Settings!$B$11,"Y","N")</f>
        <v/>
      </c>
      <c r="AY1883" s="99">
        <f>(AT1883="Y")+(AU1883="Y")+(AV1883="Y")+(AW1883="Y")+(AX1883="Y")</f>
        <v/>
      </c>
      <c r="AZ1883" s="94">
        <f>IF(AY1883=0,"None",_xlfn.TEXTJOIN(", ",TRUE(),IF(AT1883="Y","Breakout",""),IF(AU1883="Y","Accumulation",""),IF(AV1883="Y","Institutional buying",""),IF(AW1883="Y","Long buildup",""),IF(AX1883="Y","Momentum leader","")))</f>
        <v/>
      </c>
      <c r="BA1883" s="94">
        <f>IF(BW1883="","","Passes "&amp;AY1883&amp;" of 5 buy-side scans"&amp;IF(G1883="Y","; RED FLAG: filter out using Red flag column",""))</f>
        <v/>
      </c>
      <c r="BB1883" s="91" t="inlineStr">
        <is>
          <t>None</t>
        </is>
      </c>
      <c r="BC1883" s="92" t="inlineStr">
        <is>
          <t>Y</t>
        </is>
      </c>
      <c r="BD1883" s="94" t="inlineStr">
        <is>
          <t>Few traders (&lt;100 unique PAN, 30 days)</t>
        </is>
      </c>
      <c r="BE1883" s="94" t="n"/>
      <c r="BF1883" s="92">
        <f>IF(R1883*100000&gt;=Settings!$B$5,"Y","N")</f>
        <v/>
      </c>
      <c r="BG1883" s="91">
        <f>IF(F1883&gt;Settings!$B$6,"Y","N")</f>
        <v/>
      </c>
      <c r="BH1883" s="97" t="n">
        <v>-24.15</v>
      </c>
      <c r="BI1883" s="96" t="n">
        <v>-3.64</v>
      </c>
      <c r="BJ1883" s="96" t="n">
        <v>-7.48</v>
      </c>
      <c r="BK1883" s="96" t="n">
        <v>0.31</v>
      </c>
      <c r="BL1883" s="96" t="n">
        <v>2.08</v>
      </c>
      <c r="BM1883" s="96" t="n">
        <v>-21.95</v>
      </c>
      <c r="BN1883" s="97" t="n">
        <v>-3.49</v>
      </c>
      <c r="BO1883" s="96" t="n">
        <v>-2.48</v>
      </c>
      <c r="BP1883" s="96" t="n">
        <v>-1.85</v>
      </c>
      <c r="BQ1883" s="96" t="n">
        <v>-4.08</v>
      </c>
      <c r="BR1883" s="91" t="inlineStr">
        <is>
          <t>Mixed</t>
        </is>
      </c>
      <c r="BS1883" s="91" t="inlineStr">
        <is>
          <t>None</t>
        </is>
      </c>
      <c r="BT1883" s="96" t="n">
        <v>36.8</v>
      </c>
      <c r="BU1883" s="91" t="inlineStr">
        <is>
          <t>N</t>
        </is>
      </c>
      <c r="BV1883" s="99">
        <f>IF(OR(BF1883&lt;&gt;"Y",BG1883&lt;&gt;"Y"),"",(AND(ISNUMBER(BQ1883),BQ1883&gt;0))+(BR1883="Stacked up")+(AND(ISNUMBER(BH1883),BH1883&gt;=-Settings!$B$17))+(AND(ISNUMBER(BK1883),ISNUMBER(BM1883),BK1883&gt;0,BM1883&gt;0))+(AND(ISNUMBER(AQ1883),AQ1883&gt;=Settings!$B$18))+(AND(ISNUMBER(BT1883),BT1883&gt;=Settings!$B$19,BT1883&lt;=Settings!$B$20))+(AND(ISNUMBER(AS1883),AS1883&gt;0))+(AND(ISNUMBER(T1883),ISNUMBER(M1883),T1883&gt;=Settings!$B$21,M1883&gt;0))+(AND(ISNUMBER(AD1883),ISNUMBER(M1883),AD1883&gt;=Settings!$B$22,M1883&gt;0))+(AY1883&gt;=1))</f>
        <v/>
      </c>
      <c r="BW1883" s="91">
        <f>IF(OR(AY1883=0,BF1883&lt;&gt;"Y",BG1883&lt;&gt;"Y"),"",1+SUMPRODUCT(($A$6:$A$2604=A1883)*($AY$6:$AY$2604&gt;0)*($BF$6:$BF$2604="Y")*($BG$6:$BG$2604="Y")*(($AY$6:$AY$2604&gt;AY1883)+($AY$6:$AY$2604=AY1883)*($AD$6:$AD$2604&gt;AD1883))))</f>
        <v/>
      </c>
    </row>
    <row r="1884" ht="23.85" customHeight="1" s="55">
      <c r="A1884" s="90" t="n">
        <v>46296</v>
      </c>
      <c r="B1884" s="91" t="inlineStr">
        <is>
          <t>VINYLINDIA</t>
        </is>
      </c>
      <c r="C1884" s="91" t="inlineStr">
        <is>
          <t>INE250B01029</t>
        </is>
      </c>
      <c r="D1884" s="91" t="n"/>
      <c r="E1884" s="91" t="inlineStr">
        <is>
          <t>None</t>
        </is>
      </c>
      <c r="F1884" s="93" t="n">
        <v>393</v>
      </c>
      <c r="G1884" s="92" t="inlineStr">
        <is>
          <t>N</t>
        </is>
      </c>
      <c r="H1884" s="94" t="n"/>
      <c r="I1884" s="91" t="inlineStr">
        <is>
          <t>N</t>
        </is>
      </c>
      <c r="J1884" s="92">
        <f>IF(K1884="","N","Y")</f>
        <v/>
      </c>
      <c r="K1884" s="94">
        <f>_xlfn.TEXTJOIN("; ",TRUE,IF(P1884="52-wk low","52-wk low",""),IF(AND(AD1884&gt;=Settings!$B$12,M1884&lt;0),"Distribution",""),IF(AND(AJ1884="Y",M1884&lt;0,AK1884&lt;-Settings!$B$13),"Long unwinding",""),IF(AND(AJ1884="Y",M1884&lt;0,AK1884&gt;Settings!$B$13),"Short buildup",""))</f>
        <v/>
      </c>
      <c r="L1884" s="95" t="n">
        <v>214.23</v>
      </c>
      <c r="M1884" s="96" t="n">
        <v>-2.19</v>
      </c>
      <c r="N1884" s="93" t="n">
        <v>1737</v>
      </c>
      <c r="O1884" s="91" t="inlineStr">
        <is>
          <t>None</t>
        </is>
      </c>
      <c r="P1884" s="91" t="inlineStr">
        <is>
          <t>None</t>
        </is>
      </c>
      <c r="Q1884" s="97" t="n">
        <v>0.03</v>
      </c>
      <c r="R1884" s="96" t="n">
        <v>0.06</v>
      </c>
      <c r="S1884" s="96" t="n">
        <v>0.51</v>
      </c>
      <c r="T1884" s="96" t="n">
        <v>0.35</v>
      </c>
      <c r="U1884" s="96" t="n">
        <v>0.16</v>
      </c>
      <c r="V1884" s="103" t="n">
        <v>0.3</v>
      </c>
      <c r="W1884" s="102" t="n">
        <v>0</v>
      </c>
      <c r="X1884" s="93" t="n"/>
      <c r="Y1884" s="91" t="inlineStr">
        <is>
          <t>None</t>
        </is>
      </c>
      <c r="Z1884" s="99" t="n">
        <v>85.69</v>
      </c>
      <c r="AA1884" s="96" t="n">
        <v>1.19</v>
      </c>
      <c r="AB1884" s="96" t="n">
        <v>1.28</v>
      </c>
      <c r="AC1884" s="96" t="n">
        <v>0.62</v>
      </c>
      <c r="AD1884" s="96" t="n">
        <v>0.51</v>
      </c>
      <c r="AE1884" s="96" t="n">
        <v>0.33</v>
      </c>
      <c r="AF1884" s="103" t="n">
        <v>1.79</v>
      </c>
      <c r="AG1884" s="91" t="inlineStr">
        <is>
          <t>Quiet accumulation</t>
        </is>
      </c>
      <c r="AH1884" s="100" t="n">
        <v>0</v>
      </c>
      <c r="AI1884" s="101" t="n">
        <v>0</v>
      </c>
      <c r="AJ1884" s="92" t="inlineStr">
        <is>
          <t>N</t>
        </is>
      </c>
      <c r="AK1884" s="96" t="n"/>
      <c r="AL1884" s="91" t="inlineStr">
        <is>
          <t>n/a</t>
        </is>
      </c>
      <c r="AM1884" s="93" t="n"/>
      <c r="AN1884" s="92" t="inlineStr">
        <is>
          <t>None</t>
        </is>
      </c>
      <c r="AO1884" s="102" t="n">
        <v>0</v>
      </c>
      <c r="AP1884" s="103" t="n">
        <v>0.77</v>
      </c>
      <c r="AQ1884" s="102" t="n">
        <v>46</v>
      </c>
      <c r="AR1884" s="91" t="inlineStr">
        <is>
          <t>N</t>
        </is>
      </c>
      <c r="AS1884" s="104" t="n"/>
      <c r="AT1884" s="92">
        <f>IF(AND(P1884="52-wk high",T1884&gt;=Settings!$B$7),"Y","N")</f>
        <v/>
      </c>
      <c r="AU1884" s="91">
        <f>IF(AND(AD1884&gt;=Settings!$B$8,M1884&gt;0),"Y","N")</f>
        <v/>
      </c>
      <c r="AV1884" s="91">
        <f>IF(OR(AH1884&gt;Settings!$B$9,AI1884&gt;Settings!$B$9),"Y","N")</f>
        <v/>
      </c>
      <c r="AW1884" s="91">
        <f>IF(AJ1884&lt;&gt;"Y","n/a",IF(AND(M1884&gt;0,AK1884&gt;Settings!$B$10),"Y","N"))</f>
        <v/>
      </c>
      <c r="AX1884" s="91">
        <f>IF(AO1884&gt;=Settings!$B$11,"Y","N")</f>
        <v/>
      </c>
      <c r="AY1884" s="99">
        <f>(AT1884="Y")+(AU1884="Y")+(AV1884="Y")+(AW1884="Y")+(AX1884="Y")</f>
        <v/>
      </c>
      <c r="AZ1884" s="94">
        <f>IF(AY1884=0,"None",_xlfn.TEXTJOIN(", ",TRUE(),IF(AT1884="Y","Breakout",""),IF(AU1884="Y","Accumulation",""),IF(AV1884="Y","Institutional buying",""),IF(AW1884="Y","Long buildup",""),IF(AX1884="Y","Momentum leader","")))</f>
        <v/>
      </c>
      <c r="BA1884" s="94">
        <f>IF(BW1884="","","Passes "&amp;AY1884&amp;" of 5 buy-side scans"&amp;IF(G1884="Y","; RED FLAG: filter out using Red flag column",""))</f>
        <v/>
      </c>
      <c r="BB1884" s="91" t="inlineStr">
        <is>
          <t>None</t>
        </is>
      </c>
      <c r="BC1884" s="92" t="inlineStr">
        <is>
          <t>N</t>
        </is>
      </c>
      <c r="BD1884" s="94" t="n"/>
      <c r="BE1884" s="94" t="n"/>
      <c r="BF1884" s="92">
        <f>IF(R1884*100000&gt;=Settings!$B$5,"Y","N")</f>
        <v/>
      </c>
      <c r="BG1884" s="91">
        <f>IF(F1884&gt;Settings!$B$6,"Y","N")</f>
        <v/>
      </c>
      <c r="BH1884" s="97" t="n">
        <v>-30.67</v>
      </c>
      <c r="BI1884" s="96" t="n">
        <v>-2.76</v>
      </c>
      <c r="BJ1884" s="96" t="n">
        <v>-6.94</v>
      </c>
      <c r="BK1884" s="96" t="n">
        <v>-15.76</v>
      </c>
      <c r="BL1884" s="96" t="n">
        <v>14.81</v>
      </c>
      <c r="BM1884" s="96" t="n">
        <v>-24.54</v>
      </c>
      <c r="BN1884" s="97" t="n">
        <v>-3.23</v>
      </c>
      <c r="BO1884" s="96" t="n">
        <v>-6.8</v>
      </c>
      <c r="BP1884" s="96" t="n">
        <v>-9.24</v>
      </c>
      <c r="BQ1884" s="96" t="n">
        <v>-11.84</v>
      </c>
      <c r="BR1884" s="91" t="inlineStr">
        <is>
          <t>Stacked down</t>
        </is>
      </c>
      <c r="BS1884" s="91" t="inlineStr">
        <is>
          <t>None</t>
        </is>
      </c>
      <c r="BT1884" s="96" t="n">
        <v>37.4</v>
      </c>
      <c r="BU1884" s="91" t="inlineStr">
        <is>
          <t>N</t>
        </is>
      </c>
      <c r="BV1884" s="99">
        <f>IF(OR(BF1884&lt;&gt;"Y",BG1884&lt;&gt;"Y"),"",(AND(ISNUMBER(BQ1884),BQ1884&gt;0))+(BR1884="Stacked up")+(AND(ISNUMBER(BH1884),BH1884&gt;=-Settings!$B$17))+(AND(ISNUMBER(BK1884),ISNUMBER(BM1884),BK1884&gt;0,BM1884&gt;0))+(AND(ISNUMBER(AQ1884),AQ1884&gt;=Settings!$B$18))+(AND(ISNUMBER(BT1884),BT1884&gt;=Settings!$B$19,BT1884&lt;=Settings!$B$20))+(AND(ISNUMBER(AS1884),AS1884&gt;0))+(AND(ISNUMBER(T1884),ISNUMBER(M1884),T1884&gt;=Settings!$B$21,M1884&gt;0))+(AND(ISNUMBER(AD1884),ISNUMBER(M1884),AD1884&gt;=Settings!$B$22,M1884&gt;0))+(AY1884&gt;=1))</f>
        <v/>
      </c>
      <c r="BW1884" s="91">
        <f>IF(OR(AY1884=0,BF1884&lt;&gt;"Y",BG1884&lt;&gt;"Y"),"",1+SUMPRODUCT(($A$6:$A$2604=A1884)*($AY$6:$AY$2604&gt;0)*($BF$6:$BF$2604="Y")*($BG$6:$BG$2604="Y")*(($AY$6:$AY$2604&gt;AY1884)+($AY$6:$AY$2604=AY1884)*($AD$6:$AD$2604&gt;AD1884))))</f>
        <v/>
      </c>
    </row>
    <row r="1885" ht="23.85" customHeight="1" s="55">
      <c r="A1885" s="90" t="n">
        <v>46296</v>
      </c>
      <c r="B1885" s="91" t="inlineStr">
        <is>
          <t>AQYLON</t>
        </is>
      </c>
      <c r="C1885" s="91" t="inlineStr">
        <is>
          <t>INE416A01051</t>
        </is>
      </c>
      <c r="D1885" s="91" t="n"/>
      <c r="E1885" s="91" t="inlineStr">
        <is>
          <t>None</t>
        </is>
      </c>
      <c r="F1885" s="93" t="n">
        <v>392</v>
      </c>
      <c r="G1885" s="92" t="inlineStr">
        <is>
          <t>Y</t>
        </is>
      </c>
      <c r="H1885" s="94" t="inlineStr">
        <is>
          <t>GSM Stage 0; Long-term ASM Stage 1</t>
        </is>
      </c>
      <c r="I1885" s="91" t="inlineStr">
        <is>
          <t>N</t>
        </is>
      </c>
      <c r="J1885" s="92">
        <f>IF(K1885="","N","Y")</f>
        <v/>
      </c>
      <c r="K1885" s="94">
        <f>_xlfn.TEXTJOIN("; ",TRUE,IF(P1885="52-wk low","52-wk low",""),IF(AND(AD1885&gt;=Settings!$B$12,M1885&lt;0),"Distribution",""),IF(AND(AJ1885="Y",M1885&lt;0,AK1885&lt;-Settings!$B$13),"Long unwinding",""),IF(AND(AJ1885="Y",M1885&lt;0,AK1885&gt;Settings!$B$13),"Short buildup",""))</f>
        <v/>
      </c>
      <c r="L1885" s="95" t="n">
        <v>15.46</v>
      </c>
      <c r="M1885" s="96" t="n">
        <v>-4.92</v>
      </c>
      <c r="N1885" s="93" t="n">
        <v>2465</v>
      </c>
      <c r="O1885" s="91" t="inlineStr">
        <is>
          <t>None</t>
        </is>
      </c>
      <c r="P1885" s="91" t="inlineStr">
        <is>
          <t>52-wk low</t>
        </is>
      </c>
      <c r="Q1885" s="97" t="n">
        <v>6.69</v>
      </c>
      <c r="R1885" s="96" t="n">
        <v>27.99</v>
      </c>
      <c r="S1885" s="96" t="n">
        <v>0.24</v>
      </c>
      <c r="T1885" s="96" t="n">
        <v>0.19</v>
      </c>
      <c r="U1885" s="96" t="n">
        <v>0.2</v>
      </c>
      <c r="V1885" s="103" t="n">
        <v>0.83</v>
      </c>
      <c r="W1885" s="102" t="n">
        <v>2</v>
      </c>
      <c r="X1885" s="93" t="n"/>
      <c r="Y1885" s="91" t="inlineStr">
        <is>
          <t>None</t>
        </is>
      </c>
      <c r="Z1885" s="99" t="n">
        <v>64.3</v>
      </c>
      <c r="AA1885" s="96" t="n">
        <v>1.07</v>
      </c>
      <c r="AB1885" s="96" t="n">
        <v>1.14</v>
      </c>
      <c r="AC1885" s="96" t="n">
        <v>0.27</v>
      </c>
      <c r="AD1885" s="96" t="n">
        <v>0.23</v>
      </c>
      <c r="AE1885" s="96" t="n">
        <v>0.26</v>
      </c>
      <c r="AF1885" s="103" t="n">
        <v>1.15</v>
      </c>
      <c r="AG1885" s="91" t="inlineStr">
        <is>
          <t>Normal</t>
        </is>
      </c>
      <c r="AH1885" s="100" t="n">
        <v>0</v>
      </c>
      <c r="AI1885" s="101" t="n">
        <v>0</v>
      </c>
      <c r="AJ1885" s="92" t="inlineStr">
        <is>
          <t>N</t>
        </is>
      </c>
      <c r="AK1885" s="96" t="n"/>
      <c r="AL1885" s="91" t="inlineStr">
        <is>
          <t>n/a</t>
        </is>
      </c>
      <c r="AM1885" s="93" t="n"/>
      <c r="AN1885" s="92" t="inlineStr">
        <is>
          <t>None</t>
        </is>
      </c>
      <c r="AO1885" s="102" t="n">
        <v>0</v>
      </c>
      <c r="AP1885" s="103" t="n"/>
      <c r="AQ1885" s="102" t="n"/>
      <c r="AR1885" s="91" t="inlineStr">
        <is>
          <t>N</t>
        </is>
      </c>
      <c r="AS1885" s="104" t="n"/>
      <c r="AT1885" s="92">
        <f>IF(AND(P1885="52-wk high",T1885&gt;=Settings!$B$7),"Y","N")</f>
        <v/>
      </c>
      <c r="AU1885" s="91">
        <f>IF(AND(AD1885&gt;=Settings!$B$8,M1885&gt;0),"Y","N")</f>
        <v/>
      </c>
      <c r="AV1885" s="91">
        <f>IF(OR(AH1885&gt;Settings!$B$9,AI1885&gt;Settings!$B$9),"Y","N")</f>
        <v/>
      </c>
      <c r="AW1885" s="91">
        <f>IF(AJ1885&lt;&gt;"Y","n/a",IF(AND(M1885&gt;0,AK1885&gt;Settings!$B$10),"Y","N"))</f>
        <v/>
      </c>
      <c r="AX1885" s="91">
        <f>IF(AO1885&gt;=Settings!$B$11,"Y","N")</f>
        <v/>
      </c>
      <c r="AY1885" s="99">
        <f>(AT1885="Y")+(AU1885="Y")+(AV1885="Y")+(AW1885="Y")+(AX1885="Y")</f>
        <v/>
      </c>
      <c r="AZ1885" s="94">
        <f>IF(AY1885=0,"None",_xlfn.TEXTJOIN(", ",TRUE(),IF(AT1885="Y","Breakout",""),IF(AU1885="Y","Accumulation",""),IF(AV1885="Y","Institutional buying",""),IF(AW1885="Y","Long buildup",""),IF(AX1885="Y","Momentum leader","")))</f>
        <v/>
      </c>
      <c r="BA1885" s="94">
        <f>IF(BW1885="","","Passes "&amp;AY1885&amp;" of 5 buy-side scans"&amp;IF(G1885="Y","; RED FLAG: filter out using Red flag column",""))</f>
        <v/>
      </c>
      <c r="BB1885" s="91" t="inlineStr">
        <is>
          <t>Lower</t>
        </is>
      </c>
      <c r="BC1885" s="92" t="inlineStr">
        <is>
          <t>N</t>
        </is>
      </c>
      <c r="BD1885" s="94" t="n"/>
      <c r="BE1885" s="94" t="inlineStr">
        <is>
          <t>FVSPLT FRM RS 10 TO RE 1, ex 05-Mar-2026</t>
        </is>
      </c>
      <c r="BF1885" s="92">
        <f>IF(R1885*100000&gt;=Settings!$B$5,"Y","N")</f>
        <v/>
      </c>
      <c r="BG1885" s="91">
        <f>IF(F1885&gt;Settings!$B$6,"Y","N")</f>
        <v/>
      </c>
      <c r="BH1885" s="97" t="n">
        <v>-93.12</v>
      </c>
      <c r="BI1885" s="96" t="n">
        <v>-18.59</v>
      </c>
      <c r="BJ1885" s="96" t="n">
        <v>-28.72</v>
      </c>
      <c r="BK1885" s="96" t="n">
        <v>-63.16</v>
      </c>
      <c r="BL1885" s="96" t="n">
        <v>-67.91</v>
      </c>
      <c r="BM1885" s="96" t="n"/>
      <c r="BN1885" s="97" t="n">
        <v>-20.25</v>
      </c>
      <c r="BO1885" s="96" t="n">
        <v>-37.01</v>
      </c>
      <c r="BP1885" s="96" t="n">
        <v>-56.56</v>
      </c>
      <c r="BQ1885" s="96" t="n"/>
      <c r="BR1885" s="91" t="n"/>
      <c r="BS1885" s="91" t="inlineStr">
        <is>
          <t>None</t>
        </is>
      </c>
      <c r="BT1885" s="96" t="n">
        <v>21.4</v>
      </c>
      <c r="BU1885" s="91" t="n"/>
      <c r="BV1885" s="99">
        <f>IF(OR(BF1885&lt;&gt;"Y",BG1885&lt;&gt;"Y"),"",(AND(ISNUMBER(BQ1885),BQ1885&gt;0))+(BR1885="Stacked up")+(AND(ISNUMBER(BH1885),BH1885&gt;=-Settings!$B$17))+(AND(ISNUMBER(BK1885),ISNUMBER(BM1885),BK1885&gt;0,BM1885&gt;0))+(AND(ISNUMBER(AQ1885),AQ1885&gt;=Settings!$B$18))+(AND(ISNUMBER(BT1885),BT1885&gt;=Settings!$B$19,BT1885&lt;=Settings!$B$20))+(AND(ISNUMBER(AS1885),AS1885&gt;0))+(AND(ISNUMBER(T1885),ISNUMBER(M1885),T1885&gt;=Settings!$B$21,M1885&gt;0))+(AND(ISNUMBER(AD1885),ISNUMBER(M1885),AD1885&gt;=Settings!$B$22,M1885&gt;0))+(AY1885&gt;=1))</f>
        <v/>
      </c>
      <c r="BW1885" s="91">
        <f>IF(OR(AY1885=0,BF1885&lt;&gt;"Y",BG1885&lt;&gt;"Y"),"",1+SUMPRODUCT(($A$6:$A$2604=A1885)*($AY$6:$AY$2604&gt;0)*($BF$6:$BF$2604="Y")*($BG$6:$BG$2604="Y")*(($AY$6:$AY$2604&gt;AY1885)+($AY$6:$AY$2604=AY1885)*($AD$6:$AD$2604&gt;AD1885))))</f>
        <v/>
      </c>
    </row>
    <row r="1886" ht="23.85" customHeight="1" s="55">
      <c r="A1886" s="90" t="n">
        <v>46296</v>
      </c>
      <c r="B1886" s="91" t="inlineStr">
        <is>
          <t>LANCER</t>
        </is>
      </c>
      <c r="C1886" s="91" t="inlineStr">
        <is>
          <t>INE359U01028</t>
        </is>
      </c>
      <c r="D1886" s="91" t="n"/>
      <c r="E1886" s="91" t="inlineStr">
        <is>
          <t>None</t>
        </is>
      </c>
      <c r="F1886" s="93" t="n">
        <v>390</v>
      </c>
      <c r="G1886" s="92" t="inlineStr">
        <is>
          <t>N</t>
        </is>
      </c>
      <c r="H1886" s="94" t="n"/>
      <c r="I1886" s="91" t="inlineStr">
        <is>
          <t>N</t>
        </is>
      </c>
      <c r="J1886" s="92">
        <f>IF(K1886="","N","Y")</f>
        <v/>
      </c>
      <c r="K1886" s="94">
        <f>_xlfn.TEXTJOIN("; ",TRUE,IF(P1886="52-wk low","52-wk low",""),IF(AND(AD1886&gt;=Settings!$B$12,M1886&lt;0),"Distribution",""),IF(AND(AJ1886="Y",M1886&lt;0,AK1886&lt;-Settings!$B$13),"Long unwinding",""),IF(AND(AJ1886="Y",M1886&lt;0,AK1886&gt;Settings!$B$13),"Short buildup",""))</f>
        <v/>
      </c>
      <c r="L1886" s="95" t="n">
        <v>11.05</v>
      </c>
      <c r="M1886" s="96" t="n">
        <v>-3.49</v>
      </c>
      <c r="N1886" s="93" t="n">
        <v>2225</v>
      </c>
      <c r="O1886" s="91" t="inlineStr">
        <is>
          <t>None</t>
        </is>
      </c>
      <c r="P1886" s="91" t="inlineStr">
        <is>
          <t>None</t>
        </is>
      </c>
      <c r="Q1886" s="97" t="n">
        <v>2.45</v>
      </c>
      <c r="R1886" s="96" t="n">
        <v>3.04</v>
      </c>
      <c r="S1886" s="96" t="n">
        <v>0.77</v>
      </c>
      <c r="T1886" s="96" t="n"/>
      <c r="U1886" s="96" t="n"/>
      <c r="V1886" s="103" t="n"/>
      <c r="W1886" s="102" t="n"/>
      <c r="X1886" s="93" t="n"/>
      <c r="Y1886" s="91" t="inlineStr">
        <is>
          <t>None</t>
        </is>
      </c>
      <c r="Z1886" s="99" t="n">
        <v>79.33</v>
      </c>
      <c r="AA1886" s="96" t="n">
        <v>1.05</v>
      </c>
      <c r="AB1886" s="96" t="n"/>
      <c r="AC1886" s="96" t="n">
        <v>0.8100000000000001</v>
      </c>
      <c r="AD1886" s="96" t="n"/>
      <c r="AE1886" s="96" t="n"/>
      <c r="AF1886" s="103" t="n"/>
      <c r="AG1886" s="91" t="n"/>
      <c r="AH1886" s="100" t="n">
        <v>0</v>
      </c>
      <c r="AI1886" s="101" t="n">
        <v>0</v>
      </c>
      <c r="AJ1886" s="92" t="inlineStr">
        <is>
          <t>N</t>
        </is>
      </c>
      <c r="AK1886" s="96" t="n"/>
      <c r="AL1886" s="91" t="inlineStr">
        <is>
          <t>n/a</t>
        </is>
      </c>
      <c r="AM1886" s="93" t="n"/>
      <c r="AN1886" s="92" t="inlineStr">
        <is>
          <t>None</t>
        </is>
      </c>
      <c r="AO1886" s="102" t="n">
        <v>0</v>
      </c>
      <c r="AP1886" s="103" t="n"/>
      <c r="AQ1886" s="102" t="n"/>
      <c r="AR1886" s="91" t="inlineStr">
        <is>
          <t>N</t>
        </is>
      </c>
      <c r="AS1886" s="104" t="n"/>
      <c r="AT1886" s="92">
        <f>IF(AND(P1886="52-wk high",T1886&gt;=Settings!$B$7),"Y","N")</f>
        <v/>
      </c>
      <c r="AU1886" s="91">
        <f>IF(AND(AD1886&gt;=Settings!$B$8,M1886&gt;0),"Y","N")</f>
        <v/>
      </c>
      <c r="AV1886" s="91">
        <f>IF(OR(AH1886&gt;Settings!$B$9,AI1886&gt;Settings!$B$9),"Y","N")</f>
        <v/>
      </c>
      <c r="AW1886" s="91">
        <f>IF(AJ1886&lt;&gt;"Y","n/a",IF(AND(M1886&gt;0,AK1886&gt;Settings!$B$10),"Y","N"))</f>
        <v/>
      </c>
      <c r="AX1886" s="91">
        <f>IF(AO1886&gt;=Settings!$B$11,"Y","N")</f>
        <v/>
      </c>
      <c r="AY1886" s="99">
        <f>(AT1886="Y")+(AU1886="Y")+(AV1886="Y")+(AW1886="Y")+(AX1886="Y")</f>
        <v/>
      </c>
      <c r="AZ1886" s="94">
        <f>IF(AY1886=0,"None",_xlfn.TEXTJOIN(", ",TRUE(),IF(AT1886="Y","Breakout",""),IF(AU1886="Y","Accumulation",""),IF(AV1886="Y","Institutional buying",""),IF(AW1886="Y","Long buildup",""),IF(AX1886="Y","Momentum leader","")))</f>
        <v/>
      </c>
      <c r="BA1886" s="94">
        <f>IF(BW1886="","","Passes "&amp;AY1886&amp;" of 5 buy-side scans"&amp;IF(G1886="Y","; RED FLAG: filter out using Red flag column",""))</f>
        <v/>
      </c>
      <c r="BB1886" s="91" t="inlineStr">
        <is>
          <t>None</t>
        </is>
      </c>
      <c r="BC1886" s="92" t="inlineStr">
        <is>
          <t>N</t>
        </is>
      </c>
      <c r="BD1886" s="94" t="n"/>
      <c r="BE1886" s="94" t="n"/>
      <c r="BF1886" s="92">
        <f>IF(R1886*100000&gt;=Settings!$B$5,"Y","N")</f>
        <v/>
      </c>
      <c r="BG1886" s="91">
        <f>IF(F1886&gt;Settings!$B$6,"Y","N")</f>
        <v/>
      </c>
      <c r="BH1886" s="97" t="n">
        <v>-19.93</v>
      </c>
      <c r="BI1886" s="96" t="n">
        <v>-4.66</v>
      </c>
      <c r="BJ1886" s="96" t="n">
        <v>-12.37</v>
      </c>
      <c r="BK1886" s="96" t="n"/>
      <c r="BL1886" s="96" t="n"/>
      <c r="BM1886" s="96" t="n"/>
      <c r="BN1886" s="97" t="n">
        <v>-6.36</v>
      </c>
      <c r="BO1886" s="96" t="n"/>
      <c r="BP1886" s="96" t="n"/>
      <c r="BQ1886" s="96" t="n"/>
      <c r="BR1886" s="91" t="n"/>
      <c r="BS1886" s="91" t="n"/>
      <c r="BT1886" s="96" t="n">
        <v>25.2</v>
      </c>
      <c r="BU1886" s="91" t="n"/>
      <c r="BV1886" s="99">
        <f>IF(OR(BF1886&lt;&gt;"Y",BG1886&lt;&gt;"Y"),"",(AND(ISNUMBER(BQ1886),BQ1886&gt;0))+(BR1886="Stacked up")+(AND(ISNUMBER(BH1886),BH1886&gt;=-Settings!$B$17))+(AND(ISNUMBER(BK1886),ISNUMBER(BM1886),BK1886&gt;0,BM1886&gt;0))+(AND(ISNUMBER(AQ1886),AQ1886&gt;=Settings!$B$18))+(AND(ISNUMBER(BT1886),BT1886&gt;=Settings!$B$19,BT1886&lt;=Settings!$B$20))+(AND(ISNUMBER(AS1886),AS1886&gt;0))+(AND(ISNUMBER(T1886),ISNUMBER(M1886),T1886&gt;=Settings!$B$21,M1886&gt;0))+(AND(ISNUMBER(AD1886),ISNUMBER(M1886),AD1886&gt;=Settings!$B$22,M1886&gt;0))+(AY1886&gt;=1))</f>
        <v/>
      </c>
      <c r="BW1886" s="91">
        <f>IF(OR(AY1886=0,BF1886&lt;&gt;"Y",BG1886&lt;&gt;"Y"),"",1+SUMPRODUCT(($A$6:$A$2604=A1886)*($AY$6:$AY$2604&gt;0)*($BF$6:$BF$2604="Y")*($BG$6:$BG$2604="Y")*(($AY$6:$AY$2604&gt;AY1886)+($AY$6:$AY$2604=AY1886)*($AD$6:$AD$2604&gt;AD1886))))</f>
        <v/>
      </c>
    </row>
    <row r="1887" ht="23.85" customHeight="1" s="55">
      <c r="A1887" s="90" t="n">
        <v>46296</v>
      </c>
      <c r="B1887" s="91" t="inlineStr">
        <is>
          <t>MANAKSIA</t>
        </is>
      </c>
      <c r="C1887" s="91" t="inlineStr">
        <is>
          <t>INE015D01022</t>
        </is>
      </c>
      <c r="D1887" s="91" t="n"/>
      <c r="E1887" s="91" t="inlineStr">
        <is>
          <t>None</t>
        </is>
      </c>
      <c r="F1887" s="93" t="n">
        <v>390</v>
      </c>
      <c r="G1887" s="92" t="inlineStr">
        <is>
          <t>N</t>
        </is>
      </c>
      <c r="H1887" s="94" t="n"/>
      <c r="I1887" s="91" t="inlineStr">
        <is>
          <t>N</t>
        </is>
      </c>
      <c r="J1887" s="92">
        <f>IF(K1887="","N","Y")</f>
        <v/>
      </c>
      <c r="K1887" s="94">
        <f>_xlfn.TEXTJOIN("; ",TRUE,IF(P1887="52-wk low","52-wk low",""),IF(AND(AD1887&gt;=Settings!$B$12,M1887&lt;0),"Distribution",""),IF(AND(AJ1887="Y",M1887&lt;0,AK1887&lt;-Settings!$B$13),"Long unwinding",""),IF(AND(AJ1887="Y",M1887&lt;0,AK1887&gt;Settings!$B$13),"Short buildup",""))</f>
        <v/>
      </c>
      <c r="L1887" s="95" t="n">
        <v>59.56</v>
      </c>
      <c r="M1887" s="96" t="n">
        <v>-0.72</v>
      </c>
      <c r="N1887" s="93" t="n">
        <v>891</v>
      </c>
      <c r="O1887" s="91" t="inlineStr">
        <is>
          <t>None</t>
        </is>
      </c>
      <c r="P1887" s="91" t="inlineStr">
        <is>
          <t>None</t>
        </is>
      </c>
      <c r="Q1887" s="97" t="n">
        <v>0.3</v>
      </c>
      <c r="R1887" s="96" t="n">
        <v>1.19</v>
      </c>
      <c r="S1887" s="96" t="n">
        <v>0.25</v>
      </c>
      <c r="T1887" s="96" t="n">
        <v>0.49</v>
      </c>
      <c r="U1887" s="96" t="n">
        <v>0.72</v>
      </c>
      <c r="V1887" s="103" t="n">
        <v>2.83</v>
      </c>
      <c r="W1887" s="102" t="n">
        <v>7</v>
      </c>
      <c r="X1887" s="93" t="n"/>
      <c r="Y1887" s="91" t="inlineStr">
        <is>
          <t>None</t>
        </is>
      </c>
      <c r="Z1887" s="99" t="n">
        <v>60.49</v>
      </c>
      <c r="AA1887" s="96" t="n">
        <v>1.04</v>
      </c>
      <c r="AB1887" s="96" t="n">
        <v>0.92</v>
      </c>
      <c r="AC1887" s="96" t="n">
        <v>0.28</v>
      </c>
      <c r="AD1887" s="96" t="n">
        <v>0.52</v>
      </c>
      <c r="AE1887" s="96" t="n">
        <v>0.75</v>
      </c>
      <c r="AF1887" s="103" t="n">
        <v>0.92</v>
      </c>
      <c r="AG1887" s="91" t="inlineStr">
        <is>
          <t>Drying up</t>
        </is>
      </c>
      <c r="AH1887" s="100" t="n">
        <v>0</v>
      </c>
      <c r="AI1887" s="101" t="n">
        <v>0</v>
      </c>
      <c r="AJ1887" s="92" t="inlineStr">
        <is>
          <t>N</t>
        </is>
      </c>
      <c r="AK1887" s="96" t="n"/>
      <c r="AL1887" s="91" t="inlineStr">
        <is>
          <t>n/a</t>
        </is>
      </c>
      <c r="AM1887" s="93" t="n"/>
      <c r="AN1887" s="92" t="inlineStr">
        <is>
          <t>None</t>
        </is>
      </c>
      <c r="AO1887" s="102" t="n">
        <v>0</v>
      </c>
      <c r="AP1887" s="103" t="n">
        <v>1</v>
      </c>
      <c r="AQ1887" s="102" t="n">
        <v>62</v>
      </c>
      <c r="AR1887" s="91" t="inlineStr">
        <is>
          <t>N</t>
        </is>
      </c>
      <c r="AS1887" s="104" t="n"/>
      <c r="AT1887" s="92">
        <f>IF(AND(P1887="52-wk high",T1887&gt;=Settings!$B$7),"Y","N")</f>
        <v/>
      </c>
      <c r="AU1887" s="91">
        <f>IF(AND(AD1887&gt;=Settings!$B$8,M1887&gt;0),"Y","N")</f>
        <v/>
      </c>
      <c r="AV1887" s="91">
        <f>IF(OR(AH1887&gt;Settings!$B$9,AI1887&gt;Settings!$B$9),"Y","N")</f>
        <v/>
      </c>
      <c r="AW1887" s="91">
        <f>IF(AJ1887&lt;&gt;"Y","n/a",IF(AND(M1887&gt;0,AK1887&gt;Settings!$B$10),"Y","N"))</f>
        <v/>
      </c>
      <c r="AX1887" s="91">
        <f>IF(AO1887&gt;=Settings!$B$11,"Y","N")</f>
        <v/>
      </c>
      <c r="AY1887" s="99">
        <f>(AT1887="Y")+(AU1887="Y")+(AV1887="Y")+(AW1887="Y")+(AX1887="Y")</f>
        <v/>
      </c>
      <c r="AZ1887" s="94">
        <f>IF(AY1887=0,"None",_xlfn.TEXTJOIN(", ",TRUE(),IF(AT1887="Y","Breakout",""),IF(AU1887="Y","Accumulation",""),IF(AV1887="Y","Institutional buying",""),IF(AW1887="Y","Long buildup",""),IF(AX1887="Y","Momentum leader","")))</f>
        <v/>
      </c>
      <c r="BA1887" s="94">
        <f>IF(BW1887="","","Passes "&amp;AY1887&amp;" of 5 buy-side scans"&amp;IF(G1887="Y","; RED FLAG: filter out using Red flag column",""))</f>
        <v/>
      </c>
      <c r="BB1887" s="91" t="inlineStr">
        <is>
          <t>None</t>
        </is>
      </c>
      <c r="BC1887" s="92" t="inlineStr">
        <is>
          <t>N</t>
        </is>
      </c>
      <c r="BD1887" s="94" t="n"/>
      <c r="BE1887" s="94" t="n"/>
      <c r="BF1887" s="92">
        <f>IF(R1887*100000&gt;=Settings!$B$5,"Y","N")</f>
        <v/>
      </c>
      <c r="BG1887" s="91">
        <f>IF(F1887&gt;Settings!$B$6,"Y","N")</f>
        <v/>
      </c>
      <c r="BH1887" s="97" t="n">
        <v>-18.86</v>
      </c>
      <c r="BI1887" s="96" t="n">
        <v>-6.98</v>
      </c>
      <c r="BJ1887" s="96" t="n">
        <v>3.06</v>
      </c>
      <c r="BK1887" s="96" t="n">
        <v>2.9</v>
      </c>
      <c r="BL1887" s="96" t="n">
        <v>26.62</v>
      </c>
      <c r="BM1887" s="96" t="n">
        <v>-12.04</v>
      </c>
      <c r="BN1887" s="97" t="n">
        <v>-5.01</v>
      </c>
      <c r="BO1887" s="96" t="n">
        <v>-2.87</v>
      </c>
      <c r="BP1887" s="96" t="n">
        <v>-1.22</v>
      </c>
      <c r="BQ1887" s="96" t="n">
        <v>-2.07</v>
      </c>
      <c r="BR1887" s="91" t="inlineStr">
        <is>
          <t>Mixed</t>
        </is>
      </c>
      <c r="BS1887" s="91" t="inlineStr">
        <is>
          <t>None</t>
        </is>
      </c>
      <c r="BT1887" s="96" t="n">
        <v>37.4</v>
      </c>
      <c r="BU1887" s="91" t="inlineStr">
        <is>
          <t>N</t>
        </is>
      </c>
      <c r="BV1887" s="99">
        <f>IF(OR(BF1887&lt;&gt;"Y",BG1887&lt;&gt;"Y"),"",(AND(ISNUMBER(BQ1887),BQ1887&gt;0))+(BR1887="Stacked up")+(AND(ISNUMBER(BH1887),BH1887&gt;=-Settings!$B$17))+(AND(ISNUMBER(BK1887),ISNUMBER(BM1887),BK1887&gt;0,BM1887&gt;0))+(AND(ISNUMBER(AQ1887),AQ1887&gt;=Settings!$B$18))+(AND(ISNUMBER(BT1887),BT1887&gt;=Settings!$B$19,BT1887&lt;=Settings!$B$20))+(AND(ISNUMBER(AS1887),AS1887&gt;0))+(AND(ISNUMBER(T1887),ISNUMBER(M1887),T1887&gt;=Settings!$B$21,M1887&gt;0))+(AND(ISNUMBER(AD1887),ISNUMBER(M1887),AD1887&gt;=Settings!$B$22,M1887&gt;0))+(AY1887&gt;=1))</f>
        <v/>
      </c>
      <c r="BW1887" s="91">
        <f>IF(OR(AY1887=0,BF1887&lt;&gt;"Y",BG1887&lt;&gt;"Y"),"",1+SUMPRODUCT(($A$6:$A$2604=A1887)*($AY$6:$AY$2604&gt;0)*($BF$6:$BF$2604="Y")*($BG$6:$BG$2604="Y")*(($AY$6:$AY$2604&gt;AY1887)+($AY$6:$AY$2604=AY1887)*($AD$6:$AD$2604&gt;AD1887))))</f>
        <v/>
      </c>
    </row>
    <row r="1888" ht="23.85" customHeight="1" s="55">
      <c r="A1888" s="90" t="n">
        <v>46296</v>
      </c>
      <c r="B1888" s="91" t="inlineStr">
        <is>
          <t>SAHYADRI</t>
        </is>
      </c>
      <c r="C1888" s="91" t="inlineStr">
        <is>
          <t>INE280H01015</t>
        </is>
      </c>
      <c r="D1888" s="91" t="n"/>
      <c r="E1888" s="91" t="inlineStr">
        <is>
          <t>None</t>
        </is>
      </c>
      <c r="F1888" s="93" t="n">
        <v>389</v>
      </c>
      <c r="G1888" s="92" t="inlineStr">
        <is>
          <t>N</t>
        </is>
      </c>
      <c r="H1888" s="94" t="n"/>
      <c r="I1888" s="91" t="inlineStr">
        <is>
          <t>N</t>
        </is>
      </c>
      <c r="J1888" s="92">
        <f>IF(K1888="","N","Y")</f>
        <v/>
      </c>
      <c r="K1888" s="94">
        <f>_xlfn.TEXTJOIN("; ",TRUE,IF(P1888="52-wk low","52-wk low",""),IF(AND(AD1888&gt;=Settings!$B$12,M1888&lt;0),"Distribution",""),IF(AND(AJ1888="Y",M1888&lt;0,AK1888&lt;-Settings!$B$13),"Long unwinding",""),IF(AND(AJ1888="Y",M1888&lt;0,AK1888&gt;Settings!$B$13),"Short buildup",""))</f>
        <v/>
      </c>
      <c r="L1888" s="95" t="n">
        <v>355.65</v>
      </c>
      <c r="M1888" s="96" t="n">
        <v>2.57</v>
      </c>
      <c r="N1888" s="93" t="n">
        <v>149</v>
      </c>
      <c r="O1888" s="91" t="inlineStr">
        <is>
          <t>None</t>
        </is>
      </c>
      <c r="P1888" s="91" t="inlineStr">
        <is>
          <t>None</t>
        </is>
      </c>
      <c r="Q1888" s="97" t="n">
        <v>0.11</v>
      </c>
      <c r="R1888" s="96" t="n">
        <v>0.17</v>
      </c>
      <c r="S1888" s="96" t="n">
        <v>0.67</v>
      </c>
      <c r="T1888" s="96" t="n">
        <v>0.46</v>
      </c>
      <c r="U1888" s="96" t="n">
        <v>0.66</v>
      </c>
      <c r="V1888" s="103" t="n">
        <v>1.08</v>
      </c>
      <c r="W1888" s="102" t="n">
        <v>2</v>
      </c>
      <c r="X1888" s="93" t="n"/>
      <c r="Y1888" s="91" t="inlineStr">
        <is>
          <t>None</t>
        </is>
      </c>
      <c r="Z1888" s="99" t="n">
        <v>85.34999999999999</v>
      </c>
      <c r="AA1888" s="96" t="n">
        <v>1.41</v>
      </c>
      <c r="AB1888" s="96" t="n">
        <v>1.33</v>
      </c>
      <c r="AC1888" s="96" t="n">
        <v>1.1</v>
      </c>
      <c r="AD1888" s="96" t="n">
        <v>0.68</v>
      </c>
      <c r="AE1888" s="96" t="n">
        <v>0.98</v>
      </c>
      <c r="AF1888" s="103" t="n">
        <v>0.9</v>
      </c>
      <c r="AG1888" s="91" t="inlineStr">
        <is>
          <t>Normal</t>
        </is>
      </c>
      <c r="AH1888" s="100" t="n">
        <v>0</v>
      </c>
      <c r="AI1888" s="101" t="n">
        <v>0</v>
      </c>
      <c r="AJ1888" s="92" t="inlineStr">
        <is>
          <t>N</t>
        </is>
      </c>
      <c r="AK1888" s="96" t="n"/>
      <c r="AL1888" s="91" t="inlineStr">
        <is>
          <t>n/a</t>
        </is>
      </c>
      <c r="AM1888" s="93" t="n"/>
      <c r="AN1888" s="92" t="inlineStr">
        <is>
          <t>None</t>
        </is>
      </c>
      <c r="AO1888" s="102" t="n">
        <v>0</v>
      </c>
      <c r="AP1888" s="103" t="n">
        <v>2.11</v>
      </c>
      <c r="AQ1888" s="102" t="n">
        <v>90</v>
      </c>
      <c r="AR1888" s="91" t="inlineStr">
        <is>
          <t>N</t>
        </is>
      </c>
      <c r="AS1888" s="104" t="n"/>
      <c r="AT1888" s="92">
        <f>IF(AND(P1888="52-wk high",T1888&gt;=Settings!$B$7),"Y","N")</f>
        <v/>
      </c>
      <c r="AU1888" s="91">
        <f>IF(AND(AD1888&gt;=Settings!$B$8,M1888&gt;0),"Y","N")</f>
        <v/>
      </c>
      <c r="AV1888" s="91">
        <f>IF(OR(AH1888&gt;Settings!$B$9,AI1888&gt;Settings!$B$9),"Y","N")</f>
        <v/>
      </c>
      <c r="AW1888" s="91">
        <f>IF(AJ1888&lt;&gt;"Y","n/a",IF(AND(M1888&gt;0,AK1888&gt;Settings!$B$10),"Y","N"))</f>
        <v/>
      </c>
      <c r="AX1888" s="91">
        <f>IF(AO1888&gt;=Settings!$B$11,"Y","N")</f>
        <v/>
      </c>
      <c r="AY1888" s="99">
        <f>(AT1888="Y")+(AU1888="Y")+(AV1888="Y")+(AW1888="Y")+(AX1888="Y")</f>
        <v/>
      </c>
      <c r="AZ1888" s="94">
        <f>IF(AY1888=0,"None",_xlfn.TEXTJOIN(", ",TRUE(),IF(AT1888="Y","Breakout",""),IF(AU1888="Y","Accumulation",""),IF(AV1888="Y","Institutional buying",""),IF(AW1888="Y","Long buildup",""),IF(AX1888="Y","Momentum leader","")))</f>
        <v/>
      </c>
      <c r="BA1888" s="94">
        <f>IF(BW1888="","","Passes "&amp;AY1888&amp;" of 5 buy-side scans"&amp;IF(G1888="Y","; RED FLAG: filter out using Red flag column",""))</f>
        <v/>
      </c>
      <c r="BB1888" s="91" t="inlineStr">
        <is>
          <t>None</t>
        </is>
      </c>
      <c r="BC1888" s="92" t="inlineStr">
        <is>
          <t>Y</t>
        </is>
      </c>
      <c r="BD1888" s="94" t="inlineStr">
        <is>
          <t>High-low range &gt;100% in 6 months</t>
        </is>
      </c>
      <c r="BE1888" s="94" t="n"/>
      <c r="BF1888" s="92">
        <f>IF(R1888*100000&gt;=Settings!$B$5,"Y","N")</f>
        <v/>
      </c>
      <c r="BG1888" s="91">
        <f>IF(F1888&gt;Settings!$B$6,"Y","N")</f>
        <v/>
      </c>
      <c r="BH1888" s="97" t="n">
        <v>-13.03</v>
      </c>
      <c r="BI1888" s="96" t="n">
        <v>-3.05</v>
      </c>
      <c r="BJ1888" s="96" t="n">
        <v>0.8100000000000001</v>
      </c>
      <c r="BK1888" s="96" t="n">
        <v>24.99</v>
      </c>
      <c r="BL1888" s="96" t="n">
        <v>69.89</v>
      </c>
      <c r="BM1888" s="96" t="n">
        <v>36.92</v>
      </c>
      <c r="BN1888" s="97" t="n">
        <v>-1.34</v>
      </c>
      <c r="BO1888" s="96" t="n">
        <v>2.33</v>
      </c>
      <c r="BP1888" s="96" t="n">
        <v>9.609999999999999</v>
      </c>
      <c r="BQ1888" s="96" t="n">
        <v>18.56</v>
      </c>
      <c r="BR1888" s="91" t="inlineStr">
        <is>
          <t>Mixed</t>
        </is>
      </c>
      <c r="BS1888" s="91" t="inlineStr">
        <is>
          <t>None</t>
        </is>
      </c>
      <c r="BT1888" s="96" t="n">
        <v>45.7</v>
      </c>
      <c r="BU1888" s="91" t="inlineStr">
        <is>
          <t>N</t>
        </is>
      </c>
      <c r="BV1888" s="99">
        <f>IF(OR(BF1888&lt;&gt;"Y",BG1888&lt;&gt;"Y"),"",(AND(ISNUMBER(BQ1888),BQ1888&gt;0))+(BR1888="Stacked up")+(AND(ISNUMBER(BH1888),BH1888&gt;=-Settings!$B$17))+(AND(ISNUMBER(BK1888),ISNUMBER(BM1888),BK1888&gt;0,BM1888&gt;0))+(AND(ISNUMBER(AQ1888),AQ1888&gt;=Settings!$B$18))+(AND(ISNUMBER(BT1888),BT1888&gt;=Settings!$B$19,BT1888&lt;=Settings!$B$20))+(AND(ISNUMBER(AS1888),AS1888&gt;0))+(AND(ISNUMBER(T1888),ISNUMBER(M1888),T1888&gt;=Settings!$B$21,M1888&gt;0))+(AND(ISNUMBER(AD1888),ISNUMBER(M1888),AD1888&gt;=Settings!$B$22,M1888&gt;0))+(AY1888&gt;=1))</f>
        <v/>
      </c>
      <c r="BW1888" s="91">
        <f>IF(OR(AY1888=0,BF1888&lt;&gt;"Y",BG1888&lt;&gt;"Y"),"",1+SUMPRODUCT(($A$6:$A$2604=A1888)*($AY$6:$AY$2604&gt;0)*($BF$6:$BF$2604="Y")*($BG$6:$BG$2604="Y")*(($AY$6:$AY$2604&gt;AY1888)+($AY$6:$AY$2604=AY1888)*($AD$6:$AD$2604&gt;AD1888))))</f>
        <v/>
      </c>
    </row>
    <row r="1889" ht="23.85" customHeight="1" s="55">
      <c r="A1889" s="90" t="n">
        <v>46296</v>
      </c>
      <c r="B1889" s="91" t="inlineStr">
        <is>
          <t>BATLIBOI</t>
        </is>
      </c>
      <c r="C1889" s="91" t="inlineStr">
        <is>
          <t>INE177C01022</t>
        </is>
      </c>
      <c r="D1889" s="91" t="n"/>
      <c r="E1889" s="91" t="inlineStr">
        <is>
          <t>None</t>
        </is>
      </c>
      <c r="F1889" s="93" t="n">
        <v>388</v>
      </c>
      <c r="G1889" s="92" t="inlineStr">
        <is>
          <t>N</t>
        </is>
      </c>
      <c r="H1889" s="94" t="n"/>
      <c r="I1889" s="91" t="inlineStr">
        <is>
          <t>N</t>
        </is>
      </c>
      <c r="J1889" s="92">
        <f>IF(K1889="","N","Y")</f>
        <v/>
      </c>
      <c r="K1889" s="94">
        <f>_xlfn.TEXTJOIN("; ",TRUE,IF(P1889="52-wk low","52-wk low",""),IF(AND(AD1889&gt;=Settings!$B$12,M1889&lt;0),"Distribution",""),IF(AND(AJ1889="Y",M1889&lt;0,AK1889&lt;-Settings!$B$13),"Long unwinding",""),IF(AND(AJ1889="Y",M1889&lt;0,AK1889&gt;Settings!$B$13),"Short buildup",""))</f>
        <v/>
      </c>
      <c r="L1889" s="95" t="n">
        <v>82.34999999999999</v>
      </c>
      <c r="M1889" s="96" t="n">
        <v>-0.72</v>
      </c>
      <c r="N1889" s="93" t="n">
        <v>891</v>
      </c>
      <c r="O1889" s="91" t="inlineStr">
        <is>
          <t>None</t>
        </is>
      </c>
      <c r="P1889" s="91" t="inlineStr">
        <is>
          <t>None</t>
        </is>
      </c>
      <c r="Q1889" s="97" t="n">
        <v>0.26</v>
      </c>
      <c r="R1889" s="96" t="n">
        <v>0.37</v>
      </c>
      <c r="S1889" s="96" t="n">
        <v>0.62</v>
      </c>
      <c r="T1889" s="96" t="n">
        <v>0.33</v>
      </c>
      <c r="U1889" s="96" t="n">
        <v>0.42</v>
      </c>
      <c r="V1889" s="103" t="n">
        <v>0.59</v>
      </c>
      <c r="W1889" s="102" t="n"/>
      <c r="X1889" s="93" t="n"/>
      <c r="Y1889" s="91" t="inlineStr">
        <is>
          <t>None</t>
        </is>
      </c>
      <c r="Z1889" s="99" t="n">
        <v>57.14</v>
      </c>
      <c r="AA1889" s="96" t="n">
        <v>0.92</v>
      </c>
      <c r="AB1889" s="96" t="n">
        <v>0.97</v>
      </c>
      <c r="AC1889" s="96" t="n">
        <v>0.59</v>
      </c>
      <c r="AD1889" s="96" t="n">
        <v>0.39</v>
      </c>
      <c r="AE1889" s="96" t="n">
        <v>0.48</v>
      </c>
      <c r="AF1889" s="103" t="n">
        <v>1.24</v>
      </c>
      <c r="AG1889" s="91" t="inlineStr">
        <is>
          <t>Normal</t>
        </is>
      </c>
      <c r="AH1889" s="100" t="n">
        <v>0</v>
      </c>
      <c r="AI1889" s="101" t="n">
        <v>0</v>
      </c>
      <c r="AJ1889" s="92" t="inlineStr">
        <is>
          <t>N</t>
        </is>
      </c>
      <c r="AK1889" s="96" t="n"/>
      <c r="AL1889" s="91" t="inlineStr">
        <is>
          <t>n/a</t>
        </is>
      </c>
      <c r="AM1889" s="93" t="n"/>
      <c r="AN1889" s="92" t="inlineStr">
        <is>
          <t>None</t>
        </is>
      </c>
      <c r="AO1889" s="102" t="n">
        <v>0</v>
      </c>
      <c r="AP1889" s="103" t="n"/>
      <c r="AQ1889" s="102" t="n"/>
      <c r="AR1889" s="91" t="inlineStr">
        <is>
          <t>N</t>
        </is>
      </c>
      <c r="AS1889" s="104" t="n"/>
      <c r="AT1889" s="92">
        <f>IF(AND(P1889="52-wk high",T1889&gt;=Settings!$B$7),"Y","N")</f>
        <v/>
      </c>
      <c r="AU1889" s="91">
        <f>IF(AND(AD1889&gt;=Settings!$B$8,M1889&gt;0),"Y","N")</f>
        <v/>
      </c>
      <c r="AV1889" s="91">
        <f>IF(OR(AH1889&gt;Settings!$B$9,AI1889&gt;Settings!$B$9),"Y","N")</f>
        <v/>
      </c>
      <c r="AW1889" s="91">
        <f>IF(AJ1889&lt;&gt;"Y","n/a",IF(AND(M1889&gt;0,AK1889&gt;Settings!$B$10),"Y","N"))</f>
        <v/>
      </c>
      <c r="AX1889" s="91">
        <f>IF(AO1889&gt;=Settings!$B$11,"Y","N")</f>
        <v/>
      </c>
      <c r="AY1889" s="99">
        <f>(AT1889="Y")+(AU1889="Y")+(AV1889="Y")+(AW1889="Y")+(AX1889="Y")</f>
        <v/>
      </c>
      <c r="AZ1889" s="94">
        <f>IF(AY1889=0,"None",_xlfn.TEXTJOIN(", ",TRUE(),IF(AT1889="Y","Breakout",""),IF(AU1889="Y","Accumulation",""),IF(AV1889="Y","Institutional buying",""),IF(AW1889="Y","Long buildup",""),IF(AX1889="Y","Momentum leader","")))</f>
        <v/>
      </c>
      <c r="BA1889" s="94">
        <f>IF(BW1889="","","Passes "&amp;AY1889&amp;" of 5 buy-side scans"&amp;IF(G1889="Y","; RED FLAG: filter out using Red flag column",""))</f>
        <v/>
      </c>
      <c r="BB1889" s="91" t="inlineStr">
        <is>
          <t>None</t>
        </is>
      </c>
      <c r="BC1889" s="92" t="inlineStr">
        <is>
          <t>N</t>
        </is>
      </c>
      <c r="BD1889" s="94" t="n"/>
      <c r="BE1889" s="94" t="n"/>
      <c r="BF1889" s="92">
        <f>IF(R1889*100000&gt;=Settings!$B$5,"Y","N")</f>
        <v/>
      </c>
      <c r="BG1889" s="91">
        <f>IF(F1889&gt;Settings!$B$6,"Y","N")</f>
        <v/>
      </c>
      <c r="BH1889" s="97" t="n">
        <v>-22.68</v>
      </c>
      <c r="BI1889" s="96" t="n">
        <v>-1.7</v>
      </c>
      <c r="BJ1889" s="96" t="n">
        <v>-3.23</v>
      </c>
      <c r="BK1889" s="96" t="n">
        <v>-0.83</v>
      </c>
      <c r="BL1889" s="96" t="n"/>
      <c r="BM1889" s="96" t="n"/>
      <c r="BN1889" s="97" t="n">
        <v>-2.34</v>
      </c>
      <c r="BO1889" s="96" t="n">
        <v>-3.09</v>
      </c>
      <c r="BP1889" s="96" t="n">
        <v>-2.35</v>
      </c>
      <c r="BQ1889" s="96" t="n"/>
      <c r="BR1889" s="91" t="n"/>
      <c r="BS1889" s="91" t="inlineStr">
        <is>
          <t>None</t>
        </is>
      </c>
      <c r="BT1889" s="96" t="n">
        <v>43.4</v>
      </c>
      <c r="BU1889" s="91" t="n"/>
      <c r="BV1889" s="99">
        <f>IF(OR(BF1889&lt;&gt;"Y",BG1889&lt;&gt;"Y"),"",(AND(ISNUMBER(BQ1889),BQ1889&gt;0))+(BR1889="Stacked up")+(AND(ISNUMBER(BH1889),BH1889&gt;=-Settings!$B$17))+(AND(ISNUMBER(BK1889),ISNUMBER(BM1889),BK1889&gt;0,BM1889&gt;0))+(AND(ISNUMBER(AQ1889),AQ1889&gt;=Settings!$B$18))+(AND(ISNUMBER(BT1889),BT1889&gt;=Settings!$B$19,BT1889&lt;=Settings!$B$20))+(AND(ISNUMBER(AS1889),AS1889&gt;0))+(AND(ISNUMBER(T1889),ISNUMBER(M1889),T1889&gt;=Settings!$B$21,M1889&gt;0))+(AND(ISNUMBER(AD1889),ISNUMBER(M1889),AD1889&gt;=Settings!$B$22,M1889&gt;0))+(AY1889&gt;=1))</f>
        <v/>
      </c>
      <c r="BW1889" s="91">
        <f>IF(OR(AY1889=0,BF1889&lt;&gt;"Y",BG1889&lt;&gt;"Y"),"",1+SUMPRODUCT(($A$6:$A$2604=A1889)*($AY$6:$AY$2604&gt;0)*($BF$6:$BF$2604="Y")*($BG$6:$BG$2604="Y")*(($AY$6:$AY$2604&gt;AY1889)+($AY$6:$AY$2604=AY1889)*($AD$6:$AD$2604&gt;AD1889))))</f>
        <v/>
      </c>
    </row>
    <row r="1890" ht="23.85" customHeight="1" s="55">
      <c r="A1890" s="90" t="n">
        <v>46296</v>
      </c>
      <c r="B1890" s="91" t="inlineStr">
        <is>
          <t>AEPL</t>
        </is>
      </c>
      <c r="C1890" s="91" t="inlineStr">
        <is>
          <t>INE757T01025</t>
        </is>
      </c>
      <c r="D1890" s="91" t="n"/>
      <c r="E1890" s="91" t="inlineStr">
        <is>
          <t>None</t>
        </is>
      </c>
      <c r="F1890" s="93" t="n">
        <v>385</v>
      </c>
      <c r="G1890" s="92" t="inlineStr">
        <is>
          <t>Y</t>
        </is>
      </c>
      <c r="H1890" s="94" t="inlineStr">
        <is>
          <t>Long-term ASM Stage 1</t>
        </is>
      </c>
      <c r="I1890" s="91" t="inlineStr">
        <is>
          <t>N</t>
        </is>
      </c>
      <c r="J1890" s="92">
        <f>IF(K1890="","N","Y")</f>
        <v/>
      </c>
      <c r="K1890" s="94">
        <f>_xlfn.TEXTJOIN("; ",TRUE,IF(P1890="52-wk low","52-wk low",""),IF(AND(AD1890&gt;=Settings!$B$12,M1890&lt;0),"Distribution",""),IF(AND(AJ1890="Y",M1890&lt;0,AK1890&lt;-Settings!$B$13),"Long unwinding",""),IF(AND(AJ1890="Y",M1890&lt;0,AK1890&gt;Settings!$B$13),"Short buildup",""))</f>
        <v/>
      </c>
      <c r="L1890" s="95" t="n">
        <v>15.34</v>
      </c>
      <c r="M1890" s="96" t="n">
        <v>1.05</v>
      </c>
      <c r="N1890" s="93" t="n">
        <v>327</v>
      </c>
      <c r="O1890" s="91" t="inlineStr">
        <is>
          <t>None</t>
        </is>
      </c>
      <c r="P1890" s="91" t="inlineStr">
        <is>
          <t>None</t>
        </is>
      </c>
      <c r="Q1890" s="97" t="n">
        <v>0.34</v>
      </c>
      <c r="R1890" s="96" t="n">
        <v>0.59</v>
      </c>
      <c r="S1890" s="96" t="n">
        <v>0.42</v>
      </c>
      <c r="T1890" s="96" t="n">
        <v>0.37</v>
      </c>
      <c r="U1890" s="96" t="n">
        <v>0.63</v>
      </c>
      <c r="V1890" s="103" t="n">
        <v>1.09</v>
      </c>
      <c r="W1890" s="102" t="n">
        <v>2</v>
      </c>
      <c r="X1890" s="93" t="n"/>
      <c r="Y1890" s="91" t="inlineStr">
        <is>
          <t>None</t>
        </is>
      </c>
      <c r="Z1890" s="99" t="n">
        <v>76.75</v>
      </c>
      <c r="AA1890" s="96" t="n">
        <v>1.09</v>
      </c>
      <c r="AB1890" s="96" t="n">
        <v>1.08</v>
      </c>
      <c r="AC1890" s="96" t="n">
        <v>0.44</v>
      </c>
      <c r="AD1890" s="96" t="n">
        <v>0.43</v>
      </c>
      <c r="AE1890" s="96" t="n"/>
      <c r="AF1890" s="103" t="n">
        <v>0.96</v>
      </c>
      <c r="AG1890" s="91" t="inlineStr">
        <is>
          <t>Normal</t>
        </is>
      </c>
      <c r="AH1890" s="100" t="n">
        <v>0</v>
      </c>
      <c r="AI1890" s="101" t="n">
        <v>0</v>
      </c>
      <c r="AJ1890" s="92" t="inlineStr">
        <is>
          <t>N</t>
        </is>
      </c>
      <c r="AK1890" s="96" t="n"/>
      <c r="AL1890" s="91" t="inlineStr">
        <is>
          <t>n/a</t>
        </is>
      </c>
      <c r="AM1890" s="93" t="n"/>
      <c r="AN1890" s="92" t="inlineStr">
        <is>
          <t>None</t>
        </is>
      </c>
      <c r="AO1890" s="102" t="n">
        <v>0</v>
      </c>
      <c r="AP1890" s="103" t="n"/>
      <c r="AQ1890" s="102" t="n"/>
      <c r="AR1890" s="91" t="inlineStr">
        <is>
          <t>N</t>
        </is>
      </c>
      <c r="AS1890" s="104" t="n"/>
      <c r="AT1890" s="92">
        <f>IF(AND(P1890="52-wk high",T1890&gt;=Settings!$B$7),"Y","N")</f>
        <v/>
      </c>
      <c r="AU1890" s="91">
        <f>IF(AND(AD1890&gt;=Settings!$B$8,M1890&gt;0),"Y","N")</f>
        <v/>
      </c>
      <c r="AV1890" s="91">
        <f>IF(OR(AH1890&gt;Settings!$B$9,AI1890&gt;Settings!$B$9),"Y","N")</f>
        <v/>
      </c>
      <c r="AW1890" s="91">
        <f>IF(AJ1890&lt;&gt;"Y","n/a",IF(AND(M1890&gt;0,AK1890&gt;Settings!$B$10),"Y","N"))</f>
        <v/>
      </c>
      <c r="AX1890" s="91">
        <f>IF(AO1890&gt;=Settings!$B$11,"Y","N")</f>
        <v/>
      </c>
      <c r="AY1890" s="99">
        <f>(AT1890="Y")+(AU1890="Y")+(AV1890="Y")+(AW1890="Y")+(AX1890="Y")</f>
        <v/>
      </c>
      <c r="AZ1890" s="94">
        <f>IF(AY1890=0,"None",_xlfn.TEXTJOIN(", ",TRUE(),IF(AT1890="Y","Breakout",""),IF(AU1890="Y","Accumulation",""),IF(AV1890="Y","Institutional buying",""),IF(AW1890="Y","Long buildup",""),IF(AX1890="Y","Momentum leader","")))</f>
        <v/>
      </c>
      <c r="BA1890" s="94">
        <f>IF(BW1890="","","Passes "&amp;AY1890&amp;" of 5 buy-side scans"&amp;IF(G1890="Y","; RED FLAG: filter out using Red flag column",""))</f>
        <v/>
      </c>
      <c r="BB1890" s="91" t="inlineStr">
        <is>
          <t>None</t>
        </is>
      </c>
      <c r="BC1890" s="92" t="inlineStr">
        <is>
          <t>N</t>
        </is>
      </c>
      <c r="BD1890" s="94" t="n"/>
      <c r="BE1890" s="94" t="n"/>
      <c r="BF1890" s="92">
        <f>IF(R1890*100000&gt;=Settings!$B$5,"Y","N")</f>
        <v/>
      </c>
      <c r="BG1890" s="91">
        <f>IF(F1890&gt;Settings!$B$6,"Y","N")</f>
        <v/>
      </c>
      <c r="BH1890" s="97" t="n">
        <v>-24.25</v>
      </c>
      <c r="BI1890" s="96" t="n">
        <v>-4.9</v>
      </c>
      <c r="BJ1890" s="96" t="n">
        <v>1.66</v>
      </c>
      <c r="BK1890" s="96" t="n">
        <v>-11.99</v>
      </c>
      <c r="BL1890" s="96" t="n">
        <v>-2.66</v>
      </c>
      <c r="BM1890" s="96" t="n"/>
      <c r="BN1890" s="97" t="n">
        <v>-3.18</v>
      </c>
      <c r="BO1890" s="96" t="n">
        <v>-3.46</v>
      </c>
      <c r="BP1890" s="96" t="n">
        <v>-5.09</v>
      </c>
      <c r="BQ1890" s="96" t="n"/>
      <c r="BR1890" s="91" t="n"/>
      <c r="BS1890" s="91" t="inlineStr">
        <is>
          <t>None</t>
        </is>
      </c>
      <c r="BT1890" s="96" t="n">
        <v>42.2</v>
      </c>
      <c r="BU1890" s="91" t="n"/>
      <c r="BV1890" s="99">
        <f>IF(OR(BF1890&lt;&gt;"Y",BG1890&lt;&gt;"Y"),"",(AND(ISNUMBER(BQ1890),BQ1890&gt;0))+(BR1890="Stacked up")+(AND(ISNUMBER(BH1890),BH1890&gt;=-Settings!$B$17))+(AND(ISNUMBER(BK1890),ISNUMBER(BM1890),BK1890&gt;0,BM1890&gt;0))+(AND(ISNUMBER(AQ1890),AQ1890&gt;=Settings!$B$18))+(AND(ISNUMBER(BT1890),BT1890&gt;=Settings!$B$19,BT1890&lt;=Settings!$B$20))+(AND(ISNUMBER(AS1890),AS1890&gt;0))+(AND(ISNUMBER(T1890),ISNUMBER(M1890),T1890&gt;=Settings!$B$21,M1890&gt;0))+(AND(ISNUMBER(AD1890),ISNUMBER(M1890),AD1890&gt;=Settings!$B$22,M1890&gt;0))+(AY1890&gt;=1))</f>
        <v/>
      </c>
      <c r="BW1890" s="91">
        <f>IF(OR(AY1890=0,BF1890&lt;&gt;"Y",BG1890&lt;&gt;"Y"),"",1+SUMPRODUCT(($A$6:$A$2604=A1890)*($AY$6:$AY$2604&gt;0)*($BF$6:$BF$2604="Y")*($BG$6:$BG$2604="Y")*(($AY$6:$AY$2604&gt;AY1890)+($AY$6:$AY$2604=AY1890)*($AD$6:$AD$2604&gt;AD1890))))</f>
        <v/>
      </c>
    </row>
    <row r="1891" ht="23.85" customHeight="1" s="55">
      <c r="A1891" s="90" t="n">
        <v>46296</v>
      </c>
      <c r="B1891" s="91" t="inlineStr">
        <is>
          <t>XTGLOBAL</t>
        </is>
      </c>
      <c r="C1891" s="91" t="inlineStr">
        <is>
          <t>INE547B01028</t>
        </is>
      </c>
      <c r="D1891" s="91" t="n"/>
      <c r="E1891" s="91" t="inlineStr">
        <is>
          <t>None</t>
        </is>
      </c>
      <c r="F1891" s="93" t="n">
        <v>385</v>
      </c>
      <c r="G1891" s="92" t="inlineStr">
        <is>
          <t>N</t>
        </is>
      </c>
      <c r="H1891" s="94" t="n"/>
      <c r="I1891" s="91" t="inlineStr">
        <is>
          <t>N</t>
        </is>
      </c>
      <c r="J1891" s="92">
        <f>IF(K1891="","N","Y")</f>
        <v/>
      </c>
      <c r="K1891" s="94">
        <f>_xlfn.TEXTJOIN("; ",TRUE,IF(P1891="52-wk low","52-wk low",""),IF(AND(AD1891&gt;=Settings!$B$12,M1891&lt;0),"Distribution",""),IF(AND(AJ1891="Y",M1891&lt;0,AK1891&lt;-Settings!$B$13),"Long unwinding",""),IF(AND(AJ1891="Y",M1891&lt;0,AK1891&gt;Settings!$B$13),"Short buildup",""))</f>
        <v/>
      </c>
      <c r="L1891" s="95" t="n">
        <v>28.69</v>
      </c>
      <c r="M1891" s="96" t="n">
        <v>-1.71</v>
      </c>
      <c r="N1891" s="93" t="n">
        <v>1467</v>
      </c>
      <c r="O1891" s="91" t="inlineStr">
        <is>
          <t>None</t>
        </is>
      </c>
      <c r="P1891" s="91" t="inlineStr">
        <is>
          <t>None</t>
        </is>
      </c>
      <c r="Q1891" s="97" t="n">
        <v>0.2</v>
      </c>
      <c r="R1891" s="96" t="n">
        <v>0.61</v>
      </c>
      <c r="S1891" s="96" t="n">
        <v>0.33</v>
      </c>
      <c r="T1891" s="96" t="n">
        <v>0.2</v>
      </c>
      <c r="U1891" s="96" t="n">
        <v>0.26</v>
      </c>
      <c r="V1891" s="103" t="n">
        <v>0.78</v>
      </c>
      <c r="W1891" s="102" t="n">
        <v>3</v>
      </c>
      <c r="X1891" s="93" t="n"/>
      <c r="Y1891" s="91" t="inlineStr">
        <is>
          <t>None</t>
        </is>
      </c>
      <c r="Z1891" s="99" t="n">
        <v>66.78</v>
      </c>
      <c r="AA1891" s="96" t="n">
        <v>1.39</v>
      </c>
      <c r="AB1891" s="96" t="n">
        <v>1.43</v>
      </c>
      <c r="AC1891" s="96" t="n">
        <v>0.46</v>
      </c>
      <c r="AD1891" s="96" t="n">
        <v>0.26</v>
      </c>
      <c r="AE1891" s="96" t="n">
        <v>0.35</v>
      </c>
      <c r="AF1891" s="103" t="n">
        <v>0.95</v>
      </c>
      <c r="AG1891" s="91" t="inlineStr">
        <is>
          <t>Normal</t>
        </is>
      </c>
      <c r="AH1891" s="100" t="n">
        <v>0</v>
      </c>
      <c r="AI1891" s="101" t="n">
        <v>0</v>
      </c>
      <c r="AJ1891" s="92" t="inlineStr">
        <is>
          <t>N</t>
        </is>
      </c>
      <c r="AK1891" s="96" t="n"/>
      <c r="AL1891" s="91" t="inlineStr">
        <is>
          <t>n/a</t>
        </is>
      </c>
      <c r="AM1891" s="93" t="n"/>
      <c r="AN1891" s="92" t="inlineStr">
        <is>
          <t>None</t>
        </is>
      </c>
      <c r="AO1891" s="102" t="n">
        <v>0</v>
      </c>
      <c r="AP1891" s="103" t="n">
        <v>0.67</v>
      </c>
      <c r="AQ1891" s="102" t="n">
        <v>33</v>
      </c>
      <c r="AR1891" s="91" t="inlineStr">
        <is>
          <t>N</t>
        </is>
      </c>
      <c r="AS1891" s="104" t="n"/>
      <c r="AT1891" s="92">
        <f>IF(AND(P1891="52-wk high",T1891&gt;=Settings!$B$7),"Y","N")</f>
        <v/>
      </c>
      <c r="AU1891" s="91">
        <f>IF(AND(AD1891&gt;=Settings!$B$8,M1891&gt;0),"Y","N")</f>
        <v/>
      </c>
      <c r="AV1891" s="91">
        <f>IF(OR(AH1891&gt;Settings!$B$9,AI1891&gt;Settings!$B$9),"Y","N")</f>
        <v/>
      </c>
      <c r="AW1891" s="91">
        <f>IF(AJ1891&lt;&gt;"Y","n/a",IF(AND(M1891&gt;0,AK1891&gt;Settings!$B$10),"Y","N"))</f>
        <v/>
      </c>
      <c r="AX1891" s="91">
        <f>IF(AO1891&gt;=Settings!$B$11,"Y","N")</f>
        <v/>
      </c>
      <c r="AY1891" s="99">
        <f>(AT1891="Y")+(AU1891="Y")+(AV1891="Y")+(AW1891="Y")+(AX1891="Y")</f>
        <v/>
      </c>
      <c r="AZ1891" s="94">
        <f>IF(AY1891=0,"None",_xlfn.TEXTJOIN(", ",TRUE(),IF(AT1891="Y","Breakout",""),IF(AU1891="Y","Accumulation",""),IF(AV1891="Y","Institutional buying",""),IF(AW1891="Y","Long buildup",""),IF(AX1891="Y","Momentum leader","")))</f>
        <v/>
      </c>
      <c r="BA1891" s="94">
        <f>IF(BW1891="","","Passes "&amp;AY1891&amp;" of 5 buy-side scans"&amp;IF(G1891="Y","; RED FLAG: filter out using Red flag column",""))</f>
        <v/>
      </c>
      <c r="BB1891" s="91" t="inlineStr">
        <is>
          <t>None</t>
        </is>
      </c>
      <c r="BC1891" s="92" t="inlineStr">
        <is>
          <t>N</t>
        </is>
      </c>
      <c r="BD1891" s="94" t="n"/>
      <c r="BE1891" s="94" t="n"/>
      <c r="BF1891" s="92">
        <f>IF(R1891*100000&gt;=Settings!$B$5,"Y","N")</f>
        <v/>
      </c>
      <c r="BG1891" s="91">
        <f>IF(F1891&gt;Settings!$B$6,"Y","N")</f>
        <v/>
      </c>
      <c r="BH1891" s="97" t="n">
        <v>-34.35</v>
      </c>
      <c r="BI1891" s="96" t="n">
        <v>-1.95</v>
      </c>
      <c r="BJ1891" s="96" t="n">
        <v>-6.67</v>
      </c>
      <c r="BK1891" s="96" t="n">
        <v>2.91</v>
      </c>
      <c r="BL1891" s="96" t="n">
        <v>-3.11</v>
      </c>
      <c r="BM1891" s="96" t="n">
        <v>-29.06</v>
      </c>
      <c r="BN1891" s="97" t="n">
        <v>-3.31</v>
      </c>
      <c r="BO1891" s="96" t="n">
        <v>-4.32</v>
      </c>
      <c r="BP1891" s="96" t="n">
        <v>-5.43</v>
      </c>
      <c r="BQ1891" s="96" t="n">
        <v>-9.380000000000001</v>
      </c>
      <c r="BR1891" s="91" t="inlineStr">
        <is>
          <t>Stacked down</t>
        </is>
      </c>
      <c r="BS1891" s="91" t="inlineStr">
        <is>
          <t>None</t>
        </is>
      </c>
      <c r="BT1891" s="96" t="n">
        <v>37.1</v>
      </c>
      <c r="BU1891" s="91" t="inlineStr">
        <is>
          <t>N</t>
        </is>
      </c>
      <c r="BV1891" s="99">
        <f>IF(OR(BF1891&lt;&gt;"Y",BG1891&lt;&gt;"Y"),"",(AND(ISNUMBER(BQ1891),BQ1891&gt;0))+(BR1891="Stacked up")+(AND(ISNUMBER(BH1891),BH1891&gt;=-Settings!$B$17))+(AND(ISNUMBER(BK1891),ISNUMBER(BM1891),BK1891&gt;0,BM1891&gt;0))+(AND(ISNUMBER(AQ1891),AQ1891&gt;=Settings!$B$18))+(AND(ISNUMBER(BT1891),BT1891&gt;=Settings!$B$19,BT1891&lt;=Settings!$B$20))+(AND(ISNUMBER(AS1891),AS1891&gt;0))+(AND(ISNUMBER(T1891),ISNUMBER(M1891),T1891&gt;=Settings!$B$21,M1891&gt;0))+(AND(ISNUMBER(AD1891),ISNUMBER(M1891),AD1891&gt;=Settings!$B$22,M1891&gt;0))+(AY1891&gt;=1))</f>
        <v/>
      </c>
      <c r="BW1891" s="91">
        <f>IF(OR(AY1891=0,BF1891&lt;&gt;"Y",BG1891&lt;&gt;"Y"),"",1+SUMPRODUCT(($A$6:$A$2604=A1891)*($AY$6:$AY$2604&gt;0)*($BF$6:$BF$2604="Y")*($BG$6:$BG$2604="Y")*(($AY$6:$AY$2604&gt;AY1891)+($AY$6:$AY$2604=AY1891)*($AD$6:$AD$2604&gt;AD1891))))</f>
        <v/>
      </c>
    </row>
    <row r="1892" ht="23.85" customHeight="1" s="55">
      <c r="A1892" s="90" t="n">
        <v>46296</v>
      </c>
      <c r="B1892" s="91" t="inlineStr">
        <is>
          <t>DENORA</t>
        </is>
      </c>
      <c r="C1892" s="91" t="inlineStr">
        <is>
          <t>INE244A01016</t>
        </is>
      </c>
      <c r="D1892" s="91" t="n"/>
      <c r="E1892" s="91" t="inlineStr">
        <is>
          <t>None</t>
        </is>
      </c>
      <c r="F1892" s="93" t="n">
        <v>384</v>
      </c>
      <c r="G1892" s="92" t="inlineStr">
        <is>
          <t>N</t>
        </is>
      </c>
      <c r="H1892" s="94" t="n"/>
      <c r="I1892" s="91" t="inlineStr">
        <is>
          <t>N</t>
        </is>
      </c>
      <c r="J1892" s="92">
        <f>IF(K1892="","N","Y")</f>
        <v/>
      </c>
      <c r="K1892" s="94">
        <f>_xlfn.TEXTJOIN("; ",TRUE,IF(P1892="52-wk low","52-wk low",""),IF(AND(AD1892&gt;=Settings!$B$12,M1892&lt;0),"Distribution",""),IF(AND(AJ1892="Y",M1892&lt;0,AK1892&lt;-Settings!$B$13),"Long unwinding",""),IF(AND(AJ1892="Y",M1892&lt;0,AK1892&gt;Settings!$B$13),"Short buildup",""))</f>
        <v/>
      </c>
      <c r="L1892" s="95" t="n">
        <v>723.9</v>
      </c>
      <c r="M1892" s="96" t="n">
        <v>-1.71</v>
      </c>
      <c r="N1892" s="93" t="n">
        <v>1467</v>
      </c>
      <c r="O1892" s="91" t="inlineStr">
        <is>
          <t>None</t>
        </is>
      </c>
      <c r="P1892" s="91" t="inlineStr">
        <is>
          <t>None</t>
        </is>
      </c>
      <c r="Q1892" s="97" t="n">
        <v>0.11</v>
      </c>
      <c r="R1892" s="96" t="n">
        <v>0.04</v>
      </c>
      <c r="S1892" s="96" t="n">
        <v>2.88</v>
      </c>
      <c r="T1892" s="96" t="n">
        <v>2.1</v>
      </c>
      <c r="U1892" s="96" t="n">
        <v>1.31</v>
      </c>
      <c r="V1892" s="103" t="n">
        <v>0.51</v>
      </c>
      <c r="W1892" s="102" t="n">
        <v>4</v>
      </c>
      <c r="X1892" s="93" t="n"/>
      <c r="Y1892" s="91" t="inlineStr">
        <is>
          <t>None</t>
        </is>
      </c>
      <c r="Z1892" s="99" t="n">
        <v>68.31</v>
      </c>
      <c r="AA1892" s="96" t="n">
        <v>0.95</v>
      </c>
      <c r="AB1892" s="96" t="n">
        <v>1.01</v>
      </c>
      <c r="AC1892" s="96" t="n">
        <v>2.81</v>
      </c>
      <c r="AD1892" s="96" t="n">
        <v>2.49</v>
      </c>
      <c r="AE1892" s="96" t="n">
        <v>1.7</v>
      </c>
      <c r="AF1892" s="103" t="n">
        <v>1.33</v>
      </c>
      <c r="AG1892" s="91" t="inlineStr">
        <is>
          <t>Normal</t>
        </is>
      </c>
      <c r="AH1892" s="100" t="n">
        <v>0</v>
      </c>
      <c r="AI1892" s="101" t="n">
        <v>0</v>
      </c>
      <c r="AJ1892" s="92" t="inlineStr">
        <is>
          <t>N</t>
        </is>
      </c>
      <c r="AK1892" s="96" t="n"/>
      <c r="AL1892" s="91" t="inlineStr">
        <is>
          <t>n/a</t>
        </is>
      </c>
      <c r="AM1892" s="93" t="n"/>
      <c r="AN1892" s="92" t="inlineStr">
        <is>
          <t>None</t>
        </is>
      </c>
      <c r="AO1892" s="102" t="n">
        <v>0</v>
      </c>
      <c r="AP1892" s="103" t="n">
        <v>0.73</v>
      </c>
      <c r="AQ1892" s="102" t="n">
        <v>41</v>
      </c>
      <c r="AR1892" s="91" t="inlineStr">
        <is>
          <t>N</t>
        </is>
      </c>
      <c r="AS1892" s="104" t="n"/>
      <c r="AT1892" s="92">
        <f>IF(AND(P1892="52-wk high",T1892&gt;=Settings!$B$7),"Y","N")</f>
        <v/>
      </c>
      <c r="AU1892" s="91">
        <f>IF(AND(AD1892&gt;=Settings!$B$8,M1892&gt;0),"Y","N")</f>
        <v/>
      </c>
      <c r="AV1892" s="91">
        <f>IF(OR(AH1892&gt;Settings!$B$9,AI1892&gt;Settings!$B$9),"Y","N")</f>
        <v/>
      </c>
      <c r="AW1892" s="91">
        <f>IF(AJ1892&lt;&gt;"Y","n/a",IF(AND(M1892&gt;0,AK1892&gt;Settings!$B$10),"Y","N"))</f>
        <v/>
      </c>
      <c r="AX1892" s="91">
        <f>IF(AO1892&gt;=Settings!$B$11,"Y","N")</f>
        <v/>
      </c>
      <c r="AY1892" s="99">
        <f>(AT1892="Y")+(AU1892="Y")+(AV1892="Y")+(AW1892="Y")+(AX1892="Y")</f>
        <v/>
      </c>
      <c r="AZ1892" s="94">
        <f>IF(AY1892=0,"None",_xlfn.TEXTJOIN(", ",TRUE(),IF(AT1892="Y","Breakout",""),IF(AU1892="Y","Accumulation",""),IF(AV1892="Y","Institutional buying",""),IF(AW1892="Y","Long buildup",""),IF(AX1892="Y","Momentum leader","")))</f>
        <v/>
      </c>
      <c r="BA1892" s="94">
        <f>IF(BW1892="","","Passes "&amp;AY1892&amp;" of 5 buy-side scans"&amp;IF(G1892="Y","; RED FLAG: filter out using Red flag column",""))</f>
        <v/>
      </c>
      <c r="BB1892" s="91" t="inlineStr">
        <is>
          <t>None</t>
        </is>
      </c>
      <c r="BC1892" s="92" t="inlineStr">
        <is>
          <t>N</t>
        </is>
      </c>
      <c r="BD1892" s="94" t="n"/>
      <c r="BE1892" s="94" t="n"/>
      <c r="BF1892" s="92">
        <f>IF(R1892*100000&gt;=Settings!$B$5,"Y","N")</f>
        <v/>
      </c>
      <c r="BG1892" s="91">
        <f>IF(F1892&gt;Settings!$B$6,"Y","N")</f>
        <v/>
      </c>
      <c r="BH1892" s="97" t="n">
        <v>-24.62</v>
      </c>
      <c r="BI1892" s="96" t="n">
        <v>-7.65</v>
      </c>
      <c r="BJ1892" s="96" t="n">
        <v>-11.06</v>
      </c>
      <c r="BK1892" s="96" t="n">
        <v>-15.67</v>
      </c>
      <c r="BL1892" s="96" t="n">
        <v>0.21</v>
      </c>
      <c r="BM1892" s="96" t="n">
        <v>-14.52</v>
      </c>
      <c r="BN1892" s="97" t="n">
        <v>-7.24</v>
      </c>
      <c r="BO1892" s="96" t="n">
        <v>-10.37</v>
      </c>
      <c r="BP1892" s="96" t="n">
        <v>-10.2</v>
      </c>
      <c r="BQ1892" s="96" t="n">
        <v>-8.68</v>
      </c>
      <c r="BR1892" s="91" t="inlineStr">
        <is>
          <t>Mixed</t>
        </is>
      </c>
      <c r="BS1892" s="91" t="inlineStr">
        <is>
          <t>None</t>
        </is>
      </c>
      <c r="BT1892" s="96" t="n">
        <v>21.9</v>
      </c>
      <c r="BU1892" s="91" t="inlineStr">
        <is>
          <t>N</t>
        </is>
      </c>
      <c r="BV1892" s="99">
        <f>IF(OR(BF1892&lt;&gt;"Y",BG1892&lt;&gt;"Y"),"",(AND(ISNUMBER(BQ1892),BQ1892&gt;0))+(BR1892="Stacked up")+(AND(ISNUMBER(BH1892),BH1892&gt;=-Settings!$B$17))+(AND(ISNUMBER(BK1892),ISNUMBER(BM1892),BK1892&gt;0,BM1892&gt;0))+(AND(ISNUMBER(AQ1892),AQ1892&gt;=Settings!$B$18))+(AND(ISNUMBER(BT1892),BT1892&gt;=Settings!$B$19,BT1892&lt;=Settings!$B$20))+(AND(ISNUMBER(AS1892),AS1892&gt;0))+(AND(ISNUMBER(T1892),ISNUMBER(M1892),T1892&gt;=Settings!$B$21,M1892&gt;0))+(AND(ISNUMBER(AD1892),ISNUMBER(M1892),AD1892&gt;=Settings!$B$22,M1892&gt;0))+(AY1892&gt;=1))</f>
        <v/>
      </c>
      <c r="BW1892" s="91">
        <f>IF(OR(AY1892=0,BF1892&lt;&gt;"Y",BG1892&lt;&gt;"Y"),"",1+SUMPRODUCT(($A$6:$A$2604=A1892)*($AY$6:$AY$2604&gt;0)*($BF$6:$BF$2604="Y")*($BG$6:$BG$2604="Y")*(($AY$6:$AY$2604&gt;AY1892)+($AY$6:$AY$2604=AY1892)*($AD$6:$AD$2604&gt;AD1892))))</f>
        <v/>
      </c>
    </row>
    <row r="1893" ht="23.85" customHeight="1" s="55">
      <c r="A1893" s="90" t="n">
        <v>46296</v>
      </c>
      <c r="B1893" s="91" t="inlineStr">
        <is>
          <t>VTMLTD</t>
        </is>
      </c>
      <c r="C1893" s="91" t="inlineStr">
        <is>
          <t>INE222F01029</t>
        </is>
      </c>
      <c r="D1893" s="91" t="n"/>
      <c r="E1893" s="91" t="inlineStr">
        <is>
          <t>None</t>
        </is>
      </c>
      <c r="F1893" s="93" t="n">
        <v>384</v>
      </c>
      <c r="G1893" s="92" t="inlineStr">
        <is>
          <t>N</t>
        </is>
      </c>
      <c r="H1893" s="94" t="n"/>
      <c r="I1893" s="91" t="inlineStr">
        <is>
          <t>N</t>
        </is>
      </c>
      <c r="J1893" s="92">
        <f>IF(K1893="","N","Y")</f>
        <v/>
      </c>
      <c r="K1893" s="94">
        <f>_xlfn.TEXTJOIN("; ",TRUE,IF(P1893="52-wk low","52-wk low",""),IF(AND(AD1893&gt;=Settings!$B$12,M1893&lt;0),"Distribution",""),IF(AND(AJ1893="Y",M1893&lt;0,AK1893&lt;-Settings!$B$13),"Long unwinding",""),IF(AND(AJ1893="Y",M1893&lt;0,AK1893&gt;Settings!$B$13),"Short buildup",""))</f>
        <v/>
      </c>
      <c r="L1893" s="95" t="n">
        <v>38.15</v>
      </c>
      <c r="M1893" s="96" t="n">
        <v>-1.88</v>
      </c>
      <c r="N1893" s="93" t="n">
        <v>1563</v>
      </c>
      <c r="O1893" s="91" t="inlineStr">
        <is>
          <t>None</t>
        </is>
      </c>
      <c r="P1893" s="91" t="inlineStr">
        <is>
          <t>52-wk low</t>
        </is>
      </c>
      <c r="Q1893" s="97" t="n">
        <v>1.02</v>
      </c>
      <c r="R1893" s="96" t="n">
        <v>1</v>
      </c>
      <c r="S1893" s="96" t="n">
        <v>1.07</v>
      </c>
      <c r="T1893" s="96" t="n"/>
      <c r="U1893" s="96" t="n"/>
      <c r="V1893" s="103" t="n"/>
      <c r="W1893" s="102" t="n"/>
      <c r="X1893" s="93" t="n"/>
      <c r="Y1893" s="91" t="inlineStr">
        <is>
          <t>None</t>
        </is>
      </c>
      <c r="Z1893" s="99" t="n">
        <v>44.24</v>
      </c>
      <c r="AA1893" s="96" t="n">
        <v>0.67</v>
      </c>
      <c r="AB1893" s="96" t="n"/>
      <c r="AC1893" s="96" t="n">
        <v>0.83</v>
      </c>
      <c r="AD1893" s="96" t="n"/>
      <c r="AE1893" s="96" t="n"/>
      <c r="AF1893" s="103" t="n"/>
      <c r="AG1893" s="91" t="n"/>
      <c r="AH1893" s="100" t="n">
        <v>0</v>
      </c>
      <c r="AI1893" s="101" t="n">
        <v>0</v>
      </c>
      <c r="AJ1893" s="92" t="inlineStr">
        <is>
          <t>N</t>
        </is>
      </c>
      <c r="AK1893" s="96" t="n"/>
      <c r="AL1893" s="91" t="inlineStr">
        <is>
          <t>n/a</t>
        </is>
      </c>
      <c r="AM1893" s="93" t="n"/>
      <c r="AN1893" s="92" t="inlineStr">
        <is>
          <t>None</t>
        </is>
      </c>
      <c r="AO1893" s="102" t="n">
        <v>0</v>
      </c>
      <c r="AP1893" s="103" t="n"/>
      <c r="AQ1893" s="102" t="n"/>
      <c r="AR1893" s="91" t="inlineStr">
        <is>
          <t>N</t>
        </is>
      </c>
      <c r="AS1893" s="104" t="n"/>
      <c r="AT1893" s="92">
        <f>IF(AND(P1893="52-wk high",T1893&gt;=Settings!$B$7),"Y","N")</f>
        <v/>
      </c>
      <c r="AU1893" s="91">
        <f>IF(AND(AD1893&gt;=Settings!$B$8,M1893&gt;0),"Y","N")</f>
        <v/>
      </c>
      <c r="AV1893" s="91">
        <f>IF(OR(AH1893&gt;Settings!$B$9,AI1893&gt;Settings!$B$9),"Y","N")</f>
        <v/>
      </c>
      <c r="AW1893" s="91">
        <f>IF(AJ1893&lt;&gt;"Y","n/a",IF(AND(M1893&gt;0,AK1893&gt;Settings!$B$10),"Y","N"))</f>
        <v/>
      </c>
      <c r="AX1893" s="91">
        <f>IF(AO1893&gt;=Settings!$B$11,"Y","N")</f>
        <v/>
      </c>
      <c r="AY1893" s="99">
        <f>(AT1893="Y")+(AU1893="Y")+(AV1893="Y")+(AW1893="Y")+(AX1893="Y")</f>
        <v/>
      </c>
      <c r="AZ1893" s="94">
        <f>IF(AY1893=0,"None",_xlfn.TEXTJOIN(", ",TRUE(),IF(AT1893="Y","Breakout",""),IF(AU1893="Y","Accumulation",""),IF(AV1893="Y","Institutional buying",""),IF(AW1893="Y","Long buildup",""),IF(AX1893="Y","Momentum leader","")))</f>
        <v/>
      </c>
      <c r="BA1893" s="94">
        <f>IF(BW1893="","","Passes "&amp;AY1893&amp;" of 5 buy-side scans"&amp;IF(G1893="Y","; RED FLAG: filter out using Red flag column",""))</f>
        <v/>
      </c>
      <c r="BB1893" s="91" t="inlineStr">
        <is>
          <t>None</t>
        </is>
      </c>
      <c r="BC1893" s="92" t="inlineStr">
        <is>
          <t>N</t>
        </is>
      </c>
      <c r="BD1893" s="94" t="n"/>
      <c r="BE1893" s="94" t="n"/>
      <c r="BF1893" s="92">
        <f>IF(R1893*100000&gt;=Settings!$B$5,"Y","N")</f>
        <v/>
      </c>
      <c r="BG1893" s="91">
        <f>IF(F1893&gt;Settings!$B$6,"Y","N")</f>
        <v/>
      </c>
      <c r="BH1893" s="97" t="n">
        <v>-38.37</v>
      </c>
      <c r="BI1893" s="96" t="n">
        <v>-9.449999999999999</v>
      </c>
      <c r="BJ1893" s="96" t="n">
        <v>-35.81</v>
      </c>
      <c r="BK1893" s="96" t="n"/>
      <c r="BL1893" s="96" t="n"/>
      <c r="BM1893" s="96" t="n"/>
      <c r="BN1893" s="97" t="n">
        <v>-15.32</v>
      </c>
      <c r="BO1893" s="96" t="n"/>
      <c r="BP1893" s="96" t="n"/>
      <c r="BQ1893" s="96" t="n"/>
      <c r="BR1893" s="91" t="n"/>
      <c r="BS1893" s="91" t="n"/>
      <c r="BT1893" s="96" t="n">
        <v>27.2</v>
      </c>
      <c r="BU1893" s="91" t="n"/>
      <c r="BV1893" s="99">
        <f>IF(OR(BF1893&lt;&gt;"Y",BG1893&lt;&gt;"Y"),"",(AND(ISNUMBER(BQ1893),BQ1893&gt;0))+(BR1893="Stacked up")+(AND(ISNUMBER(BH1893),BH1893&gt;=-Settings!$B$17))+(AND(ISNUMBER(BK1893),ISNUMBER(BM1893),BK1893&gt;0,BM1893&gt;0))+(AND(ISNUMBER(AQ1893),AQ1893&gt;=Settings!$B$18))+(AND(ISNUMBER(BT1893),BT1893&gt;=Settings!$B$19,BT1893&lt;=Settings!$B$20))+(AND(ISNUMBER(AS1893),AS1893&gt;0))+(AND(ISNUMBER(T1893),ISNUMBER(M1893),T1893&gt;=Settings!$B$21,M1893&gt;0))+(AND(ISNUMBER(AD1893),ISNUMBER(M1893),AD1893&gt;=Settings!$B$22,M1893&gt;0))+(AY1893&gt;=1))</f>
        <v/>
      </c>
      <c r="BW1893" s="91">
        <f>IF(OR(AY1893=0,BF1893&lt;&gt;"Y",BG1893&lt;&gt;"Y"),"",1+SUMPRODUCT(($A$6:$A$2604=A1893)*($AY$6:$AY$2604&gt;0)*($BF$6:$BF$2604="Y")*($BG$6:$BG$2604="Y")*(($AY$6:$AY$2604&gt;AY1893)+($AY$6:$AY$2604=AY1893)*($AD$6:$AD$2604&gt;AD1893))))</f>
        <v/>
      </c>
    </row>
    <row r="1894" ht="23.85" customHeight="1" s="55">
      <c r="A1894" s="90" t="n">
        <v>46296</v>
      </c>
      <c r="B1894" s="91" t="inlineStr">
        <is>
          <t>BIRLAPREC</t>
        </is>
      </c>
      <c r="C1894" s="91" t="inlineStr">
        <is>
          <t>INE372E01025</t>
        </is>
      </c>
      <c r="D1894" s="91" t="n"/>
      <c r="E1894" s="91" t="inlineStr">
        <is>
          <t>None</t>
        </is>
      </c>
      <c r="F1894" s="93" t="n">
        <v>383</v>
      </c>
      <c r="G1894" s="92" t="inlineStr">
        <is>
          <t>Y</t>
        </is>
      </c>
      <c r="H1894" s="94" t="inlineStr">
        <is>
          <t>ESM Stage 1; T2T (BE series)</t>
        </is>
      </c>
      <c r="I1894" s="91" t="inlineStr">
        <is>
          <t>Y</t>
        </is>
      </c>
      <c r="J1894" s="92">
        <f>IF(K1894="","N","Y")</f>
        <v/>
      </c>
      <c r="K1894" s="94">
        <f>_xlfn.TEXTJOIN("; ",TRUE,IF(P1894="52-wk low","52-wk low",""),IF(AND(AD1894&gt;=Settings!$B$12,M1894&lt;0),"Distribution",""),IF(AND(AJ1894="Y",M1894&lt;0,AK1894&lt;-Settings!$B$13),"Long unwinding",""),IF(AND(AJ1894="Y",M1894&lt;0,AK1894&gt;Settings!$B$13),"Short buildup",""))</f>
        <v/>
      </c>
      <c r="L1894" s="95" t="n">
        <v>55.96</v>
      </c>
      <c r="M1894" s="96" t="n">
        <v>1.91</v>
      </c>
      <c r="N1894" s="93" t="n">
        <v>198</v>
      </c>
      <c r="O1894" s="91" t="inlineStr">
        <is>
          <t>None</t>
        </is>
      </c>
      <c r="P1894" s="91" t="inlineStr">
        <is>
          <t>None</t>
        </is>
      </c>
      <c r="Q1894" s="97" t="n">
        <v>2.1</v>
      </c>
      <c r="R1894" s="96" t="n">
        <v>3.52</v>
      </c>
      <c r="S1894" s="96" t="n">
        <v>0.61</v>
      </c>
      <c r="T1894" s="96" t="n">
        <v>0.98</v>
      </c>
      <c r="U1894" s="96" t="n">
        <v>1.35</v>
      </c>
      <c r="V1894" s="103" t="n">
        <v>2.27</v>
      </c>
      <c r="W1894" s="102" t="n"/>
      <c r="X1894" s="93" t="n"/>
      <c r="Y1894" s="91" t="inlineStr">
        <is>
          <t>None</t>
        </is>
      </c>
      <c r="Z1894" s="99" t="n"/>
      <c r="AA1894" s="96" t="n"/>
      <c r="AB1894" s="96" t="n"/>
      <c r="AC1894" s="96" t="n"/>
      <c r="AD1894" s="96" t="n"/>
      <c r="AE1894" s="96" t="n"/>
      <c r="AF1894" s="103" t="n"/>
      <c r="AG1894" s="91" t="inlineStr">
        <is>
          <t>Run-up, risky</t>
        </is>
      </c>
      <c r="AH1894" s="100" t="n">
        <v>0</v>
      </c>
      <c r="AI1894" s="101" t="n">
        <v>0</v>
      </c>
      <c r="AJ1894" s="92" t="inlineStr">
        <is>
          <t>N</t>
        </is>
      </c>
      <c r="AK1894" s="96" t="n"/>
      <c r="AL1894" s="91" t="inlineStr">
        <is>
          <t>n/a</t>
        </is>
      </c>
      <c r="AM1894" s="93" t="n"/>
      <c r="AN1894" s="92" t="inlineStr">
        <is>
          <t>None</t>
        </is>
      </c>
      <c r="AO1894" s="102" t="n">
        <v>0</v>
      </c>
      <c r="AP1894" s="103" t="n"/>
      <c r="AQ1894" s="102" t="n"/>
      <c r="AR1894" s="91" t="inlineStr">
        <is>
          <t>N</t>
        </is>
      </c>
      <c r="AS1894" s="104" t="n"/>
      <c r="AT1894" s="92">
        <f>IF(AND(P1894="52-wk high",T1894&gt;=Settings!$B$7),"Y","N")</f>
        <v/>
      </c>
      <c r="AU1894" s="91">
        <f>IF(AND(AD1894&gt;=Settings!$B$8,M1894&gt;0),"Y","N")</f>
        <v/>
      </c>
      <c r="AV1894" s="91">
        <f>IF(OR(AH1894&gt;Settings!$B$9,AI1894&gt;Settings!$B$9),"Y","N")</f>
        <v/>
      </c>
      <c r="AW1894" s="91">
        <f>IF(AJ1894&lt;&gt;"Y","n/a",IF(AND(M1894&gt;0,AK1894&gt;Settings!$B$10),"Y","N"))</f>
        <v/>
      </c>
      <c r="AX1894" s="91">
        <f>IF(AO1894&gt;=Settings!$B$11,"Y","N")</f>
        <v/>
      </c>
      <c r="AY1894" s="99">
        <f>(AT1894="Y")+(AU1894="Y")+(AV1894="Y")+(AW1894="Y")+(AX1894="Y")</f>
        <v/>
      </c>
      <c r="AZ1894" s="94">
        <f>IF(AY1894=0,"None",_xlfn.TEXTJOIN(", ",TRUE(),IF(AT1894="Y","Breakout",""),IF(AU1894="Y","Accumulation",""),IF(AV1894="Y","Institutional buying",""),IF(AW1894="Y","Long buildup",""),IF(AX1894="Y","Momentum leader","")))</f>
        <v/>
      </c>
      <c r="BA1894" s="94">
        <f>IF(BW1894="","","Passes "&amp;AY1894&amp;" of 5 buy-side scans"&amp;IF(G1894="Y","; RED FLAG: filter out using Red flag column",""))</f>
        <v/>
      </c>
      <c r="BB1894" s="91" t="inlineStr">
        <is>
          <t>Upper</t>
        </is>
      </c>
      <c r="BC1894" s="92" t="inlineStr">
        <is>
          <t>N</t>
        </is>
      </c>
      <c r="BD1894" s="94" t="n"/>
      <c r="BE1894" s="94" t="n"/>
      <c r="BF1894" s="92">
        <f>IF(R1894*100000&gt;=Settings!$B$5,"Y","N")</f>
        <v/>
      </c>
      <c r="BG1894" s="91">
        <f>IF(F1894&gt;Settings!$B$6,"Y","N")</f>
        <v/>
      </c>
      <c r="BH1894" s="97" t="n">
        <v>-11.86</v>
      </c>
      <c r="BI1894" s="96" t="n">
        <v>-0.9</v>
      </c>
      <c r="BJ1894" s="96" t="n">
        <v>27.79</v>
      </c>
      <c r="BK1894" s="96" t="n">
        <v>47.42</v>
      </c>
      <c r="BL1894" s="96" t="n"/>
      <c r="BM1894" s="96" t="n"/>
      <c r="BN1894" s="97" t="n">
        <v>3.49</v>
      </c>
      <c r="BO1894" s="96" t="n">
        <v>15.37</v>
      </c>
      <c r="BP1894" s="96" t="n">
        <v>27.37</v>
      </c>
      <c r="BQ1894" s="96" t="n"/>
      <c r="BR1894" s="91" t="n"/>
      <c r="BS1894" s="91" t="inlineStr">
        <is>
          <t>None</t>
        </is>
      </c>
      <c r="BT1894" s="96" t="n">
        <v>56</v>
      </c>
      <c r="BU1894" s="91" t="n"/>
      <c r="BV1894" s="99">
        <f>IF(OR(BF1894&lt;&gt;"Y",BG1894&lt;&gt;"Y"),"",(AND(ISNUMBER(BQ1894),BQ1894&gt;0))+(BR1894="Stacked up")+(AND(ISNUMBER(BH1894),BH1894&gt;=-Settings!$B$17))+(AND(ISNUMBER(BK1894),ISNUMBER(BM1894),BK1894&gt;0,BM1894&gt;0))+(AND(ISNUMBER(AQ1894),AQ1894&gt;=Settings!$B$18))+(AND(ISNUMBER(BT1894),BT1894&gt;=Settings!$B$19,BT1894&lt;=Settings!$B$20))+(AND(ISNUMBER(AS1894),AS1894&gt;0))+(AND(ISNUMBER(T1894),ISNUMBER(M1894),T1894&gt;=Settings!$B$21,M1894&gt;0))+(AND(ISNUMBER(AD1894),ISNUMBER(M1894),AD1894&gt;=Settings!$B$22,M1894&gt;0))+(AY1894&gt;=1))</f>
        <v/>
      </c>
      <c r="BW1894" s="91">
        <f>IF(OR(AY1894=0,BF1894&lt;&gt;"Y",BG1894&lt;&gt;"Y"),"",1+SUMPRODUCT(($A$6:$A$2604=A1894)*($AY$6:$AY$2604&gt;0)*($BF$6:$BF$2604="Y")*($BG$6:$BG$2604="Y")*(($AY$6:$AY$2604&gt;AY1894)+($AY$6:$AY$2604=AY1894)*($AD$6:$AD$2604&gt;AD1894))))</f>
        <v/>
      </c>
    </row>
    <row r="1895" ht="23.85" customHeight="1" s="55">
      <c r="A1895" s="90" t="n">
        <v>46296</v>
      </c>
      <c r="B1895" s="91" t="inlineStr">
        <is>
          <t>GOKUL</t>
        </is>
      </c>
      <c r="C1895" s="91" t="inlineStr">
        <is>
          <t>INE020J01029</t>
        </is>
      </c>
      <c r="D1895" s="91" t="n"/>
      <c r="E1895" s="91" t="inlineStr">
        <is>
          <t>None</t>
        </is>
      </c>
      <c r="F1895" s="93" t="n">
        <v>383</v>
      </c>
      <c r="G1895" s="92" t="inlineStr">
        <is>
          <t>N</t>
        </is>
      </c>
      <c r="H1895" s="94" t="n"/>
      <c r="I1895" s="91" t="inlineStr">
        <is>
          <t>N</t>
        </is>
      </c>
      <c r="J1895" s="92">
        <f>IF(K1895="","N","Y")</f>
        <v/>
      </c>
      <c r="K1895" s="94">
        <f>_xlfn.TEXTJOIN("; ",TRUE,IF(P1895="52-wk low","52-wk low",""),IF(AND(AD1895&gt;=Settings!$B$12,M1895&lt;0),"Distribution",""),IF(AND(AJ1895="Y",M1895&lt;0,AK1895&lt;-Settings!$B$13),"Long unwinding",""),IF(AND(AJ1895="Y",M1895&lt;0,AK1895&gt;Settings!$B$13),"Short buildup",""))</f>
        <v/>
      </c>
      <c r="L1895" s="95" t="n">
        <v>38.66</v>
      </c>
      <c r="M1895" s="96" t="n">
        <v>-1.93</v>
      </c>
      <c r="N1895" s="93" t="n">
        <v>1597</v>
      </c>
      <c r="O1895" s="91" t="inlineStr">
        <is>
          <t>None</t>
        </is>
      </c>
      <c r="P1895" s="91" t="inlineStr">
        <is>
          <t>None</t>
        </is>
      </c>
      <c r="Q1895" s="97" t="n">
        <v>2.11</v>
      </c>
      <c r="R1895" s="96" t="n">
        <v>1.73</v>
      </c>
      <c r="S1895" s="96" t="n">
        <v>1.21</v>
      </c>
      <c r="T1895" s="96" t="n">
        <v>1.17</v>
      </c>
      <c r="U1895" s="96" t="n">
        <v>1.17</v>
      </c>
      <c r="V1895" s="103" t="n">
        <v>0.96</v>
      </c>
      <c r="W1895" s="102" t="n">
        <v>5</v>
      </c>
      <c r="X1895" s="93" t="n">
        <v>271</v>
      </c>
      <c r="Y1895" s="91" t="inlineStr">
        <is>
          <t>None</t>
        </is>
      </c>
      <c r="Z1895" s="99" t="n">
        <v>14.95</v>
      </c>
      <c r="AA1895" s="96" t="n">
        <v>0.62</v>
      </c>
      <c r="AB1895" s="96" t="n">
        <v>0.64</v>
      </c>
      <c r="AC1895" s="96" t="n">
        <v>0.73</v>
      </c>
      <c r="AD1895" s="96" t="n">
        <v>0.68</v>
      </c>
      <c r="AE1895" s="96" t="n">
        <v>0.6899999999999999</v>
      </c>
      <c r="AF1895" s="103" t="n">
        <v>0.92</v>
      </c>
      <c r="AG1895" s="91" t="inlineStr">
        <is>
          <t>Normal</t>
        </is>
      </c>
      <c r="AH1895" s="100" t="n">
        <v>0</v>
      </c>
      <c r="AI1895" s="101" t="n">
        <v>0</v>
      </c>
      <c r="AJ1895" s="92" t="inlineStr">
        <is>
          <t>N</t>
        </is>
      </c>
      <c r="AK1895" s="96" t="n"/>
      <c r="AL1895" s="91" t="inlineStr">
        <is>
          <t>n/a</t>
        </is>
      </c>
      <c r="AM1895" s="93" t="n"/>
      <c r="AN1895" s="92" t="inlineStr">
        <is>
          <t>None</t>
        </is>
      </c>
      <c r="AO1895" s="102" t="n">
        <v>0</v>
      </c>
      <c r="AP1895" s="103" t="n">
        <v>0.77</v>
      </c>
      <c r="AQ1895" s="102" t="n">
        <v>46</v>
      </c>
      <c r="AR1895" s="91" t="inlineStr">
        <is>
          <t>N</t>
        </is>
      </c>
      <c r="AS1895" s="104" t="n"/>
      <c r="AT1895" s="92">
        <f>IF(AND(P1895="52-wk high",T1895&gt;=Settings!$B$7),"Y","N")</f>
        <v/>
      </c>
      <c r="AU1895" s="91">
        <f>IF(AND(AD1895&gt;=Settings!$B$8,M1895&gt;0),"Y","N")</f>
        <v/>
      </c>
      <c r="AV1895" s="91">
        <f>IF(OR(AH1895&gt;Settings!$B$9,AI1895&gt;Settings!$B$9),"Y","N")</f>
        <v/>
      </c>
      <c r="AW1895" s="91">
        <f>IF(AJ1895&lt;&gt;"Y","n/a",IF(AND(M1895&gt;0,AK1895&gt;Settings!$B$10),"Y","N"))</f>
        <v/>
      </c>
      <c r="AX1895" s="91">
        <f>IF(AO1895&gt;=Settings!$B$11,"Y","N")</f>
        <v/>
      </c>
      <c r="AY1895" s="99">
        <f>(AT1895="Y")+(AU1895="Y")+(AV1895="Y")+(AW1895="Y")+(AX1895="Y")</f>
        <v/>
      </c>
      <c r="AZ1895" s="94">
        <f>IF(AY1895=0,"None",_xlfn.TEXTJOIN(", ",TRUE(),IF(AT1895="Y","Breakout",""),IF(AU1895="Y","Accumulation",""),IF(AV1895="Y","Institutional buying",""),IF(AW1895="Y","Long buildup",""),IF(AX1895="Y","Momentum leader","")))</f>
        <v/>
      </c>
      <c r="BA1895" s="94">
        <f>IF(BW1895="","","Passes "&amp;AY1895&amp;" of 5 buy-side scans"&amp;IF(G1895="Y","; RED FLAG: filter out using Red flag column",""))</f>
        <v/>
      </c>
      <c r="BB1895" s="91" t="inlineStr">
        <is>
          <t>None</t>
        </is>
      </c>
      <c r="BC1895" s="92" t="inlineStr">
        <is>
          <t>N</t>
        </is>
      </c>
      <c r="BD1895" s="94" t="n"/>
      <c r="BE1895" s="94" t="n"/>
      <c r="BF1895" s="92">
        <f>IF(R1895*100000&gt;=Settings!$B$5,"Y","N")</f>
        <v/>
      </c>
      <c r="BG1895" s="91">
        <f>IF(F1895&gt;Settings!$B$6,"Y","N")</f>
        <v/>
      </c>
      <c r="BH1895" s="97" t="n">
        <v>-17.39</v>
      </c>
      <c r="BI1895" s="96" t="n">
        <v>-3.16</v>
      </c>
      <c r="BJ1895" s="96" t="n">
        <v>-6.91</v>
      </c>
      <c r="BK1895" s="96" t="n">
        <v>-7.07</v>
      </c>
      <c r="BL1895" s="96" t="n">
        <v>2.3</v>
      </c>
      <c r="BM1895" s="96" t="n">
        <v>-9.720000000000001</v>
      </c>
      <c r="BN1895" s="97" t="n">
        <v>-3.98</v>
      </c>
      <c r="BO1895" s="96" t="n">
        <v>-4.86</v>
      </c>
      <c r="BP1895" s="96" t="n">
        <v>-4.72</v>
      </c>
      <c r="BQ1895" s="96" t="n">
        <v>-4.68</v>
      </c>
      <c r="BR1895" s="91" t="inlineStr">
        <is>
          <t>Mixed</t>
        </is>
      </c>
      <c r="BS1895" s="91" t="inlineStr">
        <is>
          <t>None</t>
        </is>
      </c>
      <c r="BT1895" s="96" t="n">
        <v>29.7</v>
      </c>
      <c r="BU1895" s="91" t="inlineStr">
        <is>
          <t>N</t>
        </is>
      </c>
      <c r="BV1895" s="99">
        <f>IF(OR(BF1895&lt;&gt;"Y",BG1895&lt;&gt;"Y"),"",(AND(ISNUMBER(BQ1895),BQ1895&gt;0))+(BR1895="Stacked up")+(AND(ISNUMBER(BH1895),BH1895&gt;=-Settings!$B$17))+(AND(ISNUMBER(BK1895),ISNUMBER(BM1895),BK1895&gt;0,BM1895&gt;0))+(AND(ISNUMBER(AQ1895),AQ1895&gt;=Settings!$B$18))+(AND(ISNUMBER(BT1895),BT1895&gt;=Settings!$B$19,BT1895&lt;=Settings!$B$20))+(AND(ISNUMBER(AS1895),AS1895&gt;0))+(AND(ISNUMBER(T1895),ISNUMBER(M1895),T1895&gt;=Settings!$B$21,M1895&gt;0))+(AND(ISNUMBER(AD1895),ISNUMBER(M1895),AD1895&gt;=Settings!$B$22,M1895&gt;0))+(AY1895&gt;=1))</f>
        <v/>
      </c>
      <c r="BW1895" s="91">
        <f>IF(OR(AY1895=0,BF1895&lt;&gt;"Y",BG1895&lt;&gt;"Y"),"",1+SUMPRODUCT(($A$6:$A$2604=A1895)*($AY$6:$AY$2604&gt;0)*($BF$6:$BF$2604="Y")*($BG$6:$BG$2604="Y")*(($AY$6:$AY$2604&gt;AY1895)+($AY$6:$AY$2604=AY1895)*($AD$6:$AD$2604&gt;AD1895))))</f>
        <v/>
      </c>
    </row>
    <row r="1896" ht="23.85" customHeight="1" s="55">
      <c r="A1896" s="90" t="n">
        <v>46296</v>
      </c>
      <c r="B1896" s="91" t="inlineStr">
        <is>
          <t>RADIANTCMS</t>
        </is>
      </c>
      <c r="C1896" s="91" t="inlineStr">
        <is>
          <t>INE855R01021</t>
        </is>
      </c>
      <c r="D1896" s="91" t="n"/>
      <c r="E1896" s="91" t="inlineStr">
        <is>
          <t>None</t>
        </is>
      </c>
      <c r="F1896" s="93" t="n">
        <v>383</v>
      </c>
      <c r="G1896" s="92" t="inlineStr">
        <is>
          <t>N</t>
        </is>
      </c>
      <c r="H1896" s="94" t="n"/>
      <c r="I1896" s="91" t="inlineStr">
        <is>
          <t>N</t>
        </is>
      </c>
      <c r="J1896" s="92">
        <f>IF(K1896="","N","Y")</f>
        <v/>
      </c>
      <c r="K1896" s="94">
        <f>_xlfn.TEXTJOIN("; ",TRUE,IF(P1896="52-wk low","52-wk low",""),IF(AND(AD1896&gt;=Settings!$B$12,M1896&lt;0),"Distribution",""),IF(AND(AJ1896="Y",M1896&lt;0,AK1896&lt;-Settings!$B$13),"Long unwinding",""),IF(AND(AJ1896="Y",M1896&lt;0,AK1896&gt;Settings!$B$13),"Short buildup",""))</f>
        <v/>
      </c>
      <c r="L1896" s="95" t="n">
        <v>35.89</v>
      </c>
      <c r="M1896" s="96" t="n">
        <v>1.36</v>
      </c>
      <c r="N1896" s="93" t="n">
        <v>272</v>
      </c>
      <c r="O1896" s="91" t="inlineStr">
        <is>
          <t>None</t>
        </is>
      </c>
      <c r="P1896" s="91" t="inlineStr">
        <is>
          <t>None</t>
        </is>
      </c>
      <c r="Q1896" s="97" t="n">
        <v>0.87</v>
      </c>
      <c r="R1896" s="96" t="n">
        <v>4.37</v>
      </c>
      <c r="S1896" s="96" t="n">
        <v>0.2</v>
      </c>
      <c r="T1896" s="96" t="n">
        <v>0.28</v>
      </c>
      <c r="U1896" s="96" t="n">
        <v>0.4</v>
      </c>
      <c r="V1896" s="103" t="n">
        <v>2.03</v>
      </c>
      <c r="W1896" s="102" t="n">
        <v>9</v>
      </c>
      <c r="X1896" s="93" t="n"/>
      <c r="Y1896" s="91" t="inlineStr">
        <is>
          <t>None</t>
        </is>
      </c>
      <c r="Z1896" s="99" t="n">
        <v>61.23</v>
      </c>
      <c r="AA1896" s="96" t="n">
        <v>1.08</v>
      </c>
      <c r="AB1896" s="96" t="n">
        <v>0.97</v>
      </c>
      <c r="AC1896" s="96" t="n">
        <v>0.21</v>
      </c>
      <c r="AD1896" s="96" t="n">
        <v>0.29</v>
      </c>
      <c r="AE1896" s="96" t="n">
        <v>0.41</v>
      </c>
      <c r="AF1896" s="103" t="n">
        <v>0.93</v>
      </c>
      <c r="AG1896" s="91" t="inlineStr">
        <is>
          <t>Drying up</t>
        </is>
      </c>
      <c r="AH1896" s="100" t="n">
        <v>0</v>
      </c>
      <c r="AI1896" s="101" t="n">
        <v>0</v>
      </c>
      <c r="AJ1896" s="92" t="inlineStr">
        <is>
          <t>N</t>
        </is>
      </c>
      <c r="AK1896" s="96" t="n"/>
      <c r="AL1896" s="91" t="inlineStr">
        <is>
          <t>n/a</t>
        </is>
      </c>
      <c r="AM1896" s="93" t="n"/>
      <c r="AN1896" s="92" t="inlineStr">
        <is>
          <t>None</t>
        </is>
      </c>
      <c r="AO1896" s="102" t="n">
        <v>0</v>
      </c>
      <c r="AP1896" s="103" t="n">
        <v>0.6</v>
      </c>
      <c r="AQ1896" s="102" t="n">
        <v>19</v>
      </c>
      <c r="AR1896" s="91" t="inlineStr">
        <is>
          <t>N</t>
        </is>
      </c>
      <c r="AS1896" s="104" t="n"/>
      <c r="AT1896" s="92">
        <f>IF(AND(P1896="52-wk high",T1896&gt;=Settings!$B$7),"Y","N")</f>
        <v/>
      </c>
      <c r="AU1896" s="91">
        <f>IF(AND(AD1896&gt;=Settings!$B$8,M1896&gt;0),"Y","N")</f>
        <v/>
      </c>
      <c r="AV1896" s="91">
        <f>IF(OR(AH1896&gt;Settings!$B$9,AI1896&gt;Settings!$B$9),"Y","N")</f>
        <v/>
      </c>
      <c r="AW1896" s="91">
        <f>IF(AJ1896&lt;&gt;"Y","n/a",IF(AND(M1896&gt;0,AK1896&gt;Settings!$B$10),"Y","N"))</f>
        <v/>
      </c>
      <c r="AX1896" s="91">
        <f>IF(AO1896&gt;=Settings!$B$11,"Y","N")</f>
        <v/>
      </c>
      <c r="AY1896" s="99">
        <f>(AT1896="Y")+(AU1896="Y")+(AV1896="Y")+(AW1896="Y")+(AX1896="Y")</f>
        <v/>
      </c>
      <c r="AZ1896" s="94">
        <f>IF(AY1896=0,"None",_xlfn.TEXTJOIN(", ",TRUE(),IF(AT1896="Y","Breakout",""),IF(AU1896="Y","Accumulation",""),IF(AV1896="Y","Institutional buying",""),IF(AW1896="Y","Long buildup",""),IF(AX1896="Y","Momentum leader","")))</f>
        <v/>
      </c>
      <c r="BA1896" s="94">
        <f>IF(BW1896="","","Passes "&amp;AY1896&amp;" of 5 buy-side scans"&amp;IF(G1896="Y","; RED FLAG: filter out using Red flag column",""))</f>
        <v/>
      </c>
      <c r="BB1896" s="91" t="inlineStr">
        <is>
          <t>None</t>
        </is>
      </c>
      <c r="BC1896" s="92" t="inlineStr">
        <is>
          <t>N</t>
        </is>
      </c>
      <c r="BD1896" s="94" t="n"/>
      <c r="BE1896" s="94" t="n"/>
      <c r="BF1896" s="92">
        <f>IF(R1896*100000&gt;=Settings!$B$5,"Y","N")</f>
        <v/>
      </c>
      <c r="BG1896" s="91">
        <f>IF(F1896&gt;Settings!$B$6,"Y","N")</f>
        <v/>
      </c>
      <c r="BH1896" s="97" t="n">
        <v>-37.57</v>
      </c>
      <c r="BI1896" s="96" t="n">
        <v>0.79</v>
      </c>
      <c r="BJ1896" s="96" t="n">
        <v>-8.140000000000001</v>
      </c>
      <c r="BK1896" s="96" t="n">
        <v>-8.33</v>
      </c>
      <c r="BL1896" s="96" t="n">
        <v>-5.33</v>
      </c>
      <c r="BM1896" s="96" t="n">
        <v>-32.63</v>
      </c>
      <c r="BN1896" s="97" t="n">
        <v>-1.82</v>
      </c>
      <c r="BO1896" s="96" t="n">
        <v>-4</v>
      </c>
      <c r="BP1896" s="96" t="n">
        <v>-6.79</v>
      </c>
      <c r="BQ1896" s="96" t="n">
        <v>-13.12</v>
      </c>
      <c r="BR1896" s="91" t="inlineStr">
        <is>
          <t>Stacked down</t>
        </is>
      </c>
      <c r="BS1896" s="91" t="inlineStr">
        <is>
          <t>None</t>
        </is>
      </c>
      <c r="BT1896" s="96" t="n">
        <v>44.1</v>
      </c>
      <c r="BU1896" s="91" t="inlineStr">
        <is>
          <t>N</t>
        </is>
      </c>
      <c r="BV1896" s="99">
        <f>IF(OR(BF1896&lt;&gt;"Y",BG1896&lt;&gt;"Y"),"",(AND(ISNUMBER(BQ1896),BQ1896&gt;0))+(BR1896="Stacked up")+(AND(ISNUMBER(BH1896),BH1896&gt;=-Settings!$B$17))+(AND(ISNUMBER(BK1896),ISNUMBER(BM1896),BK1896&gt;0,BM1896&gt;0))+(AND(ISNUMBER(AQ1896),AQ1896&gt;=Settings!$B$18))+(AND(ISNUMBER(BT1896),BT1896&gt;=Settings!$B$19,BT1896&lt;=Settings!$B$20))+(AND(ISNUMBER(AS1896),AS1896&gt;0))+(AND(ISNUMBER(T1896),ISNUMBER(M1896),T1896&gt;=Settings!$B$21,M1896&gt;0))+(AND(ISNUMBER(AD1896),ISNUMBER(M1896),AD1896&gt;=Settings!$B$22,M1896&gt;0))+(AY1896&gt;=1))</f>
        <v/>
      </c>
      <c r="BW1896" s="91">
        <f>IF(OR(AY1896=0,BF1896&lt;&gt;"Y",BG1896&lt;&gt;"Y"),"",1+SUMPRODUCT(($A$6:$A$2604=A1896)*($AY$6:$AY$2604&gt;0)*($BF$6:$BF$2604="Y")*($BG$6:$BG$2604="Y")*(($AY$6:$AY$2604&gt;AY1896)+($AY$6:$AY$2604=AY1896)*($AD$6:$AD$2604&gt;AD1896))))</f>
        <v/>
      </c>
    </row>
    <row r="1897" ht="23.85" customHeight="1" s="55">
      <c r="A1897" s="90" t="n">
        <v>46296</v>
      </c>
      <c r="B1897" s="91" t="inlineStr">
        <is>
          <t>MIRZAINT</t>
        </is>
      </c>
      <c r="C1897" s="91" t="inlineStr">
        <is>
          <t>INE771A01026</t>
        </is>
      </c>
      <c r="D1897" s="91" t="n"/>
      <c r="E1897" s="91" t="inlineStr">
        <is>
          <t>None</t>
        </is>
      </c>
      <c r="F1897" s="93" t="n">
        <v>382</v>
      </c>
      <c r="G1897" s="92" t="inlineStr">
        <is>
          <t>N</t>
        </is>
      </c>
      <c r="H1897" s="94" t="n"/>
      <c r="I1897" s="91" t="inlineStr">
        <is>
          <t>N</t>
        </is>
      </c>
      <c r="J1897" s="92">
        <f>IF(K1897="","N","Y")</f>
        <v/>
      </c>
      <c r="K1897" s="94">
        <f>_xlfn.TEXTJOIN("; ",TRUE,IF(P1897="52-wk low","52-wk low",""),IF(AND(AD1897&gt;=Settings!$B$12,M1897&lt;0),"Distribution",""),IF(AND(AJ1897="Y",M1897&lt;0,AK1897&lt;-Settings!$B$13),"Long unwinding",""),IF(AND(AJ1897="Y",M1897&lt;0,AK1897&gt;Settings!$B$13),"Short buildup",""))</f>
        <v/>
      </c>
      <c r="L1897" s="95" t="n">
        <v>27.65</v>
      </c>
      <c r="M1897" s="96" t="n">
        <v>-1.04</v>
      </c>
      <c r="N1897" s="93" t="n">
        <v>1066</v>
      </c>
      <c r="O1897" s="91" t="inlineStr">
        <is>
          <t>None</t>
        </is>
      </c>
      <c r="P1897" s="91" t="inlineStr">
        <is>
          <t>None</t>
        </is>
      </c>
      <c r="Q1897" s="97" t="n">
        <v>0.57</v>
      </c>
      <c r="R1897" s="96" t="n">
        <v>1.05</v>
      </c>
      <c r="S1897" s="96" t="n">
        <v>0.53</v>
      </c>
      <c r="T1897" s="96" t="n">
        <v>0.4</v>
      </c>
      <c r="U1897" s="96" t="n">
        <v>0.21</v>
      </c>
      <c r="V1897" s="103" t="n">
        <v>0.38</v>
      </c>
      <c r="W1897" s="102" t="n">
        <v>0</v>
      </c>
      <c r="X1897" s="93" t="n"/>
      <c r="Y1897" s="91" t="inlineStr">
        <is>
          <t>None</t>
        </is>
      </c>
      <c r="Z1897" s="99" t="n">
        <v>59.51</v>
      </c>
      <c r="AA1897" s="96" t="n">
        <v>1.02</v>
      </c>
      <c r="AB1897" s="96" t="n">
        <v>1.11</v>
      </c>
      <c r="AC1897" s="96" t="n">
        <v>0.5600000000000001</v>
      </c>
      <c r="AD1897" s="96" t="n">
        <v>0.46</v>
      </c>
      <c r="AE1897" s="96" t="n">
        <v>0.3</v>
      </c>
      <c r="AF1897" s="103" t="n">
        <v>1.37</v>
      </c>
      <c r="AG1897" s="91" t="inlineStr">
        <is>
          <t>Normal</t>
        </is>
      </c>
      <c r="AH1897" s="100" t="n">
        <v>0</v>
      </c>
      <c r="AI1897" s="101" t="n">
        <v>0</v>
      </c>
      <c r="AJ1897" s="92" t="inlineStr">
        <is>
          <t>N</t>
        </is>
      </c>
      <c r="AK1897" s="96" t="n"/>
      <c r="AL1897" s="91" t="inlineStr">
        <is>
          <t>n/a</t>
        </is>
      </c>
      <c r="AM1897" s="93" t="n"/>
      <c r="AN1897" s="92" t="inlineStr">
        <is>
          <t>None</t>
        </is>
      </c>
      <c r="AO1897" s="102" t="n">
        <v>0</v>
      </c>
      <c r="AP1897" s="103" t="n">
        <v>0.65</v>
      </c>
      <c r="AQ1897" s="102" t="n">
        <v>28</v>
      </c>
      <c r="AR1897" s="91" t="inlineStr">
        <is>
          <t>N</t>
        </is>
      </c>
      <c r="AS1897" s="104" t="n"/>
      <c r="AT1897" s="92">
        <f>IF(AND(P1897="52-wk high",T1897&gt;=Settings!$B$7),"Y","N")</f>
        <v/>
      </c>
      <c r="AU1897" s="91">
        <f>IF(AND(AD1897&gt;=Settings!$B$8,M1897&gt;0),"Y","N")</f>
        <v/>
      </c>
      <c r="AV1897" s="91">
        <f>IF(OR(AH1897&gt;Settings!$B$9,AI1897&gt;Settings!$B$9),"Y","N")</f>
        <v/>
      </c>
      <c r="AW1897" s="91">
        <f>IF(AJ1897&lt;&gt;"Y","n/a",IF(AND(M1897&gt;0,AK1897&gt;Settings!$B$10),"Y","N"))</f>
        <v/>
      </c>
      <c r="AX1897" s="91">
        <f>IF(AO1897&gt;=Settings!$B$11,"Y","N")</f>
        <v/>
      </c>
      <c r="AY1897" s="99">
        <f>(AT1897="Y")+(AU1897="Y")+(AV1897="Y")+(AW1897="Y")+(AX1897="Y")</f>
        <v/>
      </c>
      <c r="AZ1897" s="94">
        <f>IF(AY1897=0,"None",_xlfn.TEXTJOIN(", ",TRUE(),IF(AT1897="Y","Breakout",""),IF(AU1897="Y","Accumulation",""),IF(AV1897="Y","Institutional buying",""),IF(AW1897="Y","Long buildup",""),IF(AX1897="Y","Momentum leader","")))</f>
        <v/>
      </c>
      <c r="BA1897" s="94">
        <f>IF(BW1897="","","Passes "&amp;AY1897&amp;" of 5 buy-side scans"&amp;IF(G1897="Y","; RED FLAG: filter out using Red flag column",""))</f>
        <v/>
      </c>
      <c r="BB1897" s="91" t="inlineStr">
        <is>
          <t>None</t>
        </is>
      </c>
      <c r="BC1897" s="92" t="inlineStr">
        <is>
          <t>Y</t>
        </is>
      </c>
      <c r="BD1897" s="94" t="inlineStr">
        <is>
          <t>EPS zero</t>
        </is>
      </c>
      <c r="BE1897" s="94" t="n"/>
      <c r="BF1897" s="92">
        <f>IF(R1897*100000&gt;=Settings!$B$5,"Y","N")</f>
        <v/>
      </c>
      <c r="BG1897" s="91">
        <f>IF(F1897&gt;Settings!$B$6,"Y","N")</f>
        <v/>
      </c>
      <c r="BH1897" s="97" t="n">
        <v>-36.14</v>
      </c>
      <c r="BI1897" s="96" t="n">
        <v>-4.33</v>
      </c>
      <c r="BJ1897" s="96" t="n">
        <v>-11.63</v>
      </c>
      <c r="BK1897" s="96" t="n">
        <v>-20.13</v>
      </c>
      <c r="BL1897" s="96" t="n">
        <v>-0.43</v>
      </c>
      <c r="BM1897" s="96" t="n">
        <v>-28.88</v>
      </c>
      <c r="BN1897" s="97" t="n">
        <v>-6.02</v>
      </c>
      <c r="BO1897" s="96" t="n">
        <v>-10.69</v>
      </c>
      <c r="BP1897" s="96" t="n">
        <v>-13.66</v>
      </c>
      <c r="BQ1897" s="96" t="n">
        <v>-17.18</v>
      </c>
      <c r="BR1897" s="91" t="inlineStr">
        <is>
          <t>Stacked down</t>
        </is>
      </c>
      <c r="BS1897" s="91" t="inlineStr">
        <is>
          <t>None</t>
        </is>
      </c>
      <c r="BT1897" s="96" t="n">
        <v>18.3</v>
      </c>
      <c r="BU1897" s="91" t="inlineStr">
        <is>
          <t>N</t>
        </is>
      </c>
      <c r="BV1897" s="99">
        <f>IF(OR(BF1897&lt;&gt;"Y",BG1897&lt;&gt;"Y"),"",(AND(ISNUMBER(BQ1897),BQ1897&gt;0))+(BR1897="Stacked up")+(AND(ISNUMBER(BH1897),BH1897&gt;=-Settings!$B$17))+(AND(ISNUMBER(BK1897),ISNUMBER(BM1897),BK1897&gt;0,BM1897&gt;0))+(AND(ISNUMBER(AQ1897),AQ1897&gt;=Settings!$B$18))+(AND(ISNUMBER(BT1897),BT1897&gt;=Settings!$B$19,BT1897&lt;=Settings!$B$20))+(AND(ISNUMBER(AS1897),AS1897&gt;0))+(AND(ISNUMBER(T1897),ISNUMBER(M1897),T1897&gt;=Settings!$B$21,M1897&gt;0))+(AND(ISNUMBER(AD1897),ISNUMBER(M1897),AD1897&gt;=Settings!$B$22,M1897&gt;0))+(AY1897&gt;=1))</f>
        <v/>
      </c>
      <c r="BW1897" s="91">
        <f>IF(OR(AY1897=0,BF1897&lt;&gt;"Y",BG1897&lt;&gt;"Y"),"",1+SUMPRODUCT(($A$6:$A$2604=A1897)*($AY$6:$AY$2604&gt;0)*($BF$6:$BF$2604="Y")*($BG$6:$BG$2604="Y")*(($AY$6:$AY$2604&gt;AY1897)+($AY$6:$AY$2604=AY1897)*($AD$6:$AD$2604&gt;AD1897))))</f>
        <v/>
      </c>
    </row>
    <row r="1898" ht="23.85" customHeight="1" s="55">
      <c r="A1898" s="90" t="n">
        <v>46296</v>
      </c>
      <c r="B1898" s="91" t="inlineStr">
        <is>
          <t>KOTHARIPRO</t>
        </is>
      </c>
      <c r="C1898" s="91" t="inlineStr">
        <is>
          <t>INE823A01017</t>
        </is>
      </c>
      <c r="D1898" s="91" t="n"/>
      <c r="E1898" s="91" t="inlineStr">
        <is>
          <t>None</t>
        </is>
      </c>
      <c r="F1898" s="93" t="n">
        <v>381</v>
      </c>
      <c r="G1898" s="92" t="inlineStr">
        <is>
          <t>N</t>
        </is>
      </c>
      <c r="H1898" s="94" t="n"/>
      <c r="I1898" s="91" t="inlineStr">
        <is>
          <t>N</t>
        </is>
      </c>
      <c r="J1898" s="92">
        <f>IF(K1898="","N","Y")</f>
        <v/>
      </c>
      <c r="K1898" s="94">
        <f>_xlfn.TEXTJOIN("; ",TRUE,IF(P1898="52-wk low","52-wk low",""),IF(AND(AD1898&gt;=Settings!$B$12,M1898&lt;0),"Distribution",""),IF(AND(AJ1898="Y",M1898&lt;0,AK1898&lt;-Settings!$B$13),"Long unwinding",""),IF(AND(AJ1898="Y",M1898&lt;0,AK1898&gt;Settings!$B$13),"Short buildup",""))</f>
        <v/>
      </c>
      <c r="L1898" s="95" t="n">
        <v>63.77</v>
      </c>
      <c r="M1898" s="96" t="n">
        <v>-2.42</v>
      </c>
      <c r="N1898" s="93" t="n">
        <v>1849</v>
      </c>
      <c r="O1898" s="91" t="inlineStr">
        <is>
          <t>None</t>
        </is>
      </c>
      <c r="P1898" s="91" t="inlineStr">
        <is>
          <t>None</t>
        </is>
      </c>
      <c r="Q1898" s="97" t="n">
        <v>0.07000000000000001</v>
      </c>
      <c r="R1898" s="96" t="n">
        <v>0.13</v>
      </c>
      <c r="S1898" s="96" t="n">
        <v>0.53</v>
      </c>
      <c r="T1898" s="96" t="n">
        <v>0.61</v>
      </c>
      <c r="U1898" s="96" t="n">
        <v>0.65</v>
      </c>
      <c r="V1898" s="103" t="n">
        <v>1.23</v>
      </c>
      <c r="W1898" s="102" t="n">
        <v>2</v>
      </c>
      <c r="X1898" s="93" t="n"/>
      <c r="Y1898" s="91" t="inlineStr">
        <is>
          <t>None</t>
        </is>
      </c>
      <c r="Z1898" s="99" t="n">
        <v>76.87</v>
      </c>
      <c r="AA1898" s="96" t="n">
        <v>1.04</v>
      </c>
      <c r="AB1898" s="96" t="n">
        <v>1.01</v>
      </c>
      <c r="AC1898" s="96" t="n">
        <v>0.74</v>
      </c>
      <c r="AD1898" s="96" t="n">
        <v>0.72</v>
      </c>
      <c r="AE1898" s="96" t="n">
        <v>0.72</v>
      </c>
      <c r="AF1898" s="103" t="n">
        <v>0.8100000000000001</v>
      </c>
      <c r="AG1898" s="91" t="inlineStr">
        <is>
          <t>Normal</t>
        </is>
      </c>
      <c r="AH1898" s="100" t="n">
        <v>0</v>
      </c>
      <c r="AI1898" s="101" t="n">
        <v>0</v>
      </c>
      <c r="AJ1898" s="92" t="inlineStr">
        <is>
          <t>N</t>
        </is>
      </c>
      <c r="AK1898" s="96" t="n"/>
      <c r="AL1898" s="91" t="inlineStr">
        <is>
          <t>n/a</t>
        </is>
      </c>
      <c r="AM1898" s="93" t="n"/>
      <c r="AN1898" s="92" t="inlineStr">
        <is>
          <t>None</t>
        </is>
      </c>
      <c r="AO1898" s="102" t="n">
        <v>0</v>
      </c>
      <c r="AP1898" s="103" t="n">
        <v>0.66</v>
      </c>
      <c r="AQ1898" s="102" t="n">
        <v>31</v>
      </c>
      <c r="AR1898" s="91" t="inlineStr">
        <is>
          <t>N</t>
        </is>
      </c>
      <c r="AS1898" s="104" t="n"/>
      <c r="AT1898" s="92">
        <f>IF(AND(P1898="52-wk high",T1898&gt;=Settings!$B$7),"Y","N")</f>
        <v/>
      </c>
      <c r="AU1898" s="91">
        <f>IF(AND(AD1898&gt;=Settings!$B$8,M1898&gt;0),"Y","N")</f>
        <v/>
      </c>
      <c r="AV1898" s="91">
        <f>IF(OR(AH1898&gt;Settings!$B$9,AI1898&gt;Settings!$B$9),"Y","N")</f>
        <v/>
      </c>
      <c r="AW1898" s="91">
        <f>IF(AJ1898&lt;&gt;"Y","n/a",IF(AND(M1898&gt;0,AK1898&gt;Settings!$B$10),"Y","N"))</f>
        <v/>
      </c>
      <c r="AX1898" s="91">
        <f>IF(AO1898&gt;=Settings!$B$11,"Y","N")</f>
        <v/>
      </c>
      <c r="AY1898" s="99">
        <f>(AT1898="Y")+(AU1898="Y")+(AV1898="Y")+(AW1898="Y")+(AX1898="Y")</f>
        <v/>
      </c>
      <c r="AZ1898" s="94">
        <f>IF(AY1898=0,"None",_xlfn.TEXTJOIN(", ",TRUE(),IF(AT1898="Y","Breakout",""),IF(AU1898="Y","Accumulation",""),IF(AV1898="Y","Institutional buying",""),IF(AW1898="Y","Long buildup",""),IF(AX1898="Y","Momentum leader","")))</f>
        <v/>
      </c>
      <c r="BA1898" s="94">
        <f>IF(BW1898="","","Passes "&amp;AY1898&amp;" of 5 buy-side scans"&amp;IF(G1898="Y","; RED FLAG: filter out using Red flag column",""))</f>
        <v/>
      </c>
      <c r="BB1898" s="91" t="inlineStr">
        <is>
          <t>None</t>
        </is>
      </c>
      <c r="BC1898" s="92" t="inlineStr">
        <is>
          <t>Y</t>
        </is>
      </c>
      <c r="BD1898" s="94" t="inlineStr">
        <is>
          <t>Few traders (&lt;100 unique PAN, 30 days)</t>
        </is>
      </c>
      <c r="BE1898" s="94" t="n"/>
      <c r="BF1898" s="92">
        <f>IF(R1898*100000&gt;=Settings!$B$5,"Y","N")</f>
        <v/>
      </c>
      <c r="BG1898" s="91">
        <f>IF(F1898&gt;Settings!$B$6,"Y","N")</f>
        <v/>
      </c>
      <c r="BH1898" s="97" t="n">
        <v>-36.5</v>
      </c>
      <c r="BI1898" s="96" t="n">
        <v>-5.01</v>
      </c>
      <c r="BJ1898" s="96" t="n">
        <v>-4.78</v>
      </c>
      <c r="BK1898" s="96" t="n">
        <v>-8.91</v>
      </c>
      <c r="BL1898" s="96" t="n">
        <v>2.87</v>
      </c>
      <c r="BM1898" s="96" t="n">
        <v>-30.84</v>
      </c>
      <c r="BN1898" s="97" t="n">
        <v>-3.23</v>
      </c>
      <c r="BO1898" s="96" t="n">
        <v>-4.82</v>
      </c>
      <c r="BP1898" s="96" t="n">
        <v>-6.57</v>
      </c>
      <c r="BQ1898" s="96" t="n">
        <v>-10.11</v>
      </c>
      <c r="BR1898" s="91" t="inlineStr">
        <is>
          <t>Stacked down</t>
        </is>
      </c>
      <c r="BS1898" s="91" t="inlineStr">
        <is>
          <t>None</t>
        </is>
      </c>
      <c r="BT1898" s="96" t="n">
        <v>39.6</v>
      </c>
      <c r="BU1898" s="91" t="inlineStr">
        <is>
          <t>N</t>
        </is>
      </c>
      <c r="BV1898" s="99">
        <f>IF(OR(BF1898&lt;&gt;"Y",BG1898&lt;&gt;"Y"),"",(AND(ISNUMBER(BQ1898),BQ1898&gt;0))+(BR1898="Stacked up")+(AND(ISNUMBER(BH1898),BH1898&gt;=-Settings!$B$17))+(AND(ISNUMBER(BK1898),ISNUMBER(BM1898),BK1898&gt;0,BM1898&gt;0))+(AND(ISNUMBER(AQ1898),AQ1898&gt;=Settings!$B$18))+(AND(ISNUMBER(BT1898),BT1898&gt;=Settings!$B$19,BT1898&lt;=Settings!$B$20))+(AND(ISNUMBER(AS1898),AS1898&gt;0))+(AND(ISNUMBER(T1898),ISNUMBER(M1898),T1898&gt;=Settings!$B$21,M1898&gt;0))+(AND(ISNUMBER(AD1898),ISNUMBER(M1898),AD1898&gt;=Settings!$B$22,M1898&gt;0))+(AY1898&gt;=1))</f>
        <v/>
      </c>
      <c r="BW1898" s="91">
        <f>IF(OR(AY1898=0,BF1898&lt;&gt;"Y",BG1898&lt;&gt;"Y"),"",1+SUMPRODUCT(($A$6:$A$2604=A1898)*($AY$6:$AY$2604&gt;0)*($BF$6:$BF$2604="Y")*($BG$6:$BG$2604="Y")*(($AY$6:$AY$2604&gt;AY1898)+($AY$6:$AY$2604=AY1898)*($AD$6:$AD$2604&gt;AD1898))))</f>
        <v/>
      </c>
    </row>
    <row r="1899" ht="23.85" customHeight="1" s="55">
      <c r="A1899" s="90" t="n">
        <v>46296</v>
      </c>
      <c r="B1899" s="91" t="inlineStr">
        <is>
          <t>MAJESAUT</t>
        </is>
      </c>
      <c r="C1899" s="91" t="inlineStr">
        <is>
          <t>INE201B01022</t>
        </is>
      </c>
      <c r="D1899" s="91" t="n"/>
      <c r="E1899" s="91" t="inlineStr">
        <is>
          <t>None</t>
        </is>
      </c>
      <c r="F1899" s="93" t="n">
        <v>381</v>
      </c>
      <c r="G1899" s="92" t="inlineStr">
        <is>
          <t>Y</t>
        </is>
      </c>
      <c r="H1899" s="94" t="inlineStr">
        <is>
          <t>ESM Stage 1; T2T (BE series)</t>
        </is>
      </c>
      <c r="I1899" s="91" t="inlineStr">
        <is>
          <t>Y</t>
        </is>
      </c>
      <c r="J1899" s="92">
        <f>IF(K1899="","N","Y")</f>
        <v/>
      </c>
      <c r="K1899" s="94">
        <f>_xlfn.TEXTJOIN("; ",TRUE,IF(P1899="52-wk low","52-wk low",""),IF(AND(AD1899&gt;=Settings!$B$12,M1899&lt;0),"Distribution",""),IF(AND(AJ1899="Y",M1899&lt;0,AK1899&lt;-Settings!$B$13),"Long unwinding",""),IF(AND(AJ1899="Y",M1899&lt;0,AK1899&gt;Settings!$B$13),"Short buildup",""))</f>
        <v/>
      </c>
      <c r="L1899" s="95" t="n">
        <v>366.2</v>
      </c>
      <c r="M1899" s="96" t="n">
        <v>-0.44</v>
      </c>
      <c r="N1899" s="93" t="n">
        <v>770</v>
      </c>
      <c r="O1899" s="91" t="inlineStr">
        <is>
          <t>None</t>
        </is>
      </c>
      <c r="P1899" s="91" t="inlineStr">
        <is>
          <t>None</t>
        </is>
      </c>
      <c r="Q1899" s="97" t="n">
        <v>0.01</v>
      </c>
      <c r="R1899" s="96" t="n">
        <v>0.02</v>
      </c>
      <c r="S1899" s="96" t="n">
        <v>0.52</v>
      </c>
      <c r="T1899" s="96" t="n">
        <v>0.1</v>
      </c>
      <c r="U1899" s="96" t="n">
        <v>0.14</v>
      </c>
      <c r="V1899" s="103" t="n">
        <v>0.25</v>
      </c>
      <c r="W1899" s="102" t="n"/>
      <c r="X1899" s="93" t="n"/>
      <c r="Y1899" s="91" t="inlineStr">
        <is>
          <t>None</t>
        </is>
      </c>
      <c r="Z1899" s="99" t="n"/>
      <c r="AA1899" s="96" t="n"/>
      <c r="AB1899" s="96" t="n"/>
      <c r="AC1899" s="96" t="n"/>
      <c r="AD1899" s="96" t="n"/>
      <c r="AE1899" s="96" t="n"/>
      <c r="AF1899" s="103" t="n"/>
      <c r="AG1899" s="91" t="inlineStr">
        <is>
          <t>No delivery data</t>
        </is>
      </c>
      <c r="AH1899" s="100" t="n">
        <v>0</v>
      </c>
      <c r="AI1899" s="101" t="n">
        <v>0</v>
      </c>
      <c r="AJ1899" s="92" t="inlineStr">
        <is>
          <t>N</t>
        </is>
      </c>
      <c r="AK1899" s="96" t="n"/>
      <c r="AL1899" s="91" t="inlineStr">
        <is>
          <t>n/a</t>
        </is>
      </c>
      <c r="AM1899" s="93" t="n"/>
      <c r="AN1899" s="92" t="inlineStr">
        <is>
          <t>None</t>
        </is>
      </c>
      <c r="AO1899" s="102" t="n">
        <v>0</v>
      </c>
      <c r="AP1899" s="103" t="n"/>
      <c r="AQ1899" s="102" t="n"/>
      <c r="AR1899" s="91" t="inlineStr">
        <is>
          <t>N</t>
        </is>
      </c>
      <c r="AS1899" s="104" t="n"/>
      <c r="AT1899" s="92">
        <f>IF(AND(P1899="52-wk high",T1899&gt;=Settings!$B$7),"Y","N")</f>
        <v/>
      </c>
      <c r="AU1899" s="91">
        <f>IF(AND(AD1899&gt;=Settings!$B$8,M1899&gt;0),"Y","N")</f>
        <v/>
      </c>
      <c r="AV1899" s="91">
        <f>IF(OR(AH1899&gt;Settings!$B$9,AI1899&gt;Settings!$B$9),"Y","N")</f>
        <v/>
      </c>
      <c r="AW1899" s="91">
        <f>IF(AJ1899&lt;&gt;"Y","n/a",IF(AND(M1899&gt;0,AK1899&gt;Settings!$B$10),"Y","N"))</f>
        <v/>
      </c>
      <c r="AX1899" s="91">
        <f>IF(AO1899&gt;=Settings!$B$11,"Y","N")</f>
        <v/>
      </c>
      <c r="AY1899" s="99">
        <f>(AT1899="Y")+(AU1899="Y")+(AV1899="Y")+(AW1899="Y")+(AX1899="Y")</f>
        <v/>
      </c>
      <c r="AZ1899" s="94">
        <f>IF(AY1899=0,"None",_xlfn.TEXTJOIN(", ",TRUE(),IF(AT1899="Y","Breakout",""),IF(AU1899="Y","Accumulation",""),IF(AV1899="Y","Institutional buying",""),IF(AW1899="Y","Long buildup",""),IF(AX1899="Y","Momentum leader","")))</f>
        <v/>
      </c>
      <c r="BA1899" s="94">
        <f>IF(BW1899="","","Passes "&amp;AY1899&amp;" of 5 buy-side scans"&amp;IF(G1899="Y","; RED FLAG: filter out using Red flag column",""))</f>
        <v/>
      </c>
      <c r="BB1899" s="91" t="inlineStr">
        <is>
          <t>None</t>
        </is>
      </c>
      <c r="BC1899" s="92" t="inlineStr">
        <is>
          <t>Y</t>
        </is>
      </c>
      <c r="BD1899" s="94" t="inlineStr">
        <is>
          <t>Few traders (&lt;100 unique PAN, 30 days)</t>
        </is>
      </c>
      <c r="BE1899" s="94" t="n"/>
      <c r="BF1899" s="92">
        <f>IF(R1899*100000&gt;=Settings!$B$5,"Y","N")</f>
        <v/>
      </c>
      <c r="BG1899" s="91">
        <f>IF(F1899&gt;Settings!$B$6,"Y","N")</f>
        <v/>
      </c>
      <c r="BH1899" s="97" t="n">
        <v>-26.76</v>
      </c>
      <c r="BI1899" s="96" t="n">
        <v>-0.91</v>
      </c>
      <c r="BJ1899" s="96" t="n">
        <v>2.53</v>
      </c>
      <c r="BK1899" s="96" t="n">
        <v>9.970000000000001</v>
      </c>
      <c r="BL1899" s="96" t="n"/>
      <c r="BM1899" s="96" t="n"/>
      <c r="BN1899" s="97" t="n">
        <v>0.04</v>
      </c>
      <c r="BO1899" s="96" t="n">
        <v>-1.14</v>
      </c>
      <c r="BP1899" s="96" t="n">
        <v>1.09</v>
      </c>
      <c r="BQ1899" s="96" t="n"/>
      <c r="BR1899" s="91" t="n"/>
      <c r="BS1899" s="91" t="inlineStr">
        <is>
          <t>None</t>
        </is>
      </c>
      <c r="BT1899" s="96" t="n">
        <v>51.1</v>
      </c>
      <c r="BU1899" s="91" t="n"/>
      <c r="BV1899" s="99">
        <f>IF(OR(BF1899&lt;&gt;"Y",BG1899&lt;&gt;"Y"),"",(AND(ISNUMBER(BQ1899),BQ1899&gt;0))+(BR1899="Stacked up")+(AND(ISNUMBER(BH1899),BH1899&gt;=-Settings!$B$17))+(AND(ISNUMBER(BK1899),ISNUMBER(BM1899),BK1899&gt;0,BM1899&gt;0))+(AND(ISNUMBER(AQ1899),AQ1899&gt;=Settings!$B$18))+(AND(ISNUMBER(BT1899),BT1899&gt;=Settings!$B$19,BT1899&lt;=Settings!$B$20))+(AND(ISNUMBER(AS1899),AS1899&gt;0))+(AND(ISNUMBER(T1899),ISNUMBER(M1899),T1899&gt;=Settings!$B$21,M1899&gt;0))+(AND(ISNUMBER(AD1899),ISNUMBER(M1899),AD1899&gt;=Settings!$B$22,M1899&gt;0))+(AY1899&gt;=1))</f>
        <v/>
      </c>
      <c r="BW1899" s="91">
        <f>IF(OR(AY1899=0,BF1899&lt;&gt;"Y",BG1899&lt;&gt;"Y"),"",1+SUMPRODUCT(($A$6:$A$2604=A1899)*($AY$6:$AY$2604&gt;0)*($BF$6:$BF$2604="Y")*($BG$6:$BG$2604="Y")*(($AY$6:$AY$2604&gt;AY1899)+($AY$6:$AY$2604=AY1899)*($AD$6:$AD$2604&gt;AD1899))))</f>
        <v/>
      </c>
    </row>
    <row r="1900" ht="23.85" customHeight="1" s="55">
      <c r="A1900" s="90" t="n">
        <v>46296</v>
      </c>
      <c r="B1900" s="91" t="inlineStr">
        <is>
          <t>QMSMEDI</t>
        </is>
      </c>
      <c r="C1900" s="91" t="inlineStr">
        <is>
          <t>INE0FMW01018</t>
        </is>
      </c>
      <c r="D1900" s="91" t="n"/>
      <c r="E1900" s="91" t="inlineStr">
        <is>
          <t>None</t>
        </is>
      </c>
      <c r="F1900" s="93" t="n">
        <v>378</v>
      </c>
      <c r="G1900" s="92" t="inlineStr">
        <is>
          <t>Y</t>
        </is>
      </c>
      <c r="H1900" s="94" t="inlineStr">
        <is>
          <t>ESM Stage 1; T2T (BE series)</t>
        </is>
      </c>
      <c r="I1900" s="91" t="inlineStr">
        <is>
          <t>Y</t>
        </is>
      </c>
      <c r="J1900" s="92">
        <f>IF(K1900="","N","Y")</f>
        <v/>
      </c>
      <c r="K1900" s="94">
        <f>_xlfn.TEXTJOIN("; ",TRUE,IF(P1900="52-wk low","52-wk low",""),IF(AND(AD1900&gt;=Settings!$B$12,M1900&lt;0),"Distribution",""),IF(AND(AJ1900="Y",M1900&lt;0,AK1900&lt;-Settings!$B$13),"Long unwinding",""),IF(AND(AJ1900="Y",M1900&lt;0,AK1900&gt;Settings!$B$13),"Short buildup",""))</f>
        <v/>
      </c>
      <c r="L1900" s="95" t="n">
        <v>195.67</v>
      </c>
      <c r="M1900" s="96" t="n">
        <v>-5</v>
      </c>
      <c r="N1900" s="93" t="n">
        <v>2491</v>
      </c>
      <c r="O1900" s="91" t="inlineStr">
        <is>
          <t>None</t>
        </is>
      </c>
      <c r="P1900" s="91" t="inlineStr">
        <is>
          <t>None</t>
        </is>
      </c>
      <c r="Q1900" s="97" t="n">
        <v>0.7</v>
      </c>
      <c r="R1900" s="96" t="n">
        <v>0.68</v>
      </c>
      <c r="S1900" s="96" t="n">
        <v>1.08</v>
      </c>
      <c r="T1900" s="96" t="n">
        <v>1.45</v>
      </c>
      <c r="U1900" s="96" t="n"/>
      <c r="V1900" s="103" t="n"/>
      <c r="W1900" s="102" t="n"/>
      <c r="X1900" s="93" t="n"/>
      <c r="Y1900" s="91" t="inlineStr">
        <is>
          <t>None</t>
        </is>
      </c>
      <c r="Z1900" s="99" t="n"/>
      <c r="AA1900" s="96" t="n"/>
      <c r="AB1900" s="96" t="n"/>
      <c r="AC1900" s="96" t="n"/>
      <c r="AD1900" s="96" t="n"/>
      <c r="AE1900" s="96" t="n"/>
      <c r="AF1900" s="103" t="n"/>
      <c r="AG1900" s="91" t="n"/>
      <c r="AH1900" s="100" t="n">
        <v>0</v>
      </c>
      <c r="AI1900" s="101" t="n">
        <v>0</v>
      </c>
      <c r="AJ1900" s="92" t="inlineStr">
        <is>
          <t>N</t>
        </is>
      </c>
      <c r="AK1900" s="96" t="n"/>
      <c r="AL1900" s="91" t="inlineStr">
        <is>
          <t>n/a</t>
        </is>
      </c>
      <c r="AM1900" s="93" t="n"/>
      <c r="AN1900" s="92" t="inlineStr">
        <is>
          <t>None</t>
        </is>
      </c>
      <c r="AO1900" s="102" t="n">
        <v>0</v>
      </c>
      <c r="AP1900" s="103" t="n"/>
      <c r="AQ1900" s="102" t="n"/>
      <c r="AR1900" s="91" t="inlineStr">
        <is>
          <t>N</t>
        </is>
      </c>
      <c r="AS1900" s="104" t="n"/>
      <c r="AT1900" s="92">
        <f>IF(AND(P1900="52-wk high",T1900&gt;=Settings!$B$7),"Y","N")</f>
        <v/>
      </c>
      <c r="AU1900" s="91">
        <f>IF(AND(AD1900&gt;=Settings!$B$8,M1900&gt;0),"Y","N")</f>
        <v/>
      </c>
      <c r="AV1900" s="91">
        <f>IF(OR(AH1900&gt;Settings!$B$9,AI1900&gt;Settings!$B$9),"Y","N")</f>
        <v/>
      </c>
      <c r="AW1900" s="91">
        <f>IF(AJ1900&lt;&gt;"Y","n/a",IF(AND(M1900&gt;0,AK1900&gt;Settings!$B$10),"Y","N"))</f>
        <v/>
      </c>
      <c r="AX1900" s="91">
        <f>IF(AO1900&gt;=Settings!$B$11,"Y","N")</f>
        <v/>
      </c>
      <c r="AY1900" s="99">
        <f>(AT1900="Y")+(AU1900="Y")+(AV1900="Y")+(AW1900="Y")+(AX1900="Y")</f>
        <v/>
      </c>
      <c r="AZ1900" s="94">
        <f>IF(AY1900=0,"None",_xlfn.TEXTJOIN(", ",TRUE(),IF(AT1900="Y","Breakout",""),IF(AU1900="Y","Accumulation",""),IF(AV1900="Y","Institutional buying",""),IF(AW1900="Y","Long buildup",""),IF(AX1900="Y","Momentum leader","")))</f>
        <v/>
      </c>
      <c r="BA1900" s="94">
        <f>IF(BW1900="","","Passes "&amp;AY1900&amp;" of 5 buy-side scans"&amp;IF(G1900="Y","; RED FLAG: filter out using Red flag column",""))</f>
        <v/>
      </c>
      <c r="BB1900" s="91" t="inlineStr">
        <is>
          <t>Lower</t>
        </is>
      </c>
      <c r="BC1900" s="92" t="inlineStr">
        <is>
          <t>N</t>
        </is>
      </c>
      <c r="BD1900" s="94" t="n"/>
      <c r="BE1900" s="94" t="n"/>
      <c r="BF1900" s="92">
        <f>IF(R1900*100000&gt;=Settings!$B$5,"Y","N")</f>
        <v/>
      </c>
      <c r="BG1900" s="91">
        <f>IF(F1900&gt;Settings!$B$6,"Y","N")</f>
        <v/>
      </c>
      <c r="BH1900" s="97" t="n">
        <v>-9.74</v>
      </c>
      <c r="BI1900" s="96" t="n">
        <v>1.63</v>
      </c>
      <c r="BJ1900" s="96" t="n">
        <v>21.3</v>
      </c>
      <c r="BK1900" s="96" t="n">
        <v>93.22</v>
      </c>
      <c r="BL1900" s="96" t="n"/>
      <c r="BM1900" s="96" t="n"/>
      <c r="BN1900" s="97" t="n">
        <v>7.49</v>
      </c>
      <c r="BO1900" s="96" t="n">
        <v>24.5</v>
      </c>
      <c r="BP1900" s="96" t="n"/>
      <c r="BQ1900" s="96" t="n"/>
      <c r="BR1900" s="91" t="n"/>
      <c r="BS1900" s="91" t="inlineStr">
        <is>
          <t>None</t>
        </is>
      </c>
      <c r="BT1900" s="96" t="n">
        <v>59.5</v>
      </c>
      <c r="BU1900" s="91" t="n"/>
      <c r="BV1900" s="99">
        <f>IF(OR(BF1900&lt;&gt;"Y",BG1900&lt;&gt;"Y"),"",(AND(ISNUMBER(BQ1900),BQ1900&gt;0))+(BR1900="Stacked up")+(AND(ISNUMBER(BH1900),BH1900&gt;=-Settings!$B$17))+(AND(ISNUMBER(BK1900),ISNUMBER(BM1900),BK1900&gt;0,BM1900&gt;0))+(AND(ISNUMBER(AQ1900),AQ1900&gt;=Settings!$B$18))+(AND(ISNUMBER(BT1900),BT1900&gt;=Settings!$B$19,BT1900&lt;=Settings!$B$20))+(AND(ISNUMBER(AS1900),AS1900&gt;0))+(AND(ISNUMBER(T1900),ISNUMBER(M1900),T1900&gt;=Settings!$B$21,M1900&gt;0))+(AND(ISNUMBER(AD1900),ISNUMBER(M1900),AD1900&gt;=Settings!$B$22,M1900&gt;0))+(AY1900&gt;=1))</f>
        <v/>
      </c>
      <c r="BW1900" s="91">
        <f>IF(OR(AY1900=0,BF1900&lt;&gt;"Y",BG1900&lt;&gt;"Y"),"",1+SUMPRODUCT(($A$6:$A$2604=A1900)*($AY$6:$AY$2604&gt;0)*($BF$6:$BF$2604="Y")*($BG$6:$BG$2604="Y")*(($AY$6:$AY$2604&gt;AY1900)+($AY$6:$AY$2604=AY1900)*($AD$6:$AD$2604&gt;AD1900))))</f>
        <v/>
      </c>
    </row>
    <row r="1901" ht="23.85" customHeight="1" s="55">
      <c r="A1901" s="90" t="n">
        <v>46296</v>
      </c>
      <c r="B1901" s="91" t="inlineStr">
        <is>
          <t>MONEYBOXX</t>
        </is>
      </c>
      <c r="C1901" s="91" t="inlineStr">
        <is>
          <t>INE296Q01012</t>
        </is>
      </c>
      <c r="D1901" s="91" t="n"/>
      <c r="E1901" s="91" t="inlineStr">
        <is>
          <t>None</t>
        </is>
      </c>
      <c r="F1901" s="93" t="n">
        <v>377</v>
      </c>
      <c r="G1901" s="92" t="inlineStr">
        <is>
          <t>Y</t>
        </is>
      </c>
      <c r="H1901" s="94" t="inlineStr">
        <is>
          <t>T2T (BE series)</t>
        </is>
      </c>
      <c r="I1901" s="91" t="inlineStr">
        <is>
          <t>Y</t>
        </is>
      </c>
      <c r="J1901" s="92">
        <f>IF(K1901="","N","Y")</f>
        <v/>
      </c>
      <c r="K1901" s="94">
        <f>_xlfn.TEXTJOIN("; ",TRUE,IF(P1901="52-wk low","52-wk low",""),IF(AND(AD1901&gt;=Settings!$B$12,M1901&lt;0),"Distribution",""),IF(AND(AJ1901="Y",M1901&lt;0,AK1901&lt;-Settings!$B$13),"Long unwinding",""),IF(AND(AJ1901="Y",M1901&lt;0,AK1901&gt;Settings!$B$13),"Short buildup",""))</f>
        <v/>
      </c>
      <c r="L1901" s="95" t="n">
        <v>54</v>
      </c>
      <c r="M1901" s="96" t="n">
        <v>3.29</v>
      </c>
      <c r="N1901" s="93" t="n">
        <v>109</v>
      </c>
      <c r="O1901" s="91" t="inlineStr">
        <is>
          <t>None</t>
        </is>
      </c>
      <c r="P1901" s="91" t="inlineStr">
        <is>
          <t>None</t>
        </is>
      </c>
      <c r="Q1901" s="97" t="n">
        <v>0.44</v>
      </c>
      <c r="R1901" s="96" t="n">
        <v>1.57</v>
      </c>
      <c r="S1901" s="96" t="n">
        <v>0.28</v>
      </c>
      <c r="T1901" s="96" t="n">
        <v>0.61</v>
      </c>
      <c r="U1901" s="96" t="n">
        <v>0.79</v>
      </c>
      <c r="V1901" s="103" t="n">
        <v>2.77</v>
      </c>
      <c r="W1901" s="102" t="n">
        <v>5</v>
      </c>
      <c r="X1901" s="93" t="n"/>
      <c r="Y1901" s="91" t="inlineStr">
        <is>
          <t>None</t>
        </is>
      </c>
      <c r="Z1901" s="99" t="n"/>
      <c r="AA1901" s="96" t="n"/>
      <c r="AB1901" s="96" t="n"/>
      <c r="AC1901" s="96" t="n"/>
      <c r="AD1901" s="96" t="n"/>
      <c r="AE1901" s="96" t="n"/>
      <c r="AF1901" s="103" t="n">
        <v>0.88</v>
      </c>
      <c r="AG1901" s="91" t="inlineStr">
        <is>
          <t>Drying up</t>
        </is>
      </c>
      <c r="AH1901" s="100" t="n">
        <v>0</v>
      </c>
      <c r="AI1901" s="101" t="n">
        <v>0</v>
      </c>
      <c r="AJ1901" s="92" t="inlineStr">
        <is>
          <t>N</t>
        </is>
      </c>
      <c r="AK1901" s="96" t="n"/>
      <c r="AL1901" s="91" t="inlineStr">
        <is>
          <t>n/a</t>
        </is>
      </c>
      <c r="AM1901" s="93" t="n"/>
      <c r="AN1901" s="92" t="inlineStr">
        <is>
          <t>None</t>
        </is>
      </c>
      <c r="AO1901" s="102" t="n">
        <v>0</v>
      </c>
      <c r="AP1901" s="103" t="n"/>
      <c r="AQ1901" s="102" t="n"/>
      <c r="AR1901" s="91" t="inlineStr">
        <is>
          <t>N</t>
        </is>
      </c>
      <c r="AS1901" s="104" t="n"/>
      <c r="AT1901" s="92">
        <f>IF(AND(P1901="52-wk high",T1901&gt;=Settings!$B$7),"Y","N")</f>
        <v/>
      </c>
      <c r="AU1901" s="91">
        <f>IF(AND(AD1901&gt;=Settings!$B$8,M1901&gt;0),"Y","N")</f>
        <v/>
      </c>
      <c r="AV1901" s="91">
        <f>IF(OR(AH1901&gt;Settings!$B$9,AI1901&gt;Settings!$B$9),"Y","N")</f>
        <v/>
      </c>
      <c r="AW1901" s="91">
        <f>IF(AJ1901&lt;&gt;"Y","n/a",IF(AND(M1901&gt;0,AK1901&gt;Settings!$B$10),"Y","N"))</f>
        <v/>
      </c>
      <c r="AX1901" s="91">
        <f>IF(AO1901&gt;=Settings!$B$11,"Y","N")</f>
        <v/>
      </c>
      <c r="AY1901" s="99">
        <f>(AT1901="Y")+(AU1901="Y")+(AV1901="Y")+(AW1901="Y")+(AX1901="Y")</f>
        <v/>
      </c>
      <c r="AZ1901" s="94">
        <f>IF(AY1901=0,"None",_xlfn.TEXTJOIN(", ",TRUE(),IF(AT1901="Y","Breakout",""),IF(AU1901="Y","Accumulation",""),IF(AV1901="Y","Institutional buying",""),IF(AW1901="Y","Long buildup",""),IF(AX1901="Y","Momentum leader","")))</f>
        <v/>
      </c>
      <c r="BA1901" s="94">
        <f>IF(BW1901="","","Passes "&amp;AY1901&amp;" of 5 buy-side scans"&amp;IF(G1901="Y","; RED FLAG: filter out using Red flag column",""))</f>
        <v/>
      </c>
      <c r="BB1901" s="91" t="inlineStr">
        <is>
          <t>Upper</t>
        </is>
      </c>
      <c r="BC1901" s="92" t="inlineStr">
        <is>
          <t>Y</t>
        </is>
      </c>
      <c r="BD1901" s="94" t="inlineStr">
        <is>
          <t>PE &gt; 50</t>
        </is>
      </c>
      <c r="BE1901" s="94" t="inlineStr">
        <is>
          <t>BONUS 1:1, ex 15-Dec-2025</t>
        </is>
      </c>
      <c r="BF1901" s="92">
        <f>IF(R1901*100000&gt;=Settings!$B$5,"Y","N")</f>
        <v/>
      </c>
      <c r="BG1901" s="91">
        <f>IF(F1901&gt;Settings!$B$6,"Y","N")</f>
        <v/>
      </c>
      <c r="BH1901" s="97" t="n">
        <v>-40.98</v>
      </c>
      <c r="BI1901" s="96" t="n">
        <v>0.19</v>
      </c>
      <c r="BJ1901" s="96" t="n">
        <v>-5.28</v>
      </c>
      <c r="BK1901" s="96" t="n">
        <v>-15.17</v>
      </c>
      <c r="BL1901" s="96" t="n">
        <v>-13.34</v>
      </c>
      <c r="BM1901" s="96" t="n"/>
      <c r="BN1901" s="97" t="n">
        <v>2.48</v>
      </c>
      <c r="BO1901" s="96" t="n">
        <v>-2.77</v>
      </c>
      <c r="BP1901" s="96" t="n">
        <v>-11.03</v>
      </c>
      <c r="BQ1901" s="96" t="n">
        <v>-27.24</v>
      </c>
      <c r="BR1901" s="91" t="inlineStr">
        <is>
          <t>Mixed</t>
        </is>
      </c>
      <c r="BS1901" s="91" t="inlineStr">
        <is>
          <t>None</t>
        </is>
      </c>
      <c r="BT1901" s="96" t="n">
        <v>54.1</v>
      </c>
      <c r="BU1901" s="91" t="inlineStr">
        <is>
          <t>N</t>
        </is>
      </c>
      <c r="BV1901" s="99">
        <f>IF(OR(BF1901&lt;&gt;"Y",BG1901&lt;&gt;"Y"),"",(AND(ISNUMBER(BQ1901),BQ1901&gt;0))+(BR1901="Stacked up")+(AND(ISNUMBER(BH1901),BH1901&gt;=-Settings!$B$17))+(AND(ISNUMBER(BK1901),ISNUMBER(BM1901),BK1901&gt;0,BM1901&gt;0))+(AND(ISNUMBER(AQ1901),AQ1901&gt;=Settings!$B$18))+(AND(ISNUMBER(BT1901),BT1901&gt;=Settings!$B$19,BT1901&lt;=Settings!$B$20))+(AND(ISNUMBER(AS1901),AS1901&gt;0))+(AND(ISNUMBER(T1901),ISNUMBER(M1901),T1901&gt;=Settings!$B$21,M1901&gt;0))+(AND(ISNUMBER(AD1901),ISNUMBER(M1901),AD1901&gt;=Settings!$B$22,M1901&gt;0))+(AY1901&gt;=1))</f>
        <v/>
      </c>
      <c r="BW1901" s="91">
        <f>IF(OR(AY1901=0,BF1901&lt;&gt;"Y",BG1901&lt;&gt;"Y"),"",1+SUMPRODUCT(($A$6:$A$2604=A1901)*($AY$6:$AY$2604&gt;0)*($BF$6:$BF$2604="Y")*($BG$6:$BG$2604="Y")*(($AY$6:$AY$2604&gt;AY1901)+($AY$6:$AY$2604=AY1901)*($AD$6:$AD$2604&gt;AD1901))))</f>
        <v/>
      </c>
    </row>
    <row r="1902" ht="23.85" customHeight="1" s="55">
      <c r="A1902" s="90" t="n">
        <v>46296</v>
      </c>
      <c r="B1902" s="91" t="inlineStr">
        <is>
          <t>CPL</t>
        </is>
      </c>
      <c r="C1902" s="91" t="inlineStr">
        <is>
          <t>INE536P01021</t>
        </is>
      </c>
      <c r="D1902" s="91" t="n"/>
      <c r="E1902" s="91" t="inlineStr">
        <is>
          <t>None</t>
        </is>
      </c>
      <c r="F1902" s="93" t="n">
        <v>376</v>
      </c>
      <c r="G1902" s="92" t="inlineStr">
        <is>
          <t>N</t>
        </is>
      </c>
      <c r="H1902" s="94" t="n"/>
      <c r="I1902" s="91" t="inlineStr">
        <is>
          <t>N</t>
        </is>
      </c>
      <c r="J1902" s="92">
        <f>IF(K1902="","N","Y")</f>
        <v/>
      </c>
      <c r="K1902" s="94">
        <f>_xlfn.TEXTJOIN("; ",TRUE,IF(P1902="52-wk low","52-wk low",""),IF(AND(AD1902&gt;=Settings!$B$12,M1902&lt;0),"Distribution",""),IF(AND(AJ1902="Y",M1902&lt;0,AK1902&lt;-Settings!$B$13),"Long unwinding",""),IF(AND(AJ1902="Y",M1902&lt;0,AK1902&gt;Settings!$B$13),"Short buildup",""))</f>
        <v/>
      </c>
      <c r="L1902" s="95" t="n">
        <v>62.46</v>
      </c>
      <c r="M1902" s="96" t="n">
        <v>-1.28</v>
      </c>
      <c r="N1902" s="93" t="n">
        <v>1188</v>
      </c>
      <c r="O1902" s="91" t="inlineStr">
        <is>
          <t>None</t>
        </is>
      </c>
      <c r="P1902" s="91" t="inlineStr">
        <is>
          <t>52-wk low</t>
        </is>
      </c>
      <c r="Q1902" s="97" t="n">
        <v>0.52</v>
      </c>
      <c r="R1902" s="96" t="n">
        <v>0.71</v>
      </c>
      <c r="S1902" s="96" t="n">
        <v>0.6899999999999999</v>
      </c>
      <c r="T1902" s="96" t="n"/>
      <c r="U1902" s="96" t="n"/>
      <c r="V1902" s="103" t="n"/>
      <c r="W1902" s="102" t="n"/>
      <c r="X1902" s="93" t="n"/>
      <c r="Y1902" s="91" t="inlineStr">
        <is>
          <t>None</t>
        </is>
      </c>
      <c r="Z1902" s="99" t="n">
        <v>32.42</v>
      </c>
      <c r="AA1902" s="96" t="n">
        <v>0.9</v>
      </c>
      <c r="AB1902" s="96" t="n"/>
      <c r="AC1902" s="96" t="n">
        <v>1.11</v>
      </c>
      <c r="AD1902" s="96" t="n"/>
      <c r="AE1902" s="96" t="n"/>
      <c r="AF1902" s="103" t="n"/>
      <c r="AG1902" s="91" t="n"/>
      <c r="AH1902" s="100" t="n">
        <v>0</v>
      </c>
      <c r="AI1902" s="101" t="n">
        <v>0</v>
      </c>
      <c r="AJ1902" s="92" t="inlineStr">
        <is>
          <t>N</t>
        </is>
      </c>
      <c r="AK1902" s="96" t="n"/>
      <c r="AL1902" s="91" t="inlineStr">
        <is>
          <t>n/a</t>
        </is>
      </c>
      <c r="AM1902" s="93" t="n"/>
      <c r="AN1902" s="92" t="inlineStr">
        <is>
          <t>None</t>
        </is>
      </c>
      <c r="AO1902" s="102" t="n">
        <v>0</v>
      </c>
      <c r="AP1902" s="103" t="n"/>
      <c r="AQ1902" s="102" t="n"/>
      <c r="AR1902" s="91" t="inlineStr">
        <is>
          <t>N</t>
        </is>
      </c>
      <c r="AS1902" s="104" t="n"/>
      <c r="AT1902" s="92">
        <f>IF(AND(P1902="52-wk high",T1902&gt;=Settings!$B$7),"Y","N")</f>
        <v/>
      </c>
      <c r="AU1902" s="91">
        <f>IF(AND(AD1902&gt;=Settings!$B$8,M1902&gt;0),"Y","N")</f>
        <v/>
      </c>
      <c r="AV1902" s="91">
        <f>IF(OR(AH1902&gt;Settings!$B$9,AI1902&gt;Settings!$B$9),"Y","N")</f>
        <v/>
      </c>
      <c r="AW1902" s="91">
        <f>IF(AJ1902&lt;&gt;"Y","n/a",IF(AND(M1902&gt;0,AK1902&gt;Settings!$B$10),"Y","N"))</f>
        <v/>
      </c>
      <c r="AX1902" s="91">
        <f>IF(AO1902&gt;=Settings!$B$11,"Y","N")</f>
        <v/>
      </c>
      <c r="AY1902" s="99">
        <f>(AT1902="Y")+(AU1902="Y")+(AV1902="Y")+(AW1902="Y")+(AX1902="Y")</f>
        <v/>
      </c>
      <c r="AZ1902" s="94">
        <f>IF(AY1902=0,"None",_xlfn.TEXTJOIN(", ",TRUE(),IF(AT1902="Y","Breakout",""),IF(AU1902="Y","Accumulation",""),IF(AV1902="Y","Institutional buying",""),IF(AW1902="Y","Long buildup",""),IF(AX1902="Y","Momentum leader","")))</f>
        <v/>
      </c>
      <c r="BA1902" s="94">
        <f>IF(BW1902="","","Passes "&amp;AY1902&amp;" of 5 buy-side scans"&amp;IF(G1902="Y","; RED FLAG: filter out using Red flag column",""))</f>
        <v/>
      </c>
      <c r="BB1902" s="91" t="inlineStr">
        <is>
          <t>None</t>
        </is>
      </c>
      <c r="BC1902" s="92" t="inlineStr">
        <is>
          <t>Y</t>
        </is>
      </c>
      <c r="BD1902" s="94" t="inlineStr">
        <is>
          <t>Few traders (&lt;100 unique PAN, 30 days)</t>
        </is>
      </c>
      <c r="BE1902" s="94" t="n"/>
      <c r="BF1902" s="92">
        <f>IF(R1902*100000&gt;=Settings!$B$5,"Y","N")</f>
        <v/>
      </c>
      <c r="BG1902" s="91">
        <f>IF(F1902&gt;Settings!$B$6,"Y","N")</f>
        <v/>
      </c>
      <c r="BH1902" s="97" t="n">
        <v>-17.53</v>
      </c>
      <c r="BI1902" s="96" t="n">
        <v>-0.13</v>
      </c>
      <c r="BJ1902" s="96" t="n">
        <v>-2.82</v>
      </c>
      <c r="BK1902" s="96" t="n"/>
      <c r="BL1902" s="96" t="n"/>
      <c r="BM1902" s="96" t="n"/>
      <c r="BN1902" s="97" t="n">
        <v>-2.03</v>
      </c>
      <c r="BO1902" s="96" t="n">
        <v>-5.14</v>
      </c>
      <c r="BP1902" s="96" t="n"/>
      <c r="BQ1902" s="96" t="n"/>
      <c r="BR1902" s="91" t="n"/>
      <c r="BS1902" s="91" t="inlineStr">
        <is>
          <t>None</t>
        </is>
      </c>
      <c r="BT1902" s="96" t="n">
        <v>42.6</v>
      </c>
      <c r="BU1902" s="91" t="n"/>
      <c r="BV1902" s="99">
        <f>IF(OR(BF1902&lt;&gt;"Y",BG1902&lt;&gt;"Y"),"",(AND(ISNUMBER(BQ1902),BQ1902&gt;0))+(BR1902="Stacked up")+(AND(ISNUMBER(BH1902),BH1902&gt;=-Settings!$B$17))+(AND(ISNUMBER(BK1902),ISNUMBER(BM1902),BK1902&gt;0,BM1902&gt;0))+(AND(ISNUMBER(AQ1902),AQ1902&gt;=Settings!$B$18))+(AND(ISNUMBER(BT1902),BT1902&gt;=Settings!$B$19,BT1902&lt;=Settings!$B$20))+(AND(ISNUMBER(AS1902),AS1902&gt;0))+(AND(ISNUMBER(T1902),ISNUMBER(M1902),T1902&gt;=Settings!$B$21,M1902&gt;0))+(AND(ISNUMBER(AD1902),ISNUMBER(M1902),AD1902&gt;=Settings!$B$22,M1902&gt;0))+(AY1902&gt;=1))</f>
        <v/>
      </c>
      <c r="BW1902" s="91">
        <f>IF(OR(AY1902=0,BF1902&lt;&gt;"Y",BG1902&lt;&gt;"Y"),"",1+SUMPRODUCT(($A$6:$A$2604=A1902)*($AY$6:$AY$2604&gt;0)*($BF$6:$BF$2604="Y")*($BG$6:$BG$2604="Y")*(($AY$6:$AY$2604&gt;AY1902)+($AY$6:$AY$2604=AY1902)*($AD$6:$AD$2604&gt;AD1902))))</f>
        <v/>
      </c>
    </row>
    <row r="1903" ht="23.85" customHeight="1" s="55">
      <c r="A1903" s="90" t="n">
        <v>46296</v>
      </c>
      <c r="B1903" s="91" t="inlineStr">
        <is>
          <t>MANORG</t>
        </is>
      </c>
      <c r="C1903" s="91" t="inlineStr">
        <is>
          <t>INE370D01013</t>
        </is>
      </c>
      <c r="D1903" s="91" t="n"/>
      <c r="E1903" s="91" t="inlineStr">
        <is>
          <t>None</t>
        </is>
      </c>
      <c r="F1903" s="93" t="n">
        <v>374</v>
      </c>
      <c r="G1903" s="92" t="inlineStr">
        <is>
          <t>N</t>
        </is>
      </c>
      <c r="H1903" s="94" t="n"/>
      <c r="I1903" s="91" t="inlineStr">
        <is>
          <t>N</t>
        </is>
      </c>
      <c r="J1903" s="92">
        <f>IF(K1903="","N","Y")</f>
        <v/>
      </c>
      <c r="K1903" s="94">
        <f>_xlfn.TEXTJOIN("; ",TRUE,IF(P1903="52-wk low","52-wk low",""),IF(AND(AD1903&gt;=Settings!$B$12,M1903&lt;0),"Distribution",""),IF(AND(AJ1903="Y",M1903&lt;0,AK1903&lt;-Settings!$B$13),"Long unwinding",""),IF(AND(AJ1903="Y",M1903&lt;0,AK1903&gt;Settings!$B$13),"Short buildup",""))</f>
        <v/>
      </c>
      <c r="L1903" s="95" t="n">
        <v>436.8</v>
      </c>
      <c r="M1903" s="96" t="n">
        <v>-3.42</v>
      </c>
      <c r="N1903" s="93" t="n">
        <v>2203</v>
      </c>
      <c r="O1903" s="91" t="inlineStr">
        <is>
          <t>None</t>
        </is>
      </c>
      <c r="P1903" s="91" t="inlineStr">
        <is>
          <t>None</t>
        </is>
      </c>
      <c r="Q1903" s="97" t="n">
        <v>0.05</v>
      </c>
      <c r="R1903" s="96" t="n">
        <v>0.1</v>
      </c>
      <c r="S1903" s="96" t="n">
        <v>0.54</v>
      </c>
      <c r="T1903" s="96" t="n">
        <v>0.46</v>
      </c>
      <c r="U1903" s="96" t="n">
        <v>0.57</v>
      </c>
      <c r="V1903" s="103" t="n">
        <v>1.03</v>
      </c>
      <c r="W1903" s="102" t="n">
        <v>2</v>
      </c>
      <c r="X1903" s="93" t="n"/>
      <c r="Y1903" s="91" t="inlineStr">
        <is>
          <t>None</t>
        </is>
      </c>
      <c r="Z1903" s="99" t="n">
        <v>77.77</v>
      </c>
      <c r="AA1903" s="96" t="n">
        <v>1.11</v>
      </c>
      <c r="AB1903" s="96" t="n">
        <v>1.06</v>
      </c>
      <c r="AC1903" s="96" t="n">
        <v>0.6</v>
      </c>
      <c r="AD1903" s="96" t="n"/>
      <c r="AE1903" s="96" t="n"/>
      <c r="AF1903" s="103" t="n"/>
      <c r="AG1903" s="91" t="inlineStr">
        <is>
          <t>No delivery data</t>
        </is>
      </c>
      <c r="AH1903" s="100" t="n">
        <v>0</v>
      </c>
      <c r="AI1903" s="101" t="n">
        <v>0</v>
      </c>
      <c r="AJ1903" s="92" t="inlineStr">
        <is>
          <t>N</t>
        </is>
      </c>
      <c r="AK1903" s="96" t="n"/>
      <c r="AL1903" s="91" t="inlineStr">
        <is>
          <t>n/a</t>
        </is>
      </c>
      <c r="AM1903" s="93" t="n"/>
      <c r="AN1903" s="92" t="inlineStr">
        <is>
          <t>None</t>
        </is>
      </c>
      <c r="AO1903" s="102" t="n">
        <v>0</v>
      </c>
      <c r="AP1903" s="103" t="n">
        <v>0.8100000000000001</v>
      </c>
      <c r="AQ1903" s="102" t="n">
        <v>50</v>
      </c>
      <c r="AR1903" s="91" t="inlineStr">
        <is>
          <t>N</t>
        </is>
      </c>
      <c r="AS1903" s="104" t="n"/>
      <c r="AT1903" s="92">
        <f>IF(AND(P1903="52-wk high",T1903&gt;=Settings!$B$7),"Y","N")</f>
        <v/>
      </c>
      <c r="AU1903" s="91">
        <f>IF(AND(AD1903&gt;=Settings!$B$8,M1903&gt;0),"Y","N")</f>
        <v/>
      </c>
      <c r="AV1903" s="91">
        <f>IF(OR(AH1903&gt;Settings!$B$9,AI1903&gt;Settings!$B$9),"Y","N")</f>
        <v/>
      </c>
      <c r="AW1903" s="91">
        <f>IF(AJ1903&lt;&gt;"Y","n/a",IF(AND(M1903&gt;0,AK1903&gt;Settings!$B$10),"Y","N"))</f>
        <v/>
      </c>
      <c r="AX1903" s="91">
        <f>IF(AO1903&gt;=Settings!$B$11,"Y","N")</f>
        <v/>
      </c>
      <c r="AY1903" s="99">
        <f>(AT1903="Y")+(AU1903="Y")+(AV1903="Y")+(AW1903="Y")+(AX1903="Y")</f>
        <v/>
      </c>
      <c r="AZ1903" s="94">
        <f>IF(AY1903=0,"None",_xlfn.TEXTJOIN(", ",TRUE(),IF(AT1903="Y","Breakout",""),IF(AU1903="Y","Accumulation",""),IF(AV1903="Y","Institutional buying",""),IF(AW1903="Y","Long buildup",""),IF(AX1903="Y","Momentum leader","")))</f>
        <v/>
      </c>
      <c r="BA1903" s="94">
        <f>IF(BW1903="","","Passes "&amp;AY1903&amp;" of 5 buy-side scans"&amp;IF(G1903="Y","; RED FLAG: filter out using Red flag column",""))</f>
        <v/>
      </c>
      <c r="BB1903" s="91" t="inlineStr">
        <is>
          <t>Lower</t>
        </is>
      </c>
      <c r="BC1903" s="92" t="inlineStr">
        <is>
          <t>Y</t>
        </is>
      </c>
      <c r="BD1903" s="94" t="inlineStr">
        <is>
          <t>Few traders (&lt;100 unique PAN, 30 days)</t>
        </is>
      </c>
      <c r="BE1903" s="94" t="n"/>
      <c r="BF1903" s="92">
        <f>IF(R1903*100000&gt;=Settings!$B$5,"Y","N")</f>
        <v/>
      </c>
      <c r="BG1903" s="91">
        <f>IF(F1903&gt;Settings!$B$6,"Y","N")</f>
        <v/>
      </c>
      <c r="BH1903" s="97" t="n">
        <v>-31.21</v>
      </c>
      <c r="BI1903" s="96" t="n">
        <v>-3.61</v>
      </c>
      <c r="BJ1903" s="96" t="n">
        <v>-12.08</v>
      </c>
      <c r="BK1903" s="96" t="n">
        <v>-20.3</v>
      </c>
      <c r="BL1903" s="96" t="n">
        <v>13.69</v>
      </c>
      <c r="BM1903" s="96" t="n">
        <v>-18.64</v>
      </c>
      <c r="BN1903" s="97" t="n">
        <v>-5.09</v>
      </c>
      <c r="BO1903" s="96" t="n">
        <v>-8.279999999999999</v>
      </c>
      <c r="BP1903" s="96" t="n">
        <v>-10.09</v>
      </c>
      <c r="BQ1903" s="96" t="n">
        <v>-11.14</v>
      </c>
      <c r="BR1903" s="91" t="inlineStr">
        <is>
          <t>Stacked down</t>
        </is>
      </c>
      <c r="BS1903" s="91" t="inlineStr">
        <is>
          <t>None</t>
        </is>
      </c>
      <c r="BT1903" s="96" t="n">
        <v>32.5</v>
      </c>
      <c r="BU1903" s="91" t="inlineStr">
        <is>
          <t>N</t>
        </is>
      </c>
      <c r="BV1903" s="99">
        <f>IF(OR(BF1903&lt;&gt;"Y",BG1903&lt;&gt;"Y"),"",(AND(ISNUMBER(BQ1903),BQ1903&gt;0))+(BR1903="Stacked up")+(AND(ISNUMBER(BH1903),BH1903&gt;=-Settings!$B$17))+(AND(ISNUMBER(BK1903),ISNUMBER(BM1903),BK1903&gt;0,BM1903&gt;0))+(AND(ISNUMBER(AQ1903),AQ1903&gt;=Settings!$B$18))+(AND(ISNUMBER(BT1903),BT1903&gt;=Settings!$B$19,BT1903&lt;=Settings!$B$20))+(AND(ISNUMBER(AS1903),AS1903&gt;0))+(AND(ISNUMBER(T1903),ISNUMBER(M1903),T1903&gt;=Settings!$B$21,M1903&gt;0))+(AND(ISNUMBER(AD1903),ISNUMBER(M1903),AD1903&gt;=Settings!$B$22,M1903&gt;0))+(AY1903&gt;=1))</f>
        <v/>
      </c>
      <c r="BW1903" s="91">
        <f>IF(OR(AY1903=0,BF1903&lt;&gt;"Y",BG1903&lt;&gt;"Y"),"",1+SUMPRODUCT(($A$6:$A$2604=A1903)*($AY$6:$AY$2604&gt;0)*($BF$6:$BF$2604="Y")*($BG$6:$BG$2604="Y")*(($AY$6:$AY$2604&gt;AY1903)+($AY$6:$AY$2604=AY1903)*($AD$6:$AD$2604&gt;AD1903))))</f>
        <v/>
      </c>
    </row>
    <row r="1904" ht="23.85" customHeight="1" s="55">
      <c r="A1904" s="90" t="n">
        <v>46296</v>
      </c>
      <c r="B1904" s="91" t="inlineStr">
        <is>
          <t>NILE</t>
        </is>
      </c>
      <c r="C1904" s="91" t="inlineStr">
        <is>
          <t>INE445D01013</t>
        </is>
      </c>
      <c r="D1904" s="91" t="n"/>
      <c r="E1904" s="91" t="inlineStr">
        <is>
          <t>None</t>
        </is>
      </c>
      <c r="F1904" s="93" t="n">
        <v>373</v>
      </c>
      <c r="G1904" s="92" t="inlineStr">
        <is>
          <t>N</t>
        </is>
      </c>
      <c r="H1904" s="94" t="n"/>
      <c r="I1904" s="91" t="inlineStr">
        <is>
          <t>N</t>
        </is>
      </c>
      <c r="J1904" s="92">
        <f>IF(K1904="","N","Y")</f>
        <v/>
      </c>
      <c r="K1904" s="94">
        <f>_xlfn.TEXTJOIN("; ",TRUE,IF(P1904="52-wk low","52-wk low",""),IF(AND(AD1904&gt;=Settings!$B$12,M1904&lt;0),"Distribution",""),IF(AND(AJ1904="Y",M1904&lt;0,AK1904&lt;-Settings!$B$13),"Long unwinding",""),IF(AND(AJ1904="Y",M1904&lt;0,AK1904&gt;Settings!$B$13),"Short buildup",""))</f>
        <v/>
      </c>
      <c r="L1904" s="95" t="n">
        <v>1243.2</v>
      </c>
      <c r="M1904" s="96" t="n">
        <v>1.94</v>
      </c>
      <c r="N1904" s="93" t="n">
        <v>195</v>
      </c>
      <c r="O1904" s="91" t="inlineStr">
        <is>
          <t>None</t>
        </is>
      </c>
      <c r="P1904" s="91" t="inlineStr">
        <is>
          <t>None</t>
        </is>
      </c>
      <c r="Q1904" s="97" t="n">
        <v>0.07000000000000001</v>
      </c>
      <c r="R1904" s="96" t="n">
        <v>0.04</v>
      </c>
      <c r="S1904" s="96" t="n">
        <v>1.96</v>
      </c>
      <c r="T1904" s="96" t="n">
        <v>1.36</v>
      </c>
      <c r="U1904" s="96" t="n">
        <v>1.51</v>
      </c>
      <c r="V1904" s="103" t="n">
        <v>0.8</v>
      </c>
      <c r="W1904" s="102" t="n"/>
      <c r="X1904" s="93" t="n"/>
      <c r="Y1904" s="91" t="inlineStr">
        <is>
          <t>None</t>
        </is>
      </c>
      <c r="Z1904" s="99" t="n">
        <v>52.45</v>
      </c>
      <c r="AA1904" s="96" t="n">
        <v>0.76</v>
      </c>
      <c r="AB1904" s="96" t="n">
        <v>0.78</v>
      </c>
      <c r="AC1904" s="96" t="n">
        <v>1.47</v>
      </c>
      <c r="AD1904" s="96" t="n">
        <v>1.09</v>
      </c>
      <c r="AE1904" s="96" t="n">
        <v>1.29</v>
      </c>
      <c r="AF1904" s="103" t="n">
        <v>1.11</v>
      </c>
      <c r="AG1904" s="91" t="inlineStr">
        <is>
          <t>Normal</t>
        </is>
      </c>
      <c r="AH1904" s="100" t="n">
        <v>0</v>
      </c>
      <c r="AI1904" s="101" t="n">
        <v>0</v>
      </c>
      <c r="AJ1904" s="92" t="inlineStr">
        <is>
          <t>N</t>
        </is>
      </c>
      <c r="AK1904" s="96" t="n"/>
      <c r="AL1904" s="91" t="inlineStr">
        <is>
          <t>n/a</t>
        </is>
      </c>
      <c r="AM1904" s="93" t="n"/>
      <c r="AN1904" s="92" t="inlineStr">
        <is>
          <t>None</t>
        </is>
      </c>
      <c r="AO1904" s="102" t="n">
        <v>0</v>
      </c>
      <c r="AP1904" s="103" t="n"/>
      <c r="AQ1904" s="102" t="n"/>
      <c r="AR1904" s="91" t="inlineStr">
        <is>
          <t>N</t>
        </is>
      </c>
      <c r="AS1904" s="104" t="n"/>
      <c r="AT1904" s="92">
        <f>IF(AND(P1904="52-wk high",T1904&gt;=Settings!$B$7),"Y","N")</f>
        <v/>
      </c>
      <c r="AU1904" s="91">
        <f>IF(AND(AD1904&gt;=Settings!$B$8,M1904&gt;0),"Y","N")</f>
        <v/>
      </c>
      <c r="AV1904" s="91">
        <f>IF(OR(AH1904&gt;Settings!$B$9,AI1904&gt;Settings!$B$9),"Y","N")</f>
        <v/>
      </c>
      <c r="AW1904" s="91">
        <f>IF(AJ1904&lt;&gt;"Y","n/a",IF(AND(M1904&gt;0,AK1904&gt;Settings!$B$10),"Y","N"))</f>
        <v/>
      </c>
      <c r="AX1904" s="91">
        <f>IF(AO1904&gt;=Settings!$B$11,"Y","N")</f>
        <v/>
      </c>
      <c r="AY1904" s="99">
        <f>(AT1904="Y")+(AU1904="Y")+(AV1904="Y")+(AW1904="Y")+(AX1904="Y")</f>
        <v/>
      </c>
      <c r="AZ1904" s="94">
        <f>IF(AY1904=0,"None",_xlfn.TEXTJOIN(", ",TRUE(),IF(AT1904="Y","Breakout",""),IF(AU1904="Y","Accumulation",""),IF(AV1904="Y","Institutional buying",""),IF(AW1904="Y","Long buildup",""),IF(AX1904="Y","Momentum leader","")))</f>
        <v/>
      </c>
      <c r="BA1904" s="94">
        <f>IF(BW1904="","","Passes "&amp;AY1904&amp;" of 5 buy-side scans"&amp;IF(G1904="Y","; RED FLAG: filter out using Red flag column",""))</f>
        <v/>
      </c>
      <c r="BB1904" s="91" t="inlineStr">
        <is>
          <t>None</t>
        </is>
      </c>
      <c r="BC1904" s="92" t="inlineStr">
        <is>
          <t>N</t>
        </is>
      </c>
      <c r="BD1904" s="94" t="n"/>
      <c r="BE1904" s="94" t="n"/>
      <c r="BF1904" s="92">
        <f>IF(R1904*100000&gt;=Settings!$B$5,"Y","N")</f>
        <v/>
      </c>
      <c r="BG1904" s="91">
        <f>IF(F1904&gt;Settings!$B$6,"Y","N")</f>
        <v/>
      </c>
      <c r="BH1904" s="97" t="n">
        <v>-38.42</v>
      </c>
      <c r="BI1904" s="96" t="n">
        <v>-10.43</v>
      </c>
      <c r="BJ1904" s="96" t="n">
        <v>-15.69</v>
      </c>
      <c r="BK1904" s="96" t="n">
        <v>-27.23</v>
      </c>
      <c r="BL1904" s="96" t="n"/>
      <c r="BM1904" s="96" t="n"/>
      <c r="BN1904" s="97" t="n">
        <v>-10.51</v>
      </c>
      <c r="BO1904" s="96" t="n">
        <v>-17.23</v>
      </c>
      <c r="BP1904" s="96" t="n">
        <v>-21.83</v>
      </c>
      <c r="BQ1904" s="96" t="n"/>
      <c r="BR1904" s="91" t="n"/>
      <c r="BS1904" s="91" t="inlineStr">
        <is>
          <t>None</t>
        </is>
      </c>
      <c r="BT1904" s="96" t="n">
        <v>18.6</v>
      </c>
      <c r="BU1904" s="91" t="n"/>
      <c r="BV1904" s="99">
        <f>IF(OR(BF1904&lt;&gt;"Y",BG1904&lt;&gt;"Y"),"",(AND(ISNUMBER(BQ1904),BQ1904&gt;0))+(BR1904="Stacked up")+(AND(ISNUMBER(BH1904),BH1904&gt;=-Settings!$B$17))+(AND(ISNUMBER(BK1904),ISNUMBER(BM1904),BK1904&gt;0,BM1904&gt;0))+(AND(ISNUMBER(AQ1904),AQ1904&gt;=Settings!$B$18))+(AND(ISNUMBER(BT1904),BT1904&gt;=Settings!$B$19,BT1904&lt;=Settings!$B$20))+(AND(ISNUMBER(AS1904),AS1904&gt;0))+(AND(ISNUMBER(T1904),ISNUMBER(M1904),T1904&gt;=Settings!$B$21,M1904&gt;0))+(AND(ISNUMBER(AD1904),ISNUMBER(M1904),AD1904&gt;=Settings!$B$22,M1904&gt;0))+(AY1904&gt;=1))</f>
        <v/>
      </c>
      <c r="BW1904" s="91">
        <f>IF(OR(AY1904=0,BF1904&lt;&gt;"Y",BG1904&lt;&gt;"Y"),"",1+SUMPRODUCT(($A$6:$A$2604=A1904)*($AY$6:$AY$2604&gt;0)*($BF$6:$BF$2604="Y")*($BG$6:$BG$2604="Y")*(($AY$6:$AY$2604&gt;AY1904)+($AY$6:$AY$2604=AY1904)*($AD$6:$AD$2604&gt;AD1904))))</f>
        <v/>
      </c>
    </row>
    <row r="1905" ht="23.85" customHeight="1" s="55">
      <c r="A1905" s="90" t="n">
        <v>46296</v>
      </c>
      <c r="B1905" s="91" t="inlineStr">
        <is>
          <t>NICCOPAR</t>
        </is>
      </c>
      <c r="C1905" s="91" t="inlineStr">
        <is>
          <t>INE653C01022</t>
        </is>
      </c>
      <c r="D1905" s="91" t="n"/>
      <c r="E1905" s="91" t="inlineStr">
        <is>
          <t>None</t>
        </is>
      </c>
      <c r="F1905" s="93" t="n">
        <v>372</v>
      </c>
      <c r="G1905" s="92" t="inlineStr">
        <is>
          <t>Y</t>
        </is>
      </c>
      <c r="H1905" s="94" t="inlineStr">
        <is>
          <t>Long-term ASM Stage 1</t>
        </is>
      </c>
      <c r="I1905" s="91" t="inlineStr">
        <is>
          <t>N</t>
        </is>
      </c>
      <c r="J1905" s="92">
        <f>IF(K1905="","N","Y")</f>
        <v/>
      </c>
      <c r="K1905" s="94">
        <f>_xlfn.TEXTJOIN("; ",TRUE,IF(P1905="52-wk low","52-wk low",""),IF(AND(AD1905&gt;=Settings!$B$12,M1905&lt;0),"Distribution",""),IF(AND(AJ1905="Y",M1905&lt;0,AK1905&lt;-Settings!$B$13),"Long unwinding",""),IF(AND(AJ1905="Y",M1905&lt;0,AK1905&gt;Settings!$B$13),"Short buildup",""))</f>
        <v/>
      </c>
      <c r="L1905" s="95" t="n">
        <v>79.5</v>
      </c>
      <c r="M1905" s="96" t="n">
        <v>-2.29</v>
      </c>
      <c r="N1905" s="93" t="n">
        <v>1783</v>
      </c>
      <c r="O1905" s="91" t="inlineStr">
        <is>
          <t>None</t>
        </is>
      </c>
      <c r="P1905" s="91" t="inlineStr">
        <is>
          <t>None</t>
        </is>
      </c>
      <c r="Q1905" s="97" t="n">
        <v>0.01</v>
      </c>
      <c r="R1905" s="96" t="n">
        <v>0.01</v>
      </c>
      <c r="S1905" s="96" t="n">
        <v>0.03</v>
      </c>
      <c r="T1905" s="96" t="n"/>
      <c r="U1905" s="96" t="n"/>
      <c r="V1905" s="103" t="n"/>
      <c r="W1905" s="102" t="n"/>
      <c r="X1905" s="93" t="n"/>
      <c r="Y1905" s="91" t="inlineStr">
        <is>
          <t>None</t>
        </is>
      </c>
      <c r="Z1905" s="99" t="n">
        <v>79.01000000000001</v>
      </c>
      <c r="AA1905" s="96" t="n">
        <v>0.86</v>
      </c>
      <c r="AB1905" s="96" t="n"/>
      <c r="AC1905" s="96" t="n">
        <v>0.02</v>
      </c>
      <c r="AD1905" s="96" t="n"/>
      <c r="AE1905" s="96" t="n"/>
      <c r="AF1905" s="103" t="n"/>
      <c r="AG1905" s="91" t="n"/>
      <c r="AH1905" s="100" t="n">
        <v>0</v>
      </c>
      <c r="AI1905" s="101" t="n">
        <v>0</v>
      </c>
      <c r="AJ1905" s="92" t="inlineStr">
        <is>
          <t>N</t>
        </is>
      </c>
      <c r="AK1905" s="96" t="n"/>
      <c r="AL1905" s="91" t="inlineStr">
        <is>
          <t>n/a</t>
        </is>
      </c>
      <c r="AM1905" s="93" t="n"/>
      <c r="AN1905" s="92" t="inlineStr">
        <is>
          <t>None</t>
        </is>
      </c>
      <c r="AO1905" s="102" t="n">
        <v>0</v>
      </c>
      <c r="AP1905" s="103" t="n"/>
      <c r="AQ1905" s="102" t="n"/>
      <c r="AR1905" s="91" t="inlineStr">
        <is>
          <t>N</t>
        </is>
      </c>
      <c r="AS1905" s="104" t="n"/>
      <c r="AT1905" s="92">
        <f>IF(AND(P1905="52-wk high",T1905&gt;=Settings!$B$7),"Y","N")</f>
        <v/>
      </c>
      <c r="AU1905" s="91">
        <f>IF(AND(AD1905&gt;=Settings!$B$8,M1905&gt;0),"Y","N")</f>
        <v/>
      </c>
      <c r="AV1905" s="91">
        <f>IF(OR(AH1905&gt;Settings!$B$9,AI1905&gt;Settings!$B$9),"Y","N")</f>
        <v/>
      </c>
      <c r="AW1905" s="91">
        <f>IF(AJ1905&lt;&gt;"Y","n/a",IF(AND(M1905&gt;0,AK1905&gt;Settings!$B$10),"Y","N"))</f>
        <v/>
      </c>
      <c r="AX1905" s="91">
        <f>IF(AO1905&gt;=Settings!$B$11,"Y","N")</f>
        <v/>
      </c>
      <c r="AY1905" s="99">
        <f>(AT1905="Y")+(AU1905="Y")+(AV1905="Y")+(AW1905="Y")+(AX1905="Y")</f>
        <v/>
      </c>
      <c r="AZ1905" s="94">
        <f>IF(AY1905=0,"None",_xlfn.TEXTJOIN(", ",TRUE(),IF(AT1905="Y","Breakout",""),IF(AU1905="Y","Accumulation",""),IF(AV1905="Y","Institutional buying",""),IF(AW1905="Y","Long buildup",""),IF(AX1905="Y","Momentum leader","")))</f>
        <v/>
      </c>
      <c r="BA1905" s="94">
        <f>IF(BW1905="","","Passes "&amp;AY1905&amp;" of 5 buy-side scans"&amp;IF(G1905="Y","; RED FLAG: filter out using Red flag column",""))</f>
        <v/>
      </c>
      <c r="BB1905" s="91" t="inlineStr">
        <is>
          <t>None</t>
        </is>
      </c>
      <c r="BC1905" s="92" t="inlineStr">
        <is>
          <t>Y</t>
        </is>
      </c>
      <c r="BD1905" s="94" t="inlineStr">
        <is>
          <t>Few traders (&lt;100 unique PAN, 30 days)</t>
        </is>
      </c>
      <c r="BE1905" s="94" t="n"/>
      <c r="BF1905" s="92">
        <f>IF(R1905*100000&gt;=Settings!$B$5,"Y","N")</f>
        <v/>
      </c>
      <c r="BG1905" s="91">
        <f>IF(F1905&gt;Settings!$B$6,"Y","N")</f>
        <v/>
      </c>
      <c r="BH1905" s="97" t="n">
        <v>-19.69</v>
      </c>
      <c r="BI1905" s="96" t="n">
        <v>-1.23</v>
      </c>
      <c r="BJ1905" s="96" t="n">
        <v>-3.12</v>
      </c>
      <c r="BK1905" s="96" t="n"/>
      <c r="BL1905" s="96" t="n"/>
      <c r="BM1905" s="96" t="n"/>
      <c r="BN1905" s="97" t="n">
        <v>-1.6</v>
      </c>
      <c r="BO1905" s="96" t="n"/>
      <c r="BP1905" s="96" t="n"/>
      <c r="BQ1905" s="96" t="n"/>
      <c r="BR1905" s="91" t="n"/>
      <c r="BS1905" s="91" t="n"/>
      <c r="BT1905" s="96" t="n">
        <v>44.9</v>
      </c>
      <c r="BU1905" s="91" t="n"/>
      <c r="BV1905" s="99">
        <f>IF(OR(BF1905&lt;&gt;"Y",BG1905&lt;&gt;"Y"),"",(AND(ISNUMBER(BQ1905),BQ1905&gt;0))+(BR1905="Stacked up")+(AND(ISNUMBER(BH1905),BH1905&gt;=-Settings!$B$17))+(AND(ISNUMBER(BK1905),ISNUMBER(BM1905),BK1905&gt;0,BM1905&gt;0))+(AND(ISNUMBER(AQ1905),AQ1905&gt;=Settings!$B$18))+(AND(ISNUMBER(BT1905),BT1905&gt;=Settings!$B$19,BT1905&lt;=Settings!$B$20))+(AND(ISNUMBER(AS1905),AS1905&gt;0))+(AND(ISNUMBER(T1905),ISNUMBER(M1905),T1905&gt;=Settings!$B$21,M1905&gt;0))+(AND(ISNUMBER(AD1905),ISNUMBER(M1905),AD1905&gt;=Settings!$B$22,M1905&gt;0))+(AY1905&gt;=1))</f>
        <v/>
      </c>
      <c r="BW1905" s="91">
        <f>IF(OR(AY1905=0,BF1905&lt;&gt;"Y",BG1905&lt;&gt;"Y"),"",1+SUMPRODUCT(($A$6:$A$2604=A1905)*($AY$6:$AY$2604&gt;0)*($BF$6:$BF$2604="Y")*($BG$6:$BG$2604="Y")*(($AY$6:$AY$2604&gt;AY1905)+($AY$6:$AY$2604=AY1905)*($AD$6:$AD$2604&gt;AD1905))))</f>
        <v/>
      </c>
    </row>
    <row r="1906" ht="23.85" customHeight="1" s="55">
      <c r="A1906" s="90" t="n">
        <v>46296</v>
      </c>
      <c r="B1906" s="91" t="inlineStr">
        <is>
          <t>MARKOLINES</t>
        </is>
      </c>
      <c r="C1906" s="91" t="inlineStr">
        <is>
          <t>INE0FW001016</t>
        </is>
      </c>
      <c r="D1906" s="91" t="n"/>
      <c r="E1906" s="91" t="inlineStr">
        <is>
          <t>None</t>
        </is>
      </c>
      <c r="F1906" s="93" t="n">
        <v>371</v>
      </c>
      <c r="G1906" s="92" t="inlineStr">
        <is>
          <t>N</t>
        </is>
      </c>
      <c r="H1906" s="94" t="n"/>
      <c r="I1906" s="91" t="inlineStr">
        <is>
          <t>N</t>
        </is>
      </c>
      <c r="J1906" s="92">
        <f>IF(K1906="","N","Y")</f>
        <v/>
      </c>
      <c r="K1906" s="94">
        <f>_xlfn.TEXTJOIN("; ",TRUE,IF(P1906="52-wk low","52-wk low",""),IF(AND(AD1906&gt;=Settings!$B$12,M1906&lt;0),"Distribution",""),IF(AND(AJ1906="Y",M1906&lt;0,AK1906&lt;-Settings!$B$13),"Long unwinding",""),IF(AND(AJ1906="Y",M1906&lt;0,AK1906&gt;Settings!$B$13),"Short buildup",""))</f>
        <v/>
      </c>
      <c r="L1906" s="95" t="n">
        <v>167.26</v>
      </c>
      <c r="M1906" s="96" t="n">
        <v>-0.27</v>
      </c>
      <c r="N1906" s="93" t="n">
        <v>698</v>
      </c>
      <c r="O1906" s="91" t="inlineStr">
        <is>
          <t>None</t>
        </is>
      </c>
      <c r="P1906" s="91" t="inlineStr">
        <is>
          <t>None</t>
        </is>
      </c>
      <c r="Q1906" s="97" t="n">
        <v>2.09</v>
      </c>
      <c r="R1906" s="96" t="n">
        <v>2.24</v>
      </c>
      <c r="S1906" s="96" t="n">
        <v>0.87</v>
      </c>
      <c r="T1906" s="96" t="n">
        <v>1.01</v>
      </c>
      <c r="U1906" s="96" t="n">
        <v>0.59</v>
      </c>
      <c r="V1906" s="103" t="n">
        <v>0.65</v>
      </c>
      <c r="W1906" s="102" t="n">
        <v>3</v>
      </c>
      <c r="X1906" s="93" t="n"/>
      <c r="Y1906" s="91" t="inlineStr">
        <is>
          <t>None</t>
        </is>
      </c>
      <c r="Z1906" s="99" t="n">
        <v>15.01</v>
      </c>
      <c r="AA1906" s="96" t="n">
        <v>0.49</v>
      </c>
      <c r="AB1906" s="96" t="n">
        <v>0.49</v>
      </c>
      <c r="AC1906" s="96" t="n">
        <v>0.48</v>
      </c>
      <c r="AD1906" s="96" t="n">
        <v>0.55</v>
      </c>
      <c r="AE1906" s="96" t="n">
        <v>0.3</v>
      </c>
      <c r="AF1906" s="103" t="n">
        <v>0.99</v>
      </c>
      <c r="AG1906" s="91" t="inlineStr">
        <is>
          <t>Normal</t>
        </is>
      </c>
      <c r="AH1906" s="100" t="n">
        <v>0</v>
      </c>
      <c r="AI1906" s="101" t="n">
        <v>0</v>
      </c>
      <c r="AJ1906" s="92" t="inlineStr">
        <is>
          <t>N</t>
        </is>
      </c>
      <c r="AK1906" s="96" t="n"/>
      <c r="AL1906" s="91" t="inlineStr">
        <is>
          <t>n/a</t>
        </is>
      </c>
      <c r="AM1906" s="93" t="n"/>
      <c r="AN1906" s="92" t="inlineStr">
        <is>
          <t>None</t>
        </is>
      </c>
      <c r="AO1906" s="102" t="n">
        <v>0</v>
      </c>
      <c r="AP1906" s="103" t="n"/>
      <c r="AQ1906" s="102" t="n"/>
      <c r="AR1906" s="91" t="inlineStr">
        <is>
          <t>N</t>
        </is>
      </c>
      <c r="AS1906" s="104" t="n"/>
      <c r="AT1906" s="92">
        <f>IF(AND(P1906="52-wk high",T1906&gt;=Settings!$B$7),"Y","N")</f>
        <v/>
      </c>
      <c r="AU1906" s="91">
        <f>IF(AND(AD1906&gt;=Settings!$B$8,M1906&gt;0),"Y","N")</f>
        <v/>
      </c>
      <c r="AV1906" s="91">
        <f>IF(OR(AH1906&gt;Settings!$B$9,AI1906&gt;Settings!$B$9),"Y","N")</f>
        <v/>
      </c>
      <c r="AW1906" s="91">
        <f>IF(AJ1906&lt;&gt;"Y","n/a",IF(AND(M1906&gt;0,AK1906&gt;Settings!$B$10),"Y","N"))</f>
        <v/>
      </c>
      <c r="AX1906" s="91">
        <f>IF(AO1906&gt;=Settings!$B$11,"Y","N")</f>
        <v/>
      </c>
      <c r="AY1906" s="99">
        <f>(AT1906="Y")+(AU1906="Y")+(AV1906="Y")+(AW1906="Y")+(AX1906="Y")</f>
        <v/>
      </c>
      <c r="AZ1906" s="94">
        <f>IF(AY1906=0,"None",_xlfn.TEXTJOIN(", ",TRUE(),IF(AT1906="Y","Breakout",""),IF(AU1906="Y","Accumulation",""),IF(AV1906="Y","Institutional buying",""),IF(AW1906="Y","Long buildup",""),IF(AX1906="Y","Momentum leader","")))</f>
        <v/>
      </c>
      <c r="BA1906" s="94">
        <f>IF(BW1906="","","Passes "&amp;AY1906&amp;" of 5 buy-side scans"&amp;IF(G1906="Y","; RED FLAG: filter out using Red flag column",""))</f>
        <v/>
      </c>
      <c r="BB1906" s="91" t="inlineStr">
        <is>
          <t>None</t>
        </is>
      </c>
      <c r="BC1906" s="92" t="inlineStr">
        <is>
          <t>N</t>
        </is>
      </c>
      <c r="BD1906" s="94" t="n"/>
      <c r="BE1906" s="94" t="n"/>
      <c r="BF1906" s="92">
        <f>IF(R1906*100000&gt;=Settings!$B$5,"Y","N")</f>
        <v/>
      </c>
      <c r="BG1906" s="91">
        <f>IF(F1906&gt;Settings!$B$6,"Y","N")</f>
        <v/>
      </c>
      <c r="BH1906" s="97" t="n">
        <v>-12.77</v>
      </c>
      <c r="BI1906" s="96" t="n">
        <v>-0.1</v>
      </c>
      <c r="BJ1906" s="96" t="n">
        <v>-3.85</v>
      </c>
      <c r="BK1906" s="96" t="n">
        <v>-8.390000000000001</v>
      </c>
      <c r="BL1906" s="96" t="n">
        <v>15.39</v>
      </c>
      <c r="BM1906" s="96" t="n"/>
      <c r="BN1906" s="97" t="n">
        <v>-1.51</v>
      </c>
      <c r="BO1906" s="96" t="n">
        <v>-2.23</v>
      </c>
      <c r="BP1906" s="96" t="n">
        <v>-1.32</v>
      </c>
      <c r="BQ1906" s="96" t="n">
        <v>-0.4</v>
      </c>
      <c r="BR1906" s="91" t="inlineStr">
        <is>
          <t>Mixed</t>
        </is>
      </c>
      <c r="BS1906" s="91" t="inlineStr">
        <is>
          <t>None</t>
        </is>
      </c>
      <c r="BT1906" s="96" t="n">
        <v>41.1</v>
      </c>
      <c r="BU1906" s="91" t="inlineStr">
        <is>
          <t>N</t>
        </is>
      </c>
      <c r="BV1906" s="99">
        <f>IF(OR(BF1906&lt;&gt;"Y",BG1906&lt;&gt;"Y"),"",(AND(ISNUMBER(BQ1906),BQ1906&gt;0))+(BR1906="Stacked up")+(AND(ISNUMBER(BH1906),BH1906&gt;=-Settings!$B$17))+(AND(ISNUMBER(BK1906),ISNUMBER(BM1906),BK1906&gt;0,BM1906&gt;0))+(AND(ISNUMBER(AQ1906),AQ1906&gt;=Settings!$B$18))+(AND(ISNUMBER(BT1906),BT1906&gt;=Settings!$B$19,BT1906&lt;=Settings!$B$20))+(AND(ISNUMBER(AS1906),AS1906&gt;0))+(AND(ISNUMBER(T1906),ISNUMBER(M1906),T1906&gt;=Settings!$B$21,M1906&gt;0))+(AND(ISNUMBER(AD1906),ISNUMBER(M1906),AD1906&gt;=Settings!$B$22,M1906&gt;0))+(AY1906&gt;=1))</f>
        <v/>
      </c>
      <c r="BW1906" s="91">
        <f>IF(OR(AY1906=0,BF1906&lt;&gt;"Y",BG1906&lt;&gt;"Y"),"",1+SUMPRODUCT(($A$6:$A$2604=A1906)*($AY$6:$AY$2604&gt;0)*($BF$6:$BF$2604="Y")*($BG$6:$BG$2604="Y")*(($AY$6:$AY$2604&gt;AY1906)+($AY$6:$AY$2604=AY1906)*($AD$6:$AD$2604&gt;AD1906))))</f>
        <v/>
      </c>
    </row>
    <row r="1907" ht="23.85" customHeight="1" s="55">
      <c r="A1907" s="90" t="n">
        <v>46296</v>
      </c>
      <c r="B1907" s="91" t="inlineStr">
        <is>
          <t>JKIPL</t>
        </is>
      </c>
      <c r="C1907" s="91" t="inlineStr">
        <is>
          <t>INE1FF001016</t>
        </is>
      </c>
      <c r="D1907" s="91" t="n"/>
      <c r="E1907" s="91" t="inlineStr">
        <is>
          <t>None</t>
        </is>
      </c>
      <c r="F1907" s="93" t="n">
        <v>370</v>
      </c>
      <c r="G1907" s="92" t="inlineStr">
        <is>
          <t>N</t>
        </is>
      </c>
      <c r="H1907" s="94" t="n"/>
      <c r="I1907" s="91" t="inlineStr">
        <is>
          <t>N</t>
        </is>
      </c>
      <c r="J1907" s="92">
        <f>IF(K1907="","N","Y")</f>
        <v/>
      </c>
      <c r="K1907" s="94">
        <f>_xlfn.TEXTJOIN("; ",TRUE,IF(P1907="52-wk low","52-wk low",""),IF(AND(AD1907&gt;=Settings!$B$12,M1907&lt;0),"Distribution",""),IF(AND(AJ1907="Y",M1907&lt;0,AK1907&lt;-Settings!$B$13),"Long unwinding",""),IF(AND(AJ1907="Y",M1907&lt;0,AK1907&gt;Settings!$B$13),"Short buildup",""))</f>
        <v/>
      </c>
      <c r="L1907" s="95" t="n">
        <v>96.51000000000001</v>
      </c>
      <c r="M1907" s="96" t="n">
        <v>-1.22</v>
      </c>
      <c r="N1907" s="93" t="n">
        <v>1158</v>
      </c>
      <c r="O1907" s="91" t="inlineStr">
        <is>
          <t>None</t>
        </is>
      </c>
      <c r="P1907" s="91" t="inlineStr">
        <is>
          <t>None</t>
        </is>
      </c>
      <c r="Q1907" s="97" t="n">
        <v>0.11</v>
      </c>
      <c r="R1907" s="96" t="n">
        <v>0.1</v>
      </c>
      <c r="S1907" s="96" t="n">
        <v>0.9399999999999999</v>
      </c>
      <c r="T1907" s="96" t="n">
        <v>0.35</v>
      </c>
      <c r="U1907" s="96" t="n">
        <v>0.33</v>
      </c>
      <c r="V1907" s="103" t="n">
        <v>0.33</v>
      </c>
      <c r="W1907" s="102" t="n">
        <v>0</v>
      </c>
      <c r="X1907" s="93" t="n"/>
      <c r="Y1907" s="91" t="inlineStr">
        <is>
          <t>None</t>
        </is>
      </c>
      <c r="Z1907" s="99" t="n">
        <v>55.06</v>
      </c>
      <c r="AA1907" s="96" t="n">
        <v>0.76</v>
      </c>
      <c r="AB1907" s="96" t="n">
        <v>0.74</v>
      </c>
      <c r="AC1907" s="96" t="n">
        <v>0.72</v>
      </c>
      <c r="AD1907" s="96" t="n"/>
      <c r="AE1907" s="96" t="n"/>
      <c r="AF1907" s="103" t="n"/>
      <c r="AG1907" s="91" t="inlineStr">
        <is>
          <t>No delivery data</t>
        </is>
      </c>
      <c r="AH1907" s="100" t="n">
        <v>0</v>
      </c>
      <c r="AI1907" s="101" t="n">
        <v>0</v>
      </c>
      <c r="AJ1907" s="92" t="inlineStr">
        <is>
          <t>N</t>
        </is>
      </c>
      <c r="AK1907" s="96" t="n"/>
      <c r="AL1907" s="91" t="inlineStr">
        <is>
          <t>n/a</t>
        </is>
      </c>
      <c r="AM1907" s="93" t="n"/>
      <c r="AN1907" s="92" t="inlineStr">
        <is>
          <t>None</t>
        </is>
      </c>
      <c r="AO1907" s="102" t="n">
        <v>0</v>
      </c>
      <c r="AP1907" s="103" t="n"/>
      <c r="AQ1907" s="102" t="n"/>
      <c r="AR1907" s="91" t="inlineStr">
        <is>
          <t>N</t>
        </is>
      </c>
      <c r="AS1907" s="104" t="n"/>
      <c r="AT1907" s="92">
        <f>IF(AND(P1907="52-wk high",T1907&gt;=Settings!$B$7),"Y","N")</f>
        <v/>
      </c>
      <c r="AU1907" s="91">
        <f>IF(AND(AD1907&gt;=Settings!$B$8,M1907&gt;0),"Y","N")</f>
        <v/>
      </c>
      <c r="AV1907" s="91">
        <f>IF(OR(AH1907&gt;Settings!$B$9,AI1907&gt;Settings!$B$9),"Y","N")</f>
        <v/>
      </c>
      <c r="AW1907" s="91">
        <f>IF(AJ1907&lt;&gt;"Y","n/a",IF(AND(M1907&gt;0,AK1907&gt;Settings!$B$10),"Y","N"))</f>
        <v/>
      </c>
      <c r="AX1907" s="91">
        <f>IF(AO1907&gt;=Settings!$B$11,"Y","N")</f>
        <v/>
      </c>
      <c r="AY1907" s="99">
        <f>(AT1907="Y")+(AU1907="Y")+(AV1907="Y")+(AW1907="Y")+(AX1907="Y")</f>
        <v/>
      </c>
      <c r="AZ1907" s="94">
        <f>IF(AY1907=0,"None",_xlfn.TEXTJOIN(", ",TRUE(),IF(AT1907="Y","Breakout",""),IF(AU1907="Y","Accumulation",""),IF(AV1907="Y","Institutional buying",""),IF(AW1907="Y","Long buildup",""),IF(AX1907="Y","Momentum leader","")))</f>
        <v/>
      </c>
      <c r="BA1907" s="94">
        <f>IF(BW1907="","","Passes "&amp;AY1907&amp;" of 5 buy-side scans"&amp;IF(G1907="Y","; RED FLAG: filter out using Red flag column",""))</f>
        <v/>
      </c>
      <c r="BB1907" s="91" t="inlineStr">
        <is>
          <t>None</t>
        </is>
      </c>
      <c r="BC1907" s="92" t="inlineStr">
        <is>
          <t>Y</t>
        </is>
      </c>
      <c r="BD1907" s="94" t="inlineStr">
        <is>
          <t>Few traders (&lt;100 unique PAN, 30 days); &gt;75% move in 6 months; High-low range &gt;100% in 6 months; High-low range &gt;150% in 12 months</t>
        </is>
      </c>
      <c r="BE1907" s="94" t="n"/>
      <c r="BF1907" s="92">
        <f>IF(R1907*100000&gt;=Settings!$B$5,"Y","N")</f>
        <v/>
      </c>
      <c r="BG1907" s="91">
        <f>IF(F1907&gt;Settings!$B$6,"Y","N")</f>
        <v/>
      </c>
      <c r="BH1907" s="97" t="n">
        <v>-23.98</v>
      </c>
      <c r="BI1907" s="96" t="n">
        <v>-1.67</v>
      </c>
      <c r="BJ1907" s="96" t="n">
        <v>-10.97</v>
      </c>
      <c r="BK1907" s="96" t="n">
        <v>-9.98</v>
      </c>
      <c r="BL1907" s="96" t="n">
        <v>89.61</v>
      </c>
      <c r="BM1907" s="96" t="n"/>
      <c r="BN1907" s="97" t="n">
        <v>-1.77</v>
      </c>
      <c r="BO1907" s="96" t="n">
        <v>-2.14</v>
      </c>
      <c r="BP1907" s="96" t="n">
        <v>-0.03</v>
      </c>
      <c r="BQ1907" s="96" t="n">
        <v>0.5</v>
      </c>
      <c r="BR1907" s="91" t="inlineStr">
        <is>
          <t>Mixed</t>
        </is>
      </c>
      <c r="BS1907" s="91" t="inlineStr">
        <is>
          <t>None</t>
        </is>
      </c>
      <c r="BT1907" s="96" t="n">
        <v>43.6</v>
      </c>
      <c r="BU1907" s="91" t="inlineStr">
        <is>
          <t>N</t>
        </is>
      </c>
      <c r="BV1907" s="99">
        <f>IF(OR(BF1907&lt;&gt;"Y",BG1907&lt;&gt;"Y"),"",(AND(ISNUMBER(BQ1907),BQ1907&gt;0))+(BR1907="Stacked up")+(AND(ISNUMBER(BH1907),BH1907&gt;=-Settings!$B$17))+(AND(ISNUMBER(BK1907),ISNUMBER(BM1907),BK1907&gt;0,BM1907&gt;0))+(AND(ISNUMBER(AQ1907),AQ1907&gt;=Settings!$B$18))+(AND(ISNUMBER(BT1907),BT1907&gt;=Settings!$B$19,BT1907&lt;=Settings!$B$20))+(AND(ISNUMBER(AS1907),AS1907&gt;0))+(AND(ISNUMBER(T1907),ISNUMBER(M1907),T1907&gt;=Settings!$B$21,M1907&gt;0))+(AND(ISNUMBER(AD1907),ISNUMBER(M1907),AD1907&gt;=Settings!$B$22,M1907&gt;0))+(AY1907&gt;=1))</f>
        <v/>
      </c>
      <c r="BW1907" s="91">
        <f>IF(OR(AY1907=0,BF1907&lt;&gt;"Y",BG1907&lt;&gt;"Y"),"",1+SUMPRODUCT(($A$6:$A$2604=A1907)*($AY$6:$AY$2604&gt;0)*($BF$6:$BF$2604="Y")*($BG$6:$BG$2604="Y")*(($AY$6:$AY$2604&gt;AY1907)+($AY$6:$AY$2604=AY1907)*($AD$6:$AD$2604&gt;AD1907))))</f>
        <v/>
      </c>
    </row>
    <row r="1908" ht="23.85" customHeight="1" s="55">
      <c r="A1908" s="90" t="n">
        <v>46296</v>
      </c>
      <c r="B1908" s="91" t="inlineStr">
        <is>
          <t>AUTOIND</t>
        </is>
      </c>
      <c r="C1908" s="91" t="inlineStr">
        <is>
          <t>INE718H01014</t>
        </is>
      </c>
      <c r="D1908" s="91" t="n"/>
      <c r="E1908" s="91" t="inlineStr">
        <is>
          <t>None</t>
        </is>
      </c>
      <c r="F1908" s="93" t="n">
        <v>369</v>
      </c>
      <c r="G1908" s="92" t="inlineStr">
        <is>
          <t>N</t>
        </is>
      </c>
      <c r="H1908" s="94" t="n"/>
      <c r="I1908" s="91" t="inlineStr">
        <is>
          <t>N</t>
        </is>
      </c>
      <c r="J1908" s="92">
        <f>IF(K1908="","N","Y")</f>
        <v/>
      </c>
      <c r="K1908" s="94">
        <f>_xlfn.TEXTJOIN("; ",TRUE,IF(P1908="52-wk low","52-wk low",""),IF(AND(AD1908&gt;=Settings!$B$12,M1908&lt;0),"Distribution",""),IF(AND(AJ1908="Y",M1908&lt;0,AK1908&lt;-Settings!$B$13),"Long unwinding",""),IF(AND(AJ1908="Y",M1908&lt;0,AK1908&gt;Settings!$B$13),"Short buildup",""))</f>
        <v/>
      </c>
      <c r="L1908" s="95" t="n">
        <v>81.40000000000001</v>
      </c>
      <c r="M1908" s="96" t="n">
        <v>-1.52</v>
      </c>
      <c r="N1908" s="93" t="n">
        <v>1342</v>
      </c>
      <c r="O1908" s="91" t="inlineStr">
        <is>
          <t>None</t>
        </is>
      </c>
      <c r="P1908" s="91" t="inlineStr">
        <is>
          <t>None</t>
        </is>
      </c>
      <c r="Q1908" s="97" t="n">
        <v>1.42</v>
      </c>
      <c r="R1908" s="96" t="n">
        <v>3.23</v>
      </c>
      <c r="S1908" s="96" t="n">
        <v>0.44</v>
      </c>
      <c r="T1908" s="96" t="n">
        <v>0.7</v>
      </c>
      <c r="U1908" s="96" t="n">
        <v>0.64</v>
      </c>
      <c r="V1908" s="103" t="n">
        <v>1.45</v>
      </c>
      <c r="W1908" s="102" t="n">
        <v>6</v>
      </c>
      <c r="X1908" s="93" t="n"/>
      <c r="Y1908" s="91" t="inlineStr">
        <is>
          <t>None</t>
        </is>
      </c>
      <c r="Z1908" s="99" t="n">
        <v>63.6</v>
      </c>
      <c r="AA1908" s="96" t="n">
        <v>1.17</v>
      </c>
      <c r="AB1908" s="96" t="n">
        <v>1.15</v>
      </c>
      <c r="AC1908" s="96" t="n">
        <v>0.58</v>
      </c>
      <c r="AD1908" s="96" t="n"/>
      <c r="AE1908" s="96" t="n"/>
      <c r="AF1908" s="103" t="n"/>
      <c r="AG1908" s="91" t="inlineStr">
        <is>
          <t>No delivery data</t>
        </is>
      </c>
      <c r="AH1908" s="100" t="n">
        <v>0</v>
      </c>
      <c r="AI1908" s="101" t="n">
        <v>0</v>
      </c>
      <c r="AJ1908" s="92" t="inlineStr">
        <is>
          <t>N</t>
        </is>
      </c>
      <c r="AK1908" s="96" t="n"/>
      <c r="AL1908" s="91" t="inlineStr">
        <is>
          <t>n/a</t>
        </is>
      </c>
      <c r="AM1908" s="93" t="n"/>
      <c r="AN1908" s="92" t="inlineStr">
        <is>
          <t>None</t>
        </is>
      </c>
      <c r="AO1908" s="102" t="n">
        <v>0</v>
      </c>
      <c r="AP1908" s="103" t="n">
        <v>1.37</v>
      </c>
      <c r="AQ1908" s="102" t="n">
        <v>76</v>
      </c>
      <c r="AR1908" s="91" t="inlineStr">
        <is>
          <t>N</t>
        </is>
      </c>
      <c r="AS1908" s="104" t="n"/>
      <c r="AT1908" s="92">
        <f>IF(AND(P1908="52-wk high",T1908&gt;=Settings!$B$7),"Y","N")</f>
        <v/>
      </c>
      <c r="AU1908" s="91">
        <f>IF(AND(AD1908&gt;=Settings!$B$8,M1908&gt;0),"Y","N")</f>
        <v/>
      </c>
      <c r="AV1908" s="91">
        <f>IF(OR(AH1908&gt;Settings!$B$9,AI1908&gt;Settings!$B$9),"Y","N")</f>
        <v/>
      </c>
      <c r="AW1908" s="91">
        <f>IF(AJ1908&lt;&gt;"Y","n/a",IF(AND(M1908&gt;0,AK1908&gt;Settings!$B$10),"Y","N"))</f>
        <v/>
      </c>
      <c r="AX1908" s="91">
        <f>IF(AO1908&gt;=Settings!$B$11,"Y","N")</f>
        <v/>
      </c>
      <c r="AY1908" s="99">
        <f>(AT1908="Y")+(AU1908="Y")+(AV1908="Y")+(AW1908="Y")+(AX1908="Y")</f>
        <v/>
      </c>
      <c r="AZ1908" s="94">
        <f>IF(AY1908=0,"None",_xlfn.TEXTJOIN(", ",TRUE(),IF(AT1908="Y","Breakout",""),IF(AU1908="Y","Accumulation",""),IF(AV1908="Y","Institutional buying",""),IF(AW1908="Y","Long buildup",""),IF(AX1908="Y","Momentum leader","")))</f>
        <v/>
      </c>
      <c r="BA1908" s="94">
        <f>IF(BW1908="","","Passes "&amp;AY1908&amp;" of 5 buy-side scans"&amp;IF(G1908="Y","; RED FLAG: filter out using Red flag column",""))</f>
        <v/>
      </c>
      <c r="BB1908" s="91" t="inlineStr">
        <is>
          <t>None</t>
        </is>
      </c>
      <c r="BC1908" s="92" t="inlineStr">
        <is>
          <t>N</t>
        </is>
      </c>
      <c r="BD1908" s="94" t="n"/>
      <c r="BE1908" s="94" t="n"/>
      <c r="BF1908" s="92">
        <f>IF(R1908*100000&gt;=Settings!$B$5,"Y","N")</f>
        <v/>
      </c>
      <c r="BG1908" s="91">
        <f>IF(F1908&gt;Settings!$B$6,"Y","N")</f>
        <v/>
      </c>
      <c r="BH1908" s="97" t="n">
        <v>-21.73</v>
      </c>
      <c r="BI1908" s="96" t="n">
        <v>-3.46</v>
      </c>
      <c r="BJ1908" s="96" t="n">
        <v>-4.9</v>
      </c>
      <c r="BK1908" s="96" t="n">
        <v>-1.95</v>
      </c>
      <c r="BL1908" s="96" t="n">
        <v>50.71</v>
      </c>
      <c r="BM1908" s="96" t="n">
        <v>9.59</v>
      </c>
      <c r="BN1908" s="97" t="n">
        <v>-2.7</v>
      </c>
      <c r="BO1908" s="96" t="n">
        <v>-4.68</v>
      </c>
      <c r="BP1908" s="96" t="n">
        <v>-2.95</v>
      </c>
      <c r="BQ1908" s="96" t="n">
        <v>0.8</v>
      </c>
      <c r="BR1908" s="91" t="inlineStr">
        <is>
          <t>Mixed</t>
        </is>
      </c>
      <c r="BS1908" s="91" t="inlineStr">
        <is>
          <t>None</t>
        </is>
      </c>
      <c r="BT1908" s="96" t="n">
        <v>43.3</v>
      </c>
      <c r="BU1908" s="91" t="inlineStr">
        <is>
          <t>N</t>
        </is>
      </c>
      <c r="BV1908" s="99">
        <f>IF(OR(BF1908&lt;&gt;"Y",BG1908&lt;&gt;"Y"),"",(AND(ISNUMBER(BQ1908),BQ1908&gt;0))+(BR1908="Stacked up")+(AND(ISNUMBER(BH1908),BH1908&gt;=-Settings!$B$17))+(AND(ISNUMBER(BK1908),ISNUMBER(BM1908),BK1908&gt;0,BM1908&gt;0))+(AND(ISNUMBER(AQ1908),AQ1908&gt;=Settings!$B$18))+(AND(ISNUMBER(BT1908),BT1908&gt;=Settings!$B$19,BT1908&lt;=Settings!$B$20))+(AND(ISNUMBER(AS1908),AS1908&gt;0))+(AND(ISNUMBER(T1908),ISNUMBER(M1908),T1908&gt;=Settings!$B$21,M1908&gt;0))+(AND(ISNUMBER(AD1908),ISNUMBER(M1908),AD1908&gt;=Settings!$B$22,M1908&gt;0))+(AY1908&gt;=1))</f>
        <v/>
      </c>
      <c r="BW1908" s="91">
        <f>IF(OR(AY1908=0,BF1908&lt;&gt;"Y",BG1908&lt;&gt;"Y"),"",1+SUMPRODUCT(($A$6:$A$2604=A1908)*($AY$6:$AY$2604&gt;0)*($BF$6:$BF$2604="Y")*($BG$6:$BG$2604="Y")*(($AY$6:$AY$2604&gt;AY1908)+($AY$6:$AY$2604=AY1908)*($AD$6:$AD$2604&gt;AD1908))))</f>
        <v/>
      </c>
    </row>
    <row r="1909" ht="23.85" customHeight="1" s="55">
      <c r="A1909" s="90" t="n">
        <v>46296</v>
      </c>
      <c r="B1909" s="91" t="inlineStr">
        <is>
          <t>GOACARBON</t>
        </is>
      </c>
      <c r="C1909" s="91" t="inlineStr">
        <is>
          <t>INE426D01013</t>
        </is>
      </c>
      <c r="D1909" s="91" t="n"/>
      <c r="E1909" s="91" t="inlineStr">
        <is>
          <t>None</t>
        </is>
      </c>
      <c r="F1909" s="93" t="n">
        <v>369</v>
      </c>
      <c r="G1909" s="92" t="inlineStr">
        <is>
          <t>Y</t>
        </is>
      </c>
      <c r="H1909" s="94" t="inlineStr">
        <is>
          <t>Long-term ASM Stage 1; Promoter pledge / encumbrance &gt; 50%</t>
        </is>
      </c>
      <c r="I1909" s="91" t="inlineStr">
        <is>
          <t>N</t>
        </is>
      </c>
      <c r="J1909" s="92">
        <f>IF(K1909="","N","Y")</f>
        <v/>
      </c>
      <c r="K1909" s="94">
        <f>_xlfn.TEXTJOIN("; ",TRUE,IF(P1909="52-wk low","52-wk low",""),IF(AND(AD1909&gt;=Settings!$B$12,M1909&lt;0),"Distribution",""),IF(AND(AJ1909="Y",M1909&lt;0,AK1909&lt;-Settings!$B$13),"Long unwinding",""),IF(AND(AJ1909="Y",M1909&lt;0,AK1909&gt;Settings!$B$13),"Short buildup",""))</f>
        <v/>
      </c>
      <c r="L1909" s="95" t="n">
        <v>402.9</v>
      </c>
      <c r="M1909" s="96" t="n">
        <v>-0.51</v>
      </c>
      <c r="N1909" s="93" t="n">
        <v>798</v>
      </c>
      <c r="O1909" s="91" t="inlineStr">
        <is>
          <t>None</t>
        </is>
      </c>
      <c r="P1909" s="91" t="inlineStr">
        <is>
          <t>None</t>
        </is>
      </c>
      <c r="Q1909" s="97" t="n">
        <v>0.19</v>
      </c>
      <c r="R1909" s="96" t="n">
        <v>1.2</v>
      </c>
      <c r="S1909" s="96" t="n">
        <v>0.16</v>
      </c>
      <c r="T1909" s="96" t="n">
        <v>0.32</v>
      </c>
      <c r="U1909" s="96" t="n">
        <v>0.49</v>
      </c>
      <c r="V1909" s="103" t="n">
        <v>3.25</v>
      </c>
      <c r="W1909" s="102" t="n">
        <v>4</v>
      </c>
      <c r="X1909" s="93" t="n"/>
      <c r="Y1909" s="91" t="inlineStr">
        <is>
          <t>None</t>
        </is>
      </c>
      <c r="Z1909" s="99" t="n">
        <v>53.04</v>
      </c>
      <c r="AA1909" s="96" t="n">
        <v>1.02</v>
      </c>
      <c r="AB1909" s="96" t="n">
        <v>0.96</v>
      </c>
      <c r="AC1909" s="96" t="n">
        <v>0.27</v>
      </c>
      <c r="AD1909" s="96" t="n">
        <v>0.51</v>
      </c>
      <c r="AE1909" s="96" t="n">
        <v>0.7</v>
      </c>
      <c r="AF1909" s="103" t="n">
        <v>0.83</v>
      </c>
      <c r="AG1909" s="91" t="inlineStr">
        <is>
          <t>Drying up</t>
        </is>
      </c>
      <c r="AH1909" s="100" t="n">
        <v>0</v>
      </c>
      <c r="AI1909" s="101" t="n">
        <v>0</v>
      </c>
      <c r="AJ1909" s="92" t="inlineStr">
        <is>
          <t>N</t>
        </is>
      </c>
      <c r="AK1909" s="96" t="n"/>
      <c r="AL1909" s="91" t="inlineStr">
        <is>
          <t>n/a</t>
        </is>
      </c>
      <c r="AM1909" s="93" t="n"/>
      <c r="AN1909" s="92" t="inlineStr">
        <is>
          <t>None</t>
        </is>
      </c>
      <c r="AO1909" s="102" t="n">
        <v>0</v>
      </c>
      <c r="AP1909" s="103" t="n">
        <v>1.14</v>
      </c>
      <c r="AQ1909" s="102" t="n">
        <v>67</v>
      </c>
      <c r="AR1909" s="91" t="inlineStr">
        <is>
          <t>N</t>
        </is>
      </c>
      <c r="AS1909" s="104" t="n"/>
      <c r="AT1909" s="92">
        <f>IF(AND(P1909="52-wk high",T1909&gt;=Settings!$B$7),"Y","N")</f>
        <v/>
      </c>
      <c r="AU1909" s="91">
        <f>IF(AND(AD1909&gt;=Settings!$B$8,M1909&gt;0),"Y","N")</f>
        <v/>
      </c>
      <c r="AV1909" s="91">
        <f>IF(OR(AH1909&gt;Settings!$B$9,AI1909&gt;Settings!$B$9),"Y","N")</f>
        <v/>
      </c>
      <c r="AW1909" s="91">
        <f>IF(AJ1909&lt;&gt;"Y","n/a",IF(AND(M1909&gt;0,AK1909&gt;Settings!$B$10),"Y","N"))</f>
        <v/>
      </c>
      <c r="AX1909" s="91">
        <f>IF(AO1909&gt;=Settings!$B$11,"Y","N")</f>
        <v/>
      </c>
      <c r="AY1909" s="99">
        <f>(AT1909="Y")+(AU1909="Y")+(AV1909="Y")+(AW1909="Y")+(AX1909="Y")</f>
        <v/>
      </c>
      <c r="AZ1909" s="94">
        <f>IF(AY1909=0,"None",_xlfn.TEXTJOIN(", ",TRUE(),IF(AT1909="Y","Breakout",""),IF(AU1909="Y","Accumulation",""),IF(AV1909="Y","Institutional buying",""),IF(AW1909="Y","Long buildup",""),IF(AX1909="Y","Momentum leader","")))</f>
        <v/>
      </c>
      <c r="BA1909" s="94">
        <f>IF(BW1909="","","Passes "&amp;AY1909&amp;" of 5 buy-side scans"&amp;IF(G1909="Y","; RED FLAG: filter out using Red flag column",""))</f>
        <v/>
      </c>
      <c r="BB1909" s="91" t="inlineStr">
        <is>
          <t>None</t>
        </is>
      </c>
      <c r="BC1909" s="92" t="inlineStr">
        <is>
          <t>Y</t>
        </is>
      </c>
      <c r="BD1909" s="94" t="inlineStr">
        <is>
          <t>EPS zero</t>
        </is>
      </c>
      <c r="BE1909" s="94" t="n"/>
      <c r="BF1909" s="92">
        <f>IF(R1909*100000&gt;=Settings!$B$5,"Y","N")</f>
        <v/>
      </c>
      <c r="BG1909" s="91">
        <f>IF(F1909&gt;Settings!$B$6,"Y","N")</f>
        <v/>
      </c>
      <c r="BH1909" s="97" t="n">
        <v>-18.59</v>
      </c>
      <c r="BI1909" s="96" t="n">
        <v>-0.46</v>
      </c>
      <c r="BJ1909" s="96" t="n">
        <v>9.17</v>
      </c>
      <c r="BK1909" s="96" t="n">
        <v>3.51</v>
      </c>
      <c r="BL1909" s="96" t="n">
        <v>36.99</v>
      </c>
      <c r="BM1909" s="96" t="n">
        <v>-9.07</v>
      </c>
      <c r="BN1909" s="97" t="n">
        <v>1.87</v>
      </c>
      <c r="BO1909" s="96" t="n">
        <v>4</v>
      </c>
      <c r="BP1909" s="96" t="n">
        <v>4.87</v>
      </c>
      <c r="BQ1909" s="96" t="n">
        <v>3.78</v>
      </c>
      <c r="BR1909" s="91" t="inlineStr">
        <is>
          <t>Mixed</t>
        </is>
      </c>
      <c r="BS1909" s="91" t="inlineStr">
        <is>
          <t>None</t>
        </is>
      </c>
      <c r="BT1909" s="96" t="n">
        <v>54.8</v>
      </c>
      <c r="BU1909" s="91" t="inlineStr">
        <is>
          <t>N</t>
        </is>
      </c>
      <c r="BV1909" s="99">
        <f>IF(OR(BF1909&lt;&gt;"Y",BG1909&lt;&gt;"Y"),"",(AND(ISNUMBER(BQ1909),BQ1909&gt;0))+(BR1909="Stacked up")+(AND(ISNUMBER(BH1909),BH1909&gt;=-Settings!$B$17))+(AND(ISNUMBER(BK1909),ISNUMBER(BM1909),BK1909&gt;0,BM1909&gt;0))+(AND(ISNUMBER(AQ1909),AQ1909&gt;=Settings!$B$18))+(AND(ISNUMBER(BT1909),BT1909&gt;=Settings!$B$19,BT1909&lt;=Settings!$B$20))+(AND(ISNUMBER(AS1909),AS1909&gt;0))+(AND(ISNUMBER(T1909),ISNUMBER(M1909),T1909&gt;=Settings!$B$21,M1909&gt;0))+(AND(ISNUMBER(AD1909),ISNUMBER(M1909),AD1909&gt;=Settings!$B$22,M1909&gt;0))+(AY1909&gt;=1))</f>
        <v/>
      </c>
      <c r="BW1909" s="91">
        <f>IF(OR(AY1909=0,BF1909&lt;&gt;"Y",BG1909&lt;&gt;"Y"),"",1+SUMPRODUCT(($A$6:$A$2604=A1909)*($AY$6:$AY$2604&gt;0)*($BF$6:$BF$2604="Y")*($BG$6:$BG$2604="Y")*(($AY$6:$AY$2604&gt;AY1909)+($AY$6:$AY$2604=AY1909)*($AD$6:$AD$2604&gt;AD1909))))</f>
        <v/>
      </c>
    </row>
    <row r="1910" ht="23.85" customHeight="1" s="55">
      <c r="A1910" s="90" t="n">
        <v>46296</v>
      </c>
      <c r="B1910" s="91" t="inlineStr">
        <is>
          <t>LIBERTSHOE</t>
        </is>
      </c>
      <c r="C1910" s="91" t="inlineStr">
        <is>
          <t>INE557B01019</t>
        </is>
      </c>
      <c r="D1910" s="91" t="n"/>
      <c r="E1910" s="91" t="inlineStr">
        <is>
          <t>None</t>
        </is>
      </c>
      <c r="F1910" s="93" t="n">
        <v>369</v>
      </c>
      <c r="G1910" s="92" t="inlineStr">
        <is>
          <t>N</t>
        </is>
      </c>
      <c r="H1910" s="94" t="n"/>
      <c r="I1910" s="91" t="inlineStr">
        <is>
          <t>N</t>
        </is>
      </c>
      <c r="J1910" s="92">
        <f>IF(K1910="","N","Y")</f>
        <v/>
      </c>
      <c r="K1910" s="94">
        <f>_xlfn.TEXTJOIN("; ",TRUE,IF(P1910="52-wk low","52-wk low",""),IF(AND(AD1910&gt;=Settings!$B$12,M1910&lt;0),"Distribution",""),IF(AND(AJ1910="Y",M1910&lt;0,AK1910&lt;-Settings!$B$13),"Long unwinding",""),IF(AND(AJ1910="Y",M1910&lt;0,AK1910&gt;Settings!$B$13),"Short buildup",""))</f>
        <v/>
      </c>
      <c r="L1910" s="95" t="n">
        <v>216.78</v>
      </c>
      <c r="M1910" s="96" t="n">
        <v>-1.91</v>
      </c>
      <c r="N1910" s="93" t="n">
        <v>1583</v>
      </c>
      <c r="O1910" s="91" t="inlineStr">
        <is>
          <t>None</t>
        </is>
      </c>
      <c r="P1910" s="91" t="inlineStr">
        <is>
          <t>None</t>
        </is>
      </c>
      <c r="Q1910" s="97" t="n">
        <v>0.16</v>
      </c>
      <c r="R1910" s="96" t="n">
        <v>0.28</v>
      </c>
      <c r="S1910" s="96" t="n">
        <v>0.58</v>
      </c>
      <c r="T1910" s="96" t="n">
        <v>0.53</v>
      </c>
      <c r="U1910" s="96" t="n">
        <v>0.27</v>
      </c>
      <c r="V1910" s="103" t="n">
        <v>0.47</v>
      </c>
      <c r="W1910" s="102" t="n">
        <v>1</v>
      </c>
      <c r="X1910" s="93" t="n"/>
      <c r="Y1910" s="91" t="inlineStr">
        <is>
          <t>None</t>
        </is>
      </c>
      <c r="Z1910" s="99" t="n">
        <v>52.19</v>
      </c>
      <c r="AA1910" s="96" t="n">
        <v>0.87</v>
      </c>
      <c r="AB1910" s="96" t="n">
        <v>0.93</v>
      </c>
      <c r="AC1910" s="96" t="n">
        <v>0.5600000000000001</v>
      </c>
      <c r="AD1910" s="96" t="n">
        <v>0.57</v>
      </c>
      <c r="AE1910" s="96" t="n">
        <v>0.42</v>
      </c>
      <c r="AF1910" s="103" t="n">
        <v>1.63</v>
      </c>
      <c r="AG1910" s="91" t="inlineStr">
        <is>
          <t>Quiet accumulation</t>
        </is>
      </c>
      <c r="AH1910" s="100" t="n">
        <v>0</v>
      </c>
      <c r="AI1910" s="101" t="n">
        <v>0</v>
      </c>
      <c r="AJ1910" s="92" t="inlineStr">
        <is>
          <t>N</t>
        </is>
      </c>
      <c r="AK1910" s="96" t="n"/>
      <c r="AL1910" s="91" t="inlineStr">
        <is>
          <t>n/a</t>
        </is>
      </c>
      <c r="AM1910" s="93" t="n"/>
      <c r="AN1910" s="92" t="inlineStr">
        <is>
          <t>None</t>
        </is>
      </c>
      <c r="AO1910" s="102" t="n">
        <v>0</v>
      </c>
      <c r="AP1910" s="103" t="n">
        <v>0.6</v>
      </c>
      <c r="AQ1910" s="102" t="n">
        <v>19</v>
      </c>
      <c r="AR1910" s="91" t="inlineStr">
        <is>
          <t>N</t>
        </is>
      </c>
      <c r="AS1910" s="104" t="n"/>
      <c r="AT1910" s="92">
        <f>IF(AND(P1910="52-wk high",T1910&gt;=Settings!$B$7),"Y","N")</f>
        <v/>
      </c>
      <c r="AU1910" s="91">
        <f>IF(AND(AD1910&gt;=Settings!$B$8,M1910&gt;0),"Y","N")</f>
        <v/>
      </c>
      <c r="AV1910" s="91">
        <f>IF(OR(AH1910&gt;Settings!$B$9,AI1910&gt;Settings!$B$9),"Y","N")</f>
        <v/>
      </c>
      <c r="AW1910" s="91">
        <f>IF(AJ1910&lt;&gt;"Y","n/a",IF(AND(M1910&gt;0,AK1910&gt;Settings!$B$10),"Y","N"))</f>
        <v/>
      </c>
      <c r="AX1910" s="91">
        <f>IF(AO1910&gt;=Settings!$B$11,"Y","N")</f>
        <v/>
      </c>
      <c r="AY1910" s="99">
        <f>(AT1910="Y")+(AU1910="Y")+(AV1910="Y")+(AW1910="Y")+(AX1910="Y")</f>
        <v/>
      </c>
      <c r="AZ1910" s="94">
        <f>IF(AY1910=0,"None",_xlfn.TEXTJOIN(", ",TRUE(),IF(AT1910="Y","Breakout",""),IF(AU1910="Y","Accumulation",""),IF(AV1910="Y","Institutional buying",""),IF(AW1910="Y","Long buildup",""),IF(AX1910="Y","Momentum leader","")))</f>
        <v/>
      </c>
      <c r="BA1910" s="94">
        <f>IF(BW1910="","","Passes "&amp;AY1910&amp;" of 5 buy-side scans"&amp;IF(G1910="Y","; RED FLAG: filter out using Red flag column",""))</f>
        <v/>
      </c>
      <c r="BB1910" s="91" t="inlineStr">
        <is>
          <t>None</t>
        </is>
      </c>
      <c r="BC1910" s="92" t="inlineStr">
        <is>
          <t>N</t>
        </is>
      </c>
      <c r="BD1910" s="94" t="n"/>
      <c r="BE1910" s="94" t="n"/>
      <c r="BF1910" s="92">
        <f>IF(R1910*100000&gt;=Settings!$B$5,"Y","N")</f>
        <v/>
      </c>
      <c r="BG1910" s="91">
        <f>IF(F1910&gt;Settings!$B$6,"Y","N")</f>
        <v/>
      </c>
      <c r="BH1910" s="97" t="n">
        <v>-37.84</v>
      </c>
      <c r="BI1910" s="96" t="n">
        <v>-8.85</v>
      </c>
      <c r="BJ1910" s="96" t="n">
        <v>-9.470000000000001</v>
      </c>
      <c r="BK1910" s="96" t="n">
        <v>-18.46</v>
      </c>
      <c r="BL1910" s="96" t="n">
        <v>-4.36</v>
      </c>
      <c r="BM1910" s="96" t="n">
        <v>-34.9</v>
      </c>
      <c r="BN1910" s="97" t="n">
        <v>-5.04</v>
      </c>
      <c r="BO1910" s="96" t="n">
        <v>-8.69</v>
      </c>
      <c r="BP1910" s="96" t="n">
        <v>-11.59</v>
      </c>
      <c r="BQ1910" s="96" t="n">
        <v>-16.3</v>
      </c>
      <c r="BR1910" s="91" t="inlineStr">
        <is>
          <t>Stacked down</t>
        </is>
      </c>
      <c r="BS1910" s="91" t="inlineStr">
        <is>
          <t>None</t>
        </is>
      </c>
      <c r="BT1910" s="96" t="n">
        <v>34.8</v>
      </c>
      <c r="BU1910" s="91" t="inlineStr">
        <is>
          <t>N</t>
        </is>
      </c>
      <c r="BV1910" s="99">
        <f>IF(OR(BF1910&lt;&gt;"Y",BG1910&lt;&gt;"Y"),"",(AND(ISNUMBER(BQ1910),BQ1910&gt;0))+(BR1910="Stacked up")+(AND(ISNUMBER(BH1910),BH1910&gt;=-Settings!$B$17))+(AND(ISNUMBER(BK1910),ISNUMBER(BM1910),BK1910&gt;0,BM1910&gt;0))+(AND(ISNUMBER(AQ1910),AQ1910&gt;=Settings!$B$18))+(AND(ISNUMBER(BT1910),BT1910&gt;=Settings!$B$19,BT1910&lt;=Settings!$B$20))+(AND(ISNUMBER(AS1910),AS1910&gt;0))+(AND(ISNUMBER(T1910),ISNUMBER(M1910),T1910&gt;=Settings!$B$21,M1910&gt;0))+(AND(ISNUMBER(AD1910),ISNUMBER(M1910),AD1910&gt;=Settings!$B$22,M1910&gt;0))+(AY1910&gt;=1))</f>
        <v/>
      </c>
      <c r="BW1910" s="91">
        <f>IF(OR(AY1910=0,BF1910&lt;&gt;"Y",BG1910&lt;&gt;"Y"),"",1+SUMPRODUCT(($A$6:$A$2604=A1910)*($AY$6:$AY$2604&gt;0)*($BF$6:$BF$2604="Y")*($BG$6:$BG$2604="Y")*(($AY$6:$AY$2604&gt;AY1910)+($AY$6:$AY$2604=AY1910)*($AD$6:$AD$2604&gt;AD1910))))</f>
        <v/>
      </c>
    </row>
    <row r="1911" ht="23.85" customHeight="1" s="55">
      <c r="A1911" s="90" t="n">
        <v>46296</v>
      </c>
      <c r="B1911" s="91" t="inlineStr">
        <is>
          <t>FOCUS</t>
        </is>
      </c>
      <c r="C1911" s="91" t="inlineStr">
        <is>
          <t>INE593W01028</t>
        </is>
      </c>
      <c r="D1911" s="91" t="n"/>
      <c r="E1911" s="91" t="inlineStr">
        <is>
          <t>None</t>
        </is>
      </c>
      <c r="F1911" s="93" t="n">
        <v>366</v>
      </c>
      <c r="G1911" s="92" t="inlineStr">
        <is>
          <t>Y</t>
        </is>
      </c>
      <c r="H1911" s="94" t="inlineStr">
        <is>
          <t>T2T (BE series)</t>
        </is>
      </c>
      <c r="I1911" s="91" t="inlineStr">
        <is>
          <t>Y</t>
        </is>
      </c>
      <c r="J1911" s="92">
        <f>IF(K1911="","N","Y")</f>
        <v/>
      </c>
      <c r="K1911" s="94">
        <f>_xlfn.TEXTJOIN("; ",TRUE,IF(P1911="52-wk low","52-wk low",""),IF(AND(AD1911&gt;=Settings!$B$12,M1911&lt;0),"Distribution",""),IF(AND(AJ1911="Y",M1911&lt;0,AK1911&lt;-Settings!$B$13),"Long unwinding",""),IF(AND(AJ1911="Y",M1911&lt;0,AK1911&gt;Settings!$B$13),"Short buildup",""))</f>
        <v/>
      </c>
      <c r="L1911" s="95" t="n">
        <v>54.3</v>
      </c>
      <c r="M1911" s="96" t="n">
        <v>-3.93</v>
      </c>
      <c r="N1911" s="93" t="n">
        <v>2331</v>
      </c>
      <c r="O1911" s="91" t="inlineStr">
        <is>
          <t>None</t>
        </is>
      </c>
      <c r="P1911" s="91" t="inlineStr">
        <is>
          <t>52-wk low</t>
        </is>
      </c>
      <c r="Q1911" s="97" t="n">
        <v>0.85</v>
      </c>
      <c r="R1911" s="96" t="n">
        <v>0.41</v>
      </c>
      <c r="S1911" s="96" t="n">
        <v>2.21</v>
      </c>
      <c r="T1911" s="96" t="n">
        <v>2.3</v>
      </c>
      <c r="U1911" s="96" t="n">
        <v>1.23</v>
      </c>
      <c r="V1911" s="103" t="n">
        <v>0.59</v>
      </c>
      <c r="W1911" s="102" t="n">
        <v>3</v>
      </c>
      <c r="X1911" s="93" t="n"/>
      <c r="Y1911" s="91" t="inlineStr">
        <is>
          <t>None</t>
        </is>
      </c>
      <c r="Z1911" s="99" t="n"/>
      <c r="AA1911" s="96" t="n"/>
      <c r="AB1911" s="96" t="n"/>
      <c r="AC1911" s="96" t="n"/>
      <c r="AD1911" s="96" t="n"/>
      <c r="AE1911" s="96" t="n"/>
      <c r="AF1911" s="103" t="n"/>
      <c r="AG1911" s="91" t="inlineStr">
        <is>
          <t>No delivery data</t>
        </is>
      </c>
      <c r="AH1911" s="100" t="n">
        <v>0</v>
      </c>
      <c r="AI1911" s="101" t="n">
        <v>0</v>
      </c>
      <c r="AJ1911" s="92" t="inlineStr">
        <is>
          <t>N</t>
        </is>
      </c>
      <c r="AK1911" s="96" t="n"/>
      <c r="AL1911" s="91" t="inlineStr">
        <is>
          <t>n/a</t>
        </is>
      </c>
      <c r="AM1911" s="93" t="n"/>
      <c r="AN1911" s="92" t="inlineStr">
        <is>
          <t>None</t>
        </is>
      </c>
      <c r="AO1911" s="102" t="n">
        <v>0</v>
      </c>
      <c r="AP1911" s="103" t="n">
        <v>0.5600000000000001</v>
      </c>
      <c r="AQ1911" s="102" t="n">
        <v>11</v>
      </c>
      <c r="AR1911" s="91" t="inlineStr">
        <is>
          <t>N</t>
        </is>
      </c>
      <c r="AS1911" s="104" t="n"/>
      <c r="AT1911" s="92">
        <f>IF(AND(P1911="52-wk high",T1911&gt;=Settings!$B$7),"Y","N")</f>
        <v/>
      </c>
      <c r="AU1911" s="91">
        <f>IF(AND(AD1911&gt;=Settings!$B$8,M1911&gt;0),"Y","N")</f>
        <v/>
      </c>
      <c r="AV1911" s="91">
        <f>IF(OR(AH1911&gt;Settings!$B$9,AI1911&gt;Settings!$B$9),"Y","N")</f>
        <v/>
      </c>
      <c r="AW1911" s="91">
        <f>IF(AJ1911&lt;&gt;"Y","n/a",IF(AND(M1911&gt;0,AK1911&gt;Settings!$B$10),"Y","N"))</f>
        <v/>
      </c>
      <c r="AX1911" s="91">
        <f>IF(AO1911&gt;=Settings!$B$11,"Y","N")</f>
        <v/>
      </c>
      <c r="AY1911" s="99">
        <f>(AT1911="Y")+(AU1911="Y")+(AV1911="Y")+(AW1911="Y")+(AX1911="Y")</f>
        <v/>
      </c>
      <c r="AZ1911" s="94">
        <f>IF(AY1911=0,"None",_xlfn.TEXTJOIN(", ",TRUE(),IF(AT1911="Y","Breakout",""),IF(AU1911="Y","Accumulation",""),IF(AV1911="Y","Institutional buying",""),IF(AW1911="Y","Long buildup",""),IF(AX1911="Y","Momentum leader","")))</f>
        <v/>
      </c>
      <c r="BA1911" s="94">
        <f>IF(BW1911="","","Passes "&amp;AY1911&amp;" of 5 buy-side scans"&amp;IF(G1911="Y","; RED FLAG: filter out using Red flag column",""))</f>
        <v/>
      </c>
      <c r="BB1911" s="91" t="inlineStr">
        <is>
          <t>Lower</t>
        </is>
      </c>
      <c r="BC1911" s="92" t="inlineStr">
        <is>
          <t>Y</t>
        </is>
      </c>
      <c r="BD1911" s="94" t="inlineStr">
        <is>
          <t>PE &gt; 50</t>
        </is>
      </c>
      <c r="BE1911" s="94" t="n"/>
      <c r="BF1911" s="92">
        <f>IF(R1911*100000&gt;=Settings!$B$5,"Y","N")</f>
        <v/>
      </c>
      <c r="BG1911" s="91">
        <f>IF(F1911&gt;Settings!$B$6,"Y","N")</f>
        <v/>
      </c>
      <c r="BH1911" s="97" t="n">
        <v>-45.08</v>
      </c>
      <c r="BI1911" s="96" t="n">
        <v>-6.77</v>
      </c>
      <c r="BJ1911" s="96" t="n">
        <v>-17.9</v>
      </c>
      <c r="BK1911" s="96" t="n">
        <v>-37.36</v>
      </c>
      <c r="BL1911" s="96" t="n">
        <v>-13.13</v>
      </c>
      <c r="BM1911" s="96" t="n">
        <v>-40</v>
      </c>
      <c r="BN1911" s="97" t="n">
        <v>-9.74</v>
      </c>
      <c r="BO1911" s="96" t="n">
        <v>-16.97</v>
      </c>
      <c r="BP1911" s="96" t="n">
        <v>-22.59</v>
      </c>
      <c r="BQ1911" s="96" t="n">
        <v>-26.95</v>
      </c>
      <c r="BR1911" s="91" t="inlineStr">
        <is>
          <t>Stacked down</t>
        </is>
      </c>
      <c r="BS1911" s="91" t="inlineStr">
        <is>
          <t>None</t>
        </is>
      </c>
      <c r="BT1911" s="96" t="n">
        <v>19.2</v>
      </c>
      <c r="BU1911" s="91" t="inlineStr">
        <is>
          <t>N</t>
        </is>
      </c>
      <c r="BV1911" s="99">
        <f>IF(OR(BF1911&lt;&gt;"Y",BG1911&lt;&gt;"Y"),"",(AND(ISNUMBER(BQ1911),BQ1911&gt;0))+(BR1911="Stacked up")+(AND(ISNUMBER(BH1911),BH1911&gt;=-Settings!$B$17))+(AND(ISNUMBER(BK1911),ISNUMBER(BM1911),BK1911&gt;0,BM1911&gt;0))+(AND(ISNUMBER(AQ1911),AQ1911&gt;=Settings!$B$18))+(AND(ISNUMBER(BT1911),BT1911&gt;=Settings!$B$19,BT1911&lt;=Settings!$B$20))+(AND(ISNUMBER(AS1911),AS1911&gt;0))+(AND(ISNUMBER(T1911),ISNUMBER(M1911),T1911&gt;=Settings!$B$21,M1911&gt;0))+(AND(ISNUMBER(AD1911),ISNUMBER(M1911),AD1911&gt;=Settings!$B$22,M1911&gt;0))+(AY1911&gt;=1))</f>
        <v/>
      </c>
      <c r="BW1911" s="91">
        <f>IF(OR(AY1911=0,BF1911&lt;&gt;"Y",BG1911&lt;&gt;"Y"),"",1+SUMPRODUCT(($A$6:$A$2604=A1911)*($AY$6:$AY$2604&gt;0)*($BF$6:$BF$2604="Y")*($BG$6:$BG$2604="Y")*(($AY$6:$AY$2604&gt;AY1911)+($AY$6:$AY$2604=AY1911)*($AD$6:$AD$2604&gt;AD1911))))</f>
        <v/>
      </c>
    </row>
    <row r="1912" ht="23.85" customHeight="1" s="55">
      <c r="A1912" s="90" t="n">
        <v>46296</v>
      </c>
      <c r="B1912" s="91" t="inlineStr">
        <is>
          <t>NDL</t>
        </is>
      </c>
      <c r="C1912" s="91" t="inlineStr">
        <is>
          <t>INE875G01048</t>
        </is>
      </c>
      <c r="D1912" s="91" t="n"/>
      <c r="E1912" s="91" t="inlineStr">
        <is>
          <t>None</t>
        </is>
      </c>
      <c r="F1912" s="93" t="n">
        <v>366</v>
      </c>
      <c r="G1912" s="92" t="inlineStr">
        <is>
          <t>N</t>
        </is>
      </c>
      <c r="H1912" s="94" t="n"/>
      <c r="I1912" s="91" t="inlineStr">
        <is>
          <t>N</t>
        </is>
      </c>
      <c r="J1912" s="92">
        <f>IF(K1912="","N","Y")</f>
        <v/>
      </c>
      <c r="K1912" s="94">
        <f>_xlfn.TEXTJOIN("; ",TRUE,IF(P1912="52-wk low","52-wk low",""),IF(AND(AD1912&gt;=Settings!$B$12,M1912&lt;0),"Distribution",""),IF(AND(AJ1912="Y",M1912&lt;0,AK1912&lt;-Settings!$B$13),"Long unwinding",""),IF(AND(AJ1912="Y",M1912&lt;0,AK1912&gt;Settings!$B$13),"Short buildup",""))</f>
        <v/>
      </c>
      <c r="L1912" s="95" t="n">
        <v>2.54</v>
      </c>
      <c r="M1912" s="96" t="n">
        <v>-2.68</v>
      </c>
      <c r="N1912" s="93" t="n">
        <v>1976</v>
      </c>
      <c r="O1912" s="91" t="inlineStr">
        <is>
          <t>None</t>
        </is>
      </c>
      <c r="P1912" s="91" t="inlineStr">
        <is>
          <t>None</t>
        </is>
      </c>
      <c r="Q1912" s="97" t="n">
        <v>9.359999999999999</v>
      </c>
      <c r="R1912" s="96" t="n">
        <v>10.69</v>
      </c>
      <c r="S1912" s="96" t="n">
        <v>0.88</v>
      </c>
      <c r="T1912" s="96" t="n">
        <v>0.61</v>
      </c>
      <c r="U1912" s="96" t="n">
        <v>0.72</v>
      </c>
      <c r="V1912" s="103" t="n">
        <v>0.82</v>
      </c>
      <c r="W1912" s="102" t="n">
        <v>1</v>
      </c>
      <c r="X1912" s="93" t="n"/>
      <c r="Y1912" s="91" t="inlineStr">
        <is>
          <t>None</t>
        </is>
      </c>
      <c r="Z1912" s="99" t="n">
        <v>74.04000000000001</v>
      </c>
      <c r="AA1912" s="96" t="n">
        <v>1.09</v>
      </c>
      <c r="AB1912" s="96" t="n">
        <v>1.08</v>
      </c>
      <c r="AC1912" s="96" t="n">
        <v>0.97</v>
      </c>
      <c r="AD1912" s="96" t="n">
        <v>0.68</v>
      </c>
      <c r="AE1912" s="96" t="n">
        <v>0.8100000000000001</v>
      </c>
      <c r="AF1912" s="103" t="n">
        <v>1.02</v>
      </c>
      <c r="AG1912" s="91" t="inlineStr">
        <is>
          <t>Normal</t>
        </is>
      </c>
      <c r="AH1912" s="100" t="n">
        <v>0</v>
      </c>
      <c r="AI1912" s="101" t="n">
        <v>0</v>
      </c>
      <c r="AJ1912" s="92" t="inlineStr">
        <is>
          <t>N</t>
        </is>
      </c>
      <c r="AK1912" s="96" t="n"/>
      <c r="AL1912" s="91" t="inlineStr">
        <is>
          <t>n/a</t>
        </is>
      </c>
      <c r="AM1912" s="93" t="n"/>
      <c r="AN1912" s="92" t="inlineStr">
        <is>
          <t>None</t>
        </is>
      </c>
      <c r="AO1912" s="102" t="n">
        <v>0</v>
      </c>
      <c r="AP1912" s="103" t="n">
        <v>0.78</v>
      </c>
      <c r="AQ1912" s="102" t="n">
        <v>48</v>
      </c>
      <c r="AR1912" s="91" t="inlineStr">
        <is>
          <t>N</t>
        </is>
      </c>
      <c r="AS1912" s="104" t="n"/>
      <c r="AT1912" s="92">
        <f>IF(AND(P1912="52-wk high",T1912&gt;=Settings!$B$7),"Y","N")</f>
        <v/>
      </c>
      <c r="AU1912" s="91">
        <f>IF(AND(AD1912&gt;=Settings!$B$8,M1912&gt;0),"Y","N")</f>
        <v/>
      </c>
      <c r="AV1912" s="91">
        <f>IF(OR(AH1912&gt;Settings!$B$9,AI1912&gt;Settings!$B$9),"Y","N")</f>
        <v/>
      </c>
      <c r="AW1912" s="91">
        <f>IF(AJ1912&lt;&gt;"Y","n/a",IF(AND(M1912&gt;0,AK1912&gt;Settings!$B$10),"Y","N"))</f>
        <v/>
      </c>
      <c r="AX1912" s="91">
        <f>IF(AO1912&gt;=Settings!$B$11,"Y","N")</f>
        <v/>
      </c>
      <c r="AY1912" s="99">
        <f>(AT1912="Y")+(AU1912="Y")+(AV1912="Y")+(AW1912="Y")+(AX1912="Y")</f>
        <v/>
      </c>
      <c r="AZ1912" s="94">
        <f>IF(AY1912=0,"None",_xlfn.TEXTJOIN(", ",TRUE(),IF(AT1912="Y","Breakout",""),IF(AU1912="Y","Accumulation",""),IF(AV1912="Y","Institutional buying",""),IF(AW1912="Y","Long buildup",""),IF(AX1912="Y","Momentum leader","")))</f>
        <v/>
      </c>
      <c r="BA1912" s="94">
        <f>IF(BW1912="","","Passes "&amp;AY1912&amp;" of 5 buy-side scans"&amp;IF(G1912="Y","; RED FLAG: filter out using Red flag column",""))</f>
        <v/>
      </c>
      <c r="BB1912" s="91" t="inlineStr">
        <is>
          <t>None</t>
        </is>
      </c>
      <c r="BC1912" s="92" t="inlineStr">
        <is>
          <t>N</t>
        </is>
      </c>
      <c r="BD1912" s="94" t="n"/>
      <c r="BE1912" s="94" t="n"/>
      <c r="BF1912" s="92">
        <f>IF(R1912*100000&gt;=Settings!$B$5,"Y","N")</f>
        <v/>
      </c>
      <c r="BG1912" s="91">
        <f>IF(F1912&gt;Settings!$B$6,"Y","N")</f>
        <v/>
      </c>
      <c r="BH1912" s="97" t="n">
        <v>-27.01</v>
      </c>
      <c r="BI1912" s="96" t="n">
        <v>-5.58</v>
      </c>
      <c r="BJ1912" s="96" t="n">
        <v>-10.88</v>
      </c>
      <c r="BK1912" s="96" t="n">
        <v>5.39</v>
      </c>
      <c r="BL1912" s="96" t="n">
        <v>15.45</v>
      </c>
      <c r="BM1912" s="96" t="n">
        <v>-23.95</v>
      </c>
      <c r="BN1912" s="97" t="n">
        <v>-6.3</v>
      </c>
      <c r="BO1912" s="96" t="n">
        <v>-4.64</v>
      </c>
      <c r="BP1912" s="96" t="n">
        <v>-3.59</v>
      </c>
      <c r="BQ1912" s="96" t="n">
        <v>-6.64</v>
      </c>
      <c r="BR1912" s="91" t="inlineStr">
        <is>
          <t>Mixed</t>
        </is>
      </c>
      <c r="BS1912" s="91" t="inlineStr">
        <is>
          <t>None</t>
        </is>
      </c>
      <c r="BT1912" s="96" t="n">
        <v>30.5</v>
      </c>
      <c r="BU1912" s="91" t="inlineStr">
        <is>
          <t>N</t>
        </is>
      </c>
      <c r="BV1912" s="99">
        <f>IF(OR(BF1912&lt;&gt;"Y",BG1912&lt;&gt;"Y"),"",(AND(ISNUMBER(BQ1912),BQ1912&gt;0))+(BR1912="Stacked up")+(AND(ISNUMBER(BH1912),BH1912&gt;=-Settings!$B$17))+(AND(ISNUMBER(BK1912),ISNUMBER(BM1912),BK1912&gt;0,BM1912&gt;0))+(AND(ISNUMBER(AQ1912),AQ1912&gt;=Settings!$B$18))+(AND(ISNUMBER(BT1912),BT1912&gt;=Settings!$B$19,BT1912&lt;=Settings!$B$20))+(AND(ISNUMBER(AS1912),AS1912&gt;0))+(AND(ISNUMBER(T1912),ISNUMBER(M1912),T1912&gt;=Settings!$B$21,M1912&gt;0))+(AND(ISNUMBER(AD1912),ISNUMBER(M1912),AD1912&gt;=Settings!$B$22,M1912&gt;0))+(AY1912&gt;=1))</f>
        <v/>
      </c>
      <c r="BW1912" s="91">
        <f>IF(OR(AY1912=0,BF1912&lt;&gt;"Y",BG1912&lt;&gt;"Y"),"",1+SUMPRODUCT(($A$6:$A$2604=A1912)*($AY$6:$AY$2604&gt;0)*($BF$6:$BF$2604="Y")*($BG$6:$BG$2604="Y")*(($AY$6:$AY$2604&gt;AY1912)+($AY$6:$AY$2604=AY1912)*($AD$6:$AD$2604&gt;AD1912))))</f>
        <v/>
      </c>
    </row>
    <row r="1913" ht="23.85" customHeight="1" s="55">
      <c r="A1913" s="90" t="n">
        <v>46296</v>
      </c>
      <c r="B1913" s="91" t="inlineStr">
        <is>
          <t>NIMBSPROJ</t>
        </is>
      </c>
      <c r="C1913" s="91" t="inlineStr">
        <is>
          <t>INE875B01015</t>
        </is>
      </c>
      <c r="D1913" s="91" t="n"/>
      <c r="E1913" s="91" t="inlineStr">
        <is>
          <t>None</t>
        </is>
      </c>
      <c r="F1913" s="93" t="n">
        <v>366</v>
      </c>
      <c r="G1913" s="92" t="inlineStr">
        <is>
          <t>N</t>
        </is>
      </c>
      <c r="H1913" s="94" t="n"/>
      <c r="I1913" s="91" t="inlineStr">
        <is>
          <t>N</t>
        </is>
      </c>
      <c r="J1913" s="92">
        <f>IF(K1913="","N","Y")</f>
        <v/>
      </c>
      <c r="K1913" s="94">
        <f>_xlfn.TEXTJOIN("; ",TRUE,IF(P1913="52-wk low","52-wk low",""),IF(AND(AD1913&gt;=Settings!$B$12,M1913&lt;0),"Distribution",""),IF(AND(AJ1913="Y",M1913&lt;0,AK1913&lt;-Settings!$B$13),"Long unwinding",""),IF(AND(AJ1913="Y",M1913&lt;0,AK1913&gt;Settings!$B$13),"Short buildup",""))</f>
        <v/>
      </c>
      <c r="L1913" s="95" t="n">
        <v>189.45</v>
      </c>
      <c r="M1913" s="96" t="n">
        <v>-1.43</v>
      </c>
      <c r="N1913" s="93" t="n">
        <v>1273</v>
      </c>
      <c r="O1913" s="91" t="inlineStr">
        <is>
          <t>None</t>
        </is>
      </c>
      <c r="P1913" s="91" t="inlineStr">
        <is>
          <t>None</t>
        </is>
      </c>
      <c r="Q1913" s="97" t="n">
        <v>0.42</v>
      </c>
      <c r="R1913" s="96" t="n">
        <v>0.24</v>
      </c>
      <c r="S1913" s="96" t="n">
        <v>1.59</v>
      </c>
      <c r="T1913" s="96" t="n">
        <v>1.05</v>
      </c>
      <c r="U1913" s="96" t="n">
        <v>1.02</v>
      </c>
      <c r="V1913" s="103" t="n">
        <v>0.62</v>
      </c>
      <c r="W1913" s="102" t="n">
        <v>2</v>
      </c>
      <c r="X1913" s="93" t="n"/>
      <c r="Y1913" s="91" t="inlineStr">
        <is>
          <t>None</t>
        </is>
      </c>
      <c r="Z1913" s="99" t="n">
        <v>30.96</v>
      </c>
      <c r="AA1913" s="96" t="n">
        <v>0.76</v>
      </c>
      <c r="AB1913" s="96" t="n">
        <v>0.8100000000000001</v>
      </c>
      <c r="AC1913" s="96" t="n">
        <v>2.94</v>
      </c>
      <c r="AD1913" s="96" t="n"/>
      <c r="AE1913" s="96" t="n"/>
      <c r="AF1913" s="103" t="n"/>
      <c r="AG1913" s="91" t="inlineStr">
        <is>
          <t>No delivery data</t>
        </is>
      </c>
      <c r="AH1913" s="100" t="n">
        <v>0</v>
      </c>
      <c r="AI1913" s="101" t="n">
        <v>0</v>
      </c>
      <c r="AJ1913" s="92" t="inlineStr">
        <is>
          <t>N</t>
        </is>
      </c>
      <c r="AK1913" s="96" t="n"/>
      <c r="AL1913" s="91" t="inlineStr">
        <is>
          <t>n/a</t>
        </is>
      </c>
      <c r="AM1913" s="93" t="n"/>
      <c r="AN1913" s="92" t="inlineStr">
        <is>
          <t>None</t>
        </is>
      </c>
      <c r="AO1913" s="102" t="n">
        <v>0</v>
      </c>
      <c r="AP1913" s="103" t="n"/>
      <c r="AQ1913" s="102" t="n"/>
      <c r="AR1913" s="91" t="inlineStr">
        <is>
          <t>N</t>
        </is>
      </c>
      <c r="AS1913" s="104" t="n"/>
      <c r="AT1913" s="92">
        <f>IF(AND(P1913="52-wk high",T1913&gt;=Settings!$B$7),"Y","N")</f>
        <v/>
      </c>
      <c r="AU1913" s="91">
        <f>IF(AND(AD1913&gt;=Settings!$B$8,M1913&gt;0),"Y","N")</f>
        <v/>
      </c>
      <c r="AV1913" s="91">
        <f>IF(OR(AH1913&gt;Settings!$B$9,AI1913&gt;Settings!$B$9),"Y","N")</f>
        <v/>
      </c>
      <c r="AW1913" s="91">
        <f>IF(AJ1913&lt;&gt;"Y","n/a",IF(AND(M1913&gt;0,AK1913&gt;Settings!$B$10),"Y","N"))</f>
        <v/>
      </c>
      <c r="AX1913" s="91">
        <f>IF(AO1913&gt;=Settings!$B$11,"Y","N")</f>
        <v/>
      </c>
      <c r="AY1913" s="99">
        <f>(AT1913="Y")+(AU1913="Y")+(AV1913="Y")+(AW1913="Y")+(AX1913="Y")</f>
        <v/>
      </c>
      <c r="AZ1913" s="94">
        <f>IF(AY1913=0,"None",_xlfn.TEXTJOIN(", ",TRUE(),IF(AT1913="Y","Breakout",""),IF(AU1913="Y","Accumulation",""),IF(AV1913="Y","Institutional buying",""),IF(AW1913="Y","Long buildup",""),IF(AX1913="Y","Momentum leader","")))</f>
        <v/>
      </c>
      <c r="BA1913" s="94">
        <f>IF(BW1913="","","Passes "&amp;AY1913&amp;" of 5 buy-side scans"&amp;IF(G1913="Y","; RED FLAG: filter out using Red flag column",""))</f>
        <v/>
      </c>
      <c r="BB1913" s="91" t="inlineStr">
        <is>
          <t>Lower</t>
        </is>
      </c>
      <c r="BC1913" s="92" t="inlineStr">
        <is>
          <t>Y</t>
        </is>
      </c>
      <c r="BD1913" s="94" t="inlineStr">
        <is>
          <t>EPS zero; Few traders (&lt;100 unique PAN, 30 days)</t>
        </is>
      </c>
      <c r="BE1913" s="94" t="n"/>
      <c r="BF1913" s="92">
        <f>IF(R1913*100000&gt;=Settings!$B$5,"Y","N")</f>
        <v/>
      </c>
      <c r="BG1913" s="91">
        <f>IF(F1913&gt;Settings!$B$6,"Y","N")</f>
        <v/>
      </c>
      <c r="BH1913" s="97" t="n">
        <v>-18.07</v>
      </c>
      <c r="BI1913" s="96" t="n">
        <v>-5.01</v>
      </c>
      <c r="BJ1913" s="96" t="n">
        <v>12.76</v>
      </c>
      <c r="BK1913" s="96" t="n">
        <v>-6.21</v>
      </c>
      <c r="BL1913" s="96" t="n"/>
      <c r="BM1913" s="96" t="n"/>
      <c r="BN1913" s="97" t="n">
        <v>3.09</v>
      </c>
      <c r="BO1913" s="96" t="n">
        <v>3.95</v>
      </c>
      <c r="BP1913" s="96" t="n">
        <v>1.33</v>
      </c>
      <c r="BQ1913" s="96" t="n"/>
      <c r="BR1913" s="91" t="n"/>
      <c r="BS1913" s="91" t="inlineStr">
        <is>
          <t>None</t>
        </is>
      </c>
      <c r="BT1913" s="96" t="n">
        <v>57.5</v>
      </c>
      <c r="BU1913" s="91" t="n"/>
      <c r="BV1913" s="99">
        <f>IF(OR(BF1913&lt;&gt;"Y",BG1913&lt;&gt;"Y"),"",(AND(ISNUMBER(BQ1913),BQ1913&gt;0))+(BR1913="Stacked up")+(AND(ISNUMBER(BH1913),BH1913&gt;=-Settings!$B$17))+(AND(ISNUMBER(BK1913),ISNUMBER(BM1913),BK1913&gt;0,BM1913&gt;0))+(AND(ISNUMBER(AQ1913),AQ1913&gt;=Settings!$B$18))+(AND(ISNUMBER(BT1913),BT1913&gt;=Settings!$B$19,BT1913&lt;=Settings!$B$20))+(AND(ISNUMBER(AS1913),AS1913&gt;0))+(AND(ISNUMBER(T1913),ISNUMBER(M1913),T1913&gt;=Settings!$B$21,M1913&gt;0))+(AND(ISNUMBER(AD1913),ISNUMBER(M1913),AD1913&gt;=Settings!$B$22,M1913&gt;0))+(AY1913&gt;=1))</f>
        <v/>
      </c>
      <c r="BW1913" s="91">
        <f>IF(OR(AY1913=0,BF1913&lt;&gt;"Y",BG1913&lt;&gt;"Y"),"",1+SUMPRODUCT(($A$6:$A$2604=A1913)*($AY$6:$AY$2604&gt;0)*($BF$6:$BF$2604="Y")*($BG$6:$BG$2604="Y")*(($AY$6:$AY$2604&gt;AY1913)+($AY$6:$AY$2604=AY1913)*($AD$6:$AD$2604&gt;AD1913))))</f>
        <v/>
      </c>
    </row>
    <row r="1914" ht="23.85" customHeight="1" s="55">
      <c r="A1914" s="90" t="n">
        <v>46296</v>
      </c>
      <c r="B1914" s="91" t="inlineStr">
        <is>
          <t>TARACHAND</t>
        </is>
      </c>
      <c r="C1914" s="91" t="inlineStr">
        <is>
          <t>INE555Z01020</t>
        </is>
      </c>
      <c r="D1914" s="91" t="n"/>
      <c r="E1914" s="91" t="inlineStr">
        <is>
          <t>None</t>
        </is>
      </c>
      <c r="F1914" s="93" t="n">
        <v>365</v>
      </c>
      <c r="G1914" s="92" t="inlineStr">
        <is>
          <t>N</t>
        </is>
      </c>
      <c r="H1914" s="94" t="n"/>
      <c r="I1914" s="91" t="inlineStr">
        <is>
          <t>N</t>
        </is>
      </c>
      <c r="J1914" s="92">
        <f>IF(K1914="","N","Y")</f>
        <v/>
      </c>
      <c r="K1914" s="94">
        <f>_xlfn.TEXTJOIN("; ",TRUE,IF(P1914="52-wk low","52-wk low",""),IF(AND(AD1914&gt;=Settings!$B$12,M1914&lt;0),"Distribution",""),IF(AND(AJ1914="Y",M1914&lt;0,AK1914&lt;-Settings!$B$13),"Long unwinding",""),IF(AND(AJ1914="Y",M1914&lt;0,AK1914&gt;Settings!$B$13),"Short buildup",""))</f>
        <v/>
      </c>
      <c r="L1914" s="95" t="n">
        <v>46.35</v>
      </c>
      <c r="M1914" s="96" t="n">
        <v>-2.87</v>
      </c>
      <c r="N1914" s="93" t="n">
        <v>2038</v>
      </c>
      <c r="O1914" s="91" t="inlineStr">
        <is>
          <t>None</t>
        </is>
      </c>
      <c r="P1914" s="91" t="inlineStr">
        <is>
          <t>None</t>
        </is>
      </c>
      <c r="Q1914" s="97" t="n">
        <v>0.41</v>
      </c>
      <c r="R1914" s="96" t="n">
        <v>0.5</v>
      </c>
      <c r="S1914" s="96" t="n">
        <v>0.8100000000000001</v>
      </c>
      <c r="T1914" s="96" t="n">
        <v>0.38</v>
      </c>
      <c r="U1914" s="96" t="n">
        <v>0.37</v>
      </c>
      <c r="V1914" s="103" t="n">
        <v>0.46</v>
      </c>
      <c r="W1914" s="102" t="n">
        <v>0</v>
      </c>
      <c r="X1914" s="93" t="n"/>
      <c r="Y1914" s="91" t="inlineStr">
        <is>
          <t>None</t>
        </is>
      </c>
      <c r="Z1914" s="99" t="n">
        <v>57.71</v>
      </c>
      <c r="AA1914" s="96" t="n">
        <v>1.08</v>
      </c>
      <c r="AB1914" s="96" t="n">
        <v>0.98</v>
      </c>
      <c r="AC1914" s="96" t="n">
        <v>0.9</v>
      </c>
      <c r="AD1914" s="96" t="n">
        <v>0.36</v>
      </c>
      <c r="AE1914" s="96" t="n">
        <v>0.36</v>
      </c>
      <c r="AF1914" s="103" t="n">
        <v>0.88</v>
      </c>
      <c r="AG1914" s="91" t="inlineStr">
        <is>
          <t>Normal</t>
        </is>
      </c>
      <c r="AH1914" s="100" t="n">
        <v>0</v>
      </c>
      <c r="AI1914" s="101" t="n">
        <v>0</v>
      </c>
      <c r="AJ1914" s="92" t="inlineStr">
        <is>
          <t>N</t>
        </is>
      </c>
      <c r="AK1914" s="96" t="n"/>
      <c r="AL1914" s="91" t="inlineStr">
        <is>
          <t>n/a</t>
        </is>
      </c>
      <c r="AM1914" s="93" t="n"/>
      <c r="AN1914" s="92" t="inlineStr">
        <is>
          <t>None</t>
        </is>
      </c>
      <c r="AO1914" s="102" t="n">
        <v>0</v>
      </c>
      <c r="AP1914" s="103" t="n">
        <v>0.59</v>
      </c>
      <c r="AQ1914" s="102" t="n">
        <v>17</v>
      </c>
      <c r="AR1914" s="91" t="inlineStr">
        <is>
          <t>N</t>
        </is>
      </c>
      <c r="AS1914" s="104" t="n"/>
      <c r="AT1914" s="92">
        <f>IF(AND(P1914="52-wk high",T1914&gt;=Settings!$B$7),"Y","N")</f>
        <v/>
      </c>
      <c r="AU1914" s="91">
        <f>IF(AND(AD1914&gt;=Settings!$B$8,M1914&gt;0),"Y","N")</f>
        <v/>
      </c>
      <c r="AV1914" s="91">
        <f>IF(OR(AH1914&gt;Settings!$B$9,AI1914&gt;Settings!$B$9),"Y","N")</f>
        <v/>
      </c>
      <c r="AW1914" s="91">
        <f>IF(AJ1914&lt;&gt;"Y","n/a",IF(AND(M1914&gt;0,AK1914&gt;Settings!$B$10),"Y","N"))</f>
        <v/>
      </c>
      <c r="AX1914" s="91">
        <f>IF(AO1914&gt;=Settings!$B$11,"Y","N")</f>
        <v/>
      </c>
      <c r="AY1914" s="99">
        <f>(AT1914="Y")+(AU1914="Y")+(AV1914="Y")+(AW1914="Y")+(AX1914="Y")</f>
        <v/>
      </c>
      <c r="AZ1914" s="94">
        <f>IF(AY1914=0,"None",_xlfn.TEXTJOIN(", ",TRUE(),IF(AT1914="Y","Breakout",""),IF(AU1914="Y","Accumulation",""),IF(AV1914="Y","Institutional buying",""),IF(AW1914="Y","Long buildup",""),IF(AX1914="Y","Momentum leader","")))</f>
        <v/>
      </c>
      <c r="BA1914" s="94">
        <f>IF(BW1914="","","Passes "&amp;AY1914&amp;" of 5 buy-side scans"&amp;IF(G1914="Y","; RED FLAG: filter out using Red flag column",""))</f>
        <v/>
      </c>
      <c r="BB1914" s="91" t="inlineStr">
        <is>
          <t>None</t>
        </is>
      </c>
      <c r="BC1914" s="92" t="inlineStr">
        <is>
          <t>N</t>
        </is>
      </c>
      <c r="BD1914" s="94" t="n"/>
      <c r="BE1914" s="94" t="n"/>
      <c r="BF1914" s="92">
        <f>IF(R1914*100000&gt;=Settings!$B$5,"Y","N")</f>
        <v/>
      </c>
      <c r="BG1914" s="91">
        <f>IF(F1914&gt;Settings!$B$6,"Y","N")</f>
        <v/>
      </c>
      <c r="BH1914" s="97" t="n">
        <v>-55.29</v>
      </c>
      <c r="BI1914" s="96" t="n">
        <v>0.52</v>
      </c>
      <c r="BJ1914" s="96" t="n">
        <v>-2.81</v>
      </c>
      <c r="BK1914" s="96" t="n">
        <v>-17.11</v>
      </c>
      <c r="BL1914" s="96" t="n">
        <v>-17.69</v>
      </c>
      <c r="BM1914" s="96" t="n">
        <v>-32.63</v>
      </c>
      <c r="BN1914" s="97" t="n">
        <v>-2.27</v>
      </c>
      <c r="BO1914" s="96" t="n">
        <v>-6.17</v>
      </c>
      <c r="BP1914" s="96" t="n">
        <v>-12.24</v>
      </c>
      <c r="BQ1914" s="96" t="n">
        <v>-20.28</v>
      </c>
      <c r="BR1914" s="91" t="inlineStr">
        <is>
          <t>Stacked down</t>
        </is>
      </c>
      <c r="BS1914" s="91" t="inlineStr">
        <is>
          <t>None</t>
        </is>
      </c>
      <c r="BT1914" s="96" t="n">
        <v>41.7</v>
      </c>
      <c r="BU1914" s="91" t="inlineStr">
        <is>
          <t>N</t>
        </is>
      </c>
      <c r="BV1914" s="99">
        <f>IF(OR(BF1914&lt;&gt;"Y",BG1914&lt;&gt;"Y"),"",(AND(ISNUMBER(BQ1914),BQ1914&gt;0))+(BR1914="Stacked up")+(AND(ISNUMBER(BH1914),BH1914&gt;=-Settings!$B$17))+(AND(ISNUMBER(BK1914),ISNUMBER(BM1914),BK1914&gt;0,BM1914&gt;0))+(AND(ISNUMBER(AQ1914),AQ1914&gt;=Settings!$B$18))+(AND(ISNUMBER(BT1914),BT1914&gt;=Settings!$B$19,BT1914&lt;=Settings!$B$20))+(AND(ISNUMBER(AS1914),AS1914&gt;0))+(AND(ISNUMBER(T1914),ISNUMBER(M1914),T1914&gt;=Settings!$B$21,M1914&gt;0))+(AND(ISNUMBER(AD1914),ISNUMBER(M1914),AD1914&gt;=Settings!$B$22,M1914&gt;0))+(AY1914&gt;=1))</f>
        <v/>
      </c>
      <c r="BW1914" s="91">
        <f>IF(OR(AY1914=0,BF1914&lt;&gt;"Y",BG1914&lt;&gt;"Y"),"",1+SUMPRODUCT(($A$6:$A$2604=A1914)*($AY$6:$AY$2604&gt;0)*($BF$6:$BF$2604="Y")*($BG$6:$BG$2604="Y")*(($AY$6:$AY$2604&gt;AY1914)+($AY$6:$AY$2604=AY1914)*($AD$6:$AD$2604&gt;AD1914))))</f>
        <v/>
      </c>
    </row>
    <row r="1915" ht="23.85" customHeight="1" s="55">
      <c r="A1915" s="90" t="n">
        <v>46296</v>
      </c>
      <c r="B1915" s="91" t="inlineStr">
        <is>
          <t>ACL</t>
        </is>
      </c>
      <c r="C1915" s="91" t="inlineStr">
        <is>
          <t>INE666E01020</t>
        </is>
      </c>
      <c r="D1915" s="91" t="n"/>
      <c r="E1915" s="91" t="inlineStr">
        <is>
          <t>None</t>
        </is>
      </c>
      <c r="F1915" s="93" t="n">
        <v>363</v>
      </c>
      <c r="G1915" s="92" t="inlineStr">
        <is>
          <t>N</t>
        </is>
      </c>
      <c r="H1915" s="94" t="n"/>
      <c r="I1915" s="91" t="inlineStr">
        <is>
          <t>N</t>
        </is>
      </c>
      <c r="J1915" s="92">
        <f>IF(K1915="","N","Y")</f>
        <v/>
      </c>
      <c r="K1915" s="94">
        <f>_xlfn.TEXTJOIN("; ",TRUE,IF(P1915="52-wk low","52-wk low",""),IF(AND(AD1915&gt;=Settings!$B$12,M1915&lt;0),"Distribution",""),IF(AND(AJ1915="Y",M1915&lt;0,AK1915&lt;-Settings!$B$13),"Long unwinding",""),IF(AND(AJ1915="Y",M1915&lt;0,AK1915&gt;Settings!$B$13),"Short buildup",""))</f>
        <v/>
      </c>
      <c r="L1915" s="95" t="n">
        <v>39.33</v>
      </c>
      <c r="M1915" s="96" t="n">
        <v>0</v>
      </c>
      <c r="N1915" s="93" t="n">
        <v>581</v>
      </c>
      <c r="O1915" s="91" t="inlineStr">
        <is>
          <t>None</t>
        </is>
      </c>
      <c r="P1915" s="91" t="inlineStr">
        <is>
          <t>None</t>
        </is>
      </c>
      <c r="Q1915" s="97" t="n">
        <v>0.11</v>
      </c>
      <c r="R1915" s="96" t="n">
        <v>0.16</v>
      </c>
      <c r="S1915" s="96" t="n">
        <v>0.6899999999999999</v>
      </c>
      <c r="T1915" s="96" t="n">
        <v>0.6899999999999999</v>
      </c>
      <c r="U1915" s="96" t="n">
        <v>0.65</v>
      </c>
      <c r="V1915" s="103" t="n">
        <v>0.96</v>
      </c>
      <c r="W1915" s="102" t="n">
        <v>6</v>
      </c>
      <c r="X1915" s="93" t="n"/>
      <c r="Y1915" s="91" t="inlineStr">
        <is>
          <t>None</t>
        </is>
      </c>
      <c r="Z1915" s="99" t="n">
        <v>63.66</v>
      </c>
      <c r="AA1915" s="96" t="n">
        <v>0.9</v>
      </c>
      <c r="AB1915" s="96" t="n">
        <v>0.87</v>
      </c>
      <c r="AC1915" s="96" t="n">
        <v>0.61</v>
      </c>
      <c r="AD1915" s="96" t="n">
        <v>0.62</v>
      </c>
      <c r="AE1915" s="96" t="n">
        <v>0.6</v>
      </c>
      <c r="AF1915" s="103" t="n">
        <v>1.04</v>
      </c>
      <c r="AG1915" s="91" t="inlineStr">
        <is>
          <t>Normal</t>
        </is>
      </c>
      <c r="AH1915" s="100" t="n">
        <v>0</v>
      </c>
      <c r="AI1915" s="101" t="n">
        <v>0</v>
      </c>
      <c r="AJ1915" s="92" t="inlineStr">
        <is>
          <t>N</t>
        </is>
      </c>
      <c r="AK1915" s="96" t="n"/>
      <c r="AL1915" s="91" t="inlineStr">
        <is>
          <t>n/a</t>
        </is>
      </c>
      <c r="AM1915" s="93" t="n"/>
      <c r="AN1915" s="92" t="inlineStr">
        <is>
          <t>None</t>
        </is>
      </c>
      <c r="AO1915" s="102" t="n">
        <v>0</v>
      </c>
      <c r="AP1915" s="103" t="n">
        <v>0.5</v>
      </c>
      <c r="AQ1915" s="102" t="n">
        <v>5</v>
      </c>
      <c r="AR1915" s="91" t="inlineStr">
        <is>
          <t>N</t>
        </is>
      </c>
      <c r="AS1915" s="104" t="n"/>
      <c r="AT1915" s="92">
        <f>IF(AND(P1915="52-wk high",T1915&gt;=Settings!$B$7),"Y","N")</f>
        <v/>
      </c>
      <c r="AU1915" s="91">
        <f>IF(AND(AD1915&gt;=Settings!$B$8,M1915&gt;0),"Y","N")</f>
        <v/>
      </c>
      <c r="AV1915" s="91">
        <f>IF(OR(AH1915&gt;Settings!$B$9,AI1915&gt;Settings!$B$9),"Y","N")</f>
        <v/>
      </c>
      <c r="AW1915" s="91">
        <f>IF(AJ1915&lt;&gt;"Y","n/a",IF(AND(M1915&gt;0,AK1915&gt;Settings!$B$10),"Y","N"))</f>
        <v/>
      </c>
      <c r="AX1915" s="91">
        <f>IF(AO1915&gt;=Settings!$B$11,"Y","N")</f>
        <v/>
      </c>
      <c r="AY1915" s="99">
        <f>(AT1915="Y")+(AU1915="Y")+(AV1915="Y")+(AW1915="Y")+(AX1915="Y")</f>
        <v/>
      </c>
      <c r="AZ1915" s="94">
        <f>IF(AY1915=0,"None",_xlfn.TEXTJOIN(", ",TRUE(),IF(AT1915="Y","Breakout",""),IF(AU1915="Y","Accumulation",""),IF(AV1915="Y","Institutional buying",""),IF(AW1915="Y","Long buildup",""),IF(AX1915="Y","Momentum leader","")))</f>
        <v/>
      </c>
      <c r="BA1915" s="94">
        <f>IF(BW1915="","","Passes "&amp;AY1915&amp;" of 5 buy-side scans"&amp;IF(G1915="Y","; RED FLAG: filter out using Red flag column",""))</f>
        <v/>
      </c>
      <c r="BB1915" s="91" t="inlineStr">
        <is>
          <t>None</t>
        </is>
      </c>
      <c r="BC1915" s="92" t="inlineStr">
        <is>
          <t>Y</t>
        </is>
      </c>
      <c r="BD1915" s="94" t="inlineStr">
        <is>
          <t>EPS zero</t>
        </is>
      </c>
      <c r="BE1915" s="94" t="n"/>
      <c r="BF1915" s="92">
        <f>IF(R1915*100000&gt;=Settings!$B$5,"Y","N")</f>
        <v/>
      </c>
      <c r="BG1915" s="91">
        <f>IF(F1915&gt;Settings!$B$6,"Y","N")</f>
        <v/>
      </c>
      <c r="BH1915" s="97" t="n">
        <v>-54.04</v>
      </c>
      <c r="BI1915" s="96" t="n">
        <v>-7.59</v>
      </c>
      <c r="BJ1915" s="96" t="n">
        <v>-10.49</v>
      </c>
      <c r="BK1915" s="96" t="n">
        <v>-24.64</v>
      </c>
      <c r="BL1915" s="96" t="n">
        <v>-8.15</v>
      </c>
      <c r="BM1915" s="96" t="n">
        <v>-52.25</v>
      </c>
      <c r="BN1915" s="97" t="n">
        <v>-6.39</v>
      </c>
      <c r="BO1915" s="96" t="n">
        <v>-11.63</v>
      </c>
      <c r="BP1915" s="96" t="n">
        <v>-18</v>
      </c>
      <c r="BQ1915" s="96" t="n">
        <v>-28.16</v>
      </c>
      <c r="BR1915" s="91" t="inlineStr">
        <is>
          <t>Stacked down</t>
        </is>
      </c>
      <c r="BS1915" s="91" t="inlineStr">
        <is>
          <t>None</t>
        </is>
      </c>
      <c r="BT1915" s="96" t="n">
        <v>16.6</v>
      </c>
      <c r="BU1915" s="91" t="inlineStr">
        <is>
          <t>N</t>
        </is>
      </c>
      <c r="BV1915" s="99">
        <f>IF(OR(BF1915&lt;&gt;"Y",BG1915&lt;&gt;"Y"),"",(AND(ISNUMBER(BQ1915),BQ1915&gt;0))+(BR1915="Stacked up")+(AND(ISNUMBER(BH1915),BH1915&gt;=-Settings!$B$17))+(AND(ISNUMBER(BK1915),ISNUMBER(BM1915),BK1915&gt;0,BM1915&gt;0))+(AND(ISNUMBER(AQ1915),AQ1915&gt;=Settings!$B$18))+(AND(ISNUMBER(BT1915),BT1915&gt;=Settings!$B$19,BT1915&lt;=Settings!$B$20))+(AND(ISNUMBER(AS1915),AS1915&gt;0))+(AND(ISNUMBER(T1915),ISNUMBER(M1915),T1915&gt;=Settings!$B$21,M1915&gt;0))+(AND(ISNUMBER(AD1915),ISNUMBER(M1915),AD1915&gt;=Settings!$B$22,M1915&gt;0))+(AY1915&gt;=1))</f>
        <v/>
      </c>
      <c r="BW1915" s="91">
        <f>IF(OR(AY1915=0,BF1915&lt;&gt;"Y",BG1915&lt;&gt;"Y"),"",1+SUMPRODUCT(($A$6:$A$2604=A1915)*($AY$6:$AY$2604&gt;0)*($BF$6:$BF$2604="Y")*($BG$6:$BG$2604="Y")*(($AY$6:$AY$2604&gt;AY1915)+($AY$6:$AY$2604=AY1915)*($AD$6:$AD$2604&gt;AD1915))))</f>
        <v/>
      </c>
    </row>
    <row r="1916" ht="23.85" customHeight="1" s="55">
      <c r="A1916" s="90" t="n">
        <v>46296</v>
      </c>
      <c r="B1916" s="91" t="inlineStr">
        <is>
          <t>EUROBOND</t>
        </is>
      </c>
      <c r="C1916" s="91" t="inlineStr">
        <is>
          <t>INE505V01016</t>
        </is>
      </c>
      <c r="D1916" s="91" t="n"/>
      <c r="E1916" s="91" t="inlineStr">
        <is>
          <t>None</t>
        </is>
      </c>
      <c r="F1916" s="93" t="n">
        <v>363</v>
      </c>
      <c r="G1916" s="92" t="inlineStr">
        <is>
          <t>N</t>
        </is>
      </c>
      <c r="H1916" s="94" t="n"/>
      <c r="I1916" s="91" t="inlineStr">
        <is>
          <t>N</t>
        </is>
      </c>
      <c r="J1916" s="92">
        <f>IF(K1916="","N","Y")</f>
        <v/>
      </c>
      <c r="K1916" s="94">
        <f>_xlfn.TEXTJOIN("; ",TRUE,IF(P1916="52-wk low","52-wk low",""),IF(AND(AD1916&gt;=Settings!$B$12,M1916&lt;0),"Distribution",""),IF(AND(AJ1916="Y",M1916&lt;0,AK1916&lt;-Settings!$B$13),"Long unwinding",""),IF(AND(AJ1916="Y",M1916&lt;0,AK1916&gt;Settings!$B$13),"Short buildup",""))</f>
        <v/>
      </c>
      <c r="L1916" s="95" t="n">
        <v>148.29</v>
      </c>
      <c r="M1916" s="96" t="n">
        <v>1.39</v>
      </c>
      <c r="N1916" s="93" t="n">
        <v>269</v>
      </c>
      <c r="O1916" s="91" t="inlineStr">
        <is>
          <t>None</t>
        </is>
      </c>
      <c r="P1916" s="91" t="inlineStr">
        <is>
          <t>None</t>
        </is>
      </c>
      <c r="Q1916" s="97" t="n">
        <v>0.02</v>
      </c>
      <c r="R1916" s="96" t="n">
        <v>0.03</v>
      </c>
      <c r="S1916" s="96" t="n">
        <v>0.78</v>
      </c>
      <c r="T1916" s="96" t="n">
        <v>0.37</v>
      </c>
      <c r="U1916" s="96" t="n">
        <v>0.32</v>
      </c>
      <c r="V1916" s="103" t="n">
        <v>0.4</v>
      </c>
      <c r="W1916" s="102" t="n">
        <v>1</v>
      </c>
      <c r="X1916" s="93" t="n"/>
      <c r="Y1916" s="91" t="inlineStr">
        <is>
          <t>None</t>
        </is>
      </c>
      <c r="Z1916" s="99" t="n">
        <v>81.72</v>
      </c>
      <c r="AA1916" s="96" t="n">
        <v>1.04</v>
      </c>
      <c r="AB1916" s="96" t="n">
        <v>1.05</v>
      </c>
      <c r="AC1916" s="96" t="n">
        <v>0.88</v>
      </c>
      <c r="AD1916" s="96" t="n">
        <v>0.39</v>
      </c>
      <c r="AE1916" s="96" t="n">
        <v>0.37</v>
      </c>
      <c r="AF1916" s="103" t="n">
        <v>1.03</v>
      </c>
      <c r="AG1916" s="91" t="inlineStr">
        <is>
          <t>Normal</t>
        </is>
      </c>
      <c r="AH1916" s="100" t="n">
        <v>0</v>
      </c>
      <c r="AI1916" s="101" t="n">
        <v>0</v>
      </c>
      <c r="AJ1916" s="92" t="inlineStr">
        <is>
          <t>N</t>
        </is>
      </c>
      <c r="AK1916" s="96" t="n"/>
      <c r="AL1916" s="91" t="inlineStr">
        <is>
          <t>n/a</t>
        </is>
      </c>
      <c r="AM1916" s="93" t="n"/>
      <c r="AN1916" s="92" t="inlineStr">
        <is>
          <t>None</t>
        </is>
      </c>
      <c r="AO1916" s="102" t="n">
        <v>0</v>
      </c>
      <c r="AP1916" s="103" t="n">
        <v>0.65</v>
      </c>
      <c r="AQ1916" s="102" t="n">
        <v>28</v>
      </c>
      <c r="AR1916" s="91" t="inlineStr">
        <is>
          <t>N</t>
        </is>
      </c>
      <c r="AS1916" s="104" t="n"/>
      <c r="AT1916" s="92">
        <f>IF(AND(P1916="52-wk high",T1916&gt;=Settings!$B$7),"Y","N")</f>
        <v/>
      </c>
      <c r="AU1916" s="91">
        <f>IF(AND(AD1916&gt;=Settings!$B$8,M1916&gt;0),"Y","N")</f>
        <v/>
      </c>
      <c r="AV1916" s="91">
        <f>IF(OR(AH1916&gt;Settings!$B$9,AI1916&gt;Settings!$B$9),"Y","N")</f>
        <v/>
      </c>
      <c r="AW1916" s="91">
        <f>IF(AJ1916&lt;&gt;"Y","n/a",IF(AND(M1916&gt;0,AK1916&gt;Settings!$B$10),"Y","N"))</f>
        <v/>
      </c>
      <c r="AX1916" s="91">
        <f>IF(AO1916&gt;=Settings!$B$11,"Y","N")</f>
        <v/>
      </c>
      <c r="AY1916" s="99">
        <f>(AT1916="Y")+(AU1916="Y")+(AV1916="Y")+(AW1916="Y")+(AX1916="Y")</f>
        <v/>
      </c>
      <c r="AZ1916" s="94">
        <f>IF(AY1916=0,"None",_xlfn.TEXTJOIN(", ",TRUE(),IF(AT1916="Y","Breakout",""),IF(AU1916="Y","Accumulation",""),IF(AV1916="Y","Institutional buying",""),IF(AW1916="Y","Long buildup",""),IF(AX1916="Y","Momentum leader","")))</f>
        <v/>
      </c>
      <c r="BA1916" s="94">
        <f>IF(BW1916="","","Passes "&amp;AY1916&amp;" of 5 buy-side scans"&amp;IF(G1916="Y","; RED FLAG: filter out using Red flag column",""))</f>
        <v/>
      </c>
      <c r="BB1916" s="91" t="inlineStr">
        <is>
          <t>None</t>
        </is>
      </c>
      <c r="BC1916" s="92" t="inlineStr">
        <is>
          <t>Y</t>
        </is>
      </c>
      <c r="BD1916" s="94" t="inlineStr">
        <is>
          <t>Few traders (&lt;100 unique PAN, 30 days)</t>
        </is>
      </c>
      <c r="BE1916" s="94" t="n"/>
      <c r="BF1916" s="92">
        <f>IF(R1916*100000&gt;=Settings!$B$5,"Y","N")</f>
        <v/>
      </c>
      <c r="BG1916" s="91">
        <f>IF(F1916&gt;Settings!$B$6,"Y","N")</f>
        <v/>
      </c>
      <c r="BH1916" s="97" t="n">
        <v>-34.35</v>
      </c>
      <c r="BI1916" s="96" t="n">
        <v>-0.19</v>
      </c>
      <c r="BJ1916" s="96" t="n">
        <v>0.18</v>
      </c>
      <c r="BK1916" s="96" t="n">
        <v>-12.3</v>
      </c>
      <c r="BL1916" s="96" t="n">
        <v>3.47</v>
      </c>
      <c r="BM1916" s="96" t="n">
        <v>-29.71</v>
      </c>
      <c r="BN1916" s="97" t="n">
        <v>-1.36</v>
      </c>
      <c r="BO1916" s="96" t="n">
        <v>-4.25</v>
      </c>
      <c r="BP1916" s="96" t="n">
        <v>-7.7</v>
      </c>
      <c r="BQ1916" s="96" t="n">
        <v>-12.61</v>
      </c>
      <c r="BR1916" s="91" t="inlineStr">
        <is>
          <t>Stacked down</t>
        </is>
      </c>
      <c r="BS1916" s="91" t="inlineStr">
        <is>
          <t>None</t>
        </is>
      </c>
      <c r="BT1916" s="96" t="n">
        <v>44.6</v>
      </c>
      <c r="BU1916" s="91" t="inlineStr">
        <is>
          <t>N</t>
        </is>
      </c>
      <c r="BV1916" s="99">
        <f>IF(OR(BF1916&lt;&gt;"Y",BG1916&lt;&gt;"Y"),"",(AND(ISNUMBER(BQ1916),BQ1916&gt;0))+(BR1916="Stacked up")+(AND(ISNUMBER(BH1916),BH1916&gt;=-Settings!$B$17))+(AND(ISNUMBER(BK1916),ISNUMBER(BM1916),BK1916&gt;0,BM1916&gt;0))+(AND(ISNUMBER(AQ1916),AQ1916&gt;=Settings!$B$18))+(AND(ISNUMBER(BT1916),BT1916&gt;=Settings!$B$19,BT1916&lt;=Settings!$B$20))+(AND(ISNUMBER(AS1916),AS1916&gt;0))+(AND(ISNUMBER(T1916),ISNUMBER(M1916),T1916&gt;=Settings!$B$21,M1916&gt;0))+(AND(ISNUMBER(AD1916),ISNUMBER(M1916),AD1916&gt;=Settings!$B$22,M1916&gt;0))+(AY1916&gt;=1))</f>
        <v/>
      </c>
      <c r="BW1916" s="91">
        <f>IF(OR(AY1916=0,BF1916&lt;&gt;"Y",BG1916&lt;&gt;"Y"),"",1+SUMPRODUCT(($A$6:$A$2604=A1916)*($AY$6:$AY$2604&gt;0)*($BF$6:$BF$2604="Y")*($BG$6:$BG$2604="Y")*(($AY$6:$AY$2604&gt;AY1916)+($AY$6:$AY$2604=AY1916)*($AD$6:$AD$2604&gt;AD1916))))</f>
        <v/>
      </c>
    </row>
    <row r="1917" ht="23.85" customHeight="1" s="55">
      <c r="A1917" s="90" t="n">
        <v>46296</v>
      </c>
      <c r="B1917" s="91" t="inlineStr">
        <is>
          <t>FOODSIN</t>
        </is>
      </c>
      <c r="C1917" s="91" t="inlineStr">
        <is>
          <t>INE976E01023</t>
        </is>
      </c>
      <c r="D1917" s="91" t="n"/>
      <c r="E1917" s="91" t="inlineStr">
        <is>
          <t>None</t>
        </is>
      </c>
      <c r="F1917" s="93" t="n">
        <v>363</v>
      </c>
      <c r="G1917" s="92" t="inlineStr">
        <is>
          <t>N</t>
        </is>
      </c>
      <c r="H1917" s="94" t="n"/>
      <c r="I1917" s="91" t="inlineStr">
        <is>
          <t>N</t>
        </is>
      </c>
      <c r="J1917" s="92">
        <f>IF(K1917="","N","Y")</f>
        <v/>
      </c>
      <c r="K1917" s="94">
        <f>_xlfn.TEXTJOIN("; ",TRUE,IF(P1917="52-wk low","52-wk low",""),IF(AND(AD1917&gt;=Settings!$B$12,M1917&lt;0),"Distribution",""),IF(AND(AJ1917="Y",M1917&lt;0,AK1917&lt;-Settings!$B$13),"Long unwinding",""),IF(AND(AJ1917="Y",M1917&lt;0,AK1917&gt;Settings!$B$13),"Short buildup",""))</f>
        <v/>
      </c>
      <c r="L1917" s="95" t="n">
        <v>49.39</v>
      </c>
      <c r="M1917" s="96" t="n">
        <v>-3</v>
      </c>
      <c r="N1917" s="93" t="n">
        <v>2091</v>
      </c>
      <c r="O1917" s="91" t="inlineStr">
        <is>
          <t>None</t>
        </is>
      </c>
      <c r="P1917" s="91" t="inlineStr">
        <is>
          <t>None</t>
        </is>
      </c>
      <c r="Q1917" s="97" t="n">
        <v>0.98</v>
      </c>
      <c r="R1917" s="96" t="n">
        <v>0.88</v>
      </c>
      <c r="S1917" s="96" t="n">
        <v>0.96</v>
      </c>
      <c r="T1917" s="96" t="n">
        <v>1.02</v>
      </c>
      <c r="U1917" s="96" t="n">
        <v>0.98</v>
      </c>
      <c r="V1917" s="103" t="n">
        <v>0.89</v>
      </c>
      <c r="W1917" s="102" t="n">
        <v>4</v>
      </c>
      <c r="X1917" s="93" t="n"/>
      <c r="Y1917" s="91" t="inlineStr">
        <is>
          <t>None</t>
        </is>
      </c>
      <c r="Z1917" s="99" t="n">
        <v>64.87</v>
      </c>
      <c r="AA1917" s="96" t="n">
        <v>0.98</v>
      </c>
      <c r="AB1917" s="96" t="n">
        <v>0.97</v>
      </c>
      <c r="AC1917" s="96" t="n">
        <v>0.87</v>
      </c>
      <c r="AD1917" s="96" t="n">
        <v>0.91</v>
      </c>
      <c r="AE1917" s="96" t="n">
        <v>0.98</v>
      </c>
      <c r="AF1917" s="103" t="n">
        <v>1.05</v>
      </c>
      <c r="AG1917" s="91" t="inlineStr">
        <is>
          <t>Normal</t>
        </is>
      </c>
      <c r="AH1917" s="100" t="n">
        <v>0</v>
      </c>
      <c r="AI1917" s="101" t="n">
        <v>0</v>
      </c>
      <c r="AJ1917" s="92" t="inlineStr">
        <is>
          <t>N</t>
        </is>
      </c>
      <c r="AK1917" s="96" t="n"/>
      <c r="AL1917" s="91" t="inlineStr">
        <is>
          <t>n/a</t>
        </is>
      </c>
      <c r="AM1917" s="93" t="n"/>
      <c r="AN1917" s="92" t="inlineStr">
        <is>
          <t>None</t>
        </is>
      </c>
      <c r="AO1917" s="102" t="n">
        <v>0</v>
      </c>
      <c r="AP1917" s="103" t="n">
        <v>0.6</v>
      </c>
      <c r="AQ1917" s="102" t="n">
        <v>19</v>
      </c>
      <c r="AR1917" s="91" t="inlineStr">
        <is>
          <t>N</t>
        </is>
      </c>
      <c r="AS1917" s="104" t="n"/>
      <c r="AT1917" s="92">
        <f>IF(AND(P1917="52-wk high",T1917&gt;=Settings!$B$7),"Y","N")</f>
        <v/>
      </c>
      <c r="AU1917" s="91">
        <f>IF(AND(AD1917&gt;=Settings!$B$8,M1917&gt;0),"Y","N")</f>
        <v/>
      </c>
      <c r="AV1917" s="91">
        <f>IF(OR(AH1917&gt;Settings!$B$9,AI1917&gt;Settings!$B$9),"Y","N")</f>
        <v/>
      </c>
      <c r="AW1917" s="91">
        <f>IF(AJ1917&lt;&gt;"Y","n/a",IF(AND(M1917&gt;0,AK1917&gt;Settings!$B$10),"Y","N"))</f>
        <v/>
      </c>
      <c r="AX1917" s="91">
        <f>IF(AO1917&gt;=Settings!$B$11,"Y","N")</f>
        <v/>
      </c>
      <c r="AY1917" s="99">
        <f>(AT1917="Y")+(AU1917="Y")+(AV1917="Y")+(AW1917="Y")+(AX1917="Y")</f>
        <v/>
      </c>
      <c r="AZ1917" s="94">
        <f>IF(AY1917=0,"None",_xlfn.TEXTJOIN(", ",TRUE(),IF(AT1917="Y","Breakout",""),IF(AU1917="Y","Accumulation",""),IF(AV1917="Y","Institutional buying",""),IF(AW1917="Y","Long buildup",""),IF(AX1917="Y","Momentum leader","")))</f>
        <v/>
      </c>
      <c r="BA1917" s="94">
        <f>IF(BW1917="","","Passes "&amp;AY1917&amp;" of 5 buy-side scans"&amp;IF(G1917="Y","; RED FLAG: filter out using Red flag column",""))</f>
        <v/>
      </c>
      <c r="BB1917" s="91" t="inlineStr">
        <is>
          <t>None</t>
        </is>
      </c>
      <c r="BC1917" s="92" t="inlineStr">
        <is>
          <t>N</t>
        </is>
      </c>
      <c r="BD1917" s="94" t="n"/>
      <c r="BE1917" s="94" t="n"/>
      <c r="BF1917" s="92">
        <f>IF(R1917*100000&gt;=Settings!$B$5,"Y","N")</f>
        <v/>
      </c>
      <c r="BG1917" s="91">
        <f>IF(F1917&gt;Settings!$B$6,"Y","N")</f>
        <v/>
      </c>
      <c r="BH1917" s="97" t="n">
        <v>-44.94</v>
      </c>
      <c r="BI1917" s="96" t="n">
        <v>-6.78</v>
      </c>
      <c r="BJ1917" s="96" t="n">
        <v>-7.61</v>
      </c>
      <c r="BK1917" s="96" t="n">
        <v>-11.15</v>
      </c>
      <c r="BL1917" s="96" t="n">
        <v>-4.38</v>
      </c>
      <c r="BM1917" s="96" t="n">
        <v>-43.43</v>
      </c>
      <c r="BN1917" s="97" t="n">
        <v>-7.14</v>
      </c>
      <c r="BO1917" s="96" t="n">
        <v>-9.23</v>
      </c>
      <c r="BP1917" s="96" t="n">
        <v>-11.95</v>
      </c>
      <c r="BQ1917" s="96" t="n">
        <v>-18.68</v>
      </c>
      <c r="BR1917" s="91" t="inlineStr">
        <is>
          <t>Stacked down</t>
        </is>
      </c>
      <c r="BS1917" s="91" t="inlineStr">
        <is>
          <t>None</t>
        </is>
      </c>
      <c r="BT1917" s="96" t="n">
        <v>26.7</v>
      </c>
      <c r="BU1917" s="91" t="inlineStr">
        <is>
          <t>N</t>
        </is>
      </c>
      <c r="BV1917" s="99">
        <f>IF(OR(BF1917&lt;&gt;"Y",BG1917&lt;&gt;"Y"),"",(AND(ISNUMBER(BQ1917),BQ1917&gt;0))+(BR1917="Stacked up")+(AND(ISNUMBER(BH1917),BH1917&gt;=-Settings!$B$17))+(AND(ISNUMBER(BK1917),ISNUMBER(BM1917),BK1917&gt;0,BM1917&gt;0))+(AND(ISNUMBER(AQ1917),AQ1917&gt;=Settings!$B$18))+(AND(ISNUMBER(BT1917),BT1917&gt;=Settings!$B$19,BT1917&lt;=Settings!$B$20))+(AND(ISNUMBER(AS1917),AS1917&gt;0))+(AND(ISNUMBER(T1917),ISNUMBER(M1917),T1917&gt;=Settings!$B$21,M1917&gt;0))+(AND(ISNUMBER(AD1917),ISNUMBER(M1917),AD1917&gt;=Settings!$B$22,M1917&gt;0))+(AY1917&gt;=1))</f>
        <v/>
      </c>
      <c r="BW1917" s="91">
        <f>IF(OR(AY1917=0,BF1917&lt;&gt;"Y",BG1917&lt;&gt;"Y"),"",1+SUMPRODUCT(($A$6:$A$2604=A1917)*($AY$6:$AY$2604&gt;0)*($BF$6:$BF$2604="Y")*($BG$6:$BG$2604="Y")*(($AY$6:$AY$2604&gt;AY1917)+($AY$6:$AY$2604=AY1917)*($AD$6:$AD$2604&gt;AD1917))))</f>
        <v/>
      </c>
    </row>
    <row r="1918" ht="23.85" customHeight="1" s="55">
      <c r="A1918" s="90" t="n">
        <v>46296</v>
      </c>
      <c r="B1918" s="91" t="inlineStr">
        <is>
          <t>MENNPIS</t>
        </is>
      </c>
      <c r="C1918" s="91" t="inlineStr">
        <is>
          <t>INE650G01029</t>
        </is>
      </c>
      <c r="D1918" s="91" t="n"/>
      <c r="E1918" s="91" t="inlineStr">
        <is>
          <t>None</t>
        </is>
      </c>
      <c r="F1918" s="93" t="n">
        <v>363</v>
      </c>
      <c r="G1918" s="92" t="inlineStr">
        <is>
          <t>Y</t>
        </is>
      </c>
      <c r="H1918" s="94" t="inlineStr">
        <is>
          <t>ESM Stage 1; T2T (BE series)</t>
        </is>
      </c>
      <c r="I1918" s="91" t="inlineStr">
        <is>
          <t>Y</t>
        </is>
      </c>
      <c r="J1918" s="92">
        <f>IF(K1918="","N","Y")</f>
        <v/>
      </c>
      <c r="K1918" s="94">
        <f>_xlfn.TEXTJOIN("; ",TRUE,IF(P1918="52-wk low","52-wk low",""),IF(AND(AD1918&gt;=Settings!$B$12,M1918&lt;0),"Distribution",""),IF(AND(AJ1918="Y",M1918&lt;0,AK1918&lt;-Settings!$B$13),"Long unwinding",""),IF(AND(AJ1918="Y",M1918&lt;0,AK1918&gt;Settings!$B$13),"Short buildup",""))</f>
        <v/>
      </c>
      <c r="L1918" s="95" t="n">
        <v>71.20999999999999</v>
      </c>
      <c r="M1918" s="96" t="n">
        <v>-1.48</v>
      </c>
      <c r="N1918" s="93" t="n">
        <v>1311</v>
      </c>
      <c r="O1918" s="91" t="inlineStr">
        <is>
          <t>None</t>
        </is>
      </c>
      <c r="P1918" s="91" t="inlineStr">
        <is>
          <t>None</t>
        </is>
      </c>
      <c r="Q1918" s="97" t="n">
        <v>0.15</v>
      </c>
      <c r="R1918" s="96" t="n">
        <v>0.78</v>
      </c>
      <c r="S1918" s="96" t="n">
        <v>0.18</v>
      </c>
      <c r="T1918" s="96" t="n">
        <v>0.16</v>
      </c>
      <c r="U1918" s="96" t="n">
        <v>0.14</v>
      </c>
      <c r="V1918" s="103" t="n">
        <v>0.76</v>
      </c>
      <c r="W1918" s="102" t="n"/>
      <c r="X1918" s="93" t="n"/>
      <c r="Y1918" s="91" t="inlineStr">
        <is>
          <t>None</t>
        </is>
      </c>
      <c r="Z1918" s="99" t="n"/>
      <c r="AA1918" s="96" t="n"/>
      <c r="AB1918" s="96" t="n"/>
      <c r="AC1918" s="96" t="n"/>
      <c r="AD1918" s="96" t="n"/>
      <c r="AE1918" s="96" t="n"/>
      <c r="AF1918" s="103" t="n"/>
      <c r="AG1918" s="91" t="inlineStr">
        <is>
          <t>No delivery data</t>
        </is>
      </c>
      <c r="AH1918" s="100" t="n">
        <v>0</v>
      </c>
      <c r="AI1918" s="101" t="n">
        <v>0</v>
      </c>
      <c r="AJ1918" s="92" t="inlineStr">
        <is>
          <t>N</t>
        </is>
      </c>
      <c r="AK1918" s="96" t="n"/>
      <c r="AL1918" s="91" t="inlineStr">
        <is>
          <t>n/a</t>
        </is>
      </c>
      <c r="AM1918" s="93" t="n"/>
      <c r="AN1918" s="92" t="inlineStr">
        <is>
          <t>None</t>
        </is>
      </c>
      <c r="AO1918" s="102" t="n">
        <v>0</v>
      </c>
      <c r="AP1918" s="103" t="n"/>
      <c r="AQ1918" s="102" t="n"/>
      <c r="AR1918" s="91" t="inlineStr">
        <is>
          <t>N</t>
        </is>
      </c>
      <c r="AS1918" s="104" t="n"/>
      <c r="AT1918" s="92">
        <f>IF(AND(P1918="52-wk high",T1918&gt;=Settings!$B$7),"Y","N")</f>
        <v/>
      </c>
      <c r="AU1918" s="91">
        <f>IF(AND(AD1918&gt;=Settings!$B$8,M1918&gt;0),"Y","N")</f>
        <v/>
      </c>
      <c r="AV1918" s="91">
        <f>IF(OR(AH1918&gt;Settings!$B$9,AI1918&gt;Settings!$B$9),"Y","N")</f>
        <v/>
      </c>
      <c r="AW1918" s="91">
        <f>IF(AJ1918&lt;&gt;"Y","n/a",IF(AND(M1918&gt;0,AK1918&gt;Settings!$B$10),"Y","N"))</f>
        <v/>
      </c>
      <c r="AX1918" s="91">
        <f>IF(AO1918&gt;=Settings!$B$11,"Y","N")</f>
        <v/>
      </c>
      <c r="AY1918" s="99">
        <f>(AT1918="Y")+(AU1918="Y")+(AV1918="Y")+(AW1918="Y")+(AX1918="Y")</f>
        <v/>
      </c>
      <c r="AZ1918" s="94">
        <f>IF(AY1918=0,"None",_xlfn.TEXTJOIN(", ",TRUE(),IF(AT1918="Y","Breakout",""),IF(AU1918="Y","Accumulation",""),IF(AV1918="Y","Institutional buying",""),IF(AW1918="Y","Long buildup",""),IF(AX1918="Y","Momentum leader","")))</f>
        <v/>
      </c>
      <c r="BA1918" s="94">
        <f>IF(BW1918="","","Passes "&amp;AY1918&amp;" of 5 buy-side scans"&amp;IF(G1918="Y","; RED FLAG: filter out using Red flag column",""))</f>
        <v/>
      </c>
      <c r="BB1918" s="91" t="inlineStr">
        <is>
          <t>None</t>
        </is>
      </c>
      <c r="BC1918" s="92" t="inlineStr">
        <is>
          <t>N</t>
        </is>
      </c>
      <c r="BD1918" s="94" t="n"/>
      <c r="BE1918" s="94" t="n"/>
      <c r="BF1918" s="92">
        <f>IF(R1918*100000&gt;=Settings!$B$5,"Y","N")</f>
        <v/>
      </c>
      <c r="BG1918" s="91">
        <f>IF(F1918&gt;Settings!$B$6,"Y","N")</f>
        <v/>
      </c>
      <c r="BH1918" s="97" t="n">
        <v>-17</v>
      </c>
      <c r="BI1918" s="96" t="n">
        <v>-2.29</v>
      </c>
      <c r="BJ1918" s="96" t="n">
        <v>-4.16</v>
      </c>
      <c r="BK1918" s="96" t="n">
        <v>7.26</v>
      </c>
      <c r="BL1918" s="96" t="n"/>
      <c r="BM1918" s="96" t="n"/>
      <c r="BN1918" s="97" t="n">
        <v>-3.22</v>
      </c>
      <c r="BO1918" s="96" t="n">
        <v>-2.12</v>
      </c>
      <c r="BP1918" s="96" t="n">
        <v>2.43</v>
      </c>
      <c r="BQ1918" s="96" t="n"/>
      <c r="BR1918" s="91" t="n"/>
      <c r="BS1918" s="91" t="inlineStr">
        <is>
          <t>None</t>
        </is>
      </c>
      <c r="BT1918" s="96" t="n">
        <v>37.1</v>
      </c>
      <c r="BU1918" s="91" t="n"/>
      <c r="BV1918" s="99">
        <f>IF(OR(BF1918&lt;&gt;"Y",BG1918&lt;&gt;"Y"),"",(AND(ISNUMBER(BQ1918),BQ1918&gt;0))+(BR1918="Stacked up")+(AND(ISNUMBER(BH1918),BH1918&gt;=-Settings!$B$17))+(AND(ISNUMBER(BK1918),ISNUMBER(BM1918),BK1918&gt;0,BM1918&gt;0))+(AND(ISNUMBER(AQ1918),AQ1918&gt;=Settings!$B$18))+(AND(ISNUMBER(BT1918),BT1918&gt;=Settings!$B$19,BT1918&lt;=Settings!$B$20))+(AND(ISNUMBER(AS1918),AS1918&gt;0))+(AND(ISNUMBER(T1918),ISNUMBER(M1918),T1918&gt;=Settings!$B$21,M1918&gt;0))+(AND(ISNUMBER(AD1918),ISNUMBER(M1918),AD1918&gt;=Settings!$B$22,M1918&gt;0))+(AY1918&gt;=1))</f>
        <v/>
      </c>
      <c r="BW1918" s="91">
        <f>IF(OR(AY1918=0,BF1918&lt;&gt;"Y",BG1918&lt;&gt;"Y"),"",1+SUMPRODUCT(($A$6:$A$2604=A1918)*($AY$6:$AY$2604&gt;0)*($BF$6:$BF$2604="Y")*($BG$6:$BG$2604="Y")*(($AY$6:$AY$2604&gt;AY1918)+($AY$6:$AY$2604=AY1918)*($AD$6:$AD$2604&gt;AD1918))))</f>
        <v/>
      </c>
    </row>
    <row r="1919" ht="23.85" customHeight="1" s="55">
      <c r="A1919" s="90" t="n">
        <v>46296</v>
      </c>
      <c r="B1919" s="91" t="inlineStr">
        <is>
          <t>S&amp;SPOWER</t>
        </is>
      </c>
      <c r="C1919" s="91" t="inlineStr">
        <is>
          <t>INE902B01017</t>
        </is>
      </c>
      <c r="D1919" s="91" t="n"/>
      <c r="E1919" s="91" t="inlineStr">
        <is>
          <t>None</t>
        </is>
      </c>
      <c r="F1919" s="93" t="n">
        <v>363</v>
      </c>
      <c r="G1919" s="92" t="inlineStr">
        <is>
          <t>N</t>
        </is>
      </c>
      <c r="H1919" s="94" t="n"/>
      <c r="I1919" s="91" t="inlineStr">
        <is>
          <t>N</t>
        </is>
      </c>
      <c r="J1919" s="92">
        <f>IF(K1919="","N","Y")</f>
        <v/>
      </c>
      <c r="K1919" s="94">
        <f>_xlfn.TEXTJOIN("; ",TRUE,IF(P1919="52-wk low","52-wk low",""),IF(AND(AD1919&gt;=Settings!$B$12,M1919&lt;0),"Distribution",""),IF(AND(AJ1919="Y",M1919&lt;0,AK1919&lt;-Settings!$B$13),"Long unwinding",""),IF(AND(AJ1919="Y",M1919&lt;0,AK1919&gt;Settings!$B$13),"Short buildup",""))</f>
        <v/>
      </c>
      <c r="L1919" s="95" t="n">
        <v>294.1</v>
      </c>
      <c r="M1919" s="96" t="n">
        <v>-1.36</v>
      </c>
      <c r="N1919" s="93" t="n">
        <v>1230</v>
      </c>
      <c r="O1919" s="91" t="inlineStr">
        <is>
          <t>None</t>
        </is>
      </c>
      <c r="P1919" s="91" t="inlineStr">
        <is>
          <t>None</t>
        </is>
      </c>
      <c r="Q1919" s="97" t="n">
        <v>0.02</v>
      </c>
      <c r="R1919" s="96" t="n">
        <v>0.04</v>
      </c>
      <c r="S1919" s="96" t="n">
        <v>0.55</v>
      </c>
      <c r="T1919" s="96" t="n">
        <v>0.42</v>
      </c>
      <c r="U1919" s="96" t="n">
        <v>0.6</v>
      </c>
      <c r="V1919" s="103" t="n">
        <v>1.09</v>
      </c>
      <c r="W1919" s="102" t="n">
        <v>4</v>
      </c>
      <c r="X1919" s="93" t="n"/>
      <c r="Y1919" s="91" t="inlineStr">
        <is>
          <t>None</t>
        </is>
      </c>
      <c r="Z1919" s="99" t="n">
        <v>93.76000000000001</v>
      </c>
      <c r="AA1919" s="96" t="n">
        <v>1.26</v>
      </c>
      <c r="AB1919" s="96" t="n">
        <v>1.32</v>
      </c>
      <c r="AC1919" s="96" t="n">
        <v>0.67</v>
      </c>
      <c r="AD1919" s="96" t="n">
        <v>0.59</v>
      </c>
      <c r="AE1919" s="96" t="n"/>
      <c r="AF1919" s="103" t="n">
        <v>1.11</v>
      </c>
      <c r="AG1919" s="91" t="inlineStr">
        <is>
          <t>Normal</t>
        </is>
      </c>
      <c r="AH1919" s="100" t="n">
        <v>0</v>
      </c>
      <c r="AI1919" s="101" t="n">
        <v>0</v>
      </c>
      <c r="AJ1919" s="92" t="inlineStr">
        <is>
          <t>N</t>
        </is>
      </c>
      <c r="AK1919" s="96" t="n"/>
      <c r="AL1919" s="91" t="inlineStr">
        <is>
          <t>n/a</t>
        </is>
      </c>
      <c r="AM1919" s="93" t="n"/>
      <c r="AN1919" s="92" t="inlineStr">
        <is>
          <t>None</t>
        </is>
      </c>
      <c r="AO1919" s="102" t="n">
        <v>0</v>
      </c>
      <c r="AP1919" s="103" t="n">
        <v>0.67</v>
      </c>
      <c r="AQ1919" s="102" t="n">
        <v>32</v>
      </c>
      <c r="AR1919" s="91" t="inlineStr">
        <is>
          <t>N</t>
        </is>
      </c>
      <c r="AS1919" s="104" t="n"/>
      <c r="AT1919" s="92">
        <f>IF(AND(P1919="52-wk high",T1919&gt;=Settings!$B$7),"Y","N")</f>
        <v/>
      </c>
      <c r="AU1919" s="91">
        <f>IF(AND(AD1919&gt;=Settings!$B$8,M1919&gt;0),"Y","N")</f>
        <v/>
      </c>
      <c r="AV1919" s="91">
        <f>IF(OR(AH1919&gt;Settings!$B$9,AI1919&gt;Settings!$B$9),"Y","N")</f>
        <v/>
      </c>
      <c r="AW1919" s="91">
        <f>IF(AJ1919&lt;&gt;"Y","n/a",IF(AND(M1919&gt;0,AK1919&gt;Settings!$B$10),"Y","N"))</f>
        <v/>
      </c>
      <c r="AX1919" s="91">
        <f>IF(AO1919&gt;=Settings!$B$11,"Y","N")</f>
        <v/>
      </c>
      <c r="AY1919" s="99">
        <f>(AT1919="Y")+(AU1919="Y")+(AV1919="Y")+(AW1919="Y")+(AX1919="Y")</f>
        <v/>
      </c>
      <c r="AZ1919" s="94">
        <f>IF(AY1919=0,"None",_xlfn.TEXTJOIN(", ",TRUE(),IF(AT1919="Y","Breakout",""),IF(AU1919="Y","Accumulation",""),IF(AV1919="Y","Institutional buying",""),IF(AW1919="Y","Long buildup",""),IF(AX1919="Y","Momentum leader","")))</f>
        <v/>
      </c>
      <c r="BA1919" s="94">
        <f>IF(BW1919="","","Passes "&amp;AY1919&amp;" of 5 buy-side scans"&amp;IF(G1919="Y","; RED FLAG: filter out using Red flag column",""))</f>
        <v/>
      </c>
      <c r="BB1919" s="91" t="inlineStr">
        <is>
          <t>None</t>
        </is>
      </c>
      <c r="BC1919" s="92" t="inlineStr">
        <is>
          <t>Y</t>
        </is>
      </c>
      <c r="BD1919" s="94" t="inlineStr">
        <is>
          <t>Few traders (&lt;100 unique PAN, 30 days)</t>
        </is>
      </c>
      <c r="BE1919" s="94" t="n"/>
      <c r="BF1919" s="92">
        <f>IF(R1919*100000&gt;=Settings!$B$5,"Y","N")</f>
        <v/>
      </c>
      <c r="BG1919" s="91">
        <f>IF(F1919&gt;Settings!$B$6,"Y","N")</f>
        <v/>
      </c>
      <c r="BH1919" s="97" t="n">
        <v>-33.9</v>
      </c>
      <c r="BI1919" s="96" t="n">
        <v>-6.74</v>
      </c>
      <c r="BJ1919" s="96" t="n">
        <v>-11.27</v>
      </c>
      <c r="BK1919" s="96" t="n">
        <v>-19.97</v>
      </c>
      <c r="BL1919" s="96" t="n">
        <v>-7.6</v>
      </c>
      <c r="BM1919" s="96" t="n">
        <v>-24.72</v>
      </c>
      <c r="BN1919" s="97" t="n">
        <v>-7.04</v>
      </c>
      <c r="BO1919" s="96" t="n">
        <v>-9.800000000000001</v>
      </c>
      <c r="BP1919" s="96" t="n">
        <v>-12.17</v>
      </c>
      <c r="BQ1919" s="96" t="n">
        <v>-13.86</v>
      </c>
      <c r="BR1919" s="91" t="inlineStr">
        <is>
          <t>Stacked down</t>
        </is>
      </c>
      <c r="BS1919" s="91" t="inlineStr">
        <is>
          <t>None</t>
        </is>
      </c>
      <c r="BT1919" s="96" t="n">
        <v>28.6</v>
      </c>
      <c r="BU1919" s="91" t="inlineStr">
        <is>
          <t>N</t>
        </is>
      </c>
      <c r="BV1919" s="99">
        <f>IF(OR(BF1919&lt;&gt;"Y",BG1919&lt;&gt;"Y"),"",(AND(ISNUMBER(BQ1919),BQ1919&gt;0))+(BR1919="Stacked up")+(AND(ISNUMBER(BH1919),BH1919&gt;=-Settings!$B$17))+(AND(ISNUMBER(BK1919),ISNUMBER(BM1919),BK1919&gt;0,BM1919&gt;0))+(AND(ISNUMBER(AQ1919),AQ1919&gt;=Settings!$B$18))+(AND(ISNUMBER(BT1919),BT1919&gt;=Settings!$B$19,BT1919&lt;=Settings!$B$20))+(AND(ISNUMBER(AS1919),AS1919&gt;0))+(AND(ISNUMBER(T1919),ISNUMBER(M1919),T1919&gt;=Settings!$B$21,M1919&gt;0))+(AND(ISNUMBER(AD1919),ISNUMBER(M1919),AD1919&gt;=Settings!$B$22,M1919&gt;0))+(AY1919&gt;=1))</f>
        <v/>
      </c>
      <c r="BW1919" s="91">
        <f>IF(OR(AY1919=0,BF1919&lt;&gt;"Y",BG1919&lt;&gt;"Y"),"",1+SUMPRODUCT(($A$6:$A$2604=A1919)*($AY$6:$AY$2604&gt;0)*($BF$6:$BF$2604="Y")*($BG$6:$BG$2604="Y")*(($AY$6:$AY$2604&gt;AY1919)+($AY$6:$AY$2604=AY1919)*($AD$6:$AD$2604&gt;AD1919))))</f>
        <v/>
      </c>
    </row>
    <row r="1920" ht="23.85" customHeight="1" s="55">
      <c r="A1920" s="90" t="n">
        <v>46296</v>
      </c>
      <c r="B1920" s="91" t="inlineStr">
        <is>
          <t>EBIX</t>
        </is>
      </c>
      <c r="C1920" s="91" t="inlineStr">
        <is>
          <t>INE432F01032</t>
        </is>
      </c>
      <c r="D1920" s="91" t="n"/>
      <c r="E1920" s="91" t="inlineStr">
        <is>
          <t>None</t>
        </is>
      </c>
      <c r="F1920" s="93" t="n">
        <v>362</v>
      </c>
      <c r="G1920" s="92" t="inlineStr">
        <is>
          <t>Y</t>
        </is>
      </c>
      <c r="H1920" s="94" t="inlineStr">
        <is>
          <t>T2T (BE series)</t>
        </is>
      </c>
      <c r="I1920" s="91" t="inlineStr">
        <is>
          <t>Y</t>
        </is>
      </c>
      <c r="J1920" s="92">
        <f>IF(K1920="","N","Y")</f>
        <v/>
      </c>
      <c r="K1920" s="94">
        <f>_xlfn.TEXTJOIN("; ",TRUE,IF(P1920="52-wk low","52-wk low",""),IF(AND(AD1920&gt;=Settings!$B$12,M1920&lt;0),"Distribution",""),IF(AND(AJ1920="Y",M1920&lt;0,AK1920&lt;-Settings!$B$13),"Long unwinding",""),IF(AND(AJ1920="Y",M1920&lt;0,AK1920&gt;Settings!$B$13),"Short buildup",""))</f>
        <v/>
      </c>
      <c r="L1920" s="95" t="n">
        <v>16.89</v>
      </c>
      <c r="M1920" s="96" t="n">
        <v>-0.47</v>
      </c>
      <c r="N1920" s="93" t="n">
        <v>781</v>
      </c>
      <c r="O1920" s="91" t="inlineStr">
        <is>
          <t>None</t>
        </is>
      </c>
      <c r="P1920" s="91" t="inlineStr">
        <is>
          <t>None</t>
        </is>
      </c>
      <c r="Q1920" s="97" t="n">
        <v>0.26</v>
      </c>
      <c r="R1920" s="96" t="n">
        <v>0.32</v>
      </c>
      <c r="S1920" s="96" t="n">
        <v>0.77</v>
      </c>
      <c r="T1920" s="96" t="n"/>
      <c r="U1920" s="96" t="n"/>
      <c r="V1920" s="103" t="n"/>
      <c r="W1920" s="102" t="n"/>
      <c r="X1920" s="93" t="n"/>
      <c r="Y1920" s="91" t="inlineStr">
        <is>
          <t>None</t>
        </is>
      </c>
      <c r="Z1920" s="99" t="n"/>
      <c r="AA1920" s="96" t="n"/>
      <c r="AB1920" s="96" t="n"/>
      <c r="AC1920" s="96" t="n"/>
      <c r="AD1920" s="96" t="n"/>
      <c r="AE1920" s="96" t="n"/>
      <c r="AF1920" s="103" t="n"/>
      <c r="AG1920" s="91" t="n"/>
      <c r="AH1920" s="100" t="n">
        <v>0</v>
      </c>
      <c r="AI1920" s="101" t="n">
        <v>0</v>
      </c>
      <c r="AJ1920" s="92" t="inlineStr">
        <is>
          <t>N</t>
        </is>
      </c>
      <c r="AK1920" s="96" t="n"/>
      <c r="AL1920" s="91" t="inlineStr">
        <is>
          <t>n/a</t>
        </is>
      </c>
      <c r="AM1920" s="93" t="n"/>
      <c r="AN1920" s="92" t="inlineStr">
        <is>
          <t>None</t>
        </is>
      </c>
      <c r="AO1920" s="102" t="n">
        <v>0</v>
      </c>
      <c r="AP1920" s="103" t="n"/>
      <c r="AQ1920" s="102" t="n"/>
      <c r="AR1920" s="91" t="inlineStr">
        <is>
          <t>N</t>
        </is>
      </c>
      <c r="AS1920" s="104" t="n"/>
      <c r="AT1920" s="92">
        <f>IF(AND(P1920="52-wk high",T1920&gt;=Settings!$B$7),"Y","N")</f>
        <v/>
      </c>
      <c r="AU1920" s="91">
        <f>IF(AND(AD1920&gt;=Settings!$B$8,M1920&gt;0),"Y","N")</f>
        <v/>
      </c>
      <c r="AV1920" s="91">
        <f>IF(OR(AH1920&gt;Settings!$B$9,AI1920&gt;Settings!$B$9),"Y","N")</f>
        <v/>
      </c>
      <c r="AW1920" s="91">
        <f>IF(AJ1920&lt;&gt;"Y","n/a",IF(AND(M1920&gt;0,AK1920&gt;Settings!$B$10),"Y","N"))</f>
        <v/>
      </c>
      <c r="AX1920" s="91">
        <f>IF(AO1920&gt;=Settings!$B$11,"Y","N")</f>
        <v/>
      </c>
      <c r="AY1920" s="99">
        <f>(AT1920="Y")+(AU1920="Y")+(AV1920="Y")+(AW1920="Y")+(AX1920="Y")</f>
        <v/>
      </c>
      <c r="AZ1920" s="94">
        <f>IF(AY1920=0,"None",_xlfn.TEXTJOIN(", ",TRUE(),IF(AT1920="Y","Breakout",""),IF(AU1920="Y","Accumulation",""),IF(AV1920="Y","Institutional buying",""),IF(AW1920="Y","Long buildup",""),IF(AX1920="Y","Momentum leader","")))</f>
        <v/>
      </c>
      <c r="BA1920" s="94">
        <f>IF(BW1920="","","Passes "&amp;AY1920&amp;" of 5 buy-side scans"&amp;IF(G1920="Y","; RED FLAG: filter out using Red flag column",""))</f>
        <v/>
      </c>
      <c r="BB1920" s="91" t="inlineStr">
        <is>
          <t>None</t>
        </is>
      </c>
      <c r="BC1920" s="92" t="inlineStr">
        <is>
          <t>Y</t>
        </is>
      </c>
      <c r="BD1920" s="94" t="inlineStr">
        <is>
          <t>Few traders (&lt;100 unique PAN, 30 days)</t>
        </is>
      </c>
      <c r="BE1920" s="94" t="n"/>
      <c r="BF1920" s="92">
        <f>IF(R1920*100000&gt;=Settings!$B$5,"Y","N")</f>
        <v/>
      </c>
      <c r="BG1920" s="91">
        <f>IF(F1920&gt;Settings!$B$6,"Y","N")</f>
        <v/>
      </c>
      <c r="BH1920" s="97" t="n">
        <v>-26.02</v>
      </c>
      <c r="BI1920" s="96" t="n">
        <v>-5.59</v>
      </c>
      <c r="BJ1920" s="96" t="n">
        <v>-15.51</v>
      </c>
      <c r="BK1920" s="96" t="n"/>
      <c r="BL1920" s="96" t="n"/>
      <c r="BM1920" s="96" t="n"/>
      <c r="BN1920" s="97" t="n">
        <v>-7.87</v>
      </c>
      <c r="BO1920" s="96" t="n"/>
      <c r="BP1920" s="96" t="n"/>
      <c r="BQ1920" s="96" t="n"/>
      <c r="BR1920" s="91" t="n"/>
      <c r="BS1920" s="91" t="n"/>
      <c r="BT1920" s="96" t="n">
        <v>27.6</v>
      </c>
      <c r="BU1920" s="91" t="n"/>
      <c r="BV1920" s="99">
        <f>IF(OR(BF1920&lt;&gt;"Y",BG1920&lt;&gt;"Y"),"",(AND(ISNUMBER(BQ1920),BQ1920&gt;0))+(BR1920="Stacked up")+(AND(ISNUMBER(BH1920),BH1920&gt;=-Settings!$B$17))+(AND(ISNUMBER(BK1920),ISNUMBER(BM1920),BK1920&gt;0,BM1920&gt;0))+(AND(ISNUMBER(AQ1920),AQ1920&gt;=Settings!$B$18))+(AND(ISNUMBER(BT1920),BT1920&gt;=Settings!$B$19,BT1920&lt;=Settings!$B$20))+(AND(ISNUMBER(AS1920),AS1920&gt;0))+(AND(ISNUMBER(T1920),ISNUMBER(M1920),T1920&gt;=Settings!$B$21,M1920&gt;0))+(AND(ISNUMBER(AD1920),ISNUMBER(M1920),AD1920&gt;=Settings!$B$22,M1920&gt;0))+(AY1920&gt;=1))</f>
        <v/>
      </c>
      <c r="BW1920" s="91">
        <f>IF(OR(AY1920=0,BF1920&lt;&gt;"Y",BG1920&lt;&gt;"Y"),"",1+SUMPRODUCT(($A$6:$A$2604=A1920)*($AY$6:$AY$2604&gt;0)*($BF$6:$BF$2604="Y")*($BG$6:$BG$2604="Y")*(($AY$6:$AY$2604&gt;AY1920)+($AY$6:$AY$2604=AY1920)*($AD$6:$AD$2604&gt;AD1920))))</f>
        <v/>
      </c>
    </row>
    <row r="1921" ht="23.85" customHeight="1" s="55">
      <c r="A1921" s="90" t="n">
        <v>46296</v>
      </c>
      <c r="B1921" s="91" t="inlineStr">
        <is>
          <t>AVONMORE</t>
        </is>
      </c>
      <c r="C1921" s="91" t="inlineStr">
        <is>
          <t>INE323B01024</t>
        </is>
      </c>
      <c r="D1921" s="91" t="n"/>
      <c r="E1921" s="91" t="inlineStr">
        <is>
          <t>None</t>
        </is>
      </c>
      <c r="F1921" s="93" t="n">
        <v>361</v>
      </c>
      <c r="G1921" s="92" t="inlineStr">
        <is>
          <t>N</t>
        </is>
      </c>
      <c r="H1921" s="94" t="n"/>
      <c r="I1921" s="91" t="inlineStr">
        <is>
          <t>N</t>
        </is>
      </c>
      <c r="J1921" s="92">
        <f>IF(K1921="","N","Y")</f>
        <v/>
      </c>
      <c r="K1921" s="94">
        <f>_xlfn.TEXTJOIN("; ",TRUE,IF(P1921="52-wk low","52-wk low",""),IF(AND(AD1921&gt;=Settings!$B$12,M1921&lt;0),"Distribution",""),IF(AND(AJ1921="Y",M1921&lt;0,AK1921&lt;-Settings!$B$13),"Long unwinding",""),IF(AND(AJ1921="Y",M1921&lt;0,AK1921&gt;Settings!$B$13),"Short buildup",""))</f>
        <v/>
      </c>
      <c r="L1921" s="95" t="n">
        <v>12.79</v>
      </c>
      <c r="M1921" s="96" t="n">
        <v>-1.16</v>
      </c>
      <c r="N1921" s="93" t="n">
        <v>1124</v>
      </c>
      <c r="O1921" s="91" t="inlineStr">
        <is>
          <t>None</t>
        </is>
      </c>
      <c r="P1921" s="91" t="inlineStr">
        <is>
          <t>None</t>
        </is>
      </c>
      <c r="Q1921" s="97" t="n">
        <v>0.93</v>
      </c>
      <c r="R1921" s="96" t="n">
        <v>2.75</v>
      </c>
      <c r="S1921" s="96" t="n">
        <v>0.33</v>
      </c>
      <c r="T1921" s="96" t="n">
        <v>0.3</v>
      </c>
      <c r="U1921" s="96" t="n">
        <v>0.39</v>
      </c>
      <c r="V1921" s="103" t="n">
        <v>1.16</v>
      </c>
      <c r="W1921" s="102" t="n">
        <v>4</v>
      </c>
      <c r="X1921" s="93" t="n"/>
      <c r="Y1921" s="91" t="inlineStr">
        <is>
          <t>None</t>
        </is>
      </c>
      <c r="Z1921" s="99" t="n">
        <v>71.52</v>
      </c>
      <c r="AA1921" s="96" t="n">
        <v>1.02</v>
      </c>
      <c r="AB1921" s="96" t="n">
        <v>1.01</v>
      </c>
      <c r="AC1921" s="96" t="n">
        <v>0.33</v>
      </c>
      <c r="AD1921" s="96" t="n">
        <v>0.32</v>
      </c>
      <c r="AE1921" s="96" t="n">
        <v>0.42</v>
      </c>
      <c r="AF1921" s="103" t="n">
        <v>1.08</v>
      </c>
      <c r="AG1921" s="91" t="inlineStr">
        <is>
          <t>Normal</t>
        </is>
      </c>
      <c r="AH1921" s="100" t="n">
        <v>0</v>
      </c>
      <c r="AI1921" s="101" t="n">
        <v>0</v>
      </c>
      <c r="AJ1921" s="92" t="inlineStr">
        <is>
          <t>N</t>
        </is>
      </c>
      <c r="AK1921" s="96" t="n"/>
      <c r="AL1921" s="91" t="inlineStr">
        <is>
          <t>n/a</t>
        </is>
      </c>
      <c r="AM1921" s="93" t="n"/>
      <c r="AN1921" s="92" t="inlineStr">
        <is>
          <t>None</t>
        </is>
      </c>
      <c r="AO1921" s="102" t="n">
        <v>0</v>
      </c>
      <c r="AP1921" s="103" t="n">
        <v>0.73</v>
      </c>
      <c r="AQ1921" s="102" t="n">
        <v>41</v>
      </c>
      <c r="AR1921" s="91" t="inlineStr">
        <is>
          <t>N</t>
        </is>
      </c>
      <c r="AS1921" s="104" t="n"/>
      <c r="AT1921" s="92">
        <f>IF(AND(P1921="52-wk high",T1921&gt;=Settings!$B$7),"Y","N")</f>
        <v/>
      </c>
      <c r="AU1921" s="91">
        <f>IF(AND(AD1921&gt;=Settings!$B$8,M1921&gt;0),"Y","N")</f>
        <v/>
      </c>
      <c r="AV1921" s="91">
        <f>IF(OR(AH1921&gt;Settings!$B$9,AI1921&gt;Settings!$B$9),"Y","N")</f>
        <v/>
      </c>
      <c r="AW1921" s="91">
        <f>IF(AJ1921&lt;&gt;"Y","n/a",IF(AND(M1921&gt;0,AK1921&gt;Settings!$B$10),"Y","N"))</f>
        <v/>
      </c>
      <c r="AX1921" s="91">
        <f>IF(AO1921&gt;=Settings!$B$11,"Y","N")</f>
        <v/>
      </c>
      <c r="AY1921" s="99">
        <f>(AT1921="Y")+(AU1921="Y")+(AV1921="Y")+(AW1921="Y")+(AX1921="Y")</f>
        <v/>
      </c>
      <c r="AZ1921" s="94">
        <f>IF(AY1921=0,"None",_xlfn.TEXTJOIN(", ",TRUE(),IF(AT1921="Y","Breakout",""),IF(AU1921="Y","Accumulation",""),IF(AV1921="Y","Institutional buying",""),IF(AW1921="Y","Long buildup",""),IF(AX1921="Y","Momentum leader","")))</f>
        <v/>
      </c>
      <c r="BA1921" s="94">
        <f>IF(BW1921="","","Passes "&amp;AY1921&amp;" of 5 buy-side scans"&amp;IF(G1921="Y","; RED FLAG: filter out using Red flag column",""))</f>
        <v/>
      </c>
      <c r="BB1921" s="91" t="inlineStr">
        <is>
          <t>None</t>
        </is>
      </c>
      <c r="BC1921" s="92" t="inlineStr">
        <is>
          <t>N</t>
        </is>
      </c>
      <c r="BD1921" s="94" t="n"/>
      <c r="BE1921" s="94" t="n"/>
      <c r="BF1921" s="92">
        <f>IF(R1921*100000&gt;=Settings!$B$5,"Y","N")</f>
        <v/>
      </c>
      <c r="BG1921" s="91">
        <f>IF(F1921&gt;Settings!$B$6,"Y","N")</f>
        <v/>
      </c>
      <c r="BH1921" s="97" t="n">
        <v>-37.27</v>
      </c>
      <c r="BI1921" s="96" t="n">
        <v>-2.37</v>
      </c>
      <c r="BJ1921" s="96" t="n">
        <v>-4.12</v>
      </c>
      <c r="BK1921" s="96" t="n">
        <v>26.26</v>
      </c>
      <c r="BL1921" s="96" t="n">
        <v>12.09</v>
      </c>
      <c r="BM1921" s="96" t="n">
        <v>-32.33</v>
      </c>
      <c r="BN1921" s="97" t="n">
        <v>-2.03</v>
      </c>
      <c r="BO1921" s="96" t="n">
        <v>1.52</v>
      </c>
      <c r="BP1921" s="96" t="n">
        <v>3.34</v>
      </c>
      <c r="BQ1921" s="96" t="n">
        <v>-3.48</v>
      </c>
      <c r="BR1921" s="91" t="inlineStr">
        <is>
          <t>Mixed</t>
        </is>
      </c>
      <c r="BS1921" s="91" t="inlineStr">
        <is>
          <t>None</t>
        </is>
      </c>
      <c r="BT1921" s="96" t="n">
        <v>45</v>
      </c>
      <c r="BU1921" s="91" t="inlineStr">
        <is>
          <t>N</t>
        </is>
      </c>
      <c r="BV1921" s="99">
        <f>IF(OR(BF1921&lt;&gt;"Y",BG1921&lt;&gt;"Y"),"",(AND(ISNUMBER(BQ1921),BQ1921&gt;0))+(BR1921="Stacked up")+(AND(ISNUMBER(BH1921),BH1921&gt;=-Settings!$B$17))+(AND(ISNUMBER(BK1921),ISNUMBER(BM1921),BK1921&gt;0,BM1921&gt;0))+(AND(ISNUMBER(AQ1921),AQ1921&gt;=Settings!$B$18))+(AND(ISNUMBER(BT1921),BT1921&gt;=Settings!$B$19,BT1921&lt;=Settings!$B$20))+(AND(ISNUMBER(AS1921),AS1921&gt;0))+(AND(ISNUMBER(T1921),ISNUMBER(M1921),T1921&gt;=Settings!$B$21,M1921&gt;0))+(AND(ISNUMBER(AD1921),ISNUMBER(M1921),AD1921&gt;=Settings!$B$22,M1921&gt;0))+(AY1921&gt;=1))</f>
        <v/>
      </c>
      <c r="BW1921" s="91">
        <f>IF(OR(AY1921=0,BF1921&lt;&gt;"Y",BG1921&lt;&gt;"Y"),"",1+SUMPRODUCT(($A$6:$A$2604=A1921)*($AY$6:$AY$2604&gt;0)*($BF$6:$BF$2604="Y")*($BG$6:$BG$2604="Y")*(($AY$6:$AY$2604&gt;AY1921)+($AY$6:$AY$2604=AY1921)*($AD$6:$AD$2604&gt;AD1921))))</f>
        <v/>
      </c>
    </row>
    <row r="1922" ht="23.85" customHeight="1" s="55">
      <c r="A1922" s="90" t="n">
        <v>46296</v>
      </c>
      <c r="B1922" s="91" t="inlineStr">
        <is>
          <t>BANSWRAS</t>
        </is>
      </c>
      <c r="C1922" s="91" t="inlineStr">
        <is>
          <t>INE629D01020</t>
        </is>
      </c>
      <c r="D1922" s="91" t="n"/>
      <c r="E1922" s="91" t="inlineStr">
        <is>
          <t>None</t>
        </is>
      </c>
      <c r="F1922" s="93" t="n">
        <v>360</v>
      </c>
      <c r="G1922" s="92" t="inlineStr">
        <is>
          <t>N</t>
        </is>
      </c>
      <c r="H1922" s="94" t="n"/>
      <c r="I1922" s="91" t="inlineStr">
        <is>
          <t>N</t>
        </is>
      </c>
      <c r="J1922" s="92">
        <f>IF(K1922="","N","Y")</f>
        <v/>
      </c>
      <c r="K1922" s="94">
        <f>_xlfn.TEXTJOIN("; ",TRUE,IF(P1922="52-wk low","52-wk low",""),IF(AND(AD1922&gt;=Settings!$B$12,M1922&lt;0),"Distribution",""),IF(AND(AJ1922="Y",M1922&lt;0,AK1922&lt;-Settings!$B$13),"Long unwinding",""),IF(AND(AJ1922="Y",M1922&lt;0,AK1922&gt;Settings!$B$13),"Short buildup",""))</f>
        <v/>
      </c>
      <c r="L1922" s="95" t="n">
        <v>105.1</v>
      </c>
      <c r="M1922" s="96" t="n">
        <v>-3.23</v>
      </c>
      <c r="N1922" s="93" t="n">
        <v>2159</v>
      </c>
      <c r="O1922" s="91" t="inlineStr">
        <is>
          <t>None</t>
        </is>
      </c>
      <c r="P1922" s="91" t="inlineStr">
        <is>
          <t>None</t>
        </is>
      </c>
      <c r="Q1922" s="97" t="n">
        <v>0.22</v>
      </c>
      <c r="R1922" s="96" t="n">
        <v>0.28</v>
      </c>
      <c r="S1922" s="96" t="n">
        <v>0.76</v>
      </c>
      <c r="T1922" s="96" t="n">
        <v>0.66</v>
      </c>
      <c r="U1922" s="96" t="n">
        <v>0.52</v>
      </c>
      <c r="V1922" s="103" t="n">
        <v>0.66</v>
      </c>
      <c r="W1922" s="102" t="n">
        <v>2</v>
      </c>
      <c r="X1922" s="93" t="n"/>
      <c r="Y1922" s="91" t="inlineStr">
        <is>
          <t>None</t>
        </is>
      </c>
      <c r="Z1922" s="99" t="n">
        <v>71.02</v>
      </c>
      <c r="AA1922" s="96" t="n">
        <v>1.03</v>
      </c>
      <c r="AB1922" s="96" t="n">
        <v>1.08</v>
      </c>
      <c r="AC1922" s="96" t="n">
        <v>0.85</v>
      </c>
      <c r="AD1922" s="96" t="n">
        <v>0.75</v>
      </c>
      <c r="AE1922" s="96" t="n">
        <v>0.62</v>
      </c>
      <c r="AF1922" s="103" t="n">
        <v>1.07</v>
      </c>
      <c r="AG1922" s="91" t="inlineStr">
        <is>
          <t>Normal</t>
        </is>
      </c>
      <c r="AH1922" s="100" t="n">
        <v>0</v>
      </c>
      <c r="AI1922" s="101" t="n">
        <v>0</v>
      </c>
      <c r="AJ1922" s="92" t="inlineStr">
        <is>
          <t>N</t>
        </is>
      </c>
      <c r="AK1922" s="96" t="n"/>
      <c r="AL1922" s="91" t="inlineStr">
        <is>
          <t>n/a</t>
        </is>
      </c>
      <c r="AM1922" s="93" t="n"/>
      <c r="AN1922" s="92" t="inlineStr">
        <is>
          <t>None</t>
        </is>
      </c>
      <c r="AO1922" s="102" t="n">
        <v>0</v>
      </c>
      <c r="AP1922" s="103" t="n">
        <v>0.74</v>
      </c>
      <c r="AQ1922" s="102" t="n">
        <v>43</v>
      </c>
      <c r="AR1922" s="91" t="inlineStr">
        <is>
          <t>N</t>
        </is>
      </c>
      <c r="AS1922" s="104" t="n"/>
      <c r="AT1922" s="92">
        <f>IF(AND(P1922="52-wk high",T1922&gt;=Settings!$B$7),"Y","N")</f>
        <v/>
      </c>
      <c r="AU1922" s="91">
        <f>IF(AND(AD1922&gt;=Settings!$B$8,M1922&gt;0),"Y","N")</f>
        <v/>
      </c>
      <c r="AV1922" s="91">
        <f>IF(OR(AH1922&gt;Settings!$B$9,AI1922&gt;Settings!$B$9),"Y","N")</f>
        <v/>
      </c>
      <c r="AW1922" s="91">
        <f>IF(AJ1922&lt;&gt;"Y","n/a",IF(AND(M1922&gt;0,AK1922&gt;Settings!$B$10),"Y","N"))</f>
        <v/>
      </c>
      <c r="AX1922" s="91">
        <f>IF(AO1922&gt;=Settings!$B$11,"Y","N")</f>
        <v/>
      </c>
      <c r="AY1922" s="99">
        <f>(AT1922="Y")+(AU1922="Y")+(AV1922="Y")+(AW1922="Y")+(AX1922="Y")</f>
        <v/>
      </c>
      <c r="AZ1922" s="94">
        <f>IF(AY1922=0,"None",_xlfn.TEXTJOIN(", ",TRUE(),IF(AT1922="Y","Breakout",""),IF(AU1922="Y","Accumulation",""),IF(AV1922="Y","Institutional buying",""),IF(AW1922="Y","Long buildup",""),IF(AX1922="Y","Momentum leader","")))</f>
        <v/>
      </c>
      <c r="BA1922" s="94">
        <f>IF(BW1922="","","Passes "&amp;AY1922&amp;" of 5 buy-side scans"&amp;IF(G1922="Y","; RED FLAG: filter out using Red flag column",""))</f>
        <v/>
      </c>
      <c r="BB1922" s="91" t="inlineStr">
        <is>
          <t>None</t>
        </is>
      </c>
      <c r="BC1922" s="92" t="inlineStr">
        <is>
          <t>Y</t>
        </is>
      </c>
      <c r="BD1922" s="94" t="inlineStr">
        <is>
          <t>Few traders (&lt;100 unique PAN, 30 days)</t>
        </is>
      </c>
      <c r="BE1922" s="94" t="n"/>
      <c r="BF1922" s="92">
        <f>IF(R1922*100000&gt;=Settings!$B$5,"Y","N")</f>
        <v/>
      </c>
      <c r="BG1922" s="91">
        <f>IF(F1922&gt;Settings!$B$6,"Y","N")</f>
        <v/>
      </c>
      <c r="BH1922" s="97" t="n">
        <v>-27.01</v>
      </c>
      <c r="BI1922" s="96" t="n">
        <v>-3.88</v>
      </c>
      <c r="BJ1922" s="96" t="n">
        <v>-9.039999999999999</v>
      </c>
      <c r="BK1922" s="96" t="n">
        <v>-20.18</v>
      </c>
      <c r="BL1922" s="96" t="n">
        <v>4.05</v>
      </c>
      <c r="BM1922" s="96" t="n">
        <v>-15.91</v>
      </c>
      <c r="BN1922" s="97" t="n">
        <v>-5.41</v>
      </c>
      <c r="BO1922" s="96" t="n">
        <v>-9.279999999999999</v>
      </c>
      <c r="BP1922" s="96" t="n">
        <v>-11.25</v>
      </c>
      <c r="BQ1922" s="96" t="n">
        <v>-12.19</v>
      </c>
      <c r="BR1922" s="91" t="inlineStr">
        <is>
          <t>Stacked down</t>
        </is>
      </c>
      <c r="BS1922" s="91" t="inlineStr">
        <is>
          <t>None</t>
        </is>
      </c>
      <c r="BT1922" s="96" t="n">
        <v>29.2</v>
      </c>
      <c r="BU1922" s="91" t="inlineStr">
        <is>
          <t>N</t>
        </is>
      </c>
      <c r="BV1922" s="99">
        <f>IF(OR(BF1922&lt;&gt;"Y",BG1922&lt;&gt;"Y"),"",(AND(ISNUMBER(BQ1922),BQ1922&gt;0))+(BR1922="Stacked up")+(AND(ISNUMBER(BH1922),BH1922&gt;=-Settings!$B$17))+(AND(ISNUMBER(BK1922),ISNUMBER(BM1922),BK1922&gt;0,BM1922&gt;0))+(AND(ISNUMBER(AQ1922),AQ1922&gt;=Settings!$B$18))+(AND(ISNUMBER(BT1922),BT1922&gt;=Settings!$B$19,BT1922&lt;=Settings!$B$20))+(AND(ISNUMBER(AS1922),AS1922&gt;0))+(AND(ISNUMBER(T1922),ISNUMBER(M1922),T1922&gt;=Settings!$B$21,M1922&gt;0))+(AND(ISNUMBER(AD1922),ISNUMBER(M1922),AD1922&gt;=Settings!$B$22,M1922&gt;0))+(AY1922&gt;=1))</f>
        <v/>
      </c>
      <c r="BW1922" s="91">
        <f>IF(OR(AY1922=0,BF1922&lt;&gt;"Y",BG1922&lt;&gt;"Y"),"",1+SUMPRODUCT(($A$6:$A$2604=A1922)*($AY$6:$AY$2604&gt;0)*($BF$6:$BF$2604="Y")*($BG$6:$BG$2604="Y")*(($AY$6:$AY$2604&gt;AY1922)+($AY$6:$AY$2604=AY1922)*($AD$6:$AD$2604&gt;AD1922))))</f>
        <v/>
      </c>
    </row>
    <row r="1923" ht="23.85" customHeight="1" s="55">
      <c r="A1923" s="90" t="n">
        <v>46296</v>
      </c>
      <c r="B1923" s="91" t="inlineStr">
        <is>
          <t>MBLINFRA</t>
        </is>
      </c>
      <c r="C1923" s="91" t="inlineStr">
        <is>
          <t>INE912H01013</t>
        </is>
      </c>
      <c r="D1923" s="91" t="n"/>
      <c r="E1923" s="91" t="inlineStr">
        <is>
          <t>None</t>
        </is>
      </c>
      <c r="F1923" s="93" t="n">
        <v>360</v>
      </c>
      <c r="G1923" s="92" t="inlineStr">
        <is>
          <t>N</t>
        </is>
      </c>
      <c r="H1923" s="94" t="n"/>
      <c r="I1923" s="91" t="inlineStr">
        <is>
          <t>N</t>
        </is>
      </c>
      <c r="J1923" s="92">
        <f>IF(K1923="","N","Y")</f>
        <v/>
      </c>
      <c r="K1923" s="94">
        <f>_xlfn.TEXTJOIN("; ",TRUE,IF(P1923="52-wk low","52-wk low",""),IF(AND(AD1923&gt;=Settings!$B$12,M1923&lt;0),"Distribution",""),IF(AND(AJ1923="Y",M1923&lt;0,AK1923&lt;-Settings!$B$13),"Long unwinding",""),IF(AND(AJ1923="Y",M1923&lt;0,AK1923&gt;Settings!$B$13),"Short buildup",""))</f>
        <v/>
      </c>
      <c r="L1923" s="95" t="n">
        <v>23.11</v>
      </c>
      <c r="M1923" s="96" t="n">
        <v>1.14</v>
      </c>
      <c r="N1923" s="93" t="n">
        <v>306</v>
      </c>
      <c r="O1923" s="91" t="inlineStr">
        <is>
          <t>None</t>
        </is>
      </c>
      <c r="P1923" s="91" t="inlineStr">
        <is>
          <t>None</t>
        </is>
      </c>
      <c r="Q1923" s="97" t="n">
        <v>0.95</v>
      </c>
      <c r="R1923" s="96" t="n">
        <v>0.49</v>
      </c>
      <c r="S1923" s="96" t="n">
        <v>2.03</v>
      </c>
      <c r="T1923" s="96" t="n">
        <v>2.69</v>
      </c>
      <c r="U1923" s="96" t="n">
        <v>1.72</v>
      </c>
      <c r="V1923" s="103" t="n">
        <v>0.88</v>
      </c>
      <c r="W1923" s="102" t="n">
        <v>6</v>
      </c>
      <c r="X1923" s="93" t="n"/>
      <c r="Y1923" s="91" t="inlineStr">
        <is>
          <t>None</t>
        </is>
      </c>
      <c r="Z1923" s="99" t="n">
        <v>59.89</v>
      </c>
      <c r="AA1923" s="96" t="n">
        <v>0.79</v>
      </c>
      <c r="AB1923" s="96" t="n">
        <v>0.78</v>
      </c>
      <c r="AC1923" s="96" t="n">
        <v>1.62</v>
      </c>
      <c r="AD1923" s="96" t="n"/>
      <c r="AE1923" s="96" t="n"/>
      <c r="AF1923" s="103" t="n"/>
      <c r="AG1923" s="91" t="inlineStr">
        <is>
          <t>No delivery data</t>
        </is>
      </c>
      <c r="AH1923" s="100" t="n">
        <v>0</v>
      </c>
      <c r="AI1923" s="101" t="n">
        <v>0</v>
      </c>
      <c r="AJ1923" s="92" t="inlineStr">
        <is>
          <t>N</t>
        </is>
      </c>
      <c r="AK1923" s="96" t="n"/>
      <c r="AL1923" s="91" t="inlineStr">
        <is>
          <t>n/a</t>
        </is>
      </c>
      <c r="AM1923" s="93" t="n"/>
      <c r="AN1923" s="92" t="inlineStr">
        <is>
          <t>None</t>
        </is>
      </c>
      <c r="AO1923" s="102" t="n">
        <v>0</v>
      </c>
      <c r="AP1923" s="103" t="n">
        <v>0.67</v>
      </c>
      <c r="AQ1923" s="102" t="n">
        <v>33</v>
      </c>
      <c r="AR1923" s="91" t="inlineStr">
        <is>
          <t>N</t>
        </is>
      </c>
      <c r="AS1923" s="104" t="n"/>
      <c r="AT1923" s="92">
        <f>IF(AND(P1923="52-wk high",T1923&gt;=Settings!$B$7),"Y","N")</f>
        <v/>
      </c>
      <c r="AU1923" s="91">
        <f>IF(AND(AD1923&gt;=Settings!$B$8,M1923&gt;0),"Y","N")</f>
        <v/>
      </c>
      <c r="AV1923" s="91">
        <f>IF(OR(AH1923&gt;Settings!$B$9,AI1923&gt;Settings!$B$9),"Y","N")</f>
        <v/>
      </c>
      <c r="AW1923" s="91">
        <f>IF(AJ1923&lt;&gt;"Y","n/a",IF(AND(M1923&gt;0,AK1923&gt;Settings!$B$10),"Y","N"))</f>
        <v/>
      </c>
      <c r="AX1923" s="91">
        <f>IF(AO1923&gt;=Settings!$B$11,"Y","N")</f>
        <v/>
      </c>
      <c r="AY1923" s="99">
        <f>(AT1923="Y")+(AU1923="Y")+(AV1923="Y")+(AW1923="Y")+(AX1923="Y")</f>
        <v/>
      </c>
      <c r="AZ1923" s="94">
        <f>IF(AY1923=0,"None",_xlfn.TEXTJOIN(", ",TRUE(),IF(AT1923="Y","Breakout",""),IF(AU1923="Y","Accumulation",""),IF(AV1923="Y","Institutional buying",""),IF(AW1923="Y","Long buildup",""),IF(AX1923="Y","Momentum leader","")))</f>
        <v/>
      </c>
      <c r="BA1923" s="94">
        <f>IF(BW1923="","","Passes "&amp;AY1923&amp;" of 5 buy-side scans"&amp;IF(G1923="Y","; RED FLAG: filter out using Red flag column",""))</f>
        <v/>
      </c>
      <c r="BB1923" s="91" t="inlineStr">
        <is>
          <t>None</t>
        </is>
      </c>
      <c r="BC1923" s="92" t="inlineStr">
        <is>
          <t>Y</t>
        </is>
      </c>
      <c r="BD1923" s="94" t="inlineStr">
        <is>
          <t>EPS zero; Few traders (&lt;100 unique PAN, 30 days)</t>
        </is>
      </c>
      <c r="BE1923" s="94" t="n"/>
      <c r="BF1923" s="92">
        <f>IF(R1923*100000&gt;=Settings!$B$5,"Y","N")</f>
        <v/>
      </c>
      <c r="BG1923" s="91">
        <f>IF(F1923&gt;Settings!$B$6,"Y","N")</f>
        <v/>
      </c>
      <c r="BH1923" s="97" t="n">
        <v>-49.32</v>
      </c>
      <c r="BI1923" s="96" t="n">
        <v>10.57</v>
      </c>
      <c r="BJ1923" s="96" t="n">
        <v>1.18</v>
      </c>
      <c r="BK1923" s="96" t="n">
        <v>-13.64</v>
      </c>
      <c r="BL1923" s="96" t="n">
        <v>10.79</v>
      </c>
      <c r="BM1923" s="96" t="n">
        <v>-44.86</v>
      </c>
      <c r="BN1923" s="97" t="n">
        <v>3.09</v>
      </c>
      <c r="BO1923" s="96" t="n">
        <v>-1.27</v>
      </c>
      <c r="BP1923" s="96" t="n">
        <v>-6.12</v>
      </c>
      <c r="BQ1923" s="96" t="n">
        <v>-15.66</v>
      </c>
      <c r="BR1923" s="91" t="inlineStr">
        <is>
          <t>Mixed</t>
        </is>
      </c>
      <c r="BS1923" s="91" t="inlineStr">
        <is>
          <t>None</t>
        </is>
      </c>
      <c r="BT1923" s="96" t="n">
        <v>60.8</v>
      </c>
      <c r="BU1923" s="91" t="inlineStr">
        <is>
          <t>N</t>
        </is>
      </c>
      <c r="BV1923" s="99">
        <f>IF(OR(BF1923&lt;&gt;"Y",BG1923&lt;&gt;"Y"),"",(AND(ISNUMBER(BQ1923),BQ1923&gt;0))+(BR1923="Stacked up")+(AND(ISNUMBER(BH1923),BH1923&gt;=-Settings!$B$17))+(AND(ISNUMBER(BK1923),ISNUMBER(BM1923),BK1923&gt;0,BM1923&gt;0))+(AND(ISNUMBER(AQ1923),AQ1923&gt;=Settings!$B$18))+(AND(ISNUMBER(BT1923),BT1923&gt;=Settings!$B$19,BT1923&lt;=Settings!$B$20))+(AND(ISNUMBER(AS1923),AS1923&gt;0))+(AND(ISNUMBER(T1923),ISNUMBER(M1923),T1923&gt;=Settings!$B$21,M1923&gt;0))+(AND(ISNUMBER(AD1923),ISNUMBER(M1923),AD1923&gt;=Settings!$B$22,M1923&gt;0))+(AY1923&gt;=1))</f>
        <v/>
      </c>
      <c r="BW1923" s="91">
        <f>IF(OR(AY1923=0,BF1923&lt;&gt;"Y",BG1923&lt;&gt;"Y"),"",1+SUMPRODUCT(($A$6:$A$2604=A1923)*($AY$6:$AY$2604&gt;0)*($BF$6:$BF$2604="Y")*($BG$6:$BG$2604="Y")*(($AY$6:$AY$2604&gt;AY1923)+($AY$6:$AY$2604=AY1923)*($AD$6:$AD$2604&gt;AD1923))))</f>
        <v/>
      </c>
    </row>
    <row r="1924" ht="23.85" customHeight="1" s="55">
      <c r="A1924" s="90" t="n">
        <v>46296</v>
      </c>
      <c r="B1924" s="91" t="inlineStr">
        <is>
          <t>MUTHOOTCAP</t>
        </is>
      </c>
      <c r="C1924" s="91" t="inlineStr">
        <is>
          <t>INE296G01013</t>
        </is>
      </c>
      <c r="D1924" s="91" t="n"/>
      <c r="E1924" s="91" t="inlineStr">
        <is>
          <t>None</t>
        </is>
      </c>
      <c r="F1924" s="93" t="n">
        <v>359</v>
      </c>
      <c r="G1924" s="92" t="inlineStr">
        <is>
          <t>Y</t>
        </is>
      </c>
      <c r="H1924" s="94" t="inlineStr">
        <is>
          <t>Promoter pledge / encumbrance &gt; 50%</t>
        </is>
      </c>
      <c r="I1924" s="91" t="inlineStr">
        <is>
          <t>N</t>
        </is>
      </c>
      <c r="J1924" s="92">
        <f>IF(K1924="","N","Y")</f>
        <v/>
      </c>
      <c r="K1924" s="94">
        <f>_xlfn.TEXTJOIN("; ",TRUE,IF(P1924="52-wk low","52-wk low",""),IF(AND(AD1924&gt;=Settings!$B$12,M1924&lt;0),"Distribution",""),IF(AND(AJ1924="Y",M1924&lt;0,AK1924&lt;-Settings!$B$13),"Long unwinding",""),IF(AND(AJ1924="Y",M1924&lt;0,AK1924&gt;Settings!$B$13),"Short buildup",""))</f>
        <v/>
      </c>
      <c r="L1924" s="95" t="n">
        <v>218.08</v>
      </c>
      <c r="M1924" s="96" t="n">
        <v>-0.37</v>
      </c>
      <c r="N1924" s="93" t="n">
        <v>740</v>
      </c>
      <c r="O1924" s="91" t="inlineStr">
        <is>
          <t>None</t>
        </is>
      </c>
      <c r="P1924" s="91" t="inlineStr">
        <is>
          <t>None</t>
        </is>
      </c>
      <c r="Q1924" s="97" t="n">
        <v>0.09</v>
      </c>
      <c r="R1924" s="96" t="n">
        <v>0.11</v>
      </c>
      <c r="S1924" s="96" t="n">
        <v>0.78</v>
      </c>
      <c r="T1924" s="96" t="n">
        <v>0.53</v>
      </c>
      <c r="U1924" s="96" t="n">
        <v>0.4</v>
      </c>
      <c r="V1924" s="103" t="n">
        <v>0.54</v>
      </c>
      <c r="W1924" s="102" t="n">
        <v>1</v>
      </c>
      <c r="X1924" s="93" t="n"/>
      <c r="Y1924" s="91" t="inlineStr">
        <is>
          <t>None</t>
        </is>
      </c>
      <c r="Z1924" s="99" t="n">
        <v>64.62</v>
      </c>
      <c r="AA1924" s="96" t="n">
        <v>1.01</v>
      </c>
      <c r="AB1924" s="96" t="n">
        <v>1.02</v>
      </c>
      <c r="AC1924" s="96" t="n">
        <v>0.8100000000000001</v>
      </c>
      <c r="AD1924" s="96" t="n">
        <v>0.5600000000000001</v>
      </c>
      <c r="AE1924" s="96" t="n">
        <v>0.45</v>
      </c>
      <c r="AF1924" s="103" t="n">
        <v>1.07</v>
      </c>
      <c r="AG1924" s="91" t="inlineStr">
        <is>
          <t>Normal</t>
        </is>
      </c>
      <c r="AH1924" s="100" t="n">
        <v>0</v>
      </c>
      <c r="AI1924" s="101" t="n">
        <v>0</v>
      </c>
      <c r="AJ1924" s="92" t="inlineStr">
        <is>
          <t>N</t>
        </is>
      </c>
      <c r="AK1924" s="96" t="n"/>
      <c r="AL1924" s="91" t="inlineStr">
        <is>
          <t>n/a</t>
        </is>
      </c>
      <c r="AM1924" s="93" t="n"/>
      <c r="AN1924" s="92" t="inlineStr">
        <is>
          <t>None</t>
        </is>
      </c>
      <c r="AO1924" s="102" t="n">
        <v>0</v>
      </c>
      <c r="AP1924" s="103" t="n">
        <v>0.84</v>
      </c>
      <c r="AQ1924" s="102" t="n">
        <v>52</v>
      </c>
      <c r="AR1924" s="91" t="inlineStr">
        <is>
          <t>N</t>
        </is>
      </c>
      <c r="AS1924" s="104" t="n"/>
      <c r="AT1924" s="92">
        <f>IF(AND(P1924="52-wk high",T1924&gt;=Settings!$B$7),"Y","N")</f>
        <v/>
      </c>
      <c r="AU1924" s="91">
        <f>IF(AND(AD1924&gt;=Settings!$B$8,M1924&gt;0),"Y","N")</f>
        <v/>
      </c>
      <c r="AV1924" s="91">
        <f>IF(OR(AH1924&gt;Settings!$B$9,AI1924&gt;Settings!$B$9),"Y","N")</f>
        <v/>
      </c>
      <c r="AW1924" s="91">
        <f>IF(AJ1924&lt;&gt;"Y","n/a",IF(AND(M1924&gt;0,AK1924&gt;Settings!$B$10),"Y","N"))</f>
        <v/>
      </c>
      <c r="AX1924" s="91">
        <f>IF(AO1924&gt;=Settings!$B$11,"Y","N")</f>
        <v/>
      </c>
      <c r="AY1924" s="99">
        <f>(AT1924="Y")+(AU1924="Y")+(AV1924="Y")+(AW1924="Y")+(AX1924="Y")</f>
        <v/>
      </c>
      <c r="AZ1924" s="94">
        <f>IF(AY1924=0,"None",_xlfn.TEXTJOIN(", ",TRUE(),IF(AT1924="Y","Breakout",""),IF(AU1924="Y","Accumulation",""),IF(AV1924="Y","Institutional buying",""),IF(AW1924="Y","Long buildup",""),IF(AX1924="Y","Momentum leader","")))</f>
        <v/>
      </c>
      <c r="BA1924" s="94">
        <f>IF(BW1924="","","Passes "&amp;AY1924&amp;" of 5 buy-side scans"&amp;IF(G1924="Y","; RED FLAG: filter out using Red flag column",""))</f>
        <v/>
      </c>
      <c r="BB1924" s="91" t="inlineStr">
        <is>
          <t>None</t>
        </is>
      </c>
      <c r="BC1924" s="92" t="inlineStr">
        <is>
          <t>N</t>
        </is>
      </c>
      <c r="BD1924" s="94" t="n"/>
      <c r="BE1924" s="94" t="n"/>
      <c r="BF1924" s="92">
        <f>IF(R1924*100000&gt;=Settings!$B$5,"Y","N")</f>
        <v/>
      </c>
      <c r="BG1924" s="91">
        <f>IF(F1924&gt;Settings!$B$6,"Y","N")</f>
        <v/>
      </c>
      <c r="BH1924" s="97" t="n">
        <v>-28.03</v>
      </c>
      <c r="BI1924" s="96" t="n">
        <v>-5.61</v>
      </c>
      <c r="BJ1924" s="96" t="n">
        <v>-11.07</v>
      </c>
      <c r="BK1924" s="96" t="n">
        <v>7.9</v>
      </c>
      <c r="BL1924" s="96" t="n">
        <v>20.42</v>
      </c>
      <c r="BM1924" s="96" t="n">
        <v>-21.58</v>
      </c>
      <c r="BN1924" s="97" t="n">
        <v>-4.73</v>
      </c>
      <c r="BO1924" s="96" t="n">
        <v>-5.79</v>
      </c>
      <c r="BP1924" s="96" t="n">
        <v>-4.6</v>
      </c>
      <c r="BQ1924" s="96" t="n">
        <v>-6.34</v>
      </c>
      <c r="BR1924" s="91" t="inlineStr">
        <is>
          <t>Mixed</t>
        </is>
      </c>
      <c r="BS1924" s="91" t="inlineStr">
        <is>
          <t>None</t>
        </is>
      </c>
      <c r="BT1924" s="96" t="n">
        <v>30.8</v>
      </c>
      <c r="BU1924" s="91" t="inlineStr">
        <is>
          <t>N</t>
        </is>
      </c>
      <c r="BV1924" s="99">
        <f>IF(OR(BF1924&lt;&gt;"Y",BG1924&lt;&gt;"Y"),"",(AND(ISNUMBER(BQ1924),BQ1924&gt;0))+(BR1924="Stacked up")+(AND(ISNUMBER(BH1924),BH1924&gt;=-Settings!$B$17))+(AND(ISNUMBER(BK1924),ISNUMBER(BM1924),BK1924&gt;0,BM1924&gt;0))+(AND(ISNUMBER(AQ1924),AQ1924&gt;=Settings!$B$18))+(AND(ISNUMBER(BT1924),BT1924&gt;=Settings!$B$19,BT1924&lt;=Settings!$B$20))+(AND(ISNUMBER(AS1924),AS1924&gt;0))+(AND(ISNUMBER(T1924),ISNUMBER(M1924),T1924&gt;=Settings!$B$21,M1924&gt;0))+(AND(ISNUMBER(AD1924),ISNUMBER(M1924),AD1924&gt;=Settings!$B$22,M1924&gt;0))+(AY1924&gt;=1))</f>
        <v/>
      </c>
      <c r="BW1924" s="91">
        <f>IF(OR(AY1924=0,BF1924&lt;&gt;"Y",BG1924&lt;&gt;"Y"),"",1+SUMPRODUCT(($A$6:$A$2604=A1924)*($AY$6:$AY$2604&gt;0)*($BF$6:$BF$2604="Y")*($BG$6:$BG$2604="Y")*(($AY$6:$AY$2604&gt;AY1924)+($AY$6:$AY$2604=AY1924)*($AD$6:$AD$2604&gt;AD1924))))</f>
        <v/>
      </c>
    </row>
    <row r="1925" ht="23.85" customHeight="1" s="55">
      <c r="A1925" s="90" t="n">
        <v>46296</v>
      </c>
      <c r="B1925" s="91" t="inlineStr">
        <is>
          <t>BEDMUTHA</t>
        </is>
      </c>
      <c r="C1925" s="91" t="inlineStr">
        <is>
          <t>INE844K01012</t>
        </is>
      </c>
      <c r="D1925" s="91" t="n"/>
      <c r="E1925" s="91" t="inlineStr">
        <is>
          <t>None</t>
        </is>
      </c>
      <c r="F1925" s="93" t="n">
        <v>356</v>
      </c>
      <c r="G1925" s="92" t="inlineStr">
        <is>
          <t>Y</t>
        </is>
      </c>
      <c r="H1925" s="94" t="inlineStr">
        <is>
          <t>Promoter pledge / encumbrance &gt; 50%</t>
        </is>
      </c>
      <c r="I1925" s="91" t="inlineStr">
        <is>
          <t>N</t>
        </is>
      </c>
      <c r="J1925" s="92">
        <f>IF(K1925="","N","Y")</f>
        <v/>
      </c>
      <c r="K1925" s="94">
        <f>_xlfn.TEXTJOIN("; ",TRUE,IF(P1925="52-wk low","52-wk low",""),IF(AND(AD1925&gt;=Settings!$B$12,M1925&lt;0),"Distribution",""),IF(AND(AJ1925="Y",M1925&lt;0,AK1925&lt;-Settings!$B$13),"Long unwinding",""),IF(AND(AJ1925="Y",M1925&lt;0,AK1925&gt;Settings!$B$13),"Short buildup",""))</f>
        <v/>
      </c>
      <c r="L1925" s="95" t="n">
        <v>110.33</v>
      </c>
      <c r="M1925" s="96" t="n">
        <v>0.34</v>
      </c>
      <c r="N1925" s="93" t="n">
        <v>484</v>
      </c>
      <c r="O1925" s="91" t="inlineStr">
        <is>
          <t>None</t>
        </is>
      </c>
      <c r="P1925" s="91" t="inlineStr">
        <is>
          <t>None</t>
        </is>
      </c>
      <c r="Q1925" s="97" t="n">
        <v>0.05</v>
      </c>
      <c r="R1925" s="96" t="n">
        <v>0.06</v>
      </c>
      <c r="S1925" s="96" t="n">
        <v>0.85</v>
      </c>
      <c r="T1925" s="96" t="n">
        <v>1.08</v>
      </c>
      <c r="U1925" s="96" t="n">
        <v>1.02</v>
      </c>
      <c r="V1925" s="103" t="n">
        <v>1.23</v>
      </c>
      <c r="W1925" s="102" t="n">
        <v>9</v>
      </c>
      <c r="X1925" s="93" t="n"/>
      <c r="Y1925" s="91" t="inlineStr">
        <is>
          <t>None</t>
        </is>
      </c>
      <c r="Z1925" s="99" t="n">
        <v>81.83</v>
      </c>
      <c r="AA1925" s="96" t="n">
        <v>1.01</v>
      </c>
      <c r="AB1925" s="96" t="n">
        <v>1.01</v>
      </c>
      <c r="AC1925" s="96" t="n">
        <v>0.88</v>
      </c>
      <c r="AD1925" s="96" t="n">
        <v>1.1</v>
      </c>
      <c r="AE1925" s="96" t="n"/>
      <c r="AF1925" s="103" t="n">
        <v>1</v>
      </c>
      <c r="AG1925" s="91" t="inlineStr">
        <is>
          <t>Normal</t>
        </is>
      </c>
      <c r="AH1925" s="100" t="n">
        <v>0</v>
      </c>
      <c r="AI1925" s="101" t="n">
        <v>0</v>
      </c>
      <c r="AJ1925" s="92" t="inlineStr">
        <is>
          <t>N</t>
        </is>
      </c>
      <c r="AK1925" s="96" t="n"/>
      <c r="AL1925" s="91" t="inlineStr">
        <is>
          <t>n/a</t>
        </is>
      </c>
      <c r="AM1925" s="93" t="n"/>
      <c r="AN1925" s="92" t="inlineStr">
        <is>
          <t>None</t>
        </is>
      </c>
      <c r="AO1925" s="102" t="n">
        <v>0</v>
      </c>
      <c r="AP1925" s="103" t="n">
        <v>0.76</v>
      </c>
      <c r="AQ1925" s="102" t="n">
        <v>45</v>
      </c>
      <c r="AR1925" s="91" t="inlineStr">
        <is>
          <t>N</t>
        </is>
      </c>
      <c r="AS1925" s="104" t="n"/>
      <c r="AT1925" s="92">
        <f>IF(AND(P1925="52-wk high",T1925&gt;=Settings!$B$7),"Y","N")</f>
        <v/>
      </c>
      <c r="AU1925" s="91">
        <f>IF(AND(AD1925&gt;=Settings!$B$8,M1925&gt;0),"Y","N")</f>
        <v/>
      </c>
      <c r="AV1925" s="91">
        <f>IF(OR(AH1925&gt;Settings!$B$9,AI1925&gt;Settings!$B$9),"Y","N")</f>
        <v/>
      </c>
      <c r="AW1925" s="91">
        <f>IF(AJ1925&lt;&gt;"Y","n/a",IF(AND(M1925&gt;0,AK1925&gt;Settings!$B$10),"Y","N"))</f>
        <v/>
      </c>
      <c r="AX1925" s="91">
        <f>IF(AO1925&gt;=Settings!$B$11,"Y","N")</f>
        <v/>
      </c>
      <c r="AY1925" s="99">
        <f>(AT1925="Y")+(AU1925="Y")+(AV1925="Y")+(AW1925="Y")+(AX1925="Y")</f>
        <v/>
      </c>
      <c r="AZ1925" s="94">
        <f>IF(AY1925=0,"None",_xlfn.TEXTJOIN(", ",TRUE(),IF(AT1925="Y","Breakout",""),IF(AU1925="Y","Accumulation",""),IF(AV1925="Y","Institutional buying",""),IF(AW1925="Y","Long buildup",""),IF(AX1925="Y","Momentum leader","")))</f>
        <v/>
      </c>
      <c r="BA1925" s="94">
        <f>IF(BW1925="","","Passes "&amp;AY1925&amp;" of 5 buy-side scans"&amp;IF(G1925="Y","; RED FLAG: filter out using Red flag column",""))</f>
        <v/>
      </c>
      <c r="BB1925" s="91" t="inlineStr">
        <is>
          <t>None</t>
        </is>
      </c>
      <c r="BC1925" s="92" t="inlineStr">
        <is>
          <t>Y</t>
        </is>
      </c>
      <c r="BD1925" s="94" t="inlineStr">
        <is>
          <t>Few traders (&lt;100 unique PAN, 30 days)</t>
        </is>
      </c>
      <c r="BE1925" s="94" t="n"/>
      <c r="BF1925" s="92">
        <f>IF(R1925*100000&gt;=Settings!$B$5,"Y","N")</f>
        <v/>
      </c>
      <c r="BG1925" s="91">
        <f>IF(F1925&gt;Settings!$B$6,"Y","N")</f>
        <v/>
      </c>
      <c r="BH1925" s="97" t="n">
        <v>-23.38</v>
      </c>
      <c r="BI1925" s="96" t="n">
        <v>7.06</v>
      </c>
      <c r="BJ1925" s="96" t="n">
        <v>3.49</v>
      </c>
      <c r="BK1925" s="96" t="n">
        <v>1.72</v>
      </c>
      <c r="BL1925" s="96" t="n">
        <v>10.27</v>
      </c>
      <c r="BM1925" s="96" t="n">
        <v>-20.87</v>
      </c>
      <c r="BN1925" s="97" t="n">
        <v>2.83</v>
      </c>
      <c r="BO1925" s="96" t="n">
        <v>1.98</v>
      </c>
      <c r="BP1925" s="96" t="n">
        <v>0.34</v>
      </c>
      <c r="BQ1925" s="96" t="n">
        <v>-3.37</v>
      </c>
      <c r="BR1925" s="91" t="inlineStr">
        <is>
          <t>Mixed</t>
        </is>
      </c>
      <c r="BS1925" s="91" t="inlineStr">
        <is>
          <t>None</t>
        </is>
      </c>
      <c r="BT1925" s="96" t="n">
        <v>59.6</v>
      </c>
      <c r="BU1925" s="91" t="inlineStr">
        <is>
          <t>N</t>
        </is>
      </c>
      <c r="BV1925" s="99">
        <f>IF(OR(BF1925&lt;&gt;"Y",BG1925&lt;&gt;"Y"),"",(AND(ISNUMBER(BQ1925),BQ1925&gt;0))+(BR1925="Stacked up")+(AND(ISNUMBER(BH1925),BH1925&gt;=-Settings!$B$17))+(AND(ISNUMBER(BK1925),ISNUMBER(BM1925),BK1925&gt;0,BM1925&gt;0))+(AND(ISNUMBER(AQ1925),AQ1925&gt;=Settings!$B$18))+(AND(ISNUMBER(BT1925),BT1925&gt;=Settings!$B$19,BT1925&lt;=Settings!$B$20))+(AND(ISNUMBER(AS1925),AS1925&gt;0))+(AND(ISNUMBER(T1925),ISNUMBER(M1925),T1925&gt;=Settings!$B$21,M1925&gt;0))+(AND(ISNUMBER(AD1925),ISNUMBER(M1925),AD1925&gt;=Settings!$B$22,M1925&gt;0))+(AY1925&gt;=1))</f>
        <v/>
      </c>
      <c r="BW1925" s="91">
        <f>IF(OR(AY1925=0,BF1925&lt;&gt;"Y",BG1925&lt;&gt;"Y"),"",1+SUMPRODUCT(($A$6:$A$2604=A1925)*($AY$6:$AY$2604&gt;0)*($BF$6:$BF$2604="Y")*($BG$6:$BG$2604="Y")*(($AY$6:$AY$2604&gt;AY1925)+($AY$6:$AY$2604=AY1925)*($AD$6:$AD$2604&gt;AD1925))))</f>
        <v/>
      </c>
    </row>
    <row r="1926" ht="23.85" customHeight="1" s="55">
      <c r="A1926" s="90" t="n">
        <v>46296</v>
      </c>
      <c r="B1926" s="91" t="inlineStr">
        <is>
          <t>ESSARSHPNG</t>
        </is>
      </c>
      <c r="C1926" s="91" t="inlineStr">
        <is>
          <t>INE122M01019</t>
        </is>
      </c>
      <c r="D1926" s="91" t="n"/>
      <c r="E1926" s="91" t="inlineStr">
        <is>
          <t>None</t>
        </is>
      </c>
      <c r="F1926" s="93" t="n">
        <v>356</v>
      </c>
      <c r="G1926" s="92" t="inlineStr">
        <is>
          <t>N</t>
        </is>
      </c>
      <c r="H1926" s="94" t="n"/>
      <c r="I1926" s="91" t="inlineStr">
        <is>
          <t>N</t>
        </is>
      </c>
      <c r="J1926" s="92">
        <f>IF(K1926="","N","Y")</f>
        <v/>
      </c>
      <c r="K1926" s="94">
        <f>_xlfn.TEXTJOIN("; ",TRUE,IF(P1926="52-wk low","52-wk low",""),IF(AND(AD1926&gt;=Settings!$B$12,M1926&lt;0),"Distribution",""),IF(AND(AJ1926="Y",M1926&lt;0,AK1926&lt;-Settings!$B$13),"Long unwinding",""),IF(AND(AJ1926="Y",M1926&lt;0,AK1926&gt;Settings!$B$13),"Short buildup",""))</f>
        <v/>
      </c>
      <c r="L1926" s="95" t="n">
        <v>17.18</v>
      </c>
      <c r="M1926" s="96" t="n">
        <v>-9.050000000000001</v>
      </c>
      <c r="N1926" s="93" t="n">
        <v>2578</v>
      </c>
      <c r="O1926" s="91" t="inlineStr">
        <is>
          <t>Top loser</t>
        </is>
      </c>
      <c r="P1926" s="91" t="inlineStr">
        <is>
          <t>None</t>
        </is>
      </c>
      <c r="Q1926" s="97" t="n">
        <v>15.85</v>
      </c>
      <c r="R1926" s="96" t="n">
        <v>5.96</v>
      </c>
      <c r="S1926" s="96" t="n">
        <v>3.02</v>
      </c>
      <c r="T1926" s="96" t="n">
        <v>4.07</v>
      </c>
      <c r="U1926" s="96" t="n">
        <v>4.87</v>
      </c>
      <c r="V1926" s="103" t="n">
        <v>1.76</v>
      </c>
      <c r="W1926" s="102" t="n">
        <v>4</v>
      </c>
      <c r="X1926" s="93" t="n">
        <v>30</v>
      </c>
      <c r="Y1926" s="91" t="inlineStr">
        <is>
          <t>None</t>
        </is>
      </c>
      <c r="Z1926" s="99" t="n">
        <v>48.3</v>
      </c>
      <c r="AA1926" s="96" t="n">
        <v>0.74</v>
      </c>
      <c r="AB1926" s="96" t="n">
        <v>0.74</v>
      </c>
      <c r="AC1926" s="96" t="n">
        <v>3.19</v>
      </c>
      <c r="AD1926" s="96" t="n">
        <v>3.57</v>
      </c>
      <c r="AE1926" s="96" t="n">
        <v>4.22</v>
      </c>
      <c r="AF1926" s="103" t="n">
        <v>0.83</v>
      </c>
      <c r="AG1926" s="91" t="inlineStr">
        <is>
          <t>Normal</t>
        </is>
      </c>
      <c r="AH1926" s="100" t="n">
        <v>0</v>
      </c>
      <c r="AI1926" s="101" t="n">
        <v>0</v>
      </c>
      <c r="AJ1926" s="92" t="inlineStr">
        <is>
          <t>N</t>
        </is>
      </c>
      <c r="AK1926" s="96" t="n"/>
      <c r="AL1926" s="91" t="inlineStr">
        <is>
          <t>n/a</t>
        </is>
      </c>
      <c r="AM1926" s="93" t="n"/>
      <c r="AN1926" s="92" t="inlineStr">
        <is>
          <t>None</t>
        </is>
      </c>
      <c r="AO1926" s="102" t="n">
        <v>0</v>
      </c>
      <c r="AP1926" s="103" t="n">
        <v>0.57</v>
      </c>
      <c r="AQ1926" s="102" t="n">
        <v>15</v>
      </c>
      <c r="AR1926" s="91" t="inlineStr">
        <is>
          <t>N</t>
        </is>
      </c>
      <c r="AS1926" s="104" t="n"/>
      <c r="AT1926" s="92">
        <f>IF(AND(P1926="52-wk high",T1926&gt;=Settings!$B$7),"Y","N")</f>
        <v/>
      </c>
      <c r="AU1926" s="91">
        <f>IF(AND(AD1926&gt;=Settings!$B$8,M1926&gt;0),"Y","N")</f>
        <v/>
      </c>
      <c r="AV1926" s="91">
        <f>IF(OR(AH1926&gt;Settings!$B$9,AI1926&gt;Settings!$B$9),"Y","N")</f>
        <v/>
      </c>
      <c r="AW1926" s="91">
        <f>IF(AJ1926&lt;&gt;"Y","n/a",IF(AND(M1926&gt;0,AK1926&gt;Settings!$B$10),"Y","N"))</f>
        <v/>
      </c>
      <c r="AX1926" s="91">
        <f>IF(AO1926&gt;=Settings!$B$11,"Y","N")</f>
        <v/>
      </c>
      <c r="AY1926" s="99">
        <f>(AT1926="Y")+(AU1926="Y")+(AV1926="Y")+(AW1926="Y")+(AX1926="Y")</f>
        <v/>
      </c>
      <c r="AZ1926" s="94">
        <f>IF(AY1926=0,"None",_xlfn.TEXTJOIN(", ",TRUE(),IF(AT1926="Y","Breakout",""),IF(AU1926="Y","Accumulation",""),IF(AV1926="Y","Institutional buying",""),IF(AW1926="Y","Long buildup",""),IF(AX1926="Y","Momentum leader","")))</f>
        <v/>
      </c>
      <c r="BA1926" s="94">
        <f>IF(BW1926="","","Passes "&amp;AY1926&amp;" of 5 buy-side scans"&amp;IF(G1926="Y","; RED FLAG: filter out using Red flag column",""))</f>
        <v/>
      </c>
      <c r="BB1926" s="91" t="inlineStr">
        <is>
          <t>None</t>
        </is>
      </c>
      <c r="BC1926" s="92" t="inlineStr">
        <is>
          <t>Y</t>
        </is>
      </c>
      <c r="BD1926" s="94" t="inlineStr">
        <is>
          <t>High-low range &gt;100% in 6 months; High-low range &gt;150% in 12 months</t>
        </is>
      </c>
      <c r="BE1926" s="94" t="n"/>
      <c r="BF1926" s="92">
        <f>IF(R1926*100000&gt;=Settings!$B$5,"Y","N")</f>
        <v/>
      </c>
      <c r="BG1926" s="91">
        <f>IF(F1926&gt;Settings!$B$6,"Y","N")</f>
        <v/>
      </c>
      <c r="BH1926" s="97" t="n">
        <v>-60.29</v>
      </c>
      <c r="BI1926" s="96" t="n">
        <v>6.18</v>
      </c>
      <c r="BJ1926" s="96" t="n">
        <v>2.08</v>
      </c>
      <c r="BK1926" s="96" t="n">
        <v>-27.08</v>
      </c>
      <c r="BL1926" s="96" t="n">
        <v>-26.11</v>
      </c>
      <c r="BM1926" s="96" t="n">
        <v>-36.25</v>
      </c>
      <c r="BN1926" s="97" t="n">
        <v>2.97</v>
      </c>
      <c r="BO1926" s="96" t="n">
        <v>-3.39</v>
      </c>
      <c r="BP1926" s="96" t="n">
        <v>-13.14</v>
      </c>
      <c r="BQ1926" s="96" t="n">
        <v>-23.1</v>
      </c>
      <c r="BR1926" s="91" t="inlineStr">
        <is>
          <t>Mixed</t>
        </is>
      </c>
      <c r="BS1926" s="91" t="inlineStr">
        <is>
          <t>None</t>
        </is>
      </c>
      <c r="BT1926" s="96" t="n">
        <v>54.5</v>
      </c>
      <c r="BU1926" s="91" t="inlineStr">
        <is>
          <t>N</t>
        </is>
      </c>
      <c r="BV1926" s="99">
        <f>IF(OR(BF1926&lt;&gt;"Y",BG1926&lt;&gt;"Y"),"",(AND(ISNUMBER(BQ1926),BQ1926&gt;0))+(BR1926="Stacked up")+(AND(ISNUMBER(BH1926),BH1926&gt;=-Settings!$B$17))+(AND(ISNUMBER(BK1926),ISNUMBER(BM1926),BK1926&gt;0,BM1926&gt;0))+(AND(ISNUMBER(AQ1926),AQ1926&gt;=Settings!$B$18))+(AND(ISNUMBER(BT1926),BT1926&gt;=Settings!$B$19,BT1926&lt;=Settings!$B$20))+(AND(ISNUMBER(AS1926),AS1926&gt;0))+(AND(ISNUMBER(T1926),ISNUMBER(M1926),T1926&gt;=Settings!$B$21,M1926&gt;0))+(AND(ISNUMBER(AD1926),ISNUMBER(M1926),AD1926&gt;=Settings!$B$22,M1926&gt;0))+(AY1926&gt;=1))</f>
        <v/>
      </c>
      <c r="BW1926" s="91">
        <f>IF(OR(AY1926=0,BF1926&lt;&gt;"Y",BG1926&lt;&gt;"Y"),"",1+SUMPRODUCT(($A$6:$A$2604=A1926)*($AY$6:$AY$2604&gt;0)*($BF$6:$BF$2604="Y")*($BG$6:$BG$2604="Y")*(($AY$6:$AY$2604&gt;AY1926)+($AY$6:$AY$2604=AY1926)*($AD$6:$AD$2604&gt;AD1926))))</f>
        <v/>
      </c>
    </row>
    <row r="1927" ht="23.85" customHeight="1" s="55">
      <c r="A1927" s="90" t="n">
        <v>46296</v>
      </c>
      <c r="B1927" s="91" t="inlineStr">
        <is>
          <t>VARDHACRLC</t>
        </is>
      </c>
      <c r="C1927" s="91" t="inlineStr">
        <is>
          <t>INE116G01013</t>
        </is>
      </c>
      <c r="D1927" s="91" t="n"/>
      <c r="E1927" s="91" t="inlineStr">
        <is>
          <t>None</t>
        </is>
      </c>
      <c r="F1927" s="93" t="n">
        <v>356</v>
      </c>
      <c r="G1927" s="92" t="inlineStr">
        <is>
          <t>Y</t>
        </is>
      </c>
      <c r="H1927" s="94" t="inlineStr">
        <is>
          <t>T2T (BE series)</t>
        </is>
      </c>
      <c r="I1927" s="91" t="inlineStr">
        <is>
          <t>Y</t>
        </is>
      </c>
      <c r="J1927" s="92">
        <f>IF(K1927="","N","Y")</f>
        <v/>
      </c>
      <c r="K1927" s="94">
        <f>_xlfn.TEXTJOIN("; ",TRUE,IF(P1927="52-wk low","52-wk low",""),IF(AND(AD1927&gt;=Settings!$B$12,M1927&lt;0),"Distribution",""),IF(AND(AJ1927="Y",M1927&lt;0,AK1927&lt;-Settings!$B$13),"Long unwinding",""),IF(AND(AJ1927="Y",M1927&lt;0,AK1927&gt;Settings!$B$13),"Short buildup",""))</f>
        <v/>
      </c>
      <c r="L1927" s="95" t="n">
        <v>44.34</v>
      </c>
      <c r="M1927" s="96" t="n">
        <v>1.6</v>
      </c>
      <c r="N1927" s="93" t="n">
        <v>235</v>
      </c>
      <c r="O1927" s="91" t="inlineStr">
        <is>
          <t>None</t>
        </is>
      </c>
      <c r="P1927" s="91" t="inlineStr">
        <is>
          <t>None</t>
        </is>
      </c>
      <c r="Q1927" s="97" t="n">
        <v>0.62</v>
      </c>
      <c r="R1927" s="96" t="n">
        <v>0.35</v>
      </c>
      <c r="S1927" s="96" t="n">
        <v>1.91</v>
      </c>
      <c r="T1927" s="96" t="n">
        <v>1.66</v>
      </c>
      <c r="U1927" s="96" t="n">
        <v>1.27</v>
      </c>
      <c r="V1927" s="103" t="n">
        <v>0.76</v>
      </c>
      <c r="W1927" s="102" t="n">
        <v>3</v>
      </c>
      <c r="X1927" s="93" t="n"/>
      <c r="Y1927" s="91" t="inlineStr">
        <is>
          <t>None</t>
        </is>
      </c>
      <c r="Z1927" s="99" t="n"/>
      <c r="AA1927" s="96" t="n"/>
      <c r="AB1927" s="96" t="n"/>
      <c r="AC1927" s="96" t="n"/>
      <c r="AD1927" s="96" t="n"/>
      <c r="AE1927" s="96" t="n"/>
      <c r="AF1927" s="103" t="n"/>
      <c r="AG1927" s="91" t="inlineStr">
        <is>
          <t>No delivery data</t>
        </is>
      </c>
      <c r="AH1927" s="100" t="n">
        <v>0</v>
      </c>
      <c r="AI1927" s="101" t="n">
        <v>0</v>
      </c>
      <c r="AJ1927" s="92" t="inlineStr">
        <is>
          <t>N</t>
        </is>
      </c>
      <c r="AK1927" s="96" t="n"/>
      <c r="AL1927" s="91" t="inlineStr">
        <is>
          <t>n/a</t>
        </is>
      </c>
      <c r="AM1927" s="93" t="n"/>
      <c r="AN1927" s="92" t="inlineStr">
        <is>
          <t>None</t>
        </is>
      </c>
      <c r="AO1927" s="102" t="n">
        <v>0</v>
      </c>
      <c r="AP1927" s="103" t="n">
        <v>1.49</v>
      </c>
      <c r="AQ1927" s="102" t="n">
        <v>79</v>
      </c>
      <c r="AR1927" s="91" t="inlineStr">
        <is>
          <t>N</t>
        </is>
      </c>
      <c r="AS1927" s="104" t="n"/>
      <c r="AT1927" s="92">
        <f>IF(AND(P1927="52-wk high",T1927&gt;=Settings!$B$7),"Y","N")</f>
        <v/>
      </c>
      <c r="AU1927" s="91">
        <f>IF(AND(AD1927&gt;=Settings!$B$8,M1927&gt;0),"Y","N")</f>
        <v/>
      </c>
      <c r="AV1927" s="91">
        <f>IF(OR(AH1927&gt;Settings!$B$9,AI1927&gt;Settings!$B$9),"Y","N")</f>
        <v/>
      </c>
      <c r="AW1927" s="91">
        <f>IF(AJ1927&lt;&gt;"Y","n/a",IF(AND(M1927&gt;0,AK1927&gt;Settings!$B$10),"Y","N"))</f>
        <v/>
      </c>
      <c r="AX1927" s="91">
        <f>IF(AO1927&gt;=Settings!$B$11,"Y","N")</f>
        <v/>
      </c>
      <c r="AY1927" s="99">
        <f>(AT1927="Y")+(AU1927="Y")+(AV1927="Y")+(AW1927="Y")+(AX1927="Y")</f>
        <v/>
      </c>
      <c r="AZ1927" s="94">
        <f>IF(AY1927=0,"None",_xlfn.TEXTJOIN(", ",TRUE(),IF(AT1927="Y","Breakout",""),IF(AU1927="Y","Accumulation",""),IF(AV1927="Y","Institutional buying",""),IF(AW1927="Y","Long buildup",""),IF(AX1927="Y","Momentum leader","")))</f>
        <v/>
      </c>
      <c r="BA1927" s="94">
        <f>IF(BW1927="","","Passes "&amp;AY1927&amp;" of 5 buy-side scans"&amp;IF(G1927="Y","; RED FLAG: filter out using Red flag column",""))</f>
        <v/>
      </c>
      <c r="BB1927" s="91" t="inlineStr">
        <is>
          <t>None</t>
        </is>
      </c>
      <c r="BC1927" s="92" t="inlineStr">
        <is>
          <t>Y</t>
        </is>
      </c>
      <c r="BD1927" s="94" t="inlineStr">
        <is>
          <t>Few traders (&lt;100 unique PAN, 30 days)</t>
        </is>
      </c>
      <c r="BE1927" s="94" t="n"/>
      <c r="BF1927" s="92">
        <f>IF(R1927*100000&gt;=Settings!$B$5,"Y","N")</f>
        <v/>
      </c>
      <c r="BG1927" s="91">
        <f>IF(F1927&gt;Settings!$B$6,"Y","N")</f>
        <v/>
      </c>
      <c r="BH1927" s="97" t="n">
        <v>-8.67</v>
      </c>
      <c r="BI1927" s="96" t="n">
        <v>0.89</v>
      </c>
      <c r="BJ1927" s="96" t="n">
        <v>2.59</v>
      </c>
      <c r="BK1927" s="96" t="n">
        <v>-1.9</v>
      </c>
      <c r="BL1927" s="96" t="n">
        <v>50.87</v>
      </c>
      <c r="BM1927" s="96" t="n">
        <v>0.27</v>
      </c>
      <c r="BN1927" s="97" t="n">
        <v>0.72</v>
      </c>
      <c r="BO1927" s="96" t="n">
        <v>0.9</v>
      </c>
      <c r="BP1927" s="96" t="n">
        <v>2.72</v>
      </c>
      <c r="BQ1927" s="96" t="n">
        <v>5.01</v>
      </c>
      <c r="BR1927" s="91" t="inlineStr">
        <is>
          <t>Stacked up</t>
        </is>
      </c>
      <c r="BS1927" s="91" t="inlineStr">
        <is>
          <t>None</t>
        </is>
      </c>
      <c r="BT1927" s="96" t="n">
        <v>54.1</v>
      </c>
      <c r="BU1927" s="91" t="inlineStr">
        <is>
          <t>N</t>
        </is>
      </c>
      <c r="BV1927" s="99">
        <f>IF(OR(BF1927&lt;&gt;"Y",BG1927&lt;&gt;"Y"),"",(AND(ISNUMBER(BQ1927),BQ1927&gt;0))+(BR1927="Stacked up")+(AND(ISNUMBER(BH1927),BH1927&gt;=-Settings!$B$17))+(AND(ISNUMBER(BK1927),ISNUMBER(BM1927),BK1927&gt;0,BM1927&gt;0))+(AND(ISNUMBER(AQ1927),AQ1927&gt;=Settings!$B$18))+(AND(ISNUMBER(BT1927),BT1927&gt;=Settings!$B$19,BT1927&lt;=Settings!$B$20))+(AND(ISNUMBER(AS1927),AS1927&gt;0))+(AND(ISNUMBER(T1927),ISNUMBER(M1927),T1927&gt;=Settings!$B$21,M1927&gt;0))+(AND(ISNUMBER(AD1927),ISNUMBER(M1927),AD1927&gt;=Settings!$B$22,M1927&gt;0))+(AY1927&gt;=1))</f>
        <v/>
      </c>
      <c r="BW1927" s="91">
        <f>IF(OR(AY1927=0,BF1927&lt;&gt;"Y",BG1927&lt;&gt;"Y"),"",1+SUMPRODUCT(($A$6:$A$2604=A1927)*($AY$6:$AY$2604&gt;0)*($BF$6:$BF$2604="Y")*($BG$6:$BG$2604="Y")*(($AY$6:$AY$2604&gt;AY1927)+($AY$6:$AY$2604=AY1927)*($AD$6:$AD$2604&gt;AD1927))))</f>
        <v/>
      </c>
    </row>
    <row r="1928" ht="23.85" customHeight="1" s="55">
      <c r="A1928" s="90" t="n">
        <v>46296</v>
      </c>
      <c r="B1928" s="91" t="inlineStr">
        <is>
          <t>SURAJLTD</t>
        </is>
      </c>
      <c r="C1928" s="91" t="inlineStr">
        <is>
          <t>INE713C01016</t>
        </is>
      </c>
      <c r="D1928" s="91" t="n"/>
      <c r="E1928" s="91" t="inlineStr">
        <is>
          <t>None</t>
        </is>
      </c>
      <c r="F1928" s="93" t="n">
        <v>355</v>
      </c>
      <c r="G1928" s="92" t="inlineStr">
        <is>
          <t>N</t>
        </is>
      </c>
      <c r="H1928" s="94" t="n"/>
      <c r="I1928" s="91" t="inlineStr">
        <is>
          <t>N</t>
        </is>
      </c>
      <c r="J1928" s="92">
        <f>IF(K1928="","N","Y")</f>
        <v/>
      </c>
      <c r="K1928" s="94">
        <f>_xlfn.TEXTJOIN("; ",TRUE,IF(P1928="52-wk low","52-wk low",""),IF(AND(AD1928&gt;=Settings!$B$12,M1928&lt;0),"Distribution",""),IF(AND(AJ1928="Y",M1928&lt;0,AK1928&lt;-Settings!$B$13),"Long unwinding",""),IF(AND(AJ1928="Y",M1928&lt;0,AK1928&gt;Settings!$B$13),"Short buildup",""))</f>
        <v/>
      </c>
      <c r="L1928" s="95" t="n">
        <v>193.51</v>
      </c>
      <c r="M1928" s="96" t="n">
        <v>-0.76</v>
      </c>
      <c r="N1928" s="93" t="n">
        <v>920</v>
      </c>
      <c r="O1928" s="91" t="inlineStr">
        <is>
          <t>None</t>
        </is>
      </c>
      <c r="P1928" s="91" t="inlineStr">
        <is>
          <t>52-wk low</t>
        </is>
      </c>
      <c r="Q1928" s="97" t="n">
        <v>0.01</v>
      </c>
      <c r="R1928" s="96" t="n">
        <v>0.02</v>
      </c>
      <c r="S1928" s="96" t="n">
        <v>0.38</v>
      </c>
      <c r="T1928" s="96" t="n">
        <v>0.28</v>
      </c>
      <c r="U1928" s="96" t="n">
        <v>0.36</v>
      </c>
      <c r="V1928" s="103" t="n">
        <v>0.95</v>
      </c>
      <c r="W1928" s="102" t="n">
        <v>3</v>
      </c>
      <c r="X1928" s="93" t="n"/>
      <c r="Y1928" s="91" t="inlineStr">
        <is>
          <t>None</t>
        </is>
      </c>
      <c r="Z1928" s="99" t="n">
        <v>97.97</v>
      </c>
      <c r="AA1928" s="96" t="n">
        <v>1.2</v>
      </c>
      <c r="AB1928" s="96" t="n">
        <v>1.34</v>
      </c>
      <c r="AC1928" s="96" t="n">
        <v>0.42</v>
      </c>
      <c r="AD1928" s="96" t="n">
        <v>0.42</v>
      </c>
      <c r="AE1928" s="96" t="n">
        <v>0.53</v>
      </c>
      <c r="AF1928" s="103" t="n">
        <v>1.35</v>
      </c>
      <c r="AG1928" s="91" t="inlineStr">
        <is>
          <t>Normal</t>
        </is>
      </c>
      <c r="AH1928" s="100" t="n">
        <v>0</v>
      </c>
      <c r="AI1928" s="101" t="n">
        <v>0</v>
      </c>
      <c r="AJ1928" s="92" t="inlineStr">
        <is>
          <t>N</t>
        </is>
      </c>
      <c r="AK1928" s="96" t="n"/>
      <c r="AL1928" s="91" t="inlineStr">
        <is>
          <t>n/a</t>
        </is>
      </c>
      <c r="AM1928" s="93" t="n"/>
      <c r="AN1928" s="92" t="inlineStr">
        <is>
          <t>None</t>
        </is>
      </c>
      <c r="AO1928" s="102" t="n">
        <v>0</v>
      </c>
      <c r="AP1928" s="103" t="n">
        <v>0.52</v>
      </c>
      <c r="AQ1928" s="102" t="n">
        <v>7</v>
      </c>
      <c r="AR1928" s="91" t="inlineStr">
        <is>
          <t>N</t>
        </is>
      </c>
      <c r="AS1928" s="104" t="n"/>
      <c r="AT1928" s="92">
        <f>IF(AND(P1928="52-wk high",T1928&gt;=Settings!$B$7),"Y","N")</f>
        <v/>
      </c>
      <c r="AU1928" s="91">
        <f>IF(AND(AD1928&gt;=Settings!$B$8,M1928&gt;0),"Y","N")</f>
        <v/>
      </c>
      <c r="AV1928" s="91">
        <f>IF(OR(AH1928&gt;Settings!$B$9,AI1928&gt;Settings!$B$9),"Y","N")</f>
        <v/>
      </c>
      <c r="AW1928" s="91">
        <f>IF(AJ1928&lt;&gt;"Y","n/a",IF(AND(M1928&gt;0,AK1928&gt;Settings!$B$10),"Y","N"))</f>
        <v/>
      </c>
      <c r="AX1928" s="91">
        <f>IF(AO1928&gt;=Settings!$B$11,"Y","N")</f>
        <v/>
      </c>
      <c r="AY1928" s="99">
        <f>(AT1928="Y")+(AU1928="Y")+(AV1928="Y")+(AW1928="Y")+(AX1928="Y")</f>
        <v/>
      </c>
      <c r="AZ1928" s="94">
        <f>IF(AY1928=0,"None",_xlfn.TEXTJOIN(", ",TRUE(),IF(AT1928="Y","Breakout",""),IF(AU1928="Y","Accumulation",""),IF(AV1928="Y","Institutional buying",""),IF(AW1928="Y","Long buildup",""),IF(AX1928="Y","Momentum leader","")))</f>
        <v/>
      </c>
      <c r="BA1928" s="94">
        <f>IF(BW1928="","","Passes "&amp;AY1928&amp;" of 5 buy-side scans"&amp;IF(G1928="Y","; RED FLAG: filter out using Red flag column",""))</f>
        <v/>
      </c>
      <c r="BB1928" s="91" t="inlineStr">
        <is>
          <t>None</t>
        </is>
      </c>
      <c r="BC1928" s="92" t="inlineStr">
        <is>
          <t>Y</t>
        </is>
      </c>
      <c r="BD1928" s="94" t="inlineStr">
        <is>
          <t>Few traders (&lt;100 unique PAN, 30 days)</t>
        </is>
      </c>
      <c r="BE1928" s="94" t="n"/>
      <c r="BF1928" s="92">
        <f>IF(R1928*100000&gt;=Settings!$B$5,"Y","N")</f>
        <v/>
      </c>
      <c r="BG1928" s="91">
        <f>IF(F1928&gt;Settings!$B$6,"Y","N")</f>
        <v/>
      </c>
      <c r="BH1928" s="97" t="n">
        <v>-44.5</v>
      </c>
      <c r="BI1928" s="96" t="n">
        <v>-3.49</v>
      </c>
      <c r="BJ1928" s="96" t="n">
        <v>-6.07</v>
      </c>
      <c r="BK1928" s="96" t="n">
        <v>-14</v>
      </c>
      <c r="BL1928" s="96" t="n">
        <v>-25.11</v>
      </c>
      <c r="BM1928" s="96" t="n">
        <v>-39.68</v>
      </c>
      <c r="BN1928" s="97" t="n">
        <v>-2.93</v>
      </c>
      <c r="BO1928" s="96" t="n">
        <v>-6.69</v>
      </c>
      <c r="BP1928" s="96" t="n">
        <v>-10.84</v>
      </c>
      <c r="BQ1928" s="96" t="n">
        <v>-17.07</v>
      </c>
      <c r="BR1928" s="91" t="inlineStr">
        <is>
          <t>Stacked down</t>
        </is>
      </c>
      <c r="BS1928" s="91" t="inlineStr">
        <is>
          <t>None</t>
        </is>
      </c>
      <c r="BT1928" s="96" t="n">
        <v>38.6</v>
      </c>
      <c r="BU1928" s="91" t="inlineStr">
        <is>
          <t>N</t>
        </is>
      </c>
      <c r="BV1928" s="99">
        <f>IF(OR(BF1928&lt;&gt;"Y",BG1928&lt;&gt;"Y"),"",(AND(ISNUMBER(BQ1928),BQ1928&gt;0))+(BR1928="Stacked up")+(AND(ISNUMBER(BH1928),BH1928&gt;=-Settings!$B$17))+(AND(ISNUMBER(BK1928),ISNUMBER(BM1928),BK1928&gt;0,BM1928&gt;0))+(AND(ISNUMBER(AQ1928),AQ1928&gt;=Settings!$B$18))+(AND(ISNUMBER(BT1928),BT1928&gt;=Settings!$B$19,BT1928&lt;=Settings!$B$20))+(AND(ISNUMBER(AS1928),AS1928&gt;0))+(AND(ISNUMBER(T1928),ISNUMBER(M1928),T1928&gt;=Settings!$B$21,M1928&gt;0))+(AND(ISNUMBER(AD1928),ISNUMBER(M1928),AD1928&gt;=Settings!$B$22,M1928&gt;0))+(AY1928&gt;=1))</f>
        <v/>
      </c>
      <c r="BW1928" s="91">
        <f>IF(OR(AY1928=0,BF1928&lt;&gt;"Y",BG1928&lt;&gt;"Y"),"",1+SUMPRODUCT(($A$6:$A$2604=A1928)*($AY$6:$AY$2604&gt;0)*($BF$6:$BF$2604="Y")*($BG$6:$BG$2604="Y")*(($AY$6:$AY$2604&gt;AY1928)+($AY$6:$AY$2604=AY1928)*($AD$6:$AD$2604&gt;AD1928))))</f>
        <v/>
      </c>
    </row>
    <row r="1929" ht="23.85" customHeight="1" s="55">
      <c r="A1929" s="90" t="n">
        <v>46296</v>
      </c>
      <c r="B1929" s="91" t="inlineStr">
        <is>
          <t>VPRPL</t>
        </is>
      </c>
      <c r="C1929" s="91" t="inlineStr">
        <is>
          <t>INE0AE001013</t>
        </is>
      </c>
      <c r="D1929" s="91" t="n"/>
      <c r="E1929" s="91" t="inlineStr">
        <is>
          <t>None</t>
        </is>
      </c>
      <c r="F1929" s="93" t="n">
        <v>354</v>
      </c>
      <c r="G1929" s="92" t="inlineStr">
        <is>
          <t>Y</t>
        </is>
      </c>
      <c r="H1929" s="94" t="inlineStr">
        <is>
          <t>Long-term ASM Stage 1</t>
        </is>
      </c>
      <c r="I1929" s="91" t="inlineStr">
        <is>
          <t>N</t>
        </is>
      </c>
      <c r="J1929" s="92">
        <f>IF(K1929="","N","Y")</f>
        <v/>
      </c>
      <c r="K1929" s="94">
        <f>_xlfn.TEXTJOIN("; ",TRUE,IF(P1929="52-wk low","52-wk low",""),IF(AND(AD1929&gt;=Settings!$B$12,M1929&lt;0),"Distribution",""),IF(AND(AJ1929="Y",M1929&lt;0,AK1929&lt;-Settings!$B$13),"Long unwinding",""),IF(AND(AJ1929="Y",M1929&lt;0,AK1929&gt;Settings!$B$13),"Short buildup",""))</f>
        <v/>
      </c>
      <c r="L1929" s="95" t="n">
        <v>28.39</v>
      </c>
      <c r="M1929" s="96" t="n">
        <v>-4.15</v>
      </c>
      <c r="N1929" s="93" t="n">
        <v>2367</v>
      </c>
      <c r="O1929" s="91" t="inlineStr">
        <is>
          <t>None</t>
        </is>
      </c>
      <c r="P1929" s="91" t="inlineStr">
        <is>
          <t>None</t>
        </is>
      </c>
      <c r="Q1929" s="97" t="n">
        <v>5.08</v>
      </c>
      <c r="R1929" s="96" t="n">
        <v>8.210000000000001</v>
      </c>
      <c r="S1929" s="96" t="n">
        <v>0.58</v>
      </c>
      <c r="T1929" s="96" t="n">
        <v>0.6899999999999999</v>
      </c>
      <c r="U1929" s="96" t="n">
        <v>0.95</v>
      </c>
      <c r="V1929" s="103" t="n">
        <v>1.53</v>
      </c>
      <c r="W1929" s="102" t="n">
        <v>9</v>
      </c>
      <c r="X1929" s="93" t="n"/>
      <c r="Y1929" s="91" t="inlineStr">
        <is>
          <t>None</t>
        </is>
      </c>
      <c r="Z1929" s="99" t="n">
        <v>55.57</v>
      </c>
      <c r="AA1929" s="96" t="n">
        <v>1.23</v>
      </c>
      <c r="AB1929" s="96" t="n">
        <v>1.14</v>
      </c>
      <c r="AC1929" s="96" t="n">
        <v>0.86</v>
      </c>
      <c r="AD1929" s="96" t="n"/>
      <c r="AE1929" s="96" t="n"/>
      <c r="AF1929" s="103" t="n"/>
      <c r="AG1929" s="91" t="inlineStr">
        <is>
          <t>No delivery data</t>
        </is>
      </c>
      <c r="AH1929" s="100" t="n">
        <v>0</v>
      </c>
      <c r="AI1929" s="101" t="n">
        <v>0</v>
      </c>
      <c r="AJ1929" s="92" t="inlineStr">
        <is>
          <t>N</t>
        </is>
      </c>
      <c r="AK1929" s="96" t="n"/>
      <c r="AL1929" s="91" t="inlineStr">
        <is>
          <t>n/a</t>
        </is>
      </c>
      <c r="AM1929" s="93" t="n"/>
      <c r="AN1929" s="92" t="inlineStr">
        <is>
          <t>None</t>
        </is>
      </c>
      <c r="AO1929" s="102" t="n">
        <v>0</v>
      </c>
      <c r="AP1929" s="103" t="n">
        <v>0.54</v>
      </c>
      <c r="AQ1929" s="102" t="n">
        <v>9</v>
      </c>
      <c r="AR1929" s="91" t="inlineStr">
        <is>
          <t>N</t>
        </is>
      </c>
      <c r="AS1929" s="104" t="n"/>
      <c r="AT1929" s="92">
        <f>IF(AND(P1929="52-wk high",T1929&gt;=Settings!$B$7),"Y","N")</f>
        <v/>
      </c>
      <c r="AU1929" s="91">
        <f>IF(AND(AD1929&gt;=Settings!$B$8,M1929&gt;0),"Y","N")</f>
        <v/>
      </c>
      <c r="AV1929" s="91">
        <f>IF(OR(AH1929&gt;Settings!$B$9,AI1929&gt;Settings!$B$9),"Y","N")</f>
        <v/>
      </c>
      <c r="AW1929" s="91">
        <f>IF(AJ1929&lt;&gt;"Y","n/a",IF(AND(M1929&gt;0,AK1929&gt;Settings!$B$10),"Y","N"))</f>
        <v/>
      </c>
      <c r="AX1929" s="91">
        <f>IF(AO1929&gt;=Settings!$B$11,"Y","N")</f>
        <v/>
      </c>
      <c r="AY1929" s="99">
        <f>(AT1929="Y")+(AU1929="Y")+(AV1929="Y")+(AW1929="Y")+(AX1929="Y")</f>
        <v/>
      </c>
      <c r="AZ1929" s="94">
        <f>IF(AY1929=0,"None",_xlfn.TEXTJOIN(", ",TRUE(),IF(AT1929="Y","Breakout",""),IF(AU1929="Y","Accumulation",""),IF(AV1929="Y","Institutional buying",""),IF(AW1929="Y","Long buildup",""),IF(AX1929="Y","Momentum leader","")))</f>
        <v/>
      </c>
      <c r="BA1929" s="94">
        <f>IF(BW1929="","","Passes "&amp;AY1929&amp;" of 5 buy-side scans"&amp;IF(G1929="Y","; RED FLAG: filter out using Red flag column",""))</f>
        <v/>
      </c>
      <c r="BB1929" s="91" t="inlineStr">
        <is>
          <t>None</t>
        </is>
      </c>
      <c r="BC1929" s="92" t="inlineStr">
        <is>
          <t>Y</t>
        </is>
      </c>
      <c r="BD1929" s="94" t="inlineStr">
        <is>
          <t>EPS zero</t>
        </is>
      </c>
      <c r="BE1929" s="94" t="n"/>
      <c r="BF1929" s="92">
        <f>IF(R1929*100000&gt;=Settings!$B$5,"Y","N")</f>
        <v/>
      </c>
      <c r="BG1929" s="91">
        <f>IF(F1929&gt;Settings!$B$6,"Y","N")</f>
        <v/>
      </c>
      <c r="BH1929" s="97" t="n">
        <v>-71.73</v>
      </c>
      <c r="BI1929" s="96" t="n">
        <v>-13.71</v>
      </c>
      <c r="BJ1929" s="96" t="n">
        <v>-13.68</v>
      </c>
      <c r="BK1929" s="96" t="n">
        <v>3.76</v>
      </c>
      <c r="BL1929" s="96" t="n">
        <v>-15.61</v>
      </c>
      <c r="BM1929" s="96" t="n">
        <v>-70.62</v>
      </c>
      <c r="BN1929" s="97" t="n">
        <v>-11.98</v>
      </c>
      <c r="BO1929" s="96" t="n">
        <v>-12.74</v>
      </c>
      <c r="BP1929" s="96" t="n">
        <v>-17.71</v>
      </c>
      <c r="BQ1929" s="96" t="n">
        <v>-34.83</v>
      </c>
      <c r="BR1929" s="91" t="inlineStr">
        <is>
          <t>Stacked down</t>
        </is>
      </c>
      <c r="BS1929" s="91" t="inlineStr">
        <is>
          <t>None</t>
        </is>
      </c>
      <c r="BT1929" s="96" t="n">
        <v>29.5</v>
      </c>
      <c r="BU1929" s="91" t="inlineStr">
        <is>
          <t>N</t>
        </is>
      </c>
      <c r="BV1929" s="99">
        <f>IF(OR(BF1929&lt;&gt;"Y",BG1929&lt;&gt;"Y"),"",(AND(ISNUMBER(BQ1929),BQ1929&gt;0))+(BR1929="Stacked up")+(AND(ISNUMBER(BH1929),BH1929&gt;=-Settings!$B$17))+(AND(ISNUMBER(BK1929),ISNUMBER(BM1929),BK1929&gt;0,BM1929&gt;0))+(AND(ISNUMBER(AQ1929),AQ1929&gt;=Settings!$B$18))+(AND(ISNUMBER(BT1929),BT1929&gt;=Settings!$B$19,BT1929&lt;=Settings!$B$20))+(AND(ISNUMBER(AS1929),AS1929&gt;0))+(AND(ISNUMBER(T1929),ISNUMBER(M1929),T1929&gt;=Settings!$B$21,M1929&gt;0))+(AND(ISNUMBER(AD1929),ISNUMBER(M1929),AD1929&gt;=Settings!$B$22,M1929&gt;0))+(AY1929&gt;=1))</f>
        <v/>
      </c>
      <c r="BW1929" s="91">
        <f>IF(OR(AY1929=0,BF1929&lt;&gt;"Y",BG1929&lt;&gt;"Y"),"",1+SUMPRODUCT(($A$6:$A$2604=A1929)*($AY$6:$AY$2604&gt;0)*($BF$6:$BF$2604="Y")*($BG$6:$BG$2604="Y")*(($AY$6:$AY$2604&gt;AY1929)+($AY$6:$AY$2604=AY1929)*($AD$6:$AD$2604&gt;AD1929))))</f>
        <v/>
      </c>
    </row>
    <row r="1930" ht="23.85" customHeight="1" s="55">
      <c r="A1930" s="90" t="n">
        <v>46296</v>
      </c>
      <c r="B1930" s="91" t="inlineStr">
        <is>
          <t>EMAMIREAL</t>
        </is>
      </c>
      <c r="C1930" s="91" t="inlineStr">
        <is>
          <t>INE778K01012</t>
        </is>
      </c>
      <c r="D1930" s="91" t="n"/>
      <c r="E1930" s="91" t="inlineStr">
        <is>
          <t>None</t>
        </is>
      </c>
      <c r="F1930" s="93" t="n">
        <v>349</v>
      </c>
      <c r="G1930" s="92" t="inlineStr">
        <is>
          <t>Y</t>
        </is>
      </c>
      <c r="H1930" s="94" t="inlineStr">
        <is>
          <t>GSM Stage 0; Loss making</t>
        </is>
      </c>
      <c r="I1930" s="91" t="inlineStr">
        <is>
          <t>N</t>
        </is>
      </c>
      <c r="J1930" s="92">
        <f>IF(K1930="","N","Y")</f>
        <v/>
      </c>
      <c r="K1930" s="94">
        <f>_xlfn.TEXTJOIN("; ",TRUE,IF(P1930="52-wk low","52-wk low",""),IF(AND(AD1930&gt;=Settings!$B$12,M1930&lt;0),"Distribution",""),IF(AND(AJ1930="Y",M1930&lt;0,AK1930&lt;-Settings!$B$13),"Long unwinding",""),IF(AND(AJ1930="Y",M1930&lt;0,AK1930&gt;Settings!$B$13),"Short buildup",""))</f>
        <v/>
      </c>
      <c r="L1930" s="95" t="n">
        <v>67.14</v>
      </c>
      <c r="M1930" s="96" t="n">
        <v>-0.43</v>
      </c>
      <c r="N1930" s="93" t="n">
        <v>768</v>
      </c>
      <c r="O1930" s="91" t="inlineStr">
        <is>
          <t>None</t>
        </is>
      </c>
      <c r="P1930" s="91" t="inlineStr">
        <is>
          <t>None</t>
        </is>
      </c>
      <c r="Q1930" s="97" t="n">
        <v>0.06</v>
      </c>
      <c r="R1930" s="96" t="n">
        <v>0.15</v>
      </c>
      <c r="S1930" s="96" t="n">
        <v>0.38</v>
      </c>
      <c r="T1930" s="96" t="n">
        <v>0.47</v>
      </c>
      <c r="U1930" s="96" t="n">
        <v>0.46</v>
      </c>
      <c r="V1930" s="103" t="n">
        <v>1.18</v>
      </c>
      <c r="W1930" s="102" t="n">
        <v>4</v>
      </c>
      <c r="X1930" s="93" t="n"/>
      <c r="Y1930" s="91" t="inlineStr">
        <is>
          <t>None</t>
        </is>
      </c>
      <c r="Z1930" s="99" t="n">
        <v>63.22</v>
      </c>
      <c r="AA1930" s="96" t="n">
        <v>0.74</v>
      </c>
      <c r="AB1930" s="96" t="n">
        <v>0.78</v>
      </c>
      <c r="AC1930" s="96" t="n">
        <v>0.29</v>
      </c>
      <c r="AD1930" s="96" t="n"/>
      <c r="AE1930" s="96" t="n"/>
      <c r="AF1930" s="103" t="n"/>
      <c r="AG1930" s="91" t="inlineStr">
        <is>
          <t>No delivery data</t>
        </is>
      </c>
      <c r="AH1930" s="100" t="n">
        <v>0</v>
      </c>
      <c r="AI1930" s="101" t="n">
        <v>0</v>
      </c>
      <c r="AJ1930" s="92" t="inlineStr">
        <is>
          <t>N</t>
        </is>
      </c>
      <c r="AK1930" s="96" t="n"/>
      <c r="AL1930" s="91" t="inlineStr">
        <is>
          <t>n/a</t>
        </is>
      </c>
      <c r="AM1930" s="93" t="n"/>
      <c r="AN1930" s="92" t="inlineStr">
        <is>
          <t>None</t>
        </is>
      </c>
      <c r="AO1930" s="102" t="n">
        <v>0</v>
      </c>
      <c r="AP1930" s="103" t="n">
        <v>0.72</v>
      </c>
      <c r="AQ1930" s="102" t="n">
        <v>39</v>
      </c>
      <c r="AR1930" s="91" t="inlineStr">
        <is>
          <t>N</t>
        </is>
      </c>
      <c r="AS1930" s="104" t="n"/>
      <c r="AT1930" s="92">
        <f>IF(AND(P1930="52-wk high",T1930&gt;=Settings!$B$7),"Y","N")</f>
        <v/>
      </c>
      <c r="AU1930" s="91">
        <f>IF(AND(AD1930&gt;=Settings!$B$8,M1930&gt;0),"Y","N")</f>
        <v/>
      </c>
      <c r="AV1930" s="91">
        <f>IF(OR(AH1930&gt;Settings!$B$9,AI1930&gt;Settings!$B$9),"Y","N")</f>
        <v/>
      </c>
      <c r="AW1930" s="91">
        <f>IF(AJ1930&lt;&gt;"Y","n/a",IF(AND(M1930&gt;0,AK1930&gt;Settings!$B$10),"Y","N"))</f>
        <v/>
      </c>
      <c r="AX1930" s="91">
        <f>IF(AO1930&gt;=Settings!$B$11,"Y","N")</f>
        <v/>
      </c>
      <c r="AY1930" s="99">
        <f>(AT1930="Y")+(AU1930="Y")+(AV1930="Y")+(AW1930="Y")+(AX1930="Y")</f>
        <v/>
      </c>
      <c r="AZ1930" s="94">
        <f>IF(AY1930=0,"None",_xlfn.TEXTJOIN(", ",TRUE(),IF(AT1930="Y","Breakout",""),IF(AU1930="Y","Accumulation",""),IF(AV1930="Y","Institutional buying",""),IF(AW1930="Y","Long buildup",""),IF(AX1930="Y","Momentum leader","")))</f>
        <v/>
      </c>
      <c r="BA1930" s="94">
        <f>IF(BW1930="","","Passes "&amp;AY1930&amp;" of 5 buy-side scans"&amp;IF(G1930="Y","; RED FLAG: filter out using Red flag column",""))</f>
        <v/>
      </c>
      <c r="BB1930" s="91" t="inlineStr">
        <is>
          <t>None</t>
        </is>
      </c>
      <c r="BC1930" s="92" t="inlineStr">
        <is>
          <t>Y</t>
        </is>
      </c>
      <c r="BD1930" s="94" t="inlineStr">
        <is>
          <t>EPS zero; Few traders (&lt;100 unique PAN, 30 days)</t>
        </is>
      </c>
      <c r="BE1930" s="94" t="n"/>
      <c r="BF1930" s="92">
        <f>IF(R1930*100000&gt;=Settings!$B$5,"Y","N")</f>
        <v/>
      </c>
      <c r="BG1930" s="91">
        <f>IF(F1930&gt;Settings!$B$6,"Y","N")</f>
        <v/>
      </c>
      <c r="BH1930" s="97" t="n">
        <v>-41.77</v>
      </c>
      <c r="BI1930" s="96" t="n">
        <v>-2.74</v>
      </c>
      <c r="BJ1930" s="96" t="n">
        <v>-2.09</v>
      </c>
      <c r="BK1930" s="96" t="n">
        <v>-18.46</v>
      </c>
      <c r="BL1930" s="96" t="n">
        <v>15.28</v>
      </c>
      <c r="BM1930" s="96" t="n">
        <v>-38.22</v>
      </c>
      <c r="BN1930" s="97" t="n">
        <v>-1.78</v>
      </c>
      <c r="BO1930" s="96" t="n">
        <v>-6.08</v>
      </c>
      <c r="BP1930" s="96" t="n">
        <v>-10.34</v>
      </c>
      <c r="BQ1930" s="96" t="n">
        <v>-15.69</v>
      </c>
      <c r="BR1930" s="91" t="inlineStr">
        <is>
          <t>Stacked down</t>
        </is>
      </c>
      <c r="BS1930" s="91" t="inlineStr">
        <is>
          <t>None</t>
        </is>
      </c>
      <c r="BT1930" s="96" t="n">
        <v>43.6</v>
      </c>
      <c r="BU1930" s="91" t="inlineStr">
        <is>
          <t>N</t>
        </is>
      </c>
      <c r="BV1930" s="99">
        <f>IF(OR(BF1930&lt;&gt;"Y",BG1930&lt;&gt;"Y"),"",(AND(ISNUMBER(BQ1930),BQ1930&gt;0))+(BR1930="Stacked up")+(AND(ISNUMBER(BH1930),BH1930&gt;=-Settings!$B$17))+(AND(ISNUMBER(BK1930),ISNUMBER(BM1930),BK1930&gt;0,BM1930&gt;0))+(AND(ISNUMBER(AQ1930),AQ1930&gt;=Settings!$B$18))+(AND(ISNUMBER(BT1930),BT1930&gt;=Settings!$B$19,BT1930&lt;=Settings!$B$20))+(AND(ISNUMBER(AS1930),AS1930&gt;0))+(AND(ISNUMBER(T1930),ISNUMBER(M1930),T1930&gt;=Settings!$B$21,M1930&gt;0))+(AND(ISNUMBER(AD1930),ISNUMBER(M1930),AD1930&gt;=Settings!$B$22,M1930&gt;0))+(AY1930&gt;=1))</f>
        <v/>
      </c>
      <c r="BW1930" s="91">
        <f>IF(OR(AY1930=0,BF1930&lt;&gt;"Y",BG1930&lt;&gt;"Y"),"",1+SUMPRODUCT(($A$6:$A$2604=A1930)*($AY$6:$AY$2604&gt;0)*($BF$6:$BF$2604="Y")*($BG$6:$BG$2604="Y")*(($AY$6:$AY$2604&gt;AY1930)+($AY$6:$AY$2604=AY1930)*($AD$6:$AD$2604&gt;AD1930))))</f>
        <v/>
      </c>
    </row>
    <row r="1931" ht="23.85" customHeight="1" s="55">
      <c r="A1931" s="90" t="n">
        <v>46296</v>
      </c>
      <c r="B1931" s="91" t="inlineStr">
        <is>
          <t>TRANSWORLD</t>
        </is>
      </c>
      <c r="C1931" s="91" t="inlineStr">
        <is>
          <t>INE757B01015</t>
        </is>
      </c>
      <c r="D1931" s="91" t="n"/>
      <c r="E1931" s="91" t="inlineStr">
        <is>
          <t>None</t>
        </is>
      </c>
      <c r="F1931" s="93" t="n">
        <v>349</v>
      </c>
      <c r="G1931" s="92" t="inlineStr">
        <is>
          <t>Y</t>
        </is>
      </c>
      <c r="H1931" s="94" t="inlineStr">
        <is>
          <t>ESM Stage 1; T2T (BE series)</t>
        </is>
      </c>
      <c r="I1931" s="91" t="inlineStr">
        <is>
          <t>Y</t>
        </is>
      </c>
      <c r="J1931" s="92">
        <f>IF(K1931="","N","Y")</f>
        <v/>
      </c>
      <c r="K1931" s="94">
        <f>_xlfn.TEXTJOIN("; ",TRUE,IF(P1931="52-wk low","52-wk low",""),IF(AND(AD1931&gt;=Settings!$B$12,M1931&lt;0),"Distribution",""),IF(AND(AJ1931="Y",M1931&lt;0,AK1931&lt;-Settings!$B$13),"Long unwinding",""),IF(AND(AJ1931="Y",M1931&lt;0,AK1931&gt;Settings!$B$13),"Short buildup",""))</f>
        <v/>
      </c>
      <c r="L1931" s="95" t="n">
        <v>159</v>
      </c>
      <c r="M1931" s="96" t="n">
        <v>-1.85</v>
      </c>
      <c r="N1931" s="93" t="n">
        <v>1548</v>
      </c>
      <c r="O1931" s="91" t="inlineStr">
        <is>
          <t>None</t>
        </is>
      </c>
      <c r="P1931" s="91" t="inlineStr">
        <is>
          <t>None</t>
        </is>
      </c>
      <c r="Q1931" s="97" t="n">
        <v>0.01</v>
      </c>
      <c r="R1931" s="96" t="n">
        <v>0.04</v>
      </c>
      <c r="S1931" s="96" t="n">
        <v>0.34</v>
      </c>
      <c r="T1931" s="96" t="n">
        <v>0.19</v>
      </c>
      <c r="U1931" s="96" t="n">
        <v>0.09</v>
      </c>
      <c r="V1931" s="103" t="n">
        <v>0.26</v>
      </c>
      <c r="W1931" s="102" t="n">
        <v>0</v>
      </c>
      <c r="X1931" s="93" t="n"/>
      <c r="Y1931" s="91" t="inlineStr">
        <is>
          <t>None</t>
        </is>
      </c>
      <c r="Z1931" s="99" t="n"/>
      <c r="AA1931" s="96" t="n"/>
      <c r="AB1931" s="96" t="n"/>
      <c r="AC1931" s="96" t="n"/>
      <c r="AD1931" s="96" t="n"/>
      <c r="AE1931" s="96" t="n"/>
      <c r="AF1931" s="103" t="n"/>
      <c r="AG1931" s="91" t="inlineStr">
        <is>
          <t>No delivery data</t>
        </is>
      </c>
      <c r="AH1931" s="100" t="n">
        <v>0</v>
      </c>
      <c r="AI1931" s="101" t="n">
        <v>0</v>
      </c>
      <c r="AJ1931" s="92" t="inlineStr">
        <is>
          <t>N</t>
        </is>
      </c>
      <c r="AK1931" s="96" t="n"/>
      <c r="AL1931" s="91" t="inlineStr">
        <is>
          <t>n/a</t>
        </is>
      </c>
      <c r="AM1931" s="93" t="n"/>
      <c r="AN1931" s="92" t="inlineStr">
        <is>
          <t>None</t>
        </is>
      </c>
      <c r="AO1931" s="102" t="n">
        <v>0</v>
      </c>
      <c r="AP1931" s="103" t="n">
        <v>0.75</v>
      </c>
      <c r="AQ1931" s="102" t="n">
        <v>44</v>
      </c>
      <c r="AR1931" s="91" t="inlineStr">
        <is>
          <t>N</t>
        </is>
      </c>
      <c r="AS1931" s="104" t="n"/>
      <c r="AT1931" s="92">
        <f>IF(AND(P1931="52-wk high",T1931&gt;=Settings!$B$7),"Y","N")</f>
        <v/>
      </c>
      <c r="AU1931" s="91">
        <f>IF(AND(AD1931&gt;=Settings!$B$8,M1931&gt;0),"Y","N")</f>
        <v/>
      </c>
      <c r="AV1931" s="91">
        <f>IF(OR(AH1931&gt;Settings!$B$9,AI1931&gt;Settings!$B$9),"Y","N")</f>
        <v/>
      </c>
      <c r="AW1931" s="91">
        <f>IF(AJ1931&lt;&gt;"Y","n/a",IF(AND(M1931&gt;0,AK1931&gt;Settings!$B$10),"Y","N"))</f>
        <v/>
      </c>
      <c r="AX1931" s="91">
        <f>IF(AO1931&gt;=Settings!$B$11,"Y","N")</f>
        <v/>
      </c>
      <c r="AY1931" s="99">
        <f>(AT1931="Y")+(AU1931="Y")+(AV1931="Y")+(AW1931="Y")+(AX1931="Y")</f>
        <v/>
      </c>
      <c r="AZ1931" s="94">
        <f>IF(AY1931=0,"None",_xlfn.TEXTJOIN(", ",TRUE(),IF(AT1931="Y","Breakout",""),IF(AU1931="Y","Accumulation",""),IF(AV1931="Y","Institutional buying",""),IF(AW1931="Y","Long buildup",""),IF(AX1931="Y","Momentum leader","")))</f>
        <v/>
      </c>
      <c r="BA1931" s="94">
        <f>IF(BW1931="","","Passes "&amp;AY1931&amp;" of 5 buy-side scans"&amp;IF(G1931="Y","; RED FLAG: filter out using Red flag column",""))</f>
        <v/>
      </c>
      <c r="BB1931" s="91" t="inlineStr">
        <is>
          <t>None</t>
        </is>
      </c>
      <c r="BC1931" s="92" t="inlineStr">
        <is>
          <t>Y</t>
        </is>
      </c>
      <c r="BD1931" s="94" t="inlineStr">
        <is>
          <t>EPS zero; Few traders (&lt;100 unique PAN, 30 days)</t>
        </is>
      </c>
      <c r="BE1931" s="94" t="n"/>
      <c r="BF1931" s="92">
        <f>IF(R1931*100000&gt;=Settings!$B$5,"Y","N")</f>
        <v/>
      </c>
      <c r="BG1931" s="91">
        <f>IF(F1931&gt;Settings!$B$6,"Y","N")</f>
        <v/>
      </c>
      <c r="BH1931" s="97" t="n">
        <v>-38.37</v>
      </c>
      <c r="BI1931" s="96" t="n">
        <v>-4.2</v>
      </c>
      <c r="BJ1931" s="96" t="n">
        <v>-6.33</v>
      </c>
      <c r="BK1931" s="96" t="n">
        <v>-3.53</v>
      </c>
      <c r="BL1931" s="96" t="n">
        <v>20.24</v>
      </c>
      <c r="BM1931" s="96" t="n">
        <v>-37.22</v>
      </c>
      <c r="BN1931" s="97" t="n">
        <v>-3.77</v>
      </c>
      <c r="BO1931" s="96" t="n">
        <v>-4.11</v>
      </c>
      <c r="BP1931" s="96" t="n">
        <v>-4.24</v>
      </c>
      <c r="BQ1931" s="96" t="n">
        <v>-9.59</v>
      </c>
      <c r="BR1931" s="91" t="inlineStr">
        <is>
          <t>Stacked down</t>
        </is>
      </c>
      <c r="BS1931" s="91" t="inlineStr">
        <is>
          <t>None</t>
        </is>
      </c>
      <c r="BT1931" s="96" t="n">
        <v>28.3</v>
      </c>
      <c r="BU1931" s="91" t="inlineStr">
        <is>
          <t>N</t>
        </is>
      </c>
      <c r="BV1931" s="99">
        <f>IF(OR(BF1931&lt;&gt;"Y",BG1931&lt;&gt;"Y"),"",(AND(ISNUMBER(BQ1931),BQ1931&gt;0))+(BR1931="Stacked up")+(AND(ISNUMBER(BH1931),BH1931&gt;=-Settings!$B$17))+(AND(ISNUMBER(BK1931),ISNUMBER(BM1931),BK1931&gt;0,BM1931&gt;0))+(AND(ISNUMBER(AQ1931),AQ1931&gt;=Settings!$B$18))+(AND(ISNUMBER(BT1931),BT1931&gt;=Settings!$B$19,BT1931&lt;=Settings!$B$20))+(AND(ISNUMBER(AS1931),AS1931&gt;0))+(AND(ISNUMBER(T1931),ISNUMBER(M1931),T1931&gt;=Settings!$B$21,M1931&gt;0))+(AND(ISNUMBER(AD1931),ISNUMBER(M1931),AD1931&gt;=Settings!$B$22,M1931&gt;0))+(AY1931&gt;=1))</f>
        <v/>
      </c>
      <c r="BW1931" s="91">
        <f>IF(OR(AY1931=0,BF1931&lt;&gt;"Y",BG1931&lt;&gt;"Y"),"",1+SUMPRODUCT(($A$6:$A$2604=A1931)*($AY$6:$AY$2604&gt;0)*($BF$6:$BF$2604="Y")*($BG$6:$BG$2604="Y")*(($AY$6:$AY$2604&gt;AY1931)+($AY$6:$AY$2604=AY1931)*($AD$6:$AD$2604&gt;AD1931))))</f>
        <v/>
      </c>
    </row>
    <row r="1932" ht="23.85" customHeight="1" s="55">
      <c r="A1932" s="90" t="n">
        <v>46296</v>
      </c>
      <c r="B1932" s="91" t="inlineStr">
        <is>
          <t>DIGISPICE</t>
        </is>
      </c>
      <c r="C1932" s="91" t="inlineStr">
        <is>
          <t>INE927C01020</t>
        </is>
      </c>
      <c r="D1932" s="91" t="n"/>
      <c r="E1932" s="91" t="inlineStr">
        <is>
          <t>None</t>
        </is>
      </c>
      <c r="F1932" s="93" t="n">
        <v>347</v>
      </c>
      <c r="G1932" s="92" t="inlineStr">
        <is>
          <t>N</t>
        </is>
      </c>
      <c r="H1932" s="94" t="n"/>
      <c r="I1932" s="91" t="inlineStr">
        <is>
          <t>N</t>
        </is>
      </c>
      <c r="J1932" s="92">
        <f>IF(K1932="","N","Y")</f>
        <v/>
      </c>
      <c r="K1932" s="94">
        <f>_xlfn.TEXTJOIN("; ",TRUE,IF(P1932="52-wk low","52-wk low",""),IF(AND(AD1932&gt;=Settings!$B$12,M1932&lt;0),"Distribution",""),IF(AND(AJ1932="Y",M1932&lt;0,AK1932&lt;-Settings!$B$13),"Long unwinding",""),IF(AND(AJ1932="Y",M1932&lt;0,AK1932&gt;Settings!$B$13),"Short buildup",""))</f>
        <v/>
      </c>
      <c r="L1932" s="95" t="n">
        <v>14.79</v>
      </c>
      <c r="M1932" s="96" t="n">
        <v>-1.14</v>
      </c>
      <c r="N1932" s="93" t="n">
        <v>1116</v>
      </c>
      <c r="O1932" s="91" t="inlineStr">
        <is>
          <t>None</t>
        </is>
      </c>
      <c r="P1932" s="91" t="inlineStr">
        <is>
          <t>52-wk low</t>
        </is>
      </c>
      <c r="Q1932" s="97" t="n">
        <v>0.52</v>
      </c>
      <c r="R1932" s="96" t="n">
        <v>1.16</v>
      </c>
      <c r="S1932" s="96" t="n">
        <v>0.45</v>
      </c>
      <c r="T1932" s="96" t="n">
        <v>0.59</v>
      </c>
      <c r="U1932" s="96" t="n">
        <v>0.59</v>
      </c>
      <c r="V1932" s="103" t="n">
        <v>1.31</v>
      </c>
      <c r="W1932" s="102" t="n">
        <v>10</v>
      </c>
      <c r="X1932" s="93" t="n"/>
      <c r="Y1932" s="91" t="inlineStr">
        <is>
          <t>None</t>
        </is>
      </c>
      <c r="Z1932" s="99" t="n">
        <v>71.72</v>
      </c>
      <c r="AA1932" s="96" t="n">
        <v>1.04</v>
      </c>
      <c r="AB1932" s="96" t="n">
        <v>1.01</v>
      </c>
      <c r="AC1932" s="96" t="n">
        <v>0.47</v>
      </c>
      <c r="AD1932" s="96" t="n"/>
      <c r="AE1932" s="96" t="n"/>
      <c r="AF1932" s="103" t="n"/>
      <c r="AG1932" s="91" t="inlineStr">
        <is>
          <t>No delivery data</t>
        </is>
      </c>
      <c r="AH1932" s="100" t="n">
        <v>0</v>
      </c>
      <c r="AI1932" s="101" t="n">
        <v>0</v>
      </c>
      <c r="AJ1932" s="92" t="inlineStr">
        <is>
          <t>N</t>
        </is>
      </c>
      <c r="AK1932" s="96" t="n"/>
      <c r="AL1932" s="91" t="inlineStr">
        <is>
          <t>n/a</t>
        </is>
      </c>
      <c r="AM1932" s="93" t="n"/>
      <c r="AN1932" s="92" t="inlineStr">
        <is>
          <t>None</t>
        </is>
      </c>
      <c r="AO1932" s="102" t="n">
        <v>0</v>
      </c>
      <c r="AP1932" s="103" t="n">
        <v>0.51</v>
      </c>
      <c r="AQ1932" s="102" t="n">
        <v>6</v>
      </c>
      <c r="AR1932" s="91" t="inlineStr">
        <is>
          <t>N</t>
        </is>
      </c>
      <c r="AS1932" s="104" t="n"/>
      <c r="AT1932" s="92">
        <f>IF(AND(P1932="52-wk high",T1932&gt;=Settings!$B$7),"Y","N")</f>
        <v/>
      </c>
      <c r="AU1932" s="91">
        <f>IF(AND(AD1932&gt;=Settings!$B$8,M1932&gt;0),"Y","N")</f>
        <v/>
      </c>
      <c r="AV1932" s="91">
        <f>IF(OR(AH1932&gt;Settings!$B$9,AI1932&gt;Settings!$B$9),"Y","N")</f>
        <v/>
      </c>
      <c r="AW1932" s="91">
        <f>IF(AJ1932&lt;&gt;"Y","n/a",IF(AND(M1932&gt;0,AK1932&gt;Settings!$B$10),"Y","N"))</f>
        <v/>
      </c>
      <c r="AX1932" s="91">
        <f>IF(AO1932&gt;=Settings!$B$11,"Y","N")</f>
        <v/>
      </c>
      <c r="AY1932" s="99">
        <f>(AT1932="Y")+(AU1932="Y")+(AV1932="Y")+(AW1932="Y")+(AX1932="Y")</f>
        <v/>
      </c>
      <c r="AZ1932" s="94">
        <f>IF(AY1932=0,"None",_xlfn.TEXTJOIN(", ",TRUE(),IF(AT1932="Y","Breakout",""),IF(AU1932="Y","Accumulation",""),IF(AV1932="Y","Institutional buying",""),IF(AW1932="Y","Long buildup",""),IF(AX1932="Y","Momentum leader","")))</f>
        <v/>
      </c>
      <c r="BA1932" s="94">
        <f>IF(BW1932="","","Passes "&amp;AY1932&amp;" of 5 buy-side scans"&amp;IF(G1932="Y","; RED FLAG: filter out using Red flag column",""))</f>
        <v/>
      </c>
      <c r="BB1932" s="91" t="inlineStr">
        <is>
          <t>None</t>
        </is>
      </c>
      <c r="BC1932" s="92" t="inlineStr">
        <is>
          <t>N</t>
        </is>
      </c>
      <c r="BD1932" s="94" t="n"/>
      <c r="BE1932" s="94" t="n"/>
      <c r="BF1932" s="92">
        <f>IF(R1932*100000&gt;=Settings!$B$5,"Y","N")</f>
        <v/>
      </c>
      <c r="BG1932" s="91">
        <f>IF(F1932&gt;Settings!$B$6,"Y","N")</f>
        <v/>
      </c>
      <c r="BH1932" s="97" t="n">
        <v>-48.96</v>
      </c>
      <c r="BI1932" s="96" t="n">
        <v>-8.76</v>
      </c>
      <c r="BJ1932" s="96" t="n">
        <v>-13</v>
      </c>
      <c r="BK1932" s="96" t="n">
        <v>-26.09</v>
      </c>
      <c r="BL1932" s="96" t="n">
        <v>-7.68</v>
      </c>
      <c r="BM1932" s="96" t="n">
        <v>-44.77</v>
      </c>
      <c r="BN1932" s="97" t="n">
        <v>-8.359999999999999</v>
      </c>
      <c r="BO1932" s="96" t="n">
        <v>-12.91</v>
      </c>
      <c r="BP1932" s="96" t="n">
        <v>-17.65</v>
      </c>
      <c r="BQ1932" s="96" t="n">
        <v>-24.94</v>
      </c>
      <c r="BR1932" s="91" t="inlineStr">
        <is>
          <t>Stacked down</t>
        </is>
      </c>
      <c r="BS1932" s="91" t="inlineStr">
        <is>
          <t>None</t>
        </is>
      </c>
      <c r="BT1932" s="96" t="n">
        <v>21.9</v>
      </c>
      <c r="BU1932" s="91" t="inlineStr">
        <is>
          <t>N</t>
        </is>
      </c>
      <c r="BV1932" s="99">
        <f>IF(OR(BF1932&lt;&gt;"Y",BG1932&lt;&gt;"Y"),"",(AND(ISNUMBER(BQ1932),BQ1932&gt;0))+(BR1932="Stacked up")+(AND(ISNUMBER(BH1932),BH1932&gt;=-Settings!$B$17))+(AND(ISNUMBER(BK1932),ISNUMBER(BM1932),BK1932&gt;0,BM1932&gt;0))+(AND(ISNUMBER(AQ1932),AQ1932&gt;=Settings!$B$18))+(AND(ISNUMBER(BT1932),BT1932&gt;=Settings!$B$19,BT1932&lt;=Settings!$B$20))+(AND(ISNUMBER(AS1932),AS1932&gt;0))+(AND(ISNUMBER(T1932),ISNUMBER(M1932),T1932&gt;=Settings!$B$21,M1932&gt;0))+(AND(ISNUMBER(AD1932),ISNUMBER(M1932),AD1932&gt;=Settings!$B$22,M1932&gt;0))+(AY1932&gt;=1))</f>
        <v/>
      </c>
      <c r="BW1932" s="91">
        <f>IF(OR(AY1932=0,BF1932&lt;&gt;"Y",BG1932&lt;&gt;"Y"),"",1+SUMPRODUCT(($A$6:$A$2604=A1932)*($AY$6:$AY$2604&gt;0)*($BF$6:$BF$2604="Y")*($BG$6:$BG$2604="Y")*(($AY$6:$AY$2604&gt;AY1932)+($AY$6:$AY$2604=AY1932)*($AD$6:$AD$2604&gt;AD1932))))</f>
        <v/>
      </c>
    </row>
    <row r="1933" ht="23.85" customHeight="1" s="55">
      <c r="A1933" s="90" t="n">
        <v>46296</v>
      </c>
      <c r="B1933" s="91" t="inlineStr">
        <is>
          <t>AFIL</t>
        </is>
      </c>
      <c r="C1933" s="91" t="inlineStr">
        <is>
          <t>INE916Y01027</t>
        </is>
      </c>
      <c r="D1933" s="91" t="n"/>
      <c r="E1933" s="91" t="inlineStr">
        <is>
          <t>None</t>
        </is>
      </c>
      <c r="F1933" s="93" t="n">
        <v>346</v>
      </c>
      <c r="G1933" s="92" t="inlineStr">
        <is>
          <t>N</t>
        </is>
      </c>
      <c r="H1933" s="94" t="n"/>
      <c r="I1933" s="91" t="inlineStr">
        <is>
          <t>N</t>
        </is>
      </c>
      <c r="J1933" s="92">
        <f>IF(K1933="","N","Y")</f>
        <v/>
      </c>
      <c r="K1933" s="94">
        <f>_xlfn.TEXTJOIN("; ",TRUE,IF(P1933="52-wk low","52-wk low",""),IF(AND(AD1933&gt;=Settings!$B$12,M1933&lt;0),"Distribution",""),IF(AND(AJ1933="Y",M1933&lt;0,AK1933&lt;-Settings!$B$13),"Long unwinding",""),IF(AND(AJ1933="Y",M1933&lt;0,AK1933&gt;Settings!$B$13),"Short buildup",""))</f>
        <v/>
      </c>
      <c r="L1933" s="95" t="n">
        <v>7.86</v>
      </c>
      <c r="M1933" s="96" t="n">
        <v>-0.88</v>
      </c>
      <c r="N1933" s="93" t="n">
        <v>977</v>
      </c>
      <c r="O1933" s="91" t="inlineStr">
        <is>
          <t>None</t>
        </is>
      </c>
      <c r="P1933" s="91" t="inlineStr">
        <is>
          <t>None</t>
        </is>
      </c>
      <c r="Q1933" s="97" t="n">
        <v>1.99</v>
      </c>
      <c r="R1933" s="96" t="n">
        <v>5.19</v>
      </c>
      <c r="S1933" s="96" t="n">
        <v>0.38</v>
      </c>
      <c r="T1933" s="96" t="n">
        <v>0.31</v>
      </c>
      <c r="U1933" s="96" t="n">
        <v>0.21</v>
      </c>
      <c r="V1933" s="103" t="n">
        <v>0.54</v>
      </c>
      <c r="W1933" s="102" t="n">
        <v>2</v>
      </c>
      <c r="X1933" s="93" t="n"/>
      <c r="Y1933" s="91" t="inlineStr">
        <is>
          <t>None</t>
        </is>
      </c>
      <c r="Z1933" s="99" t="n">
        <v>69.41</v>
      </c>
      <c r="AA1933" s="96" t="n">
        <v>0.96</v>
      </c>
      <c r="AB1933" s="96" t="n">
        <v>0.99</v>
      </c>
      <c r="AC1933" s="96" t="n">
        <v>0.37</v>
      </c>
      <c r="AD1933" s="96" t="n">
        <v>0.32</v>
      </c>
      <c r="AE1933" s="96" t="n"/>
      <c r="AF1933" s="103" t="n"/>
      <c r="AG1933" s="91" t="inlineStr">
        <is>
          <t>No delivery data</t>
        </is>
      </c>
      <c r="AH1933" s="100" t="n">
        <v>0</v>
      </c>
      <c r="AI1933" s="101" t="n">
        <v>0</v>
      </c>
      <c r="AJ1933" s="92" t="inlineStr">
        <is>
          <t>N</t>
        </is>
      </c>
      <c r="AK1933" s="96" t="n"/>
      <c r="AL1933" s="91" t="inlineStr">
        <is>
          <t>n/a</t>
        </is>
      </c>
      <c r="AM1933" s="93" t="n"/>
      <c r="AN1933" s="92" t="inlineStr">
        <is>
          <t>None</t>
        </is>
      </c>
      <c r="AO1933" s="102" t="n">
        <v>0</v>
      </c>
      <c r="AP1933" s="103" t="n">
        <v>0.73</v>
      </c>
      <c r="AQ1933" s="102" t="n">
        <v>41</v>
      </c>
      <c r="AR1933" s="91" t="inlineStr">
        <is>
          <t>N</t>
        </is>
      </c>
      <c r="AS1933" s="104" t="n"/>
      <c r="AT1933" s="92">
        <f>IF(AND(P1933="52-wk high",T1933&gt;=Settings!$B$7),"Y","N")</f>
        <v/>
      </c>
      <c r="AU1933" s="91">
        <f>IF(AND(AD1933&gt;=Settings!$B$8,M1933&gt;0),"Y","N")</f>
        <v/>
      </c>
      <c r="AV1933" s="91">
        <f>IF(OR(AH1933&gt;Settings!$B$9,AI1933&gt;Settings!$B$9),"Y","N")</f>
        <v/>
      </c>
      <c r="AW1933" s="91">
        <f>IF(AJ1933&lt;&gt;"Y","n/a",IF(AND(M1933&gt;0,AK1933&gt;Settings!$B$10),"Y","N"))</f>
        <v/>
      </c>
      <c r="AX1933" s="91">
        <f>IF(AO1933&gt;=Settings!$B$11,"Y","N")</f>
        <v/>
      </c>
      <c r="AY1933" s="99">
        <f>(AT1933="Y")+(AU1933="Y")+(AV1933="Y")+(AW1933="Y")+(AX1933="Y")</f>
        <v/>
      </c>
      <c r="AZ1933" s="94">
        <f>IF(AY1933=0,"None",_xlfn.TEXTJOIN(", ",TRUE(),IF(AT1933="Y","Breakout",""),IF(AU1933="Y","Accumulation",""),IF(AV1933="Y","Institutional buying",""),IF(AW1933="Y","Long buildup",""),IF(AX1933="Y","Momentum leader","")))</f>
        <v/>
      </c>
      <c r="BA1933" s="94">
        <f>IF(BW1933="","","Passes "&amp;AY1933&amp;" of 5 buy-side scans"&amp;IF(G1933="Y","; RED FLAG: filter out using Red flag column",""))</f>
        <v/>
      </c>
      <c r="BB1933" s="91" t="inlineStr">
        <is>
          <t>None</t>
        </is>
      </c>
      <c r="BC1933" s="92" t="inlineStr">
        <is>
          <t>Y</t>
        </is>
      </c>
      <c r="BD1933" s="94" t="inlineStr">
        <is>
          <t>High-low range &gt;150% in 12 months</t>
        </is>
      </c>
      <c r="BE1933" s="94" t="n"/>
      <c r="BF1933" s="92">
        <f>IF(R1933*100000&gt;=Settings!$B$5,"Y","N")</f>
        <v/>
      </c>
      <c r="BG1933" s="91">
        <f>IF(F1933&gt;Settings!$B$6,"Y","N")</f>
        <v/>
      </c>
      <c r="BH1933" s="97" t="n">
        <v>-29.19</v>
      </c>
      <c r="BI1933" s="96" t="n">
        <v>-2.24</v>
      </c>
      <c r="BJ1933" s="96" t="n">
        <v>-16.65</v>
      </c>
      <c r="BK1933" s="96" t="n">
        <v>-25.29</v>
      </c>
      <c r="BL1933" s="96" t="n">
        <v>-0.51</v>
      </c>
      <c r="BM1933" s="96" t="n">
        <v>-14.84</v>
      </c>
      <c r="BN1933" s="97" t="n">
        <v>-6.82</v>
      </c>
      <c r="BO1933" s="96" t="n">
        <v>-11.81</v>
      </c>
      <c r="BP1933" s="96" t="n">
        <v>-12.73</v>
      </c>
      <c r="BQ1933" s="96" t="n">
        <v>-10.06</v>
      </c>
      <c r="BR1933" s="91" t="inlineStr">
        <is>
          <t>Mixed</t>
        </is>
      </c>
      <c r="BS1933" s="91" t="inlineStr">
        <is>
          <t>None</t>
        </is>
      </c>
      <c r="BT1933" s="96" t="n">
        <v>23.8</v>
      </c>
      <c r="BU1933" s="91" t="inlineStr">
        <is>
          <t>N</t>
        </is>
      </c>
      <c r="BV1933" s="99">
        <f>IF(OR(BF1933&lt;&gt;"Y",BG1933&lt;&gt;"Y"),"",(AND(ISNUMBER(BQ1933),BQ1933&gt;0))+(BR1933="Stacked up")+(AND(ISNUMBER(BH1933),BH1933&gt;=-Settings!$B$17))+(AND(ISNUMBER(BK1933),ISNUMBER(BM1933),BK1933&gt;0,BM1933&gt;0))+(AND(ISNUMBER(AQ1933),AQ1933&gt;=Settings!$B$18))+(AND(ISNUMBER(BT1933),BT1933&gt;=Settings!$B$19,BT1933&lt;=Settings!$B$20))+(AND(ISNUMBER(AS1933),AS1933&gt;0))+(AND(ISNUMBER(T1933),ISNUMBER(M1933),T1933&gt;=Settings!$B$21,M1933&gt;0))+(AND(ISNUMBER(AD1933),ISNUMBER(M1933),AD1933&gt;=Settings!$B$22,M1933&gt;0))+(AY1933&gt;=1))</f>
        <v/>
      </c>
      <c r="BW1933" s="91">
        <f>IF(OR(AY1933=0,BF1933&lt;&gt;"Y",BG1933&lt;&gt;"Y"),"",1+SUMPRODUCT(($A$6:$A$2604=A1933)*($AY$6:$AY$2604&gt;0)*($BF$6:$BF$2604="Y")*($BG$6:$BG$2604="Y")*(($AY$6:$AY$2604&gt;AY1933)+($AY$6:$AY$2604=AY1933)*($AD$6:$AD$2604&gt;AD1933))))</f>
        <v/>
      </c>
    </row>
    <row r="1934" ht="23.85" customHeight="1" s="55">
      <c r="A1934" s="90" t="n">
        <v>46296</v>
      </c>
      <c r="B1934" s="91" t="inlineStr">
        <is>
          <t>RRECL</t>
        </is>
      </c>
      <c r="C1934" s="91" t="inlineStr">
        <is>
          <t>INE0AK901016</t>
        </is>
      </c>
      <c r="D1934" s="91" t="n"/>
      <c r="E1934" s="91" t="inlineStr">
        <is>
          <t>None</t>
        </is>
      </c>
      <c r="F1934" s="93" t="n">
        <v>346</v>
      </c>
      <c r="G1934" s="92" t="inlineStr">
        <is>
          <t>N</t>
        </is>
      </c>
      <c r="H1934" s="94" t="n"/>
      <c r="I1934" s="91" t="inlineStr">
        <is>
          <t>N</t>
        </is>
      </c>
      <c r="J1934" s="92">
        <f>IF(K1934="","N","Y")</f>
        <v/>
      </c>
      <c r="K1934" s="94">
        <f>_xlfn.TEXTJOIN("; ",TRUE,IF(P1934="52-wk low","52-wk low",""),IF(AND(AD1934&gt;=Settings!$B$12,M1934&lt;0),"Distribution",""),IF(AND(AJ1934="Y",M1934&lt;0,AK1934&lt;-Settings!$B$13),"Long unwinding",""),IF(AND(AJ1934="Y",M1934&lt;0,AK1934&gt;Settings!$B$13),"Short buildup",""))</f>
        <v/>
      </c>
      <c r="L1934" s="95" t="n">
        <v>131.46</v>
      </c>
      <c r="M1934" s="96" t="n">
        <v>-2.59</v>
      </c>
      <c r="N1934" s="93" t="n">
        <v>1934</v>
      </c>
      <c r="O1934" s="91" t="inlineStr">
        <is>
          <t>None</t>
        </is>
      </c>
      <c r="P1934" s="91" t="inlineStr">
        <is>
          <t>None</t>
        </is>
      </c>
      <c r="Q1934" s="97" t="n">
        <v>0</v>
      </c>
      <c r="R1934" s="96" t="n">
        <v>0.01</v>
      </c>
      <c r="S1934" s="96" t="n">
        <v>0.41</v>
      </c>
      <c r="T1934" s="96" t="n"/>
      <c r="U1934" s="96" t="n"/>
      <c r="V1934" s="103" t="n"/>
      <c r="W1934" s="102" t="n"/>
      <c r="X1934" s="93" t="n"/>
      <c r="Y1934" s="91" t="inlineStr">
        <is>
          <t>None</t>
        </is>
      </c>
      <c r="Z1934" s="99" t="n">
        <v>86.8</v>
      </c>
      <c r="AA1934" s="96" t="n">
        <v>1.03</v>
      </c>
      <c r="AB1934" s="96" t="n"/>
      <c r="AC1934" s="96" t="n">
        <v>0.44</v>
      </c>
      <c r="AD1934" s="96" t="n"/>
      <c r="AE1934" s="96" t="n"/>
      <c r="AF1934" s="103" t="n"/>
      <c r="AG1934" s="91" t="n"/>
      <c r="AH1934" s="100" t="n">
        <v>0</v>
      </c>
      <c r="AI1934" s="101" t="n">
        <v>0</v>
      </c>
      <c r="AJ1934" s="92" t="inlineStr">
        <is>
          <t>N</t>
        </is>
      </c>
      <c r="AK1934" s="96" t="n"/>
      <c r="AL1934" s="91" t="inlineStr">
        <is>
          <t>n/a</t>
        </is>
      </c>
      <c r="AM1934" s="93" t="n"/>
      <c r="AN1934" s="92" t="inlineStr">
        <is>
          <t>None</t>
        </is>
      </c>
      <c r="AO1934" s="102" t="n">
        <v>0</v>
      </c>
      <c r="AP1934" s="103" t="n"/>
      <c r="AQ1934" s="102" t="n"/>
      <c r="AR1934" s="91" t="inlineStr">
        <is>
          <t>N</t>
        </is>
      </c>
      <c r="AS1934" s="104" t="n"/>
      <c r="AT1934" s="92">
        <f>IF(AND(P1934="52-wk high",T1934&gt;=Settings!$B$7),"Y","N")</f>
        <v/>
      </c>
      <c r="AU1934" s="91">
        <f>IF(AND(AD1934&gt;=Settings!$B$8,M1934&gt;0),"Y","N")</f>
        <v/>
      </c>
      <c r="AV1934" s="91">
        <f>IF(OR(AH1934&gt;Settings!$B$9,AI1934&gt;Settings!$B$9),"Y","N")</f>
        <v/>
      </c>
      <c r="AW1934" s="91">
        <f>IF(AJ1934&lt;&gt;"Y","n/a",IF(AND(M1934&gt;0,AK1934&gt;Settings!$B$10),"Y","N"))</f>
        <v/>
      </c>
      <c r="AX1934" s="91">
        <f>IF(AO1934&gt;=Settings!$B$11,"Y","N")</f>
        <v/>
      </c>
      <c r="AY1934" s="99">
        <f>(AT1934="Y")+(AU1934="Y")+(AV1934="Y")+(AW1934="Y")+(AX1934="Y")</f>
        <v/>
      </c>
      <c r="AZ1934" s="94">
        <f>IF(AY1934=0,"None",_xlfn.TEXTJOIN(", ",TRUE(),IF(AT1934="Y","Breakout",""),IF(AU1934="Y","Accumulation",""),IF(AV1934="Y","Institutional buying",""),IF(AW1934="Y","Long buildup",""),IF(AX1934="Y","Momentum leader","")))</f>
        <v/>
      </c>
      <c r="BA1934" s="94">
        <f>IF(BW1934="","","Passes "&amp;AY1934&amp;" of 5 buy-side scans"&amp;IF(G1934="Y","; RED FLAG: filter out using Red flag column",""))</f>
        <v/>
      </c>
      <c r="BB1934" s="91" t="inlineStr">
        <is>
          <t>None</t>
        </is>
      </c>
      <c r="BC1934" s="92" t="inlineStr">
        <is>
          <t>Y</t>
        </is>
      </c>
      <c r="BD1934" s="94" t="inlineStr">
        <is>
          <t>Few traders (&lt;100 unique PAN, 30 days)</t>
        </is>
      </c>
      <c r="BE1934" s="94" t="n"/>
      <c r="BF1934" s="92">
        <f>IF(R1934*100000&gt;=Settings!$B$5,"Y","N")</f>
        <v/>
      </c>
      <c r="BG1934" s="91">
        <f>IF(F1934&gt;Settings!$B$6,"Y","N")</f>
        <v/>
      </c>
      <c r="BH1934" s="97" t="n">
        <v>-13.51</v>
      </c>
      <c r="BI1934" s="96" t="n">
        <v>-1.25</v>
      </c>
      <c r="BJ1934" s="96" t="n">
        <v>-2.01</v>
      </c>
      <c r="BK1934" s="96" t="n"/>
      <c r="BL1934" s="96" t="n"/>
      <c r="BM1934" s="96" t="n"/>
      <c r="BN1934" s="97" t="n">
        <v>-1.42</v>
      </c>
      <c r="BO1934" s="96" t="n"/>
      <c r="BP1934" s="96" t="n"/>
      <c r="BQ1934" s="96" t="n"/>
      <c r="BR1934" s="91" t="n"/>
      <c r="BS1934" s="91" t="n"/>
      <c r="BT1934" s="96" t="n">
        <v>46.6</v>
      </c>
      <c r="BU1934" s="91" t="n"/>
      <c r="BV1934" s="99">
        <f>IF(OR(BF1934&lt;&gt;"Y",BG1934&lt;&gt;"Y"),"",(AND(ISNUMBER(BQ1934),BQ1934&gt;0))+(BR1934="Stacked up")+(AND(ISNUMBER(BH1934),BH1934&gt;=-Settings!$B$17))+(AND(ISNUMBER(BK1934),ISNUMBER(BM1934),BK1934&gt;0,BM1934&gt;0))+(AND(ISNUMBER(AQ1934),AQ1934&gt;=Settings!$B$18))+(AND(ISNUMBER(BT1934),BT1934&gt;=Settings!$B$19,BT1934&lt;=Settings!$B$20))+(AND(ISNUMBER(AS1934),AS1934&gt;0))+(AND(ISNUMBER(T1934),ISNUMBER(M1934),T1934&gt;=Settings!$B$21,M1934&gt;0))+(AND(ISNUMBER(AD1934),ISNUMBER(M1934),AD1934&gt;=Settings!$B$22,M1934&gt;0))+(AY1934&gt;=1))</f>
        <v/>
      </c>
      <c r="BW1934" s="91">
        <f>IF(OR(AY1934=0,BF1934&lt;&gt;"Y",BG1934&lt;&gt;"Y"),"",1+SUMPRODUCT(($A$6:$A$2604=A1934)*($AY$6:$AY$2604&gt;0)*($BF$6:$BF$2604="Y")*($BG$6:$BG$2604="Y")*(($AY$6:$AY$2604&gt;AY1934)+($AY$6:$AY$2604=AY1934)*($AD$6:$AD$2604&gt;AD1934))))</f>
        <v/>
      </c>
    </row>
    <row r="1935" ht="23.85" customHeight="1" s="55">
      <c r="A1935" s="90" t="n">
        <v>46296</v>
      </c>
      <c r="B1935" s="91" t="inlineStr">
        <is>
          <t>IGCL</t>
        </is>
      </c>
      <c r="C1935" s="91" t="inlineStr">
        <is>
          <t>INE05J901018</t>
        </is>
      </c>
      <c r="D1935" s="91" t="n"/>
      <c r="E1935" s="91" t="inlineStr">
        <is>
          <t>None</t>
        </is>
      </c>
      <c r="F1935" s="93" t="n">
        <v>345</v>
      </c>
      <c r="G1935" s="92" t="inlineStr">
        <is>
          <t>N</t>
        </is>
      </c>
      <c r="H1935" s="94" t="n"/>
      <c r="I1935" s="91" t="inlineStr">
        <is>
          <t>N</t>
        </is>
      </c>
      <c r="J1935" s="92">
        <f>IF(K1935="","N","Y")</f>
        <v/>
      </c>
      <c r="K1935" s="94">
        <f>_xlfn.TEXTJOIN("; ",TRUE,IF(P1935="52-wk low","52-wk low",""),IF(AND(AD1935&gt;=Settings!$B$12,M1935&lt;0),"Distribution",""),IF(AND(AJ1935="Y",M1935&lt;0,AK1935&lt;-Settings!$B$13),"Long unwinding",""),IF(AND(AJ1935="Y",M1935&lt;0,AK1935&gt;Settings!$B$13),"Short buildup",""))</f>
        <v/>
      </c>
      <c r="L1935" s="95" t="n">
        <v>54.62</v>
      </c>
      <c r="M1935" s="96" t="n">
        <v>-3.84</v>
      </c>
      <c r="N1935" s="93" t="n">
        <v>2310</v>
      </c>
      <c r="O1935" s="91" t="inlineStr">
        <is>
          <t>None</t>
        </is>
      </c>
      <c r="P1935" s="91" t="inlineStr">
        <is>
          <t>None</t>
        </is>
      </c>
      <c r="Q1935" s="97" t="n">
        <v>2.34</v>
      </c>
      <c r="R1935" s="96" t="n">
        <v>1.27</v>
      </c>
      <c r="S1935" s="96" t="n">
        <v>1.96</v>
      </c>
      <c r="T1935" s="96" t="n">
        <v>1.7</v>
      </c>
      <c r="U1935" s="96" t="n">
        <v>1.71</v>
      </c>
      <c r="V1935" s="103" t="n">
        <v>0.92</v>
      </c>
      <c r="W1935" s="102" t="n">
        <v>5</v>
      </c>
      <c r="X1935" s="93" t="n">
        <v>133</v>
      </c>
      <c r="Y1935" s="91" t="inlineStr">
        <is>
          <t>None</t>
        </is>
      </c>
      <c r="Z1935" s="99" t="n">
        <v>50.26</v>
      </c>
      <c r="AA1935" s="96" t="n">
        <v>0.98</v>
      </c>
      <c r="AB1935" s="96" t="n">
        <v>0.99</v>
      </c>
      <c r="AC1935" s="96" t="n">
        <v>1.98</v>
      </c>
      <c r="AD1935" s="96" t="n">
        <v>1.83</v>
      </c>
      <c r="AE1935" s="96" t="n">
        <v>1.65</v>
      </c>
      <c r="AF1935" s="103" t="n">
        <v>0.95</v>
      </c>
      <c r="AG1935" s="91" t="inlineStr">
        <is>
          <t>Normal</t>
        </is>
      </c>
      <c r="AH1935" s="100" t="n">
        <v>0</v>
      </c>
      <c r="AI1935" s="101" t="n">
        <v>0</v>
      </c>
      <c r="AJ1935" s="92" t="inlineStr">
        <is>
          <t>N</t>
        </is>
      </c>
      <c r="AK1935" s="96" t="n"/>
      <c r="AL1935" s="91" t="inlineStr">
        <is>
          <t>n/a</t>
        </is>
      </c>
      <c r="AM1935" s="93" t="n"/>
      <c r="AN1935" s="92" t="inlineStr">
        <is>
          <t>None</t>
        </is>
      </c>
      <c r="AO1935" s="102" t="n">
        <v>0</v>
      </c>
      <c r="AP1935" s="103" t="n">
        <v>0.53</v>
      </c>
      <c r="AQ1935" s="102" t="n">
        <v>8</v>
      </c>
      <c r="AR1935" s="91" t="inlineStr">
        <is>
          <t>N</t>
        </is>
      </c>
      <c r="AS1935" s="104" t="n"/>
      <c r="AT1935" s="92">
        <f>IF(AND(P1935="52-wk high",T1935&gt;=Settings!$B$7),"Y","N")</f>
        <v/>
      </c>
      <c r="AU1935" s="91">
        <f>IF(AND(AD1935&gt;=Settings!$B$8,M1935&gt;0),"Y","N")</f>
        <v/>
      </c>
      <c r="AV1935" s="91">
        <f>IF(OR(AH1935&gt;Settings!$B$9,AI1935&gt;Settings!$B$9),"Y","N")</f>
        <v/>
      </c>
      <c r="AW1935" s="91">
        <f>IF(AJ1935&lt;&gt;"Y","n/a",IF(AND(M1935&gt;0,AK1935&gt;Settings!$B$10),"Y","N"))</f>
        <v/>
      </c>
      <c r="AX1935" s="91">
        <f>IF(AO1935&gt;=Settings!$B$11,"Y","N")</f>
        <v/>
      </c>
      <c r="AY1935" s="99">
        <f>(AT1935="Y")+(AU1935="Y")+(AV1935="Y")+(AW1935="Y")+(AX1935="Y")</f>
        <v/>
      </c>
      <c r="AZ1935" s="94">
        <f>IF(AY1935=0,"None",_xlfn.TEXTJOIN(", ",TRUE(),IF(AT1935="Y","Breakout",""),IF(AU1935="Y","Accumulation",""),IF(AV1935="Y","Institutional buying",""),IF(AW1935="Y","Long buildup",""),IF(AX1935="Y","Momentum leader","")))</f>
        <v/>
      </c>
      <c r="BA1935" s="94">
        <f>IF(BW1935="","","Passes "&amp;AY1935&amp;" of 5 buy-side scans"&amp;IF(G1935="Y","; RED FLAG: filter out using Red flag column",""))</f>
        <v/>
      </c>
      <c r="BB1935" s="91" t="inlineStr">
        <is>
          <t>None</t>
        </is>
      </c>
      <c r="BC1935" s="92" t="inlineStr">
        <is>
          <t>N</t>
        </is>
      </c>
      <c r="BD1935" s="94" t="n"/>
      <c r="BE1935" s="94" t="n"/>
      <c r="BF1935" s="92">
        <f>IF(R1935*100000&gt;=Settings!$B$5,"Y","N")</f>
        <v/>
      </c>
      <c r="BG1935" s="91">
        <f>IF(F1935&gt;Settings!$B$6,"Y","N")</f>
        <v/>
      </c>
      <c r="BH1935" s="97" t="n">
        <v>-50.97</v>
      </c>
      <c r="BI1935" s="96" t="n">
        <v>-12.05</v>
      </c>
      <c r="BJ1935" s="96" t="n">
        <v>-24.12</v>
      </c>
      <c r="BK1935" s="96" t="n">
        <v>-19.46</v>
      </c>
      <c r="BL1935" s="96" t="n">
        <v>-12.48</v>
      </c>
      <c r="BM1935" s="96" t="n">
        <v>-46.94</v>
      </c>
      <c r="BN1935" s="97" t="n">
        <v>-14.3</v>
      </c>
      <c r="BO1935" s="96" t="n">
        <v>-18.74</v>
      </c>
      <c r="BP1935" s="96" t="n">
        <v>-19.85</v>
      </c>
      <c r="BQ1935" s="96" t="n">
        <v>-24.36</v>
      </c>
      <c r="BR1935" s="91" t="inlineStr">
        <is>
          <t>Stacked down</t>
        </is>
      </c>
      <c r="BS1935" s="91" t="inlineStr">
        <is>
          <t>None</t>
        </is>
      </c>
      <c r="BT1935" s="96" t="n">
        <v>8.4</v>
      </c>
      <c r="BU1935" s="91" t="inlineStr">
        <is>
          <t>N</t>
        </is>
      </c>
      <c r="BV1935" s="99">
        <f>IF(OR(BF1935&lt;&gt;"Y",BG1935&lt;&gt;"Y"),"",(AND(ISNUMBER(BQ1935),BQ1935&gt;0))+(BR1935="Stacked up")+(AND(ISNUMBER(BH1935),BH1935&gt;=-Settings!$B$17))+(AND(ISNUMBER(BK1935),ISNUMBER(BM1935),BK1935&gt;0,BM1935&gt;0))+(AND(ISNUMBER(AQ1935),AQ1935&gt;=Settings!$B$18))+(AND(ISNUMBER(BT1935),BT1935&gt;=Settings!$B$19,BT1935&lt;=Settings!$B$20))+(AND(ISNUMBER(AS1935),AS1935&gt;0))+(AND(ISNUMBER(T1935),ISNUMBER(M1935),T1935&gt;=Settings!$B$21,M1935&gt;0))+(AND(ISNUMBER(AD1935),ISNUMBER(M1935),AD1935&gt;=Settings!$B$22,M1935&gt;0))+(AY1935&gt;=1))</f>
        <v/>
      </c>
      <c r="BW1935" s="91">
        <f>IF(OR(AY1935=0,BF1935&lt;&gt;"Y",BG1935&lt;&gt;"Y"),"",1+SUMPRODUCT(($A$6:$A$2604=A1935)*($AY$6:$AY$2604&gt;0)*($BF$6:$BF$2604="Y")*($BG$6:$BG$2604="Y")*(($AY$6:$AY$2604&gt;AY1935)+($AY$6:$AY$2604=AY1935)*($AD$6:$AD$2604&gt;AD1935))))</f>
        <v/>
      </c>
    </row>
    <row r="1936" ht="23.85" customHeight="1" s="55">
      <c r="A1936" s="90" t="n">
        <v>46296</v>
      </c>
      <c r="B1936" s="91" t="inlineStr">
        <is>
          <t>KALYANIFRG</t>
        </is>
      </c>
      <c r="C1936" s="91" t="inlineStr">
        <is>
          <t>INE314G01014</t>
        </is>
      </c>
      <c r="D1936" s="91" t="n"/>
      <c r="E1936" s="91" t="inlineStr">
        <is>
          <t>None</t>
        </is>
      </c>
      <c r="F1936" s="93" t="n">
        <v>344</v>
      </c>
      <c r="G1936" s="92" t="inlineStr">
        <is>
          <t>Y</t>
        </is>
      </c>
      <c r="H1936" s="94" t="inlineStr">
        <is>
          <t>ESM Stage 1; T2T (BE series)</t>
        </is>
      </c>
      <c r="I1936" s="91" t="inlineStr">
        <is>
          <t>Y</t>
        </is>
      </c>
      <c r="J1936" s="92">
        <f>IF(K1936="","N","Y")</f>
        <v/>
      </c>
      <c r="K1936" s="94">
        <f>_xlfn.TEXTJOIN("; ",TRUE,IF(P1936="52-wk low","52-wk low",""),IF(AND(AD1936&gt;=Settings!$B$12,M1936&lt;0),"Distribution",""),IF(AND(AJ1936="Y",M1936&lt;0,AK1936&lt;-Settings!$B$13),"Long unwinding",""),IF(AND(AJ1936="Y",M1936&lt;0,AK1936&gt;Settings!$B$13),"Short buildup",""))</f>
        <v/>
      </c>
      <c r="L1936" s="95" t="n">
        <v>944.75</v>
      </c>
      <c r="M1936" s="96" t="n">
        <v>-4.67</v>
      </c>
      <c r="N1936" s="93" t="n">
        <v>2436</v>
      </c>
      <c r="O1936" s="91" t="inlineStr">
        <is>
          <t>None</t>
        </is>
      </c>
      <c r="P1936" s="91" t="inlineStr">
        <is>
          <t>None</t>
        </is>
      </c>
      <c r="Q1936" s="97" t="n">
        <v>0.02</v>
      </c>
      <c r="R1936" s="96" t="n">
        <v>0.04</v>
      </c>
      <c r="S1936" s="96" t="n">
        <v>0.18</v>
      </c>
      <c r="T1936" s="96" t="n">
        <v>0.13</v>
      </c>
      <c r="U1936" s="96" t="n">
        <v>0.23</v>
      </c>
      <c r="V1936" s="103" t="n">
        <v>0.64</v>
      </c>
      <c r="W1936" s="102" t="n">
        <v>0</v>
      </c>
      <c r="X1936" s="93" t="n"/>
      <c r="Y1936" s="91" t="inlineStr">
        <is>
          <t>None</t>
        </is>
      </c>
      <c r="Z1936" s="99" t="n"/>
      <c r="AA1936" s="96" t="n"/>
      <c r="AB1936" s="96" t="n"/>
      <c r="AC1936" s="96" t="n"/>
      <c r="AD1936" s="96" t="n"/>
      <c r="AE1936" s="96" t="n"/>
      <c r="AF1936" s="103" t="n"/>
      <c r="AG1936" s="91" t="inlineStr">
        <is>
          <t>No delivery data</t>
        </is>
      </c>
      <c r="AH1936" s="100" t="n">
        <v>0</v>
      </c>
      <c r="AI1936" s="101" t="n">
        <v>0</v>
      </c>
      <c r="AJ1936" s="92" t="inlineStr">
        <is>
          <t>N</t>
        </is>
      </c>
      <c r="AK1936" s="96" t="n"/>
      <c r="AL1936" s="91" t="inlineStr">
        <is>
          <t>n/a</t>
        </is>
      </c>
      <c r="AM1936" s="93" t="n"/>
      <c r="AN1936" s="92" t="inlineStr">
        <is>
          <t>None</t>
        </is>
      </c>
      <c r="AO1936" s="102" t="n">
        <v>0</v>
      </c>
      <c r="AP1936" s="103" t="n">
        <v>1.86</v>
      </c>
      <c r="AQ1936" s="102" t="n">
        <v>87</v>
      </c>
      <c r="AR1936" s="91" t="inlineStr">
        <is>
          <t>N</t>
        </is>
      </c>
      <c r="AS1936" s="104" t="n"/>
      <c r="AT1936" s="92">
        <f>IF(AND(P1936="52-wk high",T1936&gt;=Settings!$B$7),"Y","N")</f>
        <v/>
      </c>
      <c r="AU1936" s="91">
        <f>IF(AND(AD1936&gt;=Settings!$B$8,M1936&gt;0),"Y","N")</f>
        <v/>
      </c>
      <c r="AV1936" s="91">
        <f>IF(OR(AH1936&gt;Settings!$B$9,AI1936&gt;Settings!$B$9),"Y","N")</f>
        <v/>
      </c>
      <c r="AW1936" s="91">
        <f>IF(AJ1936&lt;&gt;"Y","n/a",IF(AND(M1936&gt;0,AK1936&gt;Settings!$B$10),"Y","N"))</f>
        <v/>
      </c>
      <c r="AX1936" s="91">
        <f>IF(AO1936&gt;=Settings!$B$11,"Y","N")</f>
        <v/>
      </c>
      <c r="AY1936" s="99">
        <f>(AT1936="Y")+(AU1936="Y")+(AV1936="Y")+(AW1936="Y")+(AX1936="Y")</f>
        <v/>
      </c>
      <c r="AZ1936" s="94">
        <f>IF(AY1936=0,"None",_xlfn.TEXTJOIN(", ",TRUE(),IF(AT1936="Y","Breakout",""),IF(AU1936="Y","Accumulation",""),IF(AV1936="Y","Institutional buying",""),IF(AW1936="Y","Long buildup",""),IF(AX1936="Y","Momentum leader","")))</f>
        <v/>
      </c>
      <c r="BA1936" s="94">
        <f>IF(BW1936="","","Passes "&amp;AY1936&amp;" of 5 buy-side scans"&amp;IF(G1936="Y","; RED FLAG: filter out using Red flag column",""))</f>
        <v/>
      </c>
      <c r="BB1936" s="91" t="inlineStr">
        <is>
          <t>Lower</t>
        </is>
      </c>
      <c r="BC1936" s="92" t="inlineStr">
        <is>
          <t>N</t>
        </is>
      </c>
      <c r="BD1936" s="94" t="n"/>
      <c r="BE1936" s="94" t="n"/>
      <c r="BF1936" s="92">
        <f>IF(R1936*100000&gt;=Settings!$B$5,"Y","N")</f>
        <v/>
      </c>
      <c r="BG1936" s="91">
        <f>IF(F1936&gt;Settings!$B$6,"Y","N")</f>
        <v/>
      </c>
      <c r="BH1936" s="97" t="n">
        <v>-20.76</v>
      </c>
      <c r="BI1936" s="96" t="n">
        <v>0.83</v>
      </c>
      <c r="BJ1936" s="96" t="n">
        <v>-12.84</v>
      </c>
      <c r="BK1936" s="96" t="n">
        <v>52.47</v>
      </c>
      <c r="BL1936" s="96" t="n">
        <v>64.72</v>
      </c>
      <c r="BM1936" s="96" t="n">
        <v>43.38</v>
      </c>
      <c r="BN1936" s="97" t="n">
        <v>-0.65</v>
      </c>
      <c r="BO1936" s="96" t="n">
        <v>10.99</v>
      </c>
      <c r="BP1936" s="96" t="n">
        <v>23.74</v>
      </c>
      <c r="BQ1936" s="96" t="n">
        <v>33.76</v>
      </c>
      <c r="BR1936" s="91" t="inlineStr">
        <is>
          <t>Mixed</t>
        </is>
      </c>
      <c r="BS1936" s="91" t="inlineStr">
        <is>
          <t>None</t>
        </is>
      </c>
      <c r="BT1936" s="96" t="n">
        <v>47</v>
      </c>
      <c r="BU1936" s="91" t="inlineStr">
        <is>
          <t>N</t>
        </is>
      </c>
      <c r="BV1936" s="99">
        <f>IF(OR(BF1936&lt;&gt;"Y",BG1936&lt;&gt;"Y"),"",(AND(ISNUMBER(BQ1936),BQ1936&gt;0))+(BR1936="Stacked up")+(AND(ISNUMBER(BH1936),BH1936&gt;=-Settings!$B$17))+(AND(ISNUMBER(BK1936),ISNUMBER(BM1936),BK1936&gt;0,BM1936&gt;0))+(AND(ISNUMBER(AQ1936),AQ1936&gt;=Settings!$B$18))+(AND(ISNUMBER(BT1936),BT1936&gt;=Settings!$B$19,BT1936&lt;=Settings!$B$20))+(AND(ISNUMBER(AS1936),AS1936&gt;0))+(AND(ISNUMBER(T1936),ISNUMBER(M1936),T1936&gt;=Settings!$B$21,M1936&gt;0))+(AND(ISNUMBER(AD1936),ISNUMBER(M1936),AD1936&gt;=Settings!$B$22,M1936&gt;0))+(AY1936&gt;=1))</f>
        <v/>
      </c>
      <c r="BW1936" s="91">
        <f>IF(OR(AY1936=0,BF1936&lt;&gt;"Y",BG1936&lt;&gt;"Y"),"",1+SUMPRODUCT(($A$6:$A$2604=A1936)*($AY$6:$AY$2604&gt;0)*($BF$6:$BF$2604="Y")*($BG$6:$BG$2604="Y")*(($AY$6:$AY$2604&gt;AY1936)+($AY$6:$AY$2604=AY1936)*($AD$6:$AD$2604&gt;AD1936))))</f>
        <v/>
      </c>
    </row>
    <row r="1937" ht="23.85" customHeight="1" s="55">
      <c r="A1937" s="90" t="n">
        <v>46296</v>
      </c>
      <c r="B1937" s="91" t="inlineStr">
        <is>
          <t>ORIENTPPR</t>
        </is>
      </c>
      <c r="C1937" s="91" t="inlineStr">
        <is>
          <t>INE592A01026</t>
        </is>
      </c>
      <c r="D1937" s="91" t="n"/>
      <c r="E1937" s="91" t="inlineStr">
        <is>
          <t>None</t>
        </is>
      </c>
      <c r="F1937" s="93" t="n">
        <v>344</v>
      </c>
      <c r="G1937" s="92" t="inlineStr">
        <is>
          <t>N</t>
        </is>
      </c>
      <c r="H1937" s="94" t="n"/>
      <c r="I1937" s="91" t="inlineStr">
        <is>
          <t>N</t>
        </is>
      </c>
      <c r="J1937" s="92">
        <f>IF(K1937="","N","Y")</f>
        <v/>
      </c>
      <c r="K1937" s="94">
        <f>_xlfn.TEXTJOIN("; ",TRUE,IF(P1937="52-wk low","52-wk low",""),IF(AND(AD1937&gt;=Settings!$B$12,M1937&lt;0),"Distribution",""),IF(AND(AJ1937="Y",M1937&lt;0,AK1937&lt;-Settings!$B$13),"Long unwinding",""),IF(AND(AJ1937="Y",M1937&lt;0,AK1937&gt;Settings!$B$13),"Short buildup",""))</f>
        <v/>
      </c>
      <c r="L1937" s="95" t="n">
        <v>16.23</v>
      </c>
      <c r="M1937" s="96" t="n">
        <v>-1.34</v>
      </c>
      <c r="N1937" s="93" t="n">
        <v>1220</v>
      </c>
      <c r="O1937" s="91" t="inlineStr">
        <is>
          <t>None</t>
        </is>
      </c>
      <c r="P1937" s="91" t="inlineStr">
        <is>
          <t>None</t>
        </is>
      </c>
      <c r="Q1937" s="97" t="n">
        <v>1.49</v>
      </c>
      <c r="R1937" s="96" t="n">
        <v>3.02</v>
      </c>
      <c r="S1937" s="96" t="n">
        <v>0.5</v>
      </c>
      <c r="T1937" s="96" t="n">
        <v>0.46</v>
      </c>
      <c r="U1937" s="96" t="n">
        <v>0.6</v>
      </c>
      <c r="V1937" s="103" t="n">
        <v>1.22</v>
      </c>
      <c r="W1937" s="102" t="n">
        <v>5</v>
      </c>
      <c r="X1937" s="93" t="n"/>
      <c r="Y1937" s="91" t="inlineStr">
        <is>
          <t>None</t>
        </is>
      </c>
      <c r="Z1937" s="99" t="n">
        <v>69.09999999999999</v>
      </c>
      <c r="AA1937" s="96" t="n">
        <v>1.19</v>
      </c>
      <c r="AB1937" s="96" t="n">
        <v>1.11</v>
      </c>
      <c r="AC1937" s="96" t="n">
        <v>0.63</v>
      </c>
      <c r="AD1937" s="96" t="n">
        <v>0.55</v>
      </c>
      <c r="AE1937" s="96" t="n">
        <v>0.7</v>
      </c>
      <c r="AF1937" s="103" t="n">
        <v>0.93</v>
      </c>
      <c r="AG1937" s="91" t="inlineStr">
        <is>
          <t>Normal</t>
        </is>
      </c>
      <c r="AH1937" s="100" t="n">
        <v>0</v>
      </c>
      <c r="AI1937" s="101" t="n">
        <v>0</v>
      </c>
      <c r="AJ1937" s="92" t="inlineStr">
        <is>
          <t>N</t>
        </is>
      </c>
      <c r="AK1937" s="96" t="n"/>
      <c r="AL1937" s="91" t="inlineStr">
        <is>
          <t>n/a</t>
        </is>
      </c>
      <c r="AM1937" s="93" t="n"/>
      <c r="AN1937" s="92" t="inlineStr">
        <is>
          <t>None</t>
        </is>
      </c>
      <c r="AO1937" s="102" t="n">
        <v>0</v>
      </c>
      <c r="AP1937" s="103" t="n">
        <v>0.6</v>
      </c>
      <c r="AQ1937" s="102" t="n">
        <v>20</v>
      </c>
      <c r="AR1937" s="91" t="inlineStr">
        <is>
          <t>N</t>
        </is>
      </c>
      <c r="AS1937" s="104" t="n"/>
      <c r="AT1937" s="92">
        <f>IF(AND(P1937="52-wk high",T1937&gt;=Settings!$B$7),"Y","N")</f>
        <v/>
      </c>
      <c r="AU1937" s="91">
        <f>IF(AND(AD1937&gt;=Settings!$B$8,M1937&gt;0),"Y","N")</f>
        <v/>
      </c>
      <c r="AV1937" s="91">
        <f>IF(OR(AH1937&gt;Settings!$B$9,AI1937&gt;Settings!$B$9),"Y","N")</f>
        <v/>
      </c>
      <c r="AW1937" s="91">
        <f>IF(AJ1937&lt;&gt;"Y","n/a",IF(AND(M1937&gt;0,AK1937&gt;Settings!$B$10),"Y","N"))</f>
        <v/>
      </c>
      <c r="AX1937" s="91">
        <f>IF(AO1937&gt;=Settings!$B$11,"Y","N")</f>
        <v/>
      </c>
      <c r="AY1937" s="99">
        <f>(AT1937="Y")+(AU1937="Y")+(AV1937="Y")+(AW1937="Y")+(AX1937="Y")</f>
        <v/>
      </c>
      <c r="AZ1937" s="94">
        <f>IF(AY1937=0,"None",_xlfn.TEXTJOIN(", ",TRUE(),IF(AT1937="Y","Breakout",""),IF(AU1937="Y","Accumulation",""),IF(AV1937="Y","Institutional buying",""),IF(AW1937="Y","Long buildup",""),IF(AX1937="Y","Momentum leader","")))</f>
        <v/>
      </c>
      <c r="BA1937" s="94">
        <f>IF(BW1937="","","Passes "&amp;AY1937&amp;" of 5 buy-side scans"&amp;IF(G1937="Y","; RED FLAG: filter out using Red flag column",""))</f>
        <v/>
      </c>
      <c r="BB1937" s="91" t="inlineStr">
        <is>
          <t>None</t>
        </is>
      </c>
      <c r="BC1937" s="92" t="inlineStr">
        <is>
          <t>Y</t>
        </is>
      </c>
      <c r="BD1937" s="94" t="inlineStr">
        <is>
          <t>EPS zero</t>
        </is>
      </c>
      <c r="BE1937" s="94" t="n"/>
      <c r="BF1937" s="92">
        <f>IF(R1937*100000&gt;=Settings!$B$5,"Y","N")</f>
        <v/>
      </c>
      <c r="BG1937" s="91">
        <f>IF(F1937&gt;Settings!$B$6,"Y","N")</f>
        <v/>
      </c>
      <c r="BH1937" s="97" t="n">
        <v>-41.17</v>
      </c>
      <c r="BI1937" s="96" t="n">
        <v>-3.39</v>
      </c>
      <c r="BJ1937" s="96" t="n">
        <v>-3.28</v>
      </c>
      <c r="BK1937" s="96" t="n">
        <v>-4.3</v>
      </c>
      <c r="BL1937" s="96" t="n">
        <v>0.87</v>
      </c>
      <c r="BM1937" s="96" t="n">
        <v>-38.24</v>
      </c>
      <c r="BN1937" s="97" t="n">
        <v>-4.12</v>
      </c>
      <c r="BO1937" s="96" t="n">
        <v>-5.59</v>
      </c>
      <c r="BP1937" s="96" t="n">
        <v>-7.72</v>
      </c>
      <c r="BQ1937" s="96" t="n">
        <v>-14.55</v>
      </c>
      <c r="BR1937" s="91" t="inlineStr">
        <is>
          <t>Stacked down</t>
        </is>
      </c>
      <c r="BS1937" s="91" t="inlineStr">
        <is>
          <t>None</t>
        </is>
      </c>
      <c r="BT1937" s="96" t="n">
        <v>30.4</v>
      </c>
      <c r="BU1937" s="91" t="inlineStr">
        <is>
          <t>N</t>
        </is>
      </c>
      <c r="BV1937" s="99">
        <f>IF(OR(BF1937&lt;&gt;"Y",BG1937&lt;&gt;"Y"),"",(AND(ISNUMBER(BQ1937),BQ1937&gt;0))+(BR1937="Stacked up")+(AND(ISNUMBER(BH1937),BH1937&gt;=-Settings!$B$17))+(AND(ISNUMBER(BK1937),ISNUMBER(BM1937),BK1937&gt;0,BM1937&gt;0))+(AND(ISNUMBER(AQ1937),AQ1937&gt;=Settings!$B$18))+(AND(ISNUMBER(BT1937),BT1937&gt;=Settings!$B$19,BT1937&lt;=Settings!$B$20))+(AND(ISNUMBER(AS1937),AS1937&gt;0))+(AND(ISNUMBER(T1937),ISNUMBER(M1937),T1937&gt;=Settings!$B$21,M1937&gt;0))+(AND(ISNUMBER(AD1937),ISNUMBER(M1937),AD1937&gt;=Settings!$B$22,M1937&gt;0))+(AY1937&gt;=1))</f>
        <v/>
      </c>
      <c r="BW1937" s="91">
        <f>IF(OR(AY1937=0,BF1937&lt;&gt;"Y",BG1937&lt;&gt;"Y"),"",1+SUMPRODUCT(($A$6:$A$2604=A1937)*($AY$6:$AY$2604&gt;0)*($BF$6:$BF$2604="Y")*($BG$6:$BG$2604="Y")*(($AY$6:$AY$2604&gt;AY1937)+($AY$6:$AY$2604=AY1937)*($AD$6:$AD$2604&gt;AD1937))))</f>
        <v/>
      </c>
    </row>
    <row r="1938" ht="23.85" customHeight="1" s="55">
      <c r="A1938" s="90" t="n">
        <v>46296</v>
      </c>
      <c r="B1938" s="91" t="inlineStr">
        <is>
          <t>PAKKA</t>
        </is>
      </c>
      <c r="C1938" s="91" t="inlineStr">
        <is>
          <t>INE551D01018</t>
        </is>
      </c>
      <c r="D1938" s="91" t="n"/>
      <c r="E1938" s="91" t="inlineStr">
        <is>
          <t>None</t>
        </is>
      </c>
      <c r="F1938" s="93" t="n">
        <v>344</v>
      </c>
      <c r="G1938" s="92" t="inlineStr">
        <is>
          <t>N</t>
        </is>
      </c>
      <c r="H1938" s="94" t="n"/>
      <c r="I1938" s="91" t="inlineStr">
        <is>
          <t>N</t>
        </is>
      </c>
      <c r="J1938" s="92">
        <f>IF(K1938="","N","Y")</f>
        <v/>
      </c>
      <c r="K1938" s="94">
        <f>_xlfn.TEXTJOIN("; ",TRUE,IF(P1938="52-wk low","52-wk low",""),IF(AND(AD1938&gt;=Settings!$B$12,M1938&lt;0),"Distribution",""),IF(AND(AJ1938="Y",M1938&lt;0,AK1938&lt;-Settings!$B$13),"Long unwinding",""),IF(AND(AJ1938="Y",M1938&lt;0,AK1938&gt;Settings!$B$13),"Short buildup",""))</f>
        <v/>
      </c>
      <c r="L1938" s="95" t="n">
        <v>72.26000000000001</v>
      </c>
      <c r="M1938" s="96" t="n">
        <v>-0.86</v>
      </c>
      <c r="N1938" s="93" t="n">
        <v>966</v>
      </c>
      <c r="O1938" s="91" t="inlineStr">
        <is>
          <t>None</t>
        </is>
      </c>
      <c r="P1938" s="91" t="inlineStr">
        <is>
          <t>None</t>
        </is>
      </c>
      <c r="Q1938" s="97" t="n">
        <v>0.38</v>
      </c>
      <c r="R1938" s="96" t="n">
        <v>1.12</v>
      </c>
      <c r="S1938" s="96" t="n">
        <v>0.34</v>
      </c>
      <c r="T1938" s="96" t="n">
        <v>0.21</v>
      </c>
      <c r="U1938" s="96" t="n">
        <v>0.3</v>
      </c>
      <c r="V1938" s="103" t="n">
        <v>0.87</v>
      </c>
      <c r="W1938" s="102" t="n">
        <v>0</v>
      </c>
      <c r="X1938" s="93" t="n"/>
      <c r="Y1938" s="91" t="inlineStr">
        <is>
          <t>None</t>
        </is>
      </c>
      <c r="Z1938" s="99" t="n">
        <v>75.98</v>
      </c>
      <c r="AA1938" s="96" t="n">
        <v>1.26</v>
      </c>
      <c r="AB1938" s="96" t="n">
        <v>1.27</v>
      </c>
      <c r="AC1938" s="96" t="n">
        <v>0.44</v>
      </c>
      <c r="AD1938" s="96" t="n">
        <v>0.37</v>
      </c>
      <c r="AE1938" s="96" t="n">
        <v>0.46</v>
      </c>
      <c r="AF1938" s="103" t="n">
        <v>1.18</v>
      </c>
      <c r="AG1938" s="91" t="inlineStr">
        <is>
          <t>Normal</t>
        </is>
      </c>
      <c r="AH1938" s="100" t="n">
        <v>0</v>
      </c>
      <c r="AI1938" s="101" t="n">
        <v>0</v>
      </c>
      <c r="AJ1938" s="92" t="inlineStr">
        <is>
          <t>N</t>
        </is>
      </c>
      <c r="AK1938" s="96" t="n"/>
      <c r="AL1938" s="91" t="inlineStr">
        <is>
          <t>n/a</t>
        </is>
      </c>
      <c r="AM1938" s="93" t="n"/>
      <c r="AN1938" s="92" t="inlineStr">
        <is>
          <t>None</t>
        </is>
      </c>
      <c r="AO1938" s="102" t="n">
        <v>0</v>
      </c>
      <c r="AP1938" s="103" t="n">
        <v>0.51</v>
      </c>
      <c r="AQ1938" s="102" t="n">
        <v>5</v>
      </c>
      <c r="AR1938" s="91" t="inlineStr">
        <is>
          <t>N</t>
        </is>
      </c>
      <c r="AS1938" s="104" t="n"/>
      <c r="AT1938" s="92">
        <f>IF(AND(P1938="52-wk high",T1938&gt;=Settings!$B$7),"Y","N")</f>
        <v/>
      </c>
      <c r="AU1938" s="91">
        <f>IF(AND(AD1938&gt;=Settings!$B$8,M1938&gt;0),"Y","N")</f>
        <v/>
      </c>
      <c r="AV1938" s="91">
        <f>IF(OR(AH1938&gt;Settings!$B$9,AI1938&gt;Settings!$B$9),"Y","N")</f>
        <v/>
      </c>
      <c r="AW1938" s="91">
        <f>IF(AJ1938&lt;&gt;"Y","n/a",IF(AND(M1938&gt;0,AK1938&gt;Settings!$B$10),"Y","N"))</f>
        <v/>
      </c>
      <c r="AX1938" s="91">
        <f>IF(AO1938&gt;=Settings!$B$11,"Y","N")</f>
        <v/>
      </c>
      <c r="AY1938" s="99">
        <f>(AT1938="Y")+(AU1938="Y")+(AV1938="Y")+(AW1938="Y")+(AX1938="Y")</f>
        <v/>
      </c>
      <c r="AZ1938" s="94">
        <f>IF(AY1938=0,"None",_xlfn.TEXTJOIN(", ",TRUE(),IF(AT1938="Y","Breakout",""),IF(AU1938="Y","Accumulation",""),IF(AV1938="Y","Institutional buying",""),IF(AW1938="Y","Long buildup",""),IF(AX1938="Y","Momentum leader","")))</f>
        <v/>
      </c>
      <c r="BA1938" s="94">
        <f>IF(BW1938="","","Passes "&amp;AY1938&amp;" of 5 buy-side scans"&amp;IF(G1938="Y","; RED FLAG: filter out using Red flag column",""))</f>
        <v/>
      </c>
      <c r="BB1938" s="91" t="inlineStr">
        <is>
          <t>None</t>
        </is>
      </c>
      <c r="BC1938" s="92" t="inlineStr">
        <is>
          <t>N</t>
        </is>
      </c>
      <c r="BD1938" s="94" t="n"/>
      <c r="BE1938" s="94" t="n"/>
      <c r="BF1938" s="92">
        <f>IF(R1938*100000&gt;=Settings!$B$5,"Y","N")</f>
        <v/>
      </c>
      <c r="BG1938" s="91">
        <f>IF(F1938&gt;Settings!$B$6,"Y","N")</f>
        <v/>
      </c>
      <c r="BH1938" s="97" t="n">
        <v>-54.92</v>
      </c>
      <c r="BI1938" s="96" t="n">
        <v>-5.23</v>
      </c>
      <c r="BJ1938" s="96" t="n">
        <v>-5.76</v>
      </c>
      <c r="BK1938" s="96" t="n">
        <v>-9.27</v>
      </c>
      <c r="BL1938" s="96" t="n">
        <v>-16.15</v>
      </c>
      <c r="BM1938" s="96" t="n">
        <v>-53.79</v>
      </c>
      <c r="BN1938" s="97" t="n">
        <v>-4.47</v>
      </c>
      <c r="BO1938" s="96" t="n">
        <v>-6.05</v>
      </c>
      <c r="BP1938" s="96" t="n">
        <v>-10.04</v>
      </c>
      <c r="BQ1938" s="96" t="n">
        <v>-20.69</v>
      </c>
      <c r="BR1938" s="91" t="inlineStr">
        <is>
          <t>Stacked down</t>
        </is>
      </c>
      <c r="BS1938" s="91" t="inlineStr">
        <is>
          <t>None</t>
        </is>
      </c>
      <c r="BT1938" s="96" t="n">
        <v>30.9</v>
      </c>
      <c r="BU1938" s="91" t="inlineStr">
        <is>
          <t>N</t>
        </is>
      </c>
      <c r="BV1938" s="99">
        <f>IF(OR(BF1938&lt;&gt;"Y",BG1938&lt;&gt;"Y"),"",(AND(ISNUMBER(BQ1938),BQ1938&gt;0))+(BR1938="Stacked up")+(AND(ISNUMBER(BH1938),BH1938&gt;=-Settings!$B$17))+(AND(ISNUMBER(BK1938),ISNUMBER(BM1938),BK1938&gt;0,BM1938&gt;0))+(AND(ISNUMBER(AQ1938),AQ1938&gt;=Settings!$B$18))+(AND(ISNUMBER(BT1938),BT1938&gt;=Settings!$B$19,BT1938&lt;=Settings!$B$20))+(AND(ISNUMBER(AS1938),AS1938&gt;0))+(AND(ISNUMBER(T1938),ISNUMBER(M1938),T1938&gt;=Settings!$B$21,M1938&gt;0))+(AND(ISNUMBER(AD1938),ISNUMBER(M1938),AD1938&gt;=Settings!$B$22,M1938&gt;0))+(AY1938&gt;=1))</f>
        <v/>
      </c>
      <c r="BW1938" s="91">
        <f>IF(OR(AY1938=0,BF1938&lt;&gt;"Y",BG1938&lt;&gt;"Y"),"",1+SUMPRODUCT(($A$6:$A$2604=A1938)*($AY$6:$AY$2604&gt;0)*($BF$6:$BF$2604="Y")*($BG$6:$BG$2604="Y")*(($AY$6:$AY$2604&gt;AY1938)+($AY$6:$AY$2604=AY1938)*($AD$6:$AD$2604&gt;AD1938))))</f>
        <v/>
      </c>
    </row>
    <row r="1939" ht="23.85" customHeight="1" s="55">
      <c r="A1939" s="90" t="n">
        <v>46296</v>
      </c>
      <c r="B1939" s="91" t="inlineStr">
        <is>
          <t>DEVX</t>
        </is>
      </c>
      <c r="C1939" s="91" t="inlineStr">
        <is>
          <t>INE0VOV01021</t>
        </is>
      </c>
      <c r="D1939" s="91" t="n"/>
      <c r="E1939" s="91" t="inlineStr">
        <is>
          <t>None</t>
        </is>
      </c>
      <c r="F1939" s="93" t="n">
        <v>343</v>
      </c>
      <c r="G1939" s="92" t="inlineStr">
        <is>
          <t>N</t>
        </is>
      </c>
      <c r="H1939" s="94" t="n"/>
      <c r="I1939" s="91" t="inlineStr">
        <is>
          <t>N</t>
        </is>
      </c>
      <c r="J1939" s="92">
        <f>IF(K1939="","N","Y")</f>
        <v/>
      </c>
      <c r="K1939" s="94">
        <f>_xlfn.TEXTJOIN("; ",TRUE,IF(P1939="52-wk low","52-wk low",""),IF(AND(AD1939&gt;=Settings!$B$12,M1939&lt;0),"Distribution",""),IF(AND(AJ1939="Y",M1939&lt;0,AK1939&lt;-Settings!$B$13),"Long unwinding",""),IF(AND(AJ1939="Y",M1939&lt;0,AK1939&gt;Settings!$B$13),"Short buildup",""))</f>
        <v/>
      </c>
      <c r="L1939" s="95" t="n">
        <v>36.28</v>
      </c>
      <c r="M1939" s="96" t="n">
        <v>0.58</v>
      </c>
      <c r="N1939" s="93" t="n">
        <v>426</v>
      </c>
      <c r="O1939" s="91" t="inlineStr">
        <is>
          <t>None</t>
        </is>
      </c>
      <c r="P1939" s="91" t="inlineStr">
        <is>
          <t>None</t>
        </is>
      </c>
      <c r="Q1939" s="97" t="n">
        <v>0.79</v>
      </c>
      <c r="R1939" s="96" t="n">
        <v>1.16</v>
      </c>
      <c r="S1939" s="96" t="n">
        <v>0.67</v>
      </c>
      <c r="T1939" s="96" t="n">
        <v>0.66</v>
      </c>
      <c r="U1939" s="96" t="n">
        <v>0.74</v>
      </c>
      <c r="V1939" s="103" t="n">
        <v>1.08</v>
      </c>
      <c r="W1939" s="102" t="n">
        <v>5</v>
      </c>
      <c r="X1939" s="93" t="n"/>
      <c r="Y1939" s="91" t="inlineStr">
        <is>
          <t>None</t>
        </is>
      </c>
      <c r="Z1939" s="99" t="n">
        <v>60.56</v>
      </c>
      <c r="AA1939" s="96" t="n">
        <v>0.8100000000000001</v>
      </c>
      <c r="AB1939" s="96" t="n">
        <v>0.8</v>
      </c>
      <c r="AC1939" s="96" t="n">
        <v>0.52</v>
      </c>
      <c r="AD1939" s="96" t="n">
        <v>0.53</v>
      </c>
      <c r="AE1939" s="96" t="n">
        <v>0.59</v>
      </c>
      <c r="AF1939" s="103" t="n">
        <v>1.01</v>
      </c>
      <c r="AG1939" s="91" t="inlineStr">
        <is>
          <t>Normal</t>
        </is>
      </c>
      <c r="AH1939" s="100" t="n">
        <v>0</v>
      </c>
      <c r="AI1939" s="101" t="n">
        <v>0</v>
      </c>
      <c r="AJ1939" s="92" t="inlineStr">
        <is>
          <t>N</t>
        </is>
      </c>
      <c r="AK1939" s="96" t="n"/>
      <c r="AL1939" s="91" t="inlineStr">
        <is>
          <t>n/a</t>
        </is>
      </c>
      <c r="AM1939" s="93" t="n"/>
      <c r="AN1939" s="92" t="inlineStr">
        <is>
          <t>None</t>
        </is>
      </c>
      <c r="AO1939" s="102" t="n">
        <v>0</v>
      </c>
      <c r="AP1939" s="103" t="n">
        <v>0.7</v>
      </c>
      <c r="AQ1939" s="102" t="n">
        <v>37</v>
      </c>
      <c r="AR1939" s="91" t="inlineStr">
        <is>
          <t>N</t>
        </is>
      </c>
      <c r="AS1939" s="104" t="n"/>
      <c r="AT1939" s="92">
        <f>IF(AND(P1939="52-wk high",T1939&gt;=Settings!$B$7),"Y","N")</f>
        <v/>
      </c>
      <c r="AU1939" s="91">
        <f>IF(AND(AD1939&gt;=Settings!$B$8,M1939&gt;0),"Y","N")</f>
        <v/>
      </c>
      <c r="AV1939" s="91">
        <f>IF(OR(AH1939&gt;Settings!$B$9,AI1939&gt;Settings!$B$9),"Y","N")</f>
        <v/>
      </c>
      <c r="AW1939" s="91">
        <f>IF(AJ1939&lt;&gt;"Y","n/a",IF(AND(M1939&gt;0,AK1939&gt;Settings!$B$10),"Y","N"))</f>
        <v/>
      </c>
      <c r="AX1939" s="91">
        <f>IF(AO1939&gt;=Settings!$B$11,"Y","N")</f>
        <v/>
      </c>
      <c r="AY1939" s="99">
        <f>(AT1939="Y")+(AU1939="Y")+(AV1939="Y")+(AW1939="Y")+(AX1939="Y")</f>
        <v/>
      </c>
      <c r="AZ1939" s="94">
        <f>IF(AY1939=0,"None",_xlfn.TEXTJOIN(", ",TRUE(),IF(AT1939="Y","Breakout",""),IF(AU1939="Y","Accumulation",""),IF(AV1939="Y","Institutional buying",""),IF(AW1939="Y","Long buildup",""),IF(AX1939="Y","Momentum leader","")))</f>
        <v/>
      </c>
      <c r="BA1939" s="94">
        <f>IF(BW1939="","","Passes "&amp;AY1939&amp;" of 5 buy-side scans"&amp;IF(G1939="Y","; RED FLAG: filter out using Red flag column",""))</f>
        <v/>
      </c>
      <c r="BB1939" s="91" t="inlineStr">
        <is>
          <t>None</t>
        </is>
      </c>
      <c r="BC1939" s="92" t="inlineStr">
        <is>
          <t>N</t>
        </is>
      </c>
      <c r="BD1939" s="94" t="n"/>
      <c r="BE1939" s="94" t="n"/>
      <c r="BF1939" s="92">
        <f>IF(R1939*100000&gt;=Settings!$B$5,"Y","N")</f>
        <v/>
      </c>
      <c r="BG1939" s="91">
        <f>IF(F1939&gt;Settings!$B$6,"Y","N")</f>
        <v/>
      </c>
      <c r="BH1939" s="97" t="n">
        <v>-32.81</v>
      </c>
      <c r="BI1939" s="96" t="n">
        <v>0.42</v>
      </c>
      <c r="BJ1939" s="96" t="n">
        <v>9.970000000000001</v>
      </c>
      <c r="BK1939" s="96" t="n">
        <v>2.57</v>
      </c>
      <c r="BL1939" s="96" t="n">
        <v>7.27</v>
      </c>
      <c r="BM1939" s="96" t="n">
        <v>-29.25</v>
      </c>
      <c r="BN1939" s="97" t="n">
        <v>3.85</v>
      </c>
      <c r="BO1939" s="96" t="n">
        <v>4.45</v>
      </c>
      <c r="BP1939" s="96" t="n">
        <v>1.73</v>
      </c>
      <c r="BQ1939" s="96" t="n">
        <v>-5.19</v>
      </c>
      <c r="BR1939" s="91" t="inlineStr">
        <is>
          <t>Mixed</t>
        </is>
      </c>
      <c r="BS1939" s="91" t="inlineStr">
        <is>
          <t>None</t>
        </is>
      </c>
      <c r="BT1939" s="96" t="n">
        <v>64.90000000000001</v>
      </c>
      <c r="BU1939" s="91" t="inlineStr">
        <is>
          <t>N</t>
        </is>
      </c>
      <c r="BV1939" s="99">
        <f>IF(OR(BF1939&lt;&gt;"Y",BG1939&lt;&gt;"Y"),"",(AND(ISNUMBER(BQ1939),BQ1939&gt;0))+(BR1939="Stacked up")+(AND(ISNUMBER(BH1939),BH1939&gt;=-Settings!$B$17))+(AND(ISNUMBER(BK1939),ISNUMBER(BM1939),BK1939&gt;0,BM1939&gt;0))+(AND(ISNUMBER(AQ1939),AQ1939&gt;=Settings!$B$18))+(AND(ISNUMBER(BT1939),BT1939&gt;=Settings!$B$19,BT1939&lt;=Settings!$B$20))+(AND(ISNUMBER(AS1939),AS1939&gt;0))+(AND(ISNUMBER(T1939),ISNUMBER(M1939),T1939&gt;=Settings!$B$21,M1939&gt;0))+(AND(ISNUMBER(AD1939),ISNUMBER(M1939),AD1939&gt;=Settings!$B$22,M1939&gt;0))+(AY1939&gt;=1))</f>
        <v/>
      </c>
      <c r="BW1939" s="91">
        <f>IF(OR(AY1939=0,BF1939&lt;&gt;"Y",BG1939&lt;&gt;"Y"),"",1+SUMPRODUCT(($A$6:$A$2604=A1939)*($AY$6:$AY$2604&gt;0)*($BF$6:$BF$2604="Y")*($BG$6:$BG$2604="Y")*(($AY$6:$AY$2604&gt;AY1939)+($AY$6:$AY$2604=AY1939)*($AD$6:$AD$2604&gt;AD1939))))</f>
        <v/>
      </c>
    </row>
    <row r="1940" ht="23.85" customHeight="1" s="55">
      <c r="A1940" s="90" t="n">
        <v>46296</v>
      </c>
      <c r="B1940" s="91" t="inlineStr">
        <is>
          <t>GINNIFILA</t>
        </is>
      </c>
      <c r="C1940" s="91" t="inlineStr">
        <is>
          <t>INE424C01010</t>
        </is>
      </c>
      <c r="D1940" s="91" t="n"/>
      <c r="E1940" s="91" t="inlineStr">
        <is>
          <t>None</t>
        </is>
      </c>
      <c r="F1940" s="93" t="n">
        <v>343</v>
      </c>
      <c r="G1940" s="92" t="inlineStr">
        <is>
          <t>Y</t>
        </is>
      </c>
      <c r="H1940" s="94" t="inlineStr">
        <is>
          <t>ESM Stage 1; T2T (BE series)</t>
        </is>
      </c>
      <c r="I1940" s="91" t="inlineStr">
        <is>
          <t>Y</t>
        </is>
      </c>
      <c r="J1940" s="92">
        <f>IF(K1940="","N","Y")</f>
        <v/>
      </c>
      <c r="K1940" s="94">
        <f>_xlfn.TEXTJOIN("; ",TRUE,IF(P1940="52-wk low","52-wk low",""),IF(AND(AD1940&gt;=Settings!$B$12,M1940&lt;0),"Distribution",""),IF(AND(AJ1940="Y",M1940&lt;0,AK1940&lt;-Settings!$B$13),"Long unwinding",""),IF(AND(AJ1940="Y",M1940&lt;0,AK1940&gt;Settings!$B$13),"Short buildup",""))</f>
        <v/>
      </c>
      <c r="L1940" s="95" t="n">
        <v>40.08</v>
      </c>
      <c r="M1940" s="96" t="n">
        <v>-1.04</v>
      </c>
      <c r="N1940" s="93" t="n">
        <v>1066</v>
      </c>
      <c r="O1940" s="91" t="inlineStr">
        <is>
          <t>None</t>
        </is>
      </c>
      <c r="P1940" s="91" t="inlineStr">
        <is>
          <t>None</t>
        </is>
      </c>
      <c r="Q1940" s="97" t="n">
        <v>0.19</v>
      </c>
      <c r="R1940" s="96" t="n">
        <v>0.47</v>
      </c>
      <c r="S1940" s="96" t="n">
        <v>0.4</v>
      </c>
      <c r="T1940" s="96" t="n">
        <v>0.39</v>
      </c>
      <c r="U1940" s="96" t="n">
        <v>0.19</v>
      </c>
      <c r="V1940" s="103" t="n">
        <v>0.46</v>
      </c>
      <c r="W1940" s="102" t="n">
        <v>2</v>
      </c>
      <c r="X1940" s="93" t="n"/>
      <c r="Y1940" s="91" t="inlineStr">
        <is>
          <t>None</t>
        </is>
      </c>
      <c r="Z1940" s="99" t="n"/>
      <c r="AA1940" s="96" t="n"/>
      <c r="AB1940" s="96" t="n"/>
      <c r="AC1940" s="96" t="n"/>
      <c r="AD1940" s="96" t="n"/>
      <c r="AE1940" s="96" t="n"/>
      <c r="AF1940" s="103" t="n"/>
      <c r="AG1940" s="91" t="inlineStr">
        <is>
          <t>No delivery data</t>
        </is>
      </c>
      <c r="AH1940" s="100" t="n">
        <v>0</v>
      </c>
      <c r="AI1940" s="101" t="n">
        <v>0</v>
      </c>
      <c r="AJ1940" s="92" t="inlineStr">
        <is>
          <t>N</t>
        </is>
      </c>
      <c r="AK1940" s="96" t="n"/>
      <c r="AL1940" s="91" t="inlineStr">
        <is>
          <t>n/a</t>
        </is>
      </c>
      <c r="AM1940" s="93" t="n"/>
      <c r="AN1940" s="92" t="inlineStr">
        <is>
          <t>None</t>
        </is>
      </c>
      <c r="AO1940" s="102" t="n">
        <v>0</v>
      </c>
      <c r="AP1940" s="103" t="n">
        <v>0.85</v>
      </c>
      <c r="AQ1940" s="102" t="n">
        <v>53</v>
      </c>
      <c r="AR1940" s="91" t="inlineStr">
        <is>
          <t>N</t>
        </is>
      </c>
      <c r="AS1940" s="104" t="n"/>
      <c r="AT1940" s="92">
        <f>IF(AND(P1940="52-wk high",T1940&gt;=Settings!$B$7),"Y","N")</f>
        <v/>
      </c>
      <c r="AU1940" s="91">
        <f>IF(AND(AD1940&gt;=Settings!$B$8,M1940&gt;0),"Y","N")</f>
        <v/>
      </c>
      <c r="AV1940" s="91">
        <f>IF(OR(AH1940&gt;Settings!$B$9,AI1940&gt;Settings!$B$9),"Y","N")</f>
        <v/>
      </c>
      <c r="AW1940" s="91">
        <f>IF(AJ1940&lt;&gt;"Y","n/a",IF(AND(M1940&gt;0,AK1940&gt;Settings!$B$10),"Y","N"))</f>
        <v/>
      </c>
      <c r="AX1940" s="91">
        <f>IF(AO1940&gt;=Settings!$B$11,"Y","N")</f>
        <v/>
      </c>
      <c r="AY1940" s="99">
        <f>(AT1940="Y")+(AU1940="Y")+(AV1940="Y")+(AW1940="Y")+(AX1940="Y")</f>
        <v/>
      </c>
      <c r="AZ1940" s="94">
        <f>IF(AY1940=0,"None",_xlfn.TEXTJOIN(", ",TRUE(),IF(AT1940="Y","Breakout",""),IF(AU1940="Y","Accumulation",""),IF(AV1940="Y","Institutional buying",""),IF(AW1940="Y","Long buildup",""),IF(AX1940="Y","Momentum leader","")))</f>
        <v/>
      </c>
      <c r="BA1940" s="94">
        <f>IF(BW1940="","","Passes "&amp;AY1940&amp;" of 5 buy-side scans"&amp;IF(G1940="Y","; RED FLAG: filter out using Red flag column",""))</f>
        <v/>
      </c>
      <c r="BB1940" s="91" t="inlineStr">
        <is>
          <t>None</t>
        </is>
      </c>
      <c r="BC1940" s="92" t="inlineStr">
        <is>
          <t>Y</t>
        </is>
      </c>
      <c r="BD1940" s="94" t="inlineStr">
        <is>
          <t>Few traders (&lt;100 unique PAN, 30 days)</t>
        </is>
      </c>
      <c r="BE1940" s="94" t="n"/>
      <c r="BF1940" s="92">
        <f>IF(R1940*100000&gt;=Settings!$B$5,"Y","N")</f>
        <v/>
      </c>
      <c r="BG1940" s="91">
        <f>IF(F1940&gt;Settings!$B$6,"Y","N")</f>
        <v/>
      </c>
      <c r="BH1940" s="97" t="n">
        <v>-30.72</v>
      </c>
      <c r="BI1940" s="96" t="n">
        <v>-5.45</v>
      </c>
      <c r="BJ1940" s="96" t="n">
        <v>-7.95</v>
      </c>
      <c r="BK1940" s="96" t="n">
        <v>-19.03</v>
      </c>
      <c r="BL1940" s="96" t="n">
        <v>13.48</v>
      </c>
      <c r="BM1940" s="96" t="n">
        <v>-11.01</v>
      </c>
      <c r="BN1940" s="97" t="n">
        <v>-4.28</v>
      </c>
      <c r="BO1940" s="96" t="n">
        <v>-7.69</v>
      </c>
      <c r="BP1940" s="96" t="n">
        <v>-8.56</v>
      </c>
      <c r="BQ1940" s="96" t="n">
        <v>-7.8</v>
      </c>
      <c r="BR1940" s="91" t="inlineStr">
        <is>
          <t>Mixed</t>
        </is>
      </c>
      <c r="BS1940" s="91" t="inlineStr">
        <is>
          <t>None</t>
        </is>
      </c>
      <c r="BT1940" s="96" t="n">
        <v>35.6</v>
      </c>
      <c r="BU1940" s="91" t="inlineStr">
        <is>
          <t>N</t>
        </is>
      </c>
      <c r="BV1940" s="99">
        <f>IF(OR(BF1940&lt;&gt;"Y",BG1940&lt;&gt;"Y"),"",(AND(ISNUMBER(BQ1940),BQ1940&gt;0))+(BR1940="Stacked up")+(AND(ISNUMBER(BH1940),BH1940&gt;=-Settings!$B$17))+(AND(ISNUMBER(BK1940),ISNUMBER(BM1940),BK1940&gt;0,BM1940&gt;0))+(AND(ISNUMBER(AQ1940),AQ1940&gt;=Settings!$B$18))+(AND(ISNUMBER(BT1940),BT1940&gt;=Settings!$B$19,BT1940&lt;=Settings!$B$20))+(AND(ISNUMBER(AS1940),AS1940&gt;0))+(AND(ISNUMBER(T1940),ISNUMBER(M1940),T1940&gt;=Settings!$B$21,M1940&gt;0))+(AND(ISNUMBER(AD1940),ISNUMBER(M1940),AD1940&gt;=Settings!$B$22,M1940&gt;0))+(AY1940&gt;=1))</f>
        <v/>
      </c>
      <c r="BW1940" s="91">
        <f>IF(OR(AY1940=0,BF1940&lt;&gt;"Y",BG1940&lt;&gt;"Y"),"",1+SUMPRODUCT(($A$6:$A$2604=A1940)*($AY$6:$AY$2604&gt;0)*($BF$6:$BF$2604="Y")*($BG$6:$BG$2604="Y")*(($AY$6:$AY$2604&gt;AY1940)+($AY$6:$AY$2604=AY1940)*($AD$6:$AD$2604&gt;AD1940))))</f>
        <v/>
      </c>
    </row>
    <row r="1941" ht="23.85" customHeight="1" s="55">
      <c r="A1941" s="90" t="n">
        <v>46296</v>
      </c>
      <c r="B1941" s="91" t="inlineStr">
        <is>
          <t>RUBFILA</t>
        </is>
      </c>
      <c r="C1941" s="91" t="inlineStr">
        <is>
          <t>INE642C01025</t>
        </is>
      </c>
      <c r="D1941" s="91" t="n"/>
      <c r="E1941" s="91" t="inlineStr">
        <is>
          <t>None</t>
        </is>
      </c>
      <c r="F1941" s="93" t="n">
        <v>343</v>
      </c>
      <c r="G1941" s="92" t="inlineStr">
        <is>
          <t>N</t>
        </is>
      </c>
      <c r="H1941" s="94" t="n"/>
      <c r="I1941" s="91" t="inlineStr">
        <is>
          <t>N</t>
        </is>
      </c>
      <c r="J1941" s="92">
        <f>IF(K1941="","N","Y")</f>
        <v/>
      </c>
      <c r="K1941" s="94">
        <f>_xlfn.TEXTJOIN("; ",TRUE,IF(P1941="52-wk low","52-wk low",""),IF(AND(AD1941&gt;=Settings!$B$12,M1941&lt;0),"Distribution",""),IF(AND(AJ1941="Y",M1941&lt;0,AK1941&lt;-Settings!$B$13),"Long unwinding",""),IF(AND(AJ1941="Y",M1941&lt;0,AK1941&gt;Settings!$B$13),"Short buildup",""))</f>
        <v/>
      </c>
      <c r="L1941" s="95" t="n">
        <v>63.25</v>
      </c>
      <c r="M1941" s="96" t="n">
        <v>0.32</v>
      </c>
      <c r="N1941" s="93" t="n">
        <v>491</v>
      </c>
      <c r="O1941" s="91" t="inlineStr">
        <is>
          <t>None</t>
        </is>
      </c>
      <c r="P1941" s="91" t="inlineStr">
        <is>
          <t>None</t>
        </is>
      </c>
      <c r="Q1941" s="97" t="n">
        <v>0.45</v>
      </c>
      <c r="R1941" s="96" t="n">
        <v>0.6</v>
      </c>
      <c r="S1941" s="96" t="n">
        <v>0.73</v>
      </c>
      <c r="T1941" s="96" t="n">
        <v>1.04</v>
      </c>
      <c r="U1941" s="96" t="n">
        <v>1.14</v>
      </c>
      <c r="V1941" s="103" t="n">
        <v>1.51</v>
      </c>
      <c r="W1941" s="102" t="n">
        <v>11</v>
      </c>
      <c r="X1941" s="93" t="n"/>
      <c r="Y1941" s="91" t="inlineStr">
        <is>
          <t>None</t>
        </is>
      </c>
      <c r="Z1941" s="99" t="n">
        <v>53.61</v>
      </c>
      <c r="AA1941" s="96" t="n">
        <v>0.91</v>
      </c>
      <c r="AB1941" s="96" t="n">
        <v>0.74</v>
      </c>
      <c r="AC1941" s="96" t="n">
        <v>0.62</v>
      </c>
      <c r="AD1941" s="96" t="n">
        <v>0.8</v>
      </c>
      <c r="AE1941" s="96" t="n">
        <v>0.86</v>
      </c>
      <c r="AF1941" s="103" t="n">
        <v>0.87</v>
      </c>
      <c r="AG1941" s="91" t="inlineStr">
        <is>
          <t>Normal</t>
        </is>
      </c>
      <c r="AH1941" s="100" t="n">
        <v>0</v>
      </c>
      <c r="AI1941" s="101" t="n">
        <v>0</v>
      </c>
      <c r="AJ1941" s="92" t="inlineStr">
        <is>
          <t>N</t>
        </is>
      </c>
      <c r="AK1941" s="96" t="n"/>
      <c r="AL1941" s="91" t="inlineStr">
        <is>
          <t>n/a</t>
        </is>
      </c>
      <c r="AM1941" s="93" t="n"/>
      <c r="AN1941" s="92" t="inlineStr">
        <is>
          <t>None</t>
        </is>
      </c>
      <c r="AO1941" s="102" t="n">
        <v>0</v>
      </c>
      <c r="AP1941" s="103" t="n">
        <v>0.67</v>
      </c>
      <c r="AQ1941" s="102" t="n">
        <v>32</v>
      </c>
      <c r="AR1941" s="91" t="inlineStr">
        <is>
          <t>N</t>
        </is>
      </c>
      <c r="AS1941" s="104" t="n"/>
      <c r="AT1941" s="92">
        <f>IF(AND(P1941="52-wk high",T1941&gt;=Settings!$B$7),"Y","N")</f>
        <v/>
      </c>
      <c r="AU1941" s="91">
        <f>IF(AND(AD1941&gt;=Settings!$B$8,M1941&gt;0),"Y","N")</f>
        <v/>
      </c>
      <c r="AV1941" s="91">
        <f>IF(OR(AH1941&gt;Settings!$B$9,AI1941&gt;Settings!$B$9),"Y","N")</f>
        <v/>
      </c>
      <c r="AW1941" s="91">
        <f>IF(AJ1941&lt;&gt;"Y","n/a",IF(AND(M1941&gt;0,AK1941&gt;Settings!$B$10),"Y","N"))</f>
        <v/>
      </c>
      <c r="AX1941" s="91">
        <f>IF(AO1941&gt;=Settings!$B$11,"Y","N")</f>
        <v/>
      </c>
      <c r="AY1941" s="99">
        <f>(AT1941="Y")+(AU1941="Y")+(AV1941="Y")+(AW1941="Y")+(AX1941="Y")</f>
        <v/>
      </c>
      <c r="AZ1941" s="94">
        <f>IF(AY1941=0,"None",_xlfn.TEXTJOIN(", ",TRUE(),IF(AT1941="Y","Breakout",""),IF(AU1941="Y","Accumulation",""),IF(AV1941="Y","Institutional buying",""),IF(AW1941="Y","Long buildup",""),IF(AX1941="Y","Momentum leader","")))</f>
        <v/>
      </c>
      <c r="BA1941" s="94">
        <f>IF(BW1941="","","Passes "&amp;AY1941&amp;" of 5 buy-side scans"&amp;IF(G1941="Y","; RED FLAG: filter out using Red flag column",""))</f>
        <v/>
      </c>
      <c r="BB1941" s="91" t="inlineStr">
        <is>
          <t>None</t>
        </is>
      </c>
      <c r="BC1941" s="92" t="inlineStr">
        <is>
          <t>N</t>
        </is>
      </c>
      <c r="BD1941" s="94" t="n"/>
      <c r="BE1941" s="94" t="n"/>
      <c r="BF1941" s="92">
        <f>IF(R1941*100000&gt;=Settings!$B$5,"Y","N")</f>
        <v/>
      </c>
      <c r="BG1941" s="91">
        <f>IF(F1941&gt;Settings!$B$6,"Y","N")</f>
        <v/>
      </c>
      <c r="BH1941" s="97" t="n">
        <v>-26.86</v>
      </c>
      <c r="BI1941" s="96" t="n">
        <v>-0.85</v>
      </c>
      <c r="BJ1941" s="96" t="n">
        <v>-7.64</v>
      </c>
      <c r="BK1941" s="96" t="n">
        <v>-11.98</v>
      </c>
      <c r="BL1941" s="96" t="n">
        <v>2.05</v>
      </c>
      <c r="BM1941" s="96" t="n">
        <v>-22.98</v>
      </c>
      <c r="BN1941" s="97" t="n">
        <v>-3.56</v>
      </c>
      <c r="BO1941" s="96" t="n">
        <v>-6.75</v>
      </c>
      <c r="BP1941" s="96" t="n">
        <v>-8.98</v>
      </c>
      <c r="BQ1941" s="96" t="n">
        <v>-11.48</v>
      </c>
      <c r="BR1941" s="91" t="inlineStr">
        <is>
          <t>Stacked down</t>
        </is>
      </c>
      <c r="BS1941" s="91" t="inlineStr">
        <is>
          <t>None</t>
        </is>
      </c>
      <c r="BT1941" s="96" t="n">
        <v>38.6</v>
      </c>
      <c r="BU1941" s="91" t="inlineStr">
        <is>
          <t>N</t>
        </is>
      </c>
      <c r="BV1941" s="99">
        <f>IF(OR(BF1941&lt;&gt;"Y",BG1941&lt;&gt;"Y"),"",(AND(ISNUMBER(BQ1941),BQ1941&gt;0))+(BR1941="Stacked up")+(AND(ISNUMBER(BH1941),BH1941&gt;=-Settings!$B$17))+(AND(ISNUMBER(BK1941),ISNUMBER(BM1941),BK1941&gt;0,BM1941&gt;0))+(AND(ISNUMBER(AQ1941),AQ1941&gt;=Settings!$B$18))+(AND(ISNUMBER(BT1941),BT1941&gt;=Settings!$B$19,BT1941&lt;=Settings!$B$20))+(AND(ISNUMBER(AS1941),AS1941&gt;0))+(AND(ISNUMBER(T1941),ISNUMBER(M1941),T1941&gt;=Settings!$B$21,M1941&gt;0))+(AND(ISNUMBER(AD1941),ISNUMBER(M1941),AD1941&gt;=Settings!$B$22,M1941&gt;0))+(AY1941&gt;=1))</f>
        <v/>
      </c>
      <c r="BW1941" s="91">
        <f>IF(OR(AY1941=0,BF1941&lt;&gt;"Y",BG1941&lt;&gt;"Y"),"",1+SUMPRODUCT(($A$6:$A$2604=A1941)*($AY$6:$AY$2604&gt;0)*($BF$6:$BF$2604="Y")*($BG$6:$BG$2604="Y")*(($AY$6:$AY$2604&gt;AY1941)+($AY$6:$AY$2604=AY1941)*($AD$6:$AD$2604&gt;AD1941))))</f>
        <v/>
      </c>
    </row>
    <row r="1942" ht="23.85" customHeight="1" s="55">
      <c r="A1942" s="90" t="n">
        <v>46296</v>
      </c>
      <c r="B1942" s="91" t="inlineStr">
        <is>
          <t>TRACXN</t>
        </is>
      </c>
      <c r="C1942" s="91" t="inlineStr">
        <is>
          <t>INE0HMF01019</t>
        </is>
      </c>
      <c r="D1942" s="91" t="n"/>
      <c r="E1942" s="91" t="inlineStr">
        <is>
          <t>None</t>
        </is>
      </c>
      <c r="F1942" s="93" t="n">
        <v>339</v>
      </c>
      <c r="G1942" s="92" t="inlineStr">
        <is>
          <t>N</t>
        </is>
      </c>
      <c r="H1942" s="94" t="n"/>
      <c r="I1942" s="91" t="inlineStr">
        <is>
          <t>N</t>
        </is>
      </c>
      <c r="J1942" s="92">
        <f>IF(K1942="","N","Y")</f>
        <v/>
      </c>
      <c r="K1942" s="94">
        <f>_xlfn.TEXTJOIN("; ",TRUE,IF(P1942="52-wk low","52-wk low",""),IF(AND(AD1942&gt;=Settings!$B$12,M1942&lt;0),"Distribution",""),IF(AND(AJ1942="Y",M1942&lt;0,AK1942&lt;-Settings!$B$13),"Long unwinding",""),IF(AND(AJ1942="Y",M1942&lt;0,AK1942&gt;Settings!$B$13),"Short buildup",""))</f>
        <v/>
      </c>
      <c r="L1942" s="95" t="n">
        <v>31.71</v>
      </c>
      <c r="M1942" s="96" t="n">
        <v>-3.65</v>
      </c>
      <c r="N1942" s="93" t="n">
        <v>2265</v>
      </c>
      <c r="O1942" s="91" t="inlineStr">
        <is>
          <t>None</t>
        </is>
      </c>
      <c r="P1942" s="91" t="inlineStr">
        <is>
          <t>None</t>
        </is>
      </c>
      <c r="Q1942" s="97" t="n">
        <v>1.3</v>
      </c>
      <c r="R1942" s="96" t="n">
        <v>2.51</v>
      </c>
      <c r="S1942" s="96" t="n">
        <v>0.52</v>
      </c>
      <c r="T1942" s="96" t="n">
        <v>0.76</v>
      </c>
      <c r="U1942" s="96" t="n">
        <v>0.83</v>
      </c>
      <c r="V1942" s="103" t="n">
        <v>1.62</v>
      </c>
      <c r="W1942" s="102" t="n">
        <v>10</v>
      </c>
      <c r="X1942" s="93" t="n"/>
      <c r="Y1942" s="91" t="inlineStr">
        <is>
          <t>None</t>
        </is>
      </c>
      <c r="Z1942" s="99" t="n">
        <v>66.61</v>
      </c>
      <c r="AA1942" s="96" t="n">
        <v>0.9399999999999999</v>
      </c>
      <c r="AB1942" s="96" t="n">
        <v>0.92</v>
      </c>
      <c r="AC1942" s="96" t="n">
        <v>0.52</v>
      </c>
      <c r="AD1942" s="96" t="n">
        <v>0.73</v>
      </c>
      <c r="AE1942" s="96" t="n">
        <v>0.85</v>
      </c>
      <c r="AF1942" s="103" t="n">
        <v>1.01</v>
      </c>
      <c r="AG1942" s="91" t="inlineStr">
        <is>
          <t>Normal</t>
        </is>
      </c>
      <c r="AH1942" s="100" t="n">
        <v>0</v>
      </c>
      <c r="AI1942" s="101" t="n">
        <v>0</v>
      </c>
      <c r="AJ1942" s="92" t="inlineStr">
        <is>
          <t>N</t>
        </is>
      </c>
      <c r="AK1942" s="96" t="n"/>
      <c r="AL1942" s="91" t="inlineStr">
        <is>
          <t>n/a</t>
        </is>
      </c>
      <c r="AM1942" s="93" t="n"/>
      <c r="AN1942" s="92" t="inlineStr">
        <is>
          <t>None</t>
        </is>
      </c>
      <c r="AO1942" s="102" t="n">
        <v>0</v>
      </c>
      <c r="AP1942" s="103" t="n">
        <v>0.67</v>
      </c>
      <c r="AQ1942" s="102" t="n">
        <v>32</v>
      </c>
      <c r="AR1942" s="91" t="inlineStr">
        <is>
          <t>N</t>
        </is>
      </c>
      <c r="AS1942" s="104" t="n"/>
      <c r="AT1942" s="92">
        <f>IF(AND(P1942="52-wk high",T1942&gt;=Settings!$B$7),"Y","N")</f>
        <v/>
      </c>
      <c r="AU1942" s="91">
        <f>IF(AND(AD1942&gt;=Settings!$B$8,M1942&gt;0),"Y","N")</f>
        <v/>
      </c>
      <c r="AV1942" s="91">
        <f>IF(OR(AH1942&gt;Settings!$B$9,AI1942&gt;Settings!$B$9),"Y","N")</f>
        <v/>
      </c>
      <c r="AW1942" s="91">
        <f>IF(AJ1942&lt;&gt;"Y","n/a",IF(AND(M1942&gt;0,AK1942&gt;Settings!$B$10),"Y","N"))</f>
        <v/>
      </c>
      <c r="AX1942" s="91">
        <f>IF(AO1942&gt;=Settings!$B$11,"Y","N")</f>
        <v/>
      </c>
      <c r="AY1942" s="99">
        <f>(AT1942="Y")+(AU1942="Y")+(AV1942="Y")+(AW1942="Y")+(AX1942="Y")</f>
        <v/>
      </c>
      <c r="AZ1942" s="94">
        <f>IF(AY1942=0,"None",_xlfn.TEXTJOIN(", ",TRUE(),IF(AT1942="Y","Breakout",""),IF(AU1942="Y","Accumulation",""),IF(AV1942="Y","Institutional buying",""),IF(AW1942="Y","Long buildup",""),IF(AX1942="Y","Momentum leader","")))</f>
        <v/>
      </c>
      <c r="BA1942" s="94">
        <f>IF(BW1942="","","Passes "&amp;AY1942&amp;" of 5 buy-side scans"&amp;IF(G1942="Y","; RED FLAG: filter out using Red flag column",""))</f>
        <v/>
      </c>
      <c r="BB1942" s="91" t="inlineStr">
        <is>
          <t>None</t>
        </is>
      </c>
      <c r="BC1942" s="92" t="inlineStr">
        <is>
          <t>Y</t>
        </is>
      </c>
      <c r="BD1942" s="94" t="inlineStr">
        <is>
          <t>EPS zero</t>
        </is>
      </c>
      <c r="BE1942" s="94" t="n"/>
      <c r="BF1942" s="92">
        <f>IF(R1942*100000&gt;=Settings!$B$5,"Y","N")</f>
        <v/>
      </c>
      <c r="BG1942" s="91">
        <f>IF(F1942&gt;Settings!$B$6,"Y","N")</f>
        <v/>
      </c>
      <c r="BH1942" s="97" t="n">
        <v>-43.27</v>
      </c>
      <c r="BI1942" s="96" t="n">
        <v>-0.38</v>
      </c>
      <c r="BJ1942" s="96" t="n">
        <v>5.59</v>
      </c>
      <c r="BK1942" s="96" t="n">
        <v>4.17</v>
      </c>
      <c r="BL1942" s="96" t="n">
        <v>9.42</v>
      </c>
      <c r="BM1942" s="96" t="n">
        <v>-36.64</v>
      </c>
      <c r="BN1942" s="97" t="n">
        <v>0.62</v>
      </c>
      <c r="BO1942" s="96" t="n">
        <v>2.79</v>
      </c>
      <c r="BP1942" s="96" t="n">
        <v>1.15</v>
      </c>
      <c r="BQ1942" s="96" t="n">
        <v>-7.06</v>
      </c>
      <c r="BR1942" s="91" t="inlineStr">
        <is>
          <t>Mixed</t>
        </is>
      </c>
      <c r="BS1942" s="91" t="inlineStr">
        <is>
          <t>None</t>
        </is>
      </c>
      <c r="BT1942" s="96" t="n">
        <v>50.4</v>
      </c>
      <c r="BU1942" s="91" t="inlineStr">
        <is>
          <t>N</t>
        </is>
      </c>
      <c r="BV1942" s="99">
        <f>IF(OR(BF1942&lt;&gt;"Y",BG1942&lt;&gt;"Y"),"",(AND(ISNUMBER(BQ1942),BQ1942&gt;0))+(BR1942="Stacked up")+(AND(ISNUMBER(BH1942),BH1942&gt;=-Settings!$B$17))+(AND(ISNUMBER(BK1942),ISNUMBER(BM1942),BK1942&gt;0,BM1942&gt;0))+(AND(ISNUMBER(AQ1942),AQ1942&gt;=Settings!$B$18))+(AND(ISNUMBER(BT1942),BT1942&gt;=Settings!$B$19,BT1942&lt;=Settings!$B$20))+(AND(ISNUMBER(AS1942),AS1942&gt;0))+(AND(ISNUMBER(T1942),ISNUMBER(M1942),T1942&gt;=Settings!$B$21,M1942&gt;0))+(AND(ISNUMBER(AD1942),ISNUMBER(M1942),AD1942&gt;=Settings!$B$22,M1942&gt;0))+(AY1942&gt;=1))</f>
        <v/>
      </c>
      <c r="BW1942" s="91">
        <f>IF(OR(AY1942=0,BF1942&lt;&gt;"Y",BG1942&lt;&gt;"Y"),"",1+SUMPRODUCT(($A$6:$A$2604=A1942)*($AY$6:$AY$2604&gt;0)*($BF$6:$BF$2604="Y")*($BG$6:$BG$2604="Y")*(($AY$6:$AY$2604&gt;AY1942)+($AY$6:$AY$2604=AY1942)*($AD$6:$AD$2604&gt;AD1942))))</f>
        <v/>
      </c>
    </row>
    <row r="1943" ht="23.85" customHeight="1" s="55">
      <c r="A1943" s="90" t="n">
        <v>46296</v>
      </c>
      <c r="B1943" s="91" t="inlineStr">
        <is>
          <t>ABMKNO</t>
        </is>
      </c>
      <c r="C1943" s="91" t="inlineStr">
        <is>
          <t>INE850B01026</t>
        </is>
      </c>
      <c r="D1943" s="91" t="n"/>
      <c r="E1943" s="91" t="inlineStr">
        <is>
          <t>None</t>
        </is>
      </c>
      <c r="F1943" s="93" t="n">
        <v>336</v>
      </c>
      <c r="G1943" s="92" t="inlineStr">
        <is>
          <t>N</t>
        </is>
      </c>
      <c r="H1943" s="94" t="n"/>
      <c r="I1943" s="91" t="inlineStr">
        <is>
          <t>N</t>
        </is>
      </c>
      <c r="J1943" s="92">
        <f>IF(K1943="","N","Y")</f>
        <v/>
      </c>
      <c r="K1943" s="94">
        <f>_xlfn.TEXTJOIN("; ",TRUE,IF(P1943="52-wk low","52-wk low",""),IF(AND(AD1943&gt;=Settings!$B$12,M1943&lt;0),"Distribution",""),IF(AND(AJ1943="Y",M1943&lt;0,AK1943&lt;-Settings!$B$13),"Long unwinding",""),IF(AND(AJ1943="Y",M1943&lt;0,AK1943&gt;Settings!$B$13),"Short buildup",""))</f>
        <v/>
      </c>
      <c r="L1943" s="95" t="n">
        <v>168.07</v>
      </c>
      <c r="M1943" s="96" t="n">
        <v>-1.7</v>
      </c>
      <c r="N1943" s="93" t="n">
        <v>1463</v>
      </c>
      <c r="O1943" s="91" t="inlineStr">
        <is>
          <t>None</t>
        </is>
      </c>
      <c r="P1943" s="91" t="inlineStr">
        <is>
          <t>None</t>
        </is>
      </c>
      <c r="Q1943" s="97" t="n">
        <v>0.01</v>
      </c>
      <c r="R1943" s="96" t="n">
        <v>0.02</v>
      </c>
      <c r="S1943" s="96" t="n">
        <v>0.54</v>
      </c>
      <c r="T1943" s="96" t="n">
        <v>0.64</v>
      </c>
      <c r="U1943" s="96" t="n">
        <v>0.41</v>
      </c>
      <c r="V1943" s="103" t="n">
        <v>0.75</v>
      </c>
      <c r="W1943" s="102" t="n"/>
      <c r="X1943" s="93" t="n"/>
      <c r="Y1943" s="91" t="inlineStr">
        <is>
          <t>None</t>
        </is>
      </c>
      <c r="Z1943" s="99" t="n">
        <v>83.34999999999999</v>
      </c>
      <c r="AA1943" s="96" t="n">
        <v>1.04</v>
      </c>
      <c r="AB1943" s="96" t="n">
        <v>0.99</v>
      </c>
      <c r="AC1943" s="96" t="n">
        <v>0.71</v>
      </c>
      <c r="AD1943" s="96" t="n">
        <v>0.68</v>
      </c>
      <c r="AE1943" s="96" t="n">
        <v>0.4</v>
      </c>
      <c r="AF1943" s="103" t="n">
        <v>0.74</v>
      </c>
      <c r="AG1943" s="91" t="inlineStr">
        <is>
          <t>Normal</t>
        </is>
      </c>
      <c r="AH1943" s="100" t="n">
        <v>0</v>
      </c>
      <c r="AI1943" s="101" t="n">
        <v>0</v>
      </c>
      <c r="AJ1943" s="92" t="inlineStr">
        <is>
          <t>N</t>
        </is>
      </c>
      <c r="AK1943" s="96" t="n"/>
      <c r="AL1943" s="91" t="inlineStr">
        <is>
          <t>n/a</t>
        </is>
      </c>
      <c r="AM1943" s="93" t="n"/>
      <c r="AN1943" s="92" t="inlineStr">
        <is>
          <t>None</t>
        </is>
      </c>
      <c r="AO1943" s="102" t="n">
        <v>0</v>
      </c>
      <c r="AP1943" s="103" t="n"/>
      <c r="AQ1943" s="102" t="n"/>
      <c r="AR1943" s="91" t="inlineStr">
        <is>
          <t>N</t>
        </is>
      </c>
      <c r="AS1943" s="104" t="n"/>
      <c r="AT1943" s="92">
        <f>IF(AND(P1943="52-wk high",T1943&gt;=Settings!$B$7),"Y","N")</f>
        <v/>
      </c>
      <c r="AU1943" s="91">
        <f>IF(AND(AD1943&gt;=Settings!$B$8,M1943&gt;0),"Y","N")</f>
        <v/>
      </c>
      <c r="AV1943" s="91">
        <f>IF(OR(AH1943&gt;Settings!$B$9,AI1943&gt;Settings!$B$9),"Y","N")</f>
        <v/>
      </c>
      <c r="AW1943" s="91">
        <f>IF(AJ1943&lt;&gt;"Y","n/a",IF(AND(M1943&gt;0,AK1943&gt;Settings!$B$10),"Y","N"))</f>
        <v/>
      </c>
      <c r="AX1943" s="91">
        <f>IF(AO1943&gt;=Settings!$B$11,"Y","N")</f>
        <v/>
      </c>
      <c r="AY1943" s="99">
        <f>(AT1943="Y")+(AU1943="Y")+(AV1943="Y")+(AW1943="Y")+(AX1943="Y")</f>
        <v/>
      </c>
      <c r="AZ1943" s="94">
        <f>IF(AY1943=0,"None",_xlfn.TEXTJOIN(", ",TRUE(),IF(AT1943="Y","Breakout",""),IF(AU1943="Y","Accumulation",""),IF(AV1943="Y","Institutional buying",""),IF(AW1943="Y","Long buildup",""),IF(AX1943="Y","Momentum leader","")))</f>
        <v/>
      </c>
      <c r="BA1943" s="94">
        <f>IF(BW1943="","","Passes "&amp;AY1943&amp;" of 5 buy-side scans"&amp;IF(G1943="Y","; RED FLAG: filter out using Red flag column",""))</f>
        <v/>
      </c>
      <c r="BB1943" s="91" t="inlineStr">
        <is>
          <t>None</t>
        </is>
      </c>
      <c r="BC1943" s="92" t="inlineStr">
        <is>
          <t>Y</t>
        </is>
      </c>
      <c r="BD1943" s="94" t="inlineStr">
        <is>
          <t>Few traders (&lt;100 unique PAN, 30 days)</t>
        </is>
      </c>
      <c r="BE1943" s="94" t="n"/>
      <c r="BF1943" s="92">
        <f>IF(R1943*100000&gt;=Settings!$B$5,"Y","N")</f>
        <v/>
      </c>
      <c r="BG1943" s="91">
        <f>IF(F1943&gt;Settings!$B$6,"Y","N")</f>
        <v/>
      </c>
      <c r="BH1943" s="97" t="n">
        <v>-34.06</v>
      </c>
      <c r="BI1943" s="96" t="n">
        <v>-1.6</v>
      </c>
      <c r="BJ1943" s="96" t="n">
        <v>-10</v>
      </c>
      <c r="BK1943" s="96" t="n">
        <v>-17.09</v>
      </c>
      <c r="BL1943" s="96" t="n"/>
      <c r="BM1943" s="96" t="n"/>
      <c r="BN1943" s="97" t="n">
        <v>-4.66</v>
      </c>
      <c r="BO1943" s="96" t="n">
        <v>-9.65</v>
      </c>
      <c r="BP1943" s="96" t="n">
        <v>-15.56</v>
      </c>
      <c r="BQ1943" s="96" t="n"/>
      <c r="BR1943" s="91" t="n"/>
      <c r="BS1943" s="91" t="inlineStr">
        <is>
          <t>None</t>
        </is>
      </c>
      <c r="BT1943" s="96" t="n">
        <v>35.5</v>
      </c>
      <c r="BU1943" s="91" t="n"/>
      <c r="BV1943" s="99">
        <f>IF(OR(BF1943&lt;&gt;"Y",BG1943&lt;&gt;"Y"),"",(AND(ISNUMBER(BQ1943),BQ1943&gt;0))+(BR1943="Stacked up")+(AND(ISNUMBER(BH1943),BH1943&gt;=-Settings!$B$17))+(AND(ISNUMBER(BK1943),ISNUMBER(BM1943),BK1943&gt;0,BM1943&gt;0))+(AND(ISNUMBER(AQ1943),AQ1943&gt;=Settings!$B$18))+(AND(ISNUMBER(BT1943),BT1943&gt;=Settings!$B$19,BT1943&lt;=Settings!$B$20))+(AND(ISNUMBER(AS1943),AS1943&gt;0))+(AND(ISNUMBER(T1943),ISNUMBER(M1943),T1943&gt;=Settings!$B$21,M1943&gt;0))+(AND(ISNUMBER(AD1943),ISNUMBER(M1943),AD1943&gt;=Settings!$B$22,M1943&gt;0))+(AY1943&gt;=1))</f>
        <v/>
      </c>
      <c r="BW1943" s="91">
        <f>IF(OR(AY1943=0,BF1943&lt;&gt;"Y",BG1943&lt;&gt;"Y"),"",1+SUMPRODUCT(($A$6:$A$2604=A1943)*($AY$6:$AY$2604&gt;0)*($BF$6:$BF$2604="Y")*($BG$6:$BG$2604="Y")*(($AY$6:$AY$2604&gt;AY1943)+($AY$6:$AY$2604=AY1943)*($AD$6:$AD$2604&gt;AD1943))))</f>
        <v/>
      </c>
    </row>
    <row r="1944" ht="23.85" customHeight="1" s="55">
      <c r="A1944" s="90" t="n">
        <v>46296</v>
      </c>
      <c r="B1944" s="91" t="inlineStr">
        <is>
          <t>ALMONDZ</t>
        </is>
      </c>
      <c r="C1944" s="91" t="inlineStr">
        <is>
          <t>INE326B01035</t>
        </is>
      </c>
      <c r="D1944" s="91" t="n"/>
      <c r="E1944" s="91" t="inlineStr">
        <is>
          <t>None</t>
        </is>
      </c>
      <c r="F1944" s="93" t="n">
        <v>334</v>
      </c>
      <c r="G1944" s="92" t="inlineStr">
        <is>
          <t>Y</t>
        </is>
      </c>
      <c r="H1944" s="94" t="inlineStr">
        <is>
          <t>ESM Stage 1; T2T (BE series)</t>
        </is>
      </c>
      <c r="I1944" s="91" t="inlineStr">
        <is>
          <t>Y</t>
        </is>
      </c>
      <c r="J1944" s="92">
        <f>IF(K1944="","N","Y")</f>
        <v/>
      </c>
      <c r="K1944" s="94">
        <f>_xlfn.TEXTJOIN("; ",TRUE,IF(P1944="52-wk low","52-wk low",""),IF(AND(AD1944&gt;=Settings!$B$12,M1944&lt;0),"Distribution",""),IF(AND(AJ1944="Y",M1944&lt;0,AK1944&lt;-Settings!$B$13),"Long unwinding",""),IF(AND(AJ1944="Y",M1944&lt;0,AK1944&gt;Settings!$B$13),"Short buildup",""))</f>
        <v/>
      </c>
      <c r="L1944" s="95" t="n">
        <v>19.11</v>
      </c>
      <c r="M1944" s="96" t="n">
        <v>-4.45</v>
      </c>
      <c r="N1944" s="93" t="n">
        <v>2409</v>
      </c>
      <c r="O1944" s="91" t="inlineStr">
        <is>
          <t>None</t>
        </is>
      </c>
      <c r="P1944" s="91" t="inlineStr">
        <is>
          <t>None</t>
        </is>
      </c>
      <c r="Q1944" s="97" t="n">
        <v>1.05</v>
      </c>
      <c r="R1944" s="96" t="n">
        <v>3.9</v>
      </c>
      <c r="S1944" s="96" t="n">
        <v>0.26</v>
      </c>
      <c r="T1944" s="96" t="n">
        <v>0.31</v>
      </c>
      <c r="U1944" s="96" t="n">
        <v>0.48</v>
      </c>
      <c r="V1944" s="103" t="n">
        <v>1.76</v>
      </c>
      <c r="W1944" s="102" t="n">
        <v>10</v>
      </c>
      <c r="X1944" s="93" t="n"/>
      <c r="Y1944" s="91" t="inlineStr">
        <is>
          <t>None</t>
        </is>
      </c>
      <c r="Z1944" s="99" t="n"/>
      <c r="AA1944" s="96" t="n"/>
      <c r="AB1944" s="96" t="n"/>
      <c r="AC1944" s="96" t="n"/>
      <c r="AD1944" s="96" t="n"/>
      <c r="AE1944" s="96" t="n"/>
      <c r="AF1944" s="103" t="n">
        <v>1.05</v>
      </c>
      <c r="AG1944" s="91" t="inlineStr">
        <is>
          <t>Drying up</t>
        </is>
      </c>
      <c r="AH1944" s="100" t="n">
        <v>0</v>
      </c>
      <c r="AI1944" s="101" t="n">
        <v>0</v>
      </c>
      <c r="AJ1944" s="92" t="inlineStr">
        <is>
          <t>N</t>
        </is>
      </c>
      <c r="AK1944" s="96" t="n"/>
      <c r="AL1944" s="91" t="inlineStr">
        <is>
          <t>n/a</t>
        </is>
      </c>
      <c r="AM1944" s="93" t="n"/>
      <c r="AN1944" s="92" t="inlineStr">
        <is>
          <t>None</t>
        </is>
      </c>
      <c r="AO1944" s="102" t="n">
        <v>0</v>
      </c>
      <c r="AP1944" s="103" t="n">
        <v>1.35</v>
      </c>
      <c r="AQ1944" s="102" t="n">
        <v>75</v>
      </c>
      <c r="AR1944" s="91" t="inlineStr">
        <is>
          <t>N</t>
        </is>
      </c>
      <c r="AS1944" s="104" t="n"/>
      <c r="AT1944" s="92">
        <f>IF(AND(P1944="52-wk high",T1944&gt;=Settings!$B$7),"Y","N")</f>
        <v/>
      </c>
      <c r="AU1944" s="91">
        <f>IF(AND(AD1944&gt;=Settings!$B$8,M1944&gt;0),"Y","N")</f>
        <v/>
      </c>
      <c r="AV1944" s="91">
        <f>IF(OR(AH1944&gt;Settings!$B$9,AI1944&gt;Settings!$B$9),"Y","N")</f>
        <v/>
      </c>
      <c r="AW1944" s="91">
        <f>IF(AJ1944&lt;&gt;"Y","n/a",IF(AND(M1944&gt;0,AK1944&gt;Settings!$B$10),"Y","N"))</f>
        <v/>
      </c>
      <c r="AX1944" s="91">
        <f>IF(AO1944&gt;=Settings!$B$11,"Y","N")</f>
        <v/>
      </c>
      <c r="AY1944" s="99">
        <f>(AT1944="Y")+(AU1944="Y")+(AV1944="Y")+(AW1944="Y")+(AX1944="Y")</f>
        <v/>
      </c>
      <c r="AZ1944" s="94">
        <f>IF(AY1944=0,"None",_xlfn.TEXTJOIN(", ",TRUE(),IF(AT1944="Y","Breakout",""),IF(AU1944="Y","Accumulation",""),IF(AV1944="Y","Institutional buying",""),IF(AW1944="Y","Long buildup",""),IF(AX1944="Y","Momentum leader","")))</f>
        <v/>
      </c>
      <c r="BA1944" s="94">
        <f>IF(BW1944="","","Passes "&amp;AY1944&amp;" of 5 buy-side scans"&amp;IF(G1944="Y","; RED FLAG: filter out using Red flag column",""))</f>
        <v/>
      </c>
      <c r="BB1944" s="91" t="inlineStr">
        <is>
          <t>None</t>
        </is>
      </c>
      <c r="BC1944" s="92" t="inlineStr">
        <is>
          <t>N</t>
        </is>
      </c>
      <c r="BD1944" s="94" t="n"/>
      <c r="BE1944" s="94" t="n"/>
      <c r="BF1944" s="92">
        <f>IF(R1944*100000&gt;=Settings!$B$5,"Y","N")</f>
        <v/>
      </c>
      <c r="BG1944" s="91">
        <f>IF(F1944&gt;Settings!$B$6,"Y","N")</f>
        <v/>
      </c>
      <c r="BH1944" s="97" t="n">
        <v>-12.82</v>
      </c>
      <c r="BI1944" s="96" t="n">
        <v>-3.78</v>
      </c>
      <c r="BJ1944" s="96" t="n">
        <v>9.26</v>
      </c>
      <c r="BK1944" s="96" t="n">
        <v>46.44</v>
      </c>
      <c r="BL1944" s="96" t="n">
        <v>59.78</v>
      </c>
      <c r="BM1944" s="96" t="n">
        <v>4.37</v>
      </c>
      <c r="BN1944" s="97" t="n">
        <v>1.19</v>
      </c>
      <c r="BO1944" s="96" t="n">
        <v>11.57</v>
      </c>
      <c r="BP1944" s="96" t="n">
        <v>19.12</v>
      </c>
      <c r="BQ1944" s="96" t="n">
        <v>19.95</v>
      </c>
      <c r="BR1944" s="91" t="inlineStr">
        <is>
          <t>Stacked up</t>
        </is>
      </c>
      <c r="BS1944" s="91" t="inlineStr">
        <is>
          <t>None</t>
        </is>
      </c>
      <c r="BT1944" s="96" t="n">
        <v>50</v>
      </c>
      <c r="BU1944" s="91" t="inlineStr">
        <is>
          <t>N</t>
        </is>
      </c>
      <c r="BV1944" s="99">
        <f>IF(OR(BF1944&lt;&gt;"Y",BG1944&lt;&gt;"Y"),"",(AND(ISNUMBER(BQ1944),BQ1944&gt;0))+(BR1944="Stacked up")+(AND(ISNUMBER(BH1944),BH1944&gt;=-Settings!$B$17))+(AND(ISNUMBER(BK1944),ISNUMBER(BM1944),BK1944&gt;0,BM1944&gt;0))+(AND(ISNUMBER(AQ1944),AQ1944&gt;=Settings!$B$18))+(AND(ISNUMBER(BT1944),BT1944&gt;=Settings!$B$19,BT1944&lt;=Settings!$B$20))+(AND(ISNUMBER(AS1944),AS1944&gt;0))+(AND(ISNUMBER(T1944),ISNUMBER(M1944),T1944&gt;=Settings!$B$21,M1944&gt;0))+(AND(ISNUMBER(AD1944),ISNUMBER(M1944),AD1944&gt;=Settings!$B$22,M1944&gt;0))+(AY1944&gt;=1))</f>
        <v/>
      </c>
      <c r="BW1944" s="91">
        <f>IF(OR(AY1944=0,BF1944&lt;&gt;"Y",BG1944&lt;&gt;"Y"),"",1+SUMPRODUCT(($A$6:$A$2604=A1944)*($AY$6:$AY$2604&gt;0)*($BF$6:$BF$2604="Y")*($BG$6:$BG$2604="Y")*(($AY$6:$AY$2604&gt;AY1944)+($AY$6:$AY$2604=AY1944)*($AD$6:$AD$2604&gt;AD1944))))</f>
        <v/>
      </c>
    </row>
    <row r="1945" ht="23.85" customHeight="1" s="55">
      <c r="A1945" s="90" t="n">
        <v>46296</v>
      </c>
      <c r="B1945" s="91" t="inlineStr">
        <is>
          <t>NURECA</t>
        </is>
      </c>
      <c r="C1945" s="91" t="inlineStr">
        <is>
          <t>INE0DSF01015</t>
        </is>
      </c>
      <c r="D1945" s="91" t="n"/>
      <c r="E1945" s="91" t="inlineStr">
        <is>
          <t>None</t>
        </is>
      </c>
      <c r="F1945" s="93" t="n">
        <v>334</v>
      </c>
      <c r="G1945" s="92" t="inlineStr">
        <is>
          <t>Y</t>
        </is>
      </c>
      <c r="H1945" s="94" t="inlineStr">
        <is>
          <t>ESM Stage 1; T2T (BE series)</t>
        </is>
      </c>
      <c r="I1945" s="91" t="inlineStr">
        <is>
          <t>Y</t>
        </is>
      </c>
      <c r="J1945" s="92">
        <f>IF(K1945="","N","Y")</f>
        <v/>
      </c>
      <c r="K1945" s="94">
        <f>_xlfn.TEXTJOIN("; ",TRUE,IF(P1945="52-wk low","52-wk low",""),IF(AND(AD1945&gt;=Settings!$B$12,M1945&lt;0),"Distribution",""),IF(AND(AJ1945="Y",M1945&lt;0,AK1945&lt;-Settings!$B$13),"Long unwinding",""),IF(AND(AJ1945="Y",M1945&lt;0,AK1945&gt;Settings!$B$13),"Short buildup",""))</f>
        <v/>
      </c>
      <c r="L1945" s="95" t="n">
        <v>349.85</v>
      </c>
      <c r="M1945" s="96" t="n">
        <v>-4.57</v>
      </c>
      <c r="N1945" s="93" t="n">
        <v>2424</v>
      </c>
      <c r="O1945" s="91" t="inlineStr">
        <is>
          <t>None</t>
        </is>
      </c>
      <c r="P1945" s="91" t="inlineStr">
        <is>
          <t>None</t>
        </is>
      </c>
      <c r="Q1945" s="97" t="n">
        <v>0.06</v>
      </c>
      <c r="R1945" s="96" t="n">
        <v>0.1</v>
      </c>
      <c r="S1945" s="96" t="n">
        <v>0.5600000000000001</v>
      </c>
      <c r="T1945" s="96" t="n">
        <v>0.2</v>
      </c>
      <c r="U1945" s="96" t="n">
        <v>0.21</v>
      </c>
      <c r="V1945" s="103" t="n">
        <v>0.38</v>
      </c>
      <c r="W1945" s="102" t="n">
        <v>0</v>
      </c>
      <c r="X1945" s="93" t="n"/>
      <c r="Y1945" s="91" t="inlineStr">
        <is>
          <t>None</t>
        </is>
      </c>
      <c r="Z1945" s="99" t="n"/>
      <c r="AA1945" s="96" t="n"/>
      <c r="AB1945" s="96" t="n"/>
      <c r="AC1945" s="96" t="n"/>
      <c r="AD1945" s="96" t="n"/>
      <c r="AE1945" s="96" t="n"/>
      <c r="AF1945" s="103" t="n"/>
      <c r="AG1945" s="91" t="inlineStr">
        <is>
          <t>No delivery data</t>
        </is>
      </c>
      <c r="AH1945" s="100" t="n">
        <v>0</v>
      </c>
      <c r="AI1945" s="101" t="n">
        <v>0</v>
      </c>
      <c r="AJ1945" s="92" t="inlineStr">
        <is>
          <t>N</t>
        </is>
      </c>
      <c r="AK1945" s="96" t="n"/>
      <c r="AL1945" s="91" t="inlineStr">
        <is>
          <t>n/a</t>
        </is>
      </c>
      <c r="AM1945" s="93" t="n"/>
      <c r="AN1945" s="92" t="inlineStr">
        <is>
          <t>None</t>
        </is>
      </c>
      <c r="AO1945" s="102" t="n">
        <v>0</v>
      </c>
      <c r="AP1945" s="103" t="n">
        <v>1.74</v>
      </c>
      <c r="AQ1945" s="102" t="n">
        <v>85</v>
      </c>
      <c r="AR1945" s="91" t="inlineStr">
        <is>
          <t>N</t>
        </is>
      </c>
      <c r="AS1945" s="104" t="n"/>
      <c r="AT1945" s="92">
        <f>IF(AND(P1945="52-wk high",T1945&gt;=Settings!$B$7),"Y","N")</f>
        <v/>
      </c>
      <c r="AU1945" s="91">
        <f>IF(AND(AD1945&gt;=Settings!$B$8,M1945&gt;0),"Y","N")</f>
        <v/>
      </c>
      <c r="AV1945" s="91">
        <f>IF(OR(AH1945&gt;Settings!$B$9,AI1945&gt;Settings!$B$9),"Y","N")</f>
        <v/>
      </c>
      <c r="AW1945" s="91">
        <f>IF(AJ1945&lt;&gt;"Y","n/a",IF(AND(M1945&gt;0,AK1945&gt;Settings!$B$10),"Y","N"))</f>
        <v/>
      </c>
      <c r="AX1945" s="91">
        <f>IF(AO1945&gt;=Settings!$B$11,"Y","N")</f>
        <v/>
      </c>
      <c r="AY1945" s="99">
        <f>(AT1945="Y")+(AU1945="Y")+(AV1945="Y")+(AW1945="Y")+(AX1945="Y")</f>
        <v/>
      </c>
      <c r="AZ1945" s="94">
        <f>IF(AY1945=0,"None",_xlfn.TEXTJOIN(", ",TRUE(),IF(AT1945="Y","Breakout",""),IF(AU1945="Y","Accumulation",""),IF(AV1945="Y","Institutional buying",""),IF(AW1945="Y","Long buildup",""),IF(AX1945="Y","Momentum leader","")))</f>
        <v/>
      </c>
      <c r="BA1945" s="94">
        <f>IF(BW1945="","","Passes "&amp;AY1945&amp;" of 5 buy-side scans"&amp;IF(G1945="Y","; RED FLAG: filter out using Red flag column",""))</f>
        <v/>
      </c>
      <c r="BB1945" s="91" t="inlineStr">
        <is>
          <t>Lower</t>
        </is>
      </c>
      <c r="BC1945" s="92" t="inlineStr">
        <is>
          <t>Y</t>
        </is>
      </c>
      <c r="BD1945" s="94" t="inlineStr">
        <is>
          <t>PE &gt; 50</t>
        </is>
      </c>
      <c r="BE1945" s="94" t="n"/>
      <c r="BF1945" s="92">
        <f>IF(R1945*100000&gt;=Settings!$B$5,"Y","N")</f>
        <v/>
      </c>
      <c r="BG1945" s="91">
        <f>IF(F1945&gt;Settings!$B$6,"Y","N")</f>
        <v/>
      </c>
      <c r="BH1945" s="97" t="n">
        <v>-6.95</v>
      </c>
      <c r="BI1945" s="96" t="n">
        <v>2.19</v>
      </c>
      <c r="BJ1945" s="96" t="n">
        <v>3.2</v>
      </c>
      <c r="BK1945" s="96" t="n">
        <v>48.4</v>
      </c>
      <c r="BL1945" s="96" t="n">
        <v>53.83</v>
      </c>
      <c r="BM1945" s="96" t="n">
        <v>51.59</v>
      </c>
      <c r="BN1945" s="97" t="n">
        <v>2.14</v>
      </c>
      <c r="BO1945" s="96" t="n">
        <v>7.65</v>
      </c>
      <c r="BP1945" s="96" t="n">
        <v>14.53</v>
      </c>
      <c r="BQ1945" s="96" t="n">
        <v>21.72</v>
      </c>
      <c r="BR1945" s="91" t="inlineStr">
        <is>
          <t>Stacked up</t>
        </is>
      </c>
      <c r="BS1945" s="91" t="inlineStr">
        <is>
          <t>None</t>
        </is>
      </c>
      <c r="BT1945" s="96" t="n">
        <v>54.1</v>
      </c>
      <c r="BU1945" s="91" t="inlineStr">
        <is>
          <t>N</t>
        </is>
      </c>
      <c r="BV1945" s="99">
        <f>IF(OR(BF1945&lt;&gt;"Y",BG1945&lt;&gt;"Y"),"",(AND(ISNUMBER(BQ1945),BQ1945&gt;0))+(BR1945="Stacked up")+(AND(ISNUMBER(BH1945),BH1945&gt;=-Settings!$B$17))+(AND(ISNUMBER(BK1945),ISNUMBER(BM1945),BK1945&gt;0,BM1945&gt;0))+(AND(ISNUMBER(AQ1945),AQ1945&gt;=Settings!$B$18))+(AND(ISNUMBER(BT1945),BT1945&gt;=Settings!$B$19,BT1945&lt;=Settings!$B$20))+(AND(ISNUMBER(AS1945),AS1945&gt;0))+(AND(ISNUMBER(T1945),ISNUMBER(M1945),T1945&gt;=Settings!$B$21,M1945&gt;0))+(AND(ISNUMBER(AD1945),ISNUMBER(M1945),AD1945&gt;=Settings!$B$22,M1945&gt;0))+(AY1945&gt;=1))</f>
        <v/>
      </c>
      <c r="BW1945" s="91">
        <f>IF(OR(AY1945=0,BF1945&lt;&gt;"Y",BG1945&lt;&gt;"Y"),"",1+SUMPRODUCT(($A$6:$A$2604=A1945)*($AY$6:$AY$2604&gt;0)*($BF$6:$BF$2604="Y")*($BG$6:$BG$2604="Y")*(($AY$6:$AY$2604&gt;AY1945)+($AY$6:$AY$2604=AY1945)*($AD$6:$AD$2604&gt;AD1945))))</f>
        <v/>
      </c>
    </row>
    <row r="1946" ht="23.85" customHeight="1" s="55">
      <c r="A1946" s="90" t="n">
        <v>46296</v>
      </c>
      <c r="B1946" s="91" t="inlineStr">
        <is>
          <t>TOLINS</t>
        </is>
      </c>
      <c r="C1946" s="91" t="inlineStr">
        <is>
          <t>INE0RWQ01014</t>
        </is>
      </c>
      <c r="D1946" s="91" t="n"/>
      <c r="E1946" s="91" t="inlineStr">
        <is>
          <t>None</t>
        </is>
      </c>
      <c r="F1946" s="93" t="n">
        <v>334</v>
      </c>
      <c r="G1946" s="92" t="inlineStr">
        <is>
          <t>N</t>
        </is>
      </c>
      <c r="H1946" s="94" t="n"/>
      <c r="I1946" s="91" t="inlineStr">
        <is>
          <t>N</t>
        </is>
      </c>
      <c r="J1946" s="92">
        <f>IF(K1946="","N","Y")</f>
        <v/>
      </c>
      <c r="K1946" s="94">
        <f>_xlfn.TEXTJOIN("; ",TRUE,IF(P1946="52-wk low","52-wk low",""),IF(AND(AD1946&gt;=Settings!$B$12,M1946&lt;0),"Distribution",""),IF(AND(AJ1946="Y",M1946&lt;0,AK1946&lt;-Settings!$B$13),"Long unwinding",""),IF(AND(AJ1946="Y",M1946&lt;0,AK1946&gt;Settings!$B$13),"Short buildup",""))</f>
        <v/>
      </c>
      <c r="L1946" s="95" t="n">
        <v>84.59</v>
      </c>
      <c r="M1946" s="96" t="n">
        <v>-1.48</v>
      </c>
      <c r="N1946" s="93" t="n">
        <v>1311</v>
      </c>
      <c r="O1946" s="91" t="inlineStr">
        <is>
          <t>None</t>
        </is>
      </c>
      <c r="P1946" s="91" t="inlineStr">
        <is>
          <t>None</t>
        </is>
      </c>
      <c r="Q1946" s="97" t="n">
        <v>0.48</v>
      </c>
      <c r="R1946" s="96" t="n">
        <v>0.37</v>
      </c>
      <c r="S1946" s="96" t="n">
        <v>1.28</v>
      </c>
      <c r="T1946" s="96" t="n">
        <v>1.25</v>
      </c>
      <c r="U1946" s="96" t="n">
        <v>0.64</v>
      </c>
      <c r="V1946" s="103" t="n">
        <v>0.5</v>
      </c>
      <c r="W1946" s="102" t="n">
        <v>0</v>
      </c>
      <c r="X1946" s="93" t="n"/>
      <c r="Y1946" s="91" t="inlineStr">
        <is>
          <t>None</t>
        </is>
      </c>
      <c r="Z1946" s="99" t="n">
        <v>73.3</v>
      </c>
      <c r="AA1946" s="96" t="n">
        <v>1.12</v>
      </c>
      <c r="AB1946" s="96" t="n">
        <v>1.14</v>
      </c>
      <c r="AC1946" s="96" t="n">
        <v>1.45</v>
      </c>
      <c r="AD1946" s="96" t="n">
        <v>1.41</v>
      </c>
      <c r="AE1946" s="96" t="n">
        <v>0.91</v>
      </c>
      <c r="AF1946" s="103" t="n">
        <v>1.24</v>
      </c>
      <c r="AG1946" s="91" t="inlineStr">
        <is>
          <t>Normal</t>
        </is>
      </c>
      <c r="AH1946" s="100" t="n">
        <v>0</v>
      </c>
      <c r="AI1946" s="101" t="n">
        <v>0</v>
      </c>
      <c r="AJ1946" s="92" t="inlineStr">
        <is>
          <t>N</t>
        </is>
      </c>
      <c r="AK1946" s="96" t="n"/>
      <c r="AL1946" s="91" t="inlineStr">
        <is>
          <t>n/a</t>
        </is>
      </c>
      <c r="AM1946" s="93" t="n"/>
      <c r="AN1946" s="92" t="inlineStr">
        <is>
          <t>None</t>
        </is>
      </c>
      <c r="AO1946" s="102" t="n">
        <v>0</v>
      </c>
      <c r="AP1946" s="103" t="n">
        <v>0.53</v>
      </c>
      <c r="AQ1946" s="102" t="n">
        <v>8</v>
      </c>
      <c r="AR1946" s="91" t="inlineStr">
        <is>
          <t>N</t>
        </is>
      </c>
      <c r="AS1946" s="104" t="n"/>
      <c r="AT1946" s="92">
        <f>IF(AND(P1946="52-wk high",T1946&gt;=Settings!$B$7),"Y","N")</f>
        <v/>
      </c>
      <c r="AU1946" s="91">
        <f>IF(AND(AD1946&gt;=Settings!$B$8,M1946&gt;0),"Y","N")</f>
        <v/>
      </c>
      <c r="AV1946" s="91">
        <f>IF(OR(AH1946&gt;Settings!$B$9,AI1946&gt;Settings!$B$9),"Y","N")</f>
        <v/>
      </c>
      <c r="AW1946" s="91">
        <f>IF(AJ1946&lt;&gt;"Y","n/a",IF(AND(M1946&gt;0,AK1946&gt;Settings!$B$10),"Y","N"))</f>
        <v/>
      </c>
      <c r="AX1946" s="91">
        <f>IF(AO1946&gt;=Settings!$B$11,"Y","N")</f>
        <v/>
      </c>
      <c r="AY1946" s="99">
        <f>(AT1946="Y")+(AU1946="Y")+(AV1946="Y")+(AW1946="Y")+(AX1946="Y")</f>
        <v/>
      </c>
      <c r="AZ1946" s="94">
        <f>IF(AY1946=0,"None",_xlfn.TEXTJOIN(", ",TRUE(),IF(AT1946="Y","Breakout",""),IF(AU1946="Y","Accumulation",""),IF(AV1946="Y","Institutional buying",""),IF(AW1946="Y","Long buildup",""),IF(AX1946="Y","Momentum leader","")))</f>
        <v/>
      </c>
      <c r="BA1946" s="94">
        <f>IF(BW1946="","","Passes "&amp;AY1946&amp;" of 5 buy-side scans"&amp;IF(G1946="Y","; RED FLAG: filter out using Red flag column",""))</f>
        <v/>
      </c>
      <c r="BB1946" s="91" t="inlineStr">
        <is>
          <t>None</t>
        </is>
      </c>
      <c r="BC1946" s="92" t="inlineStr">
        <is>
          <t>N</t>
        </is>
      </c>
      <c r="BD1946" s="94" t="n"/>
      <c r="BE1946" s="94" t="n"/>
      <c r="BF1946" s="92">
        <f>IF(R1946*100000&gt;=Settings!$B$5,"Y","N")</f>
        <v/>
      </c>
      <c r="BG1946" s="91">
        <f>IF(F1946&gt;Settings!$B$6,"Y","N")</f>
        <v/>
      </c>
      <c r="BH1946" s="97" t="n">
        <v>-57.21</v>
      </c>
      <c r="BI1946" s="96" t="n">
        <v>-6.16</v>
      </c>
      <c r="BJ1946" s="96" t="n">
        <v>-9.69</v>
      </c>
      <c r="BK1946" s="96" t="n">
        <v>-18.43</v>
      </c>
      <c r="BL1946" s="96" t="n">
        <v>-9.19</v>
      </c>
      <c r="BM1946" s="96" t="n">
        <v>-52.21</v>
      </c>
      <c r="BN1946" s="97" t="n">
        <v>-5.31</v>
      </c>
      <c r="BO1946" s="96" t="n">
        <v>-9.84</v>
      </c>
      <c r="BP1946" s="96" t="n">
        <v>-15.04</v>
      </c>
      <c r="BQ1946" s="96" t="n">
        <v>-25.28</v>
      </c>
      <c r="BR1946" s="91" t="inlineStr">
        <is>
          <t>Stacked down</t>
        </is>
      </c>
      <c r="BS1946" s="91" t="inlineStr">
        <is>
          <t>None</t>
        </is>
      </c>
      <c r="BT1946" s="96" t="n">
        <v>25.4</v>
      </c>
      <c r="BU1946" s="91" t="inlineStr">
        <is>
          <t>N</t>
        </is>
      </c>
      <c r="BV1946" s="99">
        <f>IF(OR(BF1946&lt;&gt;"Y",BG1946&lt;&gt;"Y"),"",(AND(ISNUMBER(BQ1946),BQ1946&gt;0))+(BR1946="Stacked up")+(AND(ISNUMBER(BH1946),BH1946&gt;=-Settings!$B$17))+(AND(ISNUMBER(BK1946),ISNUMBER(BM1946),BK1946&gt;0,BM1946&gt;0))+(AND(ISNUMBER(AQ1946),AQ1946&gt;=Settings!$B$18))+(AND(ISNUMBER(BT1946),BT1946&gt;=Settings!$B$19,BT1946&lt;=Settings!$B$20))+(AND(ISNUMBER(AS1946),AS1946&gt;0))+(AND(ISNUMBER(T1946),ISNUMBER(M1946),T1946&gt;=Settings!$B$21,M1946&gt;0))+(AND(ISNUMBER(AD1946),ISNUMBER(M1946),AD1946&gt;=Settings!$B$22,M1946&gt;0))+(AY1946&gt;=1))</f>
        <v/>
      </c>
      <c r="BW1946" s="91">
        <f>IF(OR(AY1946=0,BF1946&lt;&gt;"Y",BG1946&lt;&gt;"Y"),"",1+SUMPRODUCT(($A$6:$A$2604=A1946)*($AY$6:$AY$2604&gt;0)*($BF$6:$BF$2604="Y")*($BG$6:$BG$2604="Y")*(($AY$6:$AY$2604&gt;AY1946)+($AY$6:$AY$2604=AY1946)*($AD$6:$AD$2604&gt;AD1946))))</f>
        <v/>
      </c>
    </row>
    <row r="1947" ht="23.85" customHeight="1" s="55">
      <c r="A1947" s="90" t="n">
        <v>46296</v>
      </c>
      <c r="B1947" s="91" t="inlineStr">
        <is>
          <t>KESORAMIND</t>
        </is>
      </c>
      <c r="C1947" s="91" t="inlineStr">
        <is>
          <t>INE087A01019</t>
        </is>
      </c>
      <c r="D1947" s="91" t="n"/>
      <c r="E1947" s="91" t="inlineStr">
        <is>
          <t>None</t>
        </is>
      </c>
      <c r="F1947" s="93" t="n">
        <v>333</v>
      </c>
      <c r="G1947" s="92" t="inlineStr">
        <is>
          <t>N</t>
        </is>
      </c>
      <c r="H1947" s="94" t="n"/>
      <c r="I1947" s="91" t="inlineStr">
        <is>
          <t>N</t>
        </is>
      </c>
      <c r="J1947" s="92">
        <f>IF(K1947="","N","Y")</f>
        <v/>
      </c>
      <c r="K1947" s="94">
        <f>_xlfn.TEXTJOIN("; ",TRUE,IF(P1947="52-wk low","52-wk low",""),IF(AND(AD1947&gt;=Settings!$B$12,M1947&lt;0),"Distribution",""),IF(AND(AJ1947="Y",M1947&lt;0,AK1947&lt;-Settings!$B$13),"Long unwinding",""),IF(AND(AJ1947="Y",M1947&lt;0,AK1947&gt;Settings!$B$13),"Short buildup",""))</f>
        <v/>
      </c>
      <c r="L1947" s="95" t="n">
        <v>10.73</v>
      </c>
      <c r="M1947" s="96" t="n">
        <v>-1.74</v>
      </c>
      <c r="N1947" s="93" t="n">
        <v>1489</v>
      </c>
      <c r="O1947" s="91" t="inlineStr">
        <is>
          <t>None</t>
        </is>
      </c>
      <c r="P1947" s="91" t="inlineStr">
        <is>
          <t>None</t>
        </is>
      </c>
      <c r="Q1947" s="97" t="n">
        <v>6.01</v>
      </c>
      <c r="R1947" s="96" t="n">
        <v>4.97</v>
      </c>
      <c r="S1947" s="96" t="n">
        <v>1.26</v>
      </c>
      <c r="T1947" s="96" t="n">
        <v>1.26</v>
      </c>
      <c r="U1947" s="96" t="n">
        <v>0.6899999999999999</v>
      </c>
      <c r="V1947" s="103" t="n">
        <v>0.59</v>
      </c>
      <c r="W1947" s="102" t="n">
        <v>3</v>
      </c>
      <c r="X1947" s="93" t="n"/>
      <c r="Y1947" s="91" t="inlineStr">
        <is>
          <t>None</t>
        </is>
      </c>
      <c r="Z1947" s="99" t="n">
        <v>54.68</v>
      </c>
      <c r="AA1947" s="96" t="n">
        <v>0.83</v>
      </c>
      <c r="AB1947" s="96" t="n">
        <v>0.83</v>
      </c>
      <c r="AC1947" s="96" t="n"/>
      <c r="AD1947" s="96" t="n"/>
      <c r="AE1947" s="96" t="n"/>
      <c r="AF1947" s="103" t="n"/>
      <c r="AG1947" s="91" t="inlineStr">
        <is>
          <t>No delivery data</t>
        </is>
      </c>
      <c r="AH1947" s="100" t="n">
        <v>0</v>
      </c>
      <c r="AI1947" s="101" t="n">
        <v>0</v>
      </c>
      <c r="AJ1947" s="92" t="inlineStr">
        <is>
          <t>N</t>
        </is>
      </c>
      <c r="AK1947" s="96" t="n"/>
      <c r="AL1947" s="91" t="inlineStr">
        <is>
          <t>n/a</t>
        </is>
      </c>
      <c r="AM1947" s="93" t="n"/>
      <c r="AN1947" s="92" t="inlineStr">
        <is>
          <t>None</t>
        </is>
      </c>
      <c r="AO1947" s="102" t="n">
        <v>0</v>
      </c>
      <c r="AP1947" s="103" t="n">
        <v>1.75</v>
      </c>
      <c r="AQ1947" s="102" t="n">
        <v>85</v>
      </c>
      <c r="AR1947" s="91" t="inlineStr">
        <is>
          <t>N</t>
        </is>
      </c>
      <c r="AS1947" s="104" t="n"/>
      <c r="AT1947" s="92">
        <f>IF(AND(P1947="52-wk high",T1947&gt;=Settings!$B$7),"Y","N")</f>
        <v/>
      </c>
      <c r="AU1947" s="91">
        <f>IF(AND(AD1947&gt;=Settings!$B$8,M1947&gt;0),"Y","N")</f>
        <v/>
      </c>
      <c r="AV1947" s="91">
        <f>IF(OR(AH1947&gt;Settings!$B$9,AI1947&gt;Settings!$B$9),"Y","N")</f>
        <v/>
      </c>
      <c r="AW1947" s="91">
        <f>IF(AJ1947&lt;&gt;"Y","n/a",IF(AND(M1947&gt;0,AK1947&gt;Settings!$B$10),"Y","N"))</f>
        <v/>
      </c>
      <c r="AX1947" s="91">
        <f>IF(AO1947&gt;=Settings!$B$11,"Y","N")</f>
        <v/>
      </c>
      <c r="AY1947" s="99">
        <f>(AT1947="Y")+(AU1947="Y")+(AV1947="Y")+(AW1947="Y")+(AX1947="Y")</f>
        <v/>
      </c>
      <c r="AZ1947" s="94">
        <f>IF(AY1947=0,"None",_xlfn.TEXTJOIN(", ",TRUE(),IF(AT1947="Y","Breakout",""),IF(AU1947="Y","Accumulation",""),IF(AV1947="Y","Institutional buying",""),IF(AW1947="Y","Long buildup",""),IF(AX1947="Y","Momentum leader","")))</f>
        <v/>
      </c>
      <c r="BA1947" s="94">
        <f>IF(BW1947="","","Passes "&amp;AY1947&amp;" of 5 buy-side scans"&amp;IF(G1947="Y","; RED FLAG: filter out using Red flag column",""))</f>
        <v/>
      </c>
      <c r="BB1947" s="91" t="inlineStr">
        <is>
          <t>None</t>
        </is>
      </c>
      <c r="BC1947" s="92" t="inlineStr">
        <is>
          <t>Y</t>
        </is>
      </c>
      <c r="BD1947" s="94" t="inlineStr">
        <is>
          <t>EPS zero; High-low range &gt;200% in 365 days; High-low range &gt;150% in 12 months</t>
        </is>
      </c>
      <c r="BE1947" s="94" t="n"/>
      <c r="BF1947" s="92">
        <f>IF(R1947*100000&gt;=Settings!$B$5,"Y","N")</f>
        <v/>
      </c>
      <c r="BG1947" s="91">
        <f>IF(F1947&gt;Settings!$B$6,"Y","N")</f>
        <v/>
      </c>
      <c r="BH1947" s="97" t="n">
        <v>-24.75</v>
      </c>
      <c r="BI1947" s="96" t="n">
        <v>-5.79</v>
      </c>
      <c r="BJ1947" s="96" t="n">
        <v>-3.33</v>
      </c>
      <c r="BK1947" s="96" t="n">
        <v>-3.77</v>
      </c>
      <c r="BL1947" s="96" t="n">
        <v>28.97</v>
      </c>
      <c r="BM1947" s="96" t="n">
        <v>92.98999999999999</v>
      </c>
      <c r="BN1947" s="97" t="n">
        <v>-5.86</v>
      </c>
      <c r="BO1947" s="96" t="n">
        <v>-6.85</v>
      </c>
      <c r="BP1947" s="96" t="n">
        <v>-5.01</v>
      </c>
      <c r="BQ1947" s="96" t="n">
        <v>2.9</v>
      </c>
      <c r="BR1947" s="91" t="inlineStr">
        <is>
          <t>Mixed</t>
        </is>
      </c>
      <c r="BS1947" s="91" t="inlineStr">
        <is>
          <t>None</t>
        </is>
      </c>
      <c r="BT1947" s="96" t="n">
        <v>32.9</v>
      </c>
      <c r="BU1947" s="91" t="inlineStr">
        <is>
          <t>N</t>
        </is>
      </c>
      <c r="BV1947" s="99">
        <f>IF(OR(BF1947&lt;&gt;"Y",BG1947&lt;&gt;"Y"),"",(AND(ISNUMBER(BQ1947),BQ1947&gt;0))+(BR1947="Stacked up")+(AND(ISNUMBER(BH1947),BH1947&gt;=-Settings!$B$17))+(AND(ISNUMBER(BK1947),ISNUMBER(BM1947),BK1947&gt;0,BM1947&gt;0))+(AND(ISNUMBER(AQ1947),AQ1947&gt;=Settings!$B$18))+(AND(ISNUMBER(BT1947),BT1947&gt;=Settings!$B$19,BT1947&lt;=Settings!$B$20))+(AND(ISNUMBER(AS1947),AS1947&gt;0))+(AND(ISNUMBER(T1947),ISNUMBER(M1947),T1947&gt;=Settings!$B$21,M1947&gt;0))+(AND(ISNUMBER(AD1947),ISNUMBER(M1947),AD1947&gt;=Settings!$B$22,M1947&gt;0))+(AY1947&gt;=1))</f>
        <v/>
      </c>
      <c r="BW1947" s="91">
        <f>IF(OR(AY1947=0,BF1947&lt;&gt;"Y",BG1947&lt;&gt;"Y"),"",1+SUMPRODUCT(($A$6:$A$2604=A1947)*($AY$6:$AY$2604&gt;0)*($BF$6:$BF$2604="Y")*($BG$6:$BG$2604="Y")*(($AY$6:$AY$2604&gt;AY1947)+($AY$6:$AY$2604=AY1947)*($AD$6:$AD$2604&gt;AD1947))))</f>
        <v/>
      </c>
    </row>
    <row r="1948" ht="23.85" customHeight="1" s="55">
      <c r="A1948" s="90" t="n">
        <v>46296</v>
      </c>
      <c r="B1948" s="91" t="inlineStr">
        <is>
          <t>KRITINUT</t>
        </is>
      </c>
      <c r="C1948" s="91" t="inlineStr">
        <is>
          <t>INE798K01010</t>
        </is>
      </c>
      <c r="D1948" s="91" t="n"/>
      <c r="E1948" s="91" t="inlineStr">
        <is>
          <t>None</t>
        </is>
      </c>
      <c r="F1948" s="93" t="n">
        <v>333</v>
      </c>
      <c r="G1948" s="92" t="inlineStr">
        <is>
          <t>N</t>
        </is>
      </c>
      <c r="H1948" s="94" t="n"/>
      <c r="I1948" s="91" t="inlineStr">
        <is>
          <t>N</t>
        </is>
      </c>
      <c r="J1948" s="92">
        <f>IF(K1948="","N","Y")</f>
        <v/>
      </c>
      <c r="K1948" s="94">
        <f>_xlfn.TEXTJOIN("; ",TRUE,IF(P1948="52-wk low","52-wk low",""),IF(AND(AD1948&gt;=Settings!$B$12,M1948&lt;0),"Distribution",""),IF(AND(AJ1948="Y",M1948&lt;0,AK1948&lt;-Settings!$B$13),"Long unwinding",""),IF(AND(AJ1948="Y",M1948&lt;0,AK1948&gt;Settings!$B$13),"Short buildup",""))</f>
        <v/>
      </c>
      <c r="L1948" s="95" t="n">
        <v>66.53</v>
      </c>
      <c r="M1948" s="96" t="n">
        <v>-4.7</v>
      </c>
      <c r="N1948" s="93" t="n">
        <v>2438</v>
      </c>
      <c r="O1948" s="91" t="inlineStr">
        <is>
          <t>None</t>
        </is>
      </c>
      <c r="P1948" s="91" t="inlineStr">
        <is>
          <t>None</t>
        </is>
      </c>
      <c r="Q1948" s="97" t="n">
        <v>0.44</v>
      </c>
      <c r="R1948" s="96" t="n">
        <v>0.17</v>
      </c>
      <c r="S1948" s="96" t="n">
        <v>2.87</v>
      </c>
      <c r="T1948" s="96" t="n">
        <v>2.24</v>
      </c>
      <c r="U1948" s="96" t="n">
        <v>2.6</v>
      </c>
      <c r="V1948" s="103" t="n">
        <v>0.99</v>
      </c>
      <c r="W1948" s="102" t="n">
        <v>4</v>
      </c>
      <c r="X1948" s="93" t="n"/>
      <c r="Y1948" s="91" t="inlineStr">
        <is>
          <t>None</t>
        </is>
      </c>
      <c r="Z1948" s="99" t="n">
        <v>69.93000000000001</v>
      </c>
      <c r="AA1948" s="96" t="n">
        <v>0.92</v>
      </c>
      <c r="AB1948" s="96" t="n">
        <v>0.9</v>
      </c>
      <c r="AC1948" s="96" t="n">
        <v>2.71</v>
      </c>
      <c r="AD1948" s="96" t="n"/>
      <c r="AE1948" s="96" t="n"/>
      <c r="AF1948" s="103" t="n"/>
      <c r="AG1948" s="91" t="inlineStr">
        <is>
          <t>No delivery data</t>
        </is>
      </c>
      <c r="AH1948" s="100" t="n">
        <v>0</v>
      </c>
      <c r="AI1948" s="101" t="n">
        <v>0</v>
      </c>
      <c r="AJ1948" s="92" t="inlineStr">
        <is>
          <t>N</t>
        </is>
      </c>
      <c r="AK1948" s="96" t="n"/>
      <c r="AL1948" s="91" t="inlineStr">
        <is>
          <t>n/a</t>
        </is>
      </c>
      <c r="AM1948" s="93" t="n"/>
      <c r="AN1948" s="92" t="inlineStr">
        <is>
          <t>None</t>
        </is>
      </c>
      <c r="AO1948" s="102" t="n">
        <v>0</v>
      </c>
      <c r="AP1948" s="103" t="n">
        <v>0.76</v>
      </c>
      <c r="AQ1948" s="102" t="n">
        <v>45</v>
      </c>
      <c r="AR1948" s="91" t="inlineStr">
        <is>
          <t>N</t>
        </is>
      </c>
      <c r="AS1948" s="104" t="n"/>
      <c r="AT1948" s="92">
        <f>IF(AND(P1948="52-wk high",T1948&gt;=Settings!$B$7),"Y","N")</f>
        <v/>
      </c>
      <c r="AU1948" s="91">
        <f>IF(AND(AD1948&gt;=Settings!$B$8,M1948&gt;0),"Y","N")</f>
        <v/>
      </c>
      <c r="AV1948" s="91">
        <f>IF(OR(AH1948&gt;Settings!$B$9,AI1948&gt;Settings!$B$9),"Y","N")</f>
        <v/>
      </c>
      <c r="AW1948" s="91">
        <f>IF(AJ1948&lt;&gt;"Y","n/a",IF(AND(M1948&gt;0,AK1948&gt;Settings!$B$10),"Y","N"))</f>
        <v/>
      </c>
      <c r="AX1948" s="91">
        <f>IF(AO1948&gt;=Settings!$B$11,"Y","N")</f>
        <v/>
      </c>
      <c r="AY1948" s="99">
        <f>(AT1948="Y")+(AU1948="Y")+(AV1948="Y")+(AW1948="Y")+(AX1948="Y")</f>
        <v/>
      </c>
      <c r="AZ1948" s="94">
        <f>IF(AY1948=0,"None",_xlfn.TEXTJOIN(", ",TRUE(),IF(AT1948="Y","Breakout",""),IF(AU1948="Y","Accumulation",""),IF(AV1948="Y","Institutional buying",""),IF(AW1948="Y","Long buildup",""),IF(AX1948="Y","Momentum leader","")))</f>
        <v/>
      </c>
      <c r="BA1948" s="94">
        <f>IF(BW1948="","","Passes "&amp;AY1948&amp;" of 5 buy-side scans"&amp;IF(G1948="Y","; RED FLAG: filter out using Red flag column",""))</f>
        <v/>
      </c>
      <c r="BB1948" s="91" t="inlineStr">
        <is>
          <t>Lower</t>
        </is>
      </c>
      <c r="BC1948" s="92" t="inlineStr">
        <is>
          <t>Y</t>
        </is>
      </c>
      <c r="BD1948" s="94" t="inlineStr">
        <is>
          <t>Few traders (&lt;100 unique PAN, 30 days)</t>
        </is>
      </c>
      <c r="BE1948" s="94" t="n"/>
      <c r="BF1948" s="92">
        <f>IF(R1948*100000&gt;=Settings!$B$5,"Y","N")</f>
        <v/>
      </c>
      <c r="BG1948" s="91">
        <f>IF(F1948&gt;Settings!$B$6,"Y","N")</f>
        <v/>
      </c>
      <c r="BH1948" s="97" t="n">
        <v>-35.4</v>
      </c>
      <c r="BI1948" s="96" t="n">
        <v>-14.5</v>
      </c>
      <c r="BJ1948" s="96" t="n">
        <v>-23.22</v>
      </c>
      <c r="BK1948" s="96" t="n">
        <v>-20.83</v>
      </c>
      <c r="BL1948" s="96" t="n">
        <v>16.01</v>
      </c>
      <c r="BM1948" s="96" t="n">
        <v>-29.34</v>
      </c>
      <c r="BN1948" s="97" t="n">
        <v>-14.62</v>
      </c>
      <c r="BO1948" s="96" t="n">
        <v>-17.53</v>
      </c>
      <c r="BP1948" s="96" t="n">
        <v>-18.09</v>
      </c>
      <c r="BQ1948" s="96" t="n">
        <v>-18.63</v>
      </c>
      <c r="BR1948" s="91" t="inlineStr">
        <is>
          <t>Stacked down</t>
        </is>
      </c>
      <c r="BS1948" s="91" t="inlineStr">
        <is>
          <t>None</t>
        </is>
      </c>
      <c r="BT1948" s="96" t="n">
        <v>10.2</v>
      </c>
      <c r="BU1948" s="91" t="inlineStr">
        <is>
          <t>N</t>
        </is>
      </c>
      <c r="BV1948" s="99">
        <f>IF(OR(BF1948&lt;&gt;"Y",BG1948&lt;&gt;"Y"),"",(AND(ISNUMBER(BQ1948),BQ1948&gt;0))+(BR1948="Stacked up")+(AND(ISNUMBER(BH1948),BH1948&gt;=-Settings!$B$17))+(AND(ISNUMBER(BK1948),ISNUMBER(BM1948),BK1948&gt;0,BM1948&gt;0))+(AND(ISNUMBER(AQ1948),AQ1948&gt;=Settings!$B$18))+(AND(ISNUMBER(BT1948),BT1948&gt;=Settings!$B$19,BT1948&lt;=Settings!$B$20))+(AND(ISNUMBER(AS1948),AS1948&gt;0))+(AND(ISNUMBER(T1948),ISNUMBER(M1948),T1948&gt;=Settings!$B$21,M1948&gt;0))+(AND(ISNUMBER(AD1948),ISNUMBER(M1948),AD1948&gt;=Settings!$B$22,M1948&gt;0))+(AY1948&gt;=1))</f>
        <v/>
      </c>
      <c r="BW1948" s="91">
        <f>IF(OR(AY1948=0,BF1948&lt;&gt;"Y",BG1948&lt;&gt;"Y"),"",1+SUMPRODUCT(($A$6:$A$2604=A1948)*($AY$6:$AY$2604&gt;0)*($BF$6:$BF$2604="Y")*($BG$6:$BG$2604="Y")*(($AY$6:$AY$2604&gt;AY1948)+($AY$6:$AY$2604=AY1948)*($AD$6:$AD$2604&gt;AD1948))))</f>
        <v/>
      </c>
    </row>
    <row r="1949" ht="23.85" customHeight="1" s="55">
      <c r="A1949" s="90" t="n">
        <v>46296</v>
      </c>
      <c r="B1949" s="91" t="inlineStr">
        <is>
          <t>HARRMALAYA</t>
        </is>
      </c>
      <c r="C1949" s="91" t="inlineStr">
        <is>
          <t>INE544A01019</t>
        </is>
      </c>
      <c r="D1949" s="91" t="n"/>
      <c r="E1949" s="91" t="inlineStr">
        <is>
          <t>None</t>
        </is>
      </c>
      <c r="F1949" s="93" t="n">
        <v>332</v>
      </c>
      <c r="G1949" s="92" t="inlineStr">
        <is>
          <t>N</t>
        </is>
      </c>
      <c r="H1949" s="94" t="n"/>
      <c r="I1949" s="91" t="inlineStr">
        <is>
          <t>N</t>
        </is>
      </c>
      <c r="J1949" s="92">
        <f>IF(K1949="","N","Y")</f>
        <v/>
      </c>
      <c r="K1949" s="94">
        <f>_xlfn.TEXTJOIN("; ",TRUE,IF(P1949="52-wk low","52-wk low",""),IF(AND(AD1949&gt;=Settings!$B$12,M1949&lt;0),"Distribution",""),IF(AND(AJ1949="Y",M1949&lt;0,AK1949&lt;-Settings!$B$13),"Long unwinding",""),IF(AND(AJ1949="Y",M1949&lt;0,AK1949&gt;Settings!$B$13),"Short buildup",""))</f>
        <v/>
      </c>
      <c r="L1949" s="95" t="n">
        <v>179.67</v>
      </c>
      <c r="M1949" s="96" t="n">
        <v>0.3</v>
      </c>
      <c r="N1949" s="93" t="n">
        <v>496</v>
      </c>
      <c r="O1949" s="91" t="inlineStr">
        <is>
          <t>None</t>
        </is>
      </c>
      <c r="P1949" s="91" t="inlineStr">
        <is>
          <t>None</t>
        </is>
      </c>
      <c r="Q1949" s="97" t="n">
        <v>0.09</v>
      </c>
      <c r="R1949" s="96" t="n">
        <v>0.09</v>
      </c>
      <c r="S1949" s="96" t="n">
        <v>0.93</v>
      </c>
      <c r="T1949" s="96" t="n">
        <v>0.57</v>
      </c>
      <c r="U1949" s="96" t="n">
        <v>0.52</v>
      </c>
      <c r="V1949" s="103" t="n">
        <v>0.55</v>
      </c>
      <c r="W1949" s="102" t="n">
        <v>1</v>
      </c>
      <c r="X1949" s="93" t="n"/>
      <c r="Y1949" s="91" t="inlineStr">
        <is>
          <t>None</t>
        </is>
      </c>
      <c r="Z1949" s="99" t="n">
        <v>75.72</v>
      </c>
      <c r="AA1949" s="96" t="n">
        <v>1.1</v>
      </c>
      <c r="AB1949" s="96" t="n">
        <v>1.16</v>
      </c>
      <c r="AC1949" s="96" t="n">
        <v>1.03</v>
      </c>
      <c r="AD1949" s="96" t="n">
        <v>0.7</v>
      </c>
      <c r="AE1949" s="96" t="n">
        <v>0.65</v>
      </c>
      <c r="AF1949" s="103" t="n">
        <v>1.15</v>
      </c>
      <c r="AG1949" s="91" t="inlineStr">
        <is>
          <t>Normal</t>
        </is>
      </c>
      <c r="AH1949" s="100" t="n">
        <v>0</v>
      </c>
      <c r="AI1949" s="101" t="n">
        <v>0</v>
      </c>
      <c r="AJ1949" s="92" t="inlineStr">
        <is>
          <t>N</t>
        </is>
      </c>
      <c r="AK1949" s="96" t="n"/>
      <c r="AL1949" s="91" t="inlineStr">
        <is>
          <t>n/a</t>
        </is>
      </c>
      <c r="AM1949" s="93" t="n"/>
      <c r="AN1949" s="92" t="inlineStr">
        <is>
          <t>None</t>
        </is>
      </c>
      <c r="AO1949" s="102" t="n">
        <v>0</v>
      </c>
      <c r="AP1949" s="103" t="n">
        <v>0.75</v>
      </c>
      <c r="AQ1949" s="102" t="n">
        <v>44</v>
      </c>
      <c r="AR1949" s="91" t="inlineStr">
        <is>
          <t>N</t>
        </is>
      </c>
      <c r="AS1949" s="104" t="n"/>
      <c r="AT1949" s="92">
        <f>IF(AND(P1949="52-wk high",T1949&gt;=Settings!$B$7),"Y","N")</f>
        <v/>
      </c>
      <c r="AU1949" s="91">
        <f>IF(AND(AD1949&gt;=Settings!$B$8,M1949&gt;0),"Y","N")</f>
        <v/>
      </c>
      <c r="AV1949" s="91">
        <f>IF(OR(AH1949&gt;Settings!$B$9,AI1949&gt;Settings!$B$9),"Y","N")</f>
        <v/>
      </c>
      <c r="AW1949" s="91">
        <f>IF(AJ1949&lt;&gt;"Y","n/a",IF(AND(M1949&gt;0,AK1949&gt;Settings!$B$10),"Y","N"))</f>
        <v/>
      </c>
      <c r="AX1949" s="91">
        <f>IF(AO1949&gt;=Settings!$B$11,"Y","N")</f>
        <v/>
      </c>
      <c r="AY1949" s="99">
        <f>(AT1949="Y")+(AU1949="Y")+(AV1949="Y")+(AW1949="Y")+(AX1949="Y")</f>
        <v/>
      </c>
      <c r="AZ1949" s="94">
        <f>IF(AY1949=0,"None",_xlfn.TEXTJOIN(", ",TRUE(),IF(AT1949="Y","Breakout",""),IF(AU1949="Y","Accumulation",""),IF(AV1949="Y","Institutional buying",""),IF(AW1949="Y","Long buildup",""),IF(AX1949="Y","Momentum leader","")))</f>
        <v/>
      </c>
      <c r="BA1949" s="94">
        <f>IF(BW1949="","","Passes "&amp;AY1949&amp;" of 5 buy-side scans"&amp;IF(G1949="Y","; RED FLAG: filter out using Red flag column",""))</f>
        <v/>
      </c>
      <c r="BB1949" s="91" t="inlineStr">
        <is>
          <t>None</t>
        </is>
      </c>
      <c r="BC1949" s="92" t="inlineStr">
        <is>
          <t>Y</t>
        </is>
      </c>
      <c r="BD1949" s="94" t="inlineStr">
        <is>
          <t>Few traders (&lt;100 unique PAN, 30 days)</t>
        </is>
      </c>
      <c r="BE1949" s="94" t="n"/>
      <c r="BF1949" s="92">
        <f>IF(R1949*100000&gt;=Settings!$B$5,"Y","N")</f>
        <v/>
      </c>
      <c r="BG1949" s="91">
        <f>IF(F1949&gt;Settings!$B$6,"Y","N")</f>
        <v/>
      </c>
      <c r="BH1949" s="97" t="n">
        <v>-24.48</v>
      </c>
      <c r="BI1949" s="96" t="n">
        <v>2.74</v>
      </c>
      <c r="BJ1949" s="96" t="n">
        <v>-6.94</v>
      </c>
      <c r="BK1949" s="96" t="n">
        <v>-13.14</v>
      </c>
      <c r="BL1949" s="96" t="n">
        <v>1.18</v>
      </c>
      <c r="BM1949" s="96" t="n">
        <v>-10.57</v>
      </c>
      <c r="BN1949" s="97" t="n">
        <v>-1.08</v>
      </c>
      <c r="BO1949" s="96" t="n">
        <v>-6.21</v>
      </c>
      <c r="BP1949" s="96" t="n">
        <v>-8.4</v>
      </c>
      <c r="BQ1949" s="96" t="n">
        <v>-8.41</v>
      </c>
      <c r="BR1949" s="91" t="inlineStr">
        <is>
          <t>Stacked down</t>
        </is>
      </c>
      <c r="BS1949" s="91" t="inlineStr">
        <is>
          <t>None</t>
        </is>
      </c>
      <c r="BT1949" s="96" t="n">
        <v>48.6</v>
      </c>
      <c r="BU1949" s="91" t="inlineStr">
        <is>
          <t>N</t>
        </is>
      </c>
      <c r="BV1949" s="99">
        <f>IF(OR(BF1949&lt;&gt;"Y",BG1949&lt;&gt;"Y"),"",(AND(ISNUMBER(BQ1949),BQ1949&gt;0))+(BR1949="Stacked up")+(AND(ISNUMBER(BH1949),BH1949&gt;=-Settings!$B$17))+(AND(ISNUMBER(BK1949),ISNUMBER(BM1949),BK1949&gt;0,BM1949&gt;0))+(AND(ISNUMBER(AQ1949),AQ1949&gt;=Settings!$B$18))+(AND(ISNUMBER(BT1949),BT1949&gt;=Settings!$B$19,BT1949&lt;=Settings!$B$20))+(AND(ISNUMBER(AS1949),AS1949&gt;0))+(AND(ISNUMBER(T1949),ISNUMBER(M1949),T1949&gt;=Settings!$B$21,M1949&gt;0))+(AND(ISNUMBER(AD1949),ISNUMBER(M1949),AD1949&gt;=Settings!$B$22,M1949&gt;0))+(AY1949&gt;=1))</f>
        <v/>
      </c>
      <c r="BW1949" s="91">
        <f>IF(OR(AY1949=0,BF1949&lt;&gt;"Y",BG1949&lt;&gt;"Y"),"",1+SUMPRODUCT(($A$6:$A$2604=A1949)*($AY$6:$AY$2604&gt;0)*($BF$6:$BF$2604="Y")*($BG$6:$BG$2604="Y")*(($AY$6:$AY$2604&gt;AY1949)+($AY$6:$AY$2604=AY1949)*($AD$6:$AD$2604&gt;AD1949))))</f>
        <v/>
      </c>
    </row>
    <row r="1950" ht="23.85" customHeight="1" s="55">
      <c r="A1950" s="90" t="n">
        <v>46296</v>
      </c>
      <c r="B1950" s="91" t="inlineStr">
        <is>
          <t>INSPIRISYS</t>
        </is>
      </c>
      <c r="C1950" s="91" t="inlineStr">
        <is>
          <t>INE020G01017</t>
        </is>
      </c>
      <c r="D1950" s="91" t="n"/>
      <c r="E1950" s="91" t="inlineStr">
        <is>
          <t>None</t>
        </is>
      </c>
      <c r="F1950" s="93" t="n">
        <v>332</v>
      </c>
      <c r="G1950" s="92" t="inlineStr">
        <is>
          <t>N</t>
        </is>
      </c>
      <c r="H1950" s="94" t="n"/>
      <c r="I1950" s="91" t="inlineStr">
        <is>
          <t>N</t>
        </is>
      </c>
      <c r="J1950" s="92">
        <f>IF(K1950="","N","Y")</f>
        <v/>
      </c>
      <c r="K1950" s="94">
        <f>_xlfn.TEXTJOIN("; ",TRUE,IF(P1950="52-wk low","52-wk low",""),IF(AND(AD1950&gt;=Settings!$B$12,M1950&lt;0),"Distribution",""),IF(AND(AJ1950="Y",M1950&lt;0,AK1950&lt;-Settings!$B$13),"Long unwinding",""),IF(AND(AJ1950="Y",M1950&lt;0,AK1950&gt;Settings!$B$13),"Short buildup",""))</f>
        <v/>
      </c>
      <c r="L1950" s="95" t="n">
        <v>83.83</v>
      </c>
      <c r="M1950" s="96" t="n">
        <v>-3.82</v>
      </c>
      <c r="N1950" s="93" t="n">
        <v>2305</v>
      </c>
      <c r="O1950" s="91" t="inlineStr">
        <is>
          <t>None</t>
        </is>
      </c>
      <c r="P1950" s="91" t="inlineStr">
        <is>
          <t>None</t>
        </is>
      </c>
      <c r="Q1950" s="97" t="n">
        <v>0.06</v>
      </c>
      <c r="R1950" s="96" t="n">
        <v>0.05</v>
      </c>
      <c r="S1950" s="96" t="n">
        <v>1.15</v>
      </c>
      <c r="T1950" s="96" t="n">
        <v>1.11</v>
      </c>
      <c r="U1950" s="96" t="n">
        <v>0.44</v>
      </c>
      <c r="V1950" s="103" t="n">
        <v>0.4</v>
      </c>
      <c r="W1950" s="102" t="n">
        <v>0</v>
      </c>
      <c r="X1950" s="93" t="n"/>
      <c r="Y1950" s="91" t="inlineStr">
        <is>
          <t>None</t>
        </is>
      </c>
      <c r="Z1950" s="99" t="n">
        <v>88.56999999999999</v>
      </c>
      <c r="AA1950" s="96" t="n">
        <v>1.09</v>
      </c>
      <c r="AB1950" s="96" t="n">
        <v>1.09</v>
      </c>
      <c r="AC1950" s="96" t="n">
        <v>1.26</v>
      </c>
      <c r="AD1950" s="96" t="n"/>
      <c r="AE1950" s="96" t="n"/>
      <c r="AF1950" s="103" t="n"/>
      <c r="AG1950" s="91" t="inlineStr">
        <is>
          <t>No delivery data</t>
        </is>
      </c>
      <c r="AH1950" s="100" t="n">
        <v>0</v>
      </c>
      <c r="AI1950" s="101" t="n">
        <v>0</v>
      </c>
      <c r="AJ1950" s="92" t="inlineStr">
        <is>
          <t>N</t>
        </is>
      </c>
      <c r="AK1950" s="96" t="n"/>
      <c r="AL1950" s="91" t="inlineStr">
        <is>
          <t>n/a</t>
        </is>
      </c>
      <c r="AM1950" s="93" t="n"/>
      <c r="AN1950" s="92" t="inlineStr">
        <is>
          <t>None</t>
        </is>
      </c>
      <c r="AO1950" s="102" t="n">
        <v>0</v>
      </c>
      <c r="AP1950" s="103" t="n">
        <v>0.84</v>
      </c>
      <c r="AQ1950" s="102" t="n">
        <v>53</v>
      </c>
      <c r="AR1950" s="91" t="inlineStr">
        <is>
          <t>N</t>
        </is>
      </c>
      <c r="AS1950" s="104" t="n"/>
      <c r="AT1950" s="92">
        <f>IF(AND(P1950="52-wk high",T1950&gt;=Settings!$B$7),"Y","N")</f>
        <v/>
      </c>
      <c r="AU1950" s="91">
        <f>IF(AND(AD1950&gt;=Settings!$B$8,M1950&gt;0),"Y","N")</f>
        <v/>
      </c>
      <c r="AV1950" s="91">
        <f>IF(OR(AH1950&gt;Settings!$B$9,AI1950&gt;Settings!$B$9),"Y","N")</f>
        <v/>
      </c>
      <c r="AW1950" s="91">
        <f>IF(AJ1950&lt;&gt;"Y","n/a",IF(AND(M1950&gt;0,AK1950&gt;Settings!$B$10),"Y","N"))</f>
        <v/>
      </c>
      <c r="AX1950" s="91">
        <f>IF(AO1950&gt;=Settings!$B$11,"Y","N")</f>
        <v/>
      </c>
      <c r="AY1950" s="99">
        <f>(AT1950="Y")+(AU1950="Y")+(AV1950="Y")+(AW1950="Y")+(AX1950="Y")</f>
        <v/>
      </c>
      <c r="AZ1950" s="94">
        <f>IF(AY1950=0,"None",_xlfn.TEXTJOIN(", ",TRUE(),IF(AT1950="Y","Breakout",""),IF(AU1950="Y","Accumulation",""),IF(AV1950="Y","Institutional buying",""),IF(AW1950="Y","Long buildup",""),IF(AX1950="Y","Momentum leader","")))</f>
        <v/>
      </c>
      <c r="BA1950" s="94">
        <f>IF(BW1950="","","Passes "&amp;AY1950&amp;" of 5 buy-side scans"&amp;IF(G1950="Y","; RED FLAG: filter out using Red flag column",""))</f>
        <v/>
      </c>
      <c r="BB1950" s="91" t="inlineStr">
        <is>
          <t>None</t>
        </is>
      </c>
      <c r="BC1950" s="92" t="inlineStr">
        <is>
          <t>Y</t>
        </is>
      </c>
      <c r="BD1950" s="94" t="inlineStr">
        <is>
          <t>Few traders (&lt;100 unique PAN, 30 days)</t>
        </is>
      </c>
      <c r="BE1950" s="94" t="n"/>
      <c r="BF1950" s="92">
        <f>IF(R1950*100000&gt;=Settings!$B$5,"Y","N")</f>
        <v/>
      </c>
      <c r="BG1950" s="91">
        <f>IF(F1950&gt;Settings!$B$6,"Y","N")</f>
        <v/>
      </c>
      <c r="BH1950" s="97" t="n">
        <v>-37.39</v>
      </c>
      <c r="BI1950" s="96" t="n">
        <v>-5.81</v>
      </c>
      <c r="BJ1950" s="96" t="n">
        <v>-2.76</v>
      </c>
      <c r="BK1950" s="96" t="n">
        <v>-18.6</v>
      </c>
      <c r="BL1950" s="96" t="n">
        <v>11.85</v>
      </c>
      <c r="BM1950" s="96" t="n">
        <v>-10.86</v>
      </c>
      <c r="BN1950" s="97" t="n">
        <v>-4.17</v>
      </c>
      <c r="BO1950" s="96" t="n">
        <v>-8.19</v>
      </c>
      <c r="BP1950" s="96" t="n">
        <v>-10.85</v>
      </c>
      <c r="BQ1950" s="96" t="n">
        <v>-11.03</v>
      </c>
      <c r="BR1950" s="91" t="inlineStr">
        <is>
          <t>Stacked down</t>
        </is>
      </c>
      <c r="BS1950" s="91" t="inlineStr">
        <is>
          <t>None</t>
        </is>
      </c>
      <c r="BT1950" s="96" t="n">
        <v>40.4</v>
      </c>
      <c r="BU1950" s="91" t="inlineStr">
        <is>
          <t>N</t>
        </is>
      </c>
      <c r="BV1950" s="99">
        <f>IF(OR(BF1950&lt;&gt;"Y",BG1950&lt;&gt;"Y"),"",(AND(ISNUMBER(BQ1950),BQ1950&gt;0))+(BR1950="Stacked up")+(AND(ISNUMBER(BH1950),BH1950&gt;=-Settings!$B$17))+(AND(ISNUMBER(BK1950),ISNUMBER(BM1950),BK1950&gt;0,BM1950&gt;0))+(AND(ISNUMBER(AQ1950),AQ1950&gt;=Settings!$B$18))+(AND(ISNUMBER(BT1950),BT1950&gt;=Settings!$B$19,BT1950&lt;=Settings!$B$20))+(AND(ISNUMBER(AS1950),AS1950&gt;0))+(AND(ISNUMBER(T1950),ISNUMBER(M1950),T1950&gt;=Settings!$B$21,M1950&gt;0))+(AND(ISNUMBER(AD1950),ISNUMBER(M1950),AD1950&gt;=Settings!$B$22,M1950&gt;0))+(AY1950&gt;=1))</f>
        <v/>
      </c>
      <c r="BW1950" s="91">
        <f>IF(OR(AY1950=0,BF1950&lt;&gt;"Y",BG1950&lt;&gt;"Y"),"",1+SUMPRODUCT(($A$6:$A$2604=A1950)*($AY$6:$AY$2604&gt;0)*($BF$6:$BF$2604="Y")*($BG$6:$BG$2604="Y")*(($AY$6:$AY$2604&gt;AY1950)+($AY$6:$AY$2604=AY1950)*($AD$6:$AD$2604&gt;AD1950))))</f>
        <v/>
      </c>
    </row>
    <row r="1951" ht="23.85" customHeight="1" s="55">
      <c r="A1951" s="90" t="n">
        <v>46296</v>
      </c>
      <c r="B1951" s="91" t="inlineStr">
        <is>
          <t>HCL-INSYS</t>
        </is>
      </c>
      <c r="C1951" s="91" t="inlineStr">
        <is>
          <t>INE236A01020</t>
        </is>
      </c>
      <c r="D1951" s="91" t="n"/>
      <c r="E1951" s="91" t="inlineStr">
        <is>
          <t>None</t>
        </is>
      </c>
      <c r="F1951" s="93" t="n">
        <v>331</v>
      </c>
      <c r="G1951" s="92" t="inlineStr">
        <is>
          <t>Y</t>
        </is>
      </c>
      <c r="H1951" s="94" t="inlineStr">
        <is>
          <t>GSM Stage 0; Loss making</t>
        </is>
      </c>
      <c r="I1951" s="91" t="inlineStr">
        <is>
          <t>N</t>
        </is>
      </c>
      <c r="J1951" s="92">
        <f>IF(K1951="","N","Y")</f>
        <v/>
      </c>
      <c r="K1951" s="94">
        <f>_xlfn.TEXTJOIN("; ",TRUE,IF(P1951="52-wk low","52-wk low",""),IF(AND(AD1951&gt;=Settings!$B$12,M1951&lt;0),"Distribution",""),IF(AND(AJ1951="Y",M1951&lt;0,AK1951&lt;-Settings!$B$13),"Long unwinding",""),IF(AND(AJ1951="Y",M1951&lt;0,AK1951&gt;Settings!$B$13),"Short buildup",""))</f>
        <v/>
      </c>
      <c r="L1951" s="95" t="n">
        <v>10.04</v>
      </c>
      <c r="M1951" s="96" t="n">
        <v>-0.59</v>
      </c>
      <c r="N1951" s="93" t="n">
        <v>827</v>
      </c>
      <c r="O1951" s="91" t="inlineStr">
        <is>
          <t>None</t>
        </is>
      </c>
      <c r="P1951" s="91" t="inlineStr">
        <is>
          <t>None</t>
        </is>
      </c>
      <c r="Q1951" s="97" t="n">
        <v>3.13</v>
      </c>
      <c r="R1951" s="96" t="n">
        <v>3.23</v>
      </c>
      <c r="S1951" s="96" t="n">
        <v>0.98</v>
      </c>
      <c r="T1951" s="96" t="n">
        <v>1.29</v>
      </c>
      <c r="U1951" s="96" t="n">
        <v>1.02</v>
      </c>
      <c r="V1951" s="103" t="n">
        <v>1.05</v>
      </c>
      <c r="W1951" s="102" t="n">
        <v>7</v>
      </c>
      <c r="X1951" s="93" t="n"/>
      <c r="Y1951" s="91" t="inlineStr">
        <is>
          <t>None</t>
        </is>
      </c>
      <c r="Z1951" s="99" t="n">
        <v>72.91</v>
      </c>
      <c r="AA1951" s="96" t="n">
        <v>1.07</v>
      </c>
      <c r="AB1951" s="96" t="n">
        <v>1.07</v>
      </c>
      <c r="AC1951" s="96" t="n">
        <v>1.06</v>
      </c>
      <c r="AD1951" s="96" t="n">
        <v>1.4</v>
      </c>
      <c r="AE1951" s="96" t="n">
        <v>1.14</v>
      </c>
      <c r="AF1951" s="103" t="n">
        <v>1.03</v>
      </c>
      <c r="AG1951" s="91" t="inlineStr">
        <is>
          <t>Normal</t>
        </is>
      </c>
      <c r="AH1951" s="100" t="n">
        <v>0</v>
      </c>
      <c r="AI1951" s="101" t="n">
        <v>0</v>
      </c>
      <c r="AJ1951" s="92" t="inlineStr">
        <is>
          <t>N</t>
        </is>
      </c>
      <c r="AK1951" s="96" t="n"/>
      <c r="AL1951" s="91" t="inlineStr">
        <is>
          <t>n/a</t>
        </is>
      </c>
      <c r="AM1951" s="93" t="n"/>
      <c r="AN1951" s="92" t="inlineStr">
        <is>
          <t>None</t>
        </is>
      </c>
      <c r="AO1951" s="102" t="n">
        <v>0</v>
      </c>
      <c r="AP1951" s="103" t="n">
        <v>0.6</v>
      </c>
      <c r="AQ1951" s="102" t="n">
        <v>20</v>
      </c>
      <c r="AR1951" s="91" t="inlineStr">
        <is>
          <t>N</t>
        </is>
      </c>
      <c r="AS1951" s="104" t="n"/>
      <c r="AT1951" s="92">
        <f>IF(AND(P1951="52-wk high",T1951&gt;=Settings!$B$7),"Y","N")</f>
        <v/>
      </c>
      <c r="AU1951" s="91">
        <f>IF(AND(AD1951&gt;=Settings!$B$8,M1951&gt;0),"Y","N")</f>
        <v/>
      </c>
      <c r="AV1951" s="91">
        <f>IF(OR(AH1951&gt;Settings!$B$9,AI1951&gt;Settings!$B$9),"Y","N")</f>
        <v/>
      </c>
      <c r="AW1951" s="91">
        <f>IF(AJ1951&lt;&gt;"Y","n/a",IF(AND(M1951&gt;0,AK1951&gt;Settings!$B$10),"Y","N"))</f>
        <v/>
      </c>
      <c r="AX1951" s="91">
        <f>IF(AO1951&gt;=Settings!$B$11,"Y","N")</f>
        <v/>
      </c>
      <c r="AY1951" s="99">
        <f>(AT1951="Y")+(AU1951="Y")+(AV1951="Y")+(AW1951="Y")+(AX1951="Y")</f>
        <v/>
      </c>
      <c r="AZ1951" s="94">
        <f>IF(AY1951=0,"None",_xlfn.TEXTJOIN(", ",TRUE(),IF(AT1951="Y","Breakout",""),IF(AU1951="Y","Accumulation",""),IF(AV1951="Y","Institutional buying",""),IF(AW1951="Y","Long buildup",""),IF(AX1951="Y","Momentum leader","")))</f>
        <v/>
      </c>
      <c r="BA1951" s="94">
        <f>IF(BW1951="","","Passes "&amp;AY1951&amp;" of 5 buy-side scans"&amp;IF(G1951="Y","; RED FLAG: filter out using Red flag column",""))</f>
        <v/>
      </c>
      <c r="BB1951" s="91" t="inlineStr">
        <is>
          <t>None</t>
        </is>
      </c>
      <c r="BC1951" s="92" t="inlineStr">
        <is>
          <t>Y</t>
        </is>
      </c>
      <c r="BD1951" s="94" t="inlineStr">
        <is>
          <t>EPS zero</t>
        </is>
      </c>
      <c r="BE1951" s="94" t="n"/>
      <c r="BF1951" s="92">
        <f>IF(R1951*100000&gt;=Settings!$B$5,"Y","N")</f>
        <v/>
      </c>
      <c r="BG1951" s="91">
        <f>IF(F1951&gt;Settings!$B$6,"Y","N")</f>
        <v/>
      </c>
      <c r="BH1951" s="97" t="n">
        <v>-39.15</v>
      </c>
      <c r="BI1951" s="96" t="n">
        <v>-3.65</v>
      </c>
      <c r="BJ1951" s="96" t="n">
        <v>-4.02</v>
      </c>
      <c r="BK1951" s="96" t="n">
        <v>-16.68</v>
      </c>
      <c r="BL1951" s="96" t="n">
        <v>-5.37</v>
      </c>
      <c r="BM1951" s="96" t="n">
        <v>-32.57</v>
      </c>
      <c r="BN1951" s="97" t="n">
        <v>-3.2</v>
      </c>
      <c r="BO1951" s="96" t="n">
        <v>-6.9</v>
      </c>
      <c r="BP1951" s="96" t="n">
        <v>-11.2</v>
      </c>
      <c r="BQ1951" s="96" t="n">
        <v>-16.93</v>
      </c>
      <c r="BR1951" s="91" t="inlineStr">
        <is>
          <t>Stacked down</t>
        </is>
      </c>
      <c r="BS1951" s="91" t="inlineStr">
        <is>
          <t>None</t>
        </is>
      </c>
      <c r="BT1951" s="96" t="n">
        <v>38.3</v>
      </c>
      <c r="BU1951" s="91" t="inlineStr">
        <is>
          <t>N</t>
        </is>
      </c>
      <c r="BV1951" s="99">
        <f>IF(OR(BF1951&lt;&gt;"Y",BG1951&lt;&gt;"Y"),"",(AND(ISNUMBER(BQ1951),BQ1951&gt;0))+(BR1951="Stacked up")+(AND(ISNUMBER(BH1951),BH1951&gt;=-Settings!$B$17))+(AND(ISNUMBER(BK1951),ISNUMBER(BM1951),BK1951&gt;0,BM1951&gt;0))+(AND(ISNUMBER(AQ1951),AQ1951&gt;=Settings!$B$18))+(AND(ISNUMBER(BT1951),BT1951&gt;=Settings!$B$19,BT1951&lt;=Settings!$B$20))+(AND(ISNUMBER(AS1951),AS1951&gt;0))+(AND(ISNUMBER(T1951),ISNUMBER(M1951),T1951&gt;=Settings!$B$21,M1951&gt;0))+(AND(ISNUMBER(AD1951),ISNUMBER(M1951),AD1951&gt;=Settings!$B$22,M1951&gt;0))+(AY1951&gt;=1))</f>
        <v/>
      </c>
      <c r="BW1951" s="91">
        <f>IF(OR(AY1951=0,BF1951&lt;&gt;"Y",BG1951&lt;&gt;"Y"),"",1+SUMPRODUCT(($A$6:$A$2604=A1951)*($AY$6:$AY$2604&gt;0)*($BF$6:$BF$2604="Y")*($BG$6:$BG$2604="Y")*(($AY$6:$AY$2604&gt;AY1951)+($AY$6:$AY$2604=AY1951)*($AD$6:$AD$2604&gt;AD1951))))</f>
        <v/>
      </c>
    </row>
    <row r="1952" ht="23.85" customHeight="1" s="55">
      <c r="A1952" s="90" t="n">
        <v>46296</v>
      </c>
      <c r="B1952" s="91" t="inlineStr">
        <is>
          <t>SHEMAROO</t>
        </is>
      </c>
      <c r="C1952" s="91" t="inlineStr">
        <is>
          <t>INE363M01019</t>
        </is>
      </c>
      <c r="D1952" s="91" t="n"/>
      <c r="E1952" s="91" t="inlineStr">
        <is>
          <t>None</t>
        </is>
      </c>
      <c r="F1952" s="93" t="n">
        <v>331</v>
      </c>
      <c r="G1952" s="92" t="inlineStr">
        <is>
          <t>Y</t>
        </is>
      </c>
      <c r="H1952" s="94" t="inlineStr">
        <is>
          <t>Loss making</t>
        </is>
      </c>
      <c r="I1952" s="91" t="inlineStr">
        <is>
          <t>N</t>
        </is>
      </c>
      <c r="J1952" s="92">
        <f>IF(K1952="","N","Y")</f>
        <v/>
      </c>
      <c r="K1952" s="94">
        <f>_xlfn.TEXTJOIN("; ",TRUE,IF(P1952="52-wk low","52-wk low",""),IF(AND(AD1952&gt;=Settings!$B$12,M1952&lt;0),"Distribution",""),IF(AND(AJ1952="Y",M1952&lt;0,AK1952&lt;-Settings!$B$13),"Long unwinding",""),IF(AND(AJ1952="Y",M1952&lt;0,AK1952&gt;Settings!$B$13),"Short buildup",""))</f>
        <v/>
      </c>
      <c r="L1952" s="95" t="n">
        <v>115.21</v>
      </c>
      <c r="M1952" s="96" t="n">
        <v>-1.63</v>
      </c>
      <c r="N1952" s="93" t="n">
        <v>1420</v>
      </c>
      <c r="O1952" s="91" t="inlineStr">
        <is>
          <t>None</t>
        </is>
      </c>
      <c r="P1952" s="91" t="inlineStr">
        <is>
          <t>None</t>
        </is>
      </c>
      <c r="Q1952" s="97" t="n">
        <v>0.05</v>
      </c>
      <c r="R1952" s="96" t="n">
        <v>0.1</v>
      </c>
      <c r="S1952" s="96" t="n">
        <v>0.54</v>
      </c>
      <c r="T1952" s="96" t="n">
        <v>0.53</v>
      </c>
      <c r="U1952" s="96" t="n">
        <v>0.29</v>
      </c>
      <c r="V1952" s="103" t="n">
        <v>0.53</v>
      </c>
      <c r="W1952" s="102" t="n">
        <v>3</v>
      </c>
      <c r="X1952" s="93" t="n"/>
      <c r="Y1952" s="91" t="inlineStr">
        <is>
          <t>None</t>
        </is>
      </c>
      <c r="Z1952" s="99" t="n">
        <v>95.87</v>
      </c>
      <c r="AA1952" s="96" t="n">
        <v>1.6</v>
      </c>
      <c r="AB1952" s="96" t="n">
        <v>1.6</v>
      </c>
      <c r="AC1952" s="96" t="n"/>
      <c r="AD1952" s="96" t="n"/>
      <c r="AE1952" s="96" t="n"/>
      <c r="AF1952" s="103" t="n"/>
      <c r="AG1952" s="91" t="inlineStr">
        <is>
          <t>No delivery data</t>
        </is>
      </c>
      <c r="AH1952" s="100" t="n">
        <v>0</v>
      </c>
      <c r="AI1952" s="101" t="n">
        <v>0</v>
      </c>
      <c r="AJ1952" s="92" t="inlineStr">
        <is>
          <t>N</t>
        </is>
      </c>
      <c r="AK1952" s="96" t="n"/>
      <c r="AL1952" s="91" t="inlineStr">
        <is>
          <t>n/a</t>
        </is>
      </c>
      <c r="AM1952" s="93" t="n"/>
      <c r="AN1952" s="92" t="inlineStr">
        <is>
          <t>None</t>
        </is>
      </c>
      <c r="AO1952" s="102" t="n">
        <v>0</v>
      </c>
      <c r="AP1952" s="103" t="n">
        <v>1.23</v>
      </c>
      <c r="AQ1952" s="102" t="n">
        <v>71</v>
      </c>
      <c r="AR1952" s="91" t="inlineStr">
        <is>
          <t>N</t>
        </is>
      </c>
      <c r="AS1952" s="104" t="n"/>
      <c r="AT1952" s="92">
        <f>IF(AND(P1952="52-wk high",T1952&gt;=Settings!$B$7),"Y","N")</f>
        <v/>
      </c>
      <c r="AU1952" s="91">
        <f>IF(AND(AD1952&gt;=Settings!$B$8,M1952&gt;0),"Y","N")</f>
        <v/>
      </c>
      <c r="AV1952" s="91">
        <f>IF(OR(AH1952&gt;Settings!$B$9,AI1952&gt;Settings!$B$9),"Y","N")</f>
        <v/>
      </c>
      <c r="AW1952" s="91">
        <f>IF(AJ1952&lt;&gt;"Y","n/a",IF(AND(M1952&gt;0,AK1952&gt;Settings!$B$10),"Y","N"))</f>
        <v/>
      </c>
      <c r="AX1952" s="91">
        <f>IF(AO1952&gt;=Settings!$B$11,"Y","N")</f>
        <v/>
      </c>
      <c r="AY1952" s="99">
        <f>(AT1952="Y")+(AU1952="Y")+(AV1952="Y")+(AW1952="Y")+(AX1952="Y")</f>
        <v/>
      </c>
      <c r="AZ1952" s="94">
        <f>IF(AY1952=0,"None",_xlfn.TEXTJOIN(", ",TRUE(),IF(AT1952="Y","Breakout",""),IF(AU1952="Y","Accumulation",""),IF(AV1952="Y","Institutional buying",""),IF(AW1952="Y","Long buildup",""),IF(AX1952="Y","Momentum leader","")))</f>
        <v/>
      </c>
      <c r="BA1952" s="94">
        <f>IF(BW1952="","","Passes "&amp;AY1952&amp;" of 5 buy-side scans"&amp;IF(G1952="Y","; RED FLAG: filter out using Red flag column",""))</f>
        <v/>
      </c>
      <c r="BB1952" s="91" t="inlineStr">
        <is>
          <t>None</t>
        </is>
      </c>
      <c r="BC1952" s="92" t="inlineStr">
        <is>
          <t>Y</t>
        </is>
      </c>
      <c r="BD1952" s="94" t="inlineStr">
        <is>
          <t>EPS zero; Few traders (&lt;100 unique PAN, 30 days)</t>
        </is>
      </c>
      <c r="BE1952" s="94" t="n"/>
      <c r="BF1952" s="92">
        <f>IF(R1952*100000&gt;=Settings!$B$5,"Y","N")</f>
        <v/>
      </c>
      <c r="BG1952" s="91">
        <f>IF(F1952&gt;Settings!$B$6,"Y","N")</f>
        <v/>
      </c>
      <c r="BH1952" s="97" t="n">
        <v>-19.43</v>
      </c>
      <c r="BI1952" s="96" t="n">
        <v>-6.26</v>
      </c>
      <c r="BJ1952" s="96" t="n">
        <v>-8.68</v>
      </c>
      <c r="BK1952" s="96" t="n">
        <v>-9.390000000000001</v>
      </c>
      <c r="BL1952" s="96" t="n">
        <v>35.72</v>
      </c>
      <c r="BM1952" s="96" t="n">
        <v>3.43</v>
      </c>
      <c r="BN1952" s="97" t="n">
        <v>-4.56</v>
      </c>
      <c r="BO1952" s="96" t="n">
        <v>-5.3</v>
      </c>
      <c r="BP1952" s="96" t="n">
        <v>-3.17</v>
      </c>
      <c r="BQ1952" s="96" t="n">
        <v>-0.03</v>
      </c>
      <c r="BR1952" s="91" t="inlineStr">
        <is>
          <t>Mixed</t>
        </is>
      </c>
      <c r="BS1952" s="91" t="inlineStr">
        <is>
          <t>None</t>
        </is>
      </c>
      <c r="BT1952" s="96" t="n">
        <v>33.5</v>
      </c>
      <c r="BU1952" s="91" t="inlineStr">
        <is>
          <t>N</t>
        </is>
      </c>
      <c r="BV1952" s="99">
        <f>IF(OR(BF1952&lt;&gt;"Y",BG1952&lt;&gt;"Y"),"",(AND(ISNUMBER(BQ1952),BQ1952&gt;0))+(BR1952="Stacked up")+(AND(ISNUMBER(BH1952),BH1952&gt;=-Settings!$B$17))+(AND(ISNUMBER(BK1952),ISNUMBER(BM1952),BK1952&gt;0,BM1952&gt;0))+(AND(ISNUMBER(AQ1952),AQ1952&gt;=Settings!$B$18))+(AND(ISNUMBER(BT1952),BT1952&gt;=Settings!$B$19,BT1952&lt;=Settings!$B$20))+(AND(ISNUMBER(AS1952),AS1952&gt;0))+(AND(ISNUMBER(T1952),ISNUMBER(M1952),T1952&gt;=Settings!$B$21,M1952&gt;0))+(AND(ISNUMBER(AD1952),ISNUMBER(M1952),AD1952&gt;=Settings!$B$22,M1952&gt;0))+(AY1952&gt;=1))</f>
        <v/>
      </c>
      <c r="BW1952" s="91">
        <f>IF(OR(AY1952=0,BF1952&lt;&gt;"Y",BG1952&lt;&gt;"Y"),"",1+SUMPRODUCT(($A$6:$A$2604=A1952)*($AY$6:$AY$2604&gt;0)*($BF$6:$BF$2604="Y")*($BG$6:$BG$2604="Y")*(($AY$6:$AY$2604&gt;AY1952)+($AY$6:$AY$2604=AY1952)*($AD$6:$AD$2604&gt;AD1952))))</f>
        <v/>
      </c>
    </row>
    <row r="1953" ht="23.85" customHeight="1" s="55">
      <c r="A1953" s="90" t="n">
        <v>46296</v>
      </c>
      <c r="B1953" s="91" t="inlineStr">
        <is>
          <t>SWISSMLTRY</t>
        </is>
      </c>
      <c r="C1953" s="91" t="inlineStr">
        <is>
          <t>INE010C01025</t>
        </is>
      </c>
      <c r="D1953" s="91" t="n"/>
      <c r="E1953" s="91" t="inlineStr">
        <is>
          <t>None</t>
        </is>
      </c>
      <c r="F1953" s="93" t="n">
        <v>329</v>
      </c>
      <c r="G1953" s="92" t="inlineStr">
        <is>
          <t>Y</t>
        </is>
      </c>
      <c r="H1953" s="94" t="inlineStr">
        <is>
          <t>T2T (BE series)</t>
        </is>
      </c>
      <c r="I1953" s="91" t="inlineStr">
        <is>
          <t>Y</t>
        </is>
      </c>
      <c r="J1953" s="92">
        <f>IF(K1953="","N","Y")</f>
        <v/>
      </c>
      <c r="K1953" s="94">
        <f>_xlfn.TEXTJOIN("; ",TRUE,IF(P1953="52-wk low","52-wk low",""),IF(AND(AD1953&gt;=Settings!$B$12,M1953&lt;0),"Distribution",""),IF(AND(AJ1953="Y",M1953&lt;0,AK1953&lt;-Settings!$B$13),"Long unwinding",""),IF(AND(AJ1953="Y",M1953&lt;0,AK1953&gt;Settings!$B$13),"Short buildup",""))</f>
        <v/>
      </c>
      <c r="L1953" s="95" t="n">
        <v>13.95</v>
      </c>
      <c r="M1953" s="96" t="n">
        <v>0.5</v>
      </c>
      <c r="N1953" s="93" t="n">
        <v>443</v>
      </c>
      <c r="O1953" s="91" t="inlineStr">
        <is>
          <t>None</t>
        </is>
      </c>
      <c r="P1953" s="91" t="inlineStr">
        <is>
          <t>None</t>
        </is>
      </c>
      <c r="Q1953" s="97" t="n">
        <v>0.63</v>
      </c>
      <c r="R1953" s="96" t="n">
        <v>0.72</v>
      </c>
      <c r="S1953" s="96" t="n">
        <v>0.87</v>
      </c>
      <c r="T1953" s="96" t="n"/>
      <c r="U1953" s="96" t="n"/>
      <c r="V1953" s="103" t="n"/>
      <c r="W1953" s="102" t="n"/>
      <c r="X1953" s="93" t="n"/>
      <c r="Y1953" s="91" t="inlineStr">
        <is>
          <t>None</t>
        </is>
      </c>
      <c r="Z1953" s="99" t="n"/>
      <c r="AA1953" s="96" t="n"/>
      <c r="AB1953" s="96" t="n"/>
      <c r="AC1953" s="96" t="n"/>
      <c r="AD1953" s="96" t="n"/>
      <c r="AE1953" s="96" t="n"/>
      <c r="AF1953" s="103" t="n"/>
      <c r="AG1953" s="91" t="n"/>
      <c r="AH1953" s="100" t="n">
        <v>0</v>
      </c>
      <c r="AI1953" s="101" t="n">
        <v>0</v>
      </c>
      <c r="AJ1953" s="92" t="inlineStr">
        <is>
          <t>N</t>
        </is>
      </c>
      <c r="AK1953" s="96" t="n"/>
      <c r="AL1953" s="91" t="inlineStr">
        <is>
          <t>n/a</t>
        </is>
      </c>
      <c r="AM1953" s="93" t="n"/>
      <c r="AN1953" s="92" t="inlineStr">
        <is>
          <t>None</t>
        </is>
      </c>
      <c r="AO1953" s="102" t="n">
        <v>0</v>
      </c>
      <c r="AP1953" s="103" t="n"/>
      <c r="AQ1953" s="102" t="n"/>
      <c r="AR1953" s="91" t="inlineStr">
        <is>
          <t>N</t>
        </is>
      </c>
      <c r="AS1953" s="104" t="n"/>
      <c r="AT1953" s="92">
        <f>IF(AND(P1953="52-wk high",T1953&gt;=Settings!$B$7),"Y","N")</f>
        <v/>
      </c>
      <c r="AU1953" s="91">
        <f>IF(AND(AD1953&gt;=Settings!$B$8,M1953&gt;0),"Y","N")</f>
        <v/>
      </c>
      <c r="AV1953" s="91">
        <f>IF(OR(AH1953&gt;Settings!$B$9,AI1953&gt;Settings!$B$9),"Y","N")</f>
        <v/>
      </c>
      <c r="AW1953" s="91">
        <f>IF(AJ1953&lt;&gt;"Y","n/a",IF(AND(M1953&gt;0,AK1953&gt;Settings!$B$10),"Y","N"))</f>
        <v/>
      </c>
      <c r="AX1953" s="91">
        <f>IF(AO1953&gt;=Settings!$B$11,"Y","N")</f>
        <v/>
      </c>
      <c r="AY1953" s="99">
        <f>(AT1953="Y")+(AU1953="Y")+(AV1953="Y")+(AW1953="Y")+(AX1953="Y")</f>
        <v/>
      </c>
      <c r="AZ1953" s="94">
        <f>IF(AY1953=0,"None",_xlfn.TEXTJOIN(", ",TRUE(),IF(AT1953="Y","Breakout",""),IF(AU1953="Y","Accumulation",""),IF(AV1953="Y","Institutional buying",""),IF(AW1953="Y","Long buildup",""),IF(AX1953="Y","Momentum leader","")))</f>
        <v/>
      </c>
      <c r="BA1953" s="94">
        <f>IF(BW1953="","","Passes "&amp;AY1953&amp;" of 5 buy-side scans"&amp;IF(G1953="Y","; RED FLAG: filter out using Red flag column",""))</f>
        <v/>
      </c>
      <c r="BB1953" s="91" t="inlineStr">
        <is>
          <t>None</t>
        </is>
      </c>
      <c r="BC1953" s="92" t="inlineStr">
        <is>
          <t>N</t>
        </is>
      </c>
      <c r="BD1953" s="94" t="n"/>
      <c r="BE1953" s="94" t="n"/>
      <c r="BF1953" s="92">
        <f>IF(R1953*100000&gt;=Settings!$B$5,"Y","N")</f>
        <v/>
      </c>
      <c r="BG1953" s="91">
        <f>IF(F1953&gt;Settings!$B$6,"Y","N")</f>
        <v/>
      </c>
      <c r="BH1953" s="97" t="n">
        <v>-24.59</v>
      </c>
      <c r="BI1953" s="96" t="n">
        <v>-0.78</v>
      </c>
      <c r="BJ1953" s="96" t="n">
        <v>-12.43</v>
      </c>
      <c r="BK1953" s="96" t="n"/>
      <c r="BL1953" s="96" t="n"/>
      <c r="BM1953" s="96" t="n"/>
      <c r="BN1953" s="97" t="n">
        <v>-3.94</v>
      </c>
      <c r="BO1953" s="96" t="n"/>
      <c r="BP1953" s="96" t="n"/>
      <c r="BQ1953" s="96" t="n"/>
      <c r="BR1953" s="91" t="n"/>
      <c r="BS1953" s="91" t="n"/>
      <c r="BT1953" s="96" t="n">
        <v>38.1</v>
      </c>
      <c r="BU1953" s="91" t="n"/>
      <c r="BV1953" s="99">
        <f>IF(OR(BF1953&lt;&gt;"Y",BG1953&lt;&gt;"Y"),"",(AND(ISNUMBER(BQ1953),BQ1953&gt;0))+(BR1953="Stacked up")+(AND(ISNUMBER(BH1953),BH1953&gt;=-Settings!$B$17))+(AND(ISNUMBER(BK1953),ISNUMBER(BM1953),BK1953&gt;0,BM1953&gt;0))+(AND(ISNUMBER(AQ1953),AQ1953&gt;=Settings!$B$18))+(AND(ISNUMBER(BT1953),BT1953&gt;=Settings!$B$19,BT1953&lt;=Settings!$B$20))+(AND(ISNUMBER(AS1953),AS1953&gt;0))+(AND(ISNUMBER(T1953),ISNUMBER(M1953),T1953&gt;=Settings!$B$21,M1953&gt;0))+(AND(ISNUMBER(AD1953),ISNUMBER(M1953),AD1953&gt;=Settings!$B$22,M1953&gt;0))+(AY1953&gt;=1))</f>
        <v/>
      </c>
      <c r="BW1953" s="91">
        <f>IF(OR(AY1953=0,BF1953&lt;&gt;"Y",BG1953&lt;&gt;"Y"),"",1+SUMPRODUCT(($A$6:$A$2604=A1953)*($AY$6:$AY$2604&gt;0)*($BF$6:$BF$2604="Y")*($BG$6:$BG$2604="Y")*(($AY$6:$AY$2604&gt;AY1953)+($AY$6:$AY$2604=AY1953)*($AD$6:$AD$2604&gt;AD1953))))</f>
        <v/>
      </c>
    </row>
    <row r="1954" ht="23.85" customHeight="1" s="55">
      <c r="A1954" s="90" t="n">
        <v>46296</v>
      </c>
      <c r="B1954" s="91" t="inlineStr">
        <is>
          <t>ZODIAC</t>
        </is>
      </c>
      <c r="C1954" s="91" t="inlineStr">
        <is>
          <t>INE761Y01019</t>
        </is>
      </c>
      <c r="D1954" s="91" t="n"/>
      <c r="E1954" s="91" t="inlineStr">
        <is>
          <t>None</t>
        </is>
      </c>
      <c r="F1954" s="93" t="n">
        <v>329</v>
      </c>
      <c r="G1954" s="92" t="inlineStr">
        <is>
          <t>N</t>
        </is>
      </c>
      <c r="H1954" s="94" t="n"/>
      <c r="I1954" s="91" t="inlineStr">
        <is>
          <t>N</t>
        </is>
      </c>
      <c r="J1954" s="92">
        <f>IF(K1954="","N","Y")</f>
        <v/>
      </c>
      <c r="K1954" s="94">
        <f>_xlfn.TEXTJOIN("; ",TRUE,IF(P1954="52-wk low","52-wk low",""),IF(AND(AD1954&gt;=Settings!$B$12,M1954&lt;0),"Distribution",""),IF(AND(AJ1954="Y",M1954&lt;0,AK1954&lt;-Settings!$B$13),"Long unwinding",""),IF(AND(AJ1954="Y",M1954&lt;0,AK1954&gt;Settings!$B$13),"Short buildup",""))</f>
        <v/>
      </c>
      <c r="L1954" s="95" t="n">
        <v>216.91</v>
      </c>
      <c r="M1954" s="96" t="n">
        <v>0.27</v>
      </c>
      <c r="N1954" s="93" t="n">
        <v>506</v>
      </c>
      <c r="O1954" s="91" t="inlineStr">
        <is>
          <t>None</t>
        </is>
      </c>
      <c r="P1954" s="91" t="inlineStr">
        <is>
          <t>None</t>
        </is>
      </c>
      <c r="Q1954" s="97" t="n">
        <v>0.08</v>
      </c>
      <c r="R1954" s="96" t="n">
        <v>0.12</v>
      </c>
      <c r="S1954" s="96" t="n">
        <v>0.68</v>
      </c>
      <c r="T1954" s="96" t="n">
        <v>0.52</v>
      </c>
      <c r="U1954" s="96" t="n">
        <v>0.68</v>
      </c>
      <c r="V1954" s="103" t="n">
        <v>1.01</v>
      </c>
      <c r="W1954" s="102" t="n">
        <v>2</v>
      </c>
      <c r="X1954" s="93" t="n"/>
      <c r="Y1954" s="91" t="inlineStr">
        <is>
          <t>None</t>
        </is>
      </c>
      <c r="Z1954" s="99" t="n">
        <v>64.56</v>
      </c>
      <c r="AA1954" s="96" t="n">
        <v>1.05</v>
      </c>
      <c r="AB1954" s="96" t="n">
        <v>1.1</v>
      </c>
      <c r="AC1954" s="96" t="n">
        <v>0.74</v>
      </c>
      <c r="AD1954" s="96" t="n"/>
      <c r="AE1954" s="96" t="n"/>
      <c r="AF1954" s="103" t="n"/>
      <c r="AG1954" s="91" t="inlineStr">
        <is>
          <t>No delivery data</t>
        </is>
      </c>
      <c r="AH1954" s="100" t="n">
        <v>0</v>
      </c>
      <c r="AI1954" s="101" t="n">
        <v>0</v>
      </c>
      <c r="AJ1954" s="92" t="inlineStr">
        <is>
          <t>N</t>
        </is>
      </c>
      <c r="AK1954" s="96" t="n"/>
      <c r="AL1954" s="91" t="inlineStr">
        <is>
          <t>n/a</t>
        </is>
      </c>
      <c r="AM1954" s="93" t="n"/>
      <c r="AN1954" s="92" t="inlineStr">
        <is>
          <t>None</t>
        </is>
      </c>
      <c r="AO1954" s="102" t="n">
        <v>0</v>
      </c>
      <c r="AP1954" s="103" t="n">
        <v>0.5600000000000001</v>
      </c>
      <c r="AQ1954" s="102" t="n">
        <v>13</v>
      </c>
      <c r="AR1954" s="91" t="inlineStr">
        <is>
          <t>N</t>
        </is>
      </c>
      <c r="AS1954" s="104" t="n"/>
      <c r="AT1954" s="92">
        <f>IF(AND(P1954="52-wk high",T1954&gt;=Settings!$B$7),"Y","N")</f>
        <v/>
      </c>
      <c r="AU1954" s="91">
        <f>IF(AND(AD1954&gt;=Settings!$B$8,M1954&gt;0),"Y","N")</f>
        <v/>
      </c>
      <c r="AV1954" s="91">
        <f>IF(OR(AH1954&gt;Settings!$B$9,AI1954&gt;Settings!$B$9),"Y","N")</f>
        <v/>
      </c>
      <c r="AW1954" s="91">
        <f>IF(AJ1954&lt;&gt;"Y","n/a",IF(AND(M1954&gt;0,AK1954&gt;Settings!$B$10),"Y","N"))</f>
        <v/>
      </c>
      <c r="AX1954" s="91">
        <f>IF(AO1954&gt;=Settings!$B$11,"Y","N")</f>
        <v/>
      </c>
      <c r="AY1954" s="99">
        <f>(AT1954="Y")+(AU1954="Y")+(AV1954="Y")+(AW1954="Y")+(AX1954="Y")</f>
        <v/>
      </c>
      <c r="AZ1954" s="94">
        <f>IF(AY1954=0,"None",_xlfn.TEXTJOIN(", ",TRUE(),IF(AT1954="Y","Breakout",""),IF(AU1954="Y","Accumulation",""),IF(AV1954="Y","Institutional buying",""),IF(AW1954="Y","Long buildup",""),IF(AX1954="Y","Momentum leader","")))</f>
        <v/>
      </c>
      <c r="BA1954" s="94">
        <f>IF(BW1954="","","Passes "&amp;AY1954&amp;" of 5 buy-side scans"&amp;IF(G1954="Y","; RED FLAG: filter out using Red flag column",""))</f>
        <v/>
      </c>
      <c r="BB1954" s="91" t="inlineStr">
        <is>
          <t>None</t>
        </is>
      </c>
      <c r="BC1954" s="92" t="inlineStr">
        <is>
          <t>N</t>
        </is>
      </c>
      <c r="BD1954" s="94" t="n"/>
      <c r="BE1954" s="94" t="n"/>
      <c r="BF1954" s="92">
        <f>IF(R1954*100000&gt;=Settings!$B$5,"Y","N")</f>
        <v/>
      </c>
      <c r="BG1954" s="91">
        <f>IF(F1954&gt;Settings!$B$6,"Y","N")</f>
        <v/>
      </c>
      <c r="BH1954" s="97" t="n">
        <v>-47.73</v>
      </c>
      <c r="BI1954" s="96" t="n">
        <v>-4.63</v>
      </c>
      <c r="BJ1954" s="96" t="n">
        <v>-9.58</v>
      </c>
      <c r="BK1954" s="96" t="n">
        <v>-21.18</v>
      </c>
      <c r="BL1954" s="96" t="n">
        <v>-10.16</v>
      </c>
      <c r="BM1954" s="96" t="n">
        <v>-44.55</v>
      </c>
      <c r="BN1954" s="97" t="n">
        <v>-4.18</v>
      </c>
      <c r="BO1954" s="96" t="n">
        <v>-9.43</v>
      </c>
      <c r="BP1954" s="96" t="n">
        <v>-14.6</v>
      </c>
      <c r="BQ1954" s="96" t="n">
        <v>-21.71</v>
      </c>
      <c r="BR1954" s="91" t="inlineStr">
        <is>
          <t>Stacked down</t>
        </is>
      </c>
      <c r="BS1954" s="91" t="inlineStr">
        <is>
          <t>None</t>
        </is>
      </c>
      <c r="BT1954" s="96" t="n">
        <v>37.8</v>
      </c>
      <c r="BU1954" s="91" t="inlineStr">
        <is>
          <t>N</t>
        </is>
      </c>
      <c r="BV1954" s="99">
        <f>IF(OR(BF1954&lt;&gt;"Y",BG1954&lt;&gt;"Y"),"",(AND(ISNUMBER(BQ1954),BQ1954&gt;0))+(BR1954="Stacked up")+(AND(ISNUMBER(BH1954),BH1954&gt;=-Settings!$B$17))+(AND(ISNUMBER(BK1954),ISNUMBER(BM1954),BK1954&gt;0,BM1954&gt;0))+(AND(ISNUMBER(AQ1954),AQ1954&gt;=Settings!$B$18))+(AND(ISNUMBER(BT1954),BT1954&gt;=Settings!$B$19,BT1954&lt;=Settings!$B$20))+(AND(ISNUMBER(AS1954),AS1954&gt;0))+(AND(ISNUMBER(T1954),ISNUMBER(M1954),T1954&gt;=Settings!$B$21,M1954&gt;0))+(AND(ISNUMBER(AD1954),ISNUMBER(M1954),AD1954&gt;=Settings!$B$22,M1954&gt;0))+(AY1954&gt;=1))</f>
        <v/>
      </c>
      <c r="BW1954" s="91">
        <f>IF(OR(AY1954=0,BF1954&lt;&gt;"Y",BG1954&lt;&gt;"Y"),"",1+SUMPRODUCT(($A$6:$A$2604=A1954)*($AY$6:$AY$2604&gt;0)*($BF$6:$BF$2604="Y")*($BG$6:$BG$2604="Y")*(($AY$6:$AY$2604&gt;AY1954)+($AY$6:$AY$2604=AY1954)*($AD$6:$AD$2604&gt;AD1954))))</f>
        <v/>
      </c>
    </row>
    <row r="1955" ht="23.85" customHeight="1" s="55">
      <c r="A1955" s="90" t="n">
        <v>46296</v>
      </c>
      <c r="B1955" s="91" t="inlineStr">
        <is>
          <t>DCMSRIND</t>
        </is>
      </c>
      <c r="C1955" s="91" t="inlineStr">
        <is>
          <t>INE843D01027</t>
        </is>
      </c>
      <c r="D1955" s="91" t="n"/>
      <c r="E1955" s="91" t="inlineStr">
        <is>
          <t>None</t>
        </is>
      </c>
      <c r="F1955" s="93" t="n">
        <v>328</v>
      </c>
      <c r="G1955" s="92" t="inlineStr">
        <is>
          <t>N</t>
        </is>
      </c>
      <c r="H1955" s="94" t="n"/>
      <c r="I1955" s="91" t="inlineStr">
        <is>
          <t>N</t>
        </is>
      </c>
      <c r="J1955" s="92">
        <f>IF(K1955="","N","Y")</f>
        <v/>
      </c>
      <c r="K1955" s="94">
        <f>_xlfn.TEXTJOIN("; ",TRUE,IF(P1955="52-wk low","52-wk low",""),IF(AND(AD1955&gt;=Settings!$B$12,M1955&lt;0),"Distribution",""),IF(AND(AJ1955="Y",M1955&lt;0,AK1955&lt;-Settings!$B$13),"Long unwinding",""),IF(AND(AJ1955="Y",M1955&lt;0,AK1955&gt;Settings!$B$13),"Short buildup",""))</f>
        <v/>
      </c>
      <c r="L1955" s="95" t="n">
        <v>37.69</v>
      </c>
      <c r="M1955" s="96" t="n">
        <v>-4.75</v>
      </c>
      <c r="N1955" s="93" t="n">
        <v>2447</v>
      </c>
      <c r="O1955" s="91" t="inlineStr">
        <is>
          <t>None</t>
        </is>
      </c>
      <c r="P1955" s="91" t="inlineStr">
        <is>
          <t>None</t>
        </is>
      </c>
      <c r="Q1955" s="97" t="n">
        <v>1.86</v>
      </c>
      <c r="R1955" s="96" t="n">
        <v>3.44</v>
      </c>
      <c r="S1955" s="96" t="n">
        <v>0.54</v>
      </c>
      <c r="T1955" s="96" t="n">
        <v>0.61</v>
      </c>
      <c r="U1955" s="96" t="n">
        <v>0.75</v>
      </c>
      <c r="V1955" s="103" t="n">
        <v>1.39</v>
      </c>
      <c r="W1955" s="102" t="n">
        <v>4</v>
      </c>
      <c r="X1955" s="93" t="n"/>
      <c r="Y1955" s="91" t="inlineStr">
        <is>
          <t>None</t>
        </is>
      </c>
      <c r="Z1955" s="99" t="n">
        <v>57.75</v>
      </c>
      <c r="AA1955" s="96" t="n">
        <v>1.03</v>
      </c>
      <c r="AB1955" s="96" t="n">
        <v>1.05</v>
      </c>
      <c r="AC1955" s="96" t="n">
        <v>0.61</v>
      </c>
      <c r="AD1955" s="96" t="n">
        <v>0.68</v>
      </c>
      <c r="AE1955" s="96" t="n">
        <v>0.83</v>
      </c>
      <c r="AF1955" s="103" t="n">
        <v>0.98</v>
      </c>
      <c r="AG1955" s="91" t="inlineStr">
        <is>
          <t>Normal</t>
        </is>
      </c>
      <c r="AH1955" s="100" t="n">
        <v>0</v>
      </c>
      <c r="AI1955" s="101" t="n">
        <v>0</v>
      </c>
      <c r="AJ1955" s="92" t="inlineStr">
        <is>
          <t>N</t>
        </is>
      </c>
      <c r="AK1955" s="96" t="n"/>
      <c r="AL1955" s="91" t="inlineStr">
        <is>
          <t>n/a</t>
        </is>
      </c>
      <c r="AM1955" s="93" t="n"/>
      <c r="AN1955" s="92" t="inlineStr">
        <is>
          <t>None</t>
        </is>
      </c>
      <c r="AO1955" s="102" t="n">
        <v>0</v>
      </c>
      <c r="AP1955" s="103" t="n">
        <v>0.67</v>
      </c>
      <c r="AQ1955" s="102" t="n">
        <v>33</v>
      </c>
      <c r="AR1955" s="91" t="inlineStr">
        <is>
          <t>N</t>
        </is>
      </c>
      <c r="AS1955" s="104" t="n"/>
      <c r="AT1955" s="92">
        <f>IF(AND(P1955="52-wk high",T1955&gt;=Settings!$B$7),"Y","N")</f>
        <v/>
      </c>
      <c r="AU1955" s="91">
        <f>IF(AND(AD1955&gt;=Settings!$B$8,M1955&gt;0),"Y","N")</f>
        <v/>
      </c>
      <c r="AV1955" s="91">
        <f>IF(OR(AH1955&gt;Settings!$B$9,AI1955&gt;Settings!$B$9),"Y","N")</f>
        <v/>
      </c>
      <c r="AW1955" s="91">
        <f>IF(AJ1955&lt;&gt;"Y","n/a",IF(AND(M1955&gt;0,AK1955&gt;Settings!$B$10),"Y","N"))</f>
        <v/>
      </c>
      <c r="AX1955" s="91">
        <f>IF(AO1955&gt;=Settings!$B$11,"Y","N")</f>
        <v/>
      </c>
      <c r="AY1955" s="99">
        <f>(AT1955="Y")+(AU1955="Y")+(AV1955="Y")+(AW1955="Y")+(AX1955="Y")</f>
        <v/>
      </c>
      <c r="AZ1955" s="94">
        <f>IF(AY1955=0,"None",_xlfn.TEXTJOIN(", ",TRUE(),IF(AT1955="Y","Breakout",""),IF(AU1955="Y","Accumulation",""),IF(AV1955="Y","Institutional buying",""),IF(AW1955="Y","Long buildup",""),IF(AX1955="Y","Momentum leader","")))</f>
        <v/>
      </c>
      <c r="BA1955" s="94">
        <f>IF(BW1955="","","Passes "&amp;AY1955&amp;" of 5 buy-side scans"&amp;IF(G1955="Y","; RED FLAG: filter out using Red flag column",""))</f>
        <v/>
      </c>
      <c r="BB1955" s="91" t="inlineStr">
        <is>
          <t>None</t>
        </is>
      </c>
      <c r="BC1955" s="92" t="inlineStr">
        <is>
          <t>N</t>
        </is>
      </c>
      <c r="BD1955" s="94" t="n"/>
      <c r="BE1955" s="94" t="n"/>
      <c r="BF1955" s="92">
        <f>IF(R1955*100000&gt;=Settings!$B$5,"Y","N")</f>
        <v/>
      </c>
      <c r="BG1955" s="91">
        <f>IF(F1955&gt;Settings!$B$6,"Y","N")</f>
        <v/>
      </c>
      <c r="BH1955" s="97" t="n">
        <v>-79.28</v>
      </c>
      <c r="BI1955" s="96" t="n">
        <v>-0.5</v>
      </c>
      <c r="BJ1955" s="96" t="n">
        <v>-19.14</v>
      </c>
      <c r="BK1955" s="96" t="n">
        <v>-1.05</v>
      </c>
      <c r="BL1955" s="96" t="n">
        <v>3.89</v>
      </c>
      <c r="BM1955" s="96" t="n">
        <v>-78.11</v>
      </c>
      <c r="BN1955" s="97" t="n">
        <v>-6.5</v>
      </c>
      <c r="BO1955" s="96" t="n">
        <v>-9.76</v>
      </c>
      <c r="BP1955" s="96" t="n">
        <v>-15.22</v>
      </c>
      <c r="BQ1955" s="96" t="n">
        <v>-37.72</v>
      </c>
      <c r="BR1955" s="91" t="inlineStr">
        <is>
          <t>Stacked down</t>
        </is>
      </c>
      <c r="BS1955" s="91" t="inlineStr">
        <is>
          <t>None</t>
        </is>
      </c>
      <c r="BT1955" s="96" t="n">
        <v>32.2</v>
      </c>
      <c r="BU1955" s="91" t="inlineStr">
        <is>
          <t>N</t>
        </is>
      </c>
      <c r="BV1955" s="99">
        <f>IF(OR(BF1955&lt;&gt;"Y",BG1955&lt;&gt;"Y"),"",(AND(ISNUMBER(BQ1955),BQ1955&gt;0))+(BR1955="Stacked up")+(AND(ISNUMBER(BH1955),BH1955&gt;=-Settings!$B$17))+(AND(ISNUMBER(BK1955),ISNUMBER(BM1955),BK1955&gt;0,BM1955&gt;0))+(AND(ISNUMBER(AQ1955),AQ1955&gt;=Settings!$B$18))+(AND(ISNUMBER(BT1955),BT1955&gt;=Settings!$B$19,BT1955&lt;=Settings!$B$20))+(AND(ISNUMBER(AS1955),AS1955&gt;0))+(AND(ISNUMBER(T1955),ISNUMBER(M1955),T1955&gt;=Settings!$B$21,M1955&gt;0))+(AND(ISNUMBER(AD1955),ISNUMBER(M1955),AD1955&gt;=Settings!$B$22,M1955&gt;0))+(AY1955&gt;=1))</f>
        <v/>
      </c>
      <c r="BW1955" s="91">
        <f>IF(OR(AY1955=0,BF1955&lt;&gt;"Y",BG1955&lt;&gt;"Y"),"",1+SUMPRODUCT(($A$6:$A$2604=A1955)*($AY$6:$AY$2604&gt;0)*($BF$6:$BF$2604="Y")*($BG$6:$BG$2604="Y")*(($AY$6:$AY$2604&gt;AY1955)+($AY$6:$AY$2604=AY1955)*($AD$6:$AD$2604&gt;AD1955))))</f>
        <v/>
      </c>
    </row>
    <row r="1956" ht="23.85" customHeight="1" s="55">
      <c r="A1956" s="90" t="n">
        <v>46296</v>
      </c>
      <c r="B1956" s="91" t="inlineStr">
        <is>
          <t>DREAMFOLKS</t>
        </is>
      </c>
      <c r="C1956" s="91" t="inlineStr">
        <is>
          <t>INE0JS101016</t>
        </is>
      </c>
      <c r="D1956" s="91" t="n"/>
      <c r="E1956" s="91" t="inlineStr">
        <is>
          <t>None</t>
        </is>
      </c>
      <c r="F1956" s="93" t="n">
        <v>328</v>
      </c>
      <c r="G1956" s="92" t="inlineStr">
        <is>
          <t>N</t>
        </is>
      </c>
      <c r="H1956" s="94" t="n"/>
      <c r="I1956" s="91" t="inlineStr">
        <is>
          <t>N</t>
        </is>
      </c>
      <c r="J1956" s="92">
        <f>IF(K1956="","N","Y")</f>
        <v/>
      </c>
      <c r="K1956" s="94">
        <f>_xlfn.TEXTJOIN("; ",TRUE,IF(P1956="52-wk low","52-wk low",""),IF(AND(AD1956&gt;=Settings!$B$12,M1956&lt;0),"Distribution",""),IF(AND(AJ1956="Y",M1956&lt;0,AK1956&lt;-Settings!$B$13),"Long unwinding",""),IF(AND(AJ1956="Y",M1956&lt;0,AK1956&gt;Settings!$B$13),"Short buildup",""))</f>
        <v/>
      </c>
      <c r="L1956" s="95" t="n">
        <v>61.5</v>
      </c>
      <c r="M1956" s="96" t="n">
        <v>-0.26</v>
      </c>
      <c r="N1956" s="93" t="n">
        <v>692</v>
      </c>
      <c r="O1956" s="91" t="inlineStr">
        <is>
          <t>None</t>
        </is>
      </c>
      <c r="P1956" s="91" t="inlineStr">
        <is>
          <t>None</t>
        </is>
      </c>
      <c r="Q1956" s="97" t="n">
        <v>0.71</v>
      </c>
      <c r="R1956" s="96" t="n">
        <v>0.51</v>
      </c>
      <c r="S1956" s="96" t="n">
        <v>1.46</v>
      </c>
      <c r="T1956" s="96" t="n">
        <v>1.35</v>
      </c>
      <c r="U1956" s="96" t="n">
        <v>1.16</v>
      </c>
      <c r="V1956" s="103" t="n">
        <v>0.83</v>
      </c>
      <c r="W1956" s="102" t="n">
        <v>4</v>
      </c>
      <c r="X1956" s="93" t="n"/>
      <c r="Y1956" s="91" t="inlineStr">
        <is>
          <t>None</t>
        </is>
      </c>
      <c r="Z1956" s="99" t="n">
        <v>46.19</v>
      </c>
      <c r="AA1956" s="96" t="n">
        <v>0.75</v>
      </c>
      <c r="AB1956" s="96" t="n">
        <v>0.79</v>
      </c>
      <c r="AC1956" s="96" t="n">
        <v>1.14</v>
      </c>
      <c r="AD1956" s="96" t="n">
        <v>1.12</v>
      </c>
      <c r="AE1956" s="96" t="n">
        <v>0.96</v>
      </c>
      <c r="AF1956" s="103" t="n">
        <v>1.05</v>
      </c>
      <c r="AG1956" s="91" t="inlineStr">
        <is>
          <t>Normal</t>
        </is>
      </c>
      <c r="AH1956" s="100" t="n">
        <v>0</v>
      </c>
      <c r="AI1956" s="101" t="n">
        <v>0</v>
      </c>
      <c r="AJ1956" s="92" t="inlineStr">
        <is>
          <t>N</t>
        </is>
      </c>
      <c r="AK1956" s="96" t="n"/>
      <c r="AL1956" s="91" t="inlineStr">
        <is>
          <t>n/a</t>
        </is>
      </c>
      <c r="AM1956" s="93" t="n"/>
      <c r="AN1956" s="92" t="inlineStr">
        <is>
          <t>None</t>
        </is>
      </c>
      <c r="AO1956" s="102" t="n">
        <v>0</v>
      </c>
      <c r="AP1956" s="103" t="n">
        <v>0.58</v>
      </c>
      <c r="AQ1956" s="102" t="n">
        <v>16</v>
      </c>
      <c r="AR1956" s="91" t="inlineStr">
        <is>
          <t>N</t>
        </is>
      </c>
      <c r="AS1956" s="104" t="n"/>
      <c r="AT1956" s="92">
        <f>IF(AND(P1956="52-wk high",T1956&gt;=Settings!$B$7),"Y","N")</f>
        <v/>
      </c>
      <c r="AU1956" s="91">
        <f>IF(AND(AD1956&gt;=Settings!$B$8,M1956&gt;0),"Y","N")</f>
        <v/>
      </c>
      <c r="AV1956" s="91">
        <f>IF(OR(AH1956&gt;Settings!$B$9,AI1956&gt;Settings!$B$9),"Y","N")</f>
        <v/>
      </c>
      <c r="AW1956" s="91">
        <f>IF(AJ1956&lt;&gt;"Y","n/a",IF(AND(M1956&gt;0,AK1956&gt;Settings!$B$10),"Y","N"))</f>
        <v/>
      </c>
      <c r="AX1956" s="91">
        <f>IF(AO1956&gt;=Settings!$B$11,"Y","N")</f>
        <v/>
      </c>
      <c r="AY1956" s="99">
        <f>(AT1956="Y")+(AU1956="Y")+(AV1956="Y")+(AW1956="Y")+(AX1956="Y")</f>
        <v/>
      </c>
      <c r="AZ1956" s="94">
        <f>IF(AY1956=0,"None",_xlfn.TEXTJOIN(", ",TRUE(),IF(AT1956="Y","Breakout",""),IF(AU1956="Y","Accumulation",""),IF(AV1956="Y","Institutional buying",""),IF(AW1956="Y","Long buildup",""),IF(AX1956="Y","Momentum leader","")))</f>
        <v/>
      </c>
      <c r="BA1956" s="94">
        <f>IF(BW1956="","","Passes "&amp;AY1956&amp;" of 5 buy-side scans"&amp;IF(G1956="Y","; RED FLAG: filter out using Red flag column",""))</f>
        <v/>
      </c>
      <c r="BB1956" s="91" t="inlineStr">
        <is>
          <t>None</t>
        </is>
      </c>
      <c r="BC1956" s="92" t="inlineStr">
        <is>
          <t>Y</t>
        </is>
      </c>
      <c r="BD1956" s="94" t="inlineStr">
        <is>
          <t>High-low range &gt;150% in 12 months</t>
        </is>
      </c>
      <c r="BE1956" s="94" t="n"/>
      <c r="BF1956" s="92">
        <f>IF(R1956*100000&gt;=Settings!$B$5,"Y","N")</f>
        <v/>
      </c>
      <c r="BG1956" s="91">
        <f>IF(F1956&gt;Settings!$B$6,"Y","N")</f>
        <v/>
      </c>
      <c r="BH1956" s="97" t="n">
        <v>-61.56</v>
      </c>
      <c r="BI1956" s="96" t="n">
        <v>-4.1</v>
      </c>
      <c r="BJ1956" s="96" t="n">
        <v>-7.32</v>
      </c>
      <c r="BK1956" s="96" t="n">
        <v>-11.2</v>
      </c>
      <c r="BL1956" s="96" t="n">
        <v>-9.1</v>
      </c>
      <c r="BM1956" s="96" t="n">
        <v>-39.8</v>
      </c>
      <c r="BN1956" s="97" t="n">
        <v>-4.19</v>
      </c>
      <c r="BO1956" s="96" t="n">
        <v>-7.32</v>
      </c>
      <c r="BP1956" s="96" t="n">
        <v>-12.3</v>
      </c>
      <c r="BQ1956" s="96" t="n">
        <v>-21.83</v>
      </c>
      <c r="BR1956" s="91" t="inlineStr">
        <is>
          <t>Stacked down</t>
        </is>
      </c>
      <c r="BS1956" s="91" t="inlineStr">
        <is>
          <t>None</t>
        </is>
      </c>
      <c r="BT1956" s="96" t="n">
        <v>27.7</v>
      </c>
      <c r="BU1956" s="91" t="inlineStr">
        <is>
          <t>N</t>
        </is>
      </c>
      <c r="BV1956" s="99">
        <f>IF(OR(BF1956&lt;&gt;"Y",BG1956&lt;&gt;"Y"),"",(AND(ISNUMBER(BQ1956),BQ1956&gt;0))+(BR1956="Stacked up")+(AND(ISNUMBER(BH1956),BH1956&gt;=-Settings!$B$17))+(AND(ISNUMBER(BK1956),ISNUMBER(BM1956),BK1956&gt;0,BM1956&gt;0))+(AND(ISNUMBER(AQ1956),AQ1956&gt;=Settings!$B$18))+(AND(ISNUMBER(BT1956),BT1956&gt;=Settings!$B$19,BT1956&lt;=Settings!$B$20))+(AND(ISNUMBER(AS1956),AS1956&gt;0))+(AND(ISNUMBER(T1956),ISNUMBER(M1956),T1956&gt;=Settings!$B$21,M1956&gt;0))+(AND(ISNUMBER(AD1956),ISNUMBER(M1956),AD1956&gt;=Settings!$B$22,M1956&gt;0))+(AY1956&gt;=1))</f>
        <v/>
      </c>
      <c r="BW1956" s="91">
        <f>IF(OR(AY1956=0,BF1956&lt;&gt;"Y",BG1956&lt;&gt;"Y"),"",1+SUMPRODUCT(($A$6:$A$2604=A1956)*($AY$6:$AY$2604&gt;0)*($BF$6:$BF$2604="Y")*($BG$6:$BG$2604="Y")*(($AY$6:$AY$2604&gt;AY1956)+($AY$6:$AY$2604=AY1956)*($AD$6:$AD$2604&gt;AD1956))))</f>
        <v/>
      </c>
    </row>
    <row r="1957" ht="23.85" customHeight="1" s="55">
      <c r="A1957" s="90" t="n">
        <v>46296</v>
      </c>
      <c r="B1957" s="91" t="inlineStr">
        <is>
          <t>OMFREIGHT</t>
        </is>
      </c>
      <c r="C1957" s="91" t="inlineStr">
        <is>
          <t>INE1BZC01019</t>
        </is>
      </c>
      <c r="D1957" s="91" t="n"/>
      <c r="E1957" s="91" t="inlineStr">
        <is>
          <t>None</t>
        </is>
      </c>
      <c r="F1957" s="93" t="n">
        <v>328</v>
      </c>
      <c r="G1957" s="92" t="inlineStr">
        <is>
          <t>Y</t>
        </is>
      </c>
      <c r="H1957" s="94" t="inlineStr">
        <is>
          <t>T2T (BE series)</t>
        </is>
      </c>
      <c r="I1957" s="91" t="inlineStr">
        <is>
          <t>Y</t>
        </is>
      </c>
      <c r="J1957" s="92">
        <f>IF(K1957="","N","Y")</f>
        <v/>
      </c>
      <c r="K1957" s="94">
        <f>_xlfn.TEXTJOIN("; ",TRUE,IF(P1957="52-wk low","52-wk low",""),IF(AND(AD1957&gt;=Settings!$B$12,M1957&lt;0),"Distribution",""),IF(AND(AJ1957="Y",M1957&lt;0,AK1957&lt;-Settings!$B$13),"Long unwinding",""),IF(AND(AJ1957="Y",M1957&lt;0,AK1957&gt;Settings!$B$13),"Short buildup",""))</f>
        <v/>
      </c>
      <c r="L1957" s="95" t="n">
        <v>97.5</v>
      </c>
      <c r="M1957" s="96" t="n">
        <v>3.72</v>
      </c>
      <c r="N1957" s="93" t="n">
        <v>94</v>
      </c>
      <c r="O1957" s="91" t="inlineStr">
        <is>
          <t>None</t>
        </is>
      </c>
      <c r="P1957" s="91" t="inlineStr">
        <is>
          <t>None</t>
        </is>
      </c>
      <c r="Q1957" s="97" t="n">
        <v>0.27</v>
      </c>
      <c r="R1957" s="96" t="n">
        <v>0.09</v>
      </c>
      <c r="S1957" s="96" t="n">
        <v>3.41</v>
      </c>
      <c r="T1957" s="96" t="n">
        <v>2.7</v>
      </c>
      <c r="U1957" s="96" t="n">
        <v>0.55</v>
      </c>
      <c r="V1957" s="103" t="n">
        <v>0.19</v>
      </c>
      <c r="W1957" s="102" t="n">
        <v>0</v>
      </c>
      <c r="X1957" s="93" t="n"/>
      <c r="Y1957" s="91" t="inlineStr">
        <is>
          <t>None</t>
        </is>
      </c>
      <c r="Z1957" s="99" t="n"/>
      <c r="AA1957" s="96" t="n"/>
      <c r="AB1957" s="96" t="n"/>
      <c r="AC1957" s="96" t="n"/>
      <c r="AD1957" s="96" t="n"/>
      <c r="AE1957" s="96" t="n"/>
      <c r="AF1957" s="103" t="n"/>
      <c r="AG1957" s="91" t="inlineStr">
        <is>
          <t>No delivery data</t>
        </is>
      </c>
      <c r="AH1957" s="100" t="n">
        <v>0</v>
      </c>
      <c r="AI1957" s="101" t="n">
        <v>0</v>
      </c>
      <c r="AJ1957" s="92" t="inlineStr">
        <is>
          <t>N</t>
        </is>
      </c>
      <c r="AK1957" s="96" t="n"/>
      <c r="AL1957" s="91" t="inlineStr">
        <is>
          <t>n/a</t>
        </is>
      </c>
      <c r="AM1957" s="93" t="n"/>
      <c r="AN1957" s="92" t="inlineStr">
        <is>
          <t>None</t>
        </is>
      </c>
      <c r="AO1957" s="102" t="n">
        <v>0</v>
      </c>
      <c r="AP1957" s="103" t="n"/>
      <c r="AQ1957" s="102" t="n"/>
      <c r="AR1957" s="91" t="inlineStr">
        <is>
          <t>N</t>
        </is>
      </c>
      <c r="AS1957" s="104" t="n"/>
      <c r="AT1957" s="92">
        <f>IF(AND(P1957="52-wk high",T1957&gt;=Settings!$B$7),"Y","N")</f>
        <v/>
      </c>
      <c r="AU1957" s="91">
        <f>IF(AND(AD1957&gt;=Settings!$B$8,M1957&gt;0),"Y","N")</f>
        <v/>
      </c>
      <c r="AV1957" s="91">
        <f>IF(OR(AH1957&gt;Settings!$B$9,AI1957&gt;Settings!$B$9),"Y","N")</f>
        <v/>
      </c>
      <c r="AW1957" s="91">
        <f>IF(AJ1957&lt;&gt;"Y","n/a",IF(AND(M1957&gt;0,AK1957&gt;Settings!$B$10),"Y","N"))</f>
        <v/>
      </c>
      <c r="AX1957" s="91">
        <f>IF(AO1957&gt;=Settings!$B$11,"Y","N")</f>
        <v/>
      </c>
      <c r="AY1957" s="99">
        <f>(AT1957="Y")+(AU1957="Y")+(AV1957="Y")+(AW1957="Y")+(AX1957="Y")</f>
        <v/>
      </c>
      <c r="AZ1957" s="94">
        <f>IF(AY1957=0,"None",_xlfn.TEXTJOIN(", ",TRUE(),IF(AT1957="Y","Breakout",""),IF(AU1957="Y","Accumulation",""),IF(AV1957="Y","Institutional buying",""),IF(AW1957="Y","Long buildup",""),IF(AX1957="Y","Momentum leader","")))</f>
        <v/>
      </c>
      <c r="BA1957" s="94">
        <f>IF(BW1957="","","Passes "&amp;AY1957&amp;" of 5 buy-side scans"&amp;IF(G1957="Y","; RED FLAG: filter out using Red flag column",""))</f>
        <v/>
      </c>
      <c r="BB1957" s="91" t="inlineStr">
        <is>
          <t>None</t>
        </is>
      </c>
      <c r="BC1957" s="92" t="inlineStr">
        <is>
          <t>Y</t>
        </is>
      </c>
      <c r="BD1957" s="94" t="inlineStr">
        <is>
          <t>Few traders (&lt;100 unique PAN, 30 days)</t>
        </is>
      </c>
      <c r="BE1957" s="94" t="n"/>
      <c r="BF1957" s="92">
        <f>IF(R1957*100000&gt;=Settings!$B$5,"Y","N")</f>
        <v/>
      </c>
      <c r="BG1957" s="91">
        <f>IF(F1957&gt;Settings!$B$6,"Y","N")</f>
        <v/>
      </c>
      <c r="BH1957" s="97" t="n">
        <v>-14.72</v>
      </c>
      <c r="BI1957" s="96" t="n">
        <v>6.17</v>
      </c>
      <c r="BJ1957" s="96" t="n">
        <v>8.41</v>
      </c>
      <c r="BK1957" s="96" t="n">
        <v>-12.76</v>
      </c>
      <c r="BL1957" s="96" t="n">
        <v>46.97</v>
      </c>
      <c r="BM1957" s="96" t="n"/>
      <c r="BN1957" s="97" t="n">
        <v>7.23</v>
      </c>
      <c r="BO1957" s="96" t="n">
        <v>7.65</v>
      </c>
      <c r="BP1957" s="96" t="n">
        <v>8.779999999999999</v>
      </c>
      <c r="BQ1957" s="96" t="n">
        <v>10.21</v>
      </c>
      <c r="BR1957" s="91" t="inlineStr">
        <is>
          <t>Stacked up</t>
        </is>
      </c>
      <c r="BS1957" s="91" t="inlineStr">
        <is>
          <t>Bullish cross</t>
        </is>
      </c>
      <c r="BT1957" s="96" t="n">
        <v>72</v>
      </c>
      <c r="BU1957" s="91" t="inlineStr">
        <is>
          <t>Y</t>
        </is>
      </c>
      <c r="BV1957" s="99">
        <f>IF(OR(BF1957&lt;&gt;"Y",BG1957&lt;&gt;"Y"),"",(AND(ISNUMBER(BQ1957),BQ1957&gt;0))+(BR1957="Stacked up")+(AND(ISNUMBER(BH1957),BH1957&gt;=-Settings!$B$17))+(AND(ISNUMBER(BK1957),ISNUMBER(BM1957),BK1957&gt;0,BM1957&gt;0))+(AND(ISNUMBER(AQ1957),AQ1957&gt;=Settings!$B$18))+(AND(ISNUMBER(BT1957),BT1957&gt;=Settings!$B$19,BT1957&lt;=Settings!$B$20))+(AND(ISNUMBER(AS1957),AS1957&gt;0))+(AND(ISNUMBER(T1957),ISNUMBER(M1957),T1957&gt;=Settings!$B$21,M1957&gt;0))+(AND(ISNUMBER(AD1957),ISNUMBER(M1957),AD1957&gt;=Settings!$B$22,M1957&gt;0))+(AY1957&gt;=1))</f>
        <v/>
      </c>
      <c r="BW1957" s="91">
        <f>IF(OR(AY1957=0,BF1957&lt;&gt;"Y",BG1957&lt;&gt;"Y"),"",1+SUMPRODUCT(($A$6:$A$2604=A1957)*($AY$6:$AY$2604&gt;0)*($BF$6:$BF$2604="Y")*($BG$6:$BG$2604="Y")*(($AY$6:$AY$2604&gt;AY1957)+($AY$6:$AY$2604=AY1957)*($AD$6:$AD$2604&gt;AD1957))))</f>
        <v/>
      </c>
    </row>
    <row r="1958" ht="23.85" customHeight="1" s="55">
      <c r="A1958" s="90" t="n">
        <v>46296</v>
      </c>
      <c r="B1958" s="91" t="inlineStr">
        <is>
          <t>QUINT</t>
        </is>
      </c>
      <c r="C1958" s="91" t="inlineStr">
        <is>
          <t>INE641R01017</t>
        </is>
      </c>
      <c r="D1958" s="91" t="n"/>
      <c r="E1958" s="91" t="inlineStr">
        <is>
          <t>None</t>
        </is>
      </c>
      <c r="F1958" s="93" t="n">
        <v>325</v>
      </c>
      <c r="G1958" s="92" t="inlineStr">
        <is>
          <t>Y</t>
        </is>
      </c>
      <c r="H1958" s="94" t="inlineStr">
        <is>
          <t>ESM Stage 1; T2T (BE series)</t>
        </is>
      </c>
      <c r="I1958" s="91" t="inlineStr">
        <is>
          <t>Y</t>
        </is>
      </c>
      <c r="J1958" s="92">
        <f>IF(K1958="","N","Y")</f>
        <v/>
      </c>
      <c r="K1958" s="94">
        <f>_xlfn.TEXTJOIN("; ",TRUE,IF(P1958="52-wk low","52-wk low",""),IF(AND(AD1958&gt;=Settings!$B$12,M1958&lt;0),"Distribution",""),IF(AND(AJ1958="Y",M1958&lt;0,AK1958&lt;-Settings!$B$13),"Long unwinding",""),IF(AND(AJ1958="Y",M1958&lt;0,AK1958&gt;Settings!$B$13),"Short buildup",""))</f>
        <v/>
      </c>
      <c r="L1958" s="95" t="n">
        <v>68.73999999999999</v>
      </c>
      <c r="M1958" s="96" t="n">
        <v>-4.99</v>
      </c>
      <c r="N1958" s="93" t="n">
        <v>2485</v>
      </c>
      <c r="O1958" s="91" t="inlineStr">
        <is>
          <t>None</t>
        </is>
      </c>
      <c r="P1958" s="91" t="inlineStr">
        <is>
          <t>None</t>
        </is>
      </c>
      <c r="Q1958" s="97" t="n">
        <v>0.37</v>
      </c>
      <c r="R1958" s="96" t="n">
        <v>1.15</v>
      </c>
      <c r="S1958" s="96" t="n">
        <v>0.33</v>
      </c>
      <c r="T1958" s="96" t="n">
        <v>0.72</v>
      </c>
      <c r="U1958" s="96" t="n">
        <v>1.34</v>
      </c>
      <c r="V1958" s="103" t="n">
        <v>4.11</v>
      </c>
      <c r="W1958" s="102" t="n"/>
      <c r="X1958" s="93" t="n"/>
      <c r="Y1958" s="91" t="inlineStr">
        <is>
          <t>None</t>
        </is>
      </c>
      <c r="Z1958" s="99" t="n"/>
      <c r="AA1958" s="96" t="n"/>
      <c r="AB1958" s="96" t="n"/>
      <c r="AC1958" s="96" t="n"/>
      <c r="AD1958" s="96" t="n"/>
      <c r="AE1958" s="96" t="n"/>
      <c r="AF1958" s="103" t="n"/>
      <c r="AG1958" s="91" t="inlineStr">
        <is>
          <t>Drying up</t>
        </is>
      </c>
      <c r="AH1958" s="100" t="n">
        <v>0</v>
      </c>
      <c r="AI1958" s="101" t="n">
        <v>0</v>
      </c>
      <c r="AJ1958" s="92" t="inlineStr">
        <is>
          <t>N</t>
        </is>
      </c>
      <c r="AK1958" s="96" t="n"/>
      <c r="AL1958" s="91" t="inlineStr">
        <is>
          <t>n/a</t>
        </is>
      </c>
      <c r="AM1958" s="93" t="n"/>
      <c r="AN1958" s="92" t="inlineStr">
        <is>
          <t>None</t>
        </is>
      </c>
      <c r="AO1958" s="102" t="n">
        <v>0</v>
      </c>
      <c r="AP1958" s="103" t="n"/>
      <c r="AQ1958" s="102" t="n"/>
      <c r="AR1958" s="91" t="inlineStr">
        <is>
          <t>N</t>
        </is>
      </c>
      <c r="AS1958" s="104" t="n"/>
      <c r="AT1958" s="92">
        <f>IF(AND(P1958="52-wk high",T1958&gt;=Settings!$B$7),"Y","N")</f>
        <v/>
      </c>
      <c r="AU1958" s="91">
        <f>IF(AND(AD1958&gt;=Settings!$B$8,M1958&gt;0),"Y","N")</f>
        <v/>
      </c>
      <c r="AV1958" s="91">
        <f>IF(OR(AH1958&gt;Settings!$B$9,AI1958&gt;Settings!$B$9),"Y","N")</f>
        <v/>
      </c>
      <c r="AW1958" s="91">
        <f>IF(AJ1958&lt;&gt;"Y","n/a",IF(AND(M1958&gt;0,AK1958&gt;Settings!$B$10),"Y","N"))</f>
        <v/>
      </c>
      <c r="AX1958" s="91">
        <f>IF(AO1958&gt;=Settings!$B$11,"Y","N")</f>
        <v/>
      </c>
      <c r="AY1958" s="99">
        <f>(AT1958="Y")+(AU1958="Y")+(AV1958="Y")+(AW1958="Y")+(AX1958="Y")</f>
        <v/>
      </c>
      <c r="AZ1958" s="94">
        <f>IF(AY1958=0,"None",_xlfn.TEXTJOIN(", ",TRUE(),IF(AT1958="Y","Breakout",""),IF(AU1958="Y","Accumulation",""),IF(AV1958="Y","Institutional buying",""),IF(AW1958="Y","Long buildup",""),IF(AX1958="Y","Momentum leader","")))</f>
        <v/>
      </c>
      <c r="BA1958" s="94">
        <f>IF(BW1958="","","Passes "&amp;AY1958&amp;" of 5 buy-side scans"&amp;IF(G1958="Y","; RED FLAG: filter out using Red flag column",""))</f>
        <v/>
      </c>
      <c r="BB1958" s="91" t="inlineStr">
        <is>
          <t>Lower</t>
        </is>
      </c>
      <c r="BC1958" s="92" t="inlineStr">
        <is>
          <t>N</t>
        </is>
      </c>
      <c r="BD1958" s="94" t="n"/>
      <c r="BE1958" s="94" t="n"/>
      <c r="BF1958" s="92">
        <f>IF(R1958*100000&gt;=Settings!$B$5,"Y","N")</f>
        <v/>
      </c>
      <c r="BG1958" s="91">
        <f>IF(F1958&gt;Settings!$B$6,"Y","N")</f>
        <v/>
      </c>
      <c r="BH1958" s="97" t="n">
        <v>-23.62</v>
      </c>
      <c r="BI1958" s="96" t="n">
        <v>-22.59</v>
      </c>
      <c r="BJ1958" s="96" t="n">
        <v>67.78</v>
      </c>
      <c r="BK1958" s="96" t="n">
        <v>71.20999999999999</v>
      </c>
      <c r="BL1958" s="96" t="n"/>
      <c r="BM1958" s="96" t="n"/>
      <c r="BN1958" s="97" t="n">
        <v>5.18</v>
      </c>
      <c r="BO1958" s="96" t="n">
        <v>28.23</v>
      </c>
      <c r="BP1958" s="96" t="n">
        <v>43.76</v>
      </c>
      <c r="BQ1958" s="96" t="n"/>
      <c r="BR1958" s="91" t="n"/>
      <c r="BS1958" s="91" t="inlineStr">
        <is>
          <t>None</t>
        </is>
      </c>
      <c r="BT1958" s="96" t="n">
        <v>52.1</v>
      </c>
      <c r="BU1958" s="91" t="n"/>
      <c r="BV1958" s="99">
        <f>IF(OR(BF1958&lt;&gt;"Y",BG1958&lt;&gt;"Y"),"",(AND(ISNUMBER(BQ1958),BQ1958&gt;0))+(BR1958="Stacked up")+(AND(ISNUMBER(BH1958),BH1958&gt;=-Settings!$B$17))+(AND(ISNUMBER(BK1958),ISNUMBER(BM1958),BK1958&gt;0,BM1958&gt;0))+(AND(ISNUMBER(AQ1958),AQ1958&gt;=Settings!$B$18))+(AND(ISNUMBER(BT1958),BT1958&gt;=Settings!$B$19,BT1958&lt;=Settings!$B$20))+(AND(ISNUMBER(AS1958),AS1958&gt;0))+(AND(ISNUMBER(T1958),ISNUMBER(M1958),T1958&gt;=Settings!$B$21,M1958&gt;0))+(AND(ISNUMBER(AD1958),ISNUMBER(M1958),AD1958&gt;=Settings!$B$22,M1958&gt;0))+(AY1958&gt;=1))</f>
        <v/>
      </c>
      <c r="BW1958" s="91">
        <f>IF(OR(AY1958=0,BF1958&lt;&gt;"Y",BG1958&lt;&gt;"Y"),"",1+SUMPRODUCT(($A$6:$A$2604=A1958)*($AY$6:$AY$2604&gt;0)*($BF$6:$BF$2604="Y")*($BG$6:$BG$2604="Y")*(($AY$6:$AY$2604&gt;AY1958)+($AY$6:$AY$2604=AY1958)*($AD$6:$AD$2604&gt;AD1958))))</f>
        <v/>
      </c>
    </row>
    <row r="1959" ht="23.85" customHeight="1" s="55">
      <c r="A1959" s="90" t="n">
        <v>46296</v>
      </c>
      <c r="B1959" s="91" t="inlineStr">
        <is>
          <t>VGL</t>
        </is>
      </c>
      <c r="C1959" s="91" t="inlineStr">
        <is>
          <t>INE273D01027</t>
        </is>
      </c>
      <c r="D1959" s="91" t="n"/>
      <c r="E1959" s="91" t="inlineStr">
        <is>
          <t>None</t>
        </is>
      </c>
      <c r="F1959" s="93" t="n">
        <v>325</v>
      </c>
      <c r="G1959" s="92" t="inlineStr">
        <is>
          <t>Y</t>
        </is>
      </c>
      <c r="H1959" s="94" t="inlineStr">
        <is>
          <t>Long-term ASM Stage 1</t>
        </is>
      </c>
      <c r="I1959" s="91" t="inlineStr">
        <is>
          <t>N</t>
        </is>
      </c>
      <c r="J1959" s="92">
        <f>IF(K1959="","N","Y")</f>
        <v/>
      </c>
      <c r="K1959" s="94">
        <f>_xlfn.TEXTJOIN("; ",TRUE,IF(P1959="52-wk low","52-wk low",""),IF(AND(AD1959&gt;=Settings!$B$12,M1959&lt;0),"Distribution",""),IF(AND(AJ1959="Y",M1959&lt;0,AK1959&lt;-Settings!$B$13),"Long unwinding",""),IF(AND(AJ1959="Y",M1959&lt;0,AK1959&gt;Settings!$B$13),"Short buildup",""))</f>
        <v/>
      </c>
      <c r="L1959" s="95" t="n">
        <v>63.11</v>
      </c>
      <c r="M1959" s="96" t="n">
        <v>-1.47</v>
      </c>
      <c r="N1959" s="93" t="n">
        <v>1305</v>
      </c>
      <c r="O1959" s="91" t="inlineStr">
        <is>
          <t>None</t>
        </is>
      </c>
      <c r="P1959" s="91" t="inlineStr">
        <is>
          <t>None</t>
        </is>
      </c>
      <c r="Q1959" s="97" t="n">
        <v>0.66</v>
      </c>
      <c r="R1959" s="96" t="n">
        <v>2.66</v>
      </c>
      <c r="S1959" s="96" t="n">
        <v>0.25</v>
      </c>
      <c r="T1959" s="96" t="n">
        <v>0.55</v>
      </c>
      <c r="U1959" s="96" t="n">
        <v>0.4</v>
      </c>
      <c r="V1959" s="103" t="n">
        <v>1.62</v>
      </c>
      <c r="W1959" s="102" t="n">
        <v>6</v>
      </c>
      <c r="X1959" s="93" t="n"/>
      <c r="Y1959" s="91" t="inlineStr">
        <is>
          <t>None</t>
        </is>
      </c>
      <c r="Z1959" s="99" t="n">
        <v>80.38</v>
      </c>
      <c r="AA1959" s="96" t="n">
        <v>1.39</v>
      </c>
      <c r="AB1959" s="96" t="n">
        <v>1.35</v>
      </c>
      <c r="AC1959" s="96" t="n">
        <v>0.61</v>
      </c>
      <c r="AD1959" s="96" t="n">
        <v>1.24</v>
      </c>
      <c r="AE1959" s="96" t="n">
        <v>0.89</v>
      </c>
      <c r="AF1959" s="103" t="n">
        <v>0.93</v>
      </c>
      <c r="AG1959" s="91" t="inlineStr">
        <is>
          <t>Drying up</t>
        </is>
      </c>
      <c r="AH1959" s="100" t="n">
        <v>0</v>
      </c>
      <c r="AI1959" s="101" t="n">
        <v>0</v>
      </c>
      <c r="AJ1959" s="92" t="inlineStr">
        <is>
          <t>N</t>
        </is>
      </c>
      <c r="AK1959" s="96" t="n"/>
      <c r="AL1959" s="91" t="inlineStr">
        <is>
          <t>n/a</t>
        </is>
      </c>
      <c r="AM1959" s="93" t="n"/>
      <c r="AN1959" s="92" t="inlineStr">
        <is>
          <t>None</t>
        </is>
      </c>
      <c r="AO1959" s="102" t="n">
        <v>0</v>
      </c>
      <c r="AP1959" s="103" t="n"/>
      <c r="AQ1959" s="102" t="n"/>
      <c r="AR1959" s="91" t="inlineStr">
        <is>
          <t>N</t>
        </is>
      </c>
      <c r="AS1959" s="104" t="n"/>
      <c r="AT1959" s="92">
        <f>IF(AND(P1959="52-wk high",T1959&gt;=Settings!$B$7),"Y","N")</f>
        <v/>
      </c>
      <c r="AU1959" s="91">
        <f>IF(AND(AD1959&gt;=Settings!$B$8,M1959&gt;0),"Y","N")</f>
        <v/>
      </c>
      <c r="AV1959" s="91">
        <f>IF(OR(AH1959&gt;Settings!$B$9,AI1959&gt;Settings!$B$9),"Y","N")</f>
        <v/>
      </c>
      <c r="AW1959" s="91">
        <f>IF(AJ1959&lt;&gt;"Y","n/a",IF(AND(M1959&gt;0,AK1959&gt;Settings!$B$10),"Y","N"))</f>
        <v/>
      </c>
      <c r="AX1959" s="91">
        <f>IF(AO1959&gt;=Settings!$B$11,"Y","N")</f>
        <v/>
      </c>
      <c r="AY1959" s="99">
        <f>(AT1959="Y")+(AU1959="Y")+(AV1959="Y")+(AW1959="Y")+(AX1959="Y")</f>
        <v/>
      </c>
      <c r="AZ1959" s="94">
        <f>IF(AY1959=0,"None",_xlfn.TEXTJOIN(", ",TRUE(),IF(AT1959="Y","Breakout",""),IF(AU1959="Y","Accumulation",""),IF(AV1959="Y","Institutional buying",""),IF(AW1959="Y","Long buildup",""),IF(AX1959="Y","Momentum leader","")))</f>
        <v/>
      </c>
      <c r="BA1959" s="94">
        <f>IF(BW1959="","","Passes "&amp;AY1959&amp;" of 5 buy-side scans"&amp;IF(G1959="Y","; RED FLAG: filter out using Red flag column",""))</f>
        <v/>
      </c>
      <c r="BB1959" s="91" t="inlineStr">
        <is>
          <t>None</t>
        </is>
      </c>
      <c r="BC1959" s="92" t="inlineStr">
        <is>
          <t>N</t>
        </is>
      </c>
      <c r="BD1959" s="94" t="n"/>
      <c r="BE1959" s="94" t="inlineStr">
        <is>
          <t>FVSPLT FRM RS 10 TO RS 5, ex 02-Mar-2026</t>
        </is>
      </c>
      <c r="BF1959" s="92">
        <f>IF(R1959*100000&gt;=Settings!$B$5,"Y","N")</f>
        <v/>
      </c>
      <c r="BG1959" s="91">
        <f>IF(F1959&gt;Settings!$B$6,"Y","N")</f>
        <v/>
      </c>
      <c r="BH1959" s="97" t="n">
        <v>-25.62</v>
      </c>
      <c r="BI1959" s="96" t="n">
        <v>-5.13</v>
      </c>
      <c r="BJ1959" s="96" t="n">
        <v>10.68</v>
      </c>
      <c r="BK1959" s="96" t="n">
        <v>-0.79</v>
      </c>
      <c r="BL1959" s="96" t="n">
        <v>23.96</v>
      </c>
      <c r="BM1959" s="96" t="n"/>
      <c r="BN1959" s="97" t="n">
        <v>-0.99</v>
      </c>
      <c r="BO1959" s="96" t="n">
        <v>1.18</v>
      </c>
      <c r="BP1959" s="96" t="n">
        <v>0.73</v>
      </c>
      <c r="BQ1959" s="96" t="n"/>
      <c r="BR1959" s="91" t="n"/>
      <c r="BS1959" s="91" t="inlineStr">
        <is>
          <t>None</t>
        </is>
      </c>
      <c r="BT1959" s="96" t="n">
        <v>46</v>
      </c>
      <c r="BU1959" s="91" t="n"/>
      <c r="BV1959" s="99">
        <f>IF(OR(BF1959&lt;&gt;"Y",BG1959&lt;&gt;"Y"),"",(AND(ISNUMBER(BQ1959),BQ1959&gt;0))+(BR1959="Stacked up")+(AND(ISNUMBER(BH1959),BH1959&gt;=-Settings!$B$17))+(AND(ISNUMBER(BK1959),ISNUMBER(BM1959),BK1959&gt;0,BM1959&gt;0))+(AND(ISNUMBER(AQ1959),AQ1959&gt;=Settings!$B$18))+(AND(ISNUMBER(BT1959),BT1959&gt;=Settings!$B$19,BT1959&lt;=Settings!$B$20))+(AND(ISNUMBER(AS1959),AS1959&gt;0))+(AND(ISNUMBER(T1959),ISNUMBER(M1959),T1959&gt;=Settings!$B$21,M1959&gt;0))+(AND(ISNUMBER(AD1959),ISNUMBER(M1959),AD1959&gt;=Settings!$B$22,M1959&gt;0))+(AY1959&gt;=1))</f>
        <v/>
      </c>
      <c r="BW1959" s="91">
        <f>IF(OR(AY1959=0,BF1959&lt;&gt;"Y",BG1959&lt;&gt;"Y"),"",1+SUMPRODUCT(($A$6:$A$2604=A1959)*($AY$6:$AY$2604&gt;0)*($BF$6:$BF$2604="Y")*($BG$6:$BG$2604="Y")*(($AY$6:$AY$2604&gt;AY1959)+($AY$6:$AY$2604=AY1959)*($AD$6:$AD$2604&gt;AD1959))))</f>
        <v/>
      </c>
    </row>
    <row r="1960" ht="23.85" customHeight="1" s="55">
      <c r="A1960" s="90" t="n">
        <v>46296</v>
      </c>
      <c r="B1960" s="91" t="inlineStr">
        <is>
          <t>BELLACASA</t>
        </is>
      </c>
      <c r="C1960" s="91" t="inlineStr">
        <is>
          <t>INE344T01014</t>
        </is>
      </c>
      <c r="D1960" s="91" t="n"/>
      <c r="E1960" s="91" t="inlineStr">
        <is>
          <t>None</t>
        </is>
      </c>
      <c r="F1960" s="93" t="n">
        <v>323</v>
      </c>
      <c r="G1960" s="92" t="inlineStr">
        <is>
          <t>N</t>
        </is>
      </c>
      <c r="H1960" s="94" t="n"/>
      <c r="I1960" s="91" t="inlineStr">
        <is>
          <t>N</t>
        </is>
      </c>
      <c r="J1960" s="92">
        <f>IF(K1960="","N","Y")</f>
        <v/>
      </c>
      <c r="K1960" s="94">
        <f>_xlfn.TEXTJOIN("; ",TRUE,IF(P1960="52-wk low","52-wk low",""),IF(AND(AD1960&gt;=Settings!$B$12,M1960&lt;0),"Distribution",""),IF(AND(AJ1960="Y",M1960&lt;0,AK1960&lt;-Settings!$B$13),"Long unwinding",""),IF(AND(AJ1960="Y",M1960&lt;0,AK1960&gt;Settings!$B$13),"Short buildup",""))</f>
        <v/>
      </c>
      <c r="L1960" s="95" t="n">
        <v>241.22</v>
      </c>
      <c r="M1960" s="96" t="n">
        <v>-2.19</v>
      </c>
      <c r="N1960" s="93" t="n">
        <v>1737</v>
      </c>
      <c r="O1960" s="91" t="inlineStr">
        <is>
          <t>None</t>
        </is>
      </c>
      <c r="P1960" s="91" t="inlineStr">
        <is>
          <t>None</t>
        </is>
      </c>
      <c r="Q1960" s="97" t="n">
        <v>0.1</v>
      </c>
      <c r="R1960" s="96" t="n">
        <v>0.17</v>
      </c>
      <c r="S1960" s="96" t="n">
        <v>0.6</v>
      </c>
      <c r="T1960" s="96" t="n">
        <v>0.63</v>
      </c>
      <c r="U1960" s="96" t="n">
        <v>0.71</v>
      </c>
      <c r="V1960" s="103" t="n">
        <v>1.19</v>
      </c>
      <c r="W1960" s="102" t="n">
        <v>9</v>
      </c>
      <c r="X1960" s="93" t="n"/>
      <c r="Y1960" s="91" t="inlineStr">
        <is>
          <t>None</t>
        </is>
      </c>
      <c r="Z1960" s="99" t="n">
        <v>32.11</v>
      </c>
      <c r="AA1960" s="96" t="n">
        <v>0.5</v>
      </c>
      <c r="AB1960" s="96" t="n">
        <v>0.49</v>
      </c>
      <c r="AC1960" s="96" t="n">
        <v>0.29</v>
      </c>
      <c r="AD1960" s="96" t="n">
        <v>0.3</v>
      </c>
      <c r="AE1960" s="96" t="n">
        <v>0.34</v>
      </c>
      <c r="AF1960" s="103" t="n">
        <v>0.99</v>
      </c>
      <c r="AG1960" s="91" t="inlineStr">
        <is>
          <t>Normal</t>
        </is>
      </c>
      <c r="AH1960" s="100" t="n">
        <v>0</v>
      </c>
      <c r="AI1960" s="101" t="n">
        <v>0</v>
      </c>
      <c r="AJ1960" s="92" t="inlineStr">
        <is>
          <t>N</t>
        </is>
      </c>
      <c r="AK1960" s="96" t="n"/>
      <c r="AL1960" s="91" t="inlineStr">
        <is>
          <t>n/a</t>
        </is>
      </c>
      <c r="AM1960" s="93" t="n"/>
      <c r="AN1960" s="92" t="inlineStr">
        <is>
          <t>None</t>
        </is>
      </c>
      <c r="AO1960" s="102" t="n">
        <v>0</v>
      </c>
      <c r="AP1960" s="103" t="n">
        <v>0.6</v>
      </c>
      <c r="AQ1960" s="102" t="n">
        <v>20</v>
      </c>
      <c r="AR1960" s="91" t="inlineStr">
        <is>
          <t>N</t>
        </is>
      </c>
      <c r="AS1960" s="104" t="n"/>
      <c r="AT1960" s="92">
        <f>IF(AND(P1960="52-wk high",T1960&gt;=Settings!$B$7),"Y","N")</f>
        <v/>
      </c>
      <c r="AU1960" s="91">
        <f>IF(AND(AD1960&gt;=Settings!$B$8,M1960&gt;0),"Y","N")</f>
        <v/>
      </c>
      <c r="AV1960" s="91">
        <f>IF(OR(AH1960&gt;Settings!$B$9,AI1960&gt;Settings!$B$9),"Y","N")</f>
        <v/>
      </c>
      <c r="AW1960" s="91">
        <f>IF(AJ1960&lt;&gt;"Y","n/a",IF(AND(M1960&gt;0,AK1960&gt;Settings!$B$10),"Y","N"))</f>
        <v/>
      </c>
      <c r="AX1960" s="91">
        <f>IF(AO1960&gt;=Settings!$B$11,"Y","N")</f>
        <v/>
      </c>
      <c r="AY1960" s="99">
        <f>(AT1960="Y")+(AU1960="Y")+(AV1960="Y")+(AW1960="Y")+(AX1960="Y")</f>
        <v/>
      </c>
      <c r="AZ1960" s="94">
        <f>IF(AY1960=0,"None",_xlfn.TEXTJOIN(", ",TRUE(),IF(AT1960="Y","Breakout",""),IF(AU1960="Y","Accumulation",""),IF(AV1960="Y","Institutional buying",""),IF(AW1960="Y","Long buildup",""),IF(AX1960="Y","Momentum leader","")))</f>
        <v/>
      </c>
      <c r="BA1960" s="94">
        <f>IF(BW1960="","","Passes "&amp;AY1960&amp;" of 5 buy-side scans"&amp;IF(G1960="Y","; RED FLAG: filter out using Red flag column",""))</f>
        <v/>
      </c>
      <c r="BB1960" s="91" t="inlineStr">
        <is>
          <t>None</t>
        </is>
      </c>
      <c r="BC1960" s="92" t="inlineStr">
        <is>
          <t>Y</t>
        </is>
      </c>
      <c r="BD1960" s="94" t="inlineStr">
        <is>
          <t>Few traders (&lt;100 unique PAN, 30 days)</t>
        </is>
      </c>
      <c r="BE1960" s="94" t="n"/>
      <c r="BF1960" s="92">
        <f>IF(R1960*100000&gt;=Settings!$B$5,"Y","N")</f>
        <v/>
      </c>
      <c r="BG1960" s="91">
        <f>IF(F1960&gt;Settings!$B$6,"Y","N")</f>
        <v/>
      </c>
      <c r="BH1960" s="97" t="n">
        <v>-51.5</v>
      </c>
      <c r="BI1960" s="96" t="n">
        <v>-11.43</v>
      </c>
      <c r="BJ1960" s="96" t="n">
        <v>-2.96</v>
      </c>
      <c r="BK1960" s="96" t="n">
        <v>-10.18</v>
      </c>
      <c r="BL1960" s="96" t="n">
        <v>-8.06</v>
      </c>
      <c r="BM1960" s="96" t="n">
        <v>-38.74</v>
      </c>
      <c r="BN1960" s="97" t="n">
        <v>-5.93</v>
      </c>
      <c r="BO1960" s="96" t="n">
        <v>-3.82</v>
      </c>
      <c r="BP1960" s="96" t="n">
        <v>-5.44</v>
      </c>
      <c r="BQ1960" s="96" t="n">
        <v>-13.83</v>
      </c>
      <c r="BR1960" s="91" t="inlineStr">
        <is>
          <t>Mixed</t>
        </is>
      </c>
      <c r="BS1960" s="91" t="inlineStr">
        <is>
          <t>None</t>
        </is>
      </c>
      <c r="BT1960" s="96" t="n">
        <v>35.4</v>
      </c>
      <c r="BU1960" s="91" t="inlineStr">
        <is>
          <t>N</t>
        </is>
      </c>
      <c r="BV1960" s="99">
        <f>IF(OR(BF1960&lt;&gt;"Y",BG1960&lt;&gt;"Y"),"",(AND(ISNUMBER(BQ1960),BQ1960&gt;0))+(BR1960="Stacked up")+(AND(ISNUMBER(BH1960),BH1960&gt;=-Settings!$B$17))+(AND(ISNUMBER(BK1960),ISNUMBER(BM1960),BK1960&gt;0,BM1960&gt;0))+(AND(ISNUMBER(AQ1960),AQ1960&gt;=Settings!$B$18))+(AND(ISNUMBER(BT1960),BT1960&gt;=Settings!$B$19,BT1960&lt;=Settings!$B$20))+(AND(ISNUMBER(AS1960),AS1960&gt;0))+(AND(ISNUMBER(T1960),ISNUMBER(M1960),T1960&gt;=Settings!$B$21,M1960&gt;0))+(AND(ISNUMBER(AD1960),ISNUMBER(M1960),AD1960&gt;=Settings!$B$22,M1960&gt;0))+(AY1960&gt;=1))</f>
        <v/>
      </c>
      <c r="BW1960" s="91">
        <f>IF(OR(AY1960=0,BF1960&lt;&gt;"Y",BG1960&lt;&gt;"Y"),"",1+SUMPRODUCT(($A$6:$A$2604=A1960)*($AY$6:$AY$2604&gt;0)*($BF$6:$BF$2604="Y")*($BG$6:$BG$2604="Y")*(($AY$6:$AY$2604&gt;AY1960)+($AY$6:$AY$2604=AY1960)*($AD$6:$AD$2604&gt;AD1960))))</f>
        <v/>
      </c>
    </row>
    <row r="1961" ht="23.85" customHeight="1" s="55">
      <c r="A1961" s="90" t="n">
        <v>46296</v>
      </c>
      <c r="B1961" s="91" t="inlineStr">
        <is>
          <t>DAVANGERE</t>
        </is>
      </c>
      <c r="C1961" s="91" t="inlineStr">
        <is>
          <t>INE179G01029</t>
        </is>
      </c>
      <c r="D1961" s="91" t="n"/>
      <c r="E1961" s="91" t="inlineStr">
        <is>
          <t>None</t>
        </is>
      </c>
      <c r="F1961" s="93" t="n">
        <v>323</v>
      </c>
      <c r="G1961" s="92" t="inlineStr">
        <is>
          <t>N</t>
        </is>
      </c>
      <c r="H1961" s="94" t="n"/>
      <c r="I1961" s="91" t="inlineStr">
        <is>
          <t>N</t>
        </is>
      </c>
      <c r="J1961" s="92">
        <f>IF(K1961="","N","Y")</f>
        <v/>
      </c>
      <c r="K1961" s="94">
        <f>_xlfn.TEXTJOIN("; ",TRUE,IF(P1961="52-wk low","52-wk low",""),IF(AND(AD1961&gt;=Settings!$B$12,M1961&lt;0),"Distribution",""),IF(AND(AJ1961="Y",M1961&lt;0,AK1961&lt;-Settings!$B$13),"Long unwinding",""),IF(AND(AJ1961="Y",M1961&lt;0,AK1961&gt;Settings!$B$13),"Short buildup",""))</f>
        <v/>
      </c>
      <c r="L1961" s="95" t="n">
        <v>2.26</v>
      </c>
      <c r="M1961" s="96" t="n">
        <v>-2.16</v>
      </c>
      <c r="N1961" s="93" t="n">
        <v>1729</v>
      </c>
      <c r="O1961" s="91" t="inlineStr">
        <is>
          <t>None</t>
        </is>
      </c>
      <c r="P1961" s="91" t="inlineStr">
        <is>
          <t>None</t>
        </is>
      </c>
      <c r="Q1961" s="97" t="n">
        <v>87.09</v>
      </c>
      <c r="R1961" s="96" t="n">
        <v>245.58</v>
      </c>
      <c r="S1961" s="96" t="n">
        <v>0.35</v>
      </c>
      <c r="T1961" s="96" t="n">
        <v>0.46</v>
      </c>
      <c r="U1961" s="96" t="n">
        <v>0.52</v>
      </c>
      <c r="V1961" s="103" t="n">
        <v>1.47</v>
      </c>
      <c r="W1961" s="102" t="n">
        <v>7</v>
      </c>
      <c r="X1961" s="93" t="n"/>
      <c r="Y1961" s="91" t="inlineStr">
        <is>
          <t>None</t>
        </is>
      </c>
      <c r="Z1961" s="99" t="n">
        <v>50.59</v>
      </c>
      <c r="AA1961" s="96" t="n">
        <v>0.85</v>
      </c>
      <c r="AB1961" s="96" t="n">
        <v>0.85</v>
      </c>
      <c r="AC1961" s="96" t="n">
        <v>0.34</v>
      </c>
      <c r="AD1961" s="96" t="n">
        <v>0.44</v>
      </c>
      <c r="AE1961" s="96" t="n">
        <v>0.47</v>
      </c>
      <c r="AF1961" s="103" t="n">
        <v>0.92</v>
      </c>
      <c r="AG1961" s="91" t="inlineStr">
        <is>
          <t>Normal</t>
        </is>
      </c>
      <c r="AH1961" s="100" t="n">
        <v>0</v>
      </c>
      <c r="AI1961" s="101" t="n">
        <v>0</v>
      </c>
      <c r="AJ1961" s="92" t="inlineStr">
        <is>
          <t>N</t>
        </is>
      </c>
      <c r="AK1961" s="96" t="n"/>
      <c r="AL1961" s="91" t="inlineStr">
        <is>
          <t>n/a</t>
        </is>
      </c>
      <c r="AM1961" s="93" t="n"/>
      <c r="AN1961" s="92" t="inlineStr">
        <is>
          <t>None</t>
        </is>
      </c>
      <c r="AO1961" s="102" t="n">
        <v>0</v>
      </c>
      <c r="AP1961" s="103" t="n">
        <v>0.52</v>
      </c>
      <c r="AQ1961" s="102" t="n">
        <v>7</v>
      </c>
      <c r="AR1961" s="91" t="inlineStr">
        <is>
          <t>N</t>
        </is>
      </c>
      <c r="AS1961" s="104" t="n"/>
      <c r="AT1961" s="92">
        <f>IF(AND(P1961="52-wk high",T1961&gt;=Settings!$B$7),"Y","N")</f>
        <v/>
      </c>
      <c r="AU1961" s="91">
        <f>IF(AND(AD1961&gt;=Settings!$B$8,M1961&gt;0),"Y","N")</f>
        <v/>
      </c>
      <c r="AV1961" s="91">
        <f>IF(OR(AH1961&gt;Settings!$B$9,AI1961&gt;Settings!$B$9),"Y","N")</f>
        <v/>
      </c>
      <c r="AW1961" s="91">
        <f>IF(AJ1961&lt;&gt;"Y","n/a",IF(AND(M1961&gt;0,AK1961&gt;Settings!$B$10),"Y","N"))</f>
        <v/>
      </c>
      <c r="AX1961" s="91">
        <f>IF(AO1961&gt;=Settings!$B$11,"Y","N")</f>
        <v/>
      </c>
      <c r="AY1961" s="99">
        <f>(AT1961="Y")+(AU1961="Y")+(AV1961="Y")+(AW1961="Y")+(AX1961="Y")</f>
        <v/>
      </c>
      <c r="AZ1961" s="94">
        <f>IF(AY1961=0,"None",_xlfn.TEXTJOIN(", ",TRUE(),IF(AT1961="Y","Breakout",""),IF(AU1961="Y","Accumulation",""),IF(AV1961="Y","Institutional buying",""),IF(AW1961="Y","Long buildup",""),IF(AX1961="Y","Momentum leader","")))</f>
        <v/>
      </c>
      <c r="BA1961" s="94">
        <f>IF(BW1961="","","Passes "&amp;AY1961&amp;" of 5 buy-side scans"&amp;IF(G1961="Y","; RED FLAG: filter out using Red flag column",""))</f>
        <v/>
      </c>
      <c r="BB1961" s="91" t="inlineStr">
        <is>
          <t>None</t>
        </is>
      </c>
      <c r="BC1961" s="92" t="inlineStr">
        <is>
          <t>Y</t>
        </is>
      </c>
      <c r="BD1961" s="94" t="inlineStr">
        <is>
          <t>High-low range &gt;75% in 3 months; High-low range &gt;100% in 6 months; High-low range &gt;200% in 365 days</t>
        </is>
      </c>
      <c r="BE1961" s="94" t="n"/>
      <c r="BF1961" s="92">
        <f>IF(R1961*100000&gt;=Settings!$B$5,"Y","N")</f>
        <v/>
      </c>
      <c r="BG1961" s="91">
        <f>IF(F1961&gt;Settings!$B$6,"Y","N")</f>
        <v/>
      </c>
      <c r="BH1961" s="97" t="n">
        <v>-58.91</v>
      </c>
      <c r="BI1961" s="96" t="n">
        <v>3.2</v>
      </c>
      <c r="BJ1961" s="96" t="n">
        <v>8.65</v>
      </c>
      <c r="BK1961" s="96" t="n">
        <v>-36.69</v>
      </c>
      <c r="BL1961" s="96" t="n">
        <v>-40.05</v>
      </c>
      <c r="BM1961" s="96" t="n">
        <v>-43.78</v>
      </c>
      <c r="BN1961" s="97" t="n">
        <v>-0.71</v>
      </c>
      <c r="BO1961" s="96" t="n">
        <v>-11.92</v>
      </c>
      <c r="BP1961" s="96" t="n">
        <v>-23.4</v>
      </c>
      <c r="BQ1961" s="96" t="n">
        <v>-31.76</v>
      </c>
      <c r="BR1961" s="91" t="inlineStr">
        <is>
          <t>Stacked down</t>
        </is>
      </c>
      <c r="BS1961" s="91" t="inlineStr">
        <is>
          <t>None</t>
        </is>
      </c>
      <c r="BT1961" s="96" t="n">
        <v>49.8</v>
      </c>
      <c r="BU1961" s="91" t="inlineStr">
        <is>
          <t>N</t>
        </is>
      </c>
      <c r="BV1961" s="99">
        <f>IF(OR(BF1961&lt;&gt;"Y",BG1961&lt;&gt;"Y"),"",(AND(ISNUMBER(BQ1961),BQ1961&gt;0))+(BR1961="Stacked up")+(AND(ISNUMBER(BH1961),BH1961&gt;=-Settings!$B$17))+(AND(ISNUMBER(BK1961),ISNUMBER(BM1961),BK1961&gt;0,BM1961&gt;0))+(AND(ISNUMBER(AQ1961),AQ1961&gt;=Settings!$B$18))+(AND(ISNUMBER(BT1961),BT1961&gt;=Settings!$B$19,BT1961&lt;=Settings!$B$20))+(AND(ISNUMBER(AS1961),AS1961&gt;0))+(AND(ISNUMBER(T1961),ISNUMBER(M1961),T1961&gt;=Settings!$B$21,M1961&gt;0))+(AND(ISNUMBER(AD1961),ISNUMBER(M1961),AD1961&gt;=Settings!$B$22,M1961&gt;0))+(AY1961&gt;=1))</f>
        <v/>
      </c>
      <c r="BW1961" s="91">
        <f>IF(OR(AY1961=0,BF1961&lt;&gt;"Y",BG1961&lt;&gt;"Y"),"",1+SUMPRODUCT(($A$6:$A$2604=A1961)*($AY$6:$AY$2604&gt;0)*($BF$6:$BF$2604="Y")*($BG$6:$BG$2604="Y")*(($AY$6:$AY$2604&gt;AY1961)+($AY$6:$AY$2604=AY1961)*($AD$6:$AD$2604&gt;AD1961))))</f>
        <v/>
      </c>
    </row>
    <row r="1962" ht="23.85" customHeight="1" s="55">
      <c r="A1962" s="90" t="n">
        <v>46296</v>
      </c>
      <c r="B1962" s="91" t="inlineStr">
        <is>
          <t>HILINFRA</t>
        </is>
      </c>
      <c r="C1962" s="91" t="inlineStr">
        <is>
          <t>INE00RL01028</t>
        </is>
      </c>
      <c r="D1962" s="91" t="n"/>
      <c r="E1962" s="91" t="inlineStr">
        <is>
          <t>None</t>
        </is>
      </c>
      <c r="F1962" s="93" t="n">
        <v>323</v>
      </c>
      <c r="G1962" s="92" t="inlineStr">
        <is>
          <t>N</t>
        </is>
      </c>
      <c r="H1962" s="94" t="n"/>
      <c r="I1962" s="91" t="inlineStr">
        <is>
          <t>N</t>
        </is>
      </c>
      <c r="J1962" s="92">
        <f>IF(K1962="","N","Y")</f>
        <v/>
      </c>
      <c r="K1962" s="94">
        <f>_xlfn.TEXTJOIN("; ",TRUE,IF(P1962="52-wk low","52-wk low",""),IF(AND(AD1962&gt;=Settings!$B$12,M1962&lt;0),"Distribution",""),IF(AND(AJ1962="Y",M1962&lt;0,AK1962&lt;-Settings!$B$13),"Long unwinding",""),IF(AND(AJ1962="Y",M1962&lt;0,AK1962&gt;Settings!$B$13),"Short buildup",""))</f>
        <v/>
      </c>
      <c r="L1962" s="95" t="n">
        <v>45.06</v>
      </c>
      <c r="M1962" s="96" t="n">
        <v>5.4</v>
      </c>
      <c r="N1962" s="93" t="n">
        <v>34</v>
      </c>
      <c r="O1962" s="91" t="inlineStr">
        <is>
          <t>None</t>
        </is>
      </c>
      <c r="P1962" s="91" t="inlineStr">
        <is>
          <t>None</t>
        </is>
      </c>
      <c r="Q1962" s="97" t="n">
        <v>11.73</v>
      </c>
      <c r="R1962" s="96" t="n">
        <v>1.52</v>
      </c>
      <c r="S1962" s="96" t="n">
        <v>12.13</v>
      </c>
      <c r="T1962" s="96" t="n">
        <v>14.49</v>
      </c>
      <c r="U1962" s="96" t="n">
        <v>20.19</v>
      </c>
      <c r="V1962" s="103" t="n">
        <v>2.19</v>
      </c>
      <c r="W1962" s="102" t="n">
        <v>6</v>
      </c>
      <c r="X1962" s="93" t="n">
        <v>5</v>
      </c>
      <c r="Y1962" s="91" t="inlineStr">
        <is>
          <t>None</t>
        </is>
      </c>
      <c r="Z1962" s="99" t="n">
        <v>27.5</v>
      </c>
      <c r="AA1962" s="96" t="n">
        <v>0.44</v>
      </c>
      <c r="AB1962" s="96" t="n">
        <v>0.44</v>
      </c>
      <c r="AC1962" s="96" t="n">
        <v>6.69</v>
      </c>
      <c r="AD1962" s="96" t="n"/>
      <c r="AE1962" s="96" t="n"/>
      <c r="AF1962" s="103" t="n"/>
      <c r="AG1962" s="91" t="inlineStr">
        <is>
          <t>No delivery data</t>
        </is>
      </c>
      <c r="AH1962" s="100" t="n">
        <v>0</v>
      </c>
      <c r="AI1962" s="101" t="n">
        <v>0</v>
      </c>
      <c r="AJ1962" s="92" t="inlineStr">
        <is>
          <t>N</t>
        </is>
      </c>
      <c r="AK1962" s="96" t="n"/>
      <c r="AL1962" s="91" t="inlineStr">
        <is>
          <t>n/a</t>
        </is>
      </c>
      <c r="AM1962" s="93" t="n"/>
      <c r="AN1962" s="92" t="inlineStr">
        <is>
          <t>None</t>
        </is>
      </c>
      <c r="AO1962" s="102" t="n">
        <v>0</v>
      </c>
      <c r="AP1962" s="103" t="n">
        <v>0.55</v>
      </c>
      <c r="AQ1962" s="102" t="n">
        <v>11</v>
      </c>
      <c r="AR1962" s="91" t="inlineStr">
        <is>
          <t>N</t>
        </is>
      </c>
      <c r="AS1962" s="104" t="n"/>
      <c r="AT1962" s="92">
        <f>IF(AND(P1962="52-wk high",T1962&gt;=Settings!$B$7),"Y","N")</f>
        <v/>
      </c>
      <c r="AU1962" s="91">
        <f>IF(AND(AD1962&gt;=Settings!$B$8,M1962&gt;0),"Y","N")</f>
        <v/>
      </c>
      <c r="AV1962" s="91">
        <f>IF(OR(AH1962&gt;Settings!$B$9,AI1962&gt;Settings!$B$9),"Y","N")</f>
        <v/>
      </c>
      <c r="AW1962" s="91">
        <f>IF(AJ1962&lt;&gt;"Y","n/a",IF(AND(M1962&gt;0,AK1962&gt;Settings!$B$10),"Y","N"))</f>
        <v/>
      </c>
      <c r="AX1962" s="91">
        <f>IF(AO1962&gt;=Settings!$B$11,"Y","N")</f>
        <v/>
      </c>
      <c r="AY1962" s="99">
        <f>(AT1962="Y")+(AU1962="Y")+(AV1962="Y")+(AW1962="Y")+(AX1962="Y")</f>
        <v/>
      </c>
      <c r="AZ1962" s="94">
        <f>IF(AY1962=0,"None",_xlfn.TEXTJOIN(", ",TRUE(),IF(AT1962="Y","Breakout",""),IF(AU1962="Y","Accumulation",""),IF(AV1962="Y","Institutional buying",""),IF(AW1962="Y","Long buildup",""),IF(AX1962="Y","Momentum leader","")))</f>
        <v/>
      </c>
      <c r="BA1962" s="94">
        <f>IF(BW1962="","","Passes "&amp;AY1962&amp;" of 5 buy-side scans"&amp;IF(G1962="Y","; RED FLAG: filter out using Red flag column",""))</f>
        <v/>
      </c>
      <c r="BB1962" s="91" t="inlineStr">
        <is>
          <t>None</t>
        </is>
      </c>
      <c r="BC1962" s="92" t="inlineStr">
        <is>
          <t>N</t>
        </is>
      </c>
      <c r="BD1962" s="94" t="n"/>
      <c r="BE1962" s="94" t="n"/>
      <c r="BF1962" s="92">
        <f>IF(R1962*100000&gt;=Settings!$B$5,"Y","N")</f>
        <v/>
      </c>
      <c r="BG1962" s="91">
        <f>IF(F1962&gt;Settings!$B$6,"Y","N")</f>
        <v/>
      </c>
      <c r="BH1962" s="97" t="n">
        <v>-47.82</v>
      </c>
      <c r="BI1962" s="96" t="n">
        <v>4.38</v>
      </c>
      <c r="BJ1962" s="96" t="n">
        <v>1.97</v>
      </c>
      <c r="BK1962" s="96" t="n">
        <v>-2.7</v>
      </c>
      <c r="BL1962" s="96" t="n">
        <v>-2.66</v>
      </c>
      <c r="BM1962" s="96" t="n">
        <v>-43.78</v>
      </c>
      <c r="BN1962" s="97" t="n">
        <v>3.28</v>
      </c>
      <c r="BO1962" s="96" t="n">
        <v>1.26</v>
      </c>
      <c r="BP1962" s="96" t="n">
        <v>-2.97</v>
      </c>
      <c r="BQ1962" s="96" t="n">
        <v>-13.12</v>
      </c>
      <c r="BR1962" s="91" t="inlineStr">
        <is>
          <t>Mixed</t>
        </is>
      </c>
      <c r="BS1962" s="91" t="inlineStr">
        <is>
          <t>None</t>
        </is>
      </c>
      <c r="BT1962" s="96" t="n">
        <v>63</v>
      </c>
      <c r="BU1962" s="91" t="inlineStr">
        <is>
          <t>N</t>
        </is>
      </c>
      <c r="BV1962" s="99">
        <f>IF(OR(BF1962&lt;&gt;"Y",BG1962&lt;&gt;"Y"),"",(AND(ISNUMBER(BQ1962),BQ1962&gt;0))+(BR1962="Stacked up")+(AND(ISNUMBER(BH1962),BH1962&gt;=-Settings!$B$17))+(AND(ISNUMBER(BK1962),ISNUMBER(BM1962),BK1962&gt;0,BM1962&gt;0))+(AND(ISNUMBER(AQ1962),AQ1962&gt;=Settings!$B$18))+(AND(ISNUMBER(BT1962),BT1962&gt;=Settings!$B$19,BT1962&lt;=Settings!$B$20))+(AND(ISNUMBER(AS1962),AS1962&gt;0))+(AND(ISNUMBER(T1962),ISNUMBER(M1962),T1962&gt;=Settings!$B$21,M1962&gt;0))+(AND(ISNUMBER(AD1962),ISNUMBER(M1962),AD1962&gt;=Settings!$B$22,M1962&gt;0))+(AY1962&gt;=1))</f>
        <v/>
      </c>
      <c r="BW1962" s="91">
        <f>IF(OR(AY1962=0,BF1962&lt;&gt;"Y",BG1962&lt;&gt;"Y"),"",1+SUMPRODUCT(($A$6:$A$2604=A1962)*($AY$6:$AY$2604&gt;0)*($BF$6:$BF$2604="Y")*($BG$6:$BG$2604="Y")*(($AY$6:$AY$2604&gt;AY1962)+($AY$6:$AY$2604=AY1962)*($AD$6:$AD$2604&gt;AD1962))))</f>
        <v/>
      </c>
    </row>
    <row r="1963" ht="23.85" customHeight="1" s="55">
      <c r="A1963" s="90" t="n">
        <v>46296</v>
      </c>
      <c r="B1963" s="91" t="inlineStr">
        <is>
          <t>PPAP</t>
        </is>
      </c>
      <c r="C1963" s="91" t="inlineStr">
        <is>
          <t>INE095I01015</t>
        </is>
      </c>
      <c r="D1963" s="91" t="n"/>
      <c r="E1963" s="91" t="inlineStr">
        <is>
          <t>None</t>
        </is>
      </c>
      <c r="F1963" s="93" t="n">
        <v>323</v>
      </c>
      <c r="G1963" s="92" t="inlineStr">
        <is>
          <t>Y</t>
        </is>
      </c>
      <c r="H1963" s="94" t="inlineStr">
        <is>
          <t>ESM Stage 1; T2T (BE series)</t>
        </is>
      </c>
      <c r="I1963" s="91" t="inlineStr">
        <is>
          <t>Y</t>
        </is>
      </c>
      <c r="J1963" s="92">
        <f>IF(K1963="","N","Y")</f>
        <v/>
      </c>
      <c r="K1963" s="94">
        <f>_xlfn.TEXTJOIN("; ",TRUE,IF(P1963="52-wk low","52-wk low",""),IF(AND(AD1963&gt;=Settings!$B$12,M1963&lt;0),"Distribution",""),IF(AND(AJ1963="Y",M1963&lt;0,AK1963&lt;-Settings!$B$13),"Long unwinding",""),IF(AND(AJ1963="Y",M1963&lt;0,AK1963&gt;Settings!$B$13),"Short buildup",""))</f>
        <v/>
      </c>
      <c r="L1963" s="95" t="n">
        <v>228.49</v>
      </c>
      <c r="M1963" s="96" t="n">
        <v>-2.54</v>
      </c>
      <c r="N1963" s="93" t="n">
        <v>1914</v>
      </c>
      <c r="O1963" s="91" t="inlineStr">
        <is>
          <t>None</t>
        </is>
      </c>
      <c r="P1963" s="91" t="inlineStr">
        <is>
          <t>None</t>
        </is>
      </c>
      <c r="Q1963" s="97" t="n">
        <v>0.07000000000000001</v>
      </c>
      <c r="R1963" s="96" t="n">
        <v>0.11</v>
      </c>
      <c r="S1963" s="96" t="n">
        <v>0.59</v>
      </c>
      <c r="T1963" s="96" t="n">
        <v>0.44</v>
      </c>
      <c r="U1963" s="96" t="n">
        <v>0.06</v>
      </c>
      <c r="V1963" s="103" t="n">
        <v>0.1</v>
      </c>
      <c r="W1963" s="102" t="n">
        <v>0</v>
      </c>
      <c r="X1963" s="93" t="n"/>
      <c r="Y1963" s="91" t="inlineStr">
        <is>
          <t>None</t>
        </is>
      </c>
      <c r="Z1963" s="99" t="n"/>
      <c r="AA1963" s="96" t="n"/>
      <c r="AB1963" s="96" t="n"/>
      <c r="AC1963" s="96" t="n"/>
      <c r="AD1963" s="96" t="n"/>
      <c r="AE1963" s="96" t="n"/>
      <c r="AF1963" s="103" t="n"/>
      <c r="AG1963" s="91" t="inlineStr">
        <is>
          <t>No delivery data</t>
        </is>
      </c>
      <c r="AH1963" s="100" t="n">
        <v>0</v>
      </c>
      <c r="AI1963" s="101" t="n">
        <v>0</v>
      </c>
      <c r="AJ1963" s="92" t="inlineStr">
        <is>
          <t>N</t>
        </is>
      </c>
      <c r="AK1963" s="96" t="n"/>
      <c r="AL1963" s="91" t="inlineStr">
        <is>
          <t>n/a</t>
        </is>
      </c>
      <c r="AM1963" s="93" t="n"/>
      <c r="AN1963" s="92" t="inlineStr">
        <is>
          <t>None</t>
        </is>
      </c>
      <c r="AO1963" s="102" t="n">
        <v>0</v>
      </c>
      <c r="AP1963" s="103" t="n">
        <v>1.03</v>
      </c>
      <c r="AQ1963" s="102" t="n">
        <v>63</v>
      </c>
      <c r="AR1963" s="91" t="inlineStr">
        <is>
          <t>N</t>
        </is>
      </c>
      <c r="AS1963" s="104" t="n"/>
      <c r="AT1963" s="92">
        <f>IF(AND(P1963="52-wk high",T1963&gt;=Settings!$B$7),"Y","N")</f>
        <v/>
      </c>
      <c r="AU1963" s="91">
        <f>IF(AND(AD1963&gt;=Settings!$B$8,M1963&gt;0),"Y","N")</f>
        <v/>
      </c>
      <c r="AV1963" s="91">
        <f>IF(OR(AH1963&gt;Settings!$B$9,AI1963&gt;Settings!$B$9),"Y","N")</f>
        <v/>
      </c>
      <c r="AW1963" s="91">
        <f>IF(AJ1963&lt;&gt;"Y","n/a",IF(AND(M1963&gt;0,AK1963&gt;Settings!$B$10),"Y","N"))</f>
        <v/>
      </c>
      <c r="AX1963" s="91">
        <f>IF(AO1963&gt;=Settings!$B$11,"Y","N")</f>
        <v/>
      </c>
      <c r="AY1963" s="99">
        <f>(AT1963="Y")+(AU1963="Y")+(AV1963="Y")+(AW1963="Y")+(AX1963="Y")</f>
        <v/>
      </c>
      <c r="AZ1963" s="94">
        <f>IF(AY1963=0,"None",_xlfn.TEXTJOIN(", ",TRUE(),IF(AT1963="Y","Breakout",""),IF(AU1963="Y","Accumulation",""),IF(AV1963="Y","Institutional buying",""),IF(AW1963="Y","Long buildup",""),IF(AX1963="Y","Momentum leader","")))</f>
        <v/>
      </c>
      <c r="BA1963" s="94">
        <f>IF(BW1963="","","Passes "&amp;AY1963&amp;" of 5 buy-side scans"&amp;IF(G1963="Y","; RED FLAG: filter out using Red flag column",""))</f>
        <v/>
      </c>
      <c r="BB1963" s="91" t="inlineStr">
        <is>
          <t>None</t>
        </is>
      </c>
      <c r="BC1963" s="92" t="inlineStr">
        <is>
          <t>N</t>
        </is>
      </c>
      <c r="BD1963" s="94" t="n"/>
      <c r="BE1963" s="94" t="n"/>
      <c r="BF1963" s="92">
        <f>IF(R1963*100000&gt;=Settings!$B$5,"Y","N")</f>
        <v/>
      </c>
      <c r="BG1963" s="91">
        <f>IF(F1963&gt;Settings!$B$6,"Y","N")</f>
        <v/>
      </c>
      <c r="BH1963" s="97" t="n">
        <v>-39.79</v>
      </c>
      <c r="BI1963" s="96" t="n">
        <v>-9.869999999999999</v>
      </c>
      <c r="BJ1963" s="96" t="n">
        <v>-15.15</v>
      </c>
      <c r="BK1963" s="96" t="n">
        <v>-8.380000000000001</v>
      </c>
      <c r="BL1963" s="96" t="n">
        <v>19.95</v>
      </c>
      <c r="BM1963" s="96" t="n">
        <v>7.77</v>
      </c>
      <c r="BN1963" s="97" t="n">
        <v>-6.17</v>
      </c>
      <c r="BO1963" s="96" t="n">
        <v>-10.17</v>
      </c>
      <c r="BP1963" s="96" t="n">
        <v>-9.300000000000001</v>
      </c>
      <c r="BQ1963" s="96" t="n">
        <v>-6.09</v>
      </c>
      <c r="BR1963" s="91" t="inlineStr">
        <is>
          <t>Mixed</t>
        </is>
      </c>
      <c r="BS1963" s="91" t="inlineStr">
        <is>
          <t>None</t>
        </is>
      </c>
      <c r="BT1963" s="96" t="n">
        <v>34.9</v>
      </c>
      <c r="BU1963" s="91" t="inlineStr">
        <is>
          <t>N</t>
        </is>
      </c>
      <c r="BV1963" s="99">
        <f>IF(OR(BF1963&lt;&gt;"Y",BG1963&lt;&gt;"Y"),"",(AND(ISNUMBER(BQ1963),BQ1963&gt;0))+(BR1963="Stacked up")+(AND(ISNUMBER(BH1963),BH1963&gt;=-Settings!$B$17))+(AND(ISNUMBER(BK1963),ISNUMBER(BM1963),BK1963&gt;0,BM1963&gt;0))+(AND(ISNUMBER(AQ1963),AQ1963&gt;=Settings!$B$18))+(AND(ISNUMBER(BT1963),BT1963&gt;=Settings!$B$19,BT1963&lt;=Settings!$B$20))+(AND(ISNUMBER(AS1963),AS1963&gt;0))+(AND(ISNUMBER(T1963),ISNUMBER(M1963),T1963&gt;=Settings!$B$21,M1963&gt;0))+(AND(ISNUMBER(AD1963),ISNUMBER(M1963),AD1963&gt;=Settings!$B$22,M1963&gt;0))+(AY1963&gt;=1))</f>
        <v/>
      </c>
      <c r="BW1963" s="91">
        <f>IF(OR(AY1963=0,BF1963&lt;&gt;"Y",BG1963&lt;&gt;"Y"),"",1+SUMPRODUCT(($A$6:$A$2604=A1963)*($AY$6:$AY$2604&gt;0)*($BF$6:$BF$2604="Y")*($BG$6:$BG$2604="Y")*(($AY$6:$AY$2604&gt;AY1963)+($AY$6:$AY$2604=AY1963)*($AD$6:$AD$2604&gt;AD1963))))</f>
        <v/>
      </c>
    </row>
    <row r="1964" ht="23.85" customHeight="1" s="55">
      <c r="A1964" s="90" t="n">
        <v>46296</v>
      </c>
      <c r="B1964" s="91" t="inlineStr">
        <is>
          <t>CPEDU</t>
        </is>
      </c>
      <c r="C1964" s="91" t="inlineStr">
        <is>
          <t>INE0P6P01016</t>
        </is>
      </c>
      <c r="D1964" s="91" t="n"/>
      <c r="E1964" s="91" t="inlineStr">
        <is>
          <t>None</t>
        </is>
      </c>
      <c r="F1964" s="93" t="n">
        <v>321</v>
      </c>
      <c r="G1964" s="92" t="inlineStr">
        <is>
          <t>N</t>
        </is>
      </c>
      <c r="H1964" s="94" t="n"/>
      <c r="I1964" s="91" t="inlineStr">
        <is>
          <t>N</t>
        </is>
      </c>
      <c r="J1964" s="92">
        <f>IF(K1964="","N","Y")</f>
        <v/>
      </c>
      <c r="K1964" s="94">
        <f>_xlfn.TEXTJOIN("; ",TRUE,IF(P1964="52-wk low","52-wk low",""),IF(AND(AD1964&gt;=Settings!$B$12,M1964&lt;0),"Distribution",""),IF(AND(AJ1964="Y",M1964&lt;0,AK1964&lt;-Settings!$B$13),"Long unwinding",""),IF(AND(AJ1964="Y",M1964&lt;0,AK1964&gt;Settings!$B$13),"Short buildup",""))</f>
        <v/>
      </c>
      <c r="L1964" s="95" t="n">
        <v>176.36</v>
      </c>
      <c r="M1964" s="96" t="n">
        <v>-0.61</v>
      </c>
      <c r="N1964" s="93" t="n">
        <v>836</v>
      </c>
      <c r="O1964" s="91" t="inlineStr">
        <is>
          <t>None</t>
        </is>
      </c>
      <c r="P1964" s="91" t="inlineStr">
        <is>
          <t>None</t>
        </is>
      </c>
      <c r="Q1964" s="97" t="n">
        <v>0.03</v>
      </c>
      <c r="R1964" s="96" t="n">
        <v>0.04</v>
      </c>
      <c r="S1964" s="96" t="n">
        <v>0.6</v>
      </c>
      <c r="T1964" s="96" t="n">
        <v>0.18</v>
      </c>
      <c r="U1964" s="96" t="n">
        <v>0.24</v>
      </c>
      <c r="V1964" s="103" t="n">
        <v>0.4</v>
      </c>
      <c r="W1964" s="102" t="n">
        <v>0</v>
      </c>
      <c r="X1964" s="93" t="n"/>
      <c r="Y1964" s="91" t="inlineStr">
        <is>
          <t>None</t>
        </is>
      </c>
      <c r="Z1964" s="99" t="n">
        <v>94.77</v>
      </c>
      <c r="AA1964" s="96" t="n">
        <v>1.07</v>
      </c>
      <c r="AB1964" s="96" t="n">
        <v>1.23</v>
      </c>
      <c r="AC1964" s="96" t="n">
        <v>0.66</v>
      </c>
      <c r="AD1964" s="96" t="n">
        <v>0.31</v>
      </c>
      <c r="AE1964" s="96" t="n">
        <v>0.35</v>
      </c>
      <c r="AF1964" s="103" t="n">
        <v>1.35</v>
      </c>
      <c r="AG1964" s="91" t="inlineStr">
        <is>
          <t>Normal</t>
        </is>
      </c>
      <c r="AH1964" s="100" t="n">
        <v>0</v>
      </c>
      <c r="AI1964" s="101" t="n">
        <v>0</v>
      </c>
      <c r="AJ1964" s="92" t="inlineStr">
        <is>
          <t>N</t>
        </is>
      </c>
      <c r="AK1964" s="96" t="n"/>
      <c r="AL1964" s="91" t="inlineStr">
        <is>
          <t>n/a</t>
        </is>
      </c>
      <c r="AM1964" s="93" t="n"/>
      <c r="AN1964" s="92" t="inlineStr">
        <is>
          <t>None</t>
        </is>
      </c>
      <c r="AO1964" s="102" t="n">
        <v>0</v>
      </c>
      <c r="AP1964" s="103" t="n">
        <v>0.72</v>
      </c>
      <c r="AQ1964" s="102" t="n">
        <v>40</v>
      </c>
      <c r="AR1964" s="91" t="inlineStr">
        <is>
          <t>N</t>
        </is>
      </c>
      <c r="AS1964" s="104" t="n"/>
      <c r="AT1964" s="92">
        <f>IF(AND(P1964="52-wk high",T1964&gt;=Settings!$B$7),"Y","N")</f>
        <v/>
      </c>
      <c r="AU1964" s="91">
        <f>IF(AND(AD1964&gt;=Settings!$B$8,M1964&gt;0),"Y","N")</f>
        <v/>
      </c>
      <c r="AV1964" s="91">
        <f>IF(OR(AH1964&gt;Settings!$B$9,AI1964&gt;Settings!$B$9),"Y","N")</f>
        <v/>
      </c>
      <c r="AW1964" s="91">
        <f>IF(AJ1964&lt;&gt;"Y","n/a",IF(AND(M1964&gt;0,AK1964&gt;Settings!$B$10),"Y","N"))</f>
        <v/>
      </c>
      <c r="AX1964" s="91">
        <f>IF(AO1964&gt;=Settings!$B$11,"Y","N")</f>
        <v/>
      </c>
      <c r="AY1964" s="99">
        <f>(AT1964="Y")+(AU1964="Y")+(AV1964="Y")+(AW1964="Y")+(AX1964="Y")</f>
        <v/>
      </c>
      <c r="AZ1964" s="94">
        <f>IF(AY1964=0,"None",_xlfn.TEXTJOIN(", ",TRUE(),IF(AT1964="Y","Breakout",""),IF(AU1964="Y","Accumulation",""),IF(AV1964="Y","Institutional buying",""),IF(AW1964="Y","Long buildup",""),IF(AX1964="Y","Momentum leader","")))</f>
        <v/>
      </c>
      <c r="BA1964" s="94">
        <f>IF(BW1964="","","Passes "&amp;AY1964&amp;" of 5 buy-side scans"&amp;IF(G1964="Y","; RED FLAG: filter out using Red flag column",""))</f>
        <v/>
      </c>
      <c r="BB1964" s="91" t="inlineStr">
        <is>
          <t>None</t>
        </is>
      </c>
      <c r="BC1964" s="92" t="inlineStr">
        <is>
          <t>Y</t>
        </is>
      </c>
      <c r="BD1964" s="94" t="inlineStr">
        <is>
          <t>Few traders (&lt;100 unique PAN, 30 days)</t>
        </is>
      </c>
      <c r="BE1964" s="94" t="n"/>
      <c r="BF1964" s="92">
        <f>IF(R1964*100000&gt;=Settings!$B$5,"Y","N")</f>
        <v/>
      </c>
      <c r="BG1964" s="91">
        <f>IF(F1964&gt;Settings!$B$6,"Y","N")</f>
        <v/>
      </c>
      <c r="BH1964" s="97" t="n">
        <v>-47.94</v>
      </c>
      <c r="BI1964" s="96" t="n">
        <v>-1.57</v>
      </c>
      <c r="BJ1964" s="96" t="n">
        <v>-3.78</v>
      </c>
      <c r="BK1964" s="96" t="n">
        <v>-11.83</v>
      </c>
      <c r="BL1964" s="96" t="n">
        <v>14.52</v>
      </c>
      <c r="BM1964" s="96" t="n">
        <v>-34.96</v>
      </c>
      <c r="BN1964" s="97" t="n">
        <v>-2.48</v>
      </c>
      <c r="BO1964" s="96" t="n">
        <v>-5.87</v>
      </c>
      <c r="BP1964" s="96" t="n">
        <v>-8.48</v>
      </c>
      <c r="BQ1964" s="96" t="n">
        <v>-14.43</v>
      </c>
      <c r="BR1964" s="91" t="inlineStr">
        <is>
          <t>Stacked down</t>
        </is>
      </c>
      <c r="BS1964" s="91" t="inlineStr">
        <is>
          <t>None</t>
        </is>
      </c>
      <c r="BT1964" s="96" t="n">
        <v>43.1</v>
      </c>
      <c r="BU1964" s="91" t="inlineStr">
        <is>
          <t>N</t>
        </is>
      </c>
      <c r="BV1964" s="99">
        <f>IF(OR(BF1964&lt;&gt;"Y",BG1964&lt;&gt;"Y"),"",(AND(ISNUMBER(BQ1964),BQ1964&gt;0))+(BR1964="Stacked up")+(AND(ISNUMBER(BH1964),BH1964&gt;=-Settings!$B$17))+(AND(ISNUMBER(BK1964),ISNUMBER(BM1964),BK1964&gt;0,BM1964&gt;0))+(AND(ISNUMBER(AQ1964),AQ1964&gt;=Settings!$B$18))+(AND(ISNUMBER(BT1964),BT1964&gt;=Settings!$B$19,BT1964&lt;=Settings!$B$20))+(AND(ISNUMBER(AS1964),AS1964&gt;0))+(AND(ISNUMBER(T1964),ISNUMBER(M1964),T1964&gt;=Settings!$B$21,M1964&gt;0))+(AND(ISNUMBER(AD1964),ISNUMBER(M1964),AD1964&gt;=Settings!$B$22,M1964&gt;0))+(AY1964&gt;=1))</f>
        <v/>
      </c>
      <c r="BW1964" s="91">
        <f>IF(OR(AY1964=0,BF1964&lt;&gt;"Y",BG1964&lt;&gt;"Y"),"",1+SUMPRODUCT(($A$6:$A$2604=A1964)*($AY$6:$AY$2604&gt;0)*($BF$6:$BF$2604="Y")*($BG$6:$BG$2604="Y")*(($AY$6:$AY$2604&gt;AY1964)+($AY$6:$AY$2604=AY1964)*($AD$6:$AD$2604&gt;AD1964))))</f>
        <v/>
      </c>
    </row>
    <row r="1965" ht="23.85" customHeight="1" s="55">
      <c r="A1965" s="90" t="n">
        <v>46296</v>
      </c>
      <c r="B1965" s="91" t="inlineStr">
        <is>
          <t>PKTEA</t>
        </is>
      </c>
      <c r="C1965" s="91" t="inlineStr">
        <is>
          <t>INE431F01018</t>
        </is>
      </c>
      <c r="D1965" s="91" t="n"/>
      <c r="E1965" s="91" t="inlineStr">
        <is>
          <t>None</t>
        </is>
      </c>
      <c r="F1965" s="93" t="n">
        <v>321</v>
      </c>
      <c r="G1965" s="92" t="inlineStr">
        <is>
          <t>Y</t>
        </is>
      </c>
      <c r="H1965" s="94" t="inlineStr">
        <is>
          <t>T2T (BE series)</t>
        </is>
      </c>
      <c r="I1965" s="91" t="inlineStr">
        <is>
          <t>Y</t>
        </is>
      </c>
      <c r="J1965" s="92">
        <f>IF(K1965="","N","Y")</f>
        <v/>
      </c>
      <c r="K1965" s="94">
        <f>_xlfn.TEXTJOIN("; ",TRUE,IF(P1965="52-wk low","52-wk low",""),IF(AND(AD1965&gt;=Settings!$B$12,M1965&lt;0),"Distribution",""),IF(AND(AJ1965="Y",M1965&lt;0,AK1965&lt;-Settings!$B$13),"Long unwinding",""),IF(AND(AJ1965="Y",M1965&lt;0,AK1965&gt;Settings!$B$13),"Short buildup",""))</f>
        <v/>
      </c>
      <c r="L1965" s="95" t="n">
        <v>1037.7</v>
      </c>
      <c r="M1965" s="96" t="n">
        <v>-0.54</v>
      </c>
      <c r="N1965" s="93" t="n">
        <v>809</v>
      </c>
      <c r="O1965" s="91" t="inlineStr">
        <is>
          <t>None</t>
        </is>
      </c>
      <c r="P1965" s="91" t="inlineStr">
        <is>
          <t>None</t>
        </is>
      </c>
      <c r="Q1965" s="97" t="n">
        <v>0.01</v>
      </c>
      <c r="R1965" s="96" t="n">
        <v>0.12</v>
      </c>
      <c r="S1965" s="96" t="n">
        <v>0.09</v>
      </c>
      <c r="T1965" s="96" t="n">
        <v>0.2</v>
      </c>
      <c r="U1965" s="96" t="n">
        <v>0.37</v>
      </c>
      <c r="V1965" s="103" t="n">
        <v>4.05</v>
      </c>
      <c r="W1965" s="102" t="n">
        <v>8</v>
      </c>
      <c r="X1965" s="93" t="n"/>
      <c r="Y1965" s="91" t="inlineStr">
        <is>
          <t>None</t>
        </is>
      </c>
      <c r="Z1965" s="99" t="n"/>
      <c r="AA1965" s="96" t="n"/>
      <c r="AB1965" s="96" t="n"/>
      <c r="AC1965" s="96" t="n"/>
      <c r="AD1965" s="96" t="n"/>
      <c r="AE1965" s="96" t="n"/>
      <c r="AF1965" s="103" t="n"/>
      <c r="AG1965" s="91" t="inlineStr">
        <is>
          <t>Drying up</t>
        </is>
      </c>
      <c r="AH1965" s="100" t="n">
        <v>0</v>
      </c>
      <c r="AI1965" s="101" t="n">
        <v>0</v>
      </c>
      <c r="AJ1965" s="92" t="inlineStr">
        <is>
          <t>N</t>
        </is>
      </c>
      <c r="AK1965" s="96" t="n"/>
      <c r="AL1965" s="91" t="inlineStr">
        <is>
          <t>n/a</t>
        </is>
      </c>
      <c r="AM1965" s="93" t="n"/>
      <c r="AN1965" s="92" t="inlineStr">
        <is>
          <t>None</t>
        </is>
      </c>
      <c r="AO1965" s="102" t="n">
        <v>0</v>
      </c>
      <c r="AP1965" s="103" t="n">
        <v>1.22</v>
      </c>
      <c r="AQ1965" s="102" t="n">
        <v>70</v>
      </c>
      <c r="AR1965" s="91" t="inlineStr">
        <is>
          <t>N</t>
        </is>
      </c>
      <c r="AS1965" s="104" t="n"/>
      <c r="AT1965" s="92">
        <f>IF(AND(P1965="52-wk high",T1965&gt;=Settings!$B$7),"Y","N")</f>
        <v/>
      </c>
      <c r="AU1965" s="91">
        <f>IF(AND(AD1965&gt;=Settings!$B$8,M1965&gt;0),"Y","N")</f>
        <v/>
      </c>
      <c r="AV1965" s="91">
        <f>IF(OR(AH1965&gt;Settings!$B$9,AI1965&gt;Settings!$B$9),"Y","N")</f>
        <v/>
      </c>
      <c r="AW1965" s="91">
        <f>IF(AJ1965&lt;&gt;"Y","n/a",IF(AND(M1965&gt;0,AK1965&gt;Settings!$B$10),"Y","N"))</f>
        <v/>
      </c>
      <c r="AX1965" s="91">
        <f>IF(AO1965&gt;=Settings!$B$11,"Y","N")</f>
        <v/>
      </c>
      <c r="AY1965" s="99">
        <f>(AT1965="Y")+(AU1965="Y")+(AV1965="Y")+(AW1965="Y")+(AX1965="Y")</f>
        <v/>
      </c>
      <c r="AZ1965" s="94">
        <f>IF(AY1965=0,"None",_xlfn.TEXTJOIN(", ",TRUE(),IF(AT1965="Y","Breakout",""),IF(AU1965="Y","Accumulation",""),IF(AV1965="Y","Institutional buying",""),IF(AW1965="Y","Long buildup",""),IF(AX1965="Y","Momentum leader","")))</f>
        <v/>
      </c>
      <c r="BA1965" s="94">
        <f>IF(BW1965="","","Passes "&amp;AY1965&amp;" of 5 buy-side scans"&amp;IF(G1965="Y","; RED FLAG: filter out using Red flag column",""))</f>
        <v/>
      </c>
      <c r="BB1965" s="91" t="inlineStr">
        <is>
          <t>None</t>
        </is>
      </c>
      <c r="BC1965" s="92" t="inlineStr">
        <is>
          <t>Y</t>
        </is>
      </c>
      <c r="BD1965" s="94" t="inlineStr">
        <is>
          <t>EPS zero</t>
        </is>
      </c>
      <c r="BE1965" s="94" t="n"/>
      <c r="BF1965" s="92">
        <f>IF(R1965*100000&gt;=Settings!$B$5,"Y","N")</f>
        <v/>
      </c>
      <c r="BG1965" s="91">
        <f>IF(F1965&gt;Settings!$B$6,"Y","N")</f>
        <v/>
      </c>
      <c r="BH1965" s="97" t="n">
        <v>-11.23</v>
      </c>
      <c r="BI1965" s="96" t="n">
        <v>3.94</v>
      </c>
      <c r="BJ1965" s="96" t="n">
        <v>40.32</v>
      </c>
      <c r="BK1965" s="96" t="n">
        <v>37.36</v>
      </c>
      <c r="BL1965" s="96" t="n">
        <v>23.54</v>
      </c>
      <c r="BM1965" s="96" t="n">
        <v>24.09</v>
      </c>
      <c r="BN1965" s="97" t="n">
        <v>8.050000000000001</v>
      </c>
      <c r="BO1965" s="96" t="n">
        <v>18.57</v>
      </c>
      <c r="BP1965" s="96" t="n">
        <v>25.25</v>
      </c>
      <c r="BQ1965" s="96" t="n">
        <v>28.25</v>
      </c>
      <c r="BR1965" s="91" t="inlineStr">
        <is>
          <t>Stacked up</t>
        </is>
      </c>
      <c r="BS1965" s="91" t="inlineStr">
        <is>
          <t>None</t>
        </is>
      </c>
      <c r="BT1965" s="96" t="n">
        <v>64.90000000000001</v>
      </c>
      <c r="BU1965" s="91" t="inlineStr">
        <is>
          <t>N</t>
        </is>
      </c>
      <c r="BV1965" s="99">
        <f>IF(OR(BF1965&lt;&gt;"Y",BG1965&lt;&gt;"Y"),"",(AND(ISNUMBER(BQ1965),BQ1965&gt;0))+(BR1965="Stacked up")+(AND(ISNUMBER(BH1965),BH1965&gt;=-Settings!$B$17))+(AND(ISNUMBER(BK1965),ISNUMBER(BM1965),BK1965&gt;0,BM1965&gt;0))+(AND(ISNUMBER(AQ1965),AQ1965&gt;=Settings!$B$18))+(AND(ISNUMBER(BT1965),BT1965&gt;=Settings!$B$19,BT1965&lt;=Settings!$B$20))+(AND(ISNUMBER(AS1965),AS1965&gt;0))+(AND(ISNUMBER(T1965),ISNUMBER(M1965),T1965&gt;=Settings!$B$21,M1965&gt;0))+(AND(ISNUMBER(AD1965),ISNUMBER(M1965),AD1965&gt;=Settings!$B$22,M1965&gt;0))+(AY1965&gt;=1))</f>
        <v/>
      </c>
      <c r="BW1965" s="91">
        <f>IF(OR(AY1965=0,BF1965&lt;&gt;"Y",BG1965&lt;&gt;"Y"),"",1+SUMPRODUCT(($A$6:$A$2604=A1965)*($AY$6:$AY$2604&gt;0)*($BF$6:$BF$2604="Y")*($BG$6:$BG$2604="Y")*(($AY$6:$AY$2604&gt;AY1965)+($AY$6:$AY$2604=AY1965)*($AD$6:$AD$2604&gt;AD1965))))</f>
        <v/>
      </c>
    </row>
    <row r="1966" ht="23.85" customHeight="1" s="55">
      <c r="A1966" s="90" t="n">
        <v>46296</v>
      </c>
      <c r="B1966" s="91" t="inlineStr">
        <is>
          <t>KRITI</t>
        </is>
      </c>
      <c r="C1966" s="91" t="inlineStr">
        <is>
          <t>INE479D01038</t>
        </is>
      </c>
      <c r="D1966" s="91" t="n"/>
      <c r="E1966" s="91" t="inlineStr">
        <is>
          <t>None</t>
        </is>
      </c>
      <c r="F1966" s="93" t="n">
        <v>320</v>
      </c>
      <c r="G1966" s="92" t="inlineStr">
        <is>
          <t>N</t>
        </is>
      </c>
      <c r="H1966" s="94" t="n"/>
      <c r="I1966" s="91" t="inlineStr">
        <is>
          <t>N</t>
        </is>
      </c>
      <c r="J1966" s="92">
        <f>IF(K1966="","N","Y")</f>
        <v/>
      </c>
      <c r="K1966" s="94">
        <f>_xlfn.TEXTJOIN("; ",TRUE,IF(P1966="52-wk low","52-wk low",""),IF(AND(AD1966&gt;=Settings!$B$12,M1966&lt;0),"Distribution",""),IF(AND(AJ1966="Y",M1966&lt;0,AK1966&lt;-Settings!$B$13),"Long unwinding",""),IF(AND(AJ1966="Y",M1966&lt;0,AK1966&gt;Settings!$B$13),"Short buildup",""))</f>
        <v/>
      </c>
      <c r="L1966" s="95" t="n">
        <v>60.77</v>
      </c>
      <c r="M1966" s="96" t="n">
        <v>-0.38</v>
      </c>
      <c r="N1966" s="93" t="n">
        <v>742</v>
      </c>
      <c r="O1966" s="91" t="inlineStr">
        <is>
          <t>None</t>
        </is>
      </c>
      <c r="P1966" s="91" t="inlineStr">
        <is>
          <t>None</t>
        </is>
      </c>
      <c r="Q1966" s="97" t="n">
        <v>0.08</v>
      </c>
      <c r="R1966" s="96" t="n">
        <v>0.14</v>
      </c>
      <c r="S1966" s="96" t="n">
        <v>0.5600000000000001</v>
      </c>
      <c r="T1966" s="96" t="n">
        <v>0.4</v>
      </c>
      <c r="U1966" s="96" t="n">
        <v>0.42</v>
      </c>
      <c r="V1966" s="103" t="n">
        <v>0.73</v>
      </c>
      <c r="W1966" s="102" t="n">
        <v>2</v>
      </c>
      <c r="X1966" s="93" t="n"/>
      <c r="Y1966" s="91" t="inlineStr">
        <is>
          <t>None</t>
        </is>
      </c>
      <c r="Z1966" s="99" t="n">
        <v>68.98999999999999</v>
      </c>
      <c r="AA1966" s="96" t="n">
        <v>0.88</v>
      </c>
      <c r="AB1966" s="96" t="n">
        <v>0.89</v>
      </c>
      <c r="AC1966" s="96" t="n">
        <v>0.49</v>
      </c>
      <c r="AD1966" s="96" t="n"/>
      <c r="AE1966" s="96" t="n"/>
      <c r="AF1966" s="103" t="n"/>
      <c r="AG1966" s="91" t="inlineStr">
        <is>
          <t>No delivery data</t>
        </is>
      </c>
      <c r="AH1966" s="100" t="n">
        <v>0</v>
      </c>
      <c r="AI1966" s="101" t="n">
        <v>0</v>
      </c>
      <c r="AJ1966" s="92" t="inlineStr">
        <is>
          <t>N</t>
        </is>
      </c>
      <c r="AK1966" s="96" t="n"/>
      <c r="AL1966" s="91" t="inlineStr">
        <is>
          <t>n/a</t>
        </is>
      </c>
      <c r="AM1966" s="93" t="n"/>
      <c r="AN1966" s="92" t="inlineStr">
        <is>
          <t>None</t>
        </is>
      </c>
      <c r="AO1966" s="102" t="n">
        <v>0</v>
      </c>
      <c r="AP1966" s="103" t="n">
        <v>0.5600000000000001</v>
      </c>
      <c r="AQ1966" s="102" t="n">
        <v>13</v>
      </c>
      <c r="AR1966" s="91" t="inlineStr">
        <is>
          <t>N</t>
        </is>
      </c>
      <c r="AS1966" s="104" t="n"/>
      <c r="AT1966" s="92">
        <f>IF(AND(P1966="52-wk high",T1966&gt;=Settings!$B$7),"Y","N")</f>
        <v/>
      </c>
      <c r="AU1966" s="91">
        <f>IF(AND(AD1966&gt;=Settings!$B$8,M1966&gt;0),"Y","N")</f>
        <v/>
      </c>
      <c r="AV1966" s="91">
        <f>IF(OR(AH1966&gt;Settings!$B$9,AI1966&gt;Settings!$B$9),"Y","N")</f>
        <v/>
      </c>
      <c r="AW1966" s="91">
        <f>IF(AJ1966&lt;&gt;"Y","n/a",IF(AND(M1966&gt;0,AK1966&gt;Settings!$B$10),"Y","N"))</f>
        <v/>
      </c>
      <c r="AX1966" s="91">
        <f>IF(AO1966&gt;=Settings!$B$11,"Y","N")</f>
        <v/>
      </c>
      <c r="AY1966" s="99">
        <f>(AT1966="Y")+(AU1966="Y")+(AV1966="Y")+(AW1966="Y")+(AX1966="Y")</f>
        <v/>
      </c>
      <c r="AZ1966" s="94">
        <f>IF(AY1966=0,"None",_xlfn.TEXTJOIN(", ",TRUE(),IF(AT1966="Y","Breakout",""),IF(AU1966="Y","Accumulation",""),IF(AV1966="Y","Institutional buying",""),IF(AW1966="Y","Long buildup",""),IF(AX1966="Y","Momentum leader","")))</f>
        <v/>
      </c>
      <c r="BA1966" s="94">
        <f>IF(BW1966="","","Passes "&amp;AY1966&amp;" of 5 buy-side scans"&amp;IF(G1966="Y","; RED FLAG: filter out using Red flag column",""))</f>
        <v/>
      </c>
      <c r="BB1966" s="91" t="inlineStr">
        <is>
          <t>None</t>
        </is>
      </c>
      <c r="BC1966" s="92" t="inlineStr">
        <is>
          <t>Y</t>
        </is>
      </c>
      <c r="BD1966" s="94" t="inlineStr">
        <is>
          <t>PE &gt; 50; Few traders (&lt;100 unique PAN, 30 days); High-low range &gt;150% in 12 months</t>
        </is>
      </c>
      <c r="BE1966" s="94" t="n"/>
      <c r="BF1966" s="92">
        <f>IF(R1966*100000&gt;=Settings!$B$5,"Y","N")</f>
        <v/>
      </c>
      <c r="BG1966" s="91">
        <f>IF(F1966&gt;Settings!$B$6,"Y","N")</f>
        <v/>
      </c>
      <c r="BH1966" s="97" t="n">
        <v>-54.27</v>
      </c>
      <c r="BI1966" s="96" t="n">
        <v>-1.43</v>
      </c>
      <c r="BJ1966" s="96" t="n">
        <v>0.35</v>
      </c>
      <c r="BK1966" s="96" t="n">
        <v>-13.74</v>
      </c>
      <c r="BL1966" s="96" t="n">
        <v>-11.21</v>
      </c>
      <c r="BM1966" s="96" t="n">
        <v>-53.76</v>
      </c>
      <c r="BN1966" s="97" t="n">
        <v>-1.34</v>
      </c>
      <c r="BO1966" s="96" t="n">
        <v>-5.04</v>
      </c>
      <c r="BP1966" s="96" t="n">
        <v>-10.79</v>
      </c>
      <c r="BQ1966" s="96" t="n">
        <v>-21.42</v>
      </c>
      <c r="BR1966" s="91" t="inlineStr">
        <is>
          <t>Stacked down</t>
        </is>
      </c>
      <c r="BS1966" s="91" t="inlineStr">
        <is>
          <t>None</t>
        </is>
      </c>
      <c r="BT1966" s="96" t="n">
        <v>46.4</v>
      </c>
      <c r="BU1966" s="91" t="inlineStr">
        <is>
          <t>N</t>
        </is>
      </c>
      <c r="BV1966" s="99">
        <f>IF(OR(BF1966&lt;&gt;"Y",BG1966&lt;&gt;"Y"),"",(AND(ISNUMBER(BQ1966),BQ1966&gt;0))+(BR1966="Stacked up")+(AND(ISNUMBER(BH1966),BH1966&gt;=-Settings!$B$17))+(AND(ISNUMBER(BK1966),ISNUMBER(BM1966),BK1966&gt;0,BM1966&gt;0))+(AND(ISNUMBER(AQ1966),AQ1966&gt;=Settings!$B$18))+(AND(ISNUMBER(BT1966),BT1966&gt;=Settings!$B$19,BT1966&lt;=Settings!$B$20))+(AND(ISNUMBER(AS1966),AS1966&gt;0))+(AND(ISNUMBER(T1966),ISNUMBER(M1966),T1966&gt;=Settings!$B$21,M1966&gt;0))+(AND(ISNUMBER(AD1966),ISNUMBER(M1966),AD1966&gt;=Settings!$B$22,M1966&gt;0))+(AY1966&gt;=1))</f>
        <v/>
      </c>
      <c r="BW1966" s="91">
        <f>IF(OR(AY1966=0,BF1966&lt;&gt;"Y",BG1966&lt;&gt;"Y"),"",1+SUMPRODUCT(($A$6:$A$2604=A1966)*($AY$6:$AY$2604&gt;0)*($BF$6:$BF$2604="Y")*($BG$6:$BG$2604="Y")*(($AY$6:$AY$2604&gt;AY1966)+($AY$6:$AY$2604=AY1966)*($AD$6:$AD$2604&gt;AD1966))))</f>
        <v/>
      </c>
    </row>
    <row r="1967" ht="23.85" customHeight="1" s="55">
      <c r="A1967" s="90" t="n">
        <v>46296</v>
      </c>
      <c r="B1967" s="91" t="inlineStr">
        <is>
          <t>PONNIERODE</t>
        </is>
      </c>
      <c r="C1967" s="91" t="inlineStr">
        <is>
          <t>INE838E01017</t>
        </is>
      </c>
      <c r="D1967" s="91" t="n"/>
      <c r="E1967" s="91" t="inlineStr">
        <is>
          <t>None</t>
        </is>
      </c>
      <c r="F1967" s="93" t="n">
        <v>320</v>
      </c>
      <c r="G1967" s="92" t="inlineStr">
        <is>
          <t>N</t>
        </is>
      </c>
      <c r="H1967" s="94" t="n"/>
      <c r="I1967" s="91" t="inlineStr">
        <is>
          <t>N</t>
        </is>
      </c>
      <c r="J1967" s="92">
        <f>IF(K1967="","N","Y")</f>
        <v/>
      </c>
      <c r="K1967" s="94">
        <f>_xlfn.TEXTJOIN("; ",TRUE,IF(P1967="52-wk low","52-wk low",""),IF(AND(AD1967&gt;=Settings!$B$12,M1967&lt;0),"Distribution",""),IF(AND(AJ1967="Y",M1967&lt;0,AK1967&lt;-Settings!$B$13),"Long unwinding",""),IF(AND(AJ1967="Y",M1967&lt;0,AK1967&gt;Settings!$B$13),"Short buildup",""))</f>
        <v/>
      </c>
      <c r="L1967" s="95" t="n">
        <v>372.35</v>
      </c>
      <c r="M1967" s="96" t="n">
        <v>0.04</v>
      </c>
      <c r="N1967" s="93" t="n">
        <v>566</v>
      </c>
      <c r="O1967" s="91" t="inlineStr">
        <is>
          <t>None</t>
        </is>
      </c>
      <c r="P1967" s="91" t="inlineStr">
        <is>
          <t>None</t>
        </is>
      </c>
      <c r="Q1967" s="97" t="n">
        <v>0.39</v>
      </c>
      <c r="R1967" s="96" t="n">
        <v>0.37</v>
      </c>
      <c r="S1967" s="96" t="n">
        <v>1.06</v>
      </c>
      <c r="T1967" s="96" t="n">
        <v>0.64</v>
      </c>
      <c r="U1967" s="96" t="n">
        <v>0.95</v>
      </c>
      <c r="V1967" s="103" t="n">
        <v>0.92</v>
      </c>
      <c r="W1967" s="102" t="n">
        <v>2</v>
      </c>
      <c r="X1967" s="93" t="n"/>
      <c r="Y1967" s="91" t="inlineStr">
        <is>
          <t>None</t>
        </is>
      </c>
      <c r="Z1967" s="99" t="n">
        <v>54.23</v>
      </c>
      <c r="AA1967" s="96" t="n">
        <v>1.06</v>
      </c>
      <c r="AB1967" s="96" t="n">
        <v>0.95</v>
      </c>
      <c r="AC1967" s="96" t="n">
        <v>1.2</v>
      </c>
      <c r="AD1967" s="96" t="n">
        <v>0.64</v>
      </c>
      <c r="AE1967" s="96" t="n">
        <v>0.98</v>
      </c>
      <c r="AF1967" s="103" t="n">
        <v>0.91</v>
      </c>
      <c r="AG1967" s="91" t="inlineStr">
        <is>
          <t>Normal</t>
        </is>
      </c>
      <c r="AH1967" s="100" t="n">
        <v>0</v>
      </c>
      <c r="AI1967" s="101" t="n">
        <v>0</v>
      </c>
      <c r="AJ1967" s="92" t="inlineStr">
        <is>
          <t>N</t>
        </is>
      </c>
      <c r="AK1967" s="96" t="n"/>
      <c r="AL1967" s="91" t="inlineStr">
        <is>
          <t>n/a</t>
        </is>
      </c>
      <c r="AM1967" s="93" t="n"/>
      <c r="AN1967" s="92" t="inlineStr">
        <is>
          <t>None</t>
        </is>
      </c>
      <c r="AO1967" s="102" t="n">
        <v>0</v>
      </c>
      <c r="AP1967" s="103" t="n">
        <v>1.59</v>
      </c>
      <c r="AQ1967" s="102" t="n">
        <v>81</v>
      </c>
      <c r="AR1967" s="91" t="inlineStr">
        <is>
          <t>N</t>
        </is>
      </c>
      <c r="AS1967" s="104" t="n"/>
      <c r="AT1967" s="92">
        <f>IF(AND(P1967="52-wk high",T1967&gt;=Settings!$B$7),"Y","N")</f>
        <v/>
      </c>
      <c r="AU1967" s="91">
        <f>IF(AND(AD1967&gt;=Settings!$B$8,M1967&gt;0),"Y","N")</f>
        <v/>
      </c>
      <c r="AV1967" s="91">
        <f>IF(OR(AH1967&gt;Settings!$B$9,AI1967&gt;Settings!$B$9),"Y","N")</f>
        <v/>
      </c>
      <c r="AW1967" s="91">
        <f>IF(AJ1967&lt;&gt;"Y","n/a",IF(AND(M1967&gt;0,AK1967&gt;Settings!$B$10),"Y","N"))</f>
        <v/>
      </c>
      <c r="AX1967" s="91">
        <f>IF(AO1967&gt;=Settings!$B$11,"Y","N")</f>
        <v/>
      </c>
      <c r="AY1967" s="99">
        <f>(AT1967="Y")+(AU1967="Y")+(AV1967="Y")+(AW1967="Y")+(AX1967="Y")</f>
        <v/>
      </c>
      <c r="AZ1967" s="94">
        <f>IF(AY1967=0,"None",_xlfn.TEXTJOIN(", ",TRUE(),IF(AT1967="Y","Breakout",""),IF(AU1967="Y","Accumulation",""),IF(AV1967="Y","Institutional buying",""),IF(AW1967="Y","Long buildup",""),IF(AX1967="Y","Momentum leader","")))</f>
        <v/>
      </c>
      <c r="BA1967" s="94">
        <f>IF(BW1967="","","Passes "&amp;AY1967&amp;" of 5 buy-side scans"&amp;IF(G1967="Y","; RED FLAG: filter out using Red flag column",""))</f>
        <v/>
      </c>
      <c r="BB1967" s="91" t="inlineStr">
        <is>
          <t>None</t>
        </is>
      </c>
      <c r="BC1967" s="92" t="inlineStr">
        <is>
          <t>N</t>
        </is>
      </c>
      <c r="BD1967" s="94" t="n"/>
      <c r="BE1967" s="94" t="n"/>
      <c r="BF1967" s="92">
        <f>IF(R1967*100000&gt;=Settings!$B$5,"Y","N")</f>
        <v/>
      </c>
      <c r="BG1967" s="91">
        <f>IF(F1967&gt;Settings!$B$6,"Y","N")</f>
        <v/>
      </c>
      <c r="BH1967" s="97" t="n">
        <v>-18.16</v>
      </c>
      <c r="BI1967" s="96" t="n">
        <v>-2.17</v>
      </c>
      <c r="BJ1967" s="96" t="n">
        <v>-2.06</v>
      </c>
      <c r="BK1967" s="96" t="n">
        <v>17.63</v>
      </c>
      <c r="BL1967" s="96" t="n">
        <v>31.64</v>
      </c>
      <c r="BM1967" s="96" t="n">
        <v>29.45</v>
      </c>
      <c r="BN1967" s="97" t="n">
        <v>-0.58</v>
      </c>
      <c r="BO1967" s="96" t="n">
        <v>2.7</v>
      </c>
      <c r="BP1967" s="96" t="n">
        <v>8.4</v>
      </c>
      <c r="BQ1967" s="96" t="n">
        <v>15.5</v>
      </c>
      <c r="BR1967" s="91" t="inlineStr">
        <is>
          <t>Mixed</t>
        </is>
      </c>
      <c r="BS1967" s="91" t="inlineStr">
        <is>
          <t>None</t>
        </is>
      </c>
      <c r="BT1967" s="96" t="n">
        <v>48</v>
      </c>
      <c r="BU1967" s="91" t="inlineStr">
        <is>
          <t>N</t>
        </is>
      </c>
      <c r="BV1967" s="99">
        <f>IF(OR(BF1967&lt;&gt;"Y",BG1967&lt;&gt;"Y"),"",(AND(ISNUMBER(BQ1967),BQ1967&gt;0))+(BR1967="Stacked up")+(AND(ISNUMBER(BH1967),BH1967&gt;=-Settings!$B$17))+(AND(ISNUMBER(BK1967),ISNUMBER(BM1967),BK1967&gt;0,BM1967&gt;0))+(AND(ISNUMBER(AQ1967),AQ1967&gt;=Settings!$B$18))+(AND(ISNUMBER(BT1967),BT1967&gt;=Settings!$B$19,BT1967&lt;=Settings!$B$20))+(AND(ISNUMBER(AS1967),AS1967&gt;0))+(AND(ISNUMBER(T1967),ISNUMBER(M1967),T1967&gt;=Settings!$B$21,M1967&gt;0))+(AND(ISNUMBER(AD1967),ISNUMBER(M1967),AD1967&gt;=Settings!$B$22,M1967&gt;0))+(AY1967&gt;=1))</f>
        <v/>
      </c>
      <c r="BW1967" s="91">
        <f>IF(OR(AY1967=0,BF1967&lt;&gt;"Y",BG1967&lt;&gt;"Y"),"",1+SUMPRODUCT(($A$6:$A$2604=A1967)*($AY$6:$AY$2604&gt;0)*($BF$6:$BF$2604="Y")*($BG$6:$BG$2604="Y")*(($AY$6:$AY$2604&gt;AY1967)+($AY$6:$AY$2604=AY1967)*($AD$6:$AD$2604&gt;AD1967))))</f>
        <v/>
      </c>
    </row>
    <row r="1968" ht="23.85" customHeight="1" s="55">
      <c r="A1968" s="90" t="n">
        <v>46296</v>
      </c>
      <c r="B1968" s="91" t="inlineStr">
        <is>
          <t>KOTYARK</t>
        </is>
      </c>
      <c r="C1968" s="91" t="inlineStr">
        <is>
          <t>INE0J0B01017</t>
        </is>
      </c>
      <c r="D1968" s="91" t="n"/>
      <c r="E1968" s="91" t="inlineStr">
        <is>
          <t>None</t>
        </is>
      </c>
      <c r="F1968" s="93" t="n">
        <v>319</v>
      </c>
      <c r="G1968" s="92" t="inlineStr">
        <is>
          <t>N</t>
        </is>
      </c>
      <c r="H1968" s="94" t="n"/>
      <c r="I1968" s="91" t="inlineStr">
        <is>
          <t>N</t>
        </is>
      </c>
      <c r="J1968" s="92">
        <f>IF(K1968="","N","Y")</f>
        <v/>
      </c>
      <c r="K1968" s="94">
        <f>_xlfn.TEXTJOIN("; ",TRUE,IF(P1968="52-wk low","52-wk low",""),IF(AND(AD1968&gt;=Settings!$B$12,M1968&lt;0),"Distribution",""),IF(AND(AJ1968="Y",M1968&lt;0,AK1968&lt;-Settings!$B$13),"Long unwinding",""),IF(AND(AJ1968="Y",M1968&lt;0,AK1968&gt;Settings!$B$13),"Short buildup",""))</f>
        <v/>
      </c>
      <c r="L1968" s="95" t="n">
        <v>28.23</v>
      </c>
      <c r="M1968" s="96" t="n">
        <v>-5.36</v>
      </c>
      <c r="N1968" s="93" t="n">
        <v>2527</v>
      </c>
      <c r="O1968" s="91" t="inlineStr">
        <is>
          <t>None</t>
        </is>
      </c>
      <c r="P1968" s="91" t="inlineStr">
        <is>
          <t>None</t>
        </is>
      </c>
      <c r="Q1968" s="97" t="n">
        <v>1.98</v>
      </c>
      <c r="R1968" s="96" t="n">
        <v>2.98</v>
      </c>
      <c r="S1968" s="96" t="n">
        <v>0.67</v>
      </c>
      <c r="T1968" s="96" t="n">
        <v>0.77</v>
      </c>
      <c r="U1968" s="96" t="n">
        <v>1.23</v>
      </c>
      <c r="V1968" s="103" t="n">
        <v>1.83</v>
      </c>
      <c r="W1968" s="102" t="n">
        <v>4</v>
      </c>
      <c r="X1968" s="93" t="n"/>
      <c r="Y1968" s="91" t="inlineStr">
        <is>
          <t>None</t>
        </is>
      </c>
      <c r="Z1968" s="99" t="n">
        <v>55.17</v>
      </c>
      <c r="AA1968" s="96" t="n">
        <v>1.31</v>
      </c>
      <c r="AB1968" s="96" t="n">
        <v>1.31</v>
      </c>
      <c r="AC1968" s="96" t="n"/>
      <c r="AD1968" s="96" t="n"/>
      <c r="AE1968" s="96" t="n"/>
      <c r="AF1968" s="103" t="n"/>
      <c r="AG1968" s="91" t="inlineStr">
        <is>
          <t>No delivery data</t>
        </is>
      </c>
      <c r="AH1968" s="100" t="n">
        <v>0</v>
      </c>
      <c r="AI1968" s="101" t="n">
        <v>0</v>
      </c>
      <c r="AJ1968" s="92" t="inlineStr">
        <is>
          <t>N</t>
        </is>
      </c>
      <c r="AK1968" s="96" t="n"/>
      <c r="AL1968" s="91" t="inlineStr">
        <is>
          <t>n/a</t>
        </is>
      </c>
      <c r="AM1968" s="93" t="n"/>
      <c r="AN1968" s="92" t="inlineStr">
        <is>
          <t>None</t>
        </is>
      </c>
      <c r="AO1968" s="102" t="n">
        <v>0</v>
      </c>
      <c r="AP1968" s="103" t="n"/>
      <c r="AQ1968" s="102" t="n"/>
      <c r="AR1968" s="91" t="inlineStr">
        <is>
          <t>N</t>
        </is>
      </c>
      <c r="AS1968" s="104" t="n"/>
      <c r="AT1968" s="92">
        <f>IF(AND(P1968="52-wk high",T1968&gt;=Settings!$B$7),"Y","N")</f>
        <v/>
      </c>
      <c r="AU1968" s="91">
        <f>IF(AND(AD1968&gt;=Settings!$B$8,M1968&gt;0),"Y","N")</f>
        <v/>
      </c>
      <c r="AV1968" s="91">
        <f>IF(OR(AH1968&gt;Settings!$B$9,AI1968&gt;Settings!$B$9),"Y","N")</f>
        <v/>
      </c>
      <c r="AW1968" s="91">
        <f>IF(AJ1968&lt;&gt;"Y","n/a",IF(AND(M1968&gt;0,AK1968&gt;Settings!$B$10),"Y","N"))</f>
        <v/>
      </c>
      <c r="AX1968" s="91">
        <f>IF(AO1968&gt;=Settings!$B$11,"Y","N")</f>
        <v/>
      </c>
      <c r="AY1968" s="99">
        <f>(AT1968="Y")+(AU1968="Y")+(AV1968="Y")+(AW1968="Y")+(AX1968="Y")</f>
        <v/>
      </c>
      <c r="AZ1968" s="94">
        <f>IF(AY1968=0,"None",_xlfn.TEXTJOIN(", ",TRUE(),IF(AT1968="Y","Breakout",""),IF(AU1968="Y","Accumulation",""),IF(AV1968="Y","Institutional buying",""),IF(AW1968="Y","Long buildup",""),IF(AX1968="Y","Momentum leader","")))</f>
        <v/>
      </c>
      <c r="BA1968" s="94">
        <f>IF(BW1968="","","Passes "&amp;AY1968&amp;" of 5 buy-side scans"&amp;IF(G1968="Y","; RED FLAG: filter out using Red flag column",""))</f>
        <v/>
      </c>
      <c r="BB1968" s="91" t="inlineStr">
        <is>
          <t>None</t>
        </is>
      </c>
      <c r="BC1968" s="92" t="inlineStr">
        <is>
          <t>Y</t>
        </is>
      </c>
      <c r="BD1968" s="94" t="inlineStr">
        <is>
          <t>High-low range &gt;150% in 12 months</t>
        </is>
      </c>
      <c r="BE1968" s="94" t="inlineStr">
        <is>
          <t>BONUS 10:1, ex 24-Jun-2026</t>
        </is>
      </c>
      <c r="BF1968" s="92">
        <f>IF(R1968*100000&gt;=Settings!$B$5,"Y","N")</f>
        <v/>
      </c>
      <c r="BG1968" s="91">
        <f>IF(F1968&gt;Settings!$B$6,"Y","N")</f>
        <v/>
      </c>
      <c r="BH1968" s="97" t="n">
        <v>-37.96</v>
      </c>
      <c r="BI1968" s="96" t="n">
        <v>-9.81</v>
      </c>
      <c r="BJ1968" s="96" t="n">
        <v>-11.34</v>
      </c>
      <c r="BK1968" s="96" t="n">
        <v>-27.62</v>
      </c>
      <c r="BL1968" s="96" t="n">
        <v>-92.89</v>
      </c>
      <c r="BM1968" s="96" t="n"/>
      <c r="BN1968" s="97" t="n">
        <v>-10.47</v>
      </c>
      <c r="BO1968" s="96" t="n">
        <v>-49.58</v>
      </c>
      <c r="BP1968" s="96" t="n">
        <v>-77.13</v>
      </c>
      <c r="BQ1968" s="96" t="n"/>
      <c r="BR1968" s="91" t="n"/>
      <c r="BS1968" s="91" t="inlineStr">
        <is>
          <t>None</t>
        </is>
      </c>
      <c r="BT1968" s="96" t="n">
        <v>36.1</v>
      </c>
      <c r="BU1968" s="91" t="n"/>
      <c r="BV1968" s="99">
        <f>IF(OR(BF1968&lt;&gt;"Y",BG1968&lt;&gt;"Y"),"",(AND(ISNUMBER(BQ1968),BQ1968&gt;0))+(BR1968="Stacked up")+(AND(ISNUMBER(BH1968),BH1968&gt;=-Settings!$B$17))+(AND(ISNUMBER(BK1968),ISNUMBER(BM1968),BK1968&gt;0,BM1968&gt;0))+(AND(ISNUMBER(AQ1968),AQ1968&gt;=Settings!$B$18))+(AND(ISNUMBER(BT1968),BT1968&gt;=Settings!$B$19,BT1968&lt;=Settings!$B$20))+(AND(ISNUMBER(AS1968),AS1968&gt;0))+(AND(ISNUMBER(T1968),ISNUMBER(M1968),T1968&gt;=Settings!$B$21,M1968&gt;0))+(AND(ISNUMBER(AD1968),ISNUMBER(M1968),AD1968&gt;=Settings!$B$22,M1968&gt;0))+(AY1968&gt;=1))</f>
        <v/>
      </c>
      <c r="BW1968" s="91">
        <f>IF(OR(AY1968=0,BF1968&lt;&gt;"Y",BG1968&lt;&gt;"Y"),"",1+SUMPRODUCT(($A$6:$A$2604=A1968)*($AY$6:$AY$2604&gt;0)*($BF$6:$BF$2604="Y")*($BG$6:$BG$2604="Y")*(($AY$6:$AY$2604&gt;AY1968)+($AY$6:$AY$2604=AY1968)*($AD$6:$AD$2604&gt;AD1968))))</f>
        <v/>
      </c>
    </row>
    <row r="1969" ht="23.85" customHeight="1" s="55">
      <c r="A1969" s="90" t="n">
        <v>46296</v>
      </c>
      <c r="B1969" s="91" t="inlineStr">
        <is>
          <t>GULFPETRO</t>
        </is>
      </c>
      <c r="C1969" s="91" t="inlineStr">
        <is>
          <t>INE586G01017</t>
        </is>
      </c>
      <c r="D1969" s="91" t="n"/>
      <c r="E1969" s="91" t="inlineStr">
        <is>
          <t>None</t>
        </is>
      </c>
      <c r="F1969" s="93" t="n">
        <v>318</v>
      </c>
      <c r="G1969" s="92" t="inlineStr">
        <is>
          <t>Y</t>
        </is>
      </c>
      <c r="H1969" s="94" t="inlineStr">
        <is>
          <t>ESM Stage 1; T2T (BE series)</t>
        </is>
      </c>
      <c r="I1969" s="91" t="inlineStr">
        <is>
          <t>Y</t>
        </is>
      </c>
      <c r="J1969" s="92">
        <f>IF(K1969="","N","Y")</f>
        <v/>
      </c>
      <c r="K1969" s="94">
        <f>_xlfn.TEXTJOIN("; ",TRUE,IF(P1969="52-wk low","52-wk low",""),IF(AND(AD1969&gt;=Settings!$B$12,M1969&lt;0),"Distribution",""),IF(AND(AJ1969="Y",M1969&lt;0,AK1969&lt;-Settings!$B$13),"Long unwinding",""),IF(AND(AJ1969="Y",M1969&lt;0,AK1969&gt;Settings!$B$13),"Short buildup",""))</f>
        <v/>
      </c>
      <c r="L1969" s="95" t="n">
        <v>62.45</v>
      </c>
      <c r="M1969" s="96" t="n">
        <v>2.85</v>
      </c>
      <c r="N1969" s="93" t="n">
        <v>129</v>
      </c>
      <c r="O1969" s="91" t="inlineStr">
        <is>
          <t>None</t>
        </is>
      </c>
      <c r="P1969" s="91" t="inlineStr">
        <is>
          <t>None</t>
        </is>
      </c>
      <c r="Q1969" s="97" t="n">
        <v>1.4</v>
      </c>
      <c r="R1969" s="96" t="n">
        <v>0.9399999999999999</v>
      </c>
      <c r="S1969" s="96" t="n">
        <v>1.52</v>
      </c>
      <c r="T1969" s="96" t="n">
        <v>0.57</v>
      </c>
      <c r="U1969" s="96" t="n">
        <v>0.86</v>
      </c>
      <c r="V1969" s="103" t="n">
        <v>0.57</v>
      </c>
      <c r="W1969" s="102" t="n">
        <v>0</v>
      </c>
      <c r="X1969" s="93" t="n"/>
      <c r="Y1969" s="91" t="inlineStr">
        <is>
          <t>None</t>
        </is>
      </c>
      <c r="Z1969" s="99" t="n"/>
      <c r="AA1969" s="96" t="n"/>
      <c r="AB1969" s="96" t="n"/>
      <c r="AC1969" s="96" t="n"/>
      <c r="AD1969" s="96" t="n"/>
      <c r="AE1969" s="96" t="n"/>
      <c r="AF1969" s="103" t="n"/>
      <c r="AG1969" s="91" t="inlineStr">
        <is>
          <t>No delivery data</t>
        </is>
      </c>
      <c r="AH1969" s="100" t="n">
        <v>0</v>
      </c>
      <c r="AI1969" s="101" t="n">
        <v>0</v>
      </c>
      <c r="AJ1969" s="92" t="inlineStr">
        <is>
          <t>N</t>
        </is>
      </c>
      <c r="AK1969" s="96" t="n"/>
      <c r="AL1969" s="91" t="inlineStr">
        <is>
          <t>n/a</t>
        </is>
      </c>
      <c r="AM1969" s="93" t="n"/>
      <c r="AN1969" s="92" t="inlineStr">
        <is>
          <t>None</t>
        </is>
      </c>
      <c r="AO1969" s="102" t="n">
        <v>0</v>
      </c>
      <c r="AP1969" s="103" t="n">
        <v>3.16</v>
      </c>
      <c r="AQ1969" s="102" t="n">
        <v>97</v>
      </c>
      <c r="AR1969" s="91" t="inlineStr">
        <is>
          <t>N</t>
        </is>
      </c>
      <c r="AS1969" s="104" t="n"/>
      <c r="AT1969" s="92">
        <f>IF(AND(P1969="52-wk high",T1969&gt;=Settings!$B$7),"Y","N")</f>
        <v/>
      </c>
      <c r="AU1969" s="91">
        <f>IF(AND(AD1969&gt;=Settings!$B$8,M1969&gt;0),"Y","N")</f>
        <v/>
      </c>
      <c r="AV1969" s="91">
        <f>IF(OR(AH1969&gt;Settings!$B$9,AI1969&gt;Settings!$B$9),"Y","N")</f>
        <v/>
      </c>
      <c r="AW1969" s="91">
        <f>IF(AJ1969&lt;&gt;"Y","n/a",IF(AND(M1969&gt;0,AK1969&gt;Settings!$B$10),"Y","N"))</f>
        <v/>
      </c>
      <c r="AX1969" s="91">
        <f>IF(AO1969&gt;=Settings!$B$11,"Y","N")</f>
        <v/>
      </c>
      <c r="AY1969" s="99">
        <f>(AT1969="Y")+(AU1969="Y")+(AV1969="Y")+(AW1969="Y")+(AX1969="Y")</f>
        <v/>
      </c>
      <c r="AZ1969" s="94">
        <f>IF(AY1969=0,"None",_xlfn.TEXTJOIN(", ",TRUE(),IF(AT1969="Y","Breakout",""),IF(AU1969="Y","Accumulation",""),IF(AV1969="Y","Institutional buying",""),IF(AW1969="Y","Long buildup",""),IF(AX1969="Y","Momentum leader","")))</f>
        <v/>
      </c>
      <c r="BA1969" s="94">
        <f>IF(BW1969="","","Passes "&amp;AY1969&amp;" of 5 buy-side scans"&amp;IF(G1969="Y","; RED FLAG: filter out using Red flag column",""))</f>
        <v/>
      </c>
      <c r="BB1969" s="91" t="inlineStr">
        <is>
          <t>None</t>
        </is>
      </c>
      <c r="BC1969" s="92" t="inlineStr">
        <is>
          <t>N</t>
        </is>
      </c>
      <c r="BD1969" s="94" t="n"/>
      <c r="BE1969" s="94" t="n"/>
      <c r="BF1969" s="92">
        <f>IF(R1969*100000&gt;=Settings!$B$5,"Y","N")</f>
        <v/>
      </c>
      <c r="BG1969" s="91">
        <f>IF(F1969&gt;Settings!$B$6,"Y","N")</f>
        <v/>
      </c>
      <c r="BH1969" s="97" t="n">
        <v>-12.54</v>
      </c>
      <c r="BI1969" s="96" t="n">
        <v>-1.73</v>
      </c>
      <c r="BJ1969" s="96" t="n">
        <v>-7.5</v>
      </c>
      <c r="BK1969" s="96" t="n">
        <v>62.8</v>
      </c>
      <c r="BL1969" s="96" t="n">
        <v>141.31</v>
      </c>
      <c r="BM1969" s="96" t="n">
        <v>54.96</v>
      </c>
      <c r="BN1969" s="97" t="n">
        <v>-0.32</v>
      </c>
      <c r="BO1969" s="96" t="n">
        <v>5.63</v>
      </c>
      <c r="BP1969" s="96" t="n">
        <v>19.07</v>
      </c>
      <c r="BQ1969" s="96" t="n">
        <v>35.32</v>
      </c>
      <c r="BR1969" s="91" t="inlineStr">
        <is>
          <t>Mixed</t>
        </is>
      </c>
      <c r="BS1969" s="91" t="inlineStr">
        <is>
          <t>None</t>
        </is>
      </c>
      <c r="BT1969" s="96" t="n">
        <v>49.1</v>
      </c>
      <c r="BU1969" s="91" t="inlineStr">
        <is>
          <t>N</t>
        </is>
      </c>
      <c r="BV1969" s="99">
        <f>IF(OR(BF1969&lt;&gt;"Y",BG1969&lt;&gt;"Y"),"",(AND(ISNUMBER(BQ1969),BQ1969&gt;0))+(BR1969="Stacked up")+(AND(ISNUMBER(BH1969),BH1969&gt;=-Settings!$B$17))+(AND(ISNUMBER(BK1969),ISNUMBER(BM1969),BK1969&gt;0,BM1969&gt;0))+(AND(ISNUMBER(AQ1969),AQ1969&gt;=Settings!$B$18))+(AND(ISNUMBER(BT1969),BT1969&gt;=Settings!$B$19,BT1969&lt;=Settings!$B$20))+(AND(ISNUMBER(AS1969),AS1969&gt;0))+(AND(ISNUMBER(T1969),ISNUMBER(M1969),T1969&gt;=Settings!$B$21,M1969&gt;0))+(AND(ISNUMBER(AD1969),ISNUMBER(M1969),AD1969&gt;=Settings!$B$22,M1969&gt;0))+(AY1969&gt;=1))</f>
        <v/>
      </c>
      <c r="BW1969" s="91">
        <f>IF(OR(AY1969=0,BF1969&lt;&gt;"Y",BG1969&lt;&gt;"Y"),"",1+SUMPRODUCT(($A$6:$A$2604=A1969)*($AY$6:$AY$2604&gt;0)*($BF$6:$BF$2604="Y")*($BG$6:$BG$2604="Y")*(($AY$6:$AY$2604&gt;AY1969)+($AY$6:$AY$2604=AY1969)*($AD$6:$AD$2604&gt;AD1969))))</f>
        <v/>
      </c>
    </row>
    <row r="1970" ht="23.85" customHeight="1" s="55">
      <c r="A1970" s="90" t="n">
        <v>46296</v>
      </c>
      <c r="B1970" s="91" t="inlineStr">
        <is>
          <t>TREJHARA</t>
        </is>
      </c>
      <c r="C1970" s="91" t="inlineStr">
        <is>
          <t>INE00CA01015</t>
        </is>
      </c>
      <c r="D1970" s="91" t="n"/>
      <c r="E1970" s="91" t="inlineStr">
        <is>
          <t>None</t>
        </is>
      </c>
      <c r="F1970" s="93" t="n">
        <v>318</v>
      </c>
      <c r="G1970" s="92" t="inlineStr">
        <is>
          <t>N</t>
        </is>
      </c>
      <c r="H1970" s="94" t="n"/>
      <c r="I1970" s="91" t="inlineStr">
        <is>
          <t>N</t>
        </is>
      </c>
      <c r="J1970" s="92">
        <f>IF(K1970="","N","Y")</f>
        <v/>
      </c>
      <c r="K1970" s="94">
        <f>_xlfn.TEXTJOIN("; ",TRUE,IF(P1970="52-wk low","52-wk low",""),IF(AND(AD1970&gt;=Settings!$B$12,M1970&lt;0),"Distribution",""),IF(AND(AJ1970="Y",M1970&lt;0,AK1970&lt;-Settings!$B$13),"Long unwinding",""),IF(AND(AJ1970="Y",M1970&lt;0,AK1970&gt;Settings!$B$13),"Short buildup",""))</f>
        <v/>
      </c>
      <c r="L1970" s="95" t="n">
        <v>131.66</v>
      </c>
      <c r="M1970" s="96" t="n">
        <v>-5.17</v>
      </c>
      <c r="N1970" s="93" t="n">
        <v>2515</v>
      </c>
      <c r="O1970" s="91" t="inlineStr">
        <is>
          <t>None</t>
        </is>
      </c>
      <c r="P1970" s="91" t="inlineStr">
        <is>
          <t>52-wk low</t>
        </is>
      </c>
      <c r="Q1970" s="97" t="n">
        <v>0.29</v>
      </c>
      <c r="R1970" s="96" t="n">
        <v>0.21</v>
      </c>
      <c r="S1970" s="96" t="n">
        <v>1.42</v>
      </c>
      <c r="T1970" s="96" t="n">
        <v>0.89</v>
      </c>
      <c r="U1970" s="96" t="n">
        <v>1.05</v>
      </c>
      <c r="V1970" s="103" t="n">
        <v>0.76</v>
      </c>
      <c r="W1970" s="102" t="n">
        <v>3</v>
      </c>
      <c r="X1970" s="93" t="n"/>
      <c r="Y1970" s="91" t="inlineStr">
        <is>
          <t>None</t>
        </is>
      </c>
      <c r="Z1970" s="99" t="n">
        <v>61.42</v>
      </c>
      <c r="AA1970" s="96" t="n">
        <v>0.89</v>
      </c>
      <c r="AB1970" s="96" t="n">
        <v>0.92</v>
      </c>
      <c r="AC1970" s="96" t="n">
        <v>1.32</v>
      </c>
      <c r="AD1970" s="96" t="n">
        <v>0.95</v>
      </c>
      <c r="AE1970" s="96" t="n">
        <v>1.12</v>
      </c>
      <c r="AF1970" s="103" t="n">
        <v>1.16</v>
      </c>
      <c r="AG1970" s="91" t="inlineStr">
        <is>
          <t>Normal</t>
        </is>
      </c>
      <c r="AH1970" s="100" t="n">
        <v>0</v>
      </c>
      <c r="AI1970" s="101" t="n">
        <v>0</v>
      </c>
      <c r="AJ1970" s="92" t="inlineStr">
        <is>
          <t>N</t>
        </is>
      </c>
      <c r="AK1970" s="96" t="n"/>
      <c r="AL1970" s="91" t="inlineStr">
        <is>
          <t>n/a</t>
        </is>
      </c>
      <c r="AM1970" s="93" t="n"/>
      <c r="AN1970" s="92" t="inlineStr">
        <is>
          <t>None</t>
        </is>
      </c>
      <c r="AO1970" s="102" t="n">
        <v>0</v>
      </c>
      <c r="AP1970" s="103" t="n">
        <v>0.64</v>
      </c>
      <c r="AQ1970" s="102" t="n">
        <v>26</v>
      </c>
      <c r="AR1970" s="91" t="inlineStr">
        <is>
          <t>N</t>
        </is>
      </c>
      <c r="AS1970" s="104" t="n"/>
      <c r="AT1970" s="92">
        <f>IF(AND(P1970="52-wk high",T1970&gt;=Settings!$B$7),"Y","N")</f>
        <v/>
      </c>
      <c r="AU1970" s="91">
        <f>IF(AND(AD1970&gt;=Settings!$B$8,M1970&gt;0),"Y","N")</f>
        <v/>
      </c>
      <c r="AV1970" s="91">
        <f>IF(OR(AH1970&gt;Settings!$B$9,AI1970&gt;Settings!$B$9),"Y","N")</f>
        <v/>
      </c>
      <c r="AW1970" s="91">
        <f>IF(AJ1970&lt;&gt;"Y","n/a",IF(AND(M1970&gt;0,AK1970&gt;Settings!$B$10),"Y","N"))</f>
        <v/>
      </c>
      <c r="AX1970" s="91">
        <f>IF(AO1970&gt;=Settings!$B$11,"Y","N")</f>
        <v/>
      </c>
      <c r="AY1970" s="99">
        <f>(AT1970="Y")+(AU1970="Y")+(AV1970="Y")+(AW1970="Y")+(AX1970="Y")</f>
        <v/>
      </c>
      <c r="AZ1970" s="94">
        <f>IF(AY1970=0,"None",_xlfn.TEXTJOIN(", ",TRUE(),IF(AT1970="Y","Breakout",""),IF(AU1970="Y","Accumulation",""),IF(AV1970="Y","Institutional buying",""),IF(AW1970="Y","Long buildup",""),IF(AX1970="Y","Momentum leader","")))</f>
        <v/>
      </c>
      <c r="BA1970" s="94">
        <f>IF(BW1970="","","Passes "&amp;AY1970&amp;" of 5 buy-side scans"&amp;IF(G1970="Y","; RED FLAG: filter out using Red flag column",""))</f>
        <v/>
      </c>
      <c r="BB1970" s="91" t="inlineStr">
        <is>
          <t>None</t>
        </is>
      </c>
      <c r="BC1970" s="92" t="inlineStr">
        <is>
          <t>Y</t>
        </is>
      </c>
      <c r="BD1970" s="94" t="inlineStr">
        <is>
          <t>Few traders (&lt;100 unique PAN, 30 days)</t>
        </is>
      </c>
      <c r="BE1970" s="94" t="n"/>
      <c r="BF1970" s="92">
        <f>IF(R1970*100000&gt;=Settings!$B$5,"Y","N")</f>
        <v/>
      </c>
      <c r="BG1970" s="91">
        <f>IF(F1970&gt;Settings!$B$6,"Y","N")</f>
        <v/>
      </c>
      <c r="BH1970" s="97" t="n">
        <v>-53.78</v>
      </c>
      <c r="BI1970" s="96" t="n">
        <v>-2.7</v>
      </c>
      <c r="BJ1970" s="96" t="n">
        <v>-9.19</v>
      </c>
      <c r="BK1970" s="96" t="n">
        <v>-7.96</v>
      </c>
      <c r="BL1970" s="96" t="n">
        <v>-9.16</v>
      </c>
      <c r="BM1970" s="96" t="n">
        <v>-26.92</v>
      </c>
      <c r="BN1970" s="97" t="n">
        <v>-5.9</v>
      </c>
      <c r="BO1970" s="96" t="n">
        <v>-8.66</v>
      </c>
      <c r="BP1970" s="96" t="n">
        <v>-12.09</v>
      </c>
      <c r="BQ1970" s="96" t="n">
        <v>-18.8</v>
      </c>
      <c r="BR1970" s="91" t="inlineStr">
        <is>
          <t>Stacked down</t>
        </is>
      </c>
      <c r="BS1970" s="91" t="inlineStr">
        <is>
          <t>None</t>
        </is>
      </c>
      <c r="BT1970" s="96" t="n">
        <v>37.4</v>
      </c>
      <c r="BU1970" s="91" t="inlineStr">
        <is>
          <t>N</t>
        </is>
      </c>
      <c r="BV1970" s="99">
        <f>IF(OR(BF1970&lt;&gt;"Y",BG1970&lt;&gt;"Y"),"",(AND(ISNUMBER(BQ1970),BQ1970&gt;0))+(BR1970="Stacked up")+(AND(ISNUMBER(BH1970),BH1970&gt;=-Settings!$B$17))+(AND(ISNUMBER(BK1970),ISNUMBER(BM1970),BK1970&gt;0,BM1970&gt;0))+(AND(ISNUMBER(AQ1970),AQ1970&gt;=Settings!$B$18))+(AND(ISNUMBER(BT1970),BT1970&gt;=Settings!$B$19,BT1970&lt;=Settings!$B$20))+(AND(ISNUMBER(AS1970),AS1970&gt;0))+(AND(ISNUMBER(T1970),ISNUMBER(M1970),T1970&gt;=Settings!$B$21,M1970&gt;0))+(AND(ISNUMBER(AD1970),ISNUMBER(M1970),AD1970&gt;=Settings!$B$22,M1970&gt;0))+(AY1970&gt;=1))</f>
        <v/>
      </c>
      <c r="BW1970" s="91">
        <f>IF(OR(AY1970=0,BF1970&lt;&gt;"Y",BG1970&lt;&gt;"Y"),"",1+SUMPRODUCT(($A$6:$A$2604=A1970)*($AY$6:$AY$2604&gt;0)*($BF$6:$BF$2604="Y")*($BG$6:$BG$2604="Y")*(($AY$6:$AY$2604&gt;AY1970)+($AY$6:$AY$2604=AY1970)*($AD$6:$AD$2604&gt;AD1970))))</f>
        <v/>
      </c>
    </row>
    <row r="1971" ht="23.85" customHeight="1" s="55">
      <c r="A1971" s="90" t="n">
        <v>46296</v>
      </c>
      <c r="B1971" s="91" t="inlineStr">
        <is>
          <t>CLEDUCATE</t>
        </is>
      </c>
      <c r="C1971" s="91" t="inlineStr">
        <is>
          <t>INE201M01029</t>
        </is>
      </c>
      <c r="D1971" s="91" t="n"/>
      <c r="E1971" s="91" t="inlineStr">
        <is>
          <t>None</t>
        </is>
      </c>
      <c r="F1971" s="93" t="n">
        <v>314</v>
      </c>
      <c r="G1971" s="92" t="inlineStr">
        <is>
          <t>N</t>
        </is>
      </c>
      <c r="H1971" s="94" t="n"/>
      <c r="I1971" s="91" t="inlineStr">
        <is>
          <t>N</t>
        </is>
      </c>
      <c r="J1971" s="92">
        <f>IF(K1971="","N","Y")</f>
        <v/>
      </c>
      <c r="K1971" s="94">
        <f>_xlfn.TEXTJOIN("; ",TRUE,IF(P1971="52-wk low","52-wk low",""),IF(AND(AD1971&gt;=Settings!$B$12,M1971&lt;0),"Distribution",""),IF(AND(AJ1971="Y",M1971&lt;0,AK1971&lt;-Settings!$B$13),"Long unwinding",""),IF(AND(AJ1971="Y",M1971&lt;0,AK1971&gt;Settings!$B$13),"Short buildup",""))</f>
        <v/>
      </c>
      <c r="L1971" s="95" t="n">
        <v>57.91</v>
      </c>
      <c r="M1971" s="96" t="n">
        <v>1.58</v>
      </c>
      <c r="N1971" s="93" t="n">
        <v>241</v>
      </c>
      <c r="O1971" s="91" t="inlineStr">
        <is>
          <t>None</t>
        </is>
      </c>
      <c r="P1971" s="91" t="inlineStr">
        <is>
          <t>None</t>
        </is>
      </c>
      <c r="Q1971" s="97" t="n">
        <v>0.11</v>
      </c>
      <c r="R1971" s="96" t="n">
        <v>0.13</v>
      </c>
      <c r="S1971" s="96" t="n">
        <v>0.86</v>
      </c>
      <c r="T1971" s="96" t="n">
        <v>0.59</v>
      </c>
      <c r="U1971" s="96" t="n">
        <v>0.39</v>
      </c>
      <c r="V1971" s="103" t="n">
        <v>0.45</v>
      </c>
      <c r="W1971" s="102" t="n">
        <v>1</v>
      </c>
      <c r="X1971" s="93" t="n"/>
      <c r="Y1971" s="91" t="inlineStr">
        <is>
          <t>None</t>
        </is>
      </c>
      <c r="Z1971" s="99" t="n">
        <v>77.31</v>
      </c>
      <c r="AA1971" s="96" t="n">
        <v>0.9</v>
      </c>
      <c r="AB1971" s="96" t="n">
        <v>0.9</v>
      </c>
      <c r="AC1971" s="96" t="n"/>
      <c r="AD1971" s="96" t="n"/>
      <c r="AE1971" s="96" t="n"/>
      <c r="AF1971" s="103" t="n"/>
      <c r="AG1971" s="91" t="inlineStr">
        <is>
          <t>No delivery data</t>
        </is>
      </c>
      <c r="AH1971" s="100" t="n">
        <v>0</v>
      </c>
      <c r="AI1971" s="101" t="n">
        <v>0</v>
      </c>
      <c r="AJ1971" s="92" t="inlineStr">
        <is>
          <t>N</t>
        </is>
      </c>
      <c r="AK1971" s="96" t="n"/>
      <c r="AL1971" s="91" t="inlineStr">
        <is>
          <t>n/a</t>
        </is>
      </c>
      <c r="AM1971" s="93" t="n"/>
      <c r="AN1971" s="92" t="inlineStr">
        <is>
          <t>None</t>
        </is>
      </c>
      <c r="AO1971" s="102" t="n">
        <v>0</v>
      </c>
      <c r="AP1971" s="103" t="n">
        <v>0.77</v>
      </c>
      <c r="AQ1971" s="102" t="n">
        <v>46</v>
      </c>
      <c r="AR1971" s="91" t="inlineStr">
        <is>
          <t>N</t>
        </is>
      </c>
      <c r="AS1971" s="104" t="n"/>
      <c r="AT1971" s="92">
        <f>IF(AND(P1971="52-wk high",T1971&gt;=Settings!$B$7),"Y","N")</f>
        <v/>
      </c>
      <c r="AU1971" s="91">
        <f>IF(AND(AD1971&gt;=Settings!$B$8,M1971&gt;0),"Y","N")</f>
        <v/>
      </c>
      <c r="AV1971" s="91">
        <f>IF(OR(AH1971&gt;Settings!$B$9,AI1971&gt;Settings!$B$9),"Y","N")</f>
        <v/>
      </c>
      <c r="AW1971" s="91">
        <f>IF(AJ1971&lt;&gt;"Y","n/a",IF(AND(M1971&gt;0,AK1971&gt;Settings!$B$10),"Y","N"))</f>
        <v/>
      </c>
      <c r="AX1971" s="91">
        <f>IF(AO1971&gt;=Settings!$B$11,"Y","N")</f>
        <v/>
      </c>
      <c r="AY1971" s="99">
        <f>(AT1971="Y")+(AU1971="Y")+(AV1971="Y")+(AW1971="Y")+(AX1971="Y")</f>
        <v/>
      </c>
      <c r="AZ1971" s="94">
        <f>IF(AY1971=0,"None",_xlfn.TEXTJOIN(", ",TRUE(),IF(AT1971="Y","Breakout",""),IF(AU1971="Y","Accumulation",""),IF(AV1971="Y","Institutional buying",""),IF(AW1971="Y","Long buildup",""),IF(AX1971="Y","Momentum leader","")))</f>
        <v/>
      </c>
      <c r="BA1971" s="94">
        <f>IF(BW1971="","","Passes "&amp;AY1971&amp;" of 5 buy-side scans"&amp;IF(G1971="Y","; RED FLAG: filter out using Red flag column",""))</f>
        <v/>
      </c>
      <c r="BB1971" s="91" t="inlineStr">
        <is>
          <t>None</t>
        </is>
      </c>
      <c r="BC1971" s="92" t="inlineStr">
        <is>
          <t>Y</t>
        </is>
      </c>
      <c r="BD1971" s="94" t="inlineStr">
        <is>
          <t>EPS zero; Few traders (&lt;100 unique PAN, 30 days); High-low range &gt;150% in 12 months</t>
        </is>
      </c>
      <c r="BE1971" s="94" t="n"/>
      <c r="BF1971" s="92">
        <f>IF(R1971*100000&gt;=Settings!$B$5,"Y","N")</f>
        <v/>
      </c>
      <c r="BG1971" s="91">
        <f>IF(F1971&gt;Settings!$B$6,"Y","N")</f>
        <v/>
      </c>
      <c r="BH1971" s="97" t="n">
        <v>-38.97</v>
      </c>
      <c r="BI1971" s="96" t="n">
        <v>5.16</v>
      </c>
      <c r="BJ1971" s="96" t="n">
        <v>-8.02</v>
      </c>
      <c r="BK1971" s="96" t="n">
        <v>11.47</v>
      </c>
      <c r="BL1971" s="96" t="n">
        <v>24.59</v>
      </c>
      <c r="BM1971" s="96" t="n">
        <v>-37.82</v>
      </c>
      <c r="BN1971" s="97" t="n">
        <v>1.34</v>
      </c>
      <c r="BO1971" s="96" t="n">
        <v>0.63</v>
      </c>
      <c r="BP1971" s="96" t="n">
        <v>1.32</v>
      </c>
      <c r="BQ1971" s="96" t="n">
        <v>-5.59</v>
      </c>
      <c r="BR1971" s="91" t="inlineStr">
        <is>
          <t>Mixed</t>
        </is>
      </c>
      <c r="BS1971" s="91" t="inlineStr">
        <is>
          <t>None</t>
        </is>
      </c>
      <c r="BT1971" s="96" t="n">
        <v>55.5</v>
      </c>
      <c r="BU1971" s="91" t="inlineStr">
        <is>
          <t>N</t>
        </is>
      </c>
      <c r="BV1971" s="99">
        <f>IF(OR(BF1971&lt;&gt;"Y",BG1971&lt;&gt;"Y"),"",(AND(ISNUMBER(BQ1971),BQ1971&gt;0))+(BR1971="Stacked up")+(AND(ISNUMBER(BH1971),BH1971&gt;=-Settings!$B$17))+(AND(ISNUMBER(BK1971),ISNUMBER(BM1971),BK1971&gt;0,BM1971&gt;0))+(AND(ISNUMBER(AQ1971),AQ1971&gt;=Settings!$B$18))+(AND(ISNUMBER(BT1971),BT1971&gt;=Settings!$B$19,BT1971&lt;=Settings!$B$20))+(AND(ISNUMBER(AS1971),AS1971&gt;0))+(AND(ISNUMBER(T1971),ISNUMBER(M1971),T1971&gt;=Settings!$B$21,M1971&gt;0))+(AND(ISNUMBER(AD1971),ISNUMBER(M1971),AD1971&gt;=Settings!$B$22,M1971&gt;0))+(AY1971&gt;=1))</f>
        <v/>
      </c>
      <c r="BW1971" s="91">
        <f>IF(OR(AY1971=0,BF1971&lt;&gt;"Y",BG1971&lt;&gt;"Y"),"",1+SUMPRODUCT(($A$6:$A$2604=A1971)*($AY$6:$AY$2604&gt;0)*($BF$6:$BF$2604="Y")*($BG$6:$BG$2604="Y")*(($AY$6:$AY$2604&gt;AY1971)+($AY$6:$AY$2604=AY1971)*($AD$6:$AD$2604&gt;AD1971))))</f>
        <v/>
      </c>
    </row>
    <row r="1972" ht="23.85" customHeight="1" s="55">
      <c r="A1972" s="90" t="n">
        <v>46296</v>
      </c>
      <c r="B1972" s="91" t="inlineStr">
        <is>
          <t>ROSSELLIND</t>
        </is>
      </c>
      <c r="C1972" s="91" t="inlineStr">
        <is>
          <t>INE847C01020</t>
        </is>
      </c>
      <c r="D1972" s="91" t="n"/>
      <c r="E1972" s="91" t="inlineStr">
        <is>
          <t>None</t>
        </is>
      </c>
      <c r="F1972" s="93" t="n">
        <v>314</v>
      </c>
      <c r="G1972" s="92" t="inlineStr">
        <is>
          <t>N</t>
        </is>
      </c>
      <c r="H1972" s="94" t="n"/>
      <c r="I1972" s="91" t="inlineStr">
        <is>
          <t>N</t>
        </is>
      </c>
      <c r="J1972" s="92">
        <f>IF(K1972="","N","Y")</f>
        <v/>
      </c>
      <c r="K1972" s="94">
        <f>_xlfn.TEXTJOIN("; ",TRUE,IF(P1972="52-wk low","52-wk low",""),IF(AND(AD1972&gt;=Settings!$B$12,M1972&lt;0),"Distribution",""),IF(AND(AJ1972="Y",M1972&lt;0,AK1972&lt;-Settings!$B$13),"Long unwinding",""),IF(AND(AJ1972="Y",M1972&lt;0,AK1972&gt;Settings!$B$13),"Short buildup",""))</f>
        <v/>
      </c>
      <c r="L1972" s="95" t="n">
        <v>50.22</v>
      </c>
      <c r="M1972" s="96" t="n">
        <v>-1.28</v>
      </c>
      <c r="N1972" s="93" t="n">
        <v>1188</v>
      </c>
      <c r="O1972" s="91" t="inlineStr">
        <is>
          <t>None</t>
        </is>
      </c>
      <c r="P1972" s="91" t="inlineStr">
        <is>
          <t>None</t>
        </is>
      </c>
      <c r="Q1972" s="97" t="n">
        <v>0.15</v>
      </c>
      <c r="R1972" s="96" t="n">
        <v>0.4</v>
      </c>
      <c r="S1972" s="96" t="n">
        <v>0.36</v>
      </c>
      <c r="T1972" s="96" t="n">
        <v>0.15</v>
      </c>
      <c r="U1972" s="96" t="n">
        <v>0.23</v>
      </c>
      <c r="V1972" s="103" t="n">
        <v>0.61</v>
      </c>
      <c r="W1972" s="102" t="n">
        <v>0</v>
      </c>
      <c r="X1972" s="93" t="n"/>
      <c r="Y1972" s="91" t="inlineStr">
        <is>
          <t>None</t>
        </is>
      </c>
      <c r="Z1972" s="99" t="n">
        <v>69.2</v>
      </c>
      <c r="AA1972" s="96" t="n">
        <v>1.12</v>
      </c>
      <c r="AB1972" s="96" t="n">
        <v>1.12</v>
      </c>
      <c r="AC1972" s="96" t="n">
        <v>0.44</v>
      </c>
      <c r="AD1972" s="96" t="n">
        <v>0.22</v>
      </c>
      <c r="AE1972" s="96" t="n">
        <v>0.31</v>
      </c>
      <c r="AF1972" s="103" t="n">
        <v>1.12</v>
      </c>
      <c r="AG1972" s="91" t="inlineStr">
        <is>
          <t>Normal</t>
        </is>
      </c>
      <c r="AH1972" s="100" t="n">
        <v>0</v>
      </c>
      <c r="AI1972" s="101" t="n">
        <v>0</v>
      </c>
      <c r="AJ1972" s="92" t="inlineStr">
        <is>
          <t>N</t>
        </is>
      </c>
      <c r="AK1972" s="96" t="n"/>
      <c r="AL1972" s="91" t="inlineStr">
        <is>
          <t>n/a</t>
        </is>
      </c>
      <c r="AM1972" s="93" t="n"/>
      <c r="AN1972" s="92" t="inlineStr">
        <is>
          <t>None</t>
        </is>
      </c>
      <c r="AO1972" s="102" t="n">
        <v>0</v>
      </c>
      <c r="AP1972" s="103" t="n">
        <v>0.78</v>
      </c>
      <c r="AQ1972" s="102" t="n">
        <v>47</v>
      </c>
      <c r="AR1972" s="91" t="inlineStr">
        <is>
          <t>N</t>
        </is>
      </c>
      <c r="AS1972" s="104" t="n"/>
      <c r="AT1972" s="92">
        <f>IF(AND(P1972="52-wk high",T1972&gt;=Settings!$B$7),"Y","N")</f>
        <v/>
      </c>
      <c r="AU1972" s="91">
        <f>IF(AND(AD1972&gt;=Settings!$B$8,M1972&gt;0),"Y","N")</f>
        <v/>
      </c>
      <c r="AV1972" s="91">
        <f>IF(OR(AH1972&gt;Settings!$B$9,AI1972&gt;Settings!$B$9),"Y","N")</f>
        <v/>
      </c>
      <c r="AW1972" s="91">
        <f>IF(AJ1972&lt;&gt;"Y","n/a",IF(AND(M1972&gt;0,AK1972&gt;Settings!$B$10),"Y","N"))</f>
        <v/>
      </c>
      <c r="AX1972" s="91">
        <f>IF(AO1972&gt;=Settings!$B$11,"Y","N")</f>
        <v/>
      </c>
      <c r="AY1972" s="99">
        <f>(AT1972="Y")+(AU1972="Y")+(AV1972="Y")+(AW1972="Y")+(AX1972="Y")</f>
        <v/>
      </c>
      <c r="AZ1972" s="94">
        <f>IF(AY1972=0,"None",_xlfn.TEXTJOIN(", ",TRUE(),IF(AT1972="Y","Breakout",""),IF(AU1972="Y","Accumulation",""),IF(AV1972="Y","Institutional buying",""),IF(AW1972="Y","Long buildup",""),IF(AX1972="Y","Momentum leader","")))</f>
        <v/>
      </c>
      <c r="BA1972" s="94">
        <f>IF(BW1972="","","Passes "&amp;AY1972&amp;" of 5 buy-side scans"&amp;IF(G1972="Y","; RED FLAG: filter out using Red flag column",""))</f>
        <v/>
      </c>
      <c r="BB1972" s="91" t="inlineStr">
        <is>
          <t>None</t>
        </is>
      </c>
      <c r="BC1972" s="92" t="inlineStr">
        <is>
          <t>N</t>
        </is>
      </c>
      <c r="BD1972" s="94" t="n"/>
      <c r="BE1972" s="94" t="n"/>
      <c r="BF1972" s="92">
        <f>IF(R1972*100000&gt;=Settings!$B$5,"Y","N")</f>
        <v/>
      </c>
      <c r="BG1972" s="91">
        <f>IF(F1972&gt;Settings!$B$6,"Y","N")</f>
        <v/>
      </c>
      <c r="BH1972" s="97" t="n">
        <v>-31.21</v>
      </c>
      <c r="BI1972" s="96" t="n">
        <v>-2.92</v>
      </c>
      <c r="BJ1972" s="96" t="n">
        <v>-13.61</v>
      </c>
      <c r="BK1972" s="96" t="n">
        <v>-12.46</v>
      </c>
      <c r="BL1972" s="96" t="n">
        <v>13.83</v>
      </c>
      <c r="BM1972" s="96" t="n">
        <v>-22.02</v>
      </c>
      <c r="BN1972" s="97" t="n">
        <v>-5.78</v>
      </c>
      <c r="BO1972" s="96" t="n">
        <v>-8.869999999999999</v>
      </c>
      <c r="BP1972" s="96" t="n">
        <v>-9.08</v>
      </c>
      <c r="BQ1972" s="96" t="n">
        <v>-9.31</v>
      </c>
      <c r="BR1972" s="91" t="inlineStr">
        <is>
          <t>Stacked down</t>
        </is>
      </c>
      <c r="BS1972" s="91" t="inlineStr">
        <is>
          <t>None</t>
        </is>
      </c>
      <c r="BT1972" s="96" t="n">
        <v>21.8</v>
      </c>
      <c r="BU1972" s="91" t="inlineStr">
        <is>
          <t>N</t>
        </is>
      </c>
      <c r="BV1972" s="99">
        <f>IF(OR(BF1972&lt;&gt;"Y",BG1972&lt;&gt;"Y"),"",(AND(ISNUMBER(BQ1972),BQ1972&gt;0))+(BR1972="Stacked up")+(AND(ISNUMBER(BH1972),BH1972&gt;=-Settings!$B$17))+(AND(ISNUMBER(BK1972),ISNUMBER(BM1972),BK1972&gt;0,BM1972&gt;0))+(AND(ISNUMBER(AQ1972),AQ1972&gt;=Settings!$B$18))+(AND(ISNUMBER(BT1972),BT1972&gt;=Settings!$B$19,BT1972&lt;=Settings!$B$20))+(AND(ISNUMBER(AS1972),AS1972&gt;0))+(AND(ISNUMBER(T1972),ISNUMBER(M1972),T1972&gt;=Settings!$B$21,M1972&gt;0))+(AND(ISNUMBER(AD1972),ISNUMBER(M1972),AD1972&gt;=Settings!$B$22,M1972&gt;0))+(AY1972&gt;=1))</f>
        <v/>
      </c>
      <c r="BW1972" s="91">
        <f>IF(OR(AY1972=0,BF1972&lt;&gt;"Y",BG1972&lt;&gt;"Y"),"",1+SUMPRODUCT(($A$6:$A$2604=A1972)*($AY$6:$AY$2604&gt;0)*($BF$6:$BF$2604="Y")*($BG$6:$BG$2604="Y")*(($AY$6:$AY$2604&gt;AY1972)+($AY$6:$AY$2604=AY1972)*($AD$6:$AD$2604&gt;AD1972))))</f>
        <v/>
      </c>
    </row>
    <row r="1973" ht="23.85" customHeight="1" s="55">
      <c r="A1973" s="90" t="n">
        <v>46296</v>
      </c>
      <c r="B1973" s="91" t="inlineStr">
        <is>
          <t>AVG</t>
        </is>
      </c>
      <c r="C1973" s="91" t="inlineStr">
        <is>
          <t>INE680Z01018</t>
        </is>
      </c>
      <c r="D1973" s="91" t="n"/>
      <c r="E1973" s="91" t="inlineStr">
        <is>
          <t>None</t>
        </is>
      </c>
      <c r="F1973" s="93" t="n">
        <v>311</v>
      </c>
      <c r="G1973" s="92" t="inlineStr">
        <is>
          <t>Y</t>
        </is>
      </c>
      <c r="H1973" s="94" t="inlineStr">
        <is>
          <t>T2T (BE series)</t>
        </is>
      </c>
      <c r="I1973" s="91" t="inlineStr">
        <is>
          <t>Y</t>
        </is>
      </c>
      <c r="J1973" s="92">
        <f>IF(K1973="","N","Y")</f>
        <v/>
      </c>
      <c r="K1973" s="94">
        <f>_xlfn.TEXTJOIN("; ",TRUE,IF(P1973="52-wk low","52-wk low",""),IF(AND(AD1973&gt;=Settings!$B$12,M1973&lt;0),"Distribution",""),IF(AND(AJ1973="Y",M1973&lt;0,AK1973&lt;-Settings!$B$13),"Long unwinding",""),IF(AND(AJ1973="Y",M1973&lt;0,AK1973&gt;Settings!$B$13),"Short buildup",""))</f>
        <v/>
      </c>
      <c r="L1973" s="95" t="n">
        <v>166</v>
      </c>
      <c r="M1973" s="96" t="n">
        <v>-0.74</v>
      </c>
      <c r="N1973" s="93" t="n">
        <v>904</v>
      </c>
      <c r="O1973" s="91" t="inlineStr">
        <is>
          <t>None</t>
        </is>
      </c>
      <c r="P1973" s="91" t="inlineStr">
        <is>
          <t>None</t>
        </is>
      </c>
      <c r="Q1973" s="97" t="n">
        <v>0.05</v>
      </c>
      <c r="R1973" s="96" t="n">
        <v>0.12</v>
      </c>
      <c r="S1973" s="96" t="n">
        <v>0.43</v>
      </c>
      <c r="T1973" s="96" t="n">
        <v>0.4</v>
      </c>
      <c r="U1973" s="96" t="n">
        <v>0.09</v>
      </c>
      <c r="V1973" s="103" t="n">
        <v>0.22</v>
      </c>
      <c r="W1973" s="102" t="n">
        <v>0</v>
      </c>
      <c r="X1973" s="93" t="n"/>
      <c r="Y1973" s="91" t="inlineStr">
        <is>
          <t>None</t>
        </is>
      </c>
      <c r="Z1973" s="99" t="n"/>
      <c r="AA1973" s="96" t="n"/>
      <c r="AB1973" s="96" t="n"/>
      <c r="AC1973" s="96" t="n"/>
      <c r="AD1973" s="96" t="n"/>
      <c r="AE1973" s="96" t="n"/>
      <c r="AF1973" s="103" t="n"/>
      <c r="AG1973" s="91" t="inlineStr">
        <is>
          <t>No delivery data</t>
        </is>
      </c>
      <c r="AH1973" s="100" t="n">
        <v>0</v>
      </c>
      <c r="AI1973" s="101" t="n">
        <v>0</v>
      </c>
      <c r="AJ1973" s="92" t="inlineStr">
        <is>
          <t>N</t>
        </is>
      </c>
      <c r="AK1973" s="96" t="n"/>
      <c r="AL1973" s="91" t="inlineStr">
        <is>
          <t>n/a</t>
        </is>
      </c>
      <c r="AM1973" s="93" t="n"/>
      <c r="AN1973" s="92" t="inlineStr">
        <is>
          <t>None</t>
        </is>
      </c>
      <c r="AO1973" s="102" t="n">
        <v>0</v>
      </c>
      <c r="AP1973" s="103" t="n">
        <v>0.77</v>
      </c>
      <c r="AQ1973" s="102" t="n">
        <v>46</v>
      </c>
      <c r="AR1973" s="91" t="inlineStr">
        <is>
          <t>N</t>
        </is>
      </c>
      <c r="AS1973" s="104" t="n"/>
      <c r="AT1973" s="92">
        <f>IF(AND(P1973="52-wk high",T1973&gt;=Settings!$B$7),"Y","N")</f>
        <v/>
      </c>
      <c r="AU1973" s="91">
        <f>IF(AND(AD1973&gt;=Settings!$B$8,M1973&gt;0),"Y","N")</f>
        <v/>
      </c>
      <c r="AV1973" s="91">
        <f>IF(OR(AH1973&gt;Settings!$B$9,AI1973&gt;Settings!$B$9),"Y","N")</f>
        <v/>
      </c>
      <c r="AW1973" s="91">
        <f>IF(AJ1973&lt;&gt;"Y","n/a",IF(AND(M1973&gt;0,AK1973&gt;Settings!$B$10),"Y","N"))</f>
        <v/>
      </c>
      <c r="AX1973" s="91">
        <f>IF(AO1973&gt;=Settings!$B$11,"Y","N")</f>
        <v/>
      </c>
      <c r="AY1973" s="99">
        <f>(AT1973="Y")+(AU1973="Y")+(AV1973="Y")+(AW1973="Y")+(AX1973="Y")</f>
        <v/>
      </c>
      <c r="AZ1973" s="94">
        <f>IF(AY1973=0,"None",_xlfn.TEXTJOIN(", ",TRUE(),IF(AT1973="Y","Breakout",""),IF(AU1973="Y","Accumulation",""),IF(AV1973="Y","Institutional buying",""),IF(AW1973="Y","Long buildup",""),IF(AX1973="Y","Momentum leader","")))</f>
        <v/>
      </c>
      <c r="BA1973" s="94">
        <f>IF(BW1973="","","Passes "&amp;AY1973&amp;" of 5 buy-side scans"&amp;IF(G1973="Y","; RED FLAG: filter out using Red flag column",""))</f>
        <v/>
      </c>
      <c r="BB1973" s="91" t="inlineStr">
        <is>
          <t>None</t>
        </is>
      </c>
      <c r="BC1973" s="92" t="inlineStr">
        <is>
          <t>Y</t>
        </is>
      </c>
      <c r="BD1973" s="94" t="inlineStr">
        <is>
          <t>Few traders (&lt;100 unique PAN, 30 days); High-low range &gt;100% in 6 months</t>
        </is>
      </c>
      <c r="BE1973" s="94" t="n"/>
      <c r="BF1973" s="92">
        <f>IF(R1973*100000&gt;=Settings!$B$5,"Y","N")</f>
        <v/>
      </c>
      <c r="BG1973" s="91">
        <f>IF(F1973&gt;Settings!$B$6,"Y","N")</f>
        <v/>
      </c>
      <c r="BH1973" s="97" t="n">
        <v>-35.34</v>
      </c>
      <c r="BI1973" s="96" t="n">
        <v>1.85</v>
      </c>
      <c r="BJ1973" s="96" t="n">
        <v>-4.94</v>
      </c>
      <c r="BK1973" s="96" t="n">
        <v>-19.14</v>
      </c>
      <c r="BL1973" s="96" t="n">
        <v>14.17</v>
      </c>
      <c r="BM1973" s="96" t="n">
        <v>-26.48</v>
      </c>
      <c r="BN1973" s="97" t="n">
        <v>-2.34</v>
      </c>
      <c r="BO1973" s="96" t="n">
        <v>-6.74</v>
      </c>
      <c r="BP1973" s="96" t="n">
        <v>-7.52</v>
      </c>
      <c r="BQ1973" s="96" t="n">
        <v>-8.59</v>
      </c>
      <c r="BR1973" s="91" t="inlineStr">
        <is>
          <t>Stacked down</t>
        </is>
      </c>
      <c r="BS1973" s="91" t="inlineStr">
        <is>
          <t>None</t>
        </is>
      </c>
      <c r="BT1973" s="96" t="n">
        <v>43.4</v>
      </c>
      <c r="BU1973" s="91" t="inlineStr">
        <is>
          <t>N</t>
        </is>
      </c>
      <c r="BV1973" s="99">
        <f>IF(OR(BF1973&lt;&gt;"Y",BG1973&lt;&gt;"Y"),"",(AND(ISNUMBER(BQ1973),BQ1973&gt;0))+(BR1973="Stacked up")+(AND(ISNUMBER(BH1973),BH1973&gt;=-Settings!$B$17))+(AND(ISNUMBER(BK1973),ISNUMBER(BM1973),BK1973&gt;0,BM1973&gt;0))+(AND(ISNUMBER(AQ1973),AQ1973&gt;=Settings!$B$18))+(AND(ISNUMBER(BT1973),BT1973&gt;=Settings!$B$19,BT1973&lt;=Settings!$B$20))+(AND(ISNUMBER(AS1973),AS1973&gt;0))+(AND(ISNUMBER(T1973),ISNUMBER(M1973),T1973&gt;=Settings!$B$21,M1973&gt;0))+(AND(ISNUMBER(AD1973),ISNUMBER(M1973),AD1973&gt;=Settings!$B$22,M1973&gt;0))+(AY1973&gt;=1))</f>
        <v/>
      </c>
      <c r="BW1973" s="91">
        <f>IF(OR(AY1973=0,BF1973&lt;&gt;"Y",BG1973&lt;&gt;"Y"),"",1+SUMPRODUCT(($A$6:$A$2604=A1973)*($AY$6:$AY$2604&gt;0)*($BF$6:$BF$2604="Y")*($BG$6:$BG$2604="Y")*(($AY$6:$AY$2604&gt;AY1973)+($AY$6:$AY$2604=AY1973)*($AD$6:$AD$2604&gt;AD1973))))</f>
        <v/>
      </c>
    </row>
    <row r="1974" ht="23.85" customHeight="1" s="55">
      <c r="A1974" s="90" t="n">
        <v>46296</v>
      </c>
      <c r="B1974" s="91" t="inlineStr">
        <is>
          <t>DCMNVL</t>
        </is>
      </c>
      <c r="C1974" s="91" t="inlineStr">
        <is>
          <t>INE08KP01019</t>
        </is>
      </c>
      <c r="D1974" s="91" t="n"/>
      <c r="E1974" s="91" t="inlineStr">
        <is>
          <t>None</t>
        </is>
      </c>
      <c r="F1974" s="93" t="n">
        <v>311</v>
      </c>
      <c r="G1974" s="92" t="inlineStr">
        <is>
          <t>Y</t>
        </is>
      </c>
      <c r="H1974" s="94" t="inlineStr">
        <is>
          <t>ESM Stage 1</t>
        </is>
      </c>
      <c r="I1974" s="91" t="inlineStr">
        <is>
          <t>N</t>
        </is>
      </c>
      <c r="J1974" s="92">
        <f>IF(K1974="","N","Y")</f>
        <v/>
      </c>
      <c r="K1974" s="94">
        <f>_xlfn.TEXTJOIN("; ",TRUE,IF(P1974="52-wk low","52-wk low",""),IF(AND(AD1974&gt;=Settings!$B$12,M1974&lt;0),"Distribution",""),IF(AND(AJ1974="Y",M1974&lt;0,AK1974&lt;-Settings!$B$13),"Long unwinding",""),IF(AND(AJ1974="Y",M1974&lt;0,AK1974&gt;Settings!$B$13),"Short buildup",""))</f>
        <v/>
      </c>
      <c r="L1974" s="95" t="n">
        <v>166.47</v>
      </c>
      <c r="M1974" s="96" t="n">
        <v>-3.55</v>
      </c>
      <c r="N1974" s="93" t="n">
        <v>2242</v>
      </c>
      <c r="O1974" s="91" t="inlineStr">
        <is>
          <t>None</t>
        </is>
      </c>
      <c r="P1974" s="91" t="inlineStr">
        <is>
          <t>None</t>
        </is>
      </c>
      <c r="Q1974" s="97" t="n">
        <v>0.09</v>
      </c>
      <c r="R1974" s="96" t="n">
        <v>0.13</v>
      </c>
      <c r="S1974" s="96" t="n">
        <v>0.65</v>
      </c>
      <c r="T1974" s="96" t="n">
        <v>0.48</v>
      </c>
      <c r="U1974" s="96" t="n">
        <v>0.68</v>
      </c>
      <c r="V1974" s="103" t="n">
        <v>0.96</v>
      </c>
      <c r="W1974" s="102" t="n">
        <v>2</v>
      </c>
      <c r="X1974" s="93" t="n"/>
      <c r="Y1974" s="91" t="inlineStr">
        <is>
          <t>None</t>
        </is>
      </c>
      <c r="Z1974" s="99" t="n">
        <v>64.56</v>
      </c>
      <c r="AA1974" s="96" t="n">
        <v>0.96</v>
      </c>
      <c r="AB1974" s="96" t="n">
        <v>0.91</v>
      </c>
      <c r="AC1974" s="96" t="n">
        <v>0.63</v>
      </c>
      <c r="AD1974" s="96" t="n"/>
      <c r="AE1974" s="96" t="n"/>
      <c r="AF1974" s="103" t="n"/>
      <c r="AG1974" s="91" t="inlineStr">
        <is>
          <t>No delivery data</t>
        </is>
      </c>
      <c r="AH1974" s="100" t="n">
        <v>0</v>
      </c>
      <c r="AI1974" s="101" t="n">
        <v>0</v>
      </c>
      <c r="AJ1974" s="92" t="inlineStr">
        <is>
          <t>N</t>
        </is>
      </c>
      <c r="AK1974" s="96" t="n"/>
      <c r="AL1974" s="91" t="inlineStr">
        <is>
          <t>n/a</t>
        </is>
      </c>
      <c r="AM1974" s="93" t="n"/>
      <c r="AN1974" s="92" t="inlineStr">
        <is>
          <t>None</t>
        </is>
      </c>
      <c r="AO1974" s="102" t="n">
        <v>0</v>
      </c>
      <c r="AP1974" s="103" t="n">
        <v>1.59</v>
      </c>
      <c r="AQ1974" s="102" t="n">
        <v>81</v>
      </c>
      <c r="AR1974" s="91" t="inlineStr">
        <is>
          <t>N</t>
        </is>
      </c>
      <c r="AS1974" s="104" t="n"/>
      <c r="AT1974" s="92">
        <f>IF(AND(P1974="52-wk high",T1974&gt;=Settings!$B$7),"Y","N")</f>
        <v/>
      </c>
      <c r="AU1974" s="91">
        <f>IF(AND(AD1974&gt;=Settings!$B$8,M1974&gt;0),"Y","N")</f>
        <v/>
      </c>
      <c r="AV1974" s="91">
        <f>IF(OR(AH1974&gt;Settings!$B$9,AI1974&gt;Settings!$B$9),"Y","N")</f>
        <v/>
      </c>
      <c r="AW1974" s="91">
        <f>IF(AJ1974&lt;&gt;"Y","n/a",IF(AND(M1974&gt;0,AK1974&gt;Settings!$B$10),"Y","N"))</f>
        <v/>
      </c>
      <c r="AX1974" s="91">
        <f>IF(AO1974&gt;=Settings!$B$11,"Y","N")</f>
        <v/>
      </c>
      <c r="AY1974" s="99">
        <f>(AT1974="Y")+(AU1974="Y")+(AV1974="Y")+(AW1974="Y")+(AX1974="Y")</f>
        <v/>
      </c>
      <c r="AZ1974" s="94">
        <f>IF(AY1974=0,"None",_xlfn.TEXTJOIN(", ",TRUE(),IF(AT1974="Y","Breakout",""),IF(AU1974="Y","Accumulation",""),IF(AV1974="Y","Institutional buying",""),IF(AW1974="Y","Long buildup",""),IF(AX1974="Y","Momentum leader","")))</f>
        <v/>
      </c>
      <c r="BA1974" s="94">
        <f>IF(BW1974="","","Passes "&amp;AY1974&amp;" of 5 buy-side scans"&amp;IF(G1974="Y","; RED FLAG: filter out using Red flag column",""))</f>
        <v/>
      </c>
      <c r="BB1974" s="91" t="inlineStr">
        <is>
          <t>None</t>
        </is>
      </c>
      <c r="BC1974" s="92" t="inlineStr">
        <is>
          <t>Y</t>
        </is>
      </c>
      <c r="BD1974" s="94" t="inlineStr">
        <is>
          <t>Few traders (&lt;100 unique PAN, 30 days)</t>
        </is>
      </c>
      <c r="BE1974" s="94" t="n"/>
      <c r="BF1974" s="92">
        <f>IF(R1974*100000&gt;=Settings!$B$5,"Y","N")</f>
        <v/>
      </c>
      <c r="BG1974" s="91">
        <f>IF(F1974&gt;Settings!$B$6,"Y","N")</f>
        <v/>
      </c>
      <c r="BH1974" s="97" t="n">
        <v>-16.17</v>
      </c>
      <c r="BI1974" s="96" t="n">
        <v>-6.81</v>
      </c>
      <c r="BJ1974" s="96" t="n">
        <v>-12.23</v>
      </c>
      <c r="BK1974" s="96" t="n">
        <v>11.64</v>
      </c>
      <c r="BL1974" s="96" t="n">
        <v>63.03</v>
      </c>
      <c r="BM1974" s="96" t="n">
        <v>6.73</v>
      </c>
      <c r="BN1974" s="97" t="n">
        <v>-5.41</v>
      </c>
      <c r="BO1974" s="96" t="n">
        <v>-2.87</v>
      </c>
      <c r="BP1974" s="96" t="n">
        <v>2.37</v>
      </c>
      <c r="BQ1974" s="96" t="n">
        <v>7.4</v>
      </c>
      <c r="BR1974" s="91" t="inlineStr">
        <is>
          <t>Mixed</t>
        </is>
      </c>
      <c r="BS1974" s="91" t="inlineStr">
        <is>
          <t>None</t>
        </is>
      </c>
      <c r="BT1974" s="96" t="n">
        <v>30.2</v>
      </c>
      <c r="BU1974" s="91" t="inlineStr">
        <is>
          <t>N</t>
        </is>
      </c>
      <c r="BV1974" s="99">
        <f>IF(OR(BF1974&lt;&gt;"Y",BG1974&lt;&gt;"Y"),"",(AND(ISNUMBER(BQ1974),BQ1974&gt;0))+(BR1974="Stacked up")+(AND(ISNUMBER(BH1974),BH1974&gt;=-Settings!$B$17))+(AND(ISNUMBER(BK1974),ISNUMBER(BM1974),BK1974&gt;0,BM1974&gt;0))+(AND(ISNUMBER(AQ1974),AQ1974&gt;=Settings!$B$18))+(AND(ISNUMBER(BT1974),BT1974&gt;=Settings!$B$19,BT1974&lt;=Settings!$B$20))+(AND(ISNUMBER(AS1974),AS1974&gt;0))+(AND(ISNUMBER(T1974),ISNUMBER(M1974),T1974&gt;=Settings!$B$21,M1974&gt;0))+(AND(ISNUMBER(AD1974),ISNUMBER(M1974),AD1974&gt;=Settings!$B$22,M1974&gt;0))+(AY1974&gt;=1))</f>
        <v/>
      </c>
      <c r="BW1974" s="91">
        <f>IF(OR(AY1974=0,BF1974&lt;&gt;"Y",BG1974&lt;&gt;"Y"),"",1+SUMPRODUCT(($A$6:$A$2604=A1974)*($AY$6:$AY$2604&gt;0)*($BF$6:$BF$2604="Y")*($BG$6:$BG$2604="Y")*(($AY$6:$AY$2604&gt;AY1974)+($AY$6:$AY$2604=AY1974)*($AD$6:$AD$2604&gt;AD1974))))</f>
        <v/>
      </c>
    </row>
    <row r="1975" ht="23.85" customHeight="1" s="55">
      <c r="A1975" s="90" t="n">
        <v>46296</v>
      </c>
      <c r="B1975" s="91" t="inlineStr">
        <is>
          <t>HPAL</t>
        </is>
      </c>
      <c r="C1975" s="91" t="inlineStr">
        <is>
          <t>INE0GSL01024</t>
        </is>
      </c>
      <c r="D1975" s="91" t="n"/>
      <c r="E1975" s="91" t="inlineStr">
        <is>
          <t>None</t>
        </is>
      </c>
      <c r="F1975" s="93" t="n">
        <v>311</v>
      </c>
      <c r="G1975" s="92" t="inlineStr">
        <is>
          <t>N</t>
        </is>
      </c>
      <c r="H1975" s="94" t="n"/>
      <c r="I1975" s="91" t="inlineStr">
        <is>
          <t>N</t>
        </is>
      </c>
      <c r="J1975" s="92">
        <f>IF(K1975="","N","Y")</f>
        <v/>
      </c>
      <c r="K1975" s="94">
        <f>_xlfn.TEXTJOIN("; ",TRUE,IF(P1975="52-wk low","52-wk low",""),IF(AND(AD1975&gt;=Settings!$B$12,M1975&lt;0),"Distribution",""),IF(AND(AJ1975="Y",M1975&lt;0,AK1975&lt;-Settings!$B$13),"Long unwinding",""),IF(AND(AJ1975="Y",M1975&lt;0,AK1975&gt;Settings!$B$13),"Short buildup",""))</f>
        <v/>
      </c>
      <c r="L1975" s="95" t="n">
        <v>33.81</v>
      </c>
      <c r="M1975" s="96" t="n">
        <v>-0.06</v>
      </c>
      <c r="N1975" s="93" t="n">
        <v>631</v>
      </c>
      <c r="O1975" s="91" t="inlineStr">
        <is>
          <t>None</t>
        </is>
      </c>
      <c r="P1975" s="91" t="inlineStr">
        <is>
          <t>None</t>
        </is>
      </c>
      <c r="Q1975" s="97" t="n">
        <v>0.51</v>
      </c>
      <c r="R1975" s="96" t="n">
        <v>0.75</v>
      </c>
      <c r="S1975" s="96" t="n">
        <v>0.68</v>
      </c>
      <c r="T1975" s="96" t="n">
        <v>0.53</v>
      </c>
      <c r="U1975" s="96" t="n">
        <v>0.61</v>
      </c>
      <c r="V1975" s="103" t="n">
        <v>0.92</v>
      </c>
      <c r="W1975" s="102" t="n">
        <v>1</v>
      </c>
      <c r="X1975" s="93" t="n"/>
      <c r="Y1975" s="91" t="inlineStr">
        <is>
          <t>None</t>
        </is>
      </c>
      <c r="Z1975" s="99" t="n">
        <v>62.58</v>
      </c>
      <c r="AA1975" s="96" t="n">
        <v>0.9399999999999999</v>
      </c>
      <c r="AB1975" s="96" t="n">
        <v>0.98</v>
      </c>
      <c r="AC1975" s="96" t="n">
        <v>0.79</v>
      </c>
      <c r="AD1975" s="96" t="n">
        <v>0.62</v>
      </c>
      <c r="AE1975" s="96" t="n">
        <v>0.68</v>
      </c>
      <c r="AF1975" s="103" t="n">
        <v>0.96</v>
      </c>
      <c r="AG1975" s="91" t="inlineStr">
        <is>
          <t>Normal</t>
        </is>
      </c>
      <c r="AH1975" s="100" t="n">
        <v>0</v>
      </c>
      <c r="AI1975" s="101" t="n">
        <v>0</v>
      </c>
      <c r="AJ1975" s="92" t="inlineStr">
        <is>
          <t>N</t>
        </is>
      </c>
      <c r="AK1975" s="96" t="n"/>
      <c r="AL1975" s="91" t="inlineStr">
        <is>
          <t>n/a</t>
        </is>
      </c>
      <c r="AM1975" s="93" t="n"/>
      <c r="AN1975" s="92" t="inlineStr">
        <is>
          <t>None</t>
        </is>
      </c>
      <c r="AO1975" s="102" t="n">
        <v>0</v>
      </c>
      <c r="AP1975" s="103" t="n">
        <v>0.75</v>
      </c>
      <c r="AQ1975" s="102" t="n">
        <v>43</v>
      </c>
      <c r="AR1975" s="91" t="inlineStr">
        <is>
          <t>N</t>
        </is>
      </c>
      <c r="AS1975" s="104" t="n"/>
      <c r="AT1975" s="92">
        <f>IF(AND(P1975="52-wk high",T1975&gt;=Settings!$B$7),"Y","N")</f>
        <v/>
      </c>
      <c r="AU1975" s="91">
        <f>IF(AND(AD1975&gt;=Settings!$B$8,M1975&gt;0),"Y","N")</f>
        <v/>
      </c>
      <c r="AV1975" s="91">
        <f>IF(OR(AH1975&gt;Settings!$B$9,AI1975&gt;Settings!$B$9),"Y","N")</f>
        <v/>
      </c>
      <c r="AW1975" s="91">
        <f>IF(AJ1975&lt;&gt;"Y","n/a",IF(AND(M1975&gt;0,AK1975&gt;Settings!$B$10),"Y","N"))</f>
        <v/>
      </c>
      <c r="AX1975" s="91">
        <f>IF(AO1975&gt;=Settings!$B$11,"Y","N")</f>
        <v/>
      </c>
      <c r="AY1975" s="99">
        <f>(AT1975="Y")+(AU1975="Y")+(AV1975="Y")+(AW1975="Y")+(AX1975="Y")</f>
        <v/>
      </c>
      <c r="AZ1975" s="94">
        <f>IF(AY1975=0,"None",_xlfn.TEXTJOIN(", ",TRUE(),IF(AT1975="Y","Breakout",""),IF(AU1975="Y","Accumulation",""),IF(AV1975="Y","Institutional buying",""),IF(AW1975="Y","Long buildup",""),IF(AX1975="Y","Momentum leader","")))</f>
        <v/>
      </c>
      <c r="BA1975" s="94">
        <f>IF(BW1975="","","Passes "&amp;AY1975&amp;" of 5 buy-side scans"&amp;IF(G1975="Y","; RED FLAG: filter out using Red flag column",""))</f>
        <v/>
      </c>
      <c r="BB1975" s="91" t="inlineStr">
        <is>
          <t>None</t>
        </is>
      </c>
      <c r="BC1975" s="92" t="inlineStr">
        <is>
          <t>Y</t>
        </is>
      </c>
      <c r="BD1975" s="94" t="inlineStr">
        <is>
          <t>PE &gt; 50</t>
        </is>
      </c>
      <c r="BE1975" s="94" t="n"/>
      <c r="BF1975" s="92">
        <f>IF(R1975*100000&gt;=Settings!$B$5,"Y","N")</f>
        <v/>
      </c>
      <c r="BG1975" s="91">
        <f>IF(F1975&gt;Settings!$B$6,"Y","N")</f>
        <v/>
      </c>
      <c r="BH1975" s="97" t="n">
        <v>-36.21</v>
      </c>
      <c r="BI1975" s="96" t="n">
        <v>-5.03</v>
      </c>
      <c r="BJ1975" s="96" t="n">
        <v>-3.21</v>
      </c>
      <c r="BK1975" s="96" t="n">
        <v>-4.28</v>
      </c>
      <c r="BL1975" s="96" t="n">
        <v>15.27</v>
      </c>
      <c r="BM1975" s="96" t="n">
        <v>-29.77</v>
      </c>
      <c r="BN1975" s="97" t="n">
        <v>-3.46</v>
      </c>
      <c r="BO1975" s="96" t="n">
        <v>-3.81</v>
      </c>
      <c r="BP1975" s="96" t="n">
        <v>-5.02</v>
      </c>
      <c r="BQ1975" s="96" t="n">
        <v>-9.369999999999999</v>
      </c>
      <c r="BR1975" s="91" t="inlineStr">
        <is>
          <t>Stacked down</t>
        </is>
      </c>
      <c r="BS1975" s="91" t="inlineStr">
        <is>
          <t>None</t>
        </is>
      </c>
      <c r="BT1975" s="96" t="n">
        <v>34.5</v>
      </c>
      <c r="BU1975" s="91" t="inlineStr">
        <is>
          <t>N</t>
        </is>
      </c>
      <c r="BV1975" s="99">
        <f>IF(OR(BF1975&lt;&gt;"Y",BG1975&lt;&gt;"Y"),"",(AND(ISNUMBER(BQ1975),BQ1975&gt;0))+(BR1975="Stacked up")+(AND(ISNUMBER(BH1975),BH1975&gt;=-Settings!$B$17))+(AND(ISNUMBER(BK1975),ISNUMBER(BM1975),BK1975&gt;0,BM1975&gt;0))+(AND(ISNUMBER(AQ1975),AQ1975&gt;=Settings!$B$18))+(AND(ISNUMBER(BT1975),BT1975&gt;=Settings!$B$19,BT1975&lt;=Settings!$B$20))+(AND(ISNUMBER(AS1975),AS1975&gt;0))+(AND(ISNUMBER(T1975),ISNUMBER(M1975),T1975&gt;=Settings!$B$21,M1975&gt;0))+(AND(ISNUMBER(AD1975),ISNUMBER(M1975),AD1975&gt;=Settings!$B$22,M1975&gt;0))+(AY1975&gt;=1))</f>
        <v/>
      </c>
      <c r="BW1975" s="91">
        <f>IF(OR(AY1975=0,BF1975&lt;&gt;"Y",BG1975&lt;&gt;"Y"),"",1+SUMPRODUCT(($A$6:$A$2604=A1975)*($AY$6:$AY$2604&gt;0)*($BF$6:$BF$2604="Y")*($BG$6:$BG$2604="Y")*(($AY$6:$AY$2604&gt;AY1975)+($AY$6:$AY$2604=AY1975)*($AD$6:$AD$2604&gt;AD1975))))</f>
        <v/>
      </c>
    </row>
    <row r="1976" ht="23.85" customHeight="1" s="55">
      <c r="A1976" s="90" t="n">
        <v>46296</v>
      </c>
      <c r="B1976" s="91" t="inlineStr">
        <is>
          <t>UCAL</t>
        </is>
      </c>
      <c r="C1976" s="91" t="inlineStr">
        <is>
          <t>INE139B01016</t>
        </is>
      </c>
      <c r="D1976" s="91" t="n"/>
      <c r="E1976" s="91" t="inlineStr">
        <is>
          <t>None</t>
        </is>
      </c>
      <c r="F1976" s="93" t="n">
        <v>310</v>
      </c>
      <c r="G1976" s="92" t="inlineStr">
        <is>
          <t>Y</t>
        </is>
      </c>
      <c r="H1976" s="94" t="inlineStr">
        <is>
          <t>ESM Stage 1; T2T (BE series)</t>
        </is>
      </c>
      <c r="I1976" s="91" t="inlineStr">
        <is>
          <t>Y</t>
        </is>
      </c>
      <c r="J1976" s="92">
        <f>IF(K1976="","N","Y")</f>
        <v/>
      </c>
      <c r="K1976" s="94">
        <f>_xlfn.TEXTJOIN("; ",TRUE,IF(P1976="52-wk low","52-wk low",""),IF(AND(AD1976&gt;=Settings!$B$12,M1976&lt;0),"Distribution",""),IF(AND(AJ1976="Y",M1976&lt;0,AK1976&lt;-Settings!$B$13),"Long unwinding",""),IF(AND(AJ1976="Y",M1976&lt;0,AK1976&gt;Settings!$B$13),"Short buildup",""))</f>
        <v/>
      </c>
      <c r="L1976" s="95" t="n">
        <v>140.4</v>
      </c>
      <c r="M1976" s="96" t="n">
        <v>0.18</v>
      </c>
      <c r="N1976" s="93" t="n">
        <v>529</v>
      </c>
      <c r="O1976" s="91" t="inlineStr">
        <is>
          <t>None</t>
        </is>
      </c>
      <c r="P1976" s="91" t="inlineStr">
        <is>
          <t>None</t>
        </is>
      </c>
      <c r="Q1976" s="97" t="n">
        <v>0.2</v>
      </c>
      <c r="R1976" s="96" t="n">
        <v>0.1</v>
      </c>
      <c r="S1976" s="96" t="n">
        <v>2.03</v>
      </c>
      <c r="T1976" s="96" t="n">
        <v>0.57</v>
      </c>
      <c r="U1976" s="96" t="n">
        <v>0.68</v>
      </c>
      <c r="V1976" s="103" t="n">
        <v>0.34</v>
      </c>
      <c r="W1976" s="102" t="n">
        <v>0</v>
      </c>
      <c r="X1976" s="93" t="n"/>
      <c r="Y1976" s="91" t="inlineStr">
        <is>
          <t>None</t>
        </is>
      </c>
      <c r="Z1976" s="99" t="n"/>
      <c r="AA1976" s="96" t="n"/>
      <c r="AB1976" s="96" t="n"/>
      <c r="AC1976" s="96" t="n"/>
      <c r="AD1976" s="96" t="n"/>
      <c r="AE1976" s="96" t="n"/>
      <c r="AF1976" s="103" t="n"/>
      <c r="AG1976" s="91" t="inlineStr">
        <is>
          <t>No delivery data</t>
        </is>
      </c>
      <c r="AH1976" s="100" t="n">
        <v>0</v>
      </c>
      <c r="AI1976" s="101" t="n">
        <v>0</v>
      </c>
      <c r="AJ1976" s="92" t="inlineStr">
        <is>
          <t>N</t>
        </is>
      </c>
      <c r="AK1976" s="96" t="n"/>
      <c r="AL1976" s="91" t="inlineStr">
        <is>
          <t>n/a</t>
        </is>
      </c>
      <c r="AM1976" s="93" t="n"/>
      <c r="AN1976" s="92" t="inlineStr">
        <is>
          <t>None</t>
        </is>
      </c>
      <c r="AO1976" s="102" t="n">
        <v>0</v>
      </c>
      <c r="AP1976" s="103" t="n">
        <v>1.53</v>
      </c>
      <c r="AQ1976" s="102" t="n">
        <v>80</v>
      </c>
      <c r="AR1976" s="91" t="inlineStr">
        <is>
          <t>N</t>
        </is>
      </c>
      <c r="AS1976" s="104" t="n"/>
      <c r="AT1976" s="92">
        <f>IF(AND(P1976="52-wk high",T1976&gt;=Settings!$B$7),"Y","N")</f>
        <v/>
      </c>
      <c r="AU1976" s="91">
        <f>IF(AND(AD1976&gt;=Settings!$B$8,M1976&gt;0),"Y","N")</f>
        <v/>
      </c>
      <c r="AV1976" s="91">
        <f>IF(OR(AH1976&gt;Settings!$B$9,AI1976&gt;Settings!$B$9),"Y","N")</f>
        <v/>
      </c>
      <c r="AW1976" s="91">
        <f>IF(AJ1976&lt;&gt;"Y","n/a",IF(AND(M1976&gt;0,AK1976&gt;Settings!$B$10),"Y","N"))</f>
        <v/>
      </c>
      <c r="AX1976" s="91">
        <f>IF(AO1976&gt;=Settings!$B$11,"Y","N")</f>
        <v/>
      </c>
      <c r="AY1976" s="99">
        <f>(AT1976="Y")+(AU1976="Y")+(AV1976="Y")+(AW1976="Y")+(AX1976="Y")</f>
        <v/>
      </c>
      <c r="AZ1976" s="94">
        <f>IF(AY1976=0,"None",_xlfn.TEXTJOIN(", ",TRUE(),IF(AT1976="Y","Breakout",""),IF(AU1976="Y","Accumulation",""),IF(AV1976="Y","Institutional buying",""),IF(AW1976="Y","Long buildup",""),IF(AX1976="Y","Momentum leader","")))</f>
        <v/>
      </c>
      <c r="BA1976" s="94">
        <f>IF(BW1976="","","Passes "&amp;AY1976&amp;" of 5 buy-side scans"&amp;IF(G1976="Y","; RED FLAG: filter out using Red flag column",""))</f>
        <v/>
      </c>
      <c r="BB1976" s="91" t="inlineStr">
        <is>
          <t>None</t>
        </is>
      </c>
      <c r="BC1976" s="92" t="inlineStr">
        <is>
          <t>Y</t>
        </is>
      </c>
      <c r="BD1976" s="94" t="inlineStr">
        <is>
          <t>EPS zero; Few traders (&lt;100 unique PAN, 30 days)</t>
        </is>
      </c>
      <c r="BE1976" s="94" t="n"/>
      <c r="BF1976" s="92">
        <f>IF(R1976*100000&gt;=Settings!$B$5,"Y","N")</f>
        <v/>
      </c>
      <c r="BG1976" s="91">
        <f>IF(F1976&gt;Settings!$B$6,"Y","N")</f>
        <v/>
      </c>
      <c r="BH1976" s="97" t="n">
        <v>-14.29</v>
      </c>
      <c r="BI1976" s="96" t="n">
        <v>-0.74</v>
      </c>
      <c r="BJ1976" s="96" t="n">
        <v>-4.41</v>
      </c>
      <c r="BK1976" s="96" t="n">
        <v>11.62</v>
      </c>
      <c r="BL1976" s="96" t="n">
        <v>61.84</v>
      </c>
      <c r="BM1976" s="96" t="n">
        <v>1.56</v>
      </c>
      <c r="BN1976" s="97" t="n">
        <v>-0.92</v>
      </c>
      <c r="BO1976" s="96" t="n">
        <v>3.13</v>
      </c>
      <c r="BP1976" s="96" t="n">
        <v>10.17</v>
      </c>
      <c r="BQ1976" s="96" t="n">
        <v>14.66</v>
      </c>
      <c r="BR1976" s="91" t="inlineStr">
        <is>
          <t>Mixed</t>
        </is>
      </c>
      <c r="BS1976" s="91" t="inlineStr">
        <is>
          <t>None</t>
        </is>
      </c>
      <c r="BT1976" s="96" t="n">
        <v>45.6</v>
      </c>
      <c r="BU1976" s="91" t="inlineStr">
        <is>
          <t>N</t>
        </is>
      </c>
      <c r="BV1976" s="99">
        <f>IF(OR(BF1976&lt;&gt;"Y",BG1976&lt;&gt;"Y"),"",(AND(ISNUMBER(BQ1976),BQ1976&gt;0))+(BR1976="Stacked up")+(AND(ISNUMBER(BH1976),BH1976&gt;=-Settings!$B$17))+(AND(ISNUMBER(BK1976),ISNUMBER(BM1976),BK1976&gt;0,BM1976&gt;0))+(AND(ISNUMBER(AQ1976),AQ1976&gt;=Settings!$B$18))+(AND(ISNUMBER(BT1976),BT1976&gt;=Settings!$B$19,BT1976&lt;=Settings!$B$20))+(AND(ISNUMBER(AS1976),AS1976&gt;0))+(AND(ISNUMBER(T1976),ISNUMBER(M1976),T1976&gt;=Settings!$B$21,M1976&gt;0))+(AND(ISNUMBER(AD1976),ISNUMBER(M1976),AD1976&gt;=Settings!$B$22,M1976&gt;0))+(AY1976&gt;=1))</f>
        <v/>
      </c>
      <c r="BW1976" s="91">
        <f>IF(OR(AY1976=0,BF1976&lt;&gt;"Y",BG1976&lt;&gt;"Y"),"",1+SUMPRODUCT(($A$6:$A$2604=A1976)*($AY$6:$AY$2604&gt;0)*($BF$6:$BF$2604="Y")*($BG$6:$BG$2604="Y")*(($AY$6:$AY$2604&gt;AY1976)+($AY$6:$AY$2604=AY1976)*($AD$6:$AD$2604&gt;AD1976))))</f>
        <v/>
      </c>
    </row>
    <row r="1977" ht="23.85" customHeight="1" s="55">
      <c r="A1977" s="90" t="n">
        <v>46296</v>
      </c>
      <c r="B1977" s="91" t="inlineStr">
        <is>
          <t>ANNU</t>
        </is>
      </c>
      <c r="C1977" s="91" t="inlineStr">
        <is>
          <t>INE103001017</t>
        </is>
      </c>
      <c r="D1977" s="91" t="n"/>
      <c r="E1977" s="91" t="inlineStr">
        <is>
          <t>None</t>
        </is>
      </c>
      <c r="F1977" s="93" t="n">
        <v>308</v>
      </c>
      <c r="G1977" s="92" t="inlineStr">
        <is>
          <t>N</t>
        </is>
      </c>
      <c r="H1977" s="94" t="n"/>
      <c r="I1977" s="91" t="inlineStr">
        <is>
          <t>N</t>
        </is>
      </c>
      <c r="J1977" s="92">
        <f>IF(K1977="","N","Y")</f>
        <v/>
      </c>
      <c r="K1977" s="94">
        <f>_xlfn.TEXTJOIN("; ",TRUE,IF(P1977="52-wk low","52-wk low",""),IF(AND(AD1977&gt;=Settings!$B$12,M1977&lt;0),"Distribution",""),IF(AND(AJ1977="Y",M1977&lt;0,AK1977&lt;-Settings!$B$13),"Long unwinding",""),IF(AND(AJ1977="Y",M1977&lt;0,AK1977&gt;Settings!$B$13),"Short buildup",""))</f>
        <v/>
      </c>
      <c r="L1977" s="95" t="n">
        <v>47.09</v>
      </c>
      <c r="M1977" s="96" t="n">
        <v>-2.34</v>
      </c>
      <c r="N1977" s="93" t="n">
        <v>1809</v>
      </c>
      <c r="O1977" s="91" t="inlineStr">
        <is>
          <t>None</t>
        </is>
      </c>
      <c r="P1977" s="91" t="inlineStr">
        <is>
          <t>None</t>
        </is>
      </c>
      <c r="Q1977" s="97" t="n">
        <v>6.1</v>
      </c>
      <c r="R1977" s="96" t="n">
        <v>9.74</v>
      </c>
      <c r="S1977" s="96" t="n">
        <v>0.48</v>
      </c>
      <c r="T1977" s="96" t="n"/>
      <c r="U1977" s="96" t="n"/>
      <c r="V1977" s="103" t="n"/>
      <c r="W1977" s="102" t="n"/>
      <c r="X1977" s="93" t="n"/>
      <c r="Y1977" s="91" t="inlineStr">
        <is>
          <t>None</t>
        </is>
      </c>
      <c r="Z1977" s="99" t="n">
        <v>34.84</v>
      </c>
      <c r="AA1977" s="96" t="n">
        <v>1</v>
      </c>
      <c r="AB1977" s="96" t="n"/>
      <c r="AC1977" s="96" t="n"/>
      <c r="AD1977" s="96" t="n"/>
      <c r="AE1977" s="96" t="n"/>
      <c r="AF1977" s="103" t="n"/>
      <c r="AG1977" s="91" t="n"/>
      <c r="AH1977" s="100" t="n">
        <v>0</v>
      </c>
      <c r="AI1977" s="101" t="n">
        <v>0</v>
      </c>
      <c r="AJ1977" s="92" t="inlineStr">
        <is>
          <t>N</t>
        </is>
      </c>
      <c r="AK1977" s="96" t="n"/>
      <c r="AL1977" s="91" t="inlineStr">
        <is>
          <t>n/a</t>
        </is>
      </c>
      <c r="AM1977" s="93" t="n"/>
      <c r="AN1977" s="92" t="inlineStr">
        <is>
          <t>None</t>
        </is>
      </c>
      <c r="AO1977" s="102" t="n">
        <v>0</v>
      </c>
      <c r="AP1977" s="103" t="n"/>
      <c r="AQ1977" s="102" t="n"/>
      <c r="AR1977" s="91" t="inlineStr">
        <is>
          <t>N</t>
        </is>
      </c>
      <c r="AS1977" s="104" t="n"/>
      <c r="AT1977" s="92">
        <f>IF(AND(P1977="52-wk high",T1977&gt;=Settings!$B$7),"Y","N")</f>
        <v/>
      </c>
      <c r="AU1977" s="91">
        <f>IF(AND(AD1977&gt;=Settings!$B$8,M1977&gt;0),"Y","N")</f>
        <v/>
      </c>
      <c r="AV1977" s="91">
        <f>IF(OR(AH1977&gt;Settings!$B$9,AI1977&gt;Settings!$B$9),"Y","N")</f>
        <v/>
      </c>
      <c r="AW1977" s="91">
        <f>IF(AJ1977&lt;&gt;"Y","n/a",IF(AND(M1977&gt;0,AK1977&gt;Settings!$B$10),"Y","N"))</f>
        <v/>
      </c>
      <c r="AX1977" s="91">
        <f>IF(AO1977&gt;=Settings!$B$11,"Y","N")</f>
        <v/>
      </c>
      <c r="AY1977" s="99">
        <f>(AT1977="Y")+(AU1977="Y")+(AV1977="Y")+(AW1977="Y")+(AX1977="Y")</f>
        <v/>
      </c>
      <c r="AZ1977" s="94">
        <f>IF(AY1977=0,"None",_xlfn.TEXTJOIN(", ",TRUE(),IF(AT1977="Y","Breakout",""),IF(AU1977="Y","Accumulation",""),IF(AV1977="Y","Institutional buying",""),IF(AW1977="Y","Long buildup",""),IF(AX1977="Y","Momentum leader","")))</f>
        <v/>
      </c>
      <c r="BA1977" s="94">
        <f>IF(BW1977="","","Passes "&amp;AY1977&amp;" of 5 buy-side scans"&amp;IF(G1977="Y","; RED FLAG: filter out using Red flag column",""))</f>
        <v/>
      </c>
      <c r="BB1977" s="91" t="inlineStr">
        <is>
          <t>None</t>
        </is>
      </c>
      <c r="BC1977" s="92" t="inlineStr">
        <is>
          <t>N</t>
        </is>
      </c>
      <c r="BD1977" s="94" t="n"/>
      <c r="BE1977" s="94" t="n"/>
      <c r="BF1977" s="92">
        <f>IF(R1977*100000&gt;=Settings!$B$5,"Y","N")</f>
        <v/>
      </c>
      <c r="BG1977" s="91">
        <f>IF(F1977&gt;Settings!$B$6,"Y","N")</f>
        <v/>
      </c>
      <c r="BH1977" s="97" t="n">
        <v>-37.71</v>
      </c>
      <c r="BI1977" s="96" t="n">
        <v>-5.44</v>
      </c>
      <c r="BJ1977" s="96" t="n"/>
      <c r="BK1977" s="96" t="n"/>
      <c r="BL1977" s="96" t="n"/>
      <c r="BM1977" s="96" t="n"/>
      <c r="BN1977" s="97" t="n">
        <v>-14.54</v>
      </c>
      <c r="BO1977" s="96" t="n"/>
      <c r="BP1977" s="96" t="n"/>
      <c r="BQ1977" s="96" t="n"/>
      <c r="BR1977" s="91" t="n"/>
      <c r="BS1977" s="91" t="n"/>
      <c r="BT1977" s="96" t="n"/>
      <c r="BU1977" s="91" t="n"/>
      <c r="BV1977" s="99">
        <f>IF(OR(BF1977&lt;&gt;"Y",BG1977&lt;&gt;"Y"),"",(AND(ISNUMBER(BQ1977),BQ1977&gt;0))+(BR1977="Stacked up")+(AND(ISNUMBER(BH1977),BH1977&gt;=-Settings!$B$17))+(AND(ISNUMBER(BK1977),ISNUMBER(BM1977),BK1977&gt;0,BM1977&gt;0))+(AND(ISNUMBER(AQ1977),AQ1977&gt;=Settings!$B$18))+(AND(ISNUMBER(BT1977),BT1977&gt;=Settings!$B$19,BT1977&lt;=Settings!$B$20))+(AND(ISNUMBER(AS1977),AS1977&gt;0))+(AND(ISNUMBER(T1977),ISNUMBER(M1977),T1977&gt;=Settings!$B$21,M1977&gt;0))+(AND(ISNUMBER(AD1977),ISNUMBER(M1977),AD1977&gt;=Settings!$B$22,M1977&gt;0))+(AY1977&gt;=1))</f>
        <v/>
      </c>
      <c r="BW1977" s="91">
        <f>IF(OR(AY1977=0,BF1977&lt;&gt;"Y",BG1977&lt;&gt;"Y"),"",1+SUMPRODUCT(($A$6:$A$2604=A1977)*($AY$6:$AY$2604&gt;0)*($BF$6:$BF$2604="Y")*($BG$6:$BG$2604="Y")*(($AY$6:$AY$2604&gt;AY1977)+($AY$6:$AY$2604=AY1977)*($AD$6:$AD$2604&gt;AD1977))))</f>
        <v/>
      </c>
    </row>
    <row r="1978" ht="23.85" customHeight="1" s="55">
      <c r="A1978" s="90" t="n">
        <v>46296</v>
      </c>
      <c r="B1978" s="91" t="inlineStr">
        <is>
          <t>AKSHARCHEM</t>
        </is>
      </c>
      <c r="C1978" s="91" t="inlineStr">
        <is>
          <t>INE542B01011</t>
        </is>
      </c>
      <c r="D1978" s="91" t="n"/>
      <c r="E1978" s="91" t="inlineStr">
        <is>
          <t>None</t>
        </is>
      </c>
      <c r="F1978" s="93" t="n">
        <v>305</v>
      </c>
      <c r="G1978" s="92" t="inlineStr">
        <is>
          <t>Y</t>
        </is>
      </c>
      <c r="H1978" s="94" t="inlineStr">
        <is>
          <t>ESM Stage 1; T2T (BE series)</t>
        </is>
      </c>
      <c r="I1978" s="91" t="inlineStr">
        <is>
          <t>Y</t>
        </is>
      </c>
      <c r="J1978" s="92">
        <f>IF(K1978="","N","Y")</f>
        <v/>
      </c>
      <c r="K1978" s="94">
        <f>_xlfn.TEXTJOIN("; ",TRUE,IF(P1978="52-wk low","52-wk low",""),IF(AND(AD1978&gt;=Settings!$B$12,M1978&lt;0),"Distribution",""),IF(AND(AJ1978="Y",M1978&lt;0,AK1978&lt;-Settings!$B$13),"Long unwinding",""),IF(AND(AJ1978="Y",M1978&lt;0,AK1978&gt;Settings!$B$13),"Short buildup",""))</f>
        <v/>
      </c>
      <c r="L1978" s="95" t="n">
        <v>379.1</v>
      </c>
      <c r="M1978" s="96" t="n">
        <v>-2.32</v>
      </c>
      <c r="N1978" s="93" t="n">
        <v>1800</v>
      </c>
      <c r="O1978" s="91" t="inlineStr">
        <is>
          <t>None</t>
        </is>
      </c>
      <c r="P1978" s="91" t="inlineStr">
        <is>
          <t>None</t>
        </is>
      </c>
      <c r="Q1978" s="97" t="n">
        <v>0.05</v>
      </c>
      <c r="R1978" s="96" t="n">
        <v>0.18</v>
      </c>
      <c r="S1978" s="96" t="n">
        <v>0.27</v>
      </c>
      <c r="T1978" s="96" t="n">
        <v>0.37</v>
      </c>
      <c r="U1978" s="96" t="n">
        <v>0.38</v>
      </c>
      <c r="V1978" s="103" t="n">
        <v>1.31</v>
      </c>
      <c r="W1978" s="102" t="n">
        <v>6</v>
      </c>
      <c r="X1978" s="93" t="n"/>
      <c r="Y1978" s="91" t="inlineStr">
        <is>
          <t>None</t>
        </is>
      </c>
      <c r="Z1978" s="99" t="n"/>
      <c r="AA1978" s="96" t="n"/>
      <c r="AB1978" s="96" t="n"/>
      <c r="AC1978" s="96" t="n"/>
      <c r="AD1978" s="96" t="n"/>
      <c r="AE1978" s="96" t="n"/>
      <c r="AF1978" s="103" t="n"/>
      <c r="AG1978" s="91" t="inlineStr">
        <is>
          <t>No delivery data</t>
        </is>
      </c>
      <c r="AH1978" s="100" t="n">
        <v>0</v>
      </c>
      <c r="AI1978" s="101" t="n">
        <v>0</v>
      </c>
      <c r="AJ1978" s="92" t="inlineStr">
        <is>
          <t>N</t>
        </is>
      </c>
      <c r="AK1978" s="96" t="n"/>
      <c r="AL1978" s="91" t="inlineStr">
        <is>
          <t>n/a</t>
        </is>
      </c>
      <c r="AM1978" s="93" t="n"/>
      <c r="AN1978" s="92" t="inlineStr">
        <is>
          <t>None</t>
        </is>
      </c>
      <c r="AO1978" s="102" t="n">
        <v>0</v>
      </c>
      <c r="AP1978" s="103" t="n">
        <v>2.7</v>
      </c>
      <c r="AQ1978" s="102" t="n">
        <v>95</v>
      </c>
      <c r="AR1978" s="91" t="inlineStr">
        <is>
          <t>N</t>
        </is>
      </c>
      <c r="AS1978" s="104" t="n"/>
      <c r="AT1978" s="92">
        <f>IF(AND(P1978="52-wk high",T1978&gt;=Settings!$B$7),"Y","N")</f>
        <v/>
      </c>
      <c r="AU1978" s="91">
        <f>IF(AND(AD1978&gt;=Settings!$B$8,M1978&gt;0),"Y","N")</f>
        <v/>
      </c>
      <c r="AV1978" s="91">
        <f>IF(OR(AH1978&gt;Settings!$B$9,AI1978&gt;Settings!$B$9),"Y","N")</f>
        <v/>
      </c>
      <c r="AW1978" s="91">
        <f>IF(AJ1978&lt;&gt;"Y","n/a",IF(AND(M1978&gt;0,AK1978&gt;Settings!$B$10),"Y","N"))</f>
        <v/>
      </c>
      <c r="AX1978" s="91">
        <f>IF(AO1978&gt;=Settings!$B$11,"Y","N")</f>
        <v/>
      </c>
      <c r="AY1978" s="99">
        <f>(AT1978="Y")+(AU1978="Y")+(AV1978="Y")+(AW1978="Y")+(AX1978="Y")</f>
        <v/>
      </c>
      <c r="AZ1978" s="94">
        <f>IF(AY1978=0,"None",_xlfn.TEXTJOIN(", ",TRUE(),IF(AT1978="Y","Breakout",""),IF(AU1978="Y","Accumulation",""),IF(AV1978="Y","Institutional buying",""),IF(AW1978="Y","Long buildup",""),IF(AX1978="Y","Momentum leader","")))</f>
        <v/>
      </c>
      <c r="BA1978" s="94">
        <f>IF(BW1978="","","Passes "&amp;AY1978&amp;" of 5 buy-side scans"&amp;IF(G1978="Y","; RED FLAG: filter out using Red flag column",""))</f>
        <v/>
      </c>
      <c r="BB1978" s="91" t="inlineStr">
        <is>
          <t>None</t>
        </is>
      </c>
      <c r="BC1978" s="92" t="inlineStr">
        <is>
          <t>N</t>
        </is>
      </c>
      <c r="BD1978" s="94" t="n"/>
      <c r="BE1978" s="94" t="n"/>
      <c r="BF1978" s="92">
        <f>IF(R1978*100000&gt;=Settings!$B$5,"Y","N")</f>
        <v/>
      </c>
      <c r="BG1978" s="91">
        <f>IF(F1978&gt;Settings!$B$6,"Y","N")</f>
        <v/>
      </c>
      <c r="BH1978" s="97" t="n">
        <v>-19.68</v>
      </c>
      <c r="BI1978" s="96" t="n">
        <v>-0.05</v>
      </c>
      <c r="BJ1978" s="96" t="n">
        <v>-1.44</v>
      </c>
      <c r="BK1978" s="96" t="n">
        <v>56.07</v>
      </c>
      <c r="BL1978" s="96" t="n">
        <v>143.92</v>
      </c>
      <c r="BM1978" s="96" t="n">
        <v>41.91</v>
      </c>
      <c r="BN1978" s="97" t="n">
        <v>-1.56</v>
      </c>
      <c r="BO1978" s="96" t="n">
        <v>8.869999999999999</v>
      </c>
      <c r="BP1978" s="96" t="n">
        <v>24.32</v>
      </c>
      <c r="BQ1978" s="96" t="n">
        <v>38.77</v>
      </c>
      <c r="BR1978" s="91" t="inlineStr">
        <is>
          <t>Mixed</t>
        </is>
      </c>
      <c r="BS1978" s="91" t="inlineStr">
        <is>
          <t>None</t>
        </is>
      </c>
      <c r="BT1978" s="96" t="n">
        <v>46</v>
      </c>
      <c r="BU1978" s="91" t="inlineStr">
        <is>
          <t>N</t>
        </is>
      </c>
      <c r="BV1978" s="99">
        <f>IF(OR(BF1978&lt;&gt;"Y",BG1978&lt;&gt;"Y"),"",(AND(ISNUMBER(BQ1978),BQ1978&gt;0))+(BR1978="Stacked up")+(AND(ISNUMBER(BH1978),BH1978&gt;=-Settings!$B$17))+(AND(ISNUMBER(BK1978),ISNUMBER(BM1978),BK1978&gt;0,BM1978&gt;0))+(AND(ISNUMBER(AQ1978),AQ1978&gt;=Settings!$B$18))+(AND(ISNUMBER(BT1978),BT1978&gt;=Settings!$B$19,BT1978&lt;=Settings!$B$20))+(AND(ISNUMBER(AS1978),AS1978&gt;0))+(AND(ISNUMBER(T1978),ISNUMBER(M1978),T1978&gt;=Settings!$B$21,M1978&gt;0))+(AND(ISNUMBER(AD1978),ISNUMBER(M1978),AD1978&gt;=Settings!$B$22,M1978&gt;0))+(AY1978&gt;=1))</f>
        <v/>
      </c>
      <c r="BW1978" s="91">
        <f>IF(OR(AY1978=0,BF1978&lt;&gt;"Y",BG1978&lt;&gt;"Y"),"",1+SUMPRODUCT(($A$6:$A$2604=A1978)*($AY$6:$AY$2604&gt;0)*($BF$6:$BF$2604="Y")*($BG$6:$BG$2604="Y")*(($AY$6:$AY$2604&gt;AY1978)+($AY$6:$AY$2604=AY1978)*($AD$6:$AD$2604&gt;AD1978))))</f>
        <v/>
      </c>
    </row>
    <row r="1979" ht="23.85" customHeight="1" s="55">
      <c r="A1979" s="90" t="n">
        <v>46296</v>
      </c>
      <c r="B1979" s="91" t="inlineStr">
        <is>
          <t>GEEKAYWIRE</t>
        </is>
      </c>
      <c r="C1979" s="91" t="inlineStr">
        <is>
          <t>INE669X01032</t>
        </is>
      </c>
      <c r="D1979" s="91" t="n"/>
      <c r="E1979" s="91" t="inlineStr">
        <is>
          <t>None</t>
        </is>
      </c>
      <c r="F1979" s="93" t="n">
        <v>305</v>
      </c>
      <c r="G1979" s="92" t="inlineStr">
        <is>
          <t>Y</t>
        </is>
      </c>
      <c r="H1979" s="94" t="inlineStr">
        <is>
          <t>Short-term ASM Stage 1</t>
        </is>
      </c>
      <c r="I1979" s="91" t="inlineStr">
        <is>
          <t>N</t>
        </is>
      </c>
      <c r="J1979" s="92">
        <f>IF(K1979="","N","Y")</f>
        <v/>
      </c>
      <c r="K1979" s="94">
        <f>_xlfn.TEXTJOIN("; ",TRUE,IF(P1979="52-wk low","52-wk low",""),IF(AND(AD1979&gt;=Settings!$B$12,M1979&lt;0),"Distribution",""),IF(AND(AJ1979="Y",M1979&lt;0,AK1979&lt;-Settings!$B$13),"Long unwinding",""),IF(AND(AJ1979="Y",M1979&lt;0,AK1979&gt;Settings!$B$13),"Short buildup",""))</f>
        <v/>
      </c>
      <c r="L1979" s="95" t="n">
        <v>29.21</v>
      </c>
      <c r="M1979" s="96" t="n">
        <v>-6.35</v>
      </c>
      <c r="N1979" s="93" t="n">
        <v>2561</v>
      </c>
      <c r="O1979" s="91" t="inlineStr">
        <is>
          <t>None</t>
        </is>
      </c>
      <c r="P1979" s="91" t="inlineStr">
        <is>
          <t>None</t>
        </is>
      </c>
      <c r="Q1979" s="97" t="n">
        <v>2.05</v>
      </c>
      <c r="R1979" s="96" t="n">
        <v>3.55</v>
      </c>
      <c r="S1979" s="96" t="n">
        <v>0.57</v>
      </c>
      <c r="T1979" s="96" t="n">
        <v>0.79</v>
      </c>
      <c r="U1979" s="96" t="n">
        <v>1.21</v>
      </c>
      <c r="V1979" s="103" t="n">
        <v>2.09</v>
      </c>
      <c r="W1979" s="102" t="n">
        <v>8</v>
      </c>
      <c r="X1979" s="93" t="n"/>
      <c r="Y1979" s="91" t="inlineStr">
        <is>
          <t>None</t>
        </is>
      </c>
      <c r="Z1979" s="99" t="n">
        <v>50.31</v>
      </c>
      <c r="AA1979" s="96" t="n">
        <v>0.86</v>
      </c>
      <c r="AB1979" s="96" t="n">
        <v>1.01</v>
      </c>
      <c r="AC1979" s="96" t="n">
        <v>0.52</v>
      </c>
      <c r="AD1979" s="96" t="n">
        <v>0.83</v>
      </c>
      <c r="AE1979" s="96" t="n">
        <v>1.19</v>
      </c>
      <c r="AF1979" s="103" t="n">
        <v>1.07</v>
      </c>
      <c r="AG1979" s="91" t="inlineStr">
        <is>
          <t>Normal</t>
        </is>
      </c>
      <c r="AH1979" s="100" t="n">
        <v>0</v>
      </c>
      <c r="AI1979" s="101" t="n">
        <v>0</v>
      </c>
      <c r="AJ1979" s="92" t="inlineStr">
        <is>
          <t>N</t>
        </is>
      </c>
      <c r="AK1979" s="96" t="n"/>
      <c r="AL1979" s="91" t="inlineStr">
        <is>
          <t>n/a</t>
        </is>
      </c>
      <c r="AM1979" s="93" t="n"/>
      <c r="AN1979" s="92" t="inlineStr">
        <is>
          <t>None</t>
        </is>
      </c>
      <c r="AO1979" s="102" t="n">
        <v>0</v>
      </c>
      <c r="AP1979" s="103" t="n"/>
      <c r="AQ1979" s="102" t="n"/>
      <c r="AR1979" s="91" t="inlineStr">
        <is>
          <t>N</t>
        </is>
      </c>
      <c r="AS1979" s="104" t="n"/>
      <c r="AT1979" s="92">
        <f>IF(AND(P1979="52-wk high",T1979&gt;=Settings!$B$7),"Y","N")</f>
        <v/>
      </c>
      <c r="AU1979" s="91">
        <f>IF(AND(AD1979&gt;=Settings!$B$8,M1979&gt;0),"Y","N")</f>
        <v/>
      </c>
      <c r="AV1979" s="91">
        <f>IF(OR(AH1979&gt;Settings!$B$9,AI1979&gt;Settings!$B$9),"Y","N")</f>
        <v/>
      </c>
      <c r="AW1979" s="91">
        <f>IF(AJ1979&lt;&gt;"Y","n/a",IF(AND(M1979&gt;0,AK1979&gt;Settings!$B$10),"Y","N"))</f>
        <v/>
      </c>
      <c r="AX1979" s="91">
        <f>IF(AO1979&gt;=Settings!$B$11,"Y","N")</f>
        <v/>
      </c>
      <c r="AY1979" s="99">
        <f>(AT1979="Y")+(AU1979="Y")+(AV1979="Y")+(AW1979="Y")+(AX1979="Y")</f>
        <v/>
      </c>
      <c r="AZ1979" s="94">
        <f>IF(AY1979=0,"None",_xlfn.TEXTJOIN(", ",TRUE(),IF(AT1979="Y","Breakout",""),IF(AU1979="Y","Accumulation",""),IF(AV1979="Y","Institutional buying",""),IF(AW1979="Y","Long buildup",""),IF(AX1979="Y","Momentum leader","")))</f>
        <v/>
      </c>
      <c r="BA1979" s="94">
        <f>IF(BW1979="","","Passes "&amp;AY1979&amp;" of 5 buy-side scans"&amp;IF(G1979="Y","; RED FLAG: filter out using Red flag column",""))</f>
        <v/>
      </c>
      <c r="BB1979" s="91" t="inlineStr">
        <is>
          <t>None</t>
        </is>
      </c>
      <c r="BC1979" s="92" t="inlineStr">
        <is>
          <t>N</t>
        </is>
      </c>
      <c r="BD1979" s="94" t="n"/>
      <c r="BE1979" s="94" t="inlineStr">
        <is>
          <t>FVSPLT FRM RS 2 TO RE 1, ex 30-Oct-2025</t>
        </is>
      </c>
      <c r="BF1979" s="92">
        <f>IF(R1979*100000&gt;=Settings!$B$5,"Y","N")</f>
        <v/>
      </c>
      <c r="BG1979" s="91">
        <f>IF(F1979&gt;Settings!$B$6,"Y","N")</f>
        <v/>
      </c>
      <c r="BH1979" s="97" t="n">
        <v>-20.62</v>
      </c>
      <c r="BI1979" s="96" t="n">
        <v>-12.57</v>
      </c>
      <c r="BJ1979" s="96" t="n">
        <v>0.41</v>
      </c>
      <c r="BK1979" s="96" t="n">
        <v>11.87</v>
      </c>
      <c r="BL1979" s="96" t="n">
        <v>40.77</v>
      </c>
      <c r="BM1979" s="96" t="n"/>
      <c r="BN1979" s="97" t="n">
        <v>-3.42</v>
      </c>
      <c r="BO1979" s="96" t="n">
        <v>4.89</v>
      </c>
      <c r="BP1979" s="96" t="n">
        <v>9.640000000000001</v>
      </c>
      <c r="BQ1979" s="96" t="n">
        <v>7.86</v>
      </c>
      <c r="BR1979" s="91" t="inlineStr">
        <is>
          <t>Mixed</t>
        </is>
      </c>
      <c r="BS1979" s="91" t="inlineStr">
        <is>
          <t>None</t>
        </is>
      </c>
      <c r="BT1979" s="96" t="n">
        <v>42.5</v>
      </c>
      <c r="BU1979" s="91" t="inlineStr">
        <is>
          <t>N</t>
        </is>
      </c>
      <c r="BV1979" s="99">
        <f>IF(OR(BF1979&lt;&gt;"Y",BG1979&lt;&gt;"Y"),"",(AND(ISNUMBER(BQ1979),BQ1979&gt;0))+(BR1979="Stacked up")+(AND(ISNUMBER(BH1979),BH1979&gt;=-Settings!$B$17))+(AND(ISNUMBER(BK1979),ISNUMBER(BM1979),BK1979&gt;0,BM1979&gt;0))+(AND(ISNUMBER(AQ1979),AQ1979&gt;=Settings!$B$18))+(AND(ISNUMBER(BT1979),BT1979&gt;=Settings!$B$19,BT1979&lt;=Settings!$B$20))+(AND(ISNUMBER(AS1979),AS1979&gt;0))+(AND(ISNUMBER(T1979),ISNUMBER(M1979),T1979&gt;=Settings!$B$21,M1979&gt;0))+(AND(ISNUMBER(AD1979),ISNUMBER(M1979),AD1979&gt;=Settings!$B$22,M1979&gt;0))+(AY1979&gt;=1))</f>
        <v/>
      </c>
      <c r="BW1979" s="91">
        <f>IF(OR(AY1979=0,BF1979&lt;&gt;"Y",BG1979&lt;&gt;"Y"),"",1+SUMPRODUCT(($A$6:$A$2604=A1979)*($AY$6:$AY$2604&gt;0)*($BF$6:$BF$2604="Y")*($BG$6:$BG$2604="Y")*(($AY$6:$AY$2604&gt;AY1979)+($AY$6:$AY$2604=AY1979)*($AD$6:$AD$2604&gt;AD1979))))</f>
        <v/>
      </c>
    </row>
    <row r="1980" ht="23.85" customHeight="1" s="55">
      <c r="A1980" s="90" t="n">
        <v>46296</v>
      </c>
      <c r="B1980" s="91" t="inlineStr">
        <is>
          <t>VERTOZ</t>
        </is>
      </c>
      <c r="C1980" s="91" t="inlineStr">
        <is>
          <t>INE188Y01031</t>
        </is>
      </c>
      <c r="D1980" s="91" t="n"/>
      <c r="E1980" s="91" t="inlineStr">
        <is>
          <t>None</t>
        </is>
      </c>
      <c r="F1980" s="93" t="n">
        <v>304</v>
      </c>
      <c r="G1980" s="92" t="inlineStr">
        <is>
          <t>Y</t>
        </is>
      </c>
      <c r="H1980" s="94" t="inlineStr">
        <is>
          <t>Promoter pledge / encumbrance &gt; 50%</t>
        </is>
      </c>
      <c r="I1980" s="91" t="inlineStr">
        <is>
          <t>N</t>
        </is>
      </c>
      <c r="J1980" s="92">
        <f>IF(K1980="","N","Y")</f>
        <v/>
      </c>
      <c r="K1980" s="94">
        <f>_xlfn.TEXTJOIN("; ",TRUE,IF(P1980="52-wk low","52-wk low",""),IF(AND(AD1980&gt;=Settings!$B$12,M1980&lt;0),"Distribution",""),IF(AND(AJ1980="Y",M1980&lt;0,AK1980&lt;-Settings!$B$13),"Long unwinding",""),IF(AND(AJ1980="Y",M1980&lt;0,AK1980&gt;Settings!$B$13),"Short buildup",""))</f>
        <v/>
      </c>
      <c r="L1980" s="95" t="n">
        <v>35.66</v>
      </c>
      <c r="M1980" s="96" t="n">
        <v>0.2</v>
      </c>
      <c r="N1980" s="93" t="n">
        <v>523</v>
      </c>
      <c r="O1980" s="91" t="inlineStr">
        <is>
          <t>None</t>
        </is>
      </c>
      <c r="P1980" s="91" t="inlineStr">
        <is>
          <t>None</t>
        </is>
      </c>
      <c r="Q1980" s="97" t="n">
        <v>0.21</v>
      </c>
      <c r="R1980" s="96" t="n">
        <v>0.37</v>
      </c>
      <c r="S1980" s="96" t="n">
        <v>0.54</v>
      </c>
      <c r="T1980" s="96" t="n">
        <v>0.49</v>
      </c>
      <c r="U1980" s="96" t="n">
        <v>0.3</v>
      </c>
      <c r="V1980" s="103" t="n">
        <v>0.55</v>
      </c>
      <c r="W1980" s="102" t="n">
        <v>1</v>
      </c>
      <c r="X1980" s="93" t="n"/>
      <c r="Y1980" s="91" t="inlineStr">
        <is>
          <t>None</t>
        </is>
      </c>
      <c r="Z1980" s="99" t="n">
        <v>79</v>
      </c>
      <c r="AA1980" s="96" t="n">
        <v>1.05</v>
      </c>
      <c r="AB1980" s="96" t="n">
        <v>1.05</v>
      </c>
      <c r="AC1980" s="96" t="n">
        <v>0.59</v>
      </c>
      <c r="AD1980" s="96" t="n"/>
      <c r="AE1980" s="96" t="n"/>
      <c r="AF1980" s="103" t="n"/>
      <c r="AG1980" s="91" t="inlineStr">
        <is>
          <t>No delivery data</t>
        </is>
      </c>
      <c r="AH1980" s="100" t="n">
        <v>0</v>
      </c>
      <c r="AI1980" s="101" t="n">
        <v>0</v>
      </c>
      <c r="AJ1980" s="92" t="inlineStr">
        <is>
          <t>N</t>
        </is>
      </c>
      <c r="AK1980" s="96" t="n"/>
      <c r="AL1980" s="91" t="inlineStr">
        <is>
          <t>n/a</t>
        </is>
      </c>
      <c r="AM1980" s="93" t="n"/>
      <c r="AN1980" s="92" t="inlineStr">
        <is>
          <t>None</t>
        </is>
      </c>
      <c r="AO1980" s="102" t="n">
        <v>0</v>
      </c>
      <c r="AP1980" s="103" t="n">
        <v>0.65</v>
      </c>
      <c r="AQ1980" s="102" t="n">
        <v>28</v>
      </c>
      <c r="AR1980" s="91" t="inlineStr">
        <is>
          <t>N</t>
        </is>
      </c>
      <c r="AS1980" s="104" t="n"/>
      <c r="AT1980" s="92">
        <f>IF(AND(P1980="52-wk high",T1980&gt;=Settings!$B$7),"Y","N")</f>
        <v/>
      </c>
      <c r="AU1980" s="91">
        <f>IF(AND(AD1980&gt;=Settings!$B$8,M1980&gt;0),"Y","N")</f>
        <v/>
      </c>
      <c r="AV1980" s="91">
        <f>IF(OR(AH1980&gt;Settings!$B$9,AI1980&gt;Settings!$B$9),"Y","N")</f>
        <v/>
      </c>
      <c r="AW1980" s="91">
        <f>IF(AJ1980&lt;&gt;"Y","n/a",IF(AND(M1980&gt;0,AK1980&gt;Settings!$B$10),"Y","N"))</f>
        <v/>
      </c>
      <c r="AX1980" s="91">
        <f>IF(AO1980&gt;=Settings!$B$11,"Y","N")</f>
        <v/>
      </c>
      <c r="AY1980" s="99">
        <f>(AT1980="Y")+(AU1980="Y")+(AV1980="Y")+(AW1980="Y")+(AX1980="Y")</f>
        <v/>
      </c>
      <c r="AZ1980" s="94">
        <f>IF(AY1980=0,"None",_xlfn.TEXTJOIN(", ",TRUE(),IF(AT1980="Y","Breakout",""),IF(AU1980="Y","Accumulation",""),IF(AV1980="Y","Institutional buying",""),IF(AW1980="Y","Long buildup",""),IF(AX1980="Y","Momentum leader","")))</f>
        <v/>
      </c>
      <c r="BA1980" s="94">
        <f>IF(BW1980="","","Passes "&amp;AY1980&amp;" of 5 buy-side scans"&amp;IF(G1980="Y","; RED FLAG: filter out using Red flag column",""))</f>
        <v/>
      </c>
      <c r="BB1980" s="91" t="inlineStr">
        <is>
          <t>None</t>
        </is>
      </c>
      <c r="BC1980" s="92" t="inlineStr">
        <is>
          <t>Y</t>
        </is>
      </c>
      <c r="BD1980" s="94" t="inlineStr">
        <is>
          <t>High-low range &gt;150% in 12 months</t>
        </is>
      </c>
      <c r="BE1980" s="94" t="n"/>
      <c r="BF1980" s="92">
        <f>IF(R1980*100000&gt;=Settings!$B$5,"Y","N")</f>
        <v/>
      </c>
      <c r="BG1980" s="91">
        <f>IF(F1980&gt;Settings!$B$6,"Y","N")</f>
        <v/>
      </c>
      <c r="BH1980" s="97" t="n">
        <v>-53.87</v>
      </c>
      <c r="BI1980" s="96" t="n">
        <v>-2.91</v>
      </c>
      <c r="BJ1980" s="96" t="n">
        <v>-5.46</v>
      </c>
      <c r="BK1980" s="96" t="n">
        <v>-7.78</v>
      </c>
      <c r="BL1980" s="96" t="n">
        <v>14.52</v>
      </c>
      <c r="BM1980" s="96" t="n">
        <v>-51.93</v>
      </c>
      <c r="BN1980" s="97" t="n">
        <v>-3.16</v>
      </c>
      <c r="BO1980" s="96" t="n">
        <v>-5.11</v>
      </c>
      <c r="BP1980" s="96" t="n">
        <v>-10.88</v>
      </c>
      <c r="BQ1980" s="96" t="n">
        <v>-23.17</v>
      </c>
      <c r="BR1980" s="91" t="inlineStr">
        <is>
          <t>Stacked down</t>
        </is>
      </c>
      <c r="BS1980" s="91" t="inlineStr">
        <is>
          <t>None</t>
        </is>
      </c>
      <c r="BT1980" s="96" t="n">
        <v>30.4</v>
      </c>
      <c r="BU1980" s="91" t="inlineStr">
        <is>
          <t>N</t>
        </is>
      </c>
      <c r="BV1980" s="99">
        <f>IF(OR(BF1980&lt;&gt;"Y",BG1980&lt;&gt;"Y"),"",(AND(ISNUMBER(BQ1980),BQ1980&gt;0))+(BR1980="Stacked up")+(AND(ISNUMBER(BH1980),BH1980&gt;=-Settings!$B$17))+(AND(ISNUMBER(BK1980),ISNUMBER(BM1980),BK1980&gt;0,BM1980&gt;0))+(AND(ISNUMBER(AQ1980),AQ1980&gt;=Settings!$B$18))+(AND(ISNUMBER(BT1980),BT1980&gt;=Settings!$B$19,BT1980&lt;=Settings!$B$20))+(AND(ISNUMBER(AS1980),AS1980&gt;0))+(AND(ISNUMBER(T1980),ISNUMBER(M1980),T1980&gt;=Settings!$B$21,M1980&gt;0))+(AND(ISNUMBER(AD1980),ISNUMBER(M1980),AD1980&gt;=Settings!$B$22,M1980&gt;0))+(AY1980&gt;=1))</f>
        <v/>
      </c>
      <c r="BW1980" s="91">
        <f>IF(OR(AY1980=0,BF1980&lt;&gt;"Y",BG1980&lt;&gt;"Y"),"",1+SUMPRODUCT(($A$6:$A$2604=A1980)*($AY$6:$AY$2604&gt;0)*($BF$6:$BF$2604="Y")*($BG$6:$BG$2604="Y")*(($AY$6:$AY$2604&gt;AY1980)+($AY$6:$AY$2604=AY1980)*($AD$6:$AD$2604&gt;AD1980))))</f>
        <v/>
      </c>
    </row>
    <row r="1981" ht="23.85" customHeight="1" s="55">
      <c r="A1981" s="90" t="n">
        <v>46296</v>
      </c>
      <c r="B1981" s="91" t="inlineStr">
        <is>
          <t>DBEIL</t>
        </is>
      </c>
      <c r="C1981" s="91" t="inlineStr">
        <is>
          <t>INE0OPA01027</t>
        </is>
      </c>
      <c r="D1981" s="91" t="n"/>
      <c r="E1981" s="91" t="inlineStr">
        <is>
          <t>None</t>
        </is>
      </c>
      <c r="F1981" s="93" t="n">
        <v>303</v>
      </c>
      <c r="G1981" s="92" t="inlineStr">
        <is>
          <t>N</t>
        </is>
      </c>
      <c r="H1981" s="94" t="n"/>
      <c r="I1981" s="91" t="inlineStr">
        <is>
          <t>N</t>
        </is>
      </c>
      <c r="J1981" s="92">
        <f>IF(K1981="","N","Y")</f>
        <v/>
      </c>
      <c r="K1981" s="94">
        <f>_xlfn.TEXTJOIN("; ",TRUE,IF(P1981="52-wk low","52-wk low",""),IF(AND(AD1981&gt;=Settings!$B$12,M1981&lt;0),"Distribution",""),IF(AND(AJ1981="Y",M1981&lt;0,AK1981&lt;-Settings!$B$13),"Long unwinding",""),IF(AND(AJ1981="Y",M1981&lt;0,AK1981&gt;Settings!$B$13),"Short buildup",""))</f>
        <v/>
      </c>
      <c r="L1981" s="95" t="n">
        <v>6.5</v>
      </c>
      <c r="M1981" s="96" t="n">
        <v>-2.69</v>
      </c>
      <c r="N1981" s="93" t="n">
        <v>1981</v>
      </c>
      <c r="O1981" s="91" t="inlineStr">
        <is>
          <t>None</t>
        </is>
      </c>
      <c r="P1981" s="91" t="inlineStr">
        <is>
          <t>None</t>
        </is>
      </c>
      <c r="Q1981" s="97" t="n">
        <v>1.41</v>
      </c>
      <c r="R1981" s="96" t="n">
        <v>4.39</v>
      </c>
      <c r="S1981" s="96" t="n">
        <v>0.32</v>
      </c>
      <c r="T1981" s="96" t="n">
        <v>0.55</v>
      </c>
      <c r="U1981" s="96" t="n"/>
      <c r="V1981" s="103" t="n"/>
      <c r="W1981" s="102" t="n"/>
      <c r="X1981" s="93" t="n"/>
      <c r="Y1981" s="91" t="inlineStr">
        <is>
          <t>None</t>
        </is>
      </c>
      <c r="Z1981" s="99" t="n">
        <v>79.89</v>
      </c>
      <c r="AA1981" s="96" t="n">
        <v>1.16</v>
      </c>
      <c r="AB1981" s="96" t="n">
        <v>1.16</v>
      </c>
      <c r="AC1981" s="96" t="n"/>
      <c r="AD1981" s="96" t="n"/>
      <c r="AE1981" s="96" t="n"/>
      <c r="AF1981" s="103" t="n"/>
      <c r="AG1981" s="91" t="n"/>
      <c r="AH1981" s="100" t="n">
        <v>0</v>
      </c>
      <c r="AI1981" s="101" t="n">
        <v>0</v>
      </c>
      <c r="AJ1981" s="92" t="inlineStr">
        <is>
          <t>N</t>
        </is>
      </c>
      <c r="AK1981" s="96" t="n"/>
      <c r="AL1981" s="91" t="inlineStr">
        <is>
          <t>n/a</t>
        </is>
      </c>
      <c r="AM1981" s="93" t="n"/>
      <c r="AN1981" s="92" t="inlineStr">
        <is>
          <t>None</t>
        </is>
      </c>
      <c r="AO1981" s="102" t="n">
        <v>0</v>
      </c>
      <c r="AP1981" s="103" t="n"/>
      <c r="AQ1981" s="102" t="n"/>
      <c r="AR1981" s="91" t="inlineStr">
        <is>
          <t>N</t>
        </is>
      </c>
      <c r="AS1981" s="104" t="n"/>
      <c r="AT1981" s="92">
        <f>IF(AND(P1981="52-wk high",T1981&gt;=Settings!$B$7),"Y","N")</f>
        <v/>
      </c>
      <c r="AU1981" s="91">
        <f>IF(AND(AD1981&gt;=Settings!$B$8,M1981&gt;0),"Y","N")</f>
        <v/>
      </c>
      <c r="AV1981" s="91">
        <f>IF(OR(AH1981&gt;Settings!$B$9,AI1981&gt;Settings!$B$9),"Y","N")</f>
        <v/>
      </c>
      <c r="AW1981" s="91">
        <f>IF(AJ1981&lt;&gt;"Y","n/a",IF(AND(M1981&gt;0,AK1981&gt;Settings!$B$10),"Y","N"))</f>
        <v/>
      </c>
      <c r="AX1981" s="91">
        <f>IF(AO1981&gt;=Settings!$B$11,"Y","N")</f>
        <v/>
      </c>
      <c r="AY1981" s="99">
        <f>(AT1981="Y")+(AU1981="Y")+(AV1981="Y")+(AW1981="Y")+(AX1981="Y")</f>
        <v/>
      </c>
      <c r="AZ1981" s="94">
        <f>IF(AY1981=0,"None",_xlfn.TEXTJOIN(", ",TRUE(),IF(AT1981="Y","Breakout",""),IF(AU1981="Y","Accumulation",""),IF(AV1981="Y","Institutional buying",""),IF(AW1981="Y","Long buildup",""),IF(AX1981="Y","Momentum leader","")))</f>
        <v/>
      </c>
      <c r="BA1981" s="94">
        <f>IF(BW1981="","","Passes "&amp;AY1981&amp;" of 5 buy-side scans"&amp;IF(G1981="Y","; RED FLAG: filter out using Red flag column",""))</f>
        <v/>
      </c>
      <c r="BB1981" s="91" t="inlineStr">
        <is>
          <t>None</t>
        </is>
      </c>
      <c r="BC1981" s="92" t="inlineStr">
        <is>
          <t>Y</t>
        </is>
      </c>
      <c r="BD1981" s="94" t="inlineStr">
        <is>
          <t>High-low range &gt;200% in 365 days; High-low range &gt;150% in 12 months</t>
        </is>
      </c>
      <c r="BE1981" s="94" t="inlineStr">
        <is>
          <t>FVSPLT FRM RS 10 TO RE 1, ex 19-Jun-2026</t>
        </is>
      </c>
      <c r="BF1981" s="92">
        <f>IF(R1981*100000&gt;=Settings!$B$5,"Y","N")</f>
        <v/>
      </c>
      <c r="BG1981" s="91">
        <f>IF(F1981&gt;Settings!$B$6,"Y","N")</f>
        <v/>
      </c>
      <c r="BH1981" s="97" t="n">
        <v>-63.52</v>
      </c>
      <c r="BI1981" s="96" t="n">
        <v>-2.11</v>
      </c>
      <c r="BJ1981" s="96" t="n">
        <v>3.67</v>
      </c>
      <c r="BK1981" s="96" t="n">
        <v>-16.56</v>
      </c>
      <c r="BL1981" s="96" t="n"/>
      <c r="BM1981" s="96" t="n"/>
      <c r="BN1981" s="97" t="n">
        <v>-3.8</v>
      </c>
      <c r="BO1981" s="96" t="n">
        <v>-7.94</v>
      </c>
      <c r="BP1981" s="96" t="n"/>
      <c r="BQ1981" s="96" t="n"/>
      <c r="BR1981" s="91" t="n"/>
      <c r="BS1981" s="91" t="inlineStr">
        <is>
          <t>None</t>
        </is>
      </c>
      <c r="BT1981" s="96" t="n">
        <v>38.5</v>
      </c>
      <c r="BU1981" s="91" t="n"/>
      <c r="BV1981" s="99">
        <f>IF(OR(BF1981&lt;&gt;"Y",BG1981&lt;&gt;"Y"),"",(AND(ISNUMBER(BQ1981),BQ1981&gt;0))+(BR1981="Stacked up")+(AND(ISNUMBER(BH1981),BH1981&gt;=-Settings!$B$17))+(AND(ISNUMBER(BK1981),ISNUMBER(BM1981),BK1981&gt;0,BM1981&gt;0))+(AND(ISNUMBER(AQ1981),AQ1981&gt;=Settings!$B$18))+(AND(ISNUMBER(BT1981),BT1981&gt;=Settings!$B$19,BT1981&lt;=Settings!$B$20))+(AND(ISNUMBER(AS1981),AS1981&gt;0))+(AND(ISNUMBER(T1981),ISNUMBER(M1981),T1981&gt;=Settings!$B$21,M1981&gt;0))+(AND(ISNUMBER(AD1981),ISNUMBER(M1981),AD1981&gt;=Settings!$B$22,M1981&gt;0))+(AY1981&gt;=1))</f>
        <v/>
      </c>
      <c r="BW1981" s="91">
        <f>IF(OR(AY1981=0,BF1981&lt;&gt;"Y",BG1981&lt;&gt;"Y"),"",1+SUMPRODUCT(($A$6:$A$2604=A1981)*($AY$6:$AY$2604&gt;0)*($BF$6:$BF$2604="Y")*($BG$6:$BG$2604="Y")*(($AY$6:$AY$2604&gt;AY1981)+($AY$6:$AY$2604=AY1981)*($AD$6:$AD$2604&gt;AD1981))))</f>
        <v/>
      </c>
    </row>
    <row r="1982" ht="23.85" customHeight="1" s="55">
      <c r="A1982" s="90" t="n">
        <v>46296</v>
      </c>
      <c r="B1982" s="91" t="inlineStr">
        <is>
          <t>KCPSUGIND</t>
        </is>
      </c>
      <c r="C1982" s="91" t="inlineStr">
        <is>
          <t>INE790B01024</t>
        </is>
      </c>
      <c r="D1982" s="91" t="n"/>
      <c r="E1982" s="91" t="inlineStr">
        <is>
          <t>None</t>
        </is>
      </c>
      <c r="F1982" s="93" t="n">
        <v>303</v>
      </c>
      <c r="G1982" s="92" t="inlineStr">
        <is>
          <t>Y</t>
        </is>
      </c>
      <c r="H1982" s="94" t="inlineStr">
        <is>
          <t>T2T (BE series)</t>
        </is>
      </c>
      <c r="I1982" s="91" t="inlineStr">
        <is>
          <t>Y</t>
        </is>
      </c>
      <c r="J1982" s="92">
        <f>IF(K1982="","N","Y")</f>
        <v/>
      </c>
      <c r="K1982" s="94">
        <f>_xlfn.TEXTJOIN("; ",TRUE,IF(P1982="52-wk low","52-wk low",""),IF(AND(AD1982&gt;=Settings!$B$12,M1982&lt;0),"Distribution",""),IF(AND(AJ1982="Y",M1982&lt;0,AK1982&lt;-Settings!$B$13),"Long unwinding",""),IF(AND(AJ1982="Y",M1982&lt;0,AK1982&gt;Settings!$B$13),"Short buildup",""))</f>
        <v/>
      </c>
      <c r="L1982" s="95" t="n">
        <v>26.71</v>
      </c>
      <c r="M1982" s="96" t="n">
        <v>-4.74</v>
      </c>
      <c r="N1982" s="93" t="n">
        <v>2443</v>
      </c>
      <c r="O1982" s="91" t="inlineStr">
        <is>
          <t>None</t>
        </is>
      </c>
      <c r="P1982" s="91" t="inlineStr">
        <is>
          <t>None</t>
        </is>
      </c>
      <c r="Q1982" s="97" t="n">
        <v>1.34</v>
      </c>
      <c r="R1982" s="96" t="n">
        <v>0.86</v>
      </c>
      <c r="S1982" s="96" t="n">
        <v>1.62</v>
      </c>
      <c r="T1982" s="96" t="n">
        <v>0.33</v>
      </c>
      <c r="U1982" s="96" t="n">
        <v>0.38</v>
      </c>
      <c r="V1982" s="103" t="n">
        <v>0.24</v>
      </c>
      <c r="W1982" s="102" t="n">
        <v>0</v>
      </c>
      <c r="X1982" s="93" t="n"/>
      <c r="Y1982" s="91" t="inlineStr">
        <is>
          <t>None</t>
        </is>
      </c>
      <c r="Z1982" s="99" t="n"/>
      <c r="AA1982" s="96" t="n"/>
      <c r="AB1982" s="96" t="n"/>
      <c r="AC1982" s="96" t="n"/>
      <c r="AD1982" s="96" t="n"/>
      <c r="AE1982" s="96" t="n"/>
      <c r="AF1982" s="103" t="n"/>
      <c r="AG1982" s="91" t="inlineStr">
        <is>
          <t>No delivery data</t>
        </is>
      </c>
      <c r="AH1982" s="100" t="n">
        <v>0</v>
      </c>
      <c r="AI1982" s="101" t="n">
        <v>0</v>
      </c>
      <c r="AJ1982" s="92" t="inlineStr">
        <is>
          <t>N</t>
        </is>
      </c>
      <c r="AK1982" s="96" t="n"/>
      <c r="AL1982" s="91" t="inlineStr">
        <is>
          <t>n/a</t>
        </is>
      </c>
      <c r="AM1982" s="93" t="n"/>
      <c r="AN1982" s="92" t="inlineStr">
        <is>
          <t>None</t>
        </is>
      </c>
      <c r="AO1982" s="102" t="n">
        <v>0</v>
      </c>
      <c r="AP1982" s="103" t="n">
        <v>0.82</v>
      </c>
      <c r="AQ1982" s="102" t="n">
        <v>50</v>
      </c>
      <c r="AR1982" s="91" t="inlineStr">
        <is>
          <t>N</t>
        </is>
      </c>
      <c r="AS1982" s="104" t="n"/>
      <c r="AT1982" s="92">
        <f>IF(AND(P1982="52-wk high",T1982&gt;=Settings!$B$7),"Y","N")</f>
        <v/>
      </c>
      <c r="AU1982" s="91">
        <f>IF(AND(AD1982&gt;=Settings!$B$8,M1982&gt;0),"Y","N")</f>
        <v/>
      </c>
      <c r="AV1982" s="91">
        <f>IF(OR(AH1982&gt;Settings!$B$9,AI1982&gt;Settings!$B$9),"Y","N")</f>
        <v/>
      </c>
      <c r="AW1982" s="91">
        <f>IF(AJ1982&lt;&gt;"Y","n/a",IF(AND(M1982&gt;0,AK1982&gt;Settings!$B$10),"Y","N"))</f>
        <v/>
      </c>
      <c r="AX1982" s="91">
        <f>IF(AO1982&gt;=Settings!$B$11,"Y","N")</f>
        <v/>
      </c>
      <c r="AY1982" s="99">
        <f>(AT1982="Y")+(AU1982="Y")+(AV1982="Y")+(AW1982="Y")+(AX1982="Y")</f>
        <v/>
      </c>
      <c r="AZ1982" s="94">
        <f>IF(AY1982=0,"None",_xlfn.TEXTJOIN(", ",TRUE(),IF(AT1982="Y","Breakout",""),IF(AU1982="Y","Accumulation",""),IF(AV1982="Y","Institutional buying",""),IF(AW1982="Y","Long buildup",""),IF(AX1982="Y","Momentum leader","")))</f>
        <v/>
      </c>
      <c r="BA1982" s="94">
        <f>IF(BW1982="","","Passes "&amp;AY1982&amp;" of 5 buy-side scans"&amp;IF(G1982="Y","; RED FLAG: filter out using Red flag column",""))</f>
        <v/>
      </c>
      <c r="BB1982" s="91" t="inlineStr">
        <is>
          <t>Lower</t>
        </is>
      </c>
      <c r="BC1982" s="92" t="inlineStr">
        <is>
          <t>N</t>
        </is>
      </c>
      <c r="BD1982" s="94" t="n"/>
      <c r="BE1982" s="94" t="n"/>
      <c r="BF1982" s="92">
        <f>IF(R1982*100000&gt;=Settings!$B$5,"Y","N")</f>
        <v/>
      </c>
      <c r="BG1982" s="91">
        <f>IF(F1982&gt;Settings!$B$6,"Y","N")</f>
        <v/>
      </c>
      <c r="BH1982" s="97" t="n">
        <v>-26.76</v>
      </c>
      <c r="BI1982" s="96" t="n">
        <v>-7.93</v>
      </c>
      <c r="BJ1982" s="96" t="n">
        <v>-17.18</v>
      </c>
      <c r="BK1982" s="96" t="n">
        <v>21.69</v>
      </c>
      <c r="BL1982" s="96" t="n">
        <v>11.48</v>
      </c>
      <c r="BM1982" s="96" t="n">
        <v>-14.2</v>
      </c>
      <c r="BN1982" s="97" t="n">
        <v>-9.82</v>
      </c>
      <c r="BO1982" s="96" t="n">
        <v>-9.300000000000001</v>
      </c>
      <c r="BP1982" s="96" t="n">
        <v>-5.12</v>
      </c>
      <c r="BQ1982" s="96" t="n">
        <v>-2.77</v>
      </c>
      <c r="BR1982" s="91" t="inlineStr">
        <is>
          <t>Mixed</t>
        </is>
      </c>
      <c r="BS1982" s="91" t="inlineStr">
        <is>
          <t>None</t>
        </is>
      </c>
      <c r="BT1982" s="96" t="n">
        <v>26.3</v>
      </c>
      <c r="BU1982" s="91" t="inlineStr">
        <is>
          <t>N</t>
        </is>
      </c>
      <c r="BV1982" s="99">
        <f>IF(OR(BF1982&lt;&gt;"Y",BG1982&lt;&gt;"Y"),"",(AND(ISNUMBER(BQ1982),BQ1982&gt;0))+(BR1982="Stacked up")+(AND(ISNUMBER(BH1982),BH1982&gt;=-Settings!$B$17))+(AND(ISNUMBER(BK1982),ISNUMBER(BM1982),BK1982&gt;0,BM1982&gt;0))+(AND(ISNUMBER(AQ1982),AQ1982&gt;=Settings!$B$18))+(AND(ISNUMBER(BT1982),BT1982&gt;=Settings!$B$19,BT1982&lt;=Settings!$B$20))+(AND(ISNUMBER(AS1982),AS1982&gt;0))+(AND(ISNUMBER(T1982),ISNUMBER(M1982),T1982&gt;=Settings!$B$21,M1982&gt;0))+(AND(ISNUMBER(AD1982),ISNUMBER(M1982),AD1982&gt;=Settings!$B$22,M1982&gt;0))+(AY1982&gt;=1))</f>
        <v/>
      </c>
      <c r="BW1982" s="91">
        <f>IF(OR(AY1982=0,BF1982&lt;&gt;"Y",BG1982&lt;&gt;"Y"),"",1+SUMPRODUCT(($A$6:$A$2604=A1982)*($AY$6:$AY$2604&gt;0)*($BF$6:$BF$2604="Y")*($BG$6:$BG$2604="Y")*(($AY$6:$AY$2604&gt;AY1982)+($AY$6:$AY$2604=AY1982)*($AD$6:$AD$2604&gt;AD1982))))</f>
        <v/>
      </c>
    </row>
    <row r="1983" ht="23.85" customHeight="1" s="55">
      <c r="A1983" s="90" t="n">
        <v>46296</v>
      </c>
      <c r="B1983" s="91" t="inlineStr">
        <is>
          <t>MEGASTAR</t>
        </is>
      </c>
      <c r="C1983" s="91" t="inlineStr">
        <is>
          <t>INE00EM01016</t>
        </is>
      </c>
      <c r="D1983" s="91" t="n"/>
      <c r="E1983" s="91" t="inlineStr">
        <is>
          <t>None</t>
        </is>
      </c>
      <c r="F1983" s="93" t="n">
        <v>302</v>
      </c>
      <c r="G1983" s="92" t="inlineStr">
        <is>
          <t>N</t>
        </is>
      </c>
      <c r="H1983" s="94" t="n"/>
      <c r="I1983" s="91" t="inlineStr">
        <is>
          <t>N</t>
        </is>
      </c>
      <c r="J1983" s="92">
        <f>IF(K1983="","N","Y")</f>
        <v/>
      </c>
      <c r="K1983" s="94">
        <f>_xlfn.TEXTJOIN("; ",TRUE,IF(P1983="52-wk low","52-wk low",""),IF(AND(AD1983&gt;=Settings!$B$12,M1983&lt;0),"Distribution",""),IF(AND(AJ1983="Y",M1983&lt;0,AK1983&lt;-Settings!$B$13),"Long unwinding",""),IF(AND(AJ1983="Y",M1983&lt;0,AK1983&gt;Settings!$B$13),"Short buildup",""))</f>
        <v/>
      </c>
      <c r="L1983" s="95" t="n">
        <v>267.18</v>
      </c>
      <c r="M1983" s="96" t="n">
        <v>7.28</v>
      </c>
      <c r="N1983" s="93" t="n">
        <v>22</v>
      </c>
      <c r="O1983" s="91" t="inlineStr">
        <is>
          <t>None</t>
        </is>
      </c>
      <c r="P1983" s="91" t="inlineStr">
        <is>
          <t>None</t>
        </is>
      </c>
      <c r="Q1983" s="97" t="n">
        <v>0.06</v>
      </c>
      <c r="R1983" s="96" t="n">
        <v>0.08</v>
      </c>
      <c r="S1983" s="96" t="n">
        <v>0.8100000000000001</v>
      </c>
      <c r="T1983" s="96" t="n">
        <v>1.16</v>
      </c>
      <c r="U1983" s="96" t="n">
        <v>0.18</v>
      </c>
      <c r="V1983" s="103" t="n">
        <v>0.23</v>
      </c>
      <c r="W1983" s="102" t="n">
        <v>1</v>
      </c>
      <c r="X1983" s="93" t="n"/>
      <c r="Y1983" s="91" t="inlineStr">
        <is>
          <t>None</t>
        </is>
      </c>
      <c r="Z1983" s="99" t="n">
        <v>85.01000000000001</v>
      </c>
      <c r="AA1983" s="96" t="n">
        <v>1.11</v>
      </c>
      <c r="AB1983" s="96" t="n">
        <v>1.27</v>
      </c>
      <c r="AC1983" s="96" t="n">
        <v>0.82</v>
      </c>
      <c r="AD1983" s="96" t="n">
        <v>1.35</v>
      </c>
      <c r="AE1983" s="96" t="n">
        <v>0.33</v>
      </c>
      <c r="AF1983" s="103" t="n">
        <v>1.83</v>
      </c>
      <c r="AG1983" s="91" t="inlineStr">
        <is>
          <t>Quiet accumulation</t>
        </is>
      </c>
      <c r="AH1983" s="100" t="n">
        <v>0</v>
      </c>
      <c r="AI1983" s="101" t="n">
        <v>0</v>
      </c>
      <c r="AJ1983" s="92" t="inlineStr">
        <is>
          <t>N</t>
        </is>
      </c>
      <c r="AK1983" s="96" t="n"/>
      <c r="AL1983" s="91" t="inlineStr">
        <is>
          <t>n/a</t>
        </is>
      </c>
      <c r="AM1983" s="93" t="n"/>
      <c r="AN1983" s="92" t="inlineStr">
        <is>
          <t>None</t>
        </is>
      </c>
      <c r="AO1983" s="102" t="n">
        <v>0</v>
      </c>
      <c r="AP1983" s="103" t="n">
        <v>1</v>
      </c>
      <c r="AQ1983" s="102" t="n">
        <v>62</v>
      </c>
      <c r="AR1983" s="91" t="inlineStr">
        <is>
          <t>N</t>
        </is>
      </c>
      <c r="AS1983" s="104" t="n"/>
      <c r="AT1983" s="92">
        <f>IF(AND(P1983="52-wk high",T1983&gt;=Settings!$B$7),"Y","N")</f>
        <v/>
      </c>
      <c r="AU1983" s="91">
        <f>IF(AND(AD1983&gt;=Settings!$B$8,M1983&gt;0),"Y","N")</f>
        <v/>
      </c>
      <c r="AV1983" s="91">
        <f>IF(OR(AH1983&gt;Settings!$B$9,AI1983&gt;Settings!$B$9),"Y","N")</f>
        <v/>
      </c>
      <c r="AW1983" s="91">
        <f>IF(AJ1983&lt;&gt;"Y","n/a",IF(AND(M1983&gt;0,AK1983&gt;Settings!$B$10),"Y","N"))</f>
        <v/>
      </c>
      <c r="AX1983" s="91">
        <f>IF(AO1983&gt;=Settings!$B$11,"Y","N")</f>
        <v/>
      </c>
      <c r="AY1983" s="99">
        <f>(AT1983="Y")+(AU1983="Y")+(AV1983="Y")+(AW1983="Y")+(AX1983="Y")</f>
        <v/>
      </c>
      <c r="AZ1983" s="94">
        <f>IF(AY1983=0,"None",_xlfn.TEXTJOIN(", ",TRUE(),IF(AT1983="Y","Breakout",""),IF(AU1983="Y","Accumulation",""),IF(AV1983="Y","Institutional buying",""),IF(AW1983="Y","Long buildup",""),IF(AX1983="Y","Momentum leader","")))</f>
        <v/>
      </c>
      <c r="BA1983" s="94">
        <f>IF(BW1983="","","Passes "&amp;AY1983&amp;" of 5 buy-side scans"&amp;IF(G1983="Y","; RED FLAG: filter out using Red flag column",""))</f>
        <v/>
      </c>
      <c r="BB1983" s="91" t="inlineStr">
        <is>
          <t>None</t>
        </is>
      </c>
      <c r="BC1983" s="92" t="inlineStr">
        <is>
          <t>Y</t>
        </is>
      </c>
      <c r="BD1983" s="94" t="inlineStr">
        <is>
          <t>Few traders (&lt;100 unique PAN, 30 days)</t>
        </is>
      </c>
      <c r="BE1983" s="94" t="n"/>
      <c r="BF1983" s="92">
        <f>IF(R1983*100000&gt;=Settings!$B$5,"Y","N")</f>
        <v/>
      </c>
      <c r="BG1983" s="91">
        <f>IF(F1983&gt;Settings!$B$6,"Y","N")</f>
        <v/>
      </c>
      <c r="BH1983" s="97" t="n">
        <v>-31.84</v>
      </c>
      <c r="BI1983" s="96" t="n">
        <v>2.41</v>
      </c>
      <c r="BJ1983" s="96" t="n">
        <v>-13.79</v>
      </c>
      <c r="BK1983" s="96" t="n">
        <v>-27.09</v>
      </c>
      <c r="BL1983" s="96" t="n">
        <v>3.4</v>
      </c>
      <c r="BM1983" s="96" t="n">
        <v>18.72</v>
      </c>
      <c r="BN1983" s="97" t="n">
        <v>-2.73</v>
      </c>
      <c r="BO1983" s="96" t="n">
        <v>-9.300000000000001</v>
      </c>
      <c r="BP1983" s="96" t="n">
        <v>-10.76</v>
      </c>
      <c r="BQ1983" s="96" t="n">
        <v>-6.81</v>
      </c>
      <c r="BR1983" s="91" t="inlineStr">
        <is>
          <t>Mixed</t>
        </is>
      </c>
      <c r="BS1983" s="91" t="inlineStr">
        <is>
          <t>None</t>
        </is>
      </c>
      <c r="BT1983" s="96" t="n">
        <v>45.9</v>
      </c>
      <c r="BU1983" s="91" t="inlineStr">
        <is>
          <t>N</t>
        </is>
      </c>
      <c r="BV1983" s="99">
        <f>IF(OR(BF1983&lt;&gt;"Y",BG1983&lt;&gt;"Y"),"",(AND(ISNUMBER(BQ1983),BQ1983&gt;0))+(BR1983="Stacked up")+(AND(ISNUMBER(BH1983),BH1983&gt;=-Settings!$B$17))+(AND(ISNUMBER(BK1983),ISNUMBER(BM1983),BK1983&gt;0,BM1983&gt;0))+(AND(ISNUMBER(AQ1983),AQ1983&gt;=Settings!$B$18))+(AND(ISNUMBER(BT1983),BT1983&gt;=Settings!$B$19,BT1983&lt;=Settings!$B$20))+(AND(ISNUMBER(AS1983),AS1983&gt;0))+(AND(ISNUMBER(T1983),ISNUMBER(M1983),T1983&gt;=Settings!$B$21,M1983&gt;0))+(AND(ISNUMBER(AD1983),ISNUMBER(M1983),AD1983&gt;=Settings!$B$22,M1983&gt;0))+(AY1983&gt;=1))</f>
        <v/>
      </c>
      <c r="BW1983" s="91">
        <f>IF(OR(AY1983=0,BF1983&lt;&gt;"Y",BG1983&lt;&gt;"Y"),"",1+SUMPRODUCT(($A$6:$A$2604=A1983)*($AY$6:$AY$2604&gt;0)*($BF$6:$BF$2604="Y")*($BG$6:$BG$2604="Y")*(($AY$6:$AY$2604&gt;AY1983)+($AY$6:$AY$2604=AY1983)*($AD$6:$AD$2604&gt;AD1983))))</f>
        <v/>
      </c>
    </row>
    <row r="1984" ht="23.85" customHeight="1" s="55">
      <c r="A1984" s="90" t="n">
        <v>46296</v>
      </c>
      <c r="B1984" s="91" t="inlineStr">
        <is>
          <t>RUCHIRA</t>
        </is>
      </c>
      <c r="C1984" s="91" t="inlineStr">
        <is>
          <t>INE803H01014</t>
        </is>
      </c>
      <c r="D1984" s="91" t="n"/>
      <c r="E1984" s="91" t="inlineStr">
        <is>
          <t>None</t>
        </is>
      </c>
      <c r="F1984" s="93" t="n">
        <v>302</v>
      </c>
      <c r="G1984" s="92" t="inlineStr">
        <is>
          <t>N</t>
        </is>
      </c>
      <c r="H1984" s="94" t="n"/>
      <c r="I1984" s="91" t="inlineStr">
        <is>
          <t>N</t>
        </is>
      </c>
      <c r="J1984" s="92">
        <f>IF(K1984="","N","Y")</f>
        <v/>
      </c>
      <c r="K1984" s="94">
        <f>_xlfn.TEXTJOIN("; ",TRUE,IF(P1984="52-wk low","52-wk low",""),IF(AND(AD1984&gt;=Settings!$B$12,M1984&lt;0),"Distribution",""),IF(AND(AJ1984="Y",M1984&lt;0,AK1984&lt;-Settings!$B$13),"Long unwinding",""),IF(AND(AJ1984="Y",M1984&lt;0,AK1984&gt;Settings!$B$13),"Short buildup",""))</f>
        <v/>
      </c>
      <c r="L1984" s="95" t="n">
        <v>101.31</v>
      </c>
      <c r="M1984" s="96" t="n">
        <v>-1.88</v>
      </c>
      <c r="N1984" s="93" t="n">
        <v>1563</v>
      </c>
      <c r="O1984" s="91" t="inlineStr">
        <is>
          <t>None</t>
        </is>
      </c>
      <c r="P1984" s="91" t="inlineStr">
        <is>
          <t>None</t>
        </is>
      </c>
      <c r="Q1984" s="97" t="n">
        <v>0.2</v>
      </c>
      <c r="R1984" s="96" t="n">
        <v>0.59</v>
      </c>
      <c r="S1984" s="96" t="n">
        <v>0.34</v>
      </c>
      <c r="T1984" s="96" t="n">
        <v>0.42</v>
      </c>
      <c r="U1984" s="96" t="n">
        <v>0.49</v>
      </c>
      <c r="V1984" s="103" t="n">
        <v>1.47</v>
      </c>
      <c r="W1984" s="102" t="n">
        <v>5</v>
      </c>
      <c r="X1984" s="93" t="n"/>
      <c r="Y1984" s="91" t="inlineStr">
        <is>
          <t>None</t>
        </is>
      </c>
      <c r="Z1984" s="99" t="n">
        <v>63.1</v>
      </c>
      <c r="AA1984" s="96" t="n">
        <v>1.07</v>
      </c>
      <c r="AB1984" s="96" t="n">
        <v>1.04</v>
      </c>
      <c r="AC1984" s="96" t="n">
        <v>0.4</v>
      </c>
      <c r="AD1984" s="96" t="n">
        <v>0.48</v>
      </c>
      <c r="AE1984" s="96" t="n">
        <v>0.52</v>
      </c>
      <c r="AF1984" s="103" t="n">
        <v>0.89</v>
      </c>
      <c r="AG1984" s="91" t="inlineStr">
        <is>
          <t>Normal</t>
        </is>
      </c>
      <c r="AH1984" s="100" t="n">
        <v>0</v>
      </c>
      <c r="AI1984" s="101" t="n">
        <v>0</v>
      </c>
      <c r="AJ1984" s="92" t="inlineStr">
        <is>
          <t>N</t>
        </is>
      </c>
      <c r="AK1984" s="96" t="n"/>
      <c r="AL1984" s="91" t="inlineStr">
        <is>
          <t>n/a</t>
        </is>
      </c>
      <c r="AM1984" s="93" t="n"/>
      <c r="AN1984" s="92" t="inlineStr">
        <is>
          <t>None</t>
        </is>
      </c>
      <c r="AO1984" s="102" t="n">
        <v>0</v>
      </c>
      <c r="AP1984" s="103" t="n">
        <v>0.61</v>
      </c>
      <c r="AQ1984" s="102" t="n">
        <v>22</v>
      </c>
      <c r="AR1984" s="91" t="inlineStr">
        <is>
          <t>N</t>
        </is>
      </c>
      <c r="AS1984" s="104" t="n"/>
      <c r="AT1984" s="92">
        <f>IF(AND(P1984="52-wk high",T1984&gt;=Settings!$B$7),"Y","N")</f>
        <v/>
      </c>
      <c r="AU1984" s="91">
        <f>IF(AND(AD1984&gt;=Settings!$B$8,M1984&gt;0),"Y","N")</f>
        <v/>
      </c>
      <c r="AV1984" s="91">
        <f>IF(OR(AH1984&gt;Settings!$B$9,AI1984&gt;Settings!$B$9),"Y","N")</f>
        <v/>
      </c>
      <c r="AW1984" s="91">
        <f>IF(AJ1984&lt;&gt;"Y","n/a",IF(AND(M1984&gt;0,AK1984&gt;Settings!$B$10),"Y","N"))</f>
        <v/>
      </c>
      <c r="AX1984" s="91">
        <f>IF(AO1984&gt;=Settings!$B$11,"Y","N")</f>
        <v/>
      </c>
      <c r="AY1984" s="99">
        <f>(AT1984="Y")+(AU1984="Y")+(AV1984="Y")+(AW1984="Y")+(AX1984="Y")</f>
        <v/>
      </c>
      <c r="AZ1984" s="94">
        <f>IF(AY1984=0,"None",_xlfn.TEXTJOIN(", ",TRUE(),IF(AT1984="Y","Breakout",""),IF(AU1984="Y","Accumulation",""),IF(AV1984="Y","Institutional buying",""),IF(AW1984="Y","Long buildup",""),IF(AX1984="Y","Momentum leader","")))</f>
        <v/>
      </c>
      <c r="BA1984" s="94">
        <f>IF(BW1984="","","Passes "&amp;AY1984&amp;" of 5 buy-side scans"&amp;IF(G1984="Y","; RED FLAG: filter out using Red flag column",""))</f>
        <v/>
      </c>
      <c r="BB1984" s="91" t="inlineStr">
        <is>
          <t>None</t>
        </is>
      </c>
      <c r="BC1984" s="92" t="inlineStr">
        <is>
          <t>N</t>
        </is>
      </c>
      <c r="BD1984" s="94" t="n"/>
      <c r="BE1984" s="94" t="n"/>
      <c r="BF1984" s="92">
        <f>IF(R1984*100000&gt;=Settings!$B$5,"Y","N")</f>
        <v/>
      </c>
      <c r="BG1984" s="91">
        <f>IF(F1984&gt;Settings!$B$6,"Y","N")</f>
        <v/>
      </c>
      <c r="BH1984" s="97" t="n">
        <v>-33.02</v>
      </c>
      <c r="BI1984" s="96" t="n">
        <v>-3.08</v>
      </c>
      <c r="BJ1984" s="96" t="n">
        <v>-1.61</v>
      </c>
      <c r="BK1984" s="96" t="n">
        <v>-9.02</v>
      </c>
      <c r="BL1984" s="96" t="n">
        <v>1.03</v>
      </c>
      <c r="BM1984" s="96" t="n">
        <v>-30.88</v>
      </c>
      <c r="BN1984" s="97" t="n">
        <v>-4.04</v>
      </c>
      <c r="BO1984" s="96" t="n">
        <v>-4.83</v>
      </c>
      <c r="BP1984" s="96" t="n">
        <v>-6.62</v>
      </c>
      <c r="BQ1984" s="96" t="n">
        <v>-11.14</v>
      </c>
      <c r="BR1984" s="91" t="inlineStr">
        <is>
          <t>Stacked down</t>
        </is>
      </c>
      <c r="BS1984" s="91" t="inlineStr">
        <is>
          <t>None</t>
        </is>
      </c>
      <c r="BT1984" s="96" t="n">
        <v>32.9</v>
      </c>
      <c r="BU1984" s="91" t="inlineStr">
        <is>
          <t>N</t>
        </is>
      </c>
      <c r="BV1984" s="99">
        <f>IF(OR(BF1984&lt;&gt;"Y",BG1984&lt;&gt;"Y"),"",(AND(ISNUMBER(BQ1984),BQ1984&gt;0))+(BR1984="Stacked up")+(AND(ISNUMBER(BH1984),BH1984&gt;=-Settings!$B$17))+(AND(ISNUMBER(BK1984),ISNUMBER(BM1984),BK1984&gt;0,BM1984&gt;0))+(AND(ISNUMBER(AQ1984),AQ1984&gt;=Settings!$B$18))+(AND(ISNUMBER(BT1984),BT1984&gt;=Settings!$B$19,BT1984&lt;=Settings!$B$20))+(AND(ISNUMBER(AS1984),AS1984&gt;0))+(AND(ISNUMBER(T1984),ISNUMBER(M1984),T1984&gt;=Settings!$B$21,M1984&gt;0))+(AND(ISNUMBER(AD1984),ISNUMBER(M1984),AD1984&gt;=Settings!$B$22,M1984&gt;0))+(AY1984&gt;=1))</f>
        <v/>
      </c>
      <c r="BW1984" s="91">
        <f>IF(OR(AY1984=0,BF1984&lt;&gt;"Y",BG1984&lt;&gt;"Y"),"",1+SUMPRODUCT(($A$6:$A$2604=A1984)*($AY$6:$AY$2604&gt;0)*($BF$6:$BF$2604="Y")*($BG$6:$BG$2604="Y")*(($AY$6:$AY$2604&gt;AY1984)+($AY$6:$AY$2604=AY1984)*($AD$6:$AD$2604&gt;AD1984))))</f>
        <v/>
      </c>
    </row>
    <row r="1985" ht="23.85" customHeight="1" s="55">
      <c r="A1985" s="90" t="n">
        <v>46296</v>
      </c>
      <c r="B1985" s="91" t="inlineStr">
        <is>
          <t>SAYAJIIND</t>
        </is>
      </c>
      <c r="C1985" s="91" t="inlineStr">
        <is>
          <t>INE327G01032</t>
        </is>
      </c>
      <c r="D1985" s="91" t="n"/>
      <c r="E1985" s="91" t="inlineStr">
        <is>
          <t>None</t>
        </is>
      </c>
      <c r="F1985" s="93" t="n">
        <v>302</v>
      </c>
      <c r="G1985" s="92" t="inlineStr">
        <is>
          <t>N</t>
        </is>
      </c>
      <c r="H1985" s="94" t="n"/>
      <c r="I1985" s="91" t="inlineStr">
        <is>
          <t>N</t>
        </is>
      </c>
      <c r="J1985" s="92">
        <f>IF(K1985="","N","Y")</f>
        <v/>
      </c>
      <c r="K1985" s="94">
        <f>_xlfn.TEXTJOIN("; ",TRUE,IF(P1985="52-wk low","52-wk low",""),IF(AND(AD1985&gt;=Settings!$B$12,M1985&lt;0),"Distribution",""),IF(AND(AJ1985="Y",M1985&lt;0,AK1985&lt;-Settings!$B$13),"Long unwinding",""),IF(AND(AJ1985="Y",M1985&lt;0,AK1985&gt;Settings!$B$13),"Short buildup",""))</f>
        <v/>
      </c>
      <c r="L1985" s="95" t="n">
        <v>119.5</v>
      </c>
      <c r="M1985" s="96" t="n">
        <v>-0.33</v>
      </c>
      <c r="N1985" s="93" t="n">
        <v>724</v>
      </c>
      <c r="O1985" s="91" t="inlineStr">
        <is>
          <t>None</t>
        </is>
      </c>
      <c r="P1985" s="91" t="inlineStr">
        <is>
          <t>None</t>
        </is>
      </c>
      <c r="Q1985" s="97" t="n">
        <v>0.02</v>
      </c>
      <c r="R1985" s="96" t="n">
        <v>0.01</v>
      </c>
      <c r="S1985" s="96" t="n">
        <v>1.42</v>
      </c>
      <c r="T1985" s="96" t="n"/>
      <c r="U1985" s="96" t="n"/>
      <c r="V1985" s="103" t="n"/>
      <c r="W1985" s="102" t="n"/>
      <c r="X1985" s="93" t="n"/>
      <c r="Y1985" s="91" t="inlineStr">
        <is>
          <t>None</t>
        </is>
      </c>
      <c r="Z1985" s="99" t="n">
        <v>59.61</v>
      </c>
      <c r="AA1985" s="96" t="n">
        <v>0.64</v>
      </c>
      <c r="AB1985" s="96" t="n"/>
      <c r="AC1985" s="96" t="n">
        <v>1.01</v>
      </c>
      <c r="AD1985" s="96" t="n"/>
      <c r="AE1985" s="96" t="n"/>
      <c r="AF1985" s="103" t="n"/>
      <c r="AG1985" s="91" t="n"/>
      <c r="AH1985" s="100" t="n">
        <v>0</v>
      </c>
      <c r="AI1985" s="101" t="n">
        <v>0</v>
      </c>
      <c r="AJ1985" s="92" t="inlineStr">
        <is>
          <t>N</t>
        </is>
      </c>
      <c r="AK1985" s="96" t="n"/>
      <c r="AL1985" s="91" t="inlineStr">
        <is>
          <t>n/a</t>
        </is>
      </c>
      <c r="AM1985" s="93" t="n"/>
      <c r="AN1985" s="92" t="inlineStr">
        <is>
          <t>None</t>
        </is>
      </c>
      <c r="AO1985" s="102" t="n">
        <v>0</v>
      </c>
      <c r="AP1985" s="103" t="n"/>
      <c r="AQ1985" s="102" t="n"/>
      <c r="AR1985" s="91" t="inlineStr">
        <is>
          <t>N</t>
        </is>
      </c>
      <c r="AS1985" s="104" t="n"/>
      <c r="AT1985" s="92">
        <f>IF(AND(P1985="52-wk high",T1985&gt;=Settings!$B$7),"Y","N")</f>
        <v/>
      </c>
      <c r="AU1985" s="91">
        <f>IF(AND(AD1985&gt;=Settings!$B$8,M1985&gt;0),"Y","N")</f>
        <v/>
      </c>
      <c r="AV1985" s="91">
        <f>IF(OR(AH1985&gt;Settings!$B$9,AI1985&gt;Settings!$B$9),"Y","N")</f>
        <v/>
      </c>
      <c r="AW1985" s="91">
        <f>IF(AJ1985&lt;&gt;"Y","n/a",IF(AND(M1985&gt;0,AK1985&gt;Settings!$B$10),"Y","N"))</f>
        <v/>
      </c>
      <c r="AX1985" s="91">
        <f>IF(AO1985&gt;=Settings!$B$11,"Y","N")</f>
        <v/>
      </c>
      <c r="AY1985" s="99">
        <f>(AT1985="Y")+(AU1985="Y")+(AV1985="Y")+(AW1985="Y")+(AX1985="Y")</f>
        <v/>
      </c>
      <c r="AZ1985" s="94">
        <f>IF(AY1985=0,"None",_xlfn.TEXTJOIN(", ",TRUE(),IF(AT1985="Y","Breakout",""),IF(AU1985="Y","Accumulation",""),IF(AV1985="Y","Institutional buying",""),IF(AW1985="Y","Long buildup",""),IF(AX1985="Y","Momentum leader","")))</f>
        <v/>
      </c>
      <c r="BA1985" s="94">
        <f>IF(BW1985="","","Passes "&amp;AY1985&amp;" of 5 buy-side scans"&amp;IF(G1985="Y","; RED FLAG: filter out using Red flag column",""))</f>
        <v/>
      </c>
      <c r="BB1985" s="91" t="inlineStr">
        <is>
          <t>Lower</t>
        </is>
      </c>
      <c r="BC1985" s="92" t="inlineStr">
        <is>
          <t>Y</t>
        </is>
      </c>
      <c r="BD1985" s="94" t="inlineStr">
        <is>
          <t>Few traders (&lt;100 unique PAN, 30 days)</t>
        </is>
      </c>
      <c r="BE1985" s="94" t="n"/>
      <c r="BF1985" s="92">
        <f>IF(R1985*100000&gt;=Settings!$B$5,"Y","N")</f>
        <v/>
      </c>
      <c r="BG1985" s="91">
        <f>IF(F1985&gt;Settings!$B$6,"Y","N")</f>
        <v/>
      </c>
      <c r="BH1985" s="97" t="n">
        <v>-5.12</v>
      </c>
      <c r="BI1985" s="96" t="n">
        <v>-2.05</v>
      </c>
      <c r="BJ1985" s="96" t="n">
        <v>1.76</v>
      </c>
      <c r="BK1985" s="96" t="n"/>
      <c r="BL1985" s="96" t="n"/>
      <c r="BM1985" s="96" t="n"/>
      <c r="BN1985" s="97" t="n">
        <v>1.25</v>
      </c>
      <c r="BO1985" s="96" t="n"/>
      <c r="BP1985" s="96" t="n"/>
      <c r="BQ1985" s="96" t="n"/>
      <c r="BR1985" s="91" t="n"/>
      <c r="BS1985" s="91" t="n"/>
      <c r="BT1985" s="96" t="n">
        <v>51.1</v>
      </c>
      <c r="BU1985" s="91" t="n"/>
      <c r="BV1985" s="99">
        <f>IF(OR(BF1985&lt;&gt;"Y",BG1985&lt;&gt;"Y"),"",(AND(ISNUMBER(BQ1985),BQ1985&gt;0))+(BR1985="Stacked up")+(AND(ISNUMBER(BH1985),BH1985&gt;=-Settings!$B$17))+(AND(ISNUMBER(BK1985),ISNUMBER(BM1985),BK1985&gt;0,BM1985&gt;0))+(AND(ISNUMBER(AQ1985),AQ1985&gt;=Settings!$B$18))+(AND(ISNUMBER(BT1985),BT1985&gt;=Settings!$B$19,BT1985&lt;=Settings!$B$20))+(AND(ISNUMBER(AS1985),AS1985&gt;0))+(AND(ISNUMBER(T1985),ISNUMBER(M1985),T1985&gt;=Settings!$B$21,M1985&gt;0))+(AND(ISNUMBER(AD1985),ISNUMBER(M1985),AD1985&gt;=Settings!$B$22,M1985&gt;0))+(AY1985&gt;=1))</f>
        <v/>
      </c>
      <c r="BW1985" s="91">
        <f>IF(OR(AY1985=0,BF1985&lt;&gt;"Y",BG1985&lt;&gt;"Y"),"",1+SUMPRODUCT(($A$6:$A$2604=A1985)*($AY$6:$AY$2604&gt;0)*($BF$6:$BF$2604="Y")*($BG$6:$BG$2604="Y")*(($AY$6:$AY$2604&gt;AY1985)+($AY$6:$AY$2604=AY1985)*($AD$6:$AD$2604&gt;AD1985))))</f>
        <v/>
      </c>
    </row>
    <row r="1986" ht="23.85" customHeight="1" s="55">
      <c r="A1986" s="90" t="n">
        <v>46296</v>
      </c>
      <c r="B1986" s="91" t="inlineStr">
        <is>
          <t>SHANKARA</t>
        </is>
      </c>
      <c r="C1986" s="91" t="inlineStr">
        <is>
          <t>INE274V01019</t>
        </is>
      </c>
      <c r="D1986" s="91" t="n"/>
      <c r="E1986" s="91" t="inlineStr">
        <is>
          <t>None</t>
        </is>
      </c>
      <c r="F1986" s="93" t="n">
        <v>302</v>
      </c>
      <c r="G1986" s="92" t="inlineStr">
        <is>
          <t>N</t>
        </is>
      </c>
      <c r="H1986" s="94" t="n"/>
      <c r="I1986" s="91" t="inlineStr">
        <is>
          <t>N</t>
        </is>
      </c>
      <c r="J1986" s="92">
        <f>IF(K1986="","N","Y")</f>
        <v/>
      </c>
      <c r="K1986" s="94">
        <f>_xlfn.TEXTJOIN("; ",TRUE,IF(P1986="52-wk low","52-wk low",""),IF(AND(AD1986&gt;=Settings!$B$12,M1986&lt;0),"Distribution",""),IF(AND(AJ1986="Y",M1986&lt;0,AK1986&lt;-Settings!$B$13),"Long unwinding",""),IF(AND(AJ1986="Y",M1986&lt;0,AK1986&gt;Settings!$B$13),"Short buildup",""))</f>
        <v/>
      </c>
      <c r="L1986" s="95" t="n">
        <v>124.4</v>
      </c>
      <c r="M1986" s="96" t="n">
        <v>-1.64</v>
      </c>
      <c r="N1986" s="93" t="n">
        <v>1429</v>
      </c>
      <c r="O1986" s="91" t="inlineStr">
        <is>
          <t>None</t>
        </is>
      </c>
      <c r="P1986" s="91" t="inlineStr">
        <is>
          <t>None</t>
        </is>
      </c>
      <c r="Q1986" s="97" t="n">
        <v>0.77</v>
      </c>
      <c r="R1986" s="96" t="n">
        <v>1.07</v>
      </c>
      <c r="S1986" s="96" t="n">
        <v>0.71</v>
      </c>
      <c r="T1986" s="96" t="n">
        <v>0.5</v>
      </c>
      <c r="U1986" s="96" t="n">
        <v>0.55</v>
      </c>
      <c r="V1986" s="103" t="n">
        <v>0.76</v>
      </c>
      <c r="W1986" s="102" t="n">
        <v>2</v>
      </c>
      <c r="X1986" s="93" t="n"/>
      <c r="Y1986" s="91" t="inlineStr">
        <is>
          <t>None</t>
        </is>
      </c>
      <c r="Z1986" s="99" t="n">
        <v>46.86</v>
      </c>
      <c r="AA1986" s="96" t="n">
        <v>0.65</v>
      </c>
      <c r="AB1986" s="96" t="n">
        <v>0.65</v>
      </c>
      <c r="AC1986" s="96" t="n">
        <v>0.42</v>
      </c>
      <c r="AD1986" s="96" t="n">
        <v>0.3</v>
      </c>
      <c r="AE1986" s="96" t="n"/>
      <c r="AF1986" s="103" t="n"/>
      <c r="AG1986" s="91" t="inlineStr">
        <is>
          <t>No delivery data</t>
        </is>
      </c>
      <c r="AH1986" s="100" t="n">
        <v>0</v>
      </c>
      <c r="AI1986" s="101" t="n">
        <v>0</v>
      </c>
      <c r="AJ1986" s="92" t="inlineStr">
        <is>
          <t>N</t>
        </is>
      </c>
      <c r="AK1986" s="96" t="n"/>
      <c r="AL1986" s="91" t="inlineStr">
        <is>
          <t>n/a</t>
        </is>
      </c>
      <c r="AM1986" s="93" t="n"/>
      <c r="AN1986" s="92" t="inlineStr">
        <is>
          <t>None</t>
        </is>
      </c>
      <c r="AO1986" s="102" t="n">
        <v>0</v>
      </c>
      <c r="AP1986" s="103" t="n">
        <v>0.6899999999999999</v>
      </c>
      <c r="AQ1986" s="102" t="n">
        <v>36</v>
      </c>
      <c r="AR1986" s="91" t="inlineStr">
        <is>
          <t>N</t>
        </is>
      </c>
      <c r="AS1986" s="104" t="n"/>
      <c r="AT1986" s="92">
        <f>IF(AND(P1986="52-wk high",T1986&gt;=Settings!$B$7),"Y","N")</f>
        <v/>
      </c>
      <c r="AU1986" s="91">
        <f>IF(AND(AD1986&gt;=Settings!$B$8,M1986&gt;0),"Y","N")</f>
        <v/>
      </c>
      <c r="AV1986" s="91">
        <f>IF(OR(AH1986&gt;Settings!$B$9,AI1986&gt;Settings!$B$9),"Y","N")</f>
        <v/>
      </c>
      <c r="AW1986" s="91">
        <f>IF(AJ1986&lt;&gt;"Y","n/a",IF(AND(M1986&gt;0,AK1986&gt;Settings!$B$10),"Y","N"))</f>
        <v/>
      </c>
      <c r="AX1986" s="91">
        <f>IF(AO1986&gt;=Settings!$B$11,"Y","N")</f>
        <v/>
      </c>
      <c r="AY1986" s="99">
        <f>(AT1986="Y")+(AU1986="Y")+(AV1986="Y")+(AW1986="Y")+(AX1986="Y")</f>
        <v/>
      </c>
      <c r="AZ1986" s="94">
        <f>IF(AY1986=0,"None",_xlfn.TEXTJOIN(", ",TRUE(),IF(AT1986="Y","Breakout",""),IF(AU1986="Y","Accumulation",""),IF(AV1986="Y","Institutional buying",""),IF(AW1986="Y","Long buildup",""),IF(AX1986="Y","Momentum leader","")))</f>
        <v/>
      </c>
      <c r="BA1986" s="94">
        <f>IF(BW1986="","","Passes "&amp;AY1986&amp;" of 5 buy-side scans"&amp;IF(G1986="Y","; RED FLAG: filter out using Red flag column",""))</f>
        <v/>
      </c>
      <c r="BB1986" s="91" t="inlineStr">
        <is>
          <t>None</t>
        </is>
      </c>
      <c r="BC1986" s="92" t="inlineStr">
        <is>
          <t>Y</t>
        </is>
      </c>
      <c r="BD1986" s="94" t="inlineStr">
        <is>
          <t>PE &gt; 50</t>
        </is>
      </c>
      <c r="BE1986" s="94" t="n"/>
      <c r="BF1986" s="92">
        <f>IF(R1986*100000&gt;=Settings!$B$5,"Y","N")</f>
        <v/>
      </c>
      <c r="BG1986" s="91">
        <f>IF(F1986&gt;Settings!$B$6,"Y","N")</f>
        <v/>
      </c>
      <c r="BH1986" s="97" t="n">
        <v>-36.98</v>
      </c>
      <c r="BI1986" s="96" t="n">
        <v>-9.32</v>
      </c>
      <c r="BJ1986" s="96" t="n">
        <v>-15.14</v>
      </c>
      <c r="BK1986" s="96" t="n">
        <v>-4.8</v>
      </c>
      <c r="BL1986" s="96" t="n">
        <v>9.5</v>
      </c>
      <c r="BM1986" s="96" t="n">
        <v>-33.66</v>
      </c>
      <c r="BN1986" s="97" t="n">
        <v>-10.08</v>
      </c>
      <c r="BO1986" s="96" t="n">
        <v>-10.75</v>
      </c>
      <c r="BP1986" s="96" t="n">
        <v>-8.18</v>
      </c>
      <c r="BQ1986" s="96" t="n">
        <v>-10.48</v>
      </c>
      <c r="BR1986" s="91" t="inlineStr">
        <is>
          <t>Mixed</t>
        </is>
      </c>
      <c r="BS1986" s="91" t="inlineStr">
        <is>
          <t>None</t>
        </is>
      </c>
      <c r="BT1986" s="96" t="n">
        <v>11.4</v>
      </c>
      <c r="BU1986" s="91" t="inlineStr">
        <is>
          <t>N</t>
        </is>
      </c>
      <c r="BV1986" s="99">
        <f>IF(OR(BF1986&lt;&gt;"Y",BG1986&lt;&gt;"Y"),"",(AND(ISNUMBER(BQ1986),BQ1986&gt;0))+(BR1986="Stacked up")+(AND(ISNUMBER(BH1986),BH1986&gt;=-Settings!$B$17))+(AND(ISNUMBER(BK1986),ISNUMBER(BM1986),BK1986&gt;0,BM1986&gt;0))+(AND(ISNUMBER(AQ1986),AQ1986&gt;=Settings!$B$18))+(AND(ISNUMBER(BT1986),BT1986&gt;=Settings!$B$19,BT1986&lt;=Settings!$B$20))+(AND(ISNUMBER(AS1986),AS1986&gt;0))+(AND(ISNUMBER(T1986),ISNUMBER(M1986),T1986&gt;=Settings!$B$21,M1986&gt;0))+(AND(ISNUMBER(AD1986),ISNUMBER(M1986),AD1986&gt;=Settings!$B$22,M1986&gt;0))+(AY1986&gt;=1))</f>
        <v/>
      </c>
      <c r="BW1986" s="91">
        <f>IF(OR(AY1986=0,BF1986&lt;&gt;"Y",BG1986&lt;&gt;"Y"),"",1+SUMPRODUCT(($A$6:$A$2604=A1986)*($AY$6:$AY$2604&gt;0)*($BF$6:$BF$2604="Y")*($BG$6:$BG$2604="Y")*(($AY$6:$AY$2604&gt;AY1986)+($AY$6:$AY$2604=AY1986)*($AD$6:$AD$2604&gt;AD1986))))</f>
        <v/>
      </c>
    </row>
    <row r="1987" ht="23.85" customHeight="1" s="55">
      <c r="A1987" s="90" t="n">
        <v>46296</v>
      </c>
      <c r="B1987" s="91" t="inlineStr">
        <is>
          <t>APOLSINHOT</t>
        </is>
      </c>
      <c r="C1987" s="91" t="inlineStr">
        <is>
          <t>INE451F01024</t>
        </is>
      </c>
      <c r="D1987" s="91" t="n"/>
      <c r="E1987" s="91" t="inlineStr">
        <is>
          <t>None</t>
        </is>
      </c>
      <c r="F1987" s="93" t="n">
        <v>301</v>
      </c>
      <c r="G1987" s="92" t="inlineStr">
        <is>
          <t>N</t>
        </is>
      </c>
      <c r="H1987" s="94" t="n"/>
      <c r="I1987" s="91" t="inlineStr">
        <is>
          <t>N</t>
        </is>
      </c>
      <c r="J1987" s="92">
        <f>IF(K1987="","N","Y")</f>
        <v/>
      </c>
      <c r="K1987" s="94">
        <f>_xlfn.TEXTJOIN("; ",TRUE,IF(P1987="52-wk low","52-wk low",""),IF(AND(AD1987&gt;=Settings!$B$12,M1987&lt;0),"Distribution",""),IF(AND(AJ1987="Y",M1987&lt;0,AK1987&lt;-Settings!$B$13),"Long unwinding",""),IF(AND(AJ1987="Y",M1987&lt;0,AK1987&gt;Settings!$B$13),"Short buildup",""))</f>
        <v/>
      </c>
      <c r="L1987" s="95" t="n">
        <v>1155.9</v>
      </c>
      <c r="M1987" s="96" t="n">
        <v>-0.58</v>
      </c>
      <c r="N1987" s="93" t="n">
        <v>822</v>
      </c>
      <c r="O1987" s="91" t="inlineStr">
        <is>
          <t>None</t>
        </is>
      </c>
      <c r="P1987" s="91" t="inlineStr">
        <is>
          <t>None</t>
        </is>
      </c>
      <c r="Q1987" s="97" t="n">
        <v>0.01</v>
      </c>
      <c r="R1987" s="96" t="n">
        <v>0.01</v>
      </c>
      <c r="S1987" s="96" t="n">
        <v>1.03</v>
      </c>
      <c r="T1987" s="96" t="n">
        <v>0.84</v>
      </c>
      <c r="U1987" s="96" t="n">
        <v>0.44</v>
      </c>
      <c r="V1987" s="103" t="n">
        <v>0.41</v>
      </c>
      <c r="W1987" s="102" t="n">
        <v>0</v>
      </c>
      <c r="X1987" s="93" t="n"/>
      <c r="Y1987" s="91" t="inlineStr">
        <is>
          <t>None</t>
        </is>
      </c>
      <c r="Z1987" s="99" t="n">
        <v>76.64</v>
      </c>
      <c r="AA1987" s="96" t="n">
        <v>0.95</v>
      </c>
      <c r="AB1987" s="96" t="n">
        <v>1.01</v>
      </c>
      <c r="AC1987" s="96" t="n">
        <v>1</v>
      </c>
      <c r="AD1987" s="96" t="n">
        <v>0.88</v>
      </c>
      <c r="AE1987" s="96" t="n">
        <v>0.61</v>
      </c>
      <c r="AF1987" s="103" t="n">
        <v>1.45</v>
      </c>
      <c r="AG1987" s="91" t="inlineStr">
        <is>
          <t>Normal</t>
        </is>
      </c>
      <c r="AH1987" s="100" t="n">
        <v>0</v>
      </c>
      <c r="AI1987" s="101" t="n">
        <v>0</v>
      </c>
      <c r="AJ1987" s="92" t="inlineStr">
        <is>
          <t>N</t>
        </is>
      </c>
      <c r="AK1987" s="96" t="n"/>
      <c r="AL1987" s="91" t="inlineStr">
        <is>
          <t>n/a</t>
        </is>
      </c>
      <c r="AM1987" s="93" t="n"/>
      <c r="AN1987" s="92" t="inlineStr">
        <is>
          <t>None</t>
        </is>
      </c>
      <c r="AO1987" s="102" t="n">
        <v>0</v>
      </c>
      <c r="AP1987" s="103" t="n">
        <v>0.85</v>
      </c>
      <c r="AQ1987" s="102" t="n">
        <v>54</v>
      </c>
      <c r="AR1987" s="91" t="inlineStr">
        <is>
          <t>N</t>
        </is>
      </c>
      <c r="AS1987" s="104" t="n"/>
      <c r="AT1987" s="92">
        <f>IF(AND(P1987="52-wk high",T1987&gt;=Settings!$B$7),"Y","N")</f>
        <v/>
      </c>
      <c r="AU1987" s="91">
        <f>IF(AND(AD1987&gt;=Settings!$B$8,M1987&gt;0),"Y","N")</f>
        <v/>
      </c>
      <c r="AV1987" s="91">
        <f>IF(OR(AH1987&gt;Settings!$B$9,AI1987&gt;Settings!$B$9),"Y","N")</f>
        <v/>
      </c>
      <c r="AW1987" s="91">
        <f>IF(AJ1987&lt;&gt;"Y","n/a",IF(AND(M1987&gt;0,AK1987&gt;Settings!$B$10),"Y","N"))</f>
        <v/>
      </c>
      <c r="AX1987" s="91">
        <f>IF(AO1987&gt;=Settings!$B$11,"Y","N")</f>
        <v/>
      </c>
      <c r="AY1987" s="99">
        <f>(AT1987="Y")+(AU1987="Y")+(AV1987="Y")+(AW1987="Y")+(AX1987="Y")</f>
        <v/>
      </c>
      <c r="AZ1987" s="94">
        <f>IF(AY1987=0,"None",_xlfn.TEXTJOIN(", ",TRUE(),IF(AT1987="Y","Breakout",""),IF(AU1987="Y","Accumulation",""),IF(AV1987="Y","Institutional buying",""),IF(AW1987="Y","Long buildup",""),IF(AX1987="Y","Momentum leader","")))</f>
        <v/>
      </c>
      <c r="BA1987" s="94">
        <f>IF(BW1987="","","Passes "&amp;AY1987&amp;" of 5 buy-side scans"&amp;IF(G1987="Y","; RED FLAG: filter out using Red flag column",""))</f>
        <v/>
      </c>
      <c r="BB1987" s="91" t="inlineStr">
        <is>
          <t>None</t>
        </is>
      </c>
      <c r="BC1987" s="92" t="inlineStr">
        <is>
          <t>Y</t>
        </is>
      </c>
      <c r="BD1987" s="94" t="inlineStr">
        <is>
          <t>Few traders (&lt;100 unique PAN, 30 days)</t>
        </is>
      </c>
      <c r="BE1987" s="94" t="n"/>
      <c r="BF1987" s="92">
        <f>IF(R1987*100000&gt;=Settings!$B$5,"Y","N")</f>
        <v/>
      </c>
      <c r="BG1987" s="91">
        <f>IF(F1987&gt;Settings!$B$6,"Y","N")</f>
        <v/>
      </c>
      <c r="BH1987" s="97" t="n">
        <v>-19.73</v>
      </c>
      <c r="BI1987" s="96" t="n">
        <v>-5.03</v>
      </c>
      <c r="BJ1987" s="96" t="n">
        <v>-5.22</v>
      </c>
      <c r="BK1987" s="96" t="n">
        <v>-8.91</v>
      </c>
      <c r="BL1987" s="96" t="n">
        <v>14.81</v>
      </c>
      <c r="BM1987" s="96" t="n">
        <v>-13.83</v>
      </c>
      <c r="BN1987" s="97" t="n">
        <v>-3.48</v>
      </c>
      <c r="BO1987" s="96" t="n">
        <v>-4.37</v>
      </c>
      <c r="BP1987" s="96" t="n">
        <v>-4.65</v>
      </c>
      <c r="BQ1987" s="96" t="n">
        <v>-5.79</v>
      </c>
      <c r="BR1987" s="91" t="inlineStr">
        <is>
          <t>Stacked down</t>
        </is>
      </c>
      <c r="BS1987" s="91" t="inlineStr">
        <is>
          <t>None</t>
        </is>
      </c>
      <c r="BT1987" s="96" t="n">
        <v>27.5</v>
      </c>
      <c r="BU1987" s="91" t="inlineStr">
        <is>
          <t>N</t>
        </is>
      </c>
      <c r="BV1987" s="99">
        <f>IF(OR(BF1987&lt;&gt;"Y",BG1987&lt;&gt;"Y"),"",(AND(ISNUMBER(BQ1987),BQ1987&gt;0))+(BR1987="Stacked up")+(AND(ISNUMBER(BH1987),BH1987&gt;=-Settings!$B$17))+(AND(ISNUMBER(BK1987),ISNUMBER(BM1987),BK1987&gt;0,BM1987&gt;0))+(AND(ISNUMBER(AQ1987),AQ1987&gt;=Settings!$B$18))+(AND(ISNUMBER(BT1987),BT1987&gt;=Settings!$B$19,BT1987&lt;=Settings!$B$20))+(AND(ISNUMBER(AS1987),AS1987&gt;0))+(AND(ISNUMBER(T1987),ISNUMBER(M1987),T1987&gt;=Settings!$B$21,M1987&gt;0))+(AND(ISNUMBER(AD1987),ISNUMBER(M1987),AD1987&gt;=Settings!$B$22,M1987&gt;0))+(AY1987&gt;=1))</f>
        <v/>
      </c>
      <c r="BW1987" s="91">
        <f>IF(OR(AY1987=0,BF1987&lt;&gt;"Y",BG1987&lt;&gt;"Y"),"",1+SUMPRODUCT(($A$6:$A$2604=A1987)*($AY$6:$AY$2604&gt;0)*($BF$6:$BF$2604="Y")*($BG$6:$BG$2604="Y")*(($AY$6:$AY$2604&gt;AY1987)+($AY$6:$AY$2604=AY1987)*($AD$6:$AD$2604&gt;AD1987))))</f>
        <v/>
      </c>
    </row>
    <row r="1988" ht="23.85" customHeight="1" s="55">
      <c r="A1988" s="90" t="n">
        <v>46296</v>
      </c>
      <c r="B1988" s="91" t="inlineStr">
        <is>
          <t>MODIRUBBER</t>
        </is>
      </c>
      <c r="C1988" s="91" t="inlineStr">
        <is>
          <t>INE832A01018</t>
        </is>
      </c>
      <c r="D1988" s="91" t="n"/>
      <c r="E1988" s="91" t="inlineStr">
        <is>
          <t>None</t>
        </is>
      </c>
      <c r="F1988" s="93" t="n">
        <v>300</v>
      </c>
      <c r="G1988" s="92" t="inlineStr">
        <is>
          <t>Y</t>
        </is>
      </c>
      <c r="H1988" s="94" t="inlineStr">
        <is>
          <t>Loss making</t>
        </is>
      </c>
      <c r="I1988" s="91" t="inlineStr">
        <is>
          <t>N</t>
        </is>
      </c>
      <c r="J1988" s="92">
        <f>IF(K1988="","N","Y")</f>
        <v/>
      </c>
      <c r="K1988" s="94">
        <f>_xlfn.TEXTJOIN("; ",TRUE,IF(P1988="52-wk low","52-wk low",""),IF(AND(AD1988&gt;=Settings!$B$12,M1988&lt;0),"Distribution",""),IF(AND(AJ1988="Y",M1988&lt;0,AK1988&lt;-Settings!$B$13),"Long unwinding",""),IF(AND(AJ1988="Y",M1988&lt;0,AK1988&gt;Settings!$B$13),"Short buildup",""))</f>
        <v/>
      </c>
      <c r="L1988" s="95" t="n">
        <v>119.72</v>
      </c>
      <c r="M1988" s="96" t="n">
        <v>-0.41</v>
      </c>
      <c r="N1988" s="93" t="n">
        <v>757</v>
      </c>
      <c r="O1988" s="91" t="inlineStr">
        <is>
          <t>None</t>
        </is>
      </c>
      <c r="P1988" s="91" t="inlineStr">
        <is>
          <t>None</t>
        </is>
      </c>
      <c r="Q1988" s="97" t="n">
        <v>0.02</v>
      </c>
      <c r="R1988" s="96" t="n">
        <v>0.02</v>
      </c>
      <c r="S1988" s="96" t="n">
        <v>0.61</v>
      </c>
      <c r="T1988" s="96" t="n">
        <v>0.36</v>
      </c>
      <c r="U1988" s="96" t="n">
        <v>0.42</v>
      </c>
      <c r="V1988" s="103" t="n">
        <v>0.63</v>
      </c>
      <c r="W1988" s="102" t="n">
        <v>2</v>
      </c>
      <c r="X1988" s="93" t="n"/>
      <c r="Y1988" s="91" t="inlineStr">
        <is>
          <t>None</t>
        </is>
      </c>
      <c r="Z1988" s="99" t="n">
        <v>60.31</v>
      </c>
      <c r="AA1988" s="96" t="n">
        <v>0.9</v>
      </c>
      <c r="AB1988" s="96" t="n">
        <v>0.93</v>
      </c>
      <c r="AC1988" s="96" t="n">
        <v>0.57</v>
      </c>
      <c r="AD1988" s="96" t="n">
        <v>0.37</v>
      </c>
      <c r="AE1988" s="96" t="n">
        <v>0.42</v>
      </c>
      <c r="AF1988" s="103" t="n">
        <v>1.04</v>
      </c>
      <c r="AG1988" s="91" t="inlineStr">
        <is>
          <t>Normal</t>
        </is>
      </c>
      <c r="AH1988" s="100" t="n">
        <v>0</v>
      </c>
      <c r="AI1988" s="101" t="n">
        <v>0</v>
      </c>
      <c r="AJ1988" s="92" t="inlineStr">
        <is>
          <t>N</t>
        </is>
      </c>
      <c r="AK1988" s="96" t="n"/>
      <c r="AL1988" s="91" t="inlineStr">
        <is>
          <t>n/a</t>
        </is>
      </c>
      <c r="AM1988" s="93" t="n"/>
      <c r="AN1988" s="92" t="inlineStr">
        <is>
          <t>None</t>
        </is>
      </c>
      <c r="AO1988" s="102" t="n">
        <v>0</v>
      </c>
      <c r="AP1988" s="103" t="n">
        <v>0.87</v>
      </c>
      <c r="AQ1988" s="102" t="n">
        <v>55</v>
      </c>
      <c r="AR1988" s="91" t="inlineStr">
        <is>
          <t>N</t>
        </is>
      </c>
      <c r="AS1988" s="104" t="n"/>
      <c r="AT1988" s="92">
        <f>IF(AND(P1988="52-wk high",T1988&gt;=Settings!$B$7),"Y","N")</f>
        <v/>
      </c>
      <c r="AU1988" s="91">
        <f>IF(AND(AD1988&gt;=Settings!$B$8,M1988&gt;0),"Y","N")</f>
        <v/>
      </c>
      <c r="AV1988" s="91">
        <f>IF(OR(AH1988&gt;Settings!$B$9,AI1988&gt;Settings!$B$9),"Y","N")</f>
        <v/>
      </c>
      <c r="AW1988" s="91">
        <f>IF(AJ1988&lt;&gt;"Y","n/a",IF(AND(M1988&gt;0,AK1988&gt;Settings!$B$10),"Y","N"))</f>
        <v/>
      </c>
      <c r="AX1988" s="91">
        <f>IF(AO1988&gt;=Settings!$B$11,"Y","N")</f>
        <v/>
      </c>
      <c r="AY1988" s="99">
        <f>(AT1988="Y")+(AU1988="Y")+(AV1988="Y")+(AW1988="Y")+(AX1988="Y")</f>
        <v/>
      </c>
      <c r="AZ1988" s="94">
        <f>IF(AY1988=0,"None",_xlfn.TEXTJOIN(", ",TRUE(),IF(AT1988="Y","Breakout",""),IF(AU1988="Y","Accumulation",""),IF(AV1988="Y","Institutional buying",""),IF(AW1988="Y","Long buildup",""),IF(AX1988="Y","Momentum leader","")))</f>
        <v/>
      </c>
      <c r="BA1988" s="94">
        <f>IF(BW1988="","","Passes "&amp;AY1988&amp;" of 5 buy-side scans"&amp;IF(G1988="Y","; RED FLAG: filter out using Red flag column",""))</f>
        <v/>
      </c>
      <c r="BB1988" s="91" t="inlineStr">
        <is>
          <t>None</t>
        </is>
      </c>
      <c r="BC1988" s="92" t="inlineStr">
        <is>
          <t>Y</t>
        </is>
      </c>
      <c r="BD1988" s="94" t="inlineStr">
        <is>
          <t>PE &gt; 50; Few traders (&lt;100 unique PAN, 30 days)</t>
        </is>
      </c>
      <c r="BE1988" s="94" t="n"/>
      <c r="BF1988" s="92">
        <f>IF(R1988*100000&gt;=Settings!$B$5,"Y","N")</f>
        <v/>
      </c>
      <c r="BG1988" s="91">
        <f>IF(F1988&gt;Settings!$B$6,"Y","N")</f>
        <v/>
      </c>
      <c r="BH1988" s="97" t="n">
        <v>-28.53</v>
      </c>
      <c r="BI1988" s="96" t="n">
        <v>-0.23</v>
      </c>
      <c r="BJ1988" s="96" t="n">
        <v>-6.68</v>
      </c>
      <c r="BK1988" s="96" t="n">
        <v>-8.699999999999999</v>
      </c>
      <c r="BL1988" s="96" t="n">
        <v>4.31</v>
      </c>
      <c r="BM1988" s="96" t="n">
        <v>3.81</v>
      </c>
      <c r="BN1988" s="97" t="n">
        <v>-2.42</v>
      </c>
      <c r="BO1988" s="96" t="n">
        <v>-3.79</v>
      </c>
      <c r="BP1988" s="96" t="n">
        <v>-4.3</v>
      </c>
      <c r="BQ1988" s="96" t="n">
        <v>-3.72</v>
      </c>
      <c r="BR1988" s="91" t="inlineStr">
        <is>
          <t>Mixed</t>
        </is>
      </c>
      <c r="BS1988" s="91" t="inlineStr">
        <is>
          <t>None</t>
        </is>
      </c>
      <c r="BT1988" s="96" t="n">
        <v>41</v>
      </c>
      <c r="BU1988" s="91" t="inlineStr">
        <is>
          <t>N</t>
        </is>
      </c>
      <c r="BV1988" s="99">
        <f>IF(OR(BF1988&lt;&gt;"Y",BG1988&lt;&gt;"Y"),"",(AND(ISNUMBER(BQ1988),BQ1988&gt;0))+(BR1988="Stacked up")+(AND(ISNUMBER(BH1988),BH1988&gt;=-Settings!$B$17))+(AND(ISNUMBER(BK1988),ISNUMBER(BM1988),BK1988&gt;0,BM1988&gt;0))+(AND(ISNUMBER(AQ1988),AQ1988&gt;=Settings!$B$18))+(AND(ISNUMBER(BT1988),BT1988&gt;=Settings!$B$19,BT1988&lt;=Settings!$B$20))+(AND(ISNUMBER(AS1988),AS1988&gt;0))+(AND(ISNUMBER(T1988),ISNUMBER(M1988),T1988&gt;=Settings!$B$21,M1988&gt;0))+(AND(ISNUMBER(AD1988),ISNUMBER(M1988),AD1988&gt;=Settings!$B$22,M1988&gt;0))+(AY1988&gt;=1))</f>
        <v/>
      </c>
      <c r="BW1988" s="91">
        <f>IF(OR(AY1988=0,BF1988&lt;&gt;"Y",BG1988&lt;&gt;"Y"),"",1+SUMPRODUCT(($A$6:$A$2604=A1988)*($AY$6:$AY$2604&gt;0)*($BF$6:$BF$2604="Y")*($BG$6:$BG$2604="Y")*(($AY$6:$AY$2604&gt;AY1988)+($AY$6:$AY$2604=AY1988)*($AD$6:$AD$2604&gt;AD1988))))</f>
        <v/>
      </c>
    </row>
    <row r="1989" ht="23.85" customHeight="1" s="55">
      <c r="A1989" s="90" t="n">
        <v>46296</v>
      </c>
      <c r="B1989" s="91" t="inlineStr">
        <is>
          <t>SHAH</t>
        </is>
      </c>
      <c r="C1989" s="91" t="inlineStr">
        <is>
          <t>INE482J01021</t>
        </is>
      </c>
      <c r="D1989" s="91" t="n"/>
      <c r="E1989" s="91" t="inlineStr">
        <is>
          <t>None</t>
        </is>
      </c>
      <c r="F1989" s="93" t="n">
        <v>298</v>
      </c>
      <c r="G1989" s="92" t="inlineStr">
        <is>
          <t>N</t>
        </is>
      </c>
      <c r="H1989" s="94" t="n"/>
      <c r="I1989" s="91" t="inlineStr">
        <is>
          <t>N</t>
        </is>
      </c>
      <c r="J1989" s="92">
        <f>IF(K1989="","N","Y")</f>
        <v/>
      </c>
      <c r="K1989" s="94">
        <f>_xlfn.TEXTJOIN("; ",TRUE,IF(P1989="52-wk low","52-wk low",""),IF(AND(AD1989&gt;=Settings!$B$12,M1989&lt;0),"Distribution",""),IF(AND(AJ1989="Y",M1989&lt;0,AK1989&lt;-Settings!$B$13),"Long unwinding",""),IF(AND(AJ1989="Y",M1989&lt;0,AK1989&gt;Settings!$B$13),"Short buildup",""))</f>
        <v/>
      </c>
      <c r="L1989" s="95" t="n">
        <v>3.03</v>
      </c>
      <c r="M1989" s="96" t="n">
        <v>-3.5</v>
      </c>
      <c r="N1989" s="93" t="n">
        <v>2227</v>
      </c>
      <c r="O1989" s="91" t="inlineStr">
        <is>
          <t>None</t>
        </is>
      </c>
      <c r="P1989" s="91" t="inlineStr">
        <is>
          <t>None</t>
        </is>
      </c>
      <c r="Q1989" s="97" t="n">
        <v>13.78</v>
      </c>
      <c r="R1989" s="96" t="n">
        <v>15.44</v>
      </c>
      <c r="S1989" s="96" t="n">
        <v>0.9</v>
      </c>
      <c r="T1989" s="96" t="n">
        <v>0.17</v>
      </c>
      <c r="U1989" s="96" t="n">
        <v>0.18</v>
      </c>
      <c r="V1989" s="103" t="n">
        <v>0.2</v>
      </c>
      <c r="W1989" s="102" t="n">
        <v>0</v>
      </c>
      <c r="X1989" s="93" t="n"/>
      <c r="Y1989" s="91" t="inlineStr">
        <is>
          <t>None</t>
        </is>
      </c>
      <c r="Z1989" s="99" t="n">
        <v>65.34</v>
      </c>
      <c r="AA1989" s="96" t="n">
        <v>0.98</v>
      </c>
      <c r="AB1989" s="96" t="n">
        <v>1.18</v>
      </c>
      <c r="AC1989" s="96" t="n">
        <v>0.93</v>
      </c>
      <c r="AD1989" s="96" t="n">
        <v>0.3</v>
      </c>
      <c r="AE1989" s="96" t="n">
        <v>0.33</v>
      </c>
      <c r="AF1989" s="103" t="n">
        <v>1.77</v>
      </c>
      <c r="AG1989" s="91" t="inlineStr">
        <is>
          <t>Quiet accumulation</t>
        </is>
      </c>
      <c r="AH1989" s="100" t="n">
        <v>0</v>
      </c>
      <c r="AI1989" s="101" t="n">
        <v>0</v>
      </c>
      <c r="AJ1989" s="92" t="inlineStr">
        <is>
          <t>N</t>
        </is>
      </c>
      <c r="AK1989" s="96" t="n"/>
      <c r="AL1989" s="91" t="inlineStr">
        <is>
          <t>n/a</t>
        </is>
      </c>
      <c r="AM1989" s="93" t="n"/>
      <c r="AN1989" s="92" t="inlineStr">
        <is>
          <t>None</t>
        </is>
      </c>
      <c r="AO1989" s="102" t="n">
        <v>0</v>
      </c>
      <c r="AP1989" s="103" t="n">
        <v>0.6</v>
      </c>
      <c r="AQ1989" s="102" t="n">
        <v>20</v>
      </c>
      <c r="AR1989" s="91" t="inlineStr">
        <is>
          <t>N</t>
        </is>
      </c>
      <c r="AS1989" s="104" t="n"/>
      <c r="AT1989" s="92">
        <f>IF(AND(P1989="52-wk high",T1989&gt;=Settings!$B$7),"Y","N")</f>
        <v/>
      </c>
      <c r="AU1989" s="91">
        <f>IF(AND(AD1989&gt;=Settings!$B$8,M1989&gt;0),"Y","N")</f>
        <v/>
      </c>
      <c r="AV1989" s="91">
        <f>IF(OR(AH1989&gt;Settings!$B$9,AI1989&gt;Settings!$B$9),"Y","N")</f>
        <v/>
      </c>
      <c r="AW1989" s="91">
        <f>IF(AJ1989&lt;&gt;"Y","n/a",IF(AND(M1989&gt;0,AK1989&gt;Settings!$B$10),"Y","N"))</f>
        <v/>
      </c>
      <c r="AX1989" s="91">
        <f>IF(AO1989&gt;=Settings!$B$11,"Y","N")</f>
        <v/>
      </c>
      <c r="AY1989" s="99">
        <f>(AT1989="Y")+(AU1989="Y")+(AV1989="Y")+(AW1989="Y")+(AX1989="Y")</f>
        <v/>
      </c>
      <c r="AZ1989" s="94">
        <f>IF(AY1989=0,"None",_xlfn.TEXTJOIN(", ",TRUE(),IF(AT1989="Y","Breakout",""),IF(AU1989="Y","Accumulation",""),IF(AV1989="Y","Institutional buying",""),IF(AW1989="Y","Long buildup",""),IF(AX1989="Y","Momentum leader","")))</f>
        <v/>
      </c>
      <c r="BA1989" s="94">
        <f>IF(BW1989="","","Passes "&amp;AY1989&amp;" of 5 buy-side scans"&amp;IF(G1989="Y","; RED FLAG: filter out using Red flag column",""))</f>
        <v/>
      </c>
      <c r="BB1989" s="91" t="inlineStr">
        <is>
          <t>None</t>
        </is>
      </c>
      <c r="BC1989" s="92" t="inlineStr">
        <is>
          <t>Y</t>
        </is>
      </c>
      <c r="BD1989" s="94" t="inlineStr">
        <is>
          <t>High-low range &gt;75% in 3 months; High-low range &gt;100% in 6 months</t>
        </is>
      </c>
      <c r="BE1989" s="94" t="n"/>
      <c r="BF1989" s="92">
        <f>IF(R1989*100000&gt;=Settings!$B$5,"Y","N")</f>
        <v/>
      </c>
      <c r="BG1989" s="91">
        <f>IF(F1989&gt;Settings!$B$6,"Y","N")</f>
        <v/>
      </c>
      <c r="BH1989" s="97" t="n">
        <v>-47.94</v>
      </c>
      <c r="BI1989" s="96" t="n">
        <v>-5.31</v>
      </c>
      <c r="BJ1989" s="96" t="n">
        <v>-17.44</v>
      </c>
      <c r="BK1989" s="96" t="n">
        <v>-26.99</v>
      </c>
      <c r="BL1989" s="96" t="n">
        <v>-36.61</v>
      </c>
      <c r="BM1989" s="96" t="n">
        <v>-19.2</v>
      </c>
      <c r="BN1989" s="97" t="n">
        <v>-8.630000000000001</v>
      </c>
      <c r="BO1989" s="96" t="n">
        <v>-17.04</v>
      </c>
      <c r="BP1989" s="96" t="n">
        <v>-24.62</v>
      </c>
      <c r="BQ1989" s="96" t="n">
        <v>-28.58</v>
      </c>
      <c r="BR1989" s="91" t="inlineStr">
        <is>
          <t>Stacked down</t>
        </is>
      </c>
      <c r="BS1989" s="91" t="inlineStr">
        <is>
          <t>None</t>
        </is>
      </c>
      <c r="BT1989" s="96" t="n">
        <v>24</v>
      </c>
      <c r="BU1989" s="91" t="inlineStr">
        <is>
          <t>N</t>
        </is>
      </c>
      <c r="BV1989" s="99">
        <f>IF(OR(BF1989&lt;&gt;"Y",BG1989&lt;&gt;"Y"),"",(AND(ISNUMBER(BQ1989),BQ1989&gt;0))+(BR1989="Stacked up")+(AND(ISNUMBER(BH1989),BH1989&gt;=-Settings!$B$17))+(AND(ISNUMBER(BK1989),ISNUMBER(BM1989),BK1989&gt;0,BM1989&gt;0))+(AND(ISNUMBER(AQ1989),AQ1989&gt;=Settings!$B$18))+(AND(ISNUMBER(BT1989),BT1989&gt;=Settings!$B$19,BT1989&lt;=Settings!$B$20))+(AND(ISNUMBER(AS1989),AS1989&gt;0))+(AND(ISNUMBER(T1989),ISNUMBER(M1989),T1989&gt;=Settings!$B$21,M1989&gt;0))+(AND(ISNUMBER(AD1989),ISNUMBER(M1989),AD1989&gt;=Settings!$B$22,M1989&gt;0))+(AY1989&gt;=1))</f>
        <v/>
      </c>
      <c r="BW1989" s="91">
        <f>IF(OR(AY1989=0,BF1989&lt;&gt;"Y",BG1989&lt;&gt;"Y"),"",1+SUMPRODUCT(($A$6:$A$2604=A1989)*($AY$6:$AY$2604&gt;0)*($BF$6:$BF$2604="Y")*($BG$6:$BG$2604="Y")*(($AY$6:$AY$2604&gt;AY1989)+($AY$6:$AY$2604=AY1989)*($AD$6:$AD$2604&gt;AD1989))))</f>
        <v/>
      </c>
    </row>
    <row r="1990" ht="23.85" customHeight="1" s="55">
      <c r="A1990" s="90" t="n">
        <v>46296</v>
      </c>
      <c r="B1990" s="91" t="inlineStr">
        <is>
          <t>CINELINE</t>
        </is>
      </c>
      <c r="C1990" s="91" t="inlineStr">
        <is>
          <t>INE704H01022</t>
        </is>
      </c>
      <c r="D1990" s="91" t="n"/>
      <c r="E1990" s="91" t="inlineStr">
        <is>
          <t>None</t>
        </is>
      </c>
      <c r="F1990" s="93" t="n">
        <v>295</v>
      </c>
      <c r="G1990" s="92" t="inlineStr">
        <is>
          <t>N</t>
        </is>
      </c>
      <c r="H1990" s="94" t="n"/>
      <c r="I1990" s="91" t="inlineStr">
        <is>
          <t>N</t>
        </is>
      </c>
      <c r="J1990" s="92">
        <f>IF(K1990="","N","Y")</f>
        <v/>
      </c>
      <c r="K1990" s="94">
        <f>_xlfn.TEXTJOIN("; ",TRUE,IF(P1990="52-wk low","52-wk low",""),IF(AND(AD1990&gt;=Settings!$B$12,M1990&lt;0),"Distribution",""),IF(AND(AJ1990="Y",M1990&lt;0,AK1990&lt;-Settings!$B$13),"Long unwinding",""),IF(AND(AJ1990="Y",M1990&lt;0,AK1990&gt;Settings!$B$13),"Short buildup",""))</f>
        <v/>
      </c>
      <c r="L1990" s="95" t="n">
        <v>85.95999999999999</v>
      </c>
      <c r="M1990" s="96" t="n">
        <v>-1.15</v>
      </c>
      <c r="N1990" s="93" t="n">
        <v>1120</v>
      </c>
      <c r="O1990" s="91" t="inlineStr">
        <is>
          <t>None</t>
        </is>
      </c>
      <c r="P1990" s="91" t="inlineStr">
        <is>
          <t>None</t>
        </is>
      </c>
      <c r="Q1990" s="97" t="n">
        <v>0.11</v>
      </c>
      <c r="R1990" s="96" t="n">
        <v>0.53</v>
      </c>
      <c r="S1990" s="96" t="n">
        <v>0.2</v>
      </c>
      <c r="T1990" s="96" t="n">
        <v>0.28</v>
      </c>
      <c r="U1990" s="96" t="n">
        <v>0.39</v>
      </c>
      <c r="V1990" s="103" t="n">
        <v>1.94</v>
      </c>
      <c r="W1990" s="102" t="n">
        <v>4</v>
      </c>
      <c r="X1990" s="93" t="n"/>
      <c r="Y1990" s="91" t="inlineStr">
        <is>
          <t>None</t>
        </is>
      </c>
      <c r="Z1990" s="99" t="n">
        <v>72.68000000000001</v>
      </c>
      <c r="AA1990" s="96" t="n">
        <v>1.07</v>
      </c>
      <c r="AB1990" s="96" t="n">
        <v>1</v>
      </c>
      <c r="AC1990" s="96" t="n">
        <v>0.26</v>
      </c>
      <c r="AD1990" s="96" t="n">
        <v>0.34</v>
      </c>
      <c r="AE1990" s="96" t="n">
        <v>0.45</v>
      </c>
      <c r="AF1990" s="103" t="n">
        <v>0.88</v>
      </c>
      <c r="AG1990" s="91" t="inlineStr">
        <is>
          <t>Drying up</t>
        </is>
      </c>
      <c r="AH1990" s="100" t="n">
        <v>0</v>
      </c>
      <c r="AI1990" s="101" t="n">
        <v>0</v>
      </c>
      <c r="AJ1990" s="92" t="inlineStr">
        <is>
          <t>N</t>
        </is>
      </c>
      <c r="AK1990" s="96" t="n"/>
      <c r="AL1990" s="91" t="inlineStr">
        <is>
          <t>n/a</t>
        </is>
      </c>
      <c r="AM1990" s="93" t="n"/>
      <c r="AN1990" s="92" t="inlineStr">
        <is>
          <t>None</t>
        </is>
      </c>
      <c r="AO1990" s="102" t="n">
        <v>0</v>
      </c>
      <c r="AP1990" s="103" t="n">
        <v>0.85</v>
      </c>
      <c r="AQ1990" s="102" t="n">
        <v>53</v>
      </c>
      <c r="AR1990" s="91" t="inlineStr">
        <is>
          <t>N</t>
        </is>
      </c>
      <c r="AS1990" s="104" t="n"/>
      <c r="AT1990" s="92">
        <f>IF(AND(P1990="52-wk high",T1990&gt;=Settings!$B$7),"Y","N")</f>
        <v/>
      </c>
      <c r="AU1990" s="91">
        <f>IF(AND(AD1990&gt;=Settings!$B$8,M1990&gt;0),"Y","N")</f>
        <v/>
      </c>
      <c r="AV1990" s="91">
        <f>IF(OR(AH1990&gt;Settings!$B$9,AI1990&gt;Settings!$B$9),"Y","N")</f>
        <v/>
      </c>
      <c r="AW1990" s="91">
        <f>IF(AJ1990&lt;&gt;"Y","n/a",IF(AND(M1990&gt;0,AK1990&gt;Settings!$B$10),"Y","N"))</f>
        <v/>
      </c>
      <c r="AX1990" s="91">
        <f>IF(AO1990&gt;=Settings!$B$11,"Y","N")</f>
        <v/>
      </c>
      <c r="AY1990" s="99">
        <f>(AT1990="Y")+(AU1990="Y")+(AV1990="Y")+(AW1990="Y")+(AX1990="Y")</f>
        <v/>
      </c>
      <c r="AZ1990" s="94">
        <f>IF(AY1990=0,"None",_xlfn.TEXTJOIN(", ",TRUE(),IF(AT1990="Y","Breakout",""),IF(AU1990="Y","Accumulation",""),IF(AV1990="Y","Institutional buying",""),IF(AW1990="Y","Long buildup",""),IF(AX1990="Y","Momentum leader","")))</f>
        <v/>
      </c>
      <c r="BA1990" s="94">
        <f>IF(BW1990="","","Passes "&amp;AY1990&amp;" of 5 buy-side scans"&amp;IF(G1990="Y","; RED FLAG: filter out using Red flag column",""))</f>
        <v/>
      </c>
      <c r="BB1990" s="91" t="inlineStr">
        <is>
          <t>None</t>
        </is>
      </c>
      <c r="BC1990" s="92" t="inlineStr">
        <is>
          <t>N</t>
        </is>
      </c>
      <c r="BD1990" s="94" t="n"/>
      <c r="BE1990" s="94" t="n"/>
      <c r="BF1990" s="92">
        <f>IF(R1990*100000&gt;=Settings!$B$5,"Y","N")</f>
        <v/>
      </c>
      <c r="BG1990" s="91">
        <f>IF(F1990&gt;Settings!$B$6,"Y","N")</f>
        <v/>
      </c>
      <c r="BH1990" s="97" t="n">
        <v>-17.66</v>
      </c>
      <c r="BI1990" s="96" t="n">
        <v>-3.6</v>
      </c>
      <c r="BJ1990" s="96" t="n">
        <v>-3.36</v>
      </c>
      <c r="BK1990" s="96" t="n">
        <v>5.18</v>
      </c>
      <c r="BL1990" s="96" t="n">
        <v>7.53</v>
      </c>
      <c r="BM1990" s="96" t="n">
        <v>-5.37</v>
      </c>
      <c r="BN1990" s="97" t="n">
        <v>-3.95</v>
      </c>
      <c r="BO1990" s="96" t="n">
        <v>-2.72</v>
      </c>
      <c r="BP1990" s="96" t="n">
        <v>-0.77</v>
      </c>
      <c r="BQ1990" s="96" t="n">
        <v>-0.16</v>
      </c>
      <c r="BR1990" s="91" t="inlineStr">
        <is>
          <t>Mixed</t>
        </is>
      </c>
      <c r="BS1990" s="91" t="inlineStr">
        <is>
          <t>None</t>
        </is>
      </c>
      <c r="BT1990" s="96" t="n">
        <v>32.9</v>
      </c>
      <c r="BU1990" s="91" t="inlineStr">
        <is>
          <t>N</t>
        </is>
      </c>
      <c r="BV1990" s="99">
        <f>IF(OR(BF1990&lt;&gt;"Y",BG1990&lt;&gt;"Y"),"",(AND(ISNUMBER(BQ1990),BQ1990&gt;0))+(BR1990="Stacked up")+(AND(ISNUMBER(BH1990),BH1990&gt;=-Settings!$B$17))+(AND(ISNUMBER(BK1990),ISNUMBER(BM1990),BK1990&gt;0,BM1990&gt;0))+(AND(ISNUMBER(AQ1990),AQ1990&gt;=Settings!$B$18))+(AND(ISNUMBER(BT1990),BT1990&gt;=Settings!$B$19,BT1990&lt;=Settings!$B$20))+(AND(ISNUMBER(AS1990),AS1990&gt;0))+(AND(ISNUMBER(T1990),ISNUMBER(M1990),T1990&gt;=Settings!$B$21,M1990&gt;0))+(AND(ISNUMBER(AD1990),ISNUMBER(M1990),AD1990&gt;=Settings!$B$22,M1990&gt;0))+(AY1990&gt;=1))</f>
        <v/>
      </c>
      <c r="BW1990" s="91">
        <f>IF(OR(AY1990=0,BF1990&lt;&gt;"Y",BG1990&lt;&gt;"Y"),"",1+SUMPRODUCT(($A$6:$A$2604=A1990)*($AY$6:$AY$2604&gt;0)*($BF$6:$BF$2604="Y")*($BG$6:$BG$2604="Y")*(($AY$6:$AY$2604&gt;AY1990)+($AY$6:$AY$2604=AY1990)*($AD$6:$AD$2604&gt;AD1990))))</f>
        <v/>
      </c>
    </row>
    <row r="1991" ht="23.85" customHeight="1" s="55">
      <c r="A1991" s="90" t="n">
        <v>46296</v>
      </c>
      <c r="B1991" s="91" t="inlineStr">
        <is>
          <t>LYKALABS</t>
        </is>
      </c>
      <c r="C1991" s="91" t="inlineStr">
        <is>
          <t>INE933A01014</t>
        </is>
      </c>
      <c r="D1991" s="91" t="n"/>
      <c r="E1991" s="91" t="inlineStr">
        <is>
          <t>None</t>
        </is>
      </c>
      <c r="F1991" s="93" t="n">
        <v>295</v>
      </c>
      <c r="G1991" s="92" t="inlineStr">
        <is>
          <t>Y</t>
        </is>
      </c>
      <c r="H1991" s="94" t="inlineStr">
        <is>
          <t>ESM Stage 1; T2T (BE series)</t>
        </is>
      </c>
      <c r="I1991" s="91" t="inlineStr">
        <is>
          <t>Y</t>
        </is>
      </c>
      <c r="J1991" s="92">
        <f>IF(K1991="","N","Y")</f>
        <v/>
      </c>
      <c r="K1991" s="94">
        <f>_xlfn.TEXTJOIN("; ",TRUE,IF(P1991="52-wk low","52-wk low",""),IF(AND(AD1991&gt;=Settings!$B$12,M1991&lt;0),"Distribution",""),IF(AND(AJ1991="Y",M1991&lt;0,AK1991&lt;-Settings!$B$13),"Long unwinding",""),IF(AND(AJ1991="Y",M1991&lt;0,AK1991&gt;Settings!$B$13),"Short buildup",""))</f>
        <v/>
      </c>
      <c r="L1991" s="95" t="n">
        <v>81.55</v>
      </c>
      <c r="M1991" s="96" t="n">
        <v>-1.99</v>
      </c>
      <c r="N1991" s="93" t="n">
        <v>1635</v>
      </c>
      <c r="O1991" s="91" t="inlineStr">
        <is>
          <t>None</t>
        </is>
      </c>
      <c r="P1991" s="91" t="inlineStr">
        <is>
          <t>None</t>
        </is>
      </c>
      <c r="Q1991" s="97" t="n">
        <v>0.03</v>
      </c>
      <c r="R1991" s="96" t="n">
        <v>0.21</v>
      </c>
      <c r="S1991" s="96" t="n">
        <v>0.12</v>
      </c>
      <c r="T1991" s="96" t="n">
        <v>0.14</v>
      </c>
      <c r="U1991" s="96" t="n">
        <v>0.08</v>
      </c>
      <c r="V1991" s="103" t="n">
        <v>0.62</v>
      </c>
      <c r="W1991" s="102" t="n">
        <v>4</v>
      </c>
      <c r="X1991" s="93" t="n"/>
      <c r="Y1991" s="91" t="inlineStr">
        <is>
          <t>None</t>
        </is>
      </c>
      <c r="Z1991" s="99" t="n"/>
      <c r="AA1991" s="96" t="n"/>
      <c r="AB1991" s="96" t="n"/>
      <c r="AC1991" s="96" t="n"/>
      <c r="AD1991" s="96" t="n"/>
      <c r="AE1991" s="96" t="n"/>
      <c r="AF1991" s="103" t="n"/>
      <c r="AG1991" s="91" t="inlineStr">
        <is>
          <t>No delivery data</t>
        </is>
      </c>
      <c r="AH1991" s="100" t="n">
        <v>0</v>
      </c>
      <c r="AI1991" s="101" t="n">
        <v>0</v>
      </c>
      <c r="AJ1991" s="92" t="inlineStr">
        <is>
          <t>N</t>
        </is>
      </c>
      <c r="AK1991" s="96" t="n"/>
      <c r="AL1991" s="91" t="inlineStr">
        <is>
          <t>n/a</t>
        </is>
      </c>
      <c r="AM1991" s="93" t="n"/>
      <c r="AN1991" s="92" t="inlineStr">
        <is>
          <t>None</t>
        </is>
      </c>
      <c r="AO1991" s="102" t="n">
        <v>0</v>
      </c>
      <c r="AP1991" s="103" t="n">
        <v>1.32</v>
      </c>
      <c r="AQ1991" s="102" t="n">
        <v>74</v>
      </c>
      <c r="AR1991" s="91" t="inlineStr">
        <is>
          <t>N</t>
        </is>
      </c>
      <c r="AS1991" s="104" t="n"/>
      <c r="AT1991" s="92">
        <f>IF(AND(P1991="52-wk high",T1991&gt;=Settings!$B$7),"Y","N")</f>
        <v/>
      </c>
      <c r="AU1991" s="91">
        <f>IF(AND(AD1991&gt;=Settings!$B$8,M1991&gt;0),"Y","N")</f>
        <v/>
      </c>
      <c r="AV1991" s="91">
        <f>IF(OR(AH1991&gt;Settings!$B$9,AI1991&gt;Settings!$B$9),"Y","N")</f>
        <v/>
      </c>
      <c r="AW1991" s="91">
        <f>IF(AJ1991&lt;&gt;"Y","n/a",IF(AND(M1991&gt;0,AK1991&gt;Settings!$B$10),"Y","N"))</f>
        <v/>
      </c>
      <c r="AX1991" s="91">
        <f>IF(AO1991&gt;=Settings!$B$11,"Y","N")</f>
        <v/>
      </c>
      <c r="AY1991" s="99">
        <f>(AT1991="Y")+(AU1991="Y")+(AV1991="Y")+(AW1991="Y")+(AX1991="Y")</f>
        <v/>
      </c>
      <c r="AZ1991" s="94">
        <f>IF(AY1991=0,"None",_xlfn.TEXTJOIN(", ",TRUE(),IF(AT1991="Y","Breakout",""),IF(AU1991="Y","Accumulation",""),IF(AV1991="Y","Institutional buying",""),IF(AW1991="Y","Long buildup",""),IF(AX1991="Y","Momentum leader","")))</f>
        <v/>
      </c>
      <c r="BA1991" s="94">
        <f>IF(BW1991="","","Passes "&amp;AY1991&amp;" of 5 buy-side scans"&amp;IF(G1991="Y","; RED FLAG: filter out using Red flag column",""))</f>
        <v/>
      </c>
      <c r="BB1991" s="91" t="inlineStr">
        <is>
          <t>None</t>
        </is>
      </c>
      <c r="BC1991" s="92" t="inlineStr">
        <is>
          <t>Y</t>
        </is>
      </c>
      <c r="BD1991" s="94" t="inlineStr">
        <is>
          <t>EPS zero; Few traders (&lt;100 unique PAN, 30 days)</t>
        </is>
      </c>
      <c r="BE1991" s="94" t="n"/>
      <c r="BF1991" s="92">
        <f>IF(R1991*100000&gt;=Settings!$B$5,"Y","N")</f>
        <v/>
      </c>
      <c r="BG1991" s="91">
        <f>IF(F1991&gt;Settings!$B$6,"Y","N")</f>
        <v/>
      </c>
      <c r="BH1991" s="97" t="n">
        <v>-19.21</v>
      </c>
      <c r="BI1991" s="96" t="n">
        <v>-6.26</v>
      </c>
      <c r="BJ1991" s="96" t="n">
        <v>10.41</v>
      </c>
      <c r="BK1991" s="96" t="n">
        <v>8.98</v>
      </c>
      <c r="BL1991" s="96" t="n">
        <v>59.37</v>
      </c>
      <c r="BM1991" s="96" t="n">
        <v>-16.13</v>
      </c>
      <c r="BN1991" s="97" t="n">
        <v>-0.42</v>
      </c>
      <c r="BO1991" s="96" t="n">
        <v>6.13</v>
      </c>
      <c r="BP1991" s="96" t="n">
        <v>11.88</v>
      </c>
      <c r="BQ1991" s="96" t="n">
        <v>11.28</v>
      </c>
      <c r="BR1991" s="91" t="inlineStr">
        <is>
          <t>Mixed</t>
        </is>
      </c>
      <c r="BS1991" s="91" t="inlineStr">
        <is>
          <t>None</t>
        </is>
      </c>
      <c r="BT1991" s="96" t="n">
        <v>45.6</v>
      </c>
      <c r="BU1991" s="91" t="inlineStr">
        <is>
          <t>N</t>
        </is>
      </c>
      <c r="BV1991" s="99">
        <f>IF(OR(BF1991&lt;&gt;"Y",BG1991&lt;&gt;"Y"),"",(AND(ISNUMBER(BQ1991),BQ1991&gt;0))+(BR1991="Stacked up")+(AND(ISNUMBER(BH1991),BH1991&gt;=-Settings!$B$17))+(AND(ISNUMBER(BK1991),ISNUMBER(BM1991),BK1991&gt;0,BM1991&gt;0))+(AND(ISNUMBER(AQ1991),AQ1991&gt;=Settings!$B$18))+(AND(ISNUMBER(BT1991),BT1991&gt;=Settings!$B$19,BT1991&lt;=Settings!$B$20))+(AND(ISNUMBER(AS1991),AS1991&gt;0))+(AND(ISNUMBER(T1991),ISNUMBER(M1991),T1991&gt;=Settings!$B$21,M1991&gt;0))+(AND(ISNUMBER(AD1991),ISNUMBER(M1991),AD1991&gt;=Settings!$B$22,M1991&gt;0))+(AY1991&gt;=1))</f>
        <v/>
      </c>
      <c r="BW1991" s="91">
        <f>IF(OR(AY1991=0,BF1991&lt;&gt;"Y",BG1991&lt;&gt;"Y"),"",1+SUMPRODUCT(($A$6:$A$2604=A1991)*($AY$6:$AY$2604&gt;0)*($BF$6:$BF$2604="Y")*($BG$6:$BG$2604="Y")*(($AY$6:$AY$2604&gt;AY1991)+($AY$6:$AY$2604=AY1991)*($AD$6:$AD$2604&gt;AD1991))))</f>
        <v/>
      </c>
    </row>
    <row r="1992" ht="23.85" customHeight="1" s="55">
      <c r="A1992" s="90" t="n">
        <v>46296</v>
      </c>
      <c r="B1992" s="91" t="inlineStr">
        <is>
          <t>AAREYDRUGS</t>
        </is>
      </c>
      <c r="C1992" s="91" t="inlineStr">
        <is>
          <t>INE198H01019</t>
        </is>
      </c>
      <c r="D1992" s="91" t="n"/>
      <c r="E1992" s="91" t="inlineStr">
        <is>
          <t>None</t>
        </is>
      </c>
      <c r="F1992" s="93" t="n">
        <v>294</v>
      </c>
      <c r="G1992" s="92" t="inlineStr">
        <is>
          <t>Y</t>
        </is>
      </c>
      <c r="H1992" s="94" t="inlineStr">
        <is>
          <t>Long-term ASM Stage 1</t>
        </is>
      </c>
      <c r="I1992" s="91" t="inlineStr">
        <is>
          <t>N</t>
        </is>
      </c>
      <c r="J1992" s="92">
        <f>IF(K1992="","N","Y")</f>
        <v/>
      </c>
      <c r="K1992" s="94">
        <f>_xlfn.TEXTJOIN("; ",TRUE,IF(P1992="52-wk low","52-wk low",""),IF(AND(AD1992&gt;=Settings!$B$12,M1992&lt;0),"Distribution",""),IF(AND(AJ1992="Y",M1992&lt;0,AK1992&lt;-Settings!$B$13),"Long unwinding",""),IF(AND(AJ1992="Y",M1992&lt;0,AK1992&gt;Settings!$B$13),"Short buildup",""))</f>
        <v/>
      </c>
      <c r="L1992" s="95" t="n">
        <v>103.85</v>
      </c>
      <c r="M1992" s="96" t="n">
        <v>1.1</v>
      </c>
      <c r="N1992" s="93" t="n">
        <v>312</v>
      </c>
      <c r="O1992" s="91" t="inlineStr">
        <is>
          <t>None</t>
        </is>
      </c>
      <c r="P1992" s="91" t="inlineStr">
        <is>
          <t>52-wk high</t>
        </is>
      </c>
      <c r="Q1992" s="97" t="n">
        <v>4.5</v>
      </c>
      <c r="R1992" s="96" t="n">
        <v>2.4</v>
      </c>
      <c r="S1992" s="96" t="n">
        <v>2</v>
      </c>
      <c r="T1992" s="96" t="n">
        <v>2.55</v>
      </c>
      <c r="U1992" s="96" t="n">
        <v>3.97</v>
      </c>
      <c r="V1992" s="103" t="n">
        <v>2.06</v>
      </c>
      <c r="W1992" s="102" t="n">
        <v>10</v>
      </c>
      <c r="X1992" s="93" t="n">
        <v>45</v>
      </c>
      <c r="Y1992" s="91" t="inlineStr">
        <is>
          <t>None</t>
        </is>
      </c>
      <c r="Z1992" s="99" t="n">
        <v>63.95</v>
      </c>
      <c r="AA1992" s="96" t="n">
        <v>1.01</v>
      </c>
      <c r="AB1992" s="96" t="n">
        <v>1.02</v>
      </c>
      <c r="AC1992" s="96" t="n">
        <v>2.08</v>
      </c>
      <c r="AD1992" s="96" t="n"/>
      <c r="AE1992" s="96" t="n"/>
      <c r="AF1992" s="103" t="n"/>
      <c r="AG1992" s="91" t="inlineStr">
        <is>
          <t>No delivery data</t>
        </is>
      </c>
      <c r="AH1992" s="100" t="n">
        <v>0</v>
      </c>
      <c r="AI1992" s="101" t="n">
        <v>0</v>
      </c>
      <c r="AJ1992" s="92" t="inlineStr">
        <is>
          <t>N</t>
        </is>
      </c>
      <c r="AK1992" s="96" t="n"/>
      <c r="AL1992" s="91" t="inlineStr">
        <is>
          <t>n/a</t>
        </is>
      </c>
      <c r="AM1992" s="93" t="n"/>
      <c r="AN1992" s="92" t="inlineStr">
        <is>
          <t>None</t>
        </is>
      </c>
      <c r="AO1992" s="102" t="n">
        <v>0</v>
      </c>
      <c r="AP1992" s="103" t="n">
        <v>1.98</v>
      </c>
      <c r="AQ1992" s="102" t="n">
        <v>89</v>
      </c>
      <c r="AR1992" s="91" t="inlineStr">
        <is>
          <t>N</t>
        </is>
      </c>
      <c r="AS1992" s="104" t="n"/>
      <c r="AT1992" s="92">
        <f>IF(AND(P1992="52-wk high",T1992&gt;=Settings!$B$7),"Y","N")</f>
        <v/>
      </c>
      <c r="AU1992" s="91">
        <f>IF(AND(AD1992&gt;=Settings!$B$8,M1992&gt;0),"Y","N")</f>
        <v/>
      </c>
      <c r="AV1992" s="91">
        <f>IF(OR(AH1992&gt;Settings!$B$9,AI1992&gt;Settings!$B$9),"Y","N")</f>
        <v/>
      </c>
      <c r="AW1992" s="91">
        <f>IF(AJ1992&lt;&gt;"Y","n/a",IF(AND(M1992&gt;0,AK1992&gt;Settings!$B$10),"Y","N"))</f>
        <v/>
      </c>
      <c r="AX1992" s="91">
        <f>IF(AO1992&gt;=Settings!$B$11,"Y","N")</f>
        <v/>
      </c>
      <c r="AY1992" s="99">
        <f>(AT1992="Y")+(AU1992="Y")+(AV1992="Y")+(AW1992="Y")+(AX1992="Y")</f>
        <v/>
      </c>
      <c r="AZ1992" s="94">
        <f>IF(AY1992=0,"None",_xlfn.TEXTJOIN(", ",TRUE(),IF(AT1992="Y","Breakout",""),IF(AU1992="Y","Accumulation",""),IF(AV1992="Y","Institutional buying",""),IF(AW1992="Y","Long buildup",""),IF(AX1992="Y","Momentum leader","")))</f>
        <v/>
      </c>
      <c r="BA1992" s="94">
        <f>IF(BW1992="","","Passes "&amp;AY1992&amp;" of 5 buy-side scans"&amp;IF(G1992="Y","; RED FLAG: filter out using Red flag column",""))</f>
        <v/>
      </c>
      <c r="BB1992" s="91" t="inlineStr">
        <is>
          <t>Upper</t>
        </is>
      </c>
      <c r="BC1992" s="92" t="inlineStr">
        <is>
          <t>Y</t>
        </is>
      </c>
      <c r="BD1992" s="94" t="inlineStr">
        <is>
          <t>PE &gt; 50</t>
        </is>
      </c>
      <c r="BE1992" s="94" t="n"/>
      <c r="BF1992" s="92">
        <f>IF(R1992*100000&gt;=Settings!$B$5,"Y","N")</f>
        <v/>
      </c>
      <c r="BG1992" s="91">
        <f>IF(F1992&gt;Settings!$B$6,"Y","N")</f>
        <v/>
      </c>
      <c r="BH1992" s="97" t="n">
        <v>-0.13</v>
      </c>
      <c r="BI1992" s="96" t="n">
        <v>3.58</v>
      </c>
      <c r="BJ1992" s="96" t="n">
        <v>12.28</v>
      </c>
      <c r="BK1992" s="96" t="n">
        <v>17.53</v>
      </c>
      <c r="BL1992" s="96" t="n">
        <v>94.91</v>
      </c>
      <c r="BM1992" s="96" t="n">
        <v>23.78</v>
      </c>
      <c r="BN1992" s="97" t="n">
        <v>5.24</v>
      </c>
      <c r="BO1992" s="96" t="n">
        <v>12.35</v>
      </c>
      <c r="BP1992" s="96" t="n">
        <v>18.8</v>
      </c>
      <c r="BQ1992" s="96" t="n">
        <v>24.82</v>
      </c>
      <c r="BR1992" s="91" t="inlineStr">
        <is>
          <t>Stacked up</t>
        </is>
      </c>
      <c r="BS1992" s="91" t="inlineStr">
        <is>
          <t>None</t>
        </is>
      </c>
      <c r="BT1992" s="96" t="n">
        <v>68.40000000000001</v>
      </c>
      <c r="BU1992" s="91" t="inlineStr">
        <is>
          <t>N</t>
        </is>
      </c>
      <c r="BV1992" s="99">
        <f>IF(OR(BF1992&lt;&gt;"Y",BG1992&lt;&gt;"Y"),"",(AND(ISNUMBER(BQ1992),BQ1992&gt;0))+(BR1992="Stacked up")+(AND(ISNUMBER(BH1992),BH1992&gt;=-Settings!$B$17))+(AND(ISNUMBER(BK1992),ISNUMBER(BM1992),BK1992&gt;0,BM1992&gt;0))+(AND(ISNUMBER(AQ1992),AQ1992&gt;=Settings!$B$18))+(AND(ISNUMBER(BT1992),BT1992&gt;=Settings!$B$19,BT1992&lt;=Settings!$B$20))+(AND(ISNUMBER(AS1992),AS1992&gt;0))+(AND(ISNUMBER(T1992),ISNUMBER(M1992),T1992&gt;=Settings!$B$21,M1992&gt;0))+(AND(ISNUMBER(AD1992),ISNUMBER(M1992),AD1992&gt;=Settings!$B$22,M1992&gt;0))+(AY1992&gt;=1))</f>
        <v/>
      </c>
      <c r="BW1992" s="91">
        <f>IF(OR(AY1992=0,BF1992&lt;&gt;"Y",BG1992&lt;&gt;"Y"),"",1+SUMPRODUCT(($A$6:$A$2604=A1992)*($AY$6:$AY$2604&gt;0)*($BF$6:$BF$2604="Y")*($BG$6:$BG$2604="Y")*(($AY$6:$AY$2604&gt;AY1992)+($AY$6:$AY$2604=AY1992)*($AD$6:$AD$2604&gt;AD1992))))</f>
        <v/>
      </c>
    </row>
    <row r="1993" ht="23.85" customHeight="1" s="55">
      <c r="A1993" s="90" t="n">
        <v>46296</v>
      </c>
      <c r="B1993" s="91" t="inlineStr">
        <is>
          <t>ASHIMASYN</t>
        </is>
      </c>
      <c r="C1993" s="91" t="inlineStr">
        <is>
          <t>INE440A01010</t>
        </is>
      </c>
      <c r="D1993" s="91" t="n"/>
      <c r="E1993" s="91" t="inlineStr">
        <is>
          <t>None</t>
        </is>
      </c>
      <c r="F1993" s="93" t="n">
        <v>293</v>
      </c>
      <c r="G1993" s="92" t="inlineStr">
        <is>
          <t>Y</t>
        </is>
      </c>
      <c r="H1993" s="94" t="inlineStr">
        <is>
          <t>Long-term ASM Stage 1</t>
        </is>
      </c>
      <c r="I1993" s="91" t="inlineStr">
        <is>
          <t>N</t>
        </is>
      </c>
      <c r="J1993" s="92">
        <f>IF(K1993="","N","Y")</f>
        <v/>
      </c>
      <c r="K1993" s="94">
        <f>_xlfn.TEXTJOIN("; ",TRUE,IF(P1993="52-wk low","52-wk low",""),IF(AND(AD1993&gt;=Settings!$B$12,M1993&lt;0),"Distribution",""),IF(AND(AJ1993="Y",M1993&lt;0,AK1993&lt;-Settings!$B$13),"Long unwinding",""),IF(AND(AJ1993="Y",M1993&lt;0,AK1993&gt;Settings!$B$13),"Short buildup",""))</f>
        <v/>
      </c>
      <c r="L1993" s="95" t="n">
        <v>15.31</v>
      </c>
      <c r="M1993" s="96" t="n">
        <v>-4.19</v>
      </c>
      <c r="N1993" s="93" t="n">
        <v>2374</v>
      </c>
      <c r="O1993" s="91" t="inlineStr">
        <is>
          <t>None</t>
        </is>
      </c>
      <c r="P1993" s="91" t="inlineStr">
        <is>
          <t>None</t>
        </is>
      </c>
      <c r="Q1993" s="97" t="n">
        <v>1.59</v>
      </c>
      <c r="R1993" s="96" t="n">
        <v>0.86</v>
      </c>
      <c r="S1993" s="96" t="n">
        <v>1.95</v>
      </c>
      <c r="T1993" s="96" t="n">
        <v>1.3</v>
      </c>
      <c r="U1993" s="96" t="n">
        <v>1.02</v>
      </c>
      <c r="V1993" s="103" t="n">
        <v>0.55</v>
      </c>
      <c r="W1993" s="102" t="n">
        <v>1</v>
      </c>
      <c r="X1993" s="93" t="n"/>
      <c r="Y1993" s="91" t="inlineStr">
        <is>
          <t>None</t>
        </is>
      </c>
      <c r="Z1993" s="99" t="n">
        <v>84.31999999999999</v>
      </c>
      <c r="AA1993" s="96" t="n">
        <v>1.12</v>
      </c>
      <c r="AB1993" s="96" t="n">
        <v>1.24</v>
      </c>
      <c r="AC1993" s="96" t="n">
        <v>2.13</v>
      </c>
      <c r="AD1993" s="96" t="n">
        <v>1.78</v>
      </c>
      <c r="AE1993" s="96" t="n">
        <v>1.55</v>
      </c>
      <c r="AF1993" s="103" t="n">
        <v>1.41</v>
      </c>
      <c r="AG1993" s="91" t="inlineStr">
        <is>
          <t>Normal</t>
        </is>
      </c>
      <c r="AH1993" s="100" t="n">
        <v>0</v>
      </c>
      <c r="AI1993" s="101" t="n">
        <v>0</v>
      </c>
      <c r="AJ1993" s="92" t="inlineStr">
        <is>
          <t>N</t>
        </is>
      </c>
      <c r="AK1993" s="96" t="n"/>
      <c r="AL1993" s="91" t="inlineStr">
        <is>
          <t>n/a</t>
        </is>
      </c>
      <c r="AM1993" s="93" t="n"/>
      <c r="AN1993" s="92" t="inlineStr">
        <is>
          <t>None</t>
        </is>
      </c>
      <c r="AO1993" s="102" t="n">
        <v>0</v>
      </c>
      <c r="AP1993" s="103" t="n">
        <v>0.76</v>
      </c>
      <c r="AQ1993" s="102" t="n">
        <v>45</v>
      </c>
      <c r="AR1993" s="91" t="inlineStr">
        <is>
          <t>N</t>
        </is>
      </c>
      <c r="AS1993" s="104" t="n"/>
      <c r="AT1993" s="92">
        <f>IF(AND(P1993="52-wk high",T1993&gt;=Settings!$B$7),"Y","N")</f>
        <v/>
      </c>
      <c r="AU1993" s="91">
        <f>IF(AND(AD1993&gt;=Settings!$B$8,M1993&gt;0),"Y","N")</f>
        <v/>
      </c>
      <c r="AV1993" s="91">
        <f>IF(OR(AH1993&gt;Settings!$B$9,AI1993&gt;Settings!$B$9),"Y","N")</f>
        <v/>
      </c>
      <c r="AW1993" s="91">
        <f>IF(AJ1993&lt;&gt;"Y","n/a",IF(AND(M1993&gt;0,AK1993&gt;Settings!$B$10),"Y","N"))</f>
        <v/>
      </c>
      <c r="AX1993" s="91">
        <f>IF(AO1993&gt;=Settings!$B$11,"Y","N")</f>
        <v/>
      </c>
      <c r="AY1993" s="99">
        <f>(AT1993="Y")+(AU1993="Y")+(AV1993="Y")+(AW1993="Y")+(AX1993="Y")</f>
        <v/>
      </c>
      <c r="AZ1993" s="94">
        <f>IF(AY1993=0,"None",_xlfn.TEXTJOIN(", ",TRUE(),IF(AT1993="Y","Breakout",""),IF(AU1993="Y","Accumulation",""),IF(AV1993="Y","Institutional buying",""),IF(AW1993="Y","Long buildup",""),IF(AX1993="Y","Momentum leader","")))</f>
        <v/>
      </c>
      <c r="BA1993" s="94">
        <f>IF(BW1993="","","Passes "&amp;AY1993&amp;" of 5 buy-side scans"&amp;IF(G1993="Y","; RED FLAG: filter out using Red flag column",""))</f>
        <v/>
      </c>
      <c r="BB1993" s="91" t="inlineStr">
        <is>
          <t>None</t>
        </is>
      </c>
      <c r="BC1993" s="92" t="inlineStr">
        <is>
          <t>Y</t>
        </is>
      </c>
      <c r="BD1993" s="94" t="inlineStr">
        <is>
          <t>EPS zero</t>
        </is>
      </c>
      <c r="BE1993" s="94" t="n"/>
      <c r="BF1993" s="92">
        <f>IF(R1993*100000&gt;=Settings!$B$5,"Y","N")</f>
        <v/>
      </c>
      <c r="BG1993" s="91">
        <f>IF(F1993&gt;Settings!$B$6,"Y","N")</f>
        <v/>
      </c>
      <c r="BH1993" s="97" t="n">
        <v>-34.85</v>
      </c>
      <c r="BI1993" s="96" t="n">
        <v>-3.1</v>
      </c>
      <c r="BJ1993" s="96" t="n">
        <v>-13.36</v>
      </c>
      <c r="BK1993" s="96" t="n">
        <v>2.61</v>
      </c>
      <c r="BL1993" s="96" t="n">
        <v>18.5</v>
      </c>
      <c r="BM1993" s="96" t="n">
        <v>-32.29</v>
      </c>
      <c r="BN1993" s="97" t="n">
        <v>-6.35</v>
      </c>
      <c r="BO1993" s="96" t="n">
        <v>-8.5</v>
      </c>
      <c r="BP1993" s="96" t="n">
        <v>-8.32</v>
      </c>
      <c r="BQ1993" s="96" t="n">
        <v>-11.19</v>
      </c>
      <c r="BR1993" s="91" t="inlineStr">
        <is>
          <t>Mixed</t>
        </is>
      </c>
      <c r="BS1993" s="91" t="inlineStr">
        <is>
          <t>None</t>
        </is>
      </c>
      <c r="BT1993" s="96" t="n">
        <v>27.6</v>
      </c>
      <c r="BU1993" s="91" t="inlineStr">
        <is>
          <t>N</t>
        </is>
      </c>
      <c r="BV1993" s="99">
        <f>IF(OR(BF1993&lt;&gt;"Y",BG1993&lt;&gt;"Y"),"",(AND(ISNUMBER(BQ1993),BQ1993&gt;0))+(BR1993="Stacked up")+(AND(ISNUMBER(BH1993),BH1993&gt;=-Settings!$B$17))+(AND(ISNUMBER(BK1993),ISNUMBER(BM1993),BK1993&gt;0,BM1993&gt;0))+(AND(ISNUMBER(AQ1993),AQ1993&gt;=Settings!$B$18))+(AND(ISNUMBER(BT1993),BT1993&gt;=Settings!$B$19,BT1993&lt;=Settings!$B$20))+(AND(ISNUMBER(AS1993),AS1993&gt;0))+(AND(ISNUMBER(T1993),ISNUMBER(M1993),T1993&gt;=Settings!$B$21,M1993&gt;0))+(AND(ISNUMBER(AD1993),ISNUMBER(M1993),AD1993&gt;=Settings!$B$22,M1993&gt;0))+(AY1993&gt;=1))</f>
        <v/>
      </c>
      <c r="BW1993" s="91">
        <f>IF(OR(AY1993=0,BF1993&lt;&gt;"Y",BG1993&lt;&gt;"Y"),"",1+SUMPRODUCT(($A$6:$A$2604=A1993)*($AY$6:$AY$2604&gt;0)*($BF$6:$BF$2604="Y")*($BG$6:$BG$2604="Y")*(($AY$6:$AY$2604&gt;AY1993)+($AY$6:$AY$2604=AY1993)*($AD$6:$AD$2604&gt;AD1993))))</f>
        <v/>
      </c>
    </row>
    <row r="1994" ht="23.85" customHeight="1" s="55">
      <c r="A1994" s="90" t="n">
        <v>46296</v>
      </c>
      <c r="B1994" s="91" t="inlineStr">
        <is>
          <t>ATLANTAA</t>
        </is>
      </c>
      <c r="C1994" s="91" t="inlineStr">
        <is>
          <t>INE285H01022</t>
        </is>
      </c>
      <c r="D1994" s="91" t="n"/>
      <c r="E1994" s="91" t="inlineStr">
        <is>
          <t>None</t>
        </is>
      </c>
      <c r="F1994" s="93" t="n">
        <v>291</v>
      </c>
      <c r="G1994" s="92" t="inlineStr">
        <is>
          <t>N</t>
        </is>
      </c>
      <c r="H1994" s="94" t="n"/>
      <c r="I1994" s="91" t="inlineStr">
        <is>
          <t>N</t>
        </is>
      </c>
      <c r="J1994" s="92">
        <f>IF(K1994="","N","Y")</f>
        <v/>
      </c>
      <c r="K1994" s="94">
        <f>_xlfn.TEXTJOIN("; ",TRUE,IF(P1994="52-wk low","52-wk low",""),IF(AND(AD1994&gt;=Settings!$B$12,M1994&lt;0),"Distribution",""),IF(AND(AJ1994="Y",M1994&lt;0,AK1994&lt;-Settings!$B$13),"Long unwinding",""),IF(AND(AJ1994="Y",M1994&lt;0,AK1994&gt;Settings!$B$13),"Short buildup",""))</f>
        <v/>
      </c>
      <c r="L1994" s="95" t="n">
        <v>35.71</v>
      </c>
      <c r="M1994" s="96" t="n">
        <v>-4.13</v>
      </c>
      <c r="N1994" s="93" t="n">
        <v>2364</v>
      </c>
      <c r="O1994" s="91" t="inlineStr">
        <is>
          <t>None</t>
        </is>
      </c>
      <c r="P1994" s="91" t="inlineStr">
        <is>
          <t>None</t>
        </is>
      </c>
      <c r="Q1994" s="97" t="n">
        <v>4.48</v>
      </c>
      <c r="R1994" s="96" t="n">
        <v>0.7</v>
      </c>
      <c r="S1994" s="96" t="n">
        <v>8.869999999999999</v>
      </c>
      <c r="T1994" s="96" t="n">
        <v>5.33</v>
      </c>
      <c r="U1994" s="96" t="n">
        <v>5.03</v>
      </c>
      <c r="V1994" s="103" t="n">
        <v>0.75</v>
      </c>
      <c r="W1994" s="102" t="n">
        <v>3</v>
      </c>
      <c r="X1994" s="93" t="n"/>
      <c r="Y1994" s="91" t="inlineStr">
        <is>
          <t>None</t>
        </is>
      </c>
      <c r="Z1994" s="99" t="n">
        <v>20.63</v>
      </c>
      <c r="AA1994" s="96" t="n">
        <v>0.31</v>
      </c>
      <c r="AB1994" s="96" t="n">
        <v>0.32</v>
      </c>
      <c r="AC1994" s="96" t="n">
        <v>3.72</v>
      </c>
      <c r="AD1994" s="96" t="n">
        <v>1.97</v>
      </c>
      <c r="AE1994" s="96" t="n">
        <v>1.92</v>
      </c>
      <c r="AF1994" s="103" t="n">
        <v>0.75</v>
      </c>
      <c r="AG1994" s="91" t="inlineStr">
        <is>
          <t>Normal</t>
        </is>
      </c>
      <c r="AH1994" s="100" t="n">
        <v>0</v>
      </c>
      <c r="AI1994" s="101" t="n">
        <v>0</v>
      </c>
      <c r="AJ1994" s="92" t="inlineStr">
        <is>
          <t>N</t>
        </is>
      </c>
      <c r="AK1994" s="96" t="n"/>
      <c r="AL1994" s="91" t="inlineStr">
        <is>
          <t>n/a</t>
        </is>
      </c>
      <c r="AM1994" s="93" t="n"/>
      <c r="AN1994" s="92" t="inlineStr">
        <is>
          <t>None</t>
        </is>
      </c>
      <c r="AO1994" s="102" t="n">
        <v>0</v>
      </c>
      <c r="AP1994" s="103" t="n">
        <v>0.7</v>
      </c>
      <c r="AQ1994" s="102" t="n">
        <v>37</v>
      </c>
      <c r="AR1994" s="91" t="inlineStr">
        <is>
          <t>N</t>
        </is>
      </c>
      <c r="AS1994" s="104" t="n"/>
      <c r="AT1994" s="92">
        <f>IF(AND(P1994="52-wk high",T1994&gt;=Settings!$B$7),"Y","N")</f>
        <v/>
      </c>
      <c r="AU1994" s="91">
        <f>IF(AND(AD1994&gt;=Settings!$B$8,M1994&gt;0),"Y","N")</f>
        <v/>
      </c>
      <c r="AV1994" s="91">
        <f>IF(OR(AH1994&gt;Settings!$B$9,AI1994&gt;Settings!$B$9),"Y","N")</f>
        <v/>
      </c>
      <c r="AW1994" s="91">
        <f>IF(AJ1994&lt;&gt;"Y","n/a",IF(AND(M1994&gt;0,AK1994&gt;Settings!$B$10),"Y","N"))</f>
        <v/>
      </c>
      <c r="AX1994" s="91">
        <f>IF(AO1994&gt;=Settings!$B$11,"Y","N")</f>
        <v/>
      </c>
      <c r="AY1994" s="99">
        <f>(AT1994="Y")+(AU1994="Y")+(AV1994="Y")+(AW1994="Y")+(AX1994="Y")</f>
        <v/>
      </c>
      <c r="AZ1994" s="94">
        <f>IF(AY1994=0,"None",_xlfn.TEXTJOIN(", ",TRUE(),IF(AT1994="Y","Breakout",""),IF(AU1994="Y","Accumulation",""),IF(AV1994="Y","Institutional buying",""),IF(AW1994="Y","Long buildup",""),IF(AX1994="Y","Momentum leader","")))</f>
        <v/>
      </c>
      <c r="BA1994" s="94">
        <f>IF(BW1994="","","Passes "&amp;AY1994&amp;" of 5 buy-side scans"&amp;IF(G1994="Y","; RED FLAG: filter out using Red flag column",""))</f>
        <v/>
      </c>
      <c r="BB1994" s="91" t="inlineStr">
        <is>
          <t>None</t>
        </is>
      </c>
      <c r="BC1994" s="92" t="inlineStr">
        <is>
          <t>Y</t>
        </is>
      </c>
      <c r="BD1994" s="94" t="inlineStr">
        <is>
          <t>EPS zero</t>
        </is>
      </c>
      <c r="BE1994" s="94" t="n"/>
      <c r="BF1994" s="92">
        <f>IF(R1994*100000&gt;=Settings!$B$5,"Y","N")</f>
        <v/>
      </c>
      <c r="BG1994" s="91">
        <f>IF(F1994&gt;Settings!$B$6,"Y","N")</f>
        <v/>
      </c>
      <c r="BH1994" s="97" t="n">
        <v>-51.34</v>
      </c>
      <c r="BI1994" s="96" t="n">
        <v>0.17</v>
      </c>
      <c r="BJ1994" s="96" t="n">
        <v>-12.22</v>
      </c>
      <c r="BK1994" s="96" t="n">
        <v>-7.85</v>
      </c>
      <c r="BL1994" s="96" t="n">
        <v>-3.41</v>
      </c>
      <c r="BM1994" s="96" t="n">
        <v>-23.01</v>
      </c>
      <c r="BN1994" s="97" t="n">
        <v>-2.72</v>
      </c>
      <c r="BO1994" s="96" t="n">
        <v>-5.24</v>
      </c>
      <c r="BP1994" s="96" t="n">
        <v>-7.62</v>
      </c>
      <c r="BQ1994" s="96" t="n">
        <v>-10.39</v>
      </c>
      <c r="BR1994" s="91" t="inlineStr">
        <is>
          <t>Stacked down</t>
        </is>
      </c>
      <c r="BS1994" s="91" t="inlineStr">
        <is>
          <t>None</t>
        </is>
      </c>
      <c r="BT1994" s="96" t="n">
        <v>41.8</v>
      </c>
      <c r="BU1994" s="91" t="inlineStr">
        <is>
          <t>N</t>
        </is>
      </c>
      <c r="BV1994" s="99">
        <f>IF(OR(BF1994&lt;&gt;"Y",BG1994&lt;&gt;"Y"),"",(AND(ISNUMBER(BQ1994),BQ1994&gt;0))+(BR1994="Stacked up")+(AND(ISNUMBER(BH1994),BH1994&gt;=-Settings!$B$17))+(AND(ISNUMBER(BK1994),ISNUMBER(BM1994),BK1994&gt;0,BM1994&gt;0))+(AND(ISNUMBER(AQ1994),AQ1994&gt;=Settings!$B$18))+(AND(ISNUMBER(BT1994),BT1994&gt;=Settings!$B$19,BT1994&lt;=Settings!$B$20))+(AND(ISNUMBER(AS1994),AS1994&gt;0))+(AND(ISNUMBER(T1994),ISNUMBER(M1994),T1994&gt;=Settings!$B$21,M1994&gt;0))+(AND(ISNUMBER(AD1994),ISNUMBER(M1994),AD1994&gt;=Settings!$B$22,M1994&gt;0))+(AY1994&gt;=1))</f>
        <v/>
      </c>
      <c r="BW1994" s="91">
        <f>IF(OR(AY1994=0,BF1994&lt;&gt;"Y",BG1994&lt;&gt;"Y"),"",1+SUMPRODUCT(($A$6:$A$2604=A1994)*($AY$6:$AY$2604&gt;0)*($BF$6:$BF$2604="Y")*($BG$6:$BG$2604="Y")*(($AY$6:$AY$2604&gt;AY1994)+($AY$6:$AY$2604=AY1994)*($AD$6:$AD$2604&gt;AD1994))))</f>
        <v/>
      </c>
    </row>
    <row r="1995" ht="23.85" customHeight="1" s="55">
      <c r="A1995" s="90" t="n">
        <v>46296</v>
      </c>
      <c r="B1995" s="91" t="inlineStr">
        <is>
          <t>AMBALALSA</t>
        </is>
      </c>
      <c r="C1995" s="91" t="inlineStr">
        <is>
          <t>INE432A01017</t>
        </is>
      </c>
      <c r="D1995" s="91" t="n"/>
      <c r="E1995" s="91" t="inlineStr">
        <is>
          <t>None</t>
        </is>
      </c>
      <c r="F1995" s="93" t="n">
        <v>290</v>
      </c>
      <c r="G1995" s="92" t="inlineStr">
        <is>
          <t>Y</t>
        </is>
      </c>
      <c r="H1995" s="94" t="inlineStr">
        <is>
          <t>ESM Stage 1; T2T (BE series)</t>
        </is>
      </c>
      <c r="I1995" s="91" t="inlineStr">
        <is>
          <t>Y</t>
        </is>
      </c>
      <c r="J1995" s="92">
        <f>IF(K1995="","N","Y")</f>
        <v/>
      </c>
      <c r="K1995" s="94">
        <f>_xlfn.TEXTJOIN("; ",TRUE,IF(P1995="52-wk low","52-wk low",""),IF(AND(AD1995&gt;=Settings!$B$12,M1995&lt;0),"Distribution",""),IF(AND(AJ1995="Y",M1995&lt;0,AK1995&lt;-Settings!$B$13),"Long unwinding",""),IF(AND(AJ1995="Y",M1995&lt;0,AK1995&gt;Settings!$B$13),"Short buildup",""))</f>
        <v/>
      </c>
      <c r="L1995" s="95" t="n">
        <v>37.89</v>
      </c>
      <c r="M1995" s="96" t="n">
        <v>-4.17</v>
      </c>
      <c r="N1995" s="93" t="n">
        <v>2370</v>
      </c>
      <c r="O1995" s="91" t="inlineStr">
        <is>
          <t>None</t>
        </is>
      </c>
      <c r="P1995" s="91" t="inlineStr">
        <is>
          <t>None</t>
        </is>
      </c>
      <c r="Q1995" s="97" t="n">
        <v>0.58</v>
      </c>
      <c r="R1995" s="96" t="n">
        <v>0.4</v>
      </c>
      <c r="S1995" s="96" t="n">
        <v>1.47</v>
      </c>
      <c r="T1995" s="96" t="n">
        <v>0.29</v>
      </c>
      <c r="U1995" s="96" t="n">
        <v>0.41</v>
      </c>
      <c r="V1995" s="103" t="n">
        <v>0.28</v>
      </c>
      <c r="W1995" s="102" t="n"/>
      <c r="X1995" s="93" t="n"/>
      <c r="Y1995" s="91" t="inlineStr">
        <is>
          <t>None</t>
        </is>
      </c>
      <c r="Z1995" s="99" t="n"/>
      <c r="AA1995" s="96" t="n"/>
      <c r="AB1995" s="96" t="n"/>
      <c r="AC1995" s="96" t="n"/>
      <c r="AD1995" s="96" t="n"/>
      <c r="AE1995" s="96" t="n"/>
      <c r="AF1995" s="103" t="n"/>
      <c r="AG1995" s="91" t="inlineStr">
        <is>
          <t>No delivery data</t>
        </is>
      </c>
      <c r="AH1995" s="100" t="n">
        <v>0</v>
      </c>
      <c r="AI1995" s="101" t="n">
        <v>0</v>
      </c>
      <c r="AJ1995" s="92" t="inlineStr">
        <is>
          <t>N</t>
        </is>
      </c>
      <c r="AK1995" s="96" t="n"/>
      <c r="AL1995" s="91" t="inlineStr">
        <is>
          <t>n/a</t>
        </is>
      </c>
      <c r="AM1995" s="93" t="n"/>
      <c r="AN1995" s="92" t="inlineStr">
        <is>
          <t>None</t>
        </is>
      </c>
      <c r="AO1995" s="102" t="n">
        <v>0</v>
      </c>
      <c r="AP1995" s="103" t="n"/>
      <c r="AQ1995" s="102" t="n"/>
      <c r="AR1995" s="91" t="inlineStr">
        <is>
          <t>N</t>
        </is>
      </c>
      <c r="AS1995" s="104" t="n"/>
      <c r="AT1995" s="92">
        <f>IF(AND(P1995="52-wk high",T1995&gt;=Settings!$B$7),"Y","N")</f>
        <v/>
      </c>
      <c r="AU1995" s="91">
        <f>IF(AND(AD1995&gt;=Settings!$B$8,M1995&gt;0),"Y","N")</f>
        <v/>
      </c>
      <c r="AV1995" s="91">
        <f>IF(OR(AH1995&gt;Settings!$B$9,AI1995&gt;Settings!$B$9),"Y","N")</f>
        <v/>
      </c>
      <c r="AW1995" s="91">
        <f>IF(AJ1995&lt;&gt;"Y","n/a",IF(AND(M1995&gt;0,AK1995&gt;Settings!$B$10),"Y","N"))</f>
        <v/>
      </c>
      <c r="AX1995" s="91">
        <f>IF(AO1995&gt;=Settings!$B$11,"Y","N")</f>
        <v/>
      </c>
      <c r="AY1995" s="99">
        <f>(AT1995="Y")+(AU1995="Y")+(AV1995="Y")+(AW1995="Y")+(AX1995="Y")</f>
        <v/>
      </c>
      <c r="AZ1995" s="94">
        <f>IF(AY1995=0,"None",_xlfn.TEXTJOIN(", ",TRUE(),IF(AT1995="Y","Breakout",""),IF(AU1995="Y","Accumulation",""),IF(AV1995="Y","Institutional buying",""),IF(AW1995="Y","Long buildup",""),IF(AX1995="Y","Momentum leader","")))</f>
        <v/>
      </c>
      <c r="BA1995" s="94">
        <f>IF(BW1995="","","Passes "&amp;AY1995&amp;" of 5 buy-side scans"&amp;IF(G1995="Y","; RED FLAG: filter out using Red flag column",""))</f>
        <v/>
      </c>
      <c r="BB1995" s="91" t="inlineStr">
        <is>
          <t>None</t>
        </is>
      </c>
      <c r="BC1995" s="92" t="inlineStr">
        <is>
          <t>N</t>
        </is>
      </c>
      <c r="BD1995" s="94" t="n"/>
      <c r="BE1995" s="94" t="n"/>
      <c r="BF1995" s="92">
        <f>IF(R1995*100000&gt;=Settings!$B$5,"Y","N")</f>
        <v/>
      </c>
      <c r="BG1995" s="91">
        <f>IF(F1995&gt;Settings!$B$6,"Y","N")</f>
        <v/>
      </c>
      <c r="BH1995" s="97" t="n">
        <v>-24.19</v>
      </c>
      <c r="BI1995" s="96" t="n">
        <v>-8.19</v>
      </c>
      <c r="BJ1995" s="96" t="n">
        <v>-13.73</v>
      </c>
      <c r="BK1995" s="96" t="n">
        <v>19.11</v>
      </c>
      <c r="BL1995" s="96" t="n"/>
      <c r="BM1995" s="96" t="n"/>
      <c r="BN1995" s="97" t="n">
        <v>-6.25</v>
      </c>
      <c r="BO1995" s="96" t="n">
        <v>-5.26</v>
      </c>
      <c r="BP1995" s="96" t="n">
        <v>-0.32</v>
      </c>
      <c r="BQ1995" s="96" t="n"/>
      <c r="BR1995" s="91" t="n"/>
      <c r="BS1995" s="91" t="inlineStr">
        <is>
          <t>None</t>
        </is>
      </c>
      <c r="BT1995" s="96" t="n">
        <v>35.3</v>
      </c>
      <c r="BU1995" s="91" t="n"/>
      <c r="BV1995" s="99">
        <f>IF(OR(BF1995&lt;&gt;"Y",BG1995&lt;&gt;"Y"),"",(AND(ISNUMBER(BQ1995),BQ1995&gt;0))+(BR1995="Stacked up")+(AND(ISNUMBER(BH1995),BH1995&gt;=-Settings!$B$17))+(AND(ISNUMBER(BK1995),ISNUMBER(BM1995),BK1995&gt;0,BM1995&gt;0))+(AND(ISNUMBER(AQ1995),AQ1995&gt;=Settings!$B$18))+(AND(ISNUMBER(BT1995),BT1995&gt;=Settings!$B$19,BT1995&lt;=Settings!$B$20))+(AND(ISNUMBER(AS1995),AS1995&gt;0))+(AND(ISNUMBER(T1995),ISNUMBER(M1995),T1995&gt;=Settings!$B$21,M1995&gt;0))+(AND(ISNUMBER(AD1995),ISNUMBER(M1995),AD1995&gt;=Settings!$B$22,M1995&gt;0))+(AY1995&gt;=1))</f>
        <v/>
      </c>
      <c r="BW1995" s="91">
        <f>IF(OR(AY1995=0,BF1995&lt;&gt;"Y",BG1995&lt;&gt;"Y"),"",1+SUMPRODUCT(($A$6:$A$2604=A1995)*($AY$6:$AY$2604&gt;0)*($BF$6:$BF$2604="Y")*($BG$6:$BG$2604="Y")*(($AY$6:$AY$2604&gt;AY1995)+($AY$6:$AY$2604=AY1995)*($AD$6:$AD$2604&gt;AD1995))))</f>
        <v/>
      </c>
    </row>
    <row r="1996" ht="23.85" customHeight="1" s="55">
      <c r="A1996" s="90" t="n">
        <v>46296</v>
      </c>
      <c r="B1996" s="91" t="inlineStr">
        <is>
          <t>AXITA</t>
        </is>
      </c>
      <c r="C1996" s="91" t="inlineStr">
        <is>
          <t>INE02EZ01022</t>
        </is>
      </c>
      <c r="D1996" s="91" t="n"/>
      <c r="E1996" s="91" t="inlineStr">
        <is>
          <t>None</t>
        </is>
      </c>
      <c r="F1996" s="93" t="n">
        <v>290</v>
      </c>
      <c r="G1996" s="92" t="inlineStr">
        <is>
          <t>N</t>
        </is>
      </c>
      <c r="H1996" s="94" t="n"/>
      <c r="I1996" s="91" t="inlineStr">
        <is>
          <t>N</t>
        </is>
      </c>
      <c r="J1996" s="92">
        <f>IF(K1996="","N","Y")</f>
        <v/>
      </c>
      <c r="K1996" s="94">
        <f>_xlfn.TEXTJOIN("; ",TRUE,IF(P1996="52-wk low","52-wk low",""),IF(AND(AD1996&gt;=Settings!$B$12,M1996&lt;0),"Distribution",""),IF(AND(AJ1996="Y",M1996&lt;0,AK1996&lt;-Settings!$B$13),"Long unwinding",""),IF(AND(AJ1996="Y",M1996&lt;0,AK1996&gt;Settings!$B$13),"Short buildup",""))</f>
        <v/>
      </c>
      <c r="L1996" s="95" t="n">
        <v>7.58</v>
      </c>
      <c r="M1996" s="96" t="n">
        <v>-1.69</v>
      </c>
      <c r="N1996" s="93" t="n">
        <v>1453</v>
      </c>
      <c r="O1996" s="91" t="inlineStr">
        <is>
          <t>None</t>
        </is>
      </c>
      <c r="P1996" s="91" t="inlineStr">
        <is>
          <t>None</t>
        </is>
      </c>
      <c r="Q1996" s="97" t="n">
        <v>11.82</v>
      </c>
      <c r="R1996" s="96" t="n">
        <v>7.33</v>
      </c>
      <c r="S1996" s="96" t="n">
        <v>1.67</v>
      </c>
      <c r="T1996" s="96" t="n">
        <v>1.43</v>
      </c>
      <c r="U1996" s="96" t="n">
        <v>2.02</v>
      </c>
      <c r="V1996" s="103" t="n">
        <v>1.24</v>
      </c>
      <c r="W1996" s="102" t="n">
        <v>6</v>
      </c>
      <c r="X1996" s="93" t="n">
        <v>146</v>
      </c>
      <c r="Y1996" s="91" t="inlineStr">
        <is>
          <t>None</t>
        </is>
      </c>
      <c r="Z1996" s="99" t="n">
        <v>84.13</v>
      </c>
      <c r="AA1996" s="96" t="n">
        <v>1.96</v>
      </c>
      <c r="AB1996" s="96" t="n">
        <v>1.75</v>
      </c>
      <c r="AC1996" s="96" t="n">
        <v>3.83</v>
      </c>
      <c r="AD1996" s="96" t="n">
        <v>2.85</v>
      </c>
      <c r="AE1996" s="96" t="n">
        <v>3.71</v>
      </c>
      <c r="AF1996" s="103" t="n">
        <v>0.85</v>
      </c>
      <c r="AG1996" s="91" t="inlineStr">
        <is>
          <t>Normal</t>
        </is>
      </c>
      <c r="AH1996" s="100" t="n">
        <v>0</v>
      </c>
      <c r="AI1996" s="101" t="n">
        <v>0</v>
      </c>
      <c r="AJ1996" s="92" t="inlineStr">
        <is>
          <t>N</t>
        </is>
      </c>
      <c r="AK1996" s="96" t="n"/>
      <c r="AL1996" s="91" t="inlineStr">
        <is>
          <t>n/a</t>
        </is>
      </c>
      <c r="AM1996" s="93" t="n"/>
      <c r="AN1996" s="92" t="inlineStr">
        <is>
          <t>None</t>
        </is>
      </c>
      <c r="AO1996" s="102" t="n">
        <v>0</v>
      </c>
      <c r="AP1996" s="103" t="n">
        <v>0.63</v>
      </c>
      <c r="AQ1996" s="102" t="n">
        <v>24</v>
      </c>
      <c r="AR1996" s="91" t="inlineStr">
        <is>
          <t>N</t>
        </is>
      </c>
      <c r="AS1996" s="104" t="n"/>
      <c r="AT1996" s="92">
        <f>IF(AND(P1996="52-wk high",T1996&gt;=Settings!$B$7),"Y","N")</f>
        <v/>
      </c>
      <c r="AU1996" s="91">
        <f>IF(AND(AD1996&gt;=Settings!$B$8,M1996&gt;0),"Y","N")</f>
        <v/>
      </c>
      <c r="AV1996" s="91">
        <f>IF(OR(AH1996&gt;Settings!$B$9,AI1996&gt;Settings!$B$9),"Y","N")</f>
        <v/>
      </c>
      <c r="AW1996" s="91">
        <f>IF(AJ1996&lt;&gt;"Y","n/a",IF(AND(M1996&gt;0,AK1996&gt;Settings!$B$10),"Y","N"))</f>
        <v/>
      </c>
      <c r="AX1996" s="91">
        <f>IF(AO1996&gt;=Settings!$B$11,"Y","N")</f>
        <v/>
      </c>
      <c r="AY1996" s="99">
        <f>(AT1996="Y")+(AU1996="Y")+(AV1996="Y")+(AW1996="Y")+(AX1996="Y")</f>
        <v/>
      </c>
      <c r="AZ1996" s="94">
        <f>IF(AY1996=0,"None",_xlfn.TEXTJOIN(", ",TRUE(),IF(AT1996="Y","Breakout",""),IF(AU1996="Y","Accumulation",""),IF(AV1996="Y","Institutional buying",""),IF(AW1996="Y","Long buildup",""),IF(AX1996="Y","Momentum leader","")))</f>
        <v/>
      </c>
      <c r="BA1996" s="94">
        <f>IF(BW1996="","","Passes "&amp;AY1996&amp;" of 5 buy-side scans"&amp;IF(G1996="Y","; RED FLAG: filter out using Red flag column",""))</f>
        <v/>
      </c>
      <c r="BB1996" s="91" t="inlineStr">
        <is>
          <t>None</t>
        </is>
      </c>
      <c r="BC1996" s="92" t="inlineStr">
        <is>
          <t>Y</t>
        </is>
      </c>
      <c r="BD1996" s="94" t="inlineStr">
        <is>
          <t>PE &gt; 50</t>
        </is>
      </c>
      <c r="BE1996" s="94" t="inlineStr">
        <is>
          <t>BONUS 1:10, ex 13-Feb-2026</t>
        </is>
      </c>
      <c r="BF1996" s="92">
        <f>IF(R1996*100000&gt;=Settings!$B$5,"Y","N")</f>
        <v/>
      </c>
      <c r="BG1996" s="91">
        <f>IF(F1996&gt;Settings!$B$6,"Y","N")</f>
        <v/>
      </c>
      <c r="BH1996" s="97" t="n">
        <v>-37.87</v>
      </c>
      <c r="BI1996" s="96" t="n">
        <v>-5.25</v>
      </c>
      <c r="BJ1996" s="96" t="n">
        <v>-4.77</v>
      </c>
      <c r="BK1996" s="96" t="n">
        <v>0.4</v>
      </c>
      <c r="BL1996" s="96" t="n">
        <v>-12.37</v>
      </c>
      <c r="BM1996" s="96" t="n">
        <v>-12.77</v>
      </c>
      <c r="BN1996" s="97" t="n">
        <v>-3.65</v>
      </c>
      <c r="BO1996" s="96" t="n">
        <v>-2.74</v>
      </c>
      <c r="BP1996" s="96" t="n">
        <v>-4.03</v>
      </c>
      <c r="BQ1996" s="96" t="n">
        <v>-7.92</v>
      </c>
      <c r="BR1996" s="91" t="inlineStr">
        <is>
          <t>Mixed</t>
        </is>
      </c>
      <c r="BS1996" s="91" t="inlineStr">
        <is>
          <t>None</t>
        </is>
      </c>
      <c r="BT1996" s="96" t="n">
        <v>14.3</v>
      </c>
      <c r="BU1996" s="91" t="inlineStr">
        <is>
          <t>N</t>
        </is>
      </c>
      <c r="BV1996" s="99">
        <f>IF(OR(BF1996&lt;&gt;"Y",BG1996&lt;&gt;"Y"),"",(AND(ISNUMBER(BQ1996),BQ1996&gt;0))+(BR1996="Stacked up")+(AND(ISNUMBER(BH1996),BH1996&gt;=-Settings!$B$17))+(AND(ISNUMBER(BK1996),ISNUMBER(BM1996),BK1996&gt;0,BM1996&gt;0))+(AND(ISNUMBER(AQ1996),AQ1996&gt;=Settings!$B$18))+(AND(ISNUMBER(BT1996),BT1996&gt;=Settings!$B$19,BT1996&lt;=Settings!$B$20))+(AND(ISNUMBER(AS1996),AS1996&gt;0))+(AND(ISNUMBER(T1996),ISNUMBER(M1996),T1996&gt;=Settings!$B$21,M1996&gt;0))+(AND(ISNUMBER(AD1996),ISNUMBER(M1996),AD1996&gt;=Settings!$B$22,M1996&gt;0))+(AY1996&gt;=1))</f>
        <v/>
      </c>
      <c r="BW1996" s="91">
        <f>IF(OR(AY1996=0,BF1996&lt;&gt;"Y",BG1996&lt;&gt;"Y"),"",1+SUMPRODUCT(($A$6:$A$2604=A1996)*($AY$6:$AY$2604&gt;0)*($BF$6:$BF$2604="Y")*($BG$6:$BG$2604="Y")*(($AY$6:$AY$2604&gt;AY1996)+($AY$6:$AY$2604=AY1996)*($AD$6:$AD$2604&gt;AD1996))))</f>
        <v/>
      </c>
    </row>
    <row r="1997" ht="23.85" customHeight="1" s="55">
      <c r="A1997" s="90" t="n">
        <v>46296</v>
      </c>
      <c r="B1997" s="91" t="inlineStr">
        <is>
          <t>VIJIFIN</t>
        </is>
      </c>
      <c r="C1997" s="91" t="inlineStr">
        <is>
          <t>INE159N01027</t>
        </is>
      </c>
      <c r="D1997" s="91" t="n"/>
      <c r="E1997" s="91" t="inlineStr">
        <is>
          <t>None</t>
        </is>
      </c>
      <c r="F1997" s="93" t="n">
        <v>290</v>
      </c>
      <c r="G1997" s="92" t="inlineStr">
        <is>
          <t>Y</t>
        </is>
      </c>
      <c r="H1997" s="94" t="inlineStr">
        <is>
          <t>ESM Stage 1; T2T (BE series)</t>
        </is>
      </c>
      <c r="I1997" s="91" t="inlineStr">
        <is>
          <t>Y</t>
        </is>
      </c>
      <c r="J1997" s="92">
        <f>IF(K1997="","N","Y")</f>
        <v/>
      </c>
      <c r="K1997" s="94">
        <f>_xlfn.TEXTJOIN("; ",TRUE,IF(P1997="52-wk low","52-wk low",""),IF(AND(AD1997&gt;=Settings!$B$12,M1997&lt;0),"Distribution",""),IF(AND(AJ1997="Y",M1997&lt;0,AK1997&lt;-Settings!$B$13),"Long unwinding",""),IF(AND(AJ1997="Y",M1997&lt;0,AK1997&gt;Settings!$B$13),"Short buildup",""))</f>
        <v/>
      </c>
      <c r="L1997" s="95" t="n">
        <v>15.16</v>
      </c>
      <c r="M1997" s="96" t="n">
        <v>-1.94</v>
      </c>
      <c r="N1997" s="93" t="n">
        <v>1607</v>
      </c>
      <c r="O1997" s="91" t="inlineStr">
        <is>
          <t>None</t>
        </is>
      </c>
      <c r="P1997" s="91" t="inlineStr">
        <is>
          <t>None</t>
        </is>
      </c>
      <c r="Q1997" s="97" t="n">
        <v>0.23</v>
      </c>
      <c r="R1997" s="96" t="n">
        <v>5</v>
      </c>
      <c r="S1997" s="96" t="n">
        <v>0.05</v>
      </c>
      <c r="T1997" s="96" t="n">
        <v>0.08</v>
      </c>
      <c r="U1997" s="96" t="n">
        <v>0.1</v>
      </c>
      <c r="V1997" s="103" t="n">
        <v>2.13</v>
      </c>
      <c r="W1997" s="102" t="n">
        <v>9</v>
      </c>
      <c r="X1997" s="93" t="n"/>
      <c r="Y1997" s="91" t="inlineStr">
        <is>
          <t>None</t>
        </is>
      </c>
      <c r="Z1997" s="99" t="n"/>
      <c r="AA1997" s="96" t="n"/>
      <c r="AB1997" s="96" t="n"/>
      <c r="AC1997" s="96" t="n"/>
      <c r="AD1997" s="96" t="n"/>
      <c r="AE1997" s="96" t="n"/>
      <c r="AF1997" s="103" t="n"/>
      <c r="AG1997" s="91" t="inlineStr">
        <is>
          <t>Drying up</t>
        </is>
      </c>
      <c r="AH1997" s="100" t="n">
        <v>0</v>
      </c>
      <c r="AI1997" s="101" t="n">
        <v>0</v>
      </c>
      <c r="AJ1997" s="92" t="inlineStr">
        <is>
          <t>N</t>
        </is>
      </c>
      <c r="AK1997" s="96" t="n"/>
      <c r="AL1997" s="91" t="inlineStr">
        <is>
          <t>n/a</t>
        </is>
      </c>
      <c r="AM1997" s="93" t="n"/>
      <c r="AN1997" s="92" t="inlineStr">
        <is>
          <t>None</t>
        </is>
      </c>
      <c r="AO1997" s="102" t="n">
        <v>0</v>
      </c>
      <c r="AP1997" s="103" t="n">
        <v>8.06</v>
      </c>
      <c r="AQ1997" s="102" t="n">
        <v>100</v>
      </c>
      <c r="AR1997" s="91" t="inlineStr">
        <is>
          <t>N</t>
        </is>
      </c>
      <c r="AS1997" s="104" t="n"/>
      <c r="AT1997" s="92">
        <f>IF(AND(P1997="52-wk high",T1997&gt;=Settings!$B$7),"Y","N")</f>
        <v/>
      </c>
      <c r="AU1997" s="91">
        <f>IF(AND(AD1997&gt;=Settings!$B$8,M1997&gt;0),"Y","N")</f>
        <v/>
      </c>
      <c r="AV1997" s="91">
        <f>IF(OR(AH1997&gt;Settings!$B$9,AI1997&gt;Settings!$B$9),"Y","N")</f>
        <v/>
      </c>
      <c r="AW1997" s="91">
        <f>IF(AJ1997&lt;&gt;"Y","n/a",IF(AND(M1997&gt;0,AK1997&gt;Settings!$B$10),"Y","N"))</f>
        <v/>
      </c>
      <c r="AX1997" s="91">
        <f>IF(AO1997&gt;=Settings!$B$11,"Y","N")</f>
        <v/>
      </c>
      <c r="AY1997" s="99">
        <f>(AT1997="Y")+(AU1997="Y")+(AV1997="Y")+(AW1997="Y")+(AX1997="Y")</f>
        <v/>
      </c>
      <c r="AZ1997" s="94">
        <f>IF(AY1997=0,"None",_xlfn.TEXTJOIN(", ",TRUE(),IF(AT1997="Y","Breakout",""),IF(AU1997="Y","Accumulation",""),IF(AV1997="Y","Institutional buying",""),IF(AW1997="Y","Long buildup",""),IF(AX1997="Y","Momentum leader","")))</f>
        <v/>
      </c>
      <c r="BA1997" s="94">
        <f>IF(BW1997="","","Passes "&amp;AY1997&amp;" of 5 buy-side scans"&amp;IF(G1997="Y","; RED FLAG: filter out using Red flag column",""))</f>
        <v/>
      </c>
      <c r="BB1997" s="91" t="inlineStr">
        <is>
          <t>None</t>
        </is>
      </c>
      <c r="BC1997" s="92" t="inlineStr">
        <is>
          <t>N</t>
        </is>
      </c>
      <c r="BD1997" s="94" t="n"/>
      <c r="BE1997" s="94" t="n"/>
      <c r="BF1997" s="92">
        <f>IF(R1997*100000&gt;=Settings!$B$5,"Y","N")</f>
        <v/>
      </c>
      <c r="BG1997" s="91">
        <f>IF(F1997&gt;Settings!$B$6,"Y","N")</f>
        <v/>
      </c>
      <c r="BH1997" s="97" t="n">
        <v>-12.06</v>
      </c>
      <c r="BI1997" s="96" t="n">
        <v>-6.54</v>
      </c>
      <c r="BJ1997" s="96" t="n">
        <v>-3.07</v>
      </c>
      <c r="BK1997" s="96" t="n">
        <v>140.25</v>
      </c>
      <c r="BL1997" s="96" t="n">
        <v>400.33</v>
      </c>
      <c r="BM1997" s="96" t="n">
        <v>351.19</v>
      </c>
      <c r="BN1997" s="97" t="n">
        <v>-1.59</v>
      </c>
      <c r="BO1997" s="96" t="n">
        <v>12.1</v>
      </c>
      <c r="BP1997" s="96" t="n">
        <v>40.86</v>
      </c>
      <c r="BQ1997" s="96" t="n">
        <v>92.15000000000001</v>
      </c>
      <c r="BR1997" s="91" t="inlineStr">
        <is>
          <t>Mixed</t>
        </is>
      </c>
      <c r="BS1997" s="91" t="inlineStr">
        <is>
          <t>None</t>
        </is>
      </c>
      <c r="BT1997" s="96" t="n">
        <v>42.5</v>
      </c>
      <c r="BU1997" s="91" t="inlineStr">
        <is>
          <t>N</t>
        </is>
      </c>
      <c r="BV1997" s="99">
        <f>IF(OR(BF1997&lt;&gt;"Y",BG1997&lt;&gt;"Y"),"",(AND(ISNUMBER(BQ1997),BQ1997&gt;0))+(BR1997="Stacked up")+(AND(ISNUMBER(BH1997),BH1997&gt;=-Settings!$B$17))+(AND(ISNUMBER(BK1997),ISNUMBER(BM1997),BK1997&gt;0,BM1997&gt;0))+(AND(ISNUMBER(AQ1997),AQ1997&gt;=Settings!$B$18))+(AND(ISNUMBER(BT1997),BT1997&gt;=Settings!$B$19,BT1997&lt;=Settings!$B$20))+(AND(ISNUMBER(AS1997),AS1997&gt;0))+(AND(ISNUMBER(T1997),ISNUMBER(M1997),T1997&gt;=Settings!$B$21,M1997&gt;0))+(AND(ISNUMBER(AD1997),ISNUMBER(M1997),AD1997&gt;=Settings!$B$22,M1997&gt;0))+(AY1997&gt;=1))</f>
        <v/>
      </c>
      <c r="BW1997" s="91">
        <f>IF(OR(AY1997=0,BF1997&lt;&gt;"Y",BG1997&lt;&gt;"Y"),"",1+SUMPRODUCT(($A$6:$A$2604=A1997)*($AY$6:$AY$2604&gt;0)*($BF$6:$BF$2604="Y")*($BG$6:$BG$2604="Y")*(($AY$6:$AY$2604&gt;AY1997)+($AY$6:$AY$2604=AY1997)*($AD$6:$AD$2604&gt;AD1997))))</f>
        <v/>
      </c>
    </row>
    <row r="1998" ht="23.85" customHeight="1" s="55">
      <c r="A1998" s="90" t="n">
        <v>46296</v>
      </c>
      <c r="B1998" s="91" t="inlineStr">
        <is>
          <t>HALDER</t>
        </is>
      </c>
      <c r="C1998" s="91" t="inlineStr">
        <is>
          <t>INE115S01010</t>
        </is>
      </c>
      <c r="D1998" s="91" t="n"/>
      <c r="E1998" s="91" t="inlineStr">
        <is>
          <t>None</t>
        </is>
      </c>
      <c r="F1998" s="93" t="n">
        <v>289</v>
      </c>
      <c r="G1998" s="92" t="inlineStr">
        <is>
          <t>N</t>
        </is>
      </c>
      <c r="H1998" s="94" t="n"/>
      <c r="I1998" s="91" t="inlineStr">
        <is>
          <t>N</t>
        </is>
      </c>
      <c r="J1998" s="92">
        <f>IF(K1998="","N","Y")</f>
        <v/>
      </c>
      <c r="K1998" s="94">
        <f>_xlfn.TEXTJOIN("; ",TRUE,IF(P1998="52-wk low","52-wk low",""),IF(AND(AD1998&gt;=Settings!$B$12,M1998&lt;0),"Distribution",""),IF(AND(AJ1998="Y",M1998&lt;0,AK1998&lt;-Settings!$B$13),"Long unwinding",""),IF(AND(AJ1998="Y",M1998&lt;0,AK1998&gt;Settings!$B$13),"Short buildup",""))</f>
        <v/>
      </c>
      <c r="L1998" s="95" t="n">
        <v>232.73</v>
      </c>
      <c r="M1998" s="96" t="n">
        <v>-5.3</v>
      </c>
      <c r="N1998" s="93" t="n">
        <v>2525</v>
      </c>
      <c r="O1998" s="91" t="inlineStr">
        <is>
          <t>Top loser</t>
        </is>
      </c>
      <c r="P1998" s="91" t="inlineStr">
        <is>
          <t>None</t>
        </is>
      </c>
      <c r="Q1998" s="97" t="n">
        <v>0.02</v>
      </c>
      <c r="R1998" s="96" t="n">
        <v>0.2</v>
      </c>
      <c r="S1998" s="96" t="n">
        <v>0.08</v>
      </c>
      <c r="T1998" s="96" t="n">
        <v>0.07000000000000001</v>
      </c>
      <c r="U1998" s="96" t="n">
        <v>0.08</v>
      </c>
      <c r="V1998" s="103" t="n">
        <v>0.92</v>
      </c>
      <c r="W1998" s="102" t="n">
        <v>6</v>
      </c>
      <c r="X1998" s="93" t="n"/>
      <c r="Y1998" s="91" t="inlineStr">
        <is>
          <t>None</t>
        </is>
      </c>
      <c r="Z1998" s="99" t="n">
        <v>68.53</v>
      </c>
      <c r="AA1998" s="96" t="n">
        <v>1.71</v>
      </c>
      <c r="AB1998" s="96" t="n">
        <v>2.28</v>
      </c>
      <c r="AC1998" s="96" t="n">
        <v>0.19</v>
      </c>
      <c r="AD1998" s="96" t="n">
        <v>0.19</v>
      </c>
      <c r="AE1998" s="96" t="n">
        <v>0.24</v>
      </c>
      <c r="AF1998" s="103" t="n">
        <v>1.3</v>
      </c>
      <c r="AG1998" s="91" t="inlineStr">
        <is>
          <t>Normal</t>
        </is>
      </c>
      <c r="AH1998" s="100" t="n">
        <v>0</v>
      </c>
      <c r="AI1998" s="101" t="n">
        <v>0</v>
      </c>
      <c r="AJ1998" s="92" t="inlineStr">
        <is>
          <t>N</t>
        </is>
      </c>
      <c r="AK1998" s="96" t="n"/>
      <c r="AL1998" s="91" t="inlineStr">
        <is>
          <t>n/a</t>
        </is>
      </c>
      <c r="AM1998" s="93" t="n"/>
      <c r="AN1998" s="92" t="inlineStr">
        <is>
          <t>None</t>
        </is>
      </c>
      <c r="AO1998" s="102" t="n">
        <v>0</v>
      </c>
      <c r="AP1998" s="103" t="n"/>
      <c r="AQ1998" s="102" t="n"/>
      <c r="AR1998" s="91" t="inlineStr">
        <is>
          <t>N</t>
        </is>
      </c>
      <c r="AS1998" s="104" t="n"/>
      <c r="AT1998" s="92">
        <f>IF(AND(P1998="52-wk high",T1998&gt;=Settings!$B$7),"Y","N")</f>
        <v/>
      </c>
      <c r="AU1998" s="91">
        <f>IF(AND(AD1998&gt;=Settings!$B$8,M1998&gt;0),"Y","N")</f>
        <v/>
      </c>
      <c r="AV1998" s="91">
        <f>IF(OR(AH1998&gt;Settings!$B$9,AI1998&gt;Settings!$B$9),"Y","N")</f>
        <v/>
      </c>
      <c r="AW1998" s="91">
        <f>IF(AJ1998&lt;&gt;"Y","n/a",IF(AND(M1998&gt;0,AK1998&gt;Settings!$B$10),"Y","N"))</f>
        <v/>
      </c>
      <c r="AX1998" s="91">
        <f>IF(AO1998&gt;=Settings!$B$11,"Y","N")</f>
        <v/>
      </c>
      <c r="AY1998" s="99">
        <f>(AT1998="Y")+(AU1998="Y")+(AV1998="Y")+(AW1998="Y")+(AX1998="Y")</f>
        <v/>
      </c>
      <c r="AZ1998" s="94">
        <f>IF(AY1998=0,"None",_xlfn.TEXTJOIN(", ",TRUE(),IF(AT1998="Y","Breakout",""),IF(AU1998="Y","Accumulation",""),IF(AV1998="Y","Institutional buying",""),IF(AW1998="Y","Long buildup",""),IF(AX1998="Y","Momentum leader","")))</f>
        <v/>
      </c>
      <c r="BA1998" s="94">
        <f>IF(BW1998="","","Passes "&amp;AY1998&amp;" of 5 buy-side scans"&amp;IF(G1998="Y","; RED FLAG: filter out using Red flag column",""))</f>
        <v/>
      </c>
      <c r="BB1998" s="91" t="inlineStr">
        <is>
          <t>None</t>
        </is>
      </c>
      <c r="BC1998" s="92" t="inlineStr">
        <is>
          <t>Y</t>
        </is>
      </c>
      <c r="BD1998" s="94" t="inlineStr">
        <is>
          <t>Few traders (&lt;100 unique PAN, 30 days)</t>
        </is>
      </c>
      <c r="BE1998" s="94" t="n"/>
      <c r="BF1998" s="92">
        <f>IF(R1998*100000&gt;=Settings!$B$5,"Y","N")</f>
        <v/>
      </c>
      <c r="BG1998" s="91">
        <f>IF(F1998&gt;Settings!$B$6,"Y","N")</f>
        <v/>
      </c>
      <c r="BH1998" s="97" t="n">
        <v>-27.04</v>
      </c>
      <c r="BI1998" s="96" t="n">
        <v>-6.44</v>
      </c>
      <c r="BJ1998" s="96" t="n">
        <v>-20.37</v>
      </c>
      <c r="BK1998" s="96" t="n">
        <v>1.11</v>
      </c>
      <c r="BL1998" s="96" t="n">
        <v>-4.17</v>
      </c>
      <c r="BM1998" s="96" t="n"/>
      <c r="BN1998" s="97" t="n">
        <v>-11.82</v>
      </c>
      <c r="BO1998" s="96" t="n">
        <v>-12.66</v>
      </c>
      <c r="BP1998" s="96" t="n">
        <v>-10.86</v>
      </c>
      <c r="BQ1998" s="96" t="n"/>
      <c r="BR1998" s="91" t="n"/>
      <c r="BS1998" s="91" t="inlineStr">
        <is>
          <t>None</t>
        </is>
      </c>
      <c r="BT1998" s="96" t="n">
        <v>28.9</v>
      </c>
      <c r="BU1998" s="91" t="n"/>
      <c r="BV1998" s="99">
        <f>IF(OR(BF1998&lt;&gt;"Y",BG1998&lt;&gt;"Y"),"",(AND(ISNUMBER(BQ1998),BQ1998&gt;0))+(BR1998="Stacked up")+(AND(ISNUMBER(BH1998),BH1998&gt;=-Settings!$B$17))+(AND(ISNUMBER(BK1998),ISNUMBER(BM1998),BK1998&gt;0,BM1998&gt;0))+(AND(ISNUMBER(AQ1998),AQ1998&gt;=Settings!$B$18))+(AND(ISNUMBER(BT1998),BT1998&gt;=Settings!$B$19,BT1998&lt;=Settings!$B$20))+(AND(ISNUMBER(AS1998),AS1998&gt;0))+(AND(ISNUMBER(T1998),ISNUMBER(M1998),T1998&gt;=Settings!$B$21,M1998&gt;0))+(AND(ISNUMBER(AD1998),ISNUMBER(M1998),AD1998&gt;=Settings!$B$22,M1998&gt;0))+(AY1998&gt;=1))</f>
        <v/>
      </c>
      <c r="BW1998" s="91">
        <f>IF(OR(AY1998=0,BF1998&lt;&gt;"Y",BG1998&lt;&gt;"Y"),"",1+SUMPRODUCT(($A$6:$A$2604=A1998)*($AY$6:$AY$2604&gt;0)*($BF$6:$BF$2604="Y")*($BG$6:$BG$2604="Y")*(($AY$6:$AY$2604&gt;AY1998)+($AY$6:$AY$2604=AY1998)*($AD$6:$AD$2604&gt;AD1998))))</f>
        <v/>
      </c>
    </row>
    <row r="1999" ht="23.85" customHeight="1" s="55">
      <c r="A1999" s="90" t="n">
        <v>46296</v>
      </c>
      <c r="B1999" s="91" t="inlineStr">
        <is>
          <t>IITL</t>
        </is>
      </c>
      <c r="C1999" s="91" t="inlineStr">
        <is>
          <t>INE886A01014</t>
        </is>
      </c>
      <c r="D1999" s="91" t="n"/>
      <c r="E1999" s="91" t="inlineStr">
        <is>
          <t>None</t>
        </is>
      </c>
      <c r="F1999" s="93" t="n">
        <v>289</v>
      </c>
      <c r="G1999" s="92" t="inlineStr">
        <is>
          <t>N</t>
        </is>
      </c>
      <c r="H1999" s="94" t="n"/>
      <c r="I1999" s="91" t="inlineStr">
        <is>
          <t>N</t>
        </is>
      </c>
      <c r="J1999" s="92">
        <f>IF(K1999="","N","Y")</f>
        <v/>
      </c>
      <c r="K1999" s="94">
        <f>_xlfn.TEXTJOIN("; ",TRUE,IF(P1999="52-wk low","52-wk low",""),IF(AND(AD1999&gt;=Settings!$B$12,M1999&lt;0),"Distribution",""),IF(AND(AJ1999="Y",M1999&lt;0,AK1999&lt;-Settings!$B$13),"Long unwinding",""),IF(AND(AJ1999="Y",M1999&lt;0,AK1999&gt;Settings!$B$13),"Short buildup",""))</f>
        <v/>
      </c>
      <c r="L1999" s="95" t="n">
        <v>132.56</v>
      </c>
      <c r="M1999" s="96" t="n">
        <v>-0.53</v>
      </c>
      <c r="N1999" s="93" t="n">
        <v>804</v>
      </c>
      <c r="O1999" s="91" t="inlineStr">
        <is>
          <t>None</t>
        </is>
      </c>
      <c r="P1999" s="91" t="inlineStr">
        <is>
          <t>None</t>
        </is>
      </c>
      <c r="Q1999" s="97" t="n">
        <v>0.92</v>
      </c>
      <c r="R1999" s="96" t="n">
        <v>1.14</v>
      </c>
      <c r="S1999" s="96" t="n">
        <v>0.8</v>
      </c>
      <c r="T1999" s="96" t="n">
        <v>0.74</v>
      </c>
      <c r="U1999" s="96" t="n">
        <v>0.8</v>
      </c>
      <c r="V1999" s="103" t="n">
        <v>1</v>
      </c>
      <c r="W1999" s="102" t="n">
        <v>5</v>
      </c>
      <c r="X1999" s="93" t="n"/>
      <c r="Y1999" s="91" t="inlineStr">
        <is>
          <t>None</t>
        </is>
      </c>
      <c r="Z1999" s="99" t="n">
        <v>11.11</v>
      </c>
      <c r="AA1999" s="96" t="n">
        <v>0.62</v>
      </c>
      <c r="AB1999" s="96" t="n">
        <v>0.63</v>
      </c>
      <c r="AC1999" s="96" t="n">
        <v>0.42</v>
      </c>
      <c r="AD1999" s="96" t="n">
        <v>0.4</v>
      </c>
      <c r="AE1999" s="96" t="n">
        <v>0.48</v>
      </c>
      <c r="AF1999" s="103" t="n">
        <v>1.12</v>
      </c>
      <c r="AG1999" s="91" t="inlineStr">
        <is>
          <t>Normal</t>
        </is>
      </c>
      <c r="AH1999" s="100" t="n">
        <v>0</v>
      </c>
      <c r="AI1999" s="101" t="n">
        <v>0</v>
      </c>
      <c r="AJ1999" s="92" t="inlineStr">
        <is>
          <t>N</t>
        </is>
      </c>
      <c r="AK1999" s="96" t="n"/>
      <c r="AL1999" s="91" t="inlineStr">
        <is>
          <t>n/a</t>
        </is>
      </c>
      <c r="AM1999" s="93" t="n"/>
      <c r="AN1999" s="92" t="inlineStr">
        <is>
          <t>None</t>
        </is>
      </c>
      <c r="AO1999" s="102" t="n">
        <v>0</v>
      </c>
      <c r="AP1999" s="103" t="n">
        <v>0.66</v>
      </c>
      <c r="AQ1999" s="102" t="n">
        <v>30</v>
      </c>
      <c r="AR1999" s="91" t="inlineStr">
        <is>
          <t>N</t>
        </is>
      </c>
      <c r="AS1999" s="104" t="n"/>
      <c r="AT1999" s="92">
        <f>IF(AND(P1999="52-wk high",T1999&gt;=Settings!$B$7),"Y","N")</f>
        <v/>
      </c>
      <c r="AU1999" s="91">
        <f>IF(AND(AD1999&gt;=Settings!$B$8,M1999&gt;0),"Y","N")</f>
        <v/>
      </c>
      <c r="AV1999" s="91">
        <f>IF(OR(AH1999&gt;Settings!$B$9,AI1999&gt;Settings!$B$9),"Y","N")</f>
        <v/>
      </c>
      <c r="AW1999" s="91">
        <f>IF(AJ1999&lt;&gt;"Y","n/a",IF(AND(M1999&gt;0,AK1999&gt;Settings!$B$10),"Y","N"))</f>
        <v/>
      </c>
      <c r="AX1999" s="91">
        <f>IF(AO1999&gt;=Settings!$B$11,"Y","N")</f>
        <v/>
      </c>
      <c r="AY1999" s="99">
        <f>(AT1999="Y")+(AU1999="Y")+(AV1999="Y")+(AW1999="Y")+(AX1999="Y")</f>
        <v/>
      </c>
      <c r="AZ1999" s="94">
        <f>IF(AY1999=0,"None",_xlfn.TEXTJOIN(", ",TRUE(),IF(AT1999="Y","Breakout",""),IF(AU1999="Y","Accumulation",""),IF(AV1999="Y","Institutional buying",""),IF(AW1999="Y","Long buildup",""),IF(AX1999="Y","Momentum leader","")))</f>
        <v/>
      </c>
      <c r="BA1999" s="94">
        <f>IF(BW1999="","","Passes "&amp;AY1999&amp;" of 5 buy-side scans"&amp;IF(G1999="Y","; RED FLAG: filter out using Red flag column",""))</f>
        <v/>
      </c>
      <c r="BB1999" s="91" t="inlineStr">
        <is>
          <t>None</t>
        </is>
      </c>
      <c r="BC1999" s="92" t="inlineStr">
        <is>
          <t>Y</t>
        </is>
      </c>
      <c r="BD1999" s="94" t="inlineStr">
        <is>
          <t>EPS zero; Few traders (&lt;100 unique PAN, 30 days)</t>
        </is>
      </c>
      <c r="BE1999" s="94" t="n"/>
      <c r="BF1999" s="92">
        <f>IF(R1999*100000&gt;=Settings!$B$5,"Y","N")</f>
        <v/>
      </c>
      <c r="BG1999" s="91">
        <f>IF(F1999&gt;Settings!$B$6,"Y","N")</f>
        <v/>
      </c>
      <c r="BH1999" s="97" t="n">
        <v>-38.63</v>
      </c>
      <c r="BI1999" s="96" t="n">
        <v>-7.48</v>
      </c>
      <c r="BJ1999" s="96" t="n">
        <v>-13.36</v>
      </c>
      <c r="BK1999" s="96" t="n">
        <v>3.83</v>
      </c>
      <c r="BL1999" s="96" t="n">
        <v>1.73</v>
      </c>
      <c r="BM1999" s="96" t="n">
        <v>-34.51</v>
      </c>
      <c r="BN1999" s="97" t="n">
        <v>-5.74</v>
      </c>
      <c r="BO1999" s="96" t="n">
        <v>-7.23</v>
      </c>
      <c r="BP1999" s="96" t="n">
        <v>-7.89</v>
      </c>
      <c r="BQ1999" s="96" t="n">
        <v>-11.08</v>
      </c>
      <c r="BR1999" s="91" t="inlineStr">
        <is>
          <t>Stacked down</t>
        </is>
      </c>
      <c r="BS1999" s="91" t="inlineStr">
        <is>
          <t>None</t>
        </is>
      </c>
      <c r="BT1999" s="96" t="n">
        <v>37.5</v>
      </c>
      <c r="BU1999" s="91" t="inlineStr">
        <is>
          <t>N</t>
        </is>
      </c>
      <c r="BV1999" s="99">
        <f>IF(OR(BF1999&lt;&gt;"Y",BG1999&lt;&gt;"Y"),"",(AND(ISNUMBER(BQ1999),BQ1999&gt;0))+(BR1999="Stacked up")+(AND(ISNUMBER(BH1999),BH1999&gt;=-Settings!$B$17))+(AND(ISNUMBER(BK1999),ISNUMBER(BM1999),BK1999&gt;0,BM1999&gt;0))+(AND(ISNUMBER(AQ1999),AQ1999&gt;=Settings!$B$18))+(AND(ISNUMBER(BT1999),BT1999&gt;=Settings!$B$19,BT1999&lt;=Settings!$B$20))+(AND(ISNUMBER(AS1999),AS1999&gt;0))+(AND(ISNUMBER(T1999),ISNUMBER(M1999),T1999&gt;=Settings!$B$21,M1999&gt;0))+(AND(ISNUMBER(AD1999),ISNUMBER(M1999),AD1999&gt;=Settings!$B$22,M1999&gt;0))+(AY1999&gt;=1))</f>
        <v/>
      </c>
      <c r="BW1999" s="91">
        <f>IF(OR(AY1999=0,BF1999&lt;&gt;"Y",BG1999&lt;&gt;"Y"),"",1+SUMPRODUCT(($A$6:$A$2604=A1999)*($AY$6:$AY$2604&gt;0)*($BF$6:$BF$2604="Y")*($BG$6:$BG$2604="Y")*(($AY$6:$AY$2604&gt;AY1999)+($AY$6:$AY$2604=AY1999)*($AD$6:$AD$2604&gt;AD1999))))</f>
        <v/>
      </c>
    </row>
    <row r="2000" ht="23.85" customHeight="1" s="55">
      <c r="A2000" s="90" t="n">
        <v>46296</v>
      </c>
      <c r="B2000" s="91" t="inlineStr">
        <is>
          <t>STARTECK</t>
        </is>
      </c>
      <c r="C2000" s="91" t="inlineStr">
        <is>
          <t>INE992I01013</t>
        </is>
      </c>
      <c r="D2000" s="91" t="n"/>
      <c r="E2000" s="91" t="inlineStr">
        <is>
          <t>None</t>
        </is>
      </c>
      <c r="F2000" s="93" t="n">
        <v>288</v>
      </c>
      <c r="G2000" s="92" t="inlineStr">
        <is>
          <t>Y</t>
        </is>
      </c>
      <c r="H2000" s="94" t="inlineStr">
        <is>
          <t>Short-term ASM Stage 1</t>
        </is>
      </c>
      <c r="I2000" s="91" t="inlineStr">
        <is>
          <t>N</t>
        </is>
      </c>
      <c r="J2000" s="92">
        <f>IF(K2000="","N","Y")</f>
        <v/>
      </c>
      <c r="K2000" s="94">
        <f>_xlfn.TEXTJOIN("; ",TRUE,IF(P2000="52-wk low","52-wk low",""),IF(AND(AD2000&gt;=Settings!$B$12,M2000&lt;0),"Distribution",""),IF(AND(AJ2000="Y",M2000&lt;0,AK2000&lt;-Settings!$B$13),"Long unwinding",""),IF(AND(AJ2000="Y",M2000&lt;0,AK2000&gt;Settings!$B$13),"Short buildup",""))</f>
        <v/>
      </c>
      <c r="L2000" s="95" t="n">
        <v>290.95</v>
      </c>
      <c r="M2000" s="96" t="n">
        <v>-5.21</v>
      </c>
      <c r="N2000" s="93" t="n">
        <v>2520</v>
      </c>
      <c r="O2000" s="91" t="inlineStr">
        <is>
          <t>None</t>
        </is>
      </c>
      <c r="P2000" s="91" t="inlineStr">
        <is>
          <t>None</t>
        </is>
      </c>
      <c r="Q2000" s="97" t="n">
        <v>0.02</v>
      </c>
      <c r="R2000" s="96" t="n">
        <v>0.04</v>
      </c>
      <c r="S2000" s="96" t="n">
        <v>0.38</v>
      </c>
      <c r="T2000" s="96" t="n">
        <v>0.27</v>
      </c>
      <c r="U2000" s="96" t="n">
        <v>0.24</v>
      </c>
      <c r="V2000" s="103" t="n">
        <v>0.65</v>
      </c>
      <c r="W2000" s="102" t="n">
        <v>3</v>
      </c>
      <c r="X2000" s="93" t="n"/>
      <c r="Y2000" s="91" t="inlineStr">
        <is>
          <t>None</t>
        </is>
      </c>
      <c r="Z2000" s="99" t="n">
        <v>55.29</v>
      </c>
      <c r="AA2000" s="96" t="n">
        <v>0.9</v>
      </c>
      <c r="AB2000" s="96" t="n">
        <v>1.88</v>
      </c>
      <c r="AC2000" s="96" t="n">
        <v>0.54</v>
      </c>
      <c r="AD2000" s="96" t="n">
        <v>1.08</v>
      </c>
      <c r="AE2000" s="96" t="n">
        <v>0.99</v>
      </c>
      <c r="AF2000" s="103" t="n">
        <v>2.89</v>
      </c>
      <c r="AG2000" s="91" t="inlineStr">
        <is>
          <t>Normal</t>
        </is>
      </c>
      <c r="AH2000" s="100" t="n">
        <v>0</v>
      </c>
      <c r="AI2000" s="101" t="n">
        <v>0</v>
      </c>
      <c r="AJ2000" s="92" t="inlineStr">
        <is>
          <t>N</t>
        </is>
      </c>
      <c r="AK2000" s="96" t="n"/>
      <c r="AL2000" s="91" t="inlineStr">
        <is>
          <t>n/a</t>
        </is>
      </c>
      <c r="AM2000" s="93" t="n"/>
      <c r="AN2000" s="92" t="inlineStr">
        <is>
          <t>None</t>
        </is>
      </c>
      <c r="AO2000" s="102" t="n">
        <v>0</v>
      </c>
      <c r="AP2000" s="103" t="n">
        <v>0.96</v>
      </c>
      <c r="AQ2000" s="102" t="n">
        <v>60</v>
      </c>
      <c r="AR2000" s="91" t="inlineStr">
        <is>
          <t>N</t>
        </is>
      </c>
      <c r="AS2000" s="104" t="n"/>
      <c r="AT2000" s="92">
        <f>IF(AND(P2000="52-wk high",T2000&gt;=Settings!$B$7),"Y","N")</f>
        <v/>
      </c>
      <c r="AU2000" s="91">
        <f>IF(AND(AD2000&gt;=Settings!$B$8,M2000&gt;0),"Y","N")</f>
        <v/>
      </c>
      <c r="AV2000" s="91">
        <f>IF(OR(AH2000&gt;Settings!$B$9,AI2000&gt;Settings!$B$9),"Y","N")</f>
        <v/>
      </c>
      <c r="AW2000" s="91">
        <f>IF(AJ2000&lt;&gt;"Y","n/a",IF(AND(M2000&gt;0,AK2000&gt;Settings!$B$10),"Y","N"))</f>
        <v/>
      </c>
      <c r="AX2000" s="91">
        <f>IF(AO2000&gt;=Settings!$B$11,"Y","N")</f>
        <v/>
      </c>
      <c r="AY2000" s="99">
        <f>(AT2000="Y")+(AU2000="Y")+(AV2000="Y")+(AW2000="Y")+(AX2000="Y")</f>
        <v/>
      </c>
      <c r="AZ2000" s="94">
        <f>IF(AY2000=0,"None",_xlfn.TEXTJOIN(", ",TRUE(),IF(AT2000="Y","Breakout",""),IF(AU2000="Y","Accumulation",""),IF(AV2000="Y","Institutional buying",""),IF(AW2000="Y","Long buildup",""),IF(AX2000="Y","Momentum leader","")))</f>
        <v/>
      </c>
      <c r="BA2000" s="94">
        <f>IF(BW2000="","","Passes "&amp;AY2000&amp;" of 5 buy-side scans"&amp;IF(G2000="Y","; RED FLAG: filter out using Red flag column",""))</f>
        <v/>
      </c>
      <c r="BB2000" s="91" t="inlineStr">
        <is>
          <t>None</t>
        </is>
      </c>
      <c r="BC2000" s="92" t="inlineStr">
        <is>
          <t>Y</t>
        </is>
      </c>
      <c r="BD2000" s="94" t="inlineStr">
        <is>
          <t>Few traders (&lt;100 unique PAN, 30 days)</t>
        </is>
      </c>
      <c r="BE2000" s="94" t="n"/>
      <c r="BF2000" s="92">
        <f>IF(R2000*100000&gt;=Settings!$B$5,"Y","N")</f>
        <v/>
      </c>
      <c r="BG2000" s="91">
        <f>IF(F2000&gt;Settings!$B$6,"Y","N")</f>
        <v/>
      </c>
      <c r="BH2000" s="97" t="n">
        <v>-16.87</v>
      </c>
      <c r="BI2000" s="96" t="n">
        <v>21.03</v>
      </c>
      <c r="BJ2000" s="96" t="n">
        <v>16.71</v>
      </c>
      <c r="BK2000" s="96" t="n">
        <v>0.74</v>
      </c>
      <c r="BL2000" s="96" t="n">
        <v>18.79</v>
      </c>
      <c r="BM2000" s="96" t="n">
        <v>-6.33</v>
      </c>
      <c r="BN2000" s="97" t="n">
        <v>8.289999999999999</v>
      </c>
      <c r="BO2000" s="96" t="n">
        <v>11.08</v>
      </c>
      <c r="BP2000" s="96" t="n">
        <v>10.89</v>
      </c>
      <c r="BQ2000" s="96" t="n">
        <v>8.17</v>
      </c>
      <c r="BR2000" s="91" t="inlineStr">
        <is>
          <t>Mixed</t>
        </is>
      </c>
      <c r="BS2000" s="91" t="inlineStr">
        <is>
          <t>None</t>
        </is>
      </c>
      <c r="BT2000" s="96" t="n">
        <v>58.1</v>
      </c>
      <c r="BU2000" s="91" t="inlineStr">
        <is>
          <t>N</t>
        </is>
      </c>
      <c r="BV2000" s="99">
        <f>IF(OR(BF2000&lt;&gt;"Y",BG2000&lt;&gt;"Y"),"",(AND(ISNUMBER(BQ2000),BQ2000&gt;0))+(BR2000="Stacked up")+(AND(ISNUMBER(BH2000),BH2000&gt;=-Settings!$B$17))+(AND(ISNUMBER(BK2000),ISNUMBER(BM2000),BK2000&gt;0,BM2000&gt;0))+(AND(ISNUMBER(AQ2000),AQ2000&gt;=Settings!$B$18))+(AND(ISNUMBER(BT2000),BT2000&gt;=Settings!$B$19,BT2000&lt;=Settings!$B$20))+(AND(ISNUMBER(AS2000),AS2000&gt;0))+(AND(ISNUMBER(T2000),ISNUMBER(M2000),T2000&gt;=Settings!$B$21,M2000&gt;0))+(AND(ISNUMBER(AD2000),ISNUMBER(M2000),AD2000&gt;=Settings!$B$22,M2000&gt;0))+(AY2000&gt;=1))</f>
        <v/>
      </c>
      <c r="BW2000" s="91">
        <f>IF(OR(AY2000=0,BF2000&lt;&gt;"Y",BG2000&lt;&gt;"Y"),"",1+SUMPRODUCT(($A$6:$A$2604=A2000)*($AY$6:$AY$2604&gt;0)*($BF$6:$BF$2604="Y")*($BG$6:$BG$2604="Y")*(($AY$6:$AY$2604&gt;AY2000)+($AY$6:$AY$2604=AY2000)*($AD$6:$AD$2604&gt;AD2000))))</f>
        <v/>
      </c>
    </row>
    <row r="2001" ht="23.85" customHeight="1" s="55">
      <c r="A2001" s="90" t="n">
        <v>46296</v>
      </c>
      <c r="B2001" s="91" t="inlineStr">
        <is>
          <t>TAMBOLIIN</t>
        </is>
      </c>
      <c r="C2001" s="91" t="inlineStr">
        <is>
          <t>INE864J01012</t>
        </is>
      </c>
      <c r="D2001" s="91" t="n"/>
      <c r="E2001" s="91" t="inlineStr">
        <is>
          <t>None</t>
        </is>
      </c>
      <c r="F2001" s="93" t="n">
        <v>288</v>
      </c>
      <c r="G2001" s="92" t="inlineStr">
        <is>
          <t>Y</t>
        </is>
      </c>
      <c r="H2001" s="94" t="inlineStr">
        <is>
          <t>ESM Stage 1; T2T (BE series)</t>
        </is>
      </c>
      <c r="I2001" s="91" t="inlineStr">
        <is>
          <t>Y</t>
        </is>
      </c>
      <c r="J2001" s="92">
        <f>IF(K2001="","N","Y")</f>
        <v/>
      </c>
      <c r="K2001" s="94">
        <f>_xlfn.TEXTJOIN("; ",TRUE,IF(P2001="52-wk low","52-wk low",""),IF(AND(AD2001&gt;=Settings!$B$12,M2001&lt;0),"Distribution",""),IF(AND(AJ2001="Y",M2001&lt;0,AK2001&lt;-Settings!$B$13),"Long unwinding",""),IF(AND(AJ2001="Y",M2001&lt;0,AK2001&gt;Settings!$B$13),"Short buildup",""))</f>
        <v/>
      </c>
      <c r="L2001" s="95" t="n">
        <v>290</v>
      </c>
      <c r="M2001" s="96" t="n">
        <v>-1.59</v>
      </c>
      <c r="N2001" s="93" t="n">
        <v>1396</v>
      </c>
      <c r="O2001" s="91" t="inlineStr">
        <is>
          <t>None</t>
        </is>
      </c>
      <c r="P2001" s="91" t="inlineStr">
        <is>
          <t>None</t>
        </is>
      </c>
      <c r="Q2001" s="97" t="n">
        <v>0.02</v>
      </c>
      <c r="R2001" s="96" t="n">
        <v>0.07000000000000001</v>
      </c>
      <c r="S2001" s="96" t="n">
        <v>0.27</v>
      </c>
      <c r="T2001" s="96" t="n">
        <v>0.15</v>
      </c>
      <c r="U2001" s="96" t="n">
        <v>0.15</v>
      </c>
      <c r="V2001" s="103" t="n">
        <v>0.55</v>
      </c>
      <c r="W2001" s="102" t="n"/>
      <c r="X2001" s="93" t="n"/>
      <c r="Y2001" s="91" t="inlineStr">
        <is>
          <t>None</t>
        </is>
      </c>
      <c r="Z2001" s="99" t="n"/>
      <c r="AA2001" s="96" t="n"/>
      <c r="AB2001" s="96" t="n"/>
      <c r="AC2001" s="96" t="n"/>
      <c r="AD2001" s="96" t="n"/>
      <c r="AE2001" s="96" t="n"/>
      <c r="AF2001" s="103" t="n"/>
      <c r="AG2001" s="91" t="inlineStr">
        <is>
          <t>No delivery data</t>
        </is>
      </c>
      <c r="AH2001" s="100" t="n">
        <v>0</v>
      </c>
      <c r="AI2001" s="101" t="n">
        <v>0</v>
      </c>
      <c r="AJ2001" s="92" t="inlineStr">
        <is>
          <t>N</t>
        </is>
      </c>
      <c r="AK2001" s="96" t="n"/>
      <c r="AL2001" s="91" t="inlineStr">
        <is>
          <t>n/a</t>
        </is>
      </c>
      <c r="AM2001" s="93" t="n"/>
      <c r="AN2001" s="92" t="inlineStr">
        <is>
          <t>None</t>
        </is>
      </c>
      <c r="AO2001" s="102" t="n">
        <v>0</v>
      </c>
      <c r="AP2001" s="103" t="n"/>
      <c r="AQ2001" s="102" t="n"/>
      <c r="AR2001" s="91" t="inlineStr">
        <is>
          <t>N</t>
        </is>
      </c>
      <c r="AS2001" s="104" t="n"/>
      <c r="AT2001" s="92">
        <f>IF(AND(P2001="52-wk high",T2001&gt;=Settings!$B$7),"Y","N")</f>
        <v/>
      </c>
      <c r="AU2001" s="91">
        <f>IF(AND(AD2001&gt;=Settings!$B$8,M2001&gt;0),"Y","N")</f>
        <v/>
      </c>
      <c r="AV2001" s="91">
        <f>IF(OR(AH2001&gt;Settings!$B$9,AI2001&gt;Settings!$B$9),"Y","N")</f>
        <v/>
      </c>
      <c r="AW2001" s="91">
        <f>IF(AJ2001&lt;&gt;"Y","n/a",IF(AND(M2001&gt;0,AK2001&gt;Settings!$B$10),"Y","N"))</f>
        <v/>
      </c>
      <c r="AX2001" s="91">
        <f>IF(AO2001&gt;=Settings!$B$11,"Y","N")</f>
        <v/>
      </c>
      <c r="AY2001" s="99">
        <f>(AT2001="Y")+(AU2001="Y")+(AV2001="Y")+(AW2001="Y")+(AX2001="Y")</f>
        <v/>
      </c>
      <c r="AZ2001" s="94">
        <f>IF(AY2001=0,"None",_xlfn.TEXTJOIN(", ",TRUE(),IF(AT2001="Y","Breakout",""),IF(AU2001="Y","Accumulation",""),IF(AV2001="Y","Institutional buying",""),IF(AW2001="Y","Long buildup",""),IF(AX2001="Y","Momentum leader","")))</f>
        <v/>
      </c>
      <c r="BA2001" s="94">
        <f>IF(BW2001="","","Passes "&amp;AY2001&amp;" of 5 buy-side scans"&amp;IF(G2001="Y","; RED FLAG: filter out using Red flag column",""))</f>
        <v/>
      </c>
      <c r="BB2001" s="91" t="inlineStr">
        <is>
          <t>None</t>
        </is>
      </c>
      <c r="BC2001" s="92" t="inlineStr">
        <is>
          <t>Y</t>
        </is>
      </c>
      <c r="BD2001" s="94" t="inlineStr">
        <is>
          <t>Few traders (&lt;100 unique PAN, 30 days)</t>
        </is>
      </c>
      <c r="BE2001" s="94" t="n"/>
      <c r="BF2001" s="92">
        <f>IF(R2001*100000&gt;=Settings!$B$5,"Y","N")</f>
        <v/>
      </c>
      <c r="BG2001" s="91">
        <f>IF(F2001&gt;Settings!$B$6,"Y","N")</f>
        <v/>
      </c>
      <c r="BH2001" s="97" t="n">
        <v>-9.050000000000001</v>
      </c>
      <c r="BI2001" s="96" t="n">
        <v>-1.68</v>
      </c>
      <c r="BJ2001" s="96" t="n">
        <v>14.6</v>
      </c>
      <c r="BK2001" s="96" t="n">
        <v>30.28</v>
      </c>
      <c r="BL2001" s="96" t="n"/>
      <c r="BM2001" s="96" t="n"/>
      <c r="BN2001" s="97" t="n">
        <v>1.64</v>
      </c>
      <c r="BO2001" s="96" t="n">
        <v>10.82</v>
      </c>
      <c r="BP2001" s="96" t="n">
        <v>22.72</v>
      </c>
      <c r="BQ2001" s="96" t="n"/>
      <c r="BR2001" s="91" t="n"/>
      <c r="BS2001" s="91" t="inlineStr">
        <is>
          <t>None</t>
        </is>
      </c>
      <c r="BT2001" s="96" t="n">
        <v>52.2</v>
      </c>
      <c r="BU2001" s="91" t="n"/>
      <c r="BV2001" s="99">
        <f>IF(OR(BF2001&lt;&gt;"Y",BG2001&lt;&gt;"Y"),"",(AND(ISNUMBER(BQ2001),BQ2001&gt;0))+(BR2001="Stacked up")+(AND(ISNUMBER(BH2001),BH2001&gt;=-Settings!$B$17))+(AND(ISNUMBER(BK2001),ISNUMBER(BM2001),BK2001&gt;0,BM2001&gt;0))+(AND(ISNUMBER(AQ2001),AQ2001&gt;=Settings!$B$18))+(AND(ISNUMBER(BT2001),BT2001&gt;=Settings!$B$19,BT2001&lt;=Settings!$B$20))+(AND(ISNUMBER(AS2001),AS2001&gt;0))+(AND(ISNUMBER(T2001),ISNUMBER(M2001),T2001&gt;=Settings!$B$21,M2001&gt;0))+(AND(ISNUMBER(AD2001),ISNUMBER(M2001),AD2001&gt;=Settings!$B$22,M2001&gt;0))+(AY2001&gt;=1))</f>
        <v/>
      </c>
      <c r="BW2001" s="91">
        <f>IF(OR(AY2001=0,BF2001&lt;&gt;"Y",BG2001&lt;&gt;"Y"),"",1+SUMPRODUCT(($A$6:$A$2604=A2001)*($AY$6:$AY$2604&gt;0)*($BF$6:$BF$2604="Y")*($BG$6:$BG$2604="Y")*(($AY$6:$AY$2604&gt;AY2001)+($AY$6:$AY$2604=AY2001)*($AD$6:$AD$2604&gt;AD2001))))</f>
        <v/>
      </c>
    </row>
    <row r="2002" ht="23.85" customHeight="1" s="55">
      <c r="A2002" s="90" t="n">
        <v>46296</v>
      </c>
      <c r="B2002" s="91" t="inlineStr">
        <is>
          <t>AASTHA</t>
        </is>
      </c>
      <c r="C2002" s="91" t="inlineStr">
        <is>
          <t>INE2FMX01012</t>
        </is>
      </c>
      <c r="D2002" s="91" t="n"/>
      <c r="E2002" s="91" t="inlineStr">
        <is>
          <t>None</t>
        </is>
      </c>
      <c r="F2002" s="93" t="n">
        <v>286</v>
      </c>
      <c r="G2002" s="92" t="inlineStr">
        <is>
          <t>N</t>
        </is>
      </c>
      <c r="H2002" s="94" t="n"/>
      <c r="I2002" s="91" t="inlineStr">
        <is>
          <t>N</t>
        </is>
      </c>
      <c r="J2002" s="92">
        <f>IF(K2002="","N","Y")</f>
        <v/>
      </c>
      <c r="K2002" s="94">
        <f>_xlfn.TEXTJOIN("; ",TRUE,IF(P2002="52-wk low","52-wk low",""),IF(AND(AD2002&gt;=Settings!$B$12,M2002&lt;0),"Distribution",""),IF(AND(AJ2002="Y",M2002&lt;0,AK2002&lt;-Settings!$B$13),"Long unwinding",""),IF(AND(AJ2002="Y",M2002&lt;0,AK2002&gt;Settings!$B$13),"Short buildup",""))</f>
        <v/>
      </c>
      <c r="L2002" s="95" t="n">
        <v>32.45</v>
      </c>
      <c r="M2002" s="96" t="n">
        <v>-4.98</v>
      </c>
      <c r="N2002" s="93" t="n">
        <v>2481</v>
      </c>
      <c r="O2002" s="91" t="inlineStr">
        <is>
          <t>None</t>
        </is>
      </c>
      <c r="P2002" s="91" t="inlineStr">
        <is>
          <t>52-wk low</t>
        </is>
      </c>
      <c r="Q2002" s="97" t="n">
        <v>5.84</v>
      </c>
      <c r="R2002" s="96" t="n">
        <v>11.57</v>
      </c>
      <c r="S2002" s="96" t="n">
        <v>0.51</v>
      </c>
      <c r="T2002" s="96" t="n">
        <v>0.21</v>
      </c>
      <c r="U2002" s="96" t="n"/>
      <c r="V2002" s="103" t="n"/>
      <c r="W2002" s="102" t="n"/>
      <c r="X2002" s="93" t="n"/>
      <c r="Y2002" s="91" t="inlineStr">
        <is>
          <t>None</t>
        </is>
      </c>
      <c r="Z2002" s="99" t="n">
        <v>64.08</v>
      </c>
      <c r="AA2002" s="96" t="n">
        <v>1.31</v>
      </c>
      <c r="AB2002" s="96" t="n">
        <v>1.54</v>
      </c>
      <c r="AC2002" s="96" t="n">
        <v>0.76</v>
      </c>
      <c r="AD2002" s="96" t="n">
        <v>0.58</v>
      </c>
      <c r="AE2002" s="96" t="n"/>
      <c r="AF2002" s="103" t="n"/>
      <c r="AG2002" s="91" t="n"/>
      <c r="AH2002" s="100" t="n">
        <v>0</v>
      </c>
      <c r="AI2002" s="101" t="n">
        <v>0</v>
      </c>
      <c r="AJ2002" s="92" t="inlineStr">
        <is>
          <t>N</t>
        </is>
      </c>
      <c r="AK2002" s="96" t="n"/>
      <c r="AL2002" s="91" t="inlineStr">
        <is>
          <t>n/a</t>
        </is>
      </c>
      <c r="AM2002" s="93" t="n"/>
      <c r="AN2002" s="92" t="inlineStr">
        <is>
          <t>None</t>
        </is>
      </c>
      <c r="AO2002" s="102" t="n">
        <v>0</v>
      </c>
      <c r="AP2002" s="103" t="n"/>
      <c r="AQ2002" s="102" t="n"/>
      <c r="AR2002" s="91" t="inlineStr">
        <is>
          <t>N</t>
        </is>
      </c>
      <c r="AS2002" s="104" t="n"/>
      <c r="AT2002" s="92">
        <f>IF(AND(P2002="52-wk high",T2002&gt;=Settings!$B$7),"Y","N")</f>
        <v/>
      </c>
      <c r="AU2002" s="91">
        <f>IF(AND(AD2002&gt;=Settings!$B$8,M2002&gt;0),"Y","N")</f>
        <v/>
      </c>
      <c r="AV2002" s="91">
        <f>IF(OR(AH2002&gt;Settings!$B$9,AI2002&gt;Settings!$B$9),"Y","N")</f>
        <v/>
      </c>
      <c r="AW2002" s="91">
        <f>IF(AJ2002&lt;&gt;"Y","n/a",IF(AND(M2002&gt;0,AK2002&gt;Settings!$B$10),"Y","N"))</f>
        <v/>
      </c>
      <c r="AX2002" s="91">
        <f>IF(AO2002&gt;=Settings!$B$11,"Y","N")</f>
        <v/>
      </c>
      <c r="AY2002" s="99">
        <f>(AT2002="Y")+(AU2002="Y")+(AV2002="Y")+(AW2002="Y")+(AX2002="Y")</f>
        <v/>
      </c>
      <c r="AZ2002" s="94">
        <f>IF(AY2002=0,"None",_xlfn.TEXTJOIN(", ",TRUE(),IF(AT2002="Y","Breakout",""),IF(AU2002="Y","Accumulation",""),IF(AV2002="Y","Institutional buying",""),IF(AW2002="Y","Long buildup",""),IF(AX2002="Y","Momentum leader","")))</f>
        <v/>
      </c>
      <c r="BA2002" s="94">
        <f>IF(BW2002="","","Passes "&amp;AY2002&amp;" of 5 buy-side scans"&amp;IF(G2002="Y","; RED FLAG: filter out using Red flag column",""))</f>
        <v/>
      </c>
      <c r="BB2002" s="91" t="inlineStr">
        <is>
          <t>Lower</t>
        </is>
      </c>
      <c r="BC2002" s="92" t="inlineStr">
        <is>
          <t>Y</t>
        </is>
      </c>
      <c r="BD2002" s="94" t="inlineStr">
        <is>
          <t>High-low range &gt;75% in 3 months; High-low range &gt;100% in 6 months</t>
        </is>
      </c>
      <c r="BE2002" s="94" t="inlineStr">
        <is>
          <t>BONUS 1:1, ex 28-Sep-2026</t>
        </is>
      </c>
      <c r="BF2002" s="92">
        <f>IF(R2002*100000&gt;=Settings!$B$5,"Y","N")</f>
        <v/>
      </c>
      <c r="BG2002" s="91">
        <f>IF(F2002&gt;Settings!$B$6,"Y","N")</f>
        <v/>
      </c>
      <c r="BH2002" s="97" t="n">
        <v>-53.65</v>
      </c>
      <c r="BI2002" s="96" t="n">
        <v>-59.84</v>
      </c>
      <c r="BJ2002" s="96" t="n">
        <v>-60.91</v>
      </c>
      <c r="BK2002" s="96" t="n"/>
      <c r="BL2002" s="96" t="n"/>
      <c r="BM2002" s="96" t="n"/>
      <c r="BN2002" s="97" t="n">
        <v>-49.85</v>
      </c>
      <c r="BO2002" s="96" t="n">
        <v>-59.14</v>
      </c>
      <c r="BP2002" s="96" t="n"/>
      <c r="BQ2002" s="96" t="n"/>
      <c r="BR2002" s="91" t="n"/>
      <c r="BS2002" s="91" t="inlineStr">
        <is>
          <t>None</t>
        </is>
      </c>
      <c r="BT2002" s="96" t="n">
        <v>18.9</v>
      </c>
      <c r="BU2002" s="91" t="n"/>
      <c r="BV2002" s="99">
        <f>IF(OR(BF2002&lt;&gt;"Y",BG2002&lt;&gt;"Y"),"",(AND(ISNUMBER(BQ2002),BQ2002&gt;0))+(BR2002="Stacked up")+(AND(ISNUMBER(BH2002),BH2002&gt;=-Settings!$B$17))+(AND(ISNUMBER(BK2002),ISNUMBER(BM2002),BK2002&gt;0,BM2002&gt;0))+(AND(ISNUMBER(AQ2002),AQ2002&gt;=Settings!$B$18))+(AND(ISNUMBER(BT2002),BT2002&gt;=Settings!$B$19,BT2002&lt;=Settings!$B$20))+(AND(ISNUMBER(AS2002),AS2002&gt;0))+(AND(ISNUMBER(T2002),ISNUMBER(M2002),T2002&gt;=Settings!$B$21,M2002&gt;0))+(AND(ISNUMBER(AD2002),ISNUMBER(M2002),AD2002&gt;=Settings!$B$22,M2002&gt;0))+(AY2002&gt;=1))</f>
        <v/>
      </c>
      <c r="BW2002" s="91">
        <f>IF(OR(AY2002=0,BF2002&lt;&gt;"Y",BG2002&lt;&gt;"Y"),"",1+SUMPRODUCT(($A$6:$A$2604=A2002)*($AY$6:$AY$2604&gt;0)*($BF$6:$BF$2604="Y")*($BG$6:$BG$2604="Y")*(($AY$6:$AY$2604&gt;AY2002)+($AY$6:$AY$2604=AY2002)*($AD$6:$AD$2604&gt;AD2002))))</f>
        <v/>
      </c>
    </row>
    <row r="2003" ht="23.85" customHeight="1" s="55">
      <c r="A2003" s="90" t="n">
        <v>46296</v>
      </c>
      <c r="B2003" s="91" t="inlineStr">
        <is>
          <t>RHL</t>
        </is>
      </c>
      <c r="C2003" s="91" t="inlineStr">
        <is>
          <t>INE508K01013</t>
        </is>
      </c>
      <c r="D2003" s="91" t="n"/>
      <c r="E2003" s="91" t="inlineStr">
        <is>
          <t>None</t>
        </is>
      </c>
      <c r="F2003" s="93" t="n">
        <v>282</v>
      </c>
      <c r="G2003" s="92" t="inlineStr">
        <is>
          <t>N</t>
        </is>
      </c>
      <c r="H2003" s="94" t="n"/>
      <c r="I2003" s="91" t="inlineStr">
        <is>
          <t>N</t>
        </is>
      </c>
      <c r="J2003" s="92">
        <f>IF(K2003="","N","Y")</f>
        <v/>
      </c>
      <c r="K2003" s="94">
        <f>_xlfn.TEXTJOIN("; ",TRUE,IF(P2003="52-wk low","52-wk low",""),IF(AND(AD2003&gt;=Settings!$B$12,M2003&lt;0),"Distribution",""),IF(AND(AJ2003="Y",M2003&lt;0,AK2003&lt;-Settings!$B$13),"Long unwinding",""),IF(AND(AJ2003="Y",M2003&lt;0,AK2003&gt;Settings!$B$13),"Short buildup",""))</f>
        <v/>
      </c>
      <c r="L2003" s="95" t="n">
        <v>162.92</v>
      </c>
      <c r="M2003" s="96" t="n">
        <v>-1.37</v>
      </c>
      <c r="N2003" s="93" t="n">
        <v>1238</v>
      </c>
      <c r="O2003" s="91" t="inlineStr">
        <is>
          <t>None</t>
        </is>
      </c>
      <c r="P2003" s="91" t="inlineStr">
        <is>
          <t>52-wk low</t>
        </is>
      </c>
      <c r="Q2003" s="97" t="n">
        <v>0.03</v>
      </c>
      <c r="R2003" s="96" t="n">
        <v>0.04</v>
      </c>
      <c r="S2003" s="96" t="n">
        <v>0.5600000000000001</v>
      </c>
      <c r="T2003" s="96" t="n">
        <v>0.57</v>
      </c>
      <c r="U2003" s="96" t="n">
        <v>0.31</v>
      </c>
      <c r="V2003" s="103" t="n">
        <v>0.53</v>
      </c>
      <c r="W2003" s="102" t="n">
        <v>2</v>
      </c>
      <c r="X2003" s="93" t="n"/>
      <c r="Y2003" s="91" t="inlineStr">
        <is>
          <t>None</t>
        </is>
      </c>
      <c r="Z2003" s="99" t="n">
        <v>54.69</v>
      </c>
      <c r="AA2003" s="96" t="n">
        <v>0.64</v>
      </c>
      <c r="AB2003" s="96" t="n">
        <v>0.68</v>
      </c>
      <c r="AC2003" s="96" t="n">
        <v>0.36</v>
      </c>
      <c r="AD2003" s="96" t="n">
        <v>0.4</v>
      </c>
      <c r="AE2003" s="96" t="n">
        <v>0.25</v>
      </c>
      <c r="AF2003" s="103" t="n">
        <v>1.23</v>
      </c>
      <c r="AG2003" s="91" t="inlineStr">
        <is>
          <t>Normal</t>
        </is>
      </c>
      <c r="AH2003" s="100" t="n">
        <v>0</v>
      </c>
      <c r="AI2003" s="101" t="n">
        <v>0</v>
      </c>
      <c r="AJ2003" s="92" t="inlineStr">
        <is>
          <t>N</t>
        </is>
      </c>
      <c r="AK2003" s="96" t="n"/>
      <c r="AL2003" s="91" t="inlineStr">
        <is>
          <t>n/a</t>
        </is>
      </c>
      <c r="AM2003" s="93" t="n"/>
      <c r="AN2003" s="92" t="inlineStr">
        <is>
          <t>None</t>
        </is>
      </c>
      <c r="AO2003" s="102" t="n">
        <v>0</v>
      </c>
      <c r="AP2003" s="103" t="n">
        <v>0.6</v>
      </c>
      <c r="AQ2003" s="102" t="n">
        <v>20</v>
      </c>
      <c r="AR2003" s="91" t="inlineStr">
        <is>
          <t>N</t>
        </is>
      </c>
      <c r="AS2003" s="104" t="n"/>
      <c r="AT2003" s="92">
        <f>IF(AND(P2003="52-wk high",T2003&gt;=Settings!$B$7),"Y","N")</f>
        <v/>
      </c>
      <c r="AU2003" s="91">
        <f>IF(AND(AD2003&gt;=Settings!$B$8,M2003&gt;0),"Y","N")</f>
        <v/>
      </c>
      <c r="AV2003" s="91">
        <f>IF(OR(AH2003&gt;Settings!$B$9,AI2003&gt;Settings!$B$9),"Y","N")</f>
        <v/>
      </c>
      <c r="AW2003" s="91">
        <f>IF(AJ2003&lt;&gt;"Y","n/a",IF(AND(M2003&gt;0,AK2003&gt;Settings!$B$10),"Y","N"))</f>
        <v/>
      </c>
      <c r="AX2003" s="91">
        <f>IF(AO2003&gt;=Settings!$B$11,"Y","N")</f>
        <v/>
      </c>
      <c r="AY2003" s="99">
        <f>(AT2003="Y")+(AU2003="Y")+(AV2003="Y")+(AW2003="Y")+(AX2003="Y")</f>
        <v/>
      </c>
      <c r="AZ2003" s="94">
        <f>IF(AY2003=0,"None",_xlfn.TEXTJOIN(", ",TRUE(),IF(AT2003="Y","Breakout",""),IF(AU2003="Y","Accumulation",""),IF(AV2003="Y","Institutional buying",""),IF(AW2003="Y","Long buildup",""),IF(AX2003="Y","Momentum leader","")))</f>
        <v/>
      </c>
      <c r="BA2003" s="94">
        <f>IF(BW2003="","","Passes "&amp;AY2003&amp;" of 5 buy-side scans"&amp;IF(G2003="Y","; RED FLAG: filter out using Red flag column",""))</f>
        <v/>
      </c>
      <c r="BB2003" s="91" t="inlineStr">
        <is>
          <t>None</t>
        </is>
      </c>
      <c r="BC2003" s="92" t="inlineStr">
        <is>
          <t>Y</t>
        </is>
      </c>
      <c r="BD2003" s="94" t="inlineStr">
        <is>
          <t>Few traders (&lt;100 unique PAN, 30 days)</t>
        </is>
      </c>
      <c r="BE2003" s="94" t="n"/>
      <c r="BF2003" s="92">
        <f>IF(R2003*100000&gt;=Settings!$B$5,"Y","N")</f>
        <v/>
      </c>
      <c r="BG2003" s="91">
        <f>IF(F2003&gt;Settings!$B$6,"Y","N")</f>
        <v/>
      </c>
      <c r="BH2003" s="97" t="n">
        <v>-40.52</v>
      </c>
      <c r="BI2003" s="96" t="n">
        <v>-8.35</v>
      </c>
      <c r="BJ2003" s="96" t="n">
        <v>-3.85</v>
      </c>
      <c r="BK2003" s="96" t="n">
        <v>-7.41</v>
      </c>
      <c r="BL2003" s="96" t="n">
        <v>-5.31</v>
      </c>
      <c r="BM2003" s="96" t="n">
        <v>-33.58</v>
      </c>
      <c r="BN2003" s="97" t="n">
        <v>-3.9</v>
      </c>
      <c r="BO2003" s="96" t="n">
        <v>-4.7</v>
      </c>
      <c r="BP2003" s="96" t="n">
        <v>-6.8</v>
      </c>
      <c r="BQ2003" s="96" t="n">
        <v>-12.29</v>
      </c>
      <c r="BR2003" s="91" t="inlineStr">
        <is>
          <t>Stacked down</t>
        </is>
      </c>
      <c r="BS2003" s="91" t="inlineStr">
        <is>
          <t>None</t>
        </is>
      </c>
      <c r="BT2003" s="96" t="n">
        <v>36</v>
      </c>
      <c r="BU2003" s="91" t="inlineStr">
        <is>
          <t>N</t>
        </is>
      </c>
      <c r="BV2003" s="99">
        <f>IF(OR(BF2003&lt;&gt;"Y",BG2003&lt;&gt;"Y"),"",(AND(ISNUMBER(BQ2003),BQ2003&gt;0))+(BR2003="Stacked up")+(AND(ISNUMBER(BH2003),BH2003&gt;=-Settings!$B$17))+(AND(ISNUMBER(BK2003),ISNUMBER(BM2003),BK2003&gt;0,BM2003&gt;0))+(AND(ISNUMBER(AQ2003),AQ2003&gt;=Settings!$B$18))+(AND(ISNUMBER(BT2003),BT2003&gt;=Settings!$B$19,BT2003&lt;=Settings!$B$20))+(AND(ISNUMBER(AS2003),AS2003&gt;0))+(AND(ISNUMBER(T2003),ISNUMBER(M2003),T2003&gt;=Settings!$B$21,M2003&gt;0))+(AND(ISNUMBER(AD2003),ISNUMBER(M2003),AD2003&gt;=Settings!$B$22,M2003&gt;0))+(AY2003&gt;=1))</f>
        <v/>
      </c>
      <c r="BW2003" s="91">
        <f>IF(OR(AY2003=0,BF2003&lt;&gt;"Y",BG2003&lt;&gt;"Y"),"",1+SUMPRODUCT(($A$6:$A$2604=A2003)*($AY$6:$AY$2604&gt;0)*($BF$6:$BF$2604="Y")*($BG$6:$BG$2604="Y")*(($AY$6:$AY$2604&gt;AY2003)+($AY$6:$AY$2604=AY2003)*($AD$6:$AD$2604&gt;AD2003))))</f>
        <v/>
      </c>
    </row>
    <row r="2004" ht="23.85" customHeight="1" s="55">
      <c r="A2004" s="90" t="n">
        <v>46296</v>
      </c>
      <c r="B2004" s="91" t="inlineStr">
        <is>
          <t>SCANSTL</t>
        </is>
      </c>
      <c r="C2004" s="91" t="inlineStr">
        <is>
          <t>INE099G01011</t>
        </is>
      </c>
      <c r="D2004" s="91" t="n"/>
      <c r="E2004" s="91" t="inlineStr">
        <is>
          <t>None</t>
        </is>
      </c>
      <c r="F2004" s="93" t="n">
        <v>282</v>
      </c>
      <c r="G2004" s="92" t="inlineStr">
        <is>
          <t>Y</t>
        </is>
      </c>
      <c r="H2004" s="94" t="inlineStr">
        <is>
          <t>ESM Stage 1; T2T (BE series)</t>
        </is>
      </c>
      <c r="I2004" s="91" t="inlineStr">
        <is>
          <t>Y</t>
        </is>
      </c>
      <c r="J2004" s="92">
        <f>IF(K2004="","N","Y")</f>
        <v/>
      </c>
      <c r="K2004" s="94">
        <f>_xlfn.TEXTJOIN("; ",TRUE,IF(P2004="52-wk low","52-wk low",""),IF(AND(AD2004&gt;=Settings!$B$12,M2004&lt;0),"Distribution",""),IF(AND(AJ2004="Y",M2004&lt;0,AK2004&lt;-Settings!$B$13),"Long unwinding",""),IF(AND(AJ2004="Y",M2004&lt;0,AK2004&gt;Settings!$B$13),"Short buildup",""))</f>
        <v/>
      </c>
      <c r="L2004" s="95" t="n">
        <v>48.19</v>
      </c>
      <c r="M2004" s="96" t="n">
        <v>-2.39</v>
      </c>
      <c r="N2004" s="93" t="n">
        <v>1838</v>
      </c>
      <c r="O2004" s="91" t="inlineStr">
        <is>
          <t>None</t>
        </is>
      </c>
      <c r="P2004" s="91" t="inlineStr">
        <is>
          <t>None</t>
        </is>
      </c>
      <c r="Q2004" s="97" t="n">
        <v>0.11</v>
      </c>
      <c r="R2004" s="96" t="n">
        <v>0.33</v>
      </c>
      <c r="S2004" s="96" t="n">
        <v>0.31</v>
      </c>
      <c r="T2004" s="96" t="n">
        <v>0.06</v>
      </c>
      <c r="U2004" s="96" t="n">
        <v>0.07000000000000001</v>
      </c>
      <c r="V2004" s="103" t="n">
        <v>0.23</v>
      </c>
      <c r="W2004" s="102" t="n"/>
      <c r="X2004" s="93" t="n"/>
      <c r="Y2004" s="91" t="inlineStr">
        <is>
          <t>None</t>
        </is>
      </c>
      <c r="Z2004" s="99" t="n"/>
      <c r="AA2004" s="96" t="n"/>
      <c r="AB2004" s="96" t="n"/>
      <c r="AC2004" s="96" t="n"/>
      <c r="AD2004" s="96" t="n"/>
      <c r="AE2004" s="96" t="n"/>
      <c r="AF2004" s="103" t="n"/>
      <c r="AG2004" s="91" t="inlineStr">
        <is>
          <t>No delivery data</t>
        </is>
      </c>
      <c r="AH2004" s="100" t="n">
        <v>0</v>
      </c>
      <c r="AI2004" s="101" t="n">
        <v>0</v>
      </c>
      <c r="AJ2004" s="92" t="inlineStr">
        <is>
          <t>N</t>
        </is>
      </c>
      <c r="AK2004" s="96" t="n"/>
      <c r="AL2004" s="91" t="inlineStr">
        <is>
          <t>n/a</t>
        </is>
      </c>
      <c r="AM2004" s="93" t="n"/>
      <c r="AN2004" s="92" t="inlineStr">
        <is>
          <t>None</t>
        </is>
      </c>
      <c r="AO2004" s="102" t="n">
        <v>0</v>
      </c>
      <c r="AP2004" s="103" t="n"/>
      <c r="AQ2004" s="102" t="n"/>
      <c r="AR2004" s="91" t="inlineStr">
        <is>
          <t>N</t>
        </is>
      </c>
      <c r="AS2004" s="104" t="n"/>
      <c r="AT2004" s="92">
        <f>IF(AND(P2004="52-wk high",T2004&gt;=Settings!$B$7),"Y","N")</f>
        <v/>
      </c>
      <c r="AU2004" s="91">
        <f>IF(AND(AD2004&gt;=Settings!$B$8,M2004&gt;0),"Y","N")</f>
        <v/>
      </c>
      <c r="AV2004" s="91">
        <f>IF(OR(AH2004&gt;Settings!$B$9,AI2004&gt;Settings!$B$9),"Y","N")</f>
        <v/>
      </c>
      <c r="AW2004" s="91">
        <f>IF(AJ2004&lt;&gt;"Y","n/a",IF(AND(M2004&gt;0,AK2004&gt;Settings!$B$10),"Y","N"))</f>
        <v/>
      </c>
      <c r="AX2004" s="91">
        <f>IF(AO2004&gt;=Settings!$B$11,"Y","N")</f>
        <v/>
      </c>
      <c r="AY2004" s="99">
        <f>(AT2004="Y")+(AU2004="Y")+(AV2004="Y")+(AW2004="Y")+(AX2004="Y")</f>
        <v/>
      </c>
      <c r="AZ2004" s="94">
        <f>IF(AY2004=0,"None",_xlfn.TEXTJOIN(", ",TRUE(),IF(AT2004="Y","Breakout",""),IF(AU2004="Y","Accumulation",""),IF(AV2004="Y","Institutional buying",""),IF(AW2004="Y","Long buildup",""),IF(AX2004="Y","Momentum leader","")))</f>
        <v/>
      </c>
      <c r="BA2004" s="94">
        <f>IF(BW2004="","","Passes "&amp;AY2004&amp;" of 5 buy-side scans"&amp;IF(G2004="Y","; RED FLAG: filter out using Red flag column",""))</f>
        <v/>
      </c>
      <c r="BB2004" s="91" t="inlineStr">
        <is>
          <t>None</t>
        </is>
      </c>
      <c r="BC2004" s="92" t="inlineStr">
        <is>
          <t>Y</t>
        </is>
      </c>
      <c r="BD2004" s="94" t="inlineStr">
        <is>
          <t>Few traders (&lt;100 unique PAN, 30 days)</t>
        </is>
      </c>
      <c r="BE2004" s="94" t="n"/>
      <c r="BF2004" s="92">
        <f>IF(R2004*100000&gt;=Settings!$B$5,"Y","N")</f>
        <v/>
      </c>
      <c r="BG2004" s="91">
        <f>IF(F2004&gt;Settings!$B$6,"Y","N")</f>
        <v/>
      </c>
      <c r="BH2004" s="97" t="n">
        <v>-29.97</v>
      </c>
      <c r="BI2004" s="96" t="n">
        <v>-5.49</v>
      </c>
      <c r="BJ2004" s="96" t="n">
        <v>-15.74</v>
      </c>
      <c r="BK2004" s="96" t="n">
        <v>17.31</v>
      </c>
      <c r="BL2004" s="96" t="n"/>
      <c r="BM2004" s="96" t="n"/>
      <c r="BN2004" s="97" t="n">
        <v>-9.43</v>
      </c>
      <c r="BO2004" s="96" t="n">
        <v>-10.56</v>
      </c>
      <c r="BP2004" s="96" t="n">
        <v>-3.9</v>
      </c>
      <c r="BQ2004" s="96" t="n"/>
      <c r="BR2004" s="91" t="n"/>
      <c r="BS2004" s="91" t="inlineStr">
        <is>
          <t>None</t>
        </is>
      </c>
      <c r="BT2004" s="96" t="n">
        <v>28.3</v>
      </c>
      <c r="BU2004" s="91" t="n"/>
      <c r="BV2004" s="99">
        <f>IF(OR(BF2004&lt;&gt;"Y",BG2004&lt;&gt;"Y"),"",(AND(ISNUMBER(BQ2004),BQ2004&gt;0))+(BR2004="Stacked up")+(AND(ISNUMBER(BH2004),BH2004&gt;=-Settings!$B$17))+(AND(ISNUMBER(BK2004),ISNUMBER(BM2004),BK2004&gt;0,BM2004&gt;0))+(AND(ISNUMBER(AQ2004),AQ2004&gt;=Settings!$B$18))+(AND(ISNUMBER(BT2004),BT2004&gt;=Settings!$B$19,BT2004&lt;=Settings!$B$20))+(AND(ISNUMBER(AS2004),AS2004&gt;0))+(AND(ISNUMBER(T2004),ISNUMBER(M2004),T2004&gt;=Settings!$B$21,M2004&gt;0))+(AND(ISNUMBER(AD2004),ISNUMBER(M2004),AD2004&gt;=Settings!$B$22,M2004&gt;0))+(AY2004&gt;=1))</f>
        <v/>
      </c>
      <c r="BW2004" s="91">
        <f>IF(OR(AY2004=0,BF2004&lt;&gt;"Y",BG2004&lt;&gt;"Y"),"",1+SUMPRODUCT(($A$6:$A$2604=A2004)*($AY$6:$AY$2604&gt;0)*($BF$6:$BF$2604="Y")*($BG$6:$BG$2604="Y")*(($AY$6:$AY$2604&gt;AY2004)+($AY$6:$AY$2604=AY2004)*($AD$6:$AD$2604&gt;AD2004))))</f>
        <v/>
      </c>
    </row>
    <row r="2005" ht="23.85" customHeight="1" s="55">
      <c r="A2005" s="90" t="n">
        <v>46296</v>
      </c>
      <c r="B2005" s="91" t="inlineStr">
        <is>
          <t>ANNAPURNA</t>
        </is>
      </c>
      <c r="C2005" s="91" t="inlineStr">
        <is>
          <t>INE0MGM01017</t>
        </is>
      </c>
      <c r="D2005" s="91" t="n"/>
      <c r="E2005" s="91" t="inlineStr">
        <is>
          <t>None</t>
        </is>
      </c>
      <c r="F2005" s="93" t="n">
        <v>281</v>
      </c>
      <c r="G2005" s="92" t="inlineStr">
        <is>
          <t>N</t>
        </is>
      </c>
      <c r="H2005" s="94" t="n"/>
      <c r="I2005" s="91" t="inlineStr">
        <is>
          <t>N</t>
        </is>
      </c>
      <c r="J2005" s="92">
        <f>IF(K2005="","N","Y")</f>
        <v/>
      </c>
      <c r="K2005" s="94">
        <f>_xlfn.TEXTJOIN("; ",TRUE,IF(P2005="52-wk low","52-wk low",""),IF(AND(AD2005&gt;=Settings!$B$12,M2005&lt;0),"Distribution",""),IF(AND(AJ2005="Y",M2005&lt;0,AK2005&lt;-Settings!$B$13),"Long unwinding",""),IF(AND(AJ2005="Y",M2005&lt;0,AK2005&gt;Settings!$B$13),"Short buildup",""))</f>
        <v/>
      </c>
      <c r="L2005" s="95" t="n">
        <v>128.6</v>
      </c>
      <c r="M2005" s="96" t="n">
        <v>-1.83</v>
      </c>
      <c r="N2005" s="93" t="n">
        <v>1539</v>
      </c>
      <c r="O2005" s="91" t="inlineStr">
        <is>
          <t>None</t>
        </is>
      </c>
      <c r="P2005" s="91" t="inlineStr">
        <is>
          <t>None</t>
        </is>
      </c>
      <c r="Q2005" s="97" t="n">
        <v>0.4</v>
      </c>
      <c r="R2005" s="96" t="n">
        <v>0.43</v>
      </c>
      <c r="S2005" s="96" t="n">
        <v>0.96</v>
      </c>
      <c r="T2005" s="96" t="n"/>
      <c r="U2005" s="96" t="n"/>
      <c r="V2005" s="103" t="n"/>
      <c r="W2005" s="102" t="n"/>
      <c r="X2005" s="93" t="n"/>
      <c r="Y2005" s="91" t="inlineStr">
        <is>
          <t>None</t>
        </is>
      </c>
      <c r="Z2005" s="99" t="n">
        <v>67.90000000000001</v>
      </c>
      <c r="AA2005" s="96" t="n">
        <v>0.95</v>
      </c>
      <c r="AB2005" s="96" t="n"/>
      <c r="AC2005" s="96" t="n">
        <v>0.9</v>
      </c>
      <c r="AD2005" s="96" t="n"/>
      <c r="AE2005" s="96" t="n"/>
      <c r="AF2005" s="103" t="n"/>
      <c r="AG2005" s="91" t="n"/>
      <c r="AH2005" s="100" t="n">
        <v>0</v>
      </c>
      <c r="AI2005" s="101" t="n">
        <v>0</v>
      </c>
      <c r="AJ2005" s="92" t="inlineStr">
        <is>
          <t>N</t>
        </is>
      </c>
      <c r="AK2005" s="96" t="n"/>
      <c r="AL2005" s="91" t="inlineStr">
        <is>
          <t>n/a</t>
        </is>
      </c>
      <c r="AM2005" s="93" t="n"/>
      <c r="AN2005" s="92" t="inlineStr">
        <is>
          <t>None</t>
        </is>
      </c>
      <c r="AO2005" s="102" t="n">
        <v>0</v>
      </c>
      <c r="AP2005" s="103" t="n"/>
      <c r="AQ2005" s="102" t="n"/>
      <c r="AR2005" s="91" t="inlineStr">
        <is>
          <t>N</t>
        </is>
      </c>
      <c r="AS2005" s="104" t="n"/>
      <c r="AT2005" s="92">
        <f>IF(AND(P2005="52-wk high",T2005&gt;=Settings!$B$7),"Y","N")</f>
        <v/>
      </c>
      <c r="AU2005" s="91">
        <f>IF(AND(AD2005&gt;=Settings!$B$8,M2005&gt;0),"Y","N")</f>
        <v/>
      </c>
      <c r="AV2005" s="91">
        <f>IF(OR(AH2005&gt;Settings!$B$9,AI2005&gt;Settings!$B$9),"Y","N")</f>
        <v/>
      </c>
      <c r="AW2005" s="91">
        <f>IF(AJ2005&lt;&gt;"Y","n/a",IF(AND(M2005&gt;0,AK2005&gt;Settings!$B$10),"Y","N"))</f>
        <v/>
      </c>
      <c r="AX2005" s="91">
        <f>IF(AO2005&gt;=Settings!$B$11,"Y","N")</f>
        <v/>
      </c>
      <c r="AY2005" s="99">
        <f>(AT2005="Y")+(AU2005="Y")+(AV2005="Y")+(AW2005="Y")+(AX2005="Y")</f>
        <v/>
      </c>
      <c r="AZ2005" s="94">
        <f>IF(AY2005=0,"None",_xlfn.TEXTJOIN(", ",TRUE(),IF(AT2005="Y","Breakout",""),IF(AU2005="Y","Accumulation",""),IF(AV2005="Y","Institutional buying",""),IF(AW2005="Y","Long buildup",""),IF(AX2005="Y","Momentum leader","")))</f>
        <v/>
      </c>
      <c r="BA2005" s="94">
        <f>IF(BW2005="","","Passes "&amp;AY2005&amp;" of 5 buy-side scans"&amp;IF(G2005="Y","; RED FLAG: filter out using Red flag column",""))</f>
        <v/>
      </c>
      <c r="BB2005" s="91" t="inlineStr">
        <is>
          <t>None</t>
        </is>
      </c>
      <c r="BC2005" s="92" t="inlineStr">
        <is>
          <t>N</t>
        </is>
      </c>
      <c r="BD2005" s="94" t="n"/>
      <c r="BE2005" s="94" t="n"/>
      <c r="BF2005" s="92">
        <f>IF(R2005*100000&gt;=Settings!$B$5,"Y","N")</f>
        <v/>
      </c>
      <c r="BG2005" s="91">
        <f>IF(F2005&gt;Settings!$B$6,"Y","N")</f>
        <v/>
      </c>
      <c r="BH2005" s="97" t="n">
        <v>-55.19</v>
      </c>
      <c r="BI2005" s="96" t="n">
        <v>-1.96</v>
      </c>
      <c r="BJ2005" s="96" t="n">
        <v>-11.77</v>
      </c>
      <c r="BK2005" s="96" t="n"/>
      <c r="BL2005" s="96" t="n"/>
      <c r="BM2005" s="96" t="n"/>
      <c r="BN2005" s="97" t="n">
        <v>-4.32</v>
      </c>
      <c r="BO2005" s="96" t="n"/>
      <c r="BP2005" s="96" t="n"/>
      <c r="BQ2005" s="96" t="n"/>
      <c r="BR2005" s="91" t="n"/>
      <c r="BS2005" s="91" t="n"/>
      <c r="BT2005" s="96" t="n">
        <v>39.4</v>
      </c>
      <c r="BU2005" s="91" t="n"/>
      <c r="BV2005" s="99">
        <f>IF(OR(BF2005&lt;&gt;"Y",BG2005&lt;&gt;"Y"),"",(AND(ISNUMBER(BQ2005),BQ2005&gt;0))+(BR2005="Stacked up")+(AND(ISNUMBER(BH2005),BH2005&gt;=-Settings!$B$17))+(AND(ISNUMBER(BK2005),ISNUMBER(BM2005),BK2005&gt;0,BM2005&gt;0))+(AND(ISNUMBER(AQ2005),AQ2005&gt;=Settings!$B$18))+(AND(ISNUMBER(BT2005),BT2005&gt;=Settings!$B$19,BT2005&lt;=Settings!$B$20))+(AND(ISNUMBER(AS2005),AS2005&gt;0))+(AND(ISNUMBER(T2005),ISNUMBER(M2005),T2005&gt;=Settings!$B$21,M2005&gt;0))+(AND(ISNUMBER(AD2005),ISNUMBER(M2005),AD2005&gt;=Settings!$B$22,M2005&gt;0))+(AY2005&gt;=1))</f>
        <v/>
      </c>
      <c r="BW2005" s="91">
        <f>IF(OR(AY2005=0,BF2005&lt;&gt;"Y",BG2005&lt;&gt;"Y"),"",1+SUMPRODUCT(($A$6:$A$2604=A2005)*($AY$6:$AY$2604&gt;0)*($BF$6:$BF$2604="Y")*($BG$6:$BG$2604="Y")*(($AY$6:$AY$2604&gt;AY2005)+($AY$6:$AY$2604=AY2005)*($AD$6:$AD$2604&gt;AD2005))))</f>
        <v/>
      </c>
    </row>
    <row r="2006" ht="23.85" customHeight="1" s="55">
      <c r="A2006" s="90" t="n">
        <v>46296</v>
      </c>
      <c r="B2006" s="91" t="inlineStr">
        <is>
          <t>DYNPRO</t>
        </is>
      </c>
      <c r="C2006" s="91" t="inlineStr">
        <is>
          <t>INE256H01015</t>
        </is>
      </c>
      <c r="D2006" s="91" t="n"/>
      <c r="E2006" s="91" t="inlineStr">
        <is>
          <t>None</t>
        </is>
      </c>
      <c r="F2006" s="93" t="n">
        <v>279</v>
      </c>
      <c r="G2006" s="92" t="inlineStr">
        <is>
          <t>N</t>
        </is>
      </c>
      <c r="H2006" s="94" t="n"/>
      <c r="I2006" s="91" t="inlineStr">
        <is>
          <t>N</t>
        </is>
      </c>
      <c r="J2006" s="92">
        <f>IF(K2006="","N","Y")</f>
        <v/>
      </c>
      <c r="K2006" s="94">
        <f>_xlfn.TEXTJOIN("; ",TRUE,IF(P2006="52-wk low","52-wk low",""),IF(AND(AD2006&gt;=Settings!$B$12,M2006&lt;0),"Distribution",""),IF(AND(AJ2006="Y",M2006&lt;0,AK2006&lt;-Settings!$B$13),"Long unwinding",""),IF(AND(AJ2006="Y",M2006&lt;0,AK2006&gt;Settings!$B$13),"Short buildup",""))</f>
        <v/>
      </c>
      <c r="L2006" s="95" t="n">
        <v>224.58</v>
      </c>
      <c r="M2006" s="96" t="n">
        <v>0.45</v>
      </c>
      <c r="N2006" s="93" t="n">
        <v>458</v>
      </c>
      <c r="O2006" s="91" t="inlineStr">
        <is>
          <t>None</t>
        </is>
      </c>
      <c r="P2006" s="91" t="inlineStr">
        <is>
          <t>None</t>
        </is>
      </c>
      <c r="Q2006" s="97" t="n">
        <v>0.04</v>
      </c>
      <c r="R2006" s="96" t="n">
        <v>0.15</v>
      </c>
      <c r="S2006" s="96" t="n">
        <v>0.24</v>
      </c>
      <c r="T2006" s="96" t="n">
        <v>0.22</v>
      </c>
      <c r="U2006" s="96" t="n">
        <v>0.22</v>
      </c>
      <c r="V2006" s="103" t="n">
        <v>0.91</v>
      </c>
      <c r="W2006" s="102" t="n">
        <v>3</v>
      </c>
      <c r="X2006" s="93" t="n"/>
      <c r="Y2006" s="91" t="inlineStr">
        <is>
          <t>None</t>
        </is>
      </c>
      <c r="Z2006" s="99" t="n">
        <v>64.09</v>
      </c>
      <c r="AA2006" s="96" t="n">
        <v>0.89</v>
      </c>
      <c r="AB2006" s="96" t="n">
        <v>0.9</v>
      </c>
      <c r="AC2006" s="96" t="n">
        <v>0.21</v>
      </c>
      <c r="AD2006" s="96" t="n">
        <v>0.19</v>
      </c>
      <c r="AE2006" s="96" t="n">
        <v>0.21</v>
      </c>
      <c r="AF2006" s="103" t="n">
        <v>1.1</v>
      </c>
      <c r="AG2006" s="91" t="inlineStr">
        <is>
          <t>Normal</t>
        </is>
      </c>
      <c r="AH2006" s="100" t="n">
        <v>0</v>
      </c>
      <c r="AI2006" s="101" t="n">
        <v>0</v>
      </c>
      <c r="AJ2006" s="92" t="inlineStr">
        <is>
          <t>N</t>
        </is>
      </c>
      <c r="AK2006" s="96" t="n"/>
      <c r="AL2006" s="91" t="inlineStr">
        <is>
          <t>n/a</t>
        </is>
      </c>
      <c r="AM2006" s="93" t="n"/>
      <c r="AN2006" s="92" t="inlineStr">
        <is>
          <t>None</t>
        </is>
      </c>
      <c r="AO2006" s="102" t="n">
        <v>0</v>
      </c>
      <c r="AP2006" s="103" t="n">
        <v>0.6899999999999999</v>
      </c>
      <c r="AQ2006" s="102" t="n">
        <v>35</v>
      </c>
      <c r="AR2006" s="91" t="inlineStr">
        <is>
          <t>N</t>
        </is>
      </c>
      <c r="AS2006" s="104" t="n"/>
      <c r="AT2006" s="92">
        <f>IF(AND(P2006="52-wk high",T2006&gt;=Settings!$B$7),"Y","N")</f>
        <v/>
      </c>
      <c r="AU2006" s="91">
        <f>IF(AND(AD2006&gt;=Settings!$B$8,M2006&gt;0),"Y","N")</f>
        <v/>
      </c>
      <c r="AV2006" s="91">
        <f>IF(OR(AH2006&gt;Settings!$B$9,AI2006&gt;Settings!$B$9),"Y","N")</f>
        <v/>
      </c>
      <c r="AW2006" s="91">
        <f>IF(AJ2006&lt;&gt;"Y","n/a",IF(AND(M2006&gt;0,AK2006&gt;Settings!$B$10),"Y","N"))</f>
        <v/>
      </c>
      <c r="AX2006" s="91">
        <f>IF(AO2006&gt;=Settings!$B$11,"Y","N")</f>
        <v/>
      </c>
      <c r="AY2006" s="99">
        <f>(AT2006="Y")+(AU2006="Y")+(AV2006="Y")+(AW2006="Y")+(AX2006="Y")</f>
        <v/>
      </c>
      <c r="AZ2006" s="94">
        <f>IF(AY2006=0,"None",_xlfn.TEXTJOIN(", ",TRUE(),IF(AT2006="Y","Breakout",""),IF(AU2006="Y","Accumulation",""),IF(AV2006="Y","Institutional buying",""),IF(AW2006="Y","Long buildup",""),IF(AX2006="Y","Momentum leader","")))</f>
        <v/>
      </c>
      <c r="BA2006" s="94">
        <f>IF(BW2006="","","Passes "&amp;AY2006&amp;" of 5 buy-side scans"&amp;IF(G2006="Y","; RED FLAG: filter out using Red flag column",""))</f>
        <v/>
      </c>
      <c r="BB2006" s="91" t="inlineStr">
        <is>
          <t>None</t>
        </is>
      </c>
      <c r="BC2006" s="92" t="inlineStr">
        <is>
          <t>Y</t>
        </is>
      </c>
      <c r="BD2006" s="94" t="inlineStr">
        <is>
          <t>Few traders (&lt;100 unique PAN, 30 days)</t>
        </is>
      </c>
      <c r="BE2006" s="94" t="n"/>
      <c r="BF2006" s="92">
        <f>IF(R2006*100000&gt;=Settings!$B$5,"Y","N")</f>
        <v/>
      </c>
      <c r="BG2006" s="91">
        <f>IF(F2006&gt;Settings!$B$6,"Y","N")</f>
        <v/>
      </c>
      <c r="BH2006" s="97" t="n">
        <v>-38.81</v>
      </c>
      <c r="BI2006" s="96" t="n">
        <v>-3.55</v>
      </c>
      <c r="BJ2006" s="96" t="n">
        <v>-2.44</v>
      </c>
      <c r="BK2006" s="96" t="n">
        <v>-7.22</v>
      </c>
      <c r="BL2006" s="96" t="n">
        <v>9.58</v>
      </c>
      <c r="BM2006" s="96" t="n">
        <v>-34.71</v>
      </c>
      <c r="BN2006" s="97" t="n">
        <v>-2.2</v>
      </c>
      <c r="BO2006" s="96" t="n">
        <v>-3.82</v>
      </c>
      <c r="BP2006" s="96" t="n">
        <v>-4.92</v>
      </c>
      <c r="BQ2006" s="96" t="n">
        <v>-9.24</v>
      </c>
      <c r="BR2006" s="91" t="inlineStr">
        <is>
          <t>Stacked down</t>
        </is>
      </c>
      <c r="BS2006" s="91" t="inlineStr">
        <is>
          <t>None</t>
        </is>
      </c>
      <c r="BT2006" s="96" t="n">
        <v>38.3</v>
      </c>
      <c r="BU2006" s="91" t="inlineStr">
        <is>
          <t>N</t>
        </is>
      </c>
      <c r="BV2006" s="99">
        <f>IF(OR(BF2006&lt;&gt;"Y",BG2006&lt;&gt;"Y"),"",(AND(ISNUMBER(BQ2006),BQ2006&gt;0))+(BR2006="Stacked up")+(AND(ISNUMBER(BH2006),BH2006&gt;=-Settings!$B$17))+(AND(ISNUMBER(BK2006),ISNUMBER(BM2006),BK2006&gt;0,BM2006&gt;0))+(AND(ISNUMBER(AQ2006),AQ2006&gt;=Settings!$B$18))+(AND(ISNUMBER(BT2006),BT2006&gt;=Settings!$B$19,BT2006&lt;=Settings!$B$20))+(AND(ISNUMBER(AS2006),AS2006&gt;0))+(AND(ISNUMBER(T2006),ISNUMBER(M2006),T2006&gt;=Settings!$B$21,M2006&gt;0))+(AND(ISNUMBER(AD2006),ISNUMBER(M2006),AD2006&gt;=Settings!$B$22,M2006&gt;0))+(AY2006&gt;=1))</f>
        <v/>
      </c>
      <c r="BW2006" s="91">
        <f>IF(OR(AY2006=0,BF2006&lt;&gt;"Y",BG2006&lt;&gt;"Y"),"",1+SUMPRODUCT(($A$6:$A$2604=A2006)*($AY$6:$AY$2604&gt;0)*($BF$6:$BF$2604="Y")*($BG$6:$BG$2604="Y")*(($AY$6:$AY$2604&gt;AY2006)+($AY$6:$AY$2604=AY2006)*($AD$6:$AD$2604&gt;AD2006))))</f>
        <v/>
      </c>
    </row>
    <row r="2007" ht="23.85" customHeight="1" s="55">
      <c r="A2007" s="90" t="n">
        <v>46296</v>
      </c>
      <c r="B2007" s="91" t="inlineStr">
        <is>
          <t>APCL</t>
        </is>
      </c>
      <c r="C2007" s="91" t="inlineStr">
        <is>
          <t>INE071F01012</t>
        </is>
      </c>
      <c r="D2007" s="91" t="n"/>
      <c r="E2007" s="91" t="inlineStr">
        <is>
          <t>None</t>
        </is>
      </c>
      <c r="F2007" s="93" t="n">
        <v>278</v>
      </c>
      <c r="G2007" s="92" t="inlineStr">
        <is>
          <t>N</t>
        </is>
      </c>
      <c r="H2007" s="94" t="n"/>
      <c r="I2007" s="91" t="inlineStr">
        <is>
          <t>N</t>
        </is>
      </c>
      <c r="J2007" s="92">
        <f>IF(K2007="","N","Y")</f>
        <v/>
      </c>
      <c r="K2007" s="94">
        <f>_xlfn.TEXTJOIN("; ",TRUE,IF(P2007="52-wk low","52-wk low",""),IF(AND(AD2007&gt;=Settings!$B$12,M2007&lt;0),"Distribution",""),IF(AND(AJ2007="Y",M2007&lt;0,AK2007&lt;-Settings!$B$13),"Long unwinding",""),IF(AND(AJ2007="Y",M2007&lt;0,AK2007&gt;Settings!$B$13),"Short buildup",""))</f>
        <v/>
      </c>
      <c r="L2007" s="95" t="n">
        <v>94.76000000000001</v>
      </c>
      <c r="M2007" s="96" t="n">
        <v>0.57</v>
      </c>
      <c r="N2007" s="93" t="n">
        <v>428</v>
      </c>
      <c r="O2007" s="91" t="inlineStr">
        <is>
          <t>None</t>
        </is>
      </c>
      <c r="P2007" s="91" t="inlineStr">
        <is>
          <t>None</t>
        </is>
      </c>
      <c r="Q2007" s="97" t="n">
        <v>0.02</v>
      </c>
      <c r="R2007" s="96" t="n">
        <v>0.06</v>
      </c>
      <c r="S2007" s="96" t="n">
        <v>0.35</v>
      </c>
      <c r="T2007" s="96" t="n">
        <v>0.3</v>
      </c>
      <c r="U2007" s="96" t="n">
        <v>0.28</v>
      </c>
      <c r="V2007" s="103" t="n">
        <v>0.77</v>
      </c>
      <c r="W2007" s="102" t="n">
        <v>2</v>
      </c>
      <c r="X2007" s="93" t="n"/>
      <c r="Y2007" s="91" t="inlineStr">
        <is>
          <t>None</t>
        </is>
      </c>
      <c r="Z2007" s="99" t="n">
        <v>81.98999999999999</v>
      </c>
      <c r="AA2007" s="96" t="n">
        <v>1.04</v>
      </c>
      <c r="AB2007" s="96" t="n">
        <v>1.17</v>
      </c>
      <c r="AC2007" s="96" t="n">
        <v>0.36</v>
      </c>
      <c r="AD2007" s="96" t="n">
        <v>0.37</v>
      </c>
      <c r="AE2007" s="96" t="n">
        <v>0.33</v>
      </c>
      <c r="AF2007" s="103" t="n">
        <v>1.14</v>
      </c>
      <c r="AG2007" s="91" t="inlineStr">
        <is>
          <t>Normal</t>
        </is>
      </c>
      <c r="AH2007" s="100" t="n">
        <v>0</v>
      </c>
      <c r="AI2007" s="101" t="n">
        <v>0</v>
      </c>
      <c r="AJ2007" s="92" t="inlineStr">
        <is>
          <t>N</t>
        </is>
      </c>
      <c r="AK2007" s="96" t="n"/>
      <c r="AL2007" s="91" t="inlineStr">
        <is>
          <t>n/a</t>
        </is>
      </c>
      <c r="AM2007" s="93" t="n"/>
      <c r="AN2007" s="92" t="inlineStr">
        <is>
          <t>None</t>
        </is>
      </c>
      <c r="AO2007" s="102" t="n">
        <v>0</v>
      </c>
      <c r="AP2007" s="103" t="n">
        <v>0.59</v>
      </c>
      <c r="AQ2007" s="102" t="n">
        <v>19</v>
      </c>
      <c r="AR2007" s="91" t="inlineStr">
        <is>
          <t>N</t>
        </is>
      </c>
      <c r="AS2007" s="104" t="n"/>
      <c r="AT2007" s="92">
        <f>IF(AND(P2007="52-wk high",T2007&gt;=Settings!$B$7),"Y","N")</f>
        <v/>
      </c>
      <c r="AU2007" s="91">
        <f>IF(AND(AD2007&gt;=Settings!$B$8,M2007&gt;0),"Y","N")</f>
        <v/>
      </c>
      <c r="AV2007" s="91">
        <f>IF(OR(AH2007&gt;Settings!$B$9,AI2007&gt;Settings!$B$9),"Y","N")</f>
        <v/>
      </c>
      <c r="AW2007" s="91">
        <f>IF(AJ2007&lt;&gt;"Y","n/a",IF(AND(M2007&gt;0,AK2007&gt;Settings!$B$10),"Y","N"))</f>
        <v/>
      </c>
      <c r="AX2007" s="91">
        <f>IF(AO2007&gt;=Settings!$B$11,"Y","N")</f>
        <v/>
      </c>
      <c r="AY2007" s="99">
        <f>(AT2007="Y")+(AU2007="Y")+(AV2007="Y")+(AW2007="Y")+(AX2007="Y")</f>
        <v/>
      </c>
      <c r="AZ2007" s="94">
        <f>IF(AY2007=0,"None",_xlfn.TEXTJOIN(", ",TRUE(),IF(AT2007="Y","Breakout",""),IF(AU2007="Y","Accumulation",""),IF(AV2007="Y","Institutional buying",""),IF(AW2007="Y","Long buildup",""),IF(AX2007="Y","Momentum leader","")))</f>
        <v/>
      </c>
      <c r="BA2007" s="94">
        <f>IF(BW2007="","","Passes "&amp;AY2007&amp;" of 5 buy-side scans"&amp;IF(G2007="Y","; RED FLAG: filter out using Red flag column",""))</f>
        <v/>
      </c>
      <c r="BB2007" s="91" t="inlineStr">
        <is>
          <t>None</t>
        </is>
      </c>
      <c r="BC2007" s="92" t="inlineStr">
        <is>
          <t>Y</t>
        </is>
      </c>
      <c r="BD2007" s="94" t="inlineStr">
        <is>
          <t>EPS zero; Few traders (&lt;100 unique PAN, 30 days)</t>
        </is>
      </c>
      <c r="BE2007" s="94" t="n"/>
      <c r="BF2007" s="92">
        <f>IF(R2007*100000&gt;=Settings!$B$5,"Y","N")</f>
        <v/>
      </c>
      <c r="BG2007" s="91">
        <f>IF(F2007&gt;Settings!$B$6,"Y","N")</f>
        <v/>
      </c>
      <c r="BH2007" s="97" t="n">
        <v>-36.31</v>
      </c>
      <c r="BI2007" s="96" t="n">
        <v>-0.54</v>
      </c>
      <c r="BJ2007" s="96" t="n">
        <v>-5.42</v>
      </c>
      <c r="BK2007" s="96" t="n">
        <v>-10.64</v>
      </c>
      <c r="BL2007" s="96" t="n">
        <v>-9.56</v>
      </c>
      <c r="BM2007" s="96" t="n">
        <v>-28.53</v>
      </c>
      <c r="BN2007" s="97" t="n">
        <v>-2.26</v>
      </c>
      <c r="BO2007" s="96" t="n">
        <v>-5.56</v>
      </c>
      <c r="BP2007" s="96" t="n">
        <v>-9.779999999999999</v>
      </c>
      <c r="BQ2007" s="96" t="n">
        <v>-15.53</v>
      </c>
      <c r="BR2007" s="91" t="inlineStr">
        <is>
          <t>Stacked down</t>
        </is>
      </c>
      <c r="BS2007" s="91" t="inlineStr">
        <is>
          <t>None</t>
        </is>
      </c>
      <c r="BT2007" s="96" t="n">
        <v>38.1</v>
      </c>
      <c r="BU2007" s="91" t="inlineStr">
        <is>
          <t>N</t>
        </is>
      </c>
      <c r="BV2007" s="99">
        <f>IF(OR(BF2007&lt;&gt;"Y",BG2007&lt;&gt;"Y"),"",(AND(ISNUMBER(BQ2007),BQ2007&gt;0))+(BR2007="Stacked up")+(AND(ISNUMBER(BH2007),BH2007&gt;=-Settings!$B$17))+(AND(ISNUMBER(BK2007),ISNUMBER(BM2007),BK2007&gt;0,BM2007&gt;0))+(AND(ISNUMBER(AQ2007),AQ2007&gt;=Settings!$B$18))+(AND(ISNUMBER(BT2007),BT2007&gt;=Settings!$B$19,BT2007&lt;=Settings!$B$20))+(AND(ISNUMBER(AS2007),AS2007&gt;0))+(AND(ISNUMBER(T2007),ISNUMBER(M2007),T2007&gt;=Settings!$B$21,M2007&gt;0))+(AND(ISNUMBER(AD2007),ISNUMBER(M2007),AD2007&gt;=Settings!$B$22,M2007&gt;0))+(AY2007&gt;=1))</f>
        <v/>
      </c>
      <c r="BW2007" s="91">
        <f>IF(OR(AY2007=0,BF2007&lt;&gt;"Y",BG2007&lt;&gt;"Y"),"",1+SUMPRODUCT(($A$6:$A$2604=A2007)*($AY$6:$AY$2604&gt;0)*($BF$6:$BF$2604="Y")*($BG$6:$BG$2604="Y")*(($AY$6:$AY$2604&gt;AY2007)+($AY$6:$AY$2604=AY2007)*($AD$6:$AD$2604&gt;AD2007))))</f>
        <v/>
      </c>
    </row>
    <row r="2008" ht="23.85" customHeight="1" s="55">
      <c r="A2008" s="90" t="n">
        <v>46296</v>
      </c>
      <c r="B2008" s="91" t="inlineStr">
        <is>
          <t>SILGO</t>
        </is>
      </c>
      <c r="C2008" s="91" t="inlineStr">
        <is>
          <t>INE01II01013</t>
        </is>
      </c>
      <c r="D2008" s="91" t="n"/>
      <c r="E2008" s="91" t="inlineStr">
        <is>
          <t>None</t>
        </is>
      </c>
      <c r="F2008" s="93" t="n">
        <v>276</v>
      </c>
      <c r="G2008" s="92" t="inlineStr">
        <is>
          <t>N</t>
        </is>
      </c>
      <c r="H2008" s="94" t="n"/>
      <c r="I2008" s="91" t="inlineStr">
        <is>
          <t>N</t>
        </is>
      </c>
      <c r="J2008" s="92">
        <f>IF(K2008="","N","Y")</f>
        <v/>
      </c>
      <c r="K2008" s="94">
        <f>_xlfn.TEXTJOIN("; ",TRUE,IF(P2008="52-wk low","52-wk low",""),IF(AND(AD2008&gt;=Settings!$B$12,M2008&lt;0),"Distribution",""),IF(AND(AJ2008="Y",M2008&lt;0,AK2008&lt;-Settings!$B$13),"Long unwinding",""),IF(AND(AJ2008="Y",M2008&lt;0,AK2008&gt;Settings!$B$13),"Short buildup",""))</f>
        <v/>
      </c>
      <c r="L2008" s="95" t="n">
        <v>70.17</v>
      </c>
      <c r="M2008" s="96" t="n">
        <v>-0.06</v>
      </c>
      <c r="N2008" s="93" t="n">
        <v>631</v>
      </c>
      <c r="O2008" s="91" t="inlineStr">
        <is>
          <t>None</t>
        </is>
      </c>
      <c r="P2008" s="91" t="inlineStr">
        <is>
          <t>None</t>
        </is>
      </c>
      <c r="Q2008" s="97" t="n">
        <v>0.11</v>
      </c>
      <c r="R2008" s="96" t="n">
        <v>0.89</v>
      </c>
      <c r="S2008" s="96" t="n">
        <v>0.1</v>
      </c>
      <c r="T2008" s="96" t="n">
        <v>0.07000000000000001</v>
      </c>
      <c r="U2008" s="96" t="n">
        <v>0.04</v>
      </c>
      <c r="V2008" s="103" t="n">
        <v>0.35</v>
      </c>
      <c r="W2008" s="102" t="n">
        <v>1</v>
      </c>
      <c r="X2008" s="93" t="n"/>
      <c r="Y2008" s="91" t="inlineStr">
        <is>
          <t>None</t>
        </is>
      </c>
      <c r="Z2008" s="99" t="n">
        <v>80.94</v>
      </c>
      <c r="AA2008" s="96" t="n">
        <v>1.68</v>
      </c>
      <c r="AB2008" s="96" t="n">
        <v>2.41</v>
      </c>
      <c r="AC2008" s="96" t="n">
        <v>0.15</v>
      </c>
      <c r="AD2008" s="96" t="n">
        <v>0.17</v>
      </c>
      <c r="AE2008" s="96" t="n">
        <v>0.1</v>
      </c>
      <c r="AF2008" s="103" t="n">
        <v>1.65</v>
      </c>
      <c r="AG2008" s="91" t="inlineStr">
        <is>
          <t>Quiet accumulation</t>
        </is>
      </c>
      <c r="AH2008" s="100" t="n">
        <v>0</v>
      </c>
      <c r="AI2008" s="101" t="n">
        <v>0</v>
      </c>
      <c r="AJ2008" s="92" t="inlineStr">
        <is>
          <t>N</t>
        </is>
      </c>
      <c r="AK2008" s="96" t="n"/>
      <c r="AL2008" s="91" t="inlineStr">
        <is>
          <t>n/a</t>
        </is>
      </c>
      <c r="AM2008" s="93" t="n"/>
      <c r="AN2008" s="92" t="inlineStr">
        <is>
          <t>None</t>
        </is>
      </c>
      <c r="AO2008" s="102" t="n">
        <v>0</v>
      </c>
      <c r="AP2008" s="103" t="n">
        <v>0.77</v>
      </c>
      <c r="AQ2008" s="102" t="n">
        <v>46</v>
      </c>
      <c r="AR2008" s="91" t="inlineStr">
        <is>
          <t>N</t>
        </is>
      </c>
      <c r="AS2008" s="104" t="n"/>
      <c r="AT2008" s="92">
        <f>IF(AND(P2008="52-wk high",T2008&gt;=Settings!$B$7),"Y","N")</f>
        <v/>
      </c>
      <c r="AU2008" s="91">
        <f>IF(AND(AD2008&gt;=Settings!$B$8,M2008&gt;0),"Y","N")</f>
        <v/>
      </c>
      <c r="AV2008" s="91">
        <f>IF(OR(AH2008&gt;Settings!$B$9,AI2008&gt;Settings!$B$9),"Y","N")</f>
        <v/>
      </c>
      <c r="AW2008" s="91">
        <f>IF(AJ2008&lt;&gt;"Y","n/a",IF(AND(M2008&gt;0,AK2008&gt;Settings!$B$10),"Y","N"))</f>
        <v/>
      </c>
      <c r="AX2008" s="91">
        <f>IF(AO2008&gt;=Settings!$B$11,"Y","N")</f>
        <v/>
      </c>
      <c r="AY2008" s="99">
        <f>(AT2008="Y")+(AU2008="Y")+(AV2008="Y")+(AW2008="Y")+(AX2008="Y")</f>
        <v/>
      </c>
      <c r="AZ2008" s="94">
        <f>IF(AY2008=0,"None",_xlfn.TEXTJOIN(", ",TRUE(),IF(AT2008="Y","Breakout",""),IF(AU2008="Y","Accumulation",""),IF(AV2008="Y","Institutional buying",""),IF(AW2008="Y","Long buildup",""),IF(AX2008="Y","Momentum leader","")))</f>
        <v/>
      </c>
      <c r="BA2008" s="94">
        <f>IF(BW2008="","","Passes "&amp;AY2008&amp;" of 5 buy-side scans"&amp;IF(G2008="Y","; RED FLAG: filter out using Red flag column",""))</f>
        <v/>
      </c>
      <c r="BB2008" s="91" t="inlineStr">
        <is>
          <t>None</t>
        </is>
      </c>
      <c r="BC2008" s="92" t="inlineStr">
        <is>
          <t>Y</t>
        </is>
      </c>
      <c r="BD2008" s="94" t="inlineStr">
        <is>
          <t>Few traders (&lt;100 unique PAN, 30 days)</t>
        </is>
      </c>
      <c r="BE2008" s="94" t="n"/>
      <c r="BF2008" s="92">
        <f>IF(R2008*100000&gt;=Settings!$B$5,"Y","N")</f>
        <v/>
      </c>
      <c r="BG2008" s="91">
        <f>IF(F2008&gt;Settings!$B$6,"Y","N")</f>
        <v/>
      </c>
      <c r="BH2008" s="97" t="n">
        <v>-18.6</v>
      </c>
      <c r="BI2008" s="96" t="n">
        <v>-0.43</v>
      </c>
      <c r="BJ2008" s="96" t="n">
        <v>-1.09</v>
      </c>
      <c r="BK2008" s="96" t="n">
        <v>-7.29</v>
      </c>
      <c r="BL2008" s="96" t="n">
        <v>-6.24</v>
      </c>
      <c r="BM2008" s="96" t="n">
        <v>1.12</v>
      </c>
      <c r="BN2008" s="97" t="n">
        <v>-0.46</v>
      </c>
      <c r="BO2008" s="96" t="n">
        <v>-1.75</v>
      </c>
      <c r="BP2008" s="96" t="n">
        <v>-3.18</v>
      </c>
      <c r="BQ2008" s="96" t="n">
        <v>-3.39</v>
      </c>
      <c r="BR2008" s="91" t="inlineStr">
        <is>
          <t>Stacked down</t>
        </is>
      </c>
      <c r="BS2008" s="91" t="inlineStr">
        <is>
          <t>None</t>
        </is>
      </c>
      <c r="BT2008" s="96" t="n">
        <v>48.4</v>
      </c>
      <c r="BU2008" s="91" t="inlineStr">
        <is>
          <t>N</t>
        </is>
      </c>
      <c r="BV2008" s="99">
        <f>IF(OR(BF2008&lt;&gt;"Y",BG2008&lt;&gt;"Y"),"",(AND(ISNUMBER(BQ2008),BQ2008&gt;0))+(BR2008="Stacked up")+(AND(ISNUMBER(BH2008),BH2008&gt;=-Settings!$B$17))+(AND(ISNUMBER(BK2008),ISNUMBER(BM2008),BK2008&gt;0,BM2008&gt;0))+(AND(ISNUMBER(AQ2008),AQ2008&gt;=Settings!$B$18))+(AND(ISNUMBER(BT2008),BT2008&gt;=Settings!$B$19,BT2008&lt;=Settings!$B$20))+(AND(ISNUMBER(AS2008),AS2008&gt;0))+(AND(ISNUMBER(T2008),ISNUMBER(M2008),T2008&gt;=Settings!$B$21,M2008&gt;0))+(AND(ISNUMBER(AD2008),ISNUMBER(M2008),AD2008&gt;=Settings!$B$22,M2008&gt;0))+(AY2008&gt;=1))</f>
        <v/>
      </c>
      <c r="BW2008" s="91">
        <f>IF(OR(AY2008=0,BF2008&lt;&gt;"Y",BG2008&lt;&gt;"Y"),"",1+SUMPRODUCT(($A$6:$A$2604=A2008)*($AY$6:$AY$2604&gt;0)*($BF$6:$BF$2604="Y")*($BG$6:$BG$2604="Y")*(($AY$6:$AY$2604&gt;AY2008)+($AY$6:$AY$2604=AY2008)*($AD$6:$AD$2604&gt;AD2008))))</f>
        <v/>
      </c>
    </row>
    <row r="2009" ht="23.85" customHeight="1" s="55">
      <c r="A2009" s="90" t="n">
        <v>46296</v>
      </c>
      <c r="B2009" s="91" t="inlineStr">
        <is>
          <t>SONAMLTD</t>
        </is>
      </c>
      <c r="C2009" s="91" t="inlineStr">
        <is>
          <t>INE00LM01029</t>
        </is>
      </c>
      <c r="D2009" s="91" t="n"/>
      <c r="E2009" s="91" t="inlineStr">
        <is>
          <t>None</t>
        </is>
      </c>
      <c r="F2009" s="93" t="n">
        <v>276</v>
      </c>
      <c r="G2009" s="92" t="inlineStr">
        <is>
          <t>Y</t>
        </is>
      </c>
      <c r="H2009" s="94" t="inlineStr">
        <is>
          <t>T2T (BE series)</t>
        </is>
      </c>
      <c r="I2009" s="91" t="inlineStr">
        <is>
          <t>Y</t>
        </is>
      </c>
      <c r="J2009" s="92">
        <f>IF(K2009="","N","Y")</f>
        <v/>
      </c>
      <c r="K2009" s="94">
        <f>_xlfn.TEXTJOIN("; ",TRUE,IF(P2009="52-wk low","52-wk low",""),IF(AND(AD2009&gt;=Settings!$B$12,M2009&lt;0),"Distribution",""),IF(AND(AJ2009="Y",M2009&lt;0,AK2009&lt;-Settings!$B$13),"Long unwinding",""),IF(AND(AJ2009="Y",M2009&lt;0,AK2009&gt;Settings!$B$13),"Short buildup",""))</f>
        <v/>
      </c>
      <c r="L2009" s="95" t="n">
        <v>68.95</v>
      </c>
      <c r="M2009" s="96" t="n">
        <v>1.17</v>
      </c>
      <c r="N2009" s="93" t="n">
        <v>301</v>
      </c>
      <c r="O2009" s="91" t="inlineStr">
        <is>
          <t>None</t>
        </is>
      </c>
      <c r="P2009" s="91" t="inlineStr">
        <is>
          <t>None</t>
        </is>
      </c>
      <c r="Q2009" s="97" t="n">
        <v>0.33</v>
      </c>
      <c r="R2009" s="96" t="n">
        <v>0.6899999999999999</v>
      </c>
      <c r="S2009" s="96" t="n">
        <v>0.43</v>
      </c>
      <c r="T2009" s="96" t="n">
        <v>0.23</v>
      </c>
      <c r="U2009" s="96" t="n">
        <v>0.32</v>
      </c>
      <c r="V2009" s="103" t="n">
        <v>0.66</v>
      </c>
      <c r="W2009" s="102" t="n">
        <v>0</v>
      </c>
      <c r="X2009" s="93" t="n"/>
      <c r="Y2009" s="91" t="inlineStr">
        <is>
          <t>None</t>
        </is>
      </c>
      <c r="Z2009" s="99" t="n"/>
      <c r="AA2009" s="96" t="n"/>
      <c r="AB2009" s="96" t="n"/>
      <c r="AC2009" s="96" t="n"/>
      <c r="AD2009" s="96" t="n"/>
      <c r="AE2009" s="96" t="n"/>
      <c r="AF2009" s="103" t="n"/>
      <c r="AG2009" s="91" t="inlineStr">
        <is>
          <t>No delivery data</t>
        </is>
      </c>
      <c r="AH2009" s="100" t="n">
        <v>0</v>
      </c>
      <c r="AI2009" s="101" t="n">
        <v>0</v>
      </c>
      <c r="AJ2009" s="92" t="inlineStr">
        <is>
          <t>N</t>
        </is>
      </c>
      <c r="AK2009" s="96" t="n"/>
      <c r="AL2009" s="91" t="inlineStr">
        <is>
          <t>n/a</t>
        </is>
      </c>
      <c r="AM2009" s="93" t="n"/>
      <c r="AN2009" s="92" t="inlineStr">
        <is>
          <t>None</t>
        </is>
      </c>
      <c r="AO2009" s="102" t="n">
        <v>0</v>
      </c>
      <c r="AP2009" s="103" t="n">
        <v>1.66</v>
      </c>
      <c r="AQ2009" s="102" t="n">
        <v>83</v>
      </c>
      <c r="AR2009" s="91" t="inlineStr">
        <is>
          <t>N</t>
        </is>
      </c>
      <c r="AS2009" s="104" t="n"/>
      <c r="AT2009" s="92">
        <f>IF(AND(P2009="52-wk high",T2009&gt;=Settings!$B$7),"Y","N")</f>
        <v/>
      </c>
      <c r="AU2009" s="91">
        <f>IF(AND(AD2009&gt;=Settings!$B$8,M2009&gt;0),"Y","N")</f>
        <v/>
      </c>
      <c r="AV2009" s="91">
        <f>IF(OR(AH2009&gt;Settings!$B$9,AI2009&gt;Settings!$B$9),"Y","N")</f>
        <v/>
      </c>
      <c r="AW2009" s="91">
        <f>IF(AJ2009&lt;&gt;"Y","n/a",IF(AND(M2009&gt;0,AK2009&gt;Settings!$B$10),"Y","N"))</f>
        <v/>
      </c>
      <c r="AX2009" s="91">
        <f>IF(AO2009&gt;=Settings!$B$11,"Y","N")</f>
        <v/>
      </c>
      <c r="AY2009" s="99">
        <f>(AT2009="Y")+(AU2009="Y")+(AV2009="Y")+(AW2009="Y")+(AX2009="Y")</f>
        <v/>
      </c>
      <c r="AZ2009" s="94">
        <f>IF(AY2009=0,"None",_xlfn.TEXTJOIN(", ",TRUE(),IF(AT2009="Y","Breakout",""),IF(AU2009="Y","Accumulation",""),IF(AV2009="Y","Institutional buying",""),IF(AW2009="Y","Long buildup",""),IF(AX2009="Y","Momentum leader","")))</f>
        <v/>
      </c>
      <c r="BA2009" s="94">
        <f>IF(BW2009="","","Passes "&amp;AY2009&amp;" of 5 buy-side scans"&amp;IF(G2009="Y","; RED FLAG: filter out using Red flag column",""))</f>
        <v/>
      </c>
      <c r="BB2009" s="91" t="inlineStr">
        <is>
          <t>None</t>
        </is>
      </c>
      <c r="BC2009" s="92" t="inlineStr">
        <is>
          <t>N</t>
        </is>
      </c>
      <c r="BD2009" s="94" t="n"/>
      <c r="BE2009" s="94" t="n"/>
      <c r="BF2009" s="92">
        <f>IF(R2009*100000&gt;=Settings!$B$5,"Y","N")</f>
        <v/>
      </c>
      <c r="BG2009" s="91">
        <f>IF(F2009&gt;Settings!$B$6,"Y","N")</f>
        <v/>
      </c>
      <c r="BH2009" s="97" t="n">
        <v>-14.16</v>
      </c>
      <c r="BI2009" s="96" t="n">
        <v>3.68</v>
      </c>
      <c r="BJ2009" s="96" t="n">
        <v>-2.32</v>
      </c>
      <c r="BK2009" s="96" t="n">
        <v>27.61</v>
      </c>
      <c r="BL2009" s="96" t="n">
        <v>27.9</v>
      </c>
      <c r="BM2009" s="96" t="n">
        <v>53.6</v>
      </c>
      <c r="BN2009" s="97" t="n">
        <v>0.58</v>
      </c>
      <c r="BO2009" s="96" t="n">
        <v>6</v>
      </c>
      <c r="BP2009" s="96" t="n">
        <v>13.65</v>
      </c>
      <c r="BQ2009" s="96" t="n">
        <v>23.64</v>
      </c>
      <c r="BR2009" s="91" t="inlineStr">
        <is>
          <t>Stacked up</t>
        </is>
      </c>
      <c r="BS2009" s="91" t="inlineStr">
        <is>
          <t>None</t>
        </is>
      </c>
      <c r="BT2009" s="96" t="n">
        <v>50.8</v>
      </c>
      <c r="BU2009" s="91" t="inlineStr">
        <is>
          <t>N</t>
        </is>
      </c>
      <c r="BV2009" s="99">
        <f>IF(OR(BF2009&lt;&gt;"Y",BG2009&lt;&gt;"Y"),"",(AND(ISNUMBER(BQ2009),BQ2009&gt;0))+(BR2009="Stacked up")+(AND(ISNUMBER(BH2009),BH2009&gt;=-Settings!$B$17))+(AND(ISNUMBER(BK2009),ISNUMBER(BM2009),BK2009&gt;0,BM2009&gt;0))+(AND(ISNUMBER(AQ2009),AQ2009&gt;=Settings!$B$18))+(AND(ISNUMBER(BT2009),BT2009&gt;=Settings!$B$19,BT2009&lt;=Settings!$B$20))+(AND(ISNUMBER(AS2009),AS2009&gt;0))+(AND(ISNUMBER(T2009),ISNUMBER(M2009),T2009&gt;=Settings!$B$21,M2009&gt;0))+(AND(ISNUMBER(AD2009),ISNUMBER(M2009),AD2009&gt;=Settings!$B$22,M2009&gt;0))+(AY2009&gt;=1))</f>
        <v/>
      </c>
      <c r="BW2009" s="91">
        <f>IF(OR(AY2009=0,BF2009&lt;&gt;"Y",BG2009&lt;&gt;"Y"),"",1+SUMPRODUCT(($A$6:$A$2604=A2009)*($AY$6:$AY$2604&gt;0)*($BF$6:$BF$2604="Y")*($BG$6:$BG$2604="Y")*(($AY$6:$AY$2604&gt;AY2009)+($AY$6:$AY$2604=AY2009)*($AD$6:$AD$2604&gt;AD2009))))</f>
        <v/>
      </c>
    </row>
    <row r="2010" ht="23.85" customHeight="1" s="55">
      <c r="A2010" s="90" t="n">
        <v>46296</v>
      </c>
      <c r="B2010" s="91" t="inlineStr">
        <is>
          <t>SSDL</t>
        </is>
      </c>
      <c r="C2010" s="91" t="inlineStr">
        <is>
          <t>INE0PQ101010</t>
        </is>
      </c>
      <c r="D2010" s="91" t="n"/>
      <c r="E2010" s="91" t="inlineStr">
        <is>
          <t>None</t>
        </is>
      </c>
      <c r="F2010" s="93" t="n">
        <v>275</v>
      </c>
      <c r="G2010" s="92" t="inlineStr">
        <is>
          <t>Y</t>
        </is>
      </c>
      <c r="H2010" s="94" t="inlineStr">
        <is>
          <t>Short-term ASM Stage 1</t>
        </is>
      </c>
      <c r="I2010" s="91" t="inlineStr">
        <is>
          <t>N</t>
        </is>
      </c>
      <c r="J2010" s="92">
        <f>IF(K2010="","N","Y")</f>
        <v/>
      </c>
      <c r="K2010" s="94">
        <f>_xlfn.TEXTJOIN("; ",TRUE,IF(P2010="52-wk low","52-wk low",""),IF(AND(AD2010&gt;=Settings!$B$12,M2010&lt;0),"Distribution",""),IF(AND(AJ2010="Y",M2010&lt;0,AK2010&lt;-Settings!$B$13),"Long unwinding",""),IF(AND(AJ2010="Y",M2010&lt;0,AK2010&gt;Settings!$B$13),"Short buildup",""))</f>
        <v/>
      </c>
      <c r="L2010" s="95" t="n">
        <v>69.39</v>
      </c>
      <c r="M2010" s="96" t="n">
        <v>-8.470000000000001</v>
      </c>
      <c r="N2010" s="93" t="n">
        <v>2574</v>
      </c>
      <c r="O2010" s="91" t="inlineStr">
        <is>
          <t>Top loser</t>
        </is>
      </c>
      <c r="P2010" s="91" t="inlineStr">
        <is>
          <t>None</t>
        </is>
      </c>
      <c r="Q2010" s="97" t="n">
        <v>1.76</v>
      </c>
      <c r="R2010" s="96" t="n">
        <v>2.15</v>
      </c>
      <c r="S2010" s="96" t="n">
        <v>0.85</v>
      </c>
      <c r="T2010" s="96" t="n">
        <v>1.45</v>
      </c>
      <c r="U2010" s="96" t="n">
        <v>2.47</v>
      </c>
      <c r="V2010" s="103" t="n">
        <v>2.95</v>
      </c>
      <c r="W2010" s="102" t="n">
        <v>8</v>
      </c>
      <c r="X2010" s="93" t="n"/>
      <c r="Y2010" s="91" t="inlineStr">
        <is>
          <t>None</t>
        </is>
      </c>
      <c r="Z2010" s="99" t="n">
        <v>49.04</v>
      </c>
      <c r="AA2010" s="96" t="n">
        <v>0.84</v>
      </c>
      <c r="AB2010" s="96" t="n">
        <v>0.8100000000000001</v>
      </c>
      <c r="AC2010" s="96" t="n">
        <v>1.05</v>
      </c>
      <c r="AD2010" s="96" t="n">
        <v>1.71</v>
      </c>
      <c r="AE2010" s="96" t="n">
        <v>2.69</v>
      </c>
      <c r="AF2010" s="103" t="n">
        <v>0.89</v>
      </c>
      <c r="AG2010" s="91" t="inlineStr">
        <is>
          <t>Run-up, risky</t>
        </is>
      </c>
      <c r="AH2010" s="100" t="n">
        <v>0</v>
      </c>
      <c r="AI2010" s="101" t="n">
        <v>0</v>
      </c>
      <c r="AJ2010" s="92" t="inlineStr">
        <is>
          <t>N</t>
        </is>
      </c>
      <c r="AK2010" s="96" t="n"/>
      <c r="AL2010" s="91" t="inlineStr">
        <is>
          <t>n/a</t>
        </is>
      </c>
      <c r="AM2010" s="93" t="n"/>
      <c r="AN2010" s="92" t="inlineStr">
        <is>
          <t>None</t>
        </is>
      </c>
      <c r="AO2010" s="102" t="n">
        <v>0</v>
      </c>
      <c r="AP2010" s="103" t="n">
        <v>0.88</v>
      </c>
      <c r="AQ2010" s="102" t="n">
        <v>56</v>
      </c>
      <c r="AR2010" s="91" t="inlineStr">
        <is>
          <t>N</t>
        </is>
      </c>
      <c r="AS2010" s="104" t="n"/>
      <c r="AT2010" s="92">
        <f>IF(AND(P2010="52-wk high",T2010&gt;=Settings!$B$7),"Y","N")</f>
        <v/>
      </c>
      <c r="AU2010" s="91">
        <f>IF(AND(AD2010&gt;=Settings!$B$8,M2010&gt;0),"Y","N")</f>
        <v/>
      </c>
      <c r="AV2010" s="91">
        <f>IF(OR(AH2010&gt;Settings!$B$9,AI2010&gt;Settings!$B$9),"Y","N")</f>
        <v/>
      </c>
      <c r="AW2010" s="91">
        <f>IF(AJ2010&lt;&gt;"Y","n/a",IF(AND(M2010&gt;0,AK2010&gt;Settings!$B$10),"Y","N"))</f>
        <v/>
      </c>
      <c r="AX2010" s="91">
        <f>IF(AO2010&gt;=Settings!$B$11,"Y","N")</f>
        <v/>
      </c>
      <c r="AY2010" s="99">
        <f>(AT2010="Y")+(AU2010="Y")+(AV2010="Y")+(AW2010="Y")+(AX2010="Y")</f>
        <v/>
      </c>
      <c r="AZ2010" s="94">
        <f>IF(AY2010=0,"None",_xlfn.TEXTJOIN(", ",TRUE(),IF(AT2010="Y","Breakout",""),IF(AU2010="Y","Accumulation",""),IF(AV2010="Y","Institutional buying",""),IF(AW2010="Y","Long buildup",""),IF(AX2010="Y","Momentum leader","")))</f>
        <v/>
      </c>
      <c r="BA2010" s="94">
        <f>IF(BW2010="","","Passes "&amp;AY2010&amp;" of 5 buy-side scans"&amp;IF(G2010="Y","; RED FLAG: filter out using Red flag column",""))</f>
        <v/>
      </c>
      <c r="BB2010" s="91" t="inlineStr">
        <is>
          <t>None</t>
        </is>
      </c>
      <c r="BC2010" s="92" t="inlineStr">
        <is>
          <t>N</t>
        </is>
      </c>
      <c r="BD2010" s="94" t="n"/>
      <c r="BE2010" s="94" t="n"/>
      <c r="BF2010" s="92">
        <f>IF(R2010*100000&gt;=Settings!$B$5,"Y","N")</f>
        <v/>
      </c>
      <c r="BG2010" s="91">
        <f>IF(F2010&gt;Settings!$B$6,"Y","N")</f>
        <v/>
      </c>
      <c r="BH2010" s="97" t="n">
        <v>-23.49</v>
      </c>
      <c r="BI2010" s="96" t="n">
        <v>4.66</v>
      </c>
      <c r="BJ2010" s="96" t="n">
        <v>23.4</v>
      </c>
      <c r="BK2010" s="96" t="n">
        <v>22.66</v>
      </c>
      <c r="BL2010" s="96" t="n">
        <v>26.55</v>
      </c>
      <c r="BM2010" s="96" t="n">
        <v>-21.76</v>
      </c>
      <c r="BN2010" s="97" t="n">
        <v>3.32</v>
      </c>
      <c r="BO2010" s="96" t="n">
        <v>11.36</v>
      </c>
      <c r="BP2010" s="96" t="n">
        <v>13.5</v>
      </c>
      <c r="BQ2010" s="96" t="n">
        <v>7.76</v>
      </c>
      <c r="BR2010" s="91" t="inlineStr">
        <is>
          <t>Mixed</t>
        </is>
      </c>
      <c r="BS2010" s="91" t="inlineStr">
        <is>
          <t>None</t>
        </is>
      </c>
      <c r="BT2010" s="96" t="n">
        <v>52</v>
      </c>
      <c r="BU2010" s="91" t="inlineStr">
        <is>
          <t>N</t>
        </is>
      </c>
      <c r="BV2010" s="99">
        <f>IF(OR(BF2010&lt;&gt;"Y",BG2010&lt;&gt;"Y"),"",(AND(ISNUMBER(BQ2010),BQ2010&gt;0))+(BR2010="Stacked up")+(AND(ISNUMBER(BH2010),BH2010&gt;=-Settings!$B$17))+(AND(ISNUMBER(BK2010),ISNUMBER(BM2010),BK2010&gt;0,BM2010&gt;0))+(AND(ISNUMBER(AQ2010),AQ2010&gt;=Settings!$B$18))+(AND(ISNUMBER(BT2010),BT2010&gt;=Settings!$B$19,BT2010&lt;=Settings!$B$20))+(AND(ISNUMBER(AS2010),AS2010&gt;0))+(AND(ISNUMBER(T2010),ISNUMBER(M2010),T2010&gt;=Settings!$B$21,M2010&gt;0))+(AND(ISNUMBER(AD2010),ISNUMBER(M2010),AD2010&gt;=Settings!$B$22,M2010&gt;0))+(AY2010&gt;=1))</f>
        <v/>
      </c>
      <c r="BW2010" s="91">
        <f>IF(OR(AY2010=0,BF2010&lt;&gt;"Y",BG2010&lt;&gt;"Y"),"",1+SUMPRODUCT(($A$6:$A$2604=A2010)*($AY$6:$AY$2604&gt;0)*($BF$6:$BF$2604="Y")*($BG$6:$BG$2604="Y")*(($AY$6:$AY$2604&gt;AY2010)+($AY$6:$AY$2604=AY2010)*($AD$6:$AD$2604&gt;AD2010))))</f>
        <v/>
      </c>
    </row>
    <row r="2011" ht="23.85" customHeight="1" s="55">
      <c r="A2011" s="90" t="n">
        <v>46296</v>
      </c>
      <c r="B2011" s="91" t="inlineStr">
        <is>
          <t>VARDMNPOLY</t>
        </is>
      </c>
      <c r="C2011" s="91" t="inlineStr">
        <is>
          <t>INE835A01029</t>
        </is>
      </c>
      <c r="D2011" s="91" t="n"/>
      <c r="E2011" s="91" t="inlineStr">
        <is>
          <t>None</t>
        </is>
      </c>
      <c r="F2011" s="93" t="n">
        <v>275</v>
      </c>
      <c r="G2011" s="92" t="inlineStr">
        <is>
          <t>N</t>
        </is>
      </c>
      <c r="H2011" s="94" t="n"/>
      <c r="I2011" s="91" t="inlineStr">
        <is>
          <t>N</t>
        </is>
      </c>
      <c r="J2011" s="92">
        <f>IF(K2011="","N","Y")</f>
        <v/>
      </c>
      <c r="K2011" s="94">
        <f>_xlfn.TEXTJOIN("; ",TRUE,IF(P2011="52-wk low","52-wk low",""),IF(AND(AD2011&gt;=Settings!$B$12,M2011&lt;0),"Distribution",""),IF(AND(AJ2011="Y",M2011&lt;0,AK2011&lt;-Settings!$B$13),"Long unwinding",""),IF(AND(AJ2011="Y",M2011&lt;0,AK2011&gt;Settings!$B$13),"Short buildup",""))</f>
        <v/>
      </c>
      <c r="L2011" s="95" t="n">
        <v>5.7</v>
      </c>
      <c r="M2011" s="96" t="n">
        <v>-1.72</v>
      </c>
      <c r="N2011" s="93" t="n">
        <v>1475</v>
      </c>
      <c r="O2011" s="91" t="inlineStr">
        <is>
          <t>None</t>
        </is>
      </c>
      <c r="P2011" s="91" t="inlineStr">
        <is>
          <t>None</t>
        </is>
      </c>
      <c r="Q2011" s="97" t="n">
        <v>1.35</v>
      </c>
      <c r="R2011" s="96" t="n">
        <v>1.43</v>
      </c>
      <c r="S2011" s="96" t="n">
        <v>0.97</v>
      </c>
      <c r="T2011" s="96" t="n">
        <v>0.64</v>
      </c>
      <c r="U2011" s="96" t="n">
        <v>0.52</v>
      </c>
      <c r="V2011" s="103" t="n">
        <v>0.55</v>
      </c>
      <c r="W2011" s="102" t="n">
        <v>2</v>
      </c>
      <c r="X2011" s="93" t="n"/>
      <c r="Y2011" s="91" t="inlineStr">
        <is>
          <t>None</t>
        </is>
      </c>
      <c r="Z2011" s="99" t="n">
        <v>90.89</v>
      </c>
      <c r="AA2011" s="96" t="n">
        <v>1.18</v>
      </c>
      <c r="AB2011" s="96" t="n">
        <v>1.23</v>
      </c>
      <c r="AC2011" s="96" t="n">
        <v>1.17</v>
      </c>
      <c r="AD2011" s="96" t="n">
        <v>0.83</v>
      </c>
      <c r="AE2011" s="96" t="n"/>
      <c r="AF2011" s="103" t="n">
        <v>1.04</v>
      </c>
      <c r="AG2011" s="91" t="inlineStr">
        <is>
          <t>Normal</t>
        </is>
      </c>
      <c r="AH2011" s="100" t="n">
        <v>0</v>
      </c>
      <c r="AI2011" s="101" t="n">
        <v>0</v>
      </c>
      <c r="AJ2011" s="92" t="inlineStr">
        <is>
          <t>N</t>
        </is>
      </c>
      <c r="AK2011" s="96" t="n"/>
      <c r="AL2011" s="91" t="inlineStr">
        <is>
          <t>n/a</t>
        </is>
      </c>
      <c r="AM2011" s="93" t="n"/>
      <c r="AN2011" s="92" t="inlineStr">
        <is>
          <t>None</t>
        </is>
      </c>
      <c r="AO2011" s="102" t="n">
        <v>0</v>
      </c>
      <c r="AP2011" s="103" t="n">
        <v>0.6</v>
      </c>
      <c r="AQ2011" s="102" t="n">
        <v>20</v>
      </c>
      <c r="AR2011" s="91" t="inlineStr">
        <is>
          <t>N</t>
        </is>
      </c>
      <c r="AS2011" s="104" t="n"/>
      <c r="AT2011" s="92">
        <f>IF(AND(P2011="52-wk high",T2011&gt;=Settings!$B$7),"Y","N")</f>
        <v/>
      </c>
      <c r="AU2011" s="91">
        <f>IF(AND(AD2011&gt;=Settings!$B$8,M2011&gt;0),"Y","N")</f>
        <v/>
      </c>
      <c r="AV2011" s="91">
        <f>IF(OR(AH2011&gt;Settings!$B$9,AI2011&gt;Settings!$B$9),"Y","N")</f>
        <v/>
      </c>
      <c r="AW2011" s="91">
        <f>IF(AJ2011&lt;&gt;"Y","n/a",IF(AND(M2011&gt;0,AK2011&gt;Settings!$B$10),"Y","N"))</f>
        <v/>
      </c>
      <c r="AX2011" s="91">
        <f>IF(AO2011&gt;=Settings!$B$11,"Y","N")</f>
        <v/>
      </c>
      <c r="AY2011" s="99">
        <f>(AT2011="Y")+(AU2011="Y")+(AV2011="Y")+(AW2011="Y")+(AX2011="Y")</f>
        <v/>
      </c>
      <c r="AZ2011" s="94">
        <f>IF(AY2011=0,"None",_xlfn.TEXTJOIN(", ",TRUE(),IF(AT2011="Y","Breakout",""),IF(AU2011="Y","Accumulation",""),IF(AV2011="Y","Institutional buying",""),IF(AW2011="Y","Long buildup",""),IF(AX2011="Y","Momentum leader","")))</f>
        <v/>
      </c>
      <c r="BA2011" s="94">
        <f>IF(BW2011="","","Passes "&amp;AY2011&amp;" of 5 buy-side scans"&amp;IF(G2011="Y","; RED FLAG: filter out using Red flag column",""))</f>
        <v/>
      </c>
      <c r="BB2011" s="91" t="inlineStr">
        <is>
          <t>None</t>
        </is>
      </c>
      <c r="BC2011" s="92" t="inlineStr">
        <is>
          <t>N</t>
        </is>
      </c>
      <c r="BD2011" s="94" t="n"/>
      <c r="BE2011" s="94" t="n"/>
      <c r="BF2011" s="92">
        <f>IF(R2011*100000&gt;=Settings!$B$5,"Y","N")</f>
        <v/>
      </c>
      <c r="BG2011" s="91">
        <f>IF(F2011&gt;Settings!$B$6,"Y","N")</f>
        <v/>
      </c>
      <c r="BH2011" s="97" t="n">
        <v>-39.94</v>
      </c>
      <c r="BI2011" s="96" t="n">
        <v>-1.89</v>
      </c>
      <c r="BJ2011" s="96" t="n">
        <v>-4.84</v>
      </c>
      <c r="BK2011" s="96" t="n">
        <v>-15.68</v>
      </c>
      <c r="BL2011" s="96" t="n">
        <v>-15.93</v>
      </c>
      <c r="BM2011" s="96" t="n">
        <v>-32.78</v>
      </c>
      <c r="BN2011" s="97" t="n">
        <v>-2.68</v>
      </c>
      <c r="BO2011" s="96" t="n">
        <v>-5.69</v>
      </c>
      <c r="BP2011" s="96" t="n">
        <v>-9.720000000000001</v>
      </c>
      <c r="BQ2011" s="96" t="n">
        <v>-15.27</v>
      </c>
      <c r="BR2011" s="91" t="inlineStr">
        <is>
          <t>Stacked down</t>
        </is>
      </c>
      <c r="BS2011" s="91" t="inlineStr">
        <is>
          <t>None</t>
        </is>
      </c>
      <c r="BT2011" s="96" t="n">
        <v>34</v>
      </c>
      <c r="BU2011" s="91" t="inlineStr">
        <is>
          <t>N</t>
        </is>
      </c>
      <c r="BV2011" s="99">
        <f>IF(OR(BF2011&lt;&gt;"Y",BG2011&lt;&gt;"Y"),"",(AND(ISNUMBER(BQ2011),BQ2011&gt;0))+(BR2011="Stacked up")+(AND(ISNUMBER(BH2011),BH2011&gt;=-Settings!$B$17))+(AND(ISNUMBER(BK2011),ISNUMBER(BM2011),BK2011&gt;0,BM2011&gt;0))+(AND(ISNUMBER(AQ2011),AQ2011&gt;=Settings!$B$18))+(AND(ISNUMBER(BT2011),BT2011&gt;=Settings!$B$19,BT2011&lt;=Settings!$B$20))+(AND(ISNUMBER(AS2011),AS2011&gt;0))+(AND(ISNUMBER(T2011),ISNUMBER(M2011),T2011&gt;=Settings!$B$21,M2011&gt;0))+(AND(ISNUMBER(AD2011),ISNUMBER(M2011),AD2011&gt;=Settings!$B$22,M2011&gt;0))+(AY2011&gt;=1))</f>
        <v/>
      </c>
      <c r="BW2011" s="91">
        <f>IF(OR(AY2011=0,BF2011&lt;&gt;"Y",BG2011&lt;&gt;"Y"),"",1+SUMPRODUCT(($A$6:$A$2604=A2011)*($AY$6:$AY$2604&gt;0)*($BF$6:$BF$2604="Y")*($BG$6:$BG$2604="Y")*(($AY$6:$AY$2604&gt;AY2011)+($AY$6:$AY$2604=AY2011)*($AD$6:$AD$2604&gt;AD2011))))</f>
        <v/>
      </c>
    </row>
    <row r="2012" ht="23.85" customHeight="1" s="55">
      <c r="A2012" s="90" t="n">
        <v>46296</v>
      </c>
      <c r="B2012" s="91" t="inlineStr">
        <is>
          <t>SAPPL</t>
        </is>
      </c>
      <c r="C2012" s="91" t="inlineStr">
        <is>
          <t>INE185C01017</t>
        </is>
      </c>
      <c r="D2012" s="91" t="n"/>
      <c r="E2012" s="91" t="inlineStr">
        <is>
          <t>None</t>
        </is>
      </c>
      <c r="F2012" s="93" t="n">
        <v>273</v>
      </c>
      <c r="G2012" s="92" t="inlineStr">
        <is>
          <t>N</t>
        </is>
      </c>
      <c r="H2012" s="94" t="n"/>
      <c r="I2012" s="91" t="inlineStr">
        <is>
          <t>N</t>
        </is>
      </c>
      <c r="J2012" s="92">
        <f>IF(K2012="","N","Y")</f>
        <v/>
      </c>
      <c r="K2012" s="94">
        <f>_xlfn.TEXTJOIN("; ",TRUE,IF(P2012="52-wk low","52-wk low",""),IF(AND(AD2012&gt;=Settings!$B$12,M2012&lt;0),"Distribution",""),IF(AND(AJ2012="Y",M2012&lt;0,AK2012&lt;-Settings!$B$13),"Long unwinding",""),IF(AND(AJ2012="Y",M2012&lt;0,AK2012&gt;Settings!$B$13),"Short buildup",""))</f>
        <v/>
      </c>
      <c r="L2012" s="95" t="n">
        <v>308.5</v>
      </c>
      <c r="M2012" s="96" t="n">
        <v>2.8</v>
      </c>
      <c r="N2012" s="93" t="n">
        <v>135</v>
      </c>
      <c r="O2012" s="91" t="inlineStr">
        <is>
          <t>None</t>
        </is>
      </c>
      <c r="P2012" s="91" t="inlineStr">
        <is>
          <t>None</t>
        </is>
      </c>
      <c r="Q2012" s="97" t="n">
        <v>0.12</v>
      </c>
      <c r="R2012" s="96" t="n">
        <v>0.02</v>
      </c>
      <c r="S2012" s="96" t="n">
        <v>6.32</v>
      </c>
      <c r="T2012" s="96" t="n">
        <v>8.109999999999999</v>
      </c>
      <c r="U2012" s="96" t="n">
        <v>7.13</v>
      </c>
      <c r="V2012" s="103" t="n">
        <v>1.32</v>
      </c>
      <c r="W2012" s="102" t="n"/>
      <c r="X2012" s="93" t="n"/>
      <c r="Y2012" s="91" t="inlineStr">
        <is>
          <t>None</t>
        </is>
      </c>
      <c r="Z2012" s="99" t="n">
        <v>89.59999999999999</v>
      </c>
      <c r="AA2012" s="96" t="n">
        <v>1.12</v>
      </c>
      <c r="AB2012" s="96" t="n">
        <v>1.09</v>
      </c>
      <c r="AC2012" s="96" t="n">
        <v>6.78</v>
      </c>
      <c r="AD2012" s="96" t="n">
        <v>8.84</v>
      </c>
      <c r="AE2012" s="96" t="n">
        <v>8.539999999999999</v>
      </c>
      <c r="AF2012" s="103" t="n">
        <v>1.12</v>
      </c>
      <c r="AG2012" s="91" t="inlineStr">
        <is>
          <t>Normal</t>
        </is>
      </c>
      <c r="AH2012" s="100" t="n">
        <v>0</v>
      </c>
      <c r="AI2012" s="101" t="n">
        <v>0</v>
      </c>
      <c r="AJ2012" s="92" t="inlineStr">
        <is>
          <t>N</t>
        </is>
      </c>
      <c r="AK2012" s="96" t="n"/>
      <c r="AL2012" s="91" t="inlineStr">
        <is>
          <t>n/a</t>
        </is>
      </c>
      <c r="AM2012" s="93" t="n"/>
      <c r="AN2012" s="92" t="inlineStr">
        <is>
          <t>None</t>
        </is>
      </c>
      <c r="AO2012" s="102" t="n">
        <v>0</v>
      </c>
      <c r="AP2012" s="103" t="n"/>
      <c r="AQ2012" s="102" t="n"/>
      <c r="AR2012" s="91" t="inlineStr">
        <is>
          <t>N</t>
        </is>
      </c>
      <c r="AS2012" s="104" t="n"/>
      <c r="AT2012" s="92">
        <f>IF(AND(P2012="52-wk high",T2012&gt;=Settings!$B$7),"Y","N")</f>
        <v/>
      </c>
      <c r="AU2012" s="91">
        <f>IF(AND(AD2012&gt;=Settings!$B$8,M2012&gt;0),"Y","N")</f>
        <v/>
      </c>
      <c r="AV2012" s="91">
        <f>IF(OR(AH2012&gt;Settings!$B$9,AI2012&gt;Settings!$B$9),"Y","N")</f>
        <v/>
      </c>
      <c r="AW2012" s="91">
        <f>IF(AJ2012&lt;&gt;"Y","n/a",IF(AND(M2012&gt;0,AK2012&gt;Settings!$B$10),"Y","N"))</f>
        <v/>
      </c>
      <c r="AX2012" s="91">
        <f>IF(AO2012&gt;=Settings!$B$11,"Y","N")</f>
        <v/>
      </c>
      <c r="AY2012" s="99">
        <f>(AT2012="Y")+(AU2012="Y")+(AV2012="Y")+(AW2012="Y")+(AX2012="Y")</f>
        <v/>
      </c>
      <c r="AZ2012" s="94">
        <f>IF(AY2012=0,"None",_xlfn.TEXTJOIN(", ",TRUE(),IF(AT2012="Y","Breakout",""),IF(AU2012="Y","Accumulation",""),IF(AV2012="Y","Institutional buying",""),IF(AW2012="Y","Long buildup",""),IF(AX2012="Y","Momentum leader","")))</f>
        <v/>
      </c>
      <c r="BA2012" s="94">
        <f>IF(BW2012="","","Passes "&amp;AY2012&amp;" of 5 buy-side scans"&amp;IF(G2012="Y","; RED FLAG: filter out using Red flag column",""))</f>
        <v/>
      </c>
      <c r="BB2012" s="91" t="inlineStr">
        <is>
          <t>None</t>
        </is>
      </c>
      <c r="BC2012" s="92" t="inlineStr">
        <is>
          <t>Y</t>
        </is>
      </c>
      <c r="BD2012" s="94" t="inlineStr">
        <is>
          <t>Few traders (&lt;100 unique PAN, 30 days)</t>
        </is>
      </c>
      <c r="BE2012" s="94" t="n"/>
      <c r="BF2012" s="92">
        <f>IF(R2012*100000&gt;=Settings!$B$5,"Y","N")</f>
        <v/>
      </c>
      <c r="BG2012" s="91">
        <f>IF(F2012&gt;Settings!$B$6,"Y","N")</f>
        <v/>
      </c>
      <c r="BH2012" s="97" t="n">
        <v>-7.72</v>
      </c>
      <c r="BI2012" s="96" t="n">
        <v>10.91</v>
      </c>
      <c r="BJ2012" s="96" t="n">
        <v>6.69</v>
      </c>
      <c r="BK2012" s="96" t="n">
        <v>16.37</v>
      </c>
      <c r="BL2012" s="96" t="n"/>
      <c r="BM2012" s="96" t="n"/>
      <c r="BN2012" s="97" t="n">
        <v>7.93</v>
      </c>
      <c r="BO2012" s="96" t="n">
        <v>8.09</v>
      </c>
      <c r="BP2012" s="96" t="n">
        <v>8.08</v>
      </c>
      <c r="BQ2012" s="96" t="n"/>
      <c r="BR2012" s="91" t="n"/>
      <c r="BS2012" s="91" t="inlineStr">
        <is>
          <t>Bullish cross</t>
        </is>
      </c>
      <c r="BT2012" s="96" t="n">
        <v>73.2</v>
      </c>
      <c r="BU2012" s="91" t="n"/>
      <c r="BV2012" s="99">
        <f>IF(OR(BF2012&lt;&gt;"Y",BG2012&lt;&gt;"Y"),"",(AND(ISNUMBER(BQ2012),BQ2012&gt;0))+(BR2012="Stacked up")+(AND(ISNUMBER(BH2012),BH2012&gt;=-Settings!$B$17))+(AND(ISNUMBER(BK2012),ISNUMBER(BM2012),BK2012&gt;0,BM2012&gt;0))+(AND(ISNUMBER(AQ2012),AQ2012&gt;=Settings!$B$18))+(AND(ISNUMBER(BT2012),BT2012&gt;=Settings!$B$19,BT2012&lt;=Settings!$B$20))+(AND(ISNUMBER(AS2012),AS2012&gt;0))+(AND(ISNUMBER(T2012),ISNUMBER(M2012),T2012&gt;=Settings!$B$21,M2012&gt;0))+(AND(ISNUMBER(AD2012),ISNUMBER(M2012),AD2012&gt;=Settings!$B$22,M2012&gt;0))+(AY2012&gt;=1))</f>
        <v/>
      </c>
      <c r="BW2012" s="91">
        <f>IF(OR(AY2012=0,BF2012&lt;&gt;"Y",BG2012&lt;&gt;"Y"),"",1+SUMPRODUCT(($A$6:$A$2604=A2012)*($AY$6:$AY$2604&gt;0)*($BF$6:$BF$2604="Y")*($BG$6:$BG$2604="Y")*(($AY$6:$AY$2604&gt;AY2012)+($AY$6:$AY$2604=AY2012)*($AD$6:$AD$2604&gt;AD2012))))</f>
        <v/>
      </c>
    </row>
    <row r="2013" ht="23.85" customHeight="1" s="55">
      <c r="A2013" s="90" t="n">
        <v>46296</v>
      </c>
      <c r="B2013" s="91" t="inlineStr">
        <is>
          <t>SIKKO</t>
        </is>
      </c>
      <c r="C2013" s="91" t="inlineStr">
        <is>
          <t>INE112X01025</t>
        </is>
      </c>
      <c r="D2013" s="91" t="n"/>
      <c r="E2013" s="91" t="inlineStr">
        <is>
          <t>None</t>
        </is>
      </c>
      <c r="F2013" s="93" t="n">
        <v>272</v>
      </c>
      <c r="G2013" s="92" t="inlineStr">
        <is>
          <t>Y</t>
        </is>
      </c>
      <c r="H2013" s="94" t="inlineStr">
        <is>
          <t>ESM Stage 1; T2T (BE series)</t>
        </is>
      </c>
      <c r="I2013" s="91" t="inlineStr">
        <is>
          <t>Y</t>
        </is>
      </c>
      <c r="J2013" s="92">
        <f>IF(K2013="","N","Y")</f>
        <v/>
      </c>
      <c r="K2013" s="94">
        <f>_xlfn.TEXTJOIN("; ",TRUE,IF(P2013="52-wk low","52-wk low",""),IF(AND(AD2013&gt;=Settings!$B$12,M2013&lt;0),"Distribution",""),IF(AND(AJ2013="Y",M2013&lt;0,AK2013&lt;-Settings!$B$13),"Long unwinding",""),IF(AND(AJ2013="Y",M2013&lt;0,AK2013&gt;Settings!$B$13),"Short buildup",""))</f>
        <v/>
      </c>
      <c r="L2013" s="95" t="n">
        <v>6.22</v>
      </c>
      <c r="M2013" s="96" t="n">
        <v>-1.74</v>
      </c>
      <c r="N2013" s="93" t="n">
        <v>1489</v>
      </c>
      <c r="O2013" s="91" t="inlineStr">
        <is>
          <t>None</t>
        </is>
      </c>
      <c r="P2013" s="91" t="inlineStr">
        <is>
          <t>None</t>
        </is>
      </c>
      <c r="Q2013" s="97" t="n">
        <v>4.6</v>
      </c>
      <c r="R2013" s="96" t="n">
        <v>7.28</v>
      </c>
      <c r="S2013" s="96" t="n">
        <v>0.63</v>
      </c>
      <c r="T2013" s="96" t="n">
        <v>0.5600000000000001</v>
      </c>
      <c r="U2013" s="96" t="n">
        <v>0.6899999999999999</v>
      </c>
      <c r="V2013" s="103" t="n">
        <v>1.1</v>
      </c>
      <c r="W2013" s="102" t="n">
        <v>4</v>
      </c>
      <c r="X2013" s="93" t="n"/>
      <c r="Y2013" s="91" t="inlineStr">
        <is>
          <t>None</t>
        </is>
      </c>
      <c r="Z2013" s="99" t="n"/>
      <c r="AA2013" s="96" t="n"/>
      <c r="AB2013" s="96" t="n"/>
      <c r="AC2013" s="96" t="n"/>
      <c r="AD2013" s="96" t="n"/>
      <c r="AE2013" s="96" t="n"/>
      <c r="AF2013" s="103" t="n"/>
      <c r="AG2013" s="91" t="inlineStr">
        <is>
          <t>No delivery data</t>
        </is>
      </c>
      <c r="AH2013" s="100" t="n">
        <v>0</v>
      </c>
      <c r="AI2013" s="101" t="n">
        <v>0</v>
      </c>
      <c r="AJ2013" s="92" t="inlineStr">
        <is>
          <t>N</t>
        </is>
      </c>
      <c r="AK2013" s="96" t="n"/>
      <c r="AL2013" s="91" t="inlineStr">
        <is>
          <t>n/a</t>
        </is>
      </c>
      <c r="AM2013" s="93" t="n"/>
      <c r="AN2013" s="92" t="inlineStr">
        <is>
          <t>None</t>
        </is>
      </c>
      <c r="AO2013" s="102" t="n">
        <v>0</v>
      </c>
      <c r="AP2013" s="103" t="n"/>
      <c r="AQ2013" s="102" t="n"/>
      <c r="AR2013" s="91" t="inlineStr">
        <is>
          <t>N</t>
        </is>
      </c>
      <c r="AS2013" s="104" t="n"/>
      <c r="AT2013" s="92">
        <f>IF(AND(P2013="52-wk high",T2013&gt;=Settings!$B$7),"Y","N")</f>
        <v/>
      </c>
      <c r="AU2013" s="91">
        <f>IF(AND(AD2013&gt;=Settings!$B$8,M2013&gt;0),"Y","N")</f>
        <v/>
      </c>
      <c r="AV2013" s="91">
        <f>IF(OR(AH2013&gt;Settings!$B$9,AI2013&gt;Settings!$B$9),"Y","N")</f>
        <v/>
      </c>
      <c r="AW2013" s="91">
        <f>IF(AJ2013&lt;&gt;"Y","n/a",IF(AND(M2013&gt;0,AK2013&gt;Settings!$B$10),"Y","N"))</f>
        <v/>
      </c>
      <c r="AX2013" s="91">
        <f>IF(AO2013&gt;=Settings!$B$11,"Y","N")</f>
        <v/>
      </c>
      <c r="AY2013" s="99">
        <f>(AT2013="Y")+(AU2013="Y")+(AV2013="Y")+(AW2013="Y")+(AX2013="Y")</f>
        <v/>
      </c>
      <c r="AZ2013" s="94">
        <f>IF(AY2013=0,"None",_xlfn.TEXTJOIN(", ",TRUE(),IF(AT2013="Y","Breakout",""),IF(AU2013="Y","Accumulation",""),IF(AV2013="Y","Institutional buying",""),IF(AW2013="Y","Long buildup",""),IF(AX2013="Y","Momentum leader","")))</f>
        <v/>
      </c>
      <c r="BA2013" s="94">
        <f>IF(BW2013="","","Passes "&amp;AY2013&amp;" of 5 buy-side scans"&amp;IF(G2013="Y","; RED FLAG: filter out using Red flag column",""))</f>
        <v/>
      </c>
      <c r="BB2013" s="91" t="inlineStr">
        <is>
          <t>Lower</t>
        </is>
      </c>
      <c r="BC2013" s="92" t="inlineStr">
        <is>
          <t>N</t>
        </is>
      </c>
      <c r="BD2013" s="94" t="n"/>
      <c r="BE2013" s="94" t="inlineStr">
        <is>
          <t>BONUS 1:1, ex 08-Dec-2025</t>
        </is>
      </c>
      <c r="BF2013" s="92">
        <f>IF(R2013*100000&gt;=Settings!$B$5,"Y","N")</f>
        <v/>
      </c>
      <c r="BG2013" s="91">
        <f>IF(F2013&gt;Settings!$B$6,"Y","N")</f>
        <v/>
      </c>
      <c r="BH2013" s="97" t="n">
        <v>-8.93</v>
      </c>
      <c r="BI2013" s="96" t="n">
        <v>-3.12</v>
      </c>
      <c r="BJ2013" s="96" t="n">
        <v>21.72</v>
      </c>
      <c r="BK2013" s="96" t="n">
        <v>64.55</v>
      </c>
      <c r="BL2013" s="96" t="n">
        <v>42.33</v>
      </c>
      <c r="BM2013" s="96" t="n"/>
      <c r="BN2013" s="97" t="n">
        <v>3.59</v>
      </c>
      <c r="BO2013" s="96" t="n">
        <v>12.18</v>
      </c>
      <c r="BP2013" s="96" t="n">
        <v>17.93</v>
      </c>
      <c r="BQ2013" s="96" t="n">
        <v>7.56</v>
      </c>
      <c r="BR2013" s="91" t="inlineStr">
        <is>
          <t>Mixed</t>
        </is>
      </c>
      <c r="BS2013" s="91" t="inlineStr">
        <is>
          <t>None</t>
        </is>
      </c>
      <c r="BT2013" s="96" t="n">
        <v>58.3</v>
      </c>
      <c r="BU2013" s="91" t="inlineStr">
        <is>
          <t>N</t>
        </is>
      </c>
      <c r="BV2013" s="99">
        <f>IF(OR(BF2013&lt;&gt;"Y",BG2013&lt;&gt;"Y"),"",(AND(ISNUMBER(BQ2013),BQ2013&gt;0))+(BR2013="Stacked up")+(AND(ISNUMBER(BH2013),BH2013&gt;=-Settings!$B$17))+(AND(ISNUMBER(BK2013),ISNUMBER(BM2013),BK2013&gt;0,BM2013&gt;0))+(AND(ISNUMBER(AQ2013),AQ2013&gt;=Settings!$B$18))+(AND(ISNUMBER(BT2013),BT2013&gt;=Settings!$B$19,BT2013&lt;=Settings!$B$20))+(AND(ISNUMBER(AS2013),AS2013&gt;0))+(AND(ISNUMBER(T2013),ISNUMBER(M2013),T2013&gt;=Settings!$B$21,M2013&gt;0))+(AND(ISNUMBER(AD2013),ISNUMBER(M2013),AD2013&gt;=Settings!$B$22,M2013&gt;0))+(AY2013&gt;=1))</f>
        <v/>
      </c>
      <c r="BW2013" s="91">
        <f>IF(OR(AY2013=0,BF2013&lt;&gt;"Y",BG2013&lt;&gt;"Y"),"",1+SUMPRODUCT(($A$6:$A$2604=A2013)*($AY$6:$AY$2604&gt;0)*($BF$6:$BF$2604="Y")*($BG$6:$BG$2604="Y")*(($AY$6:$AY$2604&gt;AY2013)+($AY$6:$AY$2604=AY2013)*($AD$6:$AD$2604&gt;AD2013))))</f>
        <v/>
      </c>
    </row>
    <row r="2014" ht="23.85" customHeight="1" s="55">
      <c r="A2014" s="90" t="n">
        <v>46296</v>
      </c>
      <c r="B2014" s="91" t="inlineStr">
        <is>
          <t>TIGERLOGS</t>
        </is>
      </c>
      <c r="C2014" s="91" t="inlineStr">
        <is>
          <t>INE906O01029</t>
        </is>
      </c>
      <c r="D2014" s="91" t="n"/>
      <c r="E2014" s="91" t="inlineStr">
        <is>
          <t>None</t>
        </is>
      </c>
      <c r="F2014" s="93" t="n">
        <v>272</v>
      </c>
      <c r="G2014" s="92" t="inlineStr">
        <is>
          <t>N</t>
        </is>
      </c>
      <c r="H2014" s="94" t="n"/>
      <c r="I2014" s="91" t="inlineStr">
        <is>
          <t>N</t>
        </is>
      </c>
      <c r="J2014" s="92">
        <f>IF(K2014="","N","Y")</f>
        <v/>
      </c>
      <c r="K2014" s="94">
        <f>_xlfn.TEXTJOIN("; ",TRUE,IF(P2014="52-wk low","52-wk low",""),IF(AND(AD2014&gt;=Settings!$B$12,M2014&lt;0),"Distribution",""),IF(AND(AJ2014="Y",M2014&lt;0,AK2014&lt;-Settings!$B$13),"Long unwinding",""),IF(AND(AJ2014="Y",M2014&lt;0,AK2014&gt;Settings!$B$13),"Short buildup",""))</f>
        <v/>
      </c>
      <c r="L2014" s="95" t="n">
        <v>25.69</v>
      </c>
      <c r="M2014" s="96" t="n">
        <v>-2.13</v>
      </c>
      <c r="N2014" s="93" t="n">
        <v>1714</v>
      </c>
      <c r="O2014" s="91" t="inlineStr">
        <is>
          <t>None</t>
        </is>
      </c>
      <c r="P2014" s="91" t="inlineStr">
        <is>
          <t>None</t>
        </is>
      </c>
      <c r="Q2014" s="97" t="n">
        <v>0.91</v>
      </c>
      <c r="R2014" s="96" t="n">
        <v>0.91</v>
      </c>
      <c r="S2014" s="96" t="n">
        <v>1.03</v>
      </c>
      <c r="T2014" s="96" t="n">
        <v>0.48</v>
      </c>
      <c r="U2014" s="96" t="n">
        <v>0.68</v>
      </c>
      <c r="V2014" s="103" t="n">
        <v>0.72</v>
      </c>
      <c r="W2014" s="102" t="n">
        <v>0</v>
      </c>
      <c r="X2014" s="93" t="n"/>
      <c r="Y2014" s="91" t="inlineStr">
        <is>
          <t>None</t>
        </is>
      </c>
      <c r="Z2014" s="99" t="n">
        <v>72.81999999999999</v>
      </c>
      <c r="AA2014" s="96" t="n">
        <v>1.06</v>
      </c>
      <c r="AB2014" s="96" t="n">
        <v>1.07</v>
      </c>
      <c r="AC2014" s="96" t="n">
        <v>1.06</v>
      </c>
      <c r="AD2014" s="96" t="n"/>
      <c r="AE2014" s="96" t="n"/>
      <c r="AF2014" s="103" t="n"/>
      <c r="AG2014" s="91" t="inlineStr">
        <is>
          <t>No delivery data</t>
        </is>
      </c>
      <c r="AH2014" s="100" t="n">
        <v>0</v>
      </c>
      <c r="AI2014" s="101" t="n">
        <v>0</v>
      </c>
      <c r="AJ2014" s="92" t="inlineStr">
        <is>
          <t>N</t>
        </is>
      </c>
      <c r="AK2014" s="96" t="n"/>
      <c r="AL2014" s="91" t="inlineStr">
        <is>
          <t>n/a</t>
        </is>
      </c>
      <c r="AM2014" s="93" t="n"/>
      <c r="AN2014" s="92" t="inlineStr">
        <is>
          <t>None</t>
        </is>
      </c>
      <c r="AO2014" s="102" t="n">
        <v>0</v>
      </c>
      <c r="AP2014" s="103" t="n">
        <v>0.62</v>
      </c>
      <c r="AQ2014" s="102" t="n">
        <v>23</v>
      </c>
      <c r="AR2014" s="91" t="inlineStr">
        <is>
          <t>N</t>
        </is>
      </c>
      <c r="AS2014" s="104" t="n"/>
      <c r="AT2014" s="92">
        <f>IF(AND(P2014="52-wk high",T2014&gt;=Settings!$B$7),"Y","N")</f>
        <v/>
      </c>
      <c r="AU2014" s="91">
        <f>IF(AND(AD2014&gt;=Settings!$B$8,M2014&gt;0),"Y","N")</f>
        <v/>
      </c>
      <c r="AV2014" s="91">
        <f>IF(OR(AH2014&gt;Settings!$B$9,AI2014&gt;Settings!$B$9),"Y","N")</f>
        <v/>
      </c>
      <c r="AW2014" s="91">
        <f>IF(AJ2014&lt;&gt;"Y","n/a",IF(AND(M2014&gt;0,AK2014&gt;Settings!$B$10),"Y","N"))</f>
        <v/>
      </c>
      <c r="AX2014" s="91">
        <f>IF(AO2014&gt;=Settings!$B$11,"Y","N")</f>
        <v/>
      </c>
      <c r="AY2014" s="99">
        <f>(AT2014="Y")+(AU2014="Y")+(AV2014="Y")+(AW2014="Y")+(AX2014="Y")</f>
        <v/>
      </c>
      <c r="AZ2014" s="94">
        <f>IF(AY2014=0,"None",_xlfn.TEXTJOIN(", ",TRUE(),IF(AT2014="Y","Breakout",""),IF(AU2014="Y","Accumulation",""),IF(AV2014="Y","Institutional buying",""),IF(AW2014="Y","Long buildup",""),IF(AX2014="Y","Momentum leader","")))</f>
        <v/>
      </c>
      <c r="BA2014" s="94">
        <f>IF(BW2014="","","Passes "&amp;AY2014&amp;" of 5 buy-side scans"&amp;IF(G2014="Y","; RED FLAG: filter out using Red flag column",""))</f>
        <v/>
      </c>
      <c r="BB2014" s="91" t="inlineStr">
        <is>
          <t>None</t>
        </is>
      </c>
      <c r="BC2014" s="92" t="inlineStr">
        <is>
          <t>N</t>
        </is>
      </c>
      <c r="BD2014" s="94" t="n"/>
      <c r="BE2014" s="94" t="n"/>
      <c r="BF2014" s="92">
        <f>IF(R2014*100000&gt;=Settings!$B$5,"Y","N")</f>
        <v/>
      </c>
      <c r="BG2014" s="91">
        <f>IF(F2014&gt;Settings!$B$6,"Y","N")</f>
        <v/>
      </c>
      <c r="BH2014" s="97" t="n">
        <v>-47.72</v>
      </c>
      <c r="BI2014" s="96" t="n">
        <v>-2.54</v>
      </c>
      <c r="BJ2014" s="96" t="n">
        <v>-8.74</v>
      </c>
      <c r="BK2014" s="96" t="n">
        <v>-27.45</v>
      </c>
      <c r="BL2014" s="96" t="n">
        <v>-2.43</v>
      </c>
      <c r="BM2014" s="96" t="n">
        <v>-44.49</v>
      </c>
      <c r="BN2014" s="97" t="n">
        <v>-4.38</v>
      </c>
      <c r="BO2014" s="96" t="n">
        <v>-9.23</v>
      </c>
      <c r="BP2014" s="96" t="n">
        <v>-14.64</v>
      </c>
      <c r="BQ2014" s="96" t="n">
        <v>-22.25</v>
      </c>
      <c r="BR2014" s="91" t="inlineStr">
        <is>
          <t>Stacked down</t>
        </is>
      </c>
      <c r="BS2014" s="91" t="inlineStr">
        <is>
          <t>None</t>
        </is>
      </c>
      <c r="BT2014" s="96" t="n">
        <v>33.2</v>
      </c>
      <c r="BU2014" s="91" t="inlineStr">
        <is>
          <t>N</t>
        </is>
      </c>
      <c r="BV2014" s="99">
        <f>IF(OR(BF2014&lt;&gt;"Y",BG2014&lt;&gt;"Y"),"",(AND(ISNUMBER(BQ2014),BQ2014&gt;0))+(BR2014="Stacked up")+(AND(ISNUMBER(BH2014),BH2014&gt;=-Settings!$B$17))+(AND(ISNUMBER(BK2014),ISNUMBER(BM2014),BK2014&gt;0,BM2014&gt;0))+(AND(ISNUMBER(AQ2014),AQ2014&gt;=Settings!$B$18))+(AND(ISNUMBER(BT2014),BT2014&gt;=Settings!$B$19,BT2014&lt;=Settings!$B$20))+(AND(ISNUMBER(AS2014),AS2014&gt;0))+(AND(ISNUMBER(T2014),ISNUMBER(M2014),T2014&gt;=Settings!$B$21,M2014&gt;0))+(AND(ISNUMBER(AD2014),ISNUMBER(M2014),AD2014&gt;=Settings!$B$22,M2014&gt;0))+(AY2014&gt;=1))</f>
        <v/>
      </c>
      <c r="BW2014" s="91">
        <f>IF(OR(AY2014=0,BF2014&lt;&gt;"Y",BG2014&lt;&gt;"Y"),"",1+SUMPRODUCT(($A$6:$A$2604=A2014)*($AY$6:$AY$2604&gt;0)*($BF$6:$BF$2604="Y")*($BG$6:$BG$2604="Y")*(($AY$6:$AY$2604&gt;AY2014)+($AY$6:$AY$2604=AY2014)*($AD$6:$AD$2604&gt;AD2014))))</f>
        <v/>
      </c>
    </row>
    <row r="2015" ht="23.85" customHeight="1" s="55">
      <c r="A2015" s="90" t="n">
        <v>46296</v>
      </c>
      <c r="B2015" s="91" t="inlineStr">
        <is>
          <t>EKI</t>
        </is>
      </c>
      <c r="C2015" s="91" t="inlineStr">
        <is>
          <t>INE0CPR01018</t>
        </is>
      </c>
      <c r="D2015" s="91" t="n"/>
      <c r="E2015" s="91" t="inlineStr">
        <is>
          <t>None</t>
        </is>
      </c>
      <c r="F2015" s="93" t="n">
        <v>271</v>
      </c>
      <c r="G2015" s="92" t="inlineStr">
        <is>
          <t>Y</t>
        </is>
      </c>
      <c r="H2015" s="94" t="inlineStr">
        <is>
          <t>T2T (BE series)</t>
        </is>
      </c>
      <c r="I2015" s="91" t="inlineStr">
        <is>
          <t>Y</t>
        </is>
      </c>
      <c r="J2015" s="92">
        <f>IF(K2015="","N","Y")</f>
        <v/>
      </c>
      <c r="K2015" s="94">
        <f>_xlfn.TEXTJOIN("; ",TRUE,IF(P2015="52-wk low","52-wk low",""),IF(AND(AD2015&gt;=Settings!$B$12,M2015&lt;0),"Distribution",""),IF(AND(AJ2015="Y",M2015&lt;0,AK2015&lt;-Settings!$B$13),"Long unwinding",""),IF(AND(AJ2015="Y",M2015&lt;0,AK2015&gt;Settings!$B$13),"Short buildup",""))</f>
        <v/>
      </c>
      <c r="L2015" s="95" t="n">
        <v>97.95</v>
      </c>
      <c r="M2015" s="96" t="n">
        <v>3.12</v>
      </c>
      <c r="N2015" s="93" t="n">
        <v>114</v>
      </c>
      <c r="O2015" s="91" t="inlineStr">
        <is>
          <t>None</t>
        </is>
      </c>
      <c r="P2015" s="91" t="inlineStr">
        <is>
          <t>None</t>
        </is>
      </c>
      <c r="Q2015" s="97" t="n">
        <v>0.4</v>
      </c>
      <c r="R2015" s="96" t="n">
        <v>1.13</v>
      </c>
      <c r="S2015" s="96" t="n">
        <v>0.36</v>
      </c>
      <c r="T2015" s="96" t="n"/>
      <c r="U2015" s="96" t="n"/>
      <c r="V2015" s="103" t="n"/>
      <c r="W2015" s="102" t="n"/>
      <c r="X2015" s="93" t="n"/>
      <c r="Y2015" s="91" t="inlineStr">
        <is>
          <t>None</t>
        </is>
      </c>
      <c r="Z2015" s="99" t="n"/>
      <c r="AA2015" s="96" t="n"/>
      <c r="AB2015" s="96" t="n"/>
      <c r="AC2015" s="96" t="n"/>
      <c r="AD2015" s="96" t="n"/>
      <c r="AE2015" s="96" t="n"/>
      <c r="AF2015" s="103" t="n"/>
      <c r="AG2015" s="91" t="n"/>
      <c r="AH2015" s="100" t="n">
        <v>0</v>
      </c>
      <c r="AI2015" s="101" t="n">
        <v>0</v>
      </c>
      <c r="AJ2015" s="92" t="inlineStr">
        <is>
          <t>N</t>
        </is>
      </c>
      <c r="AK2015" s="96" t="n"/>
      <c r="AL2015" s="91" t="inlineStr">
        <is>
          <t>n/a</t>
        </is>
      </c>
      <c r="AM2015" s="93" t="n"/>
      <c r="AN2015" s="92" t="inlineStr">
        <is>
          <t>None</t>
        </is>
      </c>
      <c r="AO2015" s="102" t="n">
        <v>0</v>
      </c>
      <c r="AP2015" s="103" t="n"/>
      <c r="AQ2015" s="102" t="n"/>
      <c r="AR2015" s="91" t="inlineStr">
        <is>
          <t>N</t>
        </is>
      </c>
      <c r="AS2015" s="104" t="n"/>
      <c r="AT2015" s="92">
        <f>IF(AND(P2015="52-wk high",T2015&gt;=Settings!$B$7),"Y","N")</f>
        <v/>
      </c>
      <c r="AU2015" s="91">
        <f>IF(AND(AD2015&gt;=Settings!$B$8,M2015&gt;0),"Y","N")</f>
        <v/>
      </c>
      <c r="AV2015" s="91">
        <f>IF(OR(AH2015&gt;Settings!$B$9,AI2015&gt;Settings!$B$9),"Y","N")</f>
        <v/>
      </c>
      <c r="AW2015" s="91">
        <f>IF(AJ2015&lt;&gt;"Y","n/a",IF(AND(M2015&gt;0,AK2015&gt;Settings!$B$10),"Y","N"))</f>
        <v/>
      </c>
      <c r="AX2015" s="91">
        <f>IF(AO2015&gt;=Settings!$B$11,"Y","N")</f>
        <v/>
      </c>
      <c r="AY2015" s="99">
        <f>(AT2015="Y")+(AU2015="Y")+(AV2015="Y")+(AW2015="Y")+(AX2015="Y")</f>
        <v/>
      </c>
      <c r="AZ2015" s="94">
        <f>IF(AY2015=0,"None",_xlfn.TEXTJOIN(", ",TRUE(),IF(AT2015="Y","Breakout",""),IF(AU2015="Y","Accumulation",""),IF(AV2015="Y","Institutional buying",""),IF(AW2015="Y","Long buildup",""),IF(AX2015="Y","Momentum leader","")))</f>
        <v/>
      </c>
      <c r="BA2015" s="94">
        <f>IF(BW2015="","","Passes "&amp;AY2015&amp;" of 5 buy-side scans"&amp;IF(G2015="Y","; RED FLAG: filter out using Red flag column",""))</f>
        <v/>
      </c>
      <c r="BB2015" s="91" t="inlineStr">
        <is>
          <t>None</t>
        </is>
      </c>
      <c r="BC2015" s="92" t="inlineStr">
        <is>
          <t>N</t>
        </is>
      </c>
      <c r="BD2015" s="94" t="n"/>
      <c r="BE2015" s="94" t="n"/>
      <c r="BF2015" s="92">
        <f>IF(R2015*100000&gt;=Settings!$B$5,"Y","N")</f>
        <v/>
      </c>
      <c r="BG2015" s="91">
        <f>IF(F2015&gt;Settings!$B$6,"Y","N")</f>
        <v/>
      </c>
      <c r="BH2015" s="97" t="n">
        <v>-10.09</v>
      </c>
      <c r="BI2015" s="96" t="n">
        <v>-1.1</v>
      </c>
      <c r="BJ2015" s="96" t="n">
        <v>32.92</v>
      </c>
      <c r="BK2015" s="96" t="n"/>
      <c r="BL2015" s="96" t="n"/>
      <c r="BM2015" s="96" t="n"/>
      <c r="BN2015" s="97" t="n">
        <v>16.93</v>
      </c>
      <c r="BO2015" s="96" t="n"/>
      <c r="BP2015" s="96" t="n"/>
      <c r="BQ2015" s="96" t="n"/>
      <c r="BR2015" s="91" t="n"/>
      <c r="BS2015" s="91" t="n"/>
      <c r="BT2015" s="96" t="n">
        <v>67.90000000000001</v>
      </c>
      <c r="BU2015" s="91" t="n"/>
      <c r="BV2015" s="99">
        <f>IF(OR(BF2015&lt;&gt;"Y",BG2015&lt;&gt;"Y"),"",(AND(ISNUMBER(BQ2015),BQ2015&gt;0))+(BR2015="Stacked up")+(AND(ISNUMBER(BH2015),BH2015&gt;=-Settings!$B$17))+(AND(ISNUMBER(BK2015),ISNUMBER(BM2015),BK2015&gt;0,BM2015&gt;0))+(AND(ISNUMBER(AQ2015),AQ2015&gt;=Settings!$B$18))+(AND(ISNUMBER(BT2015),BT2015&gt;=Settings!$B$19,BT2015&lt;=Settings!$B$20))+(AND(ISNUMBER(AS2015),AS2015&gt;0))+(AND(ISNUMBER(T2015),ISNUMBER(M2015),T2015&gt;=Settings!$B$21,M2015&gt;0))+(AND(ISNUMBER(AD2015),ISNUMBER(M2015),AD2015&gt;=Settings!$B$22,M2015&gt;0))+(AY2015&gt;=1))</f>
        <v/>
      </c>
      <c r="BW2015" s="91">
        <f>IF(OR(AY2015=0,BF2015&lt;&gt;"Y",BG2015&lt;&gt;"Y"),"",1+SUMPRODUCT(($A$6:$A$2604=A2015)*($AY$6:$AY$2604&gt;0)*($BF$6:$BF$2604="Y")*($BG$6:$BG$2604="Y")*(($AY$6:$AY$2604&gt;AY2015)+($AY$6:$AY$2604=AY2015)*($AD$6:$AD$2604&gt;AD2015))))</f>
        <v/>
      </c>
    </row>
    <row r="2016" ht="23.85" customHeight="1" s="55">
      <c r="A2016" s="90" t="n">
        <v>46296</v>
      </c>
      <c r="B2016" s="91" t="inlineStr">
        <is>
          <t>GENUSPAPER</t>
        </is>
      </c>
      <c r="C2016" s="91" t="inlineStr">
        <is>
          <t>INE949P01018</t>
        </is>
      </c>
      <c r="D2016" s="91" t="n"/>
      <c r="E2016" s="91" t="inlineStr">
        <is>
          <t>None</t>
        </is>
      </c>
      <c r="F2016" s="93" t="n">
        <v>271</v>
      </c>
      <c r="G2016" s="92" t="inlineStr">
        <is>
          <t>N</t>
        </is>
      </c>
      <c r="H2016" s="94" t="n"/>
      <c r="I2016" s="91" t="inlineStr">
        <is>
          <t>N</t>
        </is>
      </c>
      <c r="J2016" s="92">
        <f>IF(K2016="","N","Y")</f>
        <v/>
      </c>
      <c r="K2016" s="94">
        <f>_xlfn.TEXTJOIN("; ",TRUE,IF(P2016="52-wk low","52-wk low",""),IF(AND(AD2016&gt;=Settings!$B$12,M2016&lt;0),"Distribution",""),IF(AND(AJ2016="Y",M2016&lt;0,AK2016&lt;-Settings!$B$13),"Long unwinding",""),IF(AND(AJ2016="Y",M2016&lt;0,AK2016&gt;Settings!$B$13),"Short buildup",""))</f>
        <v/>
      </c>
      <c r="L2016" s="95" t="n">
        <v>10.53</v>
      </c>
      <c r="M2016" s="96" t="n">
        <v>-1.03</v>
      </c>
      <c r="N2016" s="93" t="n">
        <v>1060</v>
      </c>
      <c r="O2016" s="91" t="inlineStr">
        <is>
          <t>None</t>
        </is>
      </c>
      <c r="P2016" s="91" t="inlineStr">
        <is>
          <t>None</t>
        </is>
      </c>
      <c r="Q2016" s="97" t="n">
        <v>0.44</v>
      </c>
      <c r="R2016" s="96" t="n">
        <v>1.88</v>
      </c>
      <c r="S2016" s="96" t="n">
        <v>0.23</v>
      </c>
      <c r="T2016" s="96" t="n">
        <v>0.29</v>
      </c>
      <c r="U2016" s="96" t="n">
        <v>0.41</v>
      </c>
      <c r="V2016" s="103" t="n">
        <v>1.8</v>
      </c>
      <c r="W2016" s="102" t="n">
        <v>10</v>
      </c>
      <c r="X2016" s="93" t="n"/>
      <c r="Y2016" s="91" t="inlineStr">
        <is>
          <t>None</t>
        </is>
      </c>
      <c r="Z2016" s="99" t="n">
        <v>85.76000000000001</v>
      </c>
      <c r="AA2016" s="96" t="n">
        <v>1.25</v>
      </c>
      <c r="AB2016" s="96" t="n">
        <v>1.23</v>
      </c>
      <c r="AC2016" s="96" t="n">
        <v>0.3</v>
      </c>
      <c r="AD2016" s="96" t="n">
        <v>0.38</v>
      </c>
      <c r="AE2016" s="96" t="n">
        <v>0.53</v>
      </c>
      <c r="AF2016" s="103" t="n">
        <v>0.97</v>
      </c>
      <c r="AG2016" s="91" t="inlineStr">
        <is>
          <t>Drying up</t>
        </is>
      </c>
      <c r="AH2016" s="100" t="n">
        <v>0</v>
      </c>
      <c r="AI2016" s="101" t="n">
        <v>0</v>
      </c>
      <c r="AJ2016" s="92" t="inlineStr">
        <is>
          <t>N</t>
        </is>
      </c>
      <c r="AK2016" s="96" t="n"/>
      <c r="AL2016" s="91" t="inlineStr">
        <is>
          <t>n/a</t>
        </is>
      </c>
      <c r="AM2016" s="93" t="n"/>
      <c r="AN2016" s="92" t="inlineStr">
        <is>
          <t>None</t>
        </is>
      </c>
      <c r="AO2016" s="102" t="n">
        <v>0</v>
      </c>
      <c r="AP2016" s="103" t="n">
        <v>0.62</v>
      </c>
      <c r="AQ2016" s="102" t="n">
        <v>23</v>
      </c>
      <c r="AR2016" s="91" t="inlineStr">
        <is>
          <t>N</t>
        </is>
      </c>
      <c r="AS2016" s="104" t="n"/>
      <c r="AT2016" s="92">
        <f>IF(AND(P2016="52-wk high",T2016&gt;=Settings!$B$7),"Y","N")</f>
        <v/>
      </c>
      <c r="AU2016" s="91">
        <f>IF(AND(AD2016&gt;=Settings!$B$8,M2016&gt;0),"Y","N")</f>
        <v/>
      </c>
      <c r="AV2016" s="91">
        <f>IF(OR(AH2016&gt;Settings!$B$9,AI2016&gt;Settings!$B$9),"Y","N")</f>
        <v/>
      </c>
      <c r="AW2016" s="91">
        <f>IF(AJ2016&lt;&gt;"Y","n/a",IF(AND(M2016&gt;0,AK2016&gt;Settings!$B$10),"Y","N"))</f>
        <v/>
      </c>
      <c r="AX2016" s="91">
        <f>IF(AO2016&gt;=Settings!$B$11,"Y","N")</f>
        <v/>
      </c>
      <c r="AY2016" s="99">
        <f>(AT2016="Y")+(AU2016="Y")+(AV2016="Y")+(AW2016="Y")+(AX2016="Y")</f>
        <v/>
      </c>
      <c r="AZ2016" s="94">
        <f>IF(AY2016=0,"None",_xlfn.TEXTJOIN(", ",TRUE(),IF(AT2016="Y","Breakout",""),IF(AU2016="Y","Accumulation",""),IF(AV2016="Y","Institutional buying",""),IF(AW2016="Y","Long buildup",""),IF(AX2016="Y","Momentum leader","")))</f>
        <v/>
      </c>
      <c r="BA2016" s="94">
        <f>IF(BW2016="","","Passes "&amp;AY2016&amp;" of 5 buy-side scans"&amp;IF(G2016="Y","; RED FLAG: filter out using Red flag column",""))</f>
        <v/>
      </c>
      <c r="BB2016" s="91" t="inlineStr">
        <is>
          <t>None</t>
        </is>
      </c>
      <c r="BC2016" s="92" t="inlineStr">
        <is>
          <t>N</t>
        </is>
      </c>
      <c r="BD2016" s="94" t="n"/>
      <c r="BE2016" s="94" t="n"/>
      <c r="BF2016" s="92">
        <f>IF(R2016*100000&gt;=Settings!$B$5,"Y","N")</f>
        <v/>
      </c>
      <c r="BG2016" s="91">
        <f>IF(F2016&gt;Settings!$B$6,"Y","N")</f>
        <v/>
      </c>
      <c r="BH2016" s="97" t="n">
        <v>-41.14</v>
      </c>
      <c r="BI2016" s="96" t="n">
        <v>-5.98</v>
      </c>
      <c r="BJ2016" s="96" t="n">
        <v>-12.18</v>
      </c>
      <c r="BK2016" s="96" t="n">
        <v>-12.18</v>
      </c>
      <c r="BL2016" s="96" t="n">
        <v>1.64</v>
      </c>
      <c r="BM2016" s="96" t="n">
        <v>-39.06</v>
      </c>
      <c r="BN2016" s="97" t="n">
        <v>-6.12</v>
      </c>
      <c r="BO2016" s="96" t="n">
        <v>-9.460000000000001</v>
      </c>
      <c r="BP2016" s="96" t="n">
        <v>-11.94</v>
      </c>
      <c r="BQ2016" s="96" t="n">
        <v>-17.1</v>
      </c>
      <c r="BR2016" s="91" t="inlineStr">
        <is>
          <t>Stacked down</t>
        </is>
      </c>
      <c r="BS2016" s="91" t="inlineStr">
        <is>
          <t>None</t>
        </is>
      </c>
      <c r="BT2016" s="96" t="n">
        <v>35.9</v>
      </c>
      <c r="BU2016" s="91" t="inlineStr">
        <is>
          <t>N</t>
        </is>
      </c>
      <c r="BV2016" s="99">
        <f>IF(OR(BF2016&lt;&gt;"Y",BG2016&lt;&gt;"Y"),"",(AND(ISNUMBER(BQ2016),BQ2016&gt;0))+(BR2016="Stacked up")+(AND(ISNUMBER(BH2016),BH2016&gt;=-Settings!$B$17))+(AND(ISNUMBER(BK2016),ISNUMBER(BM2016),BK2016&gt;0,BM2016&gt;0))+(AND(ISNUMBER(AQ2016),AQ2016&gt;=Settings!$B$18))+(AND(ISNUMBER(BT2016),BT2016&gt;=Settings!$B$19,BT2016&lt;=Settings!$B$20))+(AND(ISNUMBER(AS2016),AS2016&gt;0))+(AND(ISNUMBER(T2016),ISNUMBER(M2016),T2016&gt;=Settings!$B$21,M2016&gt;0))+(AND(ISNUMBER(AD2016),ISNUMBER(M2016),AD2016&gt;=Settings!$B$22,M2016&gt;0))+(AY2016&gt;=1))</f>
        <v/>
      </c>
      <c r="BW2016" s="91">
        <f>IF(OR(AY2016=0,BF2016&lt;&gt;"Y",BG2016&lt;&gt;"Y"),"",1+SUMPRODUCT(($A$6:$A$2604=A2016)*($AY$6:$AY$2604&gt;0)*($BF$6:$BF$2604="Y")*($BG$6:$BG$2604="Y")*(($AY$6:$AY$2604&gt;AY2016)+($AY$6:$AY$2604=AY2016)*($AD$6:$AD$2604&gt;AD2016))))</f>
        <v/>
      </c>
    </row>
    <row r="2017" ht="23.85" customHeight="1" s="55">
      <c r="A2017" s="90" t="n">
        <v>46296</v>
      </c>
      <c r="B2017" s="91" t="inlineStr">
        <is>
          <t>KDGREEN</t>
        </is>
      </c>
      <c r="C2017" s="91" t="inlineStr">
        <is>
          <t>INE348N01042</t>
        </is>
      </c>
      <c r="D2017" s="91" t="n"/>
      <c r="E2017" s="91" t="inlineStr">
        <is>
          <t>None</t>
        </is>
      </c>
      <c r="F2017" s="93" t="n">
        <v>271</v>
      </c>
      <c r="G2017" s="92" t="inlineStr">
        <is>
          <t>N</t>
        </is>
      </c>
      <c r="H2017" s="94" t="n"/>
      <c r="I2017" s="91" t="inlineStr">
        <is>
          <t>N</t>
        </is>
      </c>
      <c r="J2017" s="92">
        <f>IF(K2017="","N","Y")</f>
        <v/>
      </c>
      <c r="K2017" s="94">
        <f>_xlfn.TEXTJOIN("; ",TRUE,IF(P2017="52-wk low","52-wk low",""),IF(AND(AD2017&gt;=Settings!$B$12,M2017&lt;0),"Distribution",""),IF(AND(AJ2017="Y",M2017&lt;0,AK2017&lt;-Settings!$B$13),"Long unwinding",""),IF(AND(AJ2017="Y",M2017&lt;0,AK2017&gt;Settings!$B$13),"Short buildup",""))</f>
        <v/>
      </c>
      <c r="L2017" s="95" t="n">
        <v>46.76</v>
      </c>
      <c r="M2017" s="96" t="n">
        <v>-2.01</v>
      </c>
      <c r="N2017" s="93" t="n">
        <v>1657</v>
      </c>
      <c r="O2017" s="91" t="inlineStr">
        <is>
          <t>None</t>
        </is>
      </c>
      <c r="P2017" s="91" t="inlineStr">
        <is>
          <t>None</t>
        </is>
      </c>
      <c r="Q2017" s="97" t="n">
        <v>0.43</v>
      </c>
      <c r="R2017" s="96" t="n">
        <v>0.74</v>
      </c>
      <c r="S2017" s="96" t="n">
        <v>0.44</v>
      </c>
      <c r="T2017" s="96" t="n"/>
      <c r="U2017" s="96" t="n"/>
      <c r="V2017" s="103" t="n"/>
      <c r="W2017" s="102" t="n"/>
      <c r="X2017" s="93" t="n"/>
      <c r="Y2017" s="91" t="inlineStr">
        <is>
          <t>None</t>
        </is>
      </c>
      <c r="Z2017" s="99" t="n">
        <v>90.33</v>
      </c>
      <c r="AA2017" s="96" t="n">
        <v>1.95</v>
      </c>
      <c r="AB2017" s="96" t="n"/>
      <c r="AC2017" s="96" t="n">
        <v>1.16</v>
      </c>
      <c r="AD2017" s="96" t="n"/>
      <c r="AE2017" s="96" t="n"/>
      <c r="AF2017" s="103" t="n"/>
      <c r="AG2017" s="91" t="n"/>
      <c r="AH2017" s="100" t="n">
        <v>0</v>
      </c>
      <c r="AI2017" s="101" t="n">
        <v>0</v>
      </c>
      <c r="AJ2017" s="92" t="inlineStr">
        <is>
          <t>N</t>
        </is>
      </c>
      <c r="AK2017" s="96" t="n"/>
      <c r="AL2017" s="91" t="inlineStr">
        <is>
          <t>n/a</t>
        </is>
      </c>
      <c r="AM2017" s="93" t="n"/>
      <c r="AN2017" s="92" t="inlineStr">
        <is>
          <t>None</t>
        </is>
      </c>
      <c r="AO2017" s="102" t="n">
        <v>0</v>
      </c>
      <c r="AP2017" s="103" t="n"/>
      <c r="AQ2017" s="102" t="n"/>
      <c r="AR2017" s="91" t="inlineStr">
        <is>
          <t>N</t>
        </is>
      </c>
      <c r="AS2017" s="104" t="n"/>
      <c r="AT2017" s="92">
        <f>IF(AND(P2017="52-wk high",T2017&gt;=Settings!$B$7),"Y","N")</f>
        <v/>
      </c>
      <c r="AU2017" s="91">
        <f>IF(AND(AD2017&gt;=Settings!$B$8,M2017&gt;0),"Y","N")</f>
        <v/>
      </c>
      <c r="AV2017" s="91">
        <f>IF(OR(AH2017&gt;Settings!$B$9,AI2017&gt;Settings!$B$9),"Y","N")</f>
        <v/>
      </c>
      <c r="AW2017" s="91">
        <f>IF(AJ2017&lt;&gt;"Y","n/a",IF(AND(M2017&gt;0,AK2017&gt;Settings!$B$10),"Y","N"))</f>
        <v/>
      </c>
      <c r="AX2017" s="91">
        <f>IF(AO2017&gt;=Settings!$B$11,"Y","N")</f>
        <v/>
      </c>
      <c r="AY2017" s="99">
        <f>(AT2017="Y")+(AU2017="Y")+(AV2017="Y")+(AW2017="Y")+(AX2017="Y")</f>
        <v/>
      </c>
      <c r="AZ2017" s="94">
        <f>IF(AY2017=0,"None",_xlfn.TEXTJOIN(", ",TRUE(),IF(AT2017="Y","Breakout",""),IF(AU2017="Y","Accumulation",""),IF(AV2017="Y","Institutional buying",""),IF(AW2017="Y","Long buildup",""),IF(AX2017="Y","Momentum leader","")))</f>
        <v/>
      </c>
      <c r="BA2017" s="94">
        <f>IF(BW2017="","","Passes "&amp;AY2017&amp;" of 5 buy-side scans"&amp;IF(G2017="Y","; RED FLAG: filter out using Red flag column",""))</f>
        <v/>
      </c>
      <c r="BB2017" s="91" t="inlineStr">
        <is>
          <t>None</t>
        </is>
      </c>
      <c r="BC2017" s="92" t="inlineStr">
        <is>
          <t>N</t>
        </is>
      </c>
      <c r="BD2017" s="94" t="n"/>
      <c r="BE2017" s="94" t="n"/>
      <c r="BF2017" s="92">
        <f>IF(R2017*100000&gt;=Settings!$B$5,"Y","N")</f>
        <v/>
      </c>
      <c r="BG2017" s="91">
        <f>IF(F2017&gt;Settings!$B$6,"Y","N")</f>
        <v/>
      </c>
      <c r="BH2017" s="97" t="n">
        <v>-23.96</v>
      </c>
      <c r="BI2017" s="96" t="n">
        <v>-6.89</v>
      </c>
      <c r="BJ2017" s="96" t="n">
        <v>-13.66</v>
      </c>
      <c r="BK2017" s="96" t="n"/>
      <c r="BL2017" s="96" t="n"/>
      <c r="BM2017" s="96" t="n"/>
      <c r="BN2017" s="97" t="n">
        <v>-5.99</v>
      </c>
      <c r="BO2017" s="96" t="n"/>
      <c r="BP2017" s="96" t="n"/>
      <c r="BQ2017" s="96" t="n"/>
      <c r="BR2017" s="91" t="n"/>
      <c r="BS2017" s="91" t="n"/>
      <c r="BT2017" s="96" t="n">
        <v>36</v>
      </c>
      <c r="BU2017" s="91" t="n"/>
      <c r="BV2017" s="99">
        <f>IF(OR(BF2017&lt;&gt;"Y",BG2017&lt;&gt;"Y"),"",(AND(ISNUMBER(BQ2017),BQ2017&gt;0))+(BR2017="Stacked up")+(AND(ISNUMBER(BH2017),BH2017&gt;=-Settings!$B$17))+(AND(ISNUMBER(BK2017),ISNUMBER(BM2017),BK2017&gt;0,BM2017&gt;0))+(AND(ISNUMBER(AQ2017),AQ2017&gt;=Settings!$B$18))+(AND(ISNUMBER(BT2017),BT2017&gt;=Settings!$B$19,BT2017&lt;=Settings!$B$20))+(AND(ISNUMBER(AS2017),AS2017&gt;0))+(AND(ISNUMBER(T2017),ISNUMBER(M2017),T2017&gt;=Settings!$B$21,M2017&gt;0))+(AND(ISNUMBER(AD2017),ISNUMBER(M2017),AD2017&gt;=Settings!$B$22,M2017&gt;0))+(AY2017&gt;=1))</f>
        <v/>
      </c>
      <c r="BW2017" s="91">
        <f>IF(OR(AY2017=0,BF2017&lt;&gt;"Y",BG2017&lt;&gt;"Y"),"",1+SUMPRODUCT(($A$6:$A$2604=A2017)*($AY$6:$AY$2604&gt;0)*($BF$6:$BF$2604="Y")*($BG$6:$BG$2604="Y")*(($AY$6:$AY$2604&gt;AY2017)+($AY$6:$AY$2604=AY2017)*($AD$6:$AD$2604&gt;AD2017))))</f>
        <v/>
      </c>
    </row>
    <row r="2018" ht="23.85" customHeight="1" s="55">
      <c r="A2018" s="90" t="n">
        <v>46296</v>
      </c>
      <c r="B2018" s="91" t="inlineStr">
        <is>
          <t>EXXARO</t>
        </is>
      </c>
      <c r="C2018" s="91" t="inlineStr">
        <is>
          <t>INE0GFE01026</t>
        </is>
      </c>
      <c r="D2018" s="91" t="n"/>
      <c r="E2018" s="91" t="inlineStr">
        <is>
          <t>None</t>
        </is>
      </c>
      <c r="F2018" s="93" t="n">
        <v>270</v>
      </c>
      <c r="G2018" s="92" t="inlineStr">
        <is>
          <t>N</t>
        </is>
      </c>
      <c r="H2018" s="94" t="n"/>
      <c r="I2018" s="91" t="inlineStr">
        <is>
          <t>N</t>
        </is>
      </c>
      <c r="J2018" s="92">
        <f>IF(K2018="","N","Y")</f>
        <v/>
      </c>
      <c r="K2018" s="94">
        <f>_xlfn.TEXTJOIN("; ",TRUE,IF(P2018="52-wk low","52-wk low",""),IF(AND(AD2018&gt;=Settings!$B$12,M2018&lt;0),"Distribution",""),IF(AND(AJ2018="Y",M2018&lt;0,AK2018&lt;-Settings!$B$13),"Long unwinding",""),IF(AND(AJ2018="Y",M2018&lt;0,AK2018&gt;Settings!$B$13),"Short buildup",""))</f>
        <v/>
      </c>
      <c r="L2018" s="95" t="n">
        <v>6.04</v>
      </c>
      <c r="M2018" s="96" t="n">
        <v>-0.49</v>
      </c>
      <c r="N2018" s="93" t="n">
        <v>787</v>
      </c>
      <c r="O2018" s="91" t="inlineStr">
        <is>
          <t>None</t>
        </is>
      </c>
      <c r="P2018" s="91" t="inlineStr">
        <is>
          <t>None</t>
        </is>
      </c>
      <c r="Q2018" s="97" t="n">
        <v>2.01</v>
      </c>
      <c r="R2018" s="96" t="n">
        <v>3.39</v>
      </c>
      <c r="S2018" s="96" t="n">
        <v>0.58</v>
      </c>
      <c r="T2018" s="96" t="n">
        <v>0.32</v>
      </c>
      <c r="U2018" s="96" t="n">
        <v>0.21</v>
      </c>
      <c r="V2018" s="103" t="n">
        <v>0.35</v>
      </c>
      <c r="W2018" s="102" t="n">
        <v>1</v>
      </c>
      <c r="X2018" s="93" t="n"/>
      <c r="Y2018" s="91" t="inlineStr">
        <is>
          <t>None</t>
        </is>
      </c>
      <c r="Z2018" s="99" t="n">
        <v>75.72</v>
      </c>
      <c r="AA2018" s="96" t="n">
        <v>0.9399999999999999</v>
      </c>
      <c r="AB2018" s="96" t="n">
        <v>1</v>
      </c>
      <c r="AC2018" s="96" t="n">
        <v>0.51</v>
      </c>
      <c r="AD2018" s="96" t="n">
        <v>0.4</v>
      </c>
      <c r="AE2018" s="96" t="n">
        <v>0.28</v>
      </c>
      <c r="AF2018" s="103" t="n">
        <v>1.53</v>
      </c>
      <c r="AG2018" s="91" t="inlineStr">
        <is>
          <t>Quiet accumulation</t>
        </is>
      </c>
      <c r="AH2018" s="100" t="n">
        <v>0</v>
      </c>
      <c r="AI2018" s="101" t="n">
        <v>0</v>
      </c>
      <c r="AJ2018" s="92" t="inlineStr">
        <is>
          <t>N</t>
        </is>
      </c>
      <c r="AK2018" s="96" t="n"/>
      <c r="AL2018" s="91" t="inlineStr">
        <is>
          <t>n/a</t>
        </is>
      </c>
      <c r="AM2018" s="93" t="n"/>
      <c r="AN2018" s="92" t="inlineStr">
        <is>
          <t>None</t>
        </is>
      </c>
      <c r="AO2018" s="102" t="n">
        <v>0</v>
      </c>
      <c r="AP2018" s="103" t="n">
        <v>0.66</v>
      </c>
      <c r="AQ2018" s="102" t="n">
        <v>31</v>
      </c>
      <c r="AR2018" s="91" t="inlineStr">
        <is>
          <t>N</t>
        </is>
      </c>
      <c r="AS2018" s="104" t="n"/>
      <c r="AT2018" s="92">
        <f>IF(AND(P2018="52-wk high",T2018&gt;=Settings!$B$7),"Y","N")</f>
        <v/>
      </c>
      <c r="AU2018" s="91">
        <f>IF(AND(AD2018&gt;=Settings!$B$8,M2018&gt;0),"Y","N")</f>
        <v/>
      </c>
      <c r="AV2018" s="91">
        <f>IF(OR(AH2018&gt;Settings!$B$9,AI2018&gt;Settings!$B$9),"Y","N")</f>
        <v/>
      </c>
      <c r="AW2018" s="91">
        <f>IF(AJ2018&lt;&gt;"Y","n/a",IF(AND(M2018&gt;0,AK2018&gt;Settings!$B$10),"Y","N"))</f>
        <v/>
      </c>
      <c r="AX2018" s="91">
        <f>IF(AO2018&gt;=Settings!$B$11,"Y","N")</f>
        <v/>
      </c>
      <c r="AY2018" s="99">
        <f>(AT2018="Y")+(AU2018="Y")+(AV2018="Y")+(AW2018="Y")+(AX2018="Y")</f>
        <v/>
      </c>
      <c r="AZ2018" s="94">
        <f>IF(AY2018=0,"None",_xlfn.TEXTJOIN(", ",TRUE(),IF(AT2018="Y","Breakout",""),IF(AU2018="Y","Accumulation",""),IF(AV2018="Y","Institutional buying",""),IF(AW2018="Y","Long buildup",""),IF(AX2018="Y","Momentum leader","")))</f>
        <v/>
      </c>
      <c r="BA2018" s="94">
        <f>IF(BW2018="","","Passes "&amp;AY2018&amp;" of 5 buy-side scans"&amp;IF(G2018="Y","; RED FLAG: filter out using Red flag column",""))</f>
        <v/>
      </c>
      <c r="BB2018" s="91" t="inlineStr">
        <is>
          <t>None</t>
        </is>
      </c>
      <c r="BC2018" s="92" t="inlineStr">
        <is>
          <t>Y</t>
        </is>
      </c>
      <c r="BD2018" s="94" t="inlineStr">
        <is>
          <t>PE &gt; 50</t>
        </is>
      </c>
      <c r="BE2018" s="94" t="n"/>
      <c r="BF2018" s="92">
        <f>IF(R2018*100000&gt;=Settings!$B$5,"Y","N")</f>
        <v/>
      </c>
      <c r="BG2018" s="91">
        <f>IF(F2018&gt;Settings!$B$6,"Y","N")</f>
        <v/>
      </c>
      <c r="BH2018" s="97" t="n">
        <v>-41.53</v>
      </c>
      <c r="BI2018" s="96" t="n">
        <v>-3.21</v>
      </c>
      <c r="BJ2018" s="96" t="n">
        <v>-6.79</v>
      </c>
      <c r="BK2018" s="96" t="n">
        <v>-9.31</v>
      </c>
      <c r="BL2018" s="96" t="n">
        <v>-7.22</v>
      </c>
      <c r="BM2018" s="96" t="n">
        <v>-25.62</v>
      </c>
      <c r="BN2018" s="97" t="n">
        <v>-3.33</v>
      </c>
      <c r="BO2018" s="96" t="n">
        <v>-4.74</v>
      </c>
      <c r="BP2018" s="96" t="n">
        <v>-7.08</v>
      </c>
      <c r="BQ2018" s="96" t="n">
        <v>-11.97</v>
      </c>
      <c r="BR2018" s="91" t="inlineStr">
        <is>
          <t>Stacked down</t>
        </is>
      </c>
      <c r="BS2018" s="91" t="inlineStr">
        <is>
          <t>None</t>
        </is>
      </c>
      <c r="BT2018" s="96" t="n">
        <v>29.4</v>
      </c>
      <c r="BU2018" s="91" t="inlineStr">
        <is>
          <t>N</t>
        </is>
      </c>
      <c r="BV2018" s="99">
        <f>IF(OR(BF2018&lt;&gt;"Y",BG2018&lt;&gt;"Y"),"",(AND(ISNUMBER(BQ2018),BQ2018&gt;0))+(BR2018="Stacked up")+(AND(ISNUMBER(BH2018),BH2018&gt;=-Settings!$B$17))+(AND(ISNUMBER(BK2018),ISNUMBER(BM2018),BK2018&gt;0,BM2018&gt;0))+(AND(ISNUMBER(AQ2018),AQ2018&gt;=Settings!$B$18))+(AND(ISNUMBER(BT2018),BT2018&gt;=Settings!$B$19,BT2018&lt;=Settings!$B$20))+(AND(ISNUMBER(AS2018),AS2018&gt;0))+(AND(ISNUMBER(T2018),ISNUMBER(M2018),T2018&gt;=Settings!$B$21,M2018&gt;0))+(AND(ISNUMBER(AD2018),ISNUMBER(M2018),AD2018&gt;=Settings!$B$22,M2018&gt;0))+(AY2018&gt;=1))</f>
        <v/>
      </c>
      <c r="BW2018" s="91">
        <f>IF(OR(AY2018=0,BF2018&lt;&gt;"Y",BG2018&lt;&gt;"Y"),"",1+SUMPRODUCT(($A$6:$A$2604=A2018)*($AY$6:$AY$2604&gt;0)*($BF$6:$BF$2604="Y")*($BG$6:$BG$2604="Y")*(($AY$6:$AY$2604&gt;AY2018)+($AY$6:$AY$2604=AY2018)*($AD$6:$AD$2604&gt;AD2018))))</f>
        <v/>
      </c>
    </row>
    <row r="2019" ht="23.85" customHeight="1" s="55">
      <c r="A2019" s="90" t="n">
        <v>46296</v>
      </c>
      <c r="B2019" s="91" t="inlineStr">
        <is>
          <t>MAHEPC</t>
        </is>
      </c>
      <c r="C2019" s="91" t="inlineStr">
        <is>
          <t>INE215D01010</t>
        </is>
      </c>
      <c r="D2019" s="91" t="n"/>
      <c r="E2019" s="91" t="inlineStr">
        <is>
          <t>None</t>
        </is>
      </c>
      <c r="F2019" s="93" t="n">
        <v>269</v>
      </c>
      <c r="G2019" s="92" t="inlineStr">
        <is>
          <t>N</t>
        </is>
      </c>
      <c r="H2019" s="94" t="n"/>
      <c r="I2019" s="91" t="inlineStr">
        <is>
          <t>N</t>
        </is>
      </c>
      <c r="J2019" s="92">
        <f>IF(K2019="","N","Y")</f>
        <v/>
      </c>
      <c r="K2019" s="94">
        <f>_xlfn.TEXTJOIN("; ",TRUE,IF(P2019="52-wk low","52-wk low",""),IF(AND(AD2019&gt;=Settings!$B$12,M2019&lt;0),"Distribution",""),IF(AND(AJ2019="Y",M2019&lt;0,AK2019&lt;-Settings!$B$13),"Long unwinding",""),IF(AND(AJ2019="Y",M2019&lt;0,AK2019&gt;Settings!$B$13),"Short buildup",""))</f>
        <v/>
      </c>
      <c r="L2019" s="95" t="n">
        <v>96.3</v>
      </c>
      <c r="M2019" s="96" t="n">
        <v>-0.45</v>
      </c>
      <c r="N2019" s="93" t="n">
        <v>773</v>
      </c>
      <c r="O2019" s="91" t="inlineStr">
        <is>
          <t>None</t>
        </is>
      </c>
      <c r="P2019" s="91" t="inlineStr">
        <is>
          <t>None</t>
        </is>
      </c>
      <c r="Q2019" s="97" t="n">
        <v>0.13</v>
      </c>
      <c r="R2019" s="96" t="n">
        <v>0.17</v>
      </c>
      <c r="S2019" s="96" t="n">
        <v>0.78</v>
      </c>
      <c r="T2019" s="96" t="n">
        <v>0.55</v>
      </c>
      <c r="U2019" s="96" t="n">
        <v>0.37</v>
      </c>
      <c r="V2019" s="103" t="n">
        <v>0.48</v>
      </c>
      <c r="W2019" s="102" t="n">
        <v>1</v>
      </c>
      <c r="X2019" s="93" t="n"/>
      <c r="Y2019" s="91" t="inlineStr">
        <is>
          <t>None</t>
        </is>
      </c>
      <c r="Z2019" s="99" t="n">
        <v>91.36</v>
      </c>
      <c r="AA2019" s="96" t="n">
        <v>1.34</v>
      </c>
      <c r="AB2019" s="96" t="n">
        <v>1.5</v>
      </c>
      <c r="AC2019" s="96" t="n">
        <v>1.08</v>
      </c>
      <c r="AD2019" s="96" t="n">
        <v>0.85</v>
      </c>
      <c r="AE2019" s="96" t="n">
        <v>0.6</v>
      </c>
      <c r="AF2019" s="103" t="n">
        <v>1.2</v>
      </c>
      <c r="AG2019" s="91" t="inlineStr">
        <is>
          <t>Normal</t>
        </is>
      </c>
      <c r="AH2019" s="100" t="n">
        <v>0</v>
      </c>
      <c r="AI2019" s="101" t="n">
        <v>0</v>
      </c>
      <c r="AJ2019" s="92" t="inlineStr">
        <is>
          <t>N</t>
        </is>
      </c>
      <c r="AK2019" s="96" t="n"/>
      <c r="AL2019" s="91" t="inlineStr">
        <is>
          <t>n/a</t>
        </is>
      </c>
      <c r="AM2019" s="93" t="n"/>
      <c r="AN2019" s="92" t="inlineStr">
        <is>
          <t>None</t>
        </is>
      </c>
      <c r="AO2019" s="102" t="n">
        <v>0</v>
      </c>
      <c r="AP2019" s="103" t="n">
        <v>0.57</v>
      </c>
      <c r="AQ2019" s="102" t="n">
        <v>14</v>
      </c>
      <c r="AR2019" s="91" t="inlineStr">
        <is>
          <t>N</t>
        </is>
      </c>
      <c r="AS2019" s="104" t="n"/>
      <c r="AT2019" s="92">
        <f>IF(AND(P2019="52-wk high",T2019&gt;=Settings!$B$7),"Y","N")</f>
        <v/>
      </c>
      <c r="AU2019" s="91">
        <f>IF(AND(AD2019&gt;=Settings!$B$8,M2019&gt;0),"Y","N")</f>
        <v/>
      </c>
      <c r="AV2019" s="91">
        <f>IF(OR(AH2019&gt;Settings!$B$9,AI2019&gt;Settings!$B$9),"Y","N")</f>
        <v/>
      </c>
      <c r="AW2019" s="91">
        <f>IF(AJ2019&lt;&gt;"Y","n/a",IF(AND(M2019&gt;0,AK2019&gt;Settings!$B$10),"Y","N"))</f>
        <v/>
      </c>
      <c r="AX2019" s="91">
        <f>IF(AO2019&gt;=Settings!$B$11,"Y","N")</f>
        <v/>
      </c>
      <c r="AY2019" s="99">
        <f>(AT2019="Y")+(AU2019="Y")+(AV2019="Y")+(AW2019="Y")+(AX2019="Y")</f>
        <v/>
      </c>
      <c r="AZ2019" s="94">
        <f>IF(AY2019=0,"None",_xlfn.TEXTJOIN(", ",TRUE(),IF(AT2019="Y","Breakout",""),IF(AU2019="Y","Accumulation",""),IF(AV2019="Y","Institutional buying",""),IF(AW2019="Y","Long buildup",""),IF(AX2019="Y","Momentum leader","")))</f>
        <v/>
      </c>
      <c r="BA2019" s="94">
        <f>IF(BW2019="","","Passes "&amp;AY2019&amp;" of 5 buy-side scans"&amp;IF(G2019="Y","; RED FLAG: filter out using Red flag column",""))</f>
        <v/>
      </c>
      <c r="BB2019" s="91" t="inlineStr">
        <is>
          <t>None</t>
        </is>
      </c>
      <c r="BC2019" s="92" t="inlineStr">
        <is>
          <t>N</t>
        </is>
      </c>
      <c r="BD2019" s="94" t="n"/>
      <c r="BE2019" s="94" t="n"/>
      <c r="BF2019" s="92">
        <f>IF(R2019*100000&gt;=Settings!$B$5,"Y","N")</f>
        <v/>
      </c>
      <c r="BG2019" s="91">
        <f>IF(F2019&gt;Settings!$B$6,"Y","N")</f>
        <v/>
      </c>
      <c r="BH2019" s="97" t="n">
        <v>-37.47</v>
      </c>
      <c r="BI2019" s="96" t="n">
        <v>-1.92</v>
      </c>
      <c r="BJ2019" s="96" t="n">
        <v>-5.87</v>
      </c>
      <c r="BK2019" s="96" t="n">
        <v>-19.91</v>
      </c>
      <c r="BL2019" s="96" t="n">
        <v>-4.33</v>
      </c>
      <c r="BM2019" s="96" t="n">
        <v>-37.16</v>
      </c>
      <c r="BN2019" s="97" t="n">
        <v>-3.84</v>
      </c>
      <c r="BO2019" s="96" t="n">
        <v>-7.55</v>
      </c>
      <c r="BP2019" s="96" t="n">
        <v>-11.35</v>
      </c>
      <c r="BQ2019" s="96" t="n">
        <v>-16.82</v>
      </c>
      <c r="BR2019" s="91" t="inlineStr">
        <is>
          <t>Stacked down</t>
        </is>
      </c>
      <c r="BS2019" s="91" t="inlineStr">
        <is>
          <t>None</t>
        </is>
      </c>
      <c r="BT2019" s="96" t="n">
        <v>27.7</v>
      </c>
      <c r="BU2019" s="91" t="inlineStr">
        <is>
          <t>N</t>
        </is>
      </c>
      <c r="BV2019" s="99">
        <f>IF(OR(BF2019&lt;&gt;"Y",BG2019&lt;&gt;"Y"),"",(AND(ISNUMBER(BQ2019),BQ2019&gt;0))+(BR2019="Stacked up")+(AND(ISNUMBER(BH2019),BH2019&gt;=-Settings!$B$17))+(AND(ISNUMBER(BK2019),ISNUMBER(BM2019),BK2019&gt;0,BM2019&gt;0))+(AND(ISNUMBER(AQ2019),AQ2019&gt;=Settings!$B$18))+(AND(ISNUMBER(BT2019),BT2019&gt;=Settings!$B$19,BT2019&lt;=Settings!$B$20))+(AND(ISNUMBER(AS2019),AS2019&gt;0))+(AND(ISNUMBER(T2019),ISNUMBER(M2019),T2019&gt;=Settings!$B$21,M2019&gt;0))+(AND(ISNUMBER(AD2019),ISNUMBER(M2019),AD2019&gt;=Settings!$B$22,M2019&gt;0))+(AY2019&gt;=1))</f>
        <v/>
      </c>
      <c r="BW2019" s="91">
        <f>IF(OR(AY2019=0,BF2019&lt;&gt;"Y",BG2019&lt;&gt;"Y"),"",1+SUMPRODUCT(($A$6:$A$2604=A2019)*($AY$6:$AY$2604&gt;0)*($BF$6:$BF$2604="Y")*($BG$6:$BG$2604="Y")*(($AY$6:$AY$2604&gt;AY2019)+($AY$6:$AY$2604=AY2019)*($AD$6:$AD$2604&gt;AD2019))))</f>
        <v/>
      </c>
    </row>
    <row r="2020" ht="23.85" customHeight="1" s="55">
      <c r="A2020" s="90" t="n">
        <v>46296</v>
      </c>
      <c r="B2020" s="91" t="inlineStr">
        <is>
          <t>PODDARMENT</t>
        </is>
      </c>
      <c r="C2020" s="91" t="inlineStr">
        <is>
          <t>INE371C01013</t>
        </is>
      </c>
      <c r="D2020" s="91" t="n"/>
      <c r="E2020" s="91" t="inlineStr">
        <is>
          <t>None</t>
        </is>
      </c>
      <c r="F2020" s="93" t="n">
        <v>269</v>
      </c>
      <c r="G2020" s="92" t="inlineStr">
        <is>
          <t>N</t>
        </is>
      </c>
      <c r="H2020" s="94" t="n"/>
      <c r="I2020" s="91" t="inlineStr">
        <is>
          <t>N</t>
        </is>
      </c>
      <c r="J2020" s="92">
        <f>IF(K2020="","N","Y")</f>
        <v/>
      </c>
      <c r="K2020" s="94">
        <f>_xlfn.TEXTJOIN("; ",TRUE,IF(P2020="52-wk low","52-wk low",""),IF(AND(AD2020&gt;=Settings!$B$12,M2020&lt;0),"Distribution",""),IF(AND(AJ2020="Y",M2020&lt;0,AK2020&lt;-Settings!$B$13),"Long unwinding",""),IF(AND(AJ2020="Y",M2020&lt;0,AK2020&gt;Settings!$B$13),"Short buildup",""))</f>
        <v/>
      </c>
      <c r="L2020" s="95" t="n">
        <v>253.65</v>
      </c>
      <c r="M2020" s="96" t="n">
        <v>-1.36</v>
      </c>
      <c r="N2020" s="93" t="n">
        <v>1230</v>
      </c>
      <c r="O2020" s="91" t="inlineStr">
        <is>
          <t>None</t>
        </is>
      </c>
      <c r="P2020" s="91" t="inlineStr">
        <is>
          <t>None</t>
        </is>
      </c>
      <c r="Q2020" s="97" t="n">
        <v>0.04</v>
      </c>
      <c r="R2020" s="96" t="n">
        <v>0.27</v>
      </c>
      <c r="S2020" s="96" t="n">
        <v>0.16</v>
      </c>
      <c r="T2020" s="96" t="n">
        <v>0.32</v>
      </c>
      <c r="U2020" s="96" t="n">
        <v>0.45</v>
      </c>
      <c r="V2020" s="103" t="n">
        <v>2.76</v>
      </c>
      <c r="W2020" s="102" t="n">
        <v>4</v>
      </c>
      <c r="X2020" s="93" t="n"/>
      <c r="Y2020" s="91" t="inlineStr">
        <is>
          <t>None</t>
        </is>
      </c>
      <c r="Z2020" s="99" t="n">
        <v>68.08</v>
      </c>
      <c r="AA2020" s="96" t="n">
        <v>1.03</v>
      </c>
      <c r="AB2020" s="96" t="n">
        <v>1.01</v>
      </c>
      <c r="AC2020" s="96" t="n">
        <v>0.28</v>
      </c>
      <c r="AD2020" s="96" t="n">
        <v>0.49</v>
      </c>
      <c r="AE2020" s="96" t="n">
        <v>0.64</v>
      </c>
      <c r="AF2020" s="103" t="n">
        <v>0.83</v>
      </c>
      <c r="AG2020" s="91" t="inlineStr">
        <is>
          <t>Drying up</t>
        </is>
      </c>
      <c r="AH2020" s="100" t="n">
        <v>0</v>
      </c>
      <c r="AI2020" s="101" t="n">
        <v>0</v>
      </c>
      <c r="AJ2020" s="92" t="inlineStr">
        <is>
          <t>N</t>
        </is>
      </c>
      <c r="AK2020" s="96" t="n"/>
      <c r="AL2020" s="91" t="inlineStr">
        <is>
          <t>n/a</t>
        </is>
      </c>
      <c r="AM2020" s="93" t="n"/>
      <c r="AN2020" s="92" t="inlineStr">
        <is>
          <t>None</t>
        </is>
      </c>
      <c r="AO2020" s="102" t="n">
        <v>0</v>
      </c>
      <c r="AP2020" s="103" t="n">
        <v>1</v>
      </c>
      <c r="AQ2020" s="102" t="n">
        <v>62</v>
      </c>
      <c r="AR2020" s="91" t="inlineStr">
        <is>
          <t>N</t>
        </is>
      </c>
      <c r="AS2020" s="104" t="n"/>
      <c r="AT2020" s="92">
        <f>IF(AND(P2020="52-wk high",T2020&gt;=Settings!$B$7),"Y","N")</f>
        <v/>
      </c>
      <c r="AU2020" s="91">
        <f>IF(AND(AD2020&gt;=Settings!$B$8,M2020&gt;0),"Y","N")</f>
        <v/>
      </c>
      <c r="AV2020" s="91">
        <f>IF(OR(AH2020&gt;Settings!$B$9,AI2020&gt;Settings!$B$9),"Y","N")</f>
        <v/>
      </c>
      <c r="AW2020" s="91">
        <f>IF(AJ2020&lt;&gt;"Y","n/a",IF(AND(M2020&gt;0,AK2020&gt;Settings!$B$10),"Y","N"))</f>
        <v/>
      </c>
      <c r="AX2020" s="91">
        <f>IF(AO2020&gt;=Settings!$B$11,"Y","N")</f>
        <v/>
      </c>
      <c r="AY2020" s="99">
        <f>(AT2020="Y")+(AU2020="Y")+(AV2020="Y")+(AW2020="Y")+(AX2020="Y")</f>
        <v/>
      </c>
      <c r="AZ2020" s="94">
        <f>IF(AY2020=0,"None",_xlfn.TEXTJOIN(", ",TRUE(),IF(AT2020="Y","Breakout",""),IF(AU2020="Y","Accumulation",""),IF(AV2020="Y","Institutional buying",""),IF(AW2020="Y","Long buildup",""),IF(AX2020="Y","Momentum leader","")))</f>
        <v/>
      </c>
      <c r="BA2020" s="94">
        <f>IF(BW2020="","","Passes "&amp;AY2020&amp;" of 5 buy-side scans"&amp;IF(G2020="Y","; RED FLAG: filter out using Red flag column",""))</f>
        <v/>
      </c>
      <c r="BB2020" s="91" t="inlineStr">
        <is>
          <t>None</t>
        </is>
      </c>
      <c r="BC2020" s="92" t="inlineStr">
        <is>
          <t>N</t>
        </is>
      </c>
      <c r="BD2020" s="94" t="n"/>
      <c r="BE2020" s="94" t="n"/>
      <c r="BF2020" s="92">
        <f>IF(R2020*100000&gt;=Settings!$B$5,"Y","N")</f>
        <v/>
      </c>
      <c r="BG2020" s="91">
        <f>IF(F2020&gt;Settings!$B$6,"Y","N")</f>
        <v/>
      </c>
      <c r="BH2020" s="97" t="n">
        <v>-23.92</v>
      </c>
      <c r="BI2020" s="96" t="n">
        <v>-7.81</v>
      </c>
      <c r="BJ2020" s="96" t="n">
        <v>-1</v>
      </c>
      <c r="BK2020" s="96" t="n">
        <v>2.74</v>
      </c>
      <c r="BL2020" s="96" t="n">
        <v>21.95</v>
      </c>
      <c r="BM2020" s="96" t="n">
        <v>-6.3</v>
      </c>
      <c r="BN2020" s="97" t="n">
        <v>-5.63</v>
      </c>
      <c r="BO2020" s="96" t="n">
        <v>-4.05</v>
      </c>
      <c r="BP2020" s="96" t="n">
        <v>-2.1</v>
      </c>
      <c r="BQ2020" s="96" t="n">
        <v>-1.65</v>
      </c>
      <c r="BR2020" s="91" t="inlineStr">
        <is>
          <t>Mixed</t>
        </is>
      </c>
      <c r="BS2020" s="91" t="inlineStr">
        <is>
          <t>None</t>
        </is>
      </c>
      <c r="BT2020" s="96" t="n">
        <v>34.5</v>
      </c>
      <c r="BU2020" s="91" t="inlineStr">
        <is>
          <t>N</t>
        </is>
      </c>
      <c r="BV2020" s="99">
        <f>IF(OR(BF2020&lt;&gt;"Y",BG2020&lt;&gt;"Y"),"",(AND(ISNUMBER(BQ2020),BQ2020&gt;0))+(BR2020="Stacked up")+(AND(ISNUMBER(BH2020),BH2020&gt;=-Settings!$B$17))+(AND(ISNUMBER(BK2020),ISNUMBER(BM2020),BK2020&gt;0,BM2020&gt;0))+(AND(ISNUMBER(AQ2020),AQ2020&gt;=Settings!$B$18))+(AND(ISNUMBER(BT2020),BT2020&gt;=Settings!$B$19,BT2020&lt;=Settings!$B$20))+(AND(ISNUMBER(AS2020),AS2020&gt;0))+(AND(ISNUMBER(T2020),ISNUMBER(M2020),T2020&gt;=Settings!$B$21,M2020&gt;0))+(AND(ISNUMBER(AD2020),ISNUMBER(M2020),AD2020&gt;=Settings!$B$22,M2020&gt;0))+(AY2020&gt;=1))</f>
        <v/>
      </c>
      <c r="BW2020" s="91">
        <f>IF(OR(AY2020=0,BF2020&lt;&gt;"Y",BG2020&lt;&gt;"Y"),"",1+SUMPRODUCT(($A$6:$A$2604=A2020)*($AY$6:$AY$2604&gt;0)*($BF$6:$BF$2604="Y")*($BG$6:$BG$2604="Y")*(($AY$6:$AY$2604&gt;AY2020)+($AY$6:$AY$2604=AY2020)*($AD$6:$AD$2604&gt;AD2020))))</f>
        <v/>
      </c>
    </row>
    <row r="2021" ht="23.85" customHeight="1" s="55">
      <c r="A2021" s="90" t="n">
        <v>46296</v>
      </c>
      <c r="B2021" s="91" t="inlineStr">
        <is>
          <t>MKEXIM</t>
        </is>
      </c>
      <c r="C2021" s="91" t="inlineStr">
        <is>
          <t>INE227F01010</t>
        </is>
      </c>
      <c r="D2021" s="91" t="n"/>
      <c r="E2021" s="91" t="inlineStr">
        <is>
          <t>None</t>
        </is>
      </c>
      <c r="F2021" s="93" t="n">
        <v>268</v>
      </c>
      <c r="G2021" s="92" t="inlineStr">
        <is>
          <t>N</t>
        </is>
      </c>
      <c r="H2021" s="94" t="n"/>
      <c r="I2021" s="91" t="inlineStr">
        <is>
          <t>N</t>
        </is>
      </c>
      <c r="J2021" s="92">
        <f>IF(K2021="","N","Y")</f>
        <v/>
      </c>
      <c r="K2021" s="94">
        <f>_xlfn.TEXTJOIN("; ",TRUE,IF(P2021="52-wk low","52-wk low",""),IF(AND(AD2021&gt;=Settings!$B$12,M2021&lt;0),"Distribution",""),IF(AND(AJ2021="Y",M2021&lt;0,AK2021&lt;-Settings!$B$13),"Long unwinding",""),IF(AND(AJ2021="Y",M2021&lt;0,AK2021&gt;Settings!$B$13),"Short buildup",""))</f>
        <v/>
      </c>
      <c r="L2021" s="95" t="n">
        <v>66.51000000000001</v>
      </c>
      <c r="M2021" s="96" t="n">
        <v>-0.49</v>
      </c>
      <c r="N2021" s="93" t="n">
        <v>787</v>
      </c>
      <c r="O2021" s="91" t="inlineStr">
        <is>
          <t>None</t>
        </is>
      </c>
      <c r="P2021" s="91" t="inlineStr">
        <is>
          <t>None</t>
        </is>
      </c>
      <c r="Q2021" s="97" t="n">
        <v>0.14</v>
      </c>
      <c r="R2021" s="96" t="n">
        <v>0.18</v>
      </c>
      <c r="S2021" s="96" t="n">
        <v>0.74</v>
      </c>
      <c r="T2021" s="96" t="n"/>
      <c r="U2021" s="96" t="n"/>
      <c r="V2021" s="103" t="n"/>
      <c r="W2021" s="102" t="n"/>
      <c r="X2021" s="93" t="n"/>
      <c r="Y2021" s="91" t="inlineStr">
        <is>
          <t>None</t>
        </is>
      </c>
      <c r="Z2021" s="99" t="n">
        <v>80.40000000000001</v>
      </c>
      <c r="AA2021" s="96" t="n">
        <v>1.03</v>
      </c>
      <c r="AB2021" s="96" t="n"/>
      <c r="AC2021" s="96" t="n">
        <v>0.79</v>
      </c>
      <c r="AD2021" s="96" t="n"/>
      <c r="AE2021" s="96" t="n"/>
      <c r="AF2021" s="103" t="n"/>
      <c r="AG2021" s="91" t="n"/>
      <c r="AH2021" s="100" t="n">
        <v>0</v>
      </c>
      <c r="AI2021" s="101" t="n">
        <v>0</v>
      </c>
      <c r="AJ2021" s="92" t="inlineStr">
        <is>
          <t>N</t>
        </is>
      </c>
      <c r="AK2021" s="96" t="n"/>
      <c r="AL2021" s="91" t="inlineStr">
        <is>
          <t>n/a</t>
        </is>
      </c>
      <c r="AM2021" s="93" t="n"/>
      <c r="AN2021" s="92" t="inlineStr">
        <is>
          <t>None</t>
        </is>
      </c>
      <c r="AO2021" s="102" t="n">
        <v>0</v>
      </c>
      <c r="AP2021" s="103" t="n"/>
      <c r="AQ2021" s="102" t="n"/>
      <c r="AR2021" s="91" t="inlineStr">
        <is>
          <t>N</t>
        </is>
      </c>
      <c r="AS2021" s="104" t="n"/>
      <c r="AT2021" s="92">
        <f>IF(AND(P2021="52-wk high",T2021&gt;=Settings!$B$7),"Y","N")</f>
        <v/>
      </c>
      <c r="AU2021" s="91">
        <f>IF(AND(AD2021&gt;=Settings!$B$8,M2021&gt;0),"Y","N")</f>
        <v/>
      </c>
      <c r="AV2021" s="91">
        <f>IF(OR(AH2021&gt;Settings!$B$9,AI2021&gt;Settings!$B$9),"Y","N")</f>
        <v/>
      </c>
      <c r="AW2021" s="91">
        <f>IF(AJ2021&lt;&gt;"Y","n/a",IF(AND(M2021&gt;0,AK2021&gt;Settings!$B$10),"Y","N"))</f>
        <v/>
      </c>
      <c r="AX2021" s="91">
        <f>IF(AO2021&gt;=Settings!$B$11,"Y","N")</f>
        <v/>
      </c>
      <c r="AY2021" s="99">
        <f>(AT2021="Y")+(AU2021="Y")+(AV2021="Y")+(AW2021="Y")+(AX2021="Y")</f>
        <v/>
      </c>
      <c r="AZ2021" s="94">
        <f>IF(AY2021=0,"None",_xlfn.TEXTJOIN(", ",TRUE(),IF(AT2021="Y","Breakout",""),IF(AU2021="Y","Accumulation",""),IF(AV2021="Y","Institutional buying",""),IF(AW2021="Y","Long buildup",""),IF(AX2021="Y","Momentum leader","")))</f>
        <v/>
      </c>
      <c r="BA2021" s="94">
        <f>IF(BW2021="","","Passes "&amp;AY2021&amp;" of 5 buy-side scans"&amp;IF(G2021="Y","; RED FLAG: filter out using Red flag column",""))</f>
        <v/>
      </c>
      <c r="BB2021" s="91" t="inlineStr">
        <is>
          <t>None</t>
        </is>
      </c>
      <c r="BC2021" s="92" t="inlineStr">
        <is>
          <t>Y</t>
        </is>
      </c>
      <c r="BD2021" s="94" t="inlineStr">
        <is>
          <t>Few traders (&lt;100 unique PAN, 30 days)</t>
        </is>
      </c>
      <c r="BE2021" s="94" t="n"/>
      <c r="BF2021" s="92">
        <f>IF(R2021*100000&gt;=Settings!$B$5,"Y","N")</f>
        <v/>
      </c>
      <c r="BG2021" s="91">
        <f>IF(F2021&gt;Settings!$B$6,"Y","N")</f>
        <v/>
      </c>
      <c r="BH2021" s="97" t="n">
        <v>-7.62</v>
      </c>
      <c r="BI2021" s="96" t="n">
        <v>-3.1</v>
      </c>
      <c r="BJ2021" s="96" t="n">
        <v>7.95</v>
      </c>
      <c r="BK2021" s="96" t="n"/>
      <c r="BL2021" s="96" t="n"/>
      <c r="BM2021" s="96" t="n"/>
      <c r="BN2021" s="97" t="n">
        <v>1.16</v>
      </c>
      <c r="BO2021" s="96" t="n"/>
      <c r="BP2021" s="96" t="n"/>
      <c r="BQ2021" s="96" t="n"/>
      <c r="BR2021" s="91" t="n"/>
      <c r="BS2021" s="91" t="n"/>
      <c r="BT2021" s="96" t="n">
        <v>51.9</v>
      </c>
      <c r="BU2021" s="91" t="n"/>
      <c r="BV2021" s="99">
        <f>IF(OR(BF2021&lt;&gt;"Y",BG2021&lt;&gt;"Y"),"",(AND(ISNUMBER(BQ2021),BQ2021&gt;0))+(BR2021="Stacked up")+(AND(ISNUMBER(BH2021),BH2021&gt;=-Settings!$B$17))+(AND(ISNUMBER(BK2021),ISNUMBER(BM2021),BK2021&gt;0,BM2021&gt;0))+(AND(ISNUMBER(AQ2021),AQ2021&gt;=Settings!$B$18))+(AND(ISNUMBER(BT2021),BT2021&gt;=Settings!$B$19,BT2021&lt;=Settings!$B$20))+(AND(ISNUMBER(AS2021),AS2021&gt;0))+(AND(ISNUMBER(T2021),ISNUMBER(M2021),T2021&gt;=Settings!$B$21,M2021&gt;0))+(AND(ISNUMBER(AD2021),ISNUMBER(M2021),AD2021&gt;=Settings!$B$22,M2021&gt;0))+(AY2021&gt;=1))</f>
        <v/>
      </c>
      <c r="BW2021" s="91">
        <f>IF(OR(AY2021=0,BF2021&lt;&gt;"Y",BG2021&lt;&gt;"Y"),"",1+SUMPRODUCT(($A$6:$A$2604=A2021)*($AY$6:$AY$2604&gt;0)*($BF$6:$BF$2604="Y")*($BG$6:$BG$2604="Y")*(($AY$6:$AY$2604&gt;AY2021)+($AY$6:$AY$2604=AY2021)*($AD$6:$AD$2604&gt;AD2021))))</f>
        <v/>
      </c>
    </row>
    <row r="2022" ht="23.85" customHeight="1" s="55">
      <c r="A2022" s="90" t="n">
        <v>46296</v>
      </c>
      <c r="B2022" s="91" t="inlineStr">
        <is>
          <t>PRITIKAUTO</t>
        </is>
      </c>
      <c r="C2022" s="91" t="inlineStr">
        <is>
          <t>INE583R01029</t>
        </is>
      </c>
      <c r="D2022" s="91" t="n"/>
      <c r="E2022" s="91" t="inlineStr">
        <is>
          <t>None</t>
        </is>
      </c>
      <c r="F2022" s="93" t="n">
        <v>268</v>
      </c>
      <c r="G2022" s="92" t="inlineStr">
        <is>
          <t>N</t>
        </is>
      </c>
      <c r="H2022" s="94" t="n"/>
      <c r="I2022" s="91" t="inlineStr">
        <is>
          <t>N</t>
        </is>
      </c>
      <c r="J2022" s="92">
        <f>IF(K2022="","N","Y")</f>
        <v/>
      </c>
      <c r="K2022" s="94">
        <f>_xlfn.TEXTJOIN("; ",TRUE,IF(P2022="52-wk low","52-wk low",""),IF(AND(AD2022&gt;=Settings!$B$12,M2022&lt;0),"Distribution",""),IF(AND(AJ2022="Y",M2022&lt;0,AK2022&lt;-Settings!$B$13),"Long unwinding",""),IF(AND(AJ2022="Y",M2022&lt;0,AK2022&gt;Settings!$B$13),"Short buildup",""))</f>
        <v/>
      </c>
      <c r="L2022" s="95" t="n">
        <v>16.11</v>
      </c>
      <c r="M2022" s="96" t="n">
        <v>-5.68</v>
      </c>
      <c r="N2022" s="93" t="n">
        <v>2542</v>
      </c>
      <c r="O2022" s="91" t="inlineStr">
        <is>
          <t>None</t>
        </is>
      </c>
      <c r="P2022" s="91" t="inlineStr">
        <is>
          <t>None</t>
        </is>
      </c>
      <c r="Q2022" s="97" t="n">
        <v>3.73</v>
      </c>
      <c r="R2022" s="96" t="n">
        <v>3.16</v>
      </c>
      <c r="S2022" s="96" t="n">
        <v>1.23</v>
      </c>
      <c r="T2022" s="96" t="n">
        <v>2.19</v>
      </c>
      <c r="U2022" s="96" t="n">
        <v>1.33</v>
      </c>
      <c r="V2022" s="103" t="n">
        <v>1.12</v>
      </c>
      <c r="W2022" s="102" t="n">
        <v>7</v>
      </c>
      <c r="X2022" s="93" t="n">
        <v>171</v>
      </c>
      <c r="Y2022" s="91" t="inlineStr">
        <is>
          <t>None</t>
        </is>
      </c>
      <c r="Z2022" s="99" t="n">
        <v>59.91</v>
      </c>
      <c r="AA2022" s="96" t="n">
        <v>1.06</v>
      </c>
      <c r="AB2022" s="96" t="n">
        <v>1.06</v>
      </c>
      <c r="AC2022" s="96" t="n"/>
      <c r="AD2022" s="96" t="n"/>
      <c r="AE2022" s="96" t="n"/>
      <c r="AF2022" s="103" t="n"/>
      <c r="AG2022" s="91" t="inlineStr">
        <is>
          <t>No delivery data</t>
        </is>
      </c>
      <c r="AH2022" s="100" t="n">
        <v>0</v>
      </c>
      <c r="AI2022" s="101" t="n">
        <v>0</v>
      </c>
      <c r="AJ2022" s="92" t="inlineStr">
        <is>
          <t>N</t>
        </is>
      </c>
      <c r="AK2022" s="96" t="n"/>
      <c r="AL2022" s="91" t="inlineStr">
        <is>
          <t>n/a</t>
        </is>
      </c>
      <c r="AM2022" s="93" t="n"/>
      <c r="AN2022" s="92" t="inlineStr">
        <is>
          <t>None</t>
        </is>
      </c>
      <c r="AO2022" s="102" t="n">
        <v>0</v>
      </c>
      <c r="AP2022" s="103" t="n">
        <v>1.19</v>
      </c>
      <c r="AQ2022" s="102" t="n">
        <v>69</v>
      </c>
      <c r="AR2022" s="91" t="inlineStr">
        <is>
          <t>N</t>
        </is>
      </c>
      <c r="AS2022" s="104" t="n"/>
      <c r="AT2022" s="92">
        <f>IF(AND(P2022="52-wk high",T2022&gt;=Settings!$B$7),"Y","N")</f>
        <v/>
      </c>
      <c r="AU2022" s="91">
        <f>IF(AND(AD2022&gt;=Settings!$B$8,M2022&gt;0),"Y","N")</f>
        <v/>
      </c>
      <c r="AV2022" s="91">
        <f>IF(OR(AH2022&gt;Settings!$B$9,AI2022&gt;Settings!$B$9),"Y","N")</f>
        <v/>
      </c>
      <c r="AW2022" s="91">
        <f>IF(AJ2022&lt;&gt;"Y","n/a",IF(AND(M2022&gt;0,AK2022&gt;Settings!$B$10),"Y","N"))</f>
        <v/>
      </c>
      <c r="AX2022" s="91">
        <f>IF(AO2022&gt;=Settings!$B$11,"Y","N")</f>
        <v/>
      </c>
      <c r="AY2022" s="99">
        <f>(AT2022="Y")+(AU2022="Y")+(AV2022="Y")+(AW2022="Y")+(AX2022="Y")</f>
        <v/>
      </c>
      <c r="AZ2022" s="94">
        <f>IF(AY2022=0,"None",_xlfn.TEXTJOIN(", ",TRUE(),IF(AT2022="Y","Breakout",""),IF(AU2022="Y","Accumulation",""),IF(AV2022="Y","Institutional buying",""),IF(AW2022="Y","Long buildup",""),IF(AX2022="Y","Momentum leader","")))</f>
        <v/>
      </c>
      <c r="BA2022" s="94">
        <f>IF(BW2022="","","Passes "&amp;AY2022&amp;" of 5 buy-side scans"&amp;IF(G2022="Y","; RED FLAG: filter out using Red flag column",""))</f>
        <v/>
      </c>
      <c r="BB2022" s="91" t="inlineStr">
        <is>
          <t>None</t>
        </is>
      </c>
      <c r="BC2022" s="92" t="inlineStr">
        <is>
          <t>N</t>
        </is>
      </c>
      <c r="BD2022" s="94" t="n"/>
      <c r="BE2022" s="94" t="n"/>
      <c r="BF2022" s="92">
        <f>IF(R2022*100000&gt;=Settings!$B$5,"Y","N")</f>
        <v/>
      </c>
      <c r="BG2022" s="91">
        <f>IF(F2022&gt;Settings!$B$6,"Y","N")</f>
        <v/>
      </c>
      <c r="BH2022" s="97" t="n">
        <v>-23.25</v>
      </c>
      <c r="BI2022" s="96" t="n">
        <v>-5.95</v>
      </c>
      <c r="BJ2022" s="96" t="n">
        <v>-3.82</v>
      </c>
      <c r="BK2022" s="96" t="n">
        <v>-0.92</v>
      </c>
      <c r="BL2022" s="96" t="n">
        <v>39.97</v>
      </c>
      <c r="BM2022" s="96" t="n">
        <v>-5.95</v>
      </c>
      <c r="BN2022" s="97" t="n">
        <v>-2.39</v>
      </c>
      <c r="BO2022" s="96" t="n">
        <v>-2.68</v>
      </c>
      <c r="BP2022" s="96" t="n">
        <v>-0.55</v>
      </c>
      <c r="BQ2022" s="96" t="n">
        <v>2.28</v>
      </c>
      <c r="BR2022" s="91" t="inlineStr">
        <is>
          <t>Mixed</t>
        </is>
      </c>
      <c r="BS2022" s="91" t="inlineStr">
        <is>
          <t>None</t>
        </is>
      </c>
      <c r="BT2022" s="96" t="n">
        <v>45.7</v>
      </c>
      <c r="BU2022" s="91" t="inlineStr">
        <is>
          <t>N</t>
        </is>
      </c>
      <c r="BV2022" s="99">
        <f>IF(OR(BF2022&lt;&gt;"Y",BG2022&lt;&gt;"Y"),"",(AND(ISNUMBER(BQ2022),BQ2022&gt;0))+(BR2022="Stacked up")+(AND(ISNUMBER(BH2022),BH2022&gt;=-Settings!$B$17))+(AND(ISNUMBER(BK2022),ISNUMBER(BM2022),BK2022&gt;0,BM2022&gt;0))+(AND(ISNUMBER(AQ2022),AQ2022&gt;=Settings!$B$18))+(AND(ISNUMBER(BT2022),BT2022&gt;=Settings!$B$19,BT2022&lt;=Settings!$B$20))+(AND(ISNUMBER(AS2022),AS2022&gt;0))+(AND(ISNUMBER(T2022),ISNUMBER(M2022),T2022&gt;=Settings!$B$21,M2022&gt;0))+(AND(ISNUMBER(AD2022),ISNUMBER(M2022),AD2022&gt;=Settings!$B$22,M2022&gt;0))+(AY2022&gt;=1))</f>
        <v/>
      </c>
      <c r="BW2022" s="91">
        <f>IF(OR(AY2022=0,BF2022&lt;&gt;"Y",BG2022&lt;&gt;"Y"),"",1+SUMPRODUCT(($A$6:$A$2604=A2022)*($AY$6:$AY$2604&gt;0)*($BF$6:$BF$2604="Y")*($BG$6:$BG$2604="Y")*(($AY$6:$AY$2604&gt;AY2022)+($AY$6:$AY$2604=AY2022)*($AD$6:$AD$2604&gt;AD2022))))</f>
        <v/>
      </c>
    </row>
    <row r="2023" ht="23.85" customHeight="1" s="55">
      <c r="A2023" s="90" t="n">
        <v>46296</v>
      </c>
      <c r="B2023" s="91" t="inlineStr">
        <is>
          <t>SUNDRMBRAK</t>
        </is>
      </c>
      <c r="C2023" s="91" t="inlineStr">
        <is>
          <t>INE073D01013</t>
        </is>
      </c>
      <c r="D2023" s="91" t="n"/>
      <c r="E2023" s="91" t="inlineStr">
        <is>
          <t>None</t>
        </is>
      </c>
      <c r="F2023" s="93" t="n">
        <v>264</v>
      </c>
      <c r="G2023" s="92" t="inlineStr">
        <is>
          <t>N</t>
        </is>
      </c>
      <c r="H2023" s="94" t="n"/>
      <c r="I2023" s="91" t="inlineStr">
        <is>
          <t>N</t>
        </is>
      </c>
      <c r="J2023" s="92">
        <f>IF(K2023="","N","Y")</f>
        <v/>
      </c>
      <c r="K2023" s="94">
        <f>_xlfn.TEXTJOIN("; ",TRUE,IF(P2023="52-wk low","52-wk low",""),IF(AND(AD2023&gt;=Settings!$B$12,M2023&lt;0),"Distribution",""),IF(AND(AJ2023="Y",M2023&lt;0,AK2023&lt;-Settings!$B$13),"Long unwinding",""),IF(AND(AJ2023="Y",M2023&lt;0,AK2023&gt;Settings!$B$13),"Short buildup",""))</f>
        <v/>
      </c>
      <c r="L2023" s="95" t="n">
        <v>669.95</v>
      </c>
      <c r="M2023" s="96" t="n">
        <v>-0.9</v>
      </c>
      <c r="N2023" s="93" t="n">
        <v>987</v>
      </c>
      <c r="O2023" s="91" t="inlineStr">
        <is>
          <t>None</t>
        </is>
      </c>
      <c r="P2023" s="91" t="inlineStr">
        <is>
          <t>None</t>
        </is>
      </c>
      <c r="Q2023" s="97" t="n">
        <v>0.02</v>
      </c>
      <c r="R2023" s="96" t="n">
        <v>0.01</v>
      </c>
      <c r="S2023" s="96" t="n">
        <v>2.31</v>
      </c>
      <c r="T2023" s="96" t="n">
        <v>1.46</v>
      </c>
      <c r="U2023" s="96" t="n">
        <v>0.66</v>
      </c>
      <c r="V2023" s="103" t="n">
        <v>0.31</v>
      </c>
      <c r="W2023" s="102" t="n">
        <v>1</v>
      </c>
      <c r="X2023" s="93" t="n"/>
      <c r="Y2023" s="91" t="inlineStr">
        <is>
          <t>None</t>
        </is>
      </c>
      <c r="Z2023" s="99" t="n">
        <v>96.17</v>
      </c>
      <c r="AA2023" s="96" t="n">
        <v>1.53</v>
      </c>
      <c r="AB2023" s="96" t="n">
        <v>1.53</v>
      </c>
      <c r="AC2023" s="96" t="n"/>
      <c r="AD2023" s="96" t="n"/>
      <c r="AE2023" s="96" t="n"/>
      <c r="AF2023" s="103" t="n"/>
      <c r="AG2023" s="91" t="inlineStr">
        <is>
          <t>No delivery data</t>
        </is>
      </c>
      <c r="AH2023" s="100" t="n">
        <v>0</v>
      </c>
      <c r="AI2023" s="101" t="n">
        <v>0</v>
      </c>
      <c r="AJ2023" s="92" t="inlineStr">
        <is>
          <t>N</t>
        </is>
      </c>
      <c r="AK2023" s="96" t="n"/>
      <c r="AL2023" s="91" t="inlineStr">
        <is>
          <t>n/a</t>
        </is>
      </c>
      <c r="AM2023" s="93" t="n"/>
      <c r="AN2023" s="92" t="inlineStr">
        <is>
          <t>None</t>
        </is>
      </c>
      <c r="AO2023" s="102" t="n">
        <v>0</v>
      </c>
      <c r="AP2023" s="103" t="n">
        <v>1.09</v>
      </c>
      <c r="AQ2023" s="102" t="n">
        <v>66</v>
      </c>
      <c r="AR2023" s="91" t="inlineStr">
        <is>
          <t>N</t>
        </is>
      </c>
      <c r="AS2023" s="104" t="n"/>
      <c r="AT2023" s="92">
        <f>IF(AND(P2023="52-wk high",T2023&gt;=Settings!$B$7),"Y","N")</f>
        <v/>
      </c>
      <c r="AU2023" s="91">
        <f>IF(AND(AD2023&gt;=Settings!$B$8,M2023&gt;0),"Y","N")</f>
        <v/>
      </c>
      <c r="AV2023" s="91">
        <f>IF(OR(AH2023&gt;Settings!$B$9,AI2023&gt;Settings!$B$9),"Y","N")</f>
        <v/>
      </c>
      <c r="AW2023" s="91">
        <f>IF(AJ2023&lt;&gt;"Y","n/a",IF(AND(M2023&gt;0,AK2023&gt;Settings!$B$10),"Y","N"))</f>
        <v/>
      </c>
      <c r="AX2023" s="91">
        <f>IF(AO2023&gt;=Settings!$B$11,"Y","N")</f>
        <v/>
      </c>
      <c r="AY2023" s="99">
        <f>(AT2023="Y")+(AU2023="Y")+(AV2023="Y")+(AW2023="Y")+(AX2023="Y")</f>
        <v/>
      </c>
      <c r="AZ2023" s="94">
        <f>IF(AY2023=0,"None",_xlfn.TEXTJOIN(", ",TRUE(),IF(AT2023="Y","Breakout",""),IF(AU2023="Y","Accumulation",""),IF(AV2023="Y","Institutional buying",""),IF(AW2023="Y","Long buildup",""),IF(AX2023="Y","Momentum leader","")))</f>
        <v/>
      </c>
      <c r="BA2023" s="94">
        <f>IF(BW2023="","","Passes "&amp;AY2023&amp;" of 5 buy-side scans"&amp;IF(G2023="Y","; RED FLAG: filter out using Red flag column",""))</f>
        <v/>
      </c>
      <c r="BB2023" s="91" t="inlineStr">
        <is>
          <t>None</t>
        </is>
      </c>
      <c r="BC2023" s="92" t="inlineStr">
        <is>
          <t>Y</t>
        </is>
      </c>
      <c r="BD2023" s="94" t="inlineStr">
        <is>
          <t>PE &gt; 50; Few traders (&lt;100 unique PAN, 30 days)</t>
        </is>
      </c>
      <c r="BE2023" s="94" t="n"/>
      <c r="BF2023" s="92">
        <f>IF(R2023*100000&gt;=Settings!$B$5,"Y","N")</f>
        <v/>
      </c>
      <c r="BG2023" s="91">
        <f>IF(F2023&gt;Settings!$B$6,"Y","N")</f>
        <v/>
      </c>
      <c r="BH2023" s="97" t="n">
        <v>-27.18</v>
      </c>
      <c r="BI2023" s="96" t="n">
        <v>-3.4</v>
      </c>
      <c r="BJ2023" s="96" t="n">
        <v>-12.77</v>
      </c>
      <c r="BK2023" s="96" t="n">
        <v>-17.64</v>
      </c>
      <c r="BL2023" s="96" t="n">
        <v>34.62</v>
      </c>
      <c r="BM2023" s="96" t="n">
        <v>-10.85</v>
      </c>
      <c r="BN2023" s="97" t="n">
        <v>-4.88</v>
      </c>
      <c r="BO2023" s="96" t="n">
        <v>-9.029999999999999</v>
      </c>
      <c r="BP2023" s="96" t="n">
        <v>-8.77</v>
      </c>
      <c r="BQ2023" s="96" t="n">
        <v>-7.18</v>
      </c>
      <c r="BR2023" s="91" t="inlineStr">
        <is>
          <t>Mixed</t>
        </is>
      </c>
      <c r="BS2023" s="91" t="inlineStr">
        <is>
          <t>None</t>
        </is>
      </c>
      <c r="BT2023" s="96" t="n">
        <v>36.1</v>
      </c>
      <c r="BU2023" s="91" t="inlineStr">
        <is>
          <t>N</t>
        </is>
      </c>
      <c r="BV2023" s="99">
        <f>IF(OR(BF2023&lt;&gt;"Y",BG2023&lt;&gt;"Y"),"",(AND(ISNUMBER(BQ2023),BQ2023&gt;0))+(BR2023="Stacked up")+(AND(ISNUMBER(BH2023),BH2023&gt;=-Settings!$B$17))+(AND(ISNUMBER(BK2023),ISNUMBER(BM2023),BK2023&gt;0,BM2023&gt;0))+(AND(ISNUMBER(AQ2023),AQ2023&gt;=Settings!$B$18))+(AND(ISNUMBER(BT2023),BT2023&gt;=Settings!$B$19,BT2023&lt;=Settings!$B$20))+(AND(ISNUMBER(AS2023),AS2023&gt;0))+(AND(ISNUMBER(T2023),ISNUMBER(M2023),T2023&gt;=Settings!$B$21,M2023&gt;0))+(AND(ISNUMBER(AD2023),ISNUMBER(M2023),AD2023&gt;=Settings!$B$22,M2023&gt;0))+(AY2023&gt;=1))</f>
        <v/>
      </c>
      <c r="BW2023" s="91">
        <f>IF(OR(AY2023=0,BF2023&lt;&gt;"Y",BG2023&lt;&gt;"Y"),"",1+SUMPRODUCT(($A$6:$A$2604=A2023)*($AY$6:$AY$2604&gt;0)*($BF$6:$BF$2604="Y")*($BG$6:$BG$2604="Y")*(($AY$6:$AY$2604&gt;AY2023)+($AY$6:$AY$2604=AY2023)*($AD$6:$AD$2604&gt;AD2023))))</f>
        <v/>
      </c>
    </row>
    <row r="2024" ht="23.85" customHeight="1" s="55">
      <c r="A2024" s="90" t="n">
        <v>46296</v>
      </c>
      <c r="B2024" s="91" t="inlineStr">
        <is>
          <t>NATHBIOGEN</t>
        </is>
      </c>
      <c r="C2024" s="91" t="inlineStr">
        <is>
          <t>INE448G01010</t>
        </is>
      </c>
      <c r="D2024" s="91" t="n"/>
      <c r="E2024" s="91" t="inlineStr">
        <is>
          <t>None</t>
        </is>
      </c>
      <c r="F2024" s="93" t="n">
        <v>262</v>
      </c>
      <c r="G2024" s="92" t="inlineStr">
        <is>
          <t>N</t>
        </is>
      </c>
      <c r="H2024" s="94" t="n"/>
      <c r="I2024" s="91" t="inlineStr">
        <is>
          <t>N</t>
        </is>
      </c>
      <c r="J2024" s="92">
        <f>IF(K2024="","N","Y")</f>
        <v/>
      </c>
      <c r="K2024" s="94">
        <f>_xlfn.TEXTJOIN("; ",TRUE,IF(P2024="52-wk low","52-wk low",""),IF(AND(AD2024&gt;=Settings!$B$12,M2024&lt;0),"Distribution",""),IF(AND(AJ2024="Y",M2024&lt;0,AK2024&lt;-Settings!$B$13),"Long unwinding",""),IF(AND(AJ2024="Y",M2024&lt;0,AK2024&gt;Settings!$B$13),"Short buildup",""))</f>
        <v/>
      </c>
      <c r="L2024" s="95" t="n">
        <v>137.74</v>
      </c>
      <c r="M2024" s="96" t="n">
        <v>-3.55</v>
      </c>
      <c r="N2024" s="93" t="n">
        <v>2242</v>
      </c>
      <c r="O2024" s="91" t="inlineStr">
        <is>
          <t>None</t>
        </is>
      </c>
      <c r="P2024" s="91" t="inlineStr">
        <is>
          <t>None</t>
        </is>
      </c>
      <c r="Q2024" s="97" t="n">
        <v>0.09</v>
      </c>
      <c r="R2024" s="96" t="n">
        <v>0.26</v>
      </c>
      <c r="S2024" s="96" t="n">
        <v>0.36</v>
      </c>
      <c r="T2024" s="96" t="n">
        <v>0.43</v>
      </c>
      <c r="U2024" s="96" t="n">
        <v>0.4</v>
      </c>
      <c r="V2024" s="103" t="n">
        <v>1.13</v>
      </c>
      <c r="W2024" s="102" t="n">
        <v>6</v>
      </c>
      <c r="X2024" s="93" t="n"/>
      <c r="Y2024" s="91" t="inlineStr">
        <is>
          <t>None</t>
        </is>
      </c>
      <c r="Z2024" s="99" t="n">
        <v>59.26</v>
      </c>
      <c r="AA2024" s="96" t="n">
        <v>0.73</v>
      </c>
      <c r="AB2024" s="96" t="n">
        <v>0.77</v>
      </c>
      <c r="AC2024" s="96" t="n">
        <v>0.24</v>
      </c>
      <c r="AD2024" s="96" t="n">
        <v>0.32</v>
      </c>
      <c r="AE2024" s="96" t="n">
        <v>0.39</v>
      </c>
      <c r="AF2024" s="103" t="n">
        <v>1.44</v>
      </c>
      <c r="AG2024" s="91" t="inlineStr">
        <is>
          <t>Normal</t>
        </is>
      </c>
      <c r="AH2024" s="100" t="n">
        <v>0</v>
      </c>
      <c r="AI2024" s="101" t="n">
        <v>0</v>
      </c>
      <c r="AJ2024" s="92" t="inlineStr">
        <is>
          <t>N</t>
        </is>
      </c>
      <c r="AK2024" s="96" t="n"/>
      <c r="AL2024" s="91" t="inlineStr">
        <is>
          <t>n/a</t>
        </is>
      </c>
      <c r="AM2024" s="93" t="n"/>
      <c r="AN2024" s="92" t="inlineStr">
        <is>
          <t>None</t>
        </is>
      </c>
      <c r="AO2024" s="102" t="n">
        <v>0</v>
      </c>
      <c r="AP2024" s="103" t="n">
        <v>0.71</v>
      </c>
      <c r="AQ2024" s="102" t="n">
        <v>38</v>
      </c>
      <c r="AR2024" s="91" t="inlineStr">
        <is>
          <t>N</t>
        </is>
      </c>
      <c r="AS2024" s="104" t="n"/>
      <c r="AT2024" s="92">
        <f>IF(AND(P2024="52-wk high",T2024&gt;=Settings!$B$7),"Y","N")</f>
        <v/>
      </c>
      <c r="AU2024" s="91">
        <f>IF(AND(AD2024&gt;=Settings!$B$8,M2024&gt;0),"Y","N")</f>
        <v/>
      </c>
      <c r="AV2024" s="91">
        <f>IF(OR(AH2024&gt;Settings!$B$9,AI2024&gt;Settings!$B$9),"Y","N")</f>
        <v/>
      </c>
      <c r="AW2024" s="91">
        <f>IF(AJ2024&lt;&gt;"Y","n/a",IF(AND(M2024&gt;0,AK2024&gt;Settings!$B$10),"Y","N"))</f>
        <v/>
      </c>
      <c r="AX2024" s="91">
        <f>IF(AO2024&gt;=Settings!$B$11,"Y","N")</f>
        <v/>
      </c>
      <c r="AY2024" s="99">
        <f>(AT2024="Y")+(AU2024="Y")+(AV2024="Y")+(AW2024="Y")+(AX2024="Y")</f>
        <v/>
      </c>
      <c r="AZ2024" s="94">
        <f>IF(AY2024=0,"None",_xlfn.TEXTJOIN(", ",TRUE(),IF(AT2024="Y","Breakout",""),IF(AU2024="Y","Accumulation",""),IF(AV2024="Y","Institutional buying",""),IF(AW2024="Y","Long buildup",""),IF(AX2024="Y","Momentum leader","")))</f>
        <v/>
      </c>
      <c r="BA2024" s="94">
        <f>IF(BW2024="","","Passes "&amp;AY2024&amp;" of 5 buy-side scans"&amp;IF(G2024="Y","; RED FLAG: filter out using Red flag column",""))</f>
        <v/>
      </c>
      <c r="BB2024" s="91" t="inlineStr">
        <is>
          <t>None</t>
        </is>
      </c>
      <c r="BC2024" s="92" t="inlineStr">
        <is>
          <t>Y</t>
        </is>
      </c>
      <c r="BD2024" s="94" t="inlineStr">
        <is>
          <t>Few traders (&lt;100 unique PAN, 30 days)</t>
        </is>
      </c>
      <c r="BE2024" s="94" t="n"/>
      <c r="BF2024" s="92">
        <f>IF(R2024*100000&gt;=Settings!$B$5,"Y","N")</f>
        <v/>
      </c>
      <c r="BG2024" s="91">
        <f>IF(F2024&gt;Settings!$B$6,"Y","N")</f>
        <v/>
      </c>
      <c r="BH2024" s="97" t="n">
        <v>-32.48</v>
      </c>
      <c r="BI2024" s="96" t="n">
        <v>-8.300000000000001</v>
      </c>
      <c r="BJ2024" s="96" t="n">
        <v>-9.56</v>
      </c>
      <c r="BK2024" s="96" t="n">
        <v>-16.56</v>
      </c>
      <c r="BL2024" s="96" t="n">
        <v>0.2</v>
      </c>
      <c r="BM2024" s="96" t="n">
        <v>-16.4</v>
      </c>
      <c r="BN2024" s="97" t="n">
        <v>-6.71</v>
      </c>
      <c r="BO2024" s="96" t="n">
        <v>-9.76</v>
      </c>
      <c r="BP2024" s="96" t="n">
        <v>-11.78</v>
      </c>
      <c r="BQ2024" s="96" t="n">
        <v>-13.08</v>
      </c>
      <c r="BR2024" s="91" t="inlineStr">
        <is>
          <t>Stacked down</t>
        </is>
      </c>
      <c r="BS2024" s="91" t="inlineStr">
        <is>
          <t>None</t>
        </is>
      </c>
      <c r="BT2024" s="96" t="n">
        <v>24.4</v>
      </c>
      <c r="BU2024" s="91" t="inlineStr">
        <is>
          <t>N</t>
        </is>
      </c>
      <c r="BV2024" s="99">
        <f>IF(OR(BF2024&lt;&gt;"Y",BG2024&lt;&gt;"Y"),"",(AND(ISNUMBER(BQ2024),BQ2024&gt;0))+(BR2024="Stacked up")+(AND(ISNUMBER(BH2024),BH2024&gt;=-Settings!$B$17))+(AND(ISNUMBER(BK2024),ISNUMBER(BM2024),BK2024&gt;0,BM2024&gt;0))+(AND(ISNUMBER(AQ2024),AQ2024&gt;=Settings!$B$18))+(AND(ISNUMBER(BT2024),BT2024&gt;=Settings!$B$19,BT2024&lt;=Settings!$B$20))+(AND(ISNUMBER(AS2024),AS2024&gt;0))+(AND(ISNUMBER(T2024),ISNUMBER(M2024),T2024&gt;=Settings!$B$21,M2024&gt;0))+(AND(ISNUMBER(AD2024),ISNUMBER(M2024),AD2024&gt;=Settings!$B$22,M2024&gt;0))+(AY2024&gt;=1))</f>
        <v/>
      </c>
      <c r="BW2024" s="91">
        <f>IF(OR(AY2024=0,BF2024&lt;&gt;"Y",BG2024&lt;&gt;"Y"),"",1+SUMPRODUCT(($A$6:$A$2604=A2024)*($AY$6:$AY$2604&gt;0)*($BF$6:$BF$2604="Y")*($BG$6:$BG$2604="Y")*(($AY$6:$AY$2604&gt;AY2024)+($AY$6:$AY$2604=AY2024)*($AD$6:$AD$2604&gt;AD2024))))</f>
        <v/>
      </c>
    </row>
    <row r="2025" ht="23.85" customHeight="1" s="55">
      <c r="A2025" s="90" t="n">
        <v>46296</v>
      </c>
      <c r="B2025" s="91" t="inlineStr">
        <is>
          <t>RPPINFRA</t>
        </is>
      </c>
      <c r="C2025" s="91" t="inlineStr">
        <is>
          <t>INE324L01013</t>
        </is>
      </c>
      <c r="D2025" s="91" t="n"/>
      <c r="E2025" s="91" t="inlineStr">
        <is>
          <t>None</t>
        </is>
      </c>
      <c r="F2025" s="93" t="n">
        <v>261</v>
      </c>
      <c r="G2025" s="92" t="inlineStr">
        <is>
          <t>N</t>
        </is>
      </c>
      <c r="H2025" s="94" t="n"/>
      <c r="I2025" s="91" t="inlineStr">
        <is>
          <t>N</t>
        </is>
      </c>
      <c r="J2025" s="92">
        <f>IF(K2025="","N","Y")</f>
        <v/>
      </c>
      <c r="K2025" s="94">
        <f>_xlfn.TEXTJOIN("; ",TRUE,IF(P2025="52-wk low","52-wk low",""),IF(AND(AD2025&gt;=Settings!$B$12,M2025&lt;0),"Distribution",""),IF(AND(AJ2025="Y",M2025&lt;0,AK2025&lt;-Settings!$B$13),"Long unwinding",""),IF(AND(AJ2025="Y",M2025&lt;0,AK2025&gt;Settings!$B$13),"Short buildup",""))</f>
        <v/>
      </c>
      <c r="L2025" s="95" t="n">
        <v>52.6</v>
      </c>
      <c r="M2025" s="96" t="n">
        <v>2.16</v>
      </c>
      <c r="N2025" s="93" t="n">
        <v>174</v>
      </c>
      <c r="O2025" s="91" t="inlineStr">
        <is>
          <t>None</t>
        </is>
      </c>
      <c r="P2025" s="91" t="inlineStr">
        <is>
          <t>None</t>
        </is>
      </c>
      <c r="Q2025" s="97" t="n">
        <v>0.61</v>
      </c>
      <c r="R2025" s="96" t="n">
        <v>1.58</v>
      </c>
      <c r="S2025" s="96" t="n">
        <v>0.39</v>
      </c>
      <c r="T2025" s="96" t="n">
        <v>0.27</v>
      </c>
      <c r="U2025" s="96" t="n">
        <v>0.42</v>
      </c>
      <c r="V2025" s="103" t="n">
        <v>1.08</v>
      </c>
      <c r="W2025" s="102" t="n">
        <v>3</v>
      </c>
      <c r="X2025" s="93" t="n"/>
      <c r="Y2025" s="91" t="inlineStr">
        <is>
          <t>None</t>
        </is>
      </c>
      <c r="Z2025" s="99" t="n">
        <v>48.99</v>
      </c>
      <c r="AA2025" s="96" t="n">
        <v>0.8</v>
      </c>
      <c r="AB2025" s="96" t="n">
        <v>0.72</v>
      </c>
      <c r="AC2025" s="96" t="n">
        <v>0.33</v>
      </c>
      <c r="AD2025" s="96" t="n">
        <v>0.17</v>
      </c>
      <c r="AE2025" s="96" t="n">
        <v>0.28</v>
      </c>
      <c r="AF2025" s="103" t="n">
        <v>0.78</v>
      </c>
      <c r="AG2025" s="91" t="inlineStr">
        <is>
          <t>Normal</t>
        </is>
      </c>
      <c r="AH2025" s="100" t="n">
        <v>0</v>
      </c>
      <c r="AI2025" s="101" t="n">
        <v>0</v>
      </c>
      <c r="AJ2025" s="92" t="inlineStr">
        <is>
          <t>N</t>
        </is>
      </c>
      <c r="AK2025" s="96" t="n"/>
      <c r="AL2025" s="91" t="inlineStr">
        <is>
          <t>n/a</t>
        </is>
      </c>
      <c r="AM2025" s="93" t="n"/>
      <c r="AN2025" s="92" t="inlineStr">
        <is>
          <t>None</t>
        </is>
      </c>
      <c r="AO2025" s="102" t="n">
        <v>0</v>
      </c>
      <c r="AP2025" s="103" t="n">
        <v>0.52</v>
      </c>
      <c r="AQ2025" s="102" t="n">
        <v>7</v>
      </c>
      <c r="AR2025" s="91" t="inlineStr">
        <is>
          <t>N</t>
        </is>
      </c>
      <c r="AS2025" s="104" t="n"/>
      <c r="AT2025" s="92">
        <f>IF(AND(P2025="52-wk high",T2025&gt;=Settings!$B$7),"Y","N")</f>
        <v/>
      </c>
      <c r="AU2025" s="91">
        <f>IF(AND(AD2025&gt;=Settings!$B$8,M2025&gt;0),"Y","N")</f>
        <v/>
      </c>
      <c r="AV2025" s="91">
        <f>IF(OR(AH2025&gt;Settings!$B$9,AI2025&gt;Settings!$B$9),"Y","N")</f>
        <v/>
      </c>
      <c r="AW2025" s="91">
        <f>IF(AJ2025&lt;&gt;"Y","n/a",IF(AND(M2025&gt;0,AK2025&gt;Settings!$B$10),"Y","N"))</f>
        <v/>
      </c>
      <c r="AX2025" s="91">
        <f>IF(AO2025&gt;=Settings!$B$11,"Y","N")</f>
        <v/>
      </c>
      <c r="AY2025" s="99">
        <f>(AT2025="Y")+(AU2025="Y")+(AV2025="Y")+(AW2025="Y")+(AX2025="Y")</f>
        <v/>
      </c>
      <c r="AZ2025" s="94">
        <f>IF(AY2025=0,"None",_xlfn.TEXTJOIN(", ",TRUE(),IF(AT2025="Y","Breakout",""),IF(AU2025="Y","Accumulation",""),IF(AV2025="Y","Institutional buying",""),IF(AW2025="Y","Long buildup",""),IF(AX2025="Y","Momentum leader","")))</f>
        <v/>
      </c>
      <c r="BA2025" s="94">
        <f>IF(BW2025="","","Passes "&amp;AY2025&amp;" of 5 buy-side scans"&amp;IF(G2025="Y","; RED FLAG: filter out using Red flag column",""))</f>
        <v/>
      </c>
      <c r="BB2025" s="91" t="inlineStr">
        <is>
          <t>None</t>
        </is>
      </c>
      <c r="BC2025" s="92" t="inlineStr">
        <is>
          <t>Y</t>
        </is>
      </c>
      <c r="BD2025" s="94" t="inlineStr">
        <is>
          <t>PE &gt; 50; High-low range &gt;150% in 12 months</t>
        </is>
      </c>
      <c r="BE2025" s="94" t="n"/>
      <c r="BF2025" s="92">
        <f>IF(R2025*100000&gt;=Settings!$B$5,"Y","N")</f>
        <v/>
      </c>
      <c r="BG2025" s="91">
        <f>IF(F2025&gt;Settings!$B$6,"Y","N")</f>
        <v/>
      </c>
      <c r="BH2025" s="97" t="n">
        <v>-59.92</v>
      </c>
      <c r="BI2025" s="96" t="n">
        <v>-3.33</v>
      </c>
      <c r="BJ2025" s="96" t="n">
        <v>-7.02</v>
      </c>
      <c r="BK2025" s="96" t="n">
        <v>-17.92</v>
      </c>
      <c r="BL2025" s="96" t="n">
        <v>-15.87</v>
      </c>
      <c r="BM2025" s="96" t="n">
        <v>-58.69</v>
      </c>
      <c r="BN2025" s="97" t="n">
        <v>-3.29</v>
      </c>
      <c r="BO2025" s="96" t="n">
        <v>-8.09</v>
      </c>
      <c r="BP2025" s="96" t="n">
        <v>-15.52</v>
      </c>
      <c r="BQ2025" s="96" t="n">
        <v>-28.79</v>
      </c>
      <c r="BR2025" s="91" t="inlineStr">
        <is>
          <t>Stacked down</t>
        </is>
      </c>
      <c r="BS2025" s="91" t="inlineStr">
        <is>
          <t>None</t>
        </is>
      </c>
      <c r="BT2025" s="96" t="n">
        <v>42.6</v>
      </c>
      <c r="BU2025" s="91" t="inlineStr">
        <is>
          <t>N</t>
        </is>
      </c>
      <c r="BV2025" s="99">
        <f>IF(OR(BF2025&lt;&gt;"Y",BG2025&lt;&gt;"Y"),"",(AND(ISNUMBER(BQ2025),BQ2025&gt;0))+(BR2025="Stacked up")+(AND(ISNUMBER(BH2025),BH2025&gt;=-Settings!$B$17))+(AND(ISNUMBER(BK2025),ISNUMBER(BM2025),BK2025&gt;0,BM2025&gt;0))+(AND(ISNUMBER(AQ2025),AQ2025&gt;=Settings!$B$18))+(AND(ISNUMBER(BT2025),BT2025&gt;=Settings!$B$19,BT2025&lt;=Settings!$B$20))+(AND(ISNUMBER(AS2025),AS2025&gt;0))+(AND(ISNUMBER(T2025),ISNUMBER(M2025),T2025&gt;=Settings!$B$21,M2025&gt;0))+(AND(ISNUMBER(AD2025),ISNUMBER(M2025),AD2025&gt;=Settings!$B$22,M2025&gt;0))+(AY2025&gt;=1))</f>
        <v/>
      </c>
      <c r="BW2025" s="91">
        <f>IF(OR(AY2025=0,BF2025&lt;&gt;"Y",BG2025&lt;&gt;"Y"),"",1+SUMPRODUCT(($A$6:$A$2604=A2025)*($AY$6:$AY$2604&gt;0)*($BF$6:$BF$2604="Y")*($BG$6:$BG$2604="Y")*(($AY$6:$AY$2604&gt;AY2025)+($AY$6:$AY$2604=AY2025)*($AD$6:$AD$2604&gt;AD2025))))</f>
        <v/>
      </c>
    </row>
    <row r="2026" ht="23.85" customHeight="1" s="55">
      <c r="A2026" s="90" t="n">
        <v>46296</v>
      </c>
      <c r="B2026" s="91" t="inlineStr">
        <is>
          <t>VETO</t>
        </is>
      </c>
      <c r="C2026" s="91" t="inlineStr">
        <is>
          <t>INE918N01018</t>
        </is>
      </c>
      <c r="D2026" s="91" t="n"/>
      <c r="E2026" s="91" t="inlineStr">
        <is>
          <t>None</t>
        </is>
      </c>
      <c r="F2026" s="93" t="n">
        <v>261</v>
      </c>
      <c r="G2026" s="92" t="inlineStr">
        <is>
          <t>N</t>
        </is>
      </c>
      <c r="H2026" s="94" t="n"/>
      <c r="I2026" s="91" t="inlineStr">
        <is>
          <t>N</t>
        </is>
      </c>
      <c r="J2026" s="92">
        <f>IF(K2026="","N","Y")</f>
        <v/>
      </c>
      <c r="K2026" s="94">
        <f>_xlfn.TEXTJOIN("; ",TRUE,IF(P2026="52-wk low","52-wk low",""),IF(AND(AD2026&gt;=Settings!$B$12,M2026&lt;0),"Distribution",""),IF(AND(AJ2026="Y",M2026&lt;0,AK2026&lt;-Settings!$B$13),"Long unwinding",""),IF(AND(AJ2026="Y",M2026&lt;0,AK2026&gt;Settings!$B$13),"Short buildup",""))</f>
        <v/>
      </c>
      <c r="L2026" s="95" t="n">
        <v>136.79</v>
      </c>
      <c r="M2026" s="96" t="n">
        <v>-4.15</v>
      </c>
      <c r="N2026" s="93" t="n">
        <v>2367</v>
      </c>
      <c r="O2026" s="91" t="inlineStr">
        <is>
          <t>None</t>
        </is>
      </c>
      <c r="P2026" s="91" t="inlineStr">
        <is>
          <t>None</t>
        </is>
      </c>
      <c r="Q2026" s="97" t="n">
        <v>0.9399999999999999</v>
      </c>
      <c r="R2026" s="96" t="n">
        <v>1.1</v>
      </c>
      <c r="S2026" s="96" t="n">
        <v>0.89</v>
      </c>
      <c r="T2026" s="96" t="n">
        <v>1.64</v>
      </c>
      <c r="U2026" s="96" t="n">
        <v>1.04</v>
      </c>
      <c r="V2026" s="103" t="n">
        <v>1.2</v>
      </c>
      <c r="W2026" s="102" t="n">
        <v>8</v>
      </c>
      <c r="X2026" s="93" t="n"/>
      <c r="Y2026" s="91" t="inlineStr">
        <is>
          <t>None</t>
        </is>
      </c>
      <c r="Z2026" s="99" t="n">
        <v>55.82</v>
      </c>
      <c r="AA2026" s="96" t="n">
        <v>0.98</v>
      </c>
      <c r="AB2026" s="96" t="n">
        <v>0.98</v>
      </c>
      <c r="AC2026" s="96" t="n"/>
      <c r="AD2026" s="96" t="n"/>
      <c r="AE2026" s="96" t="n"/>
      <c r="AF2026" s="103" t="n"/>
      <c r="AG2026" s="91" t="inlineStr">
        <is>
          <t>No delivery data</t>
        </is>
      </c>
      <c r="AH2026" s="100" t="n">
        <v>0</v>
      </c>
      <c r="AI2026" s="101" t="n">
        <v>0</v>
      </c>
      <c r="AJ2026" s="92" t="inlineStr">
        <is>
          <t>N</t>
        </is>
      </c>
      <c r="AK2026" s="96" t="n"/>
      <c r="AL2026" s="91" t="inlineStr">
        <is>
          <t>n/a</t>
        </is>
      </c>
      <c r="AM2026" s="93" t="n"/>
      <c r="AN2026" s="92" t="inlineStr">
        <is>
          <t>None</t>
        </is>
      </c>
      <c r="AO2026" s="102" t="n">
        <v>0</v>
      </c>
      <c r="AP2026" s="103" t="n">
        <v>1.67</v>
      </c>
      <c r="AQ2026" s="102" t="n">
        <v>83</v>
      </c>
      <c r="AR2026" s="91" t="inlineStr">
        <is>
          <t>N</t>
        </is>
      </c>
      <c r="AS2026" s="104" t="n"/>
      <c r="AT2026" s="92">
        <f>IF(AND(P2026="52-wk high",T2026&gt;=Settings!$B$7),"Y","N")</f>
        <v/>
      </c>
      <c r="AU2026" s="91">
        <f>IF(AND(AD2026&gt;=Settings!$B$8,M2026&gt;0),"Y","N")</f>
        <v/>
      </c>
      <c r="AV2026" s="91">
        <f>IF(OR(AH2026&gt;Settings!$B$9,AI2026&gt;Settings!$B$9),"Y","N")</f>
        <v/>
      </c>
      <c r="AW2026" s="91">
        <f>IF(AJ2026&lt;&gt;"Y","n/a",IF(AND(M2026&gt;0,AK2026&gt;Settings!$B$10),"Y","N"))</f>
        <v/>
      </c>
      <c r="AX2026" s="91">
        <f>IF(AO2026&gt;=Settings!$B$11,"Y","N")</f>
        <v/>
      </c>
      <c r="AY2026" s="99">
        <f>(AT2026="Y")+(AU2026="Y")+(AV2026="Y")+(AW2026="Y")+(AX2026="Y")</f>
        <v/>
      </c>
      <c r="AZ2026" s="94">
        <f>IF(AY2026=0,"None",_xlfn.TEXTJOIN(", ",TRUE(),IF(AT2026="Y","Breakout",""),IF(AU2026="Y","Accumulation",""),IF(AV2026="Y","Institutional buying",""),IF(AW2026="Y","Long buildup",""),IF(AX2026="Y","Momentum leader","")))</f>
        <v/>
      </c>
      <c r="BA2026" s="94">
        <f>IF(BW2026="","","Passes "&amp;AY2026&amp;" of 5 buy-side scans"&amp;IF(G2026="Y","; RED FLAG: filter out using Red flag column",""))</f>
        <v/>
      </c>
      <c r="BB2026" s="91" t="inlineStr">
        <is>
          <t>None</t>
        </is>
      </c>
      <c r="BC2026" s="92" t="inlineStr">
        <is>
          <t>N</t>
        </is>
      </c>
      <c r="BD2026" s="94" t="n"/>
      <c r="BE2026" s="94" t="n"/>
      <c r="BF2026" s="92">
        <f>IF(R2026*100000&gt;=Settings!$B$5,"Y","N")</f>
        <v/>
      </c>
      <c r="BG2026" s="91">
        <f>IF(F2026&gt;Settings!$B$6,"Y","N")</f>
        <v/>
      </c>
      <c r="BH2026" s="97" t="n">
        <v>-12.26</v>
      </c>
      <c r="BI2026" s="96" t="n">
        <v>-4.37</v>
      </c>
      <c r="BJ2026" s="96" t="n">
        <v>8.52</v>
      </c>
      <c r="BK2026" s="96" t="n">
        <v>7.04</v>
      </c>
      <c r="BL2026" s="96" t="n">
        <v>45.32</v>
      </c>
      <c r="BM2026" s="96" t="n">
        <v>17.6</v>
      </c>
      <c r="BN2026" s="97" t="n">
        <v>-0.33</v>
      </c>
      <c r="BO2026" s="96" t="n">
        <v>4.21</v>
      </c>
      <c r="BP2026" s="96" t="n">
        <v>8.42</v>
      </c>
      <c r="BQ2026" s="96" t="n">
        <v>12.89</v>
      </c>
      <c r="BR2026" s="91" t="inlineStr">
        <is>
          <t>Mixed</t>
        </is>
      </c>
      <c r="BS2026" s="91" t="inlineStr">
        <is>
          <t>None</t>
        </is>
      </c>
      <c r="BT2026" s="96" t="n">
        <v>47.3</v>
      </c>
      <c r="BU2026" s="91" t="inlineStr">
        <is>
          <t>N</t>
        </is>
      </c>
      <c r="BV2026" s="99">
        <f>IF(OR(BF2026&lt;&gt;"Y",BG2026&lt;&gt;"Y"),"",(AND(ISNUMBER(BQ2026),BQ2026&gt;0))+(BR2026="Stacked up")+(AND(ISNUMBER(BH2026),BH2026&gt;=-Settings!$B$17))+(AND(ISNUMBER(BK2026),ISNUMBER(BM2026),BK2026&gt;0,BM2026&gt;0))+(AND(ISNUMBER(AQ2026),AQ2026&gt;=Settings!$B$18))+(AND(ISNUMBER(BT2026),BT2026&gt;=Settings!$B$19,BT2026&lt;=Settings!$B$20))+(AND(ISNUMBER(AS2026),AS2026&gt;0))+(AND(ISNUMBER(T2026),ISNUMBER(M2026),T2026&gt;=Settings!$B$21,M2026&gt;0))+(AND(ISNUMBER(AD2026),ISNUMBER(M2026),AD2026&gt;=Settings!$B$22,M2026&gt;0))+(AY2026&gt;=1))</f>
        <v/>
      </c>
      <c r="BW2026" s="91">
        <f>IF(OR(AY2026=0,BF2026&lt;&gt;"Y",BG2026&lt;&gt;"Y"),"",1+SUMPRODUCT(($A$6:$A$2604=A2026)*($AY$6:$AY$2604&gt;0)*($BF$6:$BF$2604="Y")*($BG$6:$BG$2604="Y")*(($AY$6:$AY$2604&gt;AY2026)+($AY$6:$AY$2604=AY2026)*($AD$6:$AD$2604&gt;AD2026))))</f>
        <v/>
      </c>
    </row>
    <row r="2027" ht="23.85" customHeight="1" s="55">
      <c r="A2027" s="90" t="n">
        <v>46296</v>
      </c>
      <c r="B2027" s="91" t="inlineStr">
        <is>
          <t>TERASOFT</t>
        </is>
      </c>
      <c r="C2027" s="91" t="inlineStr">
        <is>
          <t>INE482B01010</t>
        </is>
      </c>
      <c r="D2027" s="91" t="n"/>
      <c r="E2027" s="91" t="inlineStr">
        <is>
          <t>None</t>
        </is>
      </c>
      <c r="F2027" s="93" t="n">
        <v>260</v>
      </c>
      <c r="G2027" s="92" t="inlineStr">
        <is>
          <t>N</t>
        </is>
      </c>
      <c r="H2027" s="94" t="n"/>
      <c r="I2027" s="91" t="inlineStr">
        <is>
          <t>N</t>
        </is>
      </c>
      <c r="J2027" s="92">
        <f>IF(K2027="","N","Y")</f>
        <v/>
      </c>
      <c r="K2027" s="94">
        <f>_xlfn.TEXTJOIN("; ",TRUE,IF(P2027="52-wk low","52-wk low",""),IF(AND(AD2027&gt;=Settings!$B$12,M2027&lt;0),"Distribution",""),IF(AND(AJ2027="Y",M2027&lt;0,AK2027&lt;-Settings!$B$13),"Long unwinding",""),IF(AND(AJ2027="Y",M2027&lt;0,AK2027&gt;Settings!$B$13),"Short buildup",""))</f>
        <v/>
      </c>
      <c r="L2027" s="95" t="n">
        <v>207.91</v>
      </c>
      <c r="M2027" s="96" t="n">
        <v>0.34</v>
      </c>
      <c r="N2027" s="93" t="n">
        <v>484</v>
      </c>
      <c r="O2027" s="91" t="inlineStr">
        <is>
          <t>None</t>
        </is>
      </c>
      <c r="P2027" s="91" t="inlineStr">
        <is>
          <t>52-wk low</t>
        </is>
      </c>
      <c r="Q2027" s="97" t="n">
        <v>0.75</v>
      </c>
      <c r="R2027" s="96" t="n">
        <v>0.31</v>
      </c>
      <c r="S2027" s="96" t="n">
        <v>2.72</v>
      </c>
      <c r="T2027" s="96" t="n">
        <v>2.73</v>
      </c>
      <c r="U2027" s="96" t="n">
        <v>2.87</v>
      </c>
      <c r="V2027" s="103" t="n">
        <v>1.14</v>
      </c>
      <c r="W2027" s="102" t="n">
        <v>10</v>
      </c>
      <c r="X2027" s="93" t="n"/>
      <c r="Y2027" s="91" t="inlineStr">
        <is>
          <t>None</t>
        </is>
      </c>
      <c r="Z2027" s="99" t="n">
        <v>62.05</v>
      </c>
      <c r="AA2027" s="96" t="n">
        <v>1.06</v>
      </c>
      <c r="AB2027" s="96" t="n">
        <v>1.07</v>
      </c>
      <c r="AC2027" s="96" t="n">
        <v>2.87</v>
      </c>
      <c r="AD2027" s="96" t="n">
        <v>3.05</v>
      </c>
      <c r="AE2027" s="96" t="n">
        <v>3.12</v>
      </c>
      <c r="AF2027" s="103" t="n">
        <v>1.03</v>
      </c>
      <c r="AG2027" s="91" t="inlineStr">
        <is>
          <t>Normal</t>
        </is>
      </c>
      <c r="AH2027" s="100" t="n">
        <v>0</v>
      </c>
      <c r="AI2027" s="101" t="n">
        <v>0</v>
      </c>
      <c r="AJ2027" s="92" t="inlineStr">
        <is>
          <t>N</t>
        </is>
      </c>
      <c r="AK2027" s="96" t="n"/>
      <c r="AL2027" s="91" t="inlineStr">
        <is>
          <t>n/a</t>
        </is>
      </c>
      <c r="AM2027" s="93" t="n"/>
      <c r="AN2027" s="92" t="inlineStr">
        <is>
          <t>None</t>
        </is>
      </c>
      <c r="AO2027" s="102" t="n">
        <v>0</v>
      </c>
      <c r="AP2027" s="103" t="n">
        <v>0.49</v>
      </c>
      <c r="AQ2027" s="102" t="n">
        <v>4</v>
      </c>
      <c r="AR2027" s="91" t="inlineStr">
        <is>
          <t>N</t>
        </is>
      </c>
      <c r="AS2027" s="104" t="n"/>
      <c r="AT2027" s="92">
        <f>IF(AND(P2027="52-wk high",T2027&gt;=Settings!$B$7),"Y","N")</f>
        <v/>
      </c>
      <c r="AU2027" s="91">
        <f>IF(AND(AD2027&gt;=Settings!$B$8,M2027&gt;0),"Y","N")</f>
        <v/>
      </c>
      <c r="AV2027" s="91">
        <f>IF(OR(AH2027&gt;Settings!$B$9,AI2027&gt;Settings!$B$9),"Y","N")</f>
        <v/>
      </c>
      <c r="AW2027" s="91">
        <f>IF(AJ2027&lt;&gt;"Y","n/a",IF(AND(M2027&gt;0,AK2027&gt;Settings!$B$10),"Y","N"))</f>
        <v/>
      </c>
      <c r="AX2027" s="91">
        <f>IF(AO2027&gt;=Settings!$B$11,"Y","N")</f>
        <v/>
      </c>
      <c r="AY2027" s="99">
        <f>(AT2027="Y")+(AU2027="Y")+(AV2027="Y")+(AW2027="Y")+(AX2027="Y")</f>
        <v/>
      </c>
      <c r="AZ2027" s="94">
        <f>IF(AY2027=0,"None",_xlfn.TEXTJOIN(", ",TRUE(),IF(AT2027="Y","Breakout",""),IF(AU2027="Y","Accumulation",""),IF(AV2027="Y","Institutional buying",""),IF(AW2027="Y","Long buildup",""),IF(AX2027="Y","Momentum leader","")))</f>
        <v/>
      </c>
      <c r="BA2027" s="94">
        <f>IF(BW2027="","","Passes "&amp;AY2027&amp;" of 5 buy-side scans"&amp;IF(G2027="Y","; RED FLAG: filter out using Red flag column",""))</f>
        <v/>
      </c>
      <c r="BB2027" s="91" t="inlineStr">
        <is>
          <t>None</t>
        </is>
      </c>
      <c r="BC2027" s="92" t="inlineStr">
        <is>
          <t>Y</t>
        </is>
      </c>
      <c r="BD2027" s="94" t="inlineStr">
        <is>
          <t>High-low range &gt;75% in 3 months; High-low range &gt;100% in 6 months; High-low range &gt;200% in 365 days</t>
        </is>
      </c>
      <c r="BE2027" s="94" t="n"/>
      <c r="BF2027" s="92">
        <f>IF(R2027*100000&gt;=Settings!$B$5,"Y","N")</f>
        <v/>
      </c>
      <c r="BG2027" s="91">
        <f>IF(F2027&gt;Settings!$B$6,"Y","N")</f>
        <v/>
      </c>
      <c r="BH2027" s="97" t="n">
        <v>-65.23</v>
      </c>
      <c r="BI2027" s="96" t="n">
        <v>-5.77</v>
      </c>
      <c r="BJ2027" s="96" t="n">
        <v>-26.57</v>
      </c>
      <c r="BK2027" s="96" t="n">
        <v>-47.98</v>
      </c>
      <c r="BL2027" s="96" t="n">
        <v>-33.5</v>
      </c>
      <c r="BM2027" s="96" t="n">
        <v>-56.57</v>
      </c>
      <c r="BN2027" s="97" t="n">
        <v>-14</v>
      </c>
      <c r="BO2027" s="96" t="n">
        <v>-28.37</v>
      </c>
      <c r="BP2027" s="96" t="n">
        <v>-36.53</v>
      </c>
      <c r="BQ2027" s="96" t="n">
        <v>-42.59</v>
      </c>
      <c r="BR2027" s="91" t="inlineStr">
        <is>
          <t>Stacked down</t>
        </is>
      </c>
      <c r="BS2027" s="91" t="inlineStr">
        <is>
          <t>None</t>
        </is>
      </c>
      <c r="BT2027" s="96" t="n">
        <v>21</v>
      </c>
      <c r="BU2027" s="91" t="inlineStr">
        <is>
          <t>N</t>
        </is>
      </c>
      <c r="BV2027" s="99">
        <f>IF(OR(BF2027&lt;&gt;"Y",BG2027&lt;&gt;"Y"),"",(AND(ISNUMBER(BQ2027),BQ2027&gt;0))+(BR2027="Stacked up")+(AND(ISNUMBER(BH2027),BH2027&gt;=-Settings!$B$17))+(AND(ISNUMBER(BK2027),ISNUMBER(BM2027),BK2027&gt;0,BM2027&gt;0))+(AND(ISNUMBER(AQ2027),AQ2027&gt;=Settings!$B$18))+(AND(ISNUMBER(BT2027),BT2027&gt;=Settings!$B$19,BT2027&lt;=Settings!$B$20))+(AND(ISNUMBER(AS2027),AS2027&gt;0))+(AND(ISNUMBER(T2027),ISNUMBER(M2027),T2027&gt;=Settings!$B$21,M2027&gt;0))+(AND(ISNUMBER(AD2027),ISNUMBER(M2027),AD2027&gt;=Settings!$B$22,M2027&gt;0))+(AY2027&gt;=1))</f>
        <v/>
      </c>
      <c r="BW2027" s="91">
        <f>IF(OR(AY2027=0,BF2027&lt;&gt;"Y",BG2027&lt;&gt;"Y"),"",1+SUMPRODUCT(($A$6:$A$2604=A2027)*($AY$6:$AY$2604&gt;0)*($BF$6:$BF$2604="Y")*($BG$6:$BG$2604="Y")*(($AY$6:$AY$2604&gt;AY2027)+($AY$6:$AY$2604=AY2027)*($AD$6:$AD$2604&gt;AD2027))))</f>
        <v/>
      </c>
    </row>
    <row r="2028" ht="23.85" customHeight="1" s="55">
      <c r="A2028" s="90" t="n">
        <v>46296</v>
      </c>
      <c r="B2028" s="91" t="inlineStr">
        <is>
          <t>NILAINFRA</t>
        </is>
      </c>
      <c r="C2028" s="91" t="inlineStr">
        <is>
          <t>INE937C01029</t>
        </is>
      </c>
      <c r="D2028" s="91" t="n"/>
      <c r="E2028" s="91" t="inlineStr">
        <is>
          <t>None</t>
        </is>
      </c>
      <c r="F2028" s="93" t="n">
        <v>259</v>
      </c>
      <c r="G2028" s="92" t="inlineStr">
        <is>
          <t>N</t>
        </is>
      </c>
      <c r="H2028" s="94" t="n"/>
      <c r="I2028" s="91" t="inlineStr">
        <is>
          <t>N</t>
        </is>
      </c>
      <c r="J2028" s="92">
        <f>IF(K2028="","N","Y")</f>
        <v/>
      </c>
      <c r="K2028" s="94">
        <f>_xlfn.TEXTJOIN("; ",TRUE,IF(P2028="52-wk low","52-wk low",""),IF(AND(AD2028&gt;=Settings!$B$12,M2028&lt;0),"Distribution",""),IF(AND(AJ2028="Y",M2028&lt;0,AK2028&lt;-Settings!$B$13),"Long unwinding",""),IF(AND(AJ2028="Y",M2028&lt;0,AK2028&gt;Settings!$B$13),"Short buildup",""))</f>
        <v/>
      </c>
      <c r="L2028" s="95" t="n">
        <v>6.57</v>
      </c>
      <c r="M2028" s="96" t="n">
        <v>-2.09</v>
      </c>
      <c r="N2028" s="93" t="n">
        <v>1700</v>
      </c>
      <c r="O2028" s="91" t="inlineStr">
        <is>
          <t>None</t>
        </is>
      </c>
      <c r="P2028" s="91" t="inlineStr">
        <is>
          <t>None</t>
        </is>
      </c>
      <c r="Q2028" s="97" t="n">
        <v>1.59</v>
      </c>
      <c r="R2028" s="96" t="n">
        <v>1.9</v>
      </c>
      <c r="S2028" s="96" t="n">
        <v>0.85</v>
      </c>
      <c r="T2028" s="96" t="n">
        <v>0.83</v>
      </c>
      <c r="U2028" s="96" t="n">
        <v>0.77</v>
      </c>
      <c r="V2028" s="103" t="n">
        <v>0.9399999999999999</v>
      </c>
      <c r="W2028" s="102" t="n">
        <v>4</v>
      </c>
      <c r="X2028" s="93" t="n"/>
      <c r="Y2028" s="91" t="inlineStr">
        <is>
          <t>None</t>
        </is>
      </c>
      <c r="Z2028" s="99" t="n">
        <v>58.2</v>
      </c>
      <c r="AA2028" s="96" t="n">
        <v>0.78</v>
      </c>
      <c r="AB2028" s="96" t="n">
        <v>0.78</v>
      </c>
      <c r="AC2028" s="96" t="n">
        <v>0.68</v>
      </c>
      <c r="AD2028" s="96" t="n">
        <v>0.66</v>
      </c>
      <c r="AE2028" s="96" t="n">
        <v>0.6</v>
      </c>
      <c r="AF2028" s="103" t="n">
        <v>0.97</v>
      </c>
      <c r="AG2028" s="91" t="inlineStr">
        <is>
          <t>Normal</t>
        </is>
      </c>
      <c r="AH2028" s="100" t="n">
        <v>0</v>
      </c>
      <c r="AI2028" s="101" t="n">
        <v>0</v>
      </c>
      <c r="AJ2028" s="92" t="inlineStr">
        <is>
          <t>N</t>
        </is>
      </c>
      <c r="AK2028" s="96" t="n"/>
      <c r="AL2028" s="91" t="inlineStr">
        <is>
          <t>n/a</t>
        </is>
      </c>
      <c r="AM2028" s="93" t="n"/>
      <c r="AN2028" s="92" t="inlineStr">
        <is>
          <t>None</t>
        </is>
      </c>
      <c r="AO2028" s="102" t="n">
        <v>0</v>
      </c>
      <c r="AP2028" s="103" t="n">
        <v>0.62</v>
      </c>
      <c r="AQ2028" s="102" t="n">
        <v>24</v>
      </c>
      <c r="AR2028" s="91" t="inlineStr">
        <is>
          <t>N</t>
        </is>
      </c>
      <c r="AS2028" s="104" t="n"/>
      <c r="AT2028" s="92">
        <f>IF(AND(P2028="52-wk high",T2028&gt;=Settings!$B$7),"Y","N")</f>
        <v/>
      </c>
      <c r="AU2028" s="91">
        <f>IF(AND(AD2028&gt;=Settings!$B$8,M2028&gt;0),"Y","N")</f>
        <v/>
      </c>
      <c r="AV2028" s="91">
        <f>IF(OR(AH2028&gt;Settings!$B$9,AI2028&gt;Settings!$B$9),"Y","N")</f>
        <v/>
      </c>
      <c r="AW2028" s="91">
        <f>IF(AJ2028&lt;&gt;"Y","n/a",IF(AND(M2028&gt;0,AK2028&gt;Settings!$B$10),"Y","N"))</f>
        <v/>
      </c>
      <c r="AX2028" s="91">
        <f>IF(AO2028&gt;=Settings!$B$11,"Y","N")</f>
        <v/>
      </c>
      <c r="AY2028" s="99">
        <f>(AT2028="Y")+(AU2028="Y")+(AV2028="Y")+(AW2028="Y")+(AX2028="Y")</f>
        <v/>
      </c>
      <c r="AZ2028" s="94">
        <f>IF(AY2028=0,"None",_xlfn.TEXTJOIN(", ",TRUE(),IF(AT2028="Y","Breakout",""),IF(AU2028="Y","Accumulation",""),IF(AV2028="Y","Institutional buying",""),IF(AW2028="Y","Long buildup",""),IF(AX2028="Y","Momentum leader","")))</f>
        <v/>
      </c>
      <c r="BA2028" s="94">
        <f>IF(BW2028="","","Passes "&amp;AY2028&amp;" of 5 buy-side scans"&amp;IF(G2028="Y","; RED FLAG: filter out using Red flag column",""))</f>
        <v/>
      </c>
      <c r="BB2028" s="91" t="inlineStr">
        <is>
          <t>None</t>
        </is>
      </c>
      <c r="BC2028" s="92" t="inlineStr">
        <is>
          <t>N</t>
        </is>
      </c>
      <c r="BD2028" s="94" t="n"/>
      <c r="BE2028" s="94" t="n"/>
      <c r="BF2028" s="92">
        <f>IF(R2028*100000&gt;=Settings!$B$5,"Y","N")</f>
        <v/>
      </c>
      <c r="BG2028" s="91">
        <f>IF(F2028&gt;Settings!$B$6,"Y","N")</f>
        <v/>
      </c>
      <c r="BH2028" s="97" t="n">
        <v>-41.34</v>
      </c>
      <c r="BI2028" s="96" t="n">
        <v>-6.94</v>
      </c>
      <c r="BJ2028" s="96" t="n">
        <v>-2.81</v>
      </c>
      <c r="BK2028" s="96" t="n">
        <v>-12.52</v>
      </c>
      <c r="BL2028" s="96" t="n">
        <v>2.02</v>
      </c>
      <c r="BM2028" s="96" t="n">
        <v>-35.01</v>
      </c>
      <c r="BN2028" s="97" t="n">
        <v>-2.75</v>
      </c>
      <c r="BO2028" s="96" t="n">
        <v>-5.61</v>
      </c>
      <c r="BP2028" s="96" t="n">
        <v>-9.91</v>
      </c>
      <c r="BQ2028" s="96" t="n">
        <v>-16.32</v>
      </c>
      <c r="BR2028" s="91" t="inlineStr">
        <is>
          <t>Stacked down</t>
        </is>
      </c>
      <c r="BS2028" s="91" t="inlineStr">
        <is>
          <t>None</t>
        </is>
      </c>
      <c r="BT2028" s="96" t="n">
        <v>37.8</v>
      </c>
      <c r="BU2028" s="91" t="inlineStr">
        <is>
          <t>N</t>
        </is>
      </c>
      <c r="BV2028" s="99">
        <f>IF(OR(BF2028&lt;&gt;"Y",BG2028&lt;&gt;"Y"),"",(AND(ISNUMBER(BQ2028),BQ2028&gt;0))+(BR2028="Stacked up")+(AND(ISNUMBER(BH2028),BH2028&gt;=-Settings!$B$17))+(AND(ISNUMBER(BK2028),ISNUMBER(BM2028),BK2028&gt;0,BM2028&gt;0))+(AND(ISNUMBER(AQ2028),AQ2028&gt;=Settings!$B$18))+(AND(ISNUMBER(BT2028),BT2028&gt;=Settings!$B$19,BT2028&lt;=Settings!$B$20))+(AND(ISNUMBER(AS2028),AS2028&gt;0))+(AND(ISNUMBER(T2028),ISNUMBER(M2028),T2028&gt;=Settings!$B$21,M2028&gt;0))+(AND(ISNUMBER(AD2028),ISNUMBER(M2028),AD2028&gt;=Settings!$B$22,M2028&gt;0))+(AY2028&gt;=1))</f>
        <v/>
      </c>
      <c r="BW2028" s="91">
        <f>IF(OR(AY2028=0,BF2028&lt;&gt;"Y",BG2028&lt;&gt;"Y"),"",1+SUMPRODUCT(($A$6:$A$2604=A2028)*($AY$6:$AY$2604&gt;0)*($BF$6:$BF$2604="Y")*($BG$6:$BG$2604="Y")*(($AY$6:$AY$2604&gt;AY2028)+($AY$6:$AY$2604=AY2028)*($AD$6:$AD$2604&gt;AD2028))))</f>
        <v/>
      </c>
    </row>
    <row r="2029" ht="23.85" customHeight="1" s="55">
      <c r="A2029" s="90" t="n">
        <v>46296</v>
      </c>
      <c r="B2029" s="91" t="inlineStr">
        <is>
          <t>SAB</t>
        </is>
      </c>
      <c r="C2029" s="91" t="inlineStr">
        <is>
          <t>INE137M01017</t>
        </is>
      </c>
      <c r="D2029" s="91" t="n"/>
      <c r="E2029" s="91" t="inlineStr">
        <is>
          <t>None</t>
        </is>
      </c>
      <c r="F2029" s="93" t="n">
        <v>259</v>
      </c>
      <c r="G2029" s="92" t="inlineStr">
        <is>
          <t>N</t>
        </is>
      </c>
      <c r="H2029" s="94" t="n"/>
      <c r="I2029" s="91" t="inlineStr">
        <is>
          <t>N</t>
        </is>
      </c>
      <c r="J2029" s="92">
        <f>IF(K2029="","N","Y")</f>
        <v/>
      </c>
      <c r="K2029" s="94">
        <f>_xlfn.TEXTJOIN("; ",TRUE,IF(P2029="52-wk low","52-wk low",""),IF(AND(AD2029&gt;=Settings!$B$12,M2029&lt;0),"Distribution",""),IF(AND(AJ2029="Y",M2029&lt;0,AK2029&lt;-Settings!$B$13),"Long unwinding",""),IF(AND(AJ2029="Y",M2029&lt;0,AK2029&gt;Settings!$B$13),"Short buildup",""))</f>
        <v/>
      </c>
      <c r="L2029" s="95" t="n"/>
      <c r="M2029" s="96" t="n"/>
      <c r="N2029" s="93" t="n"/>
      <c r="O2029" s="91" t="inlineStr">
        <is>
          <t>None</t>
        </is>
      </c>
      <c r="P2029" s="91" t="inlineStr">
        <is>
          <t>missing</t>
        </is>
      </c>
      <c r="Q2029" s="97" t="n"/>
      <c r="R2029" s="96" t="n">
        <v>0</v>
      </c>
      <c r="S2029" s="96" t="n"/>
      <c r="T2029" s="96" t="n"/>
      <c r="U2029" s="96" t="n"/>
      <c r="V2029" s="103" t="n"/>
      <c r="W2029" s="102" t="n"/>
      <c r="X2029" s="93" t="n"/>
      <c r="Y2029" s="91" t="inlineStr">
        <is>
          <t>None</t>
        </is>
      </c>
      <c r="Z2029" s="99" t="n"/>
      <c r="AA2029" s="96" t="n"/>
      <c r="AB2029" s="96" t="n"/>
      <c r="AC2029" s="96" t="n"/>
      <c r="AD2029" s="96" t="n"/>
      <c r="AE2029" s="96" t="n"/>
      <c r="AF2029" s="103" t="n"/>
      <c r="AG2029" s="91" t="n"/>
      <c r="AH2029" s="100" t="n">
        <v>0</v>
      </c>
      <c r="AI2029" s="101" t="n">
        <v>0</v>
      </c>
      <c r="AJ2029" s="92" t="inlineStr">
        <is>
          <t>N</t>
        </is>
      </c>
      <c r="AK2029" s="96" t="n"/>
      <c r="AL2029" s="91" t="inlineStr">
        <is>
          <t>n/a</t>
        </is>
      </c>
      <c r="AM2029" s="93" t="n"/>
      <c r="AN2029" s="92" t="inlineStr">
        <is>
          <t>None</t>
        </is>
      </c>
      <c r="AO2029" s="102" t="n">
        <v>0</v>
      </c>
      <c r="AP2029" s="103" t="n"/>
      <c r="AQ2029" s="102" t="n"/>
      <c r="AR2029" s="91" t="inlineStr">
        <is>
          <t>N</t>
        </is>
      </c>
      <c r="AS2029" s="104" t="n"/>
      <c r="AT2029" s="92">
        <f>IF(AND(P2029="52-wk high",T2029&gt;=Settings!$B$7),"Y","N")</f>
        <v/>
      </c>
      <c r="AU2029" s="91">
        <f>IF(AND(AD2029&gt;=Settings!$B$8,M2029&gt;0),"Y","N")</f>
        <v/>
      </c>
      <c r="AV2029" s="91">
        <f>IF(OR(AH2029&gt;Settings!$B$9,AI2029&gt;Settings!$B$9),"Y","N")</f>
        <v/>
      </c>
      <c r="AW2029" s="91">
        <f>IF(AJ2029&lt;&gt;"Y","n/a",IF(AND(M2029&gt;0,AK2029&gt;Settings!$B$10),"Y","N"))</f>
        <v/>
      </c>
      <c r="AX2029" s="91">
        <f>IF(AO2029&gt;=Settings!$B$11,"Y","N")</f>
        <v/>
      </c>
      <c r="AY2029" s="99">
        <f>(AT2029="Y")+(AU2029="Y")+(AV2029="Y")+(AW2029="Y")+(AX2029="Y")</f>
        <v/>
      </c>
      <c r="AZ2029" s="94">
        <f>IF(AY2029=0,"None",_xlfn.TEXTJOIN(", ",TRUE(),IF(AT2029="Y","Breakout",""),IF(AU2029="Y","Accumulation",""),IF(AV2029="Y","Institutional buying",""),IF(AW2029="Y","Long buildup",""),IF(AX2029="Y","Momentum leader","")))</f>
        <v/>
      </c>
      <c r="BA2029" s="94">
        <f>IF(BW2029="","","Passes "&amp;AY2029&amp;" of 5 buy-side scans"&amp;IF(G2029="Y","; RED FLAG: filter out using Red flag column",""))</f>
        <v/>
      </c>
      <c r="BB2029" s="91" t="inlineStr">
        <is>
          <t>None</t>
        </is>
      </c>
      <c r="BC2029" s="92" t="inlineStr">
        <is>
          <t>Y</t>
        </is>
      </c>
      <c r="BD2029" s="94" t="inlineStr">
        <is>
          <t>Few traders (&lt;100 unique PAN, 30 days)</t>
        </is>
      </c>
      <c r="BE2029" s="94" t="n"/>
      <c r="BF2029" s="92">
        <f>IF(R2029*100000&gt;=Settings!$B$5,"Y","N")</f>
        <v/>
      </c>
      <c r="BG2029" s="91">
        <f>IF(F2029&gt;Settings!$B$6,"Y","N")</f>
        <v/>
      </c>
      <c r="BH2029" s="97" t="n"/>
      <c r="BI2029" s="96" t="n"/>
      <c r="BJ2029" s="96" t="n"/>
      <c r="BK2029" s="96" t="n"/>
      <c r="BL2029" s="96" t="n"/>
      <c r="BM2029" s="96" t="n"/>
      <c r="BN2029" s="97" t="n"/>
      <c r="BO2029" s="96" t="n"/>
      <c r="BP2029" s="96" t="n"/>
      <c r="BQ2029" s="96" t="n"/>
      <c r="BR2029" s="91" t="n"/>
      <c r="BS2029" s="91" t="n"/>
      <c r="BT2029" s="96" t="n"/>
      <c r="BU2029" s="91" t="n"/>
      <c r="BV2029" s="99">
        <f>IF(OR(BF2029&lt;&gt;"Y",BG2029&lt;&gt;"Y"),"",(AND(ISNUMBER(BQ2029),BQ2029&gt;0))+(BR2029="Stacked up")+(AND(ISNUMBER(BH2029),BH2029&gt;=-Settings!$B$17))+(AND(ISNUMBER(BK2029),ISNUMBER(BM2029),BK2029&gt;0,BM2029&gt;0))+(AND(ISNUMBER(AQ2029),AQ2029&gt;=Settings!$B$18))+(AND(ISNUMBER(BT2029),BT2029&gt;=Settings!$B$19,BT2029&lt;=Settings!$B$20))+(AND(ISNUMBER(AS2029),AS2029&gt;0))+(AND(ISNUMBER(T2029),ISNUMBER(M2029),T2029&gt;=Settings!$B$21,M2029&gt;0))+(AND(ISNUMBER(AD2029),ISNUMBER(M2029),AD2029&gt;=Settings!$B$22,M2029&gt;0))+(AY2029&gt;=1))</f>
        <v/>
      </c>
      <c r="BW2029" s="91">
        <f>IF(OR(AY2029=0,BF2029&lt;&gt;"Y",BG2029&lt;&gt;"Y"),"",1+SUMPRODUCT(($A$6:$A$2604=A2029)*($AY$6:$AY$2604&gt;0)*($BF$6:$BF$2604="Y")*($BG$6:$BG$2604="Y")*(($AY$6:$AY$2604&gt;AY2029)+($AY$6:$AY$2604=AY2029)*($AD$6:$AD$2604&gt;AD2029))))</f>
        <v/>
      </c>
    </row>
    <row r="2030" ht="23.85" customHeight="1" s="55">
      <c r="A2030" s="90" t="n">
        <v>46296</v>
      </c>
      <c r="B2030" s="91" t="inlineStr">
        <is>
          <t>AARON</t>
        </is>
      </c>
      <c r="C2030" s="91" t="inlineStr">
        <is>
          <t>INE721Z01010</t>
        </is>
      </c>
      <c r="D2030" s="91" t="n"/>
      <c r="E2030" s="91" t="inlineStr">
        <is>
          <t>None</t>
        </is>
      </c>
      <c r="F2030" s="93" t="n">
        <v>258</v>
      </c>
      <c r="G2030" s="92" t="inlineStr">
        <is>
          <t>N</t>
        </is>
      </c>
      <c r="H2030" s="94" t="n"/>
      <c r="I2030" s="91" t="inlineStr">
        <is>
          <t>N</t>
        </is>
      </c>
      <c r="J2030" s="92">
        <f>IF(K2030="","N","Y")</f>
        <v/>
      </c>
      <c r="K2030" s="94">
        <f>_xlfn.TEXTJOIN("; ",TRUE,IF(P2030="52-wk low","52-wk low",""),IF(AND(AD2030&gt;=Settings!$B$12,M2030&lt;0),"Distribution",""),IF(AND(AJ2030="Y",M2030&lt;0,AK2030&lt;-Settings!$B$13),"Long unwinding",""),IF(AND(AJ2030="Y",M2030&lt;0,AK2030&gt;Settings!$B$13),"Short buildup",""))</f>
        <v/>
      </c>
      <c r="L2030" s="95" t="n">
        <v>123.11</v>
      </c>
      <c r="M2030" s="96" t="n">
        <v>-1.26</v>
      </c>
      <c r="N2030" s="93" t="n">
        <v>1181</v>
      </c>
      <c r="O2030" s="91" t="inlineStr">
        <is>
          <t>None</t>
        </is>
      </c>
      <c r="P2030" s="91" t="inlineStr">
        <is>
          <t>None</t>
        </is>
      </c>
      <c r="Q2030" s="97" t="n">
        <v>0.08</v>
      </c>
      <c r="R2030" s="96" t="n">
        <v>0.17</v>
      </c>
      <c r="S2030" s="96" t="n">
        <v>0.45</v>
      </c>
      <c r="T2030" s="96" t="n">
        <v>0.21</v>
      </c>
      <c r="U2030" s="96" t="n">
        <v>0.33</v>
      </c>
      <c r="V2030" s="103" t="n">
        <v>0.73</v>
      </c>
      <c r="W2030" s="102" t="n">
        <v>3</v>
      </c>
      <c r="X2030" s="93" t="n"/>
      <c r="Y2030" s="91" t="inlineStr">
        <is>
          <t>None</t>
        </is>
      </c>
      <c r="Z2030" s="99" t="n">
        <v>71.41</v>
      </c>
      <c r="AA2030" s="96" t="n">
        <v>1.03</v>
      </c>
      <c r="AB2030" s="96" t="n">
        <v>1.19</v>
      </c>
      <c r="AC2030" s="96" t="n">
        <v>0.48</v>
      </c>
      <c r="AD2030" s="96" t="n">
        <v>0.39</v>
      </c>
      <c r="AE2030" s="96" t="n">
        <v>0.52</v>
      </c>
      <c r="AF2030" s="103" t="n">
        <v>1.5</v>
      </c>
      <c r="AG2030" s="91" t="inlineStr">
        <is>
          <t>Normal</t>
        </is>
      </c>
      <c r="AH2030" s="100" t="n">
        <v>0</v>
      </c>
      <c r="AI2030" s="101" t="n">
        <v>0</v>
      </c>
      <c r="AJ2030" s="92" t="inlineStr">
        <is>
          <t>N</t>
        </is>
      </c>
      <c r="AK2030" s="96" t="n"/>
      <c r="AL2030" s="91" t="inlineStr">
        <is>
          <t>n/a</t>
        </is>
      </c>
      <c r="AM2030" s="93" t="n"/>
      <c r="AN2030" s="92" t="inlineStr">
        <is>
          <t>None</t>
        </is>
      </c>
      <c r="AO2030" s="102" t="n">
        <v>0</v>
      </c>
      <c r="AP2030" s="103" t="n">
        <v>0.65</v>
      </c>
      <c r="AQ2030" s="102" t="n">
        <v>28</v>
      </c>
      <c r="AR2030" s="91" t="inlineStr">
        <is>
          <t>N</t>
        </is>
      </c>
      <c r="AS2030" s="104" t="n"/>
      <c r="AT2030" s="92">
        <f>IF(AND(P2030="52-wk high",T2030&gt;=Settings!$B$7),"Y","N")</f>
        <v/>
      </c>
      <c r="AU2030" s="91">
        <f>IF(AND(AD2030&gt;=Settings!$B$8,M2030&gt;0),"Y","N")</f>
        <v/>
      </c>
      <c r="AV2030" s="91">
        <f>IF(OR(AH2030&gt;Settings!$B$9,AI2030&gt;Settings!$B$9),"Y","N")</f>
        <v/>
      </c>
      <c r="AW2030" s="91">
        <f>IF(AJ2030&lt;&gt;"Y","n/a",IF(AND(M2030&gt;0,AK2030&gt;Settings!$B$10),"Y","N"))</f>
        <v/>
      </c>
      <c r="AX2030" s="91">
        <f>IF(AO2030&gt;=Settings!$B$11,"Y","N")</f>
        <v/>
      </c>
      <c r="AY2030" s="99">
        <f>(AT2030="Y")+(AU2030="Y")+(AV2030="Y")+(AW2030="Y")+(AX2030="Y")</f>
        <v/>
      </c>
      <c r="AZ2030" s="94">
        <f>IF(AY2030=0,"None",_xlfn.TEXTJOIN(", ",TRUE(),IF(AT2030="Y","Breakout",""),IF(AU2030="Y","Accumulation",""),IF(AV2030="Y","Institutional buying",""),IF(AW2030="Y","Long buildup",""),IF(AX2030="Y","Momentum leader","")))</f>
        <v/>
      </c>
      <c r="BA2030" s="94">
        <f>IF(BW2030="","","Passes "&amp;AY2030&amp;" of 5 buy-side scans"&amp;IF(G2030="Y","; RED FLAG: filter out using Red flag column",""))</f>
        <v/>
      </c>
      <c r="BB2030" s="91" t="inlineStr">
        <is>
          <t>None</t>
        </is>
      </c>
      <c r="BC2030" s="92" t="inlineStr">
        <is>
          <t>N</t>
        </is>
      </c>
      <c r="BD2030" s="94" t="n"/>
      <c r="BE2030" s="94" t="n"/>
      <c r="BF2030" s="92">
        <f>IF(R2030*100000&gt;=Settings!$B$5,"Y","N")</f>
        <v/>
      </c>
      <c r="BG2030" s="91">
        <f>IF(F2030&gt;Settings!$B$6,"Y","N")</f>
        <v/>
      </c>
      <c r="BH2030" s="97" t="n">
        <v>-46</v>
      </c>
      <c r="BI2030" s="96" t="n">
        <v>5.51</v>
      </c>
      <c r="BJ2030" s="96" t="n">
        <v>-3.51</v>
      </c>
      <c r="BK2030" s="96" t="n">
        <v>4.63</v>
      </c>
      <c r="BL2030" s="96" t="n">
        <v>0.47</v>
      </c>
      <c r="BM2030" s="96" t="n">
        <v>-33.82</v>
      </c>
      <c r="BN2030" s="97" t="n">
        <v>-1.38</v>
      </c>
      <c r="BO2030" s="96" t="n">
        <v>-3.36</v>
      </c>
      <c r="BP2030" s="96" t="n">
        <v>-5.64</v>
      </c>
      <c r="BQ2030" s="96" t="n">
        <v>-12.52</v>
      </c>
      <c r="BR2030" s="91" t="inlineStr">
        <is>
          <t>Stacked down</t>
        </is>
      </c>
      <c r="BS2030" s="91" t="inlineStr">
        <is>
          <t>None</t>
        </is>
      </c>
      <c r="BT2030" s="96" t="n">
        <v>47.4</v>
      </c>
      <c r="BU2030" s="91" t="inlineStr">
        <is>
          <t>N</t>
        </is>
      </c>
      <c r="BV2030" s="99">
        <f>IF(OR(BF2030&lt;&gt;"Y",BG2030&lt;&gt;"Y"),"",(AND(ISNUMBER(BQ2030),BQ2030&gt;0))+(BR2030="Stacked up")+(AND(ISNUMBER(BH2030),BH2030&gt;=-Settings!$B$17))+(AND(ISNUMBER(BK2030),ISNUMBER(BM2030),BK2030&gt;0,BM2030&gt;0))+(AND(ISNUMBER(AQ2030),AQ2030&gt;=Settings!$B$18))+(AND(ISNUMBER(BT2030),BT2030&gt;=Settings!$B$19,BT2030&lt;=Settings!$B$20))+(AND(ISNUMBER(AS2030),AS2030&gt;0))+(AND(ISNUMBER(T2030),ISNUMBER(M2030),T2030&gt;=Settings!$B$21,M2030&gt;0))+(AND(ISNUMBER(AD2030),ISNUMBER(M2030),AD2030&gt;=Settings!$B$22,M2030&gt;0))+(AY2030&gt;=1))</f>
        <v/>
      </c>
      <c r="BW2030" s="91">
        <f>IF(OR(AY2030=0,BF2030&lt;&gt;"Y",BG2030&lt;&gt;"Y"),"",1+SUMPRODUCT(($A$6:$A$2604=A2030)*($AY$6:$AY$2604&gt;0)*($BF$6:$BF$2604="Y")*($BG$6:$BG$2604="Y")*(($AY$6:$AY$2604&gt;AY2030)+($AY$6:$AY$2604=AY2030)*($AD$6:$AD$2604&gt;AD2030))))</f>
        <v/>
      </c>
    </row>
    <row r="2031" ht="23.85" customHeight="1" s="55">
      <c r="A2031" s="90" t="n">
        <v>46296</v>
      </c>
      <c r="B2031" s="91" t="inlineStr">
        <is>
          <t>ELGIRUBCO</t>
        </is>
      </c>
      <c r="C2031" s="91" t="inlineStr">
        <is>
          <t>INE819L01012</t>
        </is>
      </c>
      <c r="D2031" s="91" t="n"/>
      <c r="E2031" s="91" t="inlineStr">
        <is>
          <t>None</t>
        </is>
      </c>
      <c r="F2031" s="93" t="n">
        <v>257</v>
      </c>
      <c r="G2031" s="92" t="inlineStr">
        <is>
          <t>N</t>
        </is>
      </c>
      <c r="H2031" s="94" t="n"/>
      <c r="I2031" s="91" t="inlineStr">
        <is>
          <t>N</t>
        </is>
      </c>
      <c r="J2031" s="92">
        <f>IF(K2031="","N","Y")</f>
        <v/>
      </c>
      <c r="K2031" s="94">
        <f>_xlfn.TEXTJOIN("; ",TRUE,IF(P2031="52-wk low","52-wk low",""),IF(AND(AD2031&gt;=Settings!$B$12,M2031&lt;0),"Distribution",""),IF(AND(AJ2031="Y",M2031&lt;0,AK2031&lt;-Settings!$B$13),"Long unwinding",""),IF(AND(AJ2031="Y",M2031&lt;0,AK2031&gt;Settings!$B$13),"Short buildup",""))</f>
        <v/>
      </c>
      <c r="L2031" s="95" t="n">
        <v>51.38</v>
      </c>
      <c r="M2031" s="96" t="n">
        <v>-3.82</v>
      </c>
      <c r="N2031" s="93" t="n">
        <v>2305</v>
      </c>
      <c r="O2031" s="91" t="inlineStr">
        <is>
          <t>None</t>
        </is>
      </c>
      <c r="P2031" s="91" t="inlineStr">
        <is>
          <t>None</t>
        </is>
      </c>
      <c r="Q2031" s="97" t="n">
        <v>0.33</v>
      </c>
      <c r="R2031" s="96" t="n">
        <v>0.59</v>
      </c>
      <c r="S2031" s="96" t="n">
        <v>0.55</v>
      </c>
      <c r="T2031" s="96" t="n">
        <v>0.52</v>
      </c>
      <c r="U2031" s="96" t="n">
        <v>0.4</v>
      </c>
      <c r="V2031" s="103" t="n">
        <v>0.7</v>
      </c>
      <c r="W2031" s="102" t="n">
        <v>3</v>
      </c>
      <c r="X2031" s="93" t="n"/>
      <c r="Y2031" s="91" t="inlineStr">
        <is>
          <t>None</t>
        </is>
      </c>
      <c r="Z2031" s="99" t="n">
        <v>66.77</v>
      </c>
      <c r="AA2031" s="96" t="n">
        <v>1.13</v>
      </c>
      <c r="AB2031" s="96" t="n">
        <v>1.22</v>
      </c>
      <c r="AC2031" s="96" t="n">
        <v>0.66</v>
      </c>
      <c r="AD2031" s="96" t="n">
        <v>0.67</v>
      </c>
      <c r="AE2031" s="96" t="n">
        <v>0.58</v>
      </c>
      <c r="AF2031" s="103" t="n">
        <v>1.25</v>
      </c>
      <c r="AG2031" s="91" t="inlineStr">
        <is>
          <t>Normal</t>
        </is>
      </c>
      <c r="AH2031" s="100" t="n">
        <v>0</v>
      </c>
      <c r="AI2031" s="101" t="n">
        <v>0</v>
      </c>
      <c r="AJ2031" s="92" t="inlineStr">
        <is>
          <t>N</t>
        </is>
      </c>
      <c r="AK2031" s="96" t="n"/>
      <c r="AL2031" s="91" t="inlineStr">
        <is>
          <t>n/a</t>
        </is>
      </c>
      <c r="AM2031" s="93" t="n"/>
      <c r="AN2031" s="92" t="inlineStr">
        <is>
          <t>None</t>
        </is>
      </c>
      <c r="AO2031" s="102" t="n">
        <v>0</v>
      </c>
      <c r="AP2031" s="103" t="n">
        <v>0.91</v>
      </c>
      <c r="AQ2031" s="102" t="n">
        <v>57</v>
      </c>
      <c r="AR2031" s="91" t="inlineStr">
        <is>
          <t>N</t>
        </is>
      </c>
      <c r="AS2031" s="104" t="n"/>
      <c r="AT2031" s="92">
        <f>IF(AND(P2031="52-wk high",T2031&gt;=Settings!$B$7),"Y","N")</f>
        <v/>
      </c>
      <c r="AU2031" s="91">
        <f>IF(AND(AD2031&gt;=Settings!$B$8,M2031&gt;0),"Y","N")</f>
        <v/>
      </c>
      <c r="AV2031" s="91">
        <f>IF(OR(AH2031&gt;Settings!$B$9,AI2031&gt;Settings!$B$9),"Y","N")</f>
        <v/>
      </c>
      <c r="AW2031" s="91">
        <f>IF(AJ2031&lt;&gt;"Y","n/a",IF(AND(M2031&gt;0,AK2031&gt;Settings!$B$10),"Y","N"))</f>
        <v/>
      </c>
      <c r="AX2031" s="91">
        <f>IF(AO2031&gt;=Settings!$B$11,"Y","N")</f>
        <v/>
      </c>
      <c r="AY2031" s="99">
        <f>(AT2031="Y")+(AU2031="Y")+(AV2031="Y")+(AW2031="Y")+(AX2031="Y")</f>
        <v/>
      </c>
      <c r="AZ2031" s="94">
        <f>IF(AY2031=0,"None",_xlfn.TEXTJOIN(", ",TRUE(),IF(AT2031="Y","Breakout",""),IF(AU2031="Y","Accumulation",""),IF(AV2031="Y","Institutional buying",""),IF(AW2031="Y","Long buildup",""),IF(AX2031="Y","Momentum leader","")))</f>
        <v/>
      </c>
      <c r="BA2031" s="94">
        <f>IF(BW2031="","","Passes "&amp;AY2031&amp;" of 5 buy-side scans"&amp;IF(G2031="Y","; RED FLAG: filter out using Red flag column",""))</f>
        <v/>
      </c>
      <c r="BB2031" s="91" t="inlineStr">
        <is>
          <t>None</t>
        </is>
      </c>
      <c r="BC2031" s="92" t="inlineStr">
        <is>
          <t>Y</t>
        </is>
      </c>
      <c r="BD2031" s="94" t="inlineStr">
        <is>
          <t>EPS zero</t>
        </is>
      </c>
      <c r="BE2031" s="94" t="n"/>
      <c r="BF2031" s="92">
        <f>IF(R2031*100000&gt;=Settings!$B$5,"Y","N")</f>
        <v/>
      </c>
      <c r="BG2031" s="91">
        <f>IF(F2031&gt;Settings!$B$6,"Y","N")</f>
        <v/>
      </c>
      <c r="BH2031" s="97" t="n">
        <v>-26.6</v>
      </c>
      <c r="BI2031" s="96" t="n">
        <v>-10.1</v>
      </c>
      <c r="BJ2031" s="96" t="n">
        <v>-15.3</v>
      </c>
      <c r="BK2031" s="96" t="n">
        <v>14.2</v>
      </c>
      <c r="BL2031" s="96" t="n">
        <v>32.35</v>
      </c>
      <c r="BM2031" s="96" t="n">
        <v>-21.05</v>
      </c>
      <c r="BN2031" s="97" t="n">
        <v>-9.34</v>
      </c>
      <c r="BO2031" s="96" t="n">
        <v>-10.09</v>
      </c>
      <c r="BP2031" s="96" t="n">
        <v>-7.2</v>
      </c>
      <c r="BQ2031" s="96" t="n">
        <v>-5.74</v>
      </c>
      <c r="BR2031" s="91" t="inlineStr">
        <is>
          <t>Mixed</t>
        </is>
      </c>
      <c r="BS2031" s="91" t="inlineStr">
        <is>
          <t>None</t>
        </is>
      </c>
      <c r="BT2031" s="96" t="n">
        <v>30.1</v>
      </c>
      <c r="BU2031" s="91" t="inlineStr">
        <is>
          <t>N</t>
        </is>
      </c>
      <c r="BV2031" s="99">
        <f>IF(OR(BF2031&lt;&gt;"Y",BG2031&lt;&gt;"Y"),"",(AND(ISNUMBER(BQ2031),BQ2031&gt;0))+(BR2031="Stacked up")+(AND(ISNUMBER(BH2031),BH2031&gt;=-Settings!$B$17))+(AND(ISNUMBER(BK2031),ISNUMBER(BM2031),BK2031&gt;0,BM2031&gt;0))+(AND(ISNUMBER(AQ2031),AQ2031&gt;=Settings!$B$18))+(AND(ISNUMBER(BT2031),BT2031&gt;=Settings!$B$19,BT2031&lt;=Settings!$B$20))+(AND(ISNUMBER(AS2031),AS2031&gt;0))+(AND(ISNUMBER(T2031),ISNUMBER(M2031),T2031&gt;=Settings!$B$21,M2031&gt;0))+(AND(ISNUMBER(AD2031),ISNUMBER(M2031),AD2031&gt;=Settings!$B$22,M2031&gt;0))+(AY2031&gt;=1))</f>
        <v/>
      </c>
      <c r="BW2031" s="91">
        <f>IF(OR(AY2031=0,BF2031&lt;&gt;"Y",BG2031&lt;&gt;"Y"),"",1+SUMPRODUCT(($A$6:$A$2604=A2031)*($AY$6:$AY$2604&gt;0)*($BF$6:$BF$2604="Y")*($BG$6:$BG$2604="Y")*(($AY$6:$AY$2604&gt;AY2031)+($AY$6:$AY$2604=AY2031)*($AD$6:$AD$2604&gt;AD2031))))</f>
        <v/>
      </c>
    </row>
    <row r="2032" ht="23.85" customHeight="1" s="55">
      <c r="A2032" s="90" t="n">
        <v>46296</v>
      </c>
      <c r="B2032" s="91" t="inlineStr">
        <is>
          <t>MERCANTILE</t>
        </is>
      </c>
      <c r="C2032" s="91" t="inlineStr">
        <is>
          <t>INE689O01013</t>
        </is>
      </c>
      <c r="D2032" s="91" t="n"/>
      <c r="E2032" s="91" t="inlineStr">
        <is>
          <t>None</t>
        </is>
      </c>
      <c r="F2032" s="93" t="n">
        <v>257</v>
      </c>
      <c r="G2032" s="92" t="inlineStr">
        <is>
          <t>N</t>
        </is>
      </c>
      <c r="H2032" s="94" t="n"/>
      <c r="I2032" s="91" t="inlineStr">
        <is>
          <t>N</t>
        </is>
      </c>
      <c r="J2032" s="92">
        <f>IF(K2032="","N","Y")</f>
        <v/>
      </c>
      <c r="K2032" s="94">
        <f>_xlfn.TEXTJOIN("; ",TRUE,IF(P2032="52-wk low","52-wk low",""),IF(AND(AD2032&gt;=Settings!$B$12,M2032&lt;0),"Distribution",""),IF(AND(AJ2032="Y",M2032&lt;0,AK2032&lt;-Settings!$B$13),"Long unwinding",""),IF(AND(AJ2032="Y",M2032&lt;0,AK2032&gt;Settings!$B$13),"Short buildup",""))</f>
        <v/>
      </c>
      <c r="L2032" s="95" t="n">
        <v>22.98</v>
      </c>
      <c r="M2032" s="96" t="n">
        <v>-0.04</v>
      </c>
      <c r="N2032" s="93" t="n">
        <v>625</v>
      </c>
      <c r="O2032" s="91" t="inlineStr">
        <is>
          <t>None</t>
        </is>
      </c>
      <c r="P2032" s="91" t="inlineStr">
        <is>
          <t>None</t>
        </is>
      </c>
      <c r="Q2032" s="97" t="n">
        <v>0.01</v>
      </c>
      <c r="R2032" s="96" t="n">
        <v>1.28</v>
      </c>
      <c r="S2032" s="96" t="n">
        <v>0.01</v>
      </c>
      <c r="T2032" s="96" t="n">
        <v>0.02</v>
      </c>
      <c r="U2032" s="96" t="n">
        <v>0.04</v>
      </c>
      <c r="V2032" s="103" t="n">
        <v>3.77</v>
      </c>
      <c r="W2032" s="102" t="n"/>
      <c r="X2032" s="93" t="n"/>
      <c r="Y2032" s="91" t="inlineStr">
        <is>
          <t>None</t>
        </is>
      </c>
      <c r="Z2032" s="99" t="n">
        <v>98.97</v>
      </c>
      <c r="AA2032" s="96" t="n">
        <v>1.47</v>
      </c>
      <c r="AB2032" s="96" t="n">
        <v>1.49</v>
      </c>
      <c r="AC2032" s="96" t="n">
        <v>0.04</v>
      </c>
      <c r="AD2032" s="96" t="n">
        <v>0.08</v>
      </c>
      <c r="AE2032" s="96" t="n">
        <v>0.12</v>
      </c>
      <c r="AF2032" s="103" t="n">
        <v>0.85</v>
      </c>
      <c r="AG2032" s="91" t="inlineStr">
        <is>
          <t>Drying up</t>
        </is>
      </c>
      <c r="AH2032" s="100" t="n">
        <v>0</v>
      </c>
      <c r="AI2032" s="101" t="n">
        <v>0</v>
      </c>
      <c r="AJ2032" s="92" t="inlineStr">
        <is>
          <t>N</t>
        </is>
      </c>
      <c r="AK2032" s="96" t="n"/>
      <c r="AL2032" s="91" t="inlineStr">
        <is>
          <t>n/a</t>
        </is>
      </c>
      <c r="AM2032" s="93" t="n"/>
      <c r="AN2032" s="92" t="inlineStr">
        <is>
          <t>None</t>
        </is>
      </c>
      <c r="AO2032" s="102" t="n">
        <v>0</v>
      </c>
      <c r="AP2032" s="103" t="n"/>
      <c r="AQ2032" s="102" t="n"/>
      <c r="AR2032" s="91" t="inlineStr">
        <is>
          <t>N</t>
        </is>
      </c>
      <c r="AS2032" s="104" t="n"/>
      <c r="AT2032" s="92">
        <f>IF(AND(P2032="52-wk high",T2032&gt;=Settings!$B$7),"Y","N")</f>
        <v/>
      </c>
      <c r="AU2032" s="91">
        <f>IF(AND(AD2032&gt;=Settings!$B$8,M2032&gt;0),"Y","N")</f>
        <v/>
      </c>
      <c r="AV2032" s="91">
        <f>IF(OR(AH2032&gt;Settings!$B$9,AI2032&gt;Settings!$B$9),"Y","N")</f>
        <v/>
      </c>
      <c r="AW2032" s="91">
        <f>IF(AJ2032&lt;&gt;"Y","n/a",IF(AND(M2032&gt;0,AK2032&gt;Settings!$B$10),"Y","N"))</f>
        <v/>
      </c>
      <c r="AX2032" s="91">
        <f>IF(AO2032&gt;=Settings!$B$11,"Y","N")</f>
        <v/>
      </c>
      <c r="AY2032" s="99">
        <f>(AT2032="Y")+(AU2032="Y")+(AV2032="Y")+(AW2032="Y")+(AX2032="Y")</f>
        <v/>
      </c>
      <c r="AZ2032" s="94">
        <f>IF(AY2032=0,"None",_xlfn.TEXTJOIN(", ",TRUE(),IF(AT2032="Y","Breakout",""),IF(AU2032="Y","Accumulation",""),IF(AV2032="Y","Institutional buying",""),IF(AW2032="Y","Long buildup",""),IF(AX2032="Y","Momentum leader","")))</f>
        <v/>
      </c>
      <c r="BA2032" s="94">
        <f>IF(BW2032="","","Passes "&amp;AY2032&amp;" of 5 buy-side scans"&amp;IF(G2032="Y","; RED FLAG: filter out using Red flag column",""))</f>
        <v/>
      </c>
      <c r="BB2032" s="91" t="inlineStr">
        <is>
          <t>None</t>
        </is>
      </c>
      <c r="BC2032" s="92" t="inlineStr">
        <is>
          <t>Y</t>
        </is>
      </c>
      <c r="BD2032" s="94" t="inlineStr">
        <is>
          <t>Few traders (&lt;100 unique PAN, 30 days)</t>
        </is>
      </c>
      <c r="BE2032" s="94" t="n"/>
      <c r="BF2032" s="92">
        <f>IF(R2032*100000&gt;=Settings!$B$5,"Y","N")</f>
        <v/>
      </c>
      <c r="BG2032" s="91">
        <f>IF(F2032&gt;Settings!$B$6,"Y","N")</f>
        <v/>
      </c>
      <c r="BH2032" s="97" t="n">
        <v>-27.96</v>
      </c>
      <c r="BI2032" s="96" t="n">
        <v>1.73</v>
      </c>
      <c r="BJ2032" s="96" t="n">
        <v>-9.24</v>
      </c>
      <c r="BK2032" s="96" t="n">
        <v>-7.26</v>
      </c>
      <c r="BL2032" s="96" t="n"/>
      <c r="BM2032" s="96" t="n"/>
      <c r="BN2032" s="97" t="n">
        <v>-0.7</v>
      </c>
      <c r="BO2032" s="96" t="n">
        <v>-3.38</v>
      </c>
      <c r="BP2032" s="96" t="n">
        <v>-4.18</v>
      </c>
      <c r="BQ2032" s="96" t="n"/>
      <c r="BR2032" s="91" t="n"/>
      <c r="BS2032" s="91" t="inlineStr">
        <is>
          <t>None</t>
        </is>
      </c>
      <c r="BT2032" s="96" t="n">
        <v>49.1</v>
      </c>
      <c r="BU2032" s="91" t="n"/>
      <c r="BV2032" s="99">
        <f>IF(OR(BF2032&lt;&gt;"Y",BG2032&lt;&gt;"Y"),"",(AND(ISNUMBER(BQ2032),BQ2032&gt;0))+(BR2032="Stacked up")+(AND(ISNUMBER(BH2032),BH2032&gt;=-Settings!$B$17))+(AND(ISNUMBER(BK2032),ISNUMBER(BM2032),BK2032&gt;0,BM2032&gt;0))+(AND(ISNUMBER(AQ2032),AQ2032&gt;=Settings!$B$18))+(AND(ISNUMBER(BT2032),BT2032&gt;=Settings!$B$19,BT2032&lt;=Settings!$B$20))+(AND(ISNUMBER(AS2032),AS2032&gt;0))+(AND(ISNUMBER(T2032),ISNUMBER(M2032),T2032&gt;=Settings!$B$21,M2032&gt;0))+(AND(ISNUMBER(AD2032),ISNUMBER(M2032),AD2032&gt;=Settings!$B$22,M2032&gt;0))+(AY2032&gt;=1))</f>
        <v/>
      </c>
      <c r="BW2032" s="91">
        <f>IF(OR(AY2032=0,BF2032&lt;&gt;"Y",BG2032&lt;&gt;"Y"),"",1+SUMPRODUCT(($A$6:$A$2604=A2032)*($AY$6:$AY$2604&gt;0)*($BF$6:$BF$2604="Y")*($BG$6:$BG$2604="Y")*(($AY$6:$AY$2604&gt;AY2032)+($AY$6:$AY$2604=AY2032)*($AD$6:$AD$2604&gt;AD2032))))</f>
        <v/>
      </c>
    </row>
    <row r="2033" ht="23.85" customHeight="1" s="55">
      <c r="A2033" s="90" t="n">
        <v>46296</v>
      </c>
      <c r="B2033" s="91" t="inlineStr">
        <is>
          <t>CPCAP</t>
        </is>
      </c>
      <c r="C2033" s="91" t="inlineStr">
        <is>
          <t>INE521J01018</t>
        </is>
      </c>
      <c r="D2033" s="91" t="n"/>
      <c r="E2033" s="91" t="inlineStr">
        <is>
          <t>None</t>
        </is>
      </c>
      <c r="F2033" s="93" t="n">
        <v>256</v>
      </c>
      <c r="G2033" s="92" t="inlineStr">
        <is>
          <t>N</t>
        </is>
      </c>
      <c r="H2033" s="94" t="n"/>
      <c r="I2033" s="91" t="inlineStr">
        <is>
          <t>N</t>
        </is>
      </c>
      <c r="J2033" s="92">
        <f>IF(K2033="","N","Y")</f>
        <v/>
      </c>
      <c r="K2033" s="94">
        <f>_xlfn.TEXTJOIN("; ",TRUE,IF(P2033="52-wk low","52-wk low",""),IF(AND(AD2033&gt;=Settings!$B$12,M2033&lt;0),"Distribution",""),IF(AND(AJ2033="Y",M2033&lt;0,AK2033&lt;-Settings!$B$13),"Long unwinding",""),IF(AND(AJ2033="Y",M2033&lt;0,AK2033&gt;Settings!$B$13),"Short buildup",""))</f>
        <v/>
      </c>
      <c r="L2033" s="95" t="n">
        <v>140.85</v>
      </c>
      <c r="M2033" s="96" t="n">
        <v>-0.52</v>
      </c>
      <c r="N2033" s="93" t="n">
        <v>802</v>
      </c>
      <c r="O2033" s="91" t="inlineStr">
        <is>
          <t>None</t>
        </is>
      </c>
      <c r="P2033" s="91" t="inlineStr">
        <is>
          <t>None</t>
        </is>
      </c>
      <c r="Q2033" s="97" t="n">
        <v>0.15</v>
      </c>
      <c r="R2033" s="96" t="n">
        <v>0.57</v>
      </c>
      <c r="S2033" s="96" t="n">
        <v>0.26</v>
      </c>
      <c r="T2033" s="96" t="n">
        <v>0.33</v>
      </c>
      <c r="U2033" s="96" t="n">
        <v>0.32</v>
      </c>
      <c r="V2033" s="103" t="n">
        <v>1.26</v>
      </c>
      <c r="W2033" s="102" t="n">
        <v>7</v>
      </c>
      <c r="X2033" s="93" t="n"/>
      <c r="Y2033" s="91" t="inlineStr">
        <is>
          <t>None</t>
        </is>
      </c>
      <c r="Z2033" s="99" t="n">
        <v>66.51000000000001</v>
      </c>
      <c r="AA2033" s="96" t="n">
        <v>1.07</v>
      </c>
      <c r="AB2033" s="96" t="n">
        <v>1.15</v>
      </c>
      <c r="AC2033" s="96" t="n">
        <v>0.28</v>
      </c>
      <c r="AD2033" s="96" t="n"/>
      <c r="AE2033" s="96" t="n"/>
      <c r="AF2033" s="103" t="n"/>
      <c r="AG2033" s="91" t="inlineStr">
        <is>
          <t>No delivery data</t>
        </is>
      </c>
      <c r="AH2033" s="100" t="n">
        <v>0</v>
      </c>
      <c r="AI2033" s="101" t="n">
        <v>0</v>
      </c>
      <c r="AJ2033" s="92" t="inlineStr">
        <is>
          <t>N</t>
        </is>
      </c>
      <c r="AK2033" s="96" t="n"/>
      <c r="AL2033" s="91" t="inlineStr">
        <is>
          <t>n/a</t>
        </is>
      </c>
      <c r="AM2033" s="93" t="n"/>
      <c r="AN2033" s="92" t="inlineStr">
        <is>
          <t>None</t>
        </is>
      </c>
      <c r="AO2033" s="102" t="n">
        <v>0</v>
      </c>
      <c r="AP2033" s="103" t="n">
        <v>1.72</v>
      </c>
      <c r="AQ2033" s="102" t="n">
        <v>84</v>
      </c>
      <c r="AR2033" s="91" t="inlineStr">
        <is>
          <t>N</t>
        </is>
      </c>
      <c r="AS2033" s="104" t="n"/>
      <c r="AT2033" s="92">
        <f>IF(AND(P2033="52-wk high",T2033&gt;=Settings!$B$7),"Y","N")</f>
        <v/>
      </c>
      <c r="AU2033" s="91">
        <f>IF(AND(AD2033&gt;=Settings!$B$8,M2033&gt;0),"Y","N")</f>
        <v/>
      </c>
      <c r="AV2033" s="91">
        <f>IF(OR(AH2033&gt;Settings!$B$9,AI2033&gt;Settings!$B$9),"Y","N")</f>
        <v/>
      </c>
      <c r="AW2033" s="91">
        <f>IF(AJ2033&lt;&gt;"Y","n/a",IF(AND(M2033&gt;0,AK2033&gt;Settings!$B$10),"Y","N"))</f>
        <v/>
      </c>
      <c r="AX2033" s="91">
        <f>IF(AO2033&gt;=Settings!$B$11,"Y","N")</f>
        <v/>
      </c>
      <c r="AY2033" s="99">
        <f>(AT2033="Y")+(AU2033="Y")+(AV2033="Y")+(AW2033="Y")+(AX2033="Y")</f>
        <v/>
      </c>
      <c r="AZ2033" s="94">
        <f>IF(AY2033=0,"None",_xlfn.TEXTJOIN(", ",TRUE(),IF(AT2033="Y","Breakout",""),IF(AU2033="Y","Accumulation",""),IF(AV2033="Y","Institutional buying",""),IF(AW2033="Y","Long buildup",""),IF(AX2033="Y","Momentum leader","")))</f>
        <v/>
      </c>
      <c r="BA2033" s="94">
        <f>IF(BW2033="","","Passes "&amp;AY2033&amp;" of 5 buy-side scans"&amp;IF(G2033="Y","; RED FLAG: filter out using Red flag column",""))</f>
        <v/>
      </c>
      <c r="BB2033" s="91" t="inlineStr">
        <is>
          <t>None</t>
        </is>
      </c>
      <c r="BC2033" s="92" t="inlineStr">
        <is>
          <t>N</t>
        </is>
      </c>
      <c r="BD2033" s="94" t="n"/>
      <c r="BE2033" s="94" t="n"/>
      <c r="BF2033" s="92">
        <f>IF(R2033*100000&gt;=Settings!$B$5,"Y","N")</f>
        <v/>
      </c>
      <c r="BG2033" s="91">
        <f>IF(F2033&gt;Settings!$B$6,"Y","N")</f>
        <v/>
      </c>
      <c r="BH2033" s="97" t="n">
        <v>-12.24</v>
      </c>
      <c r="BI2033" s="96" t="n">
        <v>-8.890000000000001</v>
      </c>
      <c r="BJ2033" s="96" t="n">
        <v>19.65</v>
      </c>
      <c r="BK2033" s="96" t="n">
        <v>31.15</v>
      </c>
      <c r="BL2033" s="96" t="n">
        <v>69.51000000000001</v>
      </c>
      <c r="BM2033" s="96" t="n">
        <v>10.75</v>
      </c>
      <c r="BN2033" s="97" t="n">
        <v>-0.63</v>
      </c>
      <c r="BO2033" s="96" t="n">
        <v>8</v>
      </c>
      <c r="BP2033" s="96" t="n">
        <v>17.02</v>
      </c>
      <c r="BQ2033" s="96" t="n">
        <v>22.23</v>
      </c>
      <c r="BR2033" s="91" t="inlineStr">
        <is>
          <t>Mixed</t>
        </is>
      </c>
      <c r="BS2033" s="91" t="inlineStr">
        <is>
          <t>None</t>
        </is>
      </c>
      <c r="BT2033" s="96" t="n">
        <v>45.5</v>
      </c>
      <c r="BU2033" s="91" t="inlineStr">
        <is>
          <t>N</t>
        </is>
      </c>
      <c r="BV2033" s="99">
        <f>IF(OR(BF2033&lt;&gt;"Y",BG2033&lt;&gt;"Y"),"",(AND(ISNUMBER(BQ2033),BQ2033&gt;0))+(BR2033="Stacked up")+(AND(ISNUMBER(BH2033),BH2033&gt;=-Settings!$B$17))+(AND(ISNUMBER(BK2033),ISNUMBER(BM2033),BK2033&gt;0,BM2033&gt;0))+(AND(ISNUMBER(AQ2033),AQ2033&gt;=Settings!$B$18))+(AND(ISNUMBER(BT2033),BT2033&gt;=Settings!$B$19,BT2033&lt;=Settings!$B$20))+(AND(ISNUMBER(AS2033),AS2033&gt;0))+(AND(ISNUMBER(T2033),ISNUMBER(M2033),T2033&gt;=Settings!$B$21,M2033&gt;0))+(AND(ISNUMBER(AD2033),ISNUMBER(M2033),AD2033&gt;=Settings!$B$22,M2033&gt;0))+(AY2033&gt;=1))</f>
        <v/>
      </c>
      <c r="BW2033" s="91">
        <f>IF(OR(AY2033=0,BF2033&lt;&gt;"Y",BG2033&lt;&gt;"Y"),"",1+SUMPRODUCT(($A$6:$A$2604=A2033)*($AY$6:$AY$2604&gt;0)*($BF$6:$BF$2604="Y")*($BG$6:$BG$2604="Y")*(($AY$6:$AY$2604&gt;AY2033)+($AY$6:$AY$2604=AY2033)*($AD$6:$AD$2604&gt;AD2033))))</f>
        <v/>
      </c>
    </row>
    <row r="2034" ht="23.85" customHeight="1" s="55">
      <c r="A2034" s="90" t="n">
        <v>46296</v>
      </c>
      <c r="B2034" s="91" t="inlineStr">
        <is>
          <t>A2ZINFRA</t>
        </is>
      </c>
      <c r="C2034" s="91" t="inlineStr">
        <is>
          <t>INE619I01012</t>
        </is>
      </c>
      <c r="D2034" s="91" t="n"/>
      <c r="E2034" s="91" t="inlineStr">
        <is>
          <t>None</t>
        </is>
      </c>
      <c r="F2034" s="93" t="n">
        <v>255</v>
      </c>
      <c r="G2034" s="92" t="inlineStr">
        <is>
          <t>Y</t>
        </is>
      </c>
      <c r="H2034" s="94" t="inlineStr">
        <is>
          <t>Long-term ASM Stage 1</t>
        </is>
      </c>
      <c r="I2034" s="91" t="inlineStr">
        <is>
          <t>N</t>
        </is>
      </c>
      <c r="J2034" s="92">
        <f>IF(K2034="","N","Y")</f>
        <v/>
      </c>
      <c r="K2034" s="94">
        <f>_xlfn.TEXTJOIN("; ",TRUE,IF(P2034="52-wk low","52-wk low",""),IF(AND(AD2034&gt;=Settings!$B$12,M2034&lt;0),"Distribution",""),IF(AND(AJ2034="Y",M2034&lt;0,AK2034&lt;-Settings!$B$13),"Long unwinding",""),IF(AND(AJ2034="Y",M2034&lt;0,AK2034&gt;Settings!$B$13),"Short buildup",""))</f>
        <v/>
      </c>
      <c r="L2034" s="95" t="n">
        <v>14.38</v>
      </c>
      <c r="M2034" s="96" t="n">
        <v>-3.68</v>
      </c>
      <c r="N2034" s="93" t="n">
        <v>2274</v>
      </c>
      <c r="O2034" s="91" t="inlineStr">
        <is>
          <t>None</t>
        </is>
      </c>
      <c r="P2034" s="91" t="inlineStr">
        <is>
          <t>None</t>
        </is>
      </c>
      <c r="Q2034" s="97" t="n">
        <v>3.79</v>
      </c>
      <c r="R2034" s="96" t="n">
        <v>1.91</v>
      </c>
      <c r="S2034" s="96" t="n">
        <v>2.09</v>
      </c>
      <c r="T2034" s="96" t="n">
        <v>0.97</v>
      </c>
      <c r="U2034" s="96" t="n">
        <v>1.21</v>
      </c>
      <c r="V2034" s="103" t="n">
        <v>0.61</v>
      </c>
      <c r="W2034" s="102" t="n">
        <v>1</v>
      </c>
      <c r="X2034" s="93" t="n"/>
      <c r="Y2034" s="91" t="inlineStr">
        <is>
          <t>None</t>
        </is>
      </c>
      <c r="Z2034" s="99" t="n">
        <v>42.79</v>
      </c>
      <c r="AA2034" s="96" t="n">
        <v>0.63</v>
      </c>
      <c r="AB2034" s="96" t="n">
        <v>0.63</v>
      </c>
      <c r="AC2034" s="96" t="n">
        <v>1.36</v>
      </c>
      <c r="AD2034" s="96" t="n">
        <v>0.64</v>
      </c>
      <c r="AE2034" s="96" t="n"/>
      <c r="AF2034" s="103" t="n">
        <v>0.95</v>
      </c>
      <c r="AG2034" s="91" t="inlineStr">
        <is>
          <t>Normal</t>
        </is>
      </c>
      <c r="AH2034" s="100" t="n">
        <v>0</v>
      </c>
      <c r="AI2034" s="101" t="n">
        <v>0</v>
      </c>
      <c r="AJ2034" s="92" t="inlineStr">
        <is>
          <t>N</t>
        </is>
      </c>
      <c r="AK2034" s="96" t="n"/>
      <c r="AL2034" s="91" t="inlineStr">
        <is>
          <t>n/a</t>
        </is>
      </c>
      <c r="AM2034" s="93" t="n"/>
      <c r="AN2034" s="92" t="inlineStr">
        <is>
          <t>None</t>
        </is>
      </c>
      <c r="AO2034" s="102" t="n">
        <v>0</v>
      </c>
      <c r="AP2034" s="103" t="n">
        <v>0.6899999999999999</v>
      </c>
      <c r="AQ2034" s="102" t="n">
        <v>36</v>
      </c>
      <c r="AR2034" s="91" t="inlineStr">
        <is>
          <t>N</t>
        </is>
      </c>
      <c r="AS2034" s="104" t="n"/>
      <c r="AT2034" s="92">
        <f>IF(AND(P2034="52-wk high",T2034&gt;=Settings!$B$7),"Y","N")</f>
        <v/>
      </c>
      <c r="AU2034" s="91">
        <f>IF(AND(AD2034&gt;=Settings!$B$8,M2034&gt;0),"Y","N")</f>
        <v/>
      </c>
      <c r="AV2034" s="91">
        <f>IF(OR(AH2034&gt;Settings!$B$9,AI2034&gt;Settings!$B$9),"Y","N")</f>
        <v/>
      </c>
      <c r="AW2034" s="91">
        <f>IF(AJ2034&lt;&gt;"Y","n/a",IF(AND(M2034&gt;0,AK2034&gt;Settings!$B$10),"Y","N"))</f>
        <v/>
      </c>
      <c r="AX2034" s="91">
        <f>IF(AO2034&gt;=Settings!$B$11,"Y","N")</f>
        <v/>
      </c>
      <c r="AY2034" s="99">
        <f>(AT2034="Y")+(AU2034="Y")+(AV2034="Y")+(AW2034="Y")+(AX2034="Y")</f>
        <v/>
      </c>
      <c r="AZ2034" s="94">
        <f>IF(AY2034=0,"None",_xlfn.TEXTJOIN(", ",TRUE(),IF(AT2034="Y","Breakout",""),IF(AU2034="Y","Accumulation",""),IF(AV2034="Y","Institutional buying",""),IF(AW2034="Y","Long buildup",""),IF(AX2034="Y","Momentum leader","")))</f>
        <v/>
      </c>
      <c r="BA2034" s="94">
        <f>IF(BW2034="","","Passes "&amp;AY2034&amp;" of 5 buy-side scans"&amp;IF(G2034="Y","; RED FLAG: filter out using Red flag column",""))</f>
        <v/>
      </c>
      <c r="BB2034" s="91" t="inlineStr">
        <is>
          <t>Lower</t>
        </is>
      </c>
      <c r="BC2034" s="92" t="inlineStr">
        <is>
          <t>Y</t>
        </is>
      </c>
      <c r="BD2034" s="94" t="inlineStr">
        <is>
          <t>PE &gt; 50</t>
        </is>
      </c>
      <c r="BE2034" s="94" t="n"/>
      <c r="BF2034" s="92">
        <f>IF(R2034*100000&gt;=Settings!$B$5,"Y","N")</f>
        <v/>
      </c>
      <c r="BG2034" s="91">
        <f>IF(F2034&gt;Settings!$B$6,"Y","N")</f>
        <v/>
      </c>
      <c r="BH2034" s="97" t="n">
        <v>-25.84</v>
      </c>
      <c r="BI2034" s="96" t="n">
        <v>-2.44</v>
      </c>
      <c r="BJ2034" s="96" t="n">
        <v>-13.69</v>
      </c>
      <c r="BK2034" s="96" t="n">
        <v>7.55</v>
      </c>
      <c r="BL2034" s="96" t="n">
        <v>-7.35</v>
      </c>
      <c r="BM2034" s="96" t="n">
        <v>-16.3</v>
      </c>
      <c r="BN2034" s="97" t="n">
        <v>-3.88</v>
      </c>
      <c r="BO2034" s="96" t="n">
        <v>-4.39</v>
      </c>
      <c r="BP2034" s="96" t="n">
        <v>-4.56</v>
      </c>
      <c r="BQ2034" s="96" t="n">
        <v>-6.81</v>
      </c>
      <c r="BR2034" s="91" t="inlineStr">
        <is>
          <t>Stacked down</t>
        </is>
      </c>
      <c r="BS2034" s="91" t="inlineStr">
        <is>
          <t>None</t>
        </is>
      </c>
      <c r="BT2034" s="96" t="n">
        <v>36.4</v>
      </c>
      <c r="BU2034" s="91" t="inlineStr">
        <is>
          <t>N</t>
        </is>
      </c>
      <c r="BV2034" s="99">
        <f>IF(OR(BF2034&lt;&gt;"Y",BG2034&lt;&gt;"Y"),"",(AND(ISNUMBER(BQ2034),BQ2034&gt;0))+(BR2034="Stacked up")+(AND(ISNUMBER(BH2034),BH2034&gt;=-Settings!$B$17))+(AND(ISNUMBER(BK2034),ISNUMBER(BM2034),BK2034&gt;0,BM2034&gt;0))+(AND(ISNUMBER(AQ2034),AQ2034&gt;=Settings!$B$18))+(AND(ISNUMBER(BT2034),BT2034&gt;=Settings!$B$19,BT2034&lt;=Settings!$B$20))+(AND(ISNUMBER(AS2034),AS2034&gt;0))+(AND(ISNUMBER(T2034),ISNUMBER(M2034),T2034&gt;=Settings!$B$21,M2034&gt;0))+(AND(ISNUMBER(AD2034),ISNUMBER(M2034),AD2034&gt;=Settings!$B$22,M2034&gt;0))+(AY2034&gt;=1))</f>
        <v/>
      </c>
      <c r="BW2034" s="91">
        <f>IF(OR(AY2034=0,BF2034&lt;&gt;"Y",BG2034&lt;&gt;"Y"),"",1+SUMPRODUCT(($A$6:$A$2604=A2034)*($AY$6:$AY$2604&gt;0)*($BF$6:$BF$2604="Y")*($BG$6:$BG$2604="Y")*(($AY$6:$AY$2604&gt;AY2034)+($AY$6:$AY$2604=AY2034)*($AD$6:$AD$2604&gt;AD2034))))</f>
        <v/>
      </c>
    </row>
    <row r="2035" ht="23.85" customHeight="1" s="55">
      <c r="A2035" s="90" t="n">
        <v>46296</v>
      </c>
      <c r="B2035" s="91" t="inlineStr">
        <is>
          <t>KMSUGAR</t>
        </is>
      </c>
      <c r="C2035" s="91" t="inlineStr">
        <is>
          <t>INE157H01023</t>
        </is>
      </c>
      <c r="D2035" s="91" t="n"/>
      <c r="E2035" s="91" t="inlineStr">
        <is>
          <t>None</t>
        </is>
      </c>
      <c r="F2035" s="93" t="n">
        <v>255</v>
      </c>
      <c r="G2035" s="92" t="inlineStr">
        <is>
          <t>Y</t>
        </is>
      </c>
      <c r="H2035" s="94" t="inlineStr">
        <is>
          <t>T2T (BE series)</t>
        </is>
      </c>
      <c r="I2035" s="91" t="inlineStr">
        <is>
          <t>Y</t>
        </is>
      </c>
      <c r="J2035" s="92">
        <f>IF(K2035="","N","Y")</f>
        <v/>
      </c>
      <c r="K2035" s="94">
        <f>_xlfn.TEXTJOIN("; ",TRUE,IF(P2035="52-wk low","52-wk low",""),IF(AND(AD2035&gt;=Settings!$B$12,M2035&lt;0),"Distribution",""),IF(AND(AJ2035="Y",M2035&lt;0,AK2035&lt;-Settings!$B$13),"Long unwinding",""),IF(AND(AJ2035="Y",M2035&lt;0,AK2035&gt;Settings!$B$13),"Short buildup",""))</f>
        <v/>
      </c>
      <c r="L2035" s="95" t="n">
        <v>27.74</v>
      </c>
      <c r="M2035" s="96" t="n">
        <v>-17.64</v>
      </c>
      <c r="N2035" s="93" t="n">
        <v>2584</v>
      </c>
      <c r="O2035" s="91" t="inlineStr">
        <is>
          <t>None</t>
        </is>
      </c>
      <c r="P2035" s="91" t="inlineStr">
        <is>
          <t>None</t>
        </is>
      </c>
      <c r="Q2035" s="97" t="n">
        <v>2.37</v>
      </c>
      <c r="R2035" s="96" t="n">
        <v>2.9</v>
      </c>
      <c r="S2035" s="96" t="n">
        <v>0.82</v>
      </c>
      <c r="T2035" s="96" t="n">
        <v>0.62</v>
      </c>
      <c r="U2035" s="96" t="n">
        <v>0.96</v>
      </c>
      <c r="V2035" s="103" t="n">
        <v>1.17</v>
      </c>
      <c r="W2035" s="102" t="n">
        <v>3</v>
      </c>
      <c r="X2035" s="93" t="n"/>
      <c r="Y2035" s="91" t="inlineStr">
        <is>
          <t>None</t>
        </is>
      </c>
      <c r="Z2035" s="99" t="n"/>
      <c r="AA2035" s="96" t="n"/>
      <c r="AB2035" s="96" t="n"/>
      <c r="AC2035" s="96" t="n"/>
      <c r="AD2035" s="96" t="n"/>
      <c r="AE2035" s="96" t="n"/>
      <c r="AF2035" s="103" t="n">
        <v>0.95</v>
      </c>
      <c r="AG2035" s="91" t="inlineStr">
        <is>
          <t>Normal</t>
        </is>
      </c>
      <c r="AH2035" s="100" t="n">
        <v>0</v>
      </c>
      <c r="AI2035" s="101" t="n">
        <v>0</v>
      </c>
      <c r="AJ2035" s="92" t="inlineStr">
        <is>
          <t>N</t>
        </is>
      </c>
      <c r="AK2035" s="96" t="n"/>
      <c r="AL2035" s="91" t="inlineStr">
        <is>
          <t>n/a</t>
        </is>
      </c>
      <c r="AM2035" s="93" t="n"/>
      <c r="AN2035" s="92" t="inlineStr">
        <is>
          <t>None</t>
        </is>
      </c>
      <c r="AO2035" s="102" t="n">
        <v>0</v>
      </c>
      <c r="AP2035" s="103" t="n">
        <v>0.88</v>
      </c>
      <c r="AQ2035" s="102" t="n">
        <v>55</v>
      </c>
      <c r="AR2035" s="91" t="inlineStr">
        <is>
          <t>N</t>
        </is>
      </c>
      <c r="AS2035" s="104" t="n"/>
      <c r="AT2035" s="92">
        <f>IF(AND(P2035="52-wk high",T2035&gt;=Settings!$B$7),"Y","N")</f>
        <v/>
      </c>
      <c r="AU2035" s="91">
        <f>IF(AND(AD2035&gt;=Settings!$B$8,M2035&gt;0),"Y","N")</f>
        <v/>
      </c>
      <c r="AV2035" s="91">
        <f>IF(OR(AH2035&gt;Settings!$B$9,AI2035&gt;Settings!$B$9),"Y","N")</f>
        <v/>
      </c>
      <c r="AW2035" s="91">
        <f>IF(AJ2035&lt;&gt;"Y","n/a",IF(AND(M2035&gt;0,AK2035&gt;Settings!$B$10),"Y","N"))</f>
        <v/>
      </c>
      <c r="AX2035" s="91">
        <f>IF(AO2035&gt;=Settings!$B$11,"Y","N")</f>
        <v/>
      </c>
      <c r="AY2035" s="99">
        <f>(AT2035="Y")+(AU2035="Y")+(AV2035="Y")+(AW2035="Y")+(AX2035="Y")</f>
        <v/>
      </c>
      <c r="AZ2035" s="94">
        <f>IF(AY2035=0,"None",_xlfn.TEXTJOIN(", ",TRUE(),IF(AT2035="Y","Breakout",""),IF(AU2035="Y","Accumulation",""),IF(AV2035="Y","Institutional buying",""),IF(AW2035="Y","Long buildup",""),IF(AX2035="Y","Momentum leader","")))</f>
        <v/>
      </c>
      <c r="BA2035" s="94">
        <f>IF(BW2035="","","Passes "&amp;AY2035&amp;" of 5 buy-side scans"&amp;IF(G2035="Y","; RED FLAG: filter out using Red flag column",""))</f>
        <v/>
      </c>
      <c r="BB2035" s="91" t="inlineStr">
        <is>
          <t>Upper</t>
        </is>
      </c>
      <c r="BC2035" s="92" t="inlineStr">
        <is>
          <t>N</t>
        </is>
      </c>
      <c r="BD2035" s="94" t="n"/>
      <c r="BE2035" s="94" t="n"/>
      <c r="BF2035" s="92">
        <f>IF(R2035*100000&gt;=Settings!$B$5,"Y","N")</f>
        <v/>
      </c>
      <c r="BG2035" s="91">
        <f>IF(F2035&gt;Settings!$B$6,"Y","N")</f>
        <v/>
      </c>
      <c r="BH2035" s="97" t="n">
        <v>-24</v>
      </c>
      <c r="BI2035" s="96" t="n">
        <v>-4.54</v>
      </c>
      <c r="BJ2035" s="96" t="n">
        <v>-11.63</v>
      </c>
      <c r="BK2035" s="96" t="n">
        <v>6.2</v>
      </c>
      <c r="BL2035" s="96" t="n">
        <v>7.06</v>
      </c>
      <c r="BM2035" s="96" t="n">
        <v>-0.64</v>
      </c>
      <c r="BN2035" s="97" t="n">
        <v>-8.82</v>
      </c>
      <c r="BO2035" s="96" t="n">
        <v>-7.28</v>
      </c>
      <c r="BP2035" s="96" t="n">
        <v>-4.7</v>
      </c>
      <c r="BQ2035" s="96" t="n">
        <v>-2.11</v>
      </c>
      <c r="BR2035" s="91" t="inlineStr">
        <is>
          <t>Mixed</t>
        </is>
      </c>
      <c r="BS2035" s="91" t="inlineStr">
        <is>
          <t>None</t>
        </is>
      </c>
      <c r="BT2035" s="96" t="n">
        <v>38.3</v>
      </c>
      <c r="BU2035" s="91" t="inlineStr">
        <is>
          <t>N</t>
        </is>
      </c>
      <c r="BV2035" s="99">
        <f>IF(OR(BF2035&lt;&gt;"Y",BG2035&lt;&gt;"Y"),"",(AND(ISNUMBER(BQ2035),BQ2035&gt;0))+(BR2035="Stacked up")+(AND(ISNUMBER(BH2035),BH2035&gt;=-Settings!$B$17))+(AND(ISNUMBER(BK2035),ISNUMBER(BM2035),BK2035&gt;0,BM2035&gt;0))+(AND(ISNUMBER(AQ2035),AQ2035&gt;=Settings!$B$18))+(AND(ISNUMBER(BT2035),BT2035&gt;=Settings!$B$19,BT2035&lt;=Settings!$B$20))+(AND(ISNUMBER(AS2035),AS2035&gt;0))+(AND(ISNUMBER(T2035),ISNUMBER(M2035),T2035&gt;=Settings!$B$21,M2035&gt;0))+(AND(ISNUMBER(AD2035),ISNUMBER(M2035),AD2035&gt;=Settings!$B$22,M2035&gt;0))+(AY2035&gt;=1))</f>
        <v/>
      </c>
      <c r="BW2035" s="91">
        <f>IF(OR(AY2035=0,BF2035&lt;&gt;"Y",BG2035&lt;&gt;"Y"),"",1+SUMPRODUCT(($A$6:$A$2604=A2035)*($AY$6:$AY$2604&gt;0)*($BF$6:$BF$2604="Y")*($BG$6:$BG$2604="Y")*(($AY$6:$AY$2604&gt;AY2035)+($AY$6:$AY$2604=AY2035)*($AD$6:$AD$2604&gt;AD2035))))</f>
        <v/>
      </c>
    </row>
    <row r="2036" ht="23.85" customHeight="1" s="55">
      <c r="A2036" s="90" t="n">
        <v>46296</v>
      </c>
      <c r="B2036" s="91" t="inlineStr">
        <is>
          <t>DPWIRES</t>
        </is>
      </c>
      <c r="C2036" s="91" t="inlineStr">
        <is>
          <t>INE864X01013</t>
        </is>
      </c>
      <c r="D2036" s="91" t="n"/>
      <c r="E2036" s="91" t="inlineStr">
        <is>
          <t>None</t>
        </is>
      </c>
      <c r="F2036" s="93" t="n">
        <v>254</v>
      </c>
      <c r="G2036" s="92" t="inlineStr">
        <is>
          <t>Y</t>
        </is>
      </c>
      <c r="H2036" s="94" t="inlineStr">
        <is>
          <t>T2T (BE series)</t>
        </is>
      </c>
      <c r="I2036" s="91" t="inlineStr">
        <is>
          <t>Y</t>
        </is>
      </c>
      <c r="J2036" s="92">
        <f>IF(K2036="","N","Y")</f>
        <v/>
      </c>
      <c r="K2036" s="94">
        <f>_xlfn.TEXTJOIN("; ",TRUE,IF(P2036="52-wk low","52-wk low",""),IF(AND(AD2036&gt;=Settings!$B$12,M2036&lt;0),"Distribution",""),IF(AND(AJ2036="Y",M2036&lt;0,AK2036&lt;-Settings!$B$13),"Long unwinding",""),IF(AND(AJ2036="Y",M2036&lt;0,AK2036&gt;Settings!$B$13),"Short buildup",""))</f>
        <v/>
      </c>
      <c r="L2036" s="95" t="n">
        <v>163.99</v>
      </c>
      <c r="M2036" s="96" t="n">
        <v>0.06</v>
      </c>
      <c r="N2036" s="93" t="n">
        <v>558</v>
      </c>
      <c r="O2036" s="91" t="inlineStr">
        <is>
          <t>None</t>
        </is>
      </c>
      <c r="P2036" s="91" t="inlineStr">
        <is>
          <t>None</t>
        </is>
      </c>
      <c r="Q2036" s="97" t="n">
        <v>0.05</v>
      </c>
      <c r="R2036" s="96" t="n">
        <v>0.08</v>
      </c>
      <c r="S2036" s="96" t="n">
        <v>0.65</v>
      </c>
      <c r="T2036" s="96" t="n">
        <v>0.72</v>
      </c>
      <c r="U2036" s="96" t="n">
        <v>0.19</v>
      </c>
      <c r="V2036" s="103" t="n">
        <v>0.3</v>
      </c>
      <c r="W2036" s="102" t="n">
        <v>0</v>
      </c>
      <c r="X2036" s="93" t="n"/>
      <c r="Y2036" s="91" t="inlineStr">
        <is>
          <t>None</t>
        </is>
      </c>
      <c r="Z2036" s="99" t="n"/>
      <c r="AA2036" s="96" t="n"/>
      <c r="AB2036" s="96" t="n"/>
      <c r="AC2036" s="96" t="n"/>
      <c r="AD2036" s="96" t="n"/>
      <c r="AE2036" s="96" t="n"/>
      <c r="AF2036" s="103" t="n"/>
      <c r="AG2036" s="91" t="inlineStr">
        <is>
          <t>No delivery data</t>
        </is>
      </c>
      <c r="AH2036" s="100" t="n">
        <v>0</v>
      </c>
      <c r="AI2036" s="101" t="n">
        <v>0</v>
      </c>
      <c r="AJ2036" s="92" t="inlineStr">
        <is>
          <t>N</t>
        </is>
      </c>
      <c r="AK2036" s="96" t="n"/>
      <c r="AL2036" s="91" t="inlineStr">
        <is>
          <t>n/a</t>
        </is>
      </c>
      <c r="AM2036" s="93" t="n"/>
      <c r="AN2036" s="92" t="inlineStr">
        <is>
          <t>None</t>
        </is>
      </c>
      <c r="AO2036" s="102" t="n">
        <v>0</v>
      </c>
      <c r="AP2036" s="103" t="n">
        <v>0.73</v>
      </c>
      <c r="AQ2036" s="102" t="n">
        <v>41</v>
      </c>
      <c r="AR2036" s="91" t="inlineStr">
        <is>
          <t>N</t>
        </is>
      </c>
      <c r="AS2036" s="104" t="n"/>
      <c r="AT2036" s="92">
        <f>IF(AND(P2036="52-wk high",T2036&gt;=Settings!$B$7),"Y","N")</f>
        <v/>
      </c>
      <c r="AU2036" s="91">
        <f>IF(AND(AD2036&gt;=Settings!$B$8,M2036&gt;0),"Y","N")</f>
        <v/>
      </c>
      <c r="AV2036" s="91">
        <f>IF(OR(AH2036&gt;Settings!$B$9,AI2036&gt;Settings!$B$9),"Y","N")</f>
        <v/>
      </c>
      <c r="AW2036" s="91">
        <f>IF(AJ2036&lt;&gt;"Y","n/a",IF(AND(M2036&gt;0,AK2036&gt;Settings!$B$10),"Y","N"))</f>
        <v/>
      </c>
      <c r="AX2036" s="91">
        <f>IF(AO2036&gt;=Settings!$B$11,"Y","N")</f>
        <v/>
      </c>
      <c r="AY2036" s="99">
        <f>(AT2036="Y")+(AU2036="Y")+(AV2036="Y")+(AW2036="Y")+(AX2036="Y")</f>
        <v/>
      </c>
      <c r="AZ2036" s="94">
        <f>IF(AY2036=0,"None",_xlfn.TEXTJOIN(", ",TRUE(),IF(AT2036="Y","Breakout",""),IF(AU2036="Y","Accumulation",""),IF(AV2036="Y","Institutional buying",""),IF(AW2036="Y","Long buildup",""),IF(AX2036="Y","Momentum leader","")))</f>
        <v/>
      </c>
      <c r="BA2036" s="94">
        <f>IF(BW2036="","","Passes "&amp;AY2036&amp;" of 5 buy-side scans"&amp;IF(G2036="Y","; RED FLAG: filter out using Red flag column",""))</f>
        <v/>
      </c>
      <c r="BB2036" s="91" t="inlineStr">
        <is>
          <t>None</t>
        </is>
      </c>
      <c r="BC2036" s="92" t="inlineStr">
        <is>
          <t>N</t>
        </is>
      </c>
      <c r="BD2036" s="94" t="n"/>
      <c r="BE2036" s="94" t="n"/>
      <c r="BF2036" s="92">
        <f>IF(R2036*100000&gt;=Settings!$B$5,"Y","N")</f>
        <v/>
      </c>
      <c r="BG2036" s="91">
        <f>IF(F2036&gt;Settings!$B$6,"Y","N")</f>
        <v/>
      </c>
      <c r="BH2036" s="97" t="n">
        <v>-34.9</v>
      </c>
      <c r="BI2036" s="96" t="n">
        <v>-3.55</v>
      </c>
      <c r="BJ2036" s="96" t="n">
        <v>3.78</v>
      </c>
      <c r="BK2036" s="96" t="n">
        <v>-16.07</v>
      </c>
      <c r="BL2036" s="96" t="n">
        <v>14.81</v>
      </c>
      <c r="BM2036" s="96" t="n">
        <v>-32.69</v>
      </c>
      <c r="BN2036" s="97" t="n">
        <v>3.88</v>
      </c>
      <c r="BO2036" s="96" t="n">
        <v>2.02</v>
      </c>
      <c r="BP2036" s="96" t="n">
        <v>-1.45</v>
      </c>
      <c r="BQ2036" s="96" t="n">
        <v>-8.01</v>
      </c>
      <c r="BR2036" s="91" t="inlineStr">
        <is>
          <t>Mixed</t>
        </is>
      </c>
      <c r="BS2036" s="91" t="inlineStr">
        <is>
          <t>None</t>
        </is>
      </c>
      <c r="BT2036" s="96" t="n">
        <v>60.9</v>
      </c>
      <c r="BU2036" s="91" t="inlineStr">
        <is>
          <t>N</t>
        </is>
      </c>
      <c r="BV2036" s="99">
        <f>IF(OR(BF2036&lt;&gt;"Y",BG2036&lt;&gt;"Y"),"",(AND(ISNUMBER(BQ2036),BQ2036&gt;0))+(BR2036="Stacked up")+(AND(ISNUMBER(BH2036),BH2036&gt;=-Settings!$B$17))+(AND(ISNUMBER(BK2036),ISNUMBER(BM2036),BK2036&gt;0,BM2036&gt;0))+(AND(ISNUMBER(AQ2036),AQ2036&gt;=Settings!$B$18))+(AND(ISNUMBER(BT2036),BT2036&gt;=Settings!$B$19,BT2036&lt;=Settings!$B$20))+(AND(ISNUMBER(AS2036),AS2036&gt;0))+(AND(ISNUMBER(T2036),ISNUMBER(M2036),T2036&gt;=Settings!$B$21,M2036&gt;0))+(AND(ISNUMBER(AD2036),ISNUMBER(M2036),AD2036&gt;=Settings!$B$22,M2036&gt;0))+(AY2036&gt;=1))</f>
        <v/>
      </c>
      <c r="BW2036" s="91">
        <f>IF(OR(AY2036=0,BF2036&lt;&gt;"Y",BG2036&lt;&gt;"Y"),"",1+SUMPRODUCT(($A$6:$A$2604=A2036)*($AY$6:$AY$2604&gt;0)*($BF$6:$BF$2604="Y")*($BG$6:$BG$2604="Y")*(($AY$6:$AY$2604&gt;AY2036)+($AY$6:$AY$2604=AY2036)*($AD$6:$AD$2604&gt;AD2036))))</f>
        <v/>
      </c>
    </row>
    <row r="2037" ht="23.85" customHeight="1" s="55">
      <c r="A2037" s="90" t="n">
        <v>46296</v>
      </c>
      <c r="B2037" s="91" t="inlineStr">
        <is>
          <t>DJML</t>
        </is>
      </c>
      <c r="C2037" s="91" t="inlineStr">
        <is>
          <t>INE0B1K01014</t>
        </is>
      </c>
      <c r="D2037" s="91" t="n"/>
      <c r="E2037" s="91" t="inlineStr">
        <is>
          <t>None</t>
        </is>
      </c>
      <c r="F2037" s="93" t="n">
        <v>252</v>
      </c>
      <c r="G2037" s="92" t="inlineStr">
        <is>
          <t>N</t>
        </is>
      </c>
      <c r="H2037" s="94" t="n"/>
      <c r="I2037" s="91" t="inlineStr">
        <is>
          <t>N</t>
        </is>
      </c>
      <c r="J2037" s="92">
        <f>IF(K2037="","N","Y")</f>
        <v/>
      </c>
      <c r="K2037" s="94">
        <f>_xlfn.TEXTJOIN("; ",TRUE,IF(P2037="52-wk low","52-wk low",""),IF(AND(AD2037&gt;=Settings!$B$12,M2037&lt;0),"Distribution",""),IF(AND(AJ2037="Y",M2037&lt;0,AK2037&lt;-Settings!$B$13),"Long unwinding",""),IF(AND(AJ2037="Y",M2037&lt;0,AK2037&gt;Settings!$B$13),"Short buildup",""))</f>
        <v/>
      </c>
      <c r="L2037" s="95" t="n">
        <v>72.61</v>
      </c>
      <c r="M2037" s="96" t="n">
        <v>1.1</v>
      </c>
      <c r="N2037" s="93" t="n">
        <v>312</v>
      </c>
      <c r="O2037" s="91" t="inlineStr">
        <is>
          <t>None</t>
        </is>
      </c>
      <c r="P2037" s="91" t="inlineStr">
        <is>
          <t>None</t>
        </is>
      </c>
      <c r="Q2037" s="97" t="n">
        <v>0.77</v>
      </c>
      <c r="R2037" s="96" t="n">
        <v>1.13</v>
      </c>
      <c r="S2037" s="96" t="n">
        <v>0.66</v>
      </c>
      <c r="T2037" s="96" t="n">
        <v>0.24</v>
      </c>
      <c r="U2037" s="96" t="n">
        <v>0.21</v>
      </c>
      <c r="V2037" s="103" t="n">
        <v>0.31</v>
      </c>
      <c r="W2037" s="102" t="n">
        <v>0</v>
      </c>
      <c r="X2037" s="93" t="n"/>
      <c r="Y2037" s="91" t="inlineStr">
        <is>
          <t>None</t>
        </is>
      </c>
      <c r="Z2037" s="99" t="n">
        <v>42.88</v>
      </c>
      <c r="AA2037" s="96" t="n">
        <v>1.09</v>
      </c>
      <c r="AB2037" s="96" t="n">
        <v>1.48</v>
      </c>
      <c r="AC2037" s="96" t="n">
        <v>0.77</v>
      </c>
      <c r="AD2037" s="96" t="n">
        <v>0.42</v>
      </c>
      <c r="AE2037" s="96" t="n"/>
      <c r="AF2037" s="103" t="n">
        <v>1.76</v>
      </c>
      <c r="AG2037" s="91" t="inlineStr">
        <is>
          <t>Quiet accumulation</t>
        </is>
      </c>
      <c r="AH2037" s="100" t="n">
        <v>0</v>
      </c>
      <c r="AI2037" s="101" t="n">
        <v>0</v>
      </c>
      <c r="AJ2037" s="92" t="inlineStr">
        <is>
          <t>N</t>
        </is>
      </c>
      <c r="AK2037" s="96" t="n"/>
      <c r="AL2037" s="91" t="inlineStr">
        <is>
          <t>n/a</t>
        </is>
      </c>
      <c r="AM2037" s="93" t="n"/>
      <c r="AN2037" s="92" t="inlineStr">
        <is>
          <t>None</t>
        </is>
      </c>
      <c r="AO2037" s="102" t="n">
        <v>0</v>
      </c>
      <c r="AP2037" s="103" t="n">
        <v>0.67</v>
      </c>
      <c r="AQ2037" s="102" t="n">
        <v>33</v>
      </c>
      <c r="AR2037" s="91" t="inlineStr">
        <is>
          <t>N</t>
        </is>
      </c>
      <c r="AS2037" s="104" t="n"/>
      <c r="AT2037" s="92">
        <f>IF(AND(P2037="52-wk high",T2037&gt;=Settings!$B$7),"Y","N")</f>
        <v/>
      </c>
      <c r="AU2037" s="91">
        <f>IF(AND(AD2037&gt;=Settings!$B$8,M2037&gt;0),"Y","N")</f>
        <v/>
      </c>
      <c r="AV2037" s="91">
        <f>IF(OR(AH2037&gt;Settings!$B$9,AI2037&gt;Settings!$B$9),"Y","N")</f>
        <v/>
      </c>
      <c r="AW2037" s="91">
        <f>IF(AJ2037&lt;&gt;"Y","n/a",IF(AND(M2037&gt;0,AK2037&gt;Settings!$B$10),"Y","N"))</f>
        <v/>
      </c>
      <c r="AX2037" s="91">
        <f>IF(AO2037&gt;=Settings!$B$11,"Y","N")</f>
        <v/>
      </c>
      <c r="AY2037" s="99">
        <f>(AT2037="Y")+(AU2037="Y")+(AV2037="Y")+(AW2037="Y")+(AX2037="Y")</f>
        <v/>
      </c>
      <c r="AZ2037" s="94">
        <f>IF(AY2037=0,"None",_xlfn.TEXTJOIN(", ",TRUE(),IF(AT2037="Y","Breakout",""),IF(AU2037="Y","Accumulation",""),IF(AV2037="Y","Institutional buying",""),IF(AW2037="Y","Long buildup",""),IF(AX2037="Y","Momentum leader","")))</f>
        <v/>
      </c>
      <c r="BA2037" s="94">
        <f>IF(BW2037="","","Passes "&amp;AY2037&amp;" of 5 buy-side scans"&amp;IF(G2037="Y","; RED FLAG: filter out using Red flag column",""))</f>
        <v/>
      </c>
      <c r="BB2037" s="91" t="inlineStr">
        <is>
          <t>None</t>
        </is>
      </c>
      <c r="BC2037" s="92" t="inlineStr">
        <is>
          <t>Y</t>
        </is>
      </c>
      <c r="BD2037" s="94" t="inlineStr">
        <is>
          <t>High-low range &gt;75% in 3 months</t>
        </is>
      </c>
      <c r="BE2037" s="94" t="n"/>
      <c r="BF2037" s="92">
        <f>IF(R2037*100000&gt;=Settings!$B$5,"Y","N")</f>
        <v/>
      </c>
      <c r="BG2037" s="91">
        <f>IF(F2037&gt;Settings!$B$6,"Y","N")</f>
        <v/>
      </c>
      <c r="BH2037" s="97" t="n">
        <v>-41.82</v>
      </c>
      <c r="BI2037" s="96" t="n">
        <v>-2.46</v>
      </c>
      <c r="BJ2037" s="96" t="n">
        <v>0.96</v>
      </c>
      <c r="BK2037" s="96" t="n">
        <v>-35.92</v>
      </c>
      <c r="BL2037" s="96" t="n">
        <v>-13.09</v>
      </c>
      <c r="BM2037" s="96" t="n">
        <v>-19.73</v>
      </c>
      <c r="BN2037" s="97" t="n">
        <v>-5.04</v>
      </c>
      <c r="BO2037" s="96" t="n">
        <v>-15.39</v>
      </c>
      <c r="BP2037" s="96" t="n">
        <v>-20.59</v>
      </c>
      <c r="BQ2037" s="96" t="n">
        <v>-21.55</v>
      </c>
      <c r="BR2037" s="91" t="inlineStr">
        <is>
          <t>Stacked down</t>
        </is>
      </c>
      <c r="BS2037" s="91" t="inlineStr">
        <is>
          <t>None</t>
        </is>
      </c>
      <c r="BT2037" s="96" t="n">
        <v>37.3</v>
      </c>
      <c r="BU2037" s="91" t="inlineStr">
        <is>
          <t>N</t>
        </is>
      </c>
      <c r="BV2037" s="99">
        <f>IF(OR(BF2037&lt;&gt;"Y",BG2037&lt;&gt;"Y"),"",(AND(ISNUMBER(BQ2037),BQ2037&gt;0))+(BR2037="Stacked up")+(AND(ISNUMBER(BH2037),BH2037&gt;=-Settings!$B$17))+(AND(ISNUMBER(BK2037),ISNUMBER(BM2037),BK2037&gt;0,BM2037&gt;0))+(AND(ISNUMBER(AQ2037),AQ2037&gt;=Settings!$B$18))+(AND(ISNUMBER(BT2037),BT2037&gt;=Settings!$B$19,BT2037&lt;=Settings!$B$20))+(AND(ISNUMBER(AS2037),AS2037&gt;0))+(AND(ISNUMBER(T2037),ISNUMBER(M2037),T2037&gt;=Settings!$B$21,M2037&gt;0))+(AND(ISNUMBER(AD2037),ISNUMBER(M2037),AD2037&gt;=Settings!$B$22,M2037&gt;0))+(AY2037&gt;=1))</f>
        <v/>
      </c>
      <c r="BW2037" s="91">
        <f>IF(OR(AY2037=0,BF2037&lt;&gt;"Y",BG2037&lt;&gt;"Y"),"",1+SUMPRODUCT(($A$6:$A$2604=A2037)*($AY$6:$AY$2604&gt;0)*($BF$6:$BF$2604="Y")*($BG$6:$BG$2604="Y")*(($AY$6:$AY$2604&gt;AY2037)+($AY$6:$AY$2604=AY2037)*($AD$6:$AD$2604&gt;AD2037))))</f>
        <v/>
      </c>
    </row>
    <row r="2038" ht="23.85" customHeight="1" s="55">
      <c r="A2038" s="90" t="n">
        <v>46296</v>
      </c>
      <c r="B2038" s="91" t="inlineStr">
        <is>
          <t>PLAZACABLE</t>
        </is>
      </c>
      <c r="C2038" s="91" t="inlineStr">
        <is>
          <t>INE0INJ01017</t>
        </is>
      </c>
      <c r="D2038" s="91" t="n"/>
      <c r="E2038" s="91" t="inlineStr">
        <is>
          <t>None</t>
        </is>
      </c>
      <c r="F2038" s="93" t="n">
        <v>250</v>
      </c>
      <c r="G2038" s="92" t="inlineStr">
        <is>
          <t>N</t>
        </is>
      </c>
      <c r="H2038" s="94" t="n"/>
      <c r="I2038" s="91" t="inlineStr">
        <is>
          <t>N</t>
        </is>
      </c>
      <c r="J2038" s="92">
        <f>IF(K2038="","N","Y")</f>
        <v/>
      </c>
      <c r="K2038" s="94">
        <f>_xlfn.TEXTJOIN("; ",TRUE,IF(P2038="52-wk low","52-wk low",""),IF(AND(AD2038&gt;=Settings!$B$12,M2038&lt;0),"Distribution",""),IF(AND(AJ2038="Y",M2038&lt;0,AK2038&lt;-Settings!$B$13),"Long unwinding",""),IF(AND(AJ2038="Y",M2038&lt;0,AK2038&gt;Settings!$B$13),"Short buildup",""))</f>
        <v/>
      </c>
      <c r="L2038" s="95" t="n">
        <v>57.12</v>
      </c>
      <c r="M2038" s="96" t="n">
        <v>-3.43</v>
      </c>
      <c r="N2038" s="93" t="n">
        <v>2208</v>
      </c>
      <c r="O2038" s="91" t="inlineStr">
        <is>
          <t>None</t>
        </is>
      </c>
      <c r="P2038" s="91" t="inlineStr">
        <is>
          <t>None</t>
        </is>
      </c>
      <c r="Q2038" s="97" t="n">
        <v>0.59</v>
      </c>
      <c r="R2038" s="96" t="n">
        <v>1.3</v>
      </c>
      <c r="S2038" s="96" t="n">
        <v>0.41</v>
      </c>
      <c r="T2038" s="96" t="n">
        <v>0.61</v>
      </c>
      <c r="U2038" s="96" t="n">
        <v>0.9399999999999999</v>
      </c>
      <c r="V2038" s="103" t="n">
        <v>2.08</v>
      </c>
      <c r="W2038" s="102" t="n">
        <v>8</v>
      </c>
      <c r="X2038" s="93" t="n"/>
      <c r="Y2038" s="91" t="inlineStr">
        <is>
          <t>None</t>
        </is>
      </c>
      <c r="Z2038" s="99" t="n">
        <v>68.18000000000001</v>
      </c>
      <c r="AA2038" s="96" t="n">
        <v>1.16</v>
      </c>
      <c r="AB2038" s="96" t="n">
        <v>1.09</v>
      </c>
      <c r="AC2038" s="96" t="n">
        <v>0.5</v>
      </c>
      <c r="AD2038" s="96" t="n"/>
      <c r="AE2038" s="96" t="n"/>
      <c r="AF2038" s="103" t="n"/>
      <c r="AG2038" s="91" t="inlineStr">
        <is>
          <t>Drying up</t>
        </is>
      </c>
      <c r="AH2038" s="100" t="n">
        <v>0</v>
      </c>
      <c r="AI2038" s="101" t="n">
        <v>0</v>
      </c>
      <c r="AJ2038" s="92" t="inlineStr">
        <is>
          <t>N</t>
        </is>
      </c>
      <c r="AK2038" s="96" t="n"/>
      <c r="AL2038" s="91" t="inlineStr">
        <is>
          <t>n/a</t>
        </is>
      </c>
      <c r="AM2038" s="93" t="n"/>
      <c r="AN2038" s="92" t="inlineStr">
        <is>
          <t>None</t>
        </is>
      </c>
      <c r="AO2038" s="102" t="n">
        <v>0</v>
      </c>
      <c r="AP2038" s="103" t="n">
        <v>1.66</v>
      </c>
      <c r="AQ2038" s="102" t="n">
        <v>83</v>
      </c>
      <c r="AR2038" s="91" t="inlineStr">
        <is>
          <t>N</t>
        </is>
      </c>
      <c r="AS2038" s="104" t="n"/>
      <c r="AT2038" s="92">
        <f>IF(AND(P2038="52-wk high",T2038&gt;=Settings!$B$7),"Y","N")</f>
        <v/>
      </c>
      <c r="AU2038" s="91">
        <f>IF(AND(AD2038&gt;=Settings!$B$8,M2038&gt;0),"Y","N")</f>
        <v/>
      </c>
      <c r="AV2038" s="91">
        <f>IF(OR(AH2038&gt;Settings!$B$9,AI2038&gt;Settings!$B$9),"Y","N")</f>
        <v/>
      </c>
      <c r="AW2038" s="91">
        <f>IF(AJ2038&lt;&gt;"Y","n/a",IF(AND(M2038&gt;0,AK2038&gt;Settings!$B$10),"Y","N"))</f>
        <v/>
      </c>
      <c r="AX2038" s="91">
        <f>IF(AO2038&gt;=Settings!$B$11,"Y","N")</f>
        <v/>
      </c>
      <c r="AY2038" s="99">
        <f>(AT2038="Y")+(AU2038="Y")+(AV2038="Y")+(AW2038="Y")+(AX2038="Y")</f>
        <v/>
      </c>
      <c r="AZ2038" s="94">
        <f>IF(AY2038=0,"None",_xlfn.TEXTJOIN(", ",TRUE(),IF(AT2038="Y","Breakout",""),IF(AU2038="Y","Accumulation",""),IF(AV2038="Y","Institutional buying",""),IF(AW2038="Y","Long buildup",""),IF(AX2038="Y","Momentum leader","")))</f>
        <v/>
      </c>
      <c r="BA2038" s="94">
        <f>IF(BW2038="","","Passes "&amp;AY2038&amp;" of 5 buy-side scans"&amp;IF(G2038="Y","; RED FLAG: filter out using Red flag column",""))</f>
        <v/>
      </c>
      <c r="BB2038" s="91" t="inlineStr">
        <is>
          <t>Lower</t>
        </is>
      </c>
      <c r="BC2038" s="92" t="inlineStr">
        <is>
          <t>Y</t>
        </is>
      </c>
      <c r="BD2038" s="94" t="inlineStr">
        <is>
          <t>&gt;75% move in 6 months; High-low range &gt;100% in 6 months</t>
        </is>
      </c>
      <c r="BE2038" s="94" t="n"/>
      <c r="BF2038" s="92">
        <f>IF(R2038*100000&gt;=Settings!$B$5,"Y","N")</f>
        <v/>
      </c>
      <c r="BG2038" s="91">
        <f>IF(F2038&gt;Settings!$B$6,"Y","N")</f>
        <v/>
      </c>
      <c r="BH2038" s="97" t="n">
        <v>-13.45</v>
      </c>
      <c r="BI2038" s="96" t="n">
        <v>-5.88</v>
      </c>
      <c r="BJ2038" s="96" t="n">
        <v>-3.05</v>
      </c>
      <c r="BK2038" s="96" t="n">
        <v>26.76</v>
      </c>
      <c r="BL2038" s="96" t="n">
        <v>78.5</v>
      </c>
      <c r="BM2038" s="96" t="n">
        <v>7.61</v>
      </c>
      <c r="BN2038" s="97" t="n">
        <v>-3.38</v>
      </c>
      <c r="BO2038" s="96" t="n">
        <v>3.12</v>
      </c>
      <c r="BP2038" s="96" t="n">
        <v>11.09</v>
      </c>
      <c r="BQ2038" s="96" t="n">
        <v>17.06</v>
      </c>
      <c r="BR2038" s="91" t="inlineStr">
        <is>
          <t>Mixed</t>
        </is>
      </c>
      <c r="BS2038" s="91" t="inlineStr">
        <is>
          <t>None</t>
        </is>
      </c>
      <c r="BT2038" s="96" t="n">
        <v>41</v>
      </c>
      <c r="BU2038" s="91" t="inlineStr">
        <is>
          <t>N</t>
        </is>
      </c>
      <c r="BV2038" s="99">
        <f>IF(OR(BF2038&lt;&gt;"Y",BG2038&lt;&gt;"Y"),"",(AND(ISNUMBER(BQ2038),BQ2038&gt;0))+(BR2038="Stacked up")+(AND(ISNUMBER(BH2038),BH2038&gt;=-Settings!$B$17))+(AND(ISNUMBER(BK2038),ISNUMBER(BM2038),BK2038&gt;0,BM2038&gt;0))+(AND(ISNUMBER(AQ2038),AQ2038&gt;=Settings!$B$18))+(AND(ISNUMBER(BT2038),BT2038&gt;=Settings!$B$19,BT2038&lt;=Settings!$B$20))+(AND(ISNUMBER(AS2038),AS2038&gt;0))+(AND(ISNUMBER(T2038),ISNUMBER(M2038),T2038&gt;=Settings!$B$21,M2038&gt;0))+(AND(ISNUMBER(AD2038),ISNUMBER(M2038),AD2038&gt;=Settings!$B$22,M2038&gt;0))+(AY2038&gt;=1))</f>
        <v/>
      </c>
      <c r="BW2038" s="91">
        <f>IF(OR(AY2038=0,BF2038&lt;&gt;"Y",BG2038&lt;&gt;"Y"),"",1+SUMPRODUCT(($A$6:$A$2604=A2038)*($AY$6:$AY$2604&gt;0)*($BF$6:$BF$2604="Y")*($BG$6:$BG$2604="Y")*(($AY$6:$AY$2604&gt;AY2038)+($AY$6:$AY$2604=AY2038)*($AD$6:$AD$2604&gt;AD2038))))</f>
        <v/>
      </c>
    </row>
    <row r="2039" ht="23.85" customHeight="1" s="55">
      <c r="A2039" s="90" t="n">
        <v>46296</v>
      </c>
      <c r="B2039" s="91" t="inlineStr">
        <is>
          <t>SOMATEX</t>
        </is>
      </c>
      <c r="C2039" s="91" t="inlineStr">
        <is>
          <t>INE314C01013</t>
        </is>
      </c>
      <c r="D2039" s="91" t="n"/>
      <c r="E2039" s="91" t="inlineStr">
        <is>
          <t>None</t>
        </is>
      </c>
      <c r="F2039" s="93" t="n">
        <v>250</v>
      </c>
      <c r="G2039" s="92" t="inlineStr">
        <is>
          <t>N</t>
        </is>
      </c>
      <c r="H2039" s="94" t="n"/>
      <c r="I2039" s="91" t="inlineStr">
        <is>
          <t>N</t>
        </is>
      </c>
      <c r="J2039" s="92">
        <f>IF(K2039="","N","Y")</f>
        <v/>
      </c>
      <c r="K2039" s="94">
        <f>_xlfn.TEXTJOIN("; ",TRUE,IF(P2039="52-wk low","52-wk low",""),IF(AND(AD2039&gt;=Settings!$B$12,M2039&lt;0),"Distribution",""),IF(AND(AJ2039="Y",M2039&lt;0,AK2039&lt;-Settings!$B$13),"Long unwinding",""),IF(AND(AJ2039="Y",M2039&lt;0,AK2039&gt;Settings!$B$13),"Short buildup",""))</f>
        <v/>
      </c>
      <c r="L2039" s="95" t="n">
        <v>75.76000000000001</v>
      </c>
      <c r="M2039" s="96" t="n">
        <v>-4.3</v>
      </c>
      <c r="N2039" s="93" t="n">
        <v>2391</v>
      </c>
      <c r="O2039" s="91" t="inlineStr">
        <is>
          <t>None</t>
        </is>
      </c>
      <c r="P2039" s="91" t="inlineStr">
        <is>
          <t>None</t>
        </is>
      </c>
      <c r="Q2039" s="97" t="n">
        <v>0.09</v>
      </c>
      <c r="R2039" s="96" t="n">
        <v>0.1</v>
      </c>
      <c r="S2039" s="96" t="n">
        <v>0.88</v>
      </c>
      <c r="T2039" s="96" t="n">
        <v>0.78</v>
      </c>
      <c r="U2039" s="96" t="n">
        <v>0.59</v>
      </c>
      <c r="V2039" s="103" t="n">
        <v>0.67</v>
      </c>
      <c r="W2039" s="102" t="n">
        <v>3</v>
      </c>
      <c r="X2039" s="93" t="n"/>
      <c r="Y2039" s="91" t="inlineStr">
        <is>
          <t>None</t>
        </is>
      </c>
      <c r="Z2039" s="99" t="n">
        <v>83.53</v>
      </c>
      <c r="AA2039" s="96" t="n">
        <v>1.17</v>
      </c>
      <c r="AB2039" s="96" t="n">
        <v>1.19</v>
      </c>
      <c r="AC2039" s="96" t="n">
        <v>1.06</v>
      </c>
      <c r="AD2039" s="96" t="n">
        <v>0.93</v>
      </c>
      <c r="AE2039" s="96" t="n">
        <v>0.74</v>
      </c>
      <c r="AF2039" s="103" t="n">
        <v>1.03</v>
      </c>
      <c r="AG2039" s="91" t="inlineStr">
        <is>
          <t>Normal</t>
        </is>
      </c>
      <c r="AH2039" s="100" t="n">
        <v>0</v>
      </c>
      <c r="AI2039" s="101" t="n">
        <v>0</v>
      </c>
      <c r="AJ2039" s="92" t="inlineStr">
        <is>
          <t>N</t>
        </is>
      </c>
      <c r="AK2039" s="96" t="n"/>
      <c r="AL2039" s="91" t="inlineStr">
        <is>
          <t>n/a</t>
        </is>
      </c>
      <c r="AM2039" s="93" t="n"/>
      <c r="AN2039" s="92" t="inlineStr">
        <is>
          <t>None</t>
        </is>
      </c>
      <c r="AO2039" s="102" t="n">
        <v>0</v>
      </c>
      <c r="AP2039" s="103" t="n">
        <v>0.72</v>
      </c>
      <c r="AQ2039" s="102" t="n">
        <v>39</v>
      </c>
      <c r="AR2039" s="91" t="inlineStr">
        <is>
          <t>N</t>
        </is>
      </c>
      <c r="AS2039" s="104" t="n"/>
      <c r="AT2039" s="92">
        <f>IF(AND(P2039="52-wk high",T2039&gt;=Settings!$B$7),"Y","N")</f>
        <v/>
      </c>
      <c r="AU2039" s="91">
        <f>IF(AND(AD2039&gt;=Settings!$B$8,M2039&gt;0),"Y","N")</f>
        <v/>
      </c>
      <c r="AV2039" s="91">
        <f>IF(OR(AH2039&gt;Settings!$B$9,AI2039&gt;Settings!$B$9),"Y","N")</f>
        <v/>
      </c>
      <c r="AW2039" s="91">
        <f>IF(AJ2039&lt;&gt;"Y","n/a",IF(AND(M2039&gt;0,AK2039&gt;Settings!$B$10),"Y","N"))</f>
        <v/>
      </c>
      <c r="AX2039" s="91">
        <f>IF(AO2039&gt;=Settings!$B$11,"Y","N")</f>
        <v/>
      </c>
      <c r="AY2039" s="99">
        <f>(AT2039="Y")+(AU2039="Y")+(AV2039="Y")+(AW2039="Y")+(AX2039="Y")</f>
        <v/>
      </c>
      <c r="AZ2039" s="94">
        <f>IF(AY2039=0,"None",_xlfn.TEXTJOIN(", ",TRUE(),IF(AT2039="Y","Breakout",""),IF(AU2039="Y","Accumulation",""),IF(AV2039="Y","Institutional buying",""),IF(AW2039="Y","Long buildup",""),IF(AX2039="Y","Momentum leader","")))</f>
        <v/>
      </c>
      <c r="BA2039" s="94">
        <f>IF(BW2039="","","Passes "&amp;AY2039&amp;" of 5 buy-side scans"&amp;IF(G2039="Y","; RED FLAG: filter out using Red flag column",""))</f>
        <v/>
      </c>
      <c r="BB2039" s="91" t="inlineStr">
        <is>
          <t>None</t>
        </is>
      </c>
      <c r="BC2039" s="92" t="inlineStr">
        <is>
          <t>Y</t>
        </is>
      </c>
      <c r="BD2039" s="94" t="inlineStr">
        <is>
          <t>Few traders (&lt;100 unique PAN, 30 days)</t>
        </is>
      </c>
      <c r="BE2039" s="94" t="n"/>
      <c r="BF2039" s="92">
        <f>IF(R2039*100000&gt;=Settings!$B$5,"Y","N")</f>
        <v/>
      </c>
      <c r="BG2039" s="91">
        <f>IF(F2039&gt;Settings!$B$6,"Y","N")</f>
        <v/>
      </c>
      <c r="BH2039" s="97" t="n">
        <v>-53.02</v>
      </c>
      <c r="BI2039" s="96" t="n">
        <v>-5.23</v>
      </c>
      <c r="BJ2039" s="96" t="n">
        <v>-9.960000000000001</v>
      </c>
      <c r="BK2039" s="96" t="n">
        <v>-15.24</v>
      </c>
      <c r="BL2039" s="96" t="n">
        <v>-20.38</v>
      </c>
      <c r="BM2039" s="96" t="n">
        <v>3.98</v>
      </c>
      <c r="BN2039" s="97" t="n">
        <v>-7.5</v>
      </c>
      <c r="BO2039" s="96" t="n">
        <v>-12.94</v>
      </c>
      <c r="BP2039" s="96" t="n">
        <v>-18.07</v>
      </c>
      <c r="BQ2039" s="96" t="n">
        <v>-20.7</v>
      </c>
      <c r="BR2039" s="91" t="inlineStr">
        <is>
          <t>Stacked down</t>
        </is>
      </c>
      <c r="BS2039" s="91" t="inlineStr">
        <is>
          <t>None</t>
        </is>
      </c>
      <c r="BT2039" s="96" t="n">
        <v>30</v>
      </c>
      <c r="BU2039" s="91" t="inlineStr">
        <is>
          <t>N</t>
        </is>
      </c>
      <c r="BV2039" s="99">
        <f>IF(OR(BF2039&lt;&gt;"Y",BG2039&lt;&gt;"Y"),"",(AND(ISNUMBER(BQ2039),BQ2039&gt;0))+(BR2039="Stacked up")+(AND(ISNUMBER(BH2039),BH2039&gt;=-Settings!$B$17))+(AND(ISNUMBER(BK2039),ISNUMBER(BM2039),BK2039&gt;0,BM2039&gt;0))+(AND(ISNUMBER(AQ2039),AQ2039&gt;=Settings!$B$18))+(AND(ISNUMBER(BT2039),BT2039&gt;=Settings!$B$19,BT2039&lt;=Settings!$B$20))+(AND(ISNUMBER(AS2039),AS2039&gt;0))+(AND(ISNUMBER(T2039),ISNUMBER(M2039),T2039&gt;=Settings!$B$21,M2039&gt;0))+(AND(ISNUMBER(AD2039),ISNUMBER(M2039),AD2039&gt;=Settings!$B$22,M2039&gt;0))+(AY2039&gt;=1))</f>
        <v/>
      </c>
      <c r="BW2039" s="91">
        <f>IF(OR(AY2039=0,BF2039&lt;&gt;"Y",BG2039&lt;&gt;"Y"),"",1+SUMPRODUCT(($A$6:$A$2604=A2039)*($AY$6:$AY$2604&gt;0)*($BF$6:$BF$2604="Y")*($BG$6:$BG$2604="Y")*(($AY$6:$AY$2604&gt;AY2039)+($AY$6:$AY$2604=AY2039)*($AD$6:$AD$2604&gt;AD2039))))</f>
        <v/>
      </c>
    </row>
    <row r="2040" ht="23.85" customHeight="1" s="55">
      <c r="A2040" s="90" t="n">
        <v>46296</v>
      </c>
      <c r="B2040" s="91" t="inlineStr">
        <is>
          <t>GICL</t>
        </is>
      </c>
      <c r="C2040" s="91" t="inlineStr">
        <is>
          <t>INE947T01022</t>
        </is>
      </c>
      <c r="D2040" s="91" t="n"/>
      <c r="E2040" s="91" t="inlineStr">
        <is>
          <t>None</t>
        </is>
      </c>
      <c r="F2040" s="93" t="n">
        <v>249</v>
      </c>
      <c r="G2040" s="92" t="inlineStr">
        <is>
          <t>Y</t>
        </is>
      </c>
      <c r="H2040" s="94" t="inlineStr">
        <is>
          <t>ESM Stage 1; T2T (BE series)</t>
        </is>
      </c>
      <c r="I2040" s="91" t="inlineStr">
        <is>
          <t>Y</t>
        </is>
      </c>
      <c r="J2040" s="92">
        <f>IF(K2040="","N","Y")</f>
        <v/>
      </c>
      <c r="K2040" s="94">
        <f>_xlfn.TEXTJOIN("; ",TRUE,IF(P2040="52-wk low","52-wk low",""),IF(AND(AD2040&gt;=Settings!$B$12,M2040&lt;0),"Distribution",""),IF(AND(AJ2040="Y",M2040&lt;0,AK2040&lt;-Settings!$B$13),"Long unwinding",""),IF(AND(AJ2040="Y",M2040&lt;0,AK2040&gt;Settings!$B$13),"Short buildup",""))</f>
        <v/>
      </c>
      <c r="L2040" s="95" t="n">
        <v>22.27</v>
      </c>
      <c r="M2040" s="96" t="n">
        <v>-2.45</v>
      </c>
      <c r="N2040" s="93" t="n">
        <v>1867</v>
      </c>
      <c r="O2040" s="91" t="inlineStr">
        <is>
          <t>None</t>
        </is>
      </c>
      <c r="P2040" s="91" t="inlineStr">
        <is>
          <t>None</t>
        </is>
      </c>
      <c r="Q2040" s="97" t="n">
        <v>0.86</v>
      </c>
      <c r="R2040" s="96" t="n">
        <v>1.81</v>
      </c>
      <c r="S2040" s="96" t="n">
        <v>0.46</v>
      </c>
      <c r="T2040" s="96" t="n">
        <v>0.41</v>
      </c>
      <c r="U2040" s="96" t="n">
        <v>0.17</v>
      </c>
      <c r="V2040" s="103" t="n">
        <v>0.36</v>
      </c>
      <c r="W2040" s="102" t="n">
        <v>1</v>
      </c>
      <c r="X2040" s="93" t="n"/>
      <c r="Y2040" s="91" t="inlineStr">
        <is>
          <t>None</t>
        </is>
      </c>
      <c r="Z2040" s="99" t="n"/>
      <c r="AA2040" s="96" t="n"/>
      <c r="AB2040" s="96" t="n"/>
      <c r="AC2040" s="96" t="n"/>
      <c r="AD2040" s="96" t="n"/>
      <c r="AE2040" s="96" t="n"/>
      <c r="AF2040" s="103" t="n"/>
      <c r="AG2040" s="91" t="inlineStr">
        <is>
          <t>No delivery data</t>
        </is>
      </c>
      <c r="AH2040" s="100" t="n">
        <v>0</v>
      </c>
      <c r="AI2040" s="101" t="n">
        <v>0</v>
      </c>
      <c r="AJ2040" s="92" t="inlineStr">
        <is>
          <t>N</t>
        </is>
      </c>
      <c r="AK2040" s="96" t="n"/>
      <c r="AL2040" s="91" t="inlineStr">
        <is>
          <t>n/a</t>
        </is>
      </c>
      <c r="AM2040" s="93" t="n"/>
      <c r="AN2040" s="92" t="inlineStr">
        <is>
          <t>None</t>
        </is>
      </c>
      <c r="AO2040" s="102" t="n">
        <v>0</v>
      </c>
      <c r="AP2040" s="103" t="n"/>
      <c r="AQ2040" s="102" t="n"/>
      <c r="AR2040" s="91" t="inlineStr">
        <is>
          <t>N</t>
        </is>
      </c>
      <c r="AS2040" s="104" t="n"/>
      <c r="AT2040" s="92">
        <f>IF(AND(P2040="52-wk high",T2040&gt;=Settings!$B$7),"Y","N")</f>
        <v/>
      </c>
      <c r="AU2040" s="91">
        <f>IF(AND(AD2040&gt;=Settings!$B$8,M2040&gt;0),"Y","N")</f>
        <v/>
      </c>
      <c r="AV2040" s="91">
        <f>IF(OR(AH2040&gt;Settings!$B$9,AI2040&gt;Settings!$B$9),"Y","N")</f>
        <v/>
      </c>
      <c r="AW2040" s="91">
        <f>IF(AJ2040&lt;&gt;"Y","n/a",IF(AND(M2040&gt;0,AK2040&gt;Settings!$B$10),"Y","N"))</f>
        <v/>
      </c>
      <c r="AX2040" s="91">
        <f>IF(AO2040&gt;=Settings!$B$11,"Y","N")</f>
        <v/>
      </c>
      <c r="AY2040" s="99">
        <f>(AT2040="Y")+(AU2040="Y")+(AV2040="Y")+(AW2040="Y")+(AX2040="Y")</f>
        <v/>
      </c>
      <c r="AZ2040" s="94">
        <f>IF(AY2040=0,"None",_xlfn.TEXTJOIN(", ",TRUE(),IF(AT2040="Y","Breakout",""),IF(AU2040="Y","Accumulation",""),IF(AV2040="Y","Institutional buying",""),IF(AW2040="Y","Long buildup",""),IF(AX2040="Y","Momentum leader","")))</f>
        <v/>
      </c>
      <c r="BA2040" s="94">
        <f>IF(BW2040="","","Passes "&amp;AY2040&amp;" of 5 buy-side scans"&amp;IF(G2040="Y","; RED FLAG: filter out using Red flag column",""))</f>
        <v/>
      </c>
      <c r="BB2040" s="91" t="inlineStr">
        <is>
          <t>Lower</t>
        </is>
      </c>
      <c r="BC2040" s="92" t="inlineStr">
        <is>
          <t>Y</t>
        </is>
      </c>
      <c r="BD2040" s="94" t="inlineStr">
        <is>
          <t>Few traders (&lt;100 unique PAN, 30 days)</t>
        </is>
      </c>
      <c r="BE2040" s="94" t="inlineStr">
        <is>
          <t>FVSPLT FRM RS 10 TO RS 5, ex 15-Oct-2025</t>
        </is>
      </c>
      <c r="BF2040" s="92">
        <f>IF(R2040*100000&gt;=Settings!$B$5,"Y","N")</f>
        <v/>
      </c>
      <c r="BG2040" s="91">
        <f>IF(F2040&gt;Settings!$B$6,"Y","N")</f>
        <v/>
      </c>
      <c r="BH2040" s="97" t="n">
        <v>-57.5</v>
      </c>
      <c r="BI2040" s="96" t="n">
        <v>-5.23</v>
      </c>
      <c r="BJ2040" s="96" t="n">
        <v>-6.19</v>
      </c>
      <c r="BK2040" s="96" t="n">
        <v>17.58</v>
      </c>
      <c r="BL2040" s="96" t="n">
        <v>-45.3</v>
      </c>
      <c r="BM2040" s="96" t="n"/>
      <c r="BN2040" s="97" t="n">
        <v>-4.98</v>
      </c>
      <c r="BO2040" s="96" t="n">
        <v>-4.42</v>
      </c>
      <c r="BP2040" s="96" t="n">
        <v>-14.09</v>
      </c>
      <c r="BQ2040" s="96" t="n"/>
      <c r="BR2040" s="91" t="n"/>
      <c r="BS2040" s="91" t="inlineStr">
        <is>
          <t>None</t>
        </is>
      </c>
      <c r="BT2040" s="96" t="n">
        <v>21.9</v>
      </c>
      <c r="BU2040" s="91" t="n"/>
      <c r="BV2040" s="99">
        <f>IF(OR(BF2040&lt;&gt;"Y",BG2040&lt;&gt;"Y"),"",(AND(ISNUMBER(BQ2040),BQ2040&gt;0))+(BR2040="Stacked up")+(AND(ISNUMBER(BH2040),BH2040&gt;=-Settings!$B$17))+(AND(ISNUMBER(BK2040),ISNUMBER(BM2040),BK2040&gt;0,BM2040&gt;0))+(AND(ISNUMBER(AQ2040),AQ2040&gt;=Settings!$B$18))+(AND(ISNUMBER(BT2040),BT2040&gt;=Settings!$B$19,BT2040&lt;=Settings!$B$20))+(AND(ISNUMBER(AS2040),AS2040&gt;0))+(AND(ISNUMBER(T2040),ISNUMBER(M2040),T2040&gt;=Settings!$B$21,M2040&gt;0))+(AND(ISNUMBER(AD2040),ISNUMBER(M2040),AD2040&gt;=Settings!$B$22,M2040&gt;0))+(AY2040&gt;=1))</f>
        <v/>
      </c>
      <c r="BW2040" s="91">
        <f>IF(OR(AY2040=0,BF2040&lt;&gt;"Y",BG2040&lt;&gt;"Y"),"",1+SUMPRODUCT(($A$6:$A$2604=A2040)*($AY$6:$AY$2604&gt;0)*($BF$6:$BF$2604="Y")*($BG$6:$BG$2604="Y")*(($AY$6:$AY$2604&gt;AY2040)+($AY$6:$AY$2604=AY2040)*($AD$6:$AD$2604&gt;AD2040))))</f>
        <v/>
      </c>
    </row>
    <row r="2041" ht="23.85" customHeight="1" s="55">
      <c r="A2041" s="90" t="n">
        <v>46296</v>
      </c>
      <c r="B2041" s="91" t="inlineStr">
        <is>
          <t>GLOBECIVIL</t>
        </is>
      </c>
      <c r="C2041" s="91" t="inlineStr">
        <is>
          <t>INE0V3U01015</t>
        </is>
      </c>
      <c r="D2041" s="91" t="n"/>
      <c r="E2041" s="91" t="inlineStr">
        <is>
          <t>None</t>
        </is>
      </c>
      <c r="F2041" s="93" t="n">
        <v>248</v>
      </c>
      <c r="G2041" s="92" t="inlineStr">
        <is>
          <t>N</t>
        </is>
      </c>
      <c r="H2041" s="94" t="n"/>
      <c r="I2041" s="91" t="inlineStr">
        <is>
          <t>N</t>
        </is>
      </c>
      <c r="J2041" s="92">
        <f>IF(K2041="","N","Y")</f>
        <v/>
      </c>
      <c r="K2041" s="94">
        <f>_xlfn.TEXTJOIN("; ",TRUE,IF(P2041="52-wk low","52-wk low",""),IF(AND(AD2041&gt;=Settings!$B$12,M2041&lt;0),"Distribution",""),IF(AND(AJ2041="Y",M2041&lt;0,AK2041&lt;-Settings!$B$13),"Long unwinding",""),IF(AND(AJ2041="Y",M2041&lt;0,AK2041&gt;Settings!$B$13),"Short buildup",""))</f>
        <v/>
      </c>
      <c r="L2041" s="95" t="n">
        <v>41.49</v>
      </c>
      <c r="M2041" s="96" t="n">
        <v>-0.1</v>
      </c>
      <c r="N2041" s="93" t="n">
        <v>642</v>
      </c>
      <c r="O2041" s="91" t="inlineStr">
        <is>
          <t>None</t>
        </is>
      </c>
      <c r="P2041" s="91" t="inlineStr">
        <is>
          <t>None</t>
        </is>
      </c>
      <c r="Q2041" s="97" t="n">
        <v>0.1</v>
      </c>
      <c r="R2041" s="96" t="n">
        <v>0.35</v>
      </c>
      <c r="S2041" s="96" t="n">
        <v>0.23</v>
      </c>
      <c r="T2041" s="96" t="n">
        <v>0.14</v>
      </c>
      <c r="U2041" s="96" t="n">
        <v>0.19</v>
      </c>
      <c r="V2041" s="103" t="n">
        <v>0.72</v>
      </c>
      <c r="W2041" s="102" t="n">
        <v>2</v>
      </c>
      <c r="X2041" s="93" t="n"/>
      <c r="Y2041" s="91" t="inlineStr">
        <is>
          <t>None</t>
        </is>
      </c>
      <c r="Z2041" s="99" t="n">
        <v>78.14</v>
      </c>
      <c r="AA2041" s="96" t="n">
        <v>1.37</v>
      </c>
      <c r="AB2041" s="96" t="n">
        <v>1.33</v>
      </c>
      <c r="AC2041" s="96" t="n">
        <v>0.37</v>
      </c>
      <c r="AD2041" s="96" t="n"/>
      <c r="AE2041" s="96" t="n"/>
      <c r="AF2041" s="103" t="n"/>
      <c r="AG2041" s="91" t="inlineStr">
        <is>
          <t>No delivery data</t>
        </is>
      </c>
      <c r="AH2041" s="100" t="n">
        <v>0</v>
      </c>
      <c r="AI2041" s="101" t="n">
        <v>0</v>
      </c>
      <c r="AJ2041" s="92" t="inlineStr">
        <is>
          <t>N</t>
        </is>
      </c>
      <c r="AK2041" s="96" t="n"/>
      <c r="AL2041" s="91" t="inlineStr">
        <is>
          <t>n/a</t>
        </is>
      </c>
      <c r="AM2041" s="93" t="n"/>
      <c r="AN2041" s="92" t="inlineStr">
        <is>
          <t>None</t>
        </is>
      </c>
      <c r="AO2041" s="102" t="n">
        <v>0</v>
      </c>
      <c r="AP2041" s="103" t="n">
        <v>0.66</v>
      </c>
      <c r="AQ2041" s="102" t="n">
        <v>32</v>
      </c>
      <c r="AR2041" s="91" t="inlineStr">
        <is>
          <t>N</t>
        </is>
      </c>
      <c r="AS2041" s="104" t="n"/>
      <c r="AT2041" s="92">
        <f>IF(AND(P2041="52-wk high",T2041&gt;=Settings!$B$7),"Y","N")</f>
        <v/>
      </c>
      <c r="AU2041" s="91">
        <f>IF(AND(AD2041&gt;=Settings!$B$8,M2041&gt;0),"Y","N")</f>
        <v/>
      </c>
      <c r="AV2041" s="91">
        <f>IF(OR(AH2041&gt;Settings!$B$9,AI2041&gt;Settings!$B$9),"Y","N")</f>
        <v/>
      </c>
      <c r="AW2041" s="91">
        <f>IF(AJ2041&lt;&gt;"Y","n/a",IF(AND(M2041&gt;0,AK2041&gt;Settings!$B$10),"Y","N"))</f>
        <v/>
      </c>
      <c r="AX2041" s="91">
        <f>IF(AO2041&gt;=Settings!$B$11,"Y","N")</f>
        <v/>
      </c>
      <c r="AY2041" s="99">
        <f>(AT2041="Y")+(AU2041="Y")+(AV2041="Y")+(AW2041="Y")+(AX2041="Y")</f>
        <v/>
      </c>
      <c r="AZ2041" s="94">
        <f>IF(AY2041=0,"None",_xlfn.TEXTJOIN(", ",TRUE(),IF(AT2041="Y","Breakout",""),IF(AU2041="Y","Accumulation",""),IF(AV2041="Y","Institutional buying",""),IF(AW2041="Y","Long buildup",""),IF(AX2041="Y","Momentum leader","")))</f>
        <v/>
      </c>
      <c r="BA2041" s="94">
        <f>IF(BW2041="","","Passes "&amp;AY2041&amp;" of 5 buy-side scans"&amp;IF(G2041="Y","; RED FLAG: filter out using Red flag column",""))</f>
        <v/>
      </c>
      <c r="BB2041" s="91" t="inlineStr">
        <is>
          <t>None</t>
        </is>
      </c>
      <c r="BC2041" s="92" t="inlineStr">
        <is>
          <t>N</t>
        </is>
      </c>
      <c r="BD2041" s="94" t="n"/>
      <c r="BE2041" s="94" t="n"/>
      <c r="BF2041" s="92">
        <f>IF(R2041*100000&gt;=Settings!$B$5,"Y","N")</f>
        <v/>
      </c>
      <c r="BG2041" s="91">
        <f>IF(F2041&gt;Settings!$B$6,"Y","N")</f>
        <v/>
      </c>
      <c r="BH2041" s="97" t="n">
        <v>-48.14</v>
      </c>
      <c r="BI2041" s="96" t="n">
        <v>-3.91</v>
      </c>
      <c r="BJ2041" s="96" t="n">
        <v>-10.21</v>
      </c>
      <c r="BK2041" s="96" t="n">
        <v>0.24</v>
      </c>
      <c r="BL2041" s="96" t="n">
        <v>12.62</v>
      </c>
      <c r="BM2041" s="96" t="n">
        <v>-44.55</v>
      </c>
      <c r="BN2041" s="97" t="n">
        <v>-4.07</v>
      </c>
      <c r="BO2041" s="96" t="n">
        <v>-4.35</v>
      </c>
      <c r="BP2041" s="96" t="n">
        <v>-5.99</v>
      </c>
      <c r="BQ2041" s="96" t="n">
        <v>-14.1</v>
      </c>
      <c r="BR2041" s="91" t="inlineStr">
        <is>
          <t>Stacked down</t>
        </is>
      </c>
      <c r="BS2041" s="91" t="inlineStr">
        <is>
          <t>None</t>
        </is>
      </c>
      <c r="BT2041" s="96" t="n">
        <v>32.6</v>
      </c>
      <c r="BU2041" s="91" t="inlineStr">
        <is>
          <t>N</t>
        </is>
      </c>
      <c r="BV2041" s="99">
        <f>IF(OR(BF2041&lt;&gt;"Y",BG2041&lt;&gt;"Y"),"",(AND(ISNUMBER(BQ2041),BQ2041&gt;0))+(BR2041="Stacked up")+(AND(ISNUMBER(BH2041),BH2041&gt;=-Settings!$B$17))+(AND(ISNUMBER(BK2041),ISNUMBER(BM2041),BK2041&gt;0,BM2041&gt;0))+(AND(ISNUMBER(AQ2041),AQ2041&gt;=Settings!$B$18))+(AND(ISNUMBER(BT2041),BT2041&gt;=Settings!$B$19,BT2041&lt;=Settings!$B$20))+(AND(ISNUMBER(AS2041),AS2041&gt;0))+(AND(ISNUMBER(T2041),ISNUMBER(M2041),T2041&gt;=Settings!$B$21,M2041&gt;0))+(AND(ISNUMBER(AD2041),ISNUMBER(M2041),AD2041&gt;=Settings!$B$22,M2041&gt;0))+(AY2041&gt;=1))</f>
        <v/>
      </c>
      <c r="BW2041" s="91">
        <f>IF(OR(AY2041=0,BF2041&lt;&gt;"Y",BG2041&lt;&gt;"Y"),"",1+SUMPRODUCT(($A$6:$A$2604=A2041)*($AY$6:$AY$2604&gt;0)*($BF$6:$BF$2604="Y")*($BG$6:$BG$2604="Y")*(($AY$6:$AY$2604&gt;AY2041)+($AY$6:$AY$2604=AY2041)*($AD$6:$AD$2604&gt;AD2041))))</f>
        <v/>
      </c>
    </row>
    <row r="2042" ht="23.85" customHeight="1" s="55">
      <c r="A2042" s="90" t="n">
        <v>46296</v>
      </c>
      <c r="B2042" s="91" t="inlineStr">
        <is>
          <t>BIMETAL</t>
        </is>
      </c>
      <c r="C2042" s="91" t="inlineStr">
        <is>
          <t>INE469A01019</t>
        </is>
      </c>
      <c r="D2042" s="91" t="n"/>
      <c r="E2042" s="91" t="inlineStr">
        <is>
          <t>None</t>
        </is>
      </c>
      <c r="F2042" s="93" t="n">
        <v>245</v>
      </c>
      <c r="G2042" s="92" t="inlineStr">
        <is>
          <t>N</t>
        </is>
      </c>
      <c r="H2042" s="94" t="n"/>
      <c r="I2042" s="91" t="inlineStr">
        <is>
          <t>N</t>
        </is>
      </c>
      <c r="J2042" s="92">
        <f>IF(K2042="","N","Y")</f>
        <v/>
      </c>
      <c r="K2042" s="94">
        <f>_xlfn.TEXTJOIN("; ",TRUE,IF(P2042="52-wk low","52-wk low",""),IF(AND(AD2042&gt;=Settings!$B$12,M2042&lt;0),"Distribution",""),IF(AND(AJ2042="Y",M2042&lt;0,AK2042&lt;-Settings!$B$13),"Long unwinding",""),IF(AND(AJ2042="Y",M2042&lt;0,AK2042&gt;Settings!$B$13),"Short buildup",""))</f>
        <v/>
      </c>
      <c r="L2042" s="95" t="n">
        <v>640</v>
      </c>
      <c r="M2042" s="96" t="n">
        <v>-1.38</v>
      </c>
      <c r="N2042" s="93" t="n">
        <v>1243</v>
      </c>
      <c r="O2042" s="91" t="inlineStr">
        <is>
          <t>None</t>
        </is>
      </c>
      <c r="P2042" s="91" t="inlineStr">
        <is>
          <t>None</t>
        </is>
      </c>
      <c r="Q2042" s="97" t="n">
        <v>0</v>
      </c>
      <c r="R2042" s="96" t="n">
        <v>0.01</v>
      </c>
      <c r="S2042" s="96" t="n">
        <v>0.88</v>
      </c>
      <c r="T2042" s="96" t="n">
        <v>0.88</v>
      </c>
      <c r="U2042" s="96" t="n">
        <v>0.51</v>
      </c>
      <c r="V2042" s="103" t="n">
        <v>0.59</v>
      </c>
      <c r="W2042" s="102" t="n"/>
      <c r="X2042" s="93" t="n"/>
      <c r="Y2042" s="91" t="inlineStr">
        <is>
          <t>None</t>
        </is>
      </c>
      <c r="Z2042" s="99" t="n">
        <v>87.47</v>
      </c>
      <c r="AA2042" s="96" t="n">
        <v>1.05</v>
      </c>
      <c r="AB2042" s="96" t="n">
        <v>1.07</v>
      </c>
      <c r="AC2042" s="96" t="n">
        <v>0.99</v>
      </c>
      <c r="AD2042" s="96" t="n">
        <v>0.96</v>
      </c>
      <c r="AE2042" s="96" t="n">
        <v>0.63</v>
      </c>
      <c r="AF2042" s="103" t="n">
        <v>1.1</v>
      </c>
      <c r="AG2042" s="91" t="inlineStr">
        <is>
          <t>Normal</t>
        </is>
      </c>
      <c r="AH2042" s="100" t="n">
        <v>0</v>
      </c>
      <c r="AI2042" s="101" t="n">
        <v>0</v>
      </c>
      <c r="AJ2042" s="92" t="inlineStr">
        <is>
          <t>N</t>
        </is>
      </c>
      <c r="AK2042" s="96" t="n"/>
      <c r="AL2042" s="91" t="inlineStr">
        <is>
          <t>n/a</t>
        </is>
      </c>
      <c r="AM2042" s="93" t="n"/>
      <c r="AN2042" s="92" t="inlineStr">
        <is>
          <t>None</t>
        </is>
      </c>
      <c r="AO2042" s="102" t="n">
        <v>0</v>
      </c>
      <c r="AP2042" s="103" t="n"/>
      <c r="AQ2042" s="102" t="n"/>
      <c r="AR2042" s="91" t="inlineStr">
        <is>
          <t>N</t>
        </is>
      </c>
      <c r="AS2042" s="104" t="n"/>
      <c r="AT2042" s="92">
        <f>IF(AND(P2042="52-wk high",T2042&gt;=Settings!$B$7),"Y","N")</f>
        <v/>
      </c>
      <c r="AU2042" s="91">
        <f>IF(AND(AD2042&gt;=Settings!$B$8,M2042&gt;0),"Y","N")</f>
        <v/>
      </c>
      <c r="AV2042" s="91">
        <f>IF(OR(AH2042&gt;Settings!$B$9,AI2042&gt;Settings!$B$9),"Y","N")</f>
        <v/>
      </c>
      <c r="AW2042" s="91">
        <f>IF(AJ2042&lt;&gt;"Y","n/a",IF(AND(M2042&gt;0,AK2042&gt;Settings!$B$10),"Y","N"))</f>
        <v/>
      </c>
      <c r="AX2042" s="91">
        <f>IF(AO2042&gt;=Settings!$B$11,"Y","N")</f>
        <v/>
      </c>
      <c r="AY2042" s="99">
        <f>(AT2042="Y")+(AU2042="Y")+(AV2042="Y")+(AW2042="Y")+(AX2042="Y")</f>
        <v/>
      </c>
      <c r="AZ2042" s="94">
        <f>IF(AY2042=0,"None",_xlfn.TEXTJOIN(", ",TRUE(),IF(AT2042="Y","Breakout",""),IF(AU2042="Y","Accumulation",""),IF(AV2042="Y","Institutional buying",""),IF(AW2042="Y","Long buildup",""),IF(AX2042="Y","Momentum leader","")))</f>
        <v/>
      </c>
      <c r="BA2042" s="94">
        <f>IF(BW2042="","","Passes "&amp;AY2042&amp;" of 5 buy-side scans"&amp;IF(G2042="Y","; RED FLAG: filter out using Red flag column",""))</f>
        <v/>
      </c>
      <c r="BB2042" s="91" t="inlineStr">
        <is>
          <t>None</t>
        </is>
      </c>
      <c r="BC2042" s="92" t="inlineStr">
        <is>
          <t>Y</t>
        </is>
      </c>
      <c r="BD2042" s="94" t="inlineStr">
        <is>
          <t>Few traders (&lt;100 unique PAN, 30 days)</t>
        </is>
      </c>
      <c r="BE2042" s="94" t="n"/>
      <c r="BF2042" s="92">
        <f>IF(R2042*100000&gt;=Settings!$B$5,"Y","N")</f>
        <v/>
      </c>
      <c r="BG2042" s="91">
        <f>IF(F2042&gt;Settings!$B$6,"Y","N")</f>
        <v/>
      </c>
      <c r="BH2042" s="97" t="n">
        <v>-14.75</v>
      </c>
      <c r="BI2042" s="96" t="n">
        <v>-2.9</v>
      </c>
      <c r="BJ2042" s="96" t="n">
        <v>-0.01</v>
      </c>
      <c r="BK2042" s="96" t="n">
        <v>0.17</v>
      </c>
      <c r="BL2042" s="96" t="n"/>
      <c r="BM2042" s="96" t="n"/>
      <c r="BN2042" s="97" t="n">
        <v>-0.61</v>
      </c>
      <c r="BO2042" s="96" t="n">
        <v>-0.29</v>
      </c>
      <c r="BP2042" s="96" t="n">
        <v>0.6899999999999999</v>
      </c>
      <c r="BQ2042" s="96" t="n"/>
      <c r="BR2042" s="91" t="n"/>
      <c r="BS2042" s="91" t="inlineStr">
        <is>
          <t>None</t>
        </is>
      </c>
      <c r="BT2042" s="96" t="n">
        <v>46.4</v>
      </c>
      <c r="BU2042" s="91" t="n"/>
      <c r="BV2042" s="99">
        <f>IF(OR(BF2042&lt;&gt;"Y",BG2042&lt;&gt;"Y"),"",(AND(ISNUMBER(BQ2042),BQ2042&gt;0))+(BR2042="Stacked up")+(AND(ISNUMBER(BH2042),BH2042&gt;=-Settings!$B$17))+(AND(ISNUMBER(BK2042),ISNUMBER(BM2042),BK2042&gt;0,BM2042&gt;0))+(AND(ISNUMBER(AQ2042),AQ2042&gt;=Settings!$B$18))+(AND(ISNUMBER(BT2042),BT2042&gt;=Settings!$B$19,BT2042&lt;=Settings!$B$20))+(AND(ISNUMBER(AS2042),AS2042&gt;0))+(AND(ISNUMBER(T2042),ISNUMBER(M2042),T2042&gt;=Settings!$B$21,M2042&gt;0))+(AND(ISNUMBER(AD2042),ISNUMBER(M2042),AD2042&gt;=Settings!$B$22,M2042&gt;0))+(AY2042&gt;=1))</f>
        <v/>
      </c>
      <c r="BW2042" s="91">
        <f>IF(OR(AY2042=0,BF2042&lt;&gt;"Y",BG2042&lt;&gt;"Y"),"",1+SUMPRODUCT(($A$6:$A$2604=A2042)*($AY$6:$AY$2604&gt;0)*($BF$6:$BF$2604="Y")*($BG$6:$BG$2604="Y")*(($AY$6:$AY$2604&gt;AY2042)+($AY$6:$AY$2604=AY2042)*($AD$6:$AD$2604&gt;AD2042))))</f>
        <v/>
      </c>
    </row>
    <row r="2043" ht="23.85" customHeight="1" s="55">
      <c r="A2043" s="90" t="n">
        <v>46296</v>
      </c>
      <c r="B2043" s="91" t="inlineStr">
        <is>
          <t>IVC</t>
        </is>
      </c>
      <c r="C2043" s="91" t="inlineStr">
        <is>
          <t>INE050B01023</t>
        </is>
      </c>
      <c r="D2043" s="91" t="n"/>
      <c r="E2043" s="91" t="inlineStr">
        <is>
          <t>None</t>
        </is>
      </c>
      <c r="F2043" s="93" t="n">
        <v>245</v>
      </c>
      <c r="G2043" s="92" t="inlineStr">
        <is>
          <t>Y</t>
        </is>
      </c>
      <c r="H2043" s="94" t="inlineStr">
        <is>
          <t>Long-term ASM Stage 1; Promoter pledge / encumbrance &gt; 50%</t>
        </is>
      </c>
      <c r="I2043" s="91" t="inlineStr">
        <is>
          <t>N</t>
        </is>
      </c>
      <c r="J2043" s="92">
        <f>IF(K2043="","N","Y")</f>
        <v/>
      </c>
      <c r="K2043" s="94">
        <f>_xlfn.TEXTJOIN("; ",TRUE,IF(P2043="52-wk low","52-wk low",""),IF(AND(AD2043&gt;=Settings!$B$12,M2043&lt;0),"Distribution",""),IF(AND(AJ2043="Y",M2043&lt;0,AK2043&lt;-Settings!$B$13),"Long unwinding",""),IF(AND(AJ2043="Y",M2043&lt;0,AK2043&gt;Settings!$B$13),"Short buildup",""))</f>
        <v/>
      </c>
      <c r="L2043" s="95" t="n">
        <v>7.81</v>
      </c>
      <c r="M2043" s="96" t="n">
        <v>0.13</v>
      </c>
      <c r="N2043" s="93" t="n">
        <v>541</v>
      </c>
      <c r="O2043" s="91" t="inlineStr">
        <is>
          <t>None</t>
        </is>
      </c>
      <c r="P2043" s="91" t="inlineStr">
        <is>
          <t>None</t>
        </is>
      </c>
      <c r="Q2043" s="97" t="n">
        <v>3.48</v>
      </c>
      <c r="R2043" s="96" t="n">
        <v>6.14</v>
      </c>
      <c r="S2043" s="96" t="n">
        <v>0.52</v>
      </c>
      <c r="T2043" s="96" t="n">
        <v>0.78</v>
      </c>
      <c r="U2043" s="96" t="n">
        <v>1.08</v>
      </c>
      <c r="V2043" s="103" t="n">
        <v>1.89</v>
      </c>
      <c r="W2043" s="102" t="n">
        <v>7</v>
      </c>
      <c r="X2043" s="93" t="n"/>
      <c r="Y2043" s="91" t="inlineStr">
        <is>
          <t>None</t>
        </is>
      </c>
      <c r="Z2043" s="99" t="n">
        <v>75.77</v>
      </c>
      <c r="AA2043" s="96" t="n">
        <v>1.1</v>
      </c>
      <c r="AB2043" s="96" t="n">
        <v>1.02</v>
      </c>
      <c r="AC2043" s="96" t="n">
        <v>0.59</v>
      </c>
      <c r="AD2043" s="96" t="n">
        <v>0.82</v>
      </c>
      <c r="AE2043" s="96" t="n">
        <v>1.12</v>
      </c>
      <c r="AF2043" s="103" t="n">
        <v>0.91</v>
      </c>
      <c r="AG2043" s="91" t="inlineStr">
        <is>
          <t>Normal</t>
        </is>
      </c>
      <c r="AH2043" s="100" t="n">
        <v>0</v>
      </c>
      <c r="AI2043" s="101" t="n">
        <v>0</v>
      </c>
      <c r="AJ2043" s="92" t="inlineStr">
        <is>
          <t>N</t>
        </is>
      </c>
      <c r="AK2043" s="96" t="n"/>
      <c r="AL2043" s="91" t="inlineStr">
        <is>
          <t>n/a</t>
        </is>
      </c>
      <c r="AM2043" s="93" t="n"/>
      <c r="AN2043" s="92" t="inlineStr">
        <is>
          <t>None</t>
        </is>
      </c>
      <c r="AO2043" s="102" t="n">
        <v>0</v>
      </c>
      <c r="AP2043" s="103" t="n">
        <v>0.99</v>
      </c>
      <c r="AQ2043" s="102" t="n">
        <v>61</v>
      </c>
      <c r="AR2043" s="91" t="inlineStr">
        <is>
          <t>N</t>
        </is>
      </c>
      <c r="AS2043" s="104" t="n"/>
      <c r="AT2043" s="92">
        <f>IF(AND(P2043="52-wk high",T2043&gt;=Settings!$B$7),"Y","N")</f>
        <v/>
      </c>
      <c r="AU2043" s="91">
        <f>IF(AND(AD2043&gt;=Settings!$B$8,M2043&gt;0),"Y","N")</f>
        <v/>
      </c>
      <c r="AV2043" s="91">
        <f>IF(OR(AH2043&gt;Settings!$B$9,AI2043&gt;Settings!$B$9),"Y","N")</f>
        <v/>
      </c>
      <c r="AW2043" s="91">
        <f>IF(AJ2043&lt;&gt;"Y","n/a",IF(AND(M2043&gt;0,AK2043&gt;Settings!$B$10),"Y","N"))</f>
        <v/>
      </c>
      <c r="AX2043" s="91">
        <f>IF(AO2043&gt;=Settings!$B$11,"Y","N")</f>
        <v/>
      </c>
      <c r="AY2043" s="99">
        <f>(AT2043="Y")+(AU2043="Y")+(AV2043="Y")+(AW2043="Y")+(AX2043="Y")</f>
        <v/>
      </c>
      <c r="AZ2043" s="94">
        <f>IF(AY2043=0,"None",_xlfn.TEXTJOIN(", ",TRUE(),IF(AT2043="Y","Breakout",""),IF(AU2043="Y","Accumulation",""),IF(AV2043="Y","Institutional buying",""),IF(AW2043="Y","Long buildup",""),IF(AX2043="Y","Momentum leader","")))</f>
        <v/>
      </c>
      <c r="BA2043" s="94">
        <f>IF(BW2043="","","Passes "&amp;AY2043&amp;" of 5 buy-side scans"&amp;IF(G2043="Y","; RED FLAG: filter out using Red flag column",""))</f>
        <v/>
      </c>
      <c r="BB2043" s="91" t="inlineStr">
        <is>
          <t>None</t>
        </is>
      </c>
      <c r="BC2043" s="92" t="inlineStr">
        <is>
          <t>N</t>
        </is>
      </c>
      <c r="BD2043" s="94" t="n"/>
      <c r="BE2043" s="94" t="n"/>
      <c r="BF2043" s="92">
        <f>IF(R2043*100000&gt;=Settings!$B$5,"Y","N")</f>
        <v/>
      </c>
      <c r="BG2043" s="91">
        <f>IF(F2043&gt;Settings!$B$6,"Y","N")</f>
        <v/>
      </c>
      <c r="BH2043" s="97" t="n">
        <v>-28.94</v>
      </c>
      <c r="BI2043" s="96" t="n">
        <v>1.43</v>
      </c>
      <c r="BJ2043" s="96" t="n">
        <v>-16.2</v>
      </c>
      <c r="BK2043" s="96" t="n">
        <v>-4.17</v>
      </c>
      <c r="BL2043" s="96" t="n">
        <v>17.09</v>
      </c>
      <c r="BM2043" s="96" t="n">
        <v>-3.1</v>
      </c>
      <c r="BN2043" s="97" t="n">
        <v>-4.49</v>
      </c>
      <c r="BO2043" s="96" t="n">
        <v>-6.42</v>
      </c>
      <c r="BP2043" s="96" t="n">
        <v>-5.32</v>
      </c>
      <c r="BQ2043" s="96" t="n">
        <v>-3.82</v>
      </c>
      <c r="BR2043" s="91" t="inlineStr">
        <is>
          <t>Mixed</t>
        </is>
      </c>
      <c r="BS2043" s="91" t="inlineStr">
        <is>
          <t>None</t>
        </is>
      </c>
      <c r="BT2043" s="96" t="n">
        <v>36.4</v>
      </c>
      <c r="BU2043" s="91" t="inlineStr">
        <is>
          <t>N</t>
        </is>
      </c>
      <c r="BV2043" s="99">
        <f>IF(OR(BF2043&lt;&gt;"Y",BG2043&lt;&gt;"Y"),"",(AND(ISNUMBER(BQ2043),BQ2043&gt;0))+(BR2043="Stacked up")+(AND(ISNUMBER(BH2043),BH2043&gt;=-Settings!$B$17))+(AND(ISNUMBER(BK2043),ISNUMBER(BM2043),BK2043&gt;0,BM2043&gt;0))+(AND(ISNUMBER(AQ2043),AQ2043&gt;=Settings!$B$18))+(AND(ISNUMBER(BT2043),BT2043&gt;=Settings!$B$19,BT2043&lt;=Settings!$B$20))+(AND(ISNUMBER(AS2043),AS2043&gt;0))+(AND(ISNUMBER(T2043),ISNUMBER(M2043),T2043&gt;=Settings!$B$21,M2043&gt;0))+(AND(ISNUMBER(AD2043),ISNUMBER(M2043),AD2043&gt;=Settings!$B$22,M2043&gt;0))+(AY2043&gt;=1))</f>
        <v/>
      </c>
      <c r="BW2043" s="91">
        <f>IF(OR(AY2043=0,BF2043&lt;&gt;"Y",BG2043&lt;&gt;"Y"),"",1+SUMPRODUCT(($A$6:$A$2604=A2043)*($AY$6:$AY$2604&gt;0)*($BF$6:$BF$2604="Y")*($BG$6:$BG$2604="Y")*(($AY$6:$AY$2604&gt;AY2043)+($AY$6:$AY$2604=AY2043)*($AD$6:$AD$2604&gt;AD2043))))</f>
        <v/>
      </c>
    </row>
    <row r="2044" ht="23.85" customHeight="1" s="55">
      <c r="A2044" s="90" t="n">
        <v>46296</v>
      </c>
      <c r="B2044" s="91" t="inlineStr">
        <is>
          <t>RNBDENIMS</t>
        </is>
      </c>
      <c r="C2044" s="91" t="inlineStr">
        <is>
          <t>INE012Q01039</t>
        </is>
      </c>
      <c r="D2044" s="91" t="n"/>
      <c r="E2044" s="91" t="inlineStr">
        <is>
          <t>None</t>
        </is>
      </c>
      <c r="F2044" s="93" t="n">
        <v>244</v>
      </c>
      <c r="G2044" s="92" t="inlineStr">
        <is>
          <t>Y</t>
        </is>
      </c>
      <c r="H2044" s="94" t="inlineStr">
        <is>
          <t>ESM Stage 1; T2T (BE series)</t>
        </is>
      </c>
      <c r="I2044" s="91" t="inlineStr">
        <is>
          <t>Y</t>
        </is>
      </c>
      <c r="J2044" s="92">
        <f>IF(K2044="","N","Y")</f>
        <v/>
      </c>
      <c r="K2044" s="94">
        <f>_xlfn.TEXTJOIN("; ",TRUE,IF(P2044="52-wk low","52-wk low",""),IF(AND(AD2044&gt;=Settings!$B$12,M2044&lt;0),"Distribution",""),IF(AND(AJ2044="Y",M2044&lt;0,AK2044&lt;-Settings!$B$13),"Long unwinding",""),IF(AND(AJ2044="Y",M2044&lt;0,AK2044&gt;Settings!$B$13),"Short buildup",""))</f>
        <v/>
      </c>
      <c r="L2044" s="95" t="n">
        <v>9.029999999999999</v>
      </c>
      <c r="M2044" s="96" t="n">
        <v>-0.88</v>
      </c>
      <c r="N2044" s="93" t="n">
        <v>977</v>
      </c>
      <c r="O2044" s="91" t="inlineStr">
        <is>
          <t>None</t>
        </is>
      </c>
      <c r="P2044" s="91" t="inlineStr">
        <is>
          <t>None</t>
        </is>
      </c>
      <c r="Q2044" s="97" t="n">
        <v>1.03</v>
      </c>
      <c r="R2044" s="96" t="n">
        <v>3.06</v>
      </c>
      <c r="S2044" s="96" t="n">
        <v>0.34</v>
      </c>
      <c r="T2044" s="96" t="n">
        <v>0.41</v>
      </c>
      <c r="U2044" s="96" t="n">
        <v>0.27</v>
      </c>
      <c r="V2044" s="103" t="n">
        <v>0.83</v>
      </c>
      <c r="W2044" s="102" t="n">
        <v>1</v>
      </c>
      <c r="X2044" s="93" t="n"/>
      <c r="Y2044" s="91" t="inlineStr">
        <is>
          <t>None</t>
        </is>
      </c>
      <c r="Z2044" s="99" t="n"/>
      <c r="AA2044" s="96" t="n"/>
      <c r="AB2044" s="96" t="n"/>
      <c r="AC2044" s="96" t="n"/>
      <c r="AD2044" s="96" t="n"/>
      <c r="AE2044" s="96" t="n"/>
      <c r="AF2044" s="103" t="n"/>
      <c r="AG2044" s="91" t="inlineStr">
        <is>
          <t>No delivery data</t>
        </is>
      </c>
      <c r="AH2044" s="100" t="n">
        <v>0</v>
      </c>
      <c r="AI2044" s="101" t="n">
        <v>0</v>
      </c>
      <c r="AJ2044" s="92" t="inlineStr">
        <is>
          <t>N</t>
        </is>
      </c>
      <c r="AK2044" s="96" t="n"/>
      <c r="AL2044" s="91" t="inlineStr">
        <is>
          <t>n/a</t>
        </is>
      </c>
      <c r="AM2044" s="93" t="n"/>
      <c r="AN2044" s="92" t="inlineStr">
        <is>
          <t>None</t>
        </is>
      </c>
      <c r="AO2044" s="102" t="n">
        <v>0</v>
      </c>
      <c r="AP2044" s="103" t="n"/>
      <c r="AQ2044" s="102" t="n"/>
      <c r="AR2044" s="91" t="inlineStr">
        <is>
          <t>N</t>
        </is>
      </c>
      <c r="AS2044" s="104" t="n"/>
      <c r="AT2044" s="92">
        <f>IF(AND(P2044="52-wk high",T2044&gt;=Settings!$B$7),"Y","N")</f>
        <v/>
      </c>
      <c r="AU2044" s="91">
        <f>IF(AND(AD2044&gt;=Settings!$B$8,M2044&gt;0),"Y","N")</f>
        <v/>
      </c>
      <c r="AV2044" s="91">
        <f>IF(OR(AH2044&gt;Settings!$B$9,AI2044&gt;Settings!$B$9),"Y","N")</f>
        <v/>
      </c>
      <c r="AW2044" s="91">
        <f>IF(AJ2044&lt;&gt;"Y","n/a",IF(AND(M2044&gt;0,AK2044&gt;Settings!$B$10),"Y","N"))</f>
        <v/>
      </c>
      <c r="AX2044" s="91">
        <f>IF(AO2044&gt;=Settings!$B$11,"Y","N")</f>
        <v/>
      </c>
      <c r="AY2044" s="99">
        <f>(AT2044="Y")+(AU2044="Y")+(AV2044="Y")+(AW2044="Y")+(AX2044="Y")</f>
        <v/>
      </c>
      <c r="AZ2044" s="94">
        <f>IF(AY2044=0,"None",_xlfn.TEXTJOIN(", ",TRUE(),IF(AT2044="Y","Breakout",""),IF(AU2044="Y","Accumulation",""),IF(AV2044="Y","Institutional buying",""),IF(AW2044="Y","Long buildup",""),IF(AX2044="Y","Momentum leader","")))</f>
        <v/>
      </c>
      <c r="BA2044" s="94">
        <f>IF(BW2044="","","Passes "&amp;AY2044&amp;" of 5 buy-side scans"&amp;IF(G2044="Y","; RED FLAG: filter out using Red flag column",""))</f>
        <v/>
      </c>
      <c r="BB2044" s="91" t="inlineStr">
        <is>
          <t>None</t>
        </is>
      </c>
      <c r="BC2044" s="92" t="inlineStr">
        <is>
          <t>N</t>
        </is>
      </c>
      <c r="BD2044" s="94" t="n"/>
      <c r="BE2044" s="94" t="inlineStr">
        <is>
          <t>BONUS 1:2, ex 02-Apr-2026</t>
        </is>
      </c>
      <c r="BF2044" s="92">
        <f>IF(R2044*100000&gt;=Settings!$B$5,"Y","N")</f>
        <v/>
      </c>
      <c r="BG2044" s="91">
        <f>IF(F2044&gt;Settings!$B$6,"Y","N")</f>
        <v/>
      </c>
      <c r="BH2044" s="97" t="n">
        <v>-86.66</v>
      </c>
      <c r="BI2044" s="96" t="n">
        <v>-1.2</v>
      </c>
      <c r="BJ2044" s="96" t="n">
        <v>-16.62</v>
      </c>
      <c r="BK2044" s="96" t="n">
        <v>-12.84</v>
      </c>
      <c r="BL2044" s="96" t="n"/>
      <c r="BM2044" s="96" t="n"/>
      <c r="BN2044" s="97" t="n">
        <v>-2.42</v>
      </c>
      <c r="BO2044" s="96" t="n">
        <v>-5.4</v>
      </c>
      <c r="BP2044" s="96" t="n">
        <v>-15.69</v>
      </c>
      <c r="BQ2044" s="96" t="n"/>
      <c r="BR2044" s="91" t="n"/>
      <c r="BS2044" s="91" t="inlineStr">
        <is>
          <t>None</t>
        </is>
      </c>
      <c r="BT2044" s="96" t="n">
        <v>42.4</v>
      </c>
      <c r="BU2044" s="91" t="n"/>
      <c r="BV2044" s="99">
        <f>IF(OR(BF2044&lt;&gt;"Y",BG2044&lt;&gt;"Y"),"",(AND(ISNUMBER(BQ2044),BQ2044&gt;0))+(BR2044="Stacked up")+(AND(ISNUMBER(BH2044),BH2044&gt;=-Settings!$B$17))+(AND(ISNUMBER(BK2044),ISNUMBER(BM2044),BK2044&gt;0,BM2044&gt;0))+(AND(ISNUMBER(AQ2044),AQ2044&gt;=Settings!$B$18))+(AND(ISNUMBER(BT2044),BT2044&gt;=Settings!$B$19,BT2044&lt;=Settings!$B$20))+(AND(ISNUMBER(AS2044),AS2044&gt;0))+(AND(ISNUMBER(T2044),ISNUMBER(M2044),T2044&gt;=Settings!$B$21,M2044&gt;0))+(AND(ISNUMBER(AD2044),ISNUMBER(M2044),AD2044&gt;=Settings!$B$22,M2044&gt;0))+(AY2044&gt;=1))</f>
        <v/>
      </c>
      <c r="BW2044" s="91">
        <f>IF(OR(AY2044=0,BF2044&lt;&gt;"Y",BG2044&lt;&gt;"Y"),"",1+SUMPRODUCT(($A$6:$A$2604=A2044)*($AY$6:$AY$2604&gt;0)*($BF$6:$BF$2604="Y")*($BG$6:$BG$2604="Y")*(($AY$6:$AY$2604&gt;AY2044)+($AY$6:$AY$2604=AY2044)*($AD$6:$AD$2604&gt;AD2044))))</f>
        <v/>
      </c>
    </row>
    <row r="2045" ht="23.85" customHeight="1" s="55">
      <c r="A2045" s="90" t="n">
        <v>46296</v>
      </c>
      <c r="B2045" s="91" t="inlineStr">
        <is>
          <t>SRD</t>
        </is>
      </c>
      <c r="C2045" s="91" t="inlineStr">
        <is>
          <t>INE01NE01012</t>
        </is>
      </c>
      <c r="D2045" s="91" t="n"/>
      <c r="E2045" s="91" t="inlineStr">
        <is>
          <t>None</t>
        </is>
      </c>
      <c r="F2045" s="93" t="n">
        <v>244</v>
      </c>
      <c r="G2045" s="92" t="inlineStr">
        <is>
          <t>N</t>
        </is>
      </c>
      <c r="H2045" s="94" t="n"/>
      <c r="I2045" s="91" t="inlineStr">
        <is>
          <t>N</t>
        </is>
      </c>
      <c r="J2045" s="92">
        <f>IF(K2045="","N","Y")</f>
        <v/>
      </c>
      <c r="K2045" s="94">
        <f>_xlfn.TEXTJOIN("; ",TRUE,IF(P2045="52-wk low","52-wk low",""),IF(AND(AD2045&gt;=Settings!$B$12,M2045&lt;0),"Distribution",""),IF(AND(AJ2045="Y",M2045&lt;0,AK2045&lt;-Settings!$B$13),"Long unwinding",""),IF(AND(AJ2045="Y",M2045&lt;0,AK2045&gt;Settings!$B$13),"Short buildup",""))</f>
        <v/>
      </c>
      <c r="L2045" s="95" t="n">
        <v>38.08</v>
      </c>
      <c r="M2045" s="96" t="n">
        <v>-1.19</v>
      </c>
      <c r="N2045" s="93" t="n">
        <v>1139</v>
      </c>
      <c r="O2045" s="91" t="inlineStr">
        <is>
          <t>None</t>
        </is>
      </c>
      <c r="P2045" s="91" t="inlineStr">
        <is>
          <t>None</t>
        </is>
      </c>
      <c r="Q2045" s="97" t="n">
        <v>0.03</v>
      </c>
      <c r="R2045" s="96" t="n">
        <v>0.32</v>
      </c>
      <c r="S2045" s="96" t="n">
        <v>0.09</v>
      </c>
      <c r="T2045" s="96" t="n">
        <v>0.09</v>
      </c>
      <c r="U2045" s="96" t="n">
        <v>0.08</v>
      </c>
      <c r="V2045" s="103" t="n">
        <v>0.9</v>
      </c>
      <c r="W2045" s="102" t="n">
        <v>8</v>
      </c>
      <c r="X2045" s="93" t="n"/>
      <c r="Y2045" s="91" t="inlineStr">
        <is>
          <t>None</t>
        </is>
      </c>
      <c r="Z2045" s="99" t="n">
        <v>70.95</v>
      </c>
      <c r="AA2045" s="96" t="n">
        <v>0.92</v>
      </c>
      <c r="AB2045" s="96" t="n">
        <v>0.9</v>
      </c>
      <c r="AC2045" s="96" t="n">
        <v>0.08</v>
      </c>
      <c r="AD2045" s="96" t="n">
        <v>0.09</v>
      </c>
      <c r="AE2045" s="96" t="n">
        <v>0.08</v>
      </c>
      <c r="AF2045" s="103" t="n">
        <v>1.04</v>
      </c>
      <c r="AG2045" s="91" t="inlineStr">
        <is>
          <t>Normal</t>
        </is>
      </c>
      <c r="AH2045" s="100" t="n">
        <v>0</v>
      </c>
      <c r="AI2045" s="101" t="n">
        <v>0</v>
      </c>
      <c r="AJ2045" s="92" t="inlineStr">
        <is>
          <t>N</t>
        </is>
      </c>
      <c r="AK2045" s="96" t="n"/>
      <c r="AL2045" s="91" t="inlineStr">
        <is>
          <t>n/a</t>
        </is>
      </c>
      <c r="AM2045" s="93" t="n"/>
      <c r="AN2045" s="92" t="inlineStr">
        <is>
          <t>None</t>
        </is>
      </c>
      <c r="AO2045" s="102" t="n">
        <v>0</v>
      </c>
      <c r="AP2045" s="103" t="n">
        <v>0.57</v>
      </c>
      <c r="AQ2045" s="102" t="n">
        <v>13</v>
      </c>
      <c r="AR2045" s="91" t="inlineStr">
        <is>
          <t>N</t>
        </is>
      </c>
      <c r="AS2045" s="104" t="n"/>
      <c r="AT2045" s="92">
        <f>IF(AND(P2045="52-wk high",T2045&gt;=Settings!$B$7),"Y","N")</f>
        <v/>
      </c>
      <c r="AU2045" s="91">
        <f>IF(AND(AD2045&gt;=Settings!$B$8,M2045&gt;0),"Y","N")</f>
        <v/>
      </c>
      <c r="AV2045" s="91">
        <f>IF(OR(AH2045&gt;Settings!$B$9,AI2045&gt;Settings!$B$9),"Y","N")</f>
        <v/>
      </c>
      <c r="AW2045" s="91">
        <f>IF(AJ2045&lt;&gt;"Y","n/a",IF(AND(M2045&gt;0,AK2045&gt;Settings!$B$10),"Y","N"))</f>
        <v/>
      </c>
      <c r="AX2045" s="91">
        <f>IF(AO2045&gt;=Settings!$B$11,"Y","N")</f>
        <v/>
      </c>
      <c r="AY2045" s="99">
        <f>(AT2045="Y")+(AU2045="Y")+(AV2045="Y")+(AW2045="Y")+(AX2045="Y")</f>
        <v/>
      </c>
      <c r="AZ2045" s="94">
        <f>IF(AY2045=0,"None",_xlfn.TEXTJOIN(", ",TRUE(),IF(AT2045="Y","Breakout",""),IF(AU2045="Y","Accumulation",""),IF(AV2045="Y","Institutional buying",""),IF(AW2045="Y","Long buildup",""),IF(AX2045="Y","Momentum leader","")))</f>
        <v/>
      </c>
      <c r="BA2045" s="94">
        <f>IF(BW2045="","","Passes "&amp;AY2045&amp;" of 5 buy-side scans"&amp;IF(G2045="Y","; RED FLAG: filter out using Red flag column",""))</f>
        <v/>
      </c>
      <c r="BB2045" s="91" t="inlineStr">
        <is>
          <t>None</t>
        </is>
      </c>
      <c r="BC2045" s="92" t="inlineStr">
        <is>
          <t>Y</t>
        </is>
      </c>
      <c r="BD2045" s="94" t="inlineStr">
        <is>
          <t>Few traders (&lt;100 unique PAN, 30 days)</t>
        </is>
      </c>
      <c r="BE2045" s="94" t="n"/>
      <c r="BF2045" s="92">
        <f>IF(R2045*100000&gt;=Settings!$B$5,"Y","N")</f>
        <v/>
      </c>
      <c r="BG2045" s="91">
        <f>IF(F2045&gt;Settings!$B$6,"Y","N")</f>
        <v/>
      </c>
      <c r="BH2045" s="97" t="n">
        <v>-49.76</v>
      </c>
      <c r="BI2045" s="96" t="n">
        <v>-3.47</v>
      </c>
      <c r="BJ2045" s="96" t="n">
        <v>-3.89</v>
      </c>
      <c r="BK2045" s="96" t="n">
        <v>-4.49</v>
      </c>
      <c r="BL2045" s="96" t="n">
        <v>-11.32</v>
      </c>
      <c r="BM2045" s="96" t="n">
        <v>-41.92</v>
      </c>
      <c r="BN2045" s="97" t="n">
        <v>-3</v>
      </c>
      <c r="BO2045" s="96" t="n">
        <v>-3.53</v>
      </c>
      <c r="BP2045" s="96" t="n">
        <v>-7.34</v>
      </c>
      <c r="BQ2045" s="96" t="n">
        <v>-17.89</v>
      </c>
      <c r="BR2045" s="91" t="inlineStr">
        <is>
          <t>Stacked down</t>
        </is>
      </c>
      <c r="BS2045" s="91" t="inlineStr">
        <is>
          <t>None</t>
        </is>
      </c>
      <c r="BT2045" s="96" t="n">
        <v>35.9</v>
      </c>
      <c r="BU2045" s="91" t="inlineStr">
        <is>
          <t>N</t>
        </is>
      </c>
      <c r="BV2045" s="99">
        <f>IF(OR(BF2045&lt;&gt;"Y",BG2045&lt;&gt;"Y"),"",(AND(ISNUMBER(BQ2045),BQ2045&gt;0))+(BR2045="Stacked up")+(AND(ISNUMBER(BH2045),BH2045&gt;=-Settings!$B$17))+(AND(ISNUMBER(BK2045),ISNUMBER(BM2045),BK2045&gt;0,BM2045&gt;0))+(AND(ISNUMBER(AQ2045),AQ2045&gt;=Settings!$B$18))+(AND(ISNUMBER(BT2045),BT2045&gt;=Settings!$B$19,BT2045&lt;=Settings!$B$20))+(AND(ISNUMBER(AS2045),AS2045&gt;0))+(AND(ISNUMBER(T2045),ISNUMBER(M2045),T2045&gt;=Settings!$B$21,M2045&gt;0))+(AND(ISNUMBER(AD2045),ISNUMBER(M2045),AD2045&gt;=Settings!$B$22,M2045&gt;0))+(AY2045&gt;=1))</f>
        <v/>
      </c>
      <c r="BW2045" s="91">
        <f>IF(OR(AY2045=0,BF2045&lt;&gt;"Y",BG2045&lt;&gt;"Y"),"",1+SUMPRODUCT(($A$6:$A$2604=A2045)*($AY$6:$AY$2604&gt;0)*($BF$6:$BF$2604="Y")*($BG$6:$BG$2604="Y")*(($AY$6:$AY$2604&gt;AY2045)+($AY$6:$AY$2604=AY2045)*($AD$6:$AD$2604&gt;AD2045))))</f>
        <v/>
      </c>
    </row>
    <row r="2046" ht="23.85" customHeight="1" s="55">
      <c r="A2046" s="90" t="n">
        <v>46296</v>
      </c>
      <c r="B2046" s="91" t="inlineStr">
        <is>
          <t>DSFCL</t>
        </is>
      </c>
      <c r="C2046" s="91" t="inlineStr">
        <is>
          <t>INE0OFM01015</t>
        </is>
      </c>
      <c r="D2046" s="91" t="n"/>
      <c r="E2046" s="91" t="inlineStr">
        <is>
          <t>None</t>
        </is>
      </c>
      <c r="F2046" s="93" t="n">
        <v>243</v>
      </c>
      <c r="G2046" s="92" t="inlineStr">
        <is>
          <t>Y</t>
        </is>
      </c>
      <c r="H2046" s="94" t="inlineStr">
        <is>
          <t>T2T (BE series)</t>
        </is>
      </c>
      <c r="I2046" s="91" t="inlineStr">
        <is>
          <t>Y</t>
        </is>
      </c>
      <c r="J2046" s="92">
        <f>IF(K2046="","N","Y")</f>
        <v/>
      </c>
      <c r="K2046" s="94">
        <f>_xlfn.TEXTJOIN("; ",TRUE,IF(P2046="52-wk low","52-wk low",""),IF(AND(AD2046&gt;=Settings!$B$12,M2046&lt;0),"Distribution",""),IF(AND(AJ2046="Y",M2046&lt;0,AK2046&lt;-Settings!$B$13),"Long unwinding",""),IF(AND(AJ2046="Y",M2046&lt;0,AK2046&gt;Settings!$B$13),"Short buildup",""))</f>
        <v/>
      </c>
      <c r="L2046" s="95" t="n">
        <v>27.9</v>
      </c>
      <c r="M2046" s="96" t="n">
        <v>-3.59</v>
      </c>
      <c r="N2046" s="93" t="n">
        <v>2251</v>
      </c>
      <c r="O2046" s="91" t="inlineStr">
        <is>
          <t>None</t>
        </is>
      </c>
      <c r="P2046" s="91" t="inlineStr">
        <is>
          <t>None</t>
        </is>
      </c>
      <c r="Q2046" s="97" t="n">
        <v>0.88</v>
      </c>
      <c r="R2046" s="96" t="n">
        <v>0.8</v>
      </c>
      <c r="S2046" s="96" t="n">
        <v>1.14</v>
      </c>
      <c r="T2046" s="96" t="n">
        <v>1.73</v>
      </c>
      <c r="U2046" s="96" t="n">
        <v>1.42</v>
      </c>
      <c r="V2046" s="103" t="n">
        <v>1.31</v>
      </c>
      <c r="W2046" s="102" t="n">
        <v>11</v>
      </c>
      <c r="X2046" s="93" t="n"/>
      <c r="Y2046" s="91" t="inlineStr">
        <is>
          <t>None</t>
        </is>
      </c>
      <c r="Z2046" s="99" t="n"/>
      <c r="AA2046" s="96" t="n"/>
      <c r="AB2046" s="96" t="n"/>
      <c r="AC2046" s="96" t="n"/>
      <c r="AD2046" s="96" t="n"/>
      <c r="AE2046" s="96" t="n"/>
      <c r="AF2046" s="103" t="n"/>
      <c r="AG2046" s="91" t="inlineStr">
        <is>
          <t>No delivery data</t>
        </is>
      </c>
      <c r="AH2046" s="100" t="n">
        <v>0</v>
      </c>
      <c r="AI2046" s="101" t="n">
        <v>0</v>
      </c>
      <c r="AJ2046" s="92" t="inlineStr">
        <is>
          <t>N</t>
        </is>
      </c>
      <c r="AK2046" s="96" t="n"/>
      <c r="AL2046" s="91" t="inlineStr">
        <is>
          <t>n/a</t>
        </is>
      </c>
      <c r="AM2046" s="93" t="n"/>
      <c r="AN2046" s="92" t="inlineStr">
        <is>
          <t>None</t>
        </is>
      </c>
      <c r="AO2046" s="102" t="n">
        <v>0</v>
      </c>
      <c r="AP2046" s="103" t="n"/>
      <c r="AQ2046" s="102" t="n"/>
      <c r="AR2046" s="91" t="inlineStr">
        <is>
          <t>N</t>
        </is>
      </c>
      <c r="AS2046" s="104" t="n"/>
      <c r="AT2046" s="92">
        <f>IF(AND(P2046="52-wk high",T2046&gt;=Settings!$B$7),"Y","N")</f>
        <v/>
      </c>
      <c r="AU2046" s="91">
        <f>IF(AND(AD2046&gt;=Settings!$B$8,M2046&gt;0),"Y","N")</f>
        <v/>
      </c>
      <c r="AV2046" s="91">
        <f>IF(OR(AH2046&gt;Settings!$B$9,AI2046&gt;Settings!$B$9),"Y","N")</f>
        <v/>
      </c>
      <c r="AW2046" s="91">
        <f>IF(AJ2046&lt;&gt;"Y","n/a",IF(AND(M2046&gt;0,AK2046&gt;Settings!$B$10),"Y","N"))</f>
        <v/>
      </c>
      <c r="AX2046" s="91">
        <f>IF(AO2046&gt;=Settings!$B$11,"Y","N")</f>
        <v/>
      </c>
      <c r="AY2046" s="99">
        <f>(AT2046="Y")+(AU2046="Y")+(AV2046="Y")+(AW2046="Y")+(AX2046="Y")</f>
        <v/>
      </c>
      <c r="AZ2046" s="94">
        <f>IF(AY2046=0,"None",_xlfn.TEXTJOIN(", ",TRUE(),IF(AT2046="Y","Breakout",""),IF(AU2046="Y","Accumulation",""),IF(AV2046="Y","Institutional buying",""),IF(AW2046="Y","Long buildup",""),IF(AX2046="Y","Momentum leader","")))</f>
        <v/>
      </c>
      <c r="BA2046" s="94">
        <f>IF(BW2046="","","Passes "&amp;AY2046&amp;" of 5 buy-side scans"&amp;IF(G2046="Y","; RED FLAG: filter out using Red flag column",""))</f>
        <v/>
      </c>
      <c r="BB2046" s="91" t="inlineStr">
        <is>
          <t>None</t>
        </is>
      </c>
      <c r="BC2046" s="92" t="inlineStr">
        <is>
          <t>Y</t>
        </is>
      </c>
      <c r="BD2046" s="94" t="inlineStr">
        <is>
          <t>EPS zero</t>
        </is>
      </c>
      <c r="BE2046" s="94" t="n"/>
      <c r="BF2046" s="92">
        <f>IF(R2046*100000&gt;=Settings!$B$5,"Y","N")</f>
        <v/>
      </c>
      <c r="BG2046" s="91">
        <f>IF(F2046&gt;Settings!$B$6,"Y","N")</f>
        <v/>
      </c>
      <c r="BH2046" s="97" t="n">
        <v>-46.86</v>
      </c>
      <c r="BI2046" s="96" t="n">
        <v>-11.65</v>
      </c>
      <c r="BJ2046" s="96" t="n">
        <v>7.02</v>
      </c>
      <c r="BK2046" s="96" t="n">
        <v>13.32</v>
      </c>
      <c r="BL2046" s="96" t="n">
        <v>47.46</v>
      </c>
      <c r="BM2046" s="96" t="n"/>
      <c r="BN2046" s="97" t="n">
        <v>-0.36</v>
      </c>
      <c r="BO2046" s="96" t="n">
        <v>3.44</v>
      </c>
      <c r="BP2046" s="96" t="n">
        <v>2.07</v>
      </c>
      <c r="BQ2046" s="96" t="n"/>
      <c r="BR2046" s="91" t="n"/>
      <c r="BS2046" s="91" t="inlineStr">
        <is>
          <t>None</t>
        </is>
      </c>
      <c r="BT2046" s="96" t="n">
        <v>47.8</v>
      </c>
      <c r="BU2046" s="91" t="n"/>
      <c r="BV2046" s="99">
        <f>IF(OR(BF2046&lt;&gt;"Y",BG2046&lt;&gt;"Y"),"",(AND(ISNUMBER(BQ2046),BQ2046&gt;0))+(BR2046="Stacked up")+(AND(ISNUMBER(BH2046),BH2046&gt;=-Settings!$B$17))+(AND(ISNUMBER(BK2046),ISNUMBER(BM2046),BK2046&gt;0,BM2046&gt;0))+(AND(ISNUMBER(AQ2046),AQ2046&gt;=Settings!$B$18))+(AND(ISNUMBER(BT2046),BT2046&gt;=Settings!$B$19,BT2046&lt;=Settings!$B$20))+(AND(ISNUMBER(AS2046),AS2046&gt;0))+(AND(ISNUMBER(T2046),ISNUMBER(M2046),T2046&gt;=Settings!$B$21,M2046&gt;0))+(AND(ISNUMBER(AD2046),ISNUMBER(M2046),AD2046&gt;=Settings!$B$22,M2046&gt;0))+(AY2046&gt;=1))</f>
        <v/>
      </c>
      <c r="BW2046" s="91">
        <f>IF(OR(AY2046=0,BF2046&lt;&gt;"Y",BG2046&lt;&gt;"Y"),"",1+SUMPRODUCT(($A$6:$A$2604=A2046)*($AY$6:$AY$2604&gt;0)*($BF$6:$BF$2604="Y")*($BG$6:$BG$2604="Y")*(($AY$6:$AY$2604&gt;AY2046)+($AY$6:$AY$2604=AY2046)*($AD$6:$AD$2604&gt;AD2046))))</f>
        <v/>
      </c>
    </row>
    <row r="2047" ht="23.85" customHeight="1" s="55">
      <c r="A2047" s="90" t="n">
        <v>46296</v>
      </c>
      <c r="B2047" s="91" t="inlineStr">
        <is>
          <t>SAHLIBHFI</t>
        </is>
      </c>
      <c r="C2047" s="91" t="inlineStr">
        <is>
          <t>INE861D01011</t>
        </is>
      </c>
      <c r="D2047" s="91" t="n"/>
      <c r="E2047" s="91" t="inlineStr">
        <is>
          <t>None</t>
        </is>
      </c>
      <c r="F2047" s="93" t="n">
        <v>243</v>
      </c>
      <c r="G2047" s="92" t="inlineStr">
        <is>
          <t>N</t>
        </is>
      </c>
      <c r="H2047" s="94" t="n"/>
      <c r="I2047" s="91" t="inlineStr">
        <is>
          <t>N</t>
        </is>
      </c>
      <c r="J2047" s="92">
        <f>IF(K2047="","N","Y")</f>
        <v/>
      </c>
      <c r="K2047" s="94">
        <f>_xlfn.TEXTJOIN("; ",TRUE,IF(P2047="52-wk low","52-wk low",""),IF(AND(AD2047&gt;=Settings!$B$12,M2047&lt;0),"Distribution",""),IF(AND(AJ2047="Y",M2047&lt;0,AK2047&lt;-Settings!$B$13),"Long unwinding",""),IF(AND(AJ2047="Y",M2047&lt;0,AK2047&gt;Settings!$B$13),"Short buildup",""))</f>
        <v/>
      </c>
      <c r="L2047" s="95" t="n">
        <v>78.73999999999999</v>
      </c>
      <c r="M2047" s="96" t="n">
        <v>-0.13</v>
      </c>
      <c r="N2047" s="93" t="n">
        <v>654</v>
      </c>
      <c r="O2047" s="91" t="inlineStr">
        <is>
          <t>None</t>
        </is>
      </c>
      <c r="P2047" s="91" t="inlineStr">
        <is>
          <t>None</t>
        </is>
      </c>
      <c r="Q2047" s="97" t="n">
        <v>0.24</v>
      </c>
      <c r="R2047" s="96" t="n">
        <v>0.31</v>
      </c>
      <c r="S2047" s="96" t="n">
        <v>0.21</v>
      </c>
      <c r="T2047" s="96" t="n">
        <v>0.37</v>
      </c>
      <c r="U2047" s="96" t="n">
        <v>0.54</v>
      </c>
      <c r="V2047" s="103" t="n">
        <v>0.68</v>
      </c>
      <c r="W2047" s="102" t="n">
        <v>1</v>
      </c>
      <c r="X2047" s="93" t="n"/>
      <c r="Y2047" s="91" t="inlineStr">
        <is>
          <t>None</t>
        </is>
      </c>
      <c r="Z2047" s="99" t="n">
        <v>79.8</v>
      </c>
      <c r="AA2047" s="96" t="n">
        <v>1.4</v>
      </c>
      <c r="AB2047" s="96" t="n">
        <v>1.06</v>
      </c>
      <c r="AC2047" s="96" t="n">
        <v>0.29</v>
      </c>
      <c r="AD2047" s="96" t="n">
        <v>0.44</v>
      </c>
      <c r="AE2047" s="96" t="n">
        <v>0.67</v>
      </c>
      <c r="AF2047" s="103" t="n">
        <v>0.87</v>
      </c>
      <c r="AG2047" s="91" t="inlineStr">
        <is>
          <t>Normal</t>
        </is>
      </c>
      <c r="AH2047" s="100" t="n">
        <v>0</v>
      </c>
      <c r="AI2047" s="101" t="n">
        <v>0</v>
      </c>
      <c r="AJ2047" s="92" t="inlineStr">
        <is>
          <t>N</t>
        </is>
      </c>
      <c r="AK2047" s="96" t="n"/>
      <c r="AL2047" s="91" t="inlineStr">
        <is>
          <t>n/a</t>
        </is>
      </c>
      <c r="AM2047" s="93" t="n"/>
      <c r="AN2047" s="92" t="inlineStr">
        <is>
          <t>None</t>
        </is>
      </c>
      <c r="AO2047" s="102" t="n">
        <v>0</v>
      </c>
      <c r="AP2047" s="103" t="n"/>
      <c r="AQ2047" s="102" t="n"/>
      <c r="AR2047" s="91" t="inlineStr">
        <is>
          <t>N</t>
        </is>
      </c>
      <c r="AS2047" s="104" t="n"/>
      <c r="AT2047" s="92">
        <f>IF(AND(P2047="52-wk high",T2047&gt;=Settings!$B$7),"Y","N")</f>
        <v/>
      </c>
      <c r="AU2047" s="91">
        <f>IF(AND(AD2047&gt;=Settings!$B$8,M2047&gt;0),"Y","N")</f>
        <v/>
      </c>
      <c r="AV2047" s="91">
        <f>IF(OR(AH2047&gt;Settings!$B$9,AI2047&gt;Settings!$B$9),"Y","N")</f>
        <v/>
      </c>
      <c r="AW2047" s="91">
        <f>IF(AJ2047&lt;&gt;"Y","n/a",IF(AND(M2047&gt;0,AK2047&gt;Settings!$B$10),"Y","N"))</f>
        <v/>
      </c>
      <c r="AX2047" s="91">
        <f>IF(AO2047&gt;=Settings!$B$11,"Y","N")</f>
        <v/>
      </c>
      <c r="AY2047" s="99">
        <f>(AT2047="Y")+(AU2047="Y")+(AV2047="Y")+(AW2047="Y")+(AX2047="Y")</f>
        <v/>
      </c>
      <c r="AZ2047" s="94">
        <f>IF(AY2047=0,"None",_xlfn.TEXTJOIN(", ",TRUE(),IF(AT2047="Y","Breakout",""),IF(AU2047="Y","Accumulation",""),IF(AV2047="Y","Institutional buying",""),IF(AW2047="Y","Long buildup",""),IF(AX2047="Y","Momentum leader","")))</f>
        <v/>
      </c>
      <c r="BA2047" s="94">
        <f>IF(BW2047="","","Passes "&amp;AY2047&amp;" of 5 buy-side scans"&amp;IF(G2047="Y","; RED FLAG: filter out using Red flag column",""))</f>
        <v/>
      </c>
      <c r="BB2047" s="91" t="inlineStr">
        <is>
          <t>None</t>
        </is>
      </c>
      <c r="BC2047" s="92" t="inlineStr">
        <is>
          <t>N</t>
        </is>
      </c>
      <c r="BD2047" s="94" t="n"/>
      <c r="BE2047" s="94" t="n"/>
      <c r="BF2047" s="92">
        <f>IF(R2047*100000&gt;=Settings!$B$5,"Y","N")</f>
        <v/>
      </c>
      <c r="BG2047" s="91">
        <f>IF(F2047&gt;Settings!$B$6,"Y","N")</f>
        <v/>
      </c>
      <c r="BH2047" s="97" t="n">
        <v>-14.37</v>
      </c>
      <c r="BI2047" s="96" t="n">
        <v>0.64</v>
      </c>
      <c r="BJ2047" s="96" t="n">
        <v>4.18</v>
      </c>
      <c r="BK2047" s="96" t="n">
        <v>1.01</v>
      </c>
      <c r="BL2047" s="96" t="n"/>
      <c r="BM2047" s="96" t="n"/>
      <c r="BN2047" s="97" t="n">
        <v>0.3</v>
      </c>
      <c r="BO2047" s="96" t="n">
        <v>0.42</v>
      </c>
      <c r="BP2047" s="96" t="n">
        <v>0.05</v>
      </c>
      <c r="BQ2047" s="96" t="n"/>
      <c r="BR2047" s="91" t="n"/>
      <c r="BS2047" s="91" t="inlineStr">
        <is>
          <t>None</t>
        </is>
      </c>
      <c r="BT2047" s="96" t="n">
        <v>51.3</v>
      </c>
      <c r="BU2047" s="91" t="n"/>
      <c r="BV2047" s="99">
        <f>IF(OR(BF2047&lt;&gt;"Y",BG2047&lt;&gt;"Y"),"",(AND(ISNUMBER(BQ2047),BQ2047&gt;0))+(BR2047="Stacked up")+(AND(ISNUMBER(BH2047),BH2047&gt;=-Settings!$B$17))+(AND(ISNUMBER(BK2047),ISNUMBER(BM2047),BK2047&gt;0,BM2047&gt;0))+(AND(ISNUMBER(AQ2047),AQ2047&gt;=Settings!$B$18))+(AND(ISNUMBER(BT2047),BT2047&gt;=Settings!$B$19,BT2047&lt;=Settings!$B$20))+(AND(ISNUMBER(AS2047),AS2047&gt;0))+(AND(ISNUMBER(T2047),ISNUMBER(M2047),T2047&gt;=Settings!$B$21,M2047&gt;0))+(AND(ISNUMBER(AD2047),ISNUMBER(M2047),AD2047&gt;=Settings!$B$22,M2047&gt;0))+(AY2047&gt;=1))</f>
        <v/>
      </c>
      <c r="BW2047" s="91">
        <f>IF(OR(AY2047=0,BF2047&lt;&gt;"Y",BG2047&lt;&gt;"Y"),"",1+SUMPRODUCT(($A$6:$A$2604=A2047)*($AY$6:$AY$2604&gt;0)*($BF$6:$BF$2604="Y")*($BG$6:$BG$2604="Y")*(($AY$6:$AY$2604&gt;AY2047)+($AY$6:$AY$2604=AY2047)*($AD$6:$AD$2604&gt;AD2047))))</f>
        <v/>
      </c>
    </row>
    <row r="2048" ht="23.85" customHeight="1" s="55">
      <c r="A2048" s="90" t="n">
        <v>46296</v>
      </c>
      <c r="B2048" s="91" t="inlineStr">
        <is>
          <t>SETCO</t>
        </is>
      </c>
      <c r="C2048" s="91" t="inlineStr">
        <is>
          <t>INE878E01021</t>
        </is>
      </c>
      <c r="D2048" s="91" t="n"/>
      <c r="E2048" s="91" t="inlineStr">
        <is>
          <t>None</t>
        </is>
      </c>
      <c r="F2048" s="93" t="n">
        <v>243</v>
      </c>
      <c r="G2048" s="92" t="inlineStr">
        <is>
          <t>Y</t>
        </is>
      </c>
      <c r="H2048" s="94" t="inlineStr">
        <is>
          <t>ESM Stage 1; T2T (BE series)</t>
        </is>
      </c>
      <c r="I2048" s="91" t="inlineStr">
        <is>
          <t>Y</t>
        </is>
      </c>
      <c r="J2048" s="92">
        <f>IF(K2048="","N","Y")</f>
        <v/>
      </c>
      <c r="K2048" s="94">
        <f>_xlfn.TEXTJOIN("; ",TRUE,IF(P2048="52-wk low","52-wk low",""),IF(AND(AD2048&gt;=Settings!$B$12,M2048&lt;0),"Distribution",""),IF(AND(AJ2048="Y",M2048&lt;0,AK2048&lt;-Settings!$B$13),"Long unwinding",""),IF(AND(AJ2048="Y",M2048&lt;0,AK2048&gt;Settings!$B$13),"Short buildup",""))</f>
        <v/>
      </c>
      <c r="L2048" s="95" t="n">
        <v>18.13</v>
      </c>
      <c r="M2048" s="96" t="n">
        <v>-0.98</v>
      </c>
      <c r="N2048" s="93" t="n">
        <v>1034</v>
      </c>
      <c r="O2048" s="91" t="inlineStr">
        <is>
          <t>None</t>
        </is>
      </c>
      <c r="P2048" s="91" t="inlineStr">
        <is>
          <t>None</t>
        </is>
      </c>
      <c r="Q2048" s="97" t="n">
        <v>0.68</v>
      </c>
      <c r="R2048" s="96" t="n">
        <v>0.54</v>
      </c>
      <c r="S2048" s="96" t="n">
        <v>1.29</v>
      </c>
      <c r="T2048" s="96" t="n">
        <v>1.29</v>
      </c>
      <c r="U2048" s="96" t="n">
        <v>0.6</v>
      </c>
      <c r="V2048" s="103" t="n">
        <v>0.48</v>
      </c>
      <c r="W2048" s="102" t="n">
        <v>2</v>
      </c>
      <c r="X2048" s="93" t="n"/>
      <c r="Y2048" s="91" t="inlineStr">
        <is>
          <t>None</t>
        </is>
      </c>
      <c r="Z2048" s="99" t="n"/>
      <c r="AA2048" s="96" t="n"/>
      <c r="AB2048" s="96" t="n"/>
      <c r="AC2048" s="96" t="n"/>
      <c r="AD2048" s="96" t="n"/>
      <c r="AE2048" s="96" t="n"/>
      <c r="AF2048" s="103" t="n"/>
      <c r="AG2048" s="91" t="inlineStr">
        <is>
          <t>No delivery data</t>
        </is>
      </c>
      <c r="AH2048" s="100" t="n">
        <v>0</v>
      </c>
      <c r="AI2048" s="101" t="n">
        <v>0</v>
      </c>
      <c r="AJ2048" s="92" t="inlineStr">
        <is>
          <t>N</t>
        </is>
      </c>
      <c r="AK2048" s="96" t="n"/>
      <c r="AL2048" s="91" t="inlineStr">
        <is>
          <t>n/a</t>
        </is>
      </c>
      <c r="AM2048" s="93" t="n"/>
      <c r="AN2048" s="92" t="inlineStr">
        <is>
          <t>None</t>
        </is>
      </c>
      <c r="AO2048" s="102" t="n">
        <v>0</v>
      </c>
      <c r="AP2048" s="103" t="n">
        <v>0.79</v>
      </c>
      <c r="AQ2048" s="102" t="n">
        <v>49</v>
      </c>
      <c r="AR2048" s="91" t="inlineStr">
        <is>
          <t>N</t>
        </is>
      </c>
      <c r="AS2048" s="104" t="n"/>
      <c r="AT2048" s="92">
        <f>IF(AND(P2048="52-wk high",T2048&gt;=Settings!$B$7),"Y","N")</f>
        <v/>
      </c>
      <c r="AU2048" s="91">
        <f>IF(AND(AD2048&gt;=Settings!$B$8,M2048&gt;0),"Y","N")</f>
        <v/>
      </c>
      <c r="AV2048" s="91">
        <f>IF(OR(AH2048&gt;Settings!$B$9,AI2048&gt;Settings!$B$9),"Y","N")</f>
        <v/>
      </c>
      <c r="AW2048" s="91">
        <f>IF(AJ2048&lt;&gt;"Y","n/a",IF(AND(M2048&gt;0,AK2048&gt;Settings!$B$10),"Y","N"))</f>
        <v/>
      </c>
      <c r="AX2048" s="91">
        <f>IF(AO2048&gt;=Settings!$B$11,"Y","N")</f>
        <v/>
      </c>
      <c r="AY2048" s="99">
        <f>(AT2048="Y")+(AU2048="Y")+(AV2048="Y")+(AW2048="Y")+(AX2048="Y")</f>
        <v/>
      </c>
      <c r="AZ2048" s="94">
        <f>IF(AY2048=0,"None",_xlfn.TEXTJOIN(", ",TRUE(),IF(AT2048="Y","Breakout",""),IF(AU2048="Y","Accumulation",""),IF(AV2048="Y","Institutional buying",""),IF(AW2048="Y","Long buildup",""),IF(AX2048="Y","Momentum leader","")))</f>
        <v/>
      </c>
      <c r="BA2048" s="94">
        <f>IF(BW2048="","","Passes "&amp;AY2048&amp;" of 5 buy-side scans"&amp;IF(G2048="Y","; RED FLAG: filter out using Red flag column",""))</f>
        <v/>
      </c>
      <c r="BB2048" s="91" t="inlineStr">
        <is>
          <t>None</t>
        </is>
      </c>
      <c r="BC2048" s="92" t="inlineStr">
        <is>
          <t>Y</t>
        </is>
      </c>
      <c r="BD2048" s="94" t="inlineStr">
        <is>
          <t>EPS zero</t>
        </is>
      </c>
      <c r="BE2048" s="94" t="n"/>
      <c r="BF2048" s="92">
        <f>IF(R2048*100000&gt;=Settings!$B$5,"Y","N")</f>
        <v/>
      </c>
      <c r="BG2048" s="91">
        <f>IF(F2048&gt;Settings!$B$6,"Y","N")</f>
        <v/>
      </c>
      <c r="BH2048" s="97" t="n">
        <v>-36.65</v>
      </c>
      <c r="BI2048" s="96" t="n">
        <v>1.34</v>
      </c>
      <c r="BJ2048" s="96" t="n">
        <v>2.6</v>
      </c>
      <c r="BK2048" s="96" t="n">
        <v>10.89</v>
      </c>
      <c r="BL2048" s="96" t="n">
        <v>-13.17</v>
      </c>
      <c r="BM2048" s="96" t="n">
        <v>9.35</v>
      </c>
      <c r="BN2048" s="97" t="n">
        <v>2.24</v>
      </c>
      <c r="BO2048" s="96" t="n">
        <v>1.83</v>
      </c>
      <c r="BP2048" s="96" t="n">
        <v>-0.67</v>
      </c>
      <c r="BQ2048" s="96" t="n">
        <v>-1.81</v>
      </c>
      <c r="BR2048" s="91" t="inlineStr">
        <is>
          <t>Mixed</t>
        </is>
      </c>
      <c r="BS2048" s="91" t="inlineStr">
        <is>
          <t>None</t>
        </is>
      </c>
      <c r="BT2048" s="96" t="n">
        <v>58.6</v>
      </c>
      <c r="BU2048" s="91" t="inlineStr">
        <is>
          <t>N</t>
        </is>
      </c>
      <c r="BV2048" s="99">
        <f>IF(OR(BF2048&lt;&gt;"Y",BG2048&lt;&gt;"Y"),"",(AND(ISNUMBER(BQ2048),BQ2048&gt;0))+(BR2048="Stacked up")+(AND(ISNUMBER(BH2048),BH2048&gt;=-Settings!$B$17))+(AND(ISNUMBER(BK2048),ISNUMBER(BM2048),BK2048&gt;0,BM2048&gt;0))+(AND(ISNUMBER(AQ2048),AQ2048&gt;=Settings!$B$18))+(AND(ISNUMBER(BT2048),BT2048&gt;=Settings!$B$19,BT2048&lt;=Settings!$B$20))+(AND(ISNUMBER(AS2048),AS2048&gt;0))+(AND(ISNUMBER(T2048),ISNUMBER(M2048),T2048&gt;=Settings!$B$21,M2048&gt;0))+(AND(ISNUMBER(AD2048),ISNUMBER(M2048),AD2048&gt;=Settings!$B$22,M2048&gt;0))+(AY2048&gt;=1))</f>
        <v/>
      </c>
      <c r="BW2048" s="91">
        <f>IF(OR(AY2048=0,BF2048&lt;&gt;"Y",BG2048&lt;&gt;"Y"),"",1+SUMPRODUCT(($A$6:$A$2604=A2048)*($AY$6:$AY$2604&gt;0)*($BF$6:$BF$2604="Y")*($BG$6:$BG$2604="Y")*(($AY$6:$AY$2604&gt;AY2048)+($AY$6:$AY$2604=AY2048)*($AD$6:$AD$2604&gt;AD2048))))</f>
        <v/>
      </c>
    </row>
    <row r="2049" ht="23.85" customHeight="1" s="55">
      <c r="A2049" s="90" t="n">
        <v>46296</v>
      </c>
      <c r="B2049" s="91" t="inlineStr">
        <is>
          <t>JAYSREETEA</t>
        </is>
      </c>
      <c r="C2049" s="91" t="inlineStr">
        <is>
          <t>INE364A01020</t>
        </is>
      </c>
      <c r="D2049" s="91" t="n"/>
      <c r="E2049" s="91" t="inlineStr">
        <is>
          <t>None</t>
        </is>
      </c>
      <c r="F2049" s="93" t="n">
        <v>242</v>
      </c>
      <c r="G2049" s="92" t="inlineStr">
        <is>
          <t>Y</t>
        </is>
      </c>
      <c r="H2049" s="94" t="inlineStr">
        <is>
          <t>Long-term ASM Stage 1</t>
        </is>
      </c>
      <c r="I2049" s="91" t="inlineStr">
        <is>
          <t>N</t>
        </is>
      </c>
      <c r="J2049" s="92">
        <f>IF(K2049="","N","Y")</f>
        <v/>
      </c>
      <c r="K2049" s="94">
        <f>_xlfn.TEXTJOIN("; ",TRUE,IF(P2049="52-wk low","52-wk low",""),IF(AND(AD2049&gt;=Settings!$B$12,M2049&lt;0),"Distribution",""),IF(AND(AJ2049="Y",M2049&lt;0,AK2049&lt;-Settings!$B$13),"Long unwinding",""),IF(AND(AJ2049="Y",M2049&lt;0,AK2049&gt;Settings!$B$13),"Short buildup",""))</f>
        <v/>
      </c>
      <c r="L2049" s="95" t="n">
        <v>83.65000000000001</v>
      </c>
      <c r="M2049" s="96" t="n">
        <v>-2.44</v>
      </c>
      <c r="N2049" s="93" t="n">
        <v>1857</v>
      </c>
      <c r="O2049" s="91" t="inlineStr">
        <is>
          <t>None</t>
        </is>
      </c>
      <c r="P2049" s="91" t="inlineStr">
        <is>
          <t>None</t>
        </is>
      </c>
      <c r="Q2049" s="97" t="n">
        <v>0.3</v>
      </c>
      <c r="R2049" s="96" t="n">
        <v>0.45</v>
      </c>
      <c r="S2049" s="96" t="n">
        <v>0.65</v>
      </c>
      <c r="T2049" s="96" t="n">
        <v>0.32</v>
      </c>
      <c r="U2049" s="96" t="n">
        <v>0.45</v>
      </c>
      <c r="V2049" s="103" t="n">
        <v>0.67</v>
      </c>
      <c r="W2049" s="102" t="n">
        <v>0</v>
      </c>
      <c r="X2049" s="93" t="n"/>
      <c r="Y2049" s="91" t="inlineStr">
        <is>
          <t>None</t>
        </is>
      </c>
      <c r="Z2049" s="99" t="n">
        <v>63.87</v>
      </c>
      <c r="AA2049" s="96" t="n">
        <v>1.09</v>
      </c>
      <c r="AB2049" s="96" t="n">
        <v>1.07</v>
      </c>
      <c r="AC2049" s="96" t="n">
        <v>0.73</v>
      </c>
      <c r="AD2049" s="96" t="n">
        <v>0.38</v>
      </c>
      <c r="AE2049" s="96" t="n">
        <v>0.53</v>
      </c>
      <c r="AF2049" s="103" t="n">
        <v>1.04</v>
      </c>
      <c r="AG2049" s="91" t="inlineStr">
        <is>
          <t>Normal</t>
        </is>
      </c>
      <c r="AH2049" s="100" t="n">
        <v>0</v>
      </c>
      <c r="AI2049" s="101" t="n">
        <v>0</v>
      </c>
      <c r="AJ2049" s="92" t="inlineStr">
        <is>
          <t>N</t>
        </is>
      </c>
      <c r="AK2049" s="96" t="n"/>
      <c r="AL2049" s="91" t="inlineStr">
        <is>
          <t>n/a</t>
        </is>
      </c>
      <c r="AM2049" s="93" t="n"/>
      <c r="AN2049" s="92" t="inlineStr">
        <is>
          <t>None</t>
        </is>
      </c>
      <c r="AO2049" s="102" t="n">
        <v>0</v>
      </c>
      <c r="AP2049" s="103" t="n">
        <v>0.83</v>
      </c>
      <c r="AQ2049" s="102" t="n">
        <v>52</v>
      </c>
      <c r="AR2049" s="91" t="inlineStr">
        <is>
          <t>N</t>
        </is>
      </c>
      <c r="AS2049" s="104" t="n"/>
      <c r="AT2049" s="92">
        <f>IF(AND(P2049="52-wk high",T2049&gt;=Settings!$B$7),"Y","N")</f>
        <v/>
      </c>
      <c r="AU2049" s="91">
        <f>IF(AND(AD2049&gt;=Settings!$B$8,M2049&gt;0),"Y","N")</f>
        <v/>
      </c>
      <c r="AV2049" s="91">
        <f>IF(OR(AH2049&gt;Settings!$B$9,AI2049&gt;Settings!$B$9),"Y","N")</f>
        <v/>
      </c>
      <c r="AW2049" s="91">
        <f>IF(AJ2049&lt;&gt;"Y","n/a",IF(AND(M2049&gt;0,AK2049&gt;Settings!$B$10),"Y","N"))</f>
        <v/>
      </c>
      <c r="AX2049" s="91">
        <f>IF(AO2049&gt;=Settings!$B$11,"Y","N")</f>
        <v/>
      </c>
      <c r="AY2049" s="99">
        <f>(AT2049="Y")+(AU2049="Y")+(AV2049="Y")+(AW2049="Y")+(AX2049="Y")</f>
        <v/>
      </c>
      <c r="AZ2049" s="94">
        <f>IF(AY2049=0,"None",_xlfn.TEXTJOIN(", ",TRUE(),IF(AT2049="Y","Breakout",""),IF(AU2049="Y","Accumulation",""),IF(AV2049="Y","Institutional buying",""),IF(AW2049="Y","Long buildup",""),IF(AX2049="Y","Momentum leader","")))</f>
        <v/>
      </c>
      <c r="BA2049" s="94">
        <f>IF(BW2049="","","Passes "&amp;AY2049&amp;" of 5 buy-side scans"&amp;IF(G2049="Y","; RED FLAG: filter out using Red flag column",""))</f>
        <v/>
      </c>
      <c r="BB2049" s="91" t="inlineStr">
        <is>
          <t>None</t>
        </is>
      </c>
      <c r="BC2049" s="92" t="inlineStr">
        <is>
          <t>Y</t>
        </is>
      </c>
      <c r="BD2049" s="94" t="inlineStr">
        <is>
          <t>EPS zero</t>
        </is>
      </c>
      <c r="BE2049" s="94" t="n"/>
      <c r="BF2049" s="92">
        <f>IF(R2049*100000&gt;=Settings!$B$5,"Y","N")</f>
        <v/>
      </c>
      <c r="BG2049" s="91">
        <f>IF(F2049&gt;Settings!$B$6,"Y","N")</f>
        <v/>
      </c>
      <c r="BH2049" s="97" t="n">
        <v>-25.78</v>
      </c>
      <c r="BI2049" s="96" t="n">
        <v>-4.86</v>
      </c>
      <c r="BJ2049" s="96" t="n">
        <v>-14.75</v>
      </c>
      <c r="BK2049" s="96" t="n">
        <v>-1.91</v>
      </c>
      <c r="BL2049" s="96" t="n">
        <v>10.77</v>
      </c>
      <c r="BM2049" s="96" t="n">
        <v>-11.55</v>
      </c>
      <c r="BN2049" s="97" t="n">
        <v>-6.84</v>
      </c>
      <c r="BO2049" s="96" t="n">
        <v>-7.57</v>
      </c>
      <c r="BP2049" s="96" t="n">
        <v>-6.36</v>
      </c>
      <c r="BQ2049" s="96" t="n">
        <v>-5.92</v>
      </c>
      <c r="BR2049" s="91" t="inlineStr">
        <is>
          <t>Mixed</t>
        </is>
      </c>
      <c r="BS2049" s="91" t="inlineStr">
        <is>
          <t>None</t>
        </is>
      </c>
      <c r="BT2049" s="96" t="n">
        <v>24.6</v>
      </c>
      <c r="BU2049" s="91" t="inlineStr">
        <is>
          <t>N</t>
        </is>
      </c>
      <c r="BV2049" s="99">
        <f>IF(OR(BF2049&lt;&gt;"Y",BG2049&lt;&gt;"Y"),"",(AND(ISNUMBER(BQ2049),BQ2049&gt;0))+(BR2049="Stacked up")+(AND(ISNUMBER(BH2049),BH2049&gt;=-Settings!$B$17))+(AND(ISNUMBER(BK2049),ISNUMBER(BM2049),BK2049&gt;0,BM2049&gt;0))+(AND(ISNUMBER(AQ2049),AQ2049&gt;=Settings!$B$18))+(AND(ISNUMBER(BT2049),BT2049&gt;=Settings!$B$19,BT2049&lt;=Settings!$B$20))+(AND(ISNUMBER(AS2049),AS2049&gt;0))+(AND(ISNUMBER(T2049),ISNUMBER(M2049),T2049&gt;=Settings!$B$21,M2049&gt;0))+(AND(ISNUMBER(AD2049),ISNUMBER(M2049),AD2049&gt;=Settings!$B$22,M2049&gt;0))+(AY2049&gt;=1))</f>
        <v/>
      </c>
      <c r="BW2049" s="91">
        <f>IF(OR(AY2049=0,BF2049&lt;&gt;"Y",BG2049&lt;&gt;"Y"),"",1+SUMPRODUCT(($A$6:$A$2604=A2049)*($AY$6:$AY$2604&gt;0)*($BF$6:$BF$2604="Y")*($BG$6:$BG$2604="Y")*(($AY$6:$AY$2604&gt;AY2049)+($AY$6:$AY$2604=AY2049)*($AD$6:$AD$2604&gt;AD2049))))</f>
        <v/>
      </c>
    </row>
    <row r="2050" ht="23.85" customHeight="1" s="55">
      <c r="A2050" s="90" t="n">
        <v>46296</v>
      </c>
      <c r="B2050" s="91" t="inlineStr">
        <is>
          <t>SHRADHA</t>
        </is>
      </c>
      <c r="C2050" s="91" t="inlineStr">
        <is>
          <t>INE715Y01031</t>
        </is>
      </c>
      <c r="D2050" s="91" t="n"/>
      <c r="E2050" s="91" t="inlineStr">
        <is>
          <t>None</t>
        </is>
      </c>
      <c r="F2050" s="93" t="n">
        <v>242</v>
      </c>
      <c r="G2050" s="92" t="inlineStr">
        <is>
          <t>N</t>
        </is>
      </c>
      <c r="H2050" s="94" t="n"/>
      <c r="I2050" s="91" t="inlineStr">
        <is>
          <t>N</t>
        </is>
      </c>
      <c r="J2050" s="92">
        <f>IF(K2050="","N","Y")</f>
        <v/>
      </c>
      <c r="K2050" s="94">
        <f>_xlfn.TEXTJOIN("; ",TRUE,IF(P2050="52-wk low","52-wk low",""),IF(AND(AD2050&gt;=Settings!$B$12,M2050&lt;0),"Distribution",""),IF(AND(AJ2050="Y",M2050&lt;0,AK2050&lt;-Settings!$B$13),"Long unwinding",""),IF(AND(AJ2050="Y",M2050&lt;0,AK2050&gt;Settings!$B$13),"Short buildup",""))</f>
        <v/>
      </c>
      <c r="L2050" s="95" t="n">
        <v>29.89</v>
      </c>
      <c r="M2050" s="96" t="n">
        <v>-2</v>
      </c>
      <c r="N2050" s="93" t="n">
        <v>1646</v>
      </c>
      <c r="O2050" s="91" t="inlineStr">
        <is>
          <t>None</t>
        </is>
      </c>
      <c r="P2050" s="91" t="inlineStr">
        <is>
          <t>None</t>
        </is>
      </c>
      <c r="Q2050" s="97" t="n">
        <v>0.07000000000000001</v>
      </c>
      <c r="R2050" s="96" t="n">
        <v>0.17</v>
      </c>
      <c r="S2050" s="96" t="n">
        <v>0.39</v>
      </c>
      <c r="T2050" s="96" t="n">
        <v>0.31</v>
      </c>
      <c r="U2050" s="96" t="n">
        <v>0.11</v>
      </c>
      <c r="V2050" s="103" t="n">
        <v>0.29</v>
      </c>
      <c r="W2050" s="102" t="n">
        <v>1</v>
      </c>
      <c r="X2050" s="93" t="n"/>
      <c r="Y2050" s="91" t="inlineStr">
        <is>
          <t>None</t>
        </is>
      </c>
      <c r="Z2050" s="99" t="n">
        <v>76.52</v>
      </c>
      <c r="AA2050" s="96" t="n">
        <v>1.05</v>
      </c>
      <c r="AB2050" s="96" t="n">
        <v>1.12</v>
      </c>
      <c r="AC2050" s="96" t="n">
        <v>0.53</v>
      </c>
      <c r="AD2050" s="96" t="n">
        <v>0.39</v>
      </c>
      <c r="AE2050" s="96" t="n">
        <v>0.18</v>
      </c>
      <c r="AF2050" s="103" t="n">
        <v>1.13</v>
      </c>
      <c r="AG2050" s="91" t="inlineStr">
        <is>
          <t>Normal</t>
        </is>
      </c>
      <c r="AH2050" s="100" t="n">
        <v>0</v>
      </c>
      <c r="AI2050" s="101" t="n">
        <v>0</v>
      </c>
      <c r="AJ2050" s="92" t="inlineStr">
        <is>
          <t>N</t>
        </is>
      </c>
      <c r="AK2050" s="96" t="n"/>
      <c r="AL2050" s="91" t="inlineStr">
        <is>
          <t>n/a</t>
        </is>
      </c>
      <c r="AM2050" s="93" t="n"/>
      <c r="AN2050" s="92" t="inlineStr">
        <is>
          <t>None</t>
        </is>
      </c>
      <c r="AO2050" s="102" t="n">
        <v>0</v>
      </c>
      <c r="AP2050" s="103" t="n">
        <v>0.65</v>
      </c>
      <c r="AQ2050" s="102" t="n">
        <v>28</v>
      </c>
      <c r="AR2050" s="91" t="inlineStr">
        <is>
          <t>N</t>
        </is>
      </c>
      <c r="AS2050" s="104" t="n"/>
      <c r="AT2050" s="92">
        <f>IF(AND(P2050="52-wk high",T2050&gt;=Settings!$B$7),"Y","N")</f>
        <v/>
      </c>
      <c r="AU2050" s="91">
        <f>IF(AND(AD2050&gt;=Settings!$B$8,M2050&gt;0),"Y","N")</f>
        <v/>
      </c>
      <c r="AV2050" s="91">
        <f>IF(OR(AH2050&gt;Settings!$B$9,AI2050&gt;Settings!$B$9),"Y","N")</f>
        <v/>
      </c>
      <c r="AW2050" s="91">
        <f>IF(AJ2050&lt;&gt;"Y","n/a",IF(AND(M2050&gt;0,AK2050&gt;Settings!$B$10),"Y","N"))</f>
        <v/>
      </c>
      <c r="AX2050" s="91">
        <f>IF(AO2050&gt;=Settings!$B$11,"Y","N")</f>
        <v/>
      </c>
      <c r="AY2050" s="99">
        <f>(AT2050="Y")+(AU2050="Y")+(AV2050="Y")+(AW2050="Y")+(AX2050="Y")</f>
        <v/>
      </c>
      <c r="AZ2050" s="94">
        <f>IF(AY2050=0,"None",_xlfn.TEXTJOIN(", ",TRUE(),IF(AT2050="Y","Breakout",""),IF(AU2050="Y","Accumulation",""),IF(AV2050="Y","Institutional buying",""),IF(AW2050="Y","Long buildup",""),IF(AX2050="Y","Momentum leader","")))</f>
        <v/>
      </c>
      <c r="BA2050" s="94">
        <f>IF(BW2050="","","Passes "&amp;AY2050&amp;" of 5 buy-side scans"&amp;IF(G2050="Y","; RED FLAG: filter out using Red flag column",""))</f>
        <v/>
      </c>
      <c r="BB2050" s="91" t="inlineStr">
        <is>
          <t>None</t>
        </is>
      </c>
      <c r="BC2050" s="92" t="inlineStr">
        <is>
          <t>Y</t>
        </is>
      </c>
      <c r="BD2050" s="94" t="inlineStr">
        <is>
          <t>Few traders (&lt;100 unique PAN, 30 days)</t>
        </is>
      </c>
      <c r="BE2050" s="94" t="n"/>
      <c r="BF2050" s="92">
        <f>IF(R2050*100000&gt;=Settings!$B$5,"Y","N")</f>
        <v/>
      </c>
      <c r="BG2050" s="91">
        <f>IF(F2050&gt;Settings!$B$6,"Y","N")</f>
        <v/>
      </c>
      <c r="BH2050" s="97" t="n">
        <v>-42.31</v>
      </c>
      <c r="BI2050" s="96" t="n">
        <v>-2.03</v>
      </c>
      <c r="BJ2050" s="96" t="n">
        <v>-6.15</v>
      </c>
      <c r="BK2050" s="96" t="n">
        <v>-11.83</v>
      </c>
      <c r="BL2050" s="96" t="n">
        <v>-3.08</v>
      </c>
      <c r="BM2050" s="96" t="n">
        <v>-35.44</v>
      </c>
      <c r="BN2050" s="97" t="n">
        <v>-2.57</v>
      </c>
      <c r="BO2050" s="96" t="n">
        <v>-6.48</v>
      </c>
      <c r="BP2050" s="96" t="n">
        <v>-10.4</v>
      </c>
      <c r="BQ2050" s="96" t="n">
        <v>-16.13</v>
      </c>
      <c r="BR2050" s="91" t="inlineStr">
        <is>
          <t>Stacked down</t>
        </is>
      </c>
      <c r="BS2050" s="91" t="inlineStr">
        <is>
          <t>None</t>
        </is>
      </c>
      <c r="BT2050" s="96" t="n">
        <v>42</v>
      </c>
      <c r="BU2050" s="91" t="inlineStr">
        <is>
          <t>N</t>
        </is>
      </c>
      <c r="BV2050" s="99">
        <f>IF(OR(BF2050&lt;&gt;"Y",BG2050&lt;&gt;"Y"),"",(AND(ISNUMBER(BQ2050),BQ2050&gt;0))+(BR2050="Stacked up")+(AND(ISNUMBER(BH2050),BH2050&gt;=-Settings!$B$17))+(AND(ISNUMBER(BK2050),ISNUMBER(BM2050),BK2050&gt;0,BM2050&gt;0))+(AND(ISNUMBER(AQ2050),AQ2050&gt;=Settings!$B$18))+(AND(ISNUMBER(BT2050),BT2050&gt;=Settings!$B$19,BT2050&lt;=Settings!$B$20))+(AND(ISNUMBER(AS2050),AS2050&gt;0))+(AND(ISNUMBER(T2050),ISNUMBER(M2050),T2050&gt;=Settings!$B$21,M2050&gt;0))+(AND(ISNUMBER(AD2050),ISNUMBER(M2050),AD2050&gt;=Settings!$B$22,M2050&gt;0))+(AY2050&gt;=1))</f>
        <v/>
      </c>
      <c r="BW2050" s="91">
        <f>IF(OR(AY2050=0,BF2050&lt;&gt;"Y",BG2050&lt;&gt;"Y"),"",1+SUMPRODUCT(($A$6:$A$2604=A2050)*($AY$6:$AY$2604&gt;0)*($BF$6:$BF$2604="Y")*($BG$6:$BG$2604="Y")*(($AY$6:$AY$2604&gt;AY2050)+($AY$6:$AY$2604=AY2050)*($AD$6:$AD$2604&gt;AD2050))))</f>
        <v/>
      </c>
    </row>
    <row r="2051" ht="23.85" customHeight="1" s="55">
      <c r="A2051" s="90" t="n">
        <v>46296</v>
      </c>
      <c r="B2051" s="91" t="inlineStr">
        <is>
          <t>GILLANDERS</t>
        </is>
      </c>
      <c r="C2051" s="91" t="inlineStr">
        <is>
          <t>INE047B01011</t>
        </is>
      </c>
      <c r="D2051" s="91" t="n"/>
      <c r="E2051" s="91" t="inlineStr">
        <is>
          <t>None</t>
        </is>
      </c>
      <c r="F2051" s="93" t="n">
        <v>241</v>
      </c>
      <c r="G2051" s="92" t="inlineStr">
        <is>
          <t>N</t>
        </is>
      </c>
      <c r="H2051" s="94" t="n"/>
      <c r="I2051" s="91" t="inlineStr">
        <is>
          <t>N</t>
        </is>
      </c>
      <c r="J2051" s="92">
        <f>IF(K2051="","N","Y")</f>
        <v/>
      </c>
      <c r="K2051" s="94">
        <f>_xlfn.TEXTJOIN("; ",TRUE,IF(P2051="52-wk low","52-wk low",""),IF(AND(AD2051&gt;=Settings!$B$12,M2051&lt;0),"Distribution",""),IF(AND(AJ2051="Y",M2051&lt;0,AK2051&lt;-Settings!$B$13),"Long unwinding",""),IF(AND(AJ2051="Y",M2051&lt;0,AK2051&gt;Settings!$B$13),"Short buildup",""))</f>
        <v/>
      </c>
      <c r="L2051" s="95" t="n">
        <v>112.72</v>
      </c>
      <c r="M2051" s="96" t="n">
        <v>-1.81</v>
      </c>
      <c r="N2051" s="93" t="n">
        <v>1532</v>
      </c>
      <c r="O2051" s="91" t="inlineStr">
        <is>
          <t>None</t>
        </is>
      </c>
      <c r="P2051" s="91" t="inlineStr">
        <is>
          <t>None</t>
        </is>
      </c>
      <c r="Q2051" s="97" t="n">
        <v>0.3</v>
      </c>
      <c r="R2051" s="96" t="n">
        <v>0.13</v>
      </c>
      <c r="S2051" s="96" t="n">
        <v>2.55</v>
      </c>
      <c r="T2051" s="96" t="n">
        <v>2.85</v>
      </c>
      <c r="U2051" s="96" t="n">
        <v>3.31</v>
      </c>
      <c r="V2051" s="103" t="n">
        <v>1.42</v>
      </c>
      <c r="W2051" s="102" t="n">
        <v>6</v>
      </c>
      <c r="X2051" s="93" t="n"/>
      <c r="Y2051" s="91" t="inlineStr">
        <is>
          <t>None</t>
        </is>
      </c>
      <c r="Z2051" s="99" t="n">
        <v>36.64</v>
      </c>
      <c r="AA2051" s="96" t="n">
        <v>0.44</v>
      </c>
      <c r="AB2051" s="96" t="n">
        <v>0.45</v>
      </c>
      <c r="AC2051" s="96" t="n">
        <v>1.37</v>
      </c>
      <c r="AD2051" s="96" t="n">
        <v>1.47</v>
      </c>
      <c r="AE2051" s="96" t="n">
        <v>1.85</v>
      </c>
      <c r="AF2051" s="103" t="n">
        <v>0.99</v>
      </c>
      <c r="AG2051" s="91" t="inlineStr">
        <is>
          <t>Normal</t>
        </is>
      </c>
      <c r="AH2051" s="100" t="n">
        <v>0</v>
      </c>
      <c r="AI2051" s="101" t="n">
        <v>0</v>
      </c>
      <c r="AJ2051" s="92" t="inlineStr">
        <is>
          <t>N</t>
        </is>
      </c>
      <c r="AK2051" s="96" t="n"/>
      <c r="AL2051" s="91" t="inlineStr">
        <is>
          <t>n/a</t>
        </is>
      </c>
      <c r="AM2051" s="93" t="n"/>
      <c r="AN2051" s="92" t="inlineStr">
        <is>
          <t>None</t>
        </is>
      </c>
      <c r="AO2051" s="102" t="n">
        <v>0</v>
      </c>
      <c r="AP2051" s="103" t="n">
        <v>1.28</v>
      </c>
      <c r="AQ2051" s="102" t="n">
        <v>72</v>
      </c>
      <c r="AR2051" s="91" t="inlineStr">
        <is>
          <t>N</t>
        </is>
      </c>
      <c r="AS2051" s="104" t="n"/>
      <c r="AT2051" s="92">
        <f>IF(AND(P2051="52-wk high",T2051&gt;=Settings!$B$7),"Y","N")</f>
        <v/>
      </c>
      <c r="AU2051" s="91">
        <f>IF(AND(AD2051&gt;=Settings!$B$8,M2051&gt;0),"Y","N")</f>
        <v/>
      </c>
      <c r="AV2051" s="91">
        <f>IF(OR(AH2051&gt;Settings!$B$9,AI2051&gt;Settings!$B$9),"Y","N")</f>
        <v/>
      </c>
      <c r="AW2051" s="91">
        <f>IF(AJ2051&lt;&gt;"Y","n/a",IF(AND(M2051&gt;0,AK2051&gt;Settings!$B$10),"Y","N"))</f>
        <v/>
      </c>
      <c r="AX2051" s="91">
        <f>IF(AO2051&gt;=Settings!$B$11,"Y","N")</f>
        <v/>
      </c>
      <c r="AY2051" s="99">
        <f>(AT2051="Y")+(AU2051="Y")+(AV2051="Y")+(AW2051="Y")+(AX2051="Y")</f>
        <v/>
      </c>
      <c r="AZ2051" s="94">
        <f>IF(AY2051=0,"None",_xlfn.TEXTJOIN(", ",TRUE(),IF(AT2051="Y","Breakout",""),IF(AU2051="Y","Accumulation",""),IF(AV2051="Y","Institutional buying",""),IF(AW2051="Y","Long buildup",""),IF(AX2051="Y","Momentum leader","")))</f>
        <v/>
      </c>
      <c r="BA2051" s="94">
        <f>IF(BW2051="","","Passes "&amp;AY2051&amp;" of 5 buy-side scans"&amp;IF(G2051="Y","; RED FLAG: filter out using Red flag column",""))</f>
        <v/>
      </c>
      <c r="BB2051" s="91" t="inlineStr">
        <is>
          <t>None</t>
        </is>
      </c>
      <c r="BC2051" s="92" t="inlineStr">
        <is>
          <t>Y</t>
        </is>
      </c>
      <c r="BD2051" s="94" t="inlineStr">
        <is>
          <t>Few traders (&lt;100 unique PAN, 30 days)</t>
        </is>
      </c>
      <c r="BE2051" s="94" t="n"/>
      <c r="BF2051" s="92">
        <f>IF(R2051*100000&gt;=Settings!$B$5,"Y","N")</f>
        <v/>
      </c>
      <c r="BG2051" s="91">
        <f>IF(F2051&gt;Settings!$B$6,"Y","N")</f>
        <v/>
      </c>
      <c r="BH2051" s="97" t="n">
        <v>-12.89</v>
      </c>
      <c r="BI2051" s="96" t="n">
        <v>8.640000000000001</v>
      </c>
      <c r="BJ2051" s="96" t="n">
        <v>6.51</v>
      </c>
      <c r="BK2051" s="96" t="n">
        <v>22.59</v>
      </c>
      <c r="BL2051" s="96" t="n">
        <v>37.68</v>
      </c>
      <c r="BM2051" s="96" t="n">
        <v>-3.09</v>
      </c>
      <c r="BN2051" s="97" t="n">
        <v>6.2</v>
      </c>
      <c r="BO2051" s="96" t="n">
        <v>11.71</v>
      </c>
      <c r="BP2051" s="96" t="n">
        <v>15.54</v>
      </c>
      <c r="BQ2051" s="96" t="n">
        <v>14.73</v>
      </c>
      <c r="BR2051" s="91" t="inlineStr">
        <is>
          <t>Mixed</t>
        </is>
      </c>
      <c r="BS2051" s="91" t="inlineStr">
        <is>
          <t>None</t>
        </is>
      </c>
      <c r="BT2051" s="96" t="n">
        <v>68.09999999999999</v>
      </c>
      <c r="BU2051" s="91" t="inlineStr">
        <is>
          <t>N</t>
        </is>
      </c>
      <c r="BV2051" s="99">
        <f>IF(OR(BF2051&lt;&gt;"Y",BG2051&lt;&gt;"Y"),"",(AND(ISNUMBER(BQ2051),BQ2051&gt;0))+(BR2051="Stacked up")+(AND(ISNUMBER(BH2051),BH2051&gt;=-Settings!$B$17))+(AND(ISNUMBER(BK2051),ISNUMBER(BM2051),BK2051&gt;0,BM2051&gt;0))+(AND(ISNUMBER(AQ2051),AQ2051&gt;=Settings!$B$18))+(AND(ISNUMBER(BT2051),BT2051&gt;=Settings!$B$19,BT2051&lt;=Settings!$B$20))+(AND(ISNUMBER(AS2051),AS2051&gt;0))+(AND(ISNUMBER(T2051),ISNUMBER(M2051),T2051&gt;=Settings!$B$21,M2051&gt;0))+(AND(ISNUMBER(AD2051),ISNUMBER(M2051),AD2051&gt;=Settings!$B$22,M2051&gt;0))+(AY2051&gt;=1))</f>
        <v/>
      </c>
      <c r="BW2051" s="91">
        <f>IF(OR(AY2051=0,BF2051&lt;&gt;"Y",BG2051&lt;&gt;"Y"),"",1+SUMPRODUCT(($A$6:$A$2604=A2051)*($AY$6:$AY$2604&gt;0)*($BF$6:$BF$2604="Y")*($BG$6:$BG$2604="Y")*(($AY$6:$AY$2604&gt;AY2051)+($AY$6:$AY$2604=AY2051)*($AD$6:$AD$2604&gt;AD2051))))</f>
        <v/>
      </c>
    </row>
    <row r="2052" ht="23.85" customHeight="1" s="55">
      <c r="A2052" s="90" t="n">
        <v>46296</v>
      </c>
      <c r="B2052" s="91" t="inlineStr">
        <is>
          <t>LEMERITE</t>
        </is>
      </c>
      <c r="C2052" s="91" t="inlineStr">
        <is>
          <t>INE0G1L01025</t>
        </is>
      </c>
      <c r="D2052" s="91" t="n"/>
      <c r="E2052" s="91" t="inlineStr">
        <is>
          <t>None</t>
        </is>
      </c>
      <c r="F2052" s="93" t="n">
        <v>241</v>
      </c>
      <c r="G2052" s="92" t="inlineStr">
        <is>
          <t>N</t>
        </is>
      </c>
      <c r="H2052" s="94" t="n"/>
      <c r="I2052" s="91" t="inlineStr">
        <is>
          <t>N</t>
        </is>
      </c>
      <c r="J2052" s="92">
        <f>IF(K2052="","N","Y")</f>
        <v/>
      </c>
      <c r="K2052" s="94">
        <f>_xlfn.TEXTJOIN("; ",TRUE,IF(P2052="52-wk low","52-wk low",""),IF(AND(AD2052&gt;=Settings!$B$12,M2052&lt;0),"Distribution",""),IF(AND(AJ2052="Y",M2052&lt;0,AK2052&lt;-Settings!$B$13),"Long unwinding",""),IF(AND(AJ2052="Y",M2052&lt;0,AK2052&gt;Settings!$B$13),"Short buildup",""))</f>
        <v/>
      </c>
      <c r="L2052" s="95" t="n">
        <v>19.28</v>
      </c>
      <c r="M2052" s="96" t="n">
        <v>-3.26</v>
      </c>
      <c r="N2052" s="93" t="n">
        <v>2171</v>
      </c>
      <c r="O2052" s="91" t="inlineStr">
        <is>
          <t>None</t>
        </is>
      </c>
      <c r="P2052" s="91" t="inlineStr">
        <is>
          <t>None</t>
        </is>
      </c>
      <c r="Q2052" s="97" t="n">
        <v>6.22</v>
      </c>
      <c r="R2052" s="96" t="n">
        <v>2.97</v>
      </c>
      <c r="S2052" s="96" t="n">
        <v>2.27</v>
      </c>
      <c r="T2052" s="96" t="n">
        <v>1.95</v>
      </c>
      <c r="U2052" s="96" t="n"/>
      <c r="V2052" s="103" t="n"/>
      <c r="W2052" s="102" t="n"/>
      <c r="X2052" s="93" t="n"/>
      <c r="Y2052" s="91" t="inlineStr">
        <is>
          <t>None</t>
        </is>
      </c>
      <c r="Z2052" s="99" t="n">
        <v>59.92</v>
      </c>
      <c r="AA2052" s="96" t="n">
        <v>1.33</v>
      </c>
      <c r="AB2052" s="96" t="n">
        <v>1.49</v>
      </c>
      <c r="AC2052" s="96" t="n">
        <v>2.89</v>
      </c>
      <c r="AD2052" s="96" t="n">
        <v>2.75</v>
      </c>
      <c r="AE2052" s="96" t="n"/>
      <c r="AF2052" s="103" t="n">
        <v>0.98</v>
      </c>
      <c r="AG2052" s="91" t="n"/>
      <c r="AH2052" s="100" t="n">
        <v>0</v>
      </c>
      <c r="AI2052" s="101" t="n">
        <v>0</v>
      </c>
      <c r="AJ2052" s="92" t="inlineStr">
        <is>
          <t>N</t>
        </is>
      </c>
      <c r="AK2052" s="96" t="n"/>
      <c r="AL2052" s="91" t="inlineStr">
        <is>
          <t>n/a</t>
        </is>
      </c>
      <c r="AM2052" s="93" t="n"/>
      <c r="AN2052" s="92" t="inlineStr">
        <is>
          <t>None</t>
        </is>
      </c>
      <c r="AO2052" s="102" t="n">
        <v>0</v>
      </c>
      <c r="AP2052" s="103" t="n"/>
      <c r="AQ2052" s="102" t="n"/>
      <c r="AR2052" s="91" t="inlineStr">
        <is>
          <t>N</t>
        </is>
      </c>
      <c r="AS2052" s="104" t="n"/>
      <c r="AT2052" s="92">
        <f>IF(AND(P2052="52-wk high",T2052&gt;=Settings!$B$7),"Y","N")</f>
        <v/>
      </c>
      <c r="AU2052" s="91">
        <f>IF(AND(AD2052&gt;=Settings!$B$8,M2052&gt;0),"Y","N")</f>
        <v/>
      </c>
      <c r="AV2052" s="91">
        <f>IF(OR(AH2052&gt;Settings!$B$9,AI2052&gt;Settings!$B$9),"Y","N")</f>
        <v/>
      </c>
      <c r="AW2052" s="91">
        <f>IF(AJ2052&lt;&gt;"Y","n/a",IF(AND(M2052&gt;0,AK2052&gt;Settings!$B$10),"Y","N"))</f>
        <v/>
      </c>
      <c r="AX2052" s="91">
        <f>IF(AO2052&gt;=Settings!$B$11,"Y","N")</f>
        <v/>
      </c>
      <c r="AY2052" s="99">
        <f>(AT2052="Y")+(AU2052="Y")+(AV2052="Y")+(AW2052="Y")+(AX2052="Y")</f>
        <v/>
      </c>
      <c r="AZ2052" s="94">
        <f>IF(AY2052=0,"None",_xlfn.TEXTJOIN(", ",TRUE(),IF(AT2052="Y","Breakout",""),IF(AU2052="Y","Accumulation",""),IF(AV2052="Y","Institutional buying",""),IF(AW2052="Y","Long buildup",""),IF(AX2052="Y","Momentum leader","")))</f>
        <v/>
      </c>
      <c r="BA2052" s="94">
        <f>IF(BW2052="","","Passes "&amp;AY2052&amp;" of 5 buy-side scans"&amp;IF(G2052="Y","; RED FLAG: filter out using Red flag column",""))</f>
        <v/>
      </c>
      <c r="BB2052" s="91" t="inlineStr">
        <is>
          <t>Lower</t>
        </is>
      </c>
      <c r="BC2052" s="92" t="inlineStr">
        <is>
          <t>Y</t>
        </is>
      </c>
      <c r="BD2052" s="94" t="inlineStr">
        <is>
          <t>PE &gt; 50; High-low range &gt;300% in 365 days; High-low range &gt;100% in 6 months; High-low range &gt;200% in 365 days</t>
        </is>
      </c>
      <c r="BE2052" s="94" t="inlineStr">
        <is>
          <t>FVSPLT FRM RS 10 TO RS 2, ex 29-May-2026</t>
        </is>
      </c>
      <c r="BF2052" s="92">
        <f>IF(R2052*100000&gt;=Settings!$B$5,"Y","N")</f>
        <v/>
      </c>
      <c r="BG2052" s="91">
        <f>IF(F2052&gt;Settings!$B$6,"Y","N")</f>
        <v/>
      </c>
      <c r="BH2052" s="97" t="n">
        <v>-82.08</v>
      </c>
      <c r="BI2052" s="96" t="n">
        <v>-6.36</v>
      </c>
      <c r="BJ2052" s="96" t="n">
        <v>-8.19</v>
      </c>
      <c r="BK2052" s="96" t="n">
        <v>-12.72</v>
      </c>
      <c r="BL2052" s="96" t="n"/>
      <c r="BM2052" s="96" t="n"/>
      <c r="BN2052" s="97" t="n">
        <v>-4.49</v>
      </c>
      <c r="BO2052" s="96" t="n">
        <v>-11.11</v>
      </c>
      <c r="BP2052" s="96" t="n"/>
      <c r="BQ2052" s="96" t="n"/>
      <c r="BR2052" s="91" t="n"/>
      <c r="BS2052" s="91" t="inlineStr">
        <is>
          <t>None</t>
        </is>
      </c>
      <c r="BT2052" s="96" t="n">
        <v>39.9</v>
      </c>
      <c r="BU2052" s="91" t="n"/>
      <c r="BV2052" s="99">
        <f>IF(OR(BF2052&lt;&gt;"Y",BG2052&lt;&gt;"Y"),"",(AND(ISNUMBER(BQ2052),BQ2052&gt;0))+(BR2052="Stacked up")+(AND(ISNUMBER(BH2052),BH2052&gt;=-Settings!$B$17))+(AND(ISNUMBER(BK2052),ISNUMBER(BM2052),BK2052&gt;0,BM2052&gt;0))+(AND(ISNUMBER(AQ2052),AQ2052&gt;=Settings!$B$18))+(AND(ISNUMBER(BT2052),BT2052&gt;=Settings!$B$19,BT2052&lt;=Settings!$B$20))+(AND(ISNUMBER(AS2052),AS2052&gt;0))+(AND(ISNUMBER(T2052),ISNUMBER(M2052),T2052&gt;=Settings!$B$21,M2052&gt;0))+(AND(ISNUMBER(AD2052),ISNUMBER(M2052),AD2052&gt;=Settings!$B$22,M2052&gt;0))+(AY2052&gt;=1))</f>
        <v/>
      </c>
      <c r="BW2052" s="91">
        <f>IF(OR(AY2052=0,BF2052&lt;&gt;"Y",BG2052&lt;&gt;"Y"),"",1+SUMPRODUCT(($A$6:$A$2604=A2052)*($AY$6:$AY$2604&gt;0)*($BF$6:$BF$2604="Y")*($BG$6:$BG$2604="Y")*(($AY$6:$AY$2604&gt;AY2052)+($AY$6:$AY$2604=AY2052)*($AD$6:$AD$2604&gt;AD2052))))</f>
        <v/>
      </c>
    </row>
    <row r="2053" ht="23.85" customHeight="1" s="55">
      <c r="A2053" s="90" t="n">
        <v>46296</v>
      </c>
      <c r="B2053" s="91" t="inlineStr">
        <is>
          <t>LOTUSEYE</t>
        </is>
      </c>
      <c r="C2053" s="91" t="inlineStr">
        <is>
          <t>INE947I01017</t>
        </is>
      </c>
      <c r="D2053" s="91" t="n"/>
      <c r="E2053" s="91" t="inlineStr">
        <is>
          <t>None</t>
        </is>
      </c>
      <c r="F2053" s="93" t="n">
        <v>241</v>
      </c>
      <c r="G2053" s="92" t="inlineStr">
        <is>
          <t>N</t>
        </is>
      </c>
      <c r="H2053" s="94" t="n"/>
      <c r="I2053" s="91" t="inlineStr">
        <is>
          <t>N</t>
        </is>
      </c>
      <c r="J2053" s="92">
        <f>IF(K2053="","N","Y")</f>
        <v/>
      </c>
      <c r="K2053" s="94">
        <f>_xlfn.TEXTJOIN("; ",TRUE,IF(P2053="52-wk low","52-wk low",""),IF(AND(AD2053&gt;=Settings!$B$12,M2053&lt;0),"Distribution",""),IF(AND(AJ2053="Y",M2053&lt;0,AK2053&lt;-Settings!$B$13),"Long unwinding",""),IF(AND(AJ2053="Y",M2053&lt;0,AK2053&gt;Settings!$B$13),"Short buildup",""))</f>
        <v/>
      </c>
      <c r="L2053" s="95" t="n">
        <v>115.68</v>
      </c>
      <c r="M2053" s="96" t="n">
        <v>-0.18</v>
      </c>
      <c r="N2053" s="93" t="n">
        <v>670</v>
      </c>
      <c r="O2053" s="91" t="inlineStr">
        <is>
          <t>None</t>
        </is>
      </c>
      <c r="P2053" s="91" t="inlineStr">
        <is>
          <t>None</t>
        </is>
      </c>
      <c r="Q2053" s="97" t="n">
        <v>0.06</v>
      </c>
      <c r="R2053" s="96" t="n">
        <v>0.08</v>
      </c>
      <c r="S2053" s="96" t="n">
        <v>0.7</v>
      </c>
      <c r="T2053" s="96" t="n">
        <v>0.44</v>
      </c>
      <c r="U2053" s="96" t="n">
        <v>0.24</v>
      </c>
      <c r="V2053" s="103" t="n">
        <v>0.33</v>
      </c>
      <c r="W2053" s="102" t="n">
        <v>0</v>
      </c>
      <c r="X2053" s="93" t="n"/>
      <c r="Y2053" s="91" t="inlineStr">
        <is>
          <t>None</t>
        </is>
      </c>
      <c r="Z2053" s="99" t="n">
        <v>87.68000000000001</v>
      </c>
      <c r="AA2053" s="96" t="n">
        <v>1.09</v>
      </c>
      <c r="AB2053" s="96" t="n">
        <v>1.21</v>
      </c>
      <c r="AC2053" s="96" t="n">
        <v>0.77</v>
      </c>
      <c r="AD2053" s="96" t="n">
        <v>0.53</v>
      </c>
      <c r="AE2053" s="96" t="n">
        <v>0.38</v>
      </c>
      <c r="AF2053" s="103" t="n">
        <v>1.45</v>
      </c>
      <c r="AG2053" s="91" t="inlineStr">
        <is>
          <t>Normal</t>
        </is>
      </c>
      <c r="AH2053" s="100" t="n">
        <v>0</v>
      </c>
      <c r="AI2053" s="101" t="n">
        <v>0</v>
      </c>
      <c r="AJ2053" s="92" t="inlineStr">
        <is>
          <t>N</t>
        </is>
      </c>
      <c r="AK2053" s="96" t="n"/>
      <c r="AL2053" s="91" t="inlineStr">
        <is>
          <t>n/a</t>
        </is>
      </c>
      <c r="AM2053" s="93" t="n"/>
      <c r="AN2053" s="92" t="inlineStr">
        <is>
          <t>None</t>
        </is>
      </c>
      <c r="AO2053" s="102" t="n">
        <v>0</v>
      </c>
      <c r="AP2053" s="103" t="n">
        <v>0.89</v>
      </c>
      <c r="AQ2053" s="102" t="n">
        <v>56</v>
      </c>
      <c r="AR2053" s="91" t="inlineStr">
        <is>
          <t>N</t>
        </is>
      </c>
      <c r="AS2053" s="104" t="n"/>
      <c r="AT2053" s="92">
        <f>IF(AND(P2053="52-wk high",T2053&gt;=Settings!$B$7),"Y","N")</f>
        <v/>
      </c>
      <c r="AU2053" s="91">
        <f>IF(AND(AD2053&gt;=Settings!$B$8,M2053&gt;0),"Y","N")</f>
        <v/>
      </c>
      <c r="AV2053" s="91">
        <f>IF(OR(AH2053&gt;Settings!$B$9,AI2053&gt;Settings!$B$9),"Y","N")</f>
        <v/>
      </c>
      <c r="AW2053" s="91">
        <f>IF(AJ2053&lt;&gt;"Y","n/a",IF(AND(M2053&gt;0,AK2053&gt;Settings!$B$10),"Y","N"))</f>
        <v/>
      </c>
      <c r="AX2053" s="91">
        <f>IF(AO2053&gt;=Settings!$B$11,"Y","N")</f>
        <v/>
      </c>
      <c r="AY2053" s="99">
        <f>(AT2053="Y")+(AU2053="Y")+(AV2053="Y")+(AW2053="Y")+(AX2053="Y")</f>
        <v/>
      </c>
      <c r="AZ2053" s="94">
        <f>IF(AY2053=0,"None",_xlfn.TEXTJOIN(", ",TRUE(),IF(AT2053="Y","Breakout",""),IF(AU2053="Y","Accumulation",""),IF(AV2053="Y","Institutional buying",""),IF(AW2053="Y","Long buildup",""),IF(AX2053="Y","Momentum leader","")))</f>
        <v/>
      </c>
      <c r="BA2053" s="94">
        <f>IF(BW2053="","","Passes "&amp;AY2053&amp;" of 5 buy-side scans"&amp;IF(G2053="Y","; RED FLAG: filter out using Red flag column",""))</f>
        <v/>
      </c>
      <c r="BB2053" s="91" t="inlineStr">
        <is>
          <t>None</t>
        </is>
      </c>
      <c r="BC2053" s="92" t="inlineStr">
        <is>
          <t>Y</t>
        </is>
      </c>
      <c r="BD2053" s="94" t="inlineStr">
        <is>
          <t>PE &gt; 50; Few traders (&lt;100 unique PAN, 30 days)</t>
        </is>
      </c>
      <c r="BE2053" s="94" t="n"/>
      <c r="BF2053" s="92">
        <f>IF(R2053*100000&gt;=Settings!$B$5,"Y","N")</f>
        <v/>
      </c>
      <c r="BG2053" s="91">
        <f>IF(F2053&gt;Settings!$B$6,"Y","N")</f>
        <v/>
      </c>
      <c r="BH2053" s="97" t="n">
        <v>-21.31</v>
      </c>
      <c r="BI2053" s="96" t="n">
        <v>2.16</v>
      </c>
      <c r="BJ2053" s="96" t="n">
        <v>6.35</v>
      </c>
      <c r="BK2053" s="96" t="n">
        <v>-2.34</v>
      </c>
      <c r="BL2053" s="96" t="n">
        <v>13.59</v>
      </c>
      <c r="BM2053" s="96" t="n">
        <v>-5.87</v>
      </c>
      <c r="BN2053" s="97" t="n">
        <v>1.5</v>
      </c>
      <c r="BO2053" s="96" t="n">
        <v>0.74</v>
      </c>
      <c r="BP2053" s="96" t="n">
        <v>-0.07000000000000001</v>
      </c>
      <c r="BQ2053" s="96" t="n">
        <v>-0.6</v>
      </c>
      <c r="BR2053" s="91" t="inlineStr">
        <is>
          <t>Mixed</t>
        </is>
      </c>
      <c r="BS2053" s="91" t="inlineStr">
        <is>
          <t>None</t>
        </is>
      </c>
      <c r="BT2053" s="96" t="n">
        <v>57.6</v>
      </c>
      <c r="BU2053" s="91" t="inlineStr">
        <is>
          <t>N</t>
        </is>
      </c>
      <c r="BV2053" s="99">
        <f>IF(OR(BF2053&lt;&gt;"Y",BG2053&lt;&gt;"Y"),"",(AND(ISNUMBER(BQ2053),BQ2053&gt;0))+(BR2053="Stacked up")+(AND(ISNUMBER(BH2053),BH2053&gt;=-Settings!$B$17))+(AND(ISNUMBER(BK2053),ISNUMBER(BM2053),BK2053&gt;0,BM2053&gt;0))+(AND(ISNUMBER(AQ2053),AQ2053&gt;=Settings!$B$18))+(AND(ISNUMBER(BT2053),BT2053&gt;=Settings!$B$19,BT2053&lt;=Settings!$B$20))+(AND(ISNUMBER(AS2053),AS2053&gt;0))+(AND(ISNUMBER(T2053),ISNUMBER(M2053),T2053&gt;=Settings!$B$21,M2053&gt;0))+(AND(ISNUMBER(AD2053),ISNUMBER(M2053),AD2053&gt;=Settings!$B$22,M2053&gt;0))+(AY2053&gt;=1))</f>
        <v/>
      </c>
      <c r="BW2053" s="91">
        <f>IF(OR(AY2053=0,BF2053&lt;&gt;"Y",BG2053&lt;&gt;"Y"),"",1+SUMPRODUCT(($A$6:$A$2604=A2053)*($AY$6:$AY$2604&gt;0)*($BF$6:$BF$2604="Y")*($BG$6:$BG$2604="Y")*(($AY$6:$AY$2604&gt;AY2053)+($AY$6:$AY$2604=AY2053)*($AD$6:$AD$2604&gt;AD2053))))</f>
        <v/>
      </c>
    </row>
    <row r="2054" ht="23.85" customHeight="1" s="55">
      <c r="A2054" s="90" t="n">
        <v>46296</v>
      </c>
      <c r="B2054" s="91" t="inlineStr">
        <is>
          <t>NDGL</t>
        </is>
      </c>
      <c r="C2054" s="91" t="inlineStr">
        <is>
          <t>INE756C01015</t>
        </is>
      </c>
      <c r="D2054" s="91" t="n"/>
      <c r="E2054" s="91" t="inlineStr">
        <is>
          <t>None</t>
        </is>
      </c>
      <c r="F2054" s="93" t="n">
        <v>241</v>
      </c>
      <c r="G2054" s="92" t="inlineStr">
        <is>
          <t>N</t>
        </is>
      </c>
      <c r="H2054" s="94" t="n"/>
      <c r="I2054" s="91" t="inlineStr">
        <is>
          <t>N</t>
        </is>
      </c>
      <c r="J2054" s="92">
        <f>IF(K2054="","N","Y")</f>
        <v/>
      </c>
      <c r="K2054" s="94">
        <f>_xlfn.TEXTJOIN("; ",TRUE,IF(P2054="52-wk low","52-wk low",""),IF(AND(AD2054&gt;=Settings!$B$12,M2054&lt;0),"Distribution",""),IF(AND(AJ2054="Y",M2054&lt;0,AK2054&lt;-Settings!$B$13),"Long unwinding",""),IF(AND(AJ2054="Y",M2054&lt;0,AK2054&gt;Settings!$B$13),"Short buildup",""))</f>
        <v/>
      </c>
      <c r="L2054" s="95" t="n">
        <v>2411</v>
      </c>
      <c r="M2054" s="96" t="n">
        <v>-2.94</v>
      </c>
      <c r="N2054" s="93" t="n">
        <v>2064</v>
      </c>
      <c r="O2054" s="91" t="inlineStr">
        <is>
          <t>None</t>
        </is>
      </c>
      <c r="P2054" s="91" t="inlineStr">
        <is>
          <t>None</t>
        </is>
      </c>
      <c r="Q2054" s="97" t="n">
        <v>0</v>
      </c>
      <c r="R2054" s="96" t="n">
        <v>0</v>
      </c>
      <c r="S2054" s="96" t="n">
        <v>0.93</v>
      </c>
      <c r="T2054" s="96" t="n">
        <v>0.6899999999999999</v>
      </c>
      <c r="U2054" s="96" t="n">
        <v>0.64</v>
      </c>
      <c r="V2054" s="103" t="n">
        <v>0.7</v>
      </c>
      <c r="W2054" s="102" t="n">
        <v>4</v>
      </c>
      <c r="X2054" s="93" t="n"/>
      <c r="Y2054" s="91" t="inlineStr">
        <is>
          <t>None</t>
        </is>
      </c>
      <c r="Z2054" s="99" t="n">
        <v>92.31</v>
      </c>
      <c r="AA2054" s="96" t="n">
        <v>1.08</v>
      </c>
      <c r="AB2054" s="96" t="n">
        <v>1.12</v>
      </c>
      <c r="AC2054" s="96" t="n">
        <v>1.04</v>
      </c>
      <c r="AD2054" s="96" t="n">
        <v>0.82</v>
      </c>
      <c r="AE2054" s="96" t="n">
        <v>0.89</v>
      </c>
      <c r="AF2054" s="103" t="n">
        <v>1.24</v>
      </c>
      <c r="AG2054" s="91" t="inlineStr">
        <is>
          <t>Normal</t>
        </is>
      </c>
      <c r="AH2054" s="100" t="n">
        <v>0</v>
      </c>
      <c r="AI2054" s="101" t="n">
        <v>0</v>
      </c>
      <c r="AJ2054" s="92" t="inlineStr">
        <is>
          <t>N</t>
        </is>
      </c>
      <c r="AK2054" s="96" t="n"/>
      <c r="AL2054" s="91" t="inlineStr">
        <is>
          <t>n/a</t>
        </is>
      </c>
      <c r="AM2054" s="93" t="n"/>
      <c r="AN2054" s="92" t="inlineStr">
        <is>
          <t>None</t>
        </is>
      </c>
      <c r="AO2054" s="102" t="n">
        <v>0</v>
      </c>
      <c r="AP2054" s="103" t="n">
        <v>0.62</v>
      </c>
      <c r="AQ2054" s="102" t="n">
        <v>23</v>
      </c>
      <c r="AR2054" s="91" t="inlineStr">
        <is>
          <t>N</t>
        </is>
      </c>
      <c r="AS2054" s="104" t="n"/>
      <c r="AT2054" s="92">
        <f>IF(AND(P2054="52-wk high",T2054&gt;=Settings!$B$7),"Y","N")</f>
        <v/>
      </c>
      <c r="AU2054" s="91">
        <f>IF(AND(AD2054&gt;=Settings!$B$8,M2054&gt;0),"Y","N")</f>
        <v/>
      </c>
      <c r="AV2054" s="91">
        <f>IF(OR(AH2054&gt;Settings!$B$9,AI2054&gt;Settings!$B$9),"Y","N")</f>
        <v/>
      </c>
      <c r="AW2054" s="91">
        <f>IF(AJ2054&lt;&gt;"Y","n/a",IF(AND(M2054&gt;0,AK2054&gt;Settings!$B$10),"Y","N"))</f>
        <v/>
      </c>
      <c r="AX2054" s="91">
        <f>IF(AO2054&gt;=Settings!$B$11,"Y","N")</f>
        <v/>
      </c>
      <c r="AY2054" s="99">
        <f>(AT2054="Y")+(AU2054="Y")+(AV2054="Y")+(AW2054="Y")+(AX2054="Y")</f>
        <v/>
      </c>
      <c r="AZ2054" s="94">
        <f>IF(AY2054=0,"None",_xlfn.TEXTJOIN(", ",TRUE(),IF(AT2054="Y","Breakout",""),IF(AU2054="Y","Accumulation",""),IF(AV2054="Y","Institutional buying",""),IF(AW2054="Y","Long buildup",""),IF(AX2054="Y","Momentum leader","")))</f>
        <v/>
      </c>
      <c r="BA2054" s="94">
        <f>IF(BW2054="","","Passes "&amp;AY2054&amp;" of 5 buy-side scans"&amp;IF(G2054="Y","; RED FLAG: filter out using Red flag column",""))</f>
        <v/>
      </c>
      <c r="BB2054" s="91" t="inlineStr">
        <is>
          <t>None</t>
        </is>
      </c>
      <c r="BC2054" s="92" t="inlineStr">
        <is>
          <t>Y</t>
        </is>
      </c>
      <c r="BD2054" s="94" t="inlineStr">
        <is>
          <t>EPS zero; Few traders (&lt;100 unique PAN, 30 days)</t>
        </is>
      </c>
      <c r="BE2054" s="94" t="n"/>
      <c r="BF2054" s="92">
        <f>IF(R2054*100000&gt;=Settings!$B$5,"Y","N")</f>
        <v/>
      </c>
      <c r="BG2054" s="91">
        <f>IF(F2054&gt;Settings!$B$6,"Y","N")</f>
        <v/>
      </c>
      <c r="BH2054" s="97" t="n">
        <v>-40.47</v>
      </c>
      <c r="BI2054" s="96" t="n">
        <v>-6.41</v>
      </c>
      <c r="BJ2054" s="96" t="n">
        <v>-11.79</v>
      </c>
      <c r="BK2054" s="96" t="n">
        <v>-6.97</v>
      </c>
      <c r="BL2054" s="96" t="n">
        <v>1.67</v>
      </c>
      <c r="BM2054" s="96" t="n">
        <v>-38.08</v>
      </c>
      <c r="BN2054" s="97" t="n">
        <v>-7.28</v>
      </c>
      <c r="BO2054" s="96" t="n">
        <v>-9.6</v>
      </c>
      <c r="BP2054" s="96" t="n">
        <v>-10.38</v>
      </c>
      <c r="BQ2054" s="96" t="n">
        <v>-14.12</v>
      </c>
      <c r="BR2054" s="91" t="inlineStr">
        <is>
          <t>Stacked down</t>
        </is>
      </c>
      <c r="BS2054" s="91" t="inlineStr">
        <is>
          <t>None</t>
        </is>
      </c>
      <c r="BT2054" s="96" t="n">
        <v>13.1</v>
      </c>
      <c r="BU2054" s="91" t="inlineStr">
        <is>
          <t>N</t>
        </is>
      </c>
      <c r="BV2054" s="99">
        <f>IF(OR(BF2054&lt;&gt;"Y",BG2054&lt;&gt;"Y"),"",(AND(ISNUMBER(BQ2054),BQ2054&gt;0))+(BR2054="Stacked up")+(AND(ISNUMBER(BH2054),BH2054&gt;=-Settings!$B$17))+(AND(ISNUMBER(BK2054),ISNUMBER(BM2054),BK2054&gt;0,BM2054&gt;0))+(AND(ISNUMBER(AQ2054),AQ2054&gt;=Settings!$B$18))+(AND(ISNUMBER(BT2054),BT2054&gt;=Settings!$B$19,BT2054&lt;=Settings!$B$20))+(AND(ISNUMBER(AS2054),AS2054&gt;0))+(AND(ISNUMBER(T2054),ISNUMBER(M2054),T2054&gt;=Settings!$B$21,M2054&gt;0))+(AND(ISNUMBER(AD2054),ISNUMBER(M2054),AD2054&gt;=Settings!$B$22,M2054&gt;0))+(AY2054&gt;=1))</f>
        <v/>
      </c>
      <c r="BW2054" s="91">
        <f>IF(OR(AY2054=0,BF2054&lt;&gt;"Y",BG2054&lt;&gt;"Y"),"",1+SUMPRODUCT(($A$6:$A$2604=A2054)*($AY$6:$AY$2604&gt;0)*($BF$6:$BF$2604="Y")*($BG$6:$BG$2604="Y")*(($AY$6:$AY$2604&gt;AY2054)+($AY$6:$AY$2604=AY2054)*($AD$6:$AD$2604&gt;AD2054))))</f>
        <v/>
      </c>
    </row>
    <row r="2055" ht="23.85" customHeight="1" s="55">
      <c r="A2055" s="90" t="n">
        <v>46296</v>
      </c>
      <c r="B2055" s="91" t="inlineStr">
        <is>
          <t>SAKUMA</t>
        </is>
      </c>
      <c r="C2055" s="91" t="inlineStr">
        <is>
          <t>INE190H01024</t>
        </is>
      </c>
      <c r="D2055" s="91" t="n"/>
      <c r="E2055" s="91" t="inlineStr">
        <is>
          <t>None</t>
        </is>
      </c>
      <c r="F2055" s="93" t="n">
        <v>241</v>
      </c>
      <c r="G2055" s="92" t="inlineStr">
        <is>
          <t>N</t>
        </is>
      </c>
      <c r="H2055" s="94" t="n"/>
      <c r="I2055" s="91" t="inlineStr">
        <is>
          <t>N</t>
        </is>
      </c>
      <c r="J2055" s="92">
        <f>IF(K2055="","N","Y")</f>
        <v/>
      </c>
      <c r="K2055" s="94">
        <f>_xlfn.TEXTJOIN("; ",TRUE,IF(P2055="52-wk low","52-wk low",""),IF(AND(AD2055&gt;=Settings!$B$12,M2055&lt;0),"Distribution",""),IF(AND(AJ2055="Y",M2055&lt;0,AK2055&lt;-Settings!$B$13),"Long unwinding",""),IF(AND(AJ2055="Y",M2055&lt;0,AK2055&gt;Settings!$B$13),"Short buildup",""))</f>
        <v/>
      </c>
      <c r="L2055" s="95" t="n">
        <v>1.54</v>
      </c>
      <c r="M2055" s="96" t="n">
        <v>-1.28</v>
      </c>
      <c r="N2055" s="93" t="n">
        <v>1188</v>
      </c>
      <c r="O2055" s="91" t="inlineStr">
        <is>
          <t>None</t>
        </is>
      </c>
      <c r="P2055" s="91" t="inlineStr">
        <is>
          <t>None</t>
        </is>
      </c>
      <c r="Q2055" s="97" t="n">
        <v>12.84</v>
      </c>
      <c r="R2055" s="96" t="n">
        <v>10.12</v>
      </c>
      <c r="S2055" s="96" t="n">
        <v>1.28</v>
      </c>
      <c r="T2055" s="96" t="n">
        <v>1.34</v>
      </c>
      <c r="U2055" s="96" t="n">
        <v>1.43</v>
      </c>
      <c r="V2055" s="103" t="n">
        <v>1.12</v>
      </c>
      <c r="W2055" s="102" t="n">
        <v>6</v>
      </c>
      <c r="X2055" s="93" t="n">
        <v>224</v>
      </c>
      <c r="Y2055" s="91" t="inlineStr">
        <is>
          <t>None</t>
        </is>
      </c>
      <c r="Z2055" s="99" t="n">
        <v>70.67</v>
      </c>
      <c r="AA2055" s="96" t="n">
        <v>1.01</v>
      </c>
      <c r="AB2055" s="96" t="n">
        <v>0.96</v>
      </c>
      <c r="AC2055" s="96" t="n">
        <v>1.33</v>
      </c>
      <c r="AD2055" s="96" t="n"/>
      <c r="AE2055" s="96" t="n"/>
      <c r="AF2055" s="103" t="n"/>
      <c r="AG2055" s="91" t="inlineStr">
        <is>
          <t>No delivery data</t>
        </is>
      </c>
      <c r="AH2055" s="100" t="n">
        <v>0</v>
      </c>
      <c r="AI2055" s="101" t="n">
        <v>0</v>
      </c>
      <c r="AJ2055" s="92" t="inlineStr">
        <is>
          <t>N</t>
        </is>
      </c>
      <c r="AK2055" s="96" t="n"/>
      <c r="AL2055" s="91" t="inlineStr">
        <is>
          <t>n/a</t>
        </is>
      </c>
      <c r="AM2055" s="93" t="n"/>
      <c r="AN2055" s="92" t="inlineStr">
        <is>
          <t>None</t>
        </is>
      </c>
      <c r="AO2055" s="102" t="n">
        <v>0</v>
      </c>
      <c r="AP2055" s="103" t="n">
        <v>0.73</v>
      </c>
      <c r="AQ2055" s="102" t="n">
        <v>41</v>
      </c>
      <c r="AR2055" s="91" t="inlineStr">
        <is>
          <t>N</t>
        </is>
      </c>
      <c r="AS2055" s="104" t="n"/>
      <c r="AT2055" s="92">
        <f>IF(AND(P2055="52-wk high",T2055&gt;=Settings!$B$7),"Y","N")</f>
        <v/>
      </c>
      <c r="AU2055" s="91">
        <f>IF(AND(AD2055&gt;=Settings!$B$8,M2055&gt;0),"Y","N")</f>
        <v/>
      </c>
      <c r="AV2055" s="91">
        <f>IF(OR(AH2055&gt;Settings!$B$9,AI2055&gt;Settings!$B$9),"Y","N")</f>
        <v/>
      </c>
      <c r="AW2055" s="91">
        <f>IF(AJ2055&lt;&gt;"Y","n/a",IF(AND(M2055&gt;0,AK2055&gt;Settings!$B$10),"Y","N"))</f>
        <v/>
      </c>
      <c r="AX2055" s="91">
        <f>IF(AO2055&gt;=Settings!$B$11,"Y","N")</f>
        <v/>
      </c>
      <c r="AY2055" s="99">
        <f>(AT2055="Y")+(AU2055="Y")+(AV2055="Y")+(AW2055="Y")+(AX2055="Y")</f>
        <v/>
      </c>
      <c r="AZ2055" s="94">
        <f>IF(AY2055=0,"None",_xlfn.TEXTJOIN(", ",TRUE(),IF(AT2055="Y","Breakout",""),IF(AU2055="Y","Accumulation",""),IF(AV2055="Y","Institutional buying",""),IF(AW2055="Y","Long buildup",""),IF(AX2055="Y","Momentum leader","")))</f>
        <v/>
      </c>
      <c r="BA2055" s="94">
        <f>IF(BW2055="","","Passes "&amp;AY2055&amp;" of 5 buy-side scans"&amp;IF(G2055="Y","; RED FLAG: filter out using Red flag column",""))</f>
        <v/>
      </c>
      <c r="BB2055" s="91" t="inlineStr">
        <is>
          <t>None</t>
        </is>
      </c>
      <c r="BC2055" s="92" t="inlineStr">
        <is>
          <t>Y</t>
        </is>
      </c>
      <c r="BD2055" s="94" t="inlineStr">
        <is>
          <t>High-low range &gt;150% in 12 months</t>
        </is>
      </c>
      <c r="BE2055" s="94" t="n"/>
      <c r="BF2055" s="92">
        <f>IF(R2055*100000&gt;=Settings!$B$5,"Y","N")</f>
        <v/>
      </c>
      <c r="BG2055" s="91">
        <f>IF(F2055&gt;Settings!$B$6,"Y","N")</f>
        <v/>
      </c>
      <c r="BH2055" s="97" t="n">
        <v>-50.32</v>
      </c>
      <c r="BI2055" s="96" t="n">
        <v>-7.23</v>
      </c>
      <c r="BJ2055" s="96" t="n">
        <v>-4.94</v>
      </c>
      <c r="BK2055" s="96" t="n">
        <v>-15.85</v>
      </c>
      <c r="BL2055" s="96" t="n">
        <v>15.79</v>
      </c>
      <c r="BM2055" s="96" t="n">
        <v>-37.65</v>
      </c>
      <c r="BN2055" s="97" t="n">
        <v>-3.11</v>
      </c>
      <c r="BO2055" s="96" t="n">
        <v>-5.44</v>
      </c>
      <c r="BP2055" s="96" t="n">
        <v>-9.49</v>
      </c>
      <c r="BQ2055" s="96" t="n">
        <v>-16.63</v>
      </c>
      <c r="BR2055" s="91" t="inlineStr">
        <is>
          <t>Stacked down</t>
        </is>
      </c>
      <c r="BS2055" s="91" t="inlineStr">
        <is>
          <t>None</t>
        </is>
      </c>
      <c r="BT2055" s="96" t="n">
        <v>41</v>
      </c>
      <c r="BU2055" s="91" t="inlineStr">
        <is>
          <t>N</t>
        </is>
      </c>
      <c r="BV2055" s="99">
        <f>IF(OR(BF2055&lt;&gt;"Y",BG2055&lt;&gt;"Y"),"",(AND(ISNUMBER(BQ2055),BQ2055&gt;0))+(BR2055="Stacked up")+(AND(ISNUMBER(BH2055),BH2055&gt;=-Settings!$B$17))+(AND(ISNUMBER(BK2055),ISNUMBER(BM2055),BK2055&gt;0,BM2055&gt;0))+(AND(ISNUMBER(AQ2055),AQ2055&gt;=Settings!$B$18))+(AND(ISNUMBER(BT2055),BT2055&gt;=Settings!$B$19,BT2055&lt;=Settings!$B$20))+(AND(ISNUMBER(AS2055),AS2055&gt;0))+(AND(ISNUMBER(T2055),ISNUMBER(M2055),T2055&gt;=Settings!$B$21,M2055&gt;0))+(AND(ISNUMBER(AD2055),ISNUMBER(M2055),AD2055&gt;=Settings!$B$22,M2055&gt;0))+(AY2055&gt;=1))</f>
        <v/>
      </c>
      <c r="BW2055" s="91">
        <f>IF(OR(AY2055=0,BF2055&lt;&gt;"Y",BG2055&lt;&gt;"Y"),"",1+SUMPRODUCT(($A$6:$A$2604=A2055)*($AY$6:$AY$2604&gt;0)*($BF$6:$BF$2604="Y")*($BG$6:$BG$2604="Y")*(($AY$6:$AY$2604&gt;AY2055)+($AY$6:$AY$2604=AY2055)*($AD$6:$AD$2604&gt;AD2055))))</f>
        <v/>
      </c>
    </row>
    <row r="2056" ht="23.85" customHeight="1" s="55">
      <c r="A2056" s="90" t="n">
        <v>46296</v>
      </c>
      <c r="B2056" s="91" t="inlineStr">
        <is>
          <t>COASTCORP</t>
        </is>
      </c>
      <c r="C2056" s="91" t="inlineStr">
        <is>
          <t>INE377E01024</t>
        </is>
      </c>
      <c r="D2056" s="91" t="n"/>
      <c r="E2056" s="91" t="inlineStr">
        <is>
          <t>None</t>
        </is>
      </c>
      <c r="F2056" s="93" t="n">
        <v>240</v>
      </c>
      <c r="G2056" s="92" t="inlineStr">
        <is>
          <t>N</t>
        </is>
      </c>
      <c r="H2056" s="94" t="n"/>
      <c r="I2056" s="91" t="inlineStr">
        <is>
          <t>N</t>
        </is>
      </c>
      <c r="J2056" s="92">
        <f>IF(K2056="","N","Y")</f>
        <v/>
      </c>
      <c r="K2056" s="94">
        <f>_xlfn.TEXTJOIN("; ",TRUE,IF(P2056="52-wk low","52-wk low",""),IF(AND(AD2056&gt;=Settings!$B$12,M2056&lt;0),"Distribution",""),IF(AND(AJ2056="Y",M2056&lt;0,AK2056&lt;-Settings!$B$13),"Long unwinding",""),IF(AND(AJ2056="Y",M2056&lt;0,AK2056&gt;Settings!$B$13),"Short buildup",""))</f>
        <v/>
      </c>
      <c r="L2056" s="95" t="n">
        <v>35.82</v>
      </c>
      <c r="M2056" s="96" t="n">
        <v>-3.11</v>
      </c>
      <c r="N2056" s="93" t="n">
        <v>2128</v>
      </c>
      <c r="O2056" s="91" t="inlineStr">
        <is>
          <t>None</t>
        </is>
      </c>
      <c r="P2056" s="91" t="inlineStr">
        <is>
          <t>None</t>
        </is>
      </c>
      <c r="Q2056" s="97" t="n">
        <v>0.6</v>
      </c>
      <c r="R2056" s="96" t="n">
        <v>0.77</v>
      </c>
      <c r="S2056" s="96" t="n">
        <v>0.77</v>
      </c>
      <c r="T2056" s="96" t="n">
        <v>0.43</v>
      </c>
      <c r="U2056" s="96" t="n">
        <v>0.4</v>
      </c>
      <c r="V2056" s="103" t="n">
        <v>0.53</v>
      </c>
      <c r="W2056" s="102" t="n">
        <v>0</v>
      </c>
      <c r="X2056" s="93" t="n"/>
      <c r="Y2056" s="91" t="inlineStr">
        <is>
          <t>None</t>
        </is>
      </c>
      <c r="Z2056" s="99" t="n">
        <v>74.09999999999999</v>
      </c>
      <c r="AA2056" s="96" t="n">
        <v>1.18</v>
      </c>
      <c r="AB2056" s="96" t="n">
        <v>1.22</v>
      </c>
      <c r="AC2056" s="96" t="n">
        <v>0.95</v>
      </c>
      <c r="AD2056" s="96" t="n">
        <v>0.59</v>
      </c>
      <c r="AE2056" s="96" t="n">
        <v>0.5600000000000001</v>
      </c>
      <c r="AF2056" s="103" t="n">
        <v>1.15</v>
      </c>
      <c r="AG2056" s="91" t="inlineStr">
        <is>
          <t>Normal</t>
        </is>
      </c>
      <c r="AH2056" s="100" t="n">
        <v>0</v>
      </c>
      <c r="AI2056" s="101" t="n">
        <v>0</v>
      </c>
      <c r="AJ2056" s="92" t="inlineStr">
        <is>
          <t>N</t>
        </is>
      </c>
      <c r="AK2056" s="96" t="n"/>
      <c r="AL2056" s="91" t="inlineStr">
        <is>
          <t>n/a</t>
        </is>
      </c>
      <c r="AM2056" s="93" t="n"/>
      <c r="AN2056" s="92" t="inlineStr">
        <is>
          <t>None</t>
        </is>
      </c>
      <c r="AO2056" s="102" t="n">
        <v>0</v>
      </c>
      <c r="AP2056" s="103" t="n">
        <v>0.72</v>
      </c>
      <c r="AQ2056" s="102" t="n">
        <v>40</v>
      </c>
      <c r="AR2056" s="91" t="inlineStr">
        <is>
          <t>N</t>
        </is>
      </c>
      <c r="AS2056" s="104" t="n"/>
      <c r="AT2056" s="92">
        <f>IF(AND(P2056="52-wk high",T2056&gt;=Settings!$B$7),"Y","N")</f>
        <v/>
      </c>
      <c r="AU2056" s="91">
        <f>IF(AND(AD2056&gt;=Settings!$B$8,M2056&gt;0),"Y","N")</f>
        <v/>
      </c>
      <c r="AV2056" s="91">
        <f>IF(OR(AH2056&gt;Settings!$B$9,AI2056&gt;Settings!$B$9),"Y","N")</f>
        <v/>
      </c>
      <c r="AW2056" s="91">
        <f>IF(AJ2056&lt;&gt;"Y","n/a",IF(AND(M2056&gt;0,AK2056&gt;Settings!$B$10),"Y","N"))</f>
        <v/>
      </c>
      <c r="AX2056" s="91">
        <f>IF(AO2056&gt;=Settings!$B$11,"Y","N")</f>
        <v/>
      </c>
      <c r="AY2056" s="99">
        <f>(AT2056="Y")+(AU2056="Y")+(AV2056="Y")+(AW2056="Y")+(AX2056="Y")</f>
        <v/>
      </c>
      <c r="AZ2056" s="94">
        <f>IF(AY2056=0,"None",_xlfn.TEXTJOIN(", ",TRUE(),IF(AT2056="Y","Breakout",""),IF(AU2056="Y","Accumulation",""),IF(AV2056="Y","Institutional buying",""),IF(AW2056="Y","Long buildup",""),IF(AX2056="Y","Momentum leader","")))</f>
        <v/>
      </c>
      <c r="BA2056" s="94">
        <f>IF(BW2056="","","Passes "&amp;AY2056&amp;" of 5 buy-side scans"&amp;IF(G2056="Y","; RED FLAG: filter out using Red flag column",""))</f>
        <v/>
      </c>
      <c r="BB2056" s="91" t="inlineStr">
        <is>
          <t>None</t>
        </is>
      </c>
      <c r="BC2056" s="92" t="inlineStr">
        <is>
          <t>N</t>
        </is>
      </c>
      <c r="BD2056" s="94" t="n"/>
      <c r="BE2056" s="94" t="n"/>
      <c r="BF2056" s="92">
        <f>IF(R2056*100000&gt;=Settings!$B$5,"Y","N")</f>
        <v/>
      </c>
      <c r="BG2056" s="91">
        <f>IF(F2056&gt;Settings!$B$6,"Y","N")</f>
        <v/>
      </c>
      <c r="BH2056" s="97" t="n">
        <v>-46.3</v>
      </c>
      <c r="BI2056" s="96" t="n">
        <v>-4.94</v>
      </c>
      <c r="BJ2056" s="96" t="n">
        <v>-10.09</v>
      </c>
      <c r="BK2056" s="96" t="n">
        <v>-28.8</v>
      </c>
      <c r="BL2056" s="96" t="n">
        <v>-18.39</v>
      </c>
      <c r="BM2056" s="96" t="n">
        <v>2.14</v>
      </c>
      <c r="BN2056" s="97" t="n">
        <v>-5.87</v>
      </c>
      <c r="BO2056" s="96" t="n">
        <v>-13.38</v>
      </c>
      <c r="BP2056" s="96" t="n">
        <v>-19.25</v>
      </c>
      <c r="BQ2056" s="96" t="n">
        <v>-20.37</v>
      </c>
      <c r="BR2056" s="91" t="inlineStr">
        <is>
          <t>Stacked down</t>
        </is>
      </c>
      <c r="BS2056" s="91" t="inlineStr">
        <is>
          <t>None</t>
        </is>
      </c>
      <c r="BT2056" s="96" t="n">
        <v>36.7</v>
      </c>
      <c r="BU2056" s="91" t="inlineStr">
        <is>
          <t>N</t>
        </is>
      </c>
      <c r="BV2056" s="99">
        <f>IF(OR(BF2056&lt;&gt;"Y",BG2056&lt;&gt;"Y"),"",(AND(ISNUMBER(BQ2056),BQ2056&gt;0))+(BR2056="Stacked up")+(AND(ISNUMBER(BH2056),BH2056&gt;=-Settings!$B$17))+(AND(ISNUMBER(BK2056),ISNUMBER(BM2056),BK2056&gt;0,BM2056&gt;0))+(AND(ISNUMBER(AQ2056),AQ2056&gt;=Settings!$B$18))+(AND(ISNUMBER(BT2056),BT2056&gt;=Settings!$B$19,BT2056&lt;=Settings!$B$20))+(AND(ISNUMBER(AS2056),AS2056&gt;0))+(AND(ISNUMBER(T2056),ISNUMBER(M2056),T2056&gt;=Settings!$B$21,M2056&gt;0))+(AND(ISNUMBER(AD2056),ISNUMBER(M2056),AD2056&gt;=Settings!$B$22,M2056&gt;0))+(AY2056&gt;=1))</f>
        <v/>
      </c>
      <c r="BW2056" s="91">
        <f>IF(OR(AY2056=0,BF2056&lt;&gt;"Y",BG2056&lt;&gt;"Y"),"",1+SUMPRODUCT(($A$6:$A$2604=A2056)*($AY$6:$AY$2604&gt;0)*($BF$6:$BF$2604="Y")*($BG$6:$BG$2604="Y")*(($AY$6:$AY$2604&gt;AY2056)+($AY$6:$AY$2604=AY2056)*($AD$6:$AD$2604&gt;AD2056))))</f>
        <v/>
      </c>
    </row>
    <row r="2057" ht="23.85" customHeight="1" s="55">
      <c r="A2057" s="90" t="n">
        <v>46296</v>
      </c>
      <c r="B2057" s="91" t="inlineStr">
        <is>
          <t>MARALOVER</t>
        </is>
      </c>
      <c r="C2057" s="91" t="inlineStr">
        <is>
          <t>INE882A01013</t>
        </is>
      </c>
      <c r="D2057" s="91" t="n"/>
      <c r="E2057" s="91" t="inlineStr">
        <is>
          <t>None</t>
        </is>
      </c>
      <c r="F2057" s="93" t="n">
        <v>240</v>
      </c>
      <c r="G2057" s="92" t="inlineStr">
        <is>
          <t>N</t>
        </is>
      </c>
      <c r="H2057" s="94" t="n"/>
      <c r="I2057" s="91" t="inlineStr">
        <is>
          <t>N</t>
        </is>
      </c>
      <c r="J2057" s="92">
        <f>IF(K2057="","N","Y")</f>
        <v/>
      </c>
      <c r="K2057" s="94">
        <f>_xlfn.TEXTJOIN("; ",TRUE,IF(P2057="52-wk low","52-wk low",""),IF(AND(AD2057&gt;=Settings!$B$12,M2057&lt;0),"Distribution",""),IF(AND(AJ2057="Y",M2057&lt;0,AK2057&lt;-Settings!$B$13),"Long unwinding",""),IF(AND(AJ2057="Y",M2057&lt;0,AK2057&gt;Settings!$B$13),"Short buildup",""))</f>
        <v/>
      </c>
      <c r="L2057" s="95" t="n">
        <v>57.7</v>
      </c>
      <c r="M2057" s="96" t="n">
        <v>-4.33</v>
      </c>
      <c r="N2057" s="93" t="n">
        <v>2393</v>
      </c>
      <c r="O2057" s="91" t="inlineStr">
        <is>
          <t>None</t>
        </is>
      </c>
      <c r="P2057" s="91" t="inlineStr">
        <is>
          <t>None</t>
        </is>
      </c>
      <c r="Q2057" s="97" t="n">
        <v>0.21</v>
      </c>
      <c r="R2057" s="96" t="n">
        <v>0.44</v>
      </c>
      <c r="S2057" s="96" t="n">
        <v>0.47</v>
      </c>
      <c r="T2057" s="96" t="n">
        <v>0.72</v>
      </c>
      <c r="U2057" s="96" t="n">
        <v>0.85</v>
      </c>
      <c r="V2057" s="103" t="n">
        <v>2.18</v>
      </c>
      <c r="W2057" s="102" t="n">
        <v>3</v>
      </c>
      <c r="X2057" s="93" t="n"/>
      <c r="Y2057" s="91" t="inlineStr">
        <is>
          <t>None</t>
        </is>
      </c>
      <c r="Z2057" s="99" t="n">
        <v>72.04000000000001</v>
      </c>
      <c r="AA2057" s="96" t="n">
        <v>1.05</v>
      </c>
      <c r="AB2057" s="96" t="n">
        <v>1.03</v>
      </c>
      <c r="AC2057" s="96" t="n">
        <v>0.59</v>
      </c>
      <c r="AD2057" s="96" t="n"/>
      <c r="AE2057" s="96" t="n"/>
      <c r="AF2057" s="103" t="n"/>
      <c r="AG2057" s="91" t="inlineStr">
        <is>
          <t>Drying up</t>
        </is>
      </c>
      <c r="AH2057" s="100" t="n">
        <v>0</v>
      </c>
      <c r="AI2057" s="101" t="n">
        <v>0</v>
      </c>
      <c r="AJ2057" s="92" t="inlineStr">
        <is>
          <t>N</t>
        </is>
      </c>
      <c r="AK2057" s="96" t="n"/>
      <c r="AL2057" s="91" t="inlineStr">
        <is>
          <t>n/a</t>
        </is>
      </c>
      <c r="AM2057" s="93" t="n"/>
      <c r="AN2057" s="92" t="inlineStr">
        <is>
          <t>None</t>
        </is>
      </c>
      <c r="AO2057" s="102" t="n">
        <v>0</v>
      </c>
      <c r="AP2057" s="103" t="n">
        <v>1.6</v>
      </c>
      <c r="AQ2057" s="102" t="n">
        <v>82</v>
      </c>
      <c r="AR2057" s="91" t="inlineStr">
        <is>
          <t>N</t>
        </is>
      </c>
      <c r="AS2057" s="104" t="n"/>
      <c r="AT2057" s="92">
        <f>IF(AND(P2057="52-wk high",T2057&gt;=Settings!$B$7),"Y","N")</f>
        <v/>
      </c>
      <c r="AU2057" s="91">
        <f>IF(AND(AD2057&gt;=Settings!$B$8,M2057&gt;0),"Y","N")</f>
        <v/>
      </c>
      <c r="AV2057" s="91">
        <f>IF(OR(AH2057&gt;Settings!$B$9,AI2057&gt;Settings!$B$9),"Y","N")</f>
        <v/>
      </c>
      <c r="AW2057" s="91">
        <f>IF(AJ2057&lt;&gt;"Y","n/a",IF(AND(M2057&gt;0,AK2057&gt;Settings!$B$10),"Y","N"))</f>
        <v/>
      </c>
      <c r="AX2057" s="91">
        <f>IF(AO2057&gt;=Settings!$B$11,"Y","N")</f>
        <v/>
      </c>
      <c r="AY2057" s="99">
        <f>(AT2057="Y")+(AU2057="Y")+(AV2057="Y")+(AW2057="Y")+(AX2057="Y")</f>
        <v/>
      </c>
      <c r="AZ2057" s="94">
        <f>IF(AY2057=0,"None",_xlfn.TEXTJOIN(", ",TRUE(),IF(AT2057="Y","Breakout",""),IF(AU2057="Y","Accumulation",""),IF(AV2057="Y","Institutional buying",""),IF(AW2057="Y","Long buildup",""),IF(AX2057="Y","Momentum leader","")))</f>
        <v/>
      </c>
      <c r="BA2057" s="94">
        <f>IF(BW2057="","","Passes "&amp;AY2057&amp;" of 5 buy-side scans"&amp;IF(G2057="Y","; RED FLAG: filter out using Red flag column",""))</f>
        <v/>
      </c>
      <c r="BB2057" s="91" t="inlineStr">
        <is>
          <t>None</t>
        </is>
      </c>
      <c r="BC2057" s="92" t="inlineStr">
        <is>
          <t>N</t>
        </is>
      </c>
      <c r="BD2057" s="94" t="n"/>
      <c r="BE2057" s="94" t="n"/>
      <c r="BF2057" s="92">
        <f>IF(R2057*100000&gt;=Settings!$B$5,"Y","N")</f>
        <v/>
      </c>
      <c r="BG2057" s="91">
        <f>IF(F2057&gt;Settings!$B$6,"Y","N")</f>
        <v/>
      </c>
      <c r="BH2057" s="97" t="n">
        <v>-16.24</v>
      </c>
      <c r="BI2057" s="96" t="n">
        <v>-2.09</v>
      </c>
      <c r="BJ2057" s="96" t="n">
        <v>5.99</v>
      </c>
      <c r="BK2057" s="96" t="n">
        <v>8.09</v>
      </c>
      <c r="BL2057" s="96" t="n">
        <v>54.57</v>
      </c>
      <c r="BM2057" s="96" t="n">
        <v>25.05</v>
      </c>
      <c r="BN2057" s="97" t="n">
        <v>-2.7</v>
      </c>
      <c r="BO2057" s="96" t="n">
        <v>-0.14</v>
      </c>
      <c r="BP2057" s="96" t="n">
        <v>3.97</v>
      </c>
      <c r="BQ2057" s="96" t="n">
        <v>9.9</v>
      </c>
      <c r="BR2057" s="91" t="inlineStr">
        <is>
          <t>Mixed</t>
        </is>
      </c>
      <c r="BS2057" s="91" t="inlineStr">
        <is>
          <t>None</t>
        </is>
      </c>
      <c r="BT2057" s="96" t="n">
        <v>42.6</v>
      </c>
      <c r="BU2057" s="91" t="inlineStr">
        <is>
          <t>N</t>
        </is>
      </c>
      <c r="BV2057" s="99">
        <f>IF(OR(BF2057&lt;&gt;"Y",BG2057&lt;&gt;"Y"),"",(AND(ISNUMBER(BQ2057),BQ2057&gt;0))+(BR2057="Stacked up")+(AND(ISNUMBER(BH2057),BH2057&gt;=-Settings!$B$17))+(AND(ISNUMBER(BK2057),ISNUMBER(BM2057),BK2057&gt;0,BM2057&gt;0))+(AND(ISNUMBER(AQ2057),AQ2057&gt;=Settings!$B$18))+(AND(ISNUMBER(BT2057),BT2057&gt;=Settings!$B$19,BT2057&lt;=Settings!$B$20))+(AND(ISNUMBER(AS2057),AS2057&gt;0))+(AND(ISNUMBER(T2057),ISNUMBER(M2057),T2057&gt;=Settings!$B$21,M2057&gt;0))+(AND(ISNUMBER(AD2057),ISNUMBER(M2057),AD2057&gt;=Settings!$B$22,M2057&gt;0))+(AY2057&gt;=1))</f>
        <v/>
      </c>
      <c r="BW2057" s="91">
        <f>IF(OR(AY2057=0,BF2057&lt;&gt;"Y",BG2057&lt;&gt;"Y"),"",1+SUMPRODUCT(($A$6:$A$2604=A2057)*($AY$6:$AY$2604&gt;0)*($BF$6:$BF$2604="Y")*($BG$6:$BG$2604="Y")*(($AY$6:$AY$2604&gt;AY2057)+($AY$6:$AY$2604=AY2057)*($AD$6:$AD$2604&gt;AD2057))))</f>
        <v/>
      </c>
    </row>
    <row r="2058" ht="23.85" customHeight="1" s="55">
      <c r="A2058" s="90" t="n">
        <v>46296</v>
      </c>
      <c r="B2058" s="91" t="inlineStr">
        <is>
          <t>SVGLOBAL</t>
        </is>
      </c>
      <c r="C2058" s="91" t="inlineStr">
        <is>
          <t>INE159L01013</t>
        </is>
      </c>
      <c r="D2058" s="91" t="n"/>
      <c r="E2058" s="91" t="inlineStr">
        <is>
          <t>None</t>
        </is>
      </c>
      <c r="F2058" s="93" t="n">
        <v>240</v>
      </c>
      <c r="G2058" s="92" t="inlineStr">
        <is>
          <t>Y</t>
        </is>
      </c>
      <c r="H2058" s="94" t="inlineStr">
        <is>
          <t>Long-term ASM Stage 1</t>
        </is>
      </c>
      <c r="I2058" s="91" t="inlineStr">
        <is>
          <t>N</t>
        </is>
      </c>
      <c r="J2058" s="92">
        <f>IF(K2058="","N","Y")</f>
        <v/>
      </c>
      <c r="K2058" s="94">
        <f>_xlfn.TEXTJOIN("; ",TRUE,IF(P2058="52-wk low","52-wk low",""),IF(AND(AD2058&gt;=Settings!$B$12,M2058&lt;0),"Distribution",""),IF(AND(AJ2058="Y",M2058&lt;0,AK2058&lt;-Settings!$B$13),"Long unwinding",""),IF(AND(AJ2058="Y",M2058&lt;0,AK2058&gt;Settings!$B$13),"Short buildup",""))</f>
        <v/>
      </c>
      <c r="L2058" s="95" t="n">
        <v>132.93</v>
      </c>
      <c r="M2058" s="96" t="n">
        <v>-3.1</v>
      </c>
      <c r="N2058" s="93" t="n">
        <v>2124</v>
      </c>
      <c r="O2058" s="91" t="inlineStr">
        <is>
          <t>None</t>
        </is>
      </c>
      <c r="P2058" s="91" t="inlineStr">
        <is>
          <t>None</t>
        </is>
      </c>
      <c r="Q2058" s="97" t="n">
        <v>0</v>
      </c>
      <c r="R2058" s="96" t="n">
        <v>0.23</v>
      </c>
      <c r="S2058" s="96" t="n">
        <v>0.01</v>
      </c>
      <c r="T2058" s="96" t="n"/>
      <c r="U2058" s="96" t="n"/>
      <c r="V2058" s="103" t="n"/>
      <c r="W2058" s="102" t="n"/>
      <c r="X2058" s="93" t="n"/>
      <c r="Y2058" s="91" t="inlineStr">
        <is>
          <t>None</t>
        </is>
      </c>
      <c r="Z2058" s="99" t="n">
        <v>73.33</v>
      </c>
      <c r="AA2058" s="96" t="n">
        <v>1.13</v>
      </c>
      <c r="AB2058" s="96" t="n"/>
      <c r="AC2058" s="96" t="n">
        <v>0.03</v>
      </c>
      <c r="AD2058" s="96" t="n"/>
      <c r="AE2058" s="96" t="n"/>
      <c r="AF2058" s="103" t="n"/>
      <c r="AG2058" s="91" t="n"/>
      <c r="AH2058" s="100" t="n">
        <v>0</v>
      </c>
      <c r="AI2058" s="101" t="n">
        <v>0</v>
      </c>
      <c r="AJ2058" s="92" t="inlineStr">
        <is>
          <t>N</t>
        </is>
      </c>
      <c r="AK2058" s="96" t="n"/>
      <c r="AL2058" s="91" t="inlineStr">
        <is>
          <t>n/a</t>
        </is>
      </c>
      <c r="AM2058" s="93" t="n"/>
      <c r="AN2058" s="92" t="inlineStr">
        <is>
          <t>None</t>
        </is>
      </c>
      <c r="AO2058" s="102" t="n">
        <v>0</v>
      </c>
      <c r="AP2058" s="103" t="n"/>
      <c r="AQ2058" s="102" t="n"/>
      <c r="AR2058" s="91" t="inlineStr">
        <is>
          <t>N</t>
        </is>
      </c>
      <c r="AS2058" s="104" t="n"/>
      <c r="AT2058" s="92">
        <f>IF(AND(P2058="52-wk high",T2058&gt;=Settings!$B$7),"Y","N")</f>
        <v/>
      </c>
      <c r="AU2058" s="91">
        <f>IF(AND(AD2058&gt;=Settings!$B$8,M2058&gt;0),"Y","N")</f>
        <v/>
      </c>
      <c r="AV2058" s="91">
        <f>IF(OR(AH2058&gt;Settings!$B$9,AI2058&gt;Settings!$B$9),"Y","N")</f>
        <v/>
      </c>
      <c r="AW2058" s="91">
        <f>IF(AJ2058&lt;&gt;"Y","n/a",IF(AND(M2058&gt;0,AK2058&gt;Settings!$B$10),"Y","N"))</f>
        <v/>
      </c>
      <c r="AX2058" s="91">
        <f>IF(AO2058&gt;=Settings!$B$11,"Y","N")</f>
        <v/>
      </c>
      <c r="AY2058" s="99">
        <f>(AT2058="Y")+(AU2058="Y")+(AV2058="Y")+(AW2058="Y")+(AX2058="Y")</f>
        <v/>
      </c>
      <c r="AZ2058" s="94">
        <f>IF(AY2058=0,"None",_xlfn.TEXTJOIN(", ",TRUE(),IF(AT2058="Y","Breakout",""),IF(AU2058="Y","Accumulation",""),IF(AV2058="Y","Institutional buying",""),IF(AW2058="Y","Long buildup",""),IF(AX2058="Y","Momentum leader","")))</f>
        <v/>
      </c>
      <c r="BA2058" s="94">
        <f>IF(BW2058="","","Passes "&amp;AY2058&amp;" of 5 buy-side scans"&amp;IF(G2058="Y","; RED FLAG: filter out using Red flag column",""))</f>
        <v/>
      </c>
      <c r="BB2058" s="91" t="inlineStr">
        <is>
          <t>None</t>
        </is>
      </c>
      <c r="BC2058" s="92" t="inlineStr">
        <is>
          <t>Y</t>
        </is>
      </c>
      <c r="BD2058" s="94" t="inlineStr">
        <is>
          <t>Few traders (&lt;100 unique PAN, 30 days)</t>
        </is>
      </c>
      <c r="BE2058" s="94" t="n"/>
      <c r="BF2058" s="92">
        <f>IF(R2058*100000&gt;=Settings!$B$5,"Y","N")</f>
        <v/>
      </c>
      <c r="BG2058" s="91">
        <f>IF(F2058&gt;Settings!$B$6,"Y","N")</f>
        <v/>
      </c>
      <c r="BH2058" s="97" t="n">
        <v>-25.11</v>
      </c>
      <c r="BI2058" s="96" t="n">
        <v>-10.38</v>
      </c>
      <c r="BJ2058" s="96" t="n">
        <v>1.25</v>
      </c>
      <c r="BK2058" s="96" t="n"/>
      <c r="BL2058" s="96" t="n"/>
      <c r="BM2058" s="96" t="n"/>
      <c r="BN2058" s="97" t="n">
        <v>-6.42</v>
      </c>
      <c r="BO2058" s="96" t="n"/>
      <c r="BP2058" s="96" t="n"/>
      <c r="BQ2058" s="96" t="n"/>
      <c r="BR2058" s="91" t="n"/>
      <c r="BS2058" s="91" t="n"/>
      <c r="BT2058" s="96" t="n">
        <v>37.5</v>
      </c>
      <c r="BU2058" s="91" t="n"/>
      <c r="BV2058" s="99">
        <f>IF(OR(BF2058&lt;&gt;"Y",BG2058&lt;&gt;"Y"),"",(AND(ISNUMBER(BQ2058),BQ2058&gt;0))+(BR2058="Stacked up")+(AND(ISNUMBER(BH2058),BH2058&gt;=-Settings!$B$17))+(AND(ISNUMBER(BK2058),ISNUMBER(BM2058),BK2058&gt;0,BM2058&gt;0))+(AND(ISNUMBER(AQ2058),AQ2058&gt;=Settings!$B$18))+(AND(ISNUMBER(BT2058),BT2058&gt;=Settings!$B$19,BT2058&lt;=Settings!$B$20))+(AND(ISNUMBER(AS2058),AS2058&gt;0))+(AND(ISNUMBER(T2058),ISNUMBER(M2058),T2058&gt;=Settings!$B$21,M2058&gt;0))+(AND(ISNUMBER(AD2058),ISNUMBER(M2058),AD2058&gt;=Settings!$B$22,M2058&gt;0))+(AY2058&gt;=1))</f>
        <v/>
      </c>
      <c r="BW2058" s="91">
        <f>IF(OR(AY2058=0,BF2058&lt;&gt;"Y",BG2058&lt;&gt;"Y"),"",1+SUMPRODUCT(($A$6:$A$2604=A2058)*($AY$6:$AY$2604&gt;0)*($BF$6:$BF$2604="Y")*($BG$6:$BG$2604="Y")*(($AY$6:$AY$2604&gt;AY2058)+($AY$6:$AY$2604=AY2058)*($AD$6:$AD$2604&gt;AD2058))))</f>
        <v/>
      </c>
    </row>
    <row r="2059" ht="23.85" customHeight="1" s="55">
      <c r="A2059" s="90" t="n">
        <v>46296</v>
      </c>
      <c r="B2059" s="91" t="inlineStr">
        <is>
          <t>CHEMBOND</t>
        </is>
      </c>
      <c r="C2059" s="91" t="inlineStr">
        <is>
          <t>INE995D01025</t>
        </is>
      </c>
      <c r="D2059" s="91" t="n"/>
      <c r="E2059" s="91" t="inlineStr">
        <is>
          <t>None</t>
        </is>
      </c>
      <c r="F2059" s="93" t="n">
        <v>239</v>
      </c>
      <c r="G2059" s="92" t="inlineStr">
        <is>
          <t>N</t>
        </is>
      </c>
      <c r="H2059" s="94" t="n"/>
      <c r="I2059" s="91" t="inlineStr">
        <is>
          <t>N</t>
        </is>
      </c>
      <c r="J2059" s="92">
        <f>IF(K2059="","N","Y")</f>
        <v/>
      </c>
      <c r="K2059" s="94">
        <f>_xlfn.TEXTJOIN("; ",TRUE,IF(P2059="52-wk low","52-wk low",""),IF(AND(AD2059&gt;=Settings!$B$12,M2059&lt;0),"Distribution",""),IF(AND(AJ2059="Y",M2059&lt;0,AK2059&lt;-Settings!$B$13),"Long unwinding",""),IF(AND(AJ2059="Y",M2059&lt;0,AK2059&gt;Settings!$B$13),"Short buildup",""))</f>
        <v/>
      </c>
      <c r="L2059" s="95" t="n">
        <v>177.64</v>
      </c>
      <c r="M2059" s="96" t="n">
        <v>-2.79</v>
      </c>
      <c r="N2059" s="93" t="n">
        <v>2006</v>
      </c>
      <c r="O2059" s="91" t="inlineStr">
        <is>
          <t>None</t>
        </is>
      </c>
      <c r="P2059" s="91" t="inlineStr">
        <is>
          <t>None</t>
        </is>
      </c>
      <c r="Q2059" s="97" t="n">
        <v>0.08</v>
      </c>
      <c r="R2059" s="96" t="n">
        <v>0.35</v>
      </c>
      <c r="S2059" s="96" t="n">
        <v>0.24</v>
      </c>
      <c r="T2059" s="96" t="n">
        <v>0.48</v>
      </c>
      <c r="U2059" s="96" t="n">
        <v>0.66</v>
      </c>
      <c r="V2059" s="103" t="n">
        <v>2.8</v>
      </c>
      <c r="W2059" s="102" t="n">
        <v>6</v>
      </c>
      <c r="X2059" s="93" t="n"/>
      <c r="Y2059" s="91" t="inlineStr">
        <is>
          <t>None</t>
        </is>
      </c>
      <c r="Z2059" s="99" t="n">
        <v>68.58</v>
      </c>
      <c r="AA2059" s="96" t="n">
        <v>1.14</v>
      </c>
      <c r="AB2059" s="96" t="n">
        <v>1.1</v>
      </c>
      <c r="AC2059" s="96" t="n">
        <v>0.37</v>
      </c>
      <c r="AD2059" s="96" t="n"/>
      <c r="AE2059" s="96" t="n"/>
      <c r="AF2059" s="103" t="n"/>
      <c r="AG2059" s="91" t="inlineStr">
        <is>
          <t>Drying up</t>
        </is>
      </c>
      <c r="AH2059" s="100" t="n">
        <v>0</v>
      </c>
      <c r="AI2059" s="101" t="n">
        <v>0</v>
      </c>
      <c r="AJ2059" s="92" t="inlineStr">
        <is>
          <t>N</t>
        </is>
      </c>
      <c r="AK2059" s="96" t="n"/>
      <c r="AL2059" s="91" t="inlineStr">
        <is>
          <t>n/a</t>
        </is>
      </c>
      <c r="AM2059" s="93" t="n"/>
      <c r="AN2059" s="92" t="inlineStr">
        <is>
          <t>None</t>
        </is>
      </c>
      <c r="AO2059" s="102" t="n">
        <v>0</v>
      </c>
      <c r="AP2059" s="103" t="n">
        <v>1.23</v>
      </c>
      <c r="AQ2059" s="102" t="n">
        <v>70</v>
      </c>
      <c r="AR2059" s="91" t="inlineStr">
        <is>
          <t>N</t>
        </is>
      </c>
      <c r="AS2059" s="104" t="n"/>
      <c r="AT2059" s="92">
        <f>IF(AND(P2059="52-wk high",T2059&gt;=Settings!$B$7),"Y","N")</f>
        <v/>
      </c>
      <c r="AU2059" s="91">
        <f>IF(AND(AD2059&gt;=Settings!$B$8,M2059&gt;0),"Y","N")</f>
        <v/>
      </c>
      <c r="AV2059" s="91">
        <f>IF(OR(AH2059&gt;Settings!$B$9,AI2059&gt;Settings!$B$9),"Y","N")</f>
        <v/>
      </c>
      <c r="AW2059" s="91">
        <f>IF(AJ2059&lt;&gt;"Y","n/a",IF(AND(M2059&gt;0,AK2059&gt;Settings!$B$10),"Y","N"))</f>
        <v/>
      </c>
      <c r="AX2059" s="91">
        <f>IF(AO2059&gt;=Settings!$B$11,"Y","N")</f>
        <v/>
      </c>
      <c r="AY2059" s="99">
        <f>(AT2059="Y")+(AU2059="Y")+(AV2059="Y")+(AW2059="Y")+(AX2059="Y")</f>
        <v/>
      </c>
      <c r="AZ2059" s="94">
        <f>IF(AY2059=0,"None",_xlfn.TEXTJOIN(", ",TRUE(),IF(AT2059="Y","Breakout",""),IF(AU2059="Y","Accumulation",""),IF(AV2059="Y","Institutional buying",""),IF(AW2059="Y","Long buildup",""),IF(AX2059="Y","Momentum leader","")))</f>
        <v/>
      </c>
      <c r="BA2059" s="94">
        <f>IF(BW2059="","","Passes "&amp;AY2059&amp;" of 5 buy-side scans"&amp;IF(G2059="Y","; RED FLAG: filter out using Red flag column",""))</f>
        <v/>
      </c>
      <c r="BB2059" s="91" t="inlineStr">
        <is>
          <t>None</t>
        </is>
      </c>
      <c r="BC2059" s="92" t="inlineStr">
        <is>
          <t>Y</t>
        </is>
      </c>
      <c r="BD2059" s="94" t="inlineStr">
        <is>
          <t>High-low range &gt;100% in 6 months</t>
        </is>
      </c>
      <c r="BE2059" s="94" t="n"/>
      <c r="BF2059" s="92">
        <f>IF(R2059*100000&gt;=Settings!$B$5,"Y","N")</f>
        <v/>
      </c>
      <c r="BG2059" s="91">
        <f>IF(F2059&gt;Settings!$B$6,"Y","N")</f>
        <v/>
      </c>
      <c r="BH2059" s="97" t="n">
        <v>-24.98</v>
      </c>
      <c r="BI2059" s="96" t="n">
        <v>-7.28</v>
      </c>
      <c r="BJ2059" s="96" t="n">
        <v>5.12</v>
      </c>
      <c r="BK2059" s="96" t="n">
        <v>-5.1</v>
      </c>
      <c r="BL2059" s="96" t="n">
        <v>45.49</v>
      </c>
      <c r="BM2059" s="96" t="n">
        <v>-1.32</v>
      </c>
      <c r="BN2059" s="97" t="n">
        <v>-5.46</v>
      </c>
      <c r="BO2059" s="96" t="n">
        <v>-3.27</v>
      </c>
      <c r="BP2059" s="96" t="n">
        <v>0.05</v>
      </c>
      <c r="BQ2059" s="96" t="n">
        <v>3.29</v>
      </c>
      <c r="BR2059" s="91" t="inlineStr">
        <is>
          <t>Mixed</t>
        </is>
      </c>
      <c r="BS2059" s="91" t="inlineStr">
        <is>
          <t>None</t>
        </is>
      </c>
      <c r="BT2059" s="96" t="n">
        <v>36</v>
      </c>
      <c r="BU2059" s="91" t="inlineStr">
        <is>
          <t>N</t>
        </is>
      </c>
      <c r="BV2059" s="99">
        <f>IF(OR(BF2059&lt;&gt;"Y",BG2059&lt;&gt;"Y"),"",(AND(ISNUMBER(BQ2059),BQ2059&gt;0))+(BR2059="Stacked up")+(AND(ISNUMBER(BH2059),BH2059&gt;=-Settings!$B$17))+(AND(ISNUMBER(BK2059),ISNUMBER(BM2059),BK2059&gt;0,BM2059&gt;0))+(AND(ISNUMBER(AQ2059),AQ2059&gt;=Settings!$B$18))+(AND(ISNUMBER(BT2059),BT2059&gt;=Settings!$B$19,BT2059&lt;=Settings!$B$20))+(AND(ISNUMBER(AS2059),AS2059&gt;0))+(AND(ISNUMBER(T2059),ISNUMBER(M2059),T2059&gt;=Settings!$B$21,M2059&gt;0))+(AND(ISNUMBER(AD2059),ISNUMBER(M2059),AD2059&gt;=Settings!$B$22,M2059&gt;0))+(AY2059&gt;=1))</f>
        <v/>
      </c>
      <c r="BW2059" s="91">
        <f>IF(OR(AY2059=0,BF2059&lt;&gt;"Y",BG2059&lt;&gt;"Y"),"",1+SUMPRODUCT(($A$6:$A$2604=A2059)*($AY$6:$AY$2604&gt;0)*($BF$6:$BF$2604="Y")*($BG$6:$BG$2604="Y")*(($AY$6:$AY$2604&gt;AY2059)+($AY$6:$AY$2604=AY2059)*($AD$6:$AD$2604&gt;AD2059))))</f>
        <v/>
      </c>
    </row>
    <row r="2060" ht="23.85" customHeight="1" s="55">
      <c r="A2060" s="90" t="n">
        <v>46296</v>
      </c>
      <c r="B2060" s="91" t="inlineStr">
        <is>
          <t>CUBEXTUB</t>
        </is>
      </c>
      <c r="C2060" s="91" t="inlineStr">
        <is>
          <t>INE144D01012</t>
        </is>
      </c>
      <c r="D2060" s="91" t="n"/>
      <c r="E2060" s="91" t="inlineStr">
        <is>
          <t>None</t>
        </is>
      </c>
      <c r="F2060" s="93" t="n">
        <v>238</v>
      </c>
      <c r="G2060" s="92" t="inlineStr">
        <is>
          <t>Y</t>
        </is>
      </c>
      <c r="H2060" s="94" t="inlineStr">
        <is>
          <t>ESM Stage 1; T2T (BE series)</t>
        </is>
      </c>
      <c r="I2060" s="91" t="inlineStr">
        <is>
          <t>Y</t>
        </is>
      </c>
      <c r="J2060" s="92">
        <f>IF(K2060="","N","Y")</f>
        <v/>
      </c>
      <c r="K2060" s="94">
        <f>_xlfn.TEXTJOIN("; ",TRUE,IF(P2060="52-wk low","52-wk low",""),IF(AND(AD2060&gt;=Settings!$B$12,M2060&lt;0),"Distribution",""),IF(AND(AJ2060="Y",M2060&lt;0,AK2060&lt;-Settings!$B$13),"Long unwinding",""),IF(AND(AJ2060="Y",M2060&lt;0,AK2060&gt;Settings!$B$13),"Short buildup",""))</f>
        <v/>
      </c>
      <c r="L2060" s="95" t="n">
        <v>166.1</v>
      </c>
      <c r="M2060" s="96" t="n">
        <v>-5</v>
      </c>
      <c r="N2060" s="93" t="n">
        <v>2491</v>
      </c>
      <c r="O2060" s="91" t="inlineStr">
        <is>
          <t>None</t>
        </is>
      </c>
      <c r="P2060" s="91" t="inlineStr">
        <is>
          <t>None</t>
        </is>
      </c>
      <c r="Q2060" s="97" t="n">
        <v>1.21</v>
      </c>
      <c r="R2060" s="96" t="n">
        <v>4.35</v>
      </c>
      <c r="S2060" s="96" t="n">
        <v>0.28</v>
      </c>
      <c r="T2060" s="96" t="n">
        <v>0.61</v>
      </c>
      <c r="U2060" s="96" t="n">
        <v>0.77</v>
      </c>
      <c r="V2060" s="103" t="n">
        <v>2.77</v>
      </c>
      <c r="W2060" s="102" t="n">
        <v>9</v>
      </c>
      <c r="X2060" s="93" t="n"/>
      <c r="Y2060" s="91" t="inlineStr">
        <is>
          <t>None</t>
        </is>
      </c>
      <c r="Z2060" s="99" t="n"/>
      <c r="AA2060" s="96" t="n"/>
      <c r="AB2060" s="96" t="n"/>
      <c r="AC2060" s="96" t="n"/>
      <c r="AD2060" s="96" t="n"/>
      <c r="AE2060" s="96" t="n"/>
      <c r="AF2060" s="103" t="n">
        <v>1.1</v>
      </c>
      <c r="AG2060" s="91" t="inlineStr">
        <is>
          <t>Drying up</t>
        </is>
      </c>
      <c r="AH2060" s="100" t="n">
        <v>0</v>
      </c>
      <c r="AI2060" s="101" t="n">
        <v>0</v>
      </c>
      <c r="AJ2060" s="92" t="inlineStr">
        <is>
          <t>N</t>
        </is>
      </c>
      <c r="AK2060" s="96" t="n"/>
      <c r="AL2060" s="91" t="inlineStr">
        <is>
          <t>n/a</t>
        </is>
      </c>
      <c r="AM2060" s="93" t="n"/>
      <c r="AN2060" s="92" t="inlineStr">
        <is>
          <t>None</t>
        </is>
      </c>
      <c r="AO2060" s="102" t="n">
        <v>0</v>
      </c>
      <c r="AP2060" s="103" t="n">
        <v>2.16</v>
      </c>
      <c r="AQ2060" s="102" t="n">
        <v>91</v>
      </c>
      <c r="AR2060" s="91" t="inlineStr">
        <is>
          <t>N</t>
        </is>
      </c>
      <c r="AS2060" s="104" t="n"/>
      <c r="AT2060" s="92">
        <f>IF(AND(P2060="52-wk high",T2060&gt;=Settings!$B$7),"Y","N")</f>
        <v/>
      </c>
      <c r="AU2060" s="91">
        <f>IF(AND(AD2060&gt;=Settings!$B$8,M2060&gt;0),"Y","N")</f>
        <v/>
      </c>
      <c r="AV2060" s="91">
        <f>IF(OR(AH2060&gt;Settings!$B$9,AI2060&gt;Settings!$B$9),"Y","N")</f>
        <v/>
      </c>
      <c r="AW2060" s="91">
        <f>IF(AJ2060&lt;&gt;"Y","n/a",IF(AND(M2060&gt;0,AK2060&gt;Settings!$B$10),"Y","N"))</f>
        <v/>
      </c>
      <c r="AX2060" s="91">
        <f>IF(AO2060&gt;=Settings!$B$11,"Y","N")</f>
        <v/>
      </c>
      <c r="AY2060" s="99">
        <f>(AT2060="Y")+(AU2060="Y")+(AV2060="Y")+(AW2060="Y")+(AX2060="Y")</f>
        <v/>
      </c>
      <c r="AZ2060" s="94">
        <f>IF(AY2060=0,"None",_xlfn.TEXTJOIN(", ",TRUE(),IF(AT2060="Y","Breakout",""),IF(AU2060="Y","Accumulation",""),IF(AV2060="Y","Institutional buying",""),IF(AW2060="Y","Long buildup",""),IF(AX2060="Y","Momentum leader","")))</f>
        <v/>
      </c>
      <c r="BA2060" s="94">
        <f>IF(BW2060="","","Passes "&amp;AY2060&amp;" of 5 buy-side scans"&amp;IF(G2060="Y","; RED FLAG: filter out using Red flag column",""))</f>
        <v/>
      </c>
      <c r="BB2060" s="91" t="inlineStr">
        <is>
          <t>Lower</t>
        </is>
      </c>
      <c r="BC2060" s="92" t="inlineStr">
        <is>
          <t>N</t>
        </is>
      </c>
      <c r="BD2060" s="94" t="n"/>
      <c r="BE2060" s="94" t="n"/>
      <c r="BF2060" s="92">
        <f>IF(R2060*100000&gt;=Settings!$B$5,"Y","N")</f>
        <v/>
      </c>
      <c r="BG2060" s="91">
        <f>IF(F2060&gt;Settings!$B$6,"Y","N")</f>
        <v/>
      </c>
      <c r="BH2060" s="97" t="n">
        <v>-9.73</v>
      </c>
      <c r="BI2060" s="96" t="n">
        <v>20.01</v>
      </c>
      <c r="BJ2060" s="96" t="n">
        <v>116.22</v>
      </c>
      <c r="BK2060" s="96" t="n">
        <v>102.64</v>
      </c>
      <c r="BL2060" s="96" t="n">
        <v>98.20999999999999</v>
      </c>
      <c r="BM2060" s="96" t="n">
        <v>75.81999999999999</v>
      </c>
      <c r="BN2060" s="97" t="n">
        <v>36.94</v>
      </c>
      <c r="BO2060" s="96" t="n">
        <v>66.23999999999999</v>
      </c>
      <c r="BP2060" s="96" t="n">
        <v>77.79000000000001</v>
      </c>
      <c r="BQ2060" s="96" t="n">
        <v>78.47</v>
      </c>
      <c r="BR2060" s="91" t="inlineStr">
        <is>
          <t>Stacked up</t>
        </is>
      </c>
      <c r="BS2060" s="91" t="inlineStr">
        <is>
          <t>None</t>
        </is>
      </c>
      <c r="BT2060" s="96" t="n">
        <v>83.40000000000001</v>
      </c>
      <c r="BU2060" s="91" t="inlineStr">
        <is>
          <t>N</t>
        </is>
      </c>
      <c r="BV2060" s="99">
        <f>IF(OR(BF2060&lt;&gt;"Y",BG2060&lt;&gt;"Y"),"",(AND(ISNUMBER(BQ2060),BQ2060&gt;0))+(BR2060="Stacked up")+(AND(ISNUMBER(BH2060),BH2060&gt;=-Settings!$B$17))+(AND(ISNUMBER(BK2060),ISNUMBER(BM2060),BK2060&gt;0,BM2060&gt;0))+(AND(ISNUMBER(AQ2060),AQ2060&gt;=Settings!$B$18))+(AND(ISNUMBER(BT2060),BT2060&gt;=Settings!$B$19,BT2060&lt;=Settings!$B$20))+(AND(ISNUMBER(AS2060),AS2060&gt;0))+(AND(ISNUMBER(T2060),ISNUMBER(M2060),T2060&gt;=Settings!$B$21,M2060&gt;0))+(AND(ISNUMBER(AD2060),ISNUMBER(M2060),AD2060&gt;=Settings!$B$22,M2060&gt;0))+(AY2060&gt;=1))</f>
        <v/>
      </c>
      <c r="BW2060" s="91">
        <f>IF(OR(AY2060=0,BF2060&lt;&gt;"Y",BG2060&lt;&gt;"Y"),"",1+SUMPRODUCT(($A$6:$A$2604=A2060)*($AY$6:$AY$2604&gt;0)*($BF$6:$BF$2604="Y")*($BG$6:$BG$2604="Y")*(($AY$6:$AY$2604&gt;AY2060)+($AY$6:$AY$2604=AY2060)*($AD$6:$AD$2604&gt;AD2060))))</f>
        <v/>
      </c>
    </row>
    <row r="2061" ht="23.85" customHeight="1" s="55">
      <c r="A2061" s="90" t="n">
        <v>46296</v>
      </c>
      <c r="B2061" s="91" t="inlineStr">
        <is>
          <t>DIAMINESQ</t>
        </is>
      </c>
      <c r="C2061" s="91" t="inlineStr">
        <is>
          <t>INE591D01014</t>
        </is>
      </c>
      <c r="D2061" s="91" t="n"/>
      <c r="E2061" s="91" t="inlineStr">
        <is>
          <t>None</t>
        </is>
      </c>
      <c r="F2061" s="93" t="n">
        <v>238</v>
      </c>
      <c r="G2061" s="92" t="inlineStr">
        <is>
          <t>N</t>
        </is>
      </c>
      <c r="H2061" s="94" t="n"/>
      <c r="I2061" s="91" t="inlineStr">
        <is>
          <t>N</t>
        </is>
      </c>
      <c r="J2061" s="92">
        <f>IF(K2061="","N","Y")</f>
        <v/>
      </c>
      <c r="K2061" s="94">
        <f>_xlfn.TEXTJOIN("; ",TRUE,IF(P2061="52-wk low","52-wk low",""),IF(AND(AD2061&gt;=Settings!$B$12,M2061&lt;0),"Distribution",""),IF(AND(AJ2061="Y",M2061&lt;0,AK2061&lt;-Settings!$B$13),"Long unwinding",""),IF(AND(AJ2061="Y",M2061&lt;0,AK2061&gt;Settings!$B$13),"Short buildup",""))</f>
        <v/>
      </c>
      <c r="L2061" s="95" t="n">
        <v>236.31</v>
      </c>
      <c r="M2061" s="96" t="n">
        <v>-0.92</v>
      </c>
      <c r="N2061" s="93" t="n">
        <v>996</v>
      </c>
      <c r="O2061" s="91" t="inlineStr">
        <is>
          <t>None</t>
        </is>
      </c>
      <c r="P2061" s="91" t="inlineStr">
        <is>
          <t>None</t>
        </is>
      </c>
      <c r="Q2061" s="97" t="n">
        <v>0.02</v>
      </c>
      <c r="R2061" s="96" t="n">
        <v>0.04</v>
      </c>
      <c r="S2061" s="96" t="n">
        <v>0.39</v>
      </c>
      <c r="T2061" s="96" t="n">
        <v>0.17</v>
      </c>
      <c r="U2061" s="96" t="n">
        <v>0.18</v>
      </c>
      <c r="V2061" s="103" t="n">
        <v>0.45</v>
      </c>
      <c r="W2061" s="102" t="n">
        <v>0</v>
      </c>
      <c r="X2061" s="93" t="n"/>
      <c r="Y2061" s="91" t="inlineStr">
        <is>
          <t>None</t>
        </is>
      </c>
      <c r="Z2061" s="99" t="n">
        <v>76.06999999999999</v>
      </c>
      <c r="AA2061" s="96" t="n">
        <v>1.14</v>
      </c>
      <c r="AB2061" s="96" t="n">
        <v>1.18</v>
      </c>
      <c r="AC2061" s="96" t="n">
        <v>0.45</v>
      </c>
      <c r="AD2061" s="96" t="n">
        <v>0.3</v>
      </c>
      <c r="AE2061" s="96" t="n">
        <v>0.26</v>
      </c>
      <c r="AF2061" s="103" t="n">
        <v>1.24</v>
      </c>
      <c r="AG2061" s="91" t="inlineStr">
        <is>
          <t>Normal</t>
        </is>
      </c>
      <c r="AH2061" s="100" t="n">
        <v>0</v>
      </c>
      <c r="AI2061" s="101" t="n">
        <v>0</v>
      </c>
      <c r="AJ2061" s="92" t="inlineStr">
        <is>
          <t>N</t>
        </is>
      </c>
      <c r="AK2061" s="96" t="n"/>
      <c r="AL2061" s="91" t="inlineStr">
        <is>
          <t>n/a</t>
        </is>
      </c>
      <c r="AM2061" s="93" t="n"/>
      <c r="AN2061" s="92" t="inlineStr">
        <is>
          <t>None</t>
        </is>
      </c>
      <c r="AO2061" s="102" t="n">
        <v>0</v>
      </c>
      <c r="AP2061" s="103" t="n">
        <v>0.66</v>
      </c>
      <c r="AQ2061" s="102" t="n">
        <v>31</v>
      </c>
      <c r="AR2061" s="91" t="inlineStr">
        <is>
          <t>N</t>
        </is>
      </c>
      <c r="AS2061" s="104" t="n"/>
      <c r="AT2061" s="92">
        <f>IF(AND(P2061="52-wk high",T2061&gt;=Settings!$B$7),"Y","N")</f>
        <v/>
      </c>
      <c r="AU2061" s="91">
        <f>IF(AND(AD2061&gt;=Settings!$B$8,M2061&gt;0),"Y","N")</f>
        <v/>
      </c>
      <c r="AV2061" s="91">
        <f>IF(OR(AH2061&gt;Settings!$B$9,AI2061&gt;Settings!$B$9),"Y","N")</f>
        <v/>
      </c>
      <c r="AW2061" s="91">
        <f>IF(AJ2061&lt;&gt;"Y","n/a",IF(AND(M2061&gt;0,AK2061&gt;Settings!$B$10),"Y","N"))</f>
        <v/>
      </c>
      <c r="AX2061" s="91">
        <f>IF(AO2061&gt;=Settings!$B$11,"Y","N")</f>
        <v/>
      </c>
      <c r="AY2061" s="99">
        <f>(AT2061="Y")+(AU2061="Y")+(AV2061="Y")+(AW2061="Y")+(AX2061="Y")</f>
        <v/>
      </c>
      <c r="AZ2061" s="94">
        <f>IF(AY2061=0,"None",_xlfn.TEXTJOIN(", ",TRUE(),IF(AT2061="Y","Breakout",""),IF(AU2061="Y","Accumulation",""),IF(AV2061="Y","Institutional buying",""),IF(AW2061="Y","Long buildup",""),IF(AX2061="Y","Momentum leader","")))</f>
        <v/>
      </c>
      <c r="BA2061" s="94">
        <f>IF(BW2061="","","Passes "&amp;AY2061&amp;" of 5 buy-side scans"&amp;IF(G2061="Y","; RED FLAG: filter out using Red flag column",""))</f>
        <v/>
      </c>
      <c r="BB2061" s="91" t="inlineStr">
        <is>
          <t>None</t>
        </is>
      </c>
      <c r="BC2061" s="92" t="inlineStr">
        <is>
          <t>Y</t>
        </is>
      </c>
      <c r="BD2061" s="94" t="inlineStr">
        <is>
          <t>EPS zero; Few traders (&lt;100 unique PAN, 30 days)</t>
        </is>
      </c>
      <c r="BE2061" s="94" t="n"/>
      <c r="BF2061" s="92">
        <f>IF(R2061*100000&gt;=Settings!$B$5,"Y","N")</f>
        <v/>
      </c>
      <c r="BG2061" s="91">
        <f>IF(F2061&gt;Settings!$B$6,"Y","N")</f>
        <v/>
      </c>
      <c r="BH2061" s="97" t="n">
        <v>-30.35</v>
      </c>
      <c r="BI2061" s="96" t="n">
        <v>-4.27</v>
      </c>
      <c r="BJ2061" s="96" t="n">
        <v>-2.36</v>
      </c>
      <c r="BK2061" s="96" t="n">
        <v>-4.34</v>
      </c>
      <c r="BL2061" s="96" t="n">
        <v>-2.16</v>
      </c>
      <c r="BM2061" s="96" t="n">
        <v>-23.86</v>
      </c>
      <c r="BN2061" s="97" t="n">
        <v>-4.03</v>
      </c>
      <c r="BO2061" s="96" t="n">
        <v>-4.58</v>
      </c>
      <c r="BP2061" s="96" t="n">
        <v>-5.46</v>
      </c>
      <c r="BQ2061" s="96" t="n">
        <v>-9.31</v>
      </c>
      <c r="BR2061" s="91" t="inlineStr">
        <is>
          <t>Stacked down</t>
        </is>
      </c>
      <c r="BS2061" s="91" t="inlineStr">
        <is>
          <t>None</t>
        </is>
      </c>
      <c r="BT2061" s="96" t="n">
        <v>28.3</v>
      </c>
      <c r="BU2061" s="91" t="inlineStr">
        <is>
          <t>N</t>
        </is>
      </c>
      <c r="BV2061" s="99">
        <f>IF(OR(BF2061&lt;&gt;"Y",BG2061&lt;&gt;"Y"),"",(AND(ISNUMBER(BQ2061),BQ2061&gt;0))+(BR2061="Stacked up")+(AND(ISNUMBER(BH2061),BH2061&gt;=-Settings!$B$17))+(AND(ISNUMBER(BK2061),ISNUMBER(BM2061),BK2061&gt;0,BM2061&gt;0))+(AND(ISNUMBER(AQ2061),AQ2061&gt;=Settings!$B$18))+(AND(ISNUMBER(BT2061),BT2061&gt;=Settings!$B$19,BT2061&lt;=Settings!$B$20))+(AND(ISNUMBER(AS2061),AS2061&gt;0))+(AND(ISNUMBER(T2061),ISNUMBER(M2061),T2061&gt;=Settings!$B$21,M2061&gt;0))+(AND(ISNUMBER(AD2061),ISNUMBER(M2061),AD2061&gt;=Settings!$B$22,M2061&gt;0))+(AY2061&gt;=1))</f>
        <v/>
      </c>
      <c r="BW2061" s="91">
        <f>IF(OR(AY2061=0,BF2061&lt;&gt;"Y",BG2061&lt;&gt;"Y"),"",1+SUMPRODUCT(($A$6:$A$2604=A2061)*($AY$6:$AY$2604&gt;0)*($BF$6:$BF$2604="Y")*($BG$6:$BG$2604="Y")*(($AY$6:$AY$2604&gt;AY2061)+($AY$6:$AY$2604=AY2061)*($AD$6:$AD$2604&gt;AD2061))))</f>
        <v/>
      </c>
    </row>
    <row r="2062" ht="23.85" customHeight="1" s="55">
      <c r="A2062" s="90" t="n">
        <v>46296</v>
      </c>
      <c r="B2062" s="91" t="inlineStr">
        <is>
          <t>RCOM</t>
        </is>
      </c>
      <c r="C2062" s="91" t="inlineStr">
        <is>
          <t>INE330H01018</t>
        </is>
      </c>
      <c r="D2062" s="91" t="n"/>
      <c r="E2062" s="91" t="inlineStr">
        <is>
          <t>None</t>
        </is>
      </c>
      <c r="F2062" s="93" t="n">
        <v>238</v>
      </c>
      <c r="G2062" s="92" t="inlineStr">
        <is>
          <t>Y</t>
        </is>
      </c>
      <c r="H2062" s="94" t="inlineStr">
        <is>
          <t>IRP (insolvency); T2T (BE series)</t>
        </is>
      </c>
      <c r="I2062" s="91" t="inlineStr">
        <is>
          <t>Y</t>
        </is>
      </c>
      <c r="J2062" s="92">
        <f>IF(K2062="","N","Y")</f>
        <v/>
      </c>
      <c r="K2062" s="94">
        <f>_xlfn.TEXTJOIN("; ",TRUE,IF(P2062="52-wk low","52-wk low",""),IF(AND(AD2062&gt;=Settings!$B$12,M2062&lt;0),"Distribution",""),IF(AND(AJ2062="Y",M2062&lt;0,AK2062&lt;-Settings!$B$13),"Long unwinding",""),IF(AND(AJ2062="Y",M2062&lt;0,AK2062&gt;Settings!$B$13),"Short buildup",""))</f>
        <v/>
      </c>
      <c r="L2062" s="95" t="n">
        <v>0.86</v>
      </c>
      <c r="M2062" s="96" t="n">
        <v>2.38</v>
      </c>
      <c r="N2062" s="93" t="n">
        <v>160</v>
      </c>
      <c r="O2062" s="91" t="inlineStr">
        <is>
          <t>None</t>
        </is>
      </c>
      <c r="P2062" s="91" t="inlineStr">
        <is>
          <t>None</t>
        </is>
      </c>
      <c r="Q2062" s="97" t="n">
        <v>26.12</v>
      </c>
      <c r="R2062" s="96" t="n">
        <v>36.55</v>
      </c>
      <c r="S2062" s="96" t="n">
        <v>0.71</v>
      </c>
      <c r="T2062" s="96" t="n">
        <v>0.89</v>
      </c>
      <c r="U2062" s="96" t="n">
        <v>0.92</v>
      </c>
      <c r="V2062" s="103" t="n">
        <v>1.29</v>
      </c>
      <c r="W2062" s="102" t="n">
        <v>11</v>
      </c>
      <c r="X2062" s="93" t="n"/>
      <c r="Y2062" s="91" t="inlineStr">
        <is>
          <t>None</t>
        </is>
      </c>
      <c r="Z2062" s="99" t="n"/>
      <c r="AA2062" s="96" t="n"/>
      <c r="AB2062" s="96" t="n"/>
      <c r="AC2062" s="96" t="n"/>
      <c r="AD2062" s="96" t="n"/>
      <c r="AE2062" s="96" t="n"/>
      <c r="AF2062" s="103" t="n"/>
      <c r="AG2062" s="91" t="inlineStr">
        <is>
          <t>No delivery data</t>
        </is>
      </c>
      <c r="AH2062" s="100" t="n">
        <v>0</v>
      </c>
      <c r="AI2062" s="101" t="n">
        <v>0</v>
      </c>
      <c r="AJ2062" s="92" t="inlineStr">
        <is>
          <t>N</t>
        </is>
      </c>
      <c r="AK2062" s="96" t="n"/>
      <c r="AL2062" s="91" t="inlineStr">
        <is>
          <t>n/a</t>
        </is>
      </c>
      <c r="AM2062" s="93" t="n"/>
      <c r="AN2062" s="92" t="inlineStr">
        <is>
          <t>None</t>
        </is>
      </c>
      <c r="AO2062" s="102" t="n">
        <v>0</v>
      </c>
      <c r="AP2062" s="103" t="n">
        <v>0.65</v>
      </c>
      <c r="AQ2062" s="102" t="n">
        <v>29</v>
      </c>
      <c r="AR2062" s="91" t="inlineStr">
        <is>
          <t>N</t>
        </is>
      </c>
      <c r="AS2062" s="104" t="n"/>
      <c r="AT2062" s="92">
        <f>IF(AND(P2062="52-wk high",T2062&gt;=Settings!$B$7),"Y","N")</f>
        <v/>
      </c>
      <c r="AU2062" s="91">
        <f>IF(AND(AD2062&gt;=Settings!$B$8,M2062&gt;0),"Y","N")</f>
        <v/>
      </c>
      <c r="AV2062" s="91">
        <f>IF(OR(AH2062&gt;Settings!$B$9,AI2062&gt;Settings!$B$9),"Y","N")</f>
        <v/>
      </c>
      <c r="AW2062" s="91">
        <f>IF(AJ2062&lt;&gt;"Y","n/a",IF(AND(M2062&gt;0,AK2062&gt;Settings!$B$10),"Y","N"))</f>
        <v/>
      </c>
      <c r="AX2062" s="91">
        <f>IF(AO2062&gt;=Settings!$B$11,"Y","N")</f>
        <v/>
      </c>
      <c r="AY2062" s="99">
        <f>(AT2062="Y")+(AU2062="Y")+(AV2062="Y")+(AW2062="Y")+(AX2062="Y")</f>
        <v/>
      </c>
      <c r="AZ2062" s="94">
        <f>IF(AY2062=0,"None",_xlfn.TEXTJOIN(", ",TRUE(),IF(AT2062="Y","Breakout",""),IF(AU2062="Y","Accumulation",""),IF(AV2062="Y","Institutional buying",""),IF(AW2062="Y","Long buildup",""),IF(AX2062="Y","Momentum leader","")))</f>
        <v/>
      </c>
      <c r="BA2062" s="94">
        <f>IF(BW2062="","","Passes "&amp;AY2062&amp;" of 5 buy-side scans"&amp;IF(G2062="Y","; RED FLAG: filter out using Red flag column",""))</f>
        <v/>
      </c>
      <c r="BB2062" s="91" t="inlineStr">
        <is>
          <t>Upper</t>
        </is>
      </c>
      <c r="BC2062" s="92" t="inlineStr">
        <is>
          <t>Y</t>
        </is>
      </c>
      <c r="BD2062" s="94" t="inlineStr">
        <is>
          <t>EPS zero</t>
        </is>
      </c>
      <c r="BE2062" s="94" t="n"/>
      <c r="BF2062" s="92">
        <f>IF(R2062*100000&gt;=Settings!$B$5,"Y","N")</f>
        <v/>
      </c>
      <c r="BG2062" s="91">
        <f>IF(F2062&gt;Settings!$B$6,"Y","N")</f>
        <v/>
      </c>
      <c r="BH2062" s="97" t="n">
        <v>-43.05</v>
      </c>
      <c r="BI2062" s="96" t="n">
        <v>-7.53</v>
      </c>
      <c r="BJ2062" s="96" t="n">
        <v>6.17</v>
      </c>
      <c r="BK2062" s="96" t="n">
        <v>-6.52</v>
      </c>
      <c r="BL2062" s="96" t="n">
        <v>8.859999999999999</v>
      </c>
      <c r="BM2062" s="96" t="n">
        <v>-38.13</v>
      </c>
      <c r="BN2062" s="97" t="n">
        <v>-3.64</v>
      </c>
      <c r="BO2062" s="96" t="n">
        <v>-2.16</v>
      </c>
      <c r="BP2062" s="96" t="n">
        <v>-3.84</v>
      </c>
      <c r="BQ2062" s="96" t="n">
        <v>-11.14</v>
      </c>
      <c r="BR2062" s="91" t="inlineStr">
        <is>
          <t>Mixed</t>
        </is>
      </c>
      <c r="BS2062" s="91" t="inlineStr">
        <is>
          <t>None</t>
        </is>
      </c>
      <c r="BT2062" s="96" t="n">
        <v>41.3</v>
      </c>
      <c r="BU2062" s="91" t="inlineStr">
        <is>
          <t>N</t>
        </is>
      </c>
      <c r="BV2062" s="99">
        <f>IF(OR(BF2062&lt;&gt;"Y",BG2062&lt;&gt;"Y"),"",(AND(ISNUMBER(BQ2062),BQ2062&gt;0))+(BR2062="Stacked up")+(AND(ISNUMBER(BH2062),BH2062&gt;=-Settings!$B$17))+(AND(ISNUMBER(BK2062),ISNUMBER(BM2062),BK2062&gt;0,BM2062&gt;0))+(AND(ISNUMBER(AQ2062),AQ2062&gt;=Settings!$B$18))+(AND(ISNUMBER(BT2062),BT2062&gt;=Settings!$B$19,BT2062&lt;=Settings!$B$20))+(AND(ISNUMBER(AS2062),AS2062&gt;0))+(AND(ISNUMBER(T2062),ISNUMBER(M2062),T2062&gt;=Settings!$B$21,M2062&gt;0))+(AND(ISNUMBER(AD2062),ISNUMBER(M2062),AD2062&gt;=Settings!$B$22,M2062&gt;0))+(AY2062&gt;=1))</f>
        <v/>
      </c>
      <c r="BW2062" s="91">
        <f>IF(OR(AY2062=0,BF2062&lt;&gt;"Y",BG2062&lt;&gt;"Y"),"",1+SUMPRODUCT(($A$6:$A$2604=A2062)*($AY$6:$AY$2604&gt;0)*($BF$6:$BF$2604="Y")*($BG$6:$BG$2604="Y")*(($AY$6:$AY$2604&gt;AY2062)+($AY$6:$AY$2604=AY2062)*($AD$6:$AD$2604&gt;AD2062))))</f>
        <v/>
      </c>
    </row>
    <row r="2063" ht="23.85" customHeight="1" s="55">
      <c r="A2063" s="90" t="n">
        <v>46296</v>
      </c>
      <c r="B2063" s="91" t="inlineStr">
        <is>
          <t>RVTH</t>
        </is>
      </c>
      <c r="C2063" s="91" t="inlineStr">
        <is>
          <t>INE0DAB01012</t>
        </is>
      </c>
      <c r="D2063" s="91" t="n"/>
      <c r="E2063" s="91" t="inlineStr">
        <is>
          <t>None</t>
        </is>
      </c>
      <c r="F2063" s="93" t="n">
        <v>238</v>
      </c>
      <c r="G2063" s="92" t="inlineStr">
        <is>
          <t>N</t>
        </is>
      </c>
      <c r="H2063" s="94" t="n"/>
      <c r="I2063" s="91" t="inlineStr">
        <is>
          <t>N</t>
        </is>
      </c>
      <c r="J2063" s="92">
        <f>IF(K2063="","N","Y")</f>
        <v/>
      </c>
      <c r="K2063" s="94">
        <f>_xlfn.TEXTJOIN("; ",TRUE,IF(P2063="52-wk low","52-wk low",""),IF(AND(AD2063&gt;=Settings!$B$12,M2063&lt;0),"Distribution",""),IF(AND(AJ2063="Y",M2063&lt;0,AK2063&lt;-Settings!$B$13),"Long unwinding",""),IF(AND(AJ2063="Y",M2063&lt;0,AK2063&gt;Settings!$B$13),"Short buildup",""))</f>
        <v/>
      </c>
      <c r="L2063" s="95" t="n">
        <v>776.7</v>
      </c>
      <c r="M2063" s="96" t="n">
        <v>15.96</v>
      </c>
      <c r="N2063" s="93" t="n">
        <v>4</v>
      </c>
      <c r="O2063" s="91" t="inlineStr">
        <is>
          <t>Top gainer</t>
        </is>
      </c>
      <c r="P2063" s="91" t="inlineStr">
        <is>
          <t>None</t>
        </is>
      </c>
      <c r="Q2063" s="97" t="n">
        <v>0.44</v>
      </c>
      <c r="R2063" s="96" t="n">
        <v>0.04</v>
      </c>
      <c r="S2063" s="96" t="n">
        <v>27.89</v>
      </c>
      <c r="T2063" s="96" t="n">
        <v>38.43</v>
      </c>
      <c r="U2063" s="96" t="n">
        <v>32.24</v>
      </c>
      <c r="V2063" s="103" t="n">
        <v>2.1</v>
      </c>
      <c r="W2063" s="102" t="n">
        <v>6</v>
      </c>
      <c r="X2063" s="93" t="n"/>
      <c r="Y2063" s="91" t="inlineStr">
        <is>
          <t>None</t>
        </is>
      </c>
      <c r="Z2063" s="99" t="n">
        <v>21.49</v>
      </c>
      <c r="AA2063" s="96" t="n">
        <v>0.26</v>
      </c>
      <c r="AB2063" s="96" t="n">
        <v>0.26</v>
      </c>
      <c r="AC2063" s="96" t="n">
        <v>7.85</v>
      </c>
      <c r="AD2063" s="96" t="n">
        <v>10.88</v>
      </c>
      <c r="AE2063" s="96" t="n">
        <v>10.37</v>
      </c>
      <c r="AF2063" s="103" t="n">
        <v>0.79</v>
      </c>
      <c r="AG2063" s="91" t="inlineStr">
        <is>
          <t>Churn</t>
        </is>
      </c>
      <c r="AH2063" s="100" t="n">
        <v>0</v>
      </c>
      <c r="AI2063" s="101" t="n">
        <v>0</v>
      </c>
      <c r="AJ2063" s="92" t="inlineStr">
        <is>
          <t>N</t>
        </is>
      </c>
      <c r="AK2063" s="96" t="n"/>
      <c r="AL2063" s="91" t="inlineStr">
        <is>
          <t>n/a</t>
        </is>
      </c>
      <c r="AM2063" s="93" t="n"/>
      <c r="AN2063" s="92" t="inlineStr">
        <is>
          <t>None</t>
        </is>
      </c>
      <c r="AO2063" s="102" t="n">
        <v>0</v>
      </c>
      <c r="AP2063" s="103" t="n">
        <v>0.99</v>
      </c>
      <c r="AQ2063" s="102" t="n">
        <v>61</v>
      </c>
      <c r="AR2063" s="91" t="inlineStr">
        <is>
          <t>N</t>
        </is>
      </c>
      <c r="AS2063" s="104" t="n"/>
      <c r="AT2063" s="92">
        <f>IF(AND(P2063="52-wk high",T2063&gt;=Settings!$B$7),"Y","N")</f>
        <v/>
      </c>
      <c r="AU2063" s="91">
        <f>IF(AND(AD2063&gt;=Settings!$B$8,M2063&gt;0),"Y","N")</f>
        <v/>
      </c>
      <c r="AV2063" s="91">
        <f>IF(OR(AH2063&gt;Settings!$B$9,AI2063&gt;Settings!$B$9),"Y","N")</f>
        <v/>
      </c>
      <c r="AW2063" s="91">
        <f>IF(AJ2063&lt;&gt;"Y","n/a",IF(AND(M2063&gt;0,AK2063&gt;Settings!$B$10),"Y","N"))</f>
        <v/>
      </c>
      <c r="AX2063" s="91">
        <f>IF(AO2063&gt;=Settings!$B$11,"Y","N")</f>
        <v/>
      </c>
      <c r="AY2063" s="99">
        <f>(AT2063="Y")+(AU2063="Y")+(AV2063="Y")+(AW2063="Y")+(AX2063="Y")</f>
        <v/>
      </c>
      <c r="AZ2063" s="94">
        <f>IF(AY2063=0,"None",_xlfn.TEXTJOIN(", ",TRUE(),IF(AT2063="Y","Breakout",""),IF(AU2063="Y","Accumulation",""),IF(AV2063="Y","Institutional buying",""),IF(AW2063="Y","Long buildup",""),IF(AX2063="Y","Momentum leader","")))</f>
        <v/>
      </c>
      <c r="BA2063" s="94">
        <f>IF(BW2063="","","Passes "&amp;AY2063&amp;" of 5 buy-side scans"&amp;IF(G2063="Y","; RED FLAG: filter out using Red flag column",""))</f>
        <v/>
      </c>
      <c r="BB2063" s="91" t="inlineStr">
        <is>
          <t>Upper</t>
        </is>
      </c>
      <c r="BC2063" s="92" t="inlineStr">
        <is>
          <t>Y</t>
        </is>
      </c>
      <c r="BD2063" s="94" t="inlineStr">
        <is>
          <t>Few traders (&lt;100 unique PAN, 30 days)</t>
        </is>
      </c>
      <c r="BE2063" s="94" t="n"/>
      <c r="BF2063" s="92">
        <f>IF(R2063*100000&gt;=Settings!$B$5,"Y","N")</f>
        <v/>
      </c>
      <c r="BG2063" s="91">
        <f>IF(F2063&gt;Settings!$B$6,"Y","N")</f>
        <v/>
      </c>
      <c r="BH2063" s="97" t="n">
        <v>-31.26</v>
      </c>
      <c r="BI2063" s="96" t="n">
        <v>17.5</v>
      </c>
      <c r="BJ2063" s="96" t="n">
        <v>4.92</v>
      </c>
      <c r="BK2063" s="96" t="n">
        <v>5.27</v>
      </c>
      <c r="BL2063" s="96" t="n">
        <v>41.15</v>
      </c>
      <c r="BM2063" s="96" t="n">
        <v>-26.55</v>
      </c>
      <c r="BN2063" s="97" t="n">
        <v>11.85</v>
      </c>
      <c r="BO2063" s="96" t="n">
        <v>10.02</v>
      </c>
      <c r="BP2063" s="96" t="n">
        <v>9.83</v>
      </c>
      <c r="BQ2063" s="96" t="n">
        <v>4.25</v>
      </c>
      <c r="BR2063" s="91" t="inlineStr">
        <is>
          <t>Mixed</t>
        </is>
      </c>
      <c r="BS2063" s="91" t="inlineStr">
        <is>
          <t>None</t>
        </is>
      </c>
      <c r="BT2063" s="96" t="n">
        <v>68.59999999999999</v>
      </c>
      <c r="BU2063" s="91" t="inlineStr">
        <is>
          <t>N</t>
        </is>
      </c>
      <c r="BV2063" s="99">
        <f>IF(OR(BF2063&lt;&gt;"Y",BG2063&lt;&gt;"Y"),"",(AND(ISNUMBER(BQ2063),BQ2063&gt;0))+(BR2063="Stacked up")+(AND(ISNUMBER(BH2063),BH2063&gt;=-Settings!$B$17))+(AND(ISNUMBER(BK2063),ISNUMBER(BM2063),BK2063&gt;0,BM2063&gt;0))+(AND(ISNUMBER(AQ2063),AQ2063&gt;=Settings!$B$18))+(AND(ISNUMBER(BT2063),BT2063&gt;=Settings!$B$19,BT2063&lt;=Settings!$B$20))+(AND(ISNUMBER(AS2063),AS2063&gt;0))+(AND(ISNUMBER(T2063),ISNUMBER(M2063),T2063&gt;=Settings!$B$21,M2063&gt;0))+(AND(ISNUMBER(AD2063),ISNUMBER(M2063),AD2063&gt;=Settings!$B$22,M2063&gt;0))+(AY2063&gt;=1))</f>
        <v/>
      </c>
      <c r="BW2063" s="91">
        <f>IF(OR(AY2063=0,BF2063&lt;&gt;"Y",BG2063&lt;&gt;"Y"),"",1+SUMPRODUCT(($A$6:$A$2604=A2063)*($AY$6:$AY$2604&gt;0)*($BF$6:$BF$2604="Y")*($BG$6:$BG$2604="Y")*(($AY$6:$AY$2604&gt;AY2063)+($AY$6:$AY$2604=AY2063)*($AD$6:$AD$2604&gt;AD2063))))</f>
        <v/>
      </c>
    </row>
    <row r="2064" ht="23.85" customHeight="1" s="55">
      <c r="A2064" s="90" t="n">
        <v>46296</v>
      </c>
      <c r="B2064" s="91" t="inlineStr">
        <is>
          <t>ARVEE</t>
        </is>
      </c>
      <c r="C2064" s="91" t="inlineStr">
        <is>
          <t>INE006Z01016</t>
        </is>
      </c>
      <c r="D2064" s="91" t="n"/>
      <c r="E2064" s="91" t="inlineStr">
        <is>
          <t>None</t>
        </is>
      </c>
      <c r="F2064" s="93" t="n">
        <v>237</v>
      </c>
      <c r="G2064" s="92" t="inlineStr">
        <is>
          <t>Y</t>
        </is>
      </c>
      <c r="H2064" s="94" t="inlineStr">
        <is>
          <t>Long-term ASM Stage 1</t>
        </is>
      </c>
      <c r="I2064" s="91" t="inlineStr">
        <is>
          <t>N</t>
        </is>
      </c>
      <c r="J2064" s="92">
        <f>IF(K2064="","N","Y")</f>
        <v/>
      </c>
      <c r="K2064" s="94">
        <f>_xlfn.TEXTJOIN("; ",TRUE,IF(P2064="52-wk low","52-wk low",""),IF(AND(AD2064&gt;=Settings!$B$12,M2064&lt;0),"Distribution",""),IF(AND(AJ2064="Y",M2064&lt;0,AK2064&lt;-Settings!$B$13),"Long unwinding",""),IF(AND(AJ2064="Y",M2064&lt;0,AK2064&gt;Settings!$B$13),"Short buildup",""))</f>
        <v/>
      </c>
      <c r="L2064" s="95" t="n">
        <v>215.32</v>
      </c>
      <c r="M2064" s="96" t="n">
        <v>-4.37</v>
      </c>
      <c r="N2064" s="93" t="n">
        <v>2398</v>
      </c>
      <c r="O2064" s="91" t="inlineStr">
        <is>
          <t>None</t>
        </is>
      </c>
      <c r="P2064" s="91" t="inlineStr">
        <is>
          <t>None</t>
        </is>
      </c>
      <c r="Q2064" s="97" t="n">
        <v>0.08</v>
      </c>
      <c r="R2064" s="96" t="n">
        <v>0.36</v>
      </c>
      <c r="S2064" s="96" t="n">
        <v>0.22</v>
      </c>
      <c r="T2064" s="96" t="n">
        <v>0.43</v>
      </c>
      <c r="U2064" s="96" t="n">
        <v>0.74</v>
      </c>
      <c r="V2064" s="103" t="n">
        <v>3.42</v>
      </c>
      <c r="W2064" s="102" t="n">
        <v>7</v>
      </c>
      <c r="X2064" s="93" t="n"/>
      <c r="Y2064" s="91" t="inlineStr">
        <is>
          <t>None</t>
        </is>
      </c>
      <c r="Z2064" s="99" t="n">
        <v>44.93</v>
      </c>
      <c r="AA2064" s="96" t="n">
        <v>0.91</v>
      </c>
      <c r="AB2064" s="96" t="n">
        <v>0.8100000000000001</v>
      </c>
      <c r="AC2064" s="96" t="n">
        <v>0.32</v>
      </c>
      <c r="AD2064" s="96" t="n">
        <v>0.62</v>
      </c>
      <c r="AE2064" s="96" t="n">
        <v>1.04</v>
      </c>
      <c r="AF2064" s="103" t="n">
        <v>0.95</v>
      </c>
      <c r="AG2064" s="91" t="inlineStr">
        <is>
          <t>Drying up</t>
        </is>
      </c>
      <c r="AH2064" s="100" t="n">
        <v>0</v>
      </c>
      <c r="AI2064" s="101" t="n">
        <v>0</v>
      </c>
      <c r="AJ2064" s="92" t="inlineStr">
        <is>
          <t>N</t>
        </is>
      </c>
      <c r="AK2064" s="96" t="n"/>
      <c r="AL2064" s="91" t="inlineStr">
        <is>
          <t>n/a</t>
        </is>
      </c>
      <c r="AM2064" s="93" t="n"/>
      <c r="AN2064" s="92" t="inlineStr">
        <is>
          <t>None</t>
        </is>
      </c>
      <c r="AO2064" s="102" t="n">
        <v>0</v>
      </c>
      <c r="AP2064" s="103" t="n">
        <v>1.37</v>
      </c>
      <c r="AQ2064" s="102" t="n">
        <v>76</v>
      </c>
      <c r="AR2064" s="91" t="inlineStr">
        <is>
          <t>N</t>
        </is>
      </c>
      <c r="AS2064" s="104" t="n"/>
      <c r="AT2064" s="92">
        <f>IF(AND(P2064="52-wk high",T2064&gt;=Settings!$B$7),"Y","N")</f>
        <v/>
      </c>
      <c r="AU2064" s="91">
        <f>IF(AND(AD2064&gt;=Settings!$B$8,M2064&gt;0),"Y","N")</f>
        <v/>
      </c>
      <c r="AV2064" s="91">
        <f>IF(OR(AH2064&gt;Settings!$B$9,AI2064&gt;Settings!$B$9),"Y","N")</f>
        <v/>
      </c>
      <c r="AW2064" s="91">
        <f>IF(AJ2064&lt;&gt;"Y","n/a",IF(AND(M2064&gt;0,AK2064&gt;Settings!$B$10),"Y","N"))</f>
        <v/>
      </c>
      <c r="AX2064" s="91">
        <f>IF(AO2064&gt;=Settings!$B$11,"Y","N")</f>
        <v/>
      </c>
      <c r="AY2064" s="99">
        <f>(AT2064="Y")+(AU2064="Y")+(AV2064="Y")+(AW2064="Y")+(AX2064="Y")</f>
        <v/>
      </c>
      <c r="AZ2064" s="94">
        <f>IF(AY2064=0,"None",_xlfn.TEXTJOIN(", ",TRUE(),IF(AT2064="Y","Breakout",""),IF(AU2064="Y","Accumulation",""),IF(AV2064="Y","Institutional buying",""),IF(AW2064="Y","Long buildup",""),IF(AX2064="Y","Momentum leader","")))</f>
        <v/>
      </c>
      <c r="BA2064" s="94">
        <f>IF(BW2064="","","Passes "&amp;AY2064&amp;" of 5 buy-side scans"&amp;IF(G2064="Y","; RED FLAG: filter out using Red flag column",""))</f>
        <v/>
      </c>
      <c r="BB2064" s="91" t="inlineStr">
        <is>
          <t>None</t>
        </is>
      </c>
      <c r="BC2064" s="92" t="inlineStr">
        <is>
          <t>Y</t>
        </is>
      </c>
      <c r="BD2064" s="94" t="inlineStr">
        <is>
          <t>PE &gt; 50</t>
        </is>
      </c>
      <c r="BE2064" s="94" t="n"/>
      <c r="BF2064" s="92">
        <f>IF(R2064*100000&gt;=Settings!$B$5,"Y","N")</f>
        <v/>
      </c>
      <c r="BG2064" s="91">
        <f>IF(F2064&gt;Settings!$B$6,"Y","N")</f>
        <v/>
      </c>
      <c r="BH2064" s="97" t="n">
        <v>-25.95</v>
      </c>
      <c r="BI2064" s="96" t="n">
        <v>-3.98</v>
      </c>
      <c r="BJ2064" s="96" t="n">
        <v>31.12</v>
      </c>
      <c r="BK2064" s="96" t="n">
        <v>32.46</v>
      </c>
      <c r="BL2064" s="96" t="n">
        <v>49.57</v>
      </c>
      <c r="BM2064" s="96" t="n">
        <v>35.47</v>
      </c>
      <c r="BN2064" s="97" t="n">
        <v>5.21</v>
      </c>
      <c r="BO2064" s="96" t="n">
        <v>15.49</v>
      </c>
      <c r="BP2064" s="96" t="n">
        <v>21.94</v>
      </c>
      <c r="BQ2064" s="96" t="n">
        <v>24.97</v>
      </c>
      <c r="BR2064" s="91" t="inlineStr">
        <is>
          <t>Stacked up</t>
        </is>
      </c>
      <c r="BS2064" s="91" t="inlineStr">
        <is>
          <t>None</t>
        </is>
      </c>
      <c r="BT2064" s="96" t="n">
        <v>54.2</v>
      </c>
      <c r="BU2064" s="91" t="inlineStr">
        <is>
          <t>N</t>
        </is>
      </c>
      <c r="BV2064" s="99">
        <f>IF(OR(BF2064&lt;&gt;"Y",BG2064&lt;&gt;"Y"),"",(AND(ISNUMBER(BQ2064),BQ2064&gt;0))+(BR2064="Stacked up")+(AND(ISNUMBER(BH2064),BH2064&gt;=-Settings!$B$17))+(AND(ISNUMBER(BK2064),ISNUMBER(BM2064),BK2064&gt;0,BM2064&gt;0))+(AND(ISNUMBER(AQ2064),AQ2064&gt;=Settings!$B$18))+(AND(ISNUMBER(BT2064),BT2064&gt;=Settings!$B$19,BT2064&lt;=Settings!$B$20))+(AND(ISNUMBER(AS2064),AS2064&gt;0))+(AND(ISNUMBER(T2064),ISNUMBER(M2064),T2064&gt;=Settings!$B$21,M2064&gt;0))+(AND(ISNUMBER(AD2064),ISNUMBER(M2064),AD2064&gt;=Settings!$B$22,M2064&gt;0))+(AY2064&gt;=1))</f>
        <v/>
      </c>
      <c r="BW2064" s="91">
        <f>IF(OR(AY2064=0,BF2064&lt;&gt;"Y",BG2064&lt;&gt;"Y"),"",1+SUMPRODUCT(($A$6:$A$2604=A2064)*($AY$6:$AY$2604&gt;0)*($BF$6:$BF$2604="Y")*($BG$6:$BG$2604="Y")*(($AY$6:$AY$2604&gt;AY2064)+($AY$6:$AY$2604=AY2064)*($AD$6:$AD$2604&gt;AD2064))))</f>
        <v/>
      </c>
    </row>
    <row r="2065" ht="23.85" customHeight="1" s="55">
      <c r="A2065" s="90" t="n">
        <v>46296</v>
      </c>
      <c r="B2065" s="91" t="inlineStr">
        <is>
          <t>SPENCERS</t>
        </is>
      </c>
      <c r="C2065" s="91" t="inlineStr">
        <is>
          <t>INE020801028</t>
        </is>
      </c>
      <c r="D2065" s="91" t="n"/>
      <c r="E2065" s="91" t="inlineStr">
        <is>
          <t>None</t>
        </is>
      </c>
      <c r="F2065" s="93" t="n">
        <v>237</v>
      </c>
      <c r="G2065" s="92" t="inlineStr">
        <is>
          <t>Y</t>
        </is>
      </c>
      <c r="H2065" s="94" t="inlineStr">
        <is>
          <t>Loss making</t>
        </is>
      </c>
      <c r="I2065" s="91" t="inlineStr">
        <is>
          <t>N</t>
        </is>
      </c>
      <c r="J2065" s="92">
        <f>IF(K2065="","N","Y")</f>
        <v/>
      </c>
      <c r="K2065" s="94">
        <f>_xlfn.TEXTJOIN("; ",TRUE,IF(P2065="52-wk low","52-wk low",""),IF(AND(AD2065&gt;=Settings!$B$12,M2065&lt;0),"Distribution",""),IF(AND(AJ2065="Y",M2065&lt;0,AK2065&lt;-Settings!$B$13),"Long unwinding",""),IF(AND(AJ2065="Y",M2065&lt;0,AK2065&gt;Settings!$B$13),"Short buildup",""))</f>
        <v/>
      </c>
      <c r="L2065" s="95" t="n">
        <v>26.24</v>
      </c>
      <c r="M2065" s="96" t="n">
        <v>-1.76</v>
      </c>
      <c r="N2065" s="93" t="n">
        <v>1505</v>
      </c>
      <c r="O2065" s="91" t="inlineStr">
        <is>
          <t>None</t>
        </is>
      </c>
      <c r="P2065" s="91" t="inlineStr">
        <is>
          <t>None</t>
        </is>
      </c>
      <c r="Q2065" s="97" t="n">
        <v>0.38</v>
      </c>
      <c r="R2065" s="96" t="n">
        <v>0.35</v>
      </c>
      <c r="S2065" s="96" t="n">
        <v>1.07</v>
      </c>
      <c r="T2065" s="96" t="n">
        <v>0.83</v>
      </c>
      <c r="U2065" s="96" t="n">
        <v>0.72</v>
      </c>
      <c r="V2065" s="103" t="n">
        <v>0.68</v>
      </c>
      <c r="W2065" s="102" t="n">
        <v>2</v>
      </c>
      <c r="X2065" s="93" t="n"/>
      <c r="Y2065" s="91" t="inlineStr">
        <is>
          <t>None</t>
        </is>
      </c>
      <c r="Z2065" s="99" t="n">
        <v>84.77</v>
      </c>
      <c r="AA2065" s="96" t="n">
        <v>1.09</v>
      </c>
      <c r="AB2065" s="96" t="n">
        <v>1.3</v>
      </c>
      <c r="AC2065" s="96" t="n">
        <v>1.19</v>
      </c>
      <c r="AD2065" s="96" t="n">
        <v>1.13</v>
      </c>
      <c r="AE2065" s="96" t="n">
        <v>1.05</v>
      </c>
      <c r="AF2065" s="103" t="n">
        <v>1.3</v>
      </c>
      <c r="AG2065" s="91" t="inlineStr">
        <is>
          <t>Normal</t>
        </is>
      </c>
      <c r="AH2065" s="100" t="n">
        <v>0</v>
      </c>
      <c r="AI2065" s="101" t="n">
        <v>0</v>
      </c>
      <c r="AJ2065" s="92" t="inlineStr">
        <is>
          <t>N</t>
        </is>
      </c>
      <c r="AK2065" s="96" t="n"/>
      <c r="AL2065" s="91" t="inlineStr">
        <is>
          <t>n/a</t>
        </is>
      </c>
      <c r="AM2065" s="93" t="n"/>
      <c r="AN2065" s="92" t="inlineStr">
        <is>
          <t>None</t>
        </is>
      </c>
      <c r="AO2065" s="102" t="n">
        <v>0</v>
      </c>
      <c r="AP2065" s="103" t="n">
        <v>0.5600000000000001</v>
      </c>
      <c r="AQ2065" s="102" t="n">
        <v>12</v>
      </c>
      <c r="AR2065" s="91" t="inlineStr">
        <is>
          <t>N</t>
        </is>
      </c>
      <c r="AS2065" s="104" t="n"/>
      <c r="AT2065" s="92">
        <f>IF(AND(P2065="52-wk high",T2065&gt;=Settings!$B$7),"Y","N")</f>
        <v/>
      </c>
      <c r="AU2065" s="91">
        <f>IF(AND(AD2065&gt;=Settings!$B$8,M2065&gt;0),"Y","N")</f>
        <v/>
      </c>
      <c r="AV2065" s="91">
        <f>IF(OR(AH2065&gt;Settings!$B$9,AI2065&gt;Settings!$B$9),"Y","N")</f>
        <v/>
      </c>
      <c r="AW2065" s="91">
        <f>IF(AJ2065&lt;&gt;"Y","n/a",IF(AND(M2065&gt;0,AK2065&gt;Settings!$B$10),"Y","N"))</f>
        <v/>
      </c>
      <c r="AX2065" s="91">
        <f>IF(AO2065&gt;=Settings!$B$11,"Y","N")</f>
        <v/>
      </c>
      <c r="AY2065" s="99">
        <f>(AT2065="Y")+(AU2065="Y")+(AV2065="Y")+(AW2065="Y")+(AX2065="Y")</f>
        <v/>
      </c>
      <c r="AZ2065" s="94">
        <f>IF(AY2065=0,"None",_xlfn.TEXTJOIN(", ",TRUE(),IF(AT2065="Y","Breakout",""),IF(AU2065="Y","Accumulation",""),IF(AV2065="Y","Institutional buying",""),IF(AW2065="Y","Long buildup",""),IF(AX2065="Y","Momentum leader","")))</f>
        <v/>
      </c>
      <c r="BA2065" s="94">
        <f>IF(BW2065="","","Passes "&amp;AY2065&amp;" of 5 buy-side scans"&amp;IF(G2065="Y","; RED FLAG: filter out using Red flag column",""))</f>
        <v/>
      </c>
      <c r="BB2065" s="91" t="inlineStr">
        <is>
          <t>None</t>
        </is>
      </c>
      <c r="BC2065" s="92" t="inlineStr">
        <is>
          <t>Y</t>
        </is>
      </c>
      <c r="BD2065" s="94" t="inlineStr">
        <is>
          <t>EPS zero; High-low range &gt;150% in 12 months</t>
        </is>
      </c>
      <c r="BE2065" s="94" t="n"/>
      <c r="BF2065" s="92">
        <f>IF(R2065*100000&gt;=Settings!$B$5,"Y","N")</f>
        <v/>
      </c>
      <c r="BG2065" s="91">
        <f>IF(F2065&gt;Settings!$B$6,"Y","N")</f>
        <v/>
      </c>
      <c r="BH2065" s="97" t="n">
        <v>-57.26</v>
      </c>
      <c r="BI2065" s="96" t="n">
        <v>-9.27</v>
      </c>
      <c r="BJ2065" s="96" t="n">
        <v>-9.17</v>
      </c>
      <c r="BK2065" s="96" t="n">
        <v>-25.83</v>
      </c>
      <c r="BL2065" s="96" t="n">
        <v>-6.22</v>
      </c>
      <c r="BM2065" s="96" t="n">
        <v>-53.14</v>
      </c>
      <c r="BN2065" s="97" t="n">
        <v>-7.21</v>
      </c>
      <c r="BO2065" s="96" t="n">
        <v>-12.67</v>
      </c>
      <c r="BP2065" s="96" t="n">
        <v>-18.13</v>
      </c>
      <c r="BQ2065" s="96" t="n">
        <v>-26.3</v>
      </c>
      <c r="BR2065" s="91" t="inlineStr">
        <is>
          <t>Stacked down</t>
        </is>
      </c>
      <c r="BS2065" s="91" t="inlineStr">
        <is>
          <t>None</t>
        </is>
      </c>
      <c r="BT2065" s="96" t="n">
        <v>24.7</v>
      </c>
      <c r="BU2065" s="91" t="inlineStr">
        <is>
          <t>N</t>
        </is>
      </c>
      <c r="BV2065" s="99">
        <f>IF(OR(BF2065&lt;&gt;"Y",BG2065&lt;&gt;"Y"),"",(AND(ISNUMBER(BQ2065),BQ2065&gt;0))+(BR2065="Stacked up")+(AND(ISNUMBER(BH2065),BH2065&gt;=-Settings!$B$17))+(AND(ISNUMBER(BK2065),ISNUMBER(BM2065),BK2065&gt;0,BM2065&gt;0))+(AND(ISNUMBER(AQ2065),AQ2065&gt;=Settings!$B$18))+(AND(ISNUMBER(BT2065),BT2065&gt;=Settings!$B$19,BT2065&lt;=Settings!$B$20))+(AND(ISNUMBER(AS2065),AS2065&gt;0))+(AND(ISNUMBER(T2065),ISNUMBER(M2065),T2065&gt;=Settings!$B$21,M2065&gt;0))+(AND(ISNUMBER(AD2065),ISNUMBER(M2065),AD2065&gt;=Settings!$B$22,M2065&gt;0))+(AY2065&gt;=1))</f>
        <v/>
      </c>
      <c r="BW2065" s="91">
        <f>IF(OR(AY2065=0,BF2065&lt;&gt;"Y",BG2065&lt;&gt;"Y"),"",1+SUMPRODUCT(($A$6:$A$2604=A2065)*($AY$6:$AY$2604&gt;0)*($BF$6:$BF$2604="Y")*($BG$6:$BG$2604="Y")*(($AY$6:$AY$2604&gt;AY2065)+($AY$6:$AY$2604=AY2065)*($AD$6:$AD$2604&gt;AD2065))))</f>
        <v/>
      </c>
    </row>
    <row r="2066" ht="23.85" customHeight="1" s="55">
      <c r="A2066" s="90" t="n">
        <v>46296</v>
      </c>
      <c r="B2066" s="91" t="inlineStr">
        <is>
          <t>STARPAPER</t>
        </is>
      </c>
      <c r="C2066" s="91" t="inlineStr">
        <is>
          <t>INE733A01018</t>
        </is>
      </c>
      <c r="D2066" s="91" t="n"/>
      <c r="E2066" s="91" t="inlineStr">
        <is>
          <t>None</t>
        </is>
      </c>
      <c r="F2066" s="93" t="n">
        <v>237</v>
      </c>
      <c r="G2066" s="92" t="inlineStr">
        <is>
          <t>N</t>
        </is>
      </c>
      <c r="H2066" s="94" t="n"/>
      <c r="I2066" s="91" t="inlineStr">
        <is>
          <t>N</t>
        </is>
      </c>
      <c r="J2066" s="92">
        <f>IF(K2066="","N","Y")</f>
        <v/>
      </c>
      <c r="K2066" s="94">
        <f>_xlfn.TEXTJOIN("; ",TRUE,IF(P2066="52-wk low","52-wk low",""),IF(AND(AD2066&gt;=Settings!$B$12,M2066&lt;0),"Distribution",""),IF(AND(AJ2066="Y",M2066&lt;0,AK2066&lt;-Settings!$B$13),"Long unwinding",""),IF(AND(AJ2066="Y",M2066&lt;0,AK2066&gt;Settings!$B$13),"Short buildup",""))</f>
        <v/>
      </c>
      <c r="L2066" s="95" t="n">
        <v>151.81</v>
      </c>
      <c r="M2066" s="96" t="n">
        <v>-0.47</v>
      </c>
      <c r="N2066" s="93" t="n">
        <v>781</v>
      </c>
      <c r="O2066" s="91" t="inlineStr">
        <is>
          <t>None</t>
        </is>
      </c>
      <c r="P2066" s="91" t="inlineStr">
        <is>
          <t>None</t>
        </is>
      </c>
      <c r="Q2066" s="97" t="n">
        <v>0.05</v>
      </c>
      <c r="R2066" s="96" t="n">
        <v>0.24</v>
      </c>
      <c r="S2066" s="96" t="n">
        <v>0.21</v>
      </c>
      <c r="T2066" s="96" t="n">
        <v>0.26</v>
      </c>
      <c r="U2066" s="96" t="n">
        <v>0.34</v>
      </c>
      <c r="V2066" s="103" t="n">
        <v>1.65</v>
      </c>
      <c r="W2066" s="102" t="n">
        <v>6</v>
      </c>
      <c r="X2066" s="93" t="n"/>
      <c r="Y2066" s="91" t="inlineStr">
        <is>
          <t>None</t>
        </is>
      </c>
      <c r="Z2066" s="99" t="n">
        <v>60.93</v>
      </c>
      <c r="AA2066" s="96" t="n">
        <v>0.84</v>
      </c>
      <c r="AB2066" s="96" t="n">
        <v>0.84</v>
      </c>
      <c r="AC2066" s="96" t="n">
        <v>0.17</v>
      </c>
      <c r="AD2066" s="96" t="n">
        <v>0.24</v>
      </c>
      <c r="AE2066" s="96" t="n">
        <v>0.31</v>
      </c>
      <c r="AF2066" s="103" t="n">
        <v>1.09</v>
      </c>
      <c r="AG2066" s="91" t="inlineStr">
        <is>
          <t>Drying up</t>
        </is>
      </c>
      <c r="AH2066" s="100" t="n">
        <v>0</v>
      </c>
      <c r="AI2066" s="101" t="n">
        <v>0</v>
      </c>
      <c r="AJ2066" s="92" t="inlineStr">
        <is>
          <t>N</t>
        </is>
      </c>
      <c r="AK2066" s="96" t="n"/>
      <c r="AL2066" s="91" t="inlineStr">
        <is>
          <t>n/a</t>
        </is>
      </c>
      <c r="AM2066" s="93" t="n"/>
      <c r="AN2066" s="92" t="inlineStr">
        <is>
          <t>None</t>
        </is>
      </c>
      <c r="AO2066" s="102" t="n">
        <v>0</v>
      </c>
      <c r="AP2066" s="103" t="n">
        <v>0.97</v>
      </c>
      <c r="AQ2066" s="102" t="n">
        <v>60</v>
      </c>
      <c r="AR2066" s="91" t="inlineStr">
        <is>
          <t>N</t>
        </is>
      </c>
      <c r="AS2066" s="104" t="n"/>
      <c r="AT2066" s="92">
        <f>IF(AND(P2066="52-wk high",T2066&gt;=Settings!$B$7),"Y","N")</f>
        <v/>
      </c>
      <c r="AU2066" s="91">
        <f>IF(AND(AD2066&gt;=Settings!$B$8,M2066&gt;0),"Y","N")</f>
        <v/>
      </c>
      <c r="AV2066" s="91">
        <f>IF(OR(AH2066&gt;Settings!$B$9,AI2066&gt;Settings!$B$9),"Y","N")</f>
        <v/>
      </c>
      <c r="AW2066" s="91">
        <f>IF(AJ2066&lt;&gt;"Y","n/a",IF(AND(M2066&gt;0,AK2066&gt;Settings!$B$10),"Y","N"))</f>
        <v/>
      </c>
      <c r="AX2066" s="91">
        <f>IF(AO2066&gt;=Settings!$B$11,"Y","N")</f>
        <v/>
      </c>
      <c r="AY2066" s="99">
        <f>(AT2066="Y")+(AU2066="Y")+(AV2066="Y")+(AW2066="Y")+(AX2066="Y")</f>
        <v/>
      </c>
      <c r="AZ2066" s="94">
        <f>IF(AY2066=0,"None",_xlfn.TEXTJOIN(", ",TRUE(),IF(AT2066="Y","Breakout",""),IF(AU2066="Y","Accumulation",""),IF(AV2066="Y","Institutional buying",""),IF(AW2066="Y","Long buildup",""),IF(AX2066="Y","Momentum leader","")))</f>
        <v/>
      </c>
      <c r="BA2066" s="94">
        <f>IF(BW2066="","","Passes "&amp;AY2066&amp;" of 5 buy-side scans"&amp;IF(G2066="Y","; RED FLAG: filter out using Red flag column",""))</f>
        <v/>
      </c>
      <c r="BB2066" s="91" t="inlineStr">
        <is>
          <t>None</t>
        </is>
      </c>
      <c r="BC2066" s="92" t="inlineStr">
        <is>
          <t>N</t>
        </is>
      </c>
      <c r="BD2066" s="94" t="n"/>
      <c r="BE2066" s="94" t="n"/>
      <c r="BF2066" s="92">
        <f>IF(R2066*100000&gt;=Settings!$B$5,"Y","N")</f>
        <v/>
      </c>
      <c r="BG2066" s="91">
        <f>IF(F2066&gt;Settings!$B$6,"Y","N")</f>
        <v/>
      </c>
      <c r="BH2066" s="97" t="n">
        <v>-14.62</v>
      </c>
      <c r="BI2066" s="96" t="n">
        <v>-2.23</v>
      </c>
      <c r="BJ2066" s="96" t="n">
        <v>1.03</v>
      </c>
      <c r="BK2066" s="96" t="n">
        <v>8.800000000000001</v>
      </c>
      <c r="BL2066" s="96" t="n">
        <v>18.48</v>
      </c>
      <c r="BM2066" s="96" t="n">
        <v>-10.15</v>
      </c>
      <c r="BN2066" s="97" t="n">
        <v>-2.08</v>
      </c>
      <c r="BO2066" s="96" t="n">
        <v>-0.29</v>
      </c>
      <c r="BP2066" s="96" t="n">
        <v>1.81</v>
      </c>
      <c r="BQ2066" s="96" t="n">
        <v>1.26</v>
      </c>
      <c r="BR2066" s="91" t="inlineStr">
        <is>
          <t>Mixed</t>
        </is>
      </c>
      <c r="BS2066" s="91" t="inlineStr">
        <is>
          <t>None</t>
        </is>
      </c>
      <c r="BT2066" s="96" t="n">
        <v>40.3</v>
      </c>
      <c r="BU2066" s="91" t="inlineStr">
        <is>
          <t>N</t>
        </is>
      </c>
      <c r="BV2066" s="99">
        <f>IF(OR(BF2066&lt;&gt;"Y",BG2066&lt;&gt;"Y"),"",(AND(ISNUMBER(BQ2066),BQ2066&gt;0))+(BR2066="Stacked up")+(AND(ISNUMBER(BH2066),BH2066&gt;=-Settings!$B$17))+(AND(ISNUMBER(BK2066),ISNUMBER(BM2066),BK2066&gt;0,BM2066&gt;0))+(AND(ISNUMBER(AQ2066),AQ2066&gt;=Settings!$B$18))+(AND(ISNUMBER(BT2066),BT2066&gt;=Settings!$B$19,BT2066&lt;=Settings!$B$20))+(AND(ISNUMBER(AS2066),AS2066&gt;0))+(AND(ISNUMBER(T2066),ISNUMBER(M2066),T2066&gt;=Settings!$B$21,M2066&gt;0))+(AND(ISNUMBER(AD2066),ISNUMBER(M2066),AD2066&gt;=Settings!$B$22,M2066&gt;0))+(AY2066&gt;=1))</f>
        <v/>
      </c>
      <c r="BW2066" s="91">
        <f>IF(OR(AY2066=0,BF2066&lt;&gt;"Y",BG2066&lt;&gt;"Y"),"",1+SUMPRODUCT(($A$6:$A$2604=A2066)*($AY$6:$AY$2604&gt;0)*($BF$6:$BF$2604="Y")*($BG$6:$BG$2604="Y")*(($AY$6:$AY$2604&gt;AY2066)+($AY$6:$AY$2604=AY2066)*($AD$6:$AD$2604&gt;AD2066))))</f>
        <v/>
      </c>
    </row>
    <row r="2067" ht="23.85" customHeight="1" s="55">
      <c r="A2067" s="90" t="n">
        <v>46296</v>
      </c>
      <c r="B2067" s="91" t="inlineStr">
        <is>
          <t>DAICHI</t>
        </is>
      </c>
      <c r="C2067" s="91" t="inlineStr">
        <is>
          <t>INE928C01010</t>
        </is>
      </c>
      <c r="D2067" s="91" t="n"/>
      <c r="E2067" s="91" t="inlineStr">
        <is>
          <t>None</t>
        </is>
      </c>
      <c r="F2067" s="93" t="n">
        <v>236</v>
      </c>
      <c r="G2067" s="92" t="inlineStr">
        <is>
          <t>Y</t>
        </is>
      </c>
      <c r="H2067" s="94" t="inlineStr">
        <is>
          <t>ESM Stage 1; T2T (BE series)</t>
        </is>
      </c>
      <c r="I2067" s="91" t="inlineStr">
        <is>
          <t>Y</t>
        </is>
      </c>
      <c r="J2067" s="92">
        <f>IF(K2067="","N","Y")</f>
        <v/>
      </c>
      <c r="K2067" s="94">
        <f>_xlfn.TEXTJOIN("; ",TRUE,IF(P2067="52-wk low","52-wk low",""),IF(AND(AD2067&gt;=Settings!$B$12,M2067&lt;0),"Distribution",""),IF(AND(AJ2067="Y",M2067&lt;0,AK2067&lt;-Settings!$B$13),"Long unwinding",""),IF(AND(AJ2067="Y",M2067&lt;0,AK2067&gt;Settings!$B$13),"Short buildup",""))</f>
        <v/>
      </c>
      <c r="L2067" s="95" t="n">
        <v>317.1</v>
      </c>
      <c r="M2067" s="96" t="n">
        <v>1.36</v>
      </c>
      <c r="N2067" s="93" t="n">
        <v>272</v>
      </c>
      <c r="O2067" s="91" t="inlineStr">
        <is>
          <t>None</t>
        </is>
      </c>
      <c r="P2067" s="91" t="inlineStr">
        <is>
          <t>None</t>
        </is>
      </c>
      <c r="Q2067" s="97" t="n">
        <v>0.02</v>
      </c>
      <c r="R2067" s="96" t="n">
        <v>0.03</v>
      </c>
      <c r="S2067" s="96" t="n">
        <v>0.67</v>
      </c>
      <c r="T2067" s="96" t="n">
        <v>0.58</v>
      </c>
      <c r="U2067" s="96" t="n">
        <v>0.35</v>
      </c>
      <c r="V2067" s="103" t="n">
        <v>0.41</v>
      </c>
      <c r="W2067" s="102" t="n"/>
      <c r="X2067" s="93" t="n"/>
      <c r="Y2067" s="91" t="inlineStr">
        <is>
          <t>None</t>
        </is>
      </c>
      <c r="Z2067" s="99" t="n"/>
      <c r="AA2067" s="96" t="n"/>
      <c r="AB2067" s="96" t="n"/>
      <c r="AC2067" s="96" t="n"/>
      <c r="AD2067" s="96" t="n"/>
      <c r="AE2067" s="96" t="n"/>
      <c r="AF2067" s="103" t="n"/>
      <c r="AG2067" s="91" t="inlineStr">
        <is>
          <t>No delivery data</t>
        </is>
      </c>
      <c r="AH2067" s="100" t="n">
        <v>0</v>
      </c>
      <c r="AI2067" s="101" t="n">
        <v>0</v>
      </c>
      <c r="AJ2067" s="92" t="inlineStr">
        <is>
          <t>N</t>
        </is>
      </c>
      <c r="AK2067" s="96" t="n"/>
      <c r="AL2067" s="91" t="inlineStr">
        <is>
          <t>n/a</t>
        </is>
      </c>
      <c r="AM2067" s="93" t="n"/>
      <c r="AN2067" s="92" t="inlineStr">
        <is>
          <t>None</t>
        </is>
      </c>
      <c r="AO2067" s="102" t="n">
        <v>0</v>
      </c>
      <c r="AP2067" s="103" t="n"/>
      <c r="AQ2067" s="102" t="n"/>
      <c r="AR2067" s="91" t="inlineStr">
        <is>
          <t>N</t>
        </is>
      </c>
      <c r="AS2067" s="104" t="n"/>
      <c r="AT2067" s="92">
        <f>IF(AND(P2067="52-wk high",T2067&gt;=Settings!$B$7),"Y","N")</f>
        <v/>
      </c>
      <c r="AU2067" s="91">
        <f>IF(AND(AD2067&gt;=Settings!$B$8,M2067&gt;0),"Y","N")</f>
        <v/>
      </c>
      <c r="AV2067" s="91">
        <f>IF(OR(AH2067&gt;Settings!$B$9,AI2067&gt;Settings!$B$9),"Y","N")</f>
        <v/>
      </c>
      <c r="AW2067" s="91">
        <f>IF(AJ2067&lt;&gt;"Y","n/a",IF(AND(M2067&gt;0,AK2067&gt;Settings!$B$10),"Y","N"))</f>
        <v/>
      </c>
      <c r="AX2067" s="91">
        <f>IF(AO2067&gt;=Settings!$B$11,"Y","N")</f>
        <v/>
      </c>
      <c r="AY2067" s="99">
        <f>(AT2067="Y")+(AU2067="Y")+(AV2067="Y")+(AW2067="Y")+(AX2067="Y")</f>
        <v/>
      </c>
      <c r="AZ2067" s="94">
        <f>IF(AY2067=0,"None",_xlfn.TEXTJOIN(", ",TRUE(),IF(AT2067="Y","Breakout",""),IF(AU2067="Y","Accumulation",""),IF(AV2067="Y","Institutional buying",""),IF(AW2067="Y","Long buildup",""),IF(AX2067="Y","Momentum leader","")))</f>
        <v/>
      </c>
      <c r="BA2067" s="94">
        <f>IF(BW2067="","","Passes "&amp;AY2067&amp;" of 5 buy-side scans"&amp;IF(G2067="Y","; RED FLAG: filter out using Red flag column",""))</f>
        <v/>
      </c>
      <c r="BB2067" s="91" t="inlineStr">
        <is>
          <t>None</t>
        </is>
      </c>
      <c r="BC2067" s="92" t="inlineStr">
        <is>
          <t>Y</t>
        </is>
      </c>
      <c r="BD2067" s="94" t="inlineStr">
        <is>
          <t>Few traders (&lt;100 unique PAN, 30 days)</t>
        </is>
      </c>
      <c r="BE2067" s="94" t="n"/>
      <c r="BF2067" s="92">
        <f>IF(R2067*100000&gt;=Settings!$B$5,"Y","N")</f>
        <v/>
      </c>
      <c r="BG2067" s="91">
        <f>IF(F2067&gt;Settings!$B$6,"Y","N")</f>
        <v/>
      </c>
      <c r="BH2067" s="97" t="n">
        <v>-16.55</v>
      </c>
      <c r="BI2067" s="96" t="n">
        <v>-2.82</v>
      </c>
      <c r="BJ2067" s="96" t="n">
        <v>-6.46</v>
      </c>
      <c r="BK2067" s="96" t="n">
        <v>-0.5600000000000001</v>
      </c>
      <c r="BL2067" s="96" t="n"/>
      <c r="BM2067" s="96" t="n"/>
      <c r="BN2067" s="97" t="n">
        <v>-3.14</v>
      </c>
      <c r="BO2067" s="96" t="n">
        <v>-2.43</v>
      </c>
      <c r="BP2067" s="96" t="n">
        <v>1.81</v>
      </c>
      <c r="BQ2067" s="96" t="n"/>
      <c r="BR2067" s="91" t="n"/>
      <c r="BS2067" s="91" t="inlineStr">
        <is>
          <t>None</t>
        </is>
      </c>
      <c r="BT2067" s="96" t="n">
        <v>38</v>
      </c>
      <c r="BU2067" s="91" t="n"/>
      <c r="BV2067" s="99">
        <f>IF(OR(BF2067&lt;&gt;"Y",BG2067&lt;&gt;"Y"),"",(AND(ISNUMBER(BQ2067),BQ2067&gt;0))+(BR2067="Stacked up")+(AND(ISNUMBER(BH2067),BH2067&gt;=-Settings!$B$17))+(AND(ISNUMBER(BK2067),ISNUMBER(BM2067),BK2067&gt;0,BM2067&gt;0))+(AND(ISNUMBER(AQ2067),AQ2067&gt;=Settings!$B$18))+(AND(ISNUMBER(BT2067),BT2067&gt;=Settings!$B$19,BT2067&lt;=Settings!$B$20))+(AND(ISNUMBER(AS2067),AS2067&gt;0))+(AND(ISNUMBER(T2067),ISNUMBER(M2067),T2067&gt;=Settings!$B$21,M2067&gt;0))+(AND(ISNUMBER(AD2067),ISNUMBER(M2067),AD2067&gt;=Settings!$B$22,M2067&gt;0))+(AY2067&gt;=1))</f>
        <v/>
      </c>
      <c r="BW2067" s="91">
        <f>IF(OR(AY2067=0,BF2067&lt;&gt;"Y",BG2067&lt;&gt;"Y"),"",1+SUMPRODUCT(($A$6:$A$2604=A2067)*($AY$6:$AY$2604&gt;0)*($BF$6:$BF$2604="Y")*($BG$6:$BG$2604="Y")*(($AY$6:$AY$2604&gt;AY2067)+($AY$6:$AY$2604=AY2067)*($AD$6:$AD$2604&gt;AD2067))))</f>
        <v/>
      </c>
    </row>
    <row r="2068" ht="23.85" customHeight="1" s="55">
      <c r="A2068" s="90" t="n">
        <v>46296</v>
      </c>
      <c r="B2068" s="91" t="inlineStr">
        <is>
          <t>FCSSOFT</t>
        </is>
      </c>
      <c r="C2068" s="91" t="inlineStr">
        <is>
          <t>INE512B01022</t>
        </is>
      </c>
      <c r="D2068" s="91" t="n"/>
      <c r="E2068" s="91" t="inlineStr">
        <is>
          <t>None</t>
        </is>
      </c>
      <c r="F2068" s="93" t="n">
        <v>236</v>
      </c>
      <c r="G2068" s="92" t="inlineStr">
        <is>
          <t>N</t>
        </is>
      </c>
      <c r="H2068" s="94" t="n"/>
      <c r="I2068" s="91" t="inlineStr">
        <is>
          <t>N</t>
        </is>
      </c>
      <c r="J2068" s="92">
        <f>IF(K2068="","N","Y")</f>
        <v/>
      </c>
      <c r="K2068" s="94">
        <f>_xlfn.TEXTJOIN("; ",TRUE,IF(P2068="52-wk low","52-wk low",""),IF(AND(AD2068&gt;=Settings!$B$12,M2068&lt;0),"Distribution",""),IF(AND(AJ2068="Y",M2068&lt;0,AK2068&lt;-Settings!$B$13),"Long unwinding",""),IF(AND(AJ2068="Y",M2068&lt;0,AK2068&gt;Settings!$B$13),"Short buildup",""))</f>
        <v/>
      </c>
      <c r="L2068" s="95" t="n">
        <v>1.38</v>
      </c>
      <c r="M2068" s="96" t="n">
        <v>-1.43</v>
      </c>
      <c r="N2068" s="93" t="n">
        <v>1273</v>
      </c>
      <c r="O2068" s="91" t="inlineStr">
        <is>
          <t>None</t>
        </is>
      </c>
      <c r="P2068" s="91" t="inlineStr">
        <is>
          <t>None</t>
        </is>
      </c>
      <c r="Q2068" s="97" t="n">
        <v>15.85</v>
      </c>
      <c r="R2068" s="96" t="n">
        <v>17.55</v>
      </c>
      <c r="S2068" s="96" t="n">
        <v>0.87</v>
      </c>
      <c r="T2068" s="96" t="n">
        <v>0.83</v>
      </c>
      <c r="U2068" s="96" t="n">
        <v>1.12</v>
      </c>
      <c r="V2068" s="103" t="n">
        <v>1.24</v>
      </c>
      <c r="W2068" s="102" t="n">
        <v>6</v>
      </c>
      <c r="X2068" s="93" t="n"/>
      <c r="Y2068" s="91" t="inlineStr">
        <is>
          <t>None</t>
        </is>
      </c>
      <c r="Z2068" s="99" t="n">
        <v>50.88</v>
      </c>
      <c r="AA2068" s="96" t="n">
        <v>0.77</v>
      </c>
      <c r="AB2068" s="96" t="n">
        <v>0.8</v>
      </c>
      <c r="AC2068" s="96" t="n">
        <v>0.68</v>
      </c>
      <c r="AD2068" s="96" t="n"/>
      <c r="AE2068" s="96" t="n"/>
      <c r="AF2068" s="103" t="n"/>
      <c r="AG2068" s="91" t="inlineStr">
        <is>
          <t>No delivery data</t>
        </is>
      </c>
      <c r="AH2068" s="100" t="n">
        <v>0</v>
      </c>
      <c r="AI2068" s="101" t="n">
        <v>0</v>
      </c>
      <c r="AJ2068" s="92" t="inlineStr">
        <is>
          <t>N</t>
        </is>
      </c>
      <c r="AK2068" s="96" t="n"/>
      <c r="AL2068" s="91" t="inlineStr">
        <is>
          <t>n/a</t>
        </is>
      </c>
      <c r="AM2068" s="93" t="n"/>
      <c r="AN2068" s="92" t="inlineStr">
        <is>
          <t>None</t>
        </is>
      </c>
      <c r="AO2068" s="102" t="n">
        <v>0</v>
      </c>
      <c r="AP2068" s="103" t="n">
        <v>0.64</v>
      </c>
      <c r="AQ2068" s="102" t="n">
        <v>27</v>
      </c>
      <c r="AR2068" s="91" t="inlineStr">
        <is>
          <t>N</t>
        </is>
      </c>
      <c r="AS2068" s="104" t="n"/>
      <c r="AT2068" s="92">
        <f>IF(AND(P2068="52-wk high",T2068&gt;=Settings!$B$7),"Y","N")</f>
        <v/>
      </c>
      <c r="AU2068" s="91">
        <f>IF(AND(AD2068&gt;=Settings!$B$8,M2068&gt;0),"Y","N")</f>
        <v/>
      </c>
      <c r="AV2068" s="91">
        <f>IF(OR(AH2068&gt;Settings!$B$9,AI2068&gt;Settings!$B$9),"Y","N")</f>
        <v/>
      </c>
      <c r="AW2068" s="91">
        <f>IF(AJ2068&lt;&gt;"Y","n/a",IF(AND(M2068&gt;0,AK2068&gt;Settings!$B$10),"Y","N"))</f>
        <v/>
      </c>
      <c r="AX2068" s="91">
        <f>IF(AO2068&gt;=Settings!$B$11,"Y","N")</f>
        <v/>
      </c>
      <c r="AY2068" s="99">
        <f>(AT2068="Y")+(AU2068="Y")+(AV2068="Y")+(AW2068="Y")+(AX2068="Y")</f>
        <v/>
      </c>
      <c r="AZ2068" s="94">
        <f>IF(AY2068=0,"None",_xlfn.TEXTJOIN(", ",TRUE(),IF(AT2068="Y","Breakout",""),IF(AU2068="Y","Accumulation",""),IF(AV2068="Y","Institutional buying",""),IF(AW2068="Y","Long buildup",""),IF(AX2068="Y","Momentum leader","")))</f>
        <v/>
      </c>
      <c r="BA2068" s="94">
        <f>IF(BW2068="","","Passes "&amp;AY2068&amp;" of 5 buy-side scans"&amp;IF(G2068="Y","; RED FLAG: filter out using Red flag column",""))</f>
        <v/>
      </c>
      <c r="BB2068" s="91" t="inlineStr">
        <is>
          <t>None</t>
        </is>
      </c>
      <c r="BC2068" s="92" t="inlineStr">
        <is>
          <t>Y</t>
        </is>
      </c>
      <c r="BD2068" s="94" t="inlineStr">
        <is>
          <t>PE &gt; 50</t>
        </is>
      </c>
      <c r="BE2068" s="94" t="n"/>
      <c r="BF2068" s="92">
        <f>IF(R2068*100000&gt;=Settings!$B$5,"Y","N")</f>
        <v/>
      </c>
      <c r="BG2068" s="91">
        <f>IF(F2068&gt;Settings!$B$6,"Y","N")</f>
        <v/>
      </c>
      <c r="BH2068" s="97" t="n">
        <v>-45.45</v>
      </c>
      <c r="BI2068" s="96" t="n">
        <v>3.76</v>
      </c>
      <c r="BJ2068" s="96" t="n">
        <v>-4.83</v>
      </c>
      <c r="BK2068" s="96" t="n">
        <v>-9.210000000000001</v>
      </c>
      <c r="BL2068" s="96" t="n">
        <v>5.34</v>
      </c>
      <c r="BM2068" s="96" t="n">
        <v>-38.94</v>
      </c>
      <c r="BN2068" s="97" t="n">
        <v>-2.14</v>
      </c>
      <c r="BO2068" s="96" t="n">
        <v>-4.87</v>
      </c>
      <c r="BP2068" s="96" t="n">
        <v>-8.550000000000001</v>
      </c>
      <c r="BQ2068" s="96" t="n">
        <v>-15.69</v>
      </c>
      <c r="BR2068" s="91" t="inlineStr">
        <is>
          <t>Stacked down</t>
        </is>
      </c>
      <c r="BS2068" s="91" t="inlineStr">
        <is>
          <t>None</t>
        </is>
      </c>
      <c r="BT2068" s="96" t="n">
        <v>44.2</v>
      </c>
      <c r="BU2068" s="91" t="inlineStr">
        <is>
          <t>N</t>
        </is>
      </c>
      <c r="BV2068" s="99">
        <f>IF(OR(BF2068&lt;&gt;"Y",BG2068&lt;&gt;"Y"),"",(AND(ISNUMBER(BQ2068),BQ2068&gt;0))+(BR2068="Stacked up")+(AND(ISNUMBER(BH2068),BH2068&gt;=-Settings!$B$17))+(AND(ISNUMBER(BK2068),ISNUMBER(BM2068),BK2068&gt;0,BM2068&gt;0))+(AND(ISNUMBER(AQ2068),AQ2068&gt;=Settings!$B$18))+(AND(ISNUMBER(BT2068),BT2068&gt;=Settings!$B$19,BT2068&lt;=Settings!$B$20))+(AND(ISNUMBER(AS2068),AS2068&gt;0))+(AND(ISNUMBER(T2068),ISNUMBER(M2068),T2068&gt;=Settings!$B$21,M2068&gt;0))+(AND(ISNUMBER(AD2068),ISNUMBER(M2068),AD2068&gt;=Settings!$B$22,M2068&gt;0))+(AY2068&gt;=1))</f>
        <v/>
      </c>
      <c r="BW2068" s="91">
        <f>IF(OR(AY2068=0,BF2068&lt;&gt;"Y",BG2068&lt;&gt;"Y"),"",1+SUMPRODUCT(($A$6:$A$2604=A2068)*($AY$6:$AY$2604&gt;0)*($BF$6:$BF$2604="Y")*($BG$6:$BG$2604="Y")*(($AY$6:$AY$2604&gt;AY2068)+($AY$6:$AY$2604=AY2068)*($AD$6:$AD$2604&gt;AD2068))))</f>
        <v/>
      </c>
    </row>
    <row r="2069" ht="23.85" customHeight="1" s="55">
      <c r="A2069" s="90" t="n">
        <v>46296</v>
      </c>
      <c r="B2069" s="91" t="inlineStr">
        <is>
          <t>NIPPOBATRY</t>
        </is>
      </c>
      <c r="C2069" s="91" t="inlineStr">
        <is>
          <t>INE567A01028</t>
        </is>
      </c>
      <c r="D2069" s="91" t="n"/>
      <c r="E2069" s="91" t="inlineStr">
        <is>
          <t>None</t>
        </is>
      </c>
      <c r="F2069" s="93" t="n">
        <v>236</v>
      </c>
      <c r="G2069" s="92" t="inlineStr">
        <is>
          <t>N</t>
        </is>
      </c>
      <c r="H2069" s="94" t="n"/>
      <c r="I2069" s="91" t="inlineStr">
        <is>
          <t>N</t>
        </is>
      </c>
      <c r="J2069" s="92">
        <f>IF(K2069="","N","Y")</f>
        <v/>
      </c>
      <c r="K2069" s="94">
        <f>_xlfn.TEXTJOIN("; ",TRUE,IF(P2069="52-wk low","52-wk low",""),IF(AND(AD2069&gt;=Settings!$B$12,M2069&lt;0),"Distribution",""),IF(AND(AJ2069="Y",M2069&lt;0,AK2069&lt;-Settings!$B$13),"Long unwinding",""),IF(AND(AJ2069="Y",M2069&lt;0,AK2069&gt;Settings!$B$13),"Short buildup",""))</f>
        <v/>
      </c>
      <c r="L2069" s="95" t="n">
        <v>314.45</v>
      </c>
      <c r="M2069" s="96" t="n">
        <v>-3.96</v>
      </c>
      <c r="N2069" s="93" t="n">
        <v>2337</v>
      </c>
      <c r="O2069" s="91" t="inlineStr">
        <is>
          <t>None</t>
        </is>
      </c>
      <c r="P2069" s="91" t="inlineStr">
        <is>
          <t>None</t>
        </is>
      </c>
      <c r="Q2069" s="97" t="n">
        <v>0.01</v>
      </c>
      <c r="R2069" s="96" t="n">
        <v>0.02</v>
      </c>
      <c r="S2069" s="96" t="n">
        <v>0.6</v>
      </c>
      <c r="T2069" s="96" t="n">
        <v>0.5600000000000001</v>
      </c>
      <c r="U2069" s="96" t="n">
        <v>0.29</v>
      </c>
      <c r="V2069" s="103" t="n">
        <v>0.5</v>
      </c>
      <c r="W2069" s="102" t="n">
        <v>0</v>
      </c>
      <c r="X2069" s="93" t="n"/>
      <c r="Y2069" s="91" t="inlineStr">
        <is>
          <t>None</t>
        </is>
      </c>
      <c r="Z2069" s="99" t="n">
        <v>79.73</v>
      </c>
      <c r="AA2069" s="96" t="n">
        <v>1.03</v>
      </c>
      <c r="AB2069" s="96" t="n">
        <v>1.06</v>
      </c>
      <c r="AC2069" s="96" t="n">
        <v>0.61</v>
      </c>
      <c r="AD2069" s="96" t="n">
        <v>0.59</v>
      </c>
      <c r="AE2069" s="96" t="n">
        <v>0.37</v>
      </c>
      <c r="AF2069" s="103" t="n">
        <v>1.28</v>
      </c>
      <c r="AG2069" s="91" t="inlineStr">
        <is>
          <t>Normal</t>
        </is>
      </c>
      <c r="AH2069" s="100" t="n">
        <v>0</v>
      </c>
      <c r="AI2069" s="101" t="n">
        <v>0</v>
      </c>
      <c r="AJ2069" s="92" t="inlineStr">
        <is>
          <t>N</t>
        </is>
      </c>
      <c r="AK2069" s="96" t="n"/>
      <c r="AL2069" s="91" t="inlineStr">
        <is>
          <t>n/a</t>
        </is>
      </c>
      <c r="AM2069" s="93" t="n"/>
      <c r="AN2069" s="92" t="inlineStr">
        <is>
          <t>None</t>
        </is>
      </c>
      <c r="AO2069" s="102" t="n">
        <v>0</v>
      </c>
      <c r="AP2069" s="103" t="n">
        <v>0.7</v>
      </c>
      <c r="AQ2069" s="102" t="n">
        <v>38</v>
      </c>
      <c r="AR2069" s="91" t="inlineStr">
        <is>
          <t>N</t>
        </is>
      </c>
      <c r="AS2069" s="104" t="n"/>
      <c r="AT2069" s="92">
        <f>IF(AND(P2069="52-wk high",T2069&gt;=Settings!$B$7),"Y","N")</f>
        <v/>
      </c>
      <c r="AU2069" s="91">
        <f>IF(AND(AD2069&gt;=Settings!$B$8,M2069&gt;0),"Y","N")</f>
        <v/>
      </c>
      <c r="AV2069" s="91">
        <f>IF(OR(AH2069&gt;Settings!$B$9,AI2069&gt;Settings!$B$9),"Y","N")</f>
        <v/>
      </c>
      <c r="AW2069" s="91">
        <f>IF(AJ2069&lt;&gt;"Y","n/a",IF(AND(M2069&gt;0,AK2069&gt;Settings!$B$10),"Y","N"))</f>
        <v/>
      </c>
      <c r="AX2069" s="91">
        <f>IF(AO2069&gt;=Settings!$B$11,"Y","N")</f>
        <v/>
      </c>
      <c r="AY2069" s="99">
        <f>(AT2069="Y")+(AU2069="Y")+(AV2069="Y")+(AW2069="Y")+(AX2069="Y")</f>
        <v/>
      </c>
      <c r="AZ2069" s="94">
        <f>IF(AY2069=0,"None",_xlfn.TEXTJOIN(", ",TRUE(),IF(AT2069="Y","Breakout",""),IF(AU2069="Y","Accumulation",""),IF(AV2069="Y","Institutional buying",""),IF(AW2069="Y","Long buildup",""),IF(AX2069="Y","Momentum leader","")))</f>
        <v/>
      </c>
      <c r="BA2069" s="94">
        <f>IF(BW2069="","","Passes "&amp;AY2069&amp;" of 5 buy-side scans"&amp;IF(G2069="Y","; RED FLAG: filter out using Red flag column",""))</f>
        <v/>
      </c>
      <c r="BB2069" s="91" t="inlineStr">
        <is>
          <t>None</t>
        </is>
      </c>
      <c r="BC2069" s="92" t="inlineStr">
        <is>
          <t>Y</t>
        </is>
      </c>
      <c r="BD2069" s="94" t="inlineStr">
        <is>
          <t>EPS zero; Few traders (&lt;100 unique PAN, 30 days)</t>
        </is>
      </c>
      <c r="BE2069" s="94" t="n"/>
      <c r="BF2069" s="92">
        <f>IF(R2069*100000&gt;=Settings!$B$5,"Y","N")</f>
        <v/>
      </c>
      <c r="BG2069" s="91">
        <f>IF(F2069&gt;Settings!$B$6,"Y","N")</f>
        <v/>
      </c>
      <c r="BH2069" s="97" t="n">
        <v>-32.95</v>
      </c>
      <c r="BI2069" s="96" t="n">
        <v>-3.11</v>
      </c>
      <c r="BJ2069" s="96" t="n">
        <v>-4.15</v>
      </c>
      <c r="BK2069" s="96" t="n">
        <v>-7.85</v>
      </c>
      <c r="BL2069" s="96" t="n">
        <v>10.08</v>
      </c>
      <c r="BM2069" s="96" t="n">
        <v>-30.08</v>
      </c>
      <c r="BN2069" s="97" t="n">
        <v>-2.64</v>
      </c>
      <c r="BO2069" s="96" t="n">
        <v>-3.88</v>
      </c>
      <c r="BP2069" s="96" t="n">
        <v>-6.1</v>
      </c>
      <c r="BQ2069" s="96" t="n">
        <v>-11.11</v>
      </c>
      <c r="BR2069" s="91" t="inlineStr">
        <is>
          <t>Stacked down</t>
        </is>
      </c>
      <c r="BS2069" s="91" t="inlineStr">
        <is>
          <t>None</t>
        </is>
      </c>
      <c r="BT2069" s="96" t="n">
        <v>39.1</v>
      </c>
      <c r="BU2069" s="91" t="inlineStr">
        <is>
          <t>N</t>
        </is>
      </c>
      <c r="BV2069" s="99">
        <f>IF(OR(BF2069&lt;&gt;"Y",BG2069&lt;&gt;"Y"),"",(AND(ISNUMBER(BQ2069),BQ2069&gt;0))+(BR2069="Stacked up")+(AND(ISNUMBER(BH2069),BH2069&gt;=-Settings!$B$17))+(AND(ISNUMBER(BK2069),ISNUMBER(BM2069),BK2069&gt;0,BM2069&gt;0))+(AND(ISNUMBER(AQ2069),AQ2069&gt;=Settings!$B$18))+(AND(ISNUMBER(BT2069),BT2069&gt;=Settings!$B$19,BT2069&lt;=Settings!$B$20))+(AND(ISNUMBER(AS2069),AS2069&gt;0))+(AND(ISNUMBER(T2069),ISNUMBER(M2069),T2069&gt;=Settings!$B$21,M2069&gt;0))+(AND(ISNUMBER(AD2069),ISNUMBER(M2069),AD2069&gt;=Settings!$B$22,M2069&gt;0))+(AY2069&gt;=1))</f>
        <v/>
      </c>
      <c r="BW2069" s="91">
        <f>IF(OR(AY2069=0,BF2069&lt;&gt;"Y",BG2069&lt;&gt;"Y"),"",1+SUMPRODUCT(($A$6:$A$2604=A2069)*($AY$6:$AY$2604&gt;0)*($BF$6:$BF$2604="Y")*($BG$6:$BG$2604="Y")*(($AY$6:$AY$2604&gt;AY2069)+($AY$6:$AY$2604=AY2069)*($AD$6:$AD$2604&gt;AD2069))))</f>
        <v/>
      </c>
    </row>
    <row r="2070" ht="23.85" customHeight="1" s="55">
      <c r="A2070" s="90" t="n">
        <v>46296</v>
      </c>
      <c r="B2070" s="91" t="inlineStr">
        <is>
          <t>AHLEAST</t>
        </is>
      </c>
      <c r="C2070" s="91" t="inlineStr">
        <is>
          <t>INE926K01017</t>
        </is>
      </c>
      <c r="D2070" s="91" t="n"/>
      <c r="E2070" s="91" t="inlineStr">
        <is>
          <t>None</t>
        </is>
      </c>
      <c r="F2070" s="93" t="n">
        <v>235</v>
      </c>
      <c r="G2070" s="92" t="inlineStr">
        <is>
          <t>N</t>
        </is>
      </c>
      <c r="H2070" s="94" t="n"/>
      <c r="I2070" s="91" t="inlineStr">
        <is>
          <t>N</t>
        </is>
      </c>
      <c r="J2070" s="92">
        <f>IF(K2070="","N","Y")</f>
        <v/>
      </c>
      <c r="K2070" s="94">
        <f>_xlfn.TEXTJOIN("; ",TRUE,IF(P2070="52-wk low","52-wk low",""),IF(AND(AD2070&gt;=Settings!$B$12,M2070&lt;0),"Distribution",""),IF(AND(AJ2070="Y",M2070&lt;0,AK2070&lt;-Settings!$B$13),"Long unwinding",""),IF(AND(AJ2070="Y",M2070&lt;0,AK2070&gt;Settings!$B$13),"Short buildup",""))</f>
        <v/>
      </c>
      <c r="L2070" s="95" t="n">
        <v>136</v>
      </c>
      <c r="M2070" s="96" t="n">
        <v>1.16</v>
      </c>
      <c r="N2070" s="93" t="n">
        <v>303</v>
      </c>
      <c r="O2070" s="91" t="inlineStr">
        <is>
          <t>None</t>
        </is>
      </c>
      <c r="P2070" s="91" t="inlineStr">
        <is>
          <t>None</t>
        </is>
      </c>
      <c r="Q2070" s="97" t="n">
        <v>0</v>
      </c>
      <c r="R2070" s="96" t="n">
        <v>0.02</v>
      </c>
      <c r="S2070" s="96" t="n">
        <v>0.06</v>
      </c>
      <c r="T2070" s="96" t="n">
        <v>0.05</v>
      </c>
      <c r="U2070" s="96" t="n">
        <v>0.04</v>
      </c>
      <c r="V2070" s="103" t="n">
        <v>0.6</v>
      </c>
      <c r="W2070" s="102" t="n">
        <v>3</v>
      </c>
      <c r="X2070" s="93" t="n"/>
      <c r="Y2070" s="91" t="inlineStr">
        <is>
          <t>None</t>
        </is>
      </c>
      <c r="Z2070" s="99" t="n">
        <v>62.41</v>
      </c>
      <c r="AA2070" s="96" t="n">
        <v>0.92</v>
      </c>
      <c r="AB2070" s="96" t="n">
        <v>0.99</v>
      </c>
      <c r="AC2070" s="96" t="n">
        <v>0.06</v>
      </c>
      <c r="AD2070" s="96" t="n">
        <v>0.05</v>
      </c>
      <c r="AE2070" s="96" t="n">
        <v>0.03</v>
      </c>
      <c r="AF2070" s="103" t="n">
        <v>0.98</v>
      </c>
      <c r="AG2070" s="91" t="inlineStr">
        <is>
          <t>Normal</t>
        </is>
      </c>
      <c r="AH2070" s="100" t="n">
        <v>0</v>
      </c>
      <c r="AI2070" s="101" t="n">
        <v>0</v>
      </c>
      <c r="AJ2070" s="92" t="inlineStr">
        <is>
          <t>N</t>
        </is>
      </c>
      <c r="AK2070" s="96" t="n"/>
      <c r="AL2070" s="91" t="inlineStr">
        <is>
          <t>n/a</t>
        </is>
      </c>
      <c r="AM2070" s="93" t="n"/>
      <c r="AN2070" s="92" t="inlineStr">
        <is>
          <t>None</t>
        </is>
      </c>
      <c r="AO2070" s="102" t="n">
        <v>0</v>
      </c>
      <c r="AP2070" s="103" t="n">
        <v>0.66</v>
      </c>
      <c r="AQ2070" s="102" t="n">
        <v>30</v>
      </c>
      <c r="AR2070" s="91" t="inlineStr">
        <is>
          <t>N</t>
        </is>
      </c>
      <c r="AS2070" s="104" t="n"/>
      <c r="AT2070" s="92">
        <f>IF(AND(P2070="52-wk high",T2070&gt;=Settings!$B$7),"Y","N")</f>
        <v/>
      </c>
      <c r="AU2070" s="91">
        <f>IF(AND(AD2070&gt;=Settings!$B$8,M2070&gt;0),"Y","N")</f>
        <v/>
      </c>
      <c r="AV2070" s="91">
        <f>IF(OR(AH2070&gt;Settings!$B$9,AI2070&gt;Settings!$B$9),"Y","N")</f>
        <v/>
      </c>
      <c r="AW2070" s="91">
        <f>IF(AJ2070&lt;&gt;"Y","n/a",IF(AND(M2070&gt;0,AK2070&gt;Settings!$B$10),"Y","N"))</f>
        <v/>
      </c>
      <c r="AX2070" s="91">
        <f>IF(AO2070&gt;=Settings!$B$11,"Y","N")</f>
        <v/>
      </c>
      <c r="AY2070" s="99">
        <f>(AT2070="Y")+(AU2070="Y")+(AV2070="Y")+(AW2070="Y")+(AX2070="Y")</f>
        <v/>
      </c>
      <c r="AZ2070" s="94">
        <f>IF(AY2070=0,"None",_xlfn.TEXTJOIN(", ",TRUE(),IF(AT2070="Y","Breakout",""),IF(AU2070="Y","Accumulation",""),IF(AV2070="Y","Institutional buying",""),IF(AW2070="Y","Long buildup",""),IF(AX2070="Y","Momentum leader","")))</f>
        <v/>
      </c>
      <c r="BA2070" s="94">
        <f>IF(BW2070="","","Passes "&amp;AY2070&amp;" of 5 buy-side scans"&amp;IF(G2070="Y","; RED FLAG: filter out using Red flag column",""))</f>
        <v/>
      </c>
      <c r="BB2070" s="91" t="inlineStr">
        <is>
          <t>None</t>
        </is>
      </c>
      <c r="BC2070" s="92" t="inlineStr">
        <is>
          <t>Y</t>
        </is>
      </c>
      <c r="BD2070" s="94" t="inlineStr">
        <is>
          <t>EPS zero; Few traders (&lt;100 unique PAN, 30 days)</t>
        </is>
      </c>
      <c r="BE2070" s="94" t="n"/>
      <c r="BF2070" s="92">
        <f>IF(R2070*100000&gt;=Settings!$B$5,"Y","N")</f>
        <v/>
      </c>
      <c r="BG2070" s="91">
        <f>IF(F2070&gt;Settings!$B$6,"Y","N")</f>
        <v/>
      </c>
      <c r="BH2070" s="97" t="n">
        <v>-22.42</v>
      </c>
      <c r="BI2070" s="96" t="n">
        <v>-0.3</v>
      </c>
      <c r="BJ2070" s="96" t="n">
        <v>-4.36</v>
      </c>
      <c r="BK2070" s="96" t="n">
        <v>-6.03</v>
      </c>
      <c r="BL2070" s="96" t="n">
        <v>-9.84</v>
      </c>
      <c r="BM2070" s="96" t="n">
        <v>-8.640000000000001</v>
      </c>
      <c r="BN2070" s="97" t="n">
        <v>-0.24</v>
      </c>
      <c r="BO2070" s="96" t="n">
        <v>-2.45</v>
      </c>
      <c r="BP2070" s="96" t="n">
        <v>-5.17</v>
      </c>
      <c r="BQ2070" s="96" t="n">
        <v>-7.15</v>
      </c>
      <c r="BR2070" s="91" t="inlineStr">
        <is>
          <t>Stacked down</t>
        </is>
      </c>
      <c r="BS2070" s="91" t="inlineStr">
        <is>
          <t>None</t>
        </is>
      </c>
      <c r="BT2070" s="96" t="n">
        <v>49.5</v>
      </c>
      <c r="BU2070" s="91" t="inlineStr">
        <is>
          <t>N</t>
        </is>
      </c>
      <c r="BV2070" s="99">
        <f>IF(OR(BF2070&lt;&gt;"Y",BG2070&lt;&gt;"Y"),"",(AND(ISNUMBER(BQ2070),BQ2070&gt;0))+(BR2070="Stacked up")+(AND(ISNUMBER(BH2070),BH2070&gt;=-Settings!$B$17))+(AND(ISNUMBER(BK2070),ISNUMBER(BM2070),BK2070&gt;0,BM2070&gt;0))+(AND(ISNUMBER(AQ2070),AQ2070&gt;=Settings!$B$18))+(AND(ISNUMBER(BT2070),BT2070&gt;=Settings!$B$19,BT2070&lt;=Settings!$B$20))+(AND(ISNUMBER(AS2070),AS2070&gt;0))+(AND(ISNUMBER(T2070),ISNUMBER(M2070),T2070&gt;=Settings!$B$21,M2070&gt;0))+(AND(ISNUMBER(AD2070),ISNUMBER(M2070),AD2070&gt;=Settings!$B$22,M2070&gt;0))+(AY2070&gt;=1))</f>
        <v/>
      </c>
      <c r="BW2070" s="91">
        <f>IF(OR(AY2070=0,BF2070&lt;&gt;"Y",BG2070&lt;&gt;"Y"),"",1+SUMPRODUCT(($A$6:$A$2604=A2070)*($AY$6:$AY$2604&gt;0)*($BF$6:$BF$2604="Y")*($BG$6:$BG$2604="Y")*(($AY$6:$AY$2604&gt;AY2070)+($AY$6:$AY$2604=AY2070)*($AD$6:$AD$2604&gt;AD2070))))</f>
        <v/>
      </c>
    </row>
    <row r="2071" ht="23.85" customHeight="1" s="55">
      <c r="A2071" s="90" t="n">
        <v>46296</v>
      </c>
      <c r="B2071" s="91" t="inlineStr">
        <is>
          <t>EQUIPPP</t>
        </is>
      </c>
      <c r="C2071" s="91" t="inlineStr">
        <is>
          <t>INE217G01035</t>
        </is>
      </c>
      <c r="D2071" s="91" t="n"/>
      <c r="E2071" s="91" t="inlineStr">
        <is>
          <t>None</t>
        </is>
      </c>
      <c r="F2071" s="93" t="n">
        <v>235</v>
      </c>
      <c r="G2071" s="92" t="inlineStr">
        <is>
          <t>Y</t>
        </is>
      </c>
      <c r="H2071" s="94" t="inlineStr">
        <is>
          <t>GSM Stage 0; IRP (insolvency); T2T (BE series)</t>
        </is>
      </c>
      <c r="I2071" s="91" t="inlineStr">
        <is>
          <t>Y</t>
        </is>
      </c>
      <c r="J2071" s="92">
        <f>IF(K2071="","N","Y")</f>
        <v/>
      </c>
      <c r="K2071" s="94">
        <f>_xlfn.TEXTJOIN("; ",TRUE,IF(P2071="52-wk low","52-wk low",""),IF(AND(AD2071&gt;=Settings!$B$12,M2071&lt;0),"Distribution",""),IF(AND(AJ2071="Y",M2071&lt;0,AK2071&lt;-Settings!$B$13),"Long unwinding",""),IF(AND(AJ2071="Y",M2071&lt;0,AK2071&gt;Settings!$B$13),"Short buildup",""))</f>
        <v/>
      </c>
      <c r="L2071" s="95" t="n">
        <v>22.83</v>
      </c>
      <c r="M2071" s="96" t="n">
        <v>0.79</v>
      </c>
      <c r="N2071" s="93" t="n">
        <v>381</v>
      </c>
      <c r="O2071" s="91" t="inlineStr">
        <is>
          <t>None</t>
        </is>
      </c>
      <c r="P2071" s="91" t="inlineStr">
        <is>
          <t>None</t>
        </is>
      </c>
      <c r="Q2071" s="97" t="n">
        <v>0.02</v>
      </c>
      <c r="R2071" s="96" t="n">
        <v>0.17</v>
      </c>
      <c r="S2071" s="96" t="n">
        <v>0.13</v>
      </c>
      <c r="T2071" s="96" t="n">
        <v>0.1</v>
      </c>
      <c r="U2071" s="96" t="n">
        <v>0.1</v>
      </c>
      <c r="V2071" s="103" t="n">
        <v>0.74</v>
      </c>
      <c r="W2071" s="102" t="n">
        <v>5</v>
      </c>
      <c r="X2071" s="93" t="n"/>
      <c r="Y2071" s="91" t="inlineStr">
        <is>
          <t>None</t>
        </is>
      </c>
      <c r="Z2071" s="99" t="n"/>
      <c r="AA2071" s="96" t="n"/>
      <c r="AB2071" s="96" t="n"/>
      <c r="AC2071" s="96" t="n"/>
      <c r="AD2071" s="96" t="n"/>
      <c r="AE2071" s="96" t="n"/>
      <c r="AF2071" s="103" t="n"/>
      <c r="AG2071" s="91" t="inlineStr">
        <is>
          <t>No delivery data</t>
        </is>
      </c>
      <c r="AH2071" s="100" t="n">
        <v>0</v>
      </c>
      <c r="AI2071" s="101" t="n">
        <v>0</v>
      </c>
      <c r="AJ2071" s="92" t="inlineStr">
        <is>
          <t>N</t>
        </is>
      </c>
      <c r="AK2071" s="96" t="n"/>
      <c r="AL2071" s="91" t="inlineStr">
        <is>
          <t>n/a</t>
        </is>
      </c>
      <c r="AM2071" s="93" t="n"/>
      <c r="AN2071" s="92" t="inlineStr">
        <is>
          <t>None</t>
        </is>
      </c>
      <c r="AO2071" s="102" t="n">
        <v>0</v>
      </c>
      <c r="AP2071" s="103" t="n">
        <v>1.48</v>
      </c>
      <c r="AQ2071" s="102" t="n">
        <v>79</v>
      </c>
      <c r="AR2071" s="91" t="inlineStr">
        <is>
          <t>N</t>
        </is>
      </c>
      <c r="AS2071" s="104" t="n"/>
      <c r="AT2071" s="92">
        <f>IF(AND(P2071="52-wk high",T2071&gt;=Settings!$B$7),"Y","N")</f>
        <v/>
      </c>
      <c r="AU2071" s="91">
        <f>IF(AND(AD2071&gt;=Settings!$B$8,M2071&gt;0),"Y","N")</f>
        <v/>
      </c>
      <c r="AV2071" s="91">
        <f>IF(OR(AH2071&gt;Settings!$B$9,AI2071&gt;Settings!$B$9),"Y","N")</f>
        <v/>
      </c>
      <c r="AW2071" s="91">
        <f>IF(AJ2071&lt;&gt;"Y","n/a",IF(AND(M2071&gt;0,AK2071&gt;Settings!$B$10),"Y","N"))</f>
        <v/>
      </c>
      <c r="AX2071" s="91">
        <f>IF(AO2071&gt;=Settings!$B$11,"Y","N")</f>
        <v/>
      </c>
      <c r="AY2071" s="99">
        <f>(AT2071="Y")+(AU2071="Y")+(AV2071="Y")+(AW2071="Y")+(AX2071="Y")</f>
        <v/>
      </c>
      <c r="AZ2071" s="94">
        <f>IF(AY2071=0,"None",_xlfn.TEXTJOIN(", ",TRUE(),IF(AT2071="Y","Breakout",""),IF(AU2071="Y","Accumulation",""),IF(AV2071="Y","Institutional buying",""),IF(AW2071="Y","Long buildup",""),IF(AX2071="Y","Momentum leader","")))</f>
        <v/>
      </c>
      <c r="BA2071" s="94">
        <f>IF(BW2071="","","Passes "&amp;AY2071&amp;" of 5 buy-side scans"&amp;IF(G2071="Y","; RED FLAG: filter out using Red flag column",""))</f>
        <v/>
      </c>
      <c r="BB2071" s="91" t="inlineStr">
        <is>
          <t>None</t>
        </is>
      </c>
      <c r="BC2071" s="92" t="inlineStr">
        <is>
          <t>Y</t>
        </is>
      </c>
      <c r="BD2071" s="94" t="inlineStr">
        <is>
          <t>PE &gt; 50; Few traders (&lt;100 unique PAN, 30 days)</t>
        </is>
      </c>
      <c r="BE2071" s="94" t="n"/>
      <c r="BF2071" s="92">
        <f>IF(R2071*100000&gt;=Settings!$B$5,"Y","N")</f>
        <v/>
      </c>
      <c r="BG2071" s="91">
        <f>IF(F2071&gt;Settings!$B$6,"Y","N")</f>
        <v/>
      </c>
      <c r="BH2071" s="97" t="n">
        <v>-11.82</v>
      </c>
      <c r="BI2071" s="96" t="n">
        <v>-0.22</v>
      </c>
      <c r="BJ2071" s="96" t="n">
        <v>2.84</v>
      </c>
      <c r="BK2071" s="96" t="n">
        <v>9.390000000000001</v>
      </c>
      <c r="BL2071" s="96" t="n">
        <v>56.91</v>
      </c>
      <c r="BM2071" s="96" t="n">
        <v>2.61</v>
      </c>
      <c r="BN2071" s="97" t="n">
        <v>-0.84</v>
      </c>
      <c r="BO2071" s="96" t="n">
        <v>0.39</v>
      </c>
      <c r="BP2071" s="96" t="n">
        <v>5.07</v>
      </c>
      <c r="BQ2071" s="96" t="n">
        <v>9.85</v>
      </c>
      <c r="BR2071" s="91" t="inlineStr">
        <is>
          <t>Mixed</t>
        </is>
      </c>
      <c r="BS2071" s="91" t="inlineStr">
        <is>
          <t>None</t>
        </is>
      </c>
      <c r="BT2071" s="96" t="n">
        <v>47.8</v>
      </c>
      <c r="BU2071" s="91" t="inlineStr">
        <is>
          <t>N</t>
        </is>
      </c>
      <c r="BV2071" s="99">
        <f>IF(OR(BF2071&lt;&gt;"Y",BG2071&lt;&gt;"Y"),"",(AND(ISNUMBER(BQ2071),BQ2071&gt;0))+(BR2071="Stacked up")+(AND(ISNUMBER(BH2071),BH2071&gt;=-Settings!$B$17))+(AND(ISNUMBER(BK2071),ISNUMBER(BM2071),BK2071&gt;0,BM2071&gt;0))+(AND(ISNUMBER(AQ2071),AQ2071&gt;=Settings!$B$18))+(AND(ISNUMBER(BT2071),BT2071&gt;=Settings!$B$19,BT2071&lt;=Settings!$B$20))+(AND(ISNUMBER(AS2071),AS2071&gt;0))+(AND(ISNUMBER(T2071),ISNUMBER(M2071),T2071&gt;=Settings!$B$21,M2071&gt;0))+(AND(ISNUMBER(AD2071),ISNUMBER(M2071),AD2071&gt;=Settings!$B$22,M2071&gt;0))+(AY2071&gt;=1))</f>
        <v/>
      </c>
      <c r="BW2071" s="91">
        <f>IF(OR(AY2071=0,BF2071&lt;&gt;"Y",BG2071&lt;&gt;"Y"),"",1+SUMPRODUCT(($A$6:$A$2604=A2071)*($AY$6:$AY$2604&gt;0)*($BF$6:$BF$2604="Y")*($BG$6:$BG$2604="Y")*(($AY$6:$AY$2604&gt;AY2071)+($AY$6:$AY$2604=AY2071)*($AD$6:$AD$2604&gt;AD2071))))</f>
        <v/>
      </c>
    </row>
    <row r="2072" ht="23.85" customHeight="1" s="55">
      <c r="A2072" s="90" t="n">
        <v>46296</v>
      </c>
      <c r="B2072" s="91" t="inlineStr">
        <is>
          <t>IWP</t>
        </is>
      </c>
      <c r="C2072" s="91" t="inlineStr">
        <is>
          <t>INE586E01020</t>
        </is>
      </c>
      <c r="D2072" s="91" t="n"/>
      <c r="E2072" s="91" t="inlineStr">
        <is>
          <t>None</t>
        </is>
      </c>
      <c r="F2072" s="93" t="n">
        <v>233</v>
      </c>
      <c r="G2072" s="92" t="inlineStr">
        <is>
          <t>N</t>
        </is>
      </c>
      <c r="H2072" s="94" t="n"/>
      <c r="I2072" s="91" t="inlineStr">
        <is>
          <t>N</t>
        </is>
      </c>
      <c r="J2072" s="92">
        <f>IF(K2072="","N","Y")</f>
        <v/>
      </c>
      <c r="K2072" s="94">
        <f>_xlfn.TEXTJOIN("; ",TRUE,IF(P2072="52-wk low","52-wk low",""),IF(AND(AD2072&gt;=Settings!$B$12,M2072&lt;0),"Distribution",""),IF(AND(AJ2072="Y",M2072&lt;0,AK2072&lt;-Settings!$B$13),"Long unwinding",""),IF(AND(AJ2072="Y",M2072&lt;0,AK2072&gt;Settings!$B$13),"Short buildup",""))</f>
        <v/>
      </c>
      <c r="L2072" s="95" t="n">
        <v>36.46</v>
      </c>
      <c r="M2072" s="96" t="n">
        <v>-2.83</v>
      </c>
      <c r="N2072" s="93" t="n">
        <v>2025</v>
      </c>
      <c r="O2072" s="91" t="inlineStr">
        <is>
          <t>None</t>
        </is>
      </c>
      <c r="P2072" s="91" t="inlineStr">
        <is>
          <t>None</t>
        </is>
      </c>
      <c r="Q2072" s="97" t="n">
        <v>0.33</v>
      </c>
      <c r="R2072" s="96" t="n">
        <v>0.8</v>
      </c>
      <c r="S2072" s="96" t="n">
        <v>0.43</v>
      </c>
      <c r="T2072" s="96" t="n">
        <v>0.9399999999999999</v>
      </c>
      <c r="U2072" s="96" t="n">
        <v>1.6</v>
      </c>
      <c r="V2072" s="103" t="n">
        <v>3.76</v>
      </c>
      <c r="W2072" s="102" t="n"/>
      <c r="X2072" s="93" t="n"/>
      <c r="Y2072" s="91" t="inlineStr">
        <is>
          <t>None</t>
        </is>
      </c>
      <c r="Z2072" s="99" t="n">
        <v>55.08</v>
      </c>
      <c r="AA2072" s="96" t="n">
        <v>0.65</v>
      </c>
      <c r="AB2072" s="96" t="n">
        <v>0.66</v>
      </c>
      <c r="AC2072" s="96" t="n">
        <v>0.57</v>
      </c>
      <c r="AD2072" s="96" t="n">
        <v>1.12</v>
      </c>
      <c r="AE2072" s="96" t="n">
        <v>1.8</v>
      </c>
      <c r="AF2072" s="103" t="n">
        <v>0.85</v>
      </c>
      <c r="AG2072" s="91" t="inlineStr">
        <is>
          <t>Drying up</t>
        </is>
      </c>
      <c r="AH2072" s="100" t="n">
        <v>0</v>
      </c>
      <c r="AI2072" s="101" t="n">
        <v>0</v>
      </c>
      <c r="AJ2072" s="92" t="inlineStr">
        <is>
          <t>N</t>
        </is>
      </c>
      <c r="AK2072" s="96" t="n"/>
      <c r="AL2072" s="91" t="inlineStr">
        <is>
          <t>n/a</t>
        </is>
      </c>
      <c r="AM2072" s="93" t="n"/>
      <c r="AN2072" s="92" t="inlineStr">
        <is>
          <t>None</t>
        </is>
      </c>
      <c r="AO2072" s="102" t="n">
        <v>0</v>
      </c>
      <c r="AP2072" s="103" t="n"/>
      <c r="AQ2072" s="102" t="n"/>
      <c r="AR2072" s="91" t="inlineStr">
        <is>
          <t>N</t>
        </is>
      </c>
      <c r="AS2072" s="104" t="n"/>
      <c r="AT2072" s="92">
        <f>IF(AND(P2072="52-wk high",T2072&gt;=Settings!$B$7),"Y","N")</f>
        <v/>
      </c>
      <c r="AU2072" s="91">
        <f>IF(AND(AD2072&gt;=Settings!$B$8,M2072&gt;0),"Y","N")</f>
        <v/>
      </c>
      <c r="AV2072" s="91">
        <f>IF(OR(AH2072&gt;Settings!$B$9,AI2072&gt;Settings!$B$9),"Y","N")</f>
        <v/>
      </c>
      <c r="AW2072" s="91">
        <f>IF(AJ2072&lt;&gt;"Y","n/a",IF(AND(M2072&gt;0,AK2072&gt;Settings!$B$10),"Y","N"))</f>
        <v/>
      </c>
      <c r="AX2072" s="91">
        <f>IF(AO2072&gt;=Settings!$B$11,"Y","N")</f>
        <v/>
      </c>
      <c r="AY2072" s="99">
        <f>(AT2072="Y")+(AU2072="Y")+(AV2072="Y")+(AW2072="Y")+(AX2072="Y")</f>
        <v/>
      </c>
      <c r="AZ2072" s="94">
        <f>IF(AY2072=0,"None",_xlfn.TEXTJOIN(", ",TRUE(),IF(AT2072="Y","Breakout",""),IF(AU2072="Y","Accumulation",""),IF(AV2072="Y","Institutional buying",""),IF(AW2072="Y","Long buildup",""),IF(AX2072="Y","Momentum leader","")))</f>
        <v/>
      </c>
      <c r="BA2072" s="94">
        <f>IF(BW2072="","","Passes "&amp;AY2072&amp;" of 5 buy-side scans"&amp;IF(G2072="Y","; RED FLAG: filter out using Red flag column",""))</f>
        <v/>
      </c>
      <c r="BB2072" s="91" t="inlineStr">
        <is>
          <t>None</t>
        </is>
      </c>
      <c r="BC2072" s="92" t="inlineStr">
        <is>
          <t>N</t>
        </is>
      </c>
      <c r="BD2072" s="94" t="n"/>
      <c r="BE2072" s="94" t="n"/>
      <c r="BF2072" s="92">
        <f>IF(R2072*100000&gt;=Settings!$B$5,"Y","N")</f>
        <v/>
      </c>
      <c r="BG2072" s="91">
        <f>IF(F2072&gt;Settings!$B$6,"Y","N")</f>
        <v/>
      </c>
      <c r="BH2072" s="97" t="n">
        <v>-14.01</v>
      </c>
      <c r="BI2072" s="96" t="n">
        <v>6.33</v>
      </c>
      <c r="BJ2072" s="96" t="n">
        <v>5.71</v>
      </c>
      <c r="BK2072" s="96" t="n">
        <v>10.59</v>
      </c>
      <c r="BL2072" s="96" t="n"/>
      <c r="BM2072" s="96" t="n"/>
      <c r="BN2072" s="97" t="n">
        <v>2.43</v>
      </c>
      <c r="BO2072" s="96" t="n">
        <v>4.95</v>
      </c>
      <c r="BP2072" s="96" t="n">
        <v>6.42</v>
      </c>
      <c r="BQ2072" s="96" t="n"/>
      <c r="BR2072" s="91" t="n"/>
      <c r="BS2072" s="91" t="inlineStr">
        <is>
          <t>None</t>
        </is>
      </c>
      <c r="BT2072" s="96" t="n">
        <v>53.2</v>
      </c>
      <c r="BU2072" s="91" t="n"/>
      <c r="BV2072" s="99">
        <f>IF(OR(BF2072&lt;&gt;"Y",BG2072&lt;&gt;"Y"),"",(AND(ISNUMBER(BQ2072),BQ2072&gt;0))+(BR2072="Stacked up")+(AND(ISNUMBER(BH2072),BH2072&gt;=-Settings!$B$17))+(AND(ISNUMBER(BK2072),ISNUMBER(BM2072),BK2072&gt;0,BM2072&gt;0))+(AND(ISNUMBER(AQ2072),AQ2072&gt;=Settings!$B$18))+(AND(ISNUMBER(BT2072),BT2072&gt;=Settings!$B$19,BT2072&lt;=Settings!$B$20))+(AND(ISNUMBER(AS2072),AS2072&gt;0))+(AND(ISNUMBER(T2072),ISNUMBER(M2072),T2072&gt;=Settings!$B$21,M2072&gt;0))+(AND(ISNUMBER(AD2072),ISNUMBER(M2072),AD2072&gt;=Settings!$B$22,M2072&gt;0))+(AY2072&gt;=1))</f>
        <v/>
      </c>
      <c r="BW2072" s="91">
        <f>IF(OR(AY2072=0,BF2072&lt;&gt;"Y",BG2072&lt;&gt;"Y"),"",1+SUMPRODUCT(($A$6:$A$2604=A2072)*($AY$6:$AY$2604&gt;0)*($BF$6:$BF$2604="Y")*($BG$6:$BG$2604="Y")*(($AY$6:$AY$2604&gt;AY2072)+($AY$6:$AY$2604=AY2072)*($AD$6:$AD$2604&gt;AD2072))))</f>
        <v/>
      </c>
    </row>
    <row r="2073" ht="23.85" customHeight="1" s="55">
      <c r="A2073" s="90" t="n">
        <v>46296</v>
      </c>
      <c r="B2073" s="91" t="inlineStr">
        <is>
          <t>COMPEAU</t>
        </is>
      </c>
      <c r="C2073" s="91" t="inlineStr">
        <is>
          <t>INE823B01015</t>
        </is>
      </c>
      <c r="D2073" s="91" t="n"/>
      <c r="E2073" s="91" t="inlineStr">
        <is>
          <t>None</t>
        </is>
      </c>
      <c r="F2073" s="93" t="n">
        <v>232</v>
      </c>
      <c r="G2073" s="92" t="inlineStr">
        <is>
          <t>N</t>
        </is>
      </c>
      <c r="H2073" s="94" t="n"/>
      <c r="I2073" s="91" t="inlineStr">
        <is>
          <t>N</t>
        </is>
      </c>
      <c r="J2073" s="92">
        <f>IF(K2073="","N","Y")</f>
        <v/>
      </c>
      <c r="K2073" s="94">
        <f>_xlfn.TEXTJOIN("; ",TRUE,IF(P2073="52-wk low","52-wk low",""),IF(AND(AD2073&gt;=Settings!$B$12,M2073&lt;0),"Distribution",""),IF(AND(AJ2073="Y",M2073&lt;0,AK2073&lt;-Settings!$B$13),"Long unwinding",""),IF(AND(AJ2073="Y",M2073&lt;0,AK2073&gt;Settings!$B$13),"Short buildup",""))</f>
        <v/>
      </c>
      <c r="L2073" s="95" t="n">
        <v>362.45</v>
      </c>
      <c r="M2073" s="96" t="n">
        <v>-1.63</v>
      </c>
      <c r="N2073" s="93" t="n">
        <v>1420</v>
      </c>
      <c r="O2073" s="91" t="inlineStr">
        <is>
          <t>None</t>
        </is>
      </c>
      <c r="P2073" s="91" t="inlineStr">
        <is>
          <t>None</t>
        </is>
      </c>
      <c r="Q2073" s="97" t="n">
        <v>0</v>
      </c>
      <c r="R2073" s="96" t="n">
        <v>0.01</v>
      </c>
      <c r="S2073" s="96" t="n">
        <v>0</v>
      </c>
      <c r="T2073" s="96" t="n"/>
      <c r="U2073" s="96" t="n"/>
      <c r="V2073" s="103" t="n"/>
      <c r="W2073" s="102" t="n"/>
      <c r="X2073" s="93" t="n"/>
      <c r="Y2073" s="91" t="inlineStr">
        <is>
          <t>None</t>
        </is>
      </c>
      <c r="Z2073" s="99" t="n">
        <v>100</v>
      </c>
      <c r="AA2073" s="96" t="n">
        <v>1.13</v>
      </c>
      <c r="AB2073" s="96" t="n"/>
      <c r="AC2073" s="96" t="n">
        <v>0</v>
      </c>
      <c r="AD2073" s="96" t="n"/>
      <c r="AE2073" s="96" t="n"/>
      <c r="AF2073" s="103" t="n"/>
      <c r="AG2073" s="91" t="n"/>
      <c r="AH2073" s="100" t="n">
        <v>0</v>
      </c>
      <c r="AI2073" s="101" t="n">
        <v>0</v>
      </c>
      <c r="AJ2073" s="92" t="inlineStr">
        <is>
          <t>N</t>
        </is>
      </c>
      <c r="AK2073" s="96" t="n"/>
      <c r="AL2073" s="91" t="inlineStr">
        <is>
          <t>n/a</t>
        </is>
      </c>
      <c r="AM2073" s="93" t="n"/>
      <c r="AN2073" s="92" t="inlineStr">
        <is>
          <t>None</t>
        </is>
      </c>
      <c r="AO2073" s="102" t="n">
        <v>0</v>
      </c>
      <c r="AP2073" s="103" t="n"/>
      <c r="AQ2073" s="102" t="n"/>
      <c r="AR2073" s="91" t="inlineStr">
        <is>
          <t>N</t>
        </is>
      </c>
      <c r="AS2073" s="104" t="n"/>
      <c r="AT2073" s="92">
        <f>IF(AND(P2073="52-wk high",T2073&gt;=Settings!$B$7),"Y","N")</f>
        <v/>
      </c>
      <c r="AU2073" s="91">
        <f>IF(AND(AD2073&gt;=Settings!$B$8,M2073&gt;0),"Y","N")</f>
        <v/>
      </c>
      <c r="AV2073" s="91">
        <f>IF(OR(AH2073&gt;Settings!$B$9,AI2073&gt;Settings!$B$9),"Y","N")</f>
        <v/>
      </c>
      <c r="AW2073" s="91">
        <f>IF(AJ2073&lt;&gt;"Y","n/a",IF(AND(M2073&gt;0,AK2073&gt;Settings!$B$10),"Y","N"))</f>
        <v/>
      </c>
      <c r="AX2073" s="91">
        <f>IF(AO2073&gt;=Settings!$B$11,"Y","N")</f>
        <v/>
      </c>
      <c r="AY2073" s="99">
        <f>(AT2073="Y")+(AU2073="Y")+(AV2073="Y")+(AW2073="Y")+(AX2073="Y")</f>
        <v/>
      </c>
      <c r="AZ2073" s="94">
        <f>IF(AY2073=0,"None",_xlfn.TEXTJOIN(", ",TRUE(),IF(AT2073="Y","Breakout",""),IF(AU2073="Y","Accumulation",""),IF(AV2073="Y","Institutional buying",""),IF(AW2073="Y","Long buildup",""),IF(AX2073="Y","Momentum leader","")))</f>
        <v/>
      </c>
      <c r="BA2073" s="94">
        <f>IF(BW2073="","","Passes "&amp;AY2073&amp;" of 5 buy-side scans"&amp;IF(G2073="Y","; RED FLAG: filter out using Red flag column",""))</f>
        <v/>
      </c>
      <c r="BB2073" s="91" t="inlineStr">
        <is>
          <t>None</t>
        </is>
      </c>
      <c r="BC2073" s="92" t="inlineStr">
        <is>
          <t>Y</t>
        </is>
      </c>
      <c r="BD2073" s="94" t="inlineStr">
        <is>
          <t>Few traders (&lt;100 unique PAN, 30 days)</t>
        </is>
      </c>
      <c r="BE2073" s="94" t="n"/>
      <c r="BF2073" s="92">
        <f>IF(R2073*100000&gt;=Settings!$B$5,"Y","N")</f>
        <v/>
      </c>
      <c r="BG2073" s="91">
        <f>IF(F2073&gt;Settings!$B$6,"Y","N")</f>
        <v/>
      </c>
      <c r="BH2073" s="97" t="n">
        <v>-13.7</v>
      </c>
      <c r="BI2073" s="96" t="n">
        <v>-0.7</v>
      </c>
      <c r="BJ2073" s="96" t="n">
        <v>0.78</v>
      </c>
      <c r="BK2073" s="96" t="n"/>
      <c r="BL2073" s="96" t="n"/>
      <c r="BM2073" s="96" t="n"/>
      <c r="BN2073" s="97" t="n">
        <v>0.07000000000000001</v>
      </c>
      <c r="BO2073" s="96" t="n"/>
      <c r="BP2073" s="96" t="n"/>
      <c r="BQ2073" s="96" t="n"/>
      <c r="BR2073" s="91" t="n"/>
      <c r="BS2073" s="91" t="n"/>
      <c r="BT2073" s="96" t="n">
        <v>50.6</v>
      </c>
      <c r="BU2073" s="91" t="n"/>
      <c r="BV2073" s="99">
        <f>IF(OR(BF2073&lt;&gt;"Y",BG2073&lt;&gt;"Y"),"",(AND(ISNUMBER(BQ2073),BQ2073&gt;0))+(BR2073="Stacked up")+(AND(ISNUMBER(BH2073),BH2073&gt;=-Settings!$B$17))+(AND(ISNUMBER(BK2073),ISNUMBER(BM2073),BK2073&gt;0,BM2073&gt;0))+(AND(ISNUMBER(AQ2073),AQ2073&gt;=Settings!$B$18))+(AND(ISNUMBER(BT2073),BT2073&gt;=Settings!$B$19,BT2073&lt;=Settings!$B$20))+(AND(ISNUMBER(AS2073),AS2073&gt;0))+(AND(ISNUMBER(T2073),ISNUMBER(M2073),T2073&gt;=Settings!$B$21,M2073&gt;0))+(AND(ISNUMBER(AD2073),ISNUMBER(M2073),AD2073&gt;=Settings!$B$22,M2073&gt;0))+(AY2073&gt;=1))</f>
        <v/>
      </c>
      <c r="BW2073" s="91">
        <f>IF(OR(AY2073=0,BF2073&lt;&gt;"Y",BG2073&lt;&gt;"Y"),"",1+SUMPRODUCT(($A$6:$A$2604=A2073)*($AY$6:$AY$2604&gt;0)*($BF$6:$BF$2604="Y")*($BG$6:$BG$2604="Y")*(($AY$6:$AY$2604&gt;AY2073)+($AY$6:$AY$2604=AY2073)*($AD$6:$AD$2604&gt;AD2073))))</f>
        <v/>
      </c>
    </row>
    <row r="2074" ht="23.85" customHeight="1" s="55">
      <c r="A2074" s="90" t="n">
        <v>46296</v>
      </c>
      <c r="B2074" s="91" t="inlineStr">
        <is>
          <t>GENCON</t>
        </is>
      </c>
      <c r="C2074" s="91" t="inlineStr">
        <is>
          <t>INE854S01022</t>
        </is>
      </c>
      <c r="D2074" s="91" t="n"/>
      <c r="E2074" s="91" t="inlineStr">
        <is>
          <t>None</t>
        </is>
      </c>
      <c r="F2074" s="93" t="n">
        <v>232</v>
      </c>
      <c r="G2074" s="92" t="inlineStr">
        <is>
          <t>N</t>
        </is>
      </c>
      <c r="H2074" s="94" t="n"/>
      <c r="I2074" s="91" t="inlineStr">
        <is>
          <t>N</t>
        </is>
      </c>
      <c r="J2074" s="92">
        <f>IF(K2074="","N","Y")</f>
        <v/>
      </c>
      <c r="K2074" s="94">
        <f>_xlfn.TEXTJOIN("; ",TRUE,IF(P2074="52-wk low","52-wk low",""),IF(AND(AD2074&gt;=Settings!$B$12,M2074&lt;0),"Distribution",""),IF(AND(AJ2074="Y",M2074&lt;0,AK2074&lt;-Settings!$B$13),"Long unwinding",""),IF(AND(AJ2074="Y",M2074&lt;0,AK2074&gt;Settings!$B$13),"Short buildup",""))</f>
        <v/>
      </c>
      <c r="L2074" s="95" t="n">
        <v>40.75</v>
      </c>
      <c r="M2074" s="96" t="n">
        <v>3.06</v>
      </c>
      <c r="N2074" s="93" t="n">
        <v>117</v>
      </c>
      <c r="O2074" s="91" t="inlineStr">
        <is>
          <t>None</t>
        </is>
      </c>
      <c r="P2074" s="91" t="inlineStr">
        <is>
          <t>None</t>
        </is>
      </c>
      <c r="Q2074" s="97" t="n">
        <v>7.91</v>
      </c>
      <c r="R2074" s="96" t="n">
        <v>3.48</v>
      </c>
      <c r="S2074" s="96" t="n">
        <v>2.47</v>
      </c>
      <c r="T2074" s="96" t="n">
        <v>2.38</v>
      </c>
      <c r="U2074" s="96" t="n">
        <v>2.42</v>
      </c>
      <c r="V2074" s="103" t="n">
        <v>1.04</v>
      </c>
      <c r="W2074" s="102" t="n">
        <v>4</v>
      </c>
      <c r="X2074" s="93" t="n">
        <v>67</v>
      </c>
      <c r="Y2074" s="91" t="inlineStr">
        <is>
          <t>None</t>
        </is>
      </c>
      <c r="Z2074" s="99" t="n">
        <v>38.17</v>
      </c>
      <c r="AA2074" s="96" t="n">
        <v>2.69</v>
      </c>
      <c r="AB2074" s="96" t="n">
        <v>2.31</v>
      </c>
      <c r="AC2074" s="96" t="n">
        <v>5.54</v>
      </c>
      <c r="AD2074" s="96" t="n">
        <v>4.47</v>
      </c>
      <c r="AE2074" s="96" t="n">
        <v>3.46</v>
      </c>
      <c r="AF2074" s="103" t="n">
        <v>0.74</v>
      </c>
      <c r="AG2074" s="91" t="inlineStr">
        <is>
          <t>Normal</t>
        </is>
      </c>
      <c r="AH2074" s="100" t="n">
        <v>0</v>
      </c>
      <c r="AI2074" s="101" t="n">
        <v>0</v>
      </c>
      <c r="AJ2074" s="92" t="inlineStr">
        <is>
          <t>N</t>
        </is>
      </c>
      <c r="AK2074" s="96" t="n"/>
      <c r="AL2074" s="91" t="inlineStr">
        <is>
          <t>n/a</t>
        </is>
      </c>
      <c r="AM2074" s="93" t="n"/>
      <c r="AN2074" s="92" t="inlineStr">
        <is>
          <t>None</t>
        </is>
      </c>
      <c r="AO2074" s="102" t="n">
        <v>0</v>
      </c>
      <c r="AP2074" s="103" t="n">
        <v>0.71</v>
      </c>
      <c r="AQ2074" s="102" t="n">
        <v>39</v>
      </c>
      <c r="AR2074" s="91" t="inlineStr">
        <is>
          <t>N</t>
        </is>
      </c>
      <c r="AS2074" s="104" t="n"/>
      <c r="AT2074" s="92">
        <f>IF(AND(P2074="52-wk high",T2074&gt;=Settings!$B$7),"Y","N")</f>
        <v/>
      </c>
      <c r="AU2074" s="91">
        <f>IF(AND(AD2074&gt;=Settings!$B$8,M2074&gt;0),"Y","N")</f>
        <v/>
      </c>
      <c r="AV2074" s="91">
        <f>IF(OR(AH2074&gt;Settings!$B$9,AI2074&gt;Settings!$B$9),"Y","N")</f>
        <v/>
      </c>
      <c r="AW2074" s="91">
        <f>IF(AJ2074&lt;&gt;"Y","n/a",IF(AND(M2074&gt;0,AK2074&gt;Settings!$B$10),"Y","N"))</f>
        <v/>
      </c>
      <c r="AX2074" s="91">
        <f>IF(AO2074&gt;=Settings!$B$11,"Y","N")</f>
        <v/>
      </c>
      <c r="AY2074" s="99">
        <f>(AT2074="Y")+(AU2074="Y")+(AV2074="Y")+(AW2074="Y")+(AX2074="Y")</f>
        <v/>
      </c>
      <c r="AZ2074" s="94">
        <f>IF(AY2074=0,"None",_xlfn.TEXTJOIN(", ",TRUE(),IF(AT2074="Y","Breakout",""),IF(AU2074="Y","Accumulation",""),IF(AV2074="Y","Institutional buying",""),IF(AW2074="Y","Long buildup",""),IF(AX2074="Y","Momentum leader","")))</f>
        <v/>
      </c>
      <c r="BA2074" s="94">
        <f>IF(BW2074="","","Passes "&amp;AY2074&amp;" of 5 buy-side scans"&amp;IF(G2074="Y","; RED FLAG: filter out using Red flag column",""))</f>
        <v/>
      </c>
      <c r="BB2074" s="91" t="inlineStr">
        <is>
          <t>None</t>
        </is>
      </c>
      <c r="BC2074" s="92" t="inlineStr">
        <is>
          <t>N</t>
        </is>
      </c>
      <c r="BD2074" s="94" t="n"/>
      <c r="BE2074" s="94" t="n"/>
      <c r="BF2074" s="92">
        <f>IF(R2074*100000&gt;=Settings!$B$5,"Y","N")</f>
        <v/>
      </c>
      <c r="BG2074" s="91">
        <f>IF(F2074&gt;Settings!$B$6,"Y","N")</f>
        <v/>
      </c>
      <c r="BH2074" s="97" t="n">
        <v>-32.04</v>
      </c>
      <c r="BI2074" s="96" t="n">
        <v>5.43</v>
      </c>
      <c r="BJ2074" s="96" t="n">
        <v>-9.300000000000001</v>
      </c>
      <c r="BK2074" s="96" t="n">
        <v>-5.78</v>
      </c>
      <c r="BL2074" s="96" t="n">
        <v>-9.789999999999999</v>
      </c>
      <c r="BM2074" s="96" t="n">
        <v>-9.609999999999999</v>
      </c>
      <c r="BN2074" s="97" t="n">
        <v>1.83</v>
      </c>
      <c r="BO2074" s="96" t="n">
        <v>0.25</v>
      </c>
      <c r="BP2074" s="96" t="n">
        <v>-0.95</v>
      </c>
      <c r="BQ2074" s="96" t="n">
        <v>-3.25</v>
      </c>
      <c r="BR2074" s="91" t="inlineStr">
        <is>
          <t>Mixed</t>
        </is>
      </c>
      <c r="BS2074" s="91" t="inlineStr">
        <is>
          <t>None</t>
        </is>
      </c>
      <c r="BT2074" s="96" t="n">
        <v>55.8</v>
      </c>
      <c r="BU2074" s="91" t="inlineStr">
        <is>
          <t>N</t>
        </is>
      </c>
      <c r="BV2074" s="99">
        <f>IF(OR(BF2074&lt;&gt;"Y",BG2074&lt;&gt;"Y"),"",(AND(ISNUMBER(BQ2074),BQ2074&gt;0))+(BR2074="Stacked up")+(AND(ISNUMBER(BH2074),BH2074&gt;=-Settings!$B$17))+(AND(ISNUMBER(BK2074),ISNUMBER(BM2074),BK2074&gt;0,BM2074&gt;0))+(AND(ISNUMBER(AQ2074),AQ2074&gt;=Settings!$B$18))+(AND(ISNUMBER(BT2074),BT2074&gt;=Settings!$B$19,BT2074&lt;=Settings!$B$20))+(AND(ISNUMBER(AS2074),AS2074&gt;0))+(AND(ISNUMBER(T2074),ISNUMBER(M2074),T2074&gt;=Settings!$B$21,M2074&gt;0))+(AND(ISNUMBER(AD2074),ISNUMBER(M2074),AD2074&gt;=Settings!$B$22,M2074&gt;0))+(AY2074&gt;=1))</f>
        <v/>
      </c>
      <c r="BW2074" s="91">
        <f>IF(OR(AY2074=0,BF2074&lt;&gt;"Y",BG2074&lt;&gt;"Y"),"",1+SUMPRODUCT(($A$6:$A$2604=A2074)*($AY$6:$AY$2604&gt;0)*($BF$6:$BF$2604="Y")*($BG$6:$BG$2604="Y")*(($AY$6:$AY$2604&gt;AY2074)+($AY$6:$AY$2604=AY2074)*($AD$6:$AD$2604&gt;AD2074))))</f>
        <v/>
      </c>
    </row>
    <row r="2075" ht="23.85" customHeight="1" s="55">
      <c r="A2075" s="90" t="n">
        <v>46296</v>
      </c>
      <c r="B2075" s="91" t="inlineStr">
        <is>
          <t>IVP</t>
        </is>
      </c>
      <c r="C2075" s="91" t="inlineStr">
        <is>
          <t>INE043C01018</t>
        </is>
      </c>
      <c r="D2075" s="91" t="n"/>
      <c r="E2075" s="91" t="inlineStr">
        <is>
          <t>None</t>
        </is>
      </c>
      <c r="F2075" s="93" t="n">
        <v>232</v>
      </c>
      <c r="G2075" s="92" t="inlineStr">
        <is>
          <t>Y</t>
        </is>
      </c>
      <c r="H2075" s="94" t="inlineStr">
        <is>
          <t>ESM Stage 1; T2T (BE series)</t>
        </is>
      </c>
      <c r="I2075" s="91" t="inlineStr">
        <is>
          <t>Y</t>
        </is>
      </c>
      <c r="J2075" s="92">
        <f>IF(K2075="","N","Y")</f>
        <v/>
      </c>
      <c r="K2075" s="94">
        <f>_xlfn.TEXTJOIN("; ",TRUE,IF(P2075="52-wk low","52-wk low",""),IF(AND(AD2075&gt;=Settings!$B$12,M2075&lt;0),"Distribution",""),IF(AND(AJ2075="Y",M2075&lt;0,AK2075&lt;-Settings!$B$13),"Long unwinding",""),IF(AND(AJ2075="Y",M2075&lt;0,AK2075&gt;Settings!$B$13),"Short buildup",""))</f>
        <v/>
      </c>
      <c r="L2075" s="95" t="n">
        <v>224.81</v>
      </c>
      <c r="M2075" s="96" t="n">
        <v>-0.49</v>
      </c>
      <c r="N2075" s="93" t="n">
        <v>787</v>
      </c>
      <c r="O2075" s="91" t="inlineStr">
        <is>
          <t>None</t>
        </is>
      </c>
      <c r="P2075" s="91" t="inlineStr">
        <is>
          <t>None</t>
        </is>
      </c>
      <c r="Q2075" s="97" t="n">
        <v>0.1</v>
      </c>
      <c r="R2075" s="96" t="n">
        <v>0.15</v>
      </c>
      <c r="S2075" s="96" t="n">
        <v>0.66</v>
      </c>
      <c r="T2075" s="96" t="n">
        <v>0.66</v>
      </c>
      <c r="U2075" s="96" t="n">
        <v>0.43</v>
      </c>
      <c r="V2075" s="103" t="n">
        <v>0.63</v>
      </c>
      <c r="W2075" s="102" t="n">
        <v>2</v>
      </c>
      <c r="X2075" s="93" t="n"/>
      <c r="Y2075" s="91" t="inlineStr">
        <is>
          <t>None</t>
        </is>
      </c>
      <c r="Z2075" s="99" t="n"/>
      <c r="AA2075" s="96" t="n"/>
      <c r="AB2075" s="96" t="n"/>
      <c r="AC2075" s="96" t="n"/>
      <c r="AD2075" s="96" t="n"/>
      <c r="AE2075" s="96" t="n"/>
      <c r="AF2075" s="103" t="n"/>
      <c r="AG2075" s="91" t="inlineStr">
        <is>
          <t>No delivery data</t>
        </is>
      </c>
      <c r="AH2075" s="100" t="n">
        <v>0</v>
      </c>
      <c r="AI2075" s="101" t="n">
        <v>0</v>
      </c>
      <c r="AJ2075" s="92" t="inlineStr">
        <is>
          <t>N</t>
        </is>
      </c>
      <c r="AK2075" s="96" t="n"/>
      <c r="AL2075" s="91" t="inlineStr">
        <is>
          <t>n/a</t>
        </is>
      </c>
      <c r="AM2075" s="93" t="n"/>
      <c r="AN2075" s="92" t="inlineStr">
        <is>
          <t>None</t>
        </is>
      </c>
      <c r="AO2075" s="102" t="n">
        <v>0</v>
      </c>
      <c r="AP2075" s="103" t="n">
        <v>2.22</v>
      </c>
      <c r="AQ2075" s="102" t="n">
        <v>92</v>
      </c>
      <c r="AR2075" s="91" t="inlineStr">
        <is>
          <t>N</t>
        </is>
      </c>
      <c r="AS2075" s="104" t="n"/>
      <c r="AT2075" s="92">
        <f>IF(AND(P2075="52-wk high",T2075&gt;=Settings!$B$7),"Y","N")</f>
        <v/>
      </c>
      <c r="AU2075" s="91">
        <f>IF(AND(AD2075&gt;=Settings!$B$8,M2075&gt;0),"Y","N")</f>
        <v/>
      </c>
      <c r="AV2075" s="91">
        <f>IF(OR(AH2075&gt;Settings!$B$9,AI2075&gt;Settings!$B$9),"Y","N")</f>
        <v/>
      </c>
      <c r="AW2075" s="91">
        <f>IF(AJ2075&lt;&gt;"Y","n/a",IF(AND(M2075&gt;0,AK2075&gt;Settings!$B$10),"Y","N"))</f>
        <v/>
      </c>
      <c r="AX2075" s="91">
        <f>IF(AO2075&gt;=Settings!$B$11,"Y","N")</f>
        <v/>
      </c>
      <c r="AY2075" s="99">
        <f>(AT2075="Y")+(AU2075="Y")+(AV2075="Y")+(AW2075="Y")+(AX2075="Y")</f>
        <v/>
      </c>
      <c r="AZ2075" s="94">
        <f>IF(AY2075=0,"None",_xlfn.TEXTJOIN(", ",TRUE(),IF(AT2075="Y","Breakout",""),IF(AU2075="Y","Accumulation",""),IF(AV2075="Y","Institutional buying",""),IF(AW2075="Y","Long buildup",""),IF(AX2075="Y","Momentum leader","")))</f>
        <v/>
      </c>
      <c r="BA2075" s="94">
        <f>IF(BW2075="","","Passes "&amp;AY2075&amp;" of 5 buy-side scans"&amp;IF(G2075="Y","; RED FLAG: filter out using Red flag column",""))</f>
        <v/>
      </c>
      <c r="BB2075" s="91" t="inlineStr">
        <is>
          <t>None</t>
        </is>
      </c>
      <c r="BC2075" s="92" t="inlineStr">
        <is>
          <t>N</t>
        </is>
      </c>
      <c r="BD2075" s="94" t="n"/>
      <c r="BE2075" s="94" t="n"/>
      <c r="BF2075" s="92">
        <f>IF(R2075*100000&gt;=Settings!$B$5,"Y","N")</f>
        <v/>
      </c>
      <c r="BG2075" s="91">
        <f>IF(F2075&gt;Settings!$B$6,"Y","N")</f>
        <v/>
      </c>
      <c r="BH2075" s="97" t="n">
        <v>-3.1</v>
      </c>
      <c r="BI2075" s="96" t="n">
        <v>-1.65</v>
      </c>
      <c r="BJ2075" s="96" t="n">
        <v>9.220000000000001</v>
      </c>
      <c r="BK2075" s="96" t="n">
        <v>41.35</v>
      </c>
      <c r="BL2075" s="96" t="n">
        <v>83.43000000000001</v>
      </c>
      <c r="BM2075" s="96" t="n">
        <v>44.23</v>
      </c>
      <c r="BN2075" s="97" t="n">
        <v>3.24</v>
      </c>
      <c r="BO2075" s="96" t="n">
        <v>12.62</v>
      </c>
      <c r="BP2075" s="96" t="n">
        <v>22.62</v>
      </c>
      <c r="BQ2075" s="96" t="n">
        <v>31.75</v>
      </c>
      <c r="BR2075" s="91" t="inlineStr">
        <is>
          <t>Stacked up</t>
        </is>
      </c>
      <c r="BS2075" s="91" t="inlineStr">
        <is>
          <t>None</t>
        </is>
      </c>
      <c r="BT2075" s="96" t="n">
        <v>62.1</v>
      </c>
      <c r="BU2075" s="91" t="inlineStr">
        <is>
          <t>N</t>
        </is>
      </c>
      <c r="BV2075" s="99">
        <f>IF(OR(BF2075&lt;&gt;"Y",BG2075&lt;&gt;"Y"),"",(AND(ISNUMBER(BQ2075),BQ2075&gt;0))+(BR2075="Stacked up")+(AND(ISNUMBER(BH2075),BH2075&gt;=-Settings!$B$17))+(AND(ISNUMBER(BK2075),ISNUMBER(BM2075),BK2075&gt;0,BM2075&gt;0))+(AND(ISNUMBER(AQ2075),AQ2075&gt;=Settings!$B$18))+(AND(ISNUMBER(BT2075),BT2075&gt;=Settings!$B$19,BT2075&lt;=Settings!$B$20))+(AND(ISNUMBER(AS2075),AS2075&gt;0))+(AND(ISNUMBER(T2075),ISNUMBER(M2075),T2075&gt;=Settings!$B$21,M2075&gt;0))+(AND(ISNUMBER(AD2075),ISNUMBER(M2075),AD2075&gt;=Settings!$B$22,M2075&gt;0))+(AY2075&gt;=1))</f>
        <v/>
      </c>
      <c r="BW2075" s="91">
        <f>IF(OR(AY2075=0,BF2075&lt;&gt;"Y",BG2075&lt;&gt;"Y"),"",1+SUMPRODUCT(($A$6:$A$2604=A2075)*($AY$6:$AY$2604&gt;0)*($BF$6:$BF$2604="Y")*($BG$6:$BG$2604="Y")*(($AY$6:$AY$2604&gt;AY2075)+($AY$6:$AY$2604=AY2075)*($AD$6:$AD$2604&gt;AD2075))))</f>
        <v/>
      </c>
    </row>
    <row r="2076" ht="23.85" customHeight="1" s="55">
      <c r="A2076" s="90" t="n">
        <v>46296</v>
      </c>
      <c r="B2076" s="91" t="inlineStr">
        <is>
          <t>LANCORHOL</t>
        </is>
      </c>
      <c r="C2076" s="91" t="inlineStr">
        <is>
          <t>INE572G01025</t>
        </is>
      </c>
      <c r="D2076" s="91" t="n"/>
      <c r="E2076" s="91" t="inlineStr">
        <is>
          <t>None</t>
        </is>
      </c>
      <c r="F2076" s="93" t="n">
        <v>232</v>
      </c>
      <c r="G2076" s="92" t="inlineStr">
        <is>
          <t>Y</t>
        </is>
      </c>
      <c r="H2076" s="94" t="inlineStr">
        <is>
          <t>ESM Stage 1; T2T (BE series)</t>
        </is>
      </c>
      <c r="I2076" s="91" t="inlineStr">
        <is>
          <t>Y</t>
        </is>
      </c>
      <c r="J2076" s="92">
        <f>IF(K2076="","N","Y")</f>
        <v/>
      </c>
      <c r="K2076" s="94">
        <f>_xlfn.TEXTJOIN("; ",TRUE,IF(P2076="52-wk low","52-wk low",""),IF(AND(AD2076&gt;=Settings!$B$12,M2076&lt;0),"Distribution",""),IF(AND(AJ2076="Y",M2076&lt;0,AK2076&lt;-Settings!$B$13),"Long unwinding",""),IF(AND(AJ2076="Y",M2076&lt;0,AK2076&gt;Settings!$B$13),"Short buildup",""))</f>
        <v/>
      </c>
      <c r="L2076" s="95" t="n">
        <v>31.59</v>
      </c>
      <c r="M2076" s="96" t="n">
        <v>-3.78</v>
      </c>
      <c r="N2076" s="93" t="n">
        <v>2298</v>
      </c>
      <c r="O2076" s="91" t="inlineStr">
        <is>
          <t>None</t>
        </is>
      </c>
      <c r="P2076" s="91" t="inlineStr">
        <is>
          <t>None</t>
        </is>
      </c>
      <c r="Q2076" s="97" t="n">
        <v>0.83</v>
      </c>
      <c r="R2076" s="96" t="n">
        <v>2.84</v>
      </c>
      <c r="S2076" s="96" t="n">
        <v>0.29</v>
      </c>
      <c r="T2076" s="96" t="n">
        <v>0.29</v>
      </c>
      <c r="U2076" s="96" t="n">
        <v>0.45</v>
      </c>
      <c r="V2076" s="103" t="n">
        <v>1.52</v>
      </c>
      <c r="W2076" s="102" t="n">
        <v>3</v>
      </c>
      <c r="X2076" s="93" t="n"/>
      <c r="Y2076" s="91" t="inlineStr">
        <is>
          <t>None</t>
        </is>
      </c>
      <c r="Z2076" s="99" t="n"/>
      <c r="AA2076" s="96" t="n"/>
      <c r="AB2076" s="96" t="n"/>
      <c r="AC2076" s="96" t="n"/>
      <c r="AD2076" s="96" t="n"/>
      <c r="AE2076" s="96" t="n"/>
      <c r="AF2076" s="103" t="n"/>
      <c r="AG2076" s="91" t="inlineStr">
        <is>
          <t>Drying up</t>
        </is>
      </c>
      <c r="AH2076" s="100" t="n">
        <v>0</v>
      </c>
      <c r="AI2076" s="101" t="n">
        <v>0</v>
      </c>
      <c r="AJ2076" s="92" t="inlineStr">
        <is>
          <t>N</t>
        </is>
      </c>
      <c r="AK2076" s="96" t="n"/>
      <c r="AL2076" s="91" t="inlineStr">
        <is>
          <t>n/a</t>
        </is>
      </c>
      <c r="AM2076" s="93" t="n"/>
      <c r="AN2076" s="92" t="inlineStr">
        <is>
          <t>None</t>
        </is>
      </c>
      <c r="AO2076" s="102" t="n">
        <v>0</v>
      </c>
      <c r="AP2076" s="103" t="n">
        <v>1.61</v>
      </c>
      <c r="AQ2076" s="102" t="n">
        <v>82</v>
      </c>
      <c r="AR2076" s="91" t="inlineStr">
        <is>
          <t>N</t>
        </is>
      </c>
      <c r="AS2076" s="104" t="n"/>
      <c r="AT2076" s="92">
        <f>IF(AND(P2076="52-wk high",T2076&gt;=Settings!$B$7),"Y","N")</f>
        <v/>
      </c>
      <c r="AU2076" s="91">
        <f>IF(AND(AD2076&gt;=Settings!$B$8,M2076&gt;0),"Y","N")</f>
        <v/>
      </c>
      <c r="AV2076" s="91">
        <f>IF(OR(AH2076&gt;Settings!$B$9,AI2076&gt;Settings!$B$9),"Y","N")</f>
        <v/>
      </c>
      <c r="AW2076" s="91">
        <f>IF(AJ2076&lt;&gt;"Y","n/a",IF(AND(M2076&gt;0,AK2076&gt;Settings!$B$10),"Y","N"))</f>
        <v/>
      </c>
      <c r="AX2076" s="91">
        <f>IF(AO2076&gt;=Settings!$B$11,"Y","N")</f>
        <v/>
      </c>
      <c r="AY2076" s="99">
        <f>(AT2076="Y")+(AU2076="Y")+(AV2076="Y")+(AW2076="Y")+(AX2076="Y")</f>
        <v/>
      </c>
      <c r="AZ2076" s="94">
        <f>IF(AY2076=0,"None",_xlfn.TEXTJOIN(", ",TRUE(),IF(AT2076="Y","Breakout",""),IF(AU2076="Y","Accumulation",""),IF(AV2076="Y","Institutional buying",""),IF(AW2076="Y","Long buildup",""),IF(AX2076="Y","Momentum leader","")))</f>
        <v/>
      </c>
      <c r="BA2076" s="94">
        <f>IF(BW2076="","","Passes "&amp;AY2076&amp;" of 5 buy-side scans"&amp;IF(G2076="Y","; RED FLAG: filter out using Red flag column",""))</f>
        <v/>
      </c>
      <c r="BB2076" s="91" t="inlineStr">
        <is>
          <t>None</t>
        </is>
      </c>
      <c r="BC2076" s="92" t="inlineStr">
        <is>
          <t>N</t>
        </is>
      </c>
      <c r="BD2076" s="94" t="n"/>
      <c r="BE2076" s="94" t="n"/>
      <c r="BF2076" s="92">
        <f>IF(R2076*100000&gt;=Settings!$B$5,"Y","N")</f>
        <v/>
      </c>
      <c r="BG2076" s="91">
        <f>IF(F2076&gt;Settings!$B$6,"Y","N")</f>
        <v/>
      </c>
      <c r="BH2076" s="97" t="n">
        <v>-24.34</v>
      </c>
      <c r="BI2076" s="96" t="n">
        <v>-7.17</v>
      </c>
      <c r="BJ2076" s="96" t="n">
        <v>-5.59</v>
      </c>
      <c r="BK2076" s="96" t="n">
        <v>28.41</v>
      </c>
      <c r="BL2076" s="96" t="n">
        <v>58.74</v>
      </c>
      <c r="BM2076" s="96" t="n">
        <v>37.17</v>
      </c>
      <c r="BN2076" s="97" t="n">
        <v>-6.43</v>
      </c>
      <c r="BO2076" s="96" t="n">
        <v>-0.71</v>
      </c>
      <c r="BP2076" s="96" t="n">
        <v>7.42</v>
      </c>
      <c r="BQ2076" s="96" t="n">
        <v>15.43</v>
      </c>
      <c r="BR2076" s="91" t="inlineStr">
        <is>
          <t>Mixed</t>
        </is>
      </c>
      <c r="BS2076" s="91" t="inlineStr">
        <is>
          <t>None</t>
        </is>
      </c>
      <c r="BT2076" s="96" t="n">
        <v>35.8</v>
      </c>
      <c r="BU2076" s="91" t="inlineStr">
        <is>
          <t>N</t>
        </is>
      </c>
      <c r="BV2076" s="99">
        <f>IF(OR(BF2076&lt;&gt;"Y",BG2076&lt;&gt;"Y"),"",(AND(ISNUMBER(BQ2076),BQ2076&gt;0))+(BR2076="Stacked up")+(AND(ISNUMBER(BH2076),BH2076&gt;=-Settings!$B$17))+(AND(ISNUMBER(BK2076),ISNUMBER(BM2076),BK2076&gt;0,BM2076&gt;0))+(AND(ISNUMBER(AQ2076),AQ2076&gt;=Settings!$B$18))+(AND(ISNUMBER(BT2076),BT2076&gt;=Settings!$B$19,BT2076&lt;=Settings!$B$20))+(AND(ISNUMBER(AS2076),AS2076&gt;0))+(AND(ISNUMBER(T2076),ISNUMBER(M2076),T2076&gt;=Settings!$B$21,M2076&gt;0))+(AND(ISNUMBER(AD2076),ISNUMBER(M2076),AD2076&gt;=Settings!$B$22,M2076&gt;0))+(AY2076&gt;=1))</f>
        <v/>
      </c>
      <c r="BW2076" s="91">
        <f>IF(OR(AY2076=0,BF2076&lt;&gt;"Y",BG2076&lt;&gt;"Y"),"",1+SUMPRODUCT(($A$6:$A$2604=A2076)*($AY$6:$AY$2604&gt;0)*($BF$6:$BF$2604="Y")*($BG$6:$BG$2604="Y")*(($AY$6:$AY$2604&gt;AY2076)+($AY$6:$AY$2604=AY2076)*($AD$6:$AD$2604&gt;AD2076))))</f>
        <v/>
      </c>
    </row>
    <row r="2077" ht="23.85" customHeight="1" s="55">
      <c r="A2077" s="90" t="n">
        <v>46296</v>
      </c>
      <c r="B2077" s="91" t="inlineStr">
        <is>
          <t>VMSTMT</t>
        </is>
      </c>
      <c r="C2077" s="91" t="inlineStr">
        <is>
          <t>INE0SJA01013</t>
        </is>
      </c>
      <c r="D2077" s="91" t="n"/>
      <c r="E2077" s="91" t="inlineStr">
        <is>
          <t>None</t>
        </is>
      </c>
      <c r="F2077" s="93" t="n">
        <v>232</v>
      </c>
      <c r="G2077" s="92" t="inlineStr">
        <is>
          <t>N</t>
        </is>
      </c>
      <c r="H2077" s="94" t="n"/>
      <c r="I2077" s="91" t="inlineStr">
        <is>
          <t>N</t>
        </is>
      </c>
      <c r="J2077" s="92">
        <f>IF(K2077="","N","Y")</f>
        <v/>
      </c>
      <c r="K2077" s="94">
        <f>_xlfn.TEXTJOIN("; ",TRUE,IF(P2077="52-wk low","52-wk low",""),IF(AND(AD2077&gt;=Settings!$B$12,M2077&lt;0),"Distribution",""),IF(AND(AJ2077="Y",M2077&lt;0,AK2077&lt;-Settings!$B$13),"Long unwinding",""),IF(AND(AJ2077="Y",M2077&lt;0,AK2077&gt;Settings!$B$13),"Short buildup",""))</f>
        <v/>
      </c>
      <c r="L2077" s="95" t="n">
        <v>46.65</v>
      </c>
      <c r="M2077" s="96" t="n">
        <v>-5.03</v>
      </c>
      <c r="N2077" s="93" t="n">
        <v>2506</v>
      </c>
      <c r="O2077" s="91" t="inlineStr">
        <is>
          <t>None</t>
        </is>
      </c>
      <c r="P2077" s="91" t="inlineStr">
        <is>
          <t>None</t>
        </is>
      </c>
      <c r="Q2077" s="97" t="n">
        <v>1.62</v>
      </c>
      <c r="R2077" s="96" t="n">
        <v>0.72</v>
      </c>
      <c r="S2077" s="96" t="n">
        <v>2.37</v>
      </c>
      <c r="T2077" s="96" t="n">
        <v>2.28</v>
      </c>
      <c r="U2077" s="96" t="n">
        <v>3.35</v>
      </c>
      <c r="V2077" s="103" t="n">
        <v>1.45</v>
      </c>
      <c r="W2077" s="102" t="n">
        <v>8</v>
      </c>
      <c r="X2077" s="93" t="n"/>
      <c r="Y2077" s="91" t="inlineStr">
        <is>
          <t>None</t>
        </is>
      </c>
      <c r="Z2077" s="99" t="n">
        <v>48.67</v>
      </c>
      <c r="AA2077" s="96" t="n">
        <v>0.78</v>
      </c>
      <c r="AB2077" s="96" t="n">
        <v>0.89</v>
      </c>
      <c r="AC2077" s="96" t="n">
        <v>1.83</v>
      </c>
      <c r="AD2077" s="96" t="n"/>
      <c r="AE2077" s="96" t="n"/>
      <c r="AF2077" s="103" t="n"/>
      <c r="AG2077" s="91" t="inlineStr">
        <is>
          <t>No delivery data</t>
        </is>
      </c>
      <c r="AH2077" s="100" t="n">
        <v>0</v>
      </c>
      <c r="AI2077" s="101" t="n">
        <v>0</v>
      </c>
      <c r="AJ2077" s="92" t="inlineStr">
        <is>
          <t>N</t>
        </is>
      </c>
      <c r="AK2077" s="96" t="n"/>
      <c r="AL2077" s="91" t="inlineStr">
        <is>
          <t>n/a</t>
        </is>
      </c>
      <c r="AM2077" s="93" t="n"/>
      <c r="AN2077" s="92" t="inlineStr">
        <is>
          <t>None</t>
        </is>
      </c>
      <c r="AO2077" s="102" t="n">
        <v>0</v>
      </c>
      <c r="AP2077" s="103" t="n">
        <v>0.72</v>
      </c>
      <c r="AQ2077" s="102" t="n">
        <v>40</v>
      </c>
      <c r="AR2077" s="91" t="inlineStr">
        <is>
          <t>N</t>
        </is>
      </c>
      <c r="AS2077" s="104" t="n"/>
      <c r="AT2077" s="92">
        <f>IF(AND(P2077="52-wk high",T2077&gt;=Settings!$B$7),"Y","N")</f>
        <v/>
      </c>
      <c r="AU2077" s="91">
        <f>IF(AND(AD2077&gt;=Settings!$B$8,M2077&gt;0),"Y","N")</f>
        <v/>
      </c>
      <c r="AV2077" s="91">
        <f>IF(OR(AH2077&gt;Settings!$B$9,AI2077&gt;Settings!$B$9),"Y","N")</f>
        <v/>
      </c>
      <c r="AW2077" s="91">
        <f>IF(AJ2077&lt;&gt;"Y","n/a",IF(AND(M2077&gt;0,AK2077&gt;Settings!$B$10),"Y","N"))</f>
        <v/>
      </c>
      <c r="AX2077" s="91">
        <f>IF(AO2077&gt;=Settings!$B$11,"Y","N")</f>
        <v/>
      </c>
      <c r="AY2077" s="99">
        <f>(AT2077="Y")+(AU2077="Y")+(AV2077="Y")+(AW2077="Y")+(AX2077="Y")</f>
        <v/>
      </c>
      <c r="AZ2077" s="94">
        <f>IF(AY2077=0,"None",_xlfn.TEXTJOIN(", ",TRUE(),IF(AT2077="Y","Breakout",""),IF(AU2077="Y","Accumulation",""),IF(AV2077="Y","Institutional buying",""),IF(AW2077="Y","Long buildup",""),IF(AX2077="Y","Momentum leader","")))</f>
        <v/>
      </c>
      <c r="BA2077" s="94">
        <f>IF(BW2077="","","Passes "&amp;AY2077&amp;" of 5 buy-side scans"&amp;IF(G2077="Y","; RED FLAG: filter out using Red flag column",""))</f>
        <v/>
      </c>
      <c r="BB2077" s="91" t="inlineStr">
        <is>
          <t>None</t>
        </is>
      </c>
      <c r="BC2077" s="92" t="inlineStr">
        <is>
          <t>N</t>
        </is>
      </c>
      <c r="BD2077" s="94" t="n"/>
      <c r="BE2077" s="94" t="n"/>
      <c r="BF2077" s="92">
        <f>IF(R2077*100000&gt;=Settings!$B$5,"Y","N")</f>
        <v/>
      </c>
      <c r="BG2077" s="91">
        <f>IF(F2077&gt;Settings!$B$6,"Y","N")</f>
        <v/>
      </c>
      <c r="BH2077" s="97" t="n">
        <v>-44.4</v>
      </c>
      <c r="BI2077" s="96" t="n">
        <v>1.13</v>
      </c>
      <c r="BJ2077" s="96" t="n">
        <v>3.14</v>
      </c>
      <c r="BK2077" s="96" t="n">
        <v>3.14</v>
      </c>
      <c r="BL2077" s="96" t="n">
        <v>23.97</v>
      </c>
      <c r="BM2077" s="96" t="n">
        <v>-43.57</v>
      </c>
      <c r="BN2077" s="97" t="n">
        <v>-1.39</v>
      </c>
      <c r="BO2077" s="96" t="n">
        <v>-0.41</v>
      </c>
      <c r="BP2077" s="96" t="n">
        <v>-1.06</v>
      </c>
      <c r="BQ2077" s="96" t="n">
        <v>-10.38</v>
      </c>
      <c r="BR2077" s="91" t="inlineStr">
        <is>
          <t>Mixed</t>
        </is>
      </c>
      <c r="BS2077" s="91" t="inlineStr">
        <is>
          <t>None</t>
        </is>
      </c>
      <c r="BT2077" s="96" t="n">
        <v>45.4</v>
      </c>
      <c r="BU2077" s="91" t="inlineStr">
        <is>
          <t>N</t>
        </is>
      </c>
      <c r="BV2077" s="99">
        <f>IF(OR(BF2077&lt;&gt;"Y",BG2077&lt;&gt;"Y"),"",(AND(ISNUMBER(BQ2077),BQ2077&gt;0))+(BR2077="Stacked up")+(AND(ISNUMBER(BH2077),BH2077&gt;=-Settings!$B$17))+(AND(ISNUMBER(BK2077),ISNUMBER(BM2077),BK2077&gt;0,BM2077&gt;0))+(AND(ISNUMBER(AQ2077),AQ2077&gt;=Settings!$B$18))+(AND(ISNUMBER(BT2077),BT2077&gt;=Settings!$B$19,BT2077&lt;=Settings!$B$20))+(AND(ISNUMBER(AS2077),AS2077&gt;0))+(AND(ISNUMBER(T2077),ISNUMBER(M2077),T2077&gt;=Settings!$B$21,M2077&gt;0))+(AND(ISNUMBER(AD2077),ISNUMBER(M2077),AD2077&gt;=Settings!$B$22,M2077&gt;0))+(AY2077&gt;=1))</f>
        <v/>
      </c>
      <c r="BW2077" s="91">
        <f>IF(OR(AY2077=0,BF2077&lt;&gt;"Y",BG2077&lt;&gt;"Y"),"",1+SUMPRODUCT(($A$6:$A$2604=A2077)*($AY$6:$AY$2604&gt;0)*($BF$6:$BF$2604="Y")*($BG$6:$BG$2604="Y")*(($AY$6:$AY$2604&gt;AY2077)+($AY$6:$AY$2604=AY2077)*($AD$6:$AD$2604&gt;AD2077))))</f>
        <v/>
      </c>
    </row>
    <row r="2078" ht="23.85" customHeight="1" s="55">
      <c r="A2078" s="90" t="n">
        <v>46296</v>
      </c>
      <c r="B2078" s="91" t="inlineStr">
        <is>
          <t>BTTL</t>
        </is>
      </c>
      <c r="C2078" s="91" t="inlineStr">
        <is>
          <t>INE274K01012</t>
        </is>
      </c>
      <c r="D2078" s="91" t="n"/>
      <c r="E2078" s="91" t="inlineStr">
        <is>
          <t>None</t>
        </is>
      </c>
      <c r="F2078" s="93" t="n">
        <v>231</v>
      </c>
      <c r="G2078" s="92" t="inlineStr">
        <is>
          <t>Y</t>
        </is>
      </c>
      <c r="H2078" s="94" t="inlineStr">
        <is>
          <t>ESM Stage 1; T2T (BE series)</t>
        </is>
      </c>
      <c r="I2078" s="91" t="inlineStr">
        <is>
          <t>Y</t>
        </is>
      </c>
      <c r="J2078" s="92">
        <f>IF(K2078="","N","Y")</f>
        <v/>
      </c>
      <c r="K2078" s="94">
        <f>_xlfn.TEXTJOIN("; ",TRUE,IF(P2078="52-wk low","52-wk low",""),IF(AND(AD2078&gt;=Settings!$B$12,M2078&lt;0),"Distribution",""),IF(AND(AJ2078="Y",M2078&lt;0,AK2078&lt;-Settings!$B$13),"Long unwinding",""),IF(AND(AJ2078="Y",M2078&lt;0,AK2078&gt;Settings!$B$13),"Short buildup",""))</f>
        <v/>
      </c>
      <c r="L2078" s="95" t="n">
        <v>39.5</v>
      </c>
      <c r="M2078" s="96" t="n">
        <v>-3.61</v>
      </c>
      <c r="N2078" s="93" t="n">
        <v>2254</v>
      </c>
      <c r="O2078" s="91" t="inlineStr">
        <is>
          <t>None</t>
        </is>
      </c>
      <c r="P2078" s="91" t="inlineStr">
        <is>
          <t>None</t>
        </is>
      </c>
      <c r="Q2078" s="97" t="n">
        <v>0.04</v>
      </c>
      <c r="R2078" s="96" t="n">
        <v>0.05</v>
      </c>
      <c r="S2078" s="96" t="n">
        <v>0.78</v>
      </c>
      <c r="T2078" s="96" t="n">
        <v>0.76</v>
      </c>
      <c r="U2078" s="96" t="n">
        <v>0.11</v>
      </c>
      <c r="V2078" s="103" t="n">
        <v>0.14</v>
      </c>
      <c r="W2078" s="102" t="n"/>
      <c r="X2078" s="93" t="n"/>
      <c r="Y2078" s="91" t="inlineStr">
        <is>
          <t>None</t>
        </is>
      </c>
      <c r="Z2078" s="99" t="n"/>
      <c r="AA2078" s="96" t="n"/>
      <c r="AB2078" s="96" t="n"/>
      <c r="AC2078" s="96" t="n"/>
      <c r="AD2078" s="96" t="n"/>
      <c r="AE2078" s="96" t="n"/>
      <c r="AF2078" s="103" t="n"/>
      <c r="AG2078" s="91" t="inlineStr">
        <is>
          <t>No delivery data</t>
        </is>
      </c>
      <c r="AH2078" s="100" t="n">
        <v>0</v>
      </c>
      <c r="AI2078" s="101" t="n">
        <v>0</v>
      </c>
      <c r="AJ2078" s="92" t="inlineStr">
        <is>
          <t>N</t>
        </is>
      </c>
      <c r="AK2078" s="96" t="n"/>
      <c r="AL2078" s="91" t="inlineStr">
        <is>
          <t>n/a</t>
        </is>
      </c>
      <c r="AM2078" s="93" t="n"/>
      <c r="AN2078" s="92" t="inlineStr">
        <is>
          <t>None</t>
        </is>
      </c>
      <c r="AO2078" s="102" t="n">
        <v>0</v>
      </c>
      <c r="AP2078" s="103" t="n"/>
      <c r="AQ2078" s="102" t="n"/>
      <c r="AR2078" s="91" t="inlineStr">
        <is>
          <t>N</t>
        </is>
      </c>
      <c r="AS2078" s="104" t="n"/>
      <c r="AT2078" s="92">
        <f>IF(AND(P2078="52-wk high",T2078&gt;=Settings!$B$7),"Y","N")</f>
        <v/>
      </c>
      <c r="AU2078" s="91">
        <f>IF(AND(AD2078&gt;=Settings!$B$8,M2078&gt;0),"Y","N")</f>
        <v/>
      </c>
      <c r="AV2078" s="91">
        <f>IF(OR(AH2078&gt;Settings!$B$9,AI2078&gt;Settings!$B$9),"Y","N")</f>
        <v/>
      </c>
      <c r="AW2078" s="91">
        <f>IF(AJ2078&lt;&gt;"Y","n/a",IF(AND(M2078&gt;0,AK2078&gt;Settings!$B$10),"Y","N"))</f>
        <v/>
      </c>
      <c r="AX2078" s="91">
        <f>IF(AO2078&gt;=Settings!$B$11,"Y","N")</f>
        <v/>
      </c>
      <c r="AY2078" s="99">
        <f>(AT2078="Y")+(AU2078="Y")+(AV2078="Y")+(AW2078="Y")+(AX2078="Y")</f>
        <v/>
      </c>
      <c r="AZ2078" s="94">
        <f>IF(AY2078=0,"None",_xlfn.TEXTJOIN(", ",TRUE(),IF(AT2078="Y","Breakout",""),IF(AU2078="Y","Accumulation",""),IF(AV2078="Y","Institutional buying",""),IF(AW2078="Y","Long buildup",""),IF(AX2078="Y","Momentum leader","")))</f>
        <v/>
      </c>
      <c r="BA2078" s="94">
        <f>IF(BW2078="","","Passes "&amp;AY2078&amp;" of 5 buy-side scans"&amp;IF(G2078="Y","; RED FLAG: filter out using Red flag column",""))</f>
        <v/>
      </c>
      <c r="BB2078" s="91" t="inlineStr">
        <is>
          <t>Lower</t>
        </is>
      </c>
      <c r="BC2078" s="92" t="inlineStr">
        <is>
          <t>Y</t>
        </is>
      </c>
      <c r="BD2078" s="94" t="inlineStr">
        <is>
          <t>Few traders (&lt;100 unique PAN, 30 days)</t>
        </is>
      </c>
      <c r="BE2078" s="94" t="n"/>
      <c r="BF2078" s="92">
        <f>IF(R2078*100000&gt;=Settings!$B$5,"Y","N")</f>
        <v/>
      </c>
      <c r="BG2078" s="91">
        <f>IF(F2078&gt;Settings!$B$6,"Y","N")</f>
        <v/>
      </c>
      <c r="BH2078" s="97" t="n">
        <v>-32.17</v>
      </c>
      <c r="BI2078" s="96" t="n">
        <v>1.28</v>
      </c>
      <c r="BJ2078" s="96" t="n">
        <v>-8.539999999999999</v>
      </c>
      <c r="BK2078" s="96" t="n">
        <v>-15.04</v>
      </c>
      <c r="BL2078" s="96" t="n"/>
      <c r="BM2078" s="96" t="n"/>
      <c r="BN2078" s="97" t="n">
        <v>-3.33</v>
      </c>
      <c r="BO2078" s="96" t="n">
        <v>-6.65</v>
      </c>
      <c r="BP2078" s="96" t="n">
        <v>-5.83</v>
      </c>
      <c r="BQ2078" s="96" t="n"/>
      <c r="BR2078" s="91" t="n"/>
      <c r="BS2078" s="91" t="inlineStr">
        <is>
          <t>None</t>
        </is>
      </c>
      <c r="BT2078" s="96" t="n">
        <v>43.4</v>
      </c>
      <c r="BU2078" s="91" t="n"/>
      <c r="BV2078" s="99">
        <f>IF(OR(BF2078&lt;&gt;"Y",BG2078&lt;&gt;"Y"),"",(AND(ISNUMBER(BQ2078),BQ2078&gt;0))+(BR2078="Stacked up")+(AND(ISNUMBER(BH2078),BH2078&gt;=-Settings!$B$17))+(AND(ISNUMBER(BK2078),ISNUMBER(BM2078),BK2078&gt;0,BM2078&gt;0))+(AND(ISNUMBER(AQ2078),AQ2078&gt;=Settings!$B$18))+(AND(ISNUMBER(BT2078),BT2078&gt;=Settings!$B$19,BT2078&lt;=Settings!$B$20))+(AND(ISNUMBER(AS2078),AS2078&gt;0))+(AND(ISNUMBER(T2078),ISNUMBER(M2078),T2078&gt;=Settings!$B$21,M2078&gt;0))+(AND(ISNUMBER(AD2078),ISNUMBER(M2078),AD2078&gt;=Settings!$B$22,M2078&gt;0))+(AY2078&gt;=1))</f>
        <v/>
      </c>
      <c r="BW2078" s="91">
        <f>IF(OR(AY2078=0,BF2078&lt;&gt;"Y",BG2078&lt;&gt;"Y"),"",1+SUMPRODUCT(($A$6:$A$2604=A2078)*($AY$6:$AY$2604&gt;0)*($BF$6:$BF$2604="Y")*($BG$6:$BG$2604="Y")*(($AY$6:$AY$2604&gt;AY2078)+($AY$6:$AY$2604=AY2078)*($AD$6:$AD$2604&gt;AD2078))))</f>
        <v/>
      </c>
    </row>
    <row r="2079" ht="23.85" customHeight="1" s="55">
      <c r="A2079" s="90" t="n">
        <v>46296</v>
      </c>
      <c r="B2079" s="91" t="inlineStr">
        <is>
          <t>NATIONSTD</t>
        </is>
      </c>
      <c r="C2079" s="91" t="inlineStr">
        <is>
          <t>INE166R01015</t>
        </is>
      </c>
      <c r="D2079" s="91" t="n"/>
      <c r="E2079" s="91" t="inlineStr">
        <is>
          <t>None</t>
        </is>
      </c>
      <c r="F2079" s="93" t="n">
        <v>230</v>
      </c>
      <c r="G2079" s="92" t="inlineStr">
        <is>
          <t>Y</t>
        </is>
      </c>
      <c r="H2079" s="94" t="inlineStr">
        <is>
          <t>Long-term ASM Stage 1</t>
        </is>
      </c>
      <c r="I2079" s="91" t="inlineStr">
        <is>
          <t>N</t>
        </is>
      </c>
      <c r="J2079" s="92">
        <f>IF(K2079="","N","Y")</f>
        <v/>
      </c>
      <c r="K2079" s="94">
        <f>_xlfn.TEXTJOIN("; ",TRUE,IF(P2079="52-wk low","52-wk low",""),IF(AND(AD2079&gt;=Settings!$B$12,M2079&lt;0),"Distribution",""),IF(AND(AJ2079="Y",M2079&lt;0,AK2079&lt;-Settings!$B$13),"Long unwinding",""),IF(AND(AJ2079="Y",M2079&lt;0,AK2079&gt;Settings!$B$13),"Short buildup",""))</f>
        <v/>
      </c>
      <c r="L2079" s="95" t="n">
        <v>114.91</v>
      </c>
      <c r="M2079" s="96" t="n">
        <v>0.91</v>
      </c>
      <c r="N2079" s="93" t="n">
        <v>360</v>
      </c>
      <c r="O2079" s="91" t="inlineStr">
        <is>
          <t>None</t>
        </is>
      </c>
      <c r="P2079" s="91" t="inlineStr">
        <is>
          <t>None</t>
        </is>
      </c>
      <c r="Q2079" s="97" t="n">
        <v>0.07000000000000001</v>
      </c>
      <c r="R2079" s="96" t="n">
        <v>0.22</v>
      </c>
      <c r="S2079" s="96" t="n">
        <v>0.31</v>
      </c>
      <c r="T2079" s="96" t="n">
        <v>0.16</v>
      </c>
      <c r="U2079" s="96" t="n">
        <v>0.22</v>
      </c>
      <c r="V2079" s="103" t="n">
        <v>0.6899999999999999</v>
      </c>
      <c r="W2079" s="102" t="n"/>
      <c r="X2079" s="93" t="n"/>
      <c r="Y2079" s="91" t="inlineStr">
        <is>
          <t>None</t>
        </is>
      </c>
      <c r="Z2079" s="99" t="n">
        <v>63.56</v>
      </c>
      <c r="AA2079" s="96" t="n">
        <v>0.95</v>
      </c>
      <c r="AB2079" s="96" t="n">
        <v>0.8100000000000001</v>
      </c>
      <c r="AC2079" s="96" t="n">
        <v>0.3</v>
      </c>
      <c r="AD2079" s="96" t="n">
        <v>0.17</v>
      </c>
      <c r="AE2079" s="96" t="n">
        <v>0.26</v>
      </c>
      <c r="AF2079" s="103" t="n">
        <v>1.2</v>
      </c>
      <c r="AG2079" s="91" t="inlineStr">
        <is>
          <t>Normal</t>
        </is>
      </c>
      <c r="AH2079" s="100" t="n">
        <v>0</v>
      </c>
      <c r="AI2079" s="101" t="n">
        <v>0</v>
      </c>
      <c r="AJ2079" s="92" t="inlineStr">
        <is>
          <t>N</t>
        </is>
      </c>
      <c r="AK2079" s="96" t="n"/>
      <c r="AL2079" s="91" t="inlineStr">
        <is>
          <t>n/a</t>
        </is>
      </c>
      <c r="AM2079" s="93" t="n"/>
      <c r="AN2079" s="92" t="inlineStr">
        <is>
          <t>None</t>
        </is>
      </c>
      <c r="AO2079" s="102" t="n">
        <v>0</v>
      </c>
      <c r="AP2079" s="103" t="n"/>
      <c r="AQ2079" s="102" t="n"/>
      <c r="AR2079" s="91" t="inlineStr">
        <is>
          <t>N</t>
        </is>
      </c>
      <c r="AS2079" s="104" t="n"/>
      <c r="AT2079" s="92">
        <f>IF(AND(P2079="52-wk high",T2079&gt;=Settings!$B$7),"Y","N")</f>
        <v/>
      </c>
      <c r="AU2079" s="91">
        <f>IF(AND(AD2079&gt;=Settings!$B$8,M2079&gt;0),"Y","N")</f>
        <v/>
      </c>
      <c r="AV2079" s="91">
        <f>IF(OR(AH2079&gt;Settings!$B$9,AI2079&gt;Settings!$B$9),"Y","N")</f>
        <v/>
      </c>
      <c r="AW2079" s="91">
        <f>IF(AJ2079&lt;&gt;"Y","n/a",IF(AND(M2079&gt;0,AK2079&gt;Settings!$B$10),"Y","N"))</f>
        <v/>
      </c>
      <c r="AX2079" s="91">
        <f>IF(AO2079&gt;=Settings!$B$11,"Y","N")</f>
        <v/>
      </c>
      <c r="AY2079" s="99">
        <f>(AT2079="Y")+(AU2079="Y")+(AV2079="Y")+(AW2079="Y")+(AX2079="Y")</f>
        <v/>
      </c>
      <c r="AZ2079" s="94">
        <f>IF(AY2079=0,"None",_xlfn.TEXTJOIN(", ",TRUE(),IF(AT2079="Y","Breakout",""),IF(AU2079="Y","Accumulation",""),IF(AV2079="Y","Institutional buying",""),IF(AW2079="Y","Long buildup",""),IF(AX2079="Y","Momentum leader","")))</f>
        <v/>
      </c>
      <c r="BA2079" s="94">
        <f>IF(BW2079="","","Passes "&amp;AY2079&amp;" of 5 buy-side scans"&amp;IF(G2079="Y","; RED FLAG: filter out using Red flag column",""))</f>
        <v/>
      </c>
      <c r="BB2079" s="91" t="inlineStr">
        <is>
          <t>None</t>
        </is>
      </c>
      <c r="BC2079" s="92" t="inlineStr">
        <is>
          <t>N</t>
        </is>
      </c>
      <c r="BD2079" s="94" t="n"/>
      <c r="BE2079" s="94" t="n"/>
      <c r="BF2079" s="92">
        <f>IF(R2079*100000&gt;=Settings!$B$5,"Y","N")</f>
        <v/>
      </c>
      <c r="BG2079" s="91">
        <f>IF(F2079&gt;Settings!$B$6,"Y","N")</f>
        <v/>
      </c>
      <c r="BH2079" s="97" t="n">
        <v>-92.44</v>
      </c>
      <c r="BI2079" s="96" t="n">
        <v>-0.17</v>
      </c>
      <c r="BJ2079" s="96" t="n">
        <v>9.119999999999999</v>
      </c>
      <c r="BK2079" s="96" t="n">
        <v>-90.97</v>
      </c>
      <c r="BL2079" s="96" t="n"/>
      <c r="BM2079" s="96" t="n"/>
      <c r="BN2079" s="97" t="n">
        <v>-4.18</v>
      </c>
      <c r="BO2079" s="96" t="n">
        <v>-52.29</v>
      </c>
      <c r="BP2079" s="96" t="n">
        <v>-77.14</v>
      </c>
      <c r="BQ2079" s="96" t="n"/>
      <c r="BR2079" s="91" t="n"/>
      <c r="BS2079" s="91" t="inlineStr">
        <is>
          <t>None</t>
        </is>
      </c>
      <c r="BT2079" s="96" t="n">
        <v>45.7</v>
      </c>
      <c r="BU2079" s="91" t="n"/>
      <c r="BV2079" s="99">
        <f>IF(OR(BF2079&lt;&gt;"Y",BG2079&lt;&gt;"Y"),"",(AND(ISNUMBER(BQ2079),BQ2079&gt;0))+(BR2079="Stacked up")+(AND(ISNUMBER(BH2079),BH2079&gt;=-Settings!$B$17))+(AND(ISNUMBER(BK2079),ISNUMBER(BM2079),BK2079&gt;0,BM2079&gt;0))+(AND(ISNUMBER(AQ2079),AQ2079&gt;=Settings!$B$18))+(AND(ISNUMBER(BT2079),BT2079&gt;=Settings!$B$19,BT2079&lt;=Settings!$B$20))+(AND(ISNUMBER(AS2079),AS2079&gt;0))+(AND(ISNUMBER(T2079),ISNUMBER(M2079),T2079&gt;=Settings!$B$21,M2079&gt;0))+(AND(ISNUMBER(AD2079),ISNUMBER(M2079),AD2079&gt;=Settings!$B$22,M2079&gt;0))+(AY2079&gt;=1))</f>
        <v/>
      </c>
      <c r="BW2079" s="91">
        <f>IF(OR(AY2079=0,BF2079&lt;&gt;"Y",BG2079&lt;&gt;"Y"),"",1+SUMPRODUCT(($A$6:$A$2604=A2079)*($AY$6:$AY$2604&gt;0)*($BF$6:$BF$2604="Y")*($BG$6:$BG$2604="Y")*(($AY$6:$AY$2604&gt;AY2079)+($AY$6:$AY$2604=AY2079)*($AD$6:$AD$2604&gt;AD2079))))</f>
        <v/>
      </c>
    </row>
    <row r="2080" ht="23.85" customHeight="1" s="55">
      <c r="A2080" s="90" t="n">
        <v>46296</v>
      </c>
      <c r="B2080" s="91" t="inlineStr">
        <is>
          <t>GOLDTECH</t>
        </is>
      </c>
      <c r="C2080" s="91" t="inlineStr">
        <is>
          <t>INE805A01014</t>
        </is>
      </c>
      <c r="D2080" s="91" t="n"/>
      <c r="E2080" s="91" t="inlineStr">
        <is>
          <t>None</t>
        </is>
      </c>
      <c r="F2080" s="93" t="n">
        <v>229</v>
      </c>
      <c r="G2080" s="92" t="inlineStr">
        <is>
          <t>Y</t>
        </is>
      </c>
      <c r="H2080" s="94" t="inlineStr">
        <is>
          <t>ESM Stage 2; T2T (BE series)</t>
        </is>
      </c>
      <c r="I2080" s="91" t="inlineStr">
        <is>
          <t>Y</t>
        </is>
      </c>
      <c r="J2080" s="92">
        <f>IF(K2080="","N","Y")</f>
        <v/>
      </c>
      <c r="K2080" s="94">
        <f>_xlfn.TEXTJOIN("; ",TRUE,IF(P2080="52-wk low","52-wk low",""),IF(AND(AD2080&gt;=Settings!$B$12,M2080&lt;0),"Distribution",""),IF(AND(AJ2080="Y",M2080&lt;0,AK2080&lt;-Settings!$B$13),"Long unwinding",""),IF(AND(AJ2080="Y",M2080&lt;0,AK2080&gt;Settings!$B$13),"Short buildup",""))</f>
        <v/>
      </c>
      <c r="L2080" s="95" t="n">
        <v>43.79</v>
      </c>
      <c r="M2080" s="96" t="n">
        <v>-1.99</v>
      </c>
      <c r="N2080" s="93" t="n">
        <v>1635</v>
      </c>
      <c r="O2080" s="91" t="inlineStr">
        <is>
          <t>None</t>
        </is>
      </c>
      <c r="P2080" s="91" t="inlineStr">
        <is>
          <t>None</t>
        </is>
      </c>
      <c r="Q2080" s="97" t="n">
        <v>0.02</v>
      </c>
      <c r="R2080" s="96" t="n">
        <v>0.18</v>
      </c>
      <c r="S2080" s="96" t="n">
        <v>0.09</v>
      </c>
      <c r="T2080" s="96" t="n">
        <v>0.08</v>
      </c>
      <c r="U2080" s="96" t="n">
        <v>0.02</v>
      </c>
      <c r="V2080" s="103" t="n">
        <v>0.26</v>
      </c>
      <c r="W2080" s="102" t="n">
        <v>0</v>
      </c>
      <c r="X2080" s="93" t="n"/>
      <c r="Y2080" s="91" t="inlineStr">
        <is>
          <t>None</t>
        </is>
      </c>
      <c r="Z2080" s="99" t="n"/>
      <c r="AA2080" s="96" t="n"/>
      <c r="AB2080" s="96" t="n"/>
      <c r="AC2080" s="96" t="n"/>
      <c r="AD2080" s="96" t="n"/>
      <c r="AE2080" s="96" t="n"/>
      <c r="AF2080" s="103" t="n"/>
      <c r="AG2080" s="91" t="inlineStr">
        <is>
          <t>No delivery data</t>
        </is>
      </c>
      <c r="AH2080" s="100" t="n">
        <v>0</v>
      </c>
      <c r="AI2080" s="101" t="n">
        <v>0</v>
      </c>
      <c r="AJ2080" s="92" t="inlineStr">
        <is>
          <t>N</t>
        </is>
      </c>
      <c r="AK2080" s="96" t="n"/>
      <c r="AL2080" s="91" t="inlineStr">
        <is>
          <t>n/a</t>
        </is>
      </c>
      <c r="AM2080" s="93" t="n"/>
      <c r="AN2080" s="92" t="inlineStr">
        <is>
          <t>None</t>
        </is>
      </c>
      <c r="AO2080" s="102" t="n">
        <v>0</v>
      </c>
      <c r="AP2080" s="103" t="n">
        <v>0.85</v>
      </c>
      <c r="AQ2080" s="102" t="n">
        <v>53</v>
      </c>
      <c r="AR2080" s="91" t="inlineStr">
        <is>
          <t>N</t>
        </is>
      </c>
      <c r="AS2080" s="104" t="n"/>
      <c r="AT2080" s="92">
        <f>IF(AND(P2080="52-wk high",T2080&gt;=Settings!$B$7),"Y","N")</f>
        <v/>
      </c>
      <c r="AU2080" s="91">
        <f>IF(AND(AD2080&gt;=Settings!$B$8,M2080&gt;0),"Y","N")</f>
        <v/>
      </c>
      <c r="AV2080" s="91">
        <f>IF(OR(AH2080&gt;Settings!$B$9,AI2080&gt;Settings!$B$9),"Y","N")</f>
        <v/>
      </c>
      <c r="AW2080" s="91">
        <f>IF(AJ2080&lt;&gt;"Y","n/a",IF(AND(M2080&gt;0,AK2080&gt;Settings!$B$10),"Y","N"))</f>
        <v/>
      </c>
      <c r="AX2080" s="91">
        <f>IF(AO2080&gt;=Settings!$B$11,"Y","N")</f>
        <v/>
      </c>
      <c r="AY2080" s="99">
        <f>(AT2080="Y")+(AU2080="Y")+(AV2080="Y")+(AW2080="Y")+(AX2080="Y")</f>
        <v/>
      </c>
      <c r="AZ2080" s="94">
        <f>IF(AY2080=0,"None",_xlfn.TEXTJOIN(", ",TRUE(),IF(AT2080="Y","Breakout",""),IF(AU2080="Y","Accumulation",""),IF(AV2080="Y","Institutional buying",""),IF(AW2080="Y","Long buildup",""),IF(AX2080="Y","Momentum leader","")))</f>
        <v/>
      </c>
      <c r="BA2080" s="94">
        <f>IF(BW2080="","","Passes "&amp;AY2080&amp;" of 5 buy-side scans"&amp;IF(G2080="Y","; RED FLAG: filter out using Red flag column",""))</f>
        <v/>
      </c>
      <c r="BB2080" s="91" t="inlineStr">
        <is>
          <t>None</t>
        </is>
      </c>
      <c r="BC2080" s="92" t="inlineStr">
        <is>
          <t>Y</t>
        </is>
      </c>
      <c r="BD2080" s="94" t="inlineStr">
        <is>
          <t>PE &gt; 50; Few traders (&lt;100 unique PAN, 30 days)</t>
        </is>
      </c>
      <c r="BE2080" s="94" t="n"/>
      <c r="BF2080" s="92">
        <f>IF(R2080*100000&gt;=Settings!$B$5,"Y","N")</f>
        <v/>
      </c>
      <c r="BG2080" s="91">
        <f>IF(F2080&gt;Settings!$B$6,"Y","N")</f>
        <v/>
      </c>
      <c r="BH2080" s="97" t="n">
        <v>-37.44</v>
      </c>
      <c r="BI2080" s="96" t="n">
        <v>-5.38</v>
      </c>
      <c r="BJ2080" s="96" t="n">
        <v>-7.32</v>
      </c>
      <c r="BK2080" s="96" t="n">
        <v>-32.51</v>
      </c>
      <c r="BL2080" s="96" t="n">
        <v>28.15</v>
      </c>
      <c r="BM2080" s="96" t="n">
        <v>-27.75</v>
      </c>
      <c r="BN2080" s="97" t="n">
        <v>-3.82</v>
      </c>
      <c r="BO2080" s="96" t="n">
        <v>-8.199999999999999</v>
      </c>
      <c r="BP2080" s="96" t="n">
        <v>-9.18</v>
      </c>
      <c r="BQ2080" s="96" t="n">
        <v>-11.37</v>
      </c>
      <c r="BR2080" s="91" t="inlineStr">
        <is>
          <t>Stacked down</t>
        </is>
      </c>
      <c r="BS2080" s="91" t="inlineStr">
        <is>
          <t>None</t>
        </is>
      </c>
      <c r="BT2080" s="96" t="n">
        <v>42</v>
      </c>
      <c r="BU2080" s="91" t="inlineStr">
        <is>
          <t>N</t>
        </is>
      </c>
      <c r="BV2080" s="99">
        <f>IF(OR(BF2080&lt;&gt;"Y",BG2080&lt;&gt;"Y"),"",(AND(ISNUMBER(BQ2080),BQ2080&gt;0))+(BR2080="Stacked up")+(AND(ISNUMBER(BH2080),BH2080&gt;=-Settings!$B$17))+(AND(ISNUMBER(BK2080),ISNUMBER(BM2080),BK2080&gt;0,BM2080&gt;0))+(AND(ISNUMBER(AQ2080),AQ2080&gt;=Settings!$B$18))+(AND(ISNUMBER(BT2080),BT2080&gt;=Settings!$B$19,BT2080&lt;=Settings!$B$20))+(AND(ISNUMBER(AS2080),AS2080&gt;0))+(AND(ISNUMBER(T2080),ISNUMBER(M2080),T2080&gt;=Settings!$B$21,M2080&gt;0))+(AND(ISNUMBER(AD2080),ISNUMBER(M2080),AD2080&gt;=Settings!$B$22,M2080&gt;0))+(AY2080&gt;=1))</f>
        <v/>
      </c>
      <c r="BW2080" s="91">
        <f>IF(OR(AY2080=0,BF2080&lt;&gt;"Y",BG2080&lt;&gt;"Y"),"",1+SUMPRODUCT(($A$6:$A$2604=A2080)*($AY$6:$AY$2604&gt;0)*($BF$6:$BF$2604="Y")*($BG$6:$BG$2604="Y")*(($AY$6:$AY$2604&gt;AY2080)+($AY$6:$AY$2604=AY2080)*($AD$6:$AD$2604&gt;AD2080))))</f>
        <v/>
      </c>
    </row>
    <row r="2081" ht="23.85" customHeight="1" s="55">
      <c r="A2081" s="90" t="n">
        <v>46296</v>
      </c>
      <c r="B2081" s="91" t="inlineStr">
        <is>
          <t>SUMIT</t>
        </is>
      </c>
      <c r="C2081" s="91" t="inlineStr">
        <is>
          <t>INE748Z01013</t>
        </is>
      </c>
      <c r="D2081" s="91" t="n"/>
      <c r="E2081" s="91" t="inlineStr">
        <is>
          <t>None</t>
        </is>
      </c>
      <c r="F2081" s="93" t="n">
        <v>229</v>
      </c>
      <c r="G2081" s="92" t="inlineStr">
        <is>
          <t>N</t>
        </is>
      </c>
      <c r="H2081" s="94" t="n"/>
      <c r="I2081" s="91" t="inlineStr">
        <is>
          <t>N</t>
        </is>
      </c>
      <c r="J2081" s="92">
        <f>IF(K2081="","N","Y")</f>
        <v/>
      </c>
      <c r="K2081" s="94">
        <f>_xlfn.TEXTJOIN("; ",TRUE,IF(P2081="52-wk low","52-wk low",""),IF(AND(AD2081&gt;=Settings!$B$12,M2081&lt;0),"Distribution",""),IF(AND(AJ2081="Y",M2081&lt;0,AK2081&lt;-Settings!$B$13),"Long unwinding",""),IF(AND(AJ2081="Y",M2081&lt;0,AK2081&gt;Settings!$B$13),"Short buildup",""))</f>
        <v/>
      </c>
      <c r="L2081" s="95" t="n">
        <v>47.76</v>
      </c>
      <c r="M2081" s="96" t="n">
        <v>-3.69</v>
      </c>
      <c r="N2081" s="93" t="n">
        <v>2277</v>
      </c>
      <c r="O2081" s="91" t="inlineStr">
        <is>
          <t>None</t>
        </is>
      </c>
      <c r="P2081" s="91" t="inlineStr">
        <is>
          <t>None</t>
        </is>
      </c>
      <c r="Q2081" s="97" t="n">
        <v>0.14</v>
      </c>
      <c r="R2081" s="96" t="n">
        <v>0.2</v>
      </c>
      <c r="S2081" s="96" t="n">
        <v>0.6899999999999999</v>
      </c>
      <c r="T2081" s="96" t="n">
        <v>0.42</v>
      </c>
      <c r="U2081" s="96" t="n">
        <v>0.2</v>
      </c>
      <c r="V2081" s="103" t="n">
        <v>0.28</v>
      </c>
      <c r="W2081" s="102" t="n">
        <v>0</v>
      </c>
      <c r="X2081" s="93" t="n"/>
      <c r="Y2081" s="91" t="inlineStr">
        <is>
          <t>None</t>
        </is>
      </c>
      <c r="Z2081" s="99" t="n">
        <v>75.73999999999999</v>
      </c>
      <c r="AA2081" s="96" t="n">
        <v>0.99</v>
      </c>
      <c r="AB2081" s="96" t="n">
        <v>1.12</v>
      </c>
      <c r="AC2081" s="96" t="n">
        <v>0.6899999999999999</v>
      </c>
      <c r="AD2081" s="96" t="n"/>
      <c r="AE2081" s="96" t="n"/>
      <c r="AF2081" s="103" t="n"/>
      <c r="AG2081" s="91" t="inlineStr">
        <is>
          <t>No delivery data</t>
        </is>
      </c>
      <c r="AH2081" s="100" t="n">
        <v>0</v>
      </c>
      <c r="AI2081" s="101" t="n">
        <v>0</v>
      </c>
      <c r="AJ2081" s="92" t="inlineStr">
        <is>
          <t>N</t>
        </is>
      </c>
      <c r="AK2081" s="96" t="n"/>
      <c r="AL2081" s="91" t="inlineStr">
        <is>
          <t>n/a</t>
        </is>
      </c>
      <c r="AM2081" s="93" t="n"/>
      <c r="AN2081" s="92" t="inlineStr">
        <is>
          <t>None</t>
        </is>
      </c>
      <c r="AO2081" s="102" t="n">
        <v>0</v>
      </c>
      <c r="AP2081" s="103" t="n">
        <v>0.63</v>
      </c>
      <c r="AQ2081" s="102" t="n">
        <v>26</v>
      </c>
      <c r="AR2081" s="91" t="inlineStr">
        <is>
          <t>N</t>
        </is>
      </c>
      <c r="AS2081" s="104" t="n"/>
      <c r="AT2081" s="92">
        <f>IF(AND(P2081="52-wk high",T2081&gt;=Settings!$B$7),"Y","N")</f>
        <v/>
      </c>
      <c r="AU2081" s="91">
        <f>IF(AND(AD2081&gt;=Settings!$B$8,M2081&gt;0),"Y","N")</f>
        <v/>
      </c>
      <c r="AV2081" s="91">
        <f>IF(OR(AH2081&gt;Settings!$B$9,AI2081&gt;Settings!$B$9),"Y","N")</f>
        <v/>
      </c>
      <c r="AW2081" s="91">
        <f>IF(AJ2081&lt;&gt;"Y","n/a",IF(AND(M2081&gt;0,AK2081&gt;Settings!$B$10),"Y","N"))</f>
        <v/>
      </c>
      <c r="AX2081" s="91">
        <f>IF(AO2081&gt;=Settings!$B$11,"Y","N")</f>
        <v/>
      </c>
      <c r="AY2081" s="99">
        <f>(AT2081="Y")+(AU2081="Y")+(AV2081="Y")+(AW2081="Y")+(AX2081="Y")</f>
        <v/>
      </c>
      <c r="AZ2081" s="94">
        <f>IF(AY2081=0,"None",_xlfn.TEXTJOIN(", ",TRUE(),IF(AT2081="Y","Breakout",""),IF(AU2081="Y","Accumulation",""),IF(AV2081="Y","Institutional buying",""),IF(AW2081="Y","Long buildup",""),IF(AX2081="Y","Momentum leader","")))</f>
        <v/>
      </c>
      <c r="BA2081" s="94">
        <f>IF(BW2081="","","Passes "&amp;AY2081&amp;" of 5 buy-side scans"&amp;IF(G2081="Y","; RED FLAG: filter out using Red flag column",""))</f>
        <v/>
      </c>
      <c r="BB2081" s="91" t="inlineStr">
        <is>
          <t>None</t>
        </is>
      </c>
      <c r="BC2081" s="92" t="inlineStr">
        <is>
          <t>Y</t>
        </is>
      </c>
      <c r="BD2081" s="94" t="inlineStr">
        <is>
          <t>Few traders (&lt;100 unique PAN, 30 days); High-low range &gt;200% in 365 days; High-low range &gt;150% in 12 months</t>
        </is>
      </c>
      <c r="BE2081" s="94" t="n"/>
      <c r="BF2081" s="92">
        <f>IF(R2081*100000&gt;=Settings!$B$5,"Y","N")</f>
        <v/>
      </c>
      <c r="BG2081" s="91">
        <f>IF(F2081&gt;Settings!$B$6,"Y","N")</f>
        <v/>
      </c>
      <c r="BH2081" s="97" t="n">
        <v>-54.08</v>
      </c>
      <c r="BI2081" s="96" t="n">
        <v>-3.69</v>
      </c>
      <c r="BJ2081" s="96" t="n">
        <v>-6.21</v>
      </c>
      <c r="BK2081" s="96" t="n">
        <v>12.06</v>
      </c>
      <c r="BL2081" s="96" t="n">
        <v>2.95</v>
      </c>
      <c r="BM2081" s="96" t="n">
        <v>-49.52</v>
      </c>
      <c r="BN2081" s="97" t="n">
        <v>-4.16</v>
      </c>
      <c r="BO2081" s="96" t="n">
        <v>-4.62</v>
      </c>
      <c r="BP2081" s="96" t="n">
        <v>-4.74</v>
      </c>
      <c r="BQ2081" s="96" t="n">
        <v>-12.32</v>
      </c>
      <c r="BR2081" s="91" t="inlineStr">
        <is>
          <t>Stacked down</t>
        </is>
      </c>
      <c r="BS2081" s="91" t="inlineStr">
        <is>
          <t>None</t>
        </is>
      </c>
      <c r="BT2081" s="96" t="n">
        <v>32.8</v>
      </c>
      <c r="BU2081" s="91" t="inlineStr">
        <is>
          <t>N</t>
        </is>
      </c>
      <c r="BV2081" s="99">
        <f>IF(OR(BF2081&lt;&gt;"Y",BG2081&lt;&gt;"Y"),"",(AND(ISNUMBER(BQ2081),BQ2081&gt;0))+(BR2081="Stacked up")+(AND(ISNUMBER(BH2081),BH2081&gt;=-Settings!$B$17))+(AND(ISNUMBER(BK2081),ISNUMBER(BM2081),BK2081&gt;0,BM2081&gt;0))+(AND(ISNUMBER(AQ2081),AQ2081&gt;=Settings!$B$18))+(AND(ISNUMBER(BT2081),BT2081&gt;=Settings!$B$19,BT2081&lt;=Settings!$B$20))+(AND(ISNUMBER(AS2081),AS2081&gt;0))+(AND(ISNUMBER(T2081),ISNUMBER(M2081),T2081&gt;=Settings!$B$21,M2081&gt;0))+(AND(ISNUMBER(AD2081),ISNUMBER(M2081),AD2081&gt;=Settings!$B$22,M2081&gt;0))+(AY2081&gt;=1))</f>
        <v/>
      </c>
      <c r="BW2081" s="91">
        <f>IF(OR(AY2081=0,BF2081&lt;&gt;"Y",BG2081&lt;&gt;"Y"),"",1+SUMPRODUCT(($A$6:$A$2604=A2081)*($AY$6:$AY$2604&gt;0)*($BF$6:$BF$2604="Y")*($BG$6:$BG$2604="Y")*(($AY$6:$AY$2604&gt;AY2081)+($AY$6:$AY$2604=AY2081)*($AD$6:$AD$2604&gt;AD2081))))</f>
        <v/>
      </c>
    </row>
    <row r="2082" ht="23.85" customHeight="1" s="55">
      <c r="A2082" s="90" t="n">
        <v>46296</v>
      </c>
      <c r="B2082" s="91" t="inlineStr">
        <is>
          <t>BI</t>
        </is>
      </c>
      <c r="C2082" s="91" t="inlineStr">
        <is>
          <t>INE986A01012</t>
        </is>
      </c>
      <c r="D2082" s="91" t="n"/>
      <c r="E2082" s="91" t="inlineStr">
        <is>
          <t>None</t>
        </is>
      </c>
      <c r="F2082" s="93" t="n">
        <v>228</v>
      </c>
      <c r="G2082" s="92" t="inlineStr">
        <is>
          <t>Y</t>
        </is>
      </c>
      <c r="H2082" s="94" t="inlineStr">
        <is>
          <t>ESM Stage 2; T2T (BE series)</t>
        </is>
      </c>
      <c r="I2082" s="91" t="inlineStr">
        <is>
          <t>Y</t>
        </is>
      </c>
      <c r="J2082" s="92">
        <f>IF(K2082="","N","Y")</f>
        <v/>
      </c>
      <c r="K2082" s="94">
        <f>_xlfn.TEXTJOIN("; ",TRUE,IF(P2082="52-wk low","52-wk low",""),IF(AND(AD2082&gt;=Settings!$B$12,M2082&lt;0),"Distribution",""),IF(AND(AJ2082="Y",M2082&lt;0,AK2082&lt;-Settings!$B$13),"Long unwinding",""),IF(AND(AJ2082="Y",M2082&lt;0,AK2082&gt;Settings!$B$13),"Short buildup",""))</f>
        <v/>
      </c>
      <c r="L2082" s="95" t="n">
        <v>96.7</v>
      </c>
      <c r="M2082" s="96" t="n">
        <v>-2</v>
      </c>
      <c r="N2082" s="93" t="n">
        <v>1646</v>
      </c>
      <c r="O2082" s="91" t="inlineStr">
        <is>
          <t>None</t>
        </is>
      </c>
      <c r="P2082" s="91" t="inlineStr">
        <is>
          <t>None</t>
        </is>
      </c>
      <c r="Q2082" s="97" t="n">
        <v>0.01</v>
      </c>
      <c r="R2082" s="96" t="n">
        <v>0.48</v>
      </c>
      <c r="S2082" s="96" t="n">
        <v>0.02</v>
      </c>
      <c r="T2082" s="96" t="n">
        <v>0.01</v>
      </c>
      <c r="U2082" s="96" t="n">
        <v>0.02</v>
      </c>
      <c r="V2082" s="103" t="n">
        <v>1.1</v>
      </c>
      <c r="W2082" s="102" t="n"/>
      <c r="X2082" s="93" t="n"/>
      <c r="Y2082" s="91" t="inlineStr">
        <is>
          <t>None</t>
        </is>
      </c>
      <c r="Z2082" s="99" t="n"/>
      <c r="AA2082" s="96" t="n"/>
      <c r="AB2082" s="96" t="n"/>
      <c r="AC2082" s="96" t="n"/>
      <c r="AD2082" s="96" t="n"/>
      <c r="AE2082" s="96" t="n"/>
      <c r="AF2082" s="103" t="n"/>
      <c r="AG2082" s="91" t="inlineStr">
        <is>
          <t>No delivery data</t>
        </is>
      </c>
      <c r="AH2082" s="100" t="n">
        <v>0</v>
      </c>
      <c r="AI2082" s="101" t="n">
        <v>0</v>
      </c>
      <c r="AJ2082" s="92" t="inlineStr">
        <is>
          <t>N</t>
        </is>
      </c>
      <c r="AK2082" s="96" t="n"/>
      <c r="AL2082" s="91" t="inlineStr">
        <is>
          <t>n/a</t>
        </is>
      </c>
      <c r="AM2082" s="93" t="n"/>
      <c r="AN2082" s="92" t="inlineStr">
        <is>
          <t>None</t>
        </is>
      </c>
      <c r="AO2082" s="102" t="n">
        <v>0</v>
      </c>
      <c r="AP2082" s="103" t="n"/>
      <c r="AQ2082" s="102" t="n"/>
      <c r="AR2082" s="91" t="inlineStr">
        <is>
          <t>N</t>
        </is>
      </c>
      <c r="AS2082" s="104" t="n"/>
      <c r="AT2082" s="92">
        <f>IF(AND(P2082="52-wk high",T2082&gt;=Settings!$B$7),"Y","N")</f>
        <v/>
      </c>
      <c r="AU2082" s="91">
        <f>IF(AND(AD2082&gt;=Settings!$B$8,M2082&gt;0),"Y","N")</f>
        <v/>
      </c>
      <c r="AV2082" s="91">
        <f>IF(OR(AH2082&gt;Settings!$B$9,AI2082&gt;Settings!$B$9),"Y","N")</f>
        <v/>
      </c>
      <c r="AW2082" s="91">
        <f>IF(AJ2082&lt;&gt;"Y","n/a",IF(AND(M2082&gt;0,AK2082&gt;Settings!$B$10),"Y","N"))</f>
        <v/>
      </c>
      <c r="AX2082" s="91">
        <f>IF(AO2082&gt;=Settings!$B$11,"Y","N")</f>
        <v/>
      </c>
      <c r="AY2082" s="99">
        <f>(AT2082="Y")+(AU2082="Y")+(AV2082="Y")+(AW2082="Y")+(AX2082="Y")</f>
        <v/>
      </c>
      <c r="AZ2082" s="94">
        <f>IF(AY2082=0,"None",_xlfn.TEXTJOIN(", ",TRUE(),IF(AT2082="Y","Breakout",""),IF(AU2082="Y","Accumulation",""),IF(AV2082="Y","Institutional buying",""),IF(AW2082="Y","Long buildup",""),IF(AX2082="Y","Momentum leader","")))</f>
        <v/>
      </c>
      <c r="BA2082" s="94">
        <f>IF(BW2082="","","Passes "&amp;AY2082&amp;" of 5 buy-side scans"&amp;IF(G2082="Y","; RED FLAG: filter out using Red flag column",""))</f>
        <v/>
      </c>
      <c r="BB2082" s="91" t="inlineStr">
        <is>
          <t>None</t>
        </is>
      </c>
      <c r="BC2082" s="92" t="inlineStr">
        <is>
          <t>N</t>
        </is>
      </c>
      <c r="BD2082" s="94" t="n"/>
      <c r="BE2082" s="94" t="n"/>
      <c r="BF2082" s="92">
        <f>IF(R2082*100000&gt;=Settings!$B$5,"Y","N")</f>
        <v/>
      </c>
      <c r="BG2082" s="91">
        <f>IF(F2082&gt;Settings!$B$6,"Y","N")</f>
        <v/>
      </c>
      <c r="BH2082" s="97" t="n">
        <v>-14.42</v>
      </c>
      <c r="BI2082" s="96" t="n">
        <v>-5.91</v>
      </c>
      <c r="BJ2082" s="96" t="n">
        <v>10.82</v>
      </c>
      <c r="BK2082" s="96" t="n">
        <v>57.34</v>
      </c>
      <c r="BL2082" s="96" t="n"/>
      <c r="BM2082" s="96" t="n"/>
      <c r="BN2082" s="97" t="n">
        <v>-1.23</v>
      </c>
      <c r="BO2082" s="96" t="n">
        <v>9.59</v>
      </c>
      <c r="BP2082" s="96" t="n">
        <v>22.23</v>
      </c>
      <c r="BQ2082" s="96" t="n"/>
      <c r="BR2082" s="91" t="n"/>
      <c r="BS2082" s="91" t="inlineStr">
        <is>
          <t>None</t>
        </is>
      </c>
      <c r="BT2082" s="96" t="n">
        <v>45</v>
      </c>
      <c r="BU2082" s="91" t="n"/>
      <c r="BV2082" s="99">
        <f>IF(OR(BF2082&lt;&gt;"Y",BG2082&lt;&gt;"Y"),"",(AND(ISNUMBER(BQ2082),BQ2082&gt;0))+(BR2082="Stacked up")+(AND(ISNUMBER(BH2082),BH2082&gt;=-Settings!$B$17))+(AND(ISNUMBER(BK2082),ISNUMBER(BM2082),BK2082&gt;0,BM2082&gt;0))+(AND(ISNUMBER(AQ2082),AQ2082&gt;=Settings!$B$18))+(AND(ISNUMBER(BT2082),BT2082&gt;=Settings!$B$19,BT2082&lt;=Settings!$B$20))+(AND(ISNUMBER(AS2082),AS2082&gt;0))+(AND(ISNUMBER(T2082),ISNUMBER(M2082),T2082&gt;=Settings!$B$21,M2082&gt;0))+(AND(ISNUMBER(AD2082),ISNUMBER(M2082),AD2082&gt;=Settings!$B$22,M2082&gt;0))+(AY2082&gt;=1))</f>
        <v/>
      </c>
      <c r="BW2082" s="91">
        <f>IF(OR(AY2082=0,BF2082&lt;&gt;"Y",BG2082&lt;&gt;"Y"),"",1+SUMPRODUCT(($A$6:$A$2604=A2082)*($AY$6:$AY$2604&gt;0)*($BF$6:$BF$2604="Y")*($BG$6:$BG$2604="Y")*(($AY$6:$AY$2604&gt;AY2082)+($AY$6:$AY$2604=AY2082)*($AD$6:$AD$2604&gt;AD2082))))</f>
        <v/>
      </c>
    </row>
    <row r="2083" ht="23.85" customHeight="1" s="55">
      <c r="A2083" s="90" t="n">
        <v>46296</v>
      </c>
      <c r="B2083" s="91" t="inlineStr">
        <is>
          <t>RVHL</t>
        </is>
      </c>
      <c r="C2083" s="91" t="inlineStr">
        <is>
          <t>INE09E501017</t>
        </is>
      </c>
      <c r="D2083" s="91" t="n"/>
      <c r="E2083" s="91" t="inlineStr">
        <is>
          <t>None</t>
        </is>
      </c>
      <c r="F2083" s="93" t="n">
        <v>228</v>
      </c>
      <c r="G2083" s="92" t="inlineStr">
        <is>
          <t>N</t>
        </is>
      </c>
      <c r="H2083" s="94" t="n"/>
      <c r="I2083" s="91" t="inlineStr">
        <is>
          <t>N</t>
        </is>
      </c>
      <c r="J2083" s="92">
        <f>IF(K2083="","N","Y")</f>
        <v/>
      </c>
      <c r="K2083" s="94">
        <f>_xlfn.TEXTJOIN("; ",TRUE,IF(P2083="52-wk low","52-wk low",""),IF(AND(AD2083&gt;=Settings!$B$12,M2083&lt;0),"Distribution",""),IF(AND(AJ2083="Y",M2083&lt;0,AK2083&lt;-Settings!$B$13),"Long unwinding",""),IF(AND(AJ2083="Y",M2083&lt;0,AK2083&gt;Settings!$B$13),"Short buildup",""))</f>
        <v/>
      </c>
      <c r="L2083" s="95" t="n">
        <v>37.23</v>
      </c>
      <c r="M2083" s="96" t="n">
        <v>-2.54</v>
      </c>
      <c r="N2083" s="93" t="n">
        <v>1914</v>
      </c>
      <c r="O2083" s="91" t="inlineStr">
        <is>
          <t>None</t>
        </is>
      </c>
      <c r="P2083" s="91" t="inlineStr">
        <is>
          <t>None</t>
        </is>
      </c>
      <c r="Q2083" s="97" t="n">
        <v>0.1</v>
      </c>
      <c r="R2083" s="96" t="n">
        <v>0.08</v>
      </c>
      <c r="S2083" s="96" t="n">
        <v>1.3</v>
      </c>
      <c r="T2083" s="96" t="n">
        <v>1.07</v>
      </c>
      <c r="U2083" s="96" t="n">
        <v>0.39</v>
      </c>
      <c r="V2083" s="103" t="n">
        <v>0.31</v>
      </c>
      <c r="W2083" s="102" t="n">
        <v>1</v>
      </c>
      <c r="X2083" s="93" t="n"/>
      <c r="Y2083" s="91" t="inlineStr">
        <is>
          <t>None</t>
        </is>
      </c>
      <c r="Z2083" s="99" t="n">
        <v>88.81</v>
      </c>
      <c r="AA2083" s="96" t="n">
        <v>1.04</v>
      </c>
      <c r="AB2083" s="96" t="n">
        <v>1.11</v>
      </c>
      <c r="AC2083" s="96" t="n">
        <v>1.32</v>
      </c>
      <c r="AD2083" s="96" t="n">
        <v>1.18</v>
      </c>
      <c r="AE2083" s="96" t="n">
        <v>0.47</v>
      </c>
      <c r="AF2083" s="103" t="n">
        <v>1.2</v>
      </c>
      <c r="AG2083" s="91" t="inlineStr">
        <is>
          <t>Normal</t>
        </is>
      </c>
      <c r="AH2083" s="100" t="n">
        <v>0</v>
      </c>
      <c r="AI2083" s="101" t="n">
        <v>0</v>
      </c>
      <c r="AJ2083" s="92" t="inlineStr">
        <is>
          <t>N</t>
        </is>
      </c>
      <c r="AK2083" s="96" t="n"/>
      <c r="AL2083" s="91" t="inlineStr">
        <is>
          <t>n/a</t>
        </is>
      </c>
      <c r="AM2083" s="93" t="n"/>
      <c r="AN2083" s="92" t="inlineStr">
        <is>
          <t>None</t>
        </is>
      </c>
      <c r="AO2083" s="102" t="n">
        <v>0</v>
      </c>
      <c r="AP2083" s="103" t="n">
        <v>0.71</v>
      </c>
      <c r="AQ2083" s="102" t="n">
        <v>38</v>
      </c>
      <c r="AR2083" s="91" t="inlineStr">
        <is>
          <t>N</t>
        </is>
      </c>
      <c r="AS2083" s="104" t="n"/>
      <c r="AT2083" s="92">
        <f>IF(AND(P2083="52-wk high",T2083&gt;=Settings!$B$7),"Y","N")</f>
        <v/>
      </c>
      <c r="AU2083" s="91">
        <f>IF(AND(AD2083&gt;=Settings!$B$8,M2083&gt;0),"Y","N")</f>
        <v/>
      </c>
      <c r="AV2083" s="91">
        <f>IF(OR(AH2083&gt;Settings!$B$9,AI2083&gt;Settings!$B$9),"Y","N")</f>
        <v/>
      </c>
      <c r="AW2083" s="91">
        <f>IF(AJ2083&lt;&gt;"Y","n/a",IF(AND(M2083&gt;0,AK2083&gt;Settings!$B$10),"Y","N"))</f>
        <v/>
      </c>
      <c r="AX2083" s="91">
        <f>IF(AO2083&gt;=Settings!$B$11,"Y","N")</f>
        <v/>
      </c>
      <c r="AY2083" s="99">
        <f>(AT2083="Y")+(AU2083="Y")+(AV2083="Y")+(AW2083="Y")+(AX2083="Y")</f>
        <v/>
      </c>
      <c r="AZ2083" s="94">
        <f>IF(AY2083=0,"None",_xlfn.TEXTJOIN(", ",TRUE(),IF(AT2083="Y","Breakout",""),IF(AU2083="Y","Accumulation",""),IF(AV2083="Y","Institutional buying",""),IF(AW2083="Y","Long buildup",""),IF(AX2083="Y","Momentum leader","")))</f>
        <v/>
      </c>
      <c r="BA2083" s="94">
        <f>IF(BW2083="","","Passes "&amp;AY2083&amp;" of 5 buy-side scans"&amp;IF(G2083="Y","; RED FLAG: filter out using Red flag column",""))</f>
        <v/>
      </c>
      <c r="BB2083" s="91" t="inlineStr">
        <is>
          <t>None</t>
        </is>
      </c>
      <c r="BC2083" s="92" t="inlineStr">
        <is>
          <t>Y</t>
        </is>
      </c>
      <c r="BD2083" s="94" t="inlineStr">
        <is>
          <t>Few traders (&lt;100 unique PAN, 30 days)</t>
        </is>
      </c>
      <c r="BE2083" s="94" t="n"/>
      <c r="BF2083" s="92">
        <f>IF(R2083*100000&gt;=Settings!$B$5,"Y","N")</f>
        <v/>
      </c>
      <c r="BG2083" s="91">
        <f>IF(F2083&gt;Settings!$B$6,"Y","N")</f>
        <v/>
      </c>
      <c r="BH2083" s="97" t="n">
        <v>-40.1</v>
      </c>
      <c r="BI2083" s="96" t="n">
        <v>-4.12</v>
      </c>
      <c r="BJ2083" s="96" t="n">
        <v>-5.12</v>
      </c>
      <c r="BK2083" s="96" t="n">
        <v>-17.92</v>
      </c>
      <c r="BL2083" s="96" t="n">
        <v>8.609999999999999</v>
      </c>
      <c r="BM2083" s="96" t="n">
        <v>-31</v>
      </c>
      <c r="BN2083" s="97" t="n">
        <v>-5.13</v>
      </c>
      <c r="BO2083" s="96" t="n">
        <v>-8.57</v>
      </c>
      <c r="BP2083" s="96" t="n">
        <v>-11.12</v>
      </c>
      <c r="BQ2083" s="96" t="n">
        <v>-15.55</v>
      </c>
      <c r="BR2083" s="91" t="inlineStr">
        <is>
          <t>Stacked down</t>
        </is>
      </c>
      <c r="BS2083" s="91" t="inlineStr">
        <is>
          <t>None</t>
        </is>
      </c>
      <c r="BT2083" s="96" t="n">
        <v>27.5</v>
      </c>
      <c r="BU2083" s="91" t="inlineStr">
        <is>
          <t>N</t>
        </is>
      </c>
      <c r="BV2083" s="99">
        <f>IF(OR(BF2083&lt;&gt;"Y",BG2083&lt;&gt;"Y"),"",(AND(ISNUMBER(BQ2083),BQ2083&gt;0))+(BR2083="Stacked up")+(AND(ISNUMBER(BH2083),BH2083&gt;=-Settings!$B$17))+(AND(ISNUMBER(BK2083),ISNUMBER(BM2083),BK2083&gt;0,BM2083&gt;0))+(AND(ISNUMBER(AQ2083),AQ2083&gt;=Settings!$B$18))+(AND(ISNUMBER(BT2083),BT2083&gt;=Settings!$B$19,BT2083&lt;=Settings!$B$20))+(AND(ISNUMBER(AS2083),AS2083&gt;0))+(AND(ISNUMBER(T2083),ISNUMBER(M2083),T2083&gt;=Settings!$B$21,M2083&gt;0))+(AND(ISNUMBER(AD2083),ISNUMBER(M2083),AD2083&gt;=Settings!$B$22,M2083&gt;0))+(AY2083&gt;=1))</f>
        <v/>
      </c>
      <c r="BW2083" s="91">
        <f>IF(OR(AY2083=0,BF2083&lt;&gt;"Y",BG2083&lt;&gt;"Y"),"",1+SUMPRODUCT(($A$6:$A$2604=A2083)*($AY$6:$AY$2604&gt;0)*($BF$6:$BF$2604="Y")*($BG$6:$BG$2604="Y")*(($AY$6:$AY$2604&gt;AY2083)+($AY$6:$AY$2604=AY2083)*($AD$6:$AD$2604&gt;AD2083))))</f>
        <v/>
      </c>
    </row>
    <row r="2084" ht="23.85" customHeight="1" s="55">
      <c r="A2084" s="90" t="n">
        <v>46296</v>
      </c>
      <c r="B2084" s="91" t="inlineStr">
        <is>
          <t>GRAVISSHO</t>
        </is>
      </c>
      <c r="C2084" s="91" t="inlineStr">
        <is>
          <t>INE214F01026</t>
        </is>
      </c>
      <c r="D2084" s="91" t="n"/>
      <c r="E2084" s="91" t="inlineStr">
        <is>
          <t>None</t>
        </is>
      </c>
      <c r="F2084" s="93" t="n">
        <v>226</v>
      </c>
      <c r="G2084" s="92" t="inlineStr">
        <is>
          <t>Y</t>
        </is>
      </c>
      <c r="H2084" s="94" t="inlineStr">
        <is>
          <t>ESM Stage 1; T2T (BE series)</t>
        </is>
      </c>
      <c r="I2084" s="91" t="inlineStr">
        <is>
          <t>Y</t>
        </is>
      </c>
      <c r="J2084" s="92">
        <f>IF(K2084="","N","Y")</f>
        <v/>
      </c>
      <c r="K2084" s="94">
        <f>_xlfn.TEXTJOIN("; ",TRUE,IF(P2084="52-wk low","52-wk low",""),IF(AND(AD2084&gt;=Settings!$B$12,M2084&lt;0),"Distribution",""),IF(AND(AJ2084="Y",M2084&lt;0,AK2084&lt;-Settings!$B$13),"Long unwinding",""),IF(AND(AJ2084="Y",M2084&lt;0,AK2084&gt;Settings!$B$13),"Short buildup",""))</f>
        <v/>
      </c>
      <c r="L2084" s="95" t="n">
        <v>32</v>
      </c>
      <c r="M2084" s="96" t="n">
        <v>1.27</v>
      </c>
      <c r="N2084" s="93" t="n">
        <v>282</v>
      </c>
      <c r="O2084" s="91" t="inlineStr">
        <is>
          <t>None</t>
        </is>
      </c>
      <c r="P2084" s="91" t="inlineStr">
        <is>
          <t>None</t>
        </is>
      </c>
      <c r="Q2084" s="97" t="n">
        <v>0</v>
      </c>
      <c r="R2084" s="96" t="n">
        <v>0.83</v>
      </c>
      <c r="S2084" s="96" t="n">
        <v>0</v>
      </c>
      <c r="T2084" s="96" t="n">
        <v>0.01</v>
      </c>
      <c r="U2084" s="96" t="n">
        <v>0.01</v>
      </c>
      <c r="V2084" s="103" t="n">
        <v>3.49</v>
      </c>
      <c r="W2084" s="102" t="n"/>
      <c r="X2084" s="93" t="n"/>
      <c r="Y2084" s="91" t="inlineStr">
        <is>
          <t>None</t>
        </is>
      </c>
      <c r="Z2084" s="99" t="n"/>
      <c r="AA2084" s="96" t="n"/>
      <c r="AB2084" s="96" t="n"/>
      <c r="AC2084" s="96" t="n"/>
      <c r="AD2084" s="96" t="n"/>
      <c r="AE2084" s="96" t="n"/>
      <c r="AF2084" s="103" t="n"/>
      <c r="AG2084" s="91" t="inlineStr">
        <is>
          <t>Drying up</t>
        </is>
      </c>
      <c r="AH2084" s="100" t="n">
        <v>0</v>
      </c>
      <c r="AI2084" s="101" t="n">
        <v>0</v>
      </c>
      <c r="AJ2084" s="92" t="inlineStr">
        <is>
          <t>N</t>
        </is>
      </c>
      <c r="AK2084" s="96" t="n"/>
      <c r="AL2084" s="91" t="inlineStr">
        <is>
          <t>n/a</t>
        </is>
      </c>
      <c r="AM2084" s="93" t="n"/>
      <c r="AN2084" s="92" t="inlineStr">
        <is>
          <t>None</t>
        </is>
      </c>
      <c r="AO2084" s="102" t="n">
        <v>0</v>
      </c>
      <c r="AP2084" s="103" t="n"/>
      <c r="AQ2084" s="102" t="n"/>
      <c r="AR2084" s="91" t="inlineStr">
        <is>
          <t>N</t>
        </is>
      </c>
      <c r="AS2084" s="104" t="n"/>
      <c r="AT2084" s="92">
        <f>IF(AND(P2084="52-wk high",T2084&gt;=Settings!$B$7),"Y","N")</f>
        <v/>
      </c>
      <c r="AU2084" s="91">
        <f>IF(AND(AD2084&gt;=Settings!$B$8,M2084&gt;0),"Y","N")</f>
        <v/>
      </c>
      <c r="AV2084" s="91">
        <f>IF(OR(AH2084&gt;Settings!$B$9,AI2084&gt;Settings!$B$9),"Y","N")</f>
        <v/>
      </c>
      <c r="AW2084" s="91">
        <f>IF(AJ2084&lt;&gt;"Y","n/a",IF(AND(M2084&gt;0,AK2084&gt;Settings!$B$10),"Y","N"))</f>
        <v/>
      </c>
      <c r="AX2084" s="91">
        <f>IF(AO2084&gt;=Settings!$B$11,"Y","N")</f>
        <v/>
      </c>
      <c r="AY2084" s="99">
        <f>(AT2084="Y")+(AU2084="Y")+(AV2084="Y")+(AW2084="Y")+(AX2084="Y")</f>
        <v/>
      </c>
      <c r="AZ2084" s="94">
        <f>IF(AY2084=0,"None",_xlfn.TEXTJOIN(", ",TRUE(),IF(AT2084="Y","Breakout",""),IF(AU2084="Y","Accumulation",""),IF(AV2084="Y","Institutional buying",""),IF(AW2084="Y","Long buildup",""),IF(AX2084="Y","Momentum leader","")))</f>
        <v/>
      </c>
      <c r="BA2084" s="94">
        <f>IF(BW2084="","","Passes "&amp;AY2084&amp;" of 5 buy-side scans"&amp;IF(G2084="Y","; RED FLAG: filter out using Red flag column",""))</f>
        <v/>
      </c>
      <c r="BB2084" s="91" t="inlineStr">
        <is>
          <t>None</t>
        </is>
      </c>
      <c r="BC2084" s="92" t="inlineStr">
        <is>
          <t>Y</t>
        </is>
      </c>
      <c r="BD2084" s="94" t="inlineStr">
        <is>
          <t>Few traders (&lt;100 unique PAN, 30 days)</t>
        </is>
      </c>
      <c r="BE2084" s="94" t="n"/>
      <c r="BF2084" s="92">
        <f>IF(R2084*100000&gt;=Settings!$B$5,"Y","N")</f>
        <v/>
      </c>
      <c r="BG2084" s="91">
        <f>IF(F2084&gt;Settings!$B$6,"Y","N")</f>
        <v/>
      </c>
      <c r="BH2084" s="97" t="n">
        <v>-35.87</v>
      </c>
      <c r="BI2084" s="96" t="n">
        <v>-1.08</v>
      </c>
      <c r="BJ2084" s="96" t="n">
        <v>13.48</v>
      </c>
      <c r="BK2084" s="96" t="n">
        <v>10.27</v>
      </c>
      <c r="BL2084" s="96" t="n"/>
      <c r="BM2084" s="96" t="n"/>
      <c r="BN2084" s="97" t="n">
        <v>-4.71</v>
      </c>
      <c r="BO2084" s="96" t="n">
        <v>-0.97</v>
      </c>
      <c r="BP2084" s="96" t="n">
        <v>3.07</v>
      </c>
      <c r="BQ2084" s="96" t="n"/>
      <c r="BR2084" s="91" t="n"/>
      <c r="BS2084" s="91" t="inlineStr">
        <is>
          <t>None</t>
        </is>
      </c>
      <c r="BT2084" s="96" t="n">
        <v>43</v>
      </c>
      <c r="BU2084" s="91" t="n"/>
      <c r="BV2084" s="99">
        <f>IF(OR(BF2084&lt;&gt;"Y",BG2084&lt;&gt;"Y"),"",(AND(ISNUMBER(BQ2084),BQ2084&gt;0))+(BR2084="Stacked up")+(AND(ISNUMBER(BH2084),BH2084&gt;=-Settings!$B$17))+(AND(ISNUMBER(BK2084),ISNUMBER(BM2084),BK2084&gt;0,BM2084&gt;0))+(AND(ISNUMBER(AQ2084),AQ2084&gt;=Settings!$B$18))+(AND(ISNUMBER(BT2084),BT2084&gt;=Settings!$B$19,BT2084&lt;=Settings!$B$20))+(AND(ISNUMBER(AS2084),AS2084&gt;0))+(AND(ISNUMBER(T2084),ISNUMBER(M2084),T2084&gt;=Settings!$B$21,M2084&gt;0))+(AND(ISNUMBER(AD2084),ISNUMBER(M2084),AD2084&gt;=Settings!$B$22,M2084&gt;0))+(AY2084&gt;=1))</f>
        <v/>
      </c>
      <c r="BW2084" s="91">
        <f>IF(OR(AY2084=0,BF2084&lt;&gt;"Y",BG2084&lt;&gt;"Y"),"",1+SUMPRODUCT(($A$6:$A$2604=A2084)*($AY$6:$AY$2604&gt;0)*($BF$6:$BF$2604="Y")*($BG$6:$BG$2604="Y")*(($AY$6:$AY$2604&gt;AY2084)+($AY$6:$AY$2604=AY2084)*($AD$6:$AD$2604&gt;AD2084))))</f>
        <v/>
      </c>
    </row>
    <row r="2085" ht="23.85" customHeight="1" s="55">
      <c r="A2085" s="90" t="n">
        <v>46296</v>
      </c>
      <c r="B2085" s="91" t="inlineStr">
        <is>
          <t>WORTHPERI</t>
        </is>
      </c>
      <c r="C2085" s="91" t="inlineStr">
        <is>
          <t>INE196Y01018</t>
        </is>
      </c>
      <c r="D2085" s="91" t="n"/>
      <c r="E2085" s="91" t="inlineStr">
        <is>
          <t>None</t>
        </is>
      </c>
      <c r="F2085" s="93" t="n">
        <v>226</v>
      </c>
      <c r="G2085" s="92" t="inlineStr">
        <is>
          <t>N</t>
        </is>
      </c>
      <c r="H2085" s="94" t="n"/>
      <c r="I2085" s="91" t="inlineStr">
        <is>
          <t>N</t>
        </is>
      </c>
      <c r="J2085" s="92">
        <f>IF(K2085="","N","Y")</f>
        <v/>
      </c>
      <c r="K2085" s="94">
        <f>_xlfn.TEXTJOIN("; ",TRUE,IF(P2085="52-wk low","52-wk low",""),IF(AND(AD2085&gt;=Settings!$B$12,M2085&lt;0),"Distribution",""),IF(AND(AJ2085="Y",M2085&lt;0,AK2085&lt;-Settings!$B$13),"Long unwinding",""),IF(AND(AJ2085="Y",M2085&lt;0,AK2085&gt;Settings!$B$13),"Short buildup",""))</f>
        <v/>
      </c>
      <c r="L2085" s="95" t="n">
        <v>143.74</v>
      </c>
      <c r="M2085" s="96" t="n">
        <v>-1.56</v>
      </c>
      <c r="N2085" s="93" t="n">
        <v>1373</v>
      </c>
      <c r="O2085" s="91" t="inlineStr">
        <is>
          <t>None</t>
        </is>
      </c>
      <c r="P2085" s="91" t="inlineStr">
        <is>
          <t>None</t>
        </is>
      </c>
      <c r="Q2085" s="97" t="n">
        <v>0.02</v>
      </c>
      <c r="R2085" s="96" t="n">
        <v>0.07000000000000001</v>
      </c>
      <c r="S2085" s="96" t="n">
        <v>0.24</v>
      </c>
      <c r="T2085" s="96" t="n">
        <v>0.1</v>
      </c>
      <c r="U2085" s="96" t="n">
        <v>0.11</v>
      </c>
      <c r="V2085" s="103" t="n">
        <v>0.48</v>
      </c>
      <c r="W2085" s="102" t="n">
        <v>2</v>
      </c>
      <c r="X2085" s="93" t="n"/>
      <c r="Y2085" s="91" t="inlineStr">
        <is>
          <t>None</t>
        </is>
      </c>
      <c r="Z2085" s="99" t="n">
        <v>91.53</v>
      </c>
      <c r="AA2085" s="96" t="n">
        <v>1.15</v>
      </c>
      <c r="AB2085" s="96" t="n">
        <v>1.36</v>
      </c>
      <c r="AC2085" s="96" t="n">
        <v>0.25</v>
      </c>
      <c r="AD2085" s="96" t="n">
        <v>0.16</v>
      </c>
      <c r="AE2085" s="96" t="n">
        <v>0.16</v>
      </c>
      <c r="AF2085" s="103" t="n">
        <v>1.33</v>
      </c>
      <c r="AG2085" s="91" t="inlineStr">
        <is>
          <t>Normal</t>
        </is>
      </c>
      <c r="AH2085" s="100" t="n">
        <v>0</v>
      </c>
      <c r="AI2085" s="101" t="n">
        <v>0</v>
      </c>
      <c r="AJ2085" s="92" t="inlineStr">
        <is>
          <t>N</t>
        </is>
      </c>
      <c r="AK2085" s="96" t="n"/>
      <c r="AL2085" s="91" t="inlineStr">
        <is>
          <t>n/a</t>
        </is>
      </c>
      <c r="AM2085" s="93" t="n"/>
      <c r="AN2085" s="92" t="inlineStr">
        <is>
          <t>None</t>
        </is>
      </c>
      <c r="AO2085" s="102" t="n">
        <v>0</v>
      </c>
      <c r="AP2085" s="103" t="n">
        <v>0.97</v>
      </c>
      <c r="AQ2085" s="102" t="n">
        <v>60</v>
      </c>
      <c r="AR2085" s="91" t="inlineStr">
        <is>
          <t>N</t>
        </is>
      </c>
      <c r="AS2085" s="104" t="n"/>
      <c r="AT2085" s="92">
        <f>IF(AND(P2085="52-wk high",T2085&gt;=Settings!$B$7),"Y","N")</f>
        <v/>
      </c>
      <c r="AU2085" s="91">
        <f>IF(AND(AD2085&gt;=Settings!$B$8,M2085&gt;0),"Y","N")</f>
        <v/>
      </c>
      <c r="AV2085" s="91">
        <f>IF(OR(AH2085&gt;Settings!$B$9,AI2085&gt;Settings!$B$9),"Y","N")</f>
        <v/>
      </c>
      <c r="AW2085" s="91">
        <f>IF(AJ2085&lt;&gt;"Y","n/a",IF(AND(M2085&gt;0,AK2085&gt;Settings!$B$10),"Y","N"))</f>
        <v/>
      </c>
      <c r="AX2085" s="91">
        <f>IF(AO2085&gt;=Settings!$B$11,"Y","N")</f>
        <v/>
      </c>
      <c r="AY2085" s="99">
        <f>(AT2085="Y")+(AU2085="Y")+(AV2085="Y")+(AW2085="Y")+(AX2085="Y")</f>
        <v/>
      </c>
      <c r="AZ2085" s="94">
        <f>IF(AY2085=0,"None",_xlfn.TEXTJOIN(", ",TRUE(),IF(AT2085="Y","Breakout",""),IF(AU2085="Y","Accumulation",""),IF(AV2085="Y","Institutional buying",""),IF(AW2085="Y","Long buildup",""),IF(AX2085="Y","Momentum leader","")))</f>
        <v/>
      </c>
      <c r="BA2085" s="94">
        <f>IF(BW2085="","","Passes "&amp;AY2085&amp;" of 5 buy-side scans"&amp;IF(G2085="Y","; RED FLAG: filter out using Red flag column",""))</f>
        <v/>
      </c>
      <c r="BB2085" s="91" t="inlineStr">
        <is>
          <t>None</t>
        </is>
      </c>
      <c r="BC2085" s="92" t="inlineStr">
        <is>
          <t>Y</t>
        </is>
      </c>
      <c r="BD2085" s="94" t="inlineStr">
        <is>
          <t>Few traders (&lt;100 unique PAN, 30 days)</t>
        </is>
      </c>
      <c r="BE2085" s="94" t="n"/>
      <c r="BF2085" s="92">
        <f>IF(R2085*100000&gt;=Settings!$B$5,"Y","N")</f>
        <v/>
      </c>
      <c r="BG2085" s="91">
        <f>IF(F2085&gt;Settings!$B$6,"Y","N")</f>
        <v/>
      </c>
      <c r="BH2085" s="97" t="n">
        <v>-15.35</v>
      </c>
      <c r="BI2085" s="96" t="n">
        <v>-2.39</v>
      </c>
      <c r="BJ2085" s="96" t="n">
        <v>-6.96</v>
      </c>
      <c r="BK2085" s="96" t="n">
        <v>4.93</v>
      </c>
      <c r="BL2085" s="96" t="n">
        <v>16.81</v>
      </c>
      <c r="BM2085" s="96" t="n">
        <v>-6.24</v>
      </c>
      <c r="BN2085" s="97" t="n">
        <v>-2.94</v>
      </c>
      <c r="BO2085" s="96" t="n">
        <v>-2.89</v>
      </c>
      <c r="BP2085" s="96" t="n">
        <v>-0.88</v>
      </c>
      <c r="BQ2085" s="96" t="n">
        <v>-0.04</v>
      </c>
      <c r="BR2085" s="91" t="inlineStr">
        <is>
          <t>Mixed</t>
        </is>
      </c>
      <c r="BS2085" s="91" t="inlineStr">
        <is>
          <t>None</t>
        </is>
      </c>
      <c r="BT2085" s="96" t="n">
        <v>37.4</v>
      </c>
      <c r="BU2085" s="91" t="inlineStr">
        <is>
          <t>N</t>
        </is>
      </c>
      <c r="BV2085" s="99">
        <f>IF(OR(BF2085&lt;&gt;"Y",BG2085&lt;&gt;"Y"),"",(AND(ISNUMBER(BQ2085),BQ2085&gt;0))+(BR2085="Stacked up")+(AND(ISNUMBER(BH2085),BH2085&gt;=-Settings!$B$17))+(AND(ISNUMBER(BK2085),ISNUMBER(BM2085),BK2085&gt;0,BM2085&gt;0))+(AND(ISNUMBER(AQ2085),AQ2085&gt;=Settings!$B$18))+(AND(ISNUMBER(BT2085),BT2085&gt;=Settings!$B$19,BT2085&lt;=Settings!$B$20))+(AND(ISNUMBER(AS2085),AS2085&gt;0))+(AND(ISNUMBER(T2085),ISNUMBER(M2085),T2085&gt;=Settings!$B$21,M2085&gt;0))+(AND(ISNUMBER(AD2085),ISNUMBER(M2085),AD2085&gt;=Settings!$B$22,M2085&gt;0))+(AY2085&gt;=1))</f>
        <v/>
      </c>
      <c r="BW2085" s="91">
        <f>IF(OR(AY2085=0,BF2085&lt;&gt;"Y",BG2085&lt;&gt;"Y"),"",1+SUMPRODUCT(($A$6:$A$2604=A2085)*($AY$6:$AY$2604&gt;0)*($BF$6:$BF$2604="Y")*($BG$6:$BG$2604="Y")*(($AY$6:$AY$2604&gt;AY2085)+($AY$6:$AY$2604=AY2085)*($AD$6:$AD$2604&gt;AD2085))))</f>
        <v/>
      </c>
    </row>
    <row r="2086" ht="23.85" customHeight="1" s="55">
      <c r="A2086" s="90" t="n">
        <v>46296</v>
      </c>
      <c r="B2086" s="91" t="inlineStr">
        <is>
          <t>SHIVAMAUTO</t>
        </is>
      </c>
      <c r="C2086" s="91" t="inlineStr">
        <is>
          <t>INE637H01024</t>
        </is>
      </c>
      <c r="D2086" s="91" t="n"/>
      <c r="E2086" s="91" t="inlineStr">
        <is>
          <t>None</t>
        </is>
      </c>
      <c r="F2086" s="93" t="n">
        <v>224</v>
      </c>
      <c r="G2086" s="92" t="inlineStr">
        <is>
          <t>Y</t>
        </is>
      </c>
      <c r="H2086" s="94" t="inlineStr">
        <is>
          <t>Long-term ASM Stage 1; Loss making</t>
        </is>
      </c>
      <c r="I2086" s="91" t="inlineStr">
        <is>
          <t>N</t>
        </is>
      </c>
      <c r="J2086" s="92">
        <f>IF(K2086="","N","Y")</f>
        <v/>
      </c>
      <c r="K2086" s="94">
        <f>_xlfn.TEXTJOIN("; ",TRUE,IF(P2086="52-wk low","52-wk low",""),IF(AND(AD2086&gt;=Settings!$B$12,M2086&lt;0),"Distribution",""),IF(AND(AJ2086="Y",M2086&lt;0,AK2086&lt;-Settings!$B$13),"Long unwinding",""),IF(AND(AJ2086="Y",M2086&lt;0,AK2086&gt;Settings!$B$13),"Short buildup",""))</f>
        <v/>
      </c>
      <c r="L2086" s="95" t="n">
        <v>17.07</v>
      </c>
      <c r="M2086" s="96" t="n">
        <v>0.18</v>
      </c>
      <c r="N2086" s="93" t="n">
        <v>529</v>
      </c>
      <c r="O2086" s="91" t="inlineStr">
        <is>
          <t>None</t>
        </is>
      </c>
      <c r="P2086" s="91" t="inlineStr">
        <is>
          <t>None</t>
        </is>
      </c>
      <c r="Q2086" s="97" t="n">
        <v>0.35</v>
      </c>
      <c r="R2086" s="96" t="n">
        <v>0.98</v>
      </c>
      <c r="S2086" s="96" t="n">
        <v>0.36</v>
      </c>
      <c r="T2086" s="96" t="n">
        <v>0.59</v>
      </c>
      <c r="U2086" s="96" t="n">
        <v>0.8100000000000001</v>
      </c>
      <c r="V2086" s="103" t="n">
        <v>2.26</v>
      </c>
      <c r="W2086" s="102" t="n">
        <v>5</v>
      </c>
      <c r="X2086" s="93" t="n"/>
      <c r="Y2086" s="91" t="inlineStr">
        <is>
          <t>None</t>
        </is>
      </c>
      <c r="Z2086" s="99" t="n">
        <v>70.91</v>
      </c>
      <c r="AA2086" s="96" t="n">
        <v>1.03</v>
      </c>
      <c r="AB2086" s="96" t="n">
        <v>1.03</v>
      </c>
      <c r="AC2086" s="96" t="n">
        <v>0.44</v>
      </c>
      <c r="AD2086" s="96" t="n"/>
      <c r="AE2086" s="96" t="n"/>
      <c r="AF2086" s="103" t="n"/>
      <c r="AG2086" s="91" t="inlineStr">
        <is>
          <t>Drying up</t>
        </is>
      </c>
      <c r="AH2086" s="100" t="n">
        <v>0</v>
      </c>
      <c r="AI2086" s="101" t="n">
        <v>0</v>
      </c>
      <c r="AJ2086" s="92" t="inlineStr">
        <is>
          <t>N</t>
        </is>
      </c>
      <c r="AK2086" s="96" t="n"/>
      <c r="AL2086" s="91" t="inlineStr">
        <is>
          <t>n/a</t>
        </is>
      </c>
      <c r="AM2086" s="93" t="n"/>
      <c r="AN2086" s="92" t="inlineStr">
        <is>
          <t>None</t>
        </is>
      </c>
      <c r="AO2086" s="102" t="n">
        <v>0</v>
      </c>
      <c r="AP2086" s="103" t="n">
        <v>0.65</v>
      </c>
      <c r="AQ2086" s="102" t="n">
        <v>29</v>
      </c>
      <c r="AR2086" s="91" t="inlineStr">
        <is>
          <t>N</t>
        </is>
      </c>
      <c r="AS2086" s="104" t="n"/>
      <c r="AT2086" s="92">
        <f>IF(AND(P2086="52-wk high",T2086&gt;=Settings!$B$7),"Y","N")</f>
        <v/>
      </c>
      <c r="AU2086" s="91">
        <f>IF(AND(AD2086&gt;=Settings!$B$8,M2086&gt;0),"Y","N")</f>
        <v/>
      </c>
      <c r="AV2086" s="91">
        <f>IF(OR(AH2086&gt;Settings!$B$9,AI2086&gt;Settings!$B$9),"Y","N")</f>
        <v/>
      </c>
      <c r="AW2086" s="91">
        <f>IF(AJ2086&lt;&gt;"Y","n/a",IF(AND(M2086&gt;0,AK2086&gt;Settings!$B$10),"Y","N"))</f>
        <v/>
      </c>
      <c r="AX2086" s="91">
        <f>IF(AO2086&gt;=Settings!$B$11,"Y","N")</f>
        <v/>
      </c>
      <c r="AY2086" s="99">
        <f>(AT2086="Y")+(AU2086="Y")+(AV2086="Y")+(AW2086="Y")+(AX2086="Y")</f>
        <v/>
      </c>
      <c r="AZ2086" s="94">
        <f>IF(AY2086=0,"None",_xlfn.TEXTJOIN(", ",TRUE(),IF(AT2086="Y","Breakout",""),IF(AU2086="Y","Accumulation",""),IF(AV2086="Y","Institutional buying",""),IF(AW2086="Y","Long buildup",""),IF(AX2086="Y","Momentum leader","")))</f>
        <v/>
      </c>
      <c r="BA2086" s="94">
        <f>IF(BW2086="","","Passes "&amp;AY2086&amp;" of 5 buy-side scans"&amp;IF(G2086="Y","; RED FLAG: filter out using Red flag column",""))</f>
        <v/>
      </c>
      <c r="BB2086" s="91" t="inlineStr">
        <is>
          <t>None</t>
        </is>
      </c>
      <c r="BC2086" s="92" t="inlineStr">
        <is>
          <t>Y</t>
        </is>
      </c>
      <c r="BD2086" s="94" t="inlineStr">
        <is>
          <t>EPS zero</t>
        </is>
      </c>
      <c r="BE2086" s="94" t="n"/>
      <c r="BF2086" s="92">
        <f>IF(R2086*100000&gt;=Settings!$B$5,"Y","N")</f>
        <v/>
      </c>
      <c r="BG2086" s="91">
        <f>IF(F2086&gt;Settings!$B$6,"Y","N")</f>
        <v/>
      </c>
      <c r="BH2086" s="97" t="n">
        <v>-47.3</v>
      </c>
      <c r="BI2086" s="96" t="n">
        <v>-2.12</v>
      </c>
      <c r="BJ2086" s="96" t="n">
        <v>-4.85</v>
      </c>
      <c r="BK2086" s="96" t="n">
        <v>5.44</v>
      </c>
      <c r="BL2086" s="96" t="n">
        <v>10.49</v>
      </c>
      <c r="BM2086" s="96" t="n">
        <v>-46.13</v>
      </c>
      <c r="BN2086" s="97" t="n">
        <v>-1.06</v>
      </c>
      <c r="BO2086" s="96" t="n">
        <v>-1.28</v>
      </c>
      <c r="BP2086" s="96" t="n">
        <v>-4.02</v>
      </c>
      <c r="BQ2086" s="96" t="n">
        <v>-13.52</v>
      </c>
      <c r="BR2086" s="91" t="inlineStr">
        <is>
          <t>Stacked down</t>
        </is>
      </c>
      <c r="BS2086" s="91" t="inlineStr">
        <is>
          <t>None</t>
        </is>
      </c>
      <c r="BT2086" s="96" t="n">
        <v>47.4</v>
      </c>
      <c r="BU2086" s="91" t="inlineStr">
        <is>
          <t>N</t>
        </is>
      </c>
      <c r="BV2086" s="99">
        <f>IF(OR(BF2086&lt;&gt;"Y",BG2086&lt;&gt;"Y"),"",(AND(ISNUMBER(BQ2086),BQ2086&gt;0))+(BR2086="Stacked up")+(AND(ISNUMBER(BH2086),BH2086&gt;=-Settings!$B$17))+(AND(ISNUMBER(BK2086),ISNUMBER(BM2086),BK2086&gt;0,BM2086&gt;0))+(AND(ISNUMBER(AQ2086),AQ2086&gt;=Settings!$B$18))+(AND(ISNUMBER(BT2086),BT2086&gt;=Settings!$B$19,BT2086&lt;=Settings!$B$20))+(AND(ISNUMBER(AS2086),AS2086&gt;0))+(AND(ISNUMBER(T2086),ISNUMBER(M2086),T2086&gt;=Settings!$B$21,M2086&gt;0))+(AND(ISNUMBER(AD2086),ISNUMBER(M2086),AD2086&gt;=Settings!$B$22,M2086&gt;0))+(AY2086&gt;=1))</f>
        <v/>
      </c>
      <c r="BW2086" s="91">
        <f>IF(OR(AY2086=0,BF2086&lt;&gt;"Y",BG2086&lt;&gt;"Y"),"",1+SUMPRODUCT(($A$6:$A$2604=A2086)*($AY$6:$AY$2604&gt;0)*($BF$6:$BF$2604="Y")*($BG$6:$BG$2604="Y")*(($AY$6:$AY$2604&gt;AY2086)+($AY$6:$AY$2604=AY2086)*($AD$6:$AD$2604&gt;AD2086))))</f>
        <v/>
      </c>
    </row>
    <row r="2087" ht="23.85" customHeight="1" s="55">
      <c r="A2087" s="90" t="n">
        <v>46296</v>
      </c>
      <c r="B2087" s="91" t="inlineStr">
        <is>
          <t>SHIVATEX</t>
        </is>
      </c>
      <c r="C2087" s="91" t="inlineStr">
        <is>
          <t>INE705C01020</t>
        </is>
      </c>
      <c r="D2087" s="91" t="n"/>
      <c r="E2087" s="91" t="inlineStr">
        <is>
          <t>None</t>
        </is>
      </c>
      <c r="F2087" s="93" t="n">
        <v>224</v>
      </c>
      <c r="G2087" s="92" t="inlineStr">
        <is>
          <t>N</t>
        </is>
      </c>
      <c r="H2087" s="94" t="n"/>
      <c r="I2087" s="91" t="inlineStr">
        <is>
          <t>N</t>
        </is>
      </c>
      <c r="J2087" s="92">
        <f>IF(K2087="","N","Y")</f>
        <v/>
      </c>
      <c r="K2087" s="94">
        <f>_xlfn.TEXTJOIN("; ",TRUE,IF(P2087="52-wk low","52-wk low",""),IF(AND(AD2087&gt;=Settings!$B$12,M2087&lt;0),"Distribution",""),IF(AND(AJ2087="Y",M2087&lt;0,AK2087&lt;-Settings!$B$13),"Long unwinding",""),IF(AND(AJ2087="Y",M2087&lt;0,AK2087&gt;Settings!$B$13),"Short buildup",""))</f>
        <v/>
      </c>
      <c r="L2087" s="95" t="n">
        <v>172.6</v>
      </c>
      <c r="M2087" s="96" t="n">
        <v>3.43</v>
      </c>
      <c r="N2087" s="93" t="n">
        <v>103</v>
      </c>
      <c r="O2087" s="91" t="inlineStr">
        <is>
          <t>None</t>
        </is>
      </c>
      <c r="P2087" s="91" t="inlineStr">
        <is>
          <t>None</t>
        </is>
      </c>
      <c r="Q2087" s="97" t="n">
        <v>0.01</v>
      </c>
      <c r="R2087" s="96" t="n">
        <v>0.06</v>
      </c>
      <c r="S2087" s="96" t="n">
        <v>0.12</v>
      </c>
      <c r="T2087" s="96" t="n">
        <v>0.1</v>
      </c>
      <c r="U2087" s="96" t="n">
        <v>0.12</v>
      </c>
      <c r="V2087" s="103" t="n">
        <v>0.9</v>
      </c>
      <c r="W2087" s="102" t="n">
        <v>4</v>
      </c>
      <c r="X2087" s="93" t="n"/>
      <c r="Y2087" s="91" t="inlineStr">
        <is>
          <t>None</t>
        </is>
      </c>
      <c r="Z2087" s="99" t="n">
        <v>100</v>
      </c>
      <c r="AA2087" s="96" t="n">
        <v>1.36</v>
      </c>
      <c r="AB2087" s="96" t="n">
        <v>1.33</v>
      </c>
      <c r="AC2087" s="96" t="n">
        <v>0.18</v>
      </c>
      <c r="AD2087" s="96" t="n">
        <v>0.16</v>
      </c>
      <c r="AE2087" s="96" t="n">
        <v>0.17</v>
      </c>
      <c r="AF2087" s="103" t="n">
        <v>1.01</v>
      </c>
      <c r="AG2087" s="91" t="inlineStr">
        <is>
          <t>Normal</t>
        </is>
      </c>
      <c r="AH2087" s="100" t="n">
        <v>0</v>
      </c>
      <c r="AI2087" s="101" t="n">
        <v>0</v>
      </c>
      <c r="AJ2087" s="92" t="inlineStr">
        <is>
          <t>N</t>
        </is>
      </c>
      <c r="AK2087" s="96" t="n"/>
      <c r="AL2087" s="91" t="inlineStr">
        <is>
          <t>n/a</t>
        </is>
      </c>
      <c r="AM2087" s="93" t="n"/>
      <c r="AN2087" s="92" t="inlineStr">
        <is>
          <t>None</t>
        </is>
      </c>
      <c r="AO2087" s="102" t="n">
        <v>0</v>
      </c>
      <c r="AP2087" s="103" t="n">
        <v>1.07</v>
      </c>
      <c r="AQ2087" s="102" t="n">
        <v>65</v>
      </c>
      <c r="AR2087" s="91" t="inlineStr">
        <is>
          <t>N</t>
        </is>
      </c>
      <c r="AS2087" s="104" t="n"/>
      <c r="AT2087" s="92">
        <f>IF(AND(P2087="52-wk high",T2087&gt;=Settings!$B$7),"Y","N")</f>
        <v/>
      </c>
      <c r="AU2087" s="91">
        <f>IF(AND(AD2087&gt;=Settings!$B$8,M2087&gt;0),"Y","N")</f>
        <v/>
      </c>
      <c r="AV2087" s="91">
        <f>IF(OR(AH2087&gt;Settings!$B$9,AI2087&gt;Settings!$B$9),"Y","N")</f>
        <v/>
      </c>
      <c r="AW2087" s="91">
        <f>IF(AJ2087&lt;&gt;"Y","n/a",IF(AND(M2087&gt;0,AK2087&gt;Settings!$B$10),"Y","N"))</f>
        <v/>
      </c>
      <c r="AX2087" s="91">
        <f>IF(AO2087&gt;=Settings!$B$11,"Y","N")</f>
        <v/>
      </c>
      <c r="AY2087" s="99">
        <f>(AT2087="Y")+(AU2087="Y")+(AV2087="Y")+(AW2087="Y")+(AX2087="Y")</f>
        <v/>
      </c>
      <c r="AZ2087" s="94">
        <f>IF(AY2087=0,"None",_xlfn.TEXTJOIN(", ",TRUE(),IF(AT2087="Y","Breakout",""),IF(AU2087="Y","Accumulation",""),IF(AV2087="Y","Institutional buying",""),IF(AW2087="Y","Long buildup",""),IF(AX2087="Y","Momentum leader","")))</f>
        <v/>
      </c>
      <c r="BA2087" s="94">
        <f>IF(BW2087="","","Passes "&amp;AY2087&amp;" of 5 buy-side scans"&amp;IF(G2087="Y","; RED FLAG: filter out using Red flag column",""))</f>
        <v/>
      </c>
      <c r="BB2087" s="91" t="inlineStr">
        <is>
          <t>None</t>
        </is>
      </c>
      <c r="BC2087" s="92" t="inlineStr">
        <is>
          <t>Y</t>
        </is>
      </c>
      <c r="BD2087" s="94" t="inlineStr">
        <is>
          <t>Few traders (&lt;100 unique PAN, 30 days)</t>
        </is>
      </c>
      <c r="BE2087" s="94" t="n"/>
      <c r="BF2087" s="92">
        <f>IF(R2087*100000&gt;=Settings!$B$5,"Y","N")</f>
        <v/>
      </c>
      <c r="BG2087" s="91">
        <f>IF(F2087&gt;Settings!$B$6,"Y","N")</f>
        <v/>
      </c>
      <c r="BH2087" s="97" t="n">
        <v>-20.8</v>
      </c>
      <c r="BI2087" s="96" t="n">
        <v>0.98</v>
      </c>
      <c r="BJ2087" s="96" t="n">
        <v>-3.21</v>
      </c>
      <c r="BK2087" s="96" t="n">
        <v>17.41</v>
      </c>
      <c r="BL2087" s="96" t="n">
        <v>25.07</v>
      </c>
      <c r="BM2087" s="96" t="n">
        <v>-6.67</v>
      </c>
      <c r="BN2087" s="97" t="n">
        <v>0.57</v>
      </c>
      <c r="BO2087" s="96" t="n">
        <v>2.4</v>
      </c>
      <c r="BP2087" s="96" t="n">
        <v>4.62</v>
      </c>
      <c r="BQ2087" s="96" t="n">
        <v>4.13</v>
      </c>
      <c r="BR2087" s="91" t="inlineStr">
        <is>
          <t>Mixed</t>
        </is>
      </c>
      <c r="BS2087" s="91" t="inlineStr">
        <is>
          <t>None</t>
        </is>
      </c>
      <c r="BT2087" s="96" t="n">
        <v>52.5</v>
      </c>
      <c r="BU2087" s="91" t="inlineStr">
        <is>
          <t>N</t>
        </is>
      </c>
      <c r="BV2087" s="99">
        <f>IF(OR(BF2087&lt;&gt;"Y",BG2087&lt;&gt;"Y"),"",(AND(ISNUMBER(BQ2087),BQ2087&gt;0))+(BR2087="Stacked up")+(AND(ISNUMBER(BH2087),BH2087&gt;=-Settings!$B$17))+(AND(ISNUMBER(BK2087),ISNUMBER(BM2087),BK2087&gt;0,BM2087&gt;0))+(AND(ISNUMBER(AQ2087),AQ2087&gt;=Settings!$B$18))+(AND(ISNUMBER(BT2087),BT2087&gt;=Settings!$B$19,BT2087&lt;=Settings!$B$20))+(AND(ISNUMBER(AS2087),AS2087&gt;0))+(AND(ISNUMBER(T2087),ISNUMBER(M2087),T2087&gt;=Settings!$B$21,M2087&gt;0))+(AND(ISNUMBER(AD2087),ISNUMBER(M2087),AD2087&gt;=Settings!$B$22,M2087&gt;0))+(AY2087&gt;=1))</f>
        <v/>
      </c>
      <c r="BW2087" s="91">
        <f>IF(OR(AY2087=0,BF2087&lt;&gt;"Y",BG2087&lt;&gt;"Y"),"",1+SUMPRODUCT(($A$6:$A$2604=A2087)*($AY$6:$AY$2604&gt;0)*($BF$6:$BF$2604="Y")*($BG$6:$BG$2604="Y")*(($AY$6:$AY$2604&gt;AY2087)+($AY$6:$AY$2604=AY2087)*($AD$6:$AD$2604&gt;AD2087))))</f>
        <v/>
      </c>
    </row>
    <row r="2088" ht="23.85" customHeight="1" s="55">
      <c r="A2088" s="90" t="n">
        <v>46296</v>
      </c>
      <c r="B2088" s="91" t="inlineStr">
        <is>
          <t>VIKASLIFE</t>
        </is>
      </c>
      <c r="C2088" s="91" t="inlineStr">
        <is>
          <t>INE161L01027</t>
        </is>
      </c>
      <c r="D2088" s="91" t="n"/>
      <c r="E2088" s="91" t="inlineStr">
        <is>
          <t>None</t>
        </is>
      </c>
      <c r="F2088" s="93" t="n">
        <v>223</v>
      </c>
      <c r="G2088" s="92" t="inlineStr">
        <is>
          <t>N</t>
        </is>
      </c>
      <c r="H2088" s="94" t="n"/>
      <c r="I2088" s="91" t="inlineStr">
        <is>
          <t>N</t>
        </is>
      </c>
      <c r="J2088" s="92">
        <f>IF(K2088="","N","Y")</f>
        <v/>
      </c>
      <c r="K2088" s="94">
        <f>_xlfn.TEXTJOIN("; ",TRUE,IF(P2088="52-wk low","52-wk low",""),IF(AND(AD2088&gt;=Settings!$B$12,M2088&lt;0),"Distribution",""),IF(AND(AJ2088="Y",M2088&lt;0,AK2088&lt;-Settings!$B$13),"Long unwinding",""),IF(AND(AJ2088="Y",M2088&lt;0,AK2088&gt;Settings!$B$13),"Short buildup",""))</f>
        <v/>
      </c>
      <c r="L2088" s="95" t="n">
        <v>1.2</v>
      </c>
      <c r="M2088" s="96" t="n">
        <v>-0.83</v>
      </c>
      <c r="N2088" s="93" t="n">
        <v>948</v>
      </c>
      <c r="O2088" s="91" t="inlineStr">
        <is>
          <t>None</t>
        </is>
      </c>
      <c r="P2088" s="91" t="inlineStr">
        <is>
          <t>None</t>
        </is>
      </c>
      <c r="Q2088" s="97" t="n">
        <v>28.01</v>
      </c>
      <c r="R2088" s="96" t="n">
        <v>17.42</v>
      </c>
      <c r="S2088" s="96" t="n">
        <v>1.65</v>
      </c>
      <c r="T2088" s="96" t="n">
        <v>1.26</v>
      </c>
      <c r="U2088" s="96" t="n">
        <v>1.39</v>
      </c>
      <c r="V2088" s="103" t="n">
        <v>0.85</v>
      </c>
      <c r="W2088" s="102" t="n">
        <v>1</v>
      </c>
      <c r="X2088" s="93" t="n">
        <v>206</v>
      </c>
      <c r="Y2088" s="91" t="inlineStr">
        <is>
          <t>None</t>
        </is>
      </c>
      <c r="Z2088" s="99" t="n">
        <v>51.59</v>
      </c>
      <c r="AA2088" s="96" t="n">
        <v>0.91</v>
      </c>
      <c r="AB2088" s="96" t="n">
        <v>0.89</v>
      </c>
      <c r="AC2088" s="96" t="n">
        <v>1.51</v>
      </c>
      <c r="AD2088" s="96" t="n">
        <v>1.17</v>
      </c>
      <c r="AE2088" s="96" t="n"/>
      <c r="AF2088" s="103" t="n">
        <v>0.97</v>
      </c>
      <c r="AG2088" s="91" t="inlineStr">
        <is>
          <t>Normal</t>
        </is>
      </c>
      <c r="AH2088" s="100" t="n">
        <v>0</v>
      </c>
      <c r="AI2088" s="101" t="n">
        <v>0</v>
      </c>
      <c r="AJ2088" s="92" t="inlineStr">
        <is>
          <t>N</t>
        </is>
      </c>
      <c r="AK2088" s="96" t="n"/>
      <c r="AL2088" s="91" t="inlineStr">
        <is>
          <t>n/a</t>
        </is>
      </c>
      <c r="AM2088" s="93" t="n"/>
      <c r="AN2088" s="92" t="inlineStr">
        <is>
          <t>None</t>
        </is>
      </c>
      <c r="AO2088" s="102" t="n">
        <v>0</v>
      </c>
      <c r="AP2088" s="103" t="n">
        <v>0.5600000000000001</v>
      </c>
      <c r="AQ2088" s="102" t="n">
        <v>12</v>
      </c>
      <c r="AR2088" s="91" t="inlineStr">
        <is>
          <t>N</t>
        </is>
      </c>
      <c r="AS2088" s="104" t="n"/>
      <c r="AT2088" s="92">
        <f>IF(AND(P2088="52-wk high",T2088&gt;=Settings!$B$7),"Y","N")</f>
        <v/>
      </c>
      <c r="AU2088" s="91">
        <f>IF(AND(AD2088&gt;=Settings!$B$8,M2088&gt;0),"Y","N")</f>
        <v/>
      </c>
      <c r="AV2088" s="91">
        <f>IF(OR(AH2088&gt;Settings!$B$9,AI2088&gt;Settings!$B$9),"Y","N")</f>
        <v/>
      </c>
      <c r="AW2088" s="91">
        <f>IF(AJ2088&lt;&gt;"Y","n/a",IF(AND(M2088&gt;0,AK2088&gt;Settings!$B$10),"Y","N"))</f>
        <v/>
      </c>
      <c r="AX2088" s="91">
        <f>IF(AO2088&gt;=Settings!$B$11,"Y","N")</f>
        <v/>
      </c>
      <c r="AY2088" s="99">
        <f>(AT2088="Y")+(AU2088="Y")+(AV2088="Y")+(AW2088="Y")+(AX2088="Y")</f>
        <v/>
      </c>
      <c r="AZ2088" s="94">
        <f>IF(AY2088=0,"None",_xlfn.TEXTJOIN(", ",TRUE(),IF(AT2088="Y","Breakout",""),IF(AU2088="Y","Accumulation",""),IF(AV2088="Y","Institutional buying",""),IF(AW2088="Y","Long buildup",""),IF(AX2088="Y","Momentum leader","")))</f>
        <v/>
      </c>
      <c r="BA2088" s="94">
        <f>IF(BW2088="","","Passes "&amp;AY2088&amp;" of 5 buy-side scans"&amp;IF(G2088="Y","; RED FLAG: filter out using Red flag column",""))</f>
        <v/>
      </c>
      <c r="BB2088" s="91" t="inlineStr">
        <is>
          <t>None</t>
        </is>
      </c>
      <c r="BC2088" s="92" t="inlineStr">
        <is>
          <t>Y</t>
        </is>
      </c>
      <c r="BD2088" s="94" t="inlineStr">
        <is>
          <t>EPS zero</t>
        </is>
      </c>
      <c r="BE2088" s="94" t="n"/>
      <c r="BF2088" s="92">
        <f>IF(R2088*100000&gt;=Settings!$B$5,"Y","N")</f>
        <v/>
      </c>
      <c r="BG2088" s="91">
        <f>IF(F2088&gt;Settings!$B$6,"Y","N")</f>
        <v/>
      </c>
      <c r="BH2088" s="97" t="n">
        <v>-46.19</v>
      </c>
      <c r="BI2088" s="96" t="n">
        <v>-3.23</v>
      </c>
      <c r="BJ2088" s="96" t="n">
        <v>-4</v>
      </c>
      <c r="BK2088" s="96" t="n">
        <v>-18.37</v>
      </c>
      <c r="BL2088" s="96" t="n">
        <v>-3.23</v>
      </c>
      <c r="BM2088" s="96" t="n">
        <v>-45.45</v>
      </c>
      <c r="BN2088" s="97" t="n">
        <v>-2.87</v>
      </c>
      <c r="BO2088" s="96" t="n">
        <v>-5.63</v>
      </c>
      <c r="BP2088" s="96" t="n">
        <v>-10.64</v>
      </c>
      <c r="BQ2088" s="96" t="n">
        <v>-19.56</v>
      </c>
      <c r="BR2088" s="91" t="inlineStr">
        <is>
          <t>Stacked down</t>
        </is>
      </c>
      <c r="BS2088" s="91" t="inlineStr">
        <is>
          <t>None</t>
        </is>
      </c>
      <c r="BT2088" s="96" t="n">
        <v>37.5</v>
      </c>
      <c r="BU2088" s="91" t="inlineStr">
        <is>
          <t>N</t>
        </is>
      </c>
      <c r="BV2088" s="99">
        <f>IF(OR(BF2088&lt;&gt;"Y",BG2088&lt;&gt;"Y"),"",(AND(ISNUMBER(BQ2088),BQ2088&gt;0))+(BR2088="Stacked up")+(AND(ISNUMBER(BH2088),BH2088&gt;=-Settings!$B$17))+(AND(ISNUMBER(BK2088),ISNUMBER(BM2088),BK2088&gt;0,BM2088&gt;0))+(AND(ISNUMBER(AQ2088),AQ2088&gt;=Settings!$B$18))+(AND(ISNUMBER(BT2088),BT2088&gt;=Settings!$B$19,BT2088&lt;=Settings!$B$20))+(AND(ISNUMBER(AS2088),AS2088&gt;0))+(AND(ISNUMBER(T2088),ISNUMBER(M2088),T2088&gt;=Settings!$B$21,M2088&gt;0))+(AND(ISNUMBER(AD2088),ISNUMBER(M2088),AD2088&gt;=Settings!$B$22,M2088&gt;0))+(AY2088&gt;=1))</f>
        <v/>
      </c>
      <c r="BW2088" s="91">
        <f>IF(OR(AY2088=0,BF2088&lt;&gt;"Y",BG2088&lt;&gt;"Y"),"",1+SUMPRODUCT(($A$6:$A$2604=A2088)*($AY$6:$AY$2604&gt;0)*($BF$6:$BF$2604="Y")*($BG$6:$BG$2604="Y")*(($AY$6:$AY$2604&gt;AY2088)+($AY$6:$AY$2604=AY2088)*($AD$6:$AD$2604&gt;AD2088))))</f>
        <v/>
      </c>
    </row>
    <row r="2089" ht="23.85" customHeight="1" s="55">
      <c r="A2089" s="90" t="n">
        <v>46296</v>
      </c>
      <c r="B2089" s="91" t="inlineStr">
        <is>
          <t>BPL</t>
        </is>
      </c>
      <c r="C2089" s="91" t="inlineStr">
        <is>
          <t>INE110A01019</t>
        </is>
      </c>
      <c r="D2089" s="91" t="n"/>
      <c r="E2089" s="91" t="inlineStr">
        <is>
          <t>None</t>
        </is>
      </c>
      <c r="F2089" s="93" t="n">
        <v>222</v>
      </c>
      <c r="G2089" s="92" t="inlineStr">
        <is>
          <t>Y</t>
        </is>
      </c>
      <c r="H2089" s="94" t="inlineStr">
        <is>
          <t>Promoter pledge / encumbrance &gt; 50%</t>
        </is>
      </c>
      <c r="I2089" s="91" t="inlineStr">
        <is>
          <t>N</t>
        </is>
      </c>
      <c r="J2089" s="92">
        <f>IF(K2089="","N","Y")</f>
        <v/>
      </c>
      <c r="K2089" s="94">
        <f>_xlfn.TEXTJOIN("; ",TRUE,IF(P2089="52-wk low","52-wk low",""),IF(AND(AD2089&gt;=Settings!$B$12,M2089&lt;0),"Distribution",""),IF(AND(AJ2089="Y",M2089&lt;0,AK2089&lt;-Settings!$B$13),"Long unwinding",""),IF(AND(AJ2089="Y",M2089&lt;0,AK2089&gt;Settings!$B$13),"Short buildup",""))</f>
        <v/>
      </c>
      <c r="L2089" s="95" t="n">
        <v>45.29</v>
      </c>
      <c r="M2089" s="96" t="n">
        <v>-0.66</v>
      </c>
      <c r="N2089" s="93" t="n">
        <v>860</v>
      </c>
      <c r="O2089" s="91" t="inlineStr">
        <is>
          <t>None</t>
        </is>
      </c>
      <c r="P2089" s="91" t="inlineStr">
        <is>
          <t>None</t>
        </is>
      </c>
      <c r="Q2089" s="97" t="n">
        <v>0.22</v>
      </c>
      <c r="R2089" s="96" t="n">
        <v>0.54</v>
      </c>
      <c r="S2089" s="96" t="n">
        <v>0.39</v>
      </c>
      <c r="T2089" s="96" t="n">
        <v>0.41</v>
      </c>
      <c r="U2089" s="96" t="n">
        <v>0.34</v>
      </c>
      <c r="V2089" s="103" t="n">
        <v>0.84</v>
      </c>
      <c r="W2089" s="102" t="n">
        <v>4</v>
      </c>
      <c r="X2089" s="93" t="n"/>
      <c r="Y2089" s="91" t="inlineStr">
        <is>
          <t>None</t>
        </is>
      </c>
      <c r="Z2089" s="99" t="n">
        <v>64.56</v>
      </c>
      <c r="AA2089" s="96" t="n">
        <v>1.07</v>
      </c>
      <c r="AB2089" s="96" t="n">
        <v>1.09</v>
      </c>
      <c r="AC2089" s="96" t="n">
        <v>0.45</v>
      </c>
      <c r="AD2089" s="96" t="n">
        <v>0.47</v>
      </c>
      <c r="AE2089" s="96" t="n">
        <v>0.44</v>
      </c>
      <c r="AF2089" s="103" t="n">
        <v>1.09</v>
      </c>
      <c r="AG2089" s="91" t="inlineStr">
        <is>
          <t>Normal</t>
        </is>
      </c>
      <c r="AH2089" s="100" t="n">
        <v>0</v>
      </c>
      <c r="AI2089" s="101" t="n">
        <v>0</v>
      </c>
      <c r="AJ2089" s="92" t="inlineStr">
        <is>
          <t>N</t>
        </is>
      </c>
      <c r="AK2089" s="96" t="n"/>
      <c r="AL2089" s="91" t="inlineStr">
        <is>
          <t>n/a</t>
        </is>
      </c>
      <c r="AM2089" s="93" t="n"/>
      <c r="AN2089" s="92" t="inlineStr">
        <is>
          <t>None</t>
        </is>
      </c>
      <c r="AO2089" s="102" t="n">
        <v>0</v>
      </c>
      <c r="AP2089" s="103" t="n">
        <v>0.62</v>
      </c>
      <c r="AQ2089" s="102" t="n">
        <v>24</v>
      </c>
      <c r="AR2089" s="91" t="inlineStr">
        <is>
          <t>N</t>
        </is>
      </c>
      <c r="AS2089" s="104" t="n"/>
      <c r="AT2089" s="92">
        <f>IF(AND(P2089="52-wk high",T2089&gt;=Settings!$B$7),"Y","N")</f>
        <v/>
      </c>
      <c r="AU2089" s="91">
        <f>IF(AND(AD2089&gt;=Settings!$B$8,M2089&gt;0),"Y","N")</f>
        <v/>
      </c>
      <c r="AV2089" s="91">
        <f>IF(OR(AH2089&gt;Settings!$B$9,AI2089&gt;Settings!$B$9),"Y","N")</f>
        <v/>
      </c>
      <c r="AW2089" s="91">
        <f>IF(AJ2089&lt;&gt;"Y","n/a",IF(AND(M2089&gt;0,AK2089&gt;Settings!$B$10),"Y","N"))</f>
        <v/>
      </c>
      <c r="AX2089" s="91">
        <f>IF(AO2089&gt;=Settings!$B$11,"Y","N")</f>
        <v/>
      </c>
      <c r="AY2089" s="99">
        <f>(AT2089="Y")+(AU2089="Y")+(AV2089="Y")+(AW2089="Y")+(AX2089="Y")</f>
        <v/>
      </c>
      <c r="AZ2089" s="94">
        <f>IF(AY2089=0,"None",_xlfn.TEXTJOIN(", ",TRUE(),IF(AT2089="Y","Breakout",""),IF(AU2089="Y","Accumulation",""),IF(AV2089="Y","Institutional buying",""),IF(AW2089="Y","Long buildup",""),IF(AX2089="Y","Momentum leader","")))</f>
        <v/>
      </c>
      <c r="BA2089" s="94">
        <f>IF(BW2089="","","Passes "&amp;AY2089&amp;" of 5 buy-side scans"&amp;IF(G2089="Y","; RED FLAG: filter out using Red flag column",""))</f>
        <v/>
      </c>
      <c r="BB2089" s="91" t="inlineStr">
        <is>
          <t>None</t>
        </is>
      </c>
      <c r="BC2089" s="92" t="inlineStr">
        <is>
          <t>Y</t>
        </is>
      </c>
      <c r="BD2089" s="94" t="inlineStr">
        <is>
          <t>EPS zero</t>
        </is>
      </c>
      <c r="BE2089" s="94" t="n"/>
      <c r="BF2089" s="92">
        <f>IF(R2089*100000&gt;=Settings!$B$5,"Y","N")</f>
        <v/>
      </c>
      <c r="BG2089" s="91">
        <f>IF(F2089&gt;Settings!$B$6,"Y","N")</f>
        <v/>
      </c>
      <c r="BH2089" s="97" t="n">
        <v>-45.24</v>
      </c>
      <c r="BI2089" s="96" t="n">
        <v>0.98</v>
      </c>
      <c r="BJ2089" s="96" t="n">
        <v>-9.460000000000001</v>
      </c>
      <c r="BK2089" s="96" t="n">
        <v>-20.79</v>
      </c>
      <c r="BL2089" s="96" t="n">
        <v>1.98</v>
      </c>
      <c r="BM2089" s="96" t="n">
        <v>-44.13</v>
      </c>
      <c r="BN2089" s="97" t="n">
        <v>-3.03</v>
      </c>
      <c r="BO2089" s="96" t="n">
        <v>-7.8</v>
      </c>
      <c r="BP2089" s="96" t="n">
        <v>-11.91</v>
      </c>
      <c r="BQ2089" s="96" t="n">
        <v>-18.51</v>
      </c>
      <c r="BR2089" s="91" t="inlineStr">
        <is>
          <t>Stacked down</t>
        </is>
      </c>
      <c r="BS2089" s="91" t="inlineStr">
        <is>
          <t>None</t>
        </is>
      </c>
      <c r="BT2089" s="96" t="n">
        <v>36</v>
      </c>
      <c r="BU2089" s="91" t="inlineStr">
        <is>
          <t>N</t>
        </is>
      </c>
      <c r="BV2089" s="99">
        <f>IF(OR(BF2089&lt;&gt;"Y",BG2089&lt;&gt;"Y"),"",(AND(ISNUMBER(BQ2089),BQ2089&gt;0))+(BR2089="Stacked up")+(AND(ISNUMBER(BH2089),BH2089&gt;=-Settings!$B$17))+(AND(ISNUMBER(BK2089),ISNUMBER(BM2089),BK2089&gt;0,BM2089&gt;0))+(AND(ISNUMBER(AQ2089),AQ2089&gt;=Settings!$B$18))+(AND(ISNUMBER(BT2089),BT2089&gt;=Settings!$B$19,BT2089&lt;=Settings!$B$20))+(AND(ISNUMBER(AS2089),AS2089&gt;0))+(AND(ISNUMBER(T2089),ISNUMBER(M2089),T2089&gt;=Settings!$B$21,M2089&gt;0))+(AND(ISNUMBER(AD2089),ISNUMBER(M2089),AD2089&gt;=Settings!$B$22,M2089&gt;0))+(AY2089&gt;=1))</f>
        <v/>
      </c>
      <c r="BW2089" s="91">
        <f>IF(OR(AY2089=0,BF2089&lt;&gt;"Y",BG2089&lt;&gt;"Y"),"",1+SUMPRODUCT(($A$6:$A$2604=A2089)*($AY$6:$AY$2604&gt;0)*($BF$6:$BF$2604="Y")*($BG$6:$BG$2604="Y")*(($AY$6:$AY$2604&gt;AY2089)+($AY$6:$AY$2604=AY2089)*($AD$6:$AD$2604&gt;AD2089))))</f>
        <v/>
      </c>
    </row>
    <row r="2090" ht="23.85" customHeight="1" s="55">
      <c r="A2090" s="90" t="n">
        <v>46296</v>
      </c>
      <c r="B2090" s="91" t="inlineStr">
        <is>
          <t>HAMPTON</t>
        </is>
      </c>
      <c r="C2090" s="91" t="inlineStr">
        <is>
          <t>INE299D01022</t>
        </is>
      </c>
      <c r="D2090" s="91" t="n"/>
      <c r="E2090" s="91" t="inlineStr">
        <is>
          <t>None</t>
        </is>
      </c>
      <c r="F2090" s="93" t="n">
        <v>222</v>
      </c>
      <c r="G2090" s="92" t="inlineStr">
        <is>
          <t>N</t>
        </is>
      </c>
      <c r="H2090" s="94" t="n"/>
      <c r="I2090" s="91" t="inlineStr">
        <is>
          <t>N</t>
        </is>
      </c>
      <c r="J2090" s="92">
        <f>IF(K2090="","N","Y")</f>
        <v/>
      </c>
      <c r="K2090" s="94">
        <f>_xlfn.TEXTJOIN("; ",TRUE,IF(P2090="52-wk low","52-wk low",""),IF(AND(AD2090&gt;=Settings!$B$12,M2090&lt;0),"Distribution",""),IF(AND(AJ2090="Y",M2090&lt;0,AK2090&lt;-Settings!$B$13),"Long unwinding",""),IF(AND(AJ2090="Y",M2090&lt;0,AK2090&gt;Settings!$B$13),"Short buildup",""))</f>
        <v/>
      </c>
      <c r="L2090" s="95" t="n">
        <v>8.09</v>
      </c>
      <c r="M2090" s="96" t="n">
        <v>0.12</v>
      </c>
      <c r="N2090" s="93" t="n">
        <v>546</v>
      </c>
      <c r="O2090" s="91" t="inlineStr">
        <is>
          <t>None</t>
        </is>
      </c>
      <c r="P2090" s="91" t="inlineStr">
        <is>
          <t>None</t>
        </is>
      </c>
      <c r="Q2090" s="97" t="n">
        <v>0.04</v>
      </c>
      <c r="R2090" s="96" t="n">
        <v>1.4</v>
      </c>
      <c r="S2090" s="96" t="n">
        <v>0.03</v>
      </c>
      <c r="T2090" s="96" t="n"/>
      <c r="U2090" s="96" t="n"/>
      <c r="V2090" s="103" t="n"/>
      <c r="W2090" s="102" t="n"/>
      <c r="X2090" s="93" t="n"/>
      <c r="Y2090" s="91" t="inlineStr">
        <is>
          <t>None</t>
        </is>
      </c>
      <c r="Z2090" s="99" t="n">
        <v>81.59999999999999</v>
      </c>
      <c r="AA2090" s="96" t="n">
        <v>0.91</v>
      </c>
      <c r="AB2090" s="96" t="n"/>
      <c r="AC2090" s="96" t="n">
        <v>0.02</v>
      </c>
      <c r="AD2090" s="96" t="n"/>
      <c r="AE2090" s="96" t="n"/>
      <c r="AF2090" s="103" t="n"/>
      <c r="AG2090" s="91" t="n"/>
      <c r="AH2090" s="100" t="n">
        <v>0</v>
      </c>
      <c r="AI2090" s="101" t="n">
        <v>0</v>
      </c>
      <c r="AJ2090" s="92" t="inlineStr">
        <is>
          <t>N</t>
        </is>
      </c>
      <c r="AK2090" s="96" t="n"/>
      <c r="AL2090" s="91" t="inlineStr">
        <is>
          <t>n/a</t>
        </is>
      </c>
      <c r="AM2090" s="93" t="n"/>
      <c r="AN2090" s="92" t="inlineStr">
        <is>
          <t>None</t>
        </is>
      </c>
      <c r="AO2090" s="102" t="n">
        <v>0</v>
      </c>
      <c r="AP2090" s="103" t="n"/>
      <c r="AQ2090" s="102" t="n"/>
      <c r="AR2090" s="91" t="inlineStr">
        <is>
          <t>N</t>
        </is>
      </c>
      <c r="AS2090" s="104" t="n"/>
      <c r="AT2090" s="92">
        <f>IF(AND(P2090="52-wk high",T2090&gt;=Settings!$B$7),"Y","N")</f>
        <v/>
      </c>
      <c r="AU2090" s="91">
        <f>IF(AND(AD2090&gt;=Settings!$B$8,M2090&gt;0),"Y","N")</f>
        <v/>
      </c>
      <c r="AV2090" s="91">
        <f>IF(OR(AH2090&gt;Settings!$B$9,AI2090&gt;Settings!$B$9),"Y","N")</f>
        <v/>
      </c>
      <c r="AW2090" s="91">
        <f>IF(AJ2090&lt;&gt;"Y","n/a",IF(AND(M2090&gt;0,AK2090&gt;Settings!$B$10),"Y","N"))</f>
        <v/>
      </c>
      <c r="AX2090" s="91">
        <f>IF(AO2090&gt;=Settings!$B$11,"Y","N")</f>
        <v/>
      </c>
      <c r="AY2090" s="99">
        <f>(AT2090="Y")+(AU2090="Y")+(AV2090="Y")+(AW2090="Y")+(AX2090="Y")</f>
        <v/>
      </c>
      <c r="AZ2090" s="94">
        <f>IF(AY2090=0,"None",_xlfn.TEXTJOIN(", ",TRUE(),IF(AT2090="Y","Breakout",""),IF(AU2090="Y","Accumulation",""),IF(AV2090="Y","Institutional buying",""),IF(AW2090="Y","Long buildup",""),IF(AX2090="Y","Momentum leader","")))</f>
        <v/>
      </c>
      <c r="BA2090" s="94">
        <f>IF(BW2090="","","Passes "&amp;AY2090&amp;" of 5 buy-side scans"&amp;IF(G2090="Y","; RED FLAG: filter out using Red flag column",""))</f>
        <v/>
      </c>
      <c r="BB2090" s="91" t="inlineStr">
        <is>
          <t>None</t>
        </is>
      </c>
      <c r="BC2090" s="92" t="inlineStr">
        <is>
          <t>Y</t>
        </is>
      </c>
      <c r="BD2090" s="94" t="inlineStr">
        <is>
          <t>Few traders (&lt;100 unique PAN, 30 days)</t>
        </is>
      </c>
      <c r="BE2090" s="94" t="n"/>
      <c r="BF2090" s="92">
        <f>IF(R2090*100000&gt;=Settings!$B$5,"Y","N")</f>
        <v/>
      </c>
      <c r="BG2090" s="91">
        <f>IF(F2090&gt;Settings!$B$6,"Y","N")</f>
        <v/>
      </c>
      <c r="BH2090" s="97" t="n">
        <v>-16.17</v>
      </c>
      <c r="BI2090" s="96" t="n">
        <v>2.8</v>
      </c>
      <c r="BJ2090" s="96" t="n">
        <v>0.75</v>
      </c>
      <c r="BK2090" s="96" t="n"/>
      <c r="BL2090" s="96" t="n"/>
      <c r="BM2090" s="96" t="n"/>
      <c r="BN2090" s="97" t="n">
        <v>-0.12</v>
      </c>
      <c r="BO2090" s="96" t="n"/>
      <c r="BP2090" s="96" t="n"/>
      <c r="BQ2090" s="96" t="n"/>
      <c r="BR2090" s="91" t="n"/>
      <c r="BS2090" s="91" t="n"/>
      <c r="BT2090" s="96" t="n">
        <v>51</v>
      </c>
      <c r="BU2090" s="91" t="n"/>
      <c r="BV2090" s="99">
        <f>IF(OR(BF2090&lt;&gt;"Y",BG2090&lt;&gt;"Y"),"",(AND(ISNUMBER(BQ2090),BQ2090&gt;0))+(BR2090="Stacked up")+(AND(ISNUMBER(BH2090),BH2090&gt;=-Settings!$B$17))+(AND(ISNUMBER(BK2090),ISNUMBER(BM2090),BK2090&gt;0,BM2090&gt;0))+(AND(ISNUMBER(AQ2090),AQ2090&gt;=Settings!$B$18))+(AND(ISNUMBER(BT2090),BT2090&gt;=Settings!$B$19,BT2090&lt;=Settings!$B$20))+(AND(ISNUMBER(AS2090),AS2090&gt;0))+(AND(ISNUMBER(T2090),ISNUMBER(M2090),T2090&gt;=Settings!$B$21,M2090&gt;0))+(AND(ISNUMBER(AD2090),ISNUMBER(M2090),AD2090&gt;=Settings!$B$22,M2090&gt;0))+(AY2090&gt;=1))</f>
        <v/>
      </c>
      <c r="BW2090" s="91">
        <f>IF(OR(AY2090=0,BF2090&lt;&gt;"Y",BG2090&lt;&gt;"Y"),"",1+SUMPRODUCT(($A$6:$A$2604=A2090)*($AY$6:$AY$2604&gt;0)*($BF$6:$BF$2604="Y")*($BG$6:$BG$2604="Y")*(($AY$6:$AY$2604&gt;AY2090)+($AY$6:$AY$2604=AY2090)*($AD$6:$AD$2604&gt;AD2090))))</f>
        <v/>
      </c>
    </row>
    <row r="2091" ht="23.85" customHeight="1" s="55">
      <c r="A2091" s="90" t="n">
        <v>46296</v>
      </c>
      <c r="B2091" s="91" t="inlineStr">
        <is>
          <t>MANAKALUCO</t>
        </is>
      </c>
      <c r="C2091" s="91" t="inlineStr">
        <is>
          <t>INE859Q01017</t>
        </is>
      </c>
      <c r="D2091" s="91" t="n"/>
      <c r="E2091" s="91" t="inlineStr">
        <is>
          <t>None</t>
        </is>
      </c>
      <c r="F2091" s="93" t="n">
        <v>221</v>
      </c>
      <c r="G2091" s="92" t="inlineStr">
        <is>
          <t>N</t>
        </is>
      </c>
      <c r="H2091" s="94" t="n"/>
      <c r="I2091" s="91" t="inlineStr">
        <is>
          <t>N</t>
        </is>
      </c>
      <c r="J2091" s="92">
        <f>IF(K2091="","N","Y")</f>
        <v/>
      </c>
      <c r="K2091" s="94">
        <f>_xlfn.TEXTJOIN("; ",TRUE,IF(P2091="52-wk low","52-wk low",""),IF(AND(AD2091&gt;=Settings!$B$12,M2091&lt;0),"Distribution",""),IF(AND(AJ2091="Y",M2091&lt;0,AK2091&lt;-Settings!$B$13),"Long unwinding",""),IF(AND(AJ2091="Y",M2091&lt;0,AK2091&gt;Settings!$B$13),"Short buildup",""))</f>
        <v/>
      </c>
      <c r="L2091" s="95" t="n">
        <v>33.76</v>
      </c>
      <c r="M2091" s="96" t="n">
        <v>-1.63</v>
      </c>
      <c r="N2091" s="93" t="n">
        <v>1420</v>
      </c>
      <c r="O2091" s="91" t="inlineStr">
        <is>
          <t>None</t>
        </is>
      </c>
      <c r="P2091" s="91" t="inlineStr">
        <is>
          <t>None</t>
        </is>
      </c>
      <c r="Q2091" s="97" t="n">
        <v>0.43</v>
      </c>
      <c r="R2091" s="96" t="n">
        <v>0.64</v>
      </c>
      <c r="S2091" s="96" t="n">
        <v>0.65</v>
      </c>
      <c r="T2091" s="96" t="n">
        <v>0.36</v>
      </c>
      <c r="U2091" s="96" t="n">
        <v>0.34</v>
      </c>
      <c r="V2091" s="103" t="n">
        <v>0.51</v>
      </c>
      <c r="W2091" s="102" t="n">
        <v>2</v>
      </c>
      <c r="X2091" s="93" t="n"/>
      <c r="Y2091" s="91" t="inlineStr">
        <is>
          <t>None</t>
        </is>
      </c>
      <c r="Z2091" s="99" t="n">
        <v>66.37</v>
      </c>
      <c r="AA2091" s="96" t="n">
        <v>1.02</v>
      </c>
      <c r="AB2091" s="96" t="n">
        <v>1.1</v>
      </c>
      <c r="AC2091" s="96" t="n">
        <v>0.6899999999999999</v>
      </c>
      <c r="AD2091" s="96" t="n">
        <v>0.48</v>
      </c>
      <c r="AE2091" s="96" t="n">
        <v>0.46</v>
      </c>
      <c r="AF2091" s="103" t="n">
        <v>1.27</v>
      </c>
      <c r="AG2091" s="91" t="inlineStr">
        <is>
          <t>Normal</t>
        </is>
      </c>
      <c r="AH2091" s="100" t="n">
        <v>0</v>
      </c>
      <c r="AI2091" s="101" t="n">
        <v>0</v>
      </c>
      <c r="AJ2091" s="92" t="inlineStr">
        <is>
          <t>N</t>
        </is>
      </c>
      <c r="AK2091" s="96" t="n"/>
      <c r="AL2091" s="91" t="inlineStr">
        <is>
          <t>n/a</t>
        </is>
      </c>
      <c r="AM2091" s="93" t="n"/>
      <c r="AN2091" s="92" t="inlineStr">
        <is>
          <t>None</t>
        </is>
      </c>
      <c r="AO2091" s="102" t="n">
        <v>0</v>
      </c>
      <c r="AP2091" s="103" t="n">
        <v>1.21</v>
      </c>
      <c r="AQ2091" s="102" t="n">
        <v>70</v>
      </c>
      <c r="AR2091" s="91" t="inlineStr">
        <is>
          <t>N</t>
        </is>
      </c>
      <c r="AS2091" s="104" t="n"/>
      <c r="AT2091" s="92">
        <f>IF(AND(P2091="52-wk high",T2091&gt;=Settings!$B$7),"Y","N")</f>
        <v/>
      </c>
      <c r="AU2091" s="91">
        <f>IF(AND(AD2091&gt;=Settings!$B$8,M2091&gt;0),"Y","N")</f>
        <v/>
      </c>
      <c r="AV2091" s="91">
        <f>IF(OR(AH2091&gt;Settings!$B$9,AI2091&gt;Settings!$B$9),"Y","N")</f>
        <v/>
      </c>
      <c r="AW2091" s="91">
        <f>IF(AJ2091&lt;&gt;"Y","n/a",IF(AND(M2091&gt;0,AK2091&gt;Settings!$B$10),"Y","N"))</f>
        <v/>
      </c>
      <c r="AX2091" s="91">
        <f>IF(AO2091&gt;=Settings!$B$11,"Y","N")</f>
        <v/>
      </c>
      <c r="AY2091" s="99">
        <f>(AT2091="Y")+(AU2091="Y")+(AV2091="Y")+(AW2091="Y")+(AX2091="Y")</f>
        <v/>
      </c>
      <c r="AZ2091" s="94">
        <f>IF(AY2091=0,"None",_xlfn.TEXTJOIN(", ",TRUE(),IF(AT2091="Y","Breakout",""),IF(AU2091="Y","Accumulation",""),IF(AV2091="Y","Institutional buying",""),IF(AW2091="Y","Long buildup",""),IF(AX2091="Y","Momentum leader","")))</f>
        <v/>
      </c>
      <c r="BA2091" s="94">
        <f>IF(BW2091="","","Passes "&amp;AY2091&amp;" of 5 buy-side scans"&amp;IF(G2091="Y","; RED FLAG: filter out using Red flag column",""))</f>
        <v/>
      </c>
      <c r="BB2091" s="91" t="inlineStr">
        <is>
          <t>None</t>
        </is>
      </c>
      <c r="BC2091" s="92" t="inlineStr">
        <is>
          <t>Y</t>
        </is>
      </c>
      <c r="BD2091" s="94" t="inlineStr">
        <is>
          <t>High-low range &gt;100% in 6 months; High-low range &gt;200% in 365 days; High-low range &gt;150% in 12 months</t>
        </is>
      </c>
      <c r="BE2091" s="94" t="n"/>
      <c r="BF2091" s="92">
        <f>IF(R2091*100000&gt;=Settings!$B$5,"Y","N")</f>
        <v/>
      </c>
      <c r="BG2091" s="91">
        <f>IF(F2091&gt;Settings!$B$6,"Y","N")</f>
        <v/>
      </c>
      <c r="BH2091" s="97" t="n">
        <v>-50.44</v>
      </c>
      <c r="BI2091" s="96" t="n">
        <v>-4.39</v>
      </c>
      <c r="BJ2091" s="96" t="n">
        <v>-11.95</v>
      </c>
      <c r="BK2091" s="96" t="n">
        <v>-5.12</v>
      </c>
      <c r="BL2091" s="96" t="n">
        <v>47.94</v>
      </c>
      <c r="BM2091" s="96" t="n">
        <v>7</v>
      </c>
      <c r="BN2091" s="97" t="n">
        <v>-5.85</v>
      </c>
      <c r="BO2091" s="96" t="n">
        <v>-7.79</v>
      </c>
      <c r="BP2091" s="96" t="n">
        <v>-6.48</v>
      </c>
      <c r="BQ2091" s="96" t="n">
        <v>-2.52</v>
      </c>
      <c r="BR2091" s="91" t="inlineStr">
        <is>
          <t>Mixed</t>
        </is>
      </c>
      <c r="BS2091" s="91" t="inlineStr">
        <is>
          <t>None</t>
        </is>
      </c>
      <c r="BT2091" s="96" t="n">
        <v>30.3</v>
      </c>
      <c r="BU2091" s="91" t="inlineStr">
        <is>
          <t>N</t>
        </is>
      </c>
      <c r="BV2091" s="99">
        <f>IF(OR(BF2091&lt;&gt;"Y",BG2091&lt;&gt;"Y"),"",(AND(ISNUMBER(BQ2091),BQ2091&gt;0))+(BR2091="Stacked up")+(AND(ISNUMBER(BH2091),BH2091&gt;=-Settings!$B$17))+(AND(ISNUMBER(BK2091),ISNUMBER(BM2091),BK2091&gt;0,BM2091&gt;0))+(AND(ISNUMBER(AQ2091),AQ2091&gt;=Settings!$B$18))+(AND(ISNUMBER(BT2091),BT2091&gt;=Settings!$B$19,BT2091&lt;=Settings!$B$20))+(AND(ISNUMBER(AS2091),AS2091&gt;0))+(AND(ISNUMBER(T2091),ISNUMBER(M2091),T2091&gt;=Settings!$B$21,M2091&gt;0))+(AND(ISNUMBER(AD2091),ISNUMBER(M2091),AD2091&gt;=Settings!$B$22,M2091&gt;0))+(AY2091&gt;=1))</f>
        <v/>
      </c>
      <c r="BW2091" s="91">
        <f>IF(OR(AY2091=0,BF2091&lt;&gt;"Y",BG2091&lt;&gt;"Y"),"",1+SUMPRODUCT(($A$6:$A$2604=A2091)*($AY$6:$AY$2604&gt;0)*($BF$6:$BF$2604="Y")*($BG$6:$BG$2604="Y")*(($AY$6:$AY$2604&gt;AY2091)+($AY$6:$AY$2604=AY2091)*($AD$6:$AD$2604&gt;AD2091))))</f>
        <v/>
      </c>
    </row>
    <row r="2092" ht="23.85" customHeight="1" s="55">
      <c r="A2092" s="90" t="n">
        <v>46296</v>
      </c>
      <c r="B2092" s="91" t="inlineStr">
        <is>
          <t>UFO</t>
        </is>
      </c>
      <c r="C2092" s="91" t="inlineStr">
        <is>
          <t>INE527H01019</t>
        </is>
      </c>
      <c r="D2092" s="91" t="n"/>
      <c r="E2092" s="91" t="inlineStr">
        <is>
          <t>None</t>
        </is>
      </c>
      <c r="F2092" s="93" t="n">
        <v>219</v>
      </c>
      <c r="G2092" s="92" t="inlineStr">
        <is>
          <t>N</t>
        </is>
      </c>
      <c r="H2092" s="94" t="n"/>
      <c r="I2092" s="91" t="inlineStr">
        <is>
          <t>N</t>
        </is>
      </c>
      <c r="J2092" s="92">
        <f>IF(K2092="","N","Y")</f>
        <v/>
      </c>
      <c r="K2092" s="94">
        <f>_xlfn.TEXTJOIN("; ",TRUE,IF(P2092="52-wk low","52-wk low",""),IF(AND(AD2092&gt;=Settings!$B$12,M2092&lt;0),"Distribution",""),IF(AND(AJ2092="Y",M2092&lt;0,AK2092&lt;-Settings!$B$13),"Long unwinding",""),IF(AND(AJ2092="Y",M2092&lt;0,AK2092&gt;Settings!$B$13),"Short buildup",""))</f>
        <v/>
      </c>
      <c r="L2092" s="95" t="n">
        <v>56.49</v>
      </c>
      <c r="M2092" s="96" t="n">
        <v>-2.8</v>
      </c>
      <c r="N2092" s="93" t="n">
        <v>2010</v>
      </c>
      <c r="O2092" s="91" t="inlineStr">
        <is>
          <t>None</t>
        </is>
      </c>
      <c r="P2092" s="91" t="inlineStr">
        <is>
          <t>None</t>
        </is>
      </c>
      <c r="Q2092" s="97" t="n">
        <v>0.35</v>
      </c>
      <c r="R2092" s="96" t="n">
        <v>0.29</v>
      </c>
      <c r="S2092" s="96" t="n">
        <v>1.21</v>
      </c>
      <c r="T2092" s="96" t="n">
        <v>1.01</v>
      </c>
      <c r="U2092" s="96" t="n">
        <v>0.7</v>
      </c>
      <c r="V2092" s="103" t="n">
        <v>0.6</v>
      </c>
      <c r="W2092" s="102" t="n">
        <v>2</v>
      </c>
      <c r="X2092" s="93" t="n"/>
      <c r="Y2092" s="91" t="inlineStr">
        <is>
          <t>None</t>
        </is>
      </c>
      <c r="Z2092" s="99" t="n">
        <v>66.52</v>
      </c>
      <c r="AA2092" s="96" t="n">
        <v>0.96</v>
      </c>
      <c r="AB2092" s="96" t="n">
        <v>1.02</v>
      </c>
      <c r="AC2092" s="96" t="n">
        <v>1.18</v>
      </c>
      <c r="AD2092" s="96" t="n">
        <v>1.02</v>
      </c>
      <c r="AE2092" s="96" t="n">
        <v>0.75</v>
      </c>
      <c r="AF2092" s="103" t="n">
        <v>1.1</v>
      </c>
      <c r="AG2092" s="91" t="inlineStr">
        <is>
          <t>Normal</t>
        </is>
      </c>
      <c r="AH2092" s="100" t="n">
        <v>0</v>
      </c>
      <c r="AI2092" s="101" t="n">
        <v>0</v>
      </c>
      <c r="AJ2092" s="92" t="inlineStr">
        <is>
          <t>N</t>
        </is>
      </c>
      <c r="AK2092" s="96" t="n"/>
      <c r="AL2092" s="91" t="inlineStr">
        <is>
          <t>n/a</t>
        </is>
      </c>
      <c r="AM2092" s="93" t="n"/>
      <c r="AN2092" s="92" t="inlineStr">
        <is>
          <t>None</t>
        </is>
      </c>
      <c r="AO2092" s="102" t="n">
        <v>0</v>
      </c>
      <c r="AP2092" s="103" t="n">
        <v>0.6</v>
      </c>
      <c r="AQ2092" s="102" t="n">
        <v>21</v>
      </c>
      <c r="AR2092" s="91" t="inlineStr">
        <is>
          <t>N</t>
        </is>
      </c>
      <c r="AS2092" s="104" t="n"/>
      <c r="AT2092" s="92">
        <f>IF(AND(P2092="52-wk high",T2092&gt;=Settings!$B$7),"Y","N")</f>
        <v/>
      </c>
      <c r="AU2092" s="91">
        <f>IF(AND(AD2092&gt;=Settings!$B$8,M2092&gt;0),"Y","N")</f>
        <v/>
      </c>
      <c r="AV2092" s="91">
        <f>IF(OR(AH2092&gt;Settings!$B$9,AI2092&gt;Settings!$B$9),"Y","N")</f>
        <v/>
      </c>
      <c r="AW2092" s="91">
        <f>IF(AJ2092&lt;&gt;"Y","n/a",IF(AND(M2092&gt;0,AK2092&gt;Settings!$B$10),"Y","N"))</f>
        <v/>
      </c>
      <c r="AX2092" s="91">
        <f>IF(AO2092&gt;=Settings!$B$11,"Y","N")</f>
        <v/>
      </c>
      <c r="AY2092" s="99">
        <f>(AT2092="Y")+(AU2092="Y")+(AV2092="Y")+(AW2092="Y")+(AX2092="Y")</f>
        <v/>
      </c>
      <c r="AZ2092" s="94">
        <f>IF(AY2092=0,"None",_xlfn.TEXTJOIN(", ",TRUE(),IF(AT2092="Y","Breakout",""),IF(AU2092="Y","Accumulation",""),IF(AV2092="Y","Institutional buying",""),IF(AW2092="Y","Long buildup",""),IF(AX2092="Y","Momentum leader","")))</f>
        <v/>
      </c>
      <c r="BA2092" s="94">
        <f>IF(BW2092="","","Passes "&amp;AY2092&amp;" of 5 buy-side scans"&amp;IF(G2092="Y","; RED FLAG: filter out using Red flag column",""))</f>
        <v/>
      </c>
      <c r="BB2092" s="91" t="inlineStr">
        <is>
          <t>None</t>
        </is>
      </c>
      <c r="BC2092" s="92" t="inlineStr">
        <is>
          <t>N</t>
        </is>
      </c>
      <c r="BD2092" s="94" t="n"/>
      <c r="BE2092" s="94" t="n"/>
      <c r="BF2092" s="92">
        <f>IF(R2092*100000&gt;=Settings!$B$5,"Y","N")</f>
        <v/>
      </c>
      <c r="BG2092" s="91">
        <f>IF(F2092&gt;Settings!$B$6,"Y","N")</f>
        <v/>
      </c>
      <c r="BH2092" s="97" t="n">
        <v>-39.24</v>
      </c>
      <c r="BI2092" s="96" t="n">
        <v>-5.11</v>
      </c>
      <c r="BJ2092" s="96" t="n">
        <v>-12.92</v>
      </c>
      <c r="BK2092" s="96" t="n">
        <v>-20.83</v>
      </c>
      <c r="BL2092" s="96" t="n">
        <v>-8.33</v>
      </c>
      <c r="BM2092" s="96" t="n">
        <v>-24.09</v>
      </c>
      <c r="BN2092" s="97" t="n">
        <v>-7.29</v>
      </c>
      <c r="BO2092" s="96" t="n">
        <v>-11.75</v>
      </c>
      <c r="BP2092" s="96" t="n">
        <v>-15.37</v>
      </c>
      <c r="BQ2092" s="96" t="n">
        <v>-18.72</v>
      </c>
      <c r="BR2092" s="91" t="inlineStr">
        <is>
          <t>Stacked down</t>
        </is>
      </c>
      <c r="BS2092" s="91" t="inlineStr">
        <is>
          <t>None</t>
        </is>
      </c>
      <c r="BT2092" s="96" t="n">
        <v>12.3</v>
      </c>
      <c r="BU2092" s="91" t="inlineStr">
        <is>
          <t>N</t>
        </is>
      </c>
      <c r="BV2092" s="99">
        <f>IF(OR(BF2092&lt;&gt;"Y",BG2092&lt;&gt;"Y"),"",(AND(ISNUMBER(BQ2092),BQ2092&gt;0))+(BR2092="Stacked up")+(AND(ISNUMBER(BH2092),BH2092&gt;=-Settings!$B$17))+(AND(ISNUMBER(BK2092),ISNUMBER(BM2092),BK2092&gt;0,BM2092&gt;0))+(AND(ISNUMBER(AQ2092),AQ2092&gt;=Settings!$B$18))+(AND(ISNUMBER(BT2092),BT2092&gt;=Settings!$B$19,BT2092&lt;=Settings!$B$20))+(AND(ISNUMBER(AS2092),AS2092&gt;0))+(AND(ISNUMBER(T2092),ISNUMBER(M2092),T2092&gt;=Settings!$B$21,M2092&gt;0))+(AND(ISNUMBER(AD2092),ISNUMBER(M2092),AD2092&gt;=Settings!$B$22,M2092&gt;0))+(AY2092&gt;=1))</f>
        <v/>
      </c>
      <c r="BW2092" s="91">
        <f>IF(OR(AY2092=0,BF2092&lt;&gt;"Y",BG2092&lt;&gt;"Y"),"",1+SUMPRODUCT(($A$6:$A$2604=A2092)*($AY$6:$AY$2604&gt;0)*($BF$6:$BF$2604="Y")*($BG$6:$BG$2604="Y")*(($AY$6:$AY$2604&gt;AY2092)+($AY$6:$AY$2604=AY2092)*($AD$6:$AD$2604&gt;AD2092))))</f>
        <v/>
      </c>
    </row>
    <row r="2093" ht="23.85" customHeight="1" s="55">
      <c r="A2093" s="90" t="n">
        <v>46296</v>
      </c>
      <c r="B2093" s="91" t="inlineStr">
        <is>
          <t>ALFREDHE</t>
        </is>
      </c>
      <c r="C2093" s="91" t="inlineStr">
        <is>
          <t>INE782D01027</t>
        </is>
      </c>
      <c r="D2093" s="91" t="n"/>
      <c r="E2093" s="91" t="inlineStr">
        <is>
          <t>None</t>
        </is>
      </c>
      <c r="F2093" s="93" t="n">
        <v>218</v>
      </c>
      <c r="G2093" s="92" t="inlineStr">
        <is>
          <t>N</t>
        </is>
      </c>
      <c r="H2093" s="94" t="n"/>
      <c r="I2093" s="91" t="inlineStr">
        <is>
          <t>N</t>
        </is>
      </c>
      <c r="J2093" s="92">
        <f>IF(K2093="","N","Y")</f>
        <v/>
      </c>
      <c r="K2093" s="94">
        <f>_xlfn.TEXTJOIN("; ",TRUE,IF(P2093="52-wk low","52-wk low",""),IF(AND(AD2093&gt;=Settings!$B$12,M2093&lt;0),"Distribution",""),IF(AND(AJ2093="Y",M2093&lt;0,AK2093&lt;-Settings!$B$13),"Long unwinding",""),IF(AND(AJ2093="Y",M2093&lt;0,AK2093&gt;Settings!$B$13),"Short buildup",""))</f>
        <v/>
      </c>
      <c r="L2093" s="95" t="n"/>
      <c r="M2093" s="96" t="n"/>
      <c r="N2093" s="93" t="n"/>
      <c r="O2093" s="91" t="inlineStr">
        <is>
          <t>None</t>
        </is>
      </c>
      <c r="P2093" s="91" t="inlineStr">
        <is>
          <t>missing</t>
        </is>
      </c>
      <c r="Q2093" s="97" t="n"/>
      <c r="R2093" s="96" t="n">
        <v>0</v>
      </c>
      <c r="S2093" s="96" t="n"/>
      <c r="T2093" s="96" t="n"/>
      <c r="U2093" s="96" t="n"/>
      <c r="V2093" s="103" t="n"/>
      <c r="W2093" s="102" t="n"/>
      <c r="X2093" s="93" t="n"/>
      <c r="Y2093" s="91" t="inlineStr">
        <is>
          <t>None</t>
        </is>
      </c>
      <c r="Z2093" s="99" t="n"/>
      <c r="AA2093" s="96" t="n"/>
      <c r="AB2093" s="96" t="n"/>
      <c r="AC2093" s="96" t="n"/>
      <c r="AD2093" s="96" t="n"/>
      <c r="AE2093" s="96" t="n"/>
      <c r="AF2093" s="103" t="n"/>
      <c r="AG2093" s="91" t="n"/>
      <c r="AH2093" s="100" t="n">
        <v>0</v>
      </c>
      <c r="AI2093" s="101" t="n">
        <v>0</v>
      </c>
      <c r="AJ2093" s="92" t="inlineStr">
        <is>
          <t>N</t>
        </is>
      </c>
      <c r="AK2093" s="96" t="n"/>
      <c r="AL2093" s="91" t="inlineStr">
        <is>
          <t>n/a</t>
        </is>
      </c>
      <c r="AM2093" s="93" t="n"/>
      <c r="AN2093" s="92" t="inlineStr">
        <is>
          <t>None</t>
        </is>
      </c>
      <c r="AO2093" s="102" t="n">
        <v>0</v>
      </c>
      <c r="AP2093" s="103" t="n"/>
      <c r="AQ2093" s="102" t="n"/>
      <c r="AR2093" s="91" t="inlineStr">
        <is>
          <t>N</t>
        </is>
      </c>
      <c r="AS2093" s="104" t="n"/>
      <c r="AT2093" s="92">
        <f>IF(AND(P2093="52-wk high",T2093&gt;=Settings!$B$7),"Y","N")</f>
        <v/>
      </c>
      <c r="AU2093" s="91">
        <f>IF(AND(AD2093&gt;=Settings!$B$8,M2093&gt;0),"Y","N")</f>
        <v/>
      </c>
      <c r="AV2093" s="91">
        <f>IF(OR(AH2093&gt;Settings!$B$9,AI2093&gt;Settings!$B$9),"Y","N")</f>
        <v/>
      </c>
      <c r="AW2093" s="91">
        <f>IF(AJ2093&lt;&gt;"Y","n/a",IF(AND(M2093&gt;0,AK2093&gt;Settings!$B$10),"Y","N"))</f>
        <v/>
      </c>
      <c r="AX2093" s="91">
        <f>IF(AO2093&gt;=Settings!$B$11,"Y","N")</f>
        <v/>
      </c>
      <c r="AY2093" s="99">
        <f>(AT2093="Y")+(AU2093="Y")+(AV2093="Y")+(AW2093="Y")+(AX2093="Y")</f>
        <v/>
      </c>
      <c r="AZ2093" s="94">
        <f>IF(AY2093=0,"None",_xlfn.TEXTJOIN(", ",TRUE(),IF(AT2093="Y","Breakout",""),IF(AU2093="Y","Accumulation",""),IF(AV2093="Y","Institutional buying",""),IF(AW2093="Y","Long buildup",""),IF(AX2093="Y","Momentum leader","")))</f>
        <v/>
      </c>
      <c r="BA2093" s="94">
        <f>IF(BW2093="","","Passes "&amp;AY2093&amp;" of 5 buy-side scans"&amp;IF(G2093="Y","; RED FLAG: filter out using Red flag column",""))</f>
        <v/>
      </c>
      <c r="BB2093" s="91" t="inlineStr">
        <is>
          <t>None</t>
        </is>
      </c>
      <c r="BC2093" s="92" t="inlineStr">
        <is>
          <t>Y</t>
        </is>
      </c>
      <c r="BD2093" s="94" t="inlineStr">
        <is>
          <t>Few traders (&lt;100 unique PAN, 30 days)</t>
        </is>
      </c>
      <c r="BE2093" s="94" t="n"/>
      <c r="BF2093" s="92">
        <f>IF(R2093*100000&gt;=Settings!$B$5,"Y","N")</f>
        <v/>
      </c>
      <c r="BG2093" s="91">
        <f>IF(F2093&gt;Settings!$B$6,"Y","N")</f>
        <v/>
      </c>
      <c r="BH2093" s="97" t="n"/>
      <c r="BI2093" s="96" t="n"/>
      <c r="BJ2093" s="96" t="n"/>
      <c r="BK2093" s="96" t="n"/>
      <c r="BL2093" s="96" t="n"/>
      <c r="BM2093" s="96" t="n"/>
      <c r="BN2093" s="97" t="n"/>
      <c r="BO2093" s="96" t="n"/>
      <c r="BP2093" s="96" t="n"/>
      <c r="BQ2093" s="96" t="n"/>
      <c r="BR2093" s="91" t="n"/>
      <c r="BS2093" s="91" t="n"/>
      <c r="BT2093" s="96" t="n"/>
      <c r="BU2093" s="91" t="n"/>
      <c r="BV2093" s="99">
        <f>IF(OR(BF2093&lt;&gt;"Y",BG2093&lt;&gt;"Y"),"",(AND(ISNUMBER(BQ2093),BQ2093&gt;0))+(BR2093="Stacked up")+(AND(ISNUMBER(BH2093),BH2093&gt;=-Settings!$B$17))+(AND(ISNUMBER(BK2093),ISNUMBER(BM2093),BK2093&gt;0,BM2093&gt;0))+(AND(ISNUMBER(AQ2093),AQ2093&gt;=Settings!$B$18))+(AND(ISNUMBER(BT2093),BT2093&gt;=Settings!$B$19,BT2093&lt;=Settings!$B$20))+(AND(ISNUMBER(AS2093),AS2093&gt;0))+(AND(ISNUMBER(T2093),ISNUMBER(M2093),T2093&gt;=Settings!$B$21,M2093&gt;0))+(AND(ISNUMBER(AD2093),ISNUMBER(M2093),AD2093&gt;=Settings!$B$22,M2093&gt;0))+(AY2093&gt;=1))</f>
        <v/>
      </c>
      <c r="BW2093" s="91">
        <f>IF(OR(AY2093=0,BF2093&lt;&gt;"Y",BG2093&lt;&gt;"Y"),"",1+SUMPRODUCT(($A$6:$A$2604=A2093)*($AY$6:$AY$2604&gt;0)*($BF$6:$BF$2604="Y")*($BG$6:$BG$2604="Y")*(($AY$6:$AY$2604&gt;AY2093)+($AY$6:$AY$2604=AY2093)*($AD$6:$AD$2604&gt;AD2093))))</f>
        <v/>
      </c>
    </row>
    <row r="2094" ht="23.85" customHeight="1" s="55">
      <c r="A2094" s="90" t="n">
        <v>46296</v>
      </c>
      <c r="B2094" s="91" t="inlineStr">
        <is>
          <t>SURANAT&amp;P</t>
        </is>
      </c>
      <c r="C2094" s="91" t="inlineStr">
        <is>
          <t>INE130B01031</t>
        </is>
      </c>
      <c r="D2094" s="91" t="n"/>
      <c r="E2094" s="91" t="inlineStr">
        <is>
          <t>None</t>
        </is>
      </c>
      <c r="F2094" s="93" t="n">
        <v>217</v>
      </c>
      <c r="G2094" s="92" t="inlineStr">
        <is>
          <t>N</t>
        </is>
      </c>
      <c r="H2094" s="94" t="n"/>
      <c r="I2094" s="91" t="inlineStr">
        <is>
          <t>N</t>
        </is>
      </c>
      <c r="J2094" s="92">
        <f>IF(K2094="","N","Y")</f>
        <v/>
      </c>
      <c r="K2094" s="94">
        <f>_xlfn.TEXTJOIN("; ",TRUE,IF(P2094="52-wk low","52-wk low",""),IF(AND(AD2094&gt;=Settings!$B$12,M2094&lt;0),"Distribution",""),IF(AND(AJ2094="Y",M2094&lt;0,AK2094&lt;-Settings!$B$13),"Long unwinding",""),IF(AND(AJ2094="Y",M2094&lt;0,AK2094&gt;Settings!$B$13),"Short buildup",""))</f>
        <v/>
      </c>
      <c r="L2094" s="95" t="n">
        <v>15.98</v>
      </c>
      <c r="M2094" s="96" t="n">
        <v>0.88</v>
      </c>
      <c r="N2094" s="93" t="n">
        <v>371</v>
      </c>
      <c r="O2094" s="91" t="inlineStr">
        <is>
          <t>None</t>
        </is>
      </c>
      <c r="P2094" s="91" t="inlineStr">
        <is>
          <t>None</t>
        </is>
      </c>
      <c r="Q2094" s="97" t="n">
        <v>0.29</v>
      </c>
      <c r="R2094" s="96" t="n">
        <v>0.48</v>
      </c>
      <c r="S2094" s="96" t="n">
        <v>0.62</v>
      </c>
      <c r="T2094" s="96" t="n">
        <v>0.46</v>
      </c>
      <c r="U2094" s="96" t="n">
        <v>0.41</v>
      </c>
      <c r="V2094" s="103" t="n">
        <v>0.68</v>
      </c>
      <c r="W2094" s="102" t="n">
        <v>3</v>
      </c>
      <c r="X2094" s="93" t="n"/>
      <c r="Y2094" s="91" t="inlineStr">
        <is>
          <t>None</t>
        </is>
      </c>
      <c r="Z2094" s="99" t="n">
        <v>82.98</v>
      </c>
      <c r="AA2094" s="96" t="n">
        <v>1.07</v>
      </c>
      <c r="AB2094" s="96" t="n">
        <v>1.17</v>
      </c>
      <c r="AC2094" s="96" t="n">
        <v>0.68</v>
      </c>
      <c r="AD2094" s="96" t="n">
        <v>0.57</v>
      </c>
      <c r="AE2094" s="96" t="n">
        <v>0.53</v>
      </c>
      <c r="AF2094" s="103" t="n">
        <v>1.18</v>
      </c>
      <c r="AG2094" s="91" t="inlineStr">
        <is>
          <t>Normal</t>
        </is>
      </c>
      <c r="AH2094" s="100" t="n">
        <v>0</v>
      </c>
      <c r="AI2094" s="101" t="n">
        <v>0</v>
      </c>
      <c r="AJ2094" s="92" t="inlineStr">
        <is>
          <t>N</t>
        </is>
      </c>
      <c r="AK2094" s="96" t="n"/>
      <c r="AL2094" s="91" t="inlineStr">
        <is>
          <t>n/a</t>
        </is>
      </c>
      <c r="AM2094" s="93" t="n"/>
      <c r="AN2094" s="92" t="inlineStr">
        <is>
          <t>None</t>
        </is>
      </c>
      <c r="AO2094" s="102" t="n">
        <v>0</v>
      </c>
      <c r="AP2094" s="103" t="n">
        <v>0.61</v>
      </c>
      <c r="AQ2094" s="102" t="n">
        <v>21</v>
      </c>
      <c r="AR2094" s="91" t="inlineStr">
        <is>
          <t>N</t>
        </is>
      </c>
      <c r="AS2094" s="104" t="n"/>
      <c r="AT2094" s="92">
        <f>IF(AND(P2094="52-wk high",T2094&gt;=Settings!$B$7),"Y","N")</f>
        <v/>
      </c>
      <c r="AU2094" s="91">
        <f>IF(AND(AD2094&gt;=Settings!$B$8,M2094&gt;0),"Y","N")</f>
        <v/>
      </c>
      <c r="AV2094" s="91">
        <f>IF(OR(AH2094&gt;Settings!$B$9,AI2094&gt;Settings!$B$9),"Y","N")</f>
        <v/>
      </c>
      <c r="AW2094" s="91">
        <f>IF(AJ2094&lt;&gt;"Y","n/a",IF(AND(M2094&gt;0,AK2094&gt;Settings!$B$10),"Y","N"))</f>
        <v/>
      </c>
      <c r="AX2094" s="91">
        <f>IF(AO2094&gt;=Settings!$B$11,"Y","N")</f>
        <v/>
      </c>
      <c r="AY2094" s="99">
        <f>(AT2094="Y")+(AU2094="Y")+(AV2094="Y")+(AW2094="Y")+(AX2094="Y")</f>
        <v/>
      </c>
      <c r="AZ2094" s="94">
        <f>IF(AY2094=0,"None",_xlfn.TEXTJOIN(", ",TRUE(),IF(AT2094="Y","Breakout",""),IF(AU2094="Y","Accumulation",""),IF(AV2094="Y","Institutional buying",""),IF(AW2094="Y","Long buildup",""),IF(AX2094="Y","Momentum leader","")))</f>
        <v/>
      </c>
      <c r="BA2094" s="94">
        <f>IF(BW2094="","","Passes "&amp;AY2094&amp;" of 5 buy-side scans"&amp;IF(G2094="Y","; RED FLAG: filter out using Red flag column",""))</f>
        <v/>
      </c>
      <c r="BB2094" s="91" t="inlineStr">
        <is>
          <t>None</t>
        </is>
      </c>
      <c r="BC2094" s="92" t="inlineStr">
        <is>
          <t>N</t>
        </is>
      </c>
      <c r="BD2094" s="94" t="n"/>
      <c r="BE2094" s="94" t="n"/>
      <c r="BF2094" s="92">
        <f>IF(R2094*100000&gt;=Settings!$B$5,"Y","N")</f>
        <v/>
      </c>
      <c r="BG2094" s="91">
        <f>IF(F2094&gt;Settings!$B$6,"Y","N")</f>
        <v/>
      </c>
      <c r="BH2094" s="97" t="n">
        <v>-33.75</v>
      </c>
      <c r="BI2094" s="96" t="n">
        <v>0.57</v>
      </c>
      <c r="BJ2094" s="96" t="n">
        <v>-0.62</v>
      </c>
      <c r="BK2094" s="96" t="n">
        <v>-18.22</v>
      </c>
      <c r="BL2094" s="96" t="n">
        <v>-5.05</v>
      </c>
      <c r="BM2094" s="96" t="n">
        <v>-27.4</v>
      </c>
      <c r="BN2094" s="97" t="n">
        <v>-0.54</v>
      </c>
      <c r="BO2094" s="96" t="n">
        <v>-3.69</v>
      </c>
      <c r="BP2094" s="96" t="n">
        <v>-7.29</v>
      </c>
      <c r="BQ2094" s="96" t="n">
        <v>-11.85</v>
      </c>
      <c r="BR2094" s="91" t="inlineStr">
        <is>
          <t>Stacked down</t>
        </is>
      </c>
      <c r="BS2094" s="91" t="inlineStr">
        <is>
          <t>None</t>
        </is>
      </c>
      <c r="BT2094" s="96" t="n">
        <v>48.1</v>
      </c>
      <c r="BU2094" s="91" t="inlineStr">
        <is>
          <t>N</t>
        </is>
      </c>
      <c r="BV2094" s="99">
        <f>IF(OR(BF2094&lt;&gt;"Y",BG2094&lt;&gt;"Y"),"",(AND(ISNUMBER(BQ2094),BQ2094&gt;0))+(BR2094="Stacked up")+(AND(ISNUMBER(BH2094),BH2094&gt;=-Settings!$B$17))+(AND(ISNUMBER(BK2094),ISNUMBER(BM2094),BK2094&gt;0,BM2094&gt;0))+(AND(ISNUMBER(AQ2094),AQ2094&gt;=Settings!$B$18))+(AND(ISNUMBER(BT2094),BT2094&gt;=Settings!$B$19,BT2094&lt;=Settings!$B$20))+(AND(ISNUMBER(AS2094),AS2094&gt;0))+(AND(ISNUMBER(T2094),ISNUMBER(M2094),T2094&gt;=Settings!$B$21,M2094&gt;0))+(AND(ISNUMBER(AD2094),ISNUMBER(M2094),AD2094&gt;=Settings!$B$22,M2094&gt;0))+(AY2094&gt;=1))</f>
        <v/>
      </c>
      <c r="BW2094" s="91">
        <f>IF(OR(AY2094=0,BF2094&lt;&gt;"Y",BG2094&lt;&gt;"Y"),"",1+SUMPRODUCT(($A$6:$A$2604=A2094)*($AY$6:$AY$2604&gt;0)*($BF$6:$BF$2604="Y")*($BG$6:$BG$2604="Y")*(($AY$6:$AY$2604&gt;AY2094)+($AY$6:$AY$2604=AY2094)*($AD$6:$AD$2604&gt;AD2094))))</f>
        <v/>
      </c>
    </row>
    <row r="2095" ht="23.85" customHeight="1" s="55">
      <c r="A2095" s="90" t="n">
        <v>46296</v>
      </c>
      <c r="B2095" s="91" t="inlineStr">
        <is>
          <t>MLKFOOD</t>
        </is>
      </c>
      <c r="C2095" s="91" t="inlineStr">
        <is>
          <t>INE588G01021</t>
        </is>
      </c>
      <c r="D2095" s="91" t="n"/>
      <c r="E2095" s="91" t="inlineStr">
        <is>
          <t>None</t>
        </is>
      </c>
      <c r="F2095" s="93" t="n">
        <v>215</v>
      </c>
      <c r="G2095" s="92" t="inlineStr">
        <is>
          <t>N</t>
        </is>
      </c>
      <c r="H2095" s="94" t="n"/>
      <c r="I2095" s="91" t="inlineStr">
        <is>
          <t>N</t>
        </is>
      </c>
      <c r="J2095" s="92">
        <f>IF(K2095="","N","Y")</f>
        <v/>
      </c>
      <c r="K2095" s="94">
        <f>_xlfn.TEXTJOIN("; ",TRUE,IF(P2095="52-wk low","52-wk low",""),IF(AND(AD2095&gt;=Settings!$B$12,M2095&lt;0),"Distribution",""),IF(AND(AJ2095="Y",M2095&lt;0,AK2095&lt;-Settings!$B$13),"Long unwinding",""),IF(AND(AJ2095="Y",M2095&lt;0,AK2095&gt;Settings!$B$13),"Short buildup",""))</f>
        <v/>
      </c>
      <c r="L2095" s="95" t="n">
        <v>84.13</v>
      </c>
      <c r="M2095" s="96" t="n">
        <v>0.92</v>
      </c>
      <c r="N2095" s="93" t="n">
        <v>356</v>
      </c>
      <c r="O2095" s="91" t="inlineStr">
        <is>
          <t>None</t>
        </is>
      </c>
      <c r="P2095" s="91" t="inlineStr">
        <is>
          <t>None</t>
        </is>
      </c>
      <c r="Q2095" s="97" t="n">
        <v>0.1</v>
      </c>
      <c r="R2095" s="96" t="n">
        <v>0.04</v>
      </c>
      <c r="S2095" s="96" t="n">
        <v>2.55</v>
      </c>
      <c r="T2095" s="96" t="n"/>
      <c r="U2095" s="96" t="n"/>
      <c r="V2095" s="103" t="n"/>
      <c r="W2095" s="102" t="n"/>
      <c r="X2095" s="93" t="n"/>
      <c r="Y2095" s="91" t="inlineStr">
        <is>
          <t>None</t>
        </is>
      </c>
      <c r="Z2095" s="99" t="n">
        <v>63.29</v>
      </c>
      <c r="AA2095" s="96" t="n">
        <v>0.9</v>
      </c>
      <c r="AB2095" s="96" t="n"/>
      <c r="AC2095" s="96" t="n">
        <v>2.31</v>
      </c>
      <c r="AD2095" s="96" t="n"/>
      <c r="AE2095" s="96" t="n"/>
      <c r="AF2095" s="103" t="n"/>
      <c r="AG2095" s="91" t="n"/>
      <c r="AH2095" s="100" t="n">
        <v>0</v>
      </c>
      <c r="AI2095" s="101" t="n">
        <v>0</v>
      </c>
      <c r="AJ2095" s="92" t="inlineStr">
        <is>
          <t>N</t>
        </is>
      </c>
      <c r="AK2095" s="96" t="n"/>
      <c r="AL2095" s="91" t="inlineStr">
        <is>
          <t>n/a</t>
        </is>
      </c>
      <c r="AM2095" s="93" t="n"/>
      <c r="AN2095" s="92" t="inlineStr">
        <is>
          <t>None</t>
        </is>
      </c>
      <c r="AO2095" s="102" t="n">
        <v>0</v>
      </c>
      <c r="AP2095" s="103" t="n"/>
      <c r="AQ2095" s="102" t="n"/>
      <c r="AR2095" s="91" t="inlineStr">
        <is>
          <t>N</t>
        </is>
      </c>
      <c r="AS2095" s="104" t="n"/>
      <c r="AT2095" s="92">
        <f>IF(AND(P2095="52-wk high",T2095&gt;=Settings!$B$7),"Y","N")</f>
        <v/>
      </c>
      <c r="AU2095" s="91">
        <f>IF(AND(AD2095&gt;=Settings!$B$8,M2095&gt;0),"Y","N")</f>
        <v/>
      </c>
      <c r="AV2095" s="91">
        <f>IF(OR(AH2095&gt;Settings!$B$9,AI2095&gt;Settings!$B$9),"Y","N")</f>
        <v/>
      </c>
      <c r="AW2095" s="91">
        <f>IF(AJ2095&lt;&gt;"Y","n/a",IF(AND(M2095&gt;0,AK2095&gt;Settings!$B$10),"Y","N"))</f>
        <v/>
      </c>
      <c r="AX2095" s="91">
        <f>IF(AO2095&gt;=Settings!$B$11,"Y","N")</f>
        <v/>
      </c>
      <c r="AY2095" s="99">
        <f>(AT2095="Y")+(AU2095="Y")+(AV2095="Y")+(AW2095="Y")+(AX2095="Y")</f>
        <v/>
      </c>
      <c r="AZ2095" s="94">
        <f>IF(AY2095=0,"None",_xlfn.TEXTJOIN(", ",TRUE(),IF(AT2095="Y","Breakout",""),IF(AU2095="Y","Accumulation",""),IF(AV2095="Y","Institutional buying",""),IF(AW2095="Y","Long buildup",""),IF(AX2095="Y","Momentum leader","")))</f>
        <v/>
      </c>
      <c r="BA2095" s="94">
        <f>IF(BW2095="","","Passes "&amp;AY2095&amp;" of 5 buy-side scans"&amp;IF(G2095="Y","; RED FLAG: filter out using Red flag column",""))</f>
        <v/>
      </c>
      <c r="BB2095" s="91" t="inlineStr">
        <is>
          <t>None</t>
        </is>
      </c>
      <c r="BC2095" s="92" t="inlineStr">
        <is>
          <t>Y</t>
        </is>
      </c>
      <c r="BD2095" s="94" t="inlineStr">
        <is>
          <t>Few traders (&lt;100 unique PAN, 30 days)</t>
        </is>
      </c>
      <c r="BE2095" s="94" t="n"/>
      <c r="BF2095" s="92">
        <f>IF(R2095*100000&gt;=Settings!$B$5,"Y","N")</f>
        <v/>
      </c>
      <c r="BG2095" s="91">
        <f>IF(F2095&gt;Settings!$B$6,"Y","N")</f>
        <v/>
      </c>
      <c r="BH2095" s="97" t="n">
        <v>-9.539999999999999</v>
      </c>
      <c r="BI2095" s="96" t="n">
        <v>1.22</v>
      </c>
      <c r="BJ2095" s="96" t="n">
        <v>0.3</v>
      </c>
      <c r="BK2095" s="96" t="n"/>
      <c r="BL2095" s="96" t="n"/>
      <c r="BM2095" s="96" t="n"/>
      <c r="BN2095" s="97" t="n">
        <v>1.5</v>
      </c>
      <c r="BO2095" s="96" t="n"/>
      <c r="BP2095" s="96" t="n"/>
      <c r="BQ2095" s="96" t="n"/>
      <c r="BR2095" s="91" t="n"/>
      <c r="BS2095" s="91" t="n"/>
      <c r="BT2095" s="96" t="n">
        <v>52.8</v>
      </c>
      <c r="BU2095" s="91" t="n"/>
      <c r="BV2095" s="99">
        <f>IF(OR(BF2095&lt;&gt;"Y",BG2095&lt;&gt;"Y"),"",(AND(ISNUMBER(BQ2095),BQ2095&gt;0))+(BR2095="Stacked up")+(AND(ISNUMBER(BH2095),BH2095&gt;=-Settings!$B$17))+(AND(ISNUMBER(BK2095),ISNUMBER(BM2095),BK2095&gt;0,BM2095&gt;0))+(AND(ISNUMBER(AQ2095),AQ2095&gt;=Settings!$B$18))+(AND(ISNUMBER(BT2095),BT2095&gt;=Settings!$B$19,BT2095&lt;=Settings!$B$20))+(AND(ISNUMBER(AS2095),AS2095&gt;0))+(AND(ISNUMBER(T2095),ISNUMBER(M2095),T2095&gt;=Settings!$B$21,M2095&gt;0))+(AND(ISNUMBER(AD2095),ISNUMBER(M2095),AD2095&gt;=Settings!$B$22,M2095&gt;0))+(AY2095&gt;=1))</f>
        <v/>
      </c>
      <c r="BW2095" s="91">
        <f>IF(OR(AY2095=0,BF2095&lt;&gt;"Y",BG2095&lt;&gt;"Y"),"",1+SUMPRODUCT(($A$6:$A$2604=A2095)*($AY$6:$AY$2604&gt;0)*($BF$6:$BF$2604="Y")*($BG$6:$BG$2604="Y")*(($AY$6:$AY$2604&gt;AY2095)+($AY$6:$AY$2604=AY2095)*($AD$6:$AD$2604&gt;AD2095))))</f>
        <v/>
      </c>
    </row>
    <row r="2096" ht="23.85" customHeight="1" s="55">
      <c r="A2096" s="90" t="n">
        <v>46296</v>
      </c>
      <c r="B2096" s="91" t="inlineStr">
        <is>
          <t>PAVNAIND</t>
        </is>
      </c>
      <c r="C2096" s="91" t="inlineStr">
        <is>
          <t>INE07S101038</t>
        </is>
      </c>
      <c r="D2096" s="91" t="n"/>
      <c r="E2096" s="91" t="inlineStr">
        <is>
          <t>None</t>
        </is>
      </c>
      <c r="F2096" s="93" t="n">
        <v>214</v>
      </c>
      <c r="G2096" s="92" t="inlineStr">
        <is>
          <t>N</t>
        </is>
      </c>
      <c r="H2096" s="94" t="n"/>
      <c r="I2096" s="91" t="inlineStr">
        <is>
          <t>N</t>
        </is>
      </c>
      <c r="J2096" s="92">
        <f>IF(K2096="","N","Y")</f>
        <v/>
      </c>
      <c r="K2096" s="94">
        <f>_xlfn.TEXTJOIN("; ",TRUE,IF(P2096="52-wk low","52-wk low",""),IF(AND(AD2096&gt;=Settings!$B$12,M2096&lt;0),"Distribution",""),IF(AND(AJ2096="Y",M2096&lt;0,AK2096&lt;-Settings!$B$13),"Long unwinding",""),IF(AND(AJ2096="Y",M2096&lt;0,AK2096&gt;Settings!$B$13),"Short buildup",""))</f>
        <v/>
      </c>
      <c r="L2096" s="95" t="n">
        <v>15.36</v>
      </c>
      <c r="M2096" s="96" t="n">
        <v>-0.65</v>
      </c>
      <c r="N2096" s="93" t="n">
        <v>858</v>
      </c>
      <c r="O2096" s="91" t="inlineStr">
        <is>
          <t>None</t>
        </is>
      </c>
      <c r="P2096" s="91" t="inlineStr">
        <is>
          <t>None</t>
        </is>
      </c>
      <c r="Q2096" s="97" t="n">
        <v>0.29</v>
      </c>
      <c r="R2096" s="96" t="n">
        <v>1.05</v>
      </c>
      <c r="S2096" s="96" t="n">
        <v>0.27</v>
      </c>
      <c r="T2096" s="96" t="n">
        <v>0.29</v>
      </c>
      <c r="U2096" s="96" t="n">
        <v>0.38</v>
      </c>
      <c r="V2096" s="103" t="n">
        <v>1.39</v>
      </c>
      <c r="W2096" s="102" t="n">
        <v>8</v>
      </c>
      <c r="X2096" s="93" t="n"/>
      <c r="Y2096" s="91" t="inlineStr">
        <is>
          <t>None</t>
        </is>
      </c>
      <c r="Z2096" s="99" t="n">
        <v>74.48</v>
      </c>
      <c r="AA2096" s="96" t="n">
        <v>1.12</v>
      </c>
      <c r="AB2096" s="96" t="n">
        <v>1.08</v>
      </c>
      <c r="AC2096" s="96" t="n">
        <v>0.32</v>
      </c>
      <c r="AD2096" s="96" t="n">
        <v>0.33</v>
      </c>
      <c r="AE2096" s="96" t="n"/>
      <c r="AF2096" s="103" t="n"/>
      <c r="AG2096" s="91" t="inlineStr">
        <is>
          <t>No delivery data</t>
        </is>
      </c>
      <c r="AH2096" s="100" t="n">
        <v>0</v>
      </c>
      <c r="AI2096" s="101" t="n">
        <v>0</v>
      </c>
      <c r="AJ2096" s="92" t="inlineStr">
        <is>
          <t>N</t>
        </is>
      </c>
      <c r="AK2096" s="96" t="n"/>
      <c r="AL2096" s="91" t="inlineStr">
        <is>
          <t>n/a</t>
        </is>
      </c>
      <c r="AM2096" s="93" t="n"/>
      <c r="AN2096" s="92" t="inlineStr">
        <is>
          <t>None</t>
        </is>
      </c>
      <c r="AO2096" s="102" t="n">
        <v>0</v>
      </c>
      <c r="AP2096" s="103" t="n">
        <v>0.59</v>
      </c>
      <c r="AQ2096" s="102" t="n">
        <v>19</v>
      </c>
      <c r="AR2096" s="91" t="inlineStr">
        <is>
          <t>N</t>
        </is>
      </c>
      <c r="AS2096" s="104" t="n"/>
      <c r="AT2096" s="92">
        <f>IF(AND(P2096="52-wk high",T2096&gt;=Settings!$B$7),"Y","N")</f>
        <v/>
      </c>
      <c r="AU2096" s="91">
        <f>IF(AND(AD2096&gt;=Settings!$B$8,M2096&gt;0),"Y","N")</f>
        <v/>
      </c>
      <c r="AV2096" s="91">
        <f>IF(OR(AH2096&gt;Settings!$B$9,AI2096&gt;Settings!$B$9),"Y","N")</f>
        <v/>
      </c>
      <c r="AW2096" s="91">
        <f>IF(AJ2096&lt;&gt;"Y","n/a",IF(AND(M2096&gt;0,AK2096&gt;Settings!$B$10),"Y","N"))</f>
        <v/>
      </c>
      <c r="AX2096" s="91">
        <f>IF(AO2096&gt;=Settings!$B$11,"Y","N")</f>
        <v/>
      </c>
      <c r="AY2096" s="99">
        <f>(AT2096="Y")+(AU2096="Y")+(AV2096="Y")+(AW2096="Y")+(AX2096="Y")</f>
        <v/>
      </c>
      <c r="AZ2096" s="94">
        <f>IF(AY2096=0,"None",_xlfn.TEXTJOIN(", ",TRUE(),IF(AT2096="Y","Breakout",""),IF(AU2096="Y","Accumulation",""),IF(AV2096="Y","Institutional buying",""),IF(AW2096="Y","Long buildup",""),IF(AX2096="Y","Momentum leader","")))</f>
        <v/>
      </c>
      <c r="BA2096" s="94">
        <f>IF(BW2096="","","Passes "&amp;AY2096&amp;" of 5 buy-side scans"&amp;IF(G2096="Y","; RED FLAG: filter out using Red flag column",""))</f>
        <v/>
      </c>
      <c r="BB2096" s="91" t="inlineStr">
        <is>
          <t>None</t>
        </is>
      </c>
      <c r="BC2096" s="92" t="inlineStr">
        <is>
          <t>Y</t>
        </is>
      </c>
      <c r="BD2096" s="94" t="inlineStr">
        <is>
          <t>High-low range &gt;150% in 12 months</t>
        </is>
      </c>
      <c r="BE2096" s="94" t="n"/>
      <c r="BF2096" s="92">
        <f>IF(R2096*100000&gt;=Settings!$B$5,"Y","N")</f>
        <v/>
      </c>
      <c r="BG2096" s="91">
        <f>IF(F2096&gt;Settings!$B$6,"Y","N")</f>
        <v/>
      </c>
      <c r="BH2096" s="97" t="n">
        <v>-63.69</v>
      </c>
      <c r="BI2096" s="96" t="n">
        <v>0.46</v>
      </c>
      <c r="BJ2096" s="96" t="n">
        <v>-10.54</v>
      </c>
      <c r="BK2096" s="96" t="n">
        <v>-14</v>
      </c>
      <c r="BL2096" s="96" t="n">
        <v>-3.15</v>
      </c>
      <c r="BM2096" s="96" t="n">
        <v>-60</v>
      </c>
      <c r="BN2096" s="97" t="n">
        <v>-3.15</v>
      </c>
      <c r="BO2096" s="96" t="n">
        <v>-7.79</v>
      </c>
      <c r="BP2096" s="96" t="n">
        <v>-12.96</v>
      </c>
      <c r="BQ2096" s="96" t="n">
        <v>-25.02</v>
      </c>
      <c r="BR2096" s="91" t="inlineStr">
        <is>
          <t>Stacked down</t>
        </is>
      </c>
      <c r="BS2096" s="91" t="inlineStr">
        <is>
          <t>None</t>
        </is>
      </c>
      <c r="BT2096" s="96" t="n">
        <v>40.3</v>
      </c>
      <c r="BU2096" s="91" t="inlineStr">
        <is>
          <t>N</t>
        </is>
      </c>
      <c r="BV2096" s="99">
        <f>IF(OR(BF2096&lt;&gt;"Y",BG2096&lt;&gt;"Y"),"",(AND(ISNUMBER(BQ2096),BQ2096&gt;0))+(BR2096="Stacked up")+(AND(ISNUMBER(BH2096),BH2096&gt;=-Settings!$B$17))+(AND(ISNUMBER(BK2096),ISNUMBER(BM2096),BK2096&gt;0,BM2096&gt;0))+(AND(ISNUMBER(AQ2096),AQ2096&gt;=Settings!$B$18))+(AND(ISNUMBER(BT2096),BT2096&gt;=Settings!$B$19,BT2096&lt;=Settings!$B$20))+(AND(ISNUMBER(AS2096),AS2096&gt;0))+(AND(ISNUMBER(T2096),ISNUMBER(M2096),T2096&gt;=Settings!$B$21,M2096&gt;0))+(AND(ISNUMBER(AD2096),ISNUMBER(M2096),AD2096&gt;=Settings!$B$22,M2096&gt;0))+(AY2096&gt;=1))</f>
        <v/>
      </c>
      <c r="BW2096" s="91">
        <f>IF(OR(AY2096=0,BF2096&lt;&gt;"Y",BG2096&lt;&gt;"Y"),"",1+SUMPRODUCT(($A$6:$A$2604=A2096)*($AY$6:$AY$2604&gt;0)*($BF$6:$BF$2604="Y")*($BG$6:$BG$2604="Y")*(($AY$6:$AY$2604&gt;AY2096)+($AY$6:$AY$2604=AY2096)*($AD$6:$AD$2604&gt;AD2096))))</f>
        <v/>
      </c>
    </row>
    <row r="2097" ht="23.85" customHeight="1" s="55">
      <c r="A2097" s="90" t="n">
        <v>46296</v>
      </c>
      <c r="B2097" s="91" t="inlineStr">
        <is>
          <t>RMC</t>
        </is>
      </c>
      <c r="C2097" s="91" t="inlineStr">
        <is>
          <t>INE655V01019</t>
        </is>
      </c>
      <c r="D2097" s="91" t="n"/>
      <c r="E2097" s="91" t="inlineStr">
        <is>
          <t>None</t>
        </is>
      </c>
      <c r="F2097" s="93" t="n">
        <v>214</v>
      </c>
      <c r="G2097" s="92" t="inlineStr">
        <is>
          <t>N</t>
        </is>
      </c>
      <c r="H2097" s="94" t="n"/>
      <c r="I2097" s="91" t="inlineStr">
        <is>
          <t>N</t>
        </is>
      </c>
      <c r="J2097" s="92">
        <f>IF(K2097="","N","Y")</f>
        <v/>
      </c>
      <c r="K2097" s="94">
        <f>_xlfn.TEXTJOIN("; ",TRUE,IF(P2097="52-wk low","52-wk low",""),IF(AND(AD2097&gt;=Settings!$B$12,M2097&lt;0),"Distribution",""),IF(AND(AJ2097="Y",M2097&lt;0,AK2097&lt;-Settings!$B$13),"Long unwinding",""),IF(AND(AJ2097="Y",M2097&lt;0,AK2097&gt;Settings!$B$13),"Short buildup",""))</f>
        <v/>
      </c>
      <c r="L2097" s="95" t="n">
        <v>202.57</v>
      </c>
      <c r="M2097" s="96" t="n">
        <v>-3.34</v>
      </c>
      <c r="N2097" s="93" t="n">
        <v>2179</v>
      </c>
      <c r="O2097" s="91" t="inlineStr">
        <is>
          <t>None</t>
        </is>
      </c>
      <c r="P2097" s="91" t="inlineStr">
        <is>
          <t>None</t>
        </is>
      </c>
      <c r="Q2097" s="97" t="n">
        <v>0.5</v>
      </c>
      <c r="R2097" s="96" t="n">
        <v>0.52</v>
      </c>
      <c r="S2097" s="96" t="n">
        <v>0.9399999999999999</v>
      </c>
      <c r="T2097" s="96" t="n">
        <v>0.6</v>
      </c>
      <c r="U2097" s="96" t="n">
        <v>0.84</v>
      </c>
      <c r="V2097" s="103" t="n">
        <v>0.86</v>
      </c>
      <c r="W2097" s="102" t="n">
        <v>4</v>
      </c>
      <c r="X2097" s="93" t="n"/>
      <c r="Y2097" s="91" t="inlineStr">
        <is>
          <t>None</t>
        </is>
      </c>
      <c r="Z2097" s="99" t="n">
        <v>49.04</v>
      </c>
      <c r="AA2097" s="96" t="n">
        <v>1.04</v>
      </c>
      <c r="AB2097" s="96" t="n">
        <v>1</v>
      </c>
      <c r="AC2097" s="96" t="n">
        <v>1.08</v>
      </c>
      <c r="AD2097" s="96" t="n">
        <v>0.8100000000000001</v>
      </c>
      <c r="AE2097" s="96" t="n"/>
      <c r="AF2097" s="103" t="n">
        <v>1.12</v>
      </c>
      <c r="AG2097" s="91" t="inlineStr">
        <is>
          <t>Normal</t>
        </is>
      </c>
      <c r="AH2097" s="100" t="n">
        <v>0</v>
      </c>
      <c r="AI2097" s="101" t="n">
        <v>0</v>
      </c>
      <c r="AJ2097" s="92" t="inlineStr">
        <is>
          <t>N</t>
        </is>
      </c>
      <c r="AK2097" s="96" t="n"/>
      <c r="AL2097" s="91" t="inlineStr">
        <is>
          <t>n/a</t>
        </is>
      </c>
      <c r="AM2097" s="93" t="n"/>
      <c r="AN2097" s="92" t="inlineStr">
        <is>
          <t>None</t>
        </is>
      </c>
      <c r="AO2097" s="102" t="n">
        <v>0</v>
      </c>
      <c r="AP2097" s="103" t="n"/>
      <c r="AQ2097" s="102" t="n"/>
      <c r="AR2097" s="91" t="inlineStr">
        <is>
          <t>N</t>
        </is>
      </c>
      <c r="AS2097" s="104" t="n"/>
      <c r="AT2097" s="92">
        <f>IF(AND(P2097="52-wk high",T2097&gt;=Settings!$B$7),"Y","N")</f>
        <v/>
      </c>
      <c r="AU2097" s="91">
        <f>IF(AND(AD2097&gt;=Settings!$B$8,M2097&gt;0),"Y","N")</f>
        <v/>
      </c>
      <c r="AV2097" s="91">
        <f>IF(OR(AH2097&gt;Settings!$B$9,AI2097&gt;Settings!$B$9),"Y","N")</f>
        <v/>
      </c>
      <c r="AW2097" s="91">
        <f>IF(AJ2097&lt;&gt;"Y","n/a",IF(AND(M2097&gt;0,AK2097&gt;Settings!$B$10),"Y","N"))</f>
        <v/>
      </c>
      <c r="AX2097" s="91">
        <f>IF(AO2097&gt;=Settings!$B$11,"Y","N")</f>
        <v/>
      </c>
      <c r="AY2097" s="99">
        <f>(AT2097="Y")+(AU2097="Y")+(AV2097="Y")+(AW2097="Y")+(AX2097="Y")</f>
        <v/>
      </c>
      <c r="AZ2097" s="94">
        <f>IF(AY2097=0,"None",_xlfn.TEXTJOIN(", ",TRUE(),IF(AT2097="Y","Breakout",""),IF(AU2097="Y","Accumulation",""),IF(AV2097="Y","Institutional buying",""),IF(AW2097="Y","Long buildup",""),IF(AX2097="Y","Momentum leader","")))</f>
        <v/>
      </c>
      <c r="BA2097" s="94">
        <f>IF(BW2097="","","Passes "&amp;AY2097&amp;" of 5 buy-side scans"&amp;IF(G2097="Y","; RED FLAG: filter out using Red flag column",""))</f>
        <v/>
      </c>
      <c r="BB2097" s="91" t="inlineStr">
        <is>
          <t>None</t>
        </is>
      </c>
      <c r="BC2097" s="92" t="inlineStr">
        <is>
          <t>Y</t>
        </is>
      </c>
      <c r="BD2097" s="94" t="inlineStr">
        <is>
          <t>High-low range &gt;75% in 3 months; High-low range &gt;100% in 6 months; High-low range &gt;150% in 12 months</t>
        </is>
      </c>
      <c r="BE2097" s="94" t="n"/>
      <c r="BF2097" s="92">
        <f>IF(R2097*100000&gt;=Settings!$B$5,"Y","N")</f>
        <v/>
      </c>
      <c r="BG2097" s="91">
        <f>IF(F2097&gt;Settings!$B$6,"Y","N")</f>
        <v/>
      </c>
      <c r="BH2097" s="97" t="n">
        <v>-61.78</v>
      </c>
      <c r="BI2097" s="96" t="n">
        <v>-6.54</v>
      </c>
      <c r="BJ2097" s="96" t="n">
        <v>-12.85</v>
      </c>
      <c r="BK2097" s="96" t="n">
        <v>-33.7</v>
      </c>
      <c r="BL2097" s="96" t="n">
        <v>-45.38</v>
      </c>
      <c r="BM2097" s="96" t="n"/>
      <c r="BN2097" s="97" t="n">
        <v>-8.41</v>
      </c>
      <c r="BO2097" s="96" t="n">
        <v>-18.19</v>
      </c>
      <c r="BP2097" s="96" t="n">
        <v>-28.47</v>
      </c>
      <c r="BQ2097" s="96" t="n"/>
      <c r="BR2097" s="91" t="n"/>
      <c r="BS2097" s="91" t="inlineStr">
        <is>
          <t>None</t>
        </is>
      </c>
      <c r="BT2097" s="96" t="n">
        <v>33.5</v>
      </c>
      <c r="BU2097" s="91" t="n"/>
      <c r="BV2097" s="99">
        <f>IF(OR(BF2097&lt;&gt;"Y",BG2097&lt;&gt;"Y"),"",(AND(ISNUMBER(BQ2097),BQ2097&gt;0))+(BR2097="Stacked up")+(AND(ISNUMBER(BH2097),BH2097&gt;=-Settings!$B$17))+(AND(ISNUMBER(BK2097),ISNUMBER(BM2097),BK2097&gt;0,BM2097&gt;0))+(AND(ISNUMBER(AQ2097),AQ2097&gt;=Settings!$B$18))+(AND(ISNUMBER(BT2097),BT2097&gt;=Settings!$B$19,BT2097&lt;=Settings!$B$20))+(AND(ISNUMBER(AS2097),AS2097&gt;0))+(AND(ISNUMBER(T2097),ISNUMBER(M2097),T2097&gt;=Settings!$B$21,M2097&gt;0))+(AND(ISNUMBER(AD2097),ISNUMBER(M2097),AD2097&gt;=Settings!$B$22,M2097&gt;0))+(AY2097&gt;=1))</f>
        <v/>
      </c>
      <c r="BW2097" s="91">
        <f>IF(OR(AY2097=0,BF2097&lt;&gt;"Y",BG2097&lt;&gt;"Y"),"",1+SUMPRODUCT(($A$6:$A$2604=A2097)*($AY$6:$AY$2604&gt;0)*($BF$6:$BF$2604="Y")*($BG$6:$BG$2604="Y")*(($AY$6:$AY$2604&gt;AY2097)+($AY$6:$AY$2604=AY2097)*($AD$6:$AD$2604&gt;AD2097))))</f>
        <v/>
      </c>
    </row>
    <row r="2098" ht="23.85" customHeight="1" s="55">
      <c r="A2098" s="90" t="n">
        <v>46296</v>
      </c>
      <c r="B2098" s="91" t="inlineStr">
        <is>
          <t>KOTARISUG</t>
        </is>
      </c>
      <c r="C2098" s="91" t="inlineStr">
        <is>
          <t>INE419A01022</t>
        </is>
      </c>
      <c r="D2098" s="91" t="n"/>
      <c r="E2098" s="91" t="inlineStr">
        <is>
          <t>None</t>
        </is>
      </c>
      <c r="F2098" s="93" t="n">
        <v>213</v>
      </c>
      <c r="G2098" s="92" t="inlineStr">
        <is>
          <t>Y</t>
        </is>
      </c>
      <c r="H2098" s="94" t="inlineStr">
        <is>
          <t>ESM Stage 1; T2T (BE series)</t>
        </is>
      </c>
      <c r="I2098" s="91" t="inlineStr">
        <is>
          <t>Y</t>
        </is>
      </c>
      <c r="J2098" s="92">
        <f>IF(K2098="","N","Y")</f>
        <v/>
      </c>
      <c r="K2098" s="94">
        <f>_xlfn.TEXTJOIN("; ",TRUE,IF(P2098="52-wk low","52-wk low",""),IF(AND(AD2098&gt;=Settings!$B$12,M2098&lt;0),"Distribution",""),IF(AND(AJ2098="Y",M2098&lt;0,AK2098&lt;-Settings!$B$13),"Long unwinding",""),IF(AND(AJ2098="Y",M2098&lt;0,AK2098&gt;Settings!$B$13),"Short buildup",""))</f>
        <v/>
      </c>
      <c r="L2098" s="95" t="n">
        <v>25.68</v>
      </c>
      <c r="M2098" s="96" t="n">
        <v>-1.53</v>
      </c>
      <c r="N2098" s="93" t="n">
        <v>1352</v>
      </c>
      <c r="O2098" s="91" t="inlineStr">
        <is>
          <t>None</t>
        </is>
      </c>
      <c r="P2098" s="91" t="inlineStr">
        <is>
          <t>None</t>
        </is>
      </c>
      <c r="Q2098" s="97" t="n">
        <v>0.31</v>
      </c>
      <c r="R2098" s="96" t="n">
        <v>0.46</v>
      </c>
      <c r="S2098" s="96" t="n">
        <v>0.63</v>
      </c>
      <c r="T2098" s="96" t="n">
        <v>0.14</v>
      </c>
      <c r="U2098" s="96" t="n">
        <v>0.24</v>
      </c>
      <c r="V2098" s="103" t="n">
        <v>0.36</v>
      </c>
      <c r="W2098" s="102" t="n">
        <v>0</v>
      </c>
      <c r="X2098" s="93" t="n"/>
      <c r="Y2098" s="91" t="inlineStr">
        <is>
          <t>None</t>
        </is>
      </c>
      <c r="Z2098" s="99" t="n"/>
      <c r="AA2098" s="96" t="n"/>
      <c r="AB2098" s="96" t="n"/>
      <c r="AC2098" s="96" t="n"/>
      <c r="AD2098" s="96" t="n"/>
      <c r="AE2098" s="96" t="n"/>
      <c r="AF2098" s="103" t="n"/>
      <c r="AG2098" s="91" t="inlineStr">
        <is>
          <t>No delivery data</t>
        </is>
      </c>
      <c r="AH2098" s="100" t="n">
        <v>0</v>
      </c>
      <c r="AI2098" s="101" t="n">
        <v>0</v>
      </c>
      <c r="AJ2098" s="92" t="inlineStr">
        <is>
          <t>N</t>
        </is>
      </c>
      <c r="AK2098" s="96" t="n"/>
      <c r="AL2098" s="91" t="inlineStr">
        <is>
          <t>n/a</t>
        </is>
      </c>
      <c r="AM2098" s="93" t="n"/>
      <c r="AN2098" s="92" t="inlineStr">
        <is>
          <t>None</t>
        </is>
      </c>
      <c r="AO2098" s="102" t="n">
        <v>0</v>
      </c>
      <c r="AP2098" s="103" t="n">
        <v>0.79</v>
      </c>
      <c r="AQ2098" s="102" t="n">
        <v>48</v>
      </c>
      <c r="AR2098" s="91" t="inlineStr">
        <is>
          <t>N</t>
        </is>
      </c>
      <c r="AS2098" s="104" t="n"/>
      <c r="AT2098" s="92">
        <f>IF(AND(P2098="52-wk high",T2098&gt;=Settings!$B$7),"Y","N")</f>
        <v/>
      </c>
      <c r="AU2098" s="91">
        <f>IF(AND(AD2098&gt;=Settings!$B$8,M2098&gt;0),"Y","N")</f>
        <v/>
      </c>
      <c r="AV2098" s="91">
        <f>IF(OR(AH2098&gt;Settings!$B$9,AI2098&gt;Settings!$B$9),"Y","N")</f>
        <v/>
      </c>
      <c r="AW2098" s="91">
        <f>IF(AJ2098&lt;&gt;"Y","n/a",IF(AND(M2098&gt;0,AK2098&gt;Settings!$B$10),"Y","N"))</f>
        <v/>
      </c>
      <c r="AX2098" s="91">
        <f>IF(AO2098&gt;=Settings!$B$11,"Y","N")</f>
        <v/>
      </c>
      <c r="AY2098" s="99">
        <f>(AT2098="Y")+(AU2098="Y")+(AV2098="Y")+(AW2098="Y")+(AX2098="Y")</f>
        <v/>
      </c>
      <c r="AZ2098" s="94">
        <f>IF(AY2098=0,"None",_xlfn.TEXTJOIN(", ",TRUE(),IF(AT2098="Y","Breakout",""),IF(AU2098="Y","Accumulation",""),IF(AV2098="Y","Institutional buying",""),IF(AW2098="Y","Long buildup",""),IF(AX2098="Y","Momentum leader","")))</f>
        <v/>
      </c>
      <c r="BA2098" s="94">
        <f>IF(BW2098="","","Passes "&amp;AY2098&amp;" of 5 buy-side scans"&amp;IF(G2098="Y","; RED FLAG: filter out using Red flag column",""))</f>
        <v/>
      </c>
      <c r="BB2098" s="91" t="inlineStr">
        <is>
          <t>None</t>
        </is>
      </c>
      <c r="BC2098" s="92" t="inlineStr">
        <is>
          <t>N</t>
        </is>
      </c>
      <c r="BD2098" s="94" t="n"/>
      <c r="BE2098" s="94" t="n"/>
      <c r="BF2098" s="92">
        <f>IF(R2098*100000&gt;=Settings!$B$5,"Y","N")</f>
        <v/>
      </c>
      <c r="BG2098" s="91">
        <f>IF(F2098&gt;Settings!$B$6,"Y","N")</f>
        <v/>
      </c>
      <c r="BH2098" s="97" t="n">
        <v>-35.7</v>
      </c>
      <c r="BI2098" s="96" t="n">
        <v>-4.29</v>
      </c>
      <c r="BJ2098" s="96" t="n">
        <v>-18.06</v>
      </c>
      <c r="BK2098" s="96" t="n">
        <v>3.51</v>
      </c>
      <c r="BL2098" s="96" t="n">
        <v>9.279999999999999</v>
      </c>
      <c r="BM2098" s="96" t="n">
        <v>-14.91</v>
      </c>
      <c r="BN2098" s="97" t="n">
        <v>-6.65</v>
      </c>
      <c r="BO2098" s="96" t="n">
        <v>-7.48</v>
      </c>
      <c r="BP2098" s="96" t="n">
        <v>-5.9</v>
      </c>
      <c r="BQ2098" s="96" t="n">
        <v>-5.99</v>
      </c>
      <c r="BR2098" s="91" t="inlineStr">
        <is>
          <t>Mixed</t>
        </is>
      </c>
      <c r="BS2098" s="91" t="inlineStr">
        <is>
          <t>None</t>
        </is>
      </c>
      <c r="BT2098" s="96" t="n">
        <v>32.6</v>
      </c>
      <c r="BU2098" s="91" t="inlineStr">
        <is>
          <t>N</t>
        </is>
      </c>
      <c r="BV2098" s="99">
        <f>IF(OR(BF2098&lt;&gt;"Y",BG2098&lt;&gt;"Y"),"",(AND(ISNUMBER(BQ2098),BQ2098&gt;0))+(BR2098="Stacked up")+(AND(ISNUMBER(BH2098),BH2098&gt;=-Settings!$B$17))+(AND(ISNUMBER(BK2098),ISNUMBER(BM2098),BK2098&gt;0,BM2098&gt;0))+(AND(ISNUMBER(AQ2098),AQ2098&gt;=Settings!$B$18))+(AND(ISNUMBER(BT2098),BT2098&gt;=Settings!$B$19,BT2098&lt;=Settings!$B$20))+(AND(ISNUMBER(AS2098),AS2098&gt;0))+(AND(ISNUMBER(T2098),ISNUMBER(M2098),T2098&gt;=Settings!$B$21,M2098&gt;0))+(AND(ISNUMBER(AD2098),ISNUMBER(M2098),AD2098&gt;=Settings!$B$22,M2098&gt;0))+(AY2098&gt;=1))</f>
        <v/>
      </c>
      <c r="BW2098" s="91">
        <f>IF(OR(AY2098=0,BF2098&lt;&gt;"Y",BG2098&lt;&gt;"Y"),"",1+SUMPRODUCT(($A$6:$A$2604=A2098)*($AY$6:$AY$2604&gt;0)*($BF$6:$BF$2604="Y")*($BG$6:$BG$2604="Y")*(($AY$6:$AY$2604&gt;AY2098)+($AY$6:$AY$2604=AY2098)*($AD$6:$AD$2604&gt;AD2098))))</f>
        <v/>
      </c>
    </row>
    <row r="2099" ht="23.85" customHeight="1" s="55">
      <c r="A2099" s="90" t="n">
        <v>46296</v>
      </c>
      <c r="B2099" s="91" t="inlineStr">
        <is>
          <t>SRGHFL</t>
        </is>
      </c>
      <c r="C2099" s="91" t="inlineStr">
        <is>
          <t>INE559N01010</t>
        </is>
      </c>
      <c r="D2099" s="91" t="n"/>
      <c r="E2099" s="91" t="inlineStr">
        <is>
          <t>None</t>
        </is>
      </c>
      <c r="F2099" s="93" t="n">
        <v>213</v>
      </c>
      <c r="G2099" s="92" t="inlineStr">
        <is>
          <t>Y</t>
        </is>
      </c>
      <c r="H2099" s="94" t="inlineStr">
        <is>
          <t>Long-term ASM Stage 1</t>
        </is>
      </c>
      <c r="I2099" s="91" t="inlineStr">
        <is>
          <t>N</t>
        </is>
      </c>
      <c r="J2099" s="92">
        <f>IF(K2099="","N","Y")</f>
        <v/>
      </c>
      <c r="K2099" s="94">
        <f>_xlfn.TEXTJOIN("; ",TRUE,IF(P2099="52-wk low","52-wk low",""),IF(AND(AD2099&gt;=Settings!$B$12,M2099&lt;0),"Distribution",""),IF(AND(AJ2099="Y",M2099&lt;0,AK2099&lt;-Settings!$B$13),"Long unwinding",""),IF(AND(AJ2099="Y",M2099&lt;0,AK2099&gt;Settings!$B$13),"Short buildup",""))</f>
        <v/>
      </c>
      <c r="L2099" s="95" t="n">
        <v>135.77</v>
      </c>
      <c r="M2099" s="96" t="n">
        <v>-0.46</v>
      </c>
      <c r="N2099" s="93" t="n">
        <v>776</v>
      </c>
      <c r="O2099" s="91" t="inlineStr">
        <is>
          <t>None</t>
        </is>
      </c>
      <c r="P2099" s="91" t="inlineStr">
        <is>
          <t>None</t>
        </is>
      </c>
      <c r="Q2099" s="97" t="n">
        <v>0.05</v>
      </c>
      <c r="R2099" s="96" t="n">
        <v>0.47</v>
      </c>
      <c r="S2099" s="96" t="n">
        <v>0.11</v>
      </c>
      <c r="T2099" s="96" t="n">
        <v>0.22</v>
      </c>
      <c r="U2099" s="96" t="n">
        <v>0.37</v>
      </c>
      <c r="V2099" s="103" t="n">
        <v>3.4</v>
      </c>
      <c r="W2099" s="102" t="n">
        <v>9</v>
      </c>
      <c r="X2099" s="93" t="n"/>
      <c r="Y2099" s="91" t="inlineStr">
        <is>
          <t>None</t>
        </is>
      </c>
      <c r="Z2099" s="99" t="n">
        <v>68.45999999999999</v>
      </c>
      <c r="AA2099" s="96" t="n">
        <v>0.89</v>
      </c>
      <c r="AB2099" s="96" t="n">
        <v>0.85</v>
      </c>
      <c r="AC2099" s="96" t="n">
        <v>0.11</v>
      </c>
      <c r="AD2099" s="96" t="n">
        <v>0.22</v>
      </c>
      <c r="AE2099" s="96" t="n">
        <v>0.35</v>
      </c>
      <c r="AF2099" s="103" t="n">
        <v>0.96</v>
      </c>
      <c r="AG2099" s="91" t="inlineStr">
        <is>
          <t>Drying up</t>
        </is>
      </c>
      <c r="AH2099" s="100" t="n">
        <v>0</v>
      </c>
      <c r="AI2099" s="101" t="n">
        <v>0</v>
      </c>
      <c r="AJ2099" s="92" t="inlineStr">
        <is>
          <t>N</t>
        </is>
      </c>
      <c r="AK2099" s="96" t="n"/>
      <c r="AL2099" s="91" t="inlineStr">
        <is>
          <t>n/a</t>
        </is>
      </c>
      <c r="AM2099" s="93" t="n"/>
      <c r="AN2099" s="92" t="inlineStr">
        <is>
          <t>None</t>
        </is>
      </c>
      <c r="AO2099" s="102" t="n">
        <v>0</v>
      </c>
      <c r="AP2099" s="103" t="n">
        <v>0.46</v>
      </c>
      <c r="AQ2099" s="102" t="n">
        <v>2</v>
      </c>
      <c r="AR2099" s="91" t="inlineStr">
        <is>
          <t>N</t>
        </is>
      </c>
      <c r="AS2099" s="104" t="n"/>
      <c r="AT2099" s="92">
        <f>IF(AND(P2099="52-wk high",T2099&gt;=Settings!$B$7),"Y","N")</f>
        <v/>
      </c>
      <c r="AU2099" s="91">
        <f>IF(AND(AD2099&gt;=Settings!$B$8,M2099&gt;0),"Y","N")</f>
        <v/>
      </c>
      <c r="AV2099" s="91">
        <f>IF(OR(AH2099&gt;Settings!$B$9,AI2099&gt;Settings!$B$9),"Y","N")</f>
        <v/>
      </c>
      <c r="AW2099" s="91">
        <f>IF(AJ2099&lt;&gt;"Y","n/a",IF(AND(M2099&gt;0,AK2099&gt;Settings!$B$10),"Y","N"))</f>
        <v/>
      </c>
      <c r="AX2099" s="91">
        <f>IF(AO2099&gt;=Settings!$B$11,"Y","N")</f>
        <v/>
      </c>
      <c r="AY2099" s="99">
        <f>(AT2099="Y")+(AU2099="Y")+(AV2099="Y")+(AW2099="Y")+(AX2099="Y")</f>
        <v/>
      </c>
      <c r="AZ2099" s="94">
        <f>IF(AY2099=0,"None",_xlfn.TEXTJOIN(", ",TRUE(),IF(AT2099="Y","Breakout",""),IF(AU2099="Y","Accumulation",""),IF(AV2099="Y","Institutional buying",""),IF(AW2099="Y","Long buildup",""),IF(AX2099="Y","Momentum leader","")))</f>
        <v/>
      </c>
      <c r="BA2099" s="94">
        <f>IF(BW2099="","","Passes "&amp;AY2099&amp;" of 5 buy-side scans"&amp;IF(G2099="Y","; RED FLAG: filter out using Red flag column",""))</f>
        <v/>
      </c>
      <c r="BB2099" s="91" t="inlineStr">
        <is>
          <t>None</t>
        </is>
      </c>
      <c r="BC2099" s="92" t="inlineStr">
        <is>
          <t>N</t>
        </is>
      </c>
      <c r="BD2099" s="94" t="n"/>
      <c r="BE2099" s="94" t="n"/>
      <c r="BF2099" s="92">
        <f>IF(R2099*100000&gt;=Settings!$B$5,"Y","N")</f>
        <v/>
      </c>
      <c r="BG2099" s="91">
        <f>IF(F2099&gt;Settings!$B$6,"Y","N")</f>
        <v/>
      </c>
      <c r="BH2099" s="97" t="n">
        <v>-59.47</v>
      </c>
      <c r="BI2099" s="96" t="n">
        <v>-12.12</v>
      </c>
      <c r="BJ2099" s="96" t="n">
        <v>-46.88</v>
      </c>
      <c r="BK2099" s="96" t="n">
        <v>-55.26</v>
      </c>
      <c r="BL2099" s="96" t="n">
        <v>-45.25</v>
      </c>
      <c r="BM2099" s="96" t="n">
        <v>-55.91</v>
      </c>
      <c r="BN2099" s="97" t="n">
        <v>-19.09</v>
      </c>
      <c r="BO2099" s="96" t="n">
        <v>-36.49</v>
      </c>
      <c r="BP2099" s="96" t="n">
        <v>-44.1</v>
      </c>
      <c r="BQ2099" s="96" t="n">
        <v>-47.99</v>
      </c>
      <c r="BR2099" s="91" t="inlineStr">
        <is>
          <t>Stacked down</t>
        </is>
      </c>
      <c r="BS2099" s="91" t="inlineStr">
        <is>
          <t>None</t>
        </is>
      </c>
      <c r="BT2099" s="96" t="n">
        <v>27</v>
      </c>
      <c r="BU2099" s="91" t="inlineStr">
        <is>
          <t>N</t>
        </is>
      </c>
      <c r="BV2099" s="99">
        <f>IF(OR(BF2099&lt;&gt;"Y",BG2099&lt;&gt;"Y"),"",(AND(ISNUMBER(BQ2099),BQ2099&gt;0))+(BR2099="Stacked up")+(AND(ISNUMBER(BH2099),BH2099&gt;=-Settings!$B$17))+(AND(ISNUMBER(BK2099),ISNUMBER(BM2099),BK2099&gt;0,BM2099&gt;0))+(AND(ISNUMBER(AQ2099),AQ2099&gt;=Settings!$B$18))+(AND(ISNUMBER(BT2099),BT2099&gt;=Settings!$B$19,BT2099&lt;=Settings!$B$20))+(AND(ISNUMBER(AS2099),AS2099&gt;0))+(AND(ISNUMBER(T2099),ISNUMBER(M2099),T2099&gt;=Settings!$B$21,M2099&gt;0))+(AND(ISNUMBER(AD2099),ISNUMBER(M2099),AD2099&gt;=Settings!$B$22,M2099&gt;0))+(AY2099&gt;=1))</f>
        <v/>
      </c>
      <c r="BW2099" s="91">
        <f>IF(OR(AY2099=0,BF2099&lt;&gt;"Y",BG2099&lt;&gt;"Y"),"",1+SUMPRODUCT(($A$6:$A$2604=A2099)*($AY$6:$AY$2604&gt;0)*($BF$6:$BF$2604="Y")*($BG$6:$BG$2604="Y")*(($AY$6:$AY$2604&gt;AY2099)+($AY$6:$AY$2604=AY2099)*($AD$6:$AD$2604&gt;AD2099))))</f>
        <v/>
      </c>
    </row>
    <row r="2100" ht="23.85" customHeight="1" s="55">
      <c r="A2100" s="90" t="n">
        <v>46296</v>
      </c>
      <c r="B2100" s="91" t="inlineStr">
        <is>
          <t>CCHHL</t>
        </is>
      </c>
      <c r="C2100" s="91" t="inlineStr">
        <is>
          <t>INE652F01027</t>
        </is>
      </c>
      <c r="D2100" s="91" t="n"/>
      <c r="E2100" s="91" t="inlineStr">
        <is>
          <t>None</t>
        </is>
      </c>
      <c r="F2100" s="93" t="n">
        <v>212</v>
      </c>
      <c r="G2100" s="92" t="inlineStr">
        <is>
          <t>N</t>
        </is>
      </c>
      <c r="H2100" s="94" t="n"/>
      <c r="I2100" s="91" t="inlineStr">
        <is>
          <t>N</t>
        </is>
      </c>
      <c r="J2100" s="92">
        <f>IF(K2100="","N","Y")</f>
        <v/>
      </c>
      <c r="K2100" s="94">
        <f>_xlfn.TEXTJOIN("; ",TRUE,IF(P2100="52-wk low","52-wk low",""),IF(AND(AD2100&gt;=Settings!$B$12,M2100&lt;0),"Distribution",""),IF(AND(AJ2100="Y",M2100&lt;0,AK2100&lt;-Settings!$B$13),"Long unwinding",""),IF(AND(AJ2100="Y",M2100&lt;0,AK2100&gt;Settings!$B$13),"Short buildup",""))</f>
        <v/>
      </c>
      <c r="L2100" s="95" t="n">
        <v>12.99</v>
      </c>
      <c r="M2100" s="96" t="n">
        <v>-0.08</v>
      </c>
      <c r="N2100" s="93" t="n">
        <v>636</v>
      </c>
      <c r="O2100" s="91" t="inlineStr">
        <is>
          <t>None</t>
        </is>
      </c>
      <c r="P2100" s="91" t="inlineStr">
        <is>
          <t>None</t>
        </is>
      </c>
      <c r="Q2100" s="97" t="n">
        <v>0.35</v>
      </c>
      <c r="R2100" s="96" t="n">
        <v>0.28</v>
      </c>
      <c r="S2100" s="96" t="n">
        <v>1.3</v>
      </c>
      <c r="T2100" s="96" t="n">
        <v>1.74</v>
      </c>
      <c r="U2100" s="96" t="n">
        <v>1.47</v>
      </c>
      <c r="V2100" s="103" t="n">
        <v>1.17</v>
      </c>
      <c r="W2100" s="102" t="n">
        <v>8</v>
      </c>
      <c r="X2100" s="93" t="n"/>
      <c r="Y2100" s="91" t="inlineStr">
        <is>
          <t>None</t>
        </is>
      </c>
      <c r="Z2100" s="99" t="n">
        <v>83.98</v>
      </c>
      <c r="AA2100" s="96" t="n">
        <v>1.04</v>
      </c>
      <c r="AB2100" s="96" t="n">
        <v>1.09</v>
      </c>
      <c r="AC2100" s="96" t="n">
        <v>1.37</v>
      </c>
      <c r="AD2100" s="96" t="n">
        <v>1.9</v>
      </c>
      <c r="AE2100" s="96" t="n">
        <v>1.73</v>
      </c>
      <c r="AF2100" s="103" t="n">
        <v>1.1</v>
      </c>
      <c r="AG2100" s="91" t="inlineStr">
        <is>
          <t>Normal</t>
        </is>
      </c>
      <c r="AH2100" s="100" t="n">
        <v>0</v>
      </c>
      <c r="AI2100" s="101" t="n">
        <v>0</v>
      </c>
      <c r="AJ2100" s="92" t="inlineStr">
        <is>
          <t>N</t>
        </is>
      </c>
      <c r="AK2100" s="96" t="n"/>
      <c r="AL2100" s="91" t="inlineStr">
        <is>
          <t>n/a</t>
        </is>
      </c>
      <c r="AM2100" s="93" t="n"/>
      <c r="AN2100" s="92" t="inlineStr">
        <is>
          <t>None</t>
        </is>
      </c>
      <c r="AO2100" s="102" t="n">
        <v>0</v>
      </c>
      <c r="AP2100" s="103" t="n">
        <v>0.76</v>
      </c>
      <c r="AQ2100" s="102" t="n">
        <v>45</v>
      </c>
      <c r="AR2100" s="91" t="inlineStr">
        <is>
          <t>N</t>
        </is>
      </c>
      <c r="AS2100" s="104" t="n"/>
      <c r="AT2100" s="92">
        <f>IF(AND(P2100="52-wk high",T2100&gt;=Settings!$B$7),"Y","N")</f>
        <v/>
      </c>
      <c r="AU2100" s="91">
        <f>IF(AND(AD2100&gt;=Settings!$B$8,M2100&gt;0),"Y","N")</f>
        <v/>
      </c>
      <c r="AV2100" s="91">
        <f>IF(OR(AH2100&gt;Settings!$B$9,AI2100&gt;Settings!$B$9),"Y","N")</f>
        <v/>
      </c>
      <c r="AW2100" s="91">
        <f>IF(AJ2100&lt;&gt;"Y","n/a",IF(AND(M2100&gt;0,AK2100&gt;Settings!$B$10),"Y","N"))</f>
        <v/>
      </c>
      <c r="AX2100" s="91">
        <f>IF(AO2100&gt;=Settings!$B$11,"Y","N")</f>
        <v/>
      </c>
      <c r="AY2100" s="99">
        <f>(AT2100="Y")+(AU2100="Y")+(AV2100="Y")+(AW2100="Y")+(AX2100="Y")</f>
        <v/>
      </c>
      <c r="AZ2100" s="94">
        <f>IF(AY2100=0,"None",_xlfn.TEXTJOIN(", ",TRUE(),IF(AT2100="Y","Breakout",""),IF(AU2100="Y","Accumulation",""),IF(AV2100="Y","Institutional buying",""),IF(AW2100="Y","Long buildup",""),IF(AX2100="Y","Momentum leader","")))</f>
        <v/>
      </c>
      <c r="BA2100" s="94">
        <f>IF(BW2100="","","Passes "&amp;AY2100&amp;" of 5 buy-side scans"&amp;IF(G2100="Y","; RED FLAG: filter out using Red flag column",""))</f>
        <v/>
      </c>
      <c r="BB2100" s="91" t="inlineStr">
        <is>
          <t>None</t>
        </is>
      </c>
      <c r="BC2100" s="92" t="inlineStr">
        <is>
          <t>Y</t>
        </is>
      </c>
      <c r="BD2100" s="94" t="inlineStr">
        <is>
          <t>EPS zero; Few traders (&lt;100 unique PAN, 30 days)</t>
        </is>
      </c>
      <c r="BE2100" s="94" t="n"/>
      <c r="BF2100" s="92">
        <f>IF(R2100*100000&gt;=Settings!$B$5,"Y","N")</f>
        <v/>
      </c>
      <c r="BG2100" s="91">
        <f>IF(F2100&gt;Settings!$B$6,"Y","N")</f>
        <v/>
      </c>
      <c r="BH2100" s="97" t="n">
        <v>-27.83</v>
      </c>
      <c r="BI2100" s="96" t="n">
        <v>-3.71</v>
      </c>
      <c r="BJ2100" s="96" t="n">
        <v>1.72</v>
      </c>
      <c r="BK2100" s="96" t="n">
        <v>2.12</v>
      </c>
      <c r="BL2100" s="96" t="n">
        <v>17.45</v>
      </c>
      <c r="BM2100" s="96" t="n">
        <v>-26.9</v>
      </c>
      <c r="BN2100" s="97" t="n">
        <v>0.78</v>
      </c>
      <c r="BO2100" s="96" t="n">
        <v>1.35</v>
      </c>
      <c r="BP2100" s="96" t="n">
        <v>0.28</v>
      </c>
      <c r="BQ2100" s="96" t="n">
        <v>-4.04</v>
      </c>
      <c r="BR2100" s="91" t="inlineStr">
        <is>
          <t>Mixed</t>
        </is>
      </c>
      <c r="BS2100" s="91" t="inlineStr">
        <is>
          <t>None</t>
        </is>
      </c>
      <c r="BT2100" s="96" t="n">
        <v>53</v>
      </c>
      <c r="BU2100" s="91" t="inlineStr">
        <is>
          <t>N</t>
        </is>
      </c>
      <c r="BV2100" s="99">
        <f>IF(OR(BF2100&lt;&gt;"Y",BG2100&lt;&gt;"Y"),"",(AND(ISNUMBER(BQ2100),BQ2100&gt;0))+(BR2100="Stacked up")+(AND(ISNUMBER(BH2100),BH2100&gt;=-Settings!$B$17))+(AND(ISNUMBER(BK2100),ISNUMBER(BM2100),BK2100&gt;0,BM2100&gt;0))+(AND(ISNUMBER(AQ2100),AQ2100&gt;=Settings!$B$18))+(AND(ISNUMBER(BT2100),BT2100&gt;=Settings!$B$19,BT2100&lt;=Settings!$B$20))+(AND(ISNUMBER(AS2100),AS2100&gt;0))+(AND(ISNUMBER(T2100),ISNUMBER(M2100),T2100&gt;=Settings!$B$21,M2100&gt;0))+(AND(ISNUMBER(AD2100),ISNUMBER(M2100),AD2100&gt;=Settings!$B$22,M2100&gt;0))+(AY2100&gt;=1))</f>
        <v/>
      </c>
      <c r="BW2100" s="91">
        <f>IF(OR(AY2100=0,BF2100&lt;&gt;"Y",BG2100&lt;&gt;"Y"),"",1+SUMPRODUCT(($A$6:$A$2604=A2100)*($AY$6:$AY$2604&gt;0)*($BF$6:$BF$2604="Y")*($BG$6:$BG$2604="Y")*(($AY$6:$AY$2604&gt;AY2100)+($AY$6:$AY$2604=AY2100)*($AD$6:$AD$2604&gt;AD2100))))</f>
        <v/>
      </c>
    </row>
    <row r="2101" ht="23.85" customHeight="1" s="55">
      <c r="A2101" s="90" t="n">
        <v>46296</v>
      </c>
      <c r="B2101" s="91" t="inlineStr">
        <is>
          <t>SMARTLINK</t>
        </is>
      </c>
      <c r="C2101" s="91" t="inlineStr">
        <is>
          <t>INE178C01020</t>
        </is>
      </c>
      <c r="D2101" s="91" t="n"/>
      <c r="E2101" s="91" t="inlineStr">
        <is>
          <t>None</t>
        </is>
      </c>
      <c r="F2101" s="93" t="n">
        <v>212</v>
      </c>
      <c r="G2101" s="92" t="inlineStr">
        <is>
          <t>Y</t>
        </is>
      </c>
      <c r="H2101" s="94" t="inlineStr">
        <is>
          <t>ESM Stage 1; T2T (BE series)</t>
        </is>
      </c>
      <c r="I2101" s="91" t="inlineStr">
        <is>
          <t>Y</t>
        </is>
      </c>
      <c r="J2101" s="92">
        <f>IF(K2101="","N","Y")</f>
        <v/>
      </c>
      <c r="K2101" s="94">
        <f>_xlfn.TEXTJOIN("; ",TRUE,IF(P2101="52-wk low","52-wk low",""),IF(AND(AD2101&gt;=Settings!$B$12,M2101&lt;0),"Distribution",""),IF(AND(AJ2101="Y",M2101&lt;0,AK2101&lt;-Settings!$B$13),"Long unwinding",""),IF(AND(AJ2101="Y",M2101&lt;0,AK2101&gt;Settings!$B$13),"Short buildup",""))</f>
        <v/>
      </c>
      <c r="L2101" s="95" t="n">
        <v>212.1</v>
      </c>
      <c r="M2101" s="96" t="n">
        <v>0.09</v>
      </c>
      <c r="N2101" s="93" t="n">
        <v>553</v>
      </c>
      <c r="O2101" s="91" t="inlineStr">
        <is>
          <t>None</t>
        </is>
      </c>
      <c r="P2101" s="91" t="inlineStr">
        <is>
          <t>None</t>
        </is>
      </c>
      <c r="Q2101" s="97" t="n">
        <v>0.06</v>
      </c>
      <c r="R2101" s="96" t="n">
        <v>0.06</v>
      </c>
      <c r="S2101" s="96" t="n">
        <v>0.96</v>
      </c>
      <c r="T2101" s="96" t="n">
        <v>1.04</v>
      </c>
      <c r="U2101" s="96" t="n">
        <v>0.39</v>
      </c>
      <c r="V2101" s="103" t="n">
        <v>0.4</v>
      </c>
      <c r="W2101" s="102" t="n">
        <v>2</v>
      </c>
      <c r="X2101" s="93" t="n"/>
      <c r="Y2101" s="91" t="inlineStr">
        <is>
          <t>None</t>
        </is>
      </c>
      <c r="Z2101" s="99" t="n"/>
      <c r="AA2101" s="96" t="n"/>
      <c r="AB2101" s="96" t="n"/>
      <c r="AC2101" s="96" t="n"/>
      <c r="AD2101" s="96" t="n"/>
      <c r="AE2101" s="96" t="n"/>
      <c r="AF2101" s="103" t="n"/>
      <c r="AG2101" s="91" t="inlineStr">
        <is>
          <t>No delivery data</t>
        </is>
      </c>
      <c r="AH2101" s="100" t="n">
        <v>0</v>
      </c>
      <c r="AI2101" s="101" t="n">
        <v>0</v>
      </c>
      <c r="AJ2101" s="92" t="inlineStr">
        <is>
          <t>N</t>
        </is>
      </c>
      <c r="AK2101" s="96" t="n"/>
      <c r="AL2101" s="91" t="inlineStr">
        <is>
          <t>n/a</t>
        </is>
      </c>
      <c r="AM2101" s="93" t="n"/>
      <c r="AN2101" s="92" t="inlineStr">
        <is>
          <t>None</t>
        </is>
      </c>
      <c r="AO2101" s="102" t="n">
        <v>0</v>
      </c>
      <c r="AP2101" s="103" t="n">
        <v>2.25</v>
      </c>
      <c r="AQ2101" s="102" t="n">
        <v>92</v>
      </c>
      <c r="AR2101" s="91" t="inlineStr">
        <is>
          <t>N</t>
        </is>
      </c>
      <c r="AS2101" s="104" t="n"/>
      <c r="AT2101" s="92">
        <f>IF(AND(P2101="52-wk high",T2101&gt;=Settings!$B$7),"Y","N")</f>
        <v/>
      </c>
      <c r="AU2101" s="91">
        <f>IF(AND(AD2101&gt;=Settings!$B$8,M2101&gt;0),"Y","N")</f>
        <v/>
      </c>
      <c r="AV2101" s="91">
        <f>IF(OR(AH2101&gt;Settings!$B$9,AI2101&gt;Settings!$B$9),"Y","N")</f>
        <v/>
      </c>
      <c r="AW2101" s="91">
        <f>IF(AJ2101&lt;&gt;"Y","n/a",IF(AND(M2101&gt;0,AK2101&gt;Settings!$B$10),"Y","N"))</f>
        <v/>
      </c>
      <c r="AX2101" s="91">
        <f>IF(AO2101&gt;=Settings!$B$11,"Y","N")</f>
        <v/>
      </c>
      <c r="AY2101" s="99">
        <f>(AT2101="Y")+(AU2101="Y")+(AV2101="Y")+(AW2101="Y")+(AX2101="Y")</f>
        <v/>
      </c>
      <c r="AZ2101" s="94">
        <f>IF(AY2101=0,"None",_xlfn.TEXTJOIN(", ",TRUE(),IF(AT2101="Y","Breakout",""),IF(AU2101="Y","Accumulation",""),IF(AV2101="Y","Institutional buying",""),IF(AW2101="Y","Long buildup",""),IF(AX2101="Y","Momentum leader","")))</f>
        <v/>
      </c>
      <c r="BA2101" s="94">
        <f>IF(BW2101="","","Passes "&amp;AY2101&amp;" of 5 buy-side scans"&amp;IF(G2101="Y","; RED FLAG: filter out using Red flag column",""))</f>
        <v/>
      </c>
      <c r="BB2101" s="91" t="inlineStr">
        <is>
          <t>None</t>
        </is>
      </c>
      <c r="BC2101" s="92" t="inlineStr">
        <is>
          <t>Y</t>
        </is>
      </c>
      <c r="BD2101" s="94" t="inlineStr">
        <is>
          <t>Few traders (&lt;100 unique PAN, 30 days)</t>
        </is>
      </c>
      <c r="BE2101" s="94" t="n"/>
      <c r="BF2101" s="92">
        <f>IF(R2101*100000&gt;=Settings!$B$5,"Y","N")</f>
        <v/>
      </c>
      <c r="BG2101" s="91">
        <f>IF(F2101&gt;Settings!$B$6,"Y","N")</f>
        <v/>
      </c>
      <c r="BH2101" s="97" t="n">
        <v>-12.29</v>
      </c>
      <c r="BI2101" s="96" t="n">
        <v>-2.63</v>
      </c>
      <c r="BJ2101" s="96" t="n">
        <v>-1.08</v>
      </c>
      <c r="BK2101" s="96" t="n">
        <v>18.4</v>
      </c>
      <c r="BL2101" s="96" t="n">
        <v>90.09999999999999</v>
      </c>
      <c r="BM2101" s="96" t="n">
        <v>46.99</v>
      </c>
      <c r="BN2101" s="97" t="n">
        <v>-1.5</v>
      </c>
      <c r="BO2101" s="96" t="n">
        <v>0.49</v>
      </c>
      <c r="BP2101" s="96" t="n">
        <v>8.220000000000001</v>
      </c>
      <c r="BQ2101" s="96" t="n">
        <v>19.93</v>
      </c>
      <c r="BR2101" s="91" t="inlineStr">
        <is>
          <t>Mixed</t>
        </is>
      </c>
      <c r="BS2101" s="91" t="inlineStr">
        <is>
          <t>None</t>
        </is>
      </c>
      <c r="BT2101" s="96" t="n">
        <v>46.5</v>
      </c>
      <c r="BU2101" s="91" t="inlineStr">
        <is>
          <t>N</t>
        </is>
      </c>
      <c r="BV2101" s="99">
        <f>IF(OR(BF2101&lt;&gt;"Y",BG2101&lt;&gt;"Y"),"",(AND(ISNUMBER(BQ2101),BQ2101&gt;0))+(BR2101="Stacked up")+(AND(ISNUMBER(BH2101),BH2101&gt;=-Settings!$B$17))+(AND(ISNUMBER(BK2101),ISNUMBER(BM2101),BK2101&gt;0,BM2101&gt;0))+(AND(ISNUMBER(AQ2101),AQ2101&gt;=Settings!$B$18))+(AND(ISNUMBER(BT2101),BT2101&gt;=Settings!$B$19,BT2101&lt;=Settings!$B$20))+(AND(ISNUMBER(AS2101),AS2101&gt;0))+(AND(ISNUMBER(T2101),ISNUMBER(M2101),T2101&gt;=Settings!$B$21,M2101&gt;0))+(AND(ISNUMBER(AD2101),ISNUMBER(M2101),AD2101&gt;=Settings!$B$22,M2101&gt;0))+(AY2101&gt;=1))</f>
        <v/>
      </c>
      <c r="BW2101" s="91">
        <f>IF(OR(AY2101=0,BF2101&lt;&gt;"Y",BG2101&lt;&gt;"Y"),"",1+SUMPRODUCT(($A$6:$A$2604=A2101)*($AY$6:$AY$2604&gt;0)*($BF$6:$BF$2604="Y")*($BG$6:$BG$2604="Y")*(($AY$6:$AY$2604&gt;AY2101)+($AY$6:$AY$2604=AY2101)*($AD$6:$AD$2604&gt;AD2101))))</f>
        <v/>
      </c>
    </row>
    <row r="2102" ht="23.85" customHeight="1" s="55">
      <c r="A2102" s="90" t="n">
        <v>46296</v>
      </c>
      <c r="B2102" s="91" t="inlineStr">
        <is>
          <t>TRF</t>
        </is>
      </c>
      <c r="C2102" s="91" t="inlineStr">
        <is>
          <t>INE391D01019</t>
        </is>
      </c>
      <c r="D2102" s="91" t="n"/>
      <c r="E2102" s="91" t="inlineStr">
        <is>
          <t>None</t>
        </is>
      </c>
      <c r="F2102" s="93" t="n">
        <v>212</v>
      </c>
      <c r="G2102" s="92" t="inlineStr">
        <is>
          <t>N</t>
        </is>
      </c>
      <c r="H2102" s="94" t="n"/>
      <c r="I2102" s="91" t="inlineStr">
        <is>
          <t>N</t>
        </is>
      </c>
      <c r="J2102" s="92">
        <f>IF(K2102="","N","Y")</f>
        <v/>
      </c>
      <c r="K2102" s="94">
        <f>_xlfn.TEXTJOIN("; ",TRUE,IF(P2102="52-wk low","52-wk low",""),IF(AND(AD2102&gt;=Settings!$B$12,M2102&lt;0),"Distribution",""),IF(AND(AJ2102="Y",M2102&lt;0,AK2102&lt;-Settings!$B$13),"Long unwinding",""),IF(AND(AJ2102="Y",M2102&lt;0,AK2102&gt;Settings!$B$13),"Short buildup",""))</f>
        <v/>
      </c>
      <c r="L2102" s="95" t="n">
        <v>192.33</v>
      </c>
      <c r="M2102" s="96" t="n">
        <v>-2.78</v>
      </c>
      <c r="N2102" s="93" t="n">
        <v>2000</v>
      </c>
      <c r="O2102" s="91" t="inlineStr">
        <is>
          <t>None</t>
        </is>
      </c>
      <c r="P2102" s="91" t="inlineStr">
        <is>
          <t>52-wk low</t>
        </is>
      </c>
      <c r="Q2102" s="97" t="n">
        <v>0.07000000000000001</v>
      </c>
      <c r="R2102" s="96" t="n">
        <v>0.15</v>
      </c>
      <c r="S2102" s="96" t="n">
        <v>0.5</v>
      </c>
      <c r="T2102" s="96" t="n">
        <v>0.36</v>
      </c>
      <c r="U2102" s="96" t="n">
        <v>0.32</v>
      </c>
      <c r="V2102" s="103" t="n">
        <v>0.65</v>
      </c>
      <c r="W2102" s="102" t="n">
        <v>4</v>
      </c>
      <c r="X2102" s="93" t="n"/>
      <c r="Y2102" s="91" t="inlineStr">
        <is>
          <t>None</t>
        </is>
      </c>
      <c r="Z2102" s="99" t="n">
        <v>64.88</v>
      </c>
      <c r="AA2102" s="96" t="n">
        <v>0.92</v>
      </c>
      <c r="AB2102" s="96" t="n">
        <v>1.04</v>
      </c>
      <c r="AC2102" s="96" t="n">
        <v>0.49</v>
      </c>
      <c r="AD2102" s="96" t="n">
        <v>0.46</v>
      </c>
      <c r="AE2102" s="96" t="n">
        <v>0.44</v>
      </c>
      <c r="AF2102" s="103" t="n">
        <v>1.39</v>
      </c>
      <c r="AG2102" s="91" t="inlineStr">
        <is>
          <t>Normal</t>
        </is>
      </c>
      <c r="AH2102" s="100" t="n">
        <v>0</v>
      </c>
      <c r="AI2102" s="101" t="n">
        <v>0</v>
      </c>
      <c r="AJ2102" s="92" t="inlineStr">
        <is>
          <t>N</t>
        </is>
      </c>
      <c r="AK2102" s="96" t="n"/>
      <c r="AL2102" s="91" t="inlineStr">
        <is>
          <t>n/a</t>
        </is>
      </c>
      <c r="AM2102" s="93" t="n"/>
      <c r="AN2102" s="92" t="inlineStr">
        <is>
          <t>None</t>
        </is>
      </c>
      <c r="AO2102" s="102" t="n">
        <v>0</v>
      </c>
      <c r="AP2102" s="103" t="n">
        <v>0.5</v>
      </c>
      <c r="AQ2102" s="102" t="n">
        <v>5</v>
      </c>
      <c r="AR2102" s="91" t="inlineStr">
        <is>
          <t>N</t>
        </is>
      </c>
      <c r="AS2102" s="104" t="n"/>
      <c r="AT2102" s="92">
        <f>IF(AND(P2102="52-wk high",T2102&gt;=Settings!$B$7),"Y","N")</f>
        <v/>
      </c>
      <c r="AU2102" s="91">
        <f>IF(AND(AD2102&gt;=Settings!$B$8,M2102&gt;0),"Y","N")</f>
        <v/>
      </c>
      <c r="AV2102" s="91">
        <f>IF(OR(AH2102&gt;Settings!$B$9,AI2102&gt;Settings!$B$9),"Y","N")</f>
        <v/>
      </c>
      <c r="AW2102" s="91">
        <f>IF(AJ2102&lt;&gt;"Y","n/a",IF(AND(M2102&gt;0,AK2102&gt;Settings!$B$10),"Y","N"))</f>
        <v/>
      </c>
      <c r="AX2102" s="91">
        <f>IF(AO2102&gt;=Settings!$B$11,"Y","N")</f>
        <v/>
      </c>
      <c r="AY2102" s="99">
        <f>(AT2102="Y")+(AU2102="Y")+(AV2102="Y")+(AW2102="Y")+(AX2102="Y")</f>
        <v/>
      </c>
      <c r="AZ2102" s="94">
        <f>IF(AY2102=0,"None",_xlfn.TEXTJOIN(", ",TRUE(),IF(AT2102="Y","Breakout",""),IF(AU2102="Y","Accumulation",""),IF(AV2102="Y","Institutional buying",""),IF(AW2102="Y","Long buildup",""),IF(AX2102="Y","Momentum leader","")))</f>
        <v/>
      </c>
      <c r="BA2102" s="94">
        <f>IF(BW2102="","","Passes "&amp;AY2102&amp;" of 5 buy-side scans"&amp;IF(G2102="Y","; RED FLAG: filter out using Red flag column",""))</f>
        <v/>
      </c>
      <c r="BB2102" s="91" t="inlineStr">
        <is>
          <t>None</t>
        </is>
      </c>
      <c r="BC2102" s="92" t="inlineStr">
        <is>
          <t>Y</t>
        </is>
      </c>
      <c r="BD2102" s="94" t="inlineStr">
        <is>
          <t>EPS zero</t>
        </is>
      </c>
      <c r="BE2102" s="94" t="n"/>
      <c r="BF2102" s="92">
        <f>IF(R2102*100000&gt;=Settings!$B$5,"Y","N")</f>
        <v/>
      </c>
      <c r="BG2102" s="91">
        <f>IF(F2102&gt;Settings!$B$6,"Y","N")</f>
        <v/>
      </c>
      <c r="BH2102" s="97" t="n">
        <v>-52.5</v>
      </c>
      <c r="BI2102" s="96" t="n">
        <v>-10.6</v>
      </c>
      <c r="BJ2102" s="96" t="n">
        <v>-14.21</v>
      </c>
      <c r="BK2102" s="96" t="n">
        <v>-19.87</v>
      </c>
      <c r="BL2102" s="96" t="n">
        <v>-17.12</v>
      </c>
      <c r="BM2102" s="96" t="n">
        <v>-44.65</v>
      </c>
      <c r="BN2102" s="97" t="n">
        <v>-10.09</v>
      </c>
      <c r="BO2102" s="96" t="n">
        <v>-13.77</v>
      </c>
      <c r="BP2102" s="96" t="n">
        <v>-17.39</v>
      </c>
      <c r="BQ2102" s="96" t="n">
        <v>-24.25</v>
      </c>
      <c r="BR2102" s="91" t="inlineStr">
        <is>
          <t>Stacked down</t>
        </is>
      </c>
      <c r="BS2102" s="91" t="inlineStr">
        <is>
          <t>None</t>
        </is>
      </c>
      <c r="BT2102" s="96" t="n">
        <v>15.1</v>
      </c>
      <c r="BU2102" s="91" t="inlineStr">
        <is>
          <t>N</t>
        </is>
      </c>
      <c r="BV2102" s="99">
        <f>IF(OR(BF2102&lt;&gt;"Y",BG2102&lt;&gt;"Y"),"",(AND(ISNUMBER(BQ2102),BQ2102&gt;0))+(BR2102="Stacked up")+(AND(ISNUMBER(BH2102),BH2102&gt;=-Settings!$B$17))+(AND(ISNUMBER(BK2102),ISNUMBER(BM2102),BK2102&gt;0,BM2102&gt;0))+(AND(ISNUMBER(AQ2102),AQ2102&gt;=Settings!$B$18))+(AND(ISNUMBER(BT2102),BT2102&gt;=Settings!$B$19,BT2102&lt;=Settings!$B$20))+(AND(ISNUMBER(AS2102),AS2102&gt;0))+(AND(ISNUMBER(T2102),ISNUMBER(M2102),T2102&gt;=Settings!$B$21,M2102&gt;0))+(AND(ISNUMBER(AD2102),ISNUMBER(M2102),AD2102&gt;=Settings!$B$22,M2102&gt;0))+(AY2102&gt;=1))</f>
        <v/>
      </c>
      <c r="BW2102" s="91">
        <f>IF(OR(AY2102=0,BF2102&lt;&gt;"Y",BG2102&lt;&gt;"Y"),"",1+SUMPRODUCT(($A$6:$A$2604=A2102)*($AY$6:$AY$2604&gt;0)*($BF$6:$BF$2604="Y")*($BG$6:$BG$2604="Y")*(($AY$6:$AY$2604&gt;AY2102)+($AY$6:$AY$2604=AY2102)*($AD$6:$AD$2604&gt;AD2102))))</f>
        <v/>
      </c>
    </row>
    <row r="2103" ht="23.85" customHeight="1" s="55">
      <c r="A2103" s="90" t="n">
        <v>46296</v>
      </c>
      <c r="B2103" s="91" t="inlineStr">
        <is>
          <t>TEAMGTY</t>
        </is>
      </c>
      <c r="C2103" s="91" t="inlineStr">
        <is>
          <t>INE289C01025</t>
        </is>
      </c>
      <c r="D2103" s="91" t="n"/>
      <c r="E2103" s="91" t="inlineStr">
        <is>
          <t>None</t>
        </is>
      </c>
      <c r="F2103" s="93" t="n">
        <v>211</v>
      </c>
      <c r="G2103" s="92" t="inlineStr">
        <is>
          <t>N</t>
        </is>
      </c>
      <c r="H2103" s="94" t="n"/>
      <c r="I2103" s="91" t="inlineStr">
        <is>
          <t>N</t>
        </is>
      </c>
      <c r="J2103" s="92">
        <f>IF(K2103="","N","Y")</f>
        <v/>
      </c>
      <c r="K2103" s="94">
        <f>_xlfn.TEXTJOIN("; ",TRUE,IF(P2103="52-wk low","52-wk low",""),IF(AND(AD2103&gt;=Settings!$B$12,M2103&lt;0),"Distribution",""),IF(AND(AJ2103="Y",M2103&lt;0,AK2103&lt;-Settings!$B$13),"Long unwinding",""),IF(AND(AJ2103="Y",M2103&lt;0,AK2103&gt;Settings!$B$13),"Short buildup",""))</f>
        <v/>
      </c>
      <c r="L2103" s="95" t="n">
        <v>235.1</v>
      </c>
      <c r="M2103" s="96" t="n">
        <v>0.04</v>
      </c>
      <c r="N2103" s="93" t="n">
        <v>566</v>
      </c>
      <c r="O2103" s="91" t="inlineStr">
        <is>
          <t>None</t>
        </is>
      </c>
      <c r="P2103" s="91" t="inlineStr">
        <is>
          <t>None</t>
        </is>
      </c>
      <c r="Q2103" s="97" t="n">
        <v>0</v>
      </c>
      <c r="R2103" s="96" t="n">
        <v>0</v>
      </c>
      <c r="S2103" s="96" t="n">
        <v>0.42</v>
      </c>
      <c r="T2103" s="96" t="n">
        <v>0.06</v>
      </c>
      <c r="U2103" s="96" t="n">
        <v>0.06</v>
      </c>
      <c r="V2103" s="103" t="n">
        <v>0.13</v>
      </c>
      <c r="W2103" s="102" t="n">
        <v>0</v>
      </c>
      <c r="X2103" s="93" t="n"/>
      <c r="Y2103" s="91" t="inlineStr">
        <is>
          <t>None</t>
        </is>
      </c>
      <c r="Z2103" s="99" t="n">
        <v>99.51000000000001</v>
      </c>
      <c r="AA2103" s="96" t="n">
        <v>1.28</v>
      </c>
      <c r="AB2103" s="96" t="n">
        <v>1.3</v>
      </c>
      <c r="AC2103" s="96" t="n">
        <v>0.54</v>
      </c>
      <c r="AD2103" s="96" t="n">
        <v>0.06</v>
      </c>
      <c r="AE2103" s="96" t="n">
        <v>0.08</v>
      </c>
      <c r="AF2103" s="103" t="n">
        <v>1.1</v>
      </c>
      <c r="AG2103" s="91" t="inlineStr">
        <is>
          <t>Normal</t>
        </is>
      </c>
      <c r="AH2103" s="100" t="n">
        <v>0</v>
      </c>
      <c r="AI2103" s="101" t="n">
        <v>0</v>
      </c>
      <c r="AJ2103" s="92" t="inlineStr">
        <is>
          <t>N</t>
        </is>
      </c>
      <c r="AK2103" s="96" t="n"/>
      <c r="AL2103" s="91" t="inlineStr">
        <is>
          <t>n/a</t>
        </is>
      </c>
      <c r="AM2103" s="93" t="n"/>
      <c r="AN2103" s="92" t="inlineStr">
        <is>
          <t>None</t>
        </is>
      </c>
      <c r="AO2103" s="102" t="n">
        <v>0</v>
      </c>
      <c r="AP2103" s="103" t="n">
        <v>0.72</v>
      </c>
      <c r="AQ2103" s="102" t="n">
        <v>40</v>
      </c>
      <c r="AR2103" s="91" t="inlineStr">
        <is>
          <t>N</t>
        </is>
      </c>
      <c r="AS2103" s="104" t="n"/>
      <c r="AT2103" s="92">
        <f>IF(AND(P2103="52-wk high",T2103&gt;=Settings!$B$7),"Y","N")</f>
        <v/>
      </c>
      <c r="AU2103" s="91">
        <f>IF(AND(AD2103&gt;=Settings!$B$8,M2103&gt;0),"Y","N")</f>
        <v/>
      </c>
      <c r="AV2103" s="91">
        <f>IF(OR(AH2103&gt;Settings!$B$9,AI2103&gt;Settings!$B$9),"Y","N")</f>
        <v/>
      </c>
      <c r="AW2103" s="91">
        <f>IF(AJ2103&lt;&gt;"Y","n/a",IF(AND(M2103&gt;0,AK2103&gt;Settings!$B$10),"Y","N"))</f>
        <v/>
      </c>
      <c r="AX2103" s="91">
        <f>IF(AO2103&gt;=Settings!$B$11,"Y","N")</f>
        <v/>
      </c>
      <c r="AY2103" s="99">
        <f>(AT2103="Y")+(AU2103="Y")+(AV2103="Y")+(AW2103="Y")+(AX2103="Y")</f>
        <v/>
      </c>
      <c r="AZ2103" s="94">
        <f>IF(AY2103=0,"None",_xlfn.TEXTJOIN(", ",TRUE(),IF(AT2103="Y","Breakout",""),IF(AU2103="Y","Accumulation",""),IF(AV2103="Y","Institutional buying",""),IF(AW2103="Y","Long buildup",""),IF(AX2103="Y","Momentum leader","")))</f>
        <v/>
      </c>
      <c r="BA2103" s="94">
        <f>IF(BW2103="","","Passes "&amp;AY2103&amp;" of 5 buy-side scans"&amp;IF(G2103="Y","; RED FLAG: filter out using Red flag column",""))</f>
        <v/>
      </c>
      <c r="BB2103" s="91" t="inlineStr">
        <is>
          <t>None</t>
        </is>
      </c>
      <c r="BC2103" s="92" t="inlineStr">
        <is>
          <t>Y</t>
        </is>
      </c>
      <c r="BD2103" s="94" t="inlineStr">
        <is>
          <t>PE &gt; 50; Few traders (&lt;100 unique PAN, 30 days)</t>
        </is>
      </c>
      <c r="BE2103" s="94" t="n"/>
      <c r="BF2103" s="92">
        <f>IF(R2103*100000&gt;=Settings!$B$5,"Y","N")</f>
        <v/>
      </c>
      <c r="BG2103" s="91">
        <f>IF(F2103&gt;Settings!$B$6,"Y","N")</f>
        <v/>
      </c>
      <c r="BH2103" s="97" t="n">
        <v>-29.3</v>
      </c>
      <c r="BI2103" s="96" t="n">
        <v>-2.73</v>
      </c>
      <c r="BJ2103" s="96" t="n">
        <v>-2.45</v>
      </c>
      <c r="BK2103" s="96" t="n">
        <v>0.05</v>
      </c>
      <c r="BL2103" s="96" t="n">
        <v>-6.36</v>
      </c>
      <c r="BM2103" s="96" t="n">
        <v>-8.16</v>
      </c>
      <c r="BN2103" s="97" t="n">
        <v>-0.82</v>
      </c>
      <c r="BO2103" s="96" t="n">
        <v>-0.19</v>
      </c>
      <c r="BP2103" s="96" t="n">
        <v>-1.47</v>
      </c>
      <c r="BQ2103" s="96" t="n">
        <v>-4.4</v>
      </c>
      <c r="BR2103" s="91" t="inlineStr">
        <is>
          <t>Mixed</t>
        </is>
      </c>
      <c r="BS2103" s="91" t="inlineStr">
        <is>
          <t>None</t>
        </is>
      </c>
      <c r="BT2103" s="96" t="n">
        <v>43.6</v>
      </c>
      <c r="BU2103" s="91" t="inlineStr">
        <is>
          <t>N</t>
        </is>
      </c>
      <c r="BV2103" s="99">
        <f>IF(OR(BF2103&lt;&gt;"Y",BG2103&lt;&gt;"Y"),"",(AND(ISNUMBER(BQ2103),BQ2103&gt;0))+(BR2103="Stacked up")+(AND(ISNUMBER(BH2103),BH2103&gt;=-Settings!$B$17))+(AND(ISNUMBER(BK2103),ISNUMBER(BM2103),BK2103&gt;0,BM2103&gt;0))+(AND(ISNUMBER(AQ2103),AQ2103&gt;=Settings!$B$18))+(AND(ISNUMBER(BT2103),BT2103&gt;=Settings!$B$19,BT2103&lt;=Settings!$B$20))+(AND(ISNUMBER(AS2103),AS2103&gt;0))+(AND(ISNUMBER(T2103),ISNUMBER(M2103),T2103&gt;=Settings!$B$21,M2103&gt;0))+(AND(ISNUMBER(AD2103),ISNUMBER(M2103),AD2103&gt;=Settings!$B$22,M2103&gt;0))+(AY2103&gt;=1))</f>
        <v/>
      </c>
      <c r="BW2103" s="91">
        <f>IF(OR(AY2103=0,BF2103&lt;&gt;"Y",BG2103&lt;&gt;"Y"),"",1+SUMPRODUCT(($A$6:$A$2604=A2103)*($AY$6:$AY$2604&gt;0)*($BF$6:$BF$2604="Y")*($BG$6:$BG$2604="Y")*(($AY$6:$AY$2604&gt;AY2103)+($AY$6:$AY$2604=AY2103)*($AD$6:$AD$2604&gt;AD2103))))</f>
        <v/>
      </c>
    </row>
    <row r="2104" ht="23.85" customHeight="1" s="55">
      <c r="A2104" s="90" t="n">
        <v>46296</v>
      </c>
      <c r="B2104" s="91" t="inlineStr">
        <is>
          <t>SAKHTISUG</t>
        </is>
      </c>
      <c r="C2104" s="91" t="inlineStr">
        <is>
          <t>INE623A01011</t>
        </is>
      </c>
      <c r="D2104" s="91" t="n"/>
      <c r="E2104" s="91" t="inlineStr">
        <is>
          <t>None</t>
        </is>
      </c>
      <c r="F2104" s="93" t="n">
        <v>209</v>
      </c>
      <c r="G2104" s="92" t="inlineStr">
        <is>
          <t>N</t>
        </is>
      </c>
      <c r="H2104" s="94" t="n"/>
      <c r="I2104" s="91" t="inlineStr">
        <is>
          <t>N</t>
        </is>
      </c>
      <c r="J2104" s="92">
        <f>IF(K2104="","N","Y")</f>
        <v/>
      </c>
      <c r="K2104" s="94">
        <f>_xlfn.TEXTJOIN("; ",TRUE,IF(P2104="52-wk low","52-wk low",""),IF(AND(AD2104&gt;=Settings!$B$12,M2104&lt;0),"Distribution",""),IF(AND(AJ2104="Y",M2104&lt;0,AK2104&lt;-Settings!$B$13),"Long unwinding",""),IF(AND(AJ2104="Y",M2104&lt;0,AK2104&gt;Settings!$B$13),"Short buildup",""))</f>
        <v/>
      </c>
      <c r="L2104" s="95" t="n">
        <v>17.58</v>
      </c>
      <c r="M2104" s="96" t="n">
        <v>-2.39</v>
      </c>
      <c r="N2104" s="93" t="n">
        <v>1838</v>
      </c>
      <c r="O2104" s="91" t="inlineStr">
        <is>
          <t>None</t>
        </is>
      </c>
      <c r="P2104" s="91" t="inlineStr">
        <is>
          <t>None</t>
        </is>
      </c>
      <c r="Q2104" s="97" t="n">
        <v>0.87</v>
      </c>
      <c r="R2104" s="96" t="n">
        <v>1.78</v>
      </c>
      <c r="S2104" s="96" t="n">
        <v>0.48</v>
      </c>
      <c r="T2104" s="96" t="n">
        <v>0.29</v>
      </c>
      <c r="U2104" s="96" t="n">
        <v>0.45</v>
      </c>
      <c r="V2104" s="103" t="n">
        <v>0.91</v>
      </c>
      <c r="W2104" s="102" t="n">
        <v>1</v>
      </c>
      <c r="X2104" s="93" t="n"/>
      <c r="Y2104" s="91" t="inlineStr">
        <is>
          <t>None</t>
        </is>
      </c>
      <c r="Z2104" s="99" t="n">
        <v>62.8</v>
      </c>
      <c r="AA2104" s="96" t="n">
        <v>1.2</v>
      </c>
      <c r="AB2104" s="96" t="n">
        <v>1.11</v>
      </c>
      <c r="AC2104" s="96" t="n">
        <v>0.61</v>
      </c>
      <c r="AD2104" s="96" t="n">
        <v>0.38</v>
      </c>
      <c r="AE2104" s="96" t="n">
        <v>0.55</v>
      </c>
      <c r="AF2104" s="103" t="n">
        <v>0.98</v>
      </c>
      <c r="AG2104" s="91" t="inlineStr">
        <is>
          <t>Normal</t>
        </is>
      </c>
      <c r="AH2104" s="100" t="n">
        <v>0</v>
      </c>
      <c r="AI2104" s="101" t="n">
        <v>0</v>
      </c>
      <c r="AJ2104" s="92" t="inlineStr">
        <is>
          <t>N</t>
        </is>
      </c>
      <c r="AK2104" s="96" t="n"/>
      <c r="AL2104" s="91" t="inlineStr">
        <is>
          <t>n/a</t>
        </is>
      </c>
      <c r="AM2104" s="93" t="n"/>
      <c r="AN2104" s="92" t="inlineStr">
        <is>
          <t>None</t>
        </is>
      </c>
      <c r="AO2104" s="102" t="n">
        <v>0</v>
      </c>
      <c r="AP2104" s="103" t="n">
        <v>0.89</v>
      </c>
      <c r="AQ2104" s="102" t="n">
        <v>56</v>
      </c>
      <c r="AR2104" s="91" t="inlineStr">
        <is>
          <t>N</t>
        </is>
      </c>
      <c r="AS2104" s="104" t="n"/>
      <c r="AT2104" s="92">
        <f>IF(AND(P2104="52-wk high",T2104&gt;=Settings!$B$7),"Y","N")</f>
        <v/>
      </c>
      <c r="AU2104" s="91">
        <f>IF(AND(AD2104&gt;=Settings!$B$8,M2104&gt;0),"Y","N")</f>
        <v/>
      </c>
      <c r="AV2104" s="91">
        <f>IF(OR(AH2104&gt;Settings!$B$9,AI2104&gt;Settings!$B$9),"Y","N")</f>
        <v/>
      </c>
      <c r="AW2104" s="91">
        <f>IF(AJ2104&lt;&gt;"Y","n/a",IF(AND(M2104&gt;0,AK2104&gt;Settings!$B$10),"Y","N"))</f>
        <v/>
      </c>
      <c r="AX2104" s="91">
        <f>IF(AO2104&gt;=Settings!$B$11,"Y","N")</f>
        <v/>
      </c>
      <c r="AY2104" s="99">
        <f>(AT2104="Y")+(AU2104="Y")+(AV2104="Y")+(AW2104="Y")+(AX2104="Y")</f>
        <v/>
      </c>
      <c r="AZ2104" s="94">
        <f>IF(AY2104=0,"None",_xlfn.TEXTJOIN(", ",TRUE(),IF(AT2104="Y","Breakout",""),IF(AU2104="Y","Accumulation",""),IF(AV2104="Y","Institutional buying",""),IF(AW2104="Y","Long buildup",""),IF(AX2104="Y","Momentum leader","")))</f>
        <v/>
      </c>
      <c r="BA2104" s="94">
        <f>IF(BW2104="","","Passes "&amp;AY2104&amp;" of 5 buy-side scans"&amp;IF(G2104="Y","; RED FLAG: filter out using Red flag column",""))</f>
        <v/>
      </c>
      <c r="BB2104" s="91" t="inlineStr">
        <is>
          <t>None</t>
        </is>
      </c>
      <c r="BC2104" s="92" t="inlineStr">
        <is>
          <t>N</t>
        </is>
      </c>
      <c r="BD2104" s="94" t="n"/>
      <c r="BE2104" s="94" t="n"/>
      <c r="BF2104" s="92">
        <f>IF(R2104*100000&gt;=Settings!$B$5,"Y","N")</f>
        <v/>
      </c>
      <c r="BG2104" s="91">
        <f>IF(F2104&gt;Settings!$B$6,"Y","N")</f>
        <v/>
      </c>
      <c r="BH2104" s="97" t="n">
        <v>-24.52</v>
      </c>
      <c r="BI2104" s="96" t="n">
        <v>-2.12</v>
      </c>
      <c r="BJ2104" s="96" t="n">
        <v>-13.82</v>
      </c>
      <c r="BK2104" s="96" t="n">
        <v>3.53</v>
      </c>
      <c r="BL2104" s="96" t="n">
        <v>21.16</v>
      </c>
      <c r="BM2104" s="96" t="n">
        <v>-17.15</v>
      </c>
      <c r="BN2104" s="97" t="n">
        <v>-5.67</v>
      </c>
      <c r="BO2104" s="96" t="n">
        <v>-5.64</v>
      </c>
      <c r="BP2104" s="96" t="n">
        <v>-4.01</v>
      </c>
      <c r="BQ2104" s="96" t="n">
        <v>-4.48</v>
      </c>
      <c r="BR2104" s="91" t="inlineStr">
        <is>
          <t>Mixed</t>
        </is>
      </c>
      <c r="BS2104" s="91" t="inlineStr">
        <is>
          <t>None</t>
        </is>
      </c>
      <c r="BT2104" s="96" t="n">
        <v>34.1</v>
      </c>
      <c r="BU2104" s="91" t="inlineStr">
        <is>
          <t>N</t>
        </is>
      </c>
      <c r="BV2104" s="99">
        <f>IF(OR(BF2104&lt;&gt;"Y",BG2104&lt;&gt;"Y"),"",(AND(ISNUMBER(BQ2104),BQ2104&gt;0))+(BR2104="Stacked up")+(AND(ISNUMBER(BH2104),BH2104&gt;=-Settings!$B$17))+(AND(ISNUMBER(BK2104),ISNUMBER(BM2104),BK2104&gt;0,BM2104&gt;0))+(AND(ISNUMBER(AQ2104),AQ2104&gt;=Settings!$B$18))+(AND(ISNUMBER(BT2104),BT2104&gt;=Settings!$B$19,BT2104&lt;=Settings!$B$20))+(AND(ISNUMBER(AS2104),AS2104&gt;0))+(AND(ISNUMBER(T2104),ISNUMBER(M2104),T2104&gt;=Settings!$B$21,M2104&gt;0))+(AND(ISNUMBER(AD2104),ISNUMBER(M2104),AD2104&gt;=Settings!$B$22,M2104&gt;0))+(AY2104&gt;=1))</f>
        <v/>
      </c>
      <c r="BW2104" s="91">
        <f>IF(OR(AY2104=0,BF2104&lt;&gt;"Y",BG2104&lt;&gt;"Y"),"",1+SUMPRODUCT(($A$6:$A$2604=A2104)*($AY$6:$AY$2604&gt;0)*($BF$6:$BF$2604="Y")*($BG$6:$BG$2604="Y")*(($AY$6:$AY$2604&gt;AY2104)+($AY$6:$AY$2604=AY2104)*($AD$6:$AD$2604&gt;AD2104))))</f>
        <v/>
      </c>
    </row>
    <row r="2105" ht="23.85" customHeight="1" s="55">
      <c r="A2105" s="90" t="n">
        <v>46296</v>
      </c>
      <c r="B2105" s="91" t="inlineStr">
        <is>
          <t>SINTERCOM</t>
        </is>
      </c>
      <c r="C2105" s="91" t="inlineStr">
        <is>
          <t>INE129Z01016</t>
        </is>
      </c>
      <c r="D2105" s="91" t="n"/>
      <c r="E2105" s="91" t="inlineStr">
        <is>
          <t>None</t>
        </is>
      </c>
      <c r="F2105" s="93" t="n">
        <v>209</v>
      </c>
      <c r="G2105" s="92" t="inlineStr">
        <is>
          <t>N</t>
        </is>
      </c>
      <c r="H2105" s="94" t="n"/>
      <c r="I2105" s="91" t="inlineStr">
        <is>
          <t>N</t>
        </is>
      </c>
      <c r="J2105" s="92">
        <f>IF(K2105="","N","Y")</f>
        <v/>
      </c>
      <c r="K2105" s="94">
        <f>_xlfn.TEXTJOIN("; ",TRUE,IF(P2105="52-wk low","52-wk low",""),IF(AND(AD2105&gt;=Settings!$B$12,M2105&lt;0),"Distribution",""),IF(AND(AJ2105="Y",M2105&lt;0,AK2105&lt;-Settings!$B$13),"Long unwinding",""),IF(AND(AJ2105="Y",M2105&lt;0,AK2105&gt;Settings!$B$13),"Short buildup",""))</f>
        <v/>
      </c>
      <c r="L2105" s="95" t="n">
        <v>75.87</v>
      </c>
      <c r="M2105" s="96" t="n">
        <v>-5.06</v>
      </c>
      <c r="N2105" s="93" t="n">
        <v>2508</v>
      </c>
      <c r="O2105" s="91" t="inlineStr">
        <is>
          <t>None</t>
        </is>
      </c>
      <c r="P2105" s="91" t="inlineStr">
        <is>
          <t>None</t>
        </is>
      </c>
      <c r="Q2105" s="97" t="n">
        <v>0.02</v>
      </c>
      <c r="R2105" s="96" t="n">
        <v>0.17</v>
      </c>
      <c r="S2105" s="96" t="n">
        <v>0.11</v>
      </c>
      <c r="T2105" s="96" t="n">
        <v>0.13</v>
      </c>
      <c r="U2105" s="96" t="n">
        <v>0.05</v>
      </c>
      <c r="V2105" s="103" t="n">
        <v>0.43</v>
      </c>
      <c r="W2105" s="102" t="n">
        <v>3</v>
      </c>
      <c r="X2105" s="93" t="n"/>
      <c r="Y2105" s="91" t="inlineStr">
        <is>
          <t>None</t>
        </is>
      </c>
      <c r="Z2105" s="99" t="n">
        <v>78.94</v>
      </c>
      <c r="AA2105" s="96" t="n">
        <v>1</v>
      </c>
      <c r="AB2105" s="96" t="n">
        <v>0.99</v>
      </c>
      <c r="AC2105" s="96" t="n">
        <v>0.1</v>
      </c>
      <c r="AD2105" s="96" t="n">
        <v>0.11</v>
      </c>
      <c r="AE2105" s="96" t="n">
        <v>0.04</v>
      </c>
      <c r="AF2105" s="103" t="n">
        <v>0.9399999999999999</v>
      </c>
      <c r="AG2105" s="91" t="inlineStr">
        <is>
          <t>Normal</t>
        </is>
      </c>
      <c r="AH2105" s="100" t="n">
        <v>0</v>
      </c>
      <c r="AI2105" s="101" t="n">
        <v>0</v>
      </c>
      <c r="AJ2105" s="92" t="inlineStr">
        <is>
          <t>N</t>
        </is>
      </c>
      <c r="AK2105" s="96" t="n"/>
      <c r="AL2105" s="91" t="inlineStr">
        <is>
          <t>n/a</t>
        </is>
      </c>
      <c r="AM2105" s="93" t="n"/>
      <c r="AN2105" s="92" t="inlineStr">
        <is>
          <t>None</t>
        </is>
      </c>
      <c r="AO2105" s="102" t="n">
        <v>0</v>
      </c>
      <c r="AP2105" s="103" t="n">
        <v>0.67</v>
      </c>
      <c r="AQ2105" s="102" t="n">
        <v>33</v>
      </c>
      <c r="AR2105" s="91" t="inlineStr">
        <is>
          <t>N</t>
        </is>
      </c>
      <c r="AS2105" s="104" t="n"/>
      <c r="AT2105" s="92">
        <f>IF(AND(P2105="52-wk high",T2105&gt;=Settings!$B$7),"Y","N")</f>
        <v/>
      </c>
      <c r="AU2105" s="91">
        <f>IF(AND(AD2105&gt;=Settings!$B$8,M2105&gt;0),"Y","N")</f>
        <v/>
      </c>
      <c r="AV2105" s="91">
        <f>IF(OR(AH2105&gt;Settings!$B$9,AI2105&gt;Settings!$B$9),"Y","N")</f>
        <v/>
      </c>
      <c r="AW2105" s="91">
        <f>IF(AJ2105&lt;&gt;"Y","n/a",IF(AND(M2105&gt;0,AK2105&gt;Settings!$B$10),"Y","N"))</f>
        <v/>
      </c>
      <c r="AX2105" s="91">
        <f>IF(AO2105&gt;=Settings!$B$11,"Y","N")</f>
        <v/>
      </c>
      <c r="AY2105" s="99">
        <f>(AT2105="Y")+(AU2105="Y")+(AV2105="Y")+(AW2105="Y")+(AX2105="Y")</f>
        <v/>
      </c>
      <c r="AZ2105" s="94">
        <f>IF(AY2105=0,"None",_xlfn.TEXTJOIN(", ",TRUE(),IF(AT2105="Y","Breakout",""),IF(AU2105="Y","Accumulation",""),IF(AV2105="Y","Institutional buying",""),IF(AW2105="Y","Long buildup",""),IF(AX2105="Y","Momentum leader","")))</f>
        <v/>
      </c>
      <c r="BA2105" s="94">
        <f>IF(BW2105="","","Passes "&amp;AY2105&amp;" of 5 buy-side scans"&amp;IF(G2105="Y","; RED FLAG: filter out using Red flag column",""))</f>
        <v/>
      </c>
      <c r="BB2105" s="91" t="inlineStr">
        <is>
          <t>None</t>
        </is>
      </c>
      <c r="BC2105" s="92" t="inlineStr">
        <is>
          <t>Y</t>
        </is>
      </c>
      <c r="BD2105" s="94" t="inlineStr">
        <is>
          <t>PE &gt; 50; Few traders (&lt;100 unique PAN, 30 days)</t>
        </is>
      </c>
      <c r="BE2105" s="94" t="n"/>
      <c r="BF2105" s="92">
        <f>IF(R2105*100000&gt;=Settings!$B$5,"Y","N")</f>
        <v/>
      </c>
      <c r="BG2105" s="91">
        <f>IF(F2105&gt;Settings!$B$6,"Y","N")</f>
        <v/>
      </c>
      <c r="BH2105" s="97" t="n">
        <v>-41.64</v>
      </c>
      <c r="BI2105" s="96" t="n">
        <v>-1.48</v>
      </c>
      <c r="BJ2105" s="96" t="n">
        <v>-3.1</v>
      </c>
      <c r="BK2105" s="96" t="n">
        <v>1.34</v>
      </c>
      <c r="BL2105" s="96" t="n">
        <v>8.9</v>
      </c>
      <c r="BM2105" s="96" t="n">
        <v>-38.76</v>
      </c>
      <c r="BN2105" s="97" t="n">
        <v>-2.78</v>
      </c>
      <c r="BO2105" s="96" t="n">
        <v>-3.89</v>
      </c>
      <c r="BP2105" s="96" t="n">
        <v>-5.29</v>
      </c>
      <c r="BQ2105" s="96" t="n">
        <v>-11.58</v>
      </c>
      <c r="BR2105" s="91" t="inlineStr">
        <is>
          <t>Stacked down</t>
        </is>
      </c>
      <c r="BS2105" s="91" t="inlineStr">
        <is>
          <t>None</t>
        </is>
      </c>
      <c r="BT2105" s="96" t="n">
        <v>44.2</v>
      </c>
      <c r="BU2105" s="91" t="inlineStr">
        <is>
          <t>N</t>
        </is>
      </c>
      <c r="BV2105" s="99">
        <f>IF(OR(BF2105&lt;&gt;"Y",BG2105&lt;&gt;"Y"),"",(AND(ISNUMBER(BQ2105),BQ2105&gt;0))+(BR2105="Stacked up")+(AND(ISNUMBER(BH2105),BH2105&gt;=-Settings!$B$17))+(AND(ISNUMBER(BK2105),ISNUMBER(BM2105),BK2105&gt;0,BM2105&gt;0))+(AND(ISNUMBER(AQ2105),AQ2105&gt;=Settings!$B$18))+(AND(ISNUMBER(BT2105),BT2105&gt;=Settings!$B$19,BT2105&lt;=Settings!$B$20))+(AND(ISNUMBER(AS2105),AS2105&gt;0))+(AND(ISNUMBER(T2105),ISNUMBER(M2105),T2105&gt;=Settings!$B$21,M2105&gt;0))+(AND(ISNUMBER(AD2105),ISNUMBER(M2105),AD2105&gt;=Settings!$B$22,M2105&gt;0))+(AY2105&gt;=1))</f>
        <v/>
      </c>
      <c r="BW2105" s="91">
        <f>IF(OR(AY2105=0,BF2105&lt;&gt;"Y",BG2105&lt;&gt;"Y"),"",1+SUMPRODUCT(($A$6:$A$2604=A2105)*($AY$6:$AY$2604&gt;0)*($BF$6:$BF$2604="Y")*($BG$6:$BG$2604="Y")*(($AY$6:$AY$2604&gt;AY2105)+($AY$6:$AY$2604=AY2105)*($AD$6:$AD$2604&gt;AD2105))))</f>
        <v/>
      </c>
    </row>
    <row r="2106" ht="23.85" customHeight="1" s="55">
      <c r="A2106" s="90" t="n">
        <v>46296</v>
      </c>
      <c r="B2106" s="91" t="inlineStr">
        <is>
          <t>KHADIM</t>
        </is>
      </c>
      <c r="C2106" s="91" t="inlineStr">
        <is>
          <t>INE834I01025</t>
        </is>
      </c>
      <c r="D2106" s="91" t="n"/>
      <c r="E2106" s="91" t="inlineStr">
        <is>
          <t>None</t>
        </is>
      </c>
      <c r="F2106" s="93" t="n">
        <v>208</v>
      </c>
      <c r="G2106" s="92" t="inlineStr">
        <is>
          <t>Y</t>
        </is>
      </c>
      <c r="H2106" s="94" t="inlineStr">
        <is>
          <t>ESM Stage 2; T2T (BE series)</t>
        </is>
      </c>
      <c r="I2106" s="91" t="inlineStr">
        <is>
          <t>Y</t>
        </is>
      </c>
      <c r="J2106" s="92">
        <f>IF(K2106="","N","Y")</f>
        <v/>
      </c>
      <c r="K2106" s="94">
        <f>_xlfn.TEXTJOIN("; ",TRUE,IF(P2106="52-wk low","52-wk low",""),IF(AND(AD2106&gt;=Settings!$B$12,M2106&lt;0),"Distribution",""),IF(AND(AJ2106="Y",M2106&lt;0,AK2106&lt;-Settings!$B$13),"Long unwinding",""),IF(AND(AJ2106="Y",M2106&lt;0,AK2106&gt;Settings!$B$13),"Short buildup",""))</f>
        <v/>
      </c>
      <c r="L2106" s="95" t="n">
        <v>113.4</v>
      </c>
      <c r="M2106" s="96" t="n">
        <v>-0.67</v>
      </c>
      <c r="N2106" s="93" t="n">
        <v>865</v>
      </c>
      <c r="O2106" s="91" t="inlineStr">
        <is>
          <t>None</t>
        </is>
      </c>
      <c r="P2106" s="91" t="inlineStr">
        <is>
          <t>None</t>
        </is>
      </c>
      <c r="Q2106" s="97" t="n">
        <v>0.12</v>
      </c>
      <c r="R2106" s="96" t="n">
        <v>0.57</v>
      </c>
      <c r="S2106" s="96" t="n">
        <v>0.2</v>
      </c>
      <c r="T2106" s="96" t="n">
        <v>0.24</v>
      </c>
      <c r="U2106" s="96" t="n">
        <v>0.2</v>
      </c>
      <c r="V2106" s="103" t="n">
        <v>0.98</v>
      </c>
      <c r="W2106" s="102" t="n">
        <v>2</v>
      </c>
      <c r="X2106" s="93" t="n"/>
      <c r="Y2106" s="91" t="inlineStr">
        <is>
          <t>None</t>
        </is>
      </c>
      <c r="Z2106" s="99" t="n"/>
      <c r="AA2106" s="96" t="n"/>
      <c r="AB2106" s="96" t="n"/>
      <c r="AC2106" s="96" t="n"/>
      <c r="AD2106" s="96" t="n"/>
      <c r="AE2106" s="96" t="n"/>
      <c r="AF2106" s="103" t="n"/>
      <c r="AG2106" s="91" t="inlineStr">
        <is>
          <t>No delivery data</t>
        </is>
      </c>
      <c r="AH2106" s="100" t="n">
        <v>0</v>
      </c>
      <c r="AI2106" s="101" t="n">
        <v>0</v>
      </c>
      <c r="AJ2106" s="92" t="inlineStr">
        <is>
          <t>N</t>
        </is>
      </c>
      <c r="AK2106" s="96" t="n"/>
      <c r="AL2106" s="91" t="inlineStr">
        <is>
          <t>n/a</t>
        </is>
      </c>
      <c r="AM2106" s="93" t="n"/>
      <c r="AN2106" s="92" t="inlineStr">
        <is>
          <t>None</t>
        </is>
      </c>
      <c r="AO2106" s="102" t="n">
        <v>0</v>
      </c>
      <c r="AP2106" s="103" t="n">
        <v>0.73</v>
      </c>
      <c r="AQ2106" s="102" t="n">
        <v>41</v>
      </c>
      <c r="AR2106" s="91" t="inlineStr">
        <is>
          <t>N</t>
        </is>
      </c>
      <c r="AS2106" s="104" t="n"/>
      <c r="AT2106" s="92">
        <f>IF(AND(P2106="52-wk high",T2106&gt;=Settings!$B$7),"Y","N")</f>
        <v/>
      </c>
      <c r="AU2106" s="91">
        <f>IF(AND(AD2106&gt;=Settings!$B$8,M2106&gt;0),"Y","N")</f>
        <v/>
      </c>
      <c r="AV2106" s="91">
        <f>IF(OR(AH2106&gt;Settings!$B$9,AI2106&gt;Settings!$B$9),"Y","N")</f>
        <v/>
      </c>
      <c r="AW2106" s="91">
        <f>IF(AJ2106&lt;&gt;"Y","n/a",IF(AND(M2106&gt;0,AK2106&gt;Settings!$B$10),"Y","N"))</f>
        <v/>
      </c>
      <c r="AX2106" s="91">
        <f>IF(AO2106&gt;=Settings!$B$11,"Y","N")</f>
        <v/>
      </c>
      <c r="AY2106" s="99">
        <f>(AT2106="Y")+(AU2106="Y")+(AV2106="Y")+(AW2106="Y")+(AX2106="Y")</f>
        <v/>
      </c>
      <c r="AZ2106" s="94">
        <f>IF(AY2106=0,"None",_xlfn.TEXTJOIN(", ",TRUE(),IF(AT2106="Y","Breakout",""),IF(AU2106="Y","Accumulation",""),IF(AV2106="Y","Institutional buying",""),IF(AW2106="Y","Long buildup",""),IF(AX2106="Y","Momentum leader","")))</f>
        <v/>
      </c>
      <c r="BA2106" s="94">
        <f>IF(BW2106="","","Passes "&amp;AY2106&amp;" of 5 buy-side scans"&amp;IF(G2106="Y","; RED FLAG: filter out using Red flag column",""))</f>
        <v/>
      </c>
      <c r="BB2106" s="91" t="inlineStr">
        <is>
          <t>None</t>
        </is>
      </c>
      <c r="BC2106" s="92" t="inlineStr">
        <is>
          <t>Y</t>
        </is>
      </c>
      <c r="BD2106" s="94" t="inlineStr">
        <is>
          <t>PE &gt; 50; Few traders (&lt;100 unique PAN, 30 days)</t>
        </is>
      </c>
      <c r="BE2106" s="94" t="n"/>
      <c r="BF2106" s="92">
        <f>IF(R2106*100000&gt;=Settings!$B$5,"Y","N")</f>
        <v/>
      </c>
      <c r="BG2106" s="91">
        <f>IF(F2106&gt;Settings!$B$6,"Y","N")</f>
        <v/>
      </c>
      <c r="BH2106" s="97" t="n">
        <v>-59.43</v>
      </c>
      <c r="BI2106" s="96" t="n">
        <v>-5.88</v>
      </c>
      <c r="BJ2106" s="96" t="n">
        <v>-4.28</v>
      </c>
      <c r="BK2106" s="96" t="n">
        <v>6.23</v>
      </c>
      <c r="BL2106" s="96" t="n">
        <v>33.4</v>
      </c>
      <c r="BM2106" s="96" t="n">
        <v>-56.04</v>
      </c>
      <c r="BN2106" s="97" t="n">
        <v>-3.48</v>
      </c>
      <c r="BO2106" s="96" t="n">
        <v>1.07</v>
      </c>
      <c r="BP2106" s="96" t="n">
        <v>0.78</v>
      </c>
      <c r="BQ2106" s="96" t="n">
        <v>-13.99</v>
      </c>
      <c r="BR2106" s="91" t="inlineStr">
        <is>
          <t>Mixed</t>
        </is>
      </c>
      <c r="BS2106" s="91" t="inlineStr">
        <is>
          <t>None</t>
        </is>
      </c>
      <c r="BT2106" s="96" t="n">
        <v>35.3</v>
      </c>
      <c r="BU2106" s="91" t="inlineStr">
        <is>
          <t>N</t>
        </is>
      </c>
      <c r="BV2106" s="99">
        <f>IF(OR(BF2106&lt;&gt;"Y",BG2106&lt;&gt;"Y"),"",(AND(ISNUMBER(BQ2106),BQ2106&gt;0))+(BR2106="Stacked up")+(AND(ISNUMBER(BH2106),BH2106&gt;=-Settings!$B$17))+(AND(ISNUMBER(BK2106),ISNUMBER(BM2106),BK2106&gt;0,BM2106&gt;0))+(AND(ISNUMBER(AQ2106),AQ2106&gt;=Settings!$B$18))+(AND(ISNUMBER(BT2106),BT2106&gt;=Settings!$B$19,BT2106&lt;=Settings!$B$20))+(AND(ISNUMBER(AS2106),AS2106&gt;0))+(AND(ISNUMBER(T2106),ISNUMBER(M2106),T2106&gt;=Settings!$B$21,M2106&gt;0))+(AND(ISNUMBER(AD2106),ISNUMBER(M2106),AD2106&gt;=Settings!$B$22,M2106&gt;0))+(AY2106&gt;=1))</f>
        <v/>
      </c>
      <c r="BW2106" s="91">
        <f>IF(OR(AY2106=0,BF2106&lt;&gt;"Y",BG2106&lt;&gt;"Y"),"",1+SUMPRODUCT(($A$6:$A$2604=A2106)*($AY$6:$AY$2604&gt;0)*($BF$6:$BF$2604="Y")*($BG$6:$BG$2604="Y")*(($AY$6:$AY$2604&gt;AY2106)+($AY$6:$AY$2604=AY2106)*($AD$6:$AD$2604&gt;AD2106))))</f>
        <v/>
      </c>
    </row>
    <row r="2107" ht="23.85" customHeight="1" s="55">
      <c r="A2107" s="90" t="n">
        <v>46296</v>
      </c>
      <c r="B2107" s="91" t="inlineStr">
        <is>
          <t>UNITEDTEA</t>
        </is>
      </c>
      <c r="C2107" s="91" t="inlineStr">
        <is>
          <t>INE458F01011</t>
        </is>
      </c>
      <c r="D2107" s="91" t="n"/>
      <c r="E2107" s="91" t="inlineStr">
        <is>
          <t>None</t>
        </is>
      </c>
      <c r="F2107" s="93" t="n">
        <v>208</v>
      </c>
      <c r="G2107" s="92" t="inlineStr">
        <is>
          <t>N</t>
        </is>
      </c>
      <c r="H2107" s="94" t="n"/>
      <c r="I2107" s="91" t="inlineStr">
        <is>
          <t>N</t>
        </is>
      </c>
      <c r="J2107" s="92">
        <f>IF(K2107="","N","Y")</f>
        <v/>
      </c>
      <c r="K2107" s="94">
        <f>_xlfn.TEXTJOIN("; ",TRUE,IF(P2107="52-wk low","52-wk low",""),IF(AND(AD2107&gt;=Settings!$B$12,M2107&lt;0),"Distribution",""),IF(AND(AJ2107="Y",M2107&lt;0,AK2107&lt;-Settings!$B$13),"Long unwinding",""),IF(AND(AJ2107="Y",M2107&lt;0,AK2107&gt;Settings!$B$13),"Short buildup",""))</f>
        <v/>
      </c>
      <c r="L2107" s="95" t="n">
        <v>416.95</v>
      </c>
      <c r="M2107" s="96" t="n">
        <v>-2.56</v>
      </c>
      <c r="N2107" s="93" t="n">
        <v>1921</v>
      </c>
      <c r="O2107" s="91" t="inlineStr">
        <is>
          <t>None</t>
        </is>
      </c>
      <c r="P2107" s="91" t="inlineStr">
        <is>
          <t>None</t>
        </is>
      </c>
      <c r="Q2107" s="97" t="n">
        <v>0.1</v>
      </c>
      <c r="R2107" s="96" t="n">
        <v>0.03</v>
      </c>
      <c r="S2107" s="96" t="n">
        <v>3.76</v>
      </c>
      <c r="T2107" s="96" t="n">
        <v>4.1</v>
      </c>
      <c r="U2107" s="96" t="n">
        <v>4.22</v>
      </c>
      <c r="V2107" s="103" t="n">
        <v>1.24</v>
      </c>
      <c r="W2107" s="102" t="n">
        <v>8</v>
      </c>
      <c r="X2107" s="93" t="n"/>
      <c r="Y2107" s="91" t="inlineStr">
        <is>
          <t>None</t>
        </is>
      </c>
      <c r="Z2107" s="99" t="n">
        <v>96.09999999999999</v>
      </c>
      <c r="AA2107" s="96" t="n">
        <v>1.12</v>
      </c>
      <c r="AB2107" s="96" t="n">
        <v>1.2</v>
      </c>
      <c r="AC2107" s="96" t="n">
        <v>4.19</v>
      </c>
      <c r="AD2107" s="96" t="n">
        <v>4.81</v>
      </c>
      <c r="AE2107" s="96" t="n">
        <v>4.9</v>
      </c>
      <c r="AF2107" s="103" t="n">
        <v>1.05</v>
      </c>
      <c r="AG2107" s="91" t="inlineStr">
        <is>
          <t>Normal</t>
        </is>
      </c>
      <c r="AH2107" s="100" t="n">
        <v>0</v>
      </c>
      <c r="AI2107" s="101" t="n">
        <v>0</v>
      </c>
      <c r="AJ2107" s="92" t="inlineStr">
        <is>
          <t>N</t>
        </is>
      </c>
      <c r="AK2107" s="96" t="n"/>
      <c r="AL2107" s="91" t="inlineStr">
        <is>
          <t>n/a</t>
        </is>
      </c>
      <c r="AM2107" s="93" t="n"/>
      <c r="AN2107" s="92" t="inlineStr">
        <is>
          <t>None</t>
        </is>
      </c>
      <c r="AO2107" s="102" t="n">
        <v>0</v>
      </c>
      <c r="AP2107" s="103" t="n">
        <v>0.54</v>
      </c>
      <c r="AQ2107" s="102" t="n">
        <v>10</v>
      </c>
      <c r="AR2107" s="91" t="inlineStr">
        <is>
          <t>N</t>
        </is>
      </c>
      <c r="AS2107" s="104" t="n"/>
      <c r="AT2107" s="92">
        <f>IF(AND(P2107="52-wk high",T2107&gt;=Settings!$B$7),"Y","N")</f>
        <v/>
      </c>
      <c r="AU2107" s="91">
        <f>IF(AND(AD2107&gt;=Settings!$B$8,M2107&gt;0),"Y","N")</f>
        <v/>
      </c>
      <c r="AV2107" s="91">
        <f>IF(OR(AH2107&gt;Settings!$B$9,AI2107&gt;Settings!$B$9),"Y","N")</f>
        <v/>
      </c>
      <c r="AW2107" s="91">
        <f>IF(AJ2107&lt;&gt;"Y","n/a",IF(AND(M2107&gt;0,AK2107&gt;Settings!$B$10),"Y","N"))</f>
        <v/>
      </c>
      <c r="AX2107" s="91">
        <f>IF(AO2107&gt;=Settings!$B$11,"Y","N")</f>
        <v/>
      </c>
      <c r="AY2107" s="99">
        <f>(AT2107="Y")+(AU2107="Y")+(AV2107="Y")+(AW2107="Y")+(AX2107="Y")</f>
        <v/>
      </c>
      <c r="AZ2107" s="94">
        <f>IF(AY2107=0,"None",_xlfn.TEXTJOIN(", ",TRUE(),IF(AT2107="Y","Breakout",""),IF(AU2107="Y","Accumulation",""),IF(AV2107="Y","Institutional buying",""),IF(AW2107="Y","Long buildup",""),IF(AX2107="Y","Momentum leader","")))</f>
        <v/>
      </c>
      <c r="BA2107" s="94">
        <f>IF(BW2107="","","Passes "&amp;AY2107&amp;" of 5 buy-side scans"&amp;IF(G2107="Y","; RED FLAG: filter out using Red flag column",""))</f>
        <v/>
      </c>
      <c r="BB2107" s="91" t="inlineStr">
        <is>
          <t>None</t>
        </is>
      </c>
      <c r="BC2107" s="92" t="inlineStr">
        <is>
          <t>Y</t>
        </is>
      </c>
      <c r="BD2107" s="94" t="inlineStr">
        <is>
          <t>Few traders (&lt;100 unique PAN, 30 days)</t>
        </is>
      </c>
      <c r="BE2107" s="94" t="n"/>
      <c r="BF2107" s="92">
        <f>IF(R2107*100000&gt;=Settings!$B$5,"Y","N")</f>
        <v/>
      </c>
      <c r="BG2107" s="91">
        <f>IF(F2107&gt;Settings!$B$6,"Y","N")</f>
        <v/>
      </c>
      <c r="BH2107" s="97" t="n">
        <v>-29.33</v>
      </c>
      <c r="BI2107" s="96" t="n">
        <v>-2.64</v>
      </c>
      <c r="BJ2107" s="96" t="n">
        <v>-6.83</v>
      </c>
      <c r="BK2107" s="96" t="n">
        <v>-12.49</v>
      </c>
      <c r="BL2107" s="96" t="n">
        <v>-18.52</v>
      </c>
      <c r="BM2107" s="96" t="n">
        <v>-9.42</v>
      </c>
      <c r="BN2107" s="97" t="n">
        <v>-3.44</v>
      </c>
      <c r="BO2107" s="96" t="n">
        <v>-6.87</v>
      </c>
      <c r="BP2107" s="96" t="n">
        <v>-10.27</v>
      </c>
      <c r="BQ2107" s="96" t="n">
        <v>-12.21</v>
      </c>
      <c r="BR2107" s="91" t="inlineStr">
        <is>
          <t>Stacked down</t>
        </is>
      </c>
      <c r="BS2107" s="91" t="inlineStr">
        <is>
          <t>None</t>
        </is>
      </c>
      <c r="BT2107" s="96" t="n">
        <v>28.5</v>
      </c>
      <c r="BU2107" s="91" t="inlineStr">
        <is>
          <t>N</t>
        </is>
      </c>
      <c r="BV2107" s="99">
        <f>IF(OR(BF2107&lt;&gt;"Y",BG2107&lt;&gt;"Y"),"",(AND(ISNUMBER(BQ2107),BQ2107&gt;0))+(BR2107="Stacked up")+(AND(ISNUMBER(BH2107),BH2107&gt;=-Settings!$B$17))+(AND(ISNUMBER(BK2107),ISNUMBER(BM2107),BK2107&gt;0,BM2107&gt;0))+(AND(ISNUMBER(AQ2107),AQ2107&gt;=Settings!$B$18))+(AND(ISNUMBER(BT2107),BT2107&gt;=Settings!$B$19,BT2107&lt;=Settings!$B$20))+(AND(ISNUMBER(AS2107),AS2107&gt;0))+(AND(ISNUMBER(T2107),ISNUMBER(M2107),T2107&gt;=Settings!$B$21,M2107&gt;0))+(AND(ISNUMBER(AD2107),ISNUMBER(M2107),AD2107&gt;=Settings!$B$22,M2107&gt;0))+(AY2107&gt;=1))</f>
        <v/>
      </c>
      <c r="BW2107" s="91">
        <f>IF(OR(AY2107=0,BF2107&lt;&gt;"Y",BG2107&lt;&gt;"Y"),"",1+SUMPRODUCT(($A$6:$A$2604=A2107)*($AY$6:$AY$2604&gt;0)*($BF$6:$BF$2604="Y")*($BG$6:$BG$2604="Y")*(($AY$6:$AY$2604&gt;AY2107)+($AY$6:$AY$2604=AY2107)*($AD$6:$AD$2604&gt;AD2107))))</f>
        <v/>
      </c>
    </row>
    <row r="2108" ht="23.85" customHeight="1" s="55">
      <c r="A2108" s="90" t="n">
        <v>46296</v>
      </c>
      <c r="B2108" s="91" t="inlineStr">
        <is>
          <t>ALANKIT</t>
        </is>
      </c>
      <c r="C2108" s="91" t="inlineStr">
        <is>
          <t>INE914E01040</t>
        </is>
      </c>
      <c r="D2108" s="91" t="n"/>
      <c r="E2108" s="91" t="inlineStr">
        <is>
          <t>None</t>
        </is>
      </c>
      <c r="F2108" s="93" t="n">
        <v>207</v>
      </c>
      <c r="G2108" s="92" t="inlineStr">
        <is>
          <t>N</t>
        </is>
      </c>
      <c r="H2108" s="94" t="n"/>
      <c r="I2108" s="91" t="inlineStr">
        <is>
          <t>N</t>
        </is>
      </c>
      <c r="J2108" s="92">
        <f>IF(K2108="","N","Y")</f>
        <v/>
      </c>
      <c r="K2108" s="94">
        <f>_xlfn.TEXTJOIN("; ",TRUE,IF(P2108="52-wk low","52-wk low",""),IF(AND(AD2108&gt;=Settings!$B$12,M2108&lt;0),"Distribution",""),IF(AND(AJ2108="Y",M2108&lt;0,AK2108&lt;-Settings!$B$13),"Long unwinding",""),IF(AND(AJ2108="Y",M2108&lt;0,AK2108&gt;Settings!$B$13),"Short buildup",""))</f>
        <v/>
      </c>
      <c r="L2108" s="95" t="n">
        <v>7.65</v>
      </c>
      <c r="M2108" s="96" t="n">
        <v>-2.3</v>
      </c>
      <c r="N2108" s="93" t="n">
        <v>1787</v>
      </c>
      <c r="O2108" s="91" t="inlineStr">
        <is>
          <t>None</t>
        </is>
      </c>
      <c r="P2108" s="91" t="inlineStr">
        <is>
          <t>None</t>
        </is>
      </c>
      <c r="Q2108" s="97" t="n">
        <v>1.12</v>
      </c>
      <c r="R2108" s="96" t="n">
        <v>1.21</v>
      </c>
      <c r="S2108" s="96" t="n">
        <v>0.9399999999999999</v>
      </c>
      <c r="T2108" s="96" t="n">
        <v>1.01</v>
      </c>
      <c r="U2108" s="96" t="n">
        <v>0.87</v>
      </c>
      <c r="V2108" s="103" t="n">
        <v>0.9399999999999999</v>
      </c>
      <c r="W2108" s="102" t="n">
        <v>5</v>
      </c>
      <c r="X2108" s="93" t="n"/>
      <c r="Y2108" s="91" t="inlineStr">
        <is>
          <t>None</t>
        </is>
      </c>
      <c r="Z2108" s="99" t="n">
        <v>84.86</v>
      </c>
      <c r="AA2108" s="96" t="n">
        <v>1.12</v>
      </c>
      <c r="AB2108" s="96" t="n">
        <v>1.1</v>
      </c>
      <c r="AC2108" s="96" t="n">
        <v>1.08</v>
      </c>
      <c r="AD2108" s="96" t="n">
        <v>1.13</v>
      </c>
      <c r="AE2108" s="96" t="n">
        <v>1.01</v>
      </c>
      <c r="AF2108" s="103" t="n">
        <v>1.01</v>
      </c>
      <c r="AG2108" s="91" t="inlineStr">
        <is>
          <t>Normal</t>
        </is>
      </c>
      <c r="AH2108" s="100" t="n">
        <v>0</v>
      </c>
      <c r="AI2108" s="101" t="n">
        <v>0</v>
      </c>
      <c r="AJ2108" s="92" t="inlineStr">
        <is>
          <t>N</t>
        </is>
      </c>
      <c r="AK2108" s="96" t="n"/>
      <c r="AL2108" s="91" t="inlineStr">
        <is>
          <t>n/a</t>
        </is>
      </c>
      <c r="AM2108" s="93" t="n"/>
      <c r="AN2108" s="92" t="inlineStr">
        <is>
          <t>None</t>
        </is>
      </c>
      <c r="AO2108" s="102" t="n">
        <v>0</v>
      </c>
      <c r="AP2108" s="103" t="n">
        <v>0.61</v>
      </c>
      <c r="AQ2108" s="102" t="n">
        <v>22</v>
      </c>
      <c r="AR2108" s="91" t="inlineStr">
        <is>
          <t>N</t>
        </is>
      </c>
      <c r="AS2108" s="104" t="n"/>
      <c r="AT2108" s="92">
        <f>IF(AND(P2108="52-wk high",T2108&gt;=Settings!$B$7),"Y","N")</f>
        <v/>
      </c>
      <c r="AU2108" s="91">
        <f>IF(AND(AD2108&gt;=Settings!$B$8,M2108&gt;0),"Y","N")</f>
        <v/>
      </c>
      <c r="AV2108" s="91">
        <f>IF(OR(AH2108&gt;Settings!$B$9,AI2108&gt;Settings!$B$9),"Y","N")</f>
        <v/>
      </c>
      <c r="AW2108" s="91">
        <f>IF(AJ2108&lt;&gt;"Y","n/a",IF(AND(M2108&gt;0,AK2108&gt;Settings!$B$10),"Y","N"))</f>
        <v/>
      </c>
      <c r="AX2108" s="91">
        <f>IF(AO2108&gt;=Settings!$B$11,"Y","N")</f>
        <v/>
      </c>
      <c r="AY2108" s="99">
        <f>(AT2108="Y")+(AU2108="Y")+(AV2108="Y")+(AW2108="Y")+(AX2108="Y")</f>
        <v/>
      </c>
      <c r="AZ2108" s="94">
        <f>IF(AY2108=0,"None",_xlfn.TEXTJOIN(", ",TRUE(),IF(AT2108="Y","Breakout",""),IF(AU2108="Y","Accumulation",""),IF(AV2108="Y","Institutional buying",""),IF(AW2108="Y","Long buildup",""),IF(AX2108="Y","Momentum leader","")))</f>
        <v/>
      </c>
      <c r="BA2108" s="94">
        <f>IF(BW2108="","","Passes "&amp;AY2108&amp;" of 5 buy-side scans"&amp;IF(G2108="Y","; RED FLAG: filter out using Red flag column",""))</f>
        <v/>
      </c>
      <c r="BB2108" s="91" t="inlineStr">
        <is>
          <t>None</t>
        </is>
      </c>
      <c r="BC2108" s="92" t="inlineStr">
        <is>
          <t>N</t>
        </is>
      </c>
      <c r="BD2108" s="94" t="n"/>
      <c r="BE2108" s="94" t="n"/>
      <c r="BF2108" s="92">
        <f>IF(R2108*100000&gt;=Settings!$B$5,"Y","N")</f>
        <v/>
      </c>
      <c r="BG2108" s="91">
        <f>IF(F2108&gt;Settings!$B$6,"Y","N")</f>
        <v/>
      </c>
      <c r="BH2108" s="97" t="n">
        <v>-42.83</v>
      </c>
      <c r="BI2108" s="96" t="n">
        <v>-3.29</v>
      </c>
      <c r="BJ2108" s="96" t="n">
        <v>-5.2</v>
      </c>
      <c r="BK2108" s="96" t="n">
        <v>-6.13</v>
      </c>
      <c r="BL2108" s="96" t="n">
        <v>6.4</v>
      </c>
      <c r="BM2108" s="96" t="n">
        <v>-41.06</v>
      </c>
      <c r="BN2108" s="97" t="n">
        <v>-2.48</v>
      </c>
      <c r="BO2108" s="96" t="n">
        <v>-4.08</v>
      </c>
      <c r="BP2108" s="96" t="n">
        <v>-7</v>
      </c>
      <c r="BQ2108" s="96" t="n">
        <v>-14.39</v>
      </c>
      <c r="BR2108" s="91" t="inlineStr">
        <is>
          <t>Stacked down</t>
        </is>
      </c>
      <c r="BS2108" s="91" t="inlineStr">
        <is>
          <t>None</t>
        </is>
      </c>
      <c r="BT2108" s="96" t="n">
        <v>41.6</v>
      </c>
      <c r="BU2108" s="91" t="inlineStr">
        <is>
          <t>N</t>
        </is>
      </c>
      <c r="BV2108" s="99">
        <f>IF(OR(BF2108&lt;&gt;"Y",BG2108&lt;&gt;"Y"),"",(AND(ISNUMBER(BQ2108),BQ2108&gt;0))+(BR2108="Stacked up")+(AND(ISNUMBER(BH2108),BH2108&gt;=-Settings!$B$17))+(AND(ISNUMBER(BK2108),ISNUMBER(BM2108),BK2108&gt;0,BM2108&gt;0))+(AND(ISNUMBER(AQ2108),AQ2108&gt;=Settings!$B$18))+(AND(ISNUMBER(BT2108),BT2108&gt;=Settings!$B$19,BT2108&lt;=Settings!$B$20))+(AND(ISNUMBER(AS2108),AS2108&gt;0))+(AND(ISNUMBER(T2108),ISNUMBER(M2108),T2108&gt;=Settings!$B$21,M2108&gt;0))+(AND(ISNUMBER(AD2108),ISNUMBER(M2108),AD2108&gt;=Settings!$B$22,M2108&gt;0))+(AY2108&gt;=1))</f>
        <v/>
      </c>
      <c r="BW2108" s="91">
        <f>IF(OR(AY2108=0,BF2108&lt;&gt;"Y",BG2108&lt;&gt;"Y"),"",1+SUMPRODUCT(($A$6:$A$2604=A2108)*($AY$6:$AY$2604&gt;0)*($BF$6:$BF$2604="Y")*($BG$6:$BG$2604="Y")*(($AY$6:$AY$2604&gt;AY2108)+($AY$6:$AY$2604=AY2108)*($AD$6:$AD$2604&gt;AD2108))))</f>
        <v/>
      </c>
    </row>
    <row r="2109" ht="23.85" customHeight="1" s="55">
      <c r="A2109" s="90" t="n">
        <v>46296</v>
      </c>
      <c r="B2109" s="91" t="inlineStr">
        <is>
          <t>MAHESHWARI</t>
        </is>
      </c>
      <c r="C2109" s="91" t="inlineStr">
        <is>
          <t>INE263W01010</t>
        </is>
      </c>
      <c r="D2109" s="91" t="n"/>
      <c r="E2109" s="91" t="inlineStr">
        <is>
          <t>None</t>
        </is>
      </c>
      <c r="F2109" s="93" t="n">
        <v>207</v>
      </c>
      <c r="G2109" s="92" t="inlineStr">
        <is>
          <t>N</t>
        </is>
      </c>
      <c r="H2109" s="94" t="n"/>
      <c r="I2109" s="91" t="inlineStr">
        <is>
          <t>N</t>
        </is>
      </c>
      <c r="J2109" s="92">
        <f>IF(K2109="","N","Y")</f>
        <v/>
      </c>
      <c r="K2109" s="94">
        <f>_xlfn.TEXTJOIN("; ",TRUE,IF(P2109="52-wk low","52-wk low",""),IF(AND(AD2109&gt;=Settings!$B$12,M2109&lt;0),"Distribution",""),IF(AND(AJ2109="Y",M2109&lt;0,AK2109&lt;-Settings!$B$13),"Long unwinding",""),IF(AND(AJ2109="Y",M2109&lt;0,AK2109&gt;Settings!$B$13),"Short buildup",""))</f>
        <v/>
      </c>
      <c r="L2109" s="95" t="n">
        <v>69.95</v>
      </c>
      <c r="M2109" s="96" t="n">
        <v>-4.74</v>
      </c>
      <c r="N2109" s="93" t="n">
        <v>2443</v>
      </c>
      <c r="O2109" s="91" t="inlineStr">
        <is>
          <t>None</t>
        </is>
      </c>
      <c r="P2109" s="91" t="inlineStr">
        <is>
          <t>None</t>
        </is>
      </c>
      <c r="Q2109" s="97" t="n">
        <v>0.11</v>
      </c>
      <c r="R2109" s="96" t="n">
        <v>0.08</v>
      </c>
      <c r="S2109" s="96" t="n">
        <v>1.39</v>
      </c>
      <c r="T2109" s="96" t="n">
        <v>0.78</v>
      </c>
      <c r="U2109" s="96" t="n">
        <v>0.47</v>
      </c>
      <c r="V2109" s="103" t="n">
        <v>0.34</v>
      </c>
      <c r="W2109" s="102" t="n">
        <v>0</v>
      </c>
      <c r="X2109" s="93" t="n"/>
      <c r="Y2109" s="91" t="inlineStr">
        <is>
          <t>None</t>
        </is>
      </c>
      <c r="Z2109" s="99" t="n">
        <v>83.92</v>
      </c>
      <c r="AA2109" s="96" t="n">
        <v>0.95</v>
      </c>
      <c r="AB2109" s="96" t="n">
        <v>0.95</v>
      </c>
      <c r="AC2109" s="96" t="n"/>
      <c r="AD2109" s="96" t="n"/>
      <c r="AE2109" s="96" t="n"/>
      <c r="AF2109" s="103" t="n"/>
      <c r="AG2109" s="91" t="inlineStr">
        <is>
          <t>No delivery data</t>
        </is>
      </c>
      <c r="AH2109" s="100" t="n">
        <v>0</v>
      </c>
      <c r="AI2109" s="101" t="n">
        <v>0</v>
      </c>
      <c r="AJ2109" s="92" t="inlineStr">
        <is>
          <t>N</t>
        </is>
      </c>
      <c r="AK2109" s="96" t="n"/>
      <c r="AL2109" s="91" t="inlineStr">
        <is>
          <t>n/a</t>
        </is>
      </c>
      <c r="AM2109" s="93" t="n"/>
      <c r="AN2109" s="92" t="inlineStr">
        <is>
          <t>None</t>
        </is>
      </c>
      <c r="AO2109" s="102" t="n">
        <v>0</v>
      </c>
      <c r="AP2109" s="103" t="n">
        <v>1.85</v>
      </c>
      <c r="AQ2109" s="102" t="n">
        <v>87</v>
      </c>
      <c r="AR2109" s="91" t="inlineStr">
        <is>
          <t>N</t>
        </is>
      </c>
      <c r="AS2109" s="104" t="n"/>
      <c r="AT2109" s="92">
        <f>IF(AND(P2109="52-wk high",T2109&gt;=Settings!$B$7),"Y","N")</f>
        <v/>
      </c>
      <c r="AU2109" s="91">
        <f>IF(AND(AD2109&gt;=Settings!$B$8,M2109&gt;0),"Y","N")</f>
        <v/>
      </c>
      <c r="AV2109" s="91">
        <f>IF(OR(AH2109&gt;Settings!$B$9,AI2109&gt;Settings!$B$9),"Y","N")</f>
        <v/>
      </c>
      <c r="AW2109" s="91">
        <f>IF(AJ2109&lt;&gt;"Y","n/a",IF(AND(M2109&gt;0,AK2109&gt;Settings!$B$10),"Y","N"))</f>
        <v/>
      </c>
      <c r="AX2109" s="91">
        <f>IF(AO2109&gt;=Settings!$B$11,"Y","N")</f>
        <v/>
      </c>
      <c r="AY2109" s="99">
        <f>(AT2109="Y")+(AU2109="Y")+(AV2109="Y")+(AW2109="Y")+(AX2109="Y")</f>
        <v/>
      </c>
      <c r="AZ2109" s="94">
        <f>IF(AY2109=0,"None",_xlfn.TEXTJOIN(", ",TRUE(),IF(AT2109="Y","Breakout",""),IF(AU2109="Y","Accumulation",""),IF(AV2109="Y","Institutional buying",""),IF(AW2109="Y","Long buildup",""),IF(AX2109="Y","Momentum leader","")))</f>
        <v/>
      </c>
      <c r="BA2109" s="94">
        <f>IF(BW2109="","","Passes "&amp;AY2109&amp;" of 5 buy-side scans"&amp;IF(G2109="Y","; RED FLAG: filter out using Red flag column",""))</f>
        <v/>
      </c>
      <c r="BB2109" s="91" t="inlineStr">
        <is>
          <t>None</t>
        </is>
      </c>
      <c r="BC2109" s="92" t="inlineStr">
        <is>
          <t>Y</t>
        </is>
      </c>
      <c r="BD2109" s="94" t="inlineStr">
        <is>
          <t>Few traders (&lt;100 unique PAN, 30 days)</t>
        </is>
      </c>
      <c r="BE2109" s="94" t="n"/>
      <c r="BF2109" s="92">
        <f>IF(R2109*100000&gt;=Settings!$B$5,"Y","N")</f>
        <v/>
      </c>
      <c r="BG2109" s="91">
        <f>IF(F2109&gt;Settings!$B$6,"Y","N")</f>
        <v/>
      </c>
      <c r="BH2109" s="97" t="n">
        <v>-8.93</v>
      </c>
      <c r="BI2109" s="96" t="n">
        <v>-3.78</v>
      </c>
      <c r="BJ2109" s="96" t="n">
        <v>-1.17</v>
      </c>
      <c r="BK2109" s="96" t="n">
        <v>-4.26</v>
      </c>
      <c r="BL2109" s="96" t="n">
        <v>58.76</v>
      </c>
      <c r="BM2109" s="96" t="n">
        <v>22.08</v>
      </c>
      <c r="BN2109" s="97" t="n">
        <v>-2.77</v>
      </c>
      <c r="BO2109" s="96" t="n">
        <v>-2.08</v>
      </c>
      <c r="BP2109" s="96" t="n">
        <v>2.74</v>
      </c>
      <c r="BQ2109" s="96" t="n">
        <v>10.94</v>
      </c>
      <c r="BR2109" s="91" t="inlineStr">
        <is>
          <t>Mixed</t>
        </is>
      </c>
      <c r="BS2109" s="91" t="inlineStr">
        <is>
          <t>None</t>
        </is>
      </c>
      <c r="BT2109" s="96" t="n">
        <v>40.8</v>
      </c>
      <c r="BU2109" s="91" t="inlineStr">
        <is>
          <t>N</t>
        </is>
      </c>
      <c r="BV2109" s="99">
        <f>IF(OR(BF2109&lt;&gt;"Y",BG2109&lt;&gt;"Y"),"",(AND(ISNUMBER(BQ2109),BQ2109&gt;0))+(BR2109="Stacked up")+(AND(ISNUMBER(BH2109),BH2109&gt;=-Settings!$B$17))+(AND(ISNUMBER(BK2109),ISNUMBER(BM2109),BK2109&gt;0,BM2109&gt;0))+(AND(ISNUMBER(AQ2109),AQ2109&gt;=Settings!$B$18))+(AND(ISNUMBER(BT2109),BT2109&gt;=Settings!$B$19,BT2109&lt;=Settings!$B$20))+(AND(ISNUMBER(AS2109),AS2109&gt;0))+(AND(ISNUMBER(T2109),ISNUMBER(M2109),T2109&gt;=Settings!$B$21,M2109&gt;0))+(AND(ISNUMBER(AD2109),ISNUMBER(M2109),AD2109&gt;=Settings!$B$22,M2109&gt;0))+(AY2109&gt;=1))</f>
        <v/>
      </c>
      <c r="BW2109" s="91">
        <f>IF(OR(AY2109=0,BF2109&lt;&gt;"Y",BG2109&lt;&gt;"Y"),"",1+SUMPRODUCT(($A$6:$A$2604=A2109)*($AY$6:$AY$2604&gt;0)*($BF$6:$BF$2604="Y")*($BG$6:$BG$2604="Y")*(($AY$6:$AY$2604&gt;AY2109)+($AY$6:$AY$2604=AY2109)*($AD$6:$AD$2604&gt;AD2109))))</f>
        <v/>
      </c>
    </row>
    <row r="2110" ht="23.85" customHeight="1" s="55">
      <c r="A2110" s="90" t="n">
        <v>46296</v>
      </c>
      <c r="B2110" s="91" t="inlineStr">
        <is>
          <t>BALAJEE</t>
        </is>
      </c>
      <c r="C2110" s="91" t="inlineStr">
        <is>
          <t>INE0S2G01011</t>
        </is>
      </c>
      <c r="D2110" s="91" t="n"/>
      <c r="E2110" s="91" t="inlineStr">
        <is>
          <t>None</t>
        </is>
      </c>
      <c r="F2110" s="93" t="n">
        <v>206</v>
      </c>
      <c r="G2110" s="92" t="inlineStr">
        <is>
          <t>N</t>
        </is>
      </c>
      <c r="H2110" s="94" t="n"/>
      <c r="I2110" s="91" t="inlineStr">
        <is>
          <t>N</t>
        </is>
      </c>
      <c r="J2110" s="92">
        <f>IF(K2110="","N","Y")</f>
        <v/>
      </c>
      <c r="K2110" s="94">
        <f>_xlfn.TEXTJOIN("; ",TRUE,IF(P2110="52-wk low","52-wk low",""),IF(AND(AD2110&gt;=Settings!$B$12,M2110&lt;0),"Distribution",""),IF(AND(AJ2110="Y",M2110&lt;0,AK2110&lt;-Settings!$B$13),"Long unwinding",""),IF(AND(AJ2110="Y",M2110&lt;0,AK2110&gt;Settings!$B$13),"Short buildup",""))</f>
        <v/>
      </c>
      <c r="L2110" s="95" t="n">
        <v>25.2</v>
      </c>
      <c r="M2110" s="96" t="n">
        <v>0</v>
      </c>
      <c r="N2110" s="93" t="n">
        <v>581</v>
      </c>
      <c r="O2110" s="91" t="inlineStr">
        <is>
          <t>None</t>
        </is>
      </c>
      <c r="P2110" s="91" t="inlineStr">
        <is>
          <t>None</t>
        </is>
      </c>
      <c r="Q2110" s="97" t="n">
        <v>0.16</v>
      </c>
      <c r="R2110" s="96" t="n">
        <v>0.27</v>
      </c>
      <c r="S2110" s="96" t="n">
        <v>0.59</v>
      </c>
      <c r="T2110" s="96" t="n">
        <v>0.6</v>
      </c>
      <c r="U2110" s="96" t="n">
        <v>0.44</v>
      </c>
      <c r="V2110" s="103" t="n">
        <v>0.75</v>
      </c>
      <c r="W2110" s="102" t="n">
        <v>5</v>
      </c>
      <c r="X2110" s="93" t="n"/>
      <c r="Y2110" s="91" t="inlineStr">
        <is>
          <t>None</t>
        </is>
      </c>
      <c r="Z2110" s="99" t="n">
        <v>76.19</v>
      </c>
      <c r="AA2110" s="96" t="n">
        <v>1.14</v>
      </c>
      <c r="AB2110" s="96" t="n">
        <v>1.09</v>
      </c>
      <c r="AC2110" s="96" t="n">
        <v>0.67</v>
      </c>
      <c r="AD2110" s="96" t="n">
        <v>0.66</v>
      </c>
      <c r="AE2110" s="96" t="n">
        <v>0.44</v>
      </c>
      <c r="AF2110" s="103" t="n">
        <v>0.88</v>
      </c>
      <c r="AG2110" s="91" t="inlineStr">
        <is>
          <t>Normal</t>
        </is>
      </c>
      <c r="AH2110" s="100" t="n">
        <v>0</v>
      </c>
      <c r="AI2110" s="101" t="n">
        <v>0</v>
      </c>
      <c r="AJ2110" s="92" t="inlineStr">
        <is>
          <t>N</t>
        </is>
      </c>
      <c r="AK2110" s="96" t="n"/>
      <c r="AL2110" s="91" t="inlineStr">
        <is>
          <t>n/a</t>
        </is>
      </c>
      <c r="AM2110" s="93" t="n"/>
      <c r="AN2110" s="92" t="inlineStr">
        <is>
          <t>None</t>
        </is>
      </c>
      <c r="AO2110" s="102" t="n">
        <v>0</v>
      </c>
      <c r="AP2110" s="103" t="n">
        <v>0.62</v>
      </c>
      <c r="AQ2110" s="102" t="n">
        <v>23</v>
      </c>
      <c r="AR2110" s="91" t="inlineStr">
        <is>
          <t>N</t>
        </is>
      </c>
      <c r="AS2110" s="104" t="n"/>
      <c r="AT2110" s="92">
        <f>IF(AND(P2110="52-wk high",T2110&gt;=Settings!$B$7),"Y","N")</f>
        <v/>
      </c>
      <c r="AU2110" s="91">
        <f>IF(AND(AD2110&gt;=Settings!$B$8,M2110&gt;0),"Y","N")</f>
        <v/>
      </c>
      <c r="AV2110" s="91">
        <f>IF(OR(AH2110&gt;Settings!$B$9,AI2110&gt;Settings!$B$9),"Y","N")</f>
        <v/>
      </c>
      <c r="AW2110" s="91">
        <f>IF(AJ2110&lt;&gt;"Y","n/a",IF(AND(M2110&gt;0,AK2110&gt;Settings!$B$10),"Y","N"))</f>
        <v/>
      </c>
      <c r="AX2110" s="91">
        <f>IF(AO2110&gt;=Settings!$B$11,"Y","N")</f>
        <v/>
      </c>
      <c r="AY2110" s="99">
        <f>(AT2110="Y")+(AU2110="Y")+(AV2110="Y")+(AW2110="Y")+(AX2110="Y")</f>
        <v/>
      </c>
      <c r="AZ2110" s="94">
        <f>IF(AY2110=0,"None",_xlfn.TEXTJOIN(", ",TRUE(),IF(AT2110="Y","Breakout",""),IF(AU2110="Y","Accumulation",""),IF(AV2110="Y","Institutional buying",""),IF(AW2110="Y","Long buildup",""),IF(AX2110="Y","Momentum leader","")))</f>
        <v/>
      </c>
      <c r="BA2110" s="94">
        <f>IF(BW2110="","","Passes "&amp;AY2110&amp;" of 5 buy-side scans"&amp;IF(G2110="Y","; RED FLAG: filter out using Red flag column",""))</f>
        <v/>
      </c>
      <c r="BB2110" s="91" t="inlineStr">
        <is>
          <t>None</t>
        </is>
      </c>
      <c r="BC2110" s="92" t="inlineStr">
        <is>
          <t>Y</t>
        </is>
      </c>
      <c r="BD2110" s="94" t="inlineStr">
        <is>
          <t>High-low range &gt;150% in 12 months</t>
        </is>
      </c>
      <c r="BE2110" s="94" t="n"/>
      <c r="BF2110" s="92">
        <f>IF(R2110*100000&gt;=Settings!$B$5,"Y","N")</f>
        <v/>
      </c>
      <c r="BG2110" s="91">
        <f>IF(F2110&gt;Settings!$B$6,"Y","N")</f>
        <v/>
      </c>
      <c r="BH2110" s="97" t="n">
        <v>-53.74</v>
      </c>
      <c r="BI2110" s="96" t="n">
        <v>-0.71</v>
      </c>
      <c r="BJ2110" s="96" t="n">
        <v>-3.3</v>
      </c>
      <c r="BK2110" s="96" t="n">
        <v>-12.86</v>
      </c>
      <c r="BL2110" s="96" t="n">
        <v>9.039999999999999</v>
      </c>
      <c r="BM2110" s="96" t="n">
        <v>-46.1</v>
      </c>
      <c r="BN2110" s="97" t="n">
        <v>-1.21</v>
      </c>
      <c r="BO2110" s="96" t="n">
        <v>-4.35</v>
      </c>
      <c r="BP2110" s="96" t="n">
        <v>-9.369999999999999</v>
      </c>
      <c r="BQ2110" s="96" t="n">
        <v>-19.39</v>
      </c>
      <c r="BR2110" s="91" t="inlineStr">
        <is>
          <t>Stacked down</t>
        </is>
      </c>
      <c r="BS2110" s="91" t="inlineStr">
        <is>
          <t>None</t>
        </is>
      </c>
      <c r="BT2110" s="96" t="n">
        <v>43.5</v>
      </c>
      <c r="BU2110" s="91" t="inlineStr">
        <is>
          <t>N</t>
        </is>
      </c>
      <c r="BV2110" s="99">
        <f>IF(OR(BF2110&lt;&gt;"Y",BG2110&lt;&gt;"Y"),"",(AND(ISNUMBER(BQ2110),BQ2110&gt;0))+(BR2110="Stacked up")+(AND(ISNUMBER(BH2110),BH2110&gt;=-Settings!$B$17))+(AND(ISNUMBER(BK2110),ISNUMBER(BM2110),BK2110&gt;0,BM2110&gt;0))+(AND(ISNUMBER(AQ2110),AQ2110&gt;=Settings!$B$18))+(AND(ISNUMBER(BT2110),BT2110&gt;=Settings!$B$19,BT2110&lt;=Settings!$B$20))+(AND(ISNUMBER(AS2110),AS2110&gt;0))+(AND(ISNUMBER(T2110),ISNUMBER(M2110),T2110&gt;=Settings!$B$21,M2110&gt;0))+(AND(ISNUMBER(AD2110),ISNUMBER(M2110),AD2110&gt;=Settings!$B$22,M2110&gt;0))+(AY2110&gt;=1))</f>
        <v/>
      </c>
      <c r="BW2110" s="91">
        <f>IF(OR(AY2110=0,BF2110&lt;&gt;"Y",BG2110&lt;&gt;"Y"),"",1+SUMPRODUCT(($A$6:$A$2604=A2110)*($AY$6:$AY$2604&gt;0)*($BF$6:$BF$2604="Y")*($BG$6:$BG$2604="Y")*(($AY$6:$AY$2604&gt;AY2110)+($AY$6:$AY$2604=AY2110)*($AD$6:$AD$2604&gt;AD2110))))</f>
        <v/>
      </c>
    </row>
    <row r="2111" ht="23.85" customHeight="1" s="55">
      <c r="A2111" s="90" t="n">
        <v>46296</v>
      </c>
      <c r="B2111" s="91" t="inlineStr">
        <is>
          <t>NEAGI</t>
        </is>
      </c>
      <c r="C2111" s="91" t="inlineStr">
        <is>
          <t>INE605D01012</t>
        </is>
      </c>
      <c r="D2111" s="91" t="n"/>
      <c r="E2111" s="91" t="inlineStr">
        <is>
          <t>None</t>
        </is>
      </c>
      <c r="F2111" s="93" t="n">
        <v>206</v>
      </c>
      <c r="G2111" s="92" t="inlineStr">
        <is>
          <t>N</t>
        </is>
      </c>
      <c r="H2111" s="94" t="n"/>
      <c r="I2111" s="91" t="inlineStr">
        <is>
          <t>N</t>
        </is>
      </c>
      <c r="J2111" s="92">
        <f>IF(K2111="","N","Y")</f>
        <v/>
      </c>
      <c r="K2111" s="94">
        <f>_xlfn.TEXTJOIN("; ",TRUE,IF(P2111="52-wk low","52-wk low",""),IF(AND(AD2111&gt;=Settings!$B$12,M2111&lt;0),"Distribution",""),IF(AND(AJ2111="Y",M2111&lt;0,AK2111&lt;-Settings!$B$13),"Long unwinding",""),IF(AND(AJ2111="Y",M2111&lt;0,AK2111&gt;Settings!$B$13),"Short buildup",""))</f>
        <v/>
      </c>
      <c r="L2111" s="95" t="n">
        <v>3309.4</v>
      </c>
      <c r="M2111" s="96" t="n">
        <v>-5</v>
      </c>
      <c r="N2111" s="93" t="n">
        <v>2491</v>
      </c>
      <c r="O2111" s="91" t="inlineStr">
        <is>
          <t>None</t>
        </is>
      </c>
      <c r="P2111" s="91" t="inlineStr">
        <is>
          <t>None</t>
        </is>
      </c>
      <c r="Q2111" s="97" t="n">
        <v>0</v>
      </c>
      <c r="R2111" s="96" t="n">
        <v>0</v>
      </c>
      <c r="S2111" s="96" t="n">
        <v>0.6</v>
      </c>
      <c r="T2111" s="96" t="n">
        <v>0.18</v>
      </c>
      <c r="U2111" s="96" t="n">
        <v>0.24</v>
      </c>
      <c r="V2111" s="103" t="n">
        <v>0.42</v>
      </c>
      <c r="W2111" s="102" t="n"/>
      <c r="X2111" s="93" t="n"/>
      <c r="Y2111" s="91" t="inlineStr">
        <is>
          <t>None</t>
        </is>
      </c>
      <c r="Z2111" s="99" t="n">
        <v>100</v>
      </c>
      <c r="AA2111" s="96" t="n">
        <v>1.02</v>
      </c>
      <c r="AB2111" s="96" t="n">
        <v>1.07</v>
      </c>
      <c r="AC2111" s="96" t="n">
        <v>0.65</v>
      </c>
      <c r="AD2111" s="96" t="n">
        <v>0.22</v>
      </c>
      <c r="AE2111" s="96" t="n">
        <v>0.28</v>
      </c>
      <c r="AF2111" s="103" t="n">
        <v>1.07</v>
      </c>
      <c r="AG2111" s="91" t="inlineStr">
        <is>
          <t>Normal</t>
        </is>
      </c>
      <c r="AH2111" s="100" t="n">
        <v>0</v>
      </c>
      <c r="AI2111" s="101" t="n">
        <v>0</v>
      </c>
      <c r="AJ2111" s="92" t="inlineStr">
        <is>
          <t>N</t>
        </is>
      </c>
      <c r="AK2111" s="96" t="n"/>
      <c r="AL2111" s="91" t="inlineStr">
        <is>
          <t>n/a</t>
        </is>
      </c>
      <c r="AM2111" s="93" t="n"/>
      <c r="AN2111" s="92" t="inlineStr">
        <is>
          <t>None</t>
        </is>
      </c>
      <c r="AO2111" s="102" t="n">
        <v>0</v>
      </c>
      <c r="AP2111" s="103" t="n"/>
      <c r="AQ2111" s="102" t="n"/>
      <c r="AR2111" s="91" t="inlineStr">
        <is>
          <t>N</t>
        </is>
      </c>
      <c r="AS2111" s="104" t="n"/>
      <c r="AT2111" s="92">
        <f>IF(AND(P2111="52-wk high",T2111&gt;=Settings!$B$7),"Y","N")</f>
        <v/>
      </c>
      <c r="AU2111" s="91">
        <f>IF(AND(AD2111&gt;=Settings!$B$8,M2111&gt;0),"Y","N")</f>
        <v/>
      </c>
      <c r="AV2111" s="91">
        <f>IF(OR(AH2111&gt;Settings!$B$9,AI2111&gt;Settings!$B$9),"Y","N")</f>
        <v/>
      </c>
      <c r="AW2111" s="91">
        <f>IF(AJ2111&lt;&gt;"Y","n/a",IF(AND(M2111&gt;0,AK2111&gt;Settings!$B$10),"Y","N"))</f>
        <v/>
      </c>
      <c r="AX2111" s="91">
        <f>IF(AO2111&gt;=Settings!$B$11,"Y","N")</f>
        <v/>
      </c>
      <c r="AY2111" s="99">
        <f>(AT2111="Y")+(AU2111="Y")+(AV2111="Y")+(AW2111="Y")+(AX2111="Y")</f>
        <v/>
      </c>
      <c r="AZ2111" s="94">
        <f>IF(AY2111=0,"None",_xlfn.TEXTJOIN(", ",TRUE(),IF(AT2111="Y","Breakout",""),IF(AU2111="Y","Accumulation",""),IF(AV2111="Y","Institutional buying",""),IF(AW2111="Y","Long buildup",""),IF(AX2111="Y","Momentum leader","")))</f>
        <v/>
      </c>
      <c r="BA2111" s="94">
        <f>IF(BW2111="","","Passes "&amp;AY2111&amp;" of 5 buy-side scans"&amp;IF(G2111="Y","; RED FLAG: filter out using Red flag column",""))</f>
        <v/>
      </c>
      <c r="BB2111" s="91" t="inlineStr">
        <is>
          <t>Lower</t>
        </is>
      </c>
      <c r="BC2111" s="92" t="inlineStr">
        <is>
          <t>Y</t>
        </is>
      </c>
      <c r="BD2111" s="94" t="inlineStr">
        <is>
          <t>Few traders (&lt;100 unique PAN, 30 days)</t>
        </is>
      </c>
      <c r="BE2111" s="94" t="n"/>
      <c r="BF2111" s="92">
        <f>IF(R2111*100000&gt;=Settings!$B$5,"Y","N")</f>
        <v/>
      </c>
      <c r="BG2111" s="91">
        <f>IF(F2111&gt;Settings!$B$6,"Y","N")</f>
        <v/>
      </c>
      <c r="BH2111" s="97" t="n">
        <v>-8.07</v>
      </c>
      <c r="BI2111" s="96" t="n">
        <v>-4.6</v>
      </c>
      <c r="BJ2111" s="96" t="n">
        <v>-1.8</v>
      </c>
      <c r="BK2111" s="96" t="n">
        <v>6.75</v>
      </c>
      <c r="BL2111" s="96" t="n"/>
      <c r="BM2111" s="96" t="n"/>
      <c r="BN2111" s="97" t="n">
        <v>-2.33</v>
      </c>
      <c r="BO2111" s="96" t="n">
        <v>-0.38</v>
      </c>
      <c r="BP2111" s="96" t="n"/>
      <c r="BQ2111" s="96" t="n"/>
      <c r="BR2111" s="91" t="n"/>
      <c r="BS2111" s="91" t="inlineStr">
        <is>
          <t>None</t>
        </is>
      </c>
      <c r="BT2111" s="96" t="n">
        <v>38.2</v>
      </c>
      <c r="BU2111" s="91" t="n"/>
      <c r="BV2111" s="99">
        <f>IF(OR(BF2111&lt;&gt;"Y",BG2111&lt;&gt;"Y"),"",(AND(ISNUMBER(BQ2111),BQ2111&gt;0))+(BR2111="Stacked up")+(AND(ISNUMBER(BH2111),BH2111&gt;=-Settings!$B$17))+(AND(ISNUMBER(BK2111),ISNUMBER(BM2111),BK2111&gt;0,BM2111&gt;0))+(AND(ISNUMBER(AQ2111),AQ2111&gt;=Settings!$B$18))+(AND(ISNUMBER(BT2111),BT2111&gt;=Settings!$B$19,BT2111&lt;=Settings!$B$20))+(AND(ISNUMBER(AS2111),AS2111&gt;0))+(AND(ISNUMBER(T2111),ISNUMBER(M2111),T2111&gt;=Settings!$B$21,M2111&gt;0))+(AND(ISNUMBER(AD2111),ISNUMBER(M2111),AD2111&gt;=Settings!$B$22,M2111&gt;0))+(AY2111&gt;=1))</f>
        <v/>
      </c>
      <c r="BW2111" s="91">
        <f>IF(OR(AY2111=0,BF2111&lt;&gt;"Y",BG2111&lt;&gt;"Y"),"",1+SUMPRODUCT(($A$6:$A$2604=A2111)*($AY$6:$AY$2604&gt;0)*($BF$6:$BF$2604="Y")*($BG$6:$BG$2604="Y")*(($AY$6:$AY$2604&gt;AY2111)+($AY$6:$AY$2604=AY2111)*($AD$6:$AD$2604&gt;AD2111))))</f>
        <v/>
      </c>
    </row>
    <row r="2112" ht="23.85" customHeight="1" s="55">
      <c r="A2112" s="90" t="n">
        <v>46296</v>
      </c>
      <c r="B2112" s="91" t="inlineStr">
        <is>
          <t>NITIRAJ</t>
        </is>
      </c>
      <c r="C2112" s="91" t="inlineStr">
        <is>
          <t>INE439T01012</t>
        </is>
      </c>
      <c r="D2112" s="91" t="n"/>
      <c r="E2112" s="91" t="inlineStr">
        <is>
          <t>None</t>
        </is>
      </c>
      <c r="F2112" s="93" t="n">
        <v>206</v>
      </c>
      <c r="G2112" s="92" t="inlineStr">
        <is>
          <t>N</t>
        </is>
      </c>
      <c r="H2112" s="94" t="n"/>
      <c r="I2112" s="91" t="inlineStr">
        <is>
          <t>N</t>
        </is>
      </c>
      <c r="J2112" s="92">
        <f>IF(K2112="","N","Y")</f>
        <v/>
      </c>
      <c r="K2112" s="94">
        <f>_xlfn.TEXTJOIN("; ",TRUE,IF(P2112="52-wk low","52-wk low",""),IF(AND(AD2112&gt;=Settings!$B$12,M2112&lt;0),"Distribution",""),IF(AND(AJ2112="Y",M2112&lt;0,AK2112&lt;-Settings!$B$13),"Long unwinding",""),IF(AND(AJ2112="Y",M2112&lt;0,AK2112&gt;Settings!$B$13),"Short buildup",""))</f>
        <v/>
      </c>
      <c r="L2112" s="95" t="n">
        <v>200.9</v>
      </c>
      <c r="M2112" s="96" t="n">
        <v>-4</v>
      </c>
      <c r="N2112" s="93" t="n">
        <v>2346</v>
      </c>
      <c r="O2112" s="91" t="inlineStr">
        <is>
          <t>None</t>
        </is>
      </c>
      <c r="P2112" s="91" t="inlineStr">
        <is>
          <t>None</t>
        </is>
      </c>
      <c r="Q2112" s="97" t="n">
        <v>0.01</v>
      </c>
      <c r="R2112" s="96" t="n">
        <v>0.06</v>
      </c>
      <c r="S2112" s="96" t="n">
        <v>0.18</v>
      </c>
      <c r="T2112" s="96" t="n">
        <v>0.24</v>
      </c>
      <c r="U2112" s="96" t="n">
        <v>0.17</v>
      </c>
      <c r="V2112" s="103" t="n">
        <v>0.95</v>
      </c>
      <c r="W2112" s="102" t="n">
        <v>4</v>
      </c>
      <c r="X2112" s="93" t="n"/>
      <c r="Y2112" s="91" t="inlineStr">
        <is>
          <t>None</t>
        </is>
      </c>
      <c r="Z2112" s="99" t="n">
        <v>68.23999999999999</v>
      </c>
      <c r="AA2112" s="96" t="n">
        <v>0.98</v>
      </c>
      <c r="AB2112" s="96" t="n">
        <v>1.02</v>
      </c>
      <c r="AC2112" s="96" t="n">
        <v>0.19</v>
      </c>
      <c r="AD2112" s="96" t="n">
        <v>0.25</v>
      </c>
      <c r="AE2112" s="96" t="n">
        <v>0.21</v>
      </c>
      <c r="AF2112" s="103" t="n">
        <v>1.18</v>
      </c>
      <c r="AG2112" s="91" t="inlineStr">
        <is>
          <t>Normal</t>
        </is>
      </c>
      <c r="AH2112" s="100" t="n">
        <v>0</v>
      </c>
      <c r="AI2112" s="101" t="n">
        <v>0</v>
      </c>
      <c r="AJ2112" s="92" t="inlineStr">
        <is>
          <t>N</t>
        </is>
      </c>
      <c r="AK2112" s="96" t="n"/>
      <c r="AL2112" s="91" t="inlineStr">
        <is>
          <t>n/a</t>
        </is>
      </c>
      <c r="AM2112" s="93" t="n"/>
      <c r="AN2112" s="92" t="inlineStr">
        <is>
          <t>None</t>
        </is>
      </c>
      <c r="AO2112" s="102" t="n">
        <v>0</v>
      </c>
      <c r="AP2112" s="103" t="n">
        <v>0.78</v>
      </c>
      <c r="AQ2112" s="102" t="n">
        <v>48</v>
      </c>
      <c r="AR2112" s="91" t="inlineStr">
        <is>
          <t>N</t>
        </is>
      </c>
      <c r="AS2112" s="104" t="n"/>
      <c r="AT2112" s="92">
        <f>IF(AND(P2112="52-wk high",T2112&gt;=Settings!$B$7),"Y","N")</f>
        <v/>
      </c>
      <c r="AU2112" s="91">
        <f>IF(AND(AD2112&gt;=Settings!$B$8,M2112&gt;0),"Y","N")</f>
        <v/>
      </c>
      <c r="AV2112" s="91">
        <f>IF(OR(AH2112&gt;Settings!$B$9,AI2112&gt;Settings!$B$9),"Y","N")</f>
        <v/>
      </c>
      <c r="AW2112" s="91">
        <f>IF(AJ2112&lt;&gt;"Y","n/a",IF(AND(M2112&gt;0,AK2112&gt;Settings!$B$10),"Y","N"))</f>
        <v/>
      </c>
      <c r="AX2112" s="91">
        <f>IF(AO2112&gt;=Settings!$B$11,"Y","N")</f>
        <v/>
      </c>
      <c r="AY2112" s="99">
        <f>(AT2112="Y")+(AU2112="Y")+(AV2112="Y")+(AW2112="Y")+(AX2112="Y")</f>
        <v/>
      </c>
      <c r="AZ2112" s="94">
        <f>IF(AY2112=0,"None",_xlfn.TEXTJOIN(", ",TRUE(),IF(AT2112="Y","Breakout",""),IF(AU2112="Y","Accumulation",""),IF(AV2112="Y","Institutional buying",""),IF(AW2112="Y","Long buildup",""),IF(AX2112="Y","Momentum leader","")))</f>
        <v/>
      </c>
      <c r="BA2112" s="94">
        <f>IF(BW2112="","","Passes "&amp;AY2112&amp;" of 5 buy-side scans"&amp;IF(G2112="Y","; RED FLAG: filter out using Red flag column",""))</f>
        <v/>
      </c>
      <c r="BB2112" s="91" t="inlineStr">
        <is>
          <t>None</t>
        </is>
      </c>
      <c r="BC2112" s="92" t="inlineStr">
        <is>
          <t>Y</t>
        </is>
      </c>
      <c r="BD2112" s="94" t="inlineStr">
        <is>
          <t>PE &gt; 50; Few traders (&lt;100 unique PAN, 30 days)</t>
        </is>
      </c>
      <c r="BE2112" s="94" t="n"/>
      <c r="BF2112" s="92">
        <f>IF(R2112*100000&gt;=Settings!$B$5,"Y","N")</f>
        <v/>
      </c>
      <c r="BG2112" s="91">
        <f>IF(F2112&gt;Settings!$B$6,"Y","N")</f>
        <v/>
      </c>
      <c r="BH2112" s="97" t="n">
        <v>-16.64</v>
      </c>
      <c r="BI2112" s="96" t="n">
        <v>-11.2</v>
      </c>
      <c r="BJ2112" s="96" t="n">
        <v>-1.76</v>
      </c>
      <c r="BK2112" s="96" t="n">
        <v>5.56</v>
      </c>
      <c r="BL2112" s="96" t="n">
        <v>-5.39</v>
      </c>
      <c r="BM2112" s="96" t="n">
        <v>1.2</v>
      </c>
      <c r="BN2112" s="97" t="n">
        <v>-8.109999999999999</v>
      </c>
      <c r="BO2112" s="96" t="n">
        <v>-6.23</v>
      </c>
      <c r="BP2112" s="96" t="n">
        <v>-3.87</v>
      </c>
      <c r="BQ2112" s="96" t="n">
        <v>-2.03</v>
      </c>
      <c r="BR2112" s="91" t="inlineStr">
        <is>
          <t>Mixed</t>
        </is>
      </c>
      <c r="BS2112" s="91" t="inlineStr">
        <is>
          <t>None</t>
        </is>
      </c>
      <c r="BT2112" s="96" t="n">
        <v>23.8</v>
      </c>
      <c r="BU2112" s="91" t="inlineStr">
        <is>
          <t>N</t>
        </is>
      </c>
      <c r="BV2112" s="99">
        <f>IF(OR(BF2112&lt;&gt;"Y",BG2112&lt;&gt;"Y"),"",(AND(ISNUMBER(BQ2112),BQ2112&gt;0))+(BR2112="Stacked up")+(AND(ISNUMBER(BH2112),BH2112&gt;=-Settings!$B$17))+(AND(ISNUMBER(BK2112),ISNUMBER(BM2112),BK2112&gt;0,BM2112&gt;0))+(AND(ISNUMBER(AQ2112),AQ2112&gt;=Settings!$B$18))+(AND(ISNUMBER(BT2112),BT2112&gt;=Settings!$B$19,BT2112&lt;=Settings!$B$20))+(AND(ISNUMBER(AS2112),AS2112&gt;0))+(AND(ISNUMBER(T2112),ISNUMBER(M2112),T2112&gt;=Settings!$B$21,M2112&gt;0))+(AND(ISNUMBER(AD2112),ISNUMBER(M2112),AD2112&gt;=Settings!$B$22,M2112&gt;0))+(AY2112&gt;=1))</f>
        <v/>
      </c>
      <c r="BW2112" s="91">
        <f>IF(OR(AY2112=0,BF2112&lt;&gt;"Y",BG2112&lt;&gt;"Y"),"",1+SUMPRODUCT(($A$6:$A$2604=A2112)*($AY$6:$AY$2604&gt;0)*($BF$6:$BF$2604="Y")*($BG$6:$BG$2604="Y")*(($AY$6:$AY$2604&gt;AY2112)+($AY$6:$AY$2604=AY2112)*($AD$6:$AD$2604&gt;AD2112))))</f>
        <v/>
      </c>
    </row>
    <row r="2113" ht="23.85" customHeight="1" s="55">
      <c r="A2113" s="90" t="n">
        <v>46296</v>
      </c>
      <c r="B2113" s="91" t="inlineStr">
        <is>
          <t>NOVAAGRI</t>
        </is>
      </c>
      <c r="C2113" s="91" t="inlineStr">
        <is>
          <t>INE02H701025</t>
        </is>
      </c>
      <c r="D2113" s="91" t="n"/>
      <c r="E2113" s="91" t="inlineStr">
        <is>
          <t>None</t>
        </is>
      </c>
      <c r="F2113" s="93" t="n">
        <v>206</v>
      </c>
      <c r="G2113" s="92" t="inlineStr">
        <is>
          <t>N</t>
        </is>
      </c>
      <c r="H2113" s="94" t="n"/>
      <c r="I2113" s="91" t="inlineStr">
        <is>
          <t>N</t>
        </is>
      </c>
      <c r="J2113" s="92">
        <f>IF(K2113="","N","Y")</f>
        <v/>
      </c>
      <c r="K2113" s="94">
        <f>_xlfn.TEXTJOIN("; ",TRUE,IF(P2113="52-wk low","52-wk low",""),IF(AND(AD2113&gt;=Settings!$B$12,M2113&lt;0),"Distribution",""),IF(AND(AJ2113="Y",M2113&lt;0,AK2113&lt;-Settings!$B$13),"Long unwinding",""),IF(AND(AJ2113="Y",M2113&lt;0,AK2113&gt;Settings!$B$13),"Short buildup",""))</f>
        <v/>
      </c>
      <c r="L2113" s="95" t="n">
        <v>22.22</v>
      </c>
      <c r="M2113" s="96" t="n">
        <v>-0.9399999999999999</v>
      </c>
      <c r="N2113" s="93" t="n">
        <v>1013</v>
      </c>
      <c r="O2113" s="91" t="inlineStr">
        <is>
          <t>None</t>
        </is>
      </c>
      <c r="P2113" s="91" t="inlineStr">
        <is>
          <t>None</t>
        </is>
      </c>
      <c r="Q2113" s="97" t="n">
        <v>0.65</v>
      </c>
      <c r="R2113" s="96" t="n">
        <v>0.47</v>
      </c>
      <c r="S2113" s="96" t="n">
        <v>1.38</v>
      </c>
      <c r="T2113" s="96" t="n">
        <v>1.45</v>
      </c>
      <c r="U2113" s="96" t="n">
        <v>1.08</v>
      </c>
      <c r="V2113" s="103" t="n">
        <v>0.77</v>
      </c>
      <c r="W2113" s="102" t="n">
        <v>2</v>
      </c>
      <c r="X2113" s="93" t="n"/>
      <c r="Y2113" s="91" t="inlineStr">
        <is>
          <t>None</t>
        </is>
      </c>
      <c r="Z2113" s="99" t="n">
        <v>84.08</v>
      </c>
      <c r="AA2113" s="96" t="n">
        <v>1.2</v>
      </c>
      <c r="AB2113" s="96" t="n">
        <v>1.2</v>
      </c>
      <c r="AC2113" s="96" t="n"/>
      <c r="AD2113" s="96" t="n"/>
      <c r="AE2113" s="96" t="n"/>
      <c r="AF2113" s="103" t="n"/>
      <c r="AG2113" s="91" t="inlineStr">
        <is>
          <t>No delivery data</t>
        </is>
      </c>
      <c r="AH2113" s="100" t="n">
        <v>0</v>
      </c>
      <c r="AI2113" s="101" t="n">
        <v>0</v>
      </c>
      <c r="AJ2113" s="92" t="inlineStr">
        <is>
          <t>N</t>
        </is>
      </c>
      <c r="AK2113" s="96" t="n"/>
      <c r="AL2113" s="91" t="inlineStr">
        <is>
          <t>n/a</t>
        </is>
      </c>
      <c r="AM2113" s="93" t="n"/>
      <c r="AN2113" s="92" t="inlineStr">
        <is>
          <t>None</t>
        </is>
      </c>
      <c r="AO2113" s="102" t="n">
        <v>0</v>
      </c>
      <c r="AP2113" s="103" t="n">
        <v>0.58</v>
      </c>
      <c r="AQ2113" s="102" t="n">
        <v>17</v>
      </c>
      <c r="AR2113" s="91" t="inlineStr">
        <is>
          <t>N</t>
        </is>
      </c>
      <c r="AS2113" s="104" t="n"/>
      <c r="AT2113" s="92">
        <f>IF(AND(P2113="52-wk high",T2113&gt;=Settings!$B$7),"Y","N")</f>
        <v/>
      </c>
      <c r="AU2113" s="91">
        <f>IF(AND(AD2113&gt;=Settings!$B$8,M2113&gt;0),"Y","N")</f>
        <v/>
      </c>
      <c r="AV2113" s="91">
        <f>IF(OR(AH2113&gt;Settings!$B$9,AI2113&gt;Settings!$B$9),"Y","N")</f>
        <v/>
      </c>
      <c r="AW2113" s="91">
        <f>IF(AJ2113&lt;&gt;"Y","n/a",IF(AND(M2113&gt;0,AK2113&gt;Settings!$B$10),"Y","N"))</f>
        <v/>
      </c>
      <c r="AX2113" s="91">
        <f>IF(AO2113&gt;=Settings!$B$11,"Y","N")</f>
        <v/>
      </c>
      <c r="AY2113" s="99">
        <f>(AT2113="Y")+(AU2113="Y")+(AV2113="Y")+(AW2113="Y")+(AX2113="Y")</f>
        <v/>
      </c>
      <c r="AZ2113" s="94">
        <f>IF(AY2113=0,"None",_xlfn.TEXTJOIN(", ",TRUE(),IF(AT2113="Y","Breakout",""),IF(AU2113="Y","Accumulation",""),IF(AV2113="Y","Institutional buying",""),IF(AW2113="Y","Long buildup",""),IF(AX2113="Y","Momentum leader","")))</f>
        <v/>
      </c>
      <c r="BA2113" s="94">
        <f>IF(BW2113="","","Passes "&amp;AY2113&amp;" of 5 buy-side scans"&amp;IF(G2113="Y","; RED FLAG: filter out using Red flag column",""))</f>
        <v/>
      </c>
      <c r="BB2113" s="91" t="inlineStr">
        <is>
          <t>None</t>
        </is>
      </c>
      <c r="BC2113" s="92" t="inlineStr">
        <is>
          <t>Y</t>
        </is>
      </c>
      <c r="BD2113" s="94" t="inlineStr">
        <is>
          <t>High-low range &gt;150% in 12 months</t>
        </is>
      </c>
      <c r="BE2113" s="94" t="n"/>
      <c r="BF2113" s="92">
        <f>IF(R2113*100000&gt;=Settings!$B$5,"Y","N")</f>
        <v/>
      </c>
      <c r="BG2113" s="91">
        <f>IF(F2113&gt;Settings!$B$6,"Y","N")</f>
        <v/>
      </c>
      <c r="BH2113" s="97" t="n">
        <v>-57.26</v>
      </c>
      <c r="BI2113" s="96" t="n">
        <v>-3.43</v>
      </c>
      <c r="BJ2113" s="96" t="n">
        <v>-8.26</v>
      </c>
      <c r="BK2113" s="96" t="n">
        <v>-10.37</v>
      </c>
      <c r="BL2113" s="96" t="n">
        <v>0.54</v>
      </c>
      <c r="BM2113" s="96" t="n">
        <v>-53.27</v>
      </c>
      <c r="BN2113" s="97" t="n">
        <v>-3.2</v>
      </c>
      <c r="BO2113" s="96" t="n">
        <v>-5.94</v>
      </c>
      <c r="BP2113" s="96" t="n">
        <v>-11.32</v>
      </c>
      <c r="BQ2113" s="96" t="n">
        <v>-23.08</v>
      </c>
      <c r="BR2113" s="91" t="inlineStr">
        <is>
          <t>Stacked down</t>
        </is>
      </c>
      <c r="BS2113" s="91" t="inlineStr">
        <is>
          <t>None</t>
        </is>
      </c>
      <c r="BT2113" s="96" t="n">
        <v>33.1</v>
      </c>
      <c r="BU2113" s="91" t="inlineStr">
        <is>
          <t>N</t>
        </is>
      </c>
      <c r="BV2113" s="99">
        <f>IF(OR(BF2113&lt;&gt;"Y",BG2113&lt;&gt;"Y"),"",(AND(ISNUMBER(BQ2113),BQ2113&gt;0))+(BR2113="Stacked up")+(AND(ISNUMBER(BH2113),BH2113&gt;=-Settings!$B$17))+(AND(ISNUMBER(BK2113),ISNUMBER(BM2113),BK2113&gt;0,BM2113&gt;0))+(AND(ISNUMBER(AQ2113),AQ2113&gt;=Settings!$B$18))+(AND(ISNUMBER(BT2113),BT2113&gt;=Settings!$B$19,BT2113&lt;=Settings!$B$20))+(AND(ISNUMBER(AS2113),AS2113&gt;0))+(AND(ISNUMBER(T2113),ISNUMBER(M2113),T2113&gt;=Settings!$B$21,M2113&gt;0))+(AND(ISNUMBER(AD2113),ISNUMBER(M2113),AD2113&gt;=Settings!$B$22,M2113&gt;0))+(AY2113&gt;=1))</f>
        <v/>
      </c>
      <c r="BW2113" s="91">
        <f>IF(OR(AY2113=0,BF2113&lt;&gt;"Y",BG2113&lt;&gt;"Y"),"",1+SUMPRODUCT(($A$6:$A$2604=A2113)*($AY$6:$AY$2604&gt;0)*($BF$6:$BF$2604="Y")*($BG$6:$BG$2604="Y")*(($AY$6:$AY$2604&gt;AY2113)+($AY$6:$AY$2604=AY2113)*($AD$6:$AD$2604&gt;AD2113))))</f>
        <v/>
      </c>
    </row>
    <row r="2114" ht="23.85" customHeight="1" s="55">
      <c r="A2114" s="90" t="n">
        <v>46296</v>
      </c>
      <c r="B2114" s="91" t="inlineStr">
        <is>
          <t>VSTL</t>
        </is>
      </c>
      <c r="C2114" s="91" t="inlineStr">
        <is>
          <t>INE0QTF01015</t>
        </is>
      </c>
      <c r="D2114" s="91" t="n"/>
      <c r="E2114" s="91" t="inlineStr">
        <is>
          <t>None</t>
        </is>
      </c>
      <c r="F2114" s="93" t="n">
        <v>206</v>
      </c>
      <c r="G2114" s="92" t="inlineStr">
        <is>
          <t>N</t>
        </is>
      </c>
      <c r="H2114" s="94" t="n"/>
      <c r="I2114" s="91" t="inlineStr">
        <is>
          <t>N</t>
        </is>
      </c>
      <c r="J2114" s="92">
        <f>IF(K2114="","N","Y")</f>
        <v/>
      </c>
      <c r="K2114" s="94">
        <f>_xlfn.TEXTJOIN("; ",TRUE,IF(P2114="52-wk low","52-wk low",""),IF(AND(AD2114&gt;=Settings!$B$12,M2114&lt;0),"Distribution",""),IF(AND(AJ2114="Y",M2114&lt;0,AK2114&lt;-Settings!$B$13),"Long unwinding",""),IF(AND(AJ2114="Y",M2114&lt;0,AK2114&gt;Settings!$B$13),"Short buildup",""))</f>
        <v/>
      </c>
      <c r="L2114" s="95" t="n">
        <v>108.85</v>
      </c>
      <c r="M2114" s="96" t="n">
        <v>-2.89</v>
      </c>
      <c r="N2114" s="93" t="n">
        <v>2047</v>
      </c>
      <c r="O2114" s="91" t="inlineStr">
        <is>
          <t>None</t>
        </is>
      </c>
      <c r="P2114" s="91" t="inlineStr">
        <is>
          <t>None</t>
        </is>
      </c>
      <c r="Q2114" s="97" t="n">
        <v>0.08</v>
      </c>
      <c r="R2114" s="96" t="n">
        <v>0.1</v>
      </c>
      <c r="S2114" s="96" t="n">
        <v>0.77</v>
      </c>
      <c r="T2114" s="96" t="n">
        <v>0.67</v>
      </c>
      <c r="U2114" s="96" t="n">
        <v>0.68</v>
      </c>
      <c r="V2114" s="103" t="n">
        <v>0.85</v>
      </c>
      <c r="W2114" s="102" t="n">
        <v>4</v>
      </c>
      <c r="X2114" s="93" t="n"/>
      <c r="Y2114" s="91" t="inlineStr">
        <is>
          <t>None</t>
        </is>
      </c>
      <c r="Z2114" s="99" t="n">
        <v>79.70999999999999</v>
      </c>
      <c r="AA2114" s="96" t="n">
        <v>1.13</v>
      </c>
      <c r="AB2114" s="96" t="n">
        <v>1.07</v>
      </c>
      <c r="AC2114" s="96" t="n">
        <v>0.86</v>
      </c>
      <c r="AD2114" s="96" t="n">
        <v>0.72</v>
      </c>
      <c r="AE2114" s="96" t="n">
        <v>0.79</v>
      </c>
      <c r="AF2114" s="103" t="n">
        <v>1.03</v>
      </c>
      <c r="AG2114" s="91" t="inlineStr">
        <is>
          <t>Normal</t>
        </is>
      </c>
      <c r="AH2114" s="100" t="n">
        <v>0</v>
      </c>
      <c r="AI2114" s="101" t="n">
        <v>0</v>
      </c>
      <c r="AJ2114" s="92" t="inlineStr">
        <is>
          <t>N</t>
        </is>
      </c>
      <c r="AK2114" s="96" t="n"/>
      <c r="AL2114" s="91" t="inlineStr">
        <is>
          <t>n/a</t>
        </is>
      </c>
      <c r="AM2114" s="93" t="n"/>
      <c r="AN2114" s="92" t="inlineStr">
        <is>
          <t>None</t>
        </is>
      </c>
      <c r="AO2114" s="102" t="n">
        <v>0</v>
      </c>
      <c r="AP2114" s="103" t="n">
        <v>0.62</v>
      </c>
      <c r="AQ2114" s="102" t="n">
        <v>23</v>
      </c>
      <c r="AR2114" s="91" t="inlineStr">
        <is>
          <t>N</t>
        </is>
      </c>
      <c r="AS2114" s="104" t="n"/>
      <c r="AT2114" s="92">
        <f>IF(AND(P2114="52-wk high",T2114&gt;=Settings!$B$7),"Y","N")</f>
        <v/>
      </c>
      <c r="AU2114" s="91">
        <f>IF(AND(AD2114&gt;=Settings!$B$8,M2114&gt;0),"Y","N")</f>
        <v/>
      </c>
      <c r="AV2114" s="91">
        <f>IF(OR(AH2114&gt;Settings!$B$9,AI2114&gt;Settings!$B$9),"Y","N")</f>
        <v/>
      </c>
      <c r="AW2114" s="91">
        <f>IF(AJ2114&lt;&gt;"Y","n/a",IF(AND(M2114&gt;0,AK2114&gt;Settings!$B$10),"Y","N"))</f>
        <v/>
      </c>
      <c r="AX2114" s="91">
        <f>IF(AO2114&gt;=Settings!$B$11,"Y","N")</f>
        <v/>
      </c>
      <c r="AY2114" s="99">
        <f>(AT2114="Y")+(AU2114="Y")+(AV2114="Y")+(AW2114="Y")+(AX2114="Y")</f>
        <v/>
      </c>
      <c r="AZ2114" s="94">
        <f>IF(AY2114=0,"None",_xlfn.TEXTJOIN(", ",TRUE(),IF(AT2114="Y","Breakout",""),IF(AU2114="Y","Accumulation",""),IF(AV2114="Y","Institutional buying",""),IF(AW2114="Y","Long buildup",""),IF(AX2114="Y","Momentum leader","")))</f>
        <v/>
      </c>
      <c r="BA2114" s="94">
        <f>IF(BW2114="","","Passes "&amp;AY2114&amp;" of 5 buy-side scans"&amp;IF(G2114="Y","; RED FLAG: filter out using Red flag column",""))</f>
        <v/>
      </c>
      <c r="BB2114" s="91" t="inlineStr">
        <is>
          <t>None</t>
        </is>
      </c>
      <c r="BC2114" s="92" t="inlineStr">
        <is>
          <t>N</t>
        </is>
      </c>
      <c r="BD2114" s="94" t="n"/>
      <c r="BE2114" s="94" t="n"/>
      <c r="BF2114" s="92">
        <f>IF(R2114*100000&gt;=Settings!$B$5,"Y","N")</f>
        <v/>
      </c>
      <c r="BG2114" s="91">
        <f>IF(F2114&gt;Settings!$B$6,"Y","N")</f>
        <v/>
      </c>
      <c r="BH2114" s="97" t="n">
        <v>-31.45</v>
      </c>
      <c r="BI2114" s="96" t="n">
        <v>-3.56</v>
      </c>
      <c r="BJ2114" s="96" t="n">
        <v>-2.66</v>
      </c>
      <c r="BK2114" s="96" t="n">
        <v>-4.85</v>
      </c>
      <c r="BL2114" s="96" t="n">
        <v>0.08</v>
      </c>
      <c r="BM2114" s="96" t="n">
        <v>-29.01</v>
      </c>
      <c r="BN2114" s="97" t="n">
        <v>-3.9</v>
      </c>
      <c r="BO2114" s="96" t="n">
        <v>-4.03</v>
      </c>
      <c r="BP2114" s="96" t="n">
        <v>-5.31</v>
      </c>
      <c r="BQ2114" s="96" t="n">
        <v>-9.789999999999999</v>
      </c>
      <c r="BR2114" s="91" t="inlineStr">
        <is>
          <t>Stacked down</t>
        </is>
      </c>
      <c r="BS2114" s="91" t="inlineStr">
        <is>
          <t>Bearish cross</t>
        </is>
      </c>
      <c r="BT2114" s="96" t="n">
        <v>33</v>
      </c>
      <c r="BU2114" s="91" t="inlineStr">
        <is>
          <t>N</t>
        </is>
      </c>
      <c r="BV2114" s="99">
        <f>IF(OR(BF2114&lt;&gt;"Y",BG2114&lt;&gt;"Y"),"",(AND(ISNUMBER(BQ2114),BQ2114&gt;0))+(BR2114="Stacked up")+(AND(ISNUMBER(BH2114),BH2114&gt;=-Settings!$B$17))+(AND(ISNUMBER(BK2114),ISNUMBER(BM2114),BK2114&gt;0,BM2114&gt;0))+(AND(ISNUMBER(AQ2114),AQ2114&gt;=Settings!$B$18))+(AND(ISNUMBER(BT2114),BT2114&gt;=Settings!$B$19,BT2114&lt;=Settings!$B$20))+(AND(ISNUMBER(AS2114),AS2114&gt;0))+(AND(ISNUMBER(T2114),ISNUMBER(M2114),T2114&gt;=Settings!$B$21,M2114&gt;0))+(AND(ISNUMBER(AD2114),ISNUMBER(M2114),AD2114&gt;=Settings!$B$22,M2114&gt;0))+(AY2114&gt;=1))</f>
        <v/>
      </c>
      <c r="BW2114" s="91">
        <f>IF(OR(AY2114=0,BF2114&lt;&gt;"Y",BG2114&lt;&gt;"Y"),"",1+SUMPRODUCT(($A$6:$A$2604=A2114)*($AY$6:$AY$2604&gt;0)*($BF$6:$BF$2604="Y")*($BG$6:$BG$2604="Y")*(($AY$6:$AY$2604&gt;AY2114)+($AY$6:$AY$2604=AY2114)*($AD$6:$AD$2604&gt;AD2114))))</f>
        <v/>
      </c>
    </row>
    <row r="2115" ht="23.85" customHeight="1" s="55">
      <c r="A2115" s="90" t="n">
        <v>46296</v>
      </c>
      <c r="B2115" s="91" t="inlineStr">
        <is>
          <t>ZEELEARN</t>
        </is>
      </c>
      <c r="C2115" s="91" t="inlineStr">
        <is>
          <t>INE565L01011</t>
        </is>
      </c>
      <c r="D2115" s="91" t="n"/>
      <c r="E2115" s="91" t="inlineStr">
        <is>
          <t>None</t>
        </is>
      </c>
      <c r="F2115" s="93" t="n">
        <v>206</v>
      </c>
      <c r="G2115" s="92" t="inlineStr">
        <is>
          <t>N</t>
        </is>
      </c>
      <c r="H2115" s="94" t="n"/>
      <c r="I2115" s="91" t="inlineStr">
        <is>
          <t>N</t>
        </is>
      </c>
      <c r="J2115" s="92">
        <f>IF(K2115="","N","Y")</f>
        <v/>
      </c>
      <c r="K2115" s="94">
        <f>_xlfn.TEXTJOIN("; ",TRUE,IF(P2115="52-wk low","52-wk low",""),IF(AND(AD2115&gt;=Settings!$B$12,M2115&lt;0),"Distribution",""),IF(AND(AJ2115="Y",M2115&lt;0,AK2115&lt;-Settings!$B$13),"Long unwinding",""),IF(AND(AJ2115="Y",M2115&lt;0,AK2115&gt;Settings!$B$13),"Short buildup",""))</f>
        <v/>
      </c>
      <c r="L2115" s="95" t="n">
        <v>6.3</v>
      </c>
      <c r="M2115" s="96" t="n">
        <v>-3.08</v>
      </c>
      <c r="N2115" s="93" t="n">
        <v>2118</v>
      </c>
      <c r="O2115" s="91" t="inlineStr">
        <is>
          <t>None</t>
        </is>
      </c>
      <c r="P2115" s="91" t="inlineStr">
        <is>
          <t>None</t>
        </is>
      </c>
      <c r="Q2115" s="97" t="n">
        <v>2.5</v>
      </c>
      <c r="R2115" s="96" t="n">
        <v>3.04</v>
      </c>
      <c r="S2115" s="96" t="n">
        <v>0.82</v>
      </c>
      <c r="T2115" s="96" t="n">
        <v>0.82</v>
      </c>
      <c r="U2115" s="96" t="n">
        <v>0.28</v>
      </c>
      <c r="V2115" s="103" t="n">
        <v>0.34</v>
      </c>
      <c r="W2115" s="102" t="n">
        <v>0</v>
      </c>
      <c r="X2115" s="93" t="n"/>
      <c r="Y2115" s="91" t="inlineStr">
        <is>
          <t>None</t>
        </is>
      </c>
      <c r="Z2115" s="99" t="n">
        <v>79.37</v>
      </c>
      <c r="AA2115" s="96" t="n">
        <v>1.06</v>
      </c>
      <c r="AB2115" s="96" t="n">
        <v>1.06</v>
      </c>
      <c r="AC2115" s="96" t="n"/>
      <c r="AD2115" s="96" t="n"/>
      <c r="AE2115" s="96" t="n"/>
      <c r="AF2115" s="103" t="n"/>
      <c r="AG2115" s="91" t="inlineStr">
        <is>
          <t>No delivery data</t>
        </is>
      </c>
      <c r="AH2115" s="100" t="n">
        <v>0</v>
      </c>
      <c r="AI2115" s="101" t="n">
        <v>0</v>
      </c>
      <c r="AJ2115" s="92" t="inlineStr">
        <is>
          <t>N</t>
        </is>
      </c>
      <c r="AK2115" s="96" t="n"/>
      <c r="AL2115" s="91" t="inlineStr">
        <is>
          <t>n/a</t>
        </is>
      </c>
      <c r="AM2115" s="93" t="n"/>
      <c r="AN2115" s="92" t="inlineStr">
        <is>
          <t>None</t>
        </is>
      </c>
      <c r="AO2115" s="102" t="n">
        <v>0</v>
      </c>
      <c r="AP2115" s="103" t="n">
        <v>0.86</v>
      </c>
      <c r="AQ2115" s="102" t="n">
        <v>54</v>
      </c>
      <c r="AR2115" s="91" t="inlineStr">
        <is>
          <t>N</t>
        </is>
      </c>
      <c r="AS2115" s="104" t="n"/>
      <c r="AT2115" s="92">
        <f>IF(AND(P2115="52-wk high",T2115&gt;=Settings!$B$7),"Y","N")</f>
        <v/>
      </c>
      <c r="AU2115" s="91">
        <f>IF(AND(AD2115&gt;=Settings!$B$8,M2115&gt;0),"Y","N")</f>
        <v/>
      </c>
      <c r="AV2115" s="91">
        <f>IF(OR(AH2115&gt;Settings!$B$9,AI2115&gt;Settings!$B$9),"Y","N")</f>
        <v/>
      </c>
      <c r="AW2115" s="91">
        <f>IF(AJ2115&lt;&gt;"Y","n/a",IF(AND(M2115&gt;0,AK2115&gt;Settings!$B$10),"Y","N"))</f>
        <v/>
      </c>
      <c r="AX2115" s="91">
        <f>IF(AO2115&gt;=Settings!$B$11,"Y","N")</f>
        <v/>
      </c>
      <c r="AY2115" s="99">
        <f>(AT2115="Y")+(AU2115="Y")+(AV2115="Y")+(AW2115="Y")+(AX2115="Y")</f>
        <v/>
      </c>
      <c r="AZ2115" s="94">
        <f>IF(AY2115=0,"None",_xlfn.TEXTJOIN(", ",TRUE(),IF(AT2115="Y","Breakout",""),IF(AU2115="Y","Accumulation",""),IF(AV2115="Y","Institutional buying",""),IF(AW2115="Y","Long buildup",""),IF(AX2115="Y","Momentum leader","")))</f>
        <v/>
      </c>
      <c r="BA2115" s="94">
        <f>IF(BW2115="","","Passes "&amp;AY2115&amp;" of 5 buy-side scans"&amp;IF(G2115="Y","; RED FLAG: filter out using Red flag column",""))</f>
        <v/>
      </c>
      <c r="BB2115" s="91" t="inlineStr">
        <is>
          <t>None</t>
        </is>
      </c>
      <c r="BC2115" s="92" t="inlineStr">
        <is>
          <t>Y</t>
        </is>
      </c>
      <c r="BD2115" s="94" t="inlineStr">
        <is>
          <t>High-low range &gt;100% in 6 months</t>
        </is>
      </c>
      <c r="BE2115" s="94" t="n"/>
      <c r="BF2115" s="92">
        <f>IF(R2115*100000&gt;=Settings!$B$5,"Y","N")</f>
        <v/>
      </c>
      <c r="BG2115" s="91">
        <f>IF(F2115&gt;Settings!$B$6,"Y","N")</f>
        <v/>
      </c>
      <c r="BH2115" s="97" t="n">
        <v>-37.62</v>
      </c>
      <c r="BI2115" s="96" t="n">
        <v>-6.94</v>
      </c>
      <c r="BJ2115" s="96" t="n">
        <v>-15.09</v>
      </c>
      <c r="BK2115" s="96" t="n">
        <v>-32.62</v>
      </c>
      <c r="BL2115" s="96" t="n">
        <v>34.04</v>
      </c>
      <c r="BM2115" s="96" t="n">
        <v>-33.26</v>
      </c>
      <c r="BN2115" s="97" t="n">
        <v>-7.67</v>
      </c>
      <c r="BO2115" s="96" t="n">
        <v>-12.96</v>
      </c>
      <c r="BP2115" s="96" t="n">
        <v>-13.59</v>
      </c>
      <c r="BQ2115" s="96" t="n">
        <v>-14.21</v>
      </c>
      <c r="BR2115" s="91" t="inlineStr">
        <is>
          <t>Stacked down</t>
        </is>
      </c>
      <c r="BS2115" s="91" t="inlineStr">
        <is>
          <t>None</t>
        </is>
      </c>
      <c r="BT2115" s="96" t="n">
        <v>34.6</v>
      </c>
      <c r="BU2115" s="91" t="inlineStr">
        <is>
          <t>N</t>
        </is>
      </c>
      <c r="BV2115" s="99">
        <f>IF(OR(BF2115&lt;&gt;"Y",BG2115&lt;&gt;"Y"),"",(AND(ISNUMBER(BQ2115),BQ2115&gt;0))+(BR2115="Stacked up")+(AND(ISNUMBER(BH2115),BH2115&gt;=-Settings!$B$17))+(AND(ISNUMBER(BK2115),ISNUMBER(BM2115),BK2115&gt;0,BM2115&gt;0))+(AND(ISNUMBER(AQ2115),AQ2115&gt;=Settings!$B$18))+(AND(ISNUMBER(BT2115),BT2115&gt;=Settings!$B$19,BT2115&lt;=Settings!$B$20))+(AND(ISNUMBER(AS2115),AS2115&gt;0))+(AND(ISNUMBER(T2115),ISNUMBER(M2115),T2115&gt;=Settings!$B$21,M2115&gt;0))+(AND(ISNUMBER(AD2115),ISNUMBER(M2115),AD2115&gt;=Settings!$B$22,M2115&gt;0))+(AY2115&gt;=1))</f>
        <v/>
      </c>
      <c r="BW2115" s="91">
        <f>IF(OR(AY2115=0,BF2115&lt;&gt;"Y",BG2115&lt;&gt;"Y"),"",1+SUMPRODUCT(($A$6:$A$2604=A2115)*($AY$6:$AY$2604&gt;0)*($BF$6:$BF$2604="Y")*($BG$6:$BG$2604="Y")*(($AY$6:$AY$2604&gt;AY2115)+($AY$6:$AY$2604=AY2115)*($AD$6:$AD$2604&gt;AD2115))))</f>
        <v/>
      </c>
    </row>
    <row r="2116" ht="23.85" customHeight="1" s="55">
      <c r="A2116" s="90" t="n">
        <v>46296</v>
      </c>
      <c r="B2116" s="91" t="inlineStr">
        <is>
          <t>AARVI</t>
        </is>
      </c>
      <c r="C2116" s="91" t="inlineStr">
        <is>
          <t>INE754X01016</t>
        </is>
      </c>
      <c r="D2116" s="91" t="n"/>
      <c r="E2116" s="91" t="inlineStr">
        <is>
          <t>None</t>
        </is>
      </c>
      <c r="F2116" s="93" t="n">
        <v>204</v>
      </c>
      <c r="G2116" s="92" t="inlineStr">
        <is>
          <t>N</t>
        </is>
      </c>
      <c r="H2116" s="94" t="n"/>
      <c r="I2116" s="91" t="inlineStr">
        <is>
          <t>N</t>
        </is>
      </c>
      <c r="J2116" s="92">
        <f>IF(K2116="","N","Y")</f>
        <v/>
      </c>
      <c r="K2116" s="94">
        <f>_xlfn.TEXTJOIN("; ",TRUE,IF(P2116="52-wk low","52-wk low",""),IF(AND(AD2116&gt;=Settings!$B$12,M2116&lt;0),"Distribution",""),IF(AND(AJ2116="Y",M2116&lt;0,AK2116&lt;-Settings!$B$13),"Long unwinding",""),IF(AND(AJ2116="Y",M2116&lt;0,AK2116&gt;Settings!$B$13),"Short buildup",""))</f>
        <v/>
      </c>
      <c r="L2116" s="95" t="n">
        <v>137.12</v>
      </c>
      <c r="M2116" s="96" t="n">
        <v>0.21</v>
      </c>
      <c r="N2116" s="93" t="n">
        <v>521</v>
      </c>
      <c r="O2116" s="91" t="inlineStr">
        <is>
          <t>None</t>
        </is>
      </c>
      <c r="P2116" s="91" t="inlineStr">
        <is>
          <t>None</t>
        </is>
      </c>
      <c r="Q2116" s="97" t="n">
        <v>0.19</v>
      </c>
      <c r="R2116" s="96" t="n">
        <v>0.09</v>
      </c>
      <c r="S2116" s="96" t="n">
        <v>1.89</v>
      </c>
      <c r="T2116" s="96" t="n">
        <v>0.7</v>
      </c>
      <c r="U2116" s="96" t="n">
        <v>0.48</v>
      </c>
      <c r="V2116" s="103" t="n">
        <v>0.24</v>
      </c>
      <c r="W2116" s="102" t="n">
        <v>0</v>
      </c>
      <c r="X2116" s="93" t="n"/>
      <c r="Y2116" s="91" t="inlineStr">
        <is>
          <t>None</t>
        </is>
      </c>
      <c r="Z2116" s="99" t="n">
        <v>64.15000000000001</v>
      </c>
      <c r="AA2116" s="96" t="n">
        <v>0.89</v>
      </c>
      <c r="AB2116" s="96" t="n">
        <v>1.02</v>
      </c>
      <c r="AC2116" s="96" t="n">
        <v>1.73</v>
      </c>
      <c r="AD2116" s="96" t="n">
        <v>0.85</v>
      </c>
      <c r="AE2116" s="96" t="n">
        <v>0.62</v>
      </c>
      <c r="AF2116" s="103" t="n">
        <v>1.45</v>
      </c>
      <c r="AG2116" s="91" t="inlineStr">
        <is>
          <t>Normal</t>
        </is>
      </c>
      <c r="AH2116" s="100" t="n">
        <v>0</v>
      </c>
      <c r="AI2116" s="101" t="n">
        <v>0</v>
      </c>
      <c r="AJ2116" s="92" t="inlineStr">
        <is>
          <t>N</t>
        </is>
      </c>
      <c r="AK2116" s="96" t="n"/>
      <c r="AL2116" s="91" t="inlineStr">
        <is>
          <t>n/a</t>
        </is>
      </c>
      <c r="AM2116" s="93" t="n"/>
      <c r="AN2116" s="92" t="inlineStr">
        <is>
          <t>None</t>
        </is>
      </c>
      <c r="AO2116" s="102" t="n">
        <v>0</v>
      </c>
      <c r="AP2116" s="103" t="n">
        <v>1</v>
      </c>
      <c r="AQ2116" s="102" t="n">
        <v>62</v>
      </c>
      <c r="AR2116" s="91" t="inlineStr">
        <is>
          <t>N</t>
        </is>
      </c>
      <c r="AS2116" s="104" t="n"/>
      <c r="AT2116" s="92">
        <f>IF(AND(P2116="52-wk high",T2116&gt;=Settings!$B$7),"Y","N")</f>
        <v/>
      </c>
      <c r="AU2116" s="91">
        <f>IF(AND(AD2116&gt;=Settings!$B$8,M2116&gt;0),"Y","N")</f>
        <v/>
      </c>
      <c r="AV2116" s="91">
        <f>IF(OR(AH2116&gt;Settings!$B$9,AI2116&gt;Settings!$B$9),"Y","N")</f>
        <v/>
      </c>
      <c r="AW2116" s="91">
        <f>IF(AJ2116&lt;&gt;"Y","n/a",IF(AND(M2116&gt;0,AK2116&gt;Settings!$B$10),"Y","N"))</f>
        <v/>
      </c>
      <c r="AX2116" s="91">
        <f>IF(AO2116&gt;=Settings!$B$11,"Y","N")</f>
        <v/>
      </c>
      <c r="AY2116" s="99">
        <f>(AT2116="Y")+(AU2116="Y")+(AV2116="Y")+(AW2116="Y")+(AX2116="Y")</f>
        <v/>
      </c>
      <c r="AZ2116" s="94">
        <f>IF(AY2116=0,"None",_xlfn.TEXTJOIN(", ",TRUE(),IF(AT2116="Y","Breakout",""),IF(AU2116="Y","Accumulation",""),IF(AV2116="Y","Institutional buying",""),IF(AW2116="Y","Long buildup",""),IF(AX2116="Y","Momentum leader","")))</f>
        <v/>
      </c>
      <c r="BA2116" s="94">
        <f>IF(BW2116="","","Passes "&amp;AY2116&amp;" of 5 buy-side scans"&amp;IF(G2116="Y","; RED FLAG: filter out using Red flag column",""))</f>
        <v/>
      </c>
      <c r="BB2116" s="91" t="inlineStr">
        <is>
          <t>None</t>
        </is>
      </c>
      <c r="BC2116" s="92" t="inlineStr">
        <is>
          <t>Y</t>
        </is>
      </c>
      <c r="BD2116" s="94" t="inlineStr">
        <is>
          <t>Few traders (&lt;100 unique PAN, 30 days)</t>
        </is>
      </c>
      <c r="BE2116" s="94" t="n"/>
      <c r="BF2116" s="92">
        <f>IF(R2116*100000&gt;=Settings!$B$5,"Y","N")</f>
        <v/>
      </c>
      <c r="BG2116" s="91">
        <f>IF(F2116&gt;Settings!$B$6,"Y","N")</f>
        <v/>
      </c>
      <c r="BH2116" s="97" t="n">
        <v>-18.57</v>
      </c>
      <c r="BI2116" s="96" t="n">
        <v>0.93</v>
      </c>
      <c r="BJ2116" s="96" t="n">
        <v>-7.92</v>
      </c>
      <c r="BK2116" s="96" t="n">
        <v>-5.23</v>
      </c>
      <c r="BL2116" s="96" t="n">
        <v>7.41</v>
      </c>
      <c r="BM2116" s="96" t="n">
        <v>11.65</v>
      </c>
      <c r="BN2116" s="97" t="n">
        <v>-1.81</v>
      </c>
      <c r="BO2116" s="96" t="n">
        <v>-4.23</v>
      </c>
      <c r="BP2116" s="96" t="n">
        <v>-3.46</v>
      </c>
      <c r="BQ2116" s="96" t="n">
        <v>-0.48</v>
      </c>
      <c r="BR2116" s="91" t="inlineStr">
        <is>
          <t>Mixed</t>
        </is>
      </c>
      <c r="BS2116" s="91" t="inlineStr">
        <is>
          <t>None</t>
        </is>
      </c>
      <c r="BT2116" s="96" t="n">
        <v>40.2</v>
      </c>
      <c r="BU2116" s="91" t="inlineStr">
        <is>
          <t>N</t>
        </is>
      </c>
      <c r="BV2116" s="99">
        <f>IF(OR(BF2116&lt;&gt;"Y",BG2116&lt;&gt;"Y"),"",(AND(ISNUMBER(BQ2116),BQ2116&gt;0))+(BR2116="Stacked up")+(AND(ISNUMBER(BH2116),BH2116&gt;=-Settings!$B$17))+(AND(ISNUMBER(BK2116),ISNUMBER(BM2116),BK2116&gt;0,BM2116&gt;0))+(AND(ISNUMBER(AQ2116),AQ2116&gt;=Settings!$B$18))+(AND(ISNUMBER(BT2116),BT2116&gt;=Settings!$B$19,BT2116&lt;=Settings!$B$20))+(AND(ISNUMBER(AS2116),AS2116&gt;0))+(AND(ISNUMBER(T2116),ISNUMBER(M2116),T2116&gt;=Settings!$B$21,M2116&gt;0))+(AND(ISNUMBER(AD2116),ISNUMBER(M2116),AD2116&gt;=Settings!$B$22,M2116&gt;0))+(AY2116&gt;=1))</f>
        <v/>
      </c>
      <c r="BW2116" s="91">
        <f>IF(OR(AY2116=0,BF2116&lt;&gt;"Y",BG2116&lt;&gt;"Y"),"",1+SUMPRODUCT(($A$6:$A$2604=A2116)*($AY$6:$AY$2604&gt;0)*($BF$6:$BF$2604="Y")*($BG$6:$BG$2604="Y")*(($AY$6:$AY$2604&gt;AY2116)+($AY$6:$AY$2604=AY2116)*($AD$6:$AD$2604&gt;AD2116))))</f>
        <v/>
      </c>
    </row>
    <row r="2117" ht="23.85" customHeight="1" s="55">
      <c r="A2117" s="90" t="n">
        <v>46296</v>
      </c>
      <c r="B2117" s="91" t="inlineStr">
        <is>
          <t>RADIOCITY</t>
        </is>
      </c>
      <c r="C2117" s="91" t="inlineStr">
        <is>
          <t>INE919I01024</t>
        </is>
      </c>
      <c r="D2117" s="91" t="n"/>
      <c r="E2117" s="91" t="inlineStr">
        <is>
          <t>None</t>
        </is>
      </c>
      <c r="F2117" s="93" t="n">
        <v>203</v>
      </c>
      <c r="G2117" s="92" t="inlineStr">
        <is>
          <t>N</t>
        </is>
      </c>
      <c r="H2117" s="94" t="n"/>
      <c r="I2117" s="91" t="inlineStr">
        <is>
          <t>N</t>
        </is>
      </c>
      <c r="J2117" s="92">
        <f>IF(K2117="","N","Y")</f>
        <v/>
      </c>
      <c r="K2117" s="94">
        <f>_xlfn.TEXTJOIN("; ",TRUE,IF(P2117="52-wk low","52-wk low",""),IF(AND(AD2117&gt;=Settings!$B$12,M2117&lt;0),"Distribution",""),IF(AND(AJ2117="Y",M2117&lt;0,AK2117&lt;-Settings!$B$13),"Long unwinding",""),IF(AND(AJ2117="Y",M2117&lt;0,AK2117&gt;Settings!$B$13),"Short buildup",""))</f>
        <v/>
      </c>
      <c r="L2117" s="95" t="n">
        <v>5.88</v>
      </c>
      <c r="M2117" s="96" t="n">
        <v>-1.84</v>
      </c>
      <c r="N2117" s="93" t="n">
        <v>1545</v>
      </c>
      <c r="O2117" s="91" t="inlineStr">
        <is>
          <t>None</t>
        </is>
      </c>
      <c r="P2117" s="91" t="inlineStr">
        <is>
          <t>None</t>
        </is>
      </c>
      <c r="Q2117" s="97" t="n">
        <v>0.77</v>
      </c>
      <c r="R2117" s="96" t="n">
        <v>0.67</v>
      </c>
      <c r="S2117" s="96" t="n">
        <v>1.19</v>
      </c>
      <c r="T2117" s="96" t="n">
        <v>0.85</v>
      </c>
      <c r="U2117" s="96" t="n">
        <v>1.05</v>
      </c>
      <c r="V2117" s="103" t="n">
        <v>0.91</v>
      </c>
      <c r="W2117" s="102" t="n">
        <v>4</v>
      </c>
      <c r="X2117" s="93" t="n"/>
      <c r="Y2117" s="91" t="inlineStr">
        <is>
          <t>None</t>
        </is>
      </c>
      <c r="Z2117" s="99" t="n">
        <v>73.81999999999999</v>
      </c>
      <c r="AA2117" s="96" t="n">
        <v>0.9</v>
      </c>
      <c r="AB2117" s="96" t="n">
        <v>0.91</v>
      </c>
      <c r="AC2117" s="96" t="n">
        <v>1.09</v>
      </c>
      <c r="AD2117" s="96" t="n">
        <v>0.82</v>
      </c>
      <c r="AE2117" s="96" t="n"/>
      <c r="AF2117" s="103" t="n">
        <v>1.01</v>
      </c>
      <c r="AG2117" s="91" t="inlineStr">
        <is>
          <t>Normal</t>
        </is>
      </c>
      <c r="AH2117" s="100" t="n">
        <v>0</v>
      </c>
      <c r="AI2117" s="101" t="n">
        <v>0</v>
      </c>
      <c r="AJ2117" s="92" t="inlineStr">
        <is>
          <t>N</t>
        </is>
      </c>
      <c r="AK2117" s="96" t="n"/>
      <c r="AL2117" s="91" t="inlineStr">
        <is>
          <t>n/a</t>
        </is>
      </c>
      <c r="AM2117" s="93" t="n"/>
      <c r="AN2117" s="92" t="inlineStr">
        <is>
          <t>None</t>
        </is>
      </c>
      <c r="AO2117" s="102" t="n">
        <v>0</v>
      </c>
      <c r="AP2117" s="103" t="n">
        <v>0.74</v>
      </c>
      <c r="AQ2117" s="102" t="n">
        <v>42</v>
      </c>
      <c r="AR2117" s="91" t="inlineStr">
        <is>
          <t>N</t>
        </is>
      </c>
      <c r="AS2117" s="104" t="n"/>
      <c r="AT2117" s="92">
        <f>IF(AND(P2117="52-wk high",T2117&gt;=Settings!$B$7),"Y","N")</f>
        <v/>
      </c>
      <c r="AU2117" s="91">
        <f>IF(AND(AD2117&gt;=Settings!$B$8,M2117&gt;0),"Y","N")</f>
        <v/>
      </c>
      <c r="AV2117" s="91">
        <f>IF(OR(AH2117&gt;Settings!$B$9,AI2117&gt;Settings!$B$9),"Y","N")</f>
        <v/>
      </c>
      <c r="AW2117" s="91">
        <f>IF(AJ2117&lt;&gt;"Y","n/a",IF(AND(M2117&gt;0,AK2117&gt;Settings!$B$10),"Y","N"))</f>
        <v/>
      </c>
      <c r="AX2117" s="91">
        <f>IF(AO2117&gt;=Settings!$B$11,"Y","N")</f>
        <v/>
      </c>
      <c r="AY2117" s="99">
        <f>(AT2117="Y")+(AU2117="Y")+(AV2117="Y")+(AW2117="Y")+(AX2117="Y")</f>
        <v/>
      </c>
      <c r="AZ2117" s="94">
        <f>IF(AY2117=0,"None",_xlfn.TEXTJOIN(", ",TRUE(),IF(AT2117="Y","Breakout",""),IF(AU2117="Y","Accumulation",""),IF(AV2117="Y","Institutional buying",""),IF(AW2117="Y","Long buildup",""),IF(AX2117="Y","Momentum leader","")))</f>
        <v/>
      </c>
      <c r="BA2117" s="94">
        <f>IF(BW2117="","","Passes "&amp;AY2117&amp;" of 5 buy-side scans"&amp;IF(G2117="Y","; RED FLAG: filter out using Red flag column",""))</f>
        <v/>
      </c>
      <c r="BB2117" s="91" t="inlineStr">
        <is>
          <t>None</t>
        </is>
      </c>
      <c r="BC2117" s="92" t="inlineStr">
        <is>
          <t>Y</t>
        </is>
      </c>
      <c r="BD2117" s="94" t="inlineStr">
        <is>
          <t>EPS zero; Few traders (&lt;100 unique PAN, 30 days)</t>
        </is>
      </c>
      <c r="BE2117" s="94" t="n"/>
      <c r="BF2117" s="92">
        <f>IF(R2117*100000&gt;=Settings!$B$5,"Y","N")</f>
        <v/>
      </c>
      <c r="BG2117" s="91">
        <f>IF(F2117&gt;Settings!$B$6,"Y","N")</f>
        <v/>
      </c>
      <c r="BH2117" s="97" t="n">
        <v>-32.34</v>
      </c>
      <c r="BI2117" s="96" t="n">
        <v>-1.67</v>
      </c>
      <c r="BJ2117" s="96" t="n">
        <v>-8.27</v>
      </c>
      <c r="BK2117" s="96" t="n">
        <v>-2.97</v>
      </c>
      <c r="BL2117" s="96" t="n">
        <v>16.9</v>
      </c>
      <c r="BM2117" s="96" t="n">
        <v>-29.75</v>
      </c>
      <c r="BN2117" s="97" t="n">
        <v>-3.75</v>
      </c>
      <c r="BO2117" s="96" t="n">
        <v>-5.89</v>
      </c>
      <c r="BP2117" s="96" t="n">
        <v>-6.36</v>
      </c>
      <c r="BQ2117" s="96" t="n">
        <v>-9.289999999999999</v>
      </c>
      <c r="BR2117" s="91" t="inlineStr">
        <is>
          <t>Stacked down</t>
        </is>
      </c>
      <c r="BS2117" s="91" t="inlineStr">
        <is>
          <t>None</t>
        </is>
      </c>
      <c r="BT2117" s="96" t="n">
        <v>30.8</v>
      </c>
      <c r="BU2117" s="91" t="inlineStr">
        <is>
          <t>N</t>
        </is>
      </c>
      <c r="BV2117" s="99">
        <f>IF(OR(BF2117&lt;&gt;"Y",BG2117&lt;&gt;"Y"),"",(AND(ISNUMBER(BQ2117),BQ2117&gt;0))+(BR2117="Stacked up")+(AND(ISNUMBER(BH2117),BH2117&gt;=-Settings!$B$17))+(AND(ISNUMBER(BK2117),ISNUMBER(BM2117),BK2117&gt;0,BM2117&gt;0))+(AND(ISNUMBER(AQ2117),AQ2117&gt;=Settings!$B$18))+(AND(ISNUMBER(BT2117),BT2117&gt;=Settings!$B$19,BT2117&lt;=Settings!$B$20))+(AND(ISNUMBER(AS2117),AS2117&gt;0))+(AND(ISNUMBER(T2117),ISNUMBER(M2117),T2117&gt;=Settings!$B$21,M2117&gt;0))+(AND(ISNUMBER(AD2117),ISNUMBER(M2117),AD2117&gt;=Settings!$B$22,M2117&gt;0))+(AY2117&gt;=1))</f>
        <v/>
      </c>
      <c r="BW2117" s="91">
        <f>IF(OR(AY2117=0,BF2117&lt;&gt;"Y",BG2117&lt;&gt;"Y"),"",1+SUMPRODUCT(($A$6:$A$2604=A2117)*($AY$6:$AY$2604&gt;0)*($BF$6:$BF$2604="Y")*($BG$6:$BG$2604="Y")*(($AY$6:$AY$2604&gt;AY2117)+($AY$6:$AY$2604=AY2117)*($AD$6:$AD$2604&gt;AD2117))))</f>
        <v/>
      </c>
    </row>
    <row r="2118" ht="23.85" customHeight="1" s="55">
      <c r="A2118" s="90" t="n">
        <v>46296</v>
      </c>
      <c r="B2118" s="91" t="inlineStr">
        <is>
          <t>TTL</t>
        </is>
      </c>
      <c r="C2118" s="91" t="inlineStr">
        <is>
          <t>INE592B01024</t>
        </is>
      </c>
      <c r="D2118" s="91" t="n"/>
      <c r="E2118" s="91" t="inlineStr">
        <is>
          <t>None</t>
        </is>
      </c>
      <c r="F2118" s="93" t="n">
        <v>203</v>
      </c>
      <c r="G2118" s="92" t="inlineStr">
        <is>
          <t>N</t>
        </is>
      </c>
      <c r="H2118" s="94" t="n"/>
      <c r="I2118" s="91" t="inlineStr">
        <is>
          <t>N</t>
        </is>
      </c>
      <c r="J2118" s="92">
        <f>IF(K2118="","N","Y")</f>
        <v/>
      </c>
      <c r="K2118" s="94">
        <f>_xlfn.TEXTJOIN("; ",TRUE,IF(P2118="52-wk low","52-wk low",""),IF(AND(AD2118&gt;=Settings!$B$12,M2118&lt;0),"Distribution",""),IF(AND(AJ2118="Y",M2118&lt;0,AK2118&lt;-Settings!$B$13),"Long unwinding",""),IF(AND(AJ2118="Y",M2118&lt;0,AK2118&gt;Settings!$B$13),"Short buildup",""))</f>
        <v/>
      </c>
      <c r="L2118" s="95" t="n">
        <v>7.85</v>
      </c>
      <c r="M2118" s="96" t="n">
        <v>-2.73</v>
      </c>
      <c r="N2118" s="93" t="n">
        <v>1990</v>
      </c>
      <c r="O2118" s="91" t="inlineStr">
        <is>
          <t>None</t>
        </is>
      </c>
      <c r="P2118" s="91" t="inlineStr">
        <is>
          <t>None</t>
        </is>
      </c>
      <c r="Q2118" s="97" t="n">
        <v>2.36</v>
      </c>
      <c r="R2118" s="96" t="n">
        <v>3.79</v>
      </c>
      <c r="S2118" s="96" t="n">
        <v>0.63</v>
      </c>
      <c r="T2118" s="96" t="n">
        <v>0.74</v>
      </c>
      <c r="U2118" s="96" t="n">
        <v>1.11</v>
      </c>
      <c r="V2118" s="103" t="n">
        <v>1.76</v>
      </c>
      <c r="W2118" s="102" t="n">
        <v>9</v>
      </c>
      <c r="X2118" s="93" t="n"/>
      <c r="Y2118" s="91" t="inlineStr">
        <is>
          <t>None</t>
        </is>
      </c>
      <c r="Z2118" s="99" t="n">
        <v>66.45999999999999</v>
      </c>
      <c r="AA2118" s="96" t="n">
        <v>0.95</v>
      </c>
      <c r="AB2118" s="96" t="n">
        <v>0.9399999999999999</v>
      </c>
      <c r="AC2118" s="96" t="n">
        <v>0.66</v>
      </c>
      <c r="AD2118" s="96" t="n">
        <v>0.71</v>
      </c>
      <c r="AE2118" s="96" t="n"/>
      <c r="AF2118" s="103" t="n">
        <v>0.9</v>
      </c>
      <c r="AG2118" s="91" t="inlineStr">
        <is>
          <t>Run-up, risky</t>
        </is>
      </c>
      <c r="AH2118" s="100" t="n">
        <v>0</v>
      </c>
      <c r="AI2118" s="101" t="n">
        <v>0</v>
      </c>
      <c r="AJ2118" s="92" t="inlineStr">
        <is>
          <t>N</t>
        </is>
      </c>
      <c r="AK2118" s="96" t="n"/>
      <c r="AL2118" s="91" t="inlineStr">
        <is>
          <t>n/a</t>
        </is>
      </c>
      <c r="AM2118" s="93" t="n"/>
      <c r="AN2118" s="92" t="inlineStr">
        <is>
          <t>None</t>
        </is>
      </c>
      <c r="AO2118" s="102" t="n">
        <v>0</v>
      </c>
      <c r="AP2118" s="103" t="n">
        <v>0.63</v>
      </c>
      <c r="AQ2118" s="102" t="n">
        <v>25</v>
      </c>
      <c r="AR2118" s="91" t="inlineStr">
        <is>
          <t>N</t>
        </is>
      </c>
      <c r="AS2118" s="104" t="n"/>
      <c r="AT2118" s="92">
        <f>IF(AND(P2118="52-wk high",T2118&gt;=Settings!$B$7),"Y","N")</f>
        <v/>
      </c>
      <c r="AU2118" s="91">
        <f>IF(AND(AD2118&gt;=Settings!$B$8,M2118&gt;0),"Y","N")</f>
        <v/>
      </c>
      <c r="AV2118" s="91">
        <f>IF(OR(AH2118&gt;Settings!$B$9,AI2118&gt;Settings!$B$9),"Y","N")</f>
        <v/>
      </c>
      <c r="AW2118" s="91">
        <f>IF(AJ2118&lt;&gt;"Y","n/a",IF(AND(M2118&gt;0,AK2118&gt;Settings!$B$10),"Y","N"))</f>
        <v/>
      </c>
      <c r="AX2118" s="91">
        <f>IF(AO2118&gt;=Settings!$B$11,"Y","N")</f>
        <v/>
      </c>
      <c r="AY2118" s="99">
        <f>(AT2118="Y")+(AU2118="Y")+(AV2118="Y")+(AW2118="Y")+(AX2118="Y")</f>
        <v/>
      </c>
      <c r="AZ2118" s="94">
        <f>IF(AY2118=0,"None",_xlfn.TEXTJOIN(", ",TRUE(),IF(AT2118="Y","Breakout",""),IF(AU2118="Y","Accumulation",""),IF(AV2118="Y","Institutional buying",""),IF(AW2118="Y","Long buildup",""),IF(AX2118="Y","Momentum leader","")))</f>
        <v/>
      </c>
      <c r="BA2118" s="94">
        <f>IF(BW2118="","","Passes "&amp;AY2118&amp;" of 5 buy-side scans"&amp;IF(G2118="Y","; RED FLAG: filter out using Red flag column",""))</f>
        <v/>
      </c>
      <c r="BB2118" s="91" t="inlineStr">
        <is>
          <t>None</t>
        </is>
      </c>
      <c r="BC2118" s="92" t="inlineStr">
        <is>
          <t>Y</t>
        </is>
      </c>
      <c r="BD2118" s="94" t="inlineStr">
        <is>
          <t>PE &gt; 50</t>
        </is>
      </c>
      <c r="BE2118" s="94" t="n"/>
      <c r="BF2118" s="92">
        <f>IF(R2118*100000&gt;=Settings!$B$5,"Y","N")</f>
        <v/>
      </c>
      <c r="BG2118" s="91">
        <f>IF(F2118&gt;Settings!$B$6,"Y","N")</f>
        <v/>
      </c>
      <c r="BH2118" s="97" t="n">
        <v>-26.84</v>
      </c>
      <c r="BI2118" s="96" t="n">
        <v>8.279999999999999</v>
      </c>
      <c r="BJ2118" s="96" t="n">
        <v>18.22</v>
      </c>
      <c r="BK2118" s="96" t="n">
        <v>15.44</v>
      </c>
      <c r="BL2118" s="96" t="n">
        <v>-7.86</v>
      </c>
      <c r="BM2118" s="96" t="n">
        <v>-24.52</v>
      </c>
      <c r="BN2118" s="97" t="n">
        <v>9.109999999999999</v>
      </c>
      <c r="BO2118" s="96" t="n">
        <v>13.65</v>
      </c>
      <c r="BP2118" s="96" t="n">
        <v>11.09</v>
      </c>
      <c r="BQ2118" s="96" t="n">
        <v>2.18</v>
      </c>
      <c r="BR2118" s="91" t="inlineStr">
        <is>
          <t>Mixed</t>
        </is>
      </c>
      <c r="BS2118" s="91" t="inlineStr">
        <is>
          <t>None</t>
        </is>
      </c>
      <c r="BT2118" s="96" t="n">
        <v>69.7</v>
      </c>
      <c r="BU2118" s="91" t="inlineStr">
        <is>
          <t>N</t>
        </is>
      </c>
      <c r="BV2118" s="99">
        <f>IF(OR(BF2118&lt;&gt;"Y",BG2118&lt;&gt;"Y"),"",(AND(ISNUMBER(BQ2118),BQ2118&gt;0))+(BR2118="Stacked up")+(AND(ISNUMBER(BH2118),BH2118&gt;=-Settings!$B$17))+(AND(ISNUMBER(BK2118),ISNUMBER(BM2118),BK2118&gt;0,BM2118&gt;0))+(AND(ISNUMBER(AQ2118),AQ2118&gt;=Settings!$B$18))+(AND(ISNUMBER(BT2118),BT2118&gt;=Settings!$B$19,BT2118&lt;=Settings!$B$20))+(AND(ISNUMBER(AS2118),AS2118&gt;0))+(AND(ISNUMBER(T2118),ISNUMBER(M2118),T2118&gt;=Settings!$B$21,M2118&gt;0))+(AND(ISNUMBER(AD2118),ISNUMBER(M2118),AD2118&gt;=Settings!$B$22,M2118&gt;0))+(AY2118&gt;=1))</f>
        <v/>
      </c>
      <c r="BW2118" s="91">
        <f>IF(OR(AY2118=0,BF2118&lt;&gt;"Y",BG2118&lt;&gt;"Y"),"",1+SUMPRODUCT(($A$6:$A$2604=A2118)*($AY$6:$AY$2604&gt;0)*($BF$6:$BF$2604="Y")*($BG$6:$BG$2604="Y")*(($AY$6:$AY$2604&gt;AY2118)+($AY$6:$AY$2604=AY2118)*($AD$6:$AD$2604&gt;AD2118))))</f>
        <v/>
      </c>
    </row>
    <row r="2119" ht="23.85" customHeight="1" s="55">
      <c r="A2119" s="90" t="n">
        <v>46296</v>
      </c>
      <c r="B2119" s="91" t="inlineStr">
        <is>
          <t>ARCHIDPLY</t>
        </is>
      </c>
      <c r="C2119" s="91" t="inlineStr">
        <is>
          <t>INE877I01016</t>
        </is>
      </c>
      <c r="D2119" s="91" t="n"/>
      <c r="E2119" s="91" t="inlineStr">
        <is>
          <t>None</t>
        </is>
      </c>
      <c r="F2119" s="93" t="n">
        <v>202</v>
      </c>
      <c r="G2119" s="92" t="inlineStr">
        <is>
          <t>N</t>
        </is>
      </c>
      <c r="H2119" s="94" t="n"/>
      <c r="I2119" s="91" t="inlineStr">
        <is>
          <t>N</t>
        </is>
      </c>
      <c r="J2119" s="92">
        <f>IF(K2119="","N","Y")</f>
        <v/>
      </c>
      <c r="K2119" s="94">
        <f>_xlfn.TEXTJOIN("; ",TRUE,IF(P2119="52-wk low","52-wk low",""),IF(AND(AD2119&gt;=Settings!$B$12,M2119&lt;0),"Distribution",""),IF(AND(AJ2119="Y",M2119&lt;0,AK2119&lt;-Settings!$B$13),"Long unwinding",""),IF(AND(AJ2119="Y",M2119&lt;0,AK2119&gt;Settings!$B$13),"Short buildup",""))</f>
        <v/>
      </c>
      <c r="L2119" s="95" t="n">
        <v>101.79</v>
      </c>
      <c r="M2119" s="96" t="n">
        <v>-1.65</v>
      </c>
      <c r="N2119" s="93" t="n">
        <v>1436</v>
      </c>
      <c r="O2119" s="91" t="inlineStr">
        <is>
          <t>None</t>
        </is>
      </c>
      <c r="P2119" s="91" t="inlineStr">
        <is>
          <t>None</t>
        </is>
      </c>
      <c r="Q2119" s="97" t="n">
        <v>0.28</v>
      </c>
      <c r="R2119" s="96" t="n">
        <v>0.18</v>
      </c>
      <c r="S2119" s="96" t="n">
        <v>1.5</v>
      </c>
      <c r="T2119" s="96" t="n">
        <v>0.65</v>
      </c>
      <c r="U2119" s="96" t="n">
        <v>1.03</v>
      </c>
      <c r="V2119" s="103" t="n">
        <v>0.67</v>
      </c>
      <c r="W2119" s="102" t="n">
        <v>0</v>
      </c>
      <c r="X2119" s="93" t="n"/>
      <c r="Y2119" s="91" t="inlineStr">
        <is>
          <t>None</t>
        </is>
      </c>
      <c r="Z2119" s="99" t="n">
        <v>84.02</v>
      </c>
      <c r="AA2119" s="96" t="n">
        <v>1.18</v>
      </c>
      <c r="AB2119" s="96" t="n">
        <v>1.17</v>
      </c>
      <c r="AC2119" s="96" t="n">
        <v>1.73</v>
      </c>
      <c r="AD2119" s="96" t="n">
        <v>0.97</v>
      </c>
      <c r="AE2119" s="96" t="n">
        <v>1.46</v>
      </c>
      <c r="AF2119" s="103" t="n">
        <v>1.24</v>
      </c>
      <c r="AG2119" s="91" t="inlineStr">
        <is>
          <t>Normal</t>
        </is>
      </c>
      <c r="AH2119" s="100" t="n">
        <v>0</v>
      </c>
      <c r="AI2119" s="101" t="n">
        <v>0</v>
      </c>
      <c r="AJ2119" s="92" t="inlineStr">
        <is>
          <t>N</t>
        </is>
      </c>
      <c r="AK2119" s="96" t="n"/>
      <c r="AL2119" s="91" t="inlineStr">
        <is>
          <t>n/a</t>
        </is>
      </c>
      <c r="AM2119" s="93" t="n"/>
      <c r="AN2119" s="92" t="inlineStr">
        <is>
          <t>None</t>
        </is>
      </c>
      <c r="AO2119" s="102" t="n">
        <v>0</v>
      </c>
      <c r="AP2119" s="103" t="n">
        <v>1.35</v>
      </c>
      <c r="AQ2119" s="102" t="n">
        <v>75</v>
      </c>
      <c r="AR2119" s="91" t="inlineStr">
        <is>
          <t>N</t>
        </is>
      </c>
      <c r="AS2119" s="104" t="n"/>
      <c r="AT2119" s="92">
        <f>IF(AND(P2119="52-wk high",T2119&gt;=Settings!$B$7),"Y","N")</f>
        <v/>
      </c>
      <c r="AU2119" s="91">
        <f>IF(AND(AD2119&gt;=Settings!$B$8,M2119&gt;0),"Y","N")</f>
        <v/>
      </c>
      <c r="AV2119" s="91">
        <f>IF(OR(AH2119&gt;Settings!$B$9,AI2119&gt;Settings!$B$9),"Y","N")</f>
        <v/>
      </c>
      <c r="AW2119" s="91">
        <f>IF(AJ2119&lt;&gt;"Y","n/a",IF(AND(M2119&gt;0,AK2119&gt;Settings!$B$10),"Y","N"))</f>
        <v/>
      </c>
      <c r="AX2119" s="91">
        <f>IF(AO2119&gt;=Settings!$B$11,"Y","N")</f>
        <v/>
      </c>
      <c r="AY2119" s="99">
        <f>(AT2119="Y")+(AU2119="Y")+(AV2119="Y")+(AW2119="Y")+(AX2119="Y")</f>
        <v/>
      </c>
      <c r="AZ2119" s="94">
        <f>IF(AY2119=0,"None",_xlfn.TEXTJOIN(", ",TRUE(),IF(AT2119="Y","Breakout",""),IF(AU2119="Y","Accumulation",""),IF(AV2119="Y","Institutional buying",""),IF(AW2119="Y","Long buildup",""),IF(AX2119="Y","Momentum leader","")))</f>
        <v/>
      </c>
      <c r="BA2119" s="94">
        <f>IF(BW2119="","","Passes "&amp;AY2119&amp;" of 5 buy-side scans"&amp;IF(G2119="Y","; RED FLAG: filter out using Red flag column",""))</f>
        <v/>
      </c>
      <c r="BB2119" s="91" t="inlineStr">
        <is>
          <t>None</t>
        </is>
      </c>
      <c r="BC2119" s="92" t="inlineStr">
        <is>
          <t>Y</t>
        </is>
      </c>
      <c r="BD2119" s="94" t="inlineStr">
        <is>
          <t>Few traders (&lt;100 unique PAN, 30 days)</t>
        </is>
      </c>
      <c r="BE2119" s="94" t="n"/>
      <c r="BF2119" s="92">
        <f>IF(R2119*100000&gt;=Settings!$B$5,"Y","N")</f>
        <v/>
      </c>
      <c r="BG2119" s="91">
        <f>IF(F2119&gt;Settings!$B$6,"Y","N")</f>
        <v/>
      </c>
      <c r="BH2119" s="97" t="n">
        <v>-18.42</v>
      </c>
      <c r="BI2119" s="96" t="n">
        <v>-4.4</v>
      </c>
      <c r="BJ2119" s="96" t="n">
        <v>0.07000000000000001</v>
      </c>
      <c r="BK2119" s="96" t="n">
        <v>25.88</v>
      </c>
      <c r="BL2119" s="96" t="n">
        <v>49.38</v>
      </c>
      <c r="BM2119" s="96" t="n">
        <v>-3.61</v>
      </c>
      <c r="BN2119" s="97" t="n">
        <v>-1.43</v>
      </c>
      <c r="BO2119" s="96" t="n">
        <v>3.48</v>
      </c>
      <c r="BP2119" s="96" t="n">
        <v>9.52</v>
      </c>
      <c r="BQ2119" s="96" t="n">
        <v>12.21</v>
      </c>
      <c r="BR2119" s="91" t="inlineStr">
        <is>
          <t>Mixed</t>
        </is>
      </c>
      <c r="BS2119" s="91" t="inlineStr">
        <is>
          <t>None</t>
        </is>
      </c>
      <c r="BT2119" s="96" t="n">
        <v>44</v>
      </c>
      <c r="BU2119" s="91" t="inlineStr">
        <is>
          <t>N</t>
        </is>
      </c>
      <c r="BV2119" s="99">
        <f>IF(OR(BF2119&lt;&gt;"Y",BG2119&lt;&gt;"Y"),"",(AND(ISNUMBER(BQ2119),BQ2119&gt;0))+(BR2119="Stacked up")+(AND(ISNUMBER(BH2119),BH2119&gt;=-Settings!$B$17))+(AND(ISNUMBER(BK2119),ISNUMBER(BM2119),BK2119&gt;0,BM2119&gt;0))+(AND(ISNUMBER(AQ2119),AQ2119&gt;=Settings!$B$18))+(AND(ISNUMBER(BT2119),BT2119&gt;=Settings!$B$19,BT2119&lt;=Settings!$B$20))+(AND(ISNUMBER(AS2119),AS2119&gt;0))+(AND(ISNUMBER(T2119),ISNUMBER(M2119),T2119&gt;=Settings!$B$21,M2119&gt;0))+(AND(ISNUMBER(AD2119),ISNUMBER(M2119),AD2119&gt;=Settings!$B$22,M2119&gt;0))+(AY2119&gt;=1))</f>
        <v/>
      </c>
      <c r="BW2119" s="91">
        <f>IF(OR(AY2119=0,BF2119&lt;&gt;"Y",BG2119&lt;&gt;"Y"),"",1+SUMPRODUCT(($A$6:$A$2604=A2119)*($AY$6:$AY$2604&gt;0)*($BF$6:$BF$2604="Y")*($BG$6:$BG$2604="Y")*(($AY$6:$AY$2604&gt;AY2119)+($AY$6:$AY$2604=AY2119)*($AD$6:$AD$2604&gt;AD2119))))</f>
        <v/>
      </c>
    </row>
    <row r="2120" ht="23.85" customHeight="1" s="55">
      <c r="A2120" s="90" t="n">
        <v>46296</v>
      </c>
      <c r="B2120" s="91" t="inlineStr">
        <is>
          <t>SICAGEN</t>
        </is>
      </c>
      <c r="C2120" s="91" t="inlineStr">
        <is>
          <t>INE176J01011</t>
        </is>
      </c>
      <c r="D2120" s="91" t="n"/>
      <c r="E2120" s="91" t="inlineStr">
        <is>
          <t>None</t>
        </is>
      </c>
      <c r="F2120" s="93" t="n">
        <v>202</v>
      </c>
      <c r="G2120" s="92" t="inlineStr">
        <is>
          <t>N</t>
        </is>
      </c>
      <c r="H2120" s="94" t="n"/>
      <c r="I2120" s="91" t="inlineStr">
        <is>
          <t>N</t>
        </is>
      </c>
      <c r="J2120" s="92">
        <f>IF(K2120="","N","Y")</f>
        <v/>
      </c>
      <c r="K2120" s="94">
        <f>_xlfn.TEXTJOIN("; ",TRUE,IF(P2120="52-wk low","52-wk low",""),IF(AND(AD2120&gt;=Settings!$B$12,M2120&lt;0),"Distribution",""),IF(AND(AJ2120="Y",M2120&lt;0,AK2120&lt;-Settings!$B$13),"Long unwinding",""),IF(AND(AJ2120="Y",M2120&lt;0,AK2120&gt;Settings!$B$13),"Short buildup",""))</f>
        <v/>
      </c>
      <c r="L2120" s="95" t="n">
        <v>50.96</v>
      </c>
      <c r="M2120" s="96" t="n">
        <v>-1.51</v>
      </c>
      <c r="N2120" s="93" t="n">
        <v>1334</v>
      </c>
      <c r="O2120" s="91" t="inlineStr">
        <is>
          <t>None</t>
        </is>
      </c>
      <c r="P2120" s="91" t="inlineStr">
        <is>
          <t>None</t>
        </is>
      </c>
      <c r="Q2120" s="97" t="n">
        <v>0.17</v>
      </c>
      <c r="R2120" s="96" t="n">
        <v>0.17</v>
      </c>
      <c r="S2120" s="96" t="n">
        <v>0.89</v>
      </c>
      <c r="T2120" s="96" t="n">
        <v>0.19</v>
      </c>
      <c r="U2120" s="96" t="n">
        <v>0.32</v>
      </c>
      <c r="V2120" s="103" t="n">
        <v>0.33</v>
      </c>
      <c r="W2120" s="102" t="n"/>
      <c r="X2120" s="93" t="n"/>
      <c r="Y2120" s="91" t="inlineStr">
        <is>
          <t>None</t>
        </is>
      </c>
      <c r="Z2120" s="99" t="n">
        <v>78.40000000000001</v>
      </c>
      <c r="AA2120" s="96" t="n">
        <v>1.07</v>
      </c>
      <c r="AB2120" s="96" t="n">
        <v>1.18</v>
      </c>
      <c r="AC2120" s="96" t="n">
        <v>1.01</v>
      </c>
      <c r="AD2120" s="96" t="n">
        <v>0.32</v>
      </c>
      <c r="AE2120" s="96" t="n">
        <v>0.52</v>
      </c>
      <c r="AF2120" s="103" t="n">
        <v>1.45</v>
      </c>
      <c r="AG2120" s="91" t="inlineStr">
        <is>
          <t>Normal</t>
        </is>
      </c>
      <c r="AH2120" s="100" t="n">
        <v>0</v>
      </c>
      <c r="AI2120" s="101" t="n">
        <v>0</v>
      </c>
      <c r="AJ2120" s="92" t="inlineStr">
        <is>
          <t>N</t>
        </is>
      </c>
      <c r="AK2120" s="96" t="n"/>
      <c r="AL2120" s="91" t="inlineStr">
        <is>
          <t>n/a</t>
        </is>
      </c>
      <c r="AM2120" s="93" t="n"/>
      <c r="AN2120" s="92" t="inlineStr">
        <is>
          <t>None</t>
        </is>
      </c>
      <c r="AO2120" s="102" t="n">
        <v>0</v>
      </c>
      <c r="AP2120" s="103" t="n"/>
      <c r="AQ2120" s="102" t="n"/>
      <c r="AR2120" s="91" t="inlineStr">
        <is>
          <t>N</t>
        </is>
      </c>
      <c r="AS2120" s="104" t="n"/>
      <c r="AT2120" s="92">
        <f>IF(AND(P2120="52-wk high",T2120&gt;=Settings!$B$7),"Y","N")</f>
        <v/>
      </c>
      <c r="AU2120" s="91">
        <f>IF(AND(AD2120&gt;=Settings!$B$8,M2120&gt;0),"Y","N")</f>
        <v/>
      </c>
      <c r="AV2120" s="91">
        <f>IF(OR(AH2120&gt;Settings!$B$9,AI2120&gt;Settings!$B$9),"Y","N")</f>
        <v/>
      </c>
      <c r="AW2120" s="91">
        <f>IF(AJ2120&lt;&gt;"Y","n/a",IF(AND(M2120&gt;0,AK2120&gt;Settings!$B$10),"Y","N"))</f>
        <v/>
      </c>
      <c r="AX2120" s="91">
        <f>IF(AO2120&gt;=Settings!$B$11,"Y","N")</f>
        <v/>
      </c>
      <c r="AY2120" s="99">
        <f>(AT2120="Y")+(AU2120="Y")+(AV2120="Y")+(AW2120="Y")+(AX2120="Y")</f>
        <v/>
      </c>
      <c r="AZ2120" s="94">
        <f>IF(AY2120=0,"None",_xlfn.TEXTJOIN(", ",TRUE(),IF(AT2120="Y","Breakout",""),IF(AU2120="Y","Accumulation",""),IF(AV2120="Y","Institutional buying",""),IF(AW2120="Y","Long buildup",""),IF(AX2120="Y","Momentum leader","")))</f>
        <v/>
      </c>
      <c r="BA2120" s="94">
        <f>IF(BW2120="","","Passes "&amp;AY2120&amp;" of 5 buy-side scans"&amp;IF(G2120="Y","; RED FLAG: filter out using Red flag column",""))</f>
        <v/>
      </c>
      <c r="BB2120" s="91" t="inlineStr">
        <is>
          <t>None</t>
        </is>
      </c>
      <c r="BC2120" s="92" t="inlineStr">
        <is>
          <t>Y</t>
        </is>
      </c>
      <c r="BD2120" s="94" t="inlineStr">
        <is>
          <t>Few traders (&lt;100 unique PAN, 30 days)</t>
        </is>
      </c>
      <c r="BE2120" s="94" t="n"/>
      <c r="BF2120" s="92">
        <f>IF(R2120*100000&gt;=Settings!$B$5,"Y","N")</f>
        <v/>
      </c>
      <c r="BG2120" s="91">
        <f>IF(F2120&gt;Settings!$B$6,"Y","N")</f>
        <v/>
      </c>
      <c r="BH2120" s="97" t="n">
        <v>-31.19</v>
      </c>
      <c r="BI2120" s="96" t="n">
        <v>-2.67</v>
      </c>
      <c r="BJ2120" s="96" t="n">
        <v>-8.15</v>
      </c>
      <c r="BK2120" s="96" t="n">
        <v>-5.01</v>
      </c>
      <c r="BL2120" s="96" t="n"/>
      <c r="BM2120" s="96" t="n"/>
      <c r="BN2120" s="97" t="n">
        <v>-4.24</v>
      </c>
      <c r="BO2120" s="96" t="n">
        <v>-5.9</v>
      </c>
      <c r="BP2120" s="96" t="n">
        <v>-6.16</v>
      </c>
      <c r="BQ2120" s="96" t="n"/>
      <c r="BR2120" s="91" t="n"/>
      <c r="BS2120" s="91" t="inlineStr">
        <is>
          <t>None</t>
        </is>
      </c>
      <c r="BT2120" s="96" t="n">
        <v>34.8</v>
      </c>
      <c r="BU2120" s="91" t="n"/>
      <c r="BV2120" s="99">
        <f>IF(OR(BF2120&lt;&gt;"Y",BG2120&lt;&gt;"Y"),"",(AND(ISNUMBER(BQ2120),BQ2120&gt;0))+(BR2120="Stacked up")+(AND(ISNUMBER(BH2120),BH2120&gt;=-Settings!$B$17))+(AND(ISNUMBER(BK2120),ISNUMBER(BM2120),BK2120&gt;0,BM2120&gt;0))+(AND(ISNUMBER(AQ2120),AQ2120&gt;=Settings!$B$18))+(AND(ISNUMBER(BT2120),BT2120&gt;=Settings!$B$19,BT2120&lt;=Settings!$B$20))+(AND(ISNUMBER(AS2120),AS2120&gt;0))+(AND(ISNUMBER(T2120),ISNUMBER(M2120),T2120&gt;=Settings!$B$21,M2120&gt;0))+(AND(ISNUMBER(AD2120),ISNUMBER(M2120),AD2120&gt;=Settings!$B$22,M2120&gt;0))+(AY2120&gt;=1))</f>
        <v/>
      </c>
      <c r="BW2120" s="91">
        <f>IF(OR(AY2120=0,BF2120&lt;&gt;"Y",BG2120&lt;&gt;"Y"),"",1+SUMPRODUCT(($A$6:$A$2604=A2120)*($AY$6:$AY$2604&gt;0)*($BF$6:$BF$2604="Y")*($BG$6:$BG$2604="Y")*(($AY$6:$AY$2604&gt;AY2120)+($AY$6:$AY$2604=AY2120)*($AD$6:$AD$2604&gt;AD2120))))</f>
        <v/>
      </c>
    </row>
    <row r="2121" ht="23.85" customHeight="1" s="55">
      <c r="A2121" s="90" t="n">
        <v>46296</v>
      </c>
      <c r="B2121" s="91" t="inlineStr">
        <is>
          <t>RANASUG</t>
        </is>
      </c>
      <c r="C2121" s="91" t="inlineStr">
        <is>
          <t>INE625B01014</t>
        </is>
      </c>
      <c r="D2121" s="91" t="n"/>
      <c r="E2121" s="91" t="inlineStr">
        <is>
          <t>None</t>
        </is>
      </c>
      <c r="F2121" s="93" t="n">
        <v>201</v>
      </c>
      <c r="G2121" s="92" t="inlineStr">
        <is>
          <t>Y</t>
        </is>
      </c>
      <c r="H2121" s="94" t="inlineStr">
        <is>
          <t>Long-term ASM Stage 1</t>
        </is>
      </c>
      <c r="I2121" s="91" t="inlineStr">
        <is>
          <t>N</t>
        </is>
      </c>
      <c r="J2121" s="92">
        <f>IF(K2121="","N","Y")</f>
        <v/>
      </c>
      <c r="K2121" s="94">
        <f>_xlfn.TEXTJOIN("; ",TRUE,IF(P2121="52-wk low","52-wk low",""),IF(AND(AD2121&gt;=Settings!$B$12,M2121&lt;0),"Distribution",""),IF(AND(AJ2121="Y",M2121&lt;0,AK2121&lt;-Settings!$B$13),"Long unwinding",""),IF(AND(AJ2121="Y",M2121&lt;0,AK2121&gt;Settings!$B$13),"Short buildup",""))</f>
        <v/>
      </c>
      <c r="L2121" s="95" t="n">
        <v>13.08</v>
      </c>
      <c r="M2121" s="96" t="n">
        <v>-1.21</v>
      </c>
      <c r="N2121" s="93" t="n">
        <v>1153</v>
      </c>
      <c r="O2121" s="91" t="inlineStr">
        <is>
          <t>None</t>
        </is>
      </c>
      <c r="P2121" s="91" t="inlineStr">
        <is>
          <t>None</t>
        </is>
      </c>
      <c r="Q2121" s="97" t="n">
        <v>2.01</v>
      </c>
      <c r="R2121" s="96" t="n">
        <v>4.33</v>
      </c>
      <c r="S2121" s="96" t="n">
        <v>0.46</v>
      </c>
      <c r="T2121" s="96" t="n">
        <v>0.32</v>
      </c>
      <c r="U2121" s="96" t="n">
        <v>0.46</v>
      </c>
      <c r="V2121" s="103" t="n">
        <v>1</v>
      </c>
      <c r="W2121" s="102" t="n">
        <v>3</v>
      </c>
      <c r="X2121" s="93" t="n"/>
      <c r="Y2121" s="91" t="inlineStr">
        <is>
          <t>None</t>
        </is>
      </c>
      <c r="Z2121" s="99" t="n">
        <v>70.09</v>
      </c>
      <c r="AA2121" s="96" t="n">
        <v>1.23</v>
      </c>
      <c r="AB2121" s="96" t="n">
        <v>1.17</v>
      </c>
      <c r="AC2121" s="96" t="n">
        <v>0.55</v>
      </c>
      <c r="AD2121" s="96" t="n">
        <v>0.41</v>
      </c>
      <c r="AE2121" s="96" t="n">
        <v>0.58</v>
      </c>
      <c r="AF2121" s="103" t="n">
        <v>1.05</v>
      </c>
      <c r="AG2121" s="91" t="inlineStr">
        <is>
          <t>Normal</t>
        </is>
      </c>
      <c r="AH2121" s="100" t="n">
        <v>0</v>
      </c>
      <c r="AI2121" s="101" t="n">
        <v>0</v>
      </c>
      <c r="AJ2121" s="92" t="inlineStr">
        <is>
          <t>N</t>
        </is>
      </c>
      <c r="AK2121" s="96" t="n"/>
      <c r="AL2121" s="91" t="inlineStr">
        <is>
          <t>n/a</t>
        </is>
      </c>
      <c r="AM2121" s="93" t="n"/>
      <c r="AN2121" s="92" t="inlineStr">
        <is>
          <t>None</t>
        </is>
      </c>
      <c r="AO2121" s="102" t="n">
        <v>0</v>
      </c>
      <c r="AP2121" s="103" t="n">
        <v>0.82</v>
      </c>
      <c r="AQ2121" s="102" t="n">
        <v>50</v>
      </c>
      <c r="AR2121" s="91" t="inlineStr">
        <is>
          <t>N</t>
        </is>
      </c>
      <c r="AS2121" s="104" t="n"/>
      <c r="AT2121" s="92">
        <f>IF(AND(P2121="52-wk high",T2121&gt;=Settings!$B$7),"Y","N")</f>
        <v/>
      </c>
      <c r="AU2121" s="91">
        <f>IF(AND(AD2121&gt;=Settings!$B$8,M2121&gt;0),"Y","N")</f>
        <v/>
      </c>
      <c r="AV2121" s="91">
        <f>IF(OR(AH2121&gt;Settings!$B$9,AI2121&gt;Settings!$B$9),"Y","N")</f>
        <v/>
      </c>
      <c r="AW2121" s="91">
        <f>IF(AJ2121&lt;&gt;"Y","n/a",IF(AND(M2121&gt;0,AK2121&gt;Settings!$B$10),"Y","N"))</f>
        <v/>
      </c>
      <c r="AX2121" s="91">
        <f>IF(AO2121&gt;=Settings!$B$11,"Y","N")</f>
        <v/>
      </c>
      <c r="AY2121" s="99">
        <f>(AT2121="Y")+(AU2121="Y")+(AV2121="Y")+(AW2121="Y")+(AX2121="Y")</f>
        <v/>
      </c>
      <c r="AZ2121" s="94">
        <f>IF(AY2121=0,"None",_xlfn.TEXTJOIN(", ",TRUE(),IF(AT2121="Y","Breakout",""),IF(AU2121="Y","Accumulation",""),IF(AV2121="Y","Institutional buying",""),IF(AW2121="Y","Long buildup",""),IF(AX2121="Y","Momentum leader","")))</f>
        <v/>
      </c>
      <c r="BA2121" s="94">
        <f>IF(BW2121="","","Passes "&amp;AY2121&amp;" of 5 buy-side scans"&amp;IF(G2121="Y","; RED FLAG: filter out using Red flag column",""))</f>
        <v/>
      </c>
      <c r="BB2121" s="91" t="inlineStr">
        <is>
          <t>None</t>
        </is>
      </c>
      <c r="BC2121" s="92" t="inlineStr">
        <is>
          <t>N</t>
        </is>
      </c>
      <c r="BD2121" s="94" t="n"/>
      <c r="BE2121" s="94" t="n"/>
      <c r="BF2121" s="92">
        <f>IF(R2121*100000&gt;=Settings!$B$5,"Y","N")</f>
        <v/>
      </c>
      <c r="BG2121" s="91">
        <f>IF(F2121&gt;Settings!$B$6,"Y","N")</f>
        <v/>
      </c>
      <c r="BH2121" s="97" t="n">
        <v>-20.49</v>
      </c>
      <c r="BI2121" s="96" t="n">
        <v>-5.63</v>
      </c>
      <c r="BJ2121" s="96" t="n">
        <v>-12.45</v>
      </c>
      <c r="BK2121" s="96" t="n">
        <v>5.74</v>
      </c>
      <c r="BL2121" s="96" t="n">
        <v>6.51</v>
      </c>
      <c r="BM2121" s="96" t="n">
        <v>-8.02</v>
      </c>
      <c r="BN2121" s="97" t="n">
        <v>-7.16</v>
      </c>
      <c r="BO2121" s="96" t="n">
        <v>-5.74</v>
      </c>
      <c r="BP2121" s="96" t="n">
        <v>-2.79</v>
      </c>
      <c r="BQ2121" s="96" t="n">
        <v>-1.29</v>
      </c>
      <c r="BR2121" s="91" t="inlineStr">
        <is>
          <t>Mixed</t>
        </is>
      </c>
      <c r="BS2121" s="91" t="inlineStr">
        <is>
          <t>None</t>
        </is>
      </c>
      <c r="BT2121" s="96" t="n">
        <v>26.7</v>
      </c>
      <c r="BU2121" s="91" t="inlineStr">
        <is>
          <t>N</t>
        </is>
      </c>
      <c r="BV2121" s="99">
        <f>IF(OR(BF2121&lt;&gt;"Y",BG2121&lt;&gt;"Y"),"",(AND(ISNUMBER(BQ2121),BQ2121&gt;0))+(BR2121="Stacked up")+(AND(ISNUMBER(BH2121),BH2121&gt;=-Settings!$B$17))+(AND(ISNUMBER(BK2121),ISNUMBER(BM2121),BK2121&gt;0,BM2121&gt;0))+(AND(ISNUMBER(AQ2121),AQ2121&gt;=Settings!$B$18))+(AND(ISNUMBER(BT2121),BT2121&gt;=Settings!$B$19,BT2121&lt;=Settings!$B$20))+(AND(ISNUMBER(AS2121),AS2121&gt;0))+(AND(ISNUMBER(T2121),ISNUMBER(M2121),T2121&gt;=Settings!$B$21,M2121&gt;0))+(AND(ISNUMBER(AD2121),ISNUMBER(M2121),AD2121&gt;=Settings!$B$22,M2121&gt;0))+(AY2121&gt;=1))</f>
        <v/>
      </c>
      <c r="BW2121" s="91">
        <f>IF(OR(AY2121=0,BF2121&lt;&gt;"Y",BG2121&lt;&gt;"Y"),"",1+SUMPRODUCT(($A$6:$A$2604=A2121)*($AY$6:$AY$2604&gt;0)*($BF$6:$BF$2604="Y")*($BG$6:$BG$2604="Y")*(($AY$6:$AY$2604&gt;AY2121)+($AY$6:$AY$2604=AY2121)*($AD$6:$AD$2604&gt;AD2121))))</f>
        <v/>
      </c>
    </row>
    <row r="2122" ht="23.85" customHeight="1" s="55">
      <c r="A2122" s="90" t="n">
        <v>46296</v>
      </c>
      <c r="B2122" s="91" t="inlineStr">
        <is>
          <t>JMA</t>
        </is>
      </c>
      <c r="C2122" s="91" t="inlineStr">
        <is>
          <t>INE412C01023</t>
        </is>
      </c>
      <c r="D2122" s="91" t="n"/>
      <c r="E2122" s="91" t="inlineStr">
        <is>
          <t>None</t>
        </is>
      </c>
      <c r="F2122" s="93" t="n">
        <v>200</v>
      </c>
      <c r="G2122" s="92" t="inlineStr">
        <is>
          <t>N</t>
        </is>
      </c>
      <c r="H2122" s="94" t="n"/>
      <c r="I2122" s="91" t="inlineStr">
        <is>
          <t>N</t>
        </is>
      </c>
      <c r="J2122" s="92">
        <f>IF(K2122="","N","Y")</f>
        <v/>
      </c>
      <c r="K2122" s="94">
        <f>_xlfn.TEXTJOIN("; ",TRUE,IF(P2122="52-wk low","52-wk low",""),IF(AND(AD2122&gt;=Settings!$B$12,M2122&lt;0),"Distribution",""),IF(AND(AJ2122="Y",M2122&lt;0,AK2122&lt;-Settings!$B$13),"Long unwinding",""),IF(AND(AJ2122="Y",M2122&lt;0,AK2122&gt;Settings!$B$13),"Short buildup",""))</f>
        <v/>
      </c>
      <c r="L2122" s="95" t="n">
        <v>87.64</v>
      </c>
      <c r="M2122" s="96" t="n">
        <v>-2.19</v>
      </c>
      <c r="N2122" s="93" t="n">
        <v>1737</v>
      </c>
      <c r="O2122" s="91" t="inlineStr">
        <is>
          <t>None</t>
        </is>
      </c>
      <c r="P2122" s="91" t="inlineStr">
        <is>
          <t>None</t>
        </is>
      </c>
      <c r="Q2122" s="97" t="n">
        <v>0.07000000000000001</v>
      </c>
      <c r="R2122" s="96" t="n">
        <v>0.18</v>
      </c>
      <c r="S2122" s="96" t="n">
        <v>0.41</v>
      </c>
      <c r="T2122" s="96" t="n">
        <v>0.41</v>
      </c>
      <c r="U2122" s="96" t="n">
        <v>0.45</v>
      </c>
      <c r="V2122" s="103" t="n">
        <v>1.09</v>
      </c>
      <c r="W2122" s="102" t="n">
        <v>1</v>
      </c>
      <c r="X2122" s="93" t="n"/>
      <c r="Y2122" s="91" t="inlineStr">
        <is>
          <t>None</t>
        </is>
      </c>
      <c r="Z2122" s="99" t="n">
        <v>58.15</v>
      </c>
      <c r="AA2122" s="96" t="n">
        <v>0.86</v>
      </c>
      <c r="AB2122" s="96" t="n">
        <v>0.84</v>
      </c>
      <c r="AC2122" s="96" t="n">
        <v>0.39</v>
      </c>
      <c r="AD2122" s="96" t="n">
        <v>0.39</v>
      </c>
      <c r="AE2122" s="96" t="n">
        <v>0.41</v>
      </c>
      <c r="AF2122" s="103" t="n">
        <v>0.96</v>
      </c>
      <c r="AG2122" s="91" t="inlineStr">
        <is>
          <t>Normal</t>
        </is>
      </c>
      <c r="AH2122" s="100" t="n">
        <v>0</v>
      </c>
      <c r="AI2122" s="101" t="n">
        <v>0</v>
      </c>
      <c r="AJ2122" s="92" t="inlineStr">
        <is>
          <t>N</t>
        </is>
      </c>
      <c r="AK2122" s="96" t="n"/>
      <c r="AL2122" s="91" t="inlineStr">
        <is>
          <t>n/a</t>
        </is>
      </c>
      <c r="AM2122" s="93" t="n"/>
      <c r="AN2122" s="92" t="inlineStr">
        <is>
          <t>None</t>
        </is>
      </c>
      <c r="AO2122" s="102" t="n">
        <v>0</v>
      </c>
      <c r="AP2122" s="103" t="n">
        <v>0.87</v>
      </c>
      <c r="AQ2122" s="102" t="n">
        <v>55</v>
      </c>
      <c r="AR2122" s="91" t="inlineStr">
        <is>
          <t>N</t>
        </is>
      </c>
      <c r="AS2122" s="104" t="n"/>
      <c r="AT2122" s="92">
        <f>IF(AND(P2122="52-wk high",T2122&gt;=Settings!$B$7),"Y","N")</f>
        <v/>
      </c>
      <c r="AU2122" s="91">
        <f>IF(AND(AD2122&gt;=Settings!$B$8,M2122&gt;0),"Y","N")</f>
        <v/>
      </c>
      <c r="AV2122" s="91">
        <f>IF(OR(AH2122&gt;Settings!$B$9,AI2122&gt;Settings!$B$9),"Y","N")</f>
        <v/>
      </c>
      <c r="AW2122" s="91">
        <f>IF(AJ2122&lt;&gt;"Y","n/a",IF(AND(M2122&gt;0,AK2122&gt;Settings!$B$10),"Y","N"))</f>
        <v/>
      </c>
      <c r="AX2122" s="91">
        <f>IF(AO2122&gt;=Settings!$B$11,"Y","N")</f>
        <v/>
      </c>
      <c r="AY2122" s="99">
        <f>(AT2122="Y")+(AU2122="Y")+(AV2122="Y")+(AW2122="Y")+(AX2122="Y")</f>
        <v/>
      </c>
      <c r="AZ2122" s="94">
        <f>IF(AY2122=0,"None",_xlfn.TEXTJOIN(", ",TRUE(),IF(AT2122="Y","Breakout",""),IF(AU2122="Y","Accumulation",""),IF(AV2122="Y","Institutional buying",""),IF(AW2122="Y","Long buildup",""),IF(AX2122="Y","Momentum leader","")))</f>
        <v/>
      </c>
      <c r="BA2122" s="94">
        <f>IF(BW2122="","","Passes "&amp;AY2122&amp;" of 5 buy-side scans"&amp;IF(G2122="Y","; RED FLAG: filter out using Red flag column",""))</f>
        <v/>
      </c>
      <c r="BB2122" s="91" t="inlineStr">
        <is>
          <t>None</t>
        </is>
      </c>
      <c r="BC2122" s="92" t="inlineStr">
        <is>
          <t>Y</t>
        </is>
      </c>
      <c r="BD2122" s="94" t="inlineStr">
        <is>
          <t>Few traders (&lt;100 unique PAN, 30 days)</t>
        </is>
      </c>
      <c r="BE2122" s="94" t="n"/>
      <c r="BF2122" s="92">
        <f>IF(R2122*100000&gt;=Settings!$B$5,"Y","N")</f>
        <v/>
      </c>
      <c r="BG2122" s="91">
        <f>IF(F2122&gt;Settings!$B$6,"Y","N")</f>
        <v/>
      </c>
      <c r="BH2122" s="97" t="n">
        <v>-15.49</v>
      </c>
      <c r="BI2122" s="96" t="n">
        <v>-0.32</v>
      </c>
      <c r="BJ2122" s="96" t="n">
        <v>-3.98</v>
      </c>
      <c r="BK2122" s="96" t="n">
        <v>0.5600000000000001</v>
      </c>
      <c r="BL2122" s="96" t="n">
        <v>8.41</v>
      </c>
      <c r="BM2122" s="96" t="n">
        <v>-4.7</v>
      </c>
      <c r="BN2122" s="97" t="n">
        <v>-2.3</v>
      </c>
      <c r="BO2122" s="96" t="n">
        <v>-2.45</v>
      </c>
      <c r="BP2122" s="96" t="n">
        <v>-1.65</v>
      </c>
      <c r="BQ2122" s="96" t="n">
        <v>-0.6</v>
      </c>
      <c r="BR2122" s="91" t="inlineStr">
        <is>
          <t>Mixed</t>
        </is>
      </c>
      <c r="BS2122" s="91" t="inlineStr">
        <is>
          <t>None</t>
        </is>
      </c>
      <c r="BT2122" s="96" t="n">
        <v>41.3</v>
      </c>
      <c r="BU2122" s="91" t="inlineStr">
        <is>
          <t>N</t>
        </is>
      </c>
      <c r="BV2122" s="99">
        <f>IF(OR(BF2122&lt;&gt;"Y",BG2122&lt;&gt;"Y"),"",(AND(ISNUMBER(BQ2122),BQ2122&gt;0))+(BR2122="Stacked up")+(AND(ISNUMBER(BH2122),BH2122&gt;=-Settings!$B$17))+(AND(ISNUMBER(BK2122),ISNUMBER(BM2122),BK2122&gt;0,BM2122&gt;0))+(AND(ISNUMBER(AQ2122),AQ2122&gt;=Settings!$B$18))+(AND(ISNUMBER(BT2122),BT2122&gt;=Settings!$B$19,BT2122&lt;=Settings!$B$20))+(AND(ISNUMBER(AS2122),AS2122&gt;0))+(AND(ISNUMBER(T2122),ISNUMBER(M2122),T2122&gt;=Settings!$B$21,M2122&gt;0))+(AND(ISNUMBER(AD2122),ISNUMBER(M2122),AD2122&gt;=Settings!$B$22,M2122&gt;0))+(AY2122&gt;=1))</f>
        <v/>
      </c>
      <c r="BW2122" s="91">
        <f>IF(OR(AY2122=0,BF2122&lt;&gt;"Y",BG2122&lt;&gt;"Y"),"",1+SUMPRODUCT(($A$6:$A$2604=A2122)*($AY$6:$AY$2604&gt;0)*($BF$6:$BF$2604="Y")*($BG$6:$BG$2604="Y")*(($AY$6:$AY$2604&gt;AY2122)+($AY$6:$AY$2604=AY2122)*($AD$6:$AD$2604&gt;AD2122))))</f>
        <v/>
      </c>
    </row>
    <row r="2123" ht="23.85" customHeight="1" s="55">
      <c r="A2123" s="90" t="n">
        <v>46296</v>
      </c>
      <c r="B2123" s="91" t="inlineStr">
        <is>
          <t>VIJSOLX</t>
        </is>
      </c>
      <c r="C2123" s="91" t="inlineStr">
        <is>
          <t>INE362D01010</t>
        </is>
      </c>
      <c r="D2123" s="91" t="n"/>
      <c r="E2123" s="91" t="inlineStr">
        <is>
          <t>None</t>
        </is>
      </c>
      <c r="F2123" s="93" t="n">
        <v>200</v>
      </c>
      <c r="G2123" s="92" t="inlineStr">
        <is>
          <t>N</t>
        </is>
      </c>
      <c r="H2123" s="94" t="n"/>
      <c r="I2123" s="91" t="inlineStr">
        <is>
          <t>N</t>
        </is>
      </c>
      <c r="J2123" s="92">
        <f>IF(K2123="","N","Y")</f>
        <v/>
      </c>
      <c r="K2123" s="94">
        <f>_xlfn.TEXTJOIN("; ",TRUE,IF(P2123="52-wk low","52-wk low",""),IF(AND(AD2123&gt;=Settings!$B$12,M2123&lt;0),"Distribution",""),IF(AND(AJ2123="Y",M2123&lt;0,AK2123&lt;-Settings!$B$13),"Long unwinding",""),IF(AND(AJ2123="Y",M2123&lt;0,AK2123&gt;Settings!$B$13),"Short buildup",""))</f>
        <v/>
      </c>
      <c r="L2123" s="95" t="n">
        <v>623.3</v>
      </c>
      <c r="M2123" s="96" t="n">
        <v>-0.29</v>
      </c>
      <c r="N2123" s="93" t="n">
        <v>702</v>
      </c>
      <c r="O2123" s="91" t="inlineStr">
        <is>
          <t>None</t>
        </is>
      </c>
      <c r="P2123" s="91" t="inlineStr">
        <is>
          <t>None</t>
        </is>
      </c>
      <c r="Q2123" s="97" t="n">
        <v>0.01</v>
      </c>
      <c r="R2123" s="96" t="n">
        <v>0</v>
      </c>
      <c r="S2123" s="96" t="n">
        <v>2.48</v>
      </c>
      <c r="T2123" s="96" t="n"/>
      <c r="U2123" s="96" t="n"/>
      <c r="V2123" s="103" t="n"/>
      <c r="W2123" s="102" t="n"/>
      <c r="X2123" s="93" t="n"/>
      <c r="Y2123" s="91" t="inlineStr">
        <is>
          <t>None</t>
        </is>
      </c>
      <c r="Z2123" s="99" t="n">
        <v>91.64</v>
      </c>
      <c r="AA2123" s="96" t="n">
        <v>1.06</v>
      </c>
      <c r="AB2123" s="96" t="n"/>
      <c r="AC2123" s="96" t="n">
        <v>2.65</v>
      </c>
      <c r="AD2123" s="96" t="n"/>
      <c r="AE2123" s="96" t="n"/>
      <c r="AF2123" s="103" t="n"/>
      <c r="AG2123" s="91" t="n"/>
      <c r="AH2123" s="100" t="n">
        <v>0</v>
      </c>
      <c r="AI2123" s="101" t="n">
        <v>0</v>
      </c>
      <c r="AJ2123" s="92" t="inlineStr">
        <is>
          <t>N</t>
        </is>
      </c>
      <c r="AK2123" s="96" t="n"/>
      <c r="AL2123" s="91" t="inlineStr">
        <is>
          <t>n/a</t>
        </is>
      </c>
      <c r="AM2123" s="93" t="n"/>
      <c r="AN2123" s="92" t="inlineStr">
        <is>
          <t>None</t>
        </is>
      </c>
      <c r="AO2123" s="102" t="n">
        <v>0</v>
      </c>
      <c r="AP2123" s="103" t="n"/>
      <c r="AQ2123" s="102" t="n"/>
      <c r="AR2123" s="91" t="inlineStr">
        <is>
          <t>N</t>
        </is>
      </c>
      <c r="AS2123" s="104" t="n"/>
      <c r="AT2123" s="92">
        <f>IF(AND(P2123="52-wk high",T2123&gt;=Settings!$B$7),"Y","N")</f>
        <v/>
      </c>
      <c r="AU2123" s="91">
        <f>IF(AND(AD2123&gt;=Settings!$B$8,M2123&gt;0),"Y","N")</f>
        <v/>
      </c>
      <c r="AV2123" s="91">
        <f>IF(OR(AH2123&gt;Settings!$B$9,AI2123&gt;Settings!$B$9),"Y","N")</f>
        <v/>
      </c>
      <c r="AW2123" s="91">
        <f>IF(AJ2123&lt;&gt;"Y","n/a",IF(AND(M2123&gt;0,AK2123&gt;Settings!$B$10),"Y","N"))</f>
        <v/>
      </c>
      <c r="AX2123" s="91">
        <f>IF(AO2123&gt;=Settings!$B$11,"Y","N")</f>
        <v/>
      </c>
      <c r="AY2123" s="99">
        <f>(AT2123="Y")+(AU2123="Y")+(AV2123="Y")+(AW2123="Y")+(AX2123="Y")</f>
        <v/>
      </c>
      <c r="AZ2123" s="94">
        <f>IF(AY2123=0,"None",_xlfn.TEXTJOIN(", ",TRUE(),IF(AT2123="Y","Breakout",""),IF(AU2123="Y","Accumulation",""),IF(AV2123="Y","Institutional buying",""),IF(AW2123="Y","Long buildup",""),IF(AX2123="Y","Momentum leader","")))</f>
        <v/>
      </c>
      <c r="BA2123" s="94">
        <f>IF(BW2123="","","Passes "&amp;AY2123&amp;" of 5 buy-side scans"&amp;IF(G2123="Y","; RED FLAG: filter out using Red flag column",""))</f>
        <v/>
      </c>
      <c r="BB2123" s="91" t="inlineStr">
        <is>
          <t>None</t>
        </is>
      </c>
      <c r="BC2123" s="92" t="inlineStr">
        <is>
          <t>Y</t>
        </is>
      </c>
      <c r="BD2123" s="94" t="inlineStr">
        <is>
          <t>Few traders (&lt;100 unique PAN, 30 days)</t>
        </is>
      </c>
      <c r="BE2123" s="94" t="n"/>
      <c r="BF2123" s="92">
        <f>IF(R2123*100000&gt;=Settings!$B$5,"Y","N")</f>
        <v/>
      </c>
      <c r="BG2123" s="91">
        <f>IF(F2123&gt;Settings!$B$6,"Y","N")</f>
        <v/>
      </c>
      <c r="BH2123" s="97" t="n">
        <v>-13.42</v>
      </c>
      <c r="BI2123" s="96" t="n">
        <v>-2</v>
      </c>
      <c r="BJ2123" s="96" t="n">
        <v>-7.89</v>
      </c>
      <c r="BK2123" s="96" t="n"/>
      <c r="BL2123" s="96" t="n"/>
      <c r="BM2123" s="96" t="n"/>
      <c r="BN2123" s="97" t="n">
        <v>-3.52</v>
      </c>
      <c r="BO2123" s="96" t="n"/>
      <c r="BP2123" s="96" t="n"/>
      <c r="BQ2123" s="96" t="n"/>
      <c r="BR2123" s="91" t="n"/>
      <c r="BS2123" s="91" t="n"/>
      <c r="BT2123" s="96" t="n">
        <v>35</v>
      </c>
      <c r="BU2123" s="91" t="n"/>
      <c r="BV2123" s="99">
        <f>IF(OR(BF2123&lt;&gt;"Y",BG2123&lt;&gt;"Y"),"",(AND(ISNUMBER(BQ2123),BQ2123&gt;0))+(BR2123="Stacked up")+(AND(ISNUMBER(BH2123),BH2123&gt;=-Settings!$B$17))+(AND(ISNUMBER(BK2123),ISNUMBER(BM2123),BK2123&gt;0,BM2123&gt;0))+(AND(ISNUMBER(AQ2123),AQ2123&gt;=Settings!$B$18))+(AND(ISNUMBER(BT2123),BT2123&gt;=Settings!$B$19,BT2123&lt;=Settings!$B$20))+(AND(ISNUMBER(AS2123),AS2123&gt;0))+(AND(ISNUMBER(T2123),ISNUMBER(M2123),T2123&gt;=Settings!$B$21,M2123&gt;0))+(AND(ISNUMBER(AD2123),ISNUMBER(M2123),AD2123&gt;=Settings!$B$22,M2123&gt;0))+(AY2123&gt;=1))</f>
        <v/>
      </c>
      <c r="BW2123" s="91">
        <f>IF(OR(AY2123=0,BF2123&lt;&gt;"Y",BG2123&lt;&gt;"Y"),"",1+SUMPRODUCT(($A$6:$A$2604=A2123)*($AY$6:$AY$2604&gt;0)*($BF$6:$BF$2604="Y")*($BG$6:$BG$2604="Y")*(($AY$6:$AY$2604&gt;AY2123)+($AY$6:$AY$2604=AY2123)*($AD$6:$AD$2604&gt;AD2123))))</f>
        <v/>
      </c>
    </row>
    <row r="2124" ht="23.85" customHeight="1" s="55">
      <c r="A2124" s="90" t="n">
        <v>46296</v>
      </c>
      <c r="B2124" s="91" t="inlineStr">
        <is>
          <t>AFFORDABLE</t>
        </is>
      </c>
      <c r="C2124" s="91" t="inlineStr">
        <is>
          <t>INE692Z01013</t>
        </is>
      </c>
      <c r="D2124" s="91" t="n"/>
      <c r="E2124" s="91" t="inlineStr">
        <is>
          <t>None</t>
        </is>
      </c>
      <c r="F2124" s="93" t="n">
        <v>199</v>
      </c>
      <c r="G2124" s="92" t="inlineStr">
        <is>
          <t>N</t>
        </is>
      </c>
      <c r="H2124" s="94" t="n"/>
      <c r="I2124" s="91" t="inlineStr">
        <is>
          <t>N</t>
        </is>
      </c>
      <c r="J2124" s="92">
        <f>IF(K2124="","N","Y")</f>
        <v/>
      </c>
      <c r="K2124" s="94">
        <f>_xlfn.TEXTJOIN("; ",TRUE,IF(P2124="52-wk low","52-wk low",""),IF(AND(AD2124&gt;=Settings!$B$12,M2124&lt;0),"Distribution",""),IF(AND(AJ2124="Y",M2124&lt;0,AK2124&lt;-Settings!$B$13),"Long unwinding",""),IF(AND(AJ2124="Y",M2124&lt;0,AK2124&gt;Settings!$B$13),"Short buildup",""))</f>
        <v/>
      </c>
      <c r="L2124" s="95" t="n">
        <v>168.11</v>
      </c>
      <c r="M2124" s="96" t="n">
        <v>-1.75</v>
      </c>
      <c r="N2124" s="93" t="n">
        <v>1499</v>
      </c>
      <c r="O2124" s="91" t="inlineStr">
        <is>
          <t>None</t>
        </is>
      </c>
      <c r="P2124" s="91" t="inlineStr">
        <is>
          <t>None</t>
        </is>
      </c>
      <c r="Q2124" s="97" t="n">
        <v>0.15</v>
      </c>
      <c r="R2124" s="96" t="n">
        <v>0.23</v>
      </c>
      <c r="S2124" s="96" t="n">
        <v>0.65</v>
      </c>
      <c r="T2124" s="96" t="n">
        <v>0.8100000000000001</v>
      </c>
      <c r="U2124" s="96" t="n">
        <v>0.83</v>
      </c>
      <c r="V2124" s="103" t="n">
        <v>1.29</v>
      </c>
      <c r="W2124" s="102" t="n">
        <v>12</v>
      </c>
      <c r="X2124" s="93" t="n"/>
      <c r="Y2124" s="91" t="inlineStr">
        <is>
          <t>None</t>
        </is>
      </c>
      <c r="Z2124" s="99" t="n">
        <v>63.24</v>
      </c>
      <c r="AA2124" s="96" t="n">
        <v>1</v>
      </c>
      <c r="AB2124" s="96" t="n">
        <v>0.99</v>
      </c>
      <c r="AC2124" s="96" t="n">
        <v>0.66</v>
      </c>
      <c r="AD2124" s="96" t="n"/>
      <c r="AE2124" s="96" t="n"/>
      <c r="AF2124" s="103" t="n"/>
      <c r="AG2124" s="91" t="inlineStr">
        <is>
          <t>No delivery data</t>
        </is>
      </c>
      <c r="AH2124" s="100" t="n">
        <v>0</v>
      </c>
      <c r="AI2124" s="101" t="n">
        <v>0</v>
      </c>
      <c r="AJ2124" s="92" t="inlineStr">
        <is>
          <t>N</t>
        </is>
      </c>
      <c r="AK2124" s="96" t="n"/>
      <c r="AL2124" s="91" t="inlineStr">
        <is>
          <t>n/a</t>
        </is>
      </c>
      <c r="AM2124" s="93" t="n"/>
      <c r="AN2124" s="92" t="inlineStr">
        <is>
          <t>None</t>
        </is>
      </c>
      <c r="AO2124" s="102" t="n">
        <v>0</v>
      </c>
      <c r="AP2124" s="103" t="n">
        <v>0.77</v>
      </c>
      <c r="AQ2124" s="102" t="n">
        <v>46</v>
      </c>
      <c r="AR2124" s="91" t="inlineStr">
        <is>
          <t>N</t>
        </is>
      </c>
      <c r="AS2124" s="104" t="n"/>
      <c r="AT2124" s="92">
        <f>IF(AND(P2124="52-wk high",T2124&gt;=Settings!$B$7),"Y","N")</f>
        <v/>
      </c>
      <c r="AU2124" s="91">
        <f>IF(AND(AD2124&gt;=Settings!$B$8,M2124&gt;0),"Y","N")</f>
        <v/>
      </c>
      <c r="AV2124" s="91">
        <f>IF(OR(AH2124&gt;Settings!$B$9,AI2124&gt;Settings!$B$9),"Y","N")</f>
        <v/>
      </c>
      <c r="AW2124" s="91">
        <f>IF(AJ2124&lt;&gt;"Y","n/a",IF(AND(M2124&gt;0,AK2124&gt;Settings!$B$10),"Y","N"))</f>
        <v/>
      </c>
      <c r="AX2124" s="91">
        <f>IF(AO2124&gt;=Settings!$B$11,"Y","N")</f>
        <v/>
      </c>
      <c r="AY2124" s="99">
        <f>(AT2124="Y")+(AU2124="Y")+(AV2124="Y")+(AW2124="Y")+(AX2124="Y")</f>
        <v/>
      </c>
      <c r="AZ2124" s="94">
        <f>IF(AY2124=0,"None",_xlfn.TEXTJOIN(", ",TRUE(),IF(AT2124="Y","Breakout",""),IF(AU2124="Y","Accumulation",""),IF(AV2124="Y","Institutional buying",""),IF(AW2124="Y","Long buildup",""),IF(AX2124="Y","Momentum leader","")))</f>
        <v/>
      </c>
      <c r="BA2124" s="94">
        <f>IF(BW2124="","","Passes "&amp;AY2124&amp;" of 5 buy-side scans"&amp;IF(G2124="Y","; RED FLAG: filter out using Red flag column",""))</f>
        <v/>
      </c>
      <c r="BB2124" s="91" t="inlineStr">
        <is>
          <t>None</t>
        </is>
      </c>
      <c r="BC2124" s="92" t="inlineStr">
        <is>
          <t>N</t>
        </is>
      </c>
      <c r="BD2124" s="94" t="n"/>
      <c r="BE2124" s="94" t="n"/>
      <c r="BF2124" s="92">
        <f>IF(R2124*100000&gt;=Settings!$B$5,"Y","N")</f>
        <v/>
      </c>
      <c r="BG2124" s="91">
        <f>IF(F2124&gt;Settings!$B$6,"Y","N")</f>
        <v/>
      </c>
      <c r="BH2124" s="97" t="n">
        <v>-43.4</v>
      </c>
      <c r="BI2124" s="96" t="n">
        <v>-5.21</v>
      </c>
      <c r="BJ2124" s="96" t="n">
        <v>7.03</v>
      </c>
      <c r="BK2124" s="96" t="n">
        <v>-2.97</v>
      </c>
      <c r="BL2124" s="96" t="n">
        <v>19.28</v>
      </c>
      <c r="BM2124" s="96" t="n">
        <v>-30.79</v>
      </c>
      <c r="BN2124" s="97" t="n">
        <v>-0.87</v>
      </c>
      <c r="BO2124" s="96" t="n">
        <v>-1.83</v>
      </c>
      <c r="BP2124" s="96" t="n">
        <v>-3.7</v>
      </c>
      <c r="BQ2124" s="96" t="n">
        <v>-9.130000000000001</v>
      </c>
      <c r="BR2124" s="91" t="inlineStr">
        <is>
          <t>Stacked down</t>
        </is>
      </c>
      <c r="BS2124" s="91" t="inlineStr">
        <is>
          <t>None</t>
        </is>
      </c>
      <c r="BT2124" s="96" t="n">
        <v>46.8</v>
      </c>
      <c r="BU2124" s="91" t="inlineStr">
        <is>
          <t>N</t>
        </is>
      </c>
      <c r="BV2124" s="99">
        <f>IF(OR(BF2124&lt;&gt;"Y",BG2124&lt;&gt;"Y"),"",(AND(ISNUMBER(BQ2124),BQ2124&gt;0))+(BR2124="Stacked up")+(AND(ISNUMBER(BH2124),BH2124&gt;=-Settings!$B$17))+(AND(ISNUMBER(BK2124),ISNUMBER(BM2124),BK2124&gt;0,BM2124&gt;0))+(AND(ISNUMBER(AQ2124),AQ2124&gt;=Settings!$B$18))+(AND(ISNUMBER(BT2124),BT2124&gt;=Settings!$B$19,BT2124&lt;=Settings!$B$20))+(AND(ISNUMBER(AS2124),AS2124&gt;0))+(AND(ISNUMBER(T2124),ISNUMBER(M2124),T2124&gt;=Settings!$B$21,M2124&gt;0))+(AND(ISNUMBER(AD2124),ISNUMBER(M2124),AD2124&gt;=Settings!$B$22,M2124&gt;0))+(AY2124&gt;=1))</f>
        <v/>
      </c>
      <c r="BW2124" s="91">
        <f>IF(OR(AY2124=0,BF2124&lt;&gt;"Y",BG2124&lt;&gt;"Y"),"",1+SUMPRODUCT(($A$6:$A$2604=A2124)*($AY$6:$AY$2604&gt;0)*($BF$6:$BF$2604="Y")*($BG$6:$BG$2604="Y")*(($AY$6:$AY$2604&gt;AY2124)+($AY$6:$AY$2604=AY2124)*($AD$6:$AD$2604&gt;AD2124))))</f>
        <v/>
      </c>
    </row>
    <row r="2125" ht="23.85" customHeight="1" s="55">
      <c r="A2125" s="90" t="n">
        <v>46296</v>
      </c>
      <c r="B2125" s="91" t="inlineStr">
        <is>
          <t>COMFINTE</t>
        </is>
      </c>
      <c r="C2125" s="91" t="inlineStr">
        <is>
          <t>INE819A01049</t>
        </is>
      </c>
      <c r="D2125" s="91" t="n"/>
      <c r="E2125" s="91" t="inlineStr">
        <is>
          <t>None</t>
        </is>
      </c>
      <c r="F2125" s="93" t="n">
        <v>199</v>
      </c>
      <c r="G2125" s="92" t="inlineStr">
        <is>
          <t>Y</t>
        </is>
      </c>
      <c r="H2125" s="94" t="inlineStr">
        <is>
          <t>Short-term ASM Stage 1</t>
        </is>
      </c>
      <c r="I2125" s="91" t="inlineStr">
        <is>
          <t>N</t>
        </is>
      </c>
      <c r="J2125" s="92">
        <f>IF(K2125="","N","Y")</f>
        <v/>
      </c>
      <c r="K2125" s="94">
        <f>_xlfn.TEXTJOIN("; ",TRUE,IF(P2125="52-wk low","52-wk low",""),IF(AND(AD2125&gt;=Settings!$B$12,M2125&lt;0),"Distribution",""),IF(AND(AJ2125="Y",M2125&lt;0,AK2125&lt;-Settings!$B$13),"Long unwinding",""),IF(AND(AJ2125="Y",M2125&lt;0,AK2125&gt;Settings!$B$13),"Short buildup",""))</f>
        <v/>
      </c>
      <c r="L2125" s="95" t="n">
        <v>6.23</v>
      </c>
      <c r="M2125" s="96" t="n">
        <v>-2.04</v>
      </c>
      <c r="N2125" s="93" t="n">
        <v>1672</v>
      </c>
      <c r="O2125" s="91" t="inlineStr">
        <is>
          <t>None</t>
        </is>
      </c>
      <c r="P2125" s="91" t="inlineStr">
        <is>
          <t>None</t>
        </is>
      </c>
      <c r="Q2125" s="97" t="n">
        <v>1.35</v>
      </c>
      <c r="R2125" s="96" t="n">
        <v>4.8</v>
      </c>
      <c r="S2125" s="96" t="n">
        <v>0.28</v>
      </c>
      <c r="T2125" s="96" t="n">
        <v>0.3</v>
      </c>
      <c r="U2125" s="96" t="n">
        <v>0.31</v>
      </c>
      <c r="V2125" s="103" t="n">
        <v>1.16</v>
      </c>
      <c r="W2125" s="102" t="n"/>
      <c r="X2125" s="93" t="n"/>
      <c r="Y2125" s="91" t="inlineStr">
        <is>
          <t>None</t>
        </is>
      </c>
      <c r="Z2125" s="99" t="n">
        <v>64.38</v>
      </c>
      <c r="AA2125" s="96" t="n">
        <v>0.93</v>
      </c>
      <c r="AB2125" s="96" t="n">
        <v>0.96</v>
      </c>
      <c r="AC2125" s="96" t="n">
        <v>0.35</v>
      </c>
      <c r="AD2125" s="96" t="n">
        <v>0.38</v>
      </c>
      <c r="AE2125" s="96" t="n">
        <v>0.37</v>
      </c>
      <c r="AF2125" s="103" t="n">
        <v>0.92</v>
      </c>
      <c r="AG2125" s="91" t="inlineStr">
        <is>
          <t>Normal</t>
        </is>
      </c>
      <c r="AH2125" s="100" t="n">
        <v>0</v>
      </c>
      <c r="AI2125" s="101" t="n">
        <v>0</v>
      </c>
      <c r="AJ2125" s="92" t="inlineStr">
        <is>
          <t>N</t>
        </is>
      </c>
      <c r="AK2125" s="96" t="n"/>
      <c r="AL2125" s="91" t="inlineStr">
        <is>
          <t>n/a</t>
        </is>
      </c>
      <c r="AM2125" s="93" t="n"/>
      <c r="AN2125" s="92" t="inlineStr">
        <is>
          <t>None</t>
        </is>
      </c>
      <c r="AO2125" s="102" t="n">
        <v>0</v>
      </c>
      <c r="AP2125" s="103" t="n"/>
      <c r="AQ2125" s="102" t="n"/>
      <c r="AR2125" s="91" t="inlineStr">
        <is>
          <t>N</t>
        </is>
      </c>
      <c r="AS2125" s="104" t="n"/>
      <c r="AT2125" s="92">
        <f>IF(AND(P2125="52-wk high",T2125&gt;=Settings!$B$7),"Y","N")</f>
        <v/>
      </c>
      <c r="AU2125" s="91">
        <f>IF(AND(AD2125&gt;=Settings!$B$8,M2125&gt;0),"Y","N")</f>
        <v/>
      </c>
      <c r="AV2125" s="91">
        <f>IF(OR(AH2125&gt;Settings!$B$9,AI2125&gt;Settings!$B$9),"Y","N")</f>
        <v/>
      </c>
      <c r="AW2125" s="91">
        <f>IF(AJ2125&lt;&gt;"Y","n/a",IF(AND(M2125&gt;0,AK2125&gt;Settings!$B$10),"Y","N"))</f>
        <v/>
      </c>
      <c r="AX2125" s="91">
        <f>IF(AO2125&gt;=Settings!$B$11,"Y","N")</f>
        <v/>
      </c>
      <c r="AY2125" s="99">
        <f>(AT2125="Y")+(AU2125="Y")+(AV2125="Y")+(AW2125="Y")+(AX2125="Y")</f>
        <v/>
      </c>
      <c r="AZ2125" s="94">
        <f>IF(AY2125=0,"None",_xlfn.TEXTJOIN(", ",TRUE(),IF(AT2125="Y","Breakout",""),IF(AU2125="Y","Accumulation",""),IF(AV2125="Y","Institutional buying",""),IF(AW2125="Y","Long buildup",""),IF(AX2125="Y","Momentum leader","")))</f>
        <v/>
      </c>
      <c r="BA2125" s="94">
        <f>IF(BW2125="","","Passes "&amp;AY2125&amp;" of 5 buy-side scans"&amp;IF(G2125="Y","; RED FLAG: filter out using Red flag column",""))</f>
        <v/>
      </c>
      <c r="BB2125" s="91" t="inlineStr">
        <is>
          <t>None</t>
        </is>
      </c>
      <c r="BC2125" s="92" t="inlineStr">
        <is>
          <t>N</t>
        </is>
      </c>
      <c r="BD2125" s="94" t="n"/>
      <c r="BE2125" s="94" t="n"/>
      <c r="BF2125" s="92">
        <f>IF(R2125*100000&gt;=Settings!$B$5,"Y","N")</f>
        <v/>
      </c>
      <c r="BG2125" s="91">
        <f>IF(F2125&gt;Settings!$B$6,"Y","N")</f>
        <v/>
      </c>
      <c r="BH2125" s="97" t="n">
        <v>-32.21</v>
      </c>
      <c r="BI2125" s="96" t="n">
        <v>9.49</v>
      </c>
      <c r="BJ2125" s="96" t="n">
        <v>0.48</v>
      </c>
      <c r="BK2125" s="96" t="n">
        <v>6.13</v>
      </c>
      <c r="BL2125" s="96" t="n"/>
      <c r="BM2125" s="96" t="n"/>
      <c r="BN2125" s="97" t="n">
        <v>0.27</v>
      </c>
      <c r="BO2125" s="96" t="n">
        <v>0.66</v>
      </c>
      <c r="BP2125" s="96" t="n">
        <v>-1.63</v>
      </c>
      <c r="BQ2125" s="96" t="n"/>
      <c r="BR2125" s="91" t="n"/>
      <c r="BS2125" s="91" t="inlineStr">
        <is>
          <t>None</t>
        </is>
      </c>
      <c r="BT2125" s="96" t="n">
        <v>50.1</v>
      </c>
      <c r="BU2125" s="91" t="n"/>
      <c r="BV2125" s="99">
        <f>IF(OR(BF2125&lt;&gt;"Y",BG2125&lt;&gt;"Y"),"",(AND(ISNUMBER(BQ2125),BQ2125&gt;0))+(BR2125="Stacked up")+(AND(ISNUMBER(BH2125),BH2125&gt;=-Settings!$B$17))+(AND(ISNUMBER(BK2125),ISNUMBER(BM2125),BK2125&gt;0,BM2125&gt;0))+(AND(ISNUMBER(AQ2125),AQ2125&gt;=Settings!$B$18))+(AND(ISNUMBER(BT2125),BT2125&gt;=Settings!$B$19,BT2125&lt;=Settings!$B$20))+(AND(ISNUMBER(AS2125),AS2125&gt;0))+(AND(ISNUMBER(T2125),ISNUMBER(M2125),T2125&gt;=Settings!$B$21,M2125&gt;0))+(AND(ISNUMBER(AD2125),ISNUMBER(M2125),AD2125&gt;=Settings!$B$22,M2125&gt;0))+(AY2125&gt;=1))</f>
        <v/>
      </c>
      <c r="BW2125" s="91">
        <f>IF(OR(AY2125=0,BF2125&lt;&gt;"Y",BG2125&lt;&gt;"Y"),"",1+SUMPRODUCT(($A$6:$A$2604=A2125)*($AY$6:$AY$2604&gt;0)*($BF$6:$BF$2604="Y")*($BG$6:$BG$2604="Y")*(($AY$6:$AY$2604&gt;AY2125)+($AY$6:$AY$2604=AY2125)*($AD$6:$AD$2604&gt;AD2125))))</f>
        <v/>
      </c>
    </row>
    <row r="2126" ht="23.85" customHeight="1" s="55">
      <c r="A2126" s="90" t="n">
        <v>46296</v>
      </c>
      <c r="B2126" s="91" t="inlineStr">
        <is>
          <t>NECLIFE</t>
        </is>
      </c>
      <c r="C2126" s="91" t="inlineStr">
        <is>
          <t>INE023H01027</t>
        </is>
      </c>
      <c r="D2126" s="91" t="n"/>
      <c r="E2126" s="91" t="inlineStr">
        <is>
          <t>None</t>
        </is>
      </c>
      <c r="F2126" s="93" t="n">
        <v>199</v>
      </c>
      <c r="G2126" s="92" t="inlineStr">
        <is>
          <t>Y</t>
        </is>
      </c>
      <c r="H2126" s="94" t="inlineStr">
        <is>
          <t>Long-term ASM Stage 1</t>
        </is>
      </c>
      <c r="I2126" s="91" t="inlineStr">
        <is>
          <t>N</t>
        </is>
      </c>
      <c r="J2126" s="92">
        <f>IF(K2126="","N","Y")</f>
        <v/>
      </c>
      <c r="K2126" s="94">
        <f>_xlfn.TEXTJOIN("; ",TRUE,IF(P2126="52-wk low","52-wk low",""),IF(AND(AD2126&gt;=Settings!$B$12,M2126&lt;0),"Distribution",""),IF(AND(AJ2126="Y",M2126&lt;0,AK2126&lt;-Settings!$B$13),"Long unwinding",""),IF(AND(AJ2126="Y",M2126&lt;0,AK2126&gt;Settings!$B$13),"Short buildup",""))</f>
        <v/>
      </c>
      <c r="L2126" s="95" t="n">
        <v>10.23</v>
      </c>
      <c r="M2126" s="96" t="n">
        <v>-2.57</v>
      </c>
      <c r="N2126" s="93" t="n">
        <v>1926</v>
      </c>
      <c r="O2126" s="91" t="inlineStr">
        <is>
          <t>None</t>
        </is>
      </c>
      <c r="P2126" s="91" t="inlineStr">
        <is>
          <t>None</t>
        </is>
      </c>
      <c r="Q2126" s="97" t="n">
        <v>1.41</v>
      </c>
      <c r="R2126" s="96" t="n">
        <v>1.38</v>
      </c>
      <c r="S2126" s="96" t="n">
        <v>0.96</v>
      </c>
      <c r="T2126" s="96" t="n">
        <v>0.66</v>
      </c>
      <c r="U2126" s="96" t="n">
        <v>0.74</v>
      </c>
      <c r="V2126" s="103" t="n">
        <v>0.75</v>
      </c>
      <c r="W2126" s="102" t="n">
        <v>0</v>
      </c>
      <c r="X2126" s="93" t="n"/>
      <c r="Y2126" s="91" t="inlineStr">
        <is>
          <t>None</t>
        </is>
      </c>
      <c r="Z2126" s="99" t="n">
        <v>62.45</v>
      </c>
      <c r="AA2126" s="96" t="n">
        <v>0.84</v>
      </c>
      <c r="AB2126" s="96" t="n">
        <v>0.83</v>
      </c>
      <c r="AC2126" s="96" t="n">
        <v>0.82</v>
      </c>
      <c r="AD2126" s="96" t="n"/>
      <c r="AE2126" s="96" t="n"/>
      <c r="AF2126" s="103" t="n"/>
      <c r="AG2126" s="91" t="inlineStr">
        <is>
          <t>No delivery data</t>
        </is>
      </c>
      <c r="AH2126" s="100" t="n">
        <v>0</v>
      </c>
      <c r="AI2126" s="101" t="n">
        <v>0</v>
      </c>
      <c r="AJ2126" s="92" t="inlineStr">
        <is>
          <t>N</t>
        </is>
      </c>
      <c r="AK2126" s="96" t="n"/>
      <c r="AL2126" s="91" t="inlineStr">
        <is>
          <t>n/a</t>
        </is>
      </c>
      <c r="AM2126" s="93" t="n"/>
      <c r="AN2126" s="92" t="inlineStr">
        <is>
          <t>None</t>
        </is>
      </c>
      <c r="AO2126" s="102" t="n">
        <v>0</v>
      </c>
      <c r="AP2126" s="103" t="n">
        <v>0.71</v>
      </c>
      <c r="AQ2126" s="102" t="n">
        <v>39</v>
      </c>
      <c r="AR2126" s="91" t="inlineStr">
        <is>
          <t>N</t>
        </is>
      </c>
      <c r="AS2126" s="104" t="n"/>
      <c r="AT2126" s="92">
        <f>IF(AND(P2126="52-wk high",T2126&gt;=Settings!$B$7),"Y","N")</f>
        <v/>
      </c>
      <c r="AU2126" s="91">
        <f>IF(AND(AD2126&gt;=Settings!$B$8,M2126&gt;0),"Y","N")</f>
        <v/>
      </c>
      <c r="AV2126" s="91">
        <f>IF(OR(AH2126&gt;Settings!$B$9,AI2126&gt;Settings!$B$9),"Y","N")</f>
        <v/>
      </c>
      <c r="AW2126" s="91">
        <f>IF(AJ2126&lt;&gt;"Y","n/a",IF(AND(M2126&gt;0,AK2126&gt;Settings!$B$10),"Y","N"))</f>
        <v/>
      </c>
      <c r="AX2126" s="91">
        <f>IF(AO2126&gt;=Settings!$B$11,"Y","N")</f>
        <v/>
      </c>
      <c r="AY2126" s="99">
        <f>(AT2126="Y")+(AU2126="Y")+(AV2126="Y")+(AW2126="Y")+(AX2126="Y")</f>
        <v/>
      </c>
      <c r="AZ2126" s="94">
        <f>IF(AY2126=0,"None",_xlfn.TEXTJOIN(", ",TRUE(),IF(AT2126="Y","Breakout",""),IF(AU2126="Y","Accumulation",""),IF(AV2126="Y","Institutional buying",""),IF(AW2126="Y","Long buildup",""),IF(AX2126="Y","Momentum leader","")))</f>
        <v/>
      </c>
      <c r="BA2126" s="94">
        <f>IF(BW2126="","","Passes "&amp;AY2126&amp;" of 5 buy-side scans"&amp;IF(G2126="Y","; RED FLAG: filter out using Red flag column",""))</f>
        <v/>
      </c>
      <c r="BB2126" s="91" t="inlineStr">
        <is>
          <t>None</t>
        </is>
      </c>
      <c r="BC2126" s="92" t="inlineStr">
        <is>
          <t>Y</t>
        </is>
      </c>
      <c r="BD2126" s="94" t="inlineStr">
        <is>
          <t>EPS zero</t>
        </is>
      </c>
      <c r="BE2126" s="94" t="n"/>
      <c r="BF2126" s="92">
        <f>IF(R2126*100000&gt;=Settings!$B$5,"Y","N")</f>
        <v/>
      </c>
      <c r="BG2126" s="91">
        <f>IF(F2126&gt;Settings!$B$6,"Y","N")</f>
        <v/>
      </c>
      <c r="BH2126" s="97" t="n">
        <v>-54.33</v>
      </c>
      <c r="BI2126" s="96" t="n">
        <v>-5.97</v>
      </c>
      <c r="BJ2126" s="96" t="n">
        <v>-15.66</v>
      </c>
      <c r="BK2126" s="96" t="n">
        <v>-11.66</v>
      </c>
      <c r="BL2126" s="96" t="n">
        <v>4.82</v>
      </c>
      <c r="BM2126" s="96" t="n">
        <v>-27.5</v>
      </c>
      <c r="BN2126" s="97" t="n">
        <v>-7.23</v>
      </c>
      <c r="BO2126" s="96" t="n">
        <v>-8.76</v>
      </c>
      <c r="BP2126" s="96" t="n">
        <v>-11.26</v>
      </c>
      <c r="BQ2126" s="96" t="n">
        <v>-17.09</v>
      </c>
      <c r="BR2126" s="91" t="inlineStr">
        <is>
          <t>Stacked down</t>
        </is>
      </c>
      <c r="BS2126" s="91" t="inlineStr">
        <is>
          <t>None</t>
        </is>
      </c>
      <c r="BT2126" s="96" t="n">
        <v>23</v>
      </c>
      <c r="BU2126" s="91" t="inlineStr">
        <is>
          <t>N</t>
        </is>
      </c>
      <c r="BV2126" s="99">
        <f>IF(OR(BF2126&lt;&gt;"Y",BG2126&lt;&gt;"Y"),"",(AND(ISNUMBER(BQ2126),BQ2126&gt;0))+(BR2126="Stacked up")+(AND(ISNUMBER(BH2126),BH2126&gt;=-Settings!$B$17))+(AND(ISNUMBER(BK2126),ISNUMBER(BM2126),BK2126&gt;0,BM2126&gt;0))+(AND(ISNUMBER(AQ2126),AQ2126&gt;=Settings!$B$18))+(AND(ISNUMBER(BT2126),BT2126&gt;=Settings!$B$19,BT2126&lt;=Settings!$B$20))+(AND(ISNUMBER(AS2126),AS2126&gt;0))+(AND(ISNUMBER(T2126),ISNUMBER(M2126),T2126&gt;=Settings!$B$21,M2126&gt;0))+(AND(ISNUMBER(AD2126),ISNUMBER(M2126),AD2126&gt;=Settings!$B$22,M2126&gt;0))+(AY2126&gt;=1))</f>
        <v/>
      </c>
      <c r="BW2126" s="91">
        <f>IF(OR(AY2126=0,BF2126&lt;&gt;"Y",BG2126&lt;&gt;"Y"),"",1+SUMPRODUCT(($A$6:$A$2604=A2126)*($AY$6:$AY$2604&gt;0)*($BF$6:$BF$2604="Y")*($BG$6:$BG$2604="Y")*(($AY$6:$AY$2604&gt;AY2126)+($AY$6:$AY$2604=AY2126)*($AD$6:$AD$2604&gt;AD2126))))</f>
        <v/>
      </c>
    </row>
    <row r="2127" ht="23.85" customHeight="1" s="55">
      <c r="A2127" s="90" t="n">
        <v>46296</v>
      </c>
      <c r="B2127" s="91" t="inlineStr">
        <is>
          <t>SIGIND</t>
        </is>
      </c>
      <c r="C2127" s="91" t="inlineStr">
        <is>
          <t>INE529F01035</t>
        </is>
      </c>
      <c r="D2127" s="91" t="n"/>
      <c r="E2127" s="91" t="inlineStr">
        <is>
          <t>None</t>
        </is>
      </c>
      <c r="F2127" s="93" t="n">
        <v>198</v>
      </c>
      <c r="G2127" s="92" t="inlineStr">
        <is>
          <t>Y</t>
        </is>
      </c>
      <c r="H2127" s="94" t="inlineStr">
        <is>
          <t>ESM Stage 1; T2T (BE series)</t>
        </is>
      </c>
      <c r="I2127" s="91" t="inlineStr">
        <is>
          <t>Y</t>
        </is>
      </c>
      <c r="J2127" s="92">
        <f>IF(K2127="","N","Y")</f>
        <v/>
      </c>
      <c r="K2127" s="94">
        <f>_xlfn.TEXTJOIN("; ",TRUE,IF(P2127="52-wk low","52-wk low",""),IF(AND(AD2127&gt;=Settings!$B$12,M2127&lt;0),"Distribution",""),IF(AND(AJ2127="Y",M2127&lt;0,AK2127&lt;-Settings!$B$13),"Long unwinding",""),IF(AND(AJ2127="Y",M2127&lt;0,AK2127&gt;Settings!$B$13),"Short buildup",""))</f>
        <v/>
      </c>
      <c r="L2127" s="95" t="n">
        <v>67.42</v>
      </c>
      <c r="M2127" s="96" t="n">
        <v>-1.91</v>
      </c>
      <c r="N2127" s="93" t="n">
        <v>1583</v>
      </c>
      <c r="O2127" s="91" t="inlineStr">
        <is>
          <t>None</t>
        </is>
      </c>
      <c r="P2127" s="91" t="inlineStr">
        <is>
          <t>None</t>
        </is>
      </c>
      <c r="Q2127" s="97" t="n">
        <v>0.18</v>
      </c>
      <c r="R2127" s="96" t="n">
        <v>0.17</v>
      </c>
      <c r="S2127" s="96" t="n">
        <v>1.05</v>
      </c>
      <c r="T2127" s="96" t="n">
        <v>0.31</v>
      </c>
      <c r="U2127" s="96" t="n">
        <v>0.52</v>
      </c>
      <c r="V2127" s="103" t="n">
        <v>0.49</v>
      </c>
      <c r="W2127" s="102" t="n">
        <v>0</v>
      </c>
      <c r="X2127" s="93" t="n"/>
      <c r="Y2127" s="91" t="inlineStr">
        <is>
          <t>None</t>
        </is>
      </c>
      <c r="Z2127" s="99" t="n"/>
      <c r="AA2127" s="96" t="n"/>
      <c r="AB2127" s="96" t="n"/>
      <c r="AC2127" s="96" t="n"/>
      <c r="AD2127" s="96" t="n"/>
      <c r="AE2127" s="96" t="n"/>
      <c r="AF2127" s="103" t="n"/>
      <c r="AG2127" s="91" t="inlineStr">
        <is>
          <t>No delivery data</t>
        </is>
      </c>
      <c r="AH2127" s="100" t="n">
        <v>0</v>
      </c>
      <c r="AI2127" s="101" t="n">
        <v>0</v>
      </c>
      <c r="AJ2127" s="92" t="inlineStr">
        <is>
          <t>N</t>
        </is>
      </c>
      <c r="AK2127" s="96" t="n"/>
      <c r="AL2127" s="91" t="inlineStr">
        <is>
          <t>n/a</t>
        </is>
      </c>
      <c r="AM2127" s="93" t="n"/>
      <c r="AN2127" s="92" t="inlineStr">
        <is>
          <t>None</t>
        </is>
      </c>
      <c r="AO2127" s="102" t="n">
        <v>0</v>
      </c>
      <c r="AP2127" s="103" t="n">
        <v>1.58</v>
      </c>
      <c r="AQ2127" s="102" t="n">
        <v>81</v>
      </c>
      <c r="AR2127" s="91" t="inlineStr">
        <is>
          <t>N</t>
        </is>
      </c>
      <c r="AS2127" s="104" t="n"/>
      <c r="AT2127" s="92">
        <f>IF(AND(P2127="52-wk high",T2127&gt;=Settings!$B$7),"Y","N")</f>
        <v/>
      </c>
      <c r="AU2127" s="91">
        <f>IF(AND(AD2127&gt;=Settings!$B$8,M2127&gt;0),"Y","N")</f>
        <v/>
      </c>
      <c r="AV2127" s="91">
        <f>IF(OR(AH2127&gt;Settings!$B$9,AI2127&gt;Settings!$B$9),"Y","N")</f>
        <v/>
      </c>
      <c r="AW2127" s="91">
        <f>IF(AJ2127&lt;&gt;"Y","n/a",IF(AND(M2127&gt;0,AK2127&gt;Settings!$B$10),"Y","N"))</f>
        <v/>
      </c>
      <c r="AX2127" s="91">
        <f>IF(AO2127&gt;=Settings!$B$11,"Y","N")</f>
        <v/>
      </c>
      <c r="AY2127" s="99">
        <f>(AT2127="Y")+(AU2127="Y")+(AV2127="Y")+(AW2127="Y")+(AX2127="Y")</f>
        <v/>
      </c>
      <c r="AZ2127" s="94">
        <f>IF(AY2127=0,"None",_xlfn.TEXTJOIN(", ",TRUE(),IF(AT2127="Y","Breakout",""),IF(AU2127="Y","Accumulation",""),IF(AV2127="Y","Institutional buying",""),IF(AW2127="Y","Long buildup",""),IF(AX2127="Y","Momentum leader","")))</f>
        <v/>
      </c>
      <c r="BA2127" s="94">
        <f>IF(BW2127="","","Passes "&amp;AY2127&amp;" of 5 buy-side scans"&amp;IF(G2127="Y","; RED FLAG: filter out using Red flag column",""))</f>
        <v/>
      </c>
      <c r="BB2127" s="91" t="inlineStr">
        <is>
          <t>Lower</t>
        </is>
      </c>
      <c r="BC2127" s="92" t="inlineStr">
        <is>
          <t>Y</t>
        </is>
      </c>
      <c r="BD2127" s="94" t="inlineStr">
        <is>
          <t>Few traders (&lt;100 unique PAN, 30 days)</t>
        </is>
      </c>
      <c r="BE2127" s="94" t="n"/>
      <c r="BF2127" s="92">
        <f>IF(R2127*100000&gt;=Settings!$B$5,"Y","N")</f>
        <v/>
      </c>
      <c r="BG2127" s="91">
        <f>IF(F2127&gt;Settings!$B$6,"Y","N")</f>
        <v/>
      </c>
      <c r="BH2127" s="97" t="n">
        <v>-10.09</v>
      </c>
      <c r="BI2127" s="96" t="n">
        <v>-4.45</v>
      </c>
      <c r="BJ2127" s="96" t="n">
        <v>-3.81</v>
      </c>
      <c r="BK2127" s="96" t="n">
        <v>38.52</v>
      </c>
      <c r="BL2127" s="96" t="n">
        <v>44</v>
      </c>
      <c r="BM2127" s="96" t="n">
        <v>29.08</v>
      </c>
      <c r="BN2127" s="97" t="n">
        <v>-2.46</v>
      </c>
      <c r="BO2127" s="96" t="n">
        <v>2.9</v>
      </c>
      <c r="BP2127" s="96" t="n">
        <v>11.58</v>
      </c>
      <c r="BQ2127" s="96" t="n">
        <v>19.31</v>
      </c>
      <c r="BR2127" s="91" t="inlineStr">
        <is>
          <t>Mixed</t>
        </is>
      </c>
      <c r="BS2127" s="91" t="inlineStr">
        <is>
          <t>None</t>
        </is>
      </c>
      <c r="BT2127" s="96" t="n">
        <v>40.1</v>
      </c>
      <c r="BU2127" s="91" t="inlineStr">
        <is>
          <t>N</t>
        </is>
      </c>
      <c r="BV2127" s="99">
        <f>IF(OR(BF2127&lt;&gt;"Y",BG2127&lt;&gt;"Y"),"",(AND(ISNUMBER(BQ2127),BQ2127&gt;0))+(BR2127="Stacked up")+(AND(ISNUMBER(BH2127),BH2127&gt;=-Settings!$B$17))+(AND(ISNUMBER(BK2127),ISNUMBER(BM2127),BK2127&gt;0,BM2127&gt;0))+(AND(ISNUMBER(AQ2127),AQ2127&gt;=Settings!$B$18))+(AND(ISNUMBER(BT2127),BT2127&gt;=Settings!$B$19,BT2127&lt;=Settings!$B$20))+(AND(ISNUMBER(AS2127),AS2127&gt;0))+(AND(ISNUMBER(T2127),ISNUMBER(M2127),T2127&gt;=Settings!$B$21,M2127&gt;0))+(AND(ISNUMBER(AD2127),ISNUMBER(M2127),AD2127&gt;=Settings!$B$22,M2127&gt;0))+(AY2127&gt;=1))</f>
        <v/>
      </c>
      <c r="BW2127" s="91">
        <f>IF(OR(AY2127=0,BF2127&lt;&gt;"Y",BG2127&lt;&gt;"Y"),"",1+SUMPRODUCT(($A$6:$A$2604=A2127)*($AY$6:$AY$2604&gt;0)*($BF$6:$BF$2604="Y")*($BG$6:$BG$2604="Y")*(($AY$6:$AY$2604&gt;AY2127)+($AY$6:$AY$2604=AY2127)*($AD$6:$AD$2604&gt;AD2127))))</f>
        <v/>
      </c>
    </row>
    <row r="2128" ht="23.85" customHeight="1" s="55">
      <c r="A2128" s="90" t="n">
        <v>46296</v>
      </c>
      <c r="B2128" s="91" t="inlineStr">
        <is>
          <t>MADHAVIPL</t>
        </is>
      </c>
      <c r="C2128" s="91" t="inlineStr">
        <is>
          <t>INE631R01026</t>
        </is>
      </c>
      <c r="D2128" s="91" t="n"/>
      <c r="E2128" s="91" t="inlineStr">
        <is>
          <t>None</t>
        </is>
      </c>
      <c r="F2128" s="93" t="n">
        <v>197</v>
      </c>
      <c r="G2128" s="92" t="inlineStr">
        <is>
          <t>N</t>
        </is>
      </c>
      <c r="H2128" s="94" t="n"/>
      <c r="I2128" s="91" t="inlineStr">
        <is>
          <t>N</t>
        </is>
      </c>
      <c r="J2128" s="92">
        <f>IF(K2128="","N","Y")</f>
        <v/>
      </c>
      <c r="K2128" s="94">
        <f>_xlfn.TEXTJOIN("; ",TRUE,IF(P2128="52-wk low","52-wk low",""),IF(AND(AD2128&gt;=Settings!$B$12,M2128&lt;0),"Distribution",""),IF(AND(AJ2128="Y",M2128&lt;0,AK2128&lt;-Settings!$B$13),"Long unwinding",""),IF(AND(AJ2128="Y",M2128&lt;0,AK2128&gt;Settings!$B$13),"Short buildup",""))</f>
        <v/>
      </c>
      <c r="L2128" s="95" t="n">
        <v>7.31</v>
      </c>
      <c r="M2128" s="96" t="n">
        <v>0</v>
      </c>
      <c r="N2128" s="93" t="n">
        <v>581</v>
      </c>
      <c r="O2128" s="91" t="inlineStr">
        <is>
          <t>None</t>
        </is>
      </c>
      <c r="P2128" s="91" t="inlineStr">
        <is>
          <t>52-wk low</t>
        </is>
      </c>
      <c r="Q2128" s="97" t="n">
        <v>0.59</v>
      </c>
      <c r="R2128" s="96" t="n">
        <v>1.01</v>
      </c>
      <c r="S2128" s="96" t="n">
        <v>0.58</v>
      </c>
      <c r="T2128" s="96" t="n">
        <v>0.44</v>
      </c>
      <c r="U2128" s="96" t="n">
        <v>0.39</v>
      </c>
      <c r="V2128" s="103" t="n">
        <v>0.68</v>
      </c>
      <c r="W2128" s="102" t="n"/>
      <c r="X2128" s="93" t="n"/>
      <c r="Y2128" s="91" t="inlineStr">
        <is>
          <t>None</t>
        </is>
      </c>
      <c r="Z2128" s="99" t="n">
        <v>80.09999999999999</v>
      </c>
      <c r="AA2128" s="96" t="n">
        <v>1.04</v>
      </c>
      <c r="AB2128" s="96" t="n">
        <v>1.04</v>
      </c>
      <c r="AC2128" s="96" t="n">
        <v>0.6</v>
      </c>
      <c r="AD2128" s="96" t="n">
        <v>0.49</v>
      </c>
      <c r="AE2128" s="96" t="n">
        <v>0.44</v>
      </c>
      <c r="AF2128" s="103" t="n">
        <v>1.08</v>
      </c>
      <c r="AG2128" s="91" t="inlineStr">
        <is>
          <t>Normal</t>
        </is>
      </c>
      <c r="AH2128" s="100" t="n">
        <v>0</v>
      </c>
      <c r="AI2128" s="101" t="n">
        <v>0</v>
      </c>
      <c r="AJ2128" s="92" t="inlineStr">
        <is>
          <t>N</t>
        </is>
      </c>
      <c r="AK2128" s="96" t="n"/>
      <c r="AL2128" s="91" t="inlineStr">
        <is>
          <t>n/a</t>
        </is>
      </c>
      <c r="AM2128" s="93" t="n"/>
      <c r="AN2128" s="92" t="inlineStr">
        <is>
          <t>None</t>
        </is>
      </c>
      <c r="AO2128" s="102" t="n">
        <v>0</v>
      </c>
      <c r="AP2128" s="103" t="n"/>
      <c r="AQ2128" s="102" t="n"/>
      <c r="AR2128" s="91" t="inlineStr">
        <is>
          <t>N</t>
        </is>
      </c>
      <c r="AS2128" s="104" t="n"/>
      <c r="AT2128" s="92">
        <f>IF(AND(P2128="52-wk high",T2128&gt;=Settings!$B$7),"Y","N")</f>
        <v/>
      </c>
      <c r="AU2128" s="91">
        <f>IF(AND(AD2128&gt;=Settings!$B$8,M2128&gt;0),"Y","N")</f>
        <v/>
      </c>
      <c r="AV2128" s="91">
        <f>IF(OR(AH2128&gt;Settings!$B$9,AI2128&gt;Settings!$B$9),"Y","N")</f>
        <v/>
      </c>
      <c r="AW2128" s="91">
        <f>IF(AJ2128&lt;&gt;"Y","n/a",IF(AND(M2128&gt;0,AK2128&gt;Settings!$B$10),"Y","N"))</f>
        <v/>
      </c>
      <c r="AX2128" s="91">
        <f>IF(AO2128&gt;=Settings!$B$11,"Y","N")</f>
        <v/>
      </c>
      <c r="AY2128" s="99">
        <f>(AT2128="Y")+(AU2128="Y")+(AV2128="Y")+(AW2128="Y")+(AX2128="Y")</f>
        <v/>
      </c>
      <c r="AZ2128" s="94">
        <f>IF(AY2128=0,"None",_xlfn.TEXTJOIN(", ",TRUE(),IF(AT2128="Y","Breakout",""),IF(AU2128="Y","Accumulation",""),IF(AV2128="Y","Institutional buying",""),IF(AW2128="Y","Long buildup",""),IF(AX2128="Y","Momentum leader","")))</f>
        <v/>
      </c>
      <c r="BA2128" s="94">
        <f>IF(BW2128="","","Passes "&amp;AY2128&amp;" of 5 buy-side scans"&amp;IF(G2128="Y","; RED FLAG: filter out using Red flag column",""))</f>
        <v/>
      </c>
      <c r="BB2128" s="91" t="inlineStr">
        <is>
          <t>None</t>
        </is>
      </c>
      <c r="BC2128" s="92" t="inlineStr">
        <is>
          <t>N</t>
        </is>
      </c>
      <c r="BD2128" s="94" t="n"/>
      <c r="BE2128" s="94" t="n"/>
      <c r="BF2128" s="92">
        <f>IF(R2128*100000&gt;=Settings!$B$5,"Y","N")</f>
        <v/>
      </c>
      <c r="BG2128" s="91">
        <f>IF(F2128&gt;Settings!$B$6,"Y","N")</f>
        <v/>
      </c>
      <c r="BH2128" s="97" t="n">
        <v>-26.16</v>
      </c>
      <c r="BI2128" s="96" t="n">
        <v>-3.69</v>
      </c>
      <c r="BJ2128" s="96" t="n">
        <v>-9.08</v>
      </c>
      <c r="BK2128" s="96" t="n">
        <v>-15.39</v>
      </c>
      <c r="BL2128" s="96" t="n"/>
      <c r="BM2128" s="96" t="n"/>
      <c r="BN2128" s="97" t="n">
        <v>-3.74</v>
      </c>
      <c r="BO2128" s="96" t="n">
        <v>-5.89</v>
      </c>
      <c r="BP2128" s="96" t="n">
        <v>-9.02</v>
      </c>
      <c r="BQ2128" s="96" t="n"/>
      <c r="BR2128" s="91" t="n"/>
      <c r="BS2128" s="91" t="inlineStr">
        <is>
          <t>None</t>
        </is>
      </c>
      <c r="BT2128" s="96" t="n">
        <v>34.7</v>
      </c>
      <c r="BU2128" s="91" t="n"/>
      <c r="BV2128" s="99">
        <f>IF(OR(BF2128&lt;&gt;"Y",BG2128&lt;&gt;"Y"),"",(AND(ISNUMBER(BQ2128),BQ2128&gt;0))+(BR2128="Stacked up")+(AND(ISNUMBER(BH2128),BH2128&gt;=-Settings!$B$17))+(AND(ISNUMBER(BK2128),ISNUMBER(BM2128),BK2128&gt;0,BM2128&gt;0))+(AND(ISNUMBER(AQ2128),AQ2128&gt;=Settings!$B$18))+(AND(ISNUMBER(BT2128),BT2128&gt;=Settings!$B$19,BT2128&lt;=Settings!$B$20))+(AND(ISNUMBER(AS2128),AS2128&gt;0))+(AND(ISNUMBER(T2128),ISNUMBER(M2128),T2128&gt;=Settings!$B$21,M2128&gt;0))+(AND(ISNUMBER(AD2128),ISNUMBER(M2128),AD2128&gt;=Settings!$B$22,M2128&gt;0))+(AY2128&gt;=1))</f>
        <v/>
      </c>
      <c r="BW2128" s="91">
        <f>IF(OR(AY2128=0,BF2128&lt;&gt;"Y",BG2128&lt;&gt;"Y"),"",1+SUMPRODUCT(($A$6:$A$2604=A2128)*($AY$6:$AY$2604&gt;0)*($BF$6:$BF$2604="Y")*($BG$6:$BG$2604="Y")*(($AY$6:$AY$2604&gt;AY2128)+($AY$6:$AY$2604=AY2128)*($AD$6:$AD$2604&gt;AD2128))))</f>
        <v/>
      </c>
    </row>
    <row r="2129" ht="23.85" customHeight="1" s="55">
      <c r="A2129" s="90" t="n">
        <v>46296</v>
      </c>
      <c r="B2129" s="91" t="inlineStr">
        <is>
          <t>PIGL</t>
        </is>
      </c>
      <c r="C2129" s="91" t="inlineStr">
        <is>
          <t>INE557Z01018</t>
        </is>
      </c>
      <c r="D2129" s="91" t="n"/>
      <c r="E2129" s="91" t="inlineStr">
        <is>
          <t>None</t>
        </is>
      </c>
      <c r="F2129" s="93" t="n">
        <v>197</v>
      </c>
      <c r="G2129" s="92" t="inlineStr">
        <is>
          <t>N</t>
        </is>
      </c>
      <c r="H2129" s="94" t="n"/>
      <c r="I2129" s="91" t="inlineStr">
        <is>
          <t>N</t>
        </is>
      </c>
      <c r="J2129" s="92">
        <f>IF(K2129="","N","Y")</f>
        <v/>
      </c>
      <c r="K2129" s="94">
        <f>_xlfn.TEXTJOIN("; ",TRUE,IF(P2129="52-wk low","52-wk low",""),IF(AND(AD2129&gt;=Settings!$B$12,M2129&lt;0),"Distribution",""),IF(AND(AJ2129="Y",M2129&lt;0,AK2129&lt;-Settings!$B$13),"Long unwinding",""),IF(AND(AJ2129="Y",M2129&lt;0,AK2129&gt;Settings!$B$13),"Short buildup",""))</f>
        <v/>
      </c>
      <c r="L2129" s="95" t="n">
        <v>93.87</v>
      </c>
      <c r="M2129" s="96" t="n">
        <v>-2.56</v>
      </c>
      <c r="N2129" s="93" t="n">
        <v>1921</v>
      </c>
      <c r="O2129" s="91" t="inlineStr">
        <is>
          <t>None</t>
        </is>
      </c>
      <c r="P2129" s="91" t="inlineStr">
        <is>
          <t>None</t>
        </is>
      </c>
      <c r="Q2129" s="97" t="n">
        <v>0.4</v>
      </c>
      <c r="R2129" s="96" t="n">
        <v>0.68</v>
      </c>
      <c r="S2129" s="96" t="n">
        <v>0.6</v>
      </c>
      <c r="T2129" s="96" t="n">
        <v>0.58</v>
      </c>
      <c r="U2129" s="96" t="n">
        <v>0.46</v>
      </c>
      <c r="V2129" s="103" t="n">
        <v>0.77</v>
      </c>
      <c r="W2129" s="102" t="n">
        <v>4</v>
      </c>
      <c r="X2129" s="93" t="n"/>
      <c r="Y2129" s="91" t="inlineStr">
        <is>
          <t>None</t>
        </is>
      </c>
      <c r="Z2129" s="99" t="n">
        <v>46.58</v>
      </c>
      <c r="AA2129" s="96" t="n">
        <v>0.74</v>
      </c>
      <c r="AB2129" s="96" t="n">
        <v>0.79</v>
      </c>
      <c r="AC2129" s="96" t="n">
        <v>0.48</v>
      </c>
      <c r="AD2129" s="96" t="n">
        <v>0.47</v>
      </c>
      <c r="AE2129" s="96" t="n">
        <v>0.39</v>
      </c>
      <c r="AF2129" s="103" t="n">
        <v>1.06</v>
      </c>
      <c r="AG2129" s="91" t="inlineStr">
        <is>
          <t>Normal</t>
        </is>
      </c>
      <c r="AH2129" s="100" t="n">
        <v>0</v>
      </c>
      <c r="AI2129" s="101" t="n">
        <v>0</v>
      </c>
      <c r="AJ2129" s="92" t="inlineStr">
        <is>
          <t>N</t>
        </is>
      </c>
      <c r="AK2129" s="96" t="n"/>
      <c r="AL2129" s="91" t="inlineStr">
        <is>
          <t>n/a</t>
        </is>
      </c>
      <c r="AM2129" s="93" t="n"/>
      <c r="AN2129" s="92" t="inlineStr">
        <is>
          <t>None</t>
        </is>
      </c>
      <c r="AO2129" s="102" t="n">
        <v>0</v>
      </c>
      <c r="AP2129" s="103" t="n">
        <v>0.59</v>
      </c>
      <c r="AQ2129" s="102" t="n">
        <v>18</v>
      </c>
      <c r="AR2129" s="91" t="inlineStr">
        <is>
          <t>N</t>
        </is>
      </c>
      <c r="AS2129" s="104" t="n"/>
      <c r="AT2129" s="92">
        <f>IF(AND(P2129="52-wk high",T2129&gt;=Settings!$B$7),"Y","N")</f>
        <v/>
      </c>
      <c r="AU2129" s="91">
        <f>IF(AND(AD2129&gt;=Settings!$B$8,M2129&gt;0),"Y","N")</f>
        <v/>
      </c>
      <c r="AV2129" s="91">
        <f>IF(OR(AH2129&gt;Settings!$B$9,AI2129&gt;Settings!$B$9),"Y","N")</f>
        <v/>
      </c>
      <c r="AW2129" s="91">
        <f>IF(AJ2129&lt;&gt;"Y","n/a",IF(AND(M2129&gt;0,AK2129&gt;Settings!$B$10),"Y","N"))</f>
        <v/>
      </c>
      <c r="AX2129" s="91">
        <f>IF(AO2129&gt;=Settings!$B$11,"Y","N")</f>
        <v/>
      </c>
      <c r="AY2129" s="99">
        <f>(AT2129="Y")+(AU2129="Y")+(AV2129="Y")+(AW2129="Y")+(AX2129="Y")</f>
        <v/>
      </c>
      <c r="AZ2129" s="94">
        <f>IF(AY2129=0,"None",_xlfn.TEXTJOIN(", ",TRUE(),IF(AT2129="Y","Breakout",""),IF(AU2129="Y","Accumulation",""),IF(AV2129="Y","Institutional buying",""),IF(AW2129="Y","Long buildup",""),IF(AX2129="Y","Momentum leader","")))</f>
        <v/>
      </c>
      <c r="BA2129" s="94">
        <f>IF(BW2129="","","Passes "&amp;AY2129&amp;" of 5 buy-side scans"&amp;IF(G2129="Y","; RED FLAG: filter out using Red flag column",""))</f>
        <v/>
      </c>
      <c r="BB2129" s="91" t="inlineStr">
        <is>
          <t>None</t>
        </is>
      </c>
      <c r="BC2129" s="92" t="inlineStr">
        <is>
          <t>N</t>
        </is>
      </c>
      <c r="BD2129" s="94" t="n"/>
      <c r="BE2129" s="94" t="n"/>
      <c r="BF2129" s="92">
        <f>IF(R2129*100000&gt;=Settings!$B$5,"Y","N")</f>
        <v/>
      </c>
      <c r="BG2129" s="91">
        <f>IF(F2129&gt;Settings!$B$6,"Y","N")</f>
        <v/>
      </c>
      <c r="BH2129" s="97" t="n">
        <v>-49.2</v>
      </c>
      <c r="BI2129" s="96" t="n">
        <v>-8.539999999999999</v>
      </c>
      <c r="BJ2129" s="96" t="n">
        <v>-5.83</v>
      </c>
      <c r="BK2129" s="96" t="n">
        <v>-16.56</v>
      </c>
      <c r="BL2129" s="96" t="n">
        <v>-9.23</v>
      </c>
      <c r="BM2129" s="96" t="n">
        <v>-44.45</v>
      </c>
      <c r="BN2129" s="97" t="n">
        <v>-5.66</v>
      </c>
      <c r="BO2129" s="96" t="n">
        <v>-8.42</v>
      </c>
      <c r="BP2129" s="96" t="n">
        <v>-11.37</v>
      </c>
      <c r="BQ2129" s="96" t="n">
        <v>-17.81</v>
      </c>
      <c r="BR2129" s="91" t="inlineStr">
        <is>
          <t>Stacked down</t>
        </is>
      </c>
      <c r="BS2129" s="91" t="inlineStr">
        <is>
          <t>None</t>
        </is>
      </c>
      <c r="BT2129" s="96" t="n">
        <v>32.2</v>
      </c>
      <c r="BU2129" s="91" t="inlineStr">
        <is>
          <t>N</t>
        </is>
      </c>
      <c r="BV2129" s="99">
        <f>IF(OR(BF2129&lt;&gt;"Y",BG2129&lt;&gt;"Y"),"",(AND(ISNUMBER(BQ2129),BQ2129&gt;0))+(BR2129="Stacked up")+(AND(ISNUMBER(BH2129),BH2129&gt;=-Settings!$B$17))+(AND(ISNUMBER(BK2129),ISNUMBER(BM2129),BK2129&gt;0,BM2129&gt;0))+(AND(ISNUMBER(AQ2129),AQ2129&gt;=Settings!$B$18))+(AND(ISNUMBER(BT2129),BT2129&gt;=Settings!$B$19,BT2129&lt;=Settings!$B$20))+(AND(ISNUMBER(AS2129),AS2129&gt;0))+(AND(ISNUMBER(T2129),ISNUMBER(M2129),T2129&gt;=Settings!$B$21,M2129&gt;0))+(AND(ISNUMBER(AD2129),ISNUMBER(M2129),AD2129&gt;=Settings!$B$22,M2129&gt;0))+(AY2129&gt;=1))</f>
        <v/>
      </c>
      <c r="BW2129" s="91">
        <f>IF(OR(AY2129=0,BF2129&lt;&gt;"Y",BG2129&lt;&gt;"Y"),"",1+SUMPRODUCT(($A$6:$A$2604=A2129)*($AY$6:$AY$2604&gt;0)*($BF$6:$BF$2604="Y")*($BG$6:$BG$2604="Y")*(($AY$6:$AY$2604&gt;AY2129)+($AY$6:$AY$2604=AY2129)*($AD$6:$AD$2604&gt;AD2129))))</f>
        <v/>
      </c>
    </row>
    <row r="2130" ht="23.85" customHeight="1" s="55">
      <c r="A2130" s="90" t="n">
        <v>46296</v>
      </c>
      <c r="B2130" s="91" t="inlineStr">
        <is>
          <t>HINDADH</t>
        </is>
      </c>
      <c r="C2130" s="91" t="inlineStr">
        <is>
          <t>INE074C01013</t>
        </is>
      </c>
      <c r="D2130" s="91" t="n"/>
      <c r="E2130" s="91" t="inlineStr">
        <is>
          <t>None</t>
        </is>
      </c>
      <c r="F2130" s="93" t="n">
        <v>196</v>
      </c>
      <c r="G2130" s="92" t="inlineStr">
        <is>
          <t>N</t>
        </is>
      </c>
      <c r="H2130" s="94" t="n"/>
      <c r="I2130" s="91" t="inlineStr">
        <is>
          <t>N</t>
        </is>
      </c>
      <c r="J2130" s="92">
        <f>IF(K2130="","N","Y")</f>
        <v/>
      </c>
      <c r="K2130" s="94">
        <f>_xlfn.TEXTJOIN("; ",TRUE,IF(P2130="52-wk low","52-wk low",""),IF(AND(AD2130&gt;=Settings!$B$12,M2130&lt;0),"Distribution",""),IF(AND(AJ2130="Y",M2130&lt;0,AK2130&lt;-Settings!$B$13),"Long unwinding",""),IF(AND(AJ2130="Y",M2130&lt;0,AK2130&gt;Settings!$B$13),"Short buildup",""))</f>
        <v/>
      </c>
      <c r="L2130" s="95" t="n">
        <v>384</v>
      </c>
      <c r="M2130" s="96" t="n">
        <v>-0.36</v>
      </c>
      <c r="N2130" s="93" t="n">
        <v>736</v>
      </c>
      <c r="O2130" s="91" t="inlineStr">
        <is>
          <t>None</t>
        </is>
      </c>
      <c r="P2130" s="91" t="inlineStr">
        <is>
          <t>None</t>
        </is>
      </c>
      <c r="Q2130" s="97" t="n">
        <v>0.02</v>
      </c>
      <c r="R2130" s="96" t="n">
        <v>0.03</v>
      </c>
      <c r="S2130" s="96" t="n">
        <v>0.98</v>
      </c>
      <c r="T2130" s="96" t="n"/>
      <c r="U2130" s="96" t="n"/>
      <c r="V2130" s="103" t="n"/>
      <c r="W2130" s="102" t="n"/>
      <c r="X2130" s="93" t="n"/>
      <c r="Y2130" s="91" t="inlineStr">
        <is>
          <t>None</t>
        </is>
      </c>
      <c r="Z2130" s="99" t="n">
        <v>97.40000000000001</v>
      </c>
      <c r="AA2130" s="96" t="n">
        <v>1.15</v>
      </c>
      <c r="AB2130" s="96" t="n"/>
      <c r="AC2130" s="96" t="n">
        <v>1.11</v>
      </c>
      <c r="AD2130" s="96" t="n"/>
      <c r="AE2130" s="96" t="n"/>
      <c r="AF2130" s="103" t="n"/>
      <c r="AG2130" s="91" t="n"/>
      <c r="AH2130" s="100" t="n">
        <v>0</v>
      </c>
      <c r="AI2130" s="101" t="n">
        <v>0</v>
      </c>
      <c r="AJ2130" s="92" t="inlineStr">
        <is>
          <t>N</t>
        </is>
      </c>
      <c r="AK2130" s="96" t="n"/>
      <c r="AL2130" s="91" t="inlineStr">
        <is>
          <t>n/a</t>
        </is>
      </c>
      <c r="AM2130" s="93" t="n"/>
      <c r="AN2130" s="92" t="inlineStr">
        <is>
          <t>None</t>
        </is>
      </c>
      <c r="AO2130" s="102" t="n">
        <v>0</v>
      </c>
      <c r="AP2130" s="103" t="n"/>
      <c r="AQ2130" s="102" t="n"/>
      <c r="AR2130" s="91" t="inlineStr">
        <is>
          <t>N</t>
        </is>
      </c>
      <c r="AS2130" s="104" t="n"/>
      <c r="AT2130" s="92">
        <f>IF(AND(P2130="52-wk high",T2130&gt;=Settings!$B$7),"Y","N")</f>
        <v/>
      </c>
      <c r="AU2130" s="91">
        <f>IF(AND(AD2130&gt;=Settings!$B$8,M2130&gt;0),"Y","N")</f>
        <v/>
      </c>
      <c r="AV2130" s="91">
        <f>IF(OR(AH2130&gt;Settings!$B$9,AI2130&gt;Settings!$B$9),"Y","N")</f>
        <v/>
      </c>
      <c r="AW2130" s="91">
        <f>IF(AJ2130&lt;&gt;"Y","n/a",IF(AND(M2130&gt;0,AK2130&gt;Settings!$B$10),"Y","N"))</f>
        <v/>
      </c>
      <c r="AX2130" s="91">
        <f>IF(AO2130&gt;=Settings!$B$11,"Y","N")</f>
        <v/>
      </c>
      <c r="AY2130" s="99">
        <f>(AT2130="Y")+(AU2130="Y")+(AV2130="Y")+(AW2130="Y")+(AX2130="Y")</f>
        <v/>
      </c>
      <c r="AZ2130" s="94">
        <f>IF(AY2130=0,"None",_xlfn.TEXTJOIN(", ",TRUE(),IF(AT2130="Y","Breakout",""),IF(AU2130="Y","Accumulation",""),IF(AV2130="Y","Institutional buying",""),IF(AW2130="Y","Long buildup",""),IF(AX2130="Y","Momentum leader","")))</f>
        <v/>
      </c>
      <c r="BA2130" s="94">
        <f>IF(BW2130="","","Passes "&amp;AY2130&amp;" of 5 buy-side scans"&amp;IF(G2130="Y","; RED FLAG: filter out using Red flag column",""))</f>
        <v/>
      </c>
      <c r="BB2130" s="91" t="inlineStr">
        <is>
          <t>None</t>
        </is>
      </c>
      <c r="BC2130" s="92" t="inlineStr">
        <is>
          <t>Y</t>
        </is>
      </c>
      <c r="BD2130" s="94" t="inlineStr">
        <is>
          <t>Few traders (&lt;100 unique PAN, 30 days)</t>
        </is>
      </c>
      <c r="BE2130" s="94" t="n"/>
      <c r="BF2130" s="92">
        <f>IF(R2130*100000&gt;=Settings!$B$5,"Y","N")</f>
        <v/>
      </c>
      <c r="BG2130" s="91">
        <f>IF(F2130&gt;Settings!$B$6,"Y","N")</f>
        <v/>
      </c>
      <c r="BH2130" s="97" t="n">
        <v>-4.63</v>
      </c>
      <c r="BI2130" s="96" t="n">
        <v>-1.36</v>
      </c>
      <c r="BJ2130" s="96" t="n">
        <v>10.95</v>
      </c>
      <c r="BK2130" s="96" t="n"/>
      <c r="BL2130" s="96" t="n"/>
      <c r="BM2130" s="96" t="n"/>
      <c r="BN2130" s="97" t="n">
        <v>2.05</v>
      </c>
      <c r="BO2130" s="96" t="n"/>
      <c r="BP2130" s="96" t="n"/>
      <c r="BQ2130" s="96" t="n"/>
      <c r="BR2130" s="91" t="n"/>
      <c r="BS2130" s="91" t="n"/>
      <c r="BT2130" s="96" t="n">
        <v>71.59999999999999</v>
      </c>
      <c r="BU2130" s="91" t="n"/>
      <c r="BV2130" s="99">
        <f>IF(OR(BF2130&lt;&gt;"Y",BG2130&lt;&gt;"Y"),"",(AND(ISNUMBER(BQ2130),BQ2130&gt;0))+(BR2130="Stacked up")+(AND(ISNUMBER(BH2130),BH2130&gt;=-Settings!$B$17))+(AND(ISNUMBER(BK2130),ISNUMBER(BM2130),BK2130&gt;0,BM2130&gt;0))+(AND(ISNUMBER(AQ2130),AQ2130&gt;=Settings!$B$18))+(AND(ISNUMBER(BT2130),BT2130&gt;=Settings!$B$19,BT2130&lt;=Settings!$B$20))+(AND(ISNUMBER(AS2130),AS2130&gt;0))+(AND(ISNUMBER(T2130),ISNUMBER(M2130),T2130&gt;=Settings!$B$21,M2130&gt;0))+(AND(ISNUMBER(AD2130),ISNUMBER(M2130),AD2130&gt;=Settings!$B$22,M2130&gt;0))+(AY2130&gt;=1))</f>
        <v/>
      </c>
      <c r="BW2130" s="91">
        <f>IF(OR(AY2130=0,BF2130&lt;&gt;"Y",BG2130&lt;&gt;"Y"),"",1+SUMPRODUCT(($A$6:$A$2604=A2130)*($AY$6:$AY$2604&gt;0)*($BF$6:$BF$2604="Y")*($BG$6:$BG$2604="Y")*(($AY$6:$AY$2604&gt;AY2130)+($AY$6:$AY$2604=AY2130)*($AD$6:$AD$2604&gt;AD2130))))</f>
        <v/>
      </c>
    </row>
    <row r="2131" ht="23.85" customHeight="1" s="55">
      <c r="A2131" s="90" t="n">
        <v>46296</v>
      </c>
      <c r="B2131" s="91" t="inlineStr">
        <is>
          <t>AIRAN</t>
        </is>
      </c>
      <c r="C2131" s="91" t="inlineStr">
        <is>
          <t>INE645W01026</t>
        </is>
      </c>
      <c r="D2131" s="91" t="n"/>
      <c r="E2131" s="91" t="inlineStr">
        <is>
          <t>None</t>
        </is>
      </c>
      <c r="F2131" s="93" t="n">
        <v>195</v>
      </c>
      <c r="G2131" s="92" t="inlineStr">
        <is>
          <t>N</t>
        </is>
      </c>
      <c r="H2131" s="94" t="n"/>
      <c r="I2131" s="91" t="inlineStr">
        <is>
          <t>N</t>
        </is>
      </c>
      <c r="J2131" s="92">
        <f>IF(K2131="","N","Y")</f>
        <v/>
      </c>
      <c r="K2131" s="94">
        <f>_xlfn.TEXTJOIN("; ",TRUE,IF(P2131="52-wk low","52-wk low",""),IF(AND(AD2131&gt;=Settings!$B$12,M2131&lt;0),"Distribution",""),IF(AND(AJ2131="Y",M2131&lt;0,AK2131&lt;-Settings!$B$13),"Long unwinding",""),IF(AND(AJ2131="Y",M2131&lt;0,AK2131&gt;Settings!$B$13),"Short buildup",""))</f>
        <v/>
      </c>
      <c r="L2131" s="95" t="n">
        <v>15.6</v>
      </c>
      <c r="M2131" s="96" t="n">
        <v>-3.58</v>
      </c>
      <c r="N2131" s="93" t="n">
        <v>2248</v>
      </c>
      <c r="O2131" s="91" t="inlineStr">
        <is>
          <t>None</t>
        </is>
      </c>
      <c r="P2131" s="91" t="inlineStr">
        <is>
          <t>None</t>
        </is>
      </c>
      <c r="Q2131" s="97" t="n">
        <v>0.7</v>
      </c>
      <c r="R2131" s="96" t="n">
        <v>1.56</v>
      </c>
      <c r="S2131" s="96" t="n">
        <v>0.45</v>
      </c>
      <c r="T2131" s="96" t="n">
        <v>0.76</v>
      </c>
      <c r="U2131" s="96" t="n">
        <v>0.87</v>
      </c>
      <c r="V2131" s="103" t="n">
        <v>1.95</v>
      </c>
      <c r="W2131" s="102" t="n">
        <v>7</v>
      </c>
      <c r="X2131" s="93" t="n"/>
      <c r="Y2131" s="91" t="inlineStr">
        <is>
          <t>None</t>
        </is>
      </c>
      <c r="Z2131" s="99" t="n">
        <v>77.48</v>
      </c>
      <c r="AA2131" s="96" t="n">
        <v>1.14</v>
      </c>
      <c r="AB2131" s="96" t="n">
        <v>1.07</v>
      </c>
      <c r="AC2131" s="96" t="n">
        <v>0.5600000000000001</v>
      </c>
      <c r="AD2131" s="96" t="n">
        <v>0.91</v>
      </c>
      <c r="AE2131" s="96" t="n">
        <v>0.98</v>
      </c>
      <c r="AF2131" s="103" t="n">
        <v>0.9</v>
      </c>
      <c r="AG2131" s="91" t="inlineStr">
        <is>
          <t>Drying up</t>
        </is>
      </c>
      <c r="AH2131" s="100" t="n">
        <v>0</v>
      </c>
      <c r="AI2131" s="101" t="n">
        <v>0</v>
      </c>
      <c r="AJ2131" s="92" t="inlineStr">
        <is>
          <t>N</t>
        </is>
      </c>
      <c r="AK2131" s="96" t="n"/>
      <c r="AL2131" s="91" t="inlineStr">
        <is>
          <t>n/a</t>
        </is>
      </c>
      <c r="AM2131" s="93" t="n"/>
      <c r="AN2131" s="92" t="inlineStr">
        <is>
          <t>None</t>
        </is>
      </c>
      <c r="AO2131" s="102" t="n">
        <v>0</v>
      </c>
      <c r="AP2131" s="103" t="n">
        <v>0.68</v>
      </c>
      <c r="AQ2131" s="102" t="n">
        <v>34</v>
      </c>
      <c r="AR2131" s="91" t="inlineStr">
        <is>
          <t>N</t>
        </is>
      </c>
      <c r="AS2131" s="104" t="n"/>
      <c r="AT2131" s="92">
        <f>IF(AND(P2131="52-wk high",T2131&gt;=Settings!$B$7),"Y","N")</f>
        <v/>
      </c>
      <c r="AU2131" s="91">
        <f>IF(AND(AD2131&gt;=Settings!$B$8,M2131&gt;0),"Y","N")</f>
        <v/>
      </c>
      <c r="AV2131" s="91">
        <f>IF(OR(AH2131&gt;Settings!$B$9,AI2131&gt;Settings!$B$9),"Y","N")</f>
        <v/>
      </c>
      <c r="AW2131" s="91">
        <f>IF(AJ2131&lt;&gt;"Y","n/a",IF(AND(M2131&gt;0,AK2131&gt;Settings!$B$10),"Y","N"))</f>
        <v/>
      </c>
      <c r="AX2131" s="91">
        <f>IF(AO2131&gt;=Settings!$B$11,"Y","N")</f>
        <v/>
      </c>
      <c r="AY2131" s="99">
        <f>(AT2131="Y")+(AU2131="Y")+(AV2131="Y")+(AW2131="Y")+(AX2131="Y")</f>
        <v/>
      </c>
      <c r="AZ2131" s="94">
        <f>IF(AY2131=0,"None",_xlfn.TEXTJOIN(", ",TRUE(),IF(AT2131="Y","Breakout",""),IF(AU2131="Y","Accumulation",""),IF(AV2131="Y","Institutional buying",""),IF(AW2131="Y","Long buildup",""),IF(AX2131="Y","Momentum leader","")))</f>
        <v/>
      </c>
      <c r="BA2131" s="94">
        <f>IF(BW2131="","","Passes "&amp;AY2131&amp;" of 5 buy-side scans"&amp;IF(G2131="Y","; RED FLAG: filter out using Red flag column",""))</f>
        <v/>
      </c>
      <c r="BB2131" s="91" t="inlineStr">
        <is>
          <t>None</t>
        </is>
      </c>
      <c r="BC2131" s="92" t="inlineStr">
        <is>
          <t>N</t>
        </is>
      </c>
      <c r="BD2131" s="94" t="n"/>
      <c r="BE2131" s="94" t="n"/>
      <c r="BF2131" s="92">
        <f>IF(R2131*100000&gt;=Settings!$B$5,"Y","N")</f>
        <v/>
      </c>
      <c r="BG2131" s="91">
        <f>IF(F2131&gt;Settings!$B$6,"Y","N")</f>
        <v/>
      </c>
      <c r="BH2131" s="97" t="n">
        <v>-41.33</v>
      </c>
      <c r="BI2131" s="96" t="n">
        <v>-5.91</v>
      </c>
      <c r="BJ2131" s="96" t="n">
        <v>4.56</v>
      </c>
      <c r="BK2131" s="96" t="n">
        <v>-2.32</v>
      </c>
      <c r="BL2131" s="96" t="n">
        <v>10.56</v>
      </c>
      <c r="BM2131" s="96" t="n">
        <v>-39.3</v>
      </c>
      <c r="BN2131" s="97" t="n">
        <v>-4.24</v>
      </c>
      <c r="BO2131" s="96" t="n">
        <v>-2.41</v>
      </c>
      <c r="BP2131" s="96" t="n">
        <v>-3.02</v>
      </c>
      <c r="BQ2131" s="96" t="n">
        <v>-8.94</v>
      </c>
      <c r="BR2131" s="91" t="inlineStr">
        <is>
          <t>Mixed</t>
        </is>
      </c>
      <c r="BS2131" s="91" t="inlineStr">
        <is>
          <t>None</t>
        </is>
      </c>
      <c r="BT2131" s="96" t="n">
        <v>37.2</v>
      </c>
      <c r="BU2131" s="91" t="inlineStr">
        <is>
          <t>N</t>
        </is>
      </c>
      <c r="BV2131" s="99">
        <f>IF(OR(BF2131&lt;&gt;"Y",BG2131&lt;&gt;"Y"),"",(AND(ISNUMBER(BQ2131),BQ2131&gt;0))+(BR2131="Stacked up")+(AND(ISNUMBER(BH2131),BH2131&gt;=-Settings!$B$17))+(AND(ISNUMBER(BK2131),ISNUMBER(BM2131),BK2131&gt;0,BM2131&gt;0))+(AND(ISNUMBER(AQ2131),AQ2131&gt;=Settings!$B$18))+(AND(ISNUMBER(BT2131),BT2131&gt;=Settings!$B$19,BT2131&lt;=Settings!$B$20))+(AND(ISNUMBER(AS2131),AS2131&gt;0))+(AND(ISNUMBER(T2131),ISNUMBER(M2131),T2131&gt;=Settings!$B$21,M2131&gt;0))+(AND(ISNUMBER(AD2131),ISNUMBER(M2131),AD2131&gt;=Settings!$B$22,M2131&gt;0))+(AY2131&gt;=1))</f>
        <v/>
      </c>
      <c r="BW2131" s="91">
        <f>IF(OR(AY2131=0,BF2131&lt;&gt;"Y",BG2131&lt;&gt;"Y"),"",1+SUMPRODUCT(($A$6:$A$2604=A2131)*($AY$6:$AY$2604&gt;0)*($BF$6:$BF$2604="Y")*($BG$6:$BG$2604="Y")*(($AY$6:$AY$2604&gt;AY2131)+($AY$6:$AY$2604=AY2131)*($AD$6:$AD$2604&gt;AD2131))))</f>
        <v/>
      </c>
    </row>
    <row r="2132" ht="23.85" customHeight="1" s="55">
      <c r="A2132" s="90" t="n">
        <v>46296</v>
      </c>
      <c r="B2132" s="91" t="inlineStr">
        <is>
          <t>RACE</t>
        </is>
      </c>
      <c r="C2132" s="91" t="inlineStr">
        <is>
          <t>INE084Q01012</t>
        </is>
      </c>
      <c r="D2132" s="91" t="n"/>
      <c r="E2132" s="91" t="inlineStr">
        <is>
          <t>None</t>
        </is>
      </c>
      <c r="F2132" s="93" t="n">
        <v>195</v>
      </c>
      <c r="G2132" s="92" t="inlineStr">
        <is>
          <t>N</t>
        </is>
      </c>
      <c r="H2132" s="94" t="n"/>
      <c r="I2132" s="91" t="inlineStr">
        <is>
          <t>N</t>
        </is>
      </c>
      <c r="J2132" s="92">
        <f>IF(K2132="","N","Y")</f>
        <v/>
      </c>
      <c r="K2132" s="94">
        <f>_xlfn.TEXTJOIN("; ",TRUE,IF(P2132="52-wk low","52-wk low",""),IF(AND(AD2132&gt;=Settings!$B$12,M2132&lt;0),"Distribution",""),IF(AND(AJ2132="Y",M2132&lt;0,AK2132&lt;-Settings!$B$13),"Long unwinding",""),IF(AND(AJ2132="Y",M2132&lt;0,AK2132&gt;Settings!$B$13),"Short buildup",""))</f>
        <v/>
      </c>
      <c r="L2132" s="95" t="n">
        <v>113.18</v>
      </c>
      <c r="M2132" s="96" t="n">
        <v>-4.1</v>
      </c>
      <c r="N2132" s="93" t="n">
        <v>2359</v>
      </c>
      <c r="O2132" s="91" t="inlineStr">
        <is>
          <t>None</t>
        </is>
      </c>
      <c r="P2132" s="91" t="inlineStr">
        <is>
          <t>None</t>
        </is>
      </c>
      <c r="Q2132" s="97" t="n">
        <v>0.98</v>
      </c>
      <c r="R2132" s="96" t="n">
        <v>1.12</v>
      </c>
      <c r="S2132" s="96" t="n">
        <v>0.91</v>
      </c>
      <c r="T2132" s="96" t="n">
        <v>2.01</v>
      </c>
      <c r="U2132" s="96" t="n">
        <v>3.39</v>
      </c>
      <c r="V2132" s="103" t="n">
        <v>3.77</v>
      </c>
      <c r="W2132" s="102" t="n">
        <v>9</v>
      </c>
      <c r="X2132" s="93" t="n"/>
      <c r="Y2132" s="91" t="inlineStr">
        <is>
          <t>None</t>
        </is>
      </c>
      <c r="Z2132" s="99" t="n">
        <v>36.24</v>
      </c>
      <c r="AA2132" s="96" t="n">
        <v>0.62</v>
      </c>
      <c r="AB2132" s="96" t="n">
        <v>0.52</v>
      </c>
      <c r="AC2132" s="96" t="n">
        <v>0.61</v>
      </c>
      <c r="AD2132" s="96" t="n">
        <v>1.33</v>
      </c>
      <c r="AE2132" s="96" t="n"/>
      <c r="AF2132" s="103" t="n"/>
      <c r="AG2132" s="91" t="inlineStr">
        <is>
          <t>No delivery data</t>
        </is>
      </c>
      <c r="AH2132" s="100" t="n">
        <v>0</v>
      </c>
      <c r="AI2132" s="101" t="n">
        <v>0</v>
      </c>
      <c r="AJ2132" s="92" t="inlineStr">
        <is>
          <t>N</t>
        </is>
      </c>
      <c r="AK2132" s="96" t="n"/>
      <c r="AL2132" s="91" t="inlineStr">
        <is>
          <t>n/a</t>
        </is>
      </c>
      <c r="AM2132" s="93" t="n"/>
      <c r="AN2132" s="92" t="inlineStr">
        <is>
          <t>None</t>
        </is>
      </c>
      <c r="AO2132" s="102" t="n">
        <v>0</v>
      </c>
      <c r="AP2132" s="103" t="n">
        <v>0.65</v>
      </c>
      <c r="AQ2132" s="102" t="n">
        <v>28</v>
      </c>
      <c r="AR2132" s="91" t="inlineStr">
        <is>
          <t>N</t>
        </is>
      </c>
      <c r="AS2132" s="104" t="n"/>
      <c r="AT2132" s="92">
        <f>IF(AND(P2132="52-wk high",T2132&gt;=Settings!$B$7),"Y","N")</f>
        <v/>
      </c>
      <c r="AU2132" s="91">
        <f>IF(AND(AD2132&gt;=Settings!$B$8,M2132&gt;0),"Y","N")</f>
        <v/>
      </c>
      <c r="AV2132" s="91">
        <f>IF(OR(AH2132&gt;Settings!$B$9,AI2132&gt;Settings!$B$9),"Y","N")</f>
        <v/>
      </c>
      <c r="AW2132" s="91">
        <f>IF(AJ2132&lt;&gt;"Y","n/a",IF(AND(M2132&gt;0,AK2132&gt;Settings!$B$10),"Y","N"))</f>
        <v/>
      </c>
      <c r="AX2132" s="91">
        <f>IF(AO2132&gt;=Settings!$B$11,"Y","N")</f>
        <v/>
      </c>
      <c r="AY2132" s="99">
        <f>(AT2132="Y")+(AU2132="Y")+(AV2132="Y")+(AW2132="Y")+(AX2132="Y")</f>
        <v/>
      </c>
      <c r="AZ2132" s="94">
        <f>IF(AY2132=0,"None",_xlfn.TEXTJOIN(", ",TRUE(),IF(AT2132="Y","Breakout",""),IF(AU2132="Y","Accumulation",""),IF(AV2132="Y","Institutional buying",""),IF(AW2132="Y","Long buildup",""),IF(AX2132="Y","Momentum leader","")))</f>
        <v/>
      </c>
      <c r="BA2132" s="94">
        <f>IF(BW2132="","","Passes "&amp;AY2132&amp;" of 5 buy-side scans"&amp;IF(G2132="Y","; RED FLAG: filter out using Red flag column",""))</f>
        <v/>
      </c>
      <c r="BB2132" s="91" t="inlineStr">
        <is>
          <t>None</t>
        </is>
      </c>
      <c r="BC2132" s="92" t="inlineStr">
        <is>
          <t>N</t>
        </is>
      </c>
      <c r="BD2132" s="94" t="n"/>
      <c r="BE2132" s="94" t="n"/>
      <c r="BF2132" s="92">
        <f>IF(R2132*100000&gt;=Settings!$B$5,"Y","N")</f>
        <v/>
      </c>
      <c r="BG2132" s="91">
        <f>IF(F2132&gt;Settings!$B$6,"Y","N")</f>
        <v/>
      </c>
      <c r="BH2132" s="97" t="n">
        <v>-52.84</v>
      </c>
      <c r="BI2132" s="96" t="n">
        <v>-2.41</v>
      </c>
      <c r="BJ2132" s="96" t="n">
        <v>13.54</v>
      </c>
      <c r="BK2132" s="96" t="n">
        <v>1.61</v>
      </c>
      <c r="BL2132" s="96" t="n">
        <v>9.609999999999999</v>
      </c>
      <c r="BM2132" s="96" t="n">
        <v>-49.92</v>
      </c>
      <c r="BN2132" s="97" t="n">
        <v>3.14</v>
      </c>
      <c r="BO2132" s="96" t="n">
        <v>5.41</v>
      </c>
      <c r="BP2132" s="96" t="n">
        <v>2.22</v>
      </c>
      <c r="BQ2132" s="96" t="n">
        <v>-9.720000000000001</v>
      </c>
      <c r="BR2132" s="91" t="inlineStr">
        <is>
          <t>Mixed</t>
        </is>
      </c>
      <c r="BS2132" s="91" t="inlineStr">
        <is>
          <t>None</t>
        </is>
      </c>
      <c r="BT2132" s="96" t="n">
        <v>54.7</v>
      </c>
      <c r="BU2132" s="91" t="inlineStr">
        <is>
          <t>N</t>
        </is>
      </c>
      <c r="BV2132" s="99">
        <f>IF(OR(BF2132&lt;&gt;"Y",BG2132&lt;&gt;"Y"),"",(AND(ISNUMBER(BQ2132),BQ2132&gt;0))+(BR2132="Stacked up")+(AND(ISNUMBER(BH2132),BH2132&gt;=-Settings!$B$17))+(AND(ISNUMBER(BK2132),ISNUMBER(BM2132),BK2132&gt;0,BM2132&gt;0))+(AND(ISNUMBER(AQ2132),AQ2132&gt;=Settings!$B$18))+(AND(ISNUMBER(BT2132),BT2132&gt;=Settings!$B$19,BT2132&lt;=Settings!$B$20))+(AND(ISNUMBER(AS2132),AS2132&gt;0))+(AND(ISNUMBER(T2132),ISNUMBER(M2132),T2132&gt;=Settings!$B$21,M2132&gt;0))+(AND(ISNUMBER(AD2132),ISNUMBER(M2132),AD2132&gt;=Settings!$B$22,M2132&gt;0))+(AY2132&gt;=1))</f>
        <v/>
      </c>
      <c r="BW2132" s="91">
        <f>IF(OR(AY2132=0,BF2132&lt;&gt;"Y",BG2132&lt;&gt;"Y"),"",1+SUMPRODUCT(($A$6:$A$2604=A2132)*($AY$6:$AY$2604&gt;0)*($BF$6:$BF$2604="Y")*($BG$6:$BG$2604="Y")*(($AY$6:$AY$2604&gt;AY2132)+($AY$6:$AY$2604=AY2132)*($AD$6:$AD$2604&gt;AD2132))))</f>
        <v/>
      </c>
    </row>
    <row r="2133" ht="23.85" customHeight="1" s="55">
      <c r="A2133" s="90" t="n">
        <v>46296</v>
      </c>
      <c r="B2133" s="91" t="inlineStr">
        <is>
          <t>INTENTECH</t>
        </is>
      </c>
      <c r="C2133" s="91" t="inlineStr">
        <is>
          <t>INE781A01025</t>
        </is>
      </c>
      <c r="D2133" s="91" t="n"/>
      <c r="E2133" s="91" t="inlineStr">
        <is>
          <t>None</t>
        </is>
      </c>
      <c r="F2133" s="93" t="n">
        <v>194</v>
      </c>
      <c r="G2133" s="92" t="inlineStr">
        <is>
          <t>N</t>
        </is>
      </c>
      <c r="H2133" s="94" t="n"/>
      <c r="I2133" s="91" t="inlineStr">
        <is>
          <t>N</t>
        </is>
      </c>
      <c r="J2133" s="92">
        <f>IF(K2133="","N","Y")</f>
        <v/>
      </c>
      <c r="K2133" s="94">
        <f>_xlfn.TEXTJOIN("; ",TRUE,IF(P2133="52-wk low","52-wk low",""),IF(AND(AD2133&gt;=Settings!$B$12,M2133&lt;0),"Distribution",""),IF(AND(AJ2133="Y",M2133&lt;0,AK2133&lt;-Settings!$B$13),"Long unwinding",""),IF(AND(AJ2133="Y",M2133&lt;0,AK2133&gt;Settings!$B$13),"Short buildup",""))</f>
        <v/>
      </c>
      <c r="L2133" s="95" t="n">
        <v>81.98</v>
      </c>
      <c r="M2133" s="96" t="n">
        <v>-2.94</v>
      </c>
      <c r="N2133" s="93" t="n">
        <v>2064</v>
      </c>
      <c r="O2133" s="91" t="inlineStr">
        <is>
          <t>None</t>
        </is>
      </c>
      <c r="P2133" s="91" t="inlineStr">
        <is>
          <t>None</t>
        </is>
      </c>
      <c r="Q2133" s="97" t="n">
        <v>0.19</v>
      </c>
      <c r="R2133" s="96" t="n">
        <v>0.18</v>
      </c>
      <c r="S2133" s="96" t="n">
        <v>1.09</v>
      </c>
      <c r="T2133" s="96" t="n">
        <v>0.63</v>
      </c>
      <c r="U2133" s="96" t="n">
        <v>0.45</v>
      </c>
      <c r="V2133" s="103" t="n">
        <v>0.43</v>
      </c>
      <c r="W2133" s="102" t="n">
        <v>0</v>
      </c>
      <c r="X2133" s="93" t="n"/>
      <c r="Y2133" s="91" t="inlineStr">
        <is>
          <t>None</t>
        </is>
      </c>
      <c r="Z2133" s="99" t="n">
        <v>89.22</v>
      </c>
      <c r="AA2133" s="96" t="n">
        <v>1.26</v>
      </c>
      <c r="AB2133" s="96" t="n">
        <v>1.34</v>
      </c>
      <c r="AC2133" s="96" t="n">
        <v>1.4</v>
      </c>
      <c r="AD2133" s="96" t="n">
        <v>0.78</v>
      </c>
      <c r="AE2133" s="96" t="n">
        <v>0.62</v>
      </c>
      <c r="AF2133" s="103" t="n">
        <v>1.09</v>
      </c>
      <c r="AG2133" s="91" t="inlineStr">
        <is>
          <t>Normal</t>
        </is>
      </c>
      <c r="AH2133" s="100" t="n">
        <v>0</v>
      </c>
      <c r="AI2133" s="101" t="n">
        <v>0</v>
      </c>
      <c r="AJ2133" s="92" t="inlineStr">
        <is>
          <t>N</t>
        </is>
      </c>
      <c r="AK2133" s="96" t="n"/>
      <c r="AL2133" s="91" t="inlineStr">
        <is>
          <t>n/a</t>
        </is>
      </c>
      <c r="AM2133" s="93" t="n"/>
      <c r="AN2133" s="92" t="inlineStr">
        <is>
          <t>None</t>
        </is>
      </c>
      <c r="AO2133" s="102" t="n">
        <v>0</v>
      </c>
      <c r="AP2133" s="103" t="n">
        <v>0.64</v>
      </c>
      <c r="AQ2133" s="102" t="n">
        <v>27</v>
      </c>
      <c r="AR2133" s="91" t="inlineStr">
        <is>
          <t>N</t>
        </is>
      </c>
      <c r="AS2133" s="104" t="n"/>
      <c r="AT2133" s="92">
        <f>IF(AND(P2133="52-wk high",T2133&gt;=Settings!$B$7),"Y","N")</f>
        <v/>
      </c>
      <c r="AU2133" s="91">
        <f>IF(AND(AD2133&gt;=Settings!$B$8,M2133&gt;0),"Y","N")</f>
        <v/>
      </c>
      <c r="AV2133" s="91">
        <f>IF(OR(AH2133&gt;Settings!$B$9,AI2133&gt;Settings!$B$9),"Y","N")</f>
        <v/>
      </c>
      <c r="AW2133" s="91">
        <f>IF(AJ2133&lt;&gt;"Y","n/a",IF(AND(M2133&gt;0,AK2133&gt;Settings!$B$10),"Y","N"))</f>
        <v/>
      </c>
      <c r="AX2133" s="91">
        <f>IF(AO2133&gt;=Settings!$B$11,"Y","N")</f>
        <v/>
      </c>
      <c r="AY2133" s="99">
        <f>(AT2133="Y")+(AU2133="Y")+(AV2133="Y")+(AW2133="Y")+(AX2133="Y")</f>
        <v/>
      </c>
      <c r="AZ2133" s="94">
        <f>IF(AY2133=0,"None",_xlfn.TEXTJOIN(", ",TRUE(),IF(AT2133="Y","Breakout",""),IF(AU2133="Y","Accumulation",""),IF(AV2133="Y","Institutional buying",""),IF(AW2133="Y","Long buildup",""),IF(AX2133="Y","Momentum leader","")))</f>
        <v/>
      </c>
      <c r="BA2133" s="94">
        <f>IF(BW2133="","","Passes "&amp;AY2133&amp;" of 5 buy-side scans"&amp;IF(G2133="Y","; RED FLAG: filter out using Red flag column",""))</f>
        <v/>
      </c>
      <c r="BB2133" s="91" t="inlineStr">
        <is>
          <t>None</t>
        </is>
      </c>
      <c r="BC2133" s="92" t="inlineStr">
        <is>
          <t>Y</t>
        </is>
      </c>
      <c r="BD2133" s="94" t="inlineStr">
        <is>
          <t>EPS zero; Few traders (&lt;100 unique PAN, 30 days)</t>
        </is>
      </c>
      <c r="BE2133" s="94" t="n"/>
      <c r="BF2133" s="92">
        <f>IF(R2133*100000&gt;=Settings!$B$5,"Y","N")</f>
        <v/>
      </c>
      <c r="BG2133" s="91">
        <f>IF(F2133&gt;Settings!$B$6,"Y","N")</f>
        <v/>
      </c>
      <c r="BH2133" s="97" t="n">
        <v>-43.46</v>
      </c>
      <c r="BI2133" s="96" t="n">
        <v>-1.06</v>
      </c>
      <c r="BJ2133" s="96" t="n">
        <v>0.96</v>
      </c>
      <c r="BK2133" s="96" t="n">
        <v>-18.64</v>
      </c>
      <c r="BL2133" s="96" t="n">
        <v>-2.57</v>
      </c>
      <c r="BM2133" s="96" t="n">
        <v>-33.2</v>
      </c>
      <c r="BN2133" s="97" t="n">
        <v>0.26</v>
      </c>
      <c r="BO2133" s="96" t="n">
        <v>-2.15</v>
      </c>
      <c r="BP2133" s="96" t="n">
        <v>-7.54</v>
      </c>
      <c r="BQ2133" s="96" t="n">
        <v>-15.37</v>
      </c>
      <c r="BR2133" s="91" t="inlineStr">
        <is>
          <t>Mixed</t>
        </is>
      </c>
      <c r="BS2133" s="91" t="inlineStr">
        <is>
          <t>None</t>
        </is>
      </c>
      <c r="BT2133" s="96" t="n">
        <v>50.7</v>
      </c>
      <c r="BU2133" s="91" t="inlineStr">
        <is>
          <t>N</t>
        </is>
      </c>
      <c r="BV2133" s="99">
        <f>IF(OR(BF2133&lt;&gt;"Y",BG2133&lt;&gt;"Y"),"",(AND(ISNUMBER(BQ2133),BQ2133&gt;0))+(BR2133="Stacked up")+(AND(ISNUMBER(BH2133),BH2133&gt;=-Settings!$B$17))+(AND(ISNUMBER(BK2133),ISNUMBER(BM2133),BK2133&gt;0,BM2133&gt;0))+(AND(ISNUMBER(AQ2133),AQ2133&gt;=Settings!$B$18))+(AND(ISNUMBER(BT2133),BT2133&gt;=Settings!$B$19,BT2133&lt;=Settings!$B$20))+(AND(ISNUMBER(AS2133),AS2133&gt;0))+(AND(ISNUMBER(T2133),ISNUMBER(M2133),T2133&gt;=Settings!$B$21,M2133&gt;0))+(AND(ISNUMBER(AD2133),ISNUMBER(M2133),AD2133&gt;=Settings!$B$22,M2133&gt;0))+(AY2133&gt;=1))</f>
        <v/>
      </c>
      <c r="BW2133" s="91">
        <f>IF(OR(AY2133=0,BF2133&lt;&gt;"Y",BG2133&lt;&gt;"Y"),"",1+SUMPRODUCT(($A$6:$A$2604=A2133)*($AY$6:$AY$2604&gt;0)*($BF$6:$BF$2604="Y")*($BG$6:$BG$2604="Y")*(($AY$6:$AY$2604&gt;AY2133)+($AY$6:$AY$2604=AY2133)*($AD$6:$AD$2604&gt;AD2133))))</f>
        <v/>
      </c>
    </row>
    <row r="2134" ht="23.85" customHeight="1" s="55">
      <c r="A2134" s="90" t="n">
        <v>46296</v>
      </c>
      <c r="B2134" s="91" t="inlineStr">
        <is>
          <t>ABANSENT</t>
        </is>
      </c>
      <c r="C2134" s="91" t="inlineStr">
        <is>
          <t>INE365O01028</t>
        </is>
      </c>
      <c r="D2134" s="91" t="n"/>
      <c r="E2134" s="91" t="inlineStr">
        <is>
          <t>None</t>
        </is>
      </c>
      <c r="F2134" s="93" t="n">
        <v>193</v>
      </c>
      <c r="G2134" s="92" t="inlineStr">
        <is>
          <t>N</t>
        </is>
      </c>
      <c r="H2134" s="94" t="n"/>
      <c r="I2134" s="91" t="inlineStr">
        <is>
          <t>N</t>
        </is>
      </c>
      <c r="J2134" s="92">
        <f>IF(K2134="","N","Y")</f>
        <v/>
      </c>
      <c r="K2134" s="94">
        <f>_xlfn.TEXTJOIN("; ",TRUE,IF(P2134="52-wk low","52-wk low",""),IF(AND(AD2134&gt;=Settings!$B$12,M2134&lt;0),"Distribution",""),IF(AND(AJ2134="Y",M2134&lt;0,AK2134&lt;-Settings!$B$13),"Long unwinding",""),IF(AND(AJ2134="Y",M2134&lt;0,AK2134&gt;Settings!$B$13),"Short buildup",""))</f>
        <v/>
      </c>
      <c r="L2134" s="95" t="n">
        <v>27.6</v>
      </c>
      <c r="M2134" s="96" t="n">
        <v>4.31</v>
      </c>
      <c r="N2134" s="93" t="n">
        <v>79</v>
      </c>
      <c r="O2134" s="91" t="inlineStr">
        <is>
          <t>None</t>
        </is>
      </c>
      <c r="P2134" s="91" t="inlineStr">
        <is>
          <t>None</t>
        </is>
      </c>
      <c r="Q2134" s="97" t="n">
        <v>0.08</v>
      </c>
      <c r="R2134" s="96" t="n">
        <v>0.07000000000000001</v>
      </c>
      <c r="S2134" s="96" t="n">
        <v>1.15</v>
      </c>
      <c r="T2134" s="96" t="n">
        <v>1.01</v>
      </c>
      <c r="U2134" s="96" t="n">
        <v>0.6899999999999999</v>
      </c>
      <c r="V2134" s="103" t="n">
        <v>0.57</v>
      </c>
      <c r="W2134" s="102" t="n"/>
      <c r="X2134" s="93" t="n"/>
      <c r="Y2134" s="91" t="inlineStr">
        <is>
          <t>None</t>
        </is>
      </c>
      <c r="Z2134" s="99" t="n">
        <v>68.83</v>
      </c>
      <c r="AA2134" s="96" t="n">
        <v>0.92</v>
      </c>
      <c r="AB2134" s="96" t="n">
        <v>0.87</v>
      </c>
      <c r="AC2134" s="96" t="n">
        <v>1.08</v>
      </c>
      <c r="AD2134" s="96" t="n"/>
      <c r="AE2134" s="96" t="n"/>
      <c r="AF2134" s="103" t="n"/>
      <c r="AG2134" s="91" t="inlineStr">
        <is>
          <t>No delivery data</t>
        </is>
      </c>
      <c r="AH2134" s="100" t="n">
        <v>0</v>
      </c>
      <c r="AI2134" s="101" t="n">
        <v>0</v>
      </c>
      <c r="AJ2134" s="92" t="inlineStr">
        <is>
          <t>N</t>
        </is>
      </c>
      <c r="AK2134" s="96" t="n"/>
      <c r="AL2134" s="91" t="inlineStr">
        <is>
          <t>n/a</t>
        </is>
      </c>
      <c r="AM2134" s="93" t="n"/>
      <c r="AN2134" s="92" t="inlineStr">
        <is>
          <t>None</t>
        </is>
      </c>
      <c r="AO2134" s="102" t="n">
        <v>0</v>
      </c>
      <c r="AP2134" s="103" t="n"/>
      <c r="AQ2134" s="102" t="n"/>
      <c r="AR2134" s="91" t="inlineStr">
        <is>
          <t>N</t>
        </is>
      </c>
      <c r="AS2134" s="104" t="n"/>
      <c r="AT2134" s="92">
        <f>IF(AND(P2134="52-wk high",T2134&gt;=Settings!$B$7),"Y","N")</f>
        <v/>
      </c>
      <c r="AU2134" s="91">
        <f>IF(AND(AD2134&gt;=Settings!$B$8,M2134&gt;0),"Y","N")</f>
        <v/>
      </c>
      <c r="AV2134" s="91">
        <f>IF(OR(AH2134&gt;Settings!$B$9,AI2134&gt;Settings!$B$9),"Y","N")</f>
        <v/>
      </c>
      <c r="AW2134" s="91">
        <f>IF(AJ2134&lt;&gt;"Y","n/a",IF(AND(M2134&gt;0,AK2134&gt;Settings!$B$10),"Y","N"))</f>
        <v/>
      </c>
      <c r="AX2134" s="91">
        <f>IF(AO2134&gt;=Settings!$B$11,"Y","N")</f>
        <v/>
      </c>
      <c r="AY2134" s="99">
        <f>(AT2134="Y")+(AU2134="Y")+(AV2134="Y")+(AW2134="Y")+(AX2134="Y")</f>
        <v/>
      </c>
      <c r="AZ2134" s="94">
        <f>IF(AY2134=0,"None",_xlfn.TEXTJOIN(", ",TRUE(),IF(AT2134="Y","Breakout",""),IF(AU2134="Y","Accumulation",""),IF(AV2134="Y","Institutional buying",""),IF(AW2134="Y","Long buildup",""),IF(AX2134="Y","Momentum leader","")))</f>
        <v/>
      </c>
      <c r="BA2134" s="94">
        <f>IF(BW2134="","","Passes "&amp;AY2134&amp;" of 5 buy-side scans"&amp;IF(G2134="Y","; RED FLAG: filter out using Red flag column",""))</f>
        <v/>
      </c>
      <c r="BB2134" s="91" t="inlineStr">
        <is>
          <t>Upper</t>
        </is>
      </c>
      <c r="BC2134" s="92" t="inlineStr">
        <is>
          <t>Y</t>
        </is>
      </c>
      <c r="BD2134" s="94" t="inlineStr">
        <is>
          <t>Few traders (&lt;100 unique PAN, 30 days); High-low range &gt;100% in 6 months</t>
        </is>
      </c>
      <c r="BE2134" s="94" t="n"/>
      <c r="BF2134" s="92">
        <f>IF(R2134*100000&gt;=Settings!$B$5,"Y","N")</f>
        <v/>
      </c>
      <c r="BG2134" s="91">
        <f>IF(F2134&gt;Settings!$B$6,"Y","N")</f>
        <v/>
      </c>
      <c r="BH2134" s="97" t="n">
        <v>-43.5</v>
      </c>
      <c r="BI2134" s="96" t="n">
        <v>1.28</v>
      </c>
      <c r="BJ2134" s="96" t="n">
        <v>-1.18</v>
      </c>
      <c r="BK2134" s="96" t="n">
        <v>-4.33</v>
      </c>
      <c r="BL2134" s="96" t="n"/>
      <c r="BM2134" s="96" t="n"/>
      <c r="BN2134" s="97" t="n">
        <v>1.34</v>
      </c>
      <c r="BO2134" s="96" t="n">
        <v>0.36</v>
      </c>
      <c r="BP2134" s="96" t="n">
        <v>-0.41</v>
      </c>
      <c r="BQ2134" s="96" t="n"/>
      <c r="BR2134" s="91" t="n"/>
      <c r="BS2134" s="91" t="inlineStr">
        <is>
          <t>None</t>
        </is>
      </c>
      <c r="BT2134" s="96" t="n">
        <v>55.5</v>
      </c>
      <c r="BU2134" s="91" t="n"/>
      <c r="BV2134" s="99">
        <f>IF(OR(BF2134&lt;&gt;"Y",BG2134&lt;&gt;"Y"),"",(AND(ISNUMBER(BQ2134),BQ2134&gt;0))+(BR2134="Stacked up")+(AND(ISNUMBER(BH2134),BH2134&gt;=-Settings!$B$17))+(AND(ISNUMBER(BK2134),ISNUMBER(BM2134),BK2134&gt;0,BM2134&gt;0))+(AND(ISNUMBER(AQ2134),AQ2134&gt;=Settings!$B$18))+(AND(ISNUMBER(BT2134),BT2134&gt;=Settings!$B$19,BT2134&lt;=Settings!$B$20))+(AND(ISNUMBER(AS2134),AS2134&gt;0))+(AND(ISNUMBER(T2134),ISNUMBER(M2134),T2134&gt;=Settings!$B$21,M2134&gt;0))+(AND(ISNUMBER(AD2134),ISNUMBER(M2134),AD2134&gt;=Settings!$B$22,M2134&gt;0))+(AY2134&gt;=1))</f>
        <v/>
      </c>
      <c r="BW2134" s="91">
        <f>IF(OR(AY2134=0,BF2134&lt;&gt;"Y",BG2134&lt;&gt;"Y"),"",1+SUMPRODUCT(($A$6:$A$2604=A2134)*($AY$6:$AY$2604&gt;0)*($BF$6:$BF$2604="Y")*($BG$6:$BG$2604="Y")*(($AY$6:$AY$2604&gt;AY2134)+($AY$6:$AY$2604=AY2134)*($AD$6:$AD$2604&gt;AD2134))))</f>
        <v/>
      </c>
    </row>
    <row r="2135" ht="23.85" customHeight="1" s="55">
      <c r="A2135" s="90" t="n">
        <v>46296</v>
      </c>
      <c r="B2135" s="91" t="inlineStr">
        <is>
          <t>NECCLTD</t>
        </is>
      </c>
      <c r="C2135" s="91" t="inlineStr">
        <is>
          <t>INE553C01016</t>
        </is>
      </c>
      <c r="D2135" s="91" t="n"/>
      <c r="E2135" s="91" t="inlineStr">
        <is>
          <t>None</t>
        </is>
      </c>
      <c r="F2135" s="93" t="n">
        <v>192</v>
      </c>
      <c r="G2135" s="92" t="inlineStr">
        <is>
          <t>Y</t>
        </is>
      </c>
      <c r="H2135" s="94" t="inlineStr">
        <is>
          <t>T2T (BE series)</t>
        </is>
      </c>
      <c r="I2135" s="91" t="inlineStr">
        <is>
          <t>Y</t>
        </is>
      </c>
      <c r="J2135" s="92">
        <f>IF(K2135="","N","Y")</f>
        <v/>
      </c>
      <c r="K2135" s="94">
        <f>_xlfn.TEXTJOIN("; ",TRUE,IF(P2135="52-wk low","52-wk low",""),IF(AND(AD2135&gt;=Settings!$B$12,M2135&lt;0),"Distribution",""),IF(AND(AJ2135="Y",M2135&lt;0,AK2135&lt;-Settings!$B$13),"Long unwinding",""),IF(AND(AJ2135="Y",M2135&lt;0,AK2135&gt;Settings!$B$13),"Short buildup",""))</f>
        <v/>
      </c>
      <c r="L2135" s="95" t="n">
        <v>18.41</v>
      </c>
      <c r="M2135" s="96" t="n">
        <v>-0.05</v>
      </c>
      <c r="N2135" s="93" t="n">
        <v>629</v>
      </c>
      <c r="O2135" s="91" t="inlineStr">
        <is>
          <t>None</t>
        </is>
      </c>
      <c r="P2135" s="91" t="inlineStr">
        <is>
          <t>None</t>
        </is>
      </c>
      <c r="Q2135" s="97" t="n">
        <v>0.47</v>
      </c>
      <c r="R2135" s="96" t="n">
        <v>1.1</v>
      </c>
      <c r="S2135" s="96" t="n">
        <v>0.35</v>
      </c>
      <c r="T2135" s="96" t="n">
        <v>0.52</v>
      </c>
      <c r="U2135" s="96" t="n">
        <v>0.48</v>
      </c>
      <c r="V2135" s="103" t="n">
        <v>1.11</v>
      </c>
      <c r="W2135" s="102" t="n">
        <v>4</v>
      </c>
      <c r="X2135" s="93" t="n"/>
      <c r="Y2135" s="91" t="inlineStr">
        <is>
          <t>None</t>
        </is>
      </c>
      <c r="Z2135" s="99" t="n"/>
      <c r="AA2135" s="96" t="n"/>
      <c r="AB2135" s="96" t="n"/>
      <c r="AC2135" s="96" t="n"/>
      <c r="AD2135" s="96" t="n"/>
      <c r="AE2135" s="96" t="n"/>
      <c r="AF2135" s="103" t="n"/>
      <c r="AG2135" s="91" t="inlineStr">
        <is>
          <t>No delivery data</t>
        </is>
      </c>
      <c r="AH2135" s="100" t="n">
        <v>0</v>
      </c>
      <c r="AI2135" s="101" t="n">
        <v>0</v>
      </c>
      <c r="AJ2135" s="92" t="inlineStr">
        <is>
          <t>N</t>
        </is>
      </c>
      <c r="AK2135" s="96" t="n"/>
      <c r="AL2135" s="91" t="inlineStr">
        <is>
          <t>n/a</t>
        </is>
      </c>
      <c r="AM2135" s="93" t="n"/>
      <c r="AN2135" s="92" t="inlineStr">
        <is>
          <t>None</t>
        </is>
      </c>
      <c r="AO2135" s="102" t="n">
        <v>0</v>
      </c>
      <c r="AP2135" s="103" t="n">
        <v>1.24</v>
      </c>
      <c r="AQ2135" s="102" t="n">
        <v>71</v>
      </c>
      <c r="AR2135" s="91" t="inlineStr">
        <is>
          <t>N</t>
        </is>
      </c>
      <c r="AS2135" s="104" t="n"/>
      <c r="AT2135" s="92">
        <f>IF(AND(P2135="52-wk high",T2135&gt;=Settings!$B$7),"Y","N")</f>
        <v/>
      </c>
      <c r="AU2135" s="91">
        <f>IF(AND(AD2135&gt;=Settings!$B$8,M2135&gt;0),"Y","N")</f>
        <v/>
      </c>
      <c r="AV2135" s="91">
        <f>IF(OR(AH2135&gt;Settings!$B$9,AI2135&gt;Settings!$B$9),"Y","N")</f>
        <v/>
      </c>
      <c r="AW2135" s="91">
        <f>IF(AJ2135&lt;&gt;"Y","n/a",IF(AND(M2135&gt;0,AK2135&gt;Settings!$B$10),"Y","N"))</f>
        <v/>
      </c>
      <c r="AX2135" s="91">
        <f>IF(AO2135&gt;=Settings!$B$11,"Y","N")</f>
        <v/>
      </c>
      <c r="AY2135" s="99">
        <f>(AT2135="Y")+(AU2135="Y")+(AV2135="Y")+(AW2135="Y")+(AX2135="Y")</f>
        <v/>
      </c>
      <c r="AZ2135" s="94">
        <f>IF(AY2135=0,"None",_xlfn.TEXTJOIN(", ",TRUE(),IF(AT2135="Y","Breakout",""),IF(AU2135="Y","Accumulation",""),IF(AV2135="Y","Institutional buying",""),IF(AW2135="Y","Long buildup",""),IF(AX2135="Y","Momentum leader","")))</f>
        <v/>
      </c>
      <c r="BA2135" s="94">
        <f>IF(BW2135="","","Passes "&amp;AY2135&amp;" of 5 buy-side scans"&amp;IF(G2135="Y","; RED FLAG: filter out using Red flag column",""))</f>
        <v/>
      </c>
      <c r="BB2135" s="91" t="inlineStr">
        <is>
          <t>None</t>
        </is>
      </c>
      <c r="BC2135" s="92" t="inlineStr">
        <is>
          <t>N</t>
        </is>
      </c>
      <c r="BD2135" s="94" t="n"/>
      <c r="BE2135" s="94" t="n"/>
      <c r="BF2135" s="92">
        <f>IF(R2135*100000&gt;=Settings!$B$5,"Y","N")</f>
        <v/>
      </c>
      <c r="BG2135" s="91">
        <f>IF(F2135&gt;Settings!$B$6,"Y","N")</f>
        <v/>
      </c>
      <c r="BH2135" s="97" t="n">
        <v>-23.32</v>
      </c>
      <c r="BI2135" s="96" t="n">
        <v>-5.05</v>
      </c>
      <c r="BJ2135" s="96" t="n">
        <v>14.35</v>
      </c>
      <c r="BK2135" s="96" t="n">
        <v>5.68</v>
      </c>
      <c r="BL2135" s="96" t="n">
        <v>51.52</v>
      </c>
      <c r="BM2135" s="96" t="n">
        <v>-12.42</v>
      </c>
      <c r="BN2135" s="97" t="n">
        <v>-0.52</v>
      </c>
      <c r="BO2135" s="96" t="n">
        <v>4.96</v>
      </c>
      <c r="BP2135" s="96" t="n">
        <v>9.140000000000001</v>
      </c>
      <c r="BQ2135" s="96" t="n">
        <v>8.24</v>
      </c>
      <c r="BR2135" s="91" t="inlineStr">
        <is>
          <t>Mixed</t>
        </is>
      </c>
      <c r="BS2135" s="91" t="inlineStr">
        <is>
          <t>None</t>
        </is>
      </c>
      <c r="BT2135" s="96" t="n">
        <v>45.8</v>
      </c>
      <c r="BU2135" s="91" t="inlineStr">
        <is>
          <t>N</t>
        </is>
      </c>
      <c r="BV2135" s="99">
        <f>IF(OR(BF2135&lt;&gt;"Y",BG2135&lt;&gt;"Y"),"",(AND(ISNUMBER(BQ2135),BQ2135&gt;0))+(BR2135="Stacked up")+(AND(ISNUMBER(BH2135),BH2135&gt;=-Settings!$B$17))+(AND(ISNUMBER(BK2135),ISNUMBER(BM2135),BK2135&gt;0,BM2135&gt;0))+(AND(ISNUMBER(AQ2135),AQ2135&gt;=Settings!$B$18))+(AND(ISNUMBER(BT2135),BT2135&gt;=Settings!$B$19,BT2135&lt;=Settings!$B$20))+(AND(ISNUMBER(AS2135),AS2135&gt;0))+(AND(ISNUMBER(T2135),ISNUMBER(M2135),T2135&gt;=Settings!$B$21,M2135&gt;0))+(AND(ISNUMBER(AD2135),ISNUMBER(M2135),AD2135&gt;=Settings!$B$22,M2135&gt;0))+(AY2135&gt;=1))</f>
        <v/>
      </c>
      <c r="BW2135" s="91">
        <f>IF(OR(AY2135=0,BF2135&lt;&gt;"Y",BG2135&lt;&gt;"Y"),"",1+SUMPRODUCT(($A$6:$A$2604=A2135)*($AY$6:$AY$2604&gt;0)*($BF$6:$BF$2604="Y")*($BG$6:$BG$2604="Y")*(($AY$6:$AY$2604&gt;AY2135)+($AY$6:$AY$2604=AY2135)*($AD$6:$AD$2604&gt;AD2135))))</f>
        <v/>
      </c>
    </row>
    <row r="2136" ht="23.85" customHeight="1" s="55">
      <c r="A2136" s="90" t="n">
        <v>46296</v>
      </c>
      <c r="B2136" s="91" t="inlineStr">
        <is>
          <t>TAINWALCHM</t>
        </is>
      </c>
      <c r="C2136" s="91" t="inlineStr">
        <is>
          <t>INE123C01018</t>
        </is>
      </c>
      <c r="D2136" s="91" t="n"/>
      <c r="E2136" s="91" t="inlineStr">
        <is>
          <t>None</t>
        </is>
      </c>
      <c r="F2136" s="93" t="n">
        <v>190</v>
      </c>
      <c r="G2136" s="92" t="inlineStr">
        <is>
          <t>N</t>
        </is>
      </c>
      <c r="H2136" s="94" t="n"/>
      <c r="I2136" s="91" t="inlineStr">
        <is>
          <t>N</t>
        </is>
      </c>
      <c r="J2136" s="92">
        <f>IF(K2136="","N","Y")</f>
        <v/>
      </c>
      <c r="K2136" s="94">
        <f>_xlfn.TEXTJOIN("; ",TRUE,IF(P2136="52-wk low","52-wk low",""),IF(AND(AD2136&gt;=Settings!$B$12,M2136&lt;0),"Distribution",""),IF(AND(AJ2136="Y",M2136&lt;0,AK2136&lt;-Settings!$B$13),"Long unwinding",""),IF(AND(AJ2136="Y",M2136&lt;0,AK2136&gt;Settings!$B$13),"Short buildup",""))</f>
        <v/>
      </c>
      <c r="L2136" s="95" t="n">
        <v>203.29</v>
      </c>
      <c r="M2136" s="96" t="n">
        <v>-0.93</v>
      </c>
      <c r="N2136" s="93" t="n">
        <v>1002</v>
      </c>
      <c r="O2136" s="91" t="inlineStr">
        <is>
          <t>None</t>
        </is>
      </c>
      <c r="P2136" s="91" t="inlineStr">
        <is>
          <t>None</t>
        </is>
      </c>
      <c r="Q2136" s="97" t="n">
        <v>0.03</v>
      </c>
      <c r="R2136" s="96" t="n">
        <v>0.04</v>
      </c>
      <c r="S2136" s="96" t="n">
        <v>0.66</v>
      </c>
      <c r="T2136" s="96" t="n">
        <v>0.46</v>
      </c>
      <c r="U2136" s="96" t="n">
        <v>0.31</v>
      </c>
      <c r="V2136" s="103" t="n">
        <v>0.46</v>
      </c>
      <c r="W2136" s="102" t="n">
        <v>1</v>
      </c>
      <c r="X2136" s="93" t="n"/>
      <c r="Y2136" s="91" t="inlineStr">
        <is>
          <t>None</t>
        </is>
      </c>
      <c r="Z2136" s="99" t="n">
        <v>77.3</v>
      </c>
      <c r="AA2136" s="96" t="n">
        <v>1.05</v>
      </c>
      <c r="AB2136" s="96" t="n">
        <v>1.11</v>
      </c>
      <c r="AC2136" s="96" t="n">
        <v>0.88</v>
      </c>
      <c r="AD2136" s="96" t="n">
        <v>0.63</v>
      </c>
      <c r="AE2136" s="96" t="n">
        <v>0.53</v>
      </c>
      <c r="AF2136" s="103" t="n">
        <v>1.33</v>
      </c>
      <c r="AG2136" s="91" t="inlineStr">
        <is>
          <t>Normal</t>
        </is>
      </c>
      <c r="AH2136" s="100" t="n">
        <v>0</v>
      </c>
      <c r="AI2136" s="101" t="n">
        <v>0</v>
      </c>
      <c r="AJ2136" s="92" t="inlineStr">
        <is>
          <t>N</t>
        </is>
      </c>
      <c r="AK2136" s="96" t="n"/>
      <c r="AL2136" s="91" t="inlineStr">
        <is>
          <t>n/a</t>
        </is>
      </c>
      <c r="AM2136" s="93" t="n"/>
      <c r="AN2136" s="92" t="inlineStr">
        <is>
          <t>None</t>
        </is>
      </c>
      <c r="AO2136" s="102" t="n">
        <v>0</v>
      </c>
      <c r="AP2136" s="103" t="n">
        <v>0.9</v>
      </c>
      <c r="AQ2136" s="102" t="n">
        <v>56</v>
      </c>
      <c r="AR2136" s="91" t="inlineStr">
        <is>
          <t>N</t>
        </is>
      </c>
      <c r="AS2136" s="104" t="n"/>
      <c r="AT2136" s="92">
        <f>IF(AND(P2136="52-wk high",T2136&gt;=Settings!$B$7),"Y","N")</f>
        <v/>
      </c>
      <c r="AU2136" s="91">
        <f>IF(AND(AD2136&gt;=Settings!$B$8,M2136&gt;0),"Y","N")</f>
        <v/>
      </c>
      <c r="AV2136" s="91">
        <f>IF(OR(AH2136&gt;Settings!$B$9,AI2136&gt;Settings!$B$9),"Y","N")</f>
        <v/>
      </c>
      <c r="AW2136" s="91">
        <f>IF(AJ2136&lt;&gt;"Y","n/a",IF(AND(M2136&gt;0,AK2136&gt;Settings!$B$10),"Y","N"))</f>
        <v/>
      </c>
      <c r="AX2136" s="91">
        <f>IF(AO2136&gt;=Settings!$B$11,"Y","N")</f>
        <v/>
      </c>
      <c r="AY2136" s="99">
        <f>(AT2136="Y")+(AU2136="Y")+(AV2136="Y")+(AW2136="Y")+(AX2136="Y")</f>
        <v/>
      </c>
      <c r="AZ2136" s="94">
        <f>IF(AY2136=0,"None",_xlfn.TEXTJOIN(", ",TRUE(),IF(AT2136="Y","Breakout",""),IF(AU2136="Y","Accumulation",""),IF(AV2136="Y","Institutional buying",""),IF(AW2136="Y","Long buildup",""),IF(AX2136="Y","Momentum leader","")))</f>
        <v/>
      </c>
      <c r="BA2136" s="94">
        <f>IF(BW2136="","","Passes "&amp;AY2136&amp;" of 5 buy-side scans"&amp;IF(G2136="Y","; RED FLAG: filter out using Red flag column",""))</f>
        <v/>
      </c>
      <c r="BB2136" s="91" t="inlineStr">
        <is>
          <t>None</t>
        </is>
      </c>
      <c r="BC2136" s="92" t="inlineStr">
        <is>
          <t>Y</t>
        </is>
      </c>
      <c r="BD2136" s="94" t="inlineStr">
        <is>
          <t>Few traders (&lt;100 unique PAN, 30 days)</t>
        </is>
      </c>
      <c r="BE2136" s="94" t="n"/>
      <c r="BF2136" s="92">
        <f>IF(R2136*100000&gt;=Settings!$B$5,"Y","N")</f>
        <v/>
      </c>
      <c r="BG2136" s="91">
        <f>IF(F2136&gt;Settings!$B$6,"Y","N")</f>
        <v/>
      </c>
      <c r="BH2136" s="97" t="n">
        <v>-20.9</v>
      </c>
      <c r="BI2136" s="96" t="n">
        <v>-6.23</v>
      </c>
      <c r="BJ2136" s="96" t="n">
        <v>-2.15</v>
      </c>
      <c r="BK2136" s="96" t="n">
        <v>0.46</v>
      </c>
      <c r="BL2136" s="96" t="n">
        <v>13.86</v>
      </c>
      <c r="BM2136" s="96" t="n">
        <v>-4.37</v>
      </c>
      <c r="BN2136" s="97" t="n">
        <v>-3.08</v>
      </c>
      <c r="BO2136" s="96" t="n">
        <v>-2.73</v>
      </c>
      <c r="BP2136" s="96" t="n">
        <v>-1.28</v>
      </c>
      <c r="BQ2136" s="96" t="n">
        <v>0.06</v>
      </c>
      <c r="BR2136" s="91" t="inlineStr">
        <is>
          <t>Mixed</t>
        </is>
      </c>
      <c r="BS2136" s="91" t="inlineStr">
        <is>
          <t>None</t>
        </is>
      </c>
      <c r="BT2136" s="96" t="n">
        <v>35.9</v>
      </c>
      <c r="BU2136" s="91" t="inlineStr">
        <is>
          <t>N</t>
        </is>
      </c>
      <c r="BV2136" s="99">
        <f>IF(OR(BF2136&lt;&gt;"Y",BG2136&lt;&gt;"Y"),"",(AND(ISNUMBER(BQ2136),BQ2136&gt;0))+(BR2136="Stacked up")+(AND(ISNUMBER(BH2136),BH2136&gt;=-Settings!$B$17))+(AND(ISNUMBER(BK2136),ISNUMBER(BM2136),BK2136&gt;0,BM2136&gt;0))+(AND(ISNUMBER(AQ2136),AQ2136&gt;=Settings!$B$18))+(AND(ISNUMBER(BT2136),BT2136&gt;=Settings!$B$19,BT2136&lt;=Settings!$B$20))+(AND(ISNUMBER(AS2136),AS2136&gt;0))+(AND(ISNUMBER(T2136),ISNUMBER(M2136),T2136&gt;=Settings!$B$21,M2136&gt;0))+(AND(ISNUMBER(AD2136),ISNUMBER(M2136),AD2136&gt;=Settings!$B$22,M2136&gt;0))+(AY2136&gt;=1))</f>
        <v/>
      </c>
      <c r="BW2136" s="91">
        <f>IF(OR(AY2136=0,BF2136&lt;&gt;"Y",BG2136&lt;&gt;"Y"),"",1+SUMPRODUCT(($A$6:$A$2604=A2136)*($AY$6:$AY$2604&gt;0)*($BF$6:$BF$2604="Y")*($BG$6:$BG$2604="Y")*(($AY$6:$AY$2604&gt;AY2136)+($AY$6:$AY$2604=AY2136)*($AD$6:$AD$2604&gt;AD2136))))</f>
        <v/>
      </c>
    </row>
    <row r="2137" ht="23.85" customHeight="1" s="55">
      <c r="A2137" s="90" t="n">
        <v>46296</v>
      </c>
      <c r="B2137" s="91" t="inlineStr">
        <is>
          <t>AUSOMENT</t>
        </is>
      </c>
      <c r="C2137" s="91" t="inlineStr">
        <is>
          <t>INE218C01016</t>
        </is>
      </c>
      <c r="D2137" s="91" t="n"/>
      <c r="E2137" s="91" t="inlineStr">
        <is>
          <t>None</t>
        </is>
      </c>
      <c r="F2137" s="93" t="n">
        <v>189</v>
      </c>
      <c r="G2137" s="92" t="inlineStr">
        <is>
          <t>N</t>
        </is>
      </c>
      <c r="H2137" s="94" t="n"/>
      <c r="I2137" s="91" t="inlineStr">
        <is>
          <t>N</t>
        </is>
      </c>
      <c r="J2137" s="92">
        <f>IF(K2137="","N","Y")</f>
        <v/>
      </c>
      <c r="K2137" s="94">
        <f>_xlfn.TEXTJOIN("; ",TRUE,IF(P2137="52-wk low","52-wk low",""),IF(AND(AD2137&gt;=Settings!$B$12,M2137&lt;0),"Distribution",""),IF(AND(AJ2137="Y",M2137&lt;0,AK2137&lt;-Settings!$B$13),"Long unwinding",""),IF(AND(AJ2137="Y",M2137&lt;0,AK2137&gt;Settings!$B$13),"Short buildup",""))</f>
        <v/>
      </c>
      <c r="L2137" s="95" t="n">
        <v>139</v>
      </c>
      <c r="M2137" s="96" t="n">
        <v>-1.19</v>
      </c>
      <c r="N2137" s="93" t="n">
        <v>1139</v>
      </c>
      <c r="O2137" s="91" t="inlineStr">
        <is>
          <t>None</t>
        </is>
      </c>
      <c r="P2137" s="91" t="inlineStr">
        <is>
          <t>None</t>
        </is>
      </c>
      <c r="Q2137" s="97" t="n">
        <v>0.02</v>
      </c>
      <c r="R2137" s="96" t="n">
        <v>0.06</v>
      </c>
      <c r="S2137" s="96" t="n">
        <v>0.23</v>
      </c>
      <c r="T2137" s="96" t="n">
        <v>0.27</v>
      </c>
      <c r="U2137" s="96" t="n">
        <v>0.3</v>
      </c>
      <c r="V2137" s="103" t="n">
        <v>1.19</v>
      </c>
      <c r="W2137" s="102" t="n">
        <v>5</v>
      </c>
      <c r="X2137" s="93" t="n"/>
      <c r="Y2137" s="91" t="inlineStr">
        <is>
          <t>None</t>
        </is>
      </c>
      <c r="Z2137" s="99" t="n">
        <v>98.39</v>
      </c>
      <c r="AA2137" s="96" t="n">
        <v>1.25</v>
      </c>
      <c r="AB2137" s="96" t="n">
        <v>1.28</v>
      </c>
      <c r="AC2137" s="96" t="n">
        <v>0.32</v>
      </c>
      <c r="AD2137" s="96" t="n"/>
      <c r="AE2137" s="96" t="n"/>
      <c r="AF2137" s="103" t="n"/>
      <c r="AG2137" s="91" t="inlineStr">
        <is>
          <t>No delivery data</t>
        </is>
      </c>
      <c r="AH2137" s="100" t="n">
        <v>0</v>
      </c>
      <c r="AI2137" s="101" t="n">
        <v>0</v>
      </c>
      <c r="AJ2137" s="92" t="inlineStr">
        <is>
          <t>N</t>
        </is>
      </c>
      <c r="AK2137" s="96" t="n"/>
      <c r="AL2137" s="91" t="inlineStr">
        <is>
          <t>n/a</t>
        </is>
      </c>
      <c r="AM2137" s="93" t="n"/>
      <c r="AN2137" s="92" t="inlineStr">
        <is>
          <t>None</t>
        </is>
      </c>
      <c r="AO2137" s="102" t="n">
        <v>0</v>
      </c>
      <c r="AP2137" s="103" t="n">
        <v>1.52</v>
      </c>
      <c r="AQ2137" s="102" t="n">
        <v>80</v>
      </c>
      <c r="AR2137" s="91" t="inlineStr">
        <is>
          <t>N</t>
        </is>
      </c>
      <c r="AS2137" s="104" t="n"/>
      <c r="AT2137" s="92">
        <f>IF(AND(P2137="52-wk high",T2137&gt;=Settings!$B$7),"Y","N")</f>
        <v/>
      </c>
      <c r="AU2137" s="91">
        <f>IF(AND(AD2137&gt;=Settings!$B$8,M2137&gt;0),"Y","N")</f>
        <v/>
      </c>
      <c r="AV2137" s="91">
        <f>IF(OR(AH2137&gt;Settings!$B$9,AI2137&gt;Settings!$B$9),"Y","N")</f>
        <v/>
      </c>
      <c r="AW2137" s="91">
        <f>IF(AJ2137&lt;&gt;"Y","n/a",IF(AND(M2137&gt;0,AK2137&gt;Settings!$B$10),"Y","N"))</f>
        <v/>
      </c>
      <c r="AX2137" s="91">
        <f>IF(AO2137&gt;=Settings!$B$11,"Y","N")</f>
        <v/>
      </c>
      <c r="AY2137" s="99">
        <f>(AT2137="Y")+(AU2137="Y")+(AV2137="Y")+(AW2137="Y")+(AX2137="Y")</f>
        <v/>
      </c>
      <c r="AZ2137" s="94">
        <f>IF(AY2137=0,"None",_xlfn.TEXTJOIN(", ",TRUE(),IF(AT2137="Y","Breakout",""),IF(AU2137="Y","Accumulation",""),IF(AV2137="Y","Institutional buying",""),IF(AW2137="Y","Long buildup",""),IF(AX2137="Y","Momentum leader","")))</f>
        <v/>
      </c>
      <c r="BA2137" s="94">
        <f>IF(BW2137="","","Passes "&amp;AY2137&amp;" of 5 buy-side scans"&amp;IF(G2137="Y","; RED FLAG: filter out using Red flag column",""))</f>
        <v/>
      </c>
      <c r="BB2137" s="91" t="inlineStr">
        <is>
          <t>None</t>
        </is>
      </c>
      <c r="BC2137" s="92" t="inlineStr">
        <is>
          <t>Y</t>
        </is>
      </c>
      <c r="BD2137" s="94" t="inlineStr">
        <is>
          <t>Few traders (&lt;100 unique PAN, 30 days)</t>
        </is>
      </c>
      <c r="BE2137" s="94" t="n"/>
      <c r="BF2137" s="92">
        <f>IF(R2137*100000&gt;=Settings!$B$5,"Y","N")</f>
        <v/>
      </c>
      <c r="BG2137" s="91">
        <f>IF(F2137&gt;Settings!$B$6,"Y","N")</f>
        <v/>
      </c>
      <c r="BH2137" s="97" t="n">
        <v>-21.91</v>
      </c>
      <c r="BI2137" s="96" t="n">
        <v>-4.57</v>
      </c>
      <c r="BJ2137" s="96" t="n">
        <v>-7.19</v>
      </c>
      <c r="BK2137" s="96" t="n">
        <v>22.17</v>
      </c>
      <c r="BL2137" s="96" t="n">
        <v>40.36</v>
      </c>
      <c r="BM2137" s="96" t="n">
        <v>37.19</v>
      </c>
      <c r="BN2137" s="97" t="n">
        <v>-5.1</v>
      </c>
      <c r="BO2137" s="96" t="n">
        <v>-3.32</v>
      </c>
      <c r="BP2137" s="96" t="n">
        <v>1.51</v>
      </c>
      <c r="BQ2137" s="96" t="n">
        <v>8.68</v>
      </c>
      <c r="BR2137" s="91" t="inlineStr">
        <is>
          <t>Mixed</t>
        </is>
      </c>
      <c r="BS2137" s="91" t="inlineStr">
        <is>
          <t>None</t>
        </is>
      </c>
      <c r="BT2137" s="96" t="n">
        <v>24.2</v>
      </c>
      <c r="BU2137" s="91" t="inlineStr">
        <is>
          <t>N</t>
        </is>
      </c>
      <c r="BV2137" s="99">
        <f>IF(OR(BF2137&lt;&gt;"Y",BG2137&lt;&gt;"Y"),"",(AND(ISNUMBER(BQ2137),BQ2137&gt;0))+(BR2137="Stacked up")+(AND(ISNUMBER(BH2137),BH2137&gt;=-Settings!$B$17))+(AND(ISNUMBER(BK2137),ISNUMBER(BM2137),BK2137&gt;0,BM2137&gt;0))+(AND(ISNUMBER(AQ2137),AQ2137&gt;=Settings!$B$18))+(AND(ISNUMBER(BT2137),BT2137&gt;=Settings!$B$19,BT2137&lt;=Settings!$B$20))+(AND(ISNUMBER(AS2137),AS2137&gt;0))+(AND(ISNUMBER(T2137),ISNUMBER(M2137),T2137&gt;=Settings!$B$21,M2137&gt;0))+(AND(ISNUMBER(AD2137),ISNUMBER(M2137),AD2137&gt;=Settings!$B$22,M2137&gt;0))+(AY2137&gt;=1))</f>
        <v/>
      </c>
      <c r="BW2137" s="91">
        <f>IF(OR(AY2137=0,BF2137&lt;&gt;"Y",BG2137&lt;&gt;"Y"),"",1+SUMPRODUCT(($A$6:$A$2604=A2137)*($AY$6:$AY$2604&gt;0)*($BF$6:$BF$2604="Y")*($BG$6:$BG$2604="Y")*(($AY$6:$AY$2604&gt;AY2137)+($AY$6:$AY$2604=AY2137)*($AD$6:$AD$2604&gt;AD2137))))</f>
        <v/>
      </c>
    </row>
    <row r="2138" ht="23.85" customHeight="1" s="55">
      <c r="A2138" s="90" t="n">
        <v>46296</v>
      </c>
      <c r="B2138" s="91" t="inlineStr">
        <is>
          <t>ASPINWALL</t>
        </is>
      </c>
      <c r="C2138" s="91" t="inlineStr">
        <is>
          <t>INE991I01015</t>
        </is>
      </c>
      <c r="D2138" s="91" t="n"/>
      <c r="E2138" s="91" t="inlineStr">
        <is>
          <t>None</t>
        </is>
      </c>
      <c r="F2138" s="93" t="n">
        <v>188</v>
      </c>
      <c r="G2138" s="92" t="inlineStr">
        <is>
          <t>N</t>
        </is>
      </c>
      <c r="H2138" s="94" t="n"/>
      <c r="I2138" s="91" t="inlineStr">
        <is>
          <t>N</t>
        </is>
      </c>
      <c r="J2138" s="92">
        <f>IF(K2138="","N","Y")</f>
        <v/>
      </c>
      <c r="K2138" s="94">
        <f>_xlfn.TEXTJOIN("; ",TRUE,IF(P2138="52-wk low","52-wk low",""),IF(AND(AD2138&gt;=Settings!$B$12,M2138&lt;0),"Distribution",""),IF(AND(AJ2138="Y",M2138&lt;0,AK2138&lt;-Settings!$B$13),"Long unwinding",""),IF(AND(AJ2138="Y",M2138&lt;0,AK2138&gt;Settings!$B$13),"Short buildup",""))</f>
        <v/>
      </c>
      <c r="L2138" s="95" t="n">
        <v>240.1</v>
      </c>
      <c r="M2138" s="96" t="n">
        <v>-0.72</v>
      </c>
      <c r="N2138" s="93" t="n">
        <v>891</v>
      </c>
      <c r="O2138" s="91" t="inlineStr">
        <is>
          <t>None</t>
        </is>
      </c>
      <c r="P2138" s="91" t="inlineStr">
        <is>
          <t>None</t>
        </is>
      </c>
      <c r="Q2138" s="97" t="n">
        <v>0.23</v>
      </c>
      <c r="R2138" s="96" t="n">
        <v>0.03</v>
      </c>
      <c r="S2138" s="96" t="n">
        <v>11.2</v>
      </c>
      <c r="T2138" s="96" t="n">
        <v>10.14</v>
      </c>
      <c r="U2138" s="96" t="n">
        <v>7.52</v>
      </c>
      <c r="V2138" s="103" t="n">
        <v>0.97</v>
      </c>
      <c r="W2138" s="102" t="n">
        <v>5</v>
      </c>
      <c r="X2138" s="93" t="n"/>
      <c r="Y2138" s="91" t="inlineStr">
        <is>
          <t>None</t>
        </is>
      </c>
      <c r="Z2138" s="99" t="n">
        <v>75.45</v>
      </c>
      <c r="AA2138" s="96" t="n">
        <v>0.97</v>
      </c>
      <c r="AB2138" s="96" t="n">
        <v>0.98</v>
      </c>
      <c r="AC2138" s="96" t="n">
        <v>10.83</v>
      </c>
      <c r="AD2138" s="96" t="n">
        <v>10.29</v>
      </c>
      <c r="AE2138" s="96" t="n">
        <v>8.119999999999999</v>
      </c>
      <c r="AF2138" s="103" t="n">
        <v>1.1</v>
      </c>
      <c r="AG2138" s="91" t="inlineStr">
        <is>
          <t>Normal</t>
        </is>
      </c>
      <c r="AH2138" s="100" t="n">
        <v>0</v>
      </c>
      <c r="AI2138" s="101" t="n">
        <v>0</v>
      </c>
      <c r="AJ2138" s="92" t="inlineStr">
        <is>
          <t>N</t>
        </is>
      </c>
      <c r="AK2138" s="96" t="n"/>
      <c r="AL2138" s="91" t="inlineStr">
        <is>
          <t>n/a</t>
        </is>
      </c>
      <c r="AM2138" s="93" t="n"/>
      <c r="AN2138" s="92" t="inlineStr">
        <is>
          <t>None</t>
        </is>
      </c>
      <c r="AO2138" s="102" t="n">
        <v>0</v>
      </c>
      <c r="AP2138" s="103" t="n">
        <v>0.87</v>
      </c>
      <c r="AQ2138" s="102" t="n">
        <v>55</v>
      </c>
      <c r="AR2138" s="91" t="inlineStr">
        <is>
          <t>N</t>
        </is>
      </c>
      <c r="AS2138" s="104" t="n"/>
      <c r="AT2138" s="92">
        <f>IF(AND(P2138="52-wk high",T2138&gt;=Settings!$B$7),"Y","N")</f>
        <v/>
      </c>
      <c r="AU2138" s="91">
        <f>IF(AND(AD2138&gt;=Settings!$B$8,M2138&gt;0),"Y","N")</f>
        <v/>
      </c>
      <c r="AV2138" s="91">
        <f>IF(OR(AH2138&gt;Settings!$B$9,AI2138&gt;Settings!$B$9),"Y","N")</f>
        <v/>
      </c>
      <c r="AW2138" s="91">
        <f>IF(AJ2138&lt;&gt;"Y","n/a",IF(AND(M2138&gt;0,AK2138&gt;Settings!$B$10),"Y","N"))</f>
        <v/>
      </c>
      <c r="AX2138" s="91">
        <f>IF(AO2138&gt;=Settings!$B$11,"Y","N")</f>
        <v/>
      </c>
      <c r="AY2138" s="99">
        <f>(AT2138="Y")+(AU2138="Y")+(AV2138="Y")+(AW2138="Y")+(AX2138="Y")</f>
        <v/>
      </c>
      <c r="AZ2138" s="94">
        <f>IF(AY2138=0,"None",_xlfn.TEXTJOIN(", ",TRUE(),IF(AT2138="Y","Breakout",""),IF(AU2138="Y","Accumulation",""),IF(AV2138="Y","Institutional buying",""),IF(AW2138="Y","Long buildup",""),IF(AX2138="Y","Momentum leader","")))</f>
        <v/>
      </c>
      <c r="BA2138" s="94">
        <f>IF(BW2138="","","Passes "&amp;AY2138&amp;" of 5 buy-side scans"&amp;IF(G2138="Y","; RED FLAG: filter out using Red flag column",""))</f>
        <v/>
      </c>
      <c r="BB2138" s="91" t="inlineStr">
        <is>
          <t>None</t>
        </is>
      </c>
      <c r="BC2138" s="92" t="inlineStr">
        <is>
          <t>Y</t>
        </is>
      </c>
      <c r="BD2138" s="94" t="inlineStr">
        <is>
          <t>Few traders (&lt;100 unique PAN, 30 days)</t>
        </is>
      </c>
      <c r="BE2138" s="94" t="n"/>
      <c r="BF2138" s="92">
        <f>IF(R2138*100000&gt;=Settings!$B$5,"Y","N")</f>
        <v/>
      </c>
      <c r="BG2138" s="91">
        <f>IF(F2138&gt;Settings!$B$6,"Y","N")</f>
        <v/>
      </c>
      <c r="BH2138" s="97" t="n">
        <v>-19.91</v>
      </c>
      <c r="BI2138" s="96" t="n">
        <v>-7.28</v>
      </c>
      <c r="BJ2138" s="96" t="n">
        <v>-7.67</v>
      </c>
      <c r="BK2138" s="96" t="n">
        <v>-5.94</v>
      </c>
      <c r="BL2138" s="96" t="n">
        <v>12.68</v>
      </c>
      <c r="BM2138" s="96" t="n">
        <v>-8.970000000000001</v>
      </c>
      <c r="BN2138" s="97" t="n">
        <v>-4</v>
      </c>
      <c r="BO2138" s="96" t="n">
        <v>-3.77</v>
      </c>
      <c r="BP2138" s="96" t="n">
        <v>-2.36</v>
      </c>
      <c r="BQ2138" s="96" t="n">
        <v>-1.73</v>
      </c>
      <c r="BR2138" s="91" t="inlineStr">
        <is>
          <t>Mixed</t>
        </is>
      </c>
      <c r="BS2138" s="91" t="inlineStr">
        <is>
          <t>None</t>
        </is>
      </c>
      <c r="BT2138" s="96" t="n">
        <v>33.1</v>
      </c>
      <c r="BU2138" s="91" t="inlineStr">
        <is>
          <t>N</t>
        </is>
      </c>
      <c r="BV2138" s="99">
        <f>IF(OR(BF2138&lt;&gt;"Y",BG2138&lt;&gt;"Y"),"",(AND(ISNUMBER(BQ2138),BQ2138&gt;0))+(BR2138="Stacked up")+(AND(ISNUMBER(BH2138),BH2138&gt;=-Settings!$B$17))+(AND(ISNUMBER(BK2138),ISNUMBER(BM2138),BK2138&gt;0,BM2138&gt;0))+(AND(ISNUMBER(AQ2138),AQ2138&gt;=Settings!$B$18))+(AND(ISNUMBER(BT2138),BT2138&gt;=Settings!$B$19,BT2138&lt;=Settings!$B$20))+(AND(ISNUMBER(AS2138),AS2138&gt;0))+(AND(ISNUMBER(T2138),ISNUMBER(M2138),T2138&gt;=Settings!$B$21,M2138&gt;0))+(AND(ISNUMBER(AD2138),ISNUMBER(M2138),AD2138&gt;=Settings!$B$22,M2138&gt;0))+(AY2138&gt;=1))</f>
        <v/>
      </c>
      <c r="BW2138" s="91">
        <f>IF(OR(AY2138=0,BF2138&lt;&gt;"Y",BG2138&lt;&gt;"Y"),"",1+SUMPRODUCT(($A$6:$A$2604=A2138)*($AY$6:$AY$2604&gt;0)*($BF$6:$BF$2604="Y")*($BG$6:$BG$2604="Y")*(($AY$6:$AY$2604&gt;AY2138)+($AY$6:$AY$2604=AY2138)*($AD$6:$AD$2604&gt;AD2138))))</f>
        <v/>
      </c>
    </row>
    <row r="2139" ht="23.85" customHeight="1" s="55">
      <c r="A2139" s="90" t="n">
        <v>46296</v>
      </c>
      <c r="B2139" s="91" t="inlineStr">
        <is>
          <t>DRCSYSTEMS</t>
        </is>
      </c>
      <c r="C2139" s="91" t="inlineStr">
        <is>
          <t>INE03RS01027</t>
        </is>
      </c>
      <c r="D2139" s="91" t="n"/>
      <c r="E2139" s="91" t="inlineStr">
        <is>
          <t>None</t>
        </is>
      </c>
      <c r="F2139" s="93" t="n">
        <v>188</v>
      </c>
      <c r="G2139" s="92" t="inlineStr">
        <is>
          <t>N</t>
        </is>
      </c>
      <c r="H2139" s="94" t="n"/>
      <c r="I2139" s="91" t="inlineStr">
        <is>
          <t>N</t>
        </is>
      </c>
      <c r="J2139" s="92">
        <f>IF(K2139="","N","Y")</f>
        <v/>
      </c>
      <c r="K2139" s="94">
        <f>_xlfn.TEXTJOIN("; ",TRUE,IF(P2139="52-wk low","52-wk low",""),IF(AND(AD2139&gt;=Settings!$B$12,M2139&lt;0),"Distribution",""),IF(AND(AJ2139="Y",M2139&lt;0,AK2139&lt;-Settings!$B$13),"Long unwinding",""),IF(AND(AJ2139="Y",M2139&lt;0,AK2139&gt;Settings!$B$13),"Short buildup",""))</f>
        <v/>
      </c>
      <c r="L2139" s="95" t="n">
        <v>13.02</v>
      </c>
      <c r="M2139" s="96" t="n">
        <v>-0.99</v>
      </c>
      <c r="N2139" s="93" t="n">
        <v>1043</v>
      </c>
      <c r="O2139" s="91" t="inlineStr">
        <is>
          <t>None</t>
        </is>
      </c>
      <c r="P2139" s="91" t="inlineStr">
        <is>
          <t>None</t>
        </is>
      </c>
      <c r="Q2139" s="97" t="n">
        <v>1.53</v>
      </c>
      <c r="R2139" s="96" t="n">
        <v>0.6</v>
      </c>
      <c r="S2139" s="96" t="n">
        <v>2.85</v>
      </c>
      <c r="T2139" s="96" t="n">
        <v>2.8</v>
      </c>
      <c r="U2139" s="96" t="n">
        <v>3.07</v>
      </c>
      <c r="V2139" s="103" t="n">
        <v>1.18</v>
      </c>
      <c r="W2139" s="102" t="n">
        <v>7</v>
      </c>
      <c r="X2139" s="93" t="n"/>
      <c r="Y2139" s="91" t="inlineStr">
        <is>
          <t>None</t>
        </is>
      </c>
      <c r="Z2139" s="99" t="n">
        <v>69.09</v>
      </c>
      <c r="AA2139" s="96" t="n">
        <v>0.95</v>
      </c>
      <c r="AB2139" s="96" t="n">
        <v>0.95</v>
      </c>
      <c r="AC2139" s="96" t="n">
        <v>2.78</v>
      </c>
      <c r="AD2139" s="96" t="n">
        <v>2.7</v>
      </c>
      <c r="AE2139" s="96" t="n">
        <v>2.93</v>
      </c>
      <c r="AF2139" s="103" t="n">
        <v>0.98</v>
      </c>
      <c r="AG2139" s="91" t="inlineStr">
        <is>
          <t>Normal</t>
        </is>
      </c>
      <c r="AH2139" s="100" t="n">
        <v>0</v>
      </c>
      <c r="AI2139" s="101" t="n">
        <v>0</v>
      </c>
      <c r="AJ2139" s="92" t="inlineStr">
        <is>
          <t>N</t>
        </is>
      </c>
      <c r="AK2139" s="96" t="n"/>
      <c r="AL2139" s="91" t="inlineStr">
        <is>
          <t>n/a</t>
        </is>
      </c>
      <c r="AM2139" s="93" t="n"/>
      <c r="AN2139" s="92" t="inlineStr">
        <is>
          <t>None</t>
        </is>
      </c>
      <c r="AO2139" s="102" t="n">
        <v>0</v>
      </c>
      <c r="AP2139" s="103" t="n">
        <v>0.55</v>
      </c>
      <c r="AQ2139" s="102" t="n">
        <v>10</v>
      </c>
      <c r="AR2139" s="91" t="inlineStr">
        <is>
          <t>N</t>
        </is>
      </c>
      <c r="AS2139" s="104" t="n"/>
      <c r="AT2139" s="92">
        <f>IF(AND(P2139="52-wk high",T2139&gt;=Settings!$B$7),"Y","N")</f>
        <v/>
      </c>
      <c r="AU2139" s="91">
        <f>IF(AND(AD2139&gt;=Settings!$B$8,M2139&gt;0),"Y","N")</f>
        <v/>
      </c>
      <c r="AV2139" s="91">
        <f>IF(OR(AH2139&gt;Settings!$B$9,AI2139&gt;Settings!$B$9),"Y","N")</f>
        <v/>
      </c>
      <c r="AW2139" s="91">
        <f>IF(AJ2139&lt;&gt;"Y","n/a",IF(AND(M2139&gt;0,AK2139&gt;Settings!$B$10),"Y","N"))</f>
        <v/>
      </c>
      <c r="AX2139" s="91">
        <f>IF(AO2139&gt;=Settings!$B$11,"Y","N")</f>
        <v/>
      </c>
      <c r="AY2139" s="99">
        <f>(AT2139="Y")+(AU2139="Y")+(AV2139="Y")+(AW2139="Y")+(AX2139="Y")</f>
        <v/>
      </c>
      <c r="AZ2139" s="94">
        <f>IF(AY2139=0,"None",_xlfn.TEXTJOIN(", ",TRUE(),IF(AT2139="Y","Breakout",""),IF(AU2139="Y","Accumulation",""),IF(AV2139="Y","Institutional buying",""),IF(AW2139="Y","Long buildup",""),IF(AX2139="Y","Momentum leader","")))</f>
        <v/>
      </c>
      <c r="BA2139" s="94">
        <f>IF(BW2139="","","Passes "&amp;AY2139&amp;" of 5 buy-side scans"&amp;IF(G2139="Y","; RED FLAG: filter out using Red flag column",""))</f>
        <v/>
      </c>
      <c r="BB2139" s="91" t="inlineStr">
        <is>
          <t>None</t>
        </is>
      </c>
      <c r="BC2139" s="92" t="inlineStr">
        <is>
          <t>N</t>
        </is>
      </c>
      <c r="BD2139" s="94" t="n"/>
      <c r="BE2139" s="94" t="n"/>
      <c r="BF2139" s="92">
        <f>IF(R2139*100000&gt;=Settings!$B$5,"Y","N")</f>
        <v/>
      </c>
      <c r="BG2139" s="91">
        <f>IF(F2139&gt;Settings!$B$6,"Y","N")</f>
        <v/>
      </c>
      <c r="BH2139" s="97" t="n">
        <v>-39.41</v>
      </c>
      <c r="BI2139" s="96" t="n">
        <v>3.75</v>
      </c>
      <c r="BJ2139" s="96" t="n">
        <v>-5.38</v>
      </c>
      <c r="BK2139" s="96" t="n">
        <v>-7.53</v>
      </c>
      <c r="BL2139" s="96" t="n">
        <v>-14.23</v>
      </c>
      <c r="BM2139" s="96" t="n">
        <v>-36.49</v>
      </c>
      <c r="BN2139" s="97" t="n">
        <v>1.71</v>
      </c>
      <c r="BO2139" s="96" t="n">
        <v>-0.52</v>
      </c>
      <c r="BP2139" s="96" t="n">
        <v>-4.68</v>
      </c>
      <c r="BQ2139" s="96" t="n">
        <v>-11.94</v>
      </c>
      <c r="BR2139" s="91" t="inlineStr">
        <is>
          <t>Mixed</t>
        </is>
      </c>
      <c r="BS2139" s="91" t="inlineStr">
        <is>
          <t>None</t>
        </is>
      </c>
      <c r="BT2139" s="96" t="n">
        <v>56</v>
      </c>
      <c r="BU2139" s="91" t="inlineStr">
        <is>
          <t>N</t>
        </is>
      </c>
      <c r="BV2139" s="99">
        <f>IF(OR(BF2139&lt;&gt;"Y",BG2139&lt;&gt;"Y"),"",(AND(ISNUMBER(BQ2139),BQ2139&gt;0))+(BR2139="Stacked up")+(AND(ISNUMBER(BH2139),BH2139&gt;=-Settings!$B$17))+(AND(ISNUMBER(BK2139),ISNUMBER(BM2139),BK2139&gt;0,BM2139&gt;0))+(AND(ISNUMBER(AQ2139),AQ2139&gt;=Settings!$B$18))+(AND(ISNUMBER(BT2139),BT2139&gt;=Settings!$B$19,BT2139&lt;=Settings!$B$20))+(AND(ISNUMBER(AS2139),AS2139&gt;0))+(AND(ISNUMBER(T2139),ISNUMBER(M2139),T2139&gt;=Settings!$B$21,M2139&gt;0))+(AND(ISNUMBER(AD2139),ISNUMBER(M2139),AD2139&gt;=Settings!$B$22,M2139&gt;0))+(AY2139&gt;=1))</f>
        <v/>
      </c>
      <c r="BW2139" s="91">
        <f>IF(OR(AY2139=0,BF2139&lt;&gt;"Y",BG2139&lt;&gt;"Y"),"",1+SUMPRODUCT(($A$6:$A$2604=A2139)*($AY$6:$AY$2604&gt;0)*($BF$6:$BF$2604="Y")*($BG$6:$BG$2604="Y")*(($AY$6:$AY$2604&gt;AY2139)+($AY$6:$AY$2604=AY2139)*($AD$6:$AD$2604&gt;AD2139))))</f>
        <v/>
      </c>
    </row>
    <row r="2140" ht="23.85" customHeight="1" s="55">
      <c r="A2140" s="90" t="n">
        <v>46296</v>
      </c>
      <c r="B2140" s="91" t="inlineStr">
        <is>
          <t>NTCIND</t>
        </is>
      </c>
      <c r="C2140" s="91" t="inlineStr">
        <is>
          <t>INE920C01017</t>
        </is>
      </c>
      <c r="D2140" s="91" t="n"/>
      <c r="E2140" s="91" t="inlineStr">
        <is>
          <t>None</t>
        </is>
      </c>
      <c r="F2140" s="93" t="n">
        <v>188</v>
      </c>
      <c r="G2140" s="92" t="inlineStr">
        <is>
          <t>N</t>
        </is>
      </c>
      <c r="H2140" s="94" t="n"/>
      <c r="I2140" s="91" t="inlineStr">
        <is>
          <t>N</t>
        </is>
      </c>
      <c r="J2140" s="92">
        <f>IF(K2140="","N","Y")</f>
        <v/>
      </c>
      <c r="K2140" s="94">
        <f>_xlfn.TEXTJOIN("; ",TRUE,IF(P2140="52-wk low","52-wk low",""),IF(AND(AD2140&gt;=Settings!$B$12,M2140&lt;0),"Distribution",""),IF(AND(AJ2140="Y",M2140&lt;0,AK2140&lt;-Settings!$B$13),"Long unwinding",""),IF(AND(AJ2140="Y",M2140&lt;0,AK2140&gt;Settings!$B$13),"Short buildup",""))</f>
        <v/>
      </c>
      <c r="L2140" s="95" t="n">
        <v>129.51</v>
      </c>
      <c r="M2140" s="96" t="n">
        <v>-3.74</v>
      </c>
      <c r="N2140" s="93" t="n">
        <v>2291</v>
      </c>
      <c r="O2140" s="91" t="inlineStr">
        <is>
          <t>None</t>
        </is>
      </c>
      <c r="P2140" s="91" t="inlineStr">
        <is>
          <t>None</t>
        </is>
      </c>
      <c r="Q2140" s="97" t="n">
        <v>0.01</v>
      </c>
      <c r="R2140" s="96" t="n">
        <v>0.02</v>
      </c>
      <c r="S2140" s="96" t="n">
        <v>0.36</v>
      </c>
      <c r="T2140" s="96" t="n"/>
      <c r="U2140" s="96" t="n"/>
      <c r="V2140" s="103" t="n"/>
      <c r="W2140" s="102" t="n"/>
      <c r="X2140" s="93" t="n"/>
      <c r="Y2140" s="91" t="inlineStr">
        <is>
          <t>None</t>
        </is>
      </c>
      <c r="Z2140" s="99" t="n">
        <v>87.13</v>
      </c>
      <c r="AA2140" s="96" t="n">
        <v>1.03</v>
      </c>
      <c r="AB2140" s="96" t="n"/>
      <c r="AC2140" s="96" t="n">
        <v>0.36</v>
      </c>
      <c r="AD2140" s="96" t="n"/>
      <c r="AE2140" s="96" t="n"/>
      <c r="AF2140" s="103" t="n"/>
      <c r="AG2140" s="91" t="n"/>
      <c r="AH2140" s="100" t="n">
        <v>0</v>
      </c>
      <c r="AI2140" s="101" t="n">
        <v>0</v>
      </c>
      <c r="AJ2140" s="92" t="inlineStr">
        <is>
          <t>N</t>
        </is>
      </c>
      <c r="AK2140" s="96" t="n"/>
      <c r="AL2140" s="91" t="inlineStr">
        <is>
          <t>n/a</t>
        </is>
      </c>
      <c r="AM2140" s="93" t="n"/>
      <c r="AN2140" s="92" t="inlineStr">
        <is>
          <t>None</t>
        </is>
      </c>
      <c r="AO2140" s="102" t="n">
        <v>0</v>
      </c>
      <c r="AP2140" s="103" t="n"/>
      <c r="AQ2140" s="102" t="n"/>
      <c r="AR2140" s="91" t="inlineStr">
        <is>
          <t>N</t>
        </is>
      </c>
      <c r="AS2140" s="104" t="n"/>
      <c r="AT2140" s="92">
        <f>IF(AND(P2140="52-wk high",T2140&gt;=Settings!$B$7),"Y","N")</f>
        <v/>
      </c>
      <c r="AU2140" s="91">
        <f>IF(AND(AD2140&gt;=Settings!$B$8,M2140&gt;0),"Y","N")</f>
        <v/>
      </c>
      <c r="AV2140" s="91">
        <f>IF(OR(AH2140&gt;Settings!$B$9,AI2140&gt;Settings!$B$9),"Y","N")</f>
        <v/>
      </c>
      <c r="AW2140" s="91">
        <f>IF(AJ2140&lt;&gt;"Y","n/a",IF(AND(M2140&gt;0,AK2140&gt;Settings!$B$10),"Y","N"))</f>
        <v/>
      </c>
      <c r="AX2140" s="91">
        <f>IF(AO2140&gt;=Settings!$B$11,"Y","N")</f>
        <v/>
      </c>
      <c r="AY2140" s="99">
        <f>(AT2140="Y")+(AU2140="Y")+(AV2140="Y")+(AW2140="Y")+(AX2140="Y")</f>
        <v/>
      </c>
      <c r="AZ2140" s="94">
        <f>IF(AY2140=0,"None",_xlfn.TEXTJOIN(", ",TRUE(),IF(AT2140="Y","Breakout",""),IF(AU2140="Y","Accumulation",""),IF(AV2140="Y","Institutional buying",""),IF(AW2140="Y","Long buildup",""),IF(AX2140="Y","Momentum leader","")))</f>
        <v/>
      </c>
      <c r="BA2140" s="94">
        <f>IF(BW2140="","","Passes "&amp;AY2140&amp;" of 5 buy-side scans"&amp;IF(G2140="Y","; RED FLAG: filter out using Red flag column",""))</f>
        <v/>
      </c>
      <c r="BB2140" s="91" t="inlineStr">
        <is>
          <t>None</t>
        </is>
      </c>
      <c r="BC2140" s="92" t="inlineStr">
        <is>
          <t>Y</t>
        </is>
      </c>
      <c r="BD2140" s="94" t="inlineStr">
        <is>
          <t>Few traders (&lt;100 unique PAN, 30 days)</t>
        </is>
      </c>
      <c r="BE2140" s="94" t="n"/>
      <c r="BF2140" s="92">
        <f>IF(R2140*100000&gt;=Settings!$B$5,"Y","N")</f>
        <v/>
      </c>
      <c r="BG2140" s="91">
        <f>IF(F2140&gt;Settings!$B$6,"Y","N")</f>
        <v/>
      </c>
      <c r="BH2140" s="97" t="n">
        <v>-16.45</v>
      </c>
      <c r="BI2140" s="96" t="n">
        <v>-6.84</v>
      </c>
      <c r="BJ2140" s="96" t="n">
        <v>-2.78</v>
      </c>
      <c r="BK2140" s="96" t="n"/>
      <c r="BL2140" s="96" t="n"/>
      <c r="BM2140" s="96" t="n"/>
      <c r="BN2140" s="97" t="n">
        <v>-4.22</v>
      </c>
      <c r="BO2140" s="96" t="n"/>
      <c r="BP2140" s="96" t="n"/>
      <c r="BQ2140" s="96" t="n"/>
      <c r="BR2140" s="91" t="n"/>
      <c r="BS2140" s="91" t="n"/>
      <c r="BT2140" s="96" t="n">
        <v>38.7</v>
      </c>
      <c r="BU2140" s="91" t="n"/>
      <c r="BV2140" s="99">
        <f>IF(OR(BF2140&lt;&gt;"Y",BG2140&lt;&gt;"Y"),"",(AND(ISNUMBER(BQ2140),BQ2140&gt;0))+(BR2140="Stacked up")+(AND(ISNUMBER(BH2140),BH2140&gt;=-Settings!$B$17))+(AND(ISNUMBER(BK2140),ISNUMBER(BM2140),BK2140&gt;0,BM2140&gt;0))+(AND(ISNUMBER(AQ2140),AQ2140&gt;=Settings!$B$18))+(AND(ISNUMBER(BT2140),BT2140&gt;=Settings!$B$19,BT2140&lt;=Settings!$B$20))+(AND(ISNUMBER(AS2140),AS2140&gt;0))+(AND(ISNUMBER(T2140),ISNUMBER(M2140),T2140&gt;=Settings!$B$21,M2140&gt;0))+(AND(ISNUMBER(AD2140),ISNUMBER(M2140),AD2140&gt;=Settings!$B$22,M2140&gt;0))+(AY2140&gt;=1))</f>
        <v/>
      </c>
      <c r="BW2140" s="91">
        <f>IF(OR(AY2140=0,BF2140&lt;&gt;"Y",BG2140&lt;&gt;"Y"),"",1+SUMPRODUCT(($A$6:$A$2604=A2140)*($AY$6:$AY$2604&gt;0)*($BF$6:$BF$2604="Y")*($BG$6:$BG$2604="Y")*(($AY$6:$AY$2604&gt;AY2140)+($AY$6:$AY$2604=AY2140)*($AD$6:$AD$2604&gt;AD2140))))</f>
        <v/>
      </c>
    </row>
    <row r="2141" ht="23.85" customHeight="1" s="55">
      <c r="A2141" s="90" t="n">
        <v>46296</v>
      </c>
      <c r="B2141" s="91" t="inlineStr">
        <is>
          <t>WATERBASE</t>
        </is>
      </c>
      <c r="C2141" s="91" t="inlineStr">
        <is>
          <t>INE054C01015</t>
        </is>
      </c>
      <c r="D2141" s="91" t="n"/>
      <c r="E2141" s="91" t="inlineStr">
        <is>
          <t>None</t>
        </is>
      </c>
      <c r="F2141" s="93" t="n">
        <v>188</v>
      </c>
      <c r="G2141" s="92" t="inlineStr">
        <is>
          <t>N</t>
        </is>
      </c>
      <c r="H2141" s="94" t="n"/>
      <c r="I2141" s="91" t="inlineStr">
        <is>
          <t>N</t>
        </is>
      </c>
      <c r="J2141" s="92">
        <f>IF(K2141="","N","Y")</f>
        <v/>
      </c>
      <c r="K2141" s="94">
        <f>_xlfn.TEXTJOIN("; ",TRUE,IF(P2141="52-wk low","52-wk low",""),IF(AND(AD2141&gt;=Settings!$B$12,M2141&lt;0),"Distribution",""),IF(AND(AJ2141="Y",M2141&lt;0,AK2141&lt;-Settings!$B$13),"Long unwinding",""),IF(AND(AJ2141="Y",M2141&lt;0,AK2141&gt;Settings!$B$13),"Short buildup",""))</f>
        <v/>
      </c>
      <c r="L2141" s="95" t="n">
        <v>45.4</v>
      </c>
      <c r="M2141" s="96" t="n">
        <v>-2.78</v>
      </c>
      <c r="N2141" s="93" t="n">
        <v>2000</v>
      </c>
      <c r="O2141" s="91" t="inlineStr">
        <is>
          <t>None</t>
        </is>
      </c>
      <c r="P2141" s="91" t="inlineStr">
        <is>
          <t>None</t>
        </is>
      </c>
      <c r="Q2141" s="97" t="n">
        <v>0.22</v>
      </c>
      <c r="R2141" s="96" t="n">
        <v>0.21</v>
      </c>
      <c r="S2141" s="96" t="n">
        <v>1.06</v>
      </c>
      <c r="T2141" s="96" t="n"/>
      <c r="U2141" s="96" t="n"/>
      <c r="V2141" s="103" t="n"/>
      <c r="W2141" s="102" t="n"/>
      <c r="X2141" s="93" t="n"/>
      <c r="Y2141" s="91" t="inlineStr">
        <is>
          <t>None</t>
        </is>
      </c>
      <c r="Z2141" s="99" t="n">
        <v>67.72</v>
      </c>
      <c r="AA2141" s="96" t="n">
        <v>0.9399999999999999</v>
      </c>
      <c r="AB2141" s="96" t="n"/>
      <c r="AC2141" s="96" t="n">
        <v>1.01</v>
      </c>
      <c r="AD2141" s="96" t="n"/>
      <c r="AE2141" s="96" t="n"/>
      <c r="AF2141" s="103" t="n"/>
      <c r="AG2141" s="91" t="n"/>
      <c r="AH2141" s="100" t="n">
        <v>0</v>
      </c>
      <c r="AI2141" s="101" t="n">
        <v>0</v>
      </c>
      <c r="AJ2141" s="92" t="inlineStr">
        <is>
          <t>N</t>
        </is>
      </c>
      <c r="AK2141" s="96" t="n"/>
      <c r="AL2141" s="91" t="inlineStr">
        <is>
          <t>n/a</t>
        </is>
      </c>
      <c r="AM2141" s="93" t="n"/>
      <c r="AN2141" s="92" t="inlineStr">
        <is>
          <t>None</t>
        </is>
      </c>
      <c r="AO2141" s="102" t="n">
        <v>0</v>
      </c>
      <c r="AP2141" s="103" t="n"/>
      <c r="AQ2141" s="102" t="n"/>
      <c r="AR2141" s="91" t="inlineStr">
        <is>
          <t>N</t>
        </is>
      </c>
      <c r="AS2141" s="104" t="n"/>
      <c r="AT2141" s="92">
        <f>IF(AND(P2141="52-wk high",T2141&gt;=Settings!$B$7),"Y","N")</f>
        <v/>
      </c>
      <c r="AU2141" s="91">
        <f>IF(AND(AD2141&gt;=Settings!$B$8,M2141&gt;0),"Y","N")</f>
        <v/>
      </c>
      <c r="AV2141" s="91">
        <f>IF(OR(AH2141&gt;Settings!$B$9,AI2141&gt;Settings!$B$9),"Y","N")</f>
        <v/>
      </c>
      <c r="AW2141" s="91">
        <f>IF(AJ2141&lt;&gt;"Y","n/a",IF(AND(M2141&gt;0,AK2141&gt;Settings!$B$10),"Y","N"))</f>
        <v/>
      </c>
      <c r="AX2141" s="91">
        <f>IF(AO2141&gt;=Settings!$B$11,"Y","N")</f>
        <v/>
      </c>
      <c r="AY2141" s="99">
        <f>(AT2141="Y")+(AU2141="Y")+(AV2141="Y")+(AW2141="Y")+(AX2141="Y")</f>
        <v/>
      </c>
      <c r="AZ2141" s="94">
        <f>IF(AY2141=0,"None",_xlfn.TEXTJOIN(", ",TRUE(),IF(AT2141="Y","Breakout",""),IF(AU2141="Y","Accumulation",""),IF(AV2141="Y","Institutional buying",""),IF(AW2141="Y","Long buildup",""),IF(AX2141="Y","Momentum leader","")))</f>
        <v/>
      </c>
      <c r="BA2141" s="94">
        <f>IF(BW2141="","","Passes "&amp;AY2141&amp;" of 5 buy-side scans"&amp;IF(G2141="Y","; RED FLAG: filter out using Red flag column",""))</f>
        <v/>
      </c>
      <c r="BB2141" s="91" t="inlineStr">
        <is>
          <t>None</t>
        </is>
      </c>
      <c r="BC2141" s="92" t="inlineStr">
        <is>
          <t>N</t>
        </is>
      </c>
      <c r="BD2141" s="94" t="n"/>
      <c r="BE2141" s="94" t="n"/>
      <c r="BF2141" s="92">
        <f>IF(R2141*100000&gt;=Settings!$B$5,"Y","N")</f>
        <v/>
      </c>
      <c r="BG2141" s="91">
        <f>IF(F2141&gt;Settings!$B$6,"Y","N")</f>
        <v/>
      </c>
      <c r="BH2141" s="97" t="n">
        <v>-15.93</v>
      </c>
      <c r="BI2141" s="96" t="n">
        <v>0.09</v>
      </c>
      <c r="BJ2141" s="96" t="n">
        <v>-5.46</v>
      </c>
      <c r="BK2141" s="96" t="n"/>
      <c r="BL2141" s="96" t="n"/>
      <c r="BM2141" s="96" t="n"/>
      <c r="BN2141" s="97" t="n">
        <v>-2.22</v>
      </c>
      <c r="BO2141" s="96" t="n"/>
      <c r="BP2141" s="96" t="n"/>
      <c r="BQ2141" s="96" t="n"/>
      <c r="BR2141" s="91" t="n"/>
      <c r="BS2141" s="91" t="n"/>
      <c r="BT2141" s="96" t="n">
        <v>42.8</v>
      </c>
      <c r="BU2141" s="91" t="n"/>
      <c r="BV2141" s="99">
        <f>IF(OR(BF2141&lt;&gt;"Y",BG2141&lt;&gt;"Y"),"",(AND(ISNUMBER(BQ2141),BQ2141&gt;0))+(BR2141="Stacked up")+(AND(ISNUMBER(BH2141),BH2141&gt;=-Settings!$B$17))+(AND(ISNUMBER(BK2141),ISNUMBER(BM2141),BK2141&gt;0,BM2141&gt;0))+(AND(ISNUMBER(AQ2141),AQ2141&gt;=Settings!$B$18))+(AND(ISNUMBER(BT2141),BT2141&gt;=Settings!$B$19,BT2141&lt;=Settings!$B$20))+(AND(ISNUMBER(AS2141),AS2141&gt;0))+(AND(ISNUMBER(T2141),ISNUMBER(M2141),T2141&gt;=Settings!$B$21,M2141&gt;0))+(AND(ISNUMBER(AD2141),ISNUMBER(M2141),AD2141&gt;=Settings!$B$22,M2141&gt;0))+(AY2141&gt;=1))</f>
        <v/>
      </c>
      <c r="BW2141" s="91">
        <f>IF(OR(AY2141=0,BF2141&lt;&gt;"Y",BG2141&lt;&gt;"Y"),"",1+SUMPRODUCT(($A$6:$A$2604=A2141)*($AY$6:$AY$2604&gt;0)*($BF$6:$BF$2604="Y")*($BG$6:$BG$2604="Y")*(($AY$6:$AY$2604&gt;AY2141)+($AY$6:$AY$2604=AY2141)*($AD$6:$AD$2604&gt;AD2141))))</f>
        <v/>
      </c>
    </row>
    <row r="2142" ht="23.85" customHeight="1" s="55">
      <c r="A2142" s="90" t="n">
        <v>46296</v>
      </c>
      <c r="B2142" s="91" t="inlineStr">
        <is>
          <t>TAKE</t>
        </is>
      </c>
      <c r="C2142" s="91" t="inlineStr">
        <is>
          <t>INE142I01023</t>
        </is>
      </c>
      <c r="D2142" s="91" t="n"/>
      <c r="E2142" s="91" t="inlineStr">
        <is>
          <t>None</t>
        </is>
      </c>
      <c r="F2142" s="93" t="n">
        <v>187</v>
      </c>
      <c r="G2142" s="92" t="inlineStr">
        <is>
          <t>Y</t>
        </is>
      </c>
      <c r="H2142" s="94" t="inlineStr">
        <is>
          <t>Long-term ASM Stage 1</t>
        </is>
      </c>
      <c r="I2142" s="91" t="inlineStr">
        <is>
          <t>N</t>
        </is>
      </c>
      <c r="J2142" s="92">
        <f>IF(K2142="","N","Y")</f>
        <v/>
      </c>
      <c r="K2142" s="94">
        <f>_xlfn.TEXTJOIN("; ",TRUE,IF(P2142="52-wk low","52-wk low",""),IF(AND(AD2142&gt;=Settings!$B$12,M2142&lt;0),"Distribution",""),IF(AND(AJ2142="Y",M2142&lt;0,AK2142&lt;-Settings!$B$13),"Long unwinding",""),IF(AND(AJ2142="Y",M2142&lt;0,AK2142&gt;Settings!$B$13),"Short buildup",""))</f>
        <v/>
      </c>
      <c r="L2142" s="95" t="n">
        <v>12.65</v>
      </c>
      <c r="M2142" s="96" t="n">
        <v>-4.96</v>
      </c>
      <c r="N2142" s="93" t="n">
        <v>2474</v>
      </c>
      <c r="O2142" s="91" t="inlineStr">
        <is>
          <t>None</t>
        </is>
      </c>
      <c r="P2142" s="91" t="inlineStr">
        <is>
          <t>None</t>
        </is>
      </c>
      <c r="Q2142" s="97" t="n">
        <v>1.4</v>
      </c>
      <c r="R2142" s="96" t="n">
        <v>3.61</v>
      </c>
      <c r="S2142" s="96" t="n">
        <v>0.39</v>
      </c>
      <c r="T2142" s="96" t="n">
        <v>0.22</v>
      </c>
      <c r="U2142" s="96" t="n">
        <v>0.29</v>
      </c>
      <c r="V2142" s="103" t="n">
        <v>0.76</v>
      </c>
      <c r="W2142" s="102" t="n">
        <v>5</v>
      </c>
      <c r="X2142" s="93" t="n"/>
      <c r="Y2142" s="91" t="inlineStr">
        <is>
          <t>None</t>
        </is>
      </c>
      <c r="Z2142" s="99" t="n">
        <v>100</v>
      </c>
      <c r="AA2142" s="96" t="n">
        <v>1.25</v>
      </c>
      <c r="AB2142" s="96" t="n">
        <v>1.19</v>
      </c>
      <c r="AC2142" s="96" t="n">
        <v>0.53</v>
      </c>
      <c r="AD2142" s="96" t="n">
        <v>0.26</v>
      </c>
      <c r="AE2142" s="96" t="n"/>
      <c r="AF2142" s="103" t="n"/>
      <c r="AG2142" s="91" t="inlineStr">
        <is>
          <t>No delivery data</t>
        </is>
      </c>
      <c r="AH2142" s="100" t="n">
        <v>0</v>
      </c>
      <c r="AI2142" s="101" t="n">
        <v>0</v>
      </c>
      <c r="AJ2142" s="92" t="inlineStr">
        <is>
          <t>N</t>
        </is>
      </c>
      <c r="AK2142" s="96" t="n"/>
      <c r="AL2142" s="91" t="inlineStr">
        <is>
          <t>n/a</t>
        </is>
      </c>
      <c r="AM2142" s="93" t="n"/>
      <c r="AN2142" s="92" t="inlineStr">
        <is>
          <t>None</t>
        </is>
      </c>
      <c r="AO2142" s="102" t="n">
        <v>0</v>
      </c>
      <c r="AP2142" s="103" t="n">
        <v>0.54</v>
      </c>
      <c r="AQ2142" s="102" t="n">
        <v>9</v>
      </c>
      <c r="AR2142" s="91" t="inlineStr">
        <is>
          <t>N</t>
        </is>
      </c>
      <c r="AS2142" s="104" t="n"/>
      <c r="AT2142" s="92">
        <f>IF(AND(P2142="52-wk high",T2142&gt;=Settings!$B$7),"Y","N")</f>
        <v/>
      </c>
      <c r="AU2142" s="91">
        <f>IF(AND(AD2142&gt;=Settings!$B$8,M2142&gt;0),"Y","N")</f>
        <v/>
      </c>
      <c r="AV2142" s="91">
        <f>IF(OR(AH2142&gt;Settings!$B$9,AI2142&gt;Settings!$B$9),"Y","N")</f>
        <v/>
      </c>
      <c r="AW2142" s="91">
        <f>IF(AJ2142&lt;&gt;"Y","n/a",IF(AND(M2142&gt;0,AK2142&gt;Settings!$B$10),"Y","N"))</f>
        <v/>
      </c>
      <c r="AX2142" s="91">
        <f>IF(AO2142&gt;=Settings!$B$11,"Y","N")</f>
        <v/>
      </c>
      <c r="AY2142" s="99">
        <f>(AT2142="Y")+(AU2142="Y")+(AV2142="Y")+(AW2142="Y")+(AX2142="Y")</f>
        <v/>
      </c>
      <c r="AZ2142" s="94">
        <f>IF(AY2142=0,"None",_xlfn.TEXTJOIN(", ",TRUE(),IF(AT2142="Y","Breakout",""),IF(AU2142="Y","Accumulation",""),IF(AV2142="Y","Institutional buying",""),IF(AW2142="Y","Long buildup",""),IF(AX2142="Y","Momentum leader","")))</f>
        <v/>
      </c>
      <c r="BA2142" s="94">
        <f>IF(BW2142="","","Passes "&amp;AY2142&amp;" of 5 buy-side scans"&amp;IF(G2142="Y","; RED FLAG: filter out using Red flag column",""))</f>
        <v/>
      </c>
      <c r="BB2142" s="91" t="inlineStr">
        <is>
          <t>Lower</t>
        </is>
      </c>
      <c r="BC2142" s="92" t="inlineStr">
        <is>
          <t>N</t>
        </is>
      </c>
      <c r="BD2142" s="94" t="n"/>
      <c r="BE2142" s="94" t="n"/>
      <c r="BF2142" s="92">
        <f>IF(R2142*100000&gt;=Settings!$B$5,"Y","N")</f>
        <v/>
      </c>
      <c r="BG2142" s="91">
        <f>IF(F2142&gt;Settings!$B$6,"Y","N")</f>
        <v/>
      </c>
      <c r="BH2142" s="97" t="n">
        <v>-74.77</v>
      </c>
      <c r="BI2142" s="96" t="n">
        <v>-17.86</v>
      </c>
      <c r="BJ2142" s="96" t="n">
        <v>-13.24</v>
      </c>
      <c r="BK2142" s="96" t="n">
        <v>-47.36</v>
      </c>
      <c r="BL2142" s="96" t="n">
        <v>-68.7</v>
      </c>
      <c r="BM2142" s="96" t="n">
        <v>4.89</v>
      </c>
      <c r="BN2142" s="97" t="n">
        <v>-19.18</v>
      </c>
      <c r="BO2142" s="96" t="n">
        <v>-31.45</v>
      </c>
      <c r="BP2142" s="96" t="n">
        <v>-43.89</v>
      </c>
      <c r="BQ2142" s="96" t="n">
        <v>-50.01</v>
      </c>
      <c r="BR2142" s="91" t="inlineStr">
        <is>
          <t>Stacked down</t>
        </is>
      </c>
      <c r="BS2142" s="91" t="inlineStr">
        <is>
          <t>None</t>
        </is>
      </c>
      <c r="BT2142" s="96" t="n">
        <v>22.7</v>
      </c>
      <c r="BU2142" s="91" t="inlineStr">
        <is>
          <t>N</t>
        </is>
      </c>
      <c r="BV2142" s="99">
        <f>IF(OR(BF2142&lt;&gt;"Y",BG2142&lt;&gt;"Y"),"",(AND(ISNUMBER(BQ2142),BQ2142&gt;0))+(BR2142="Stacked up")+(AND(ISNUMBER(BH2142),BH2142&gt;=-Settings!$B$17))+(AND(ISNUMBER(BK2142),ISNUMBER(BM2142),BK2142&gt;0,BM2142&gt;0))+(AND(ISNUMBER(AQ2142),AQ2142&gt;=Settings!$B$18))+(AND(ISNUMBER(BT2142),BT2142&gt;=Settings!$B$19,BT2142&lt;=Settings!$B$20))+(AND(ISNUMBER(AS2142),AS2142&gt;0))+(AND(ISNUMBER(T2142),ISNUMBER(M2142),T2142&gt;=Settings!$B$21,M2142&gt;0))+(AND(ISNUMBER(AD2142),ISNUMBER(M2142),AD2142&gt;=Settings!$B$22,M2142&gt;0))+(AY2142&gt;=1))</f>
        <v/>
      </c>
      <c r="BW2142" s="91">
        <f>IF(OR(AY2142=0,BF2142&lt;&gt;"Y",BG2142&lt;&gt;"Y"),"",1+SUMPRODUCT(($A$6:$A$2604=A2142)*($AY$6:$AY$2604&gt;0)*($BF$6:$BF$2604="Y")*($BG$6:$BG$2604="Y")*(($AY$6:$AY$2604&gt;AY2142)+($AY$6:$AY$2604=AY2142)*($AD$6:$AD$2604&gt;AD2142))))</f>
        <v/>
      </c>
    </row>
    <row r="2143" ht="23.85" customHeight="1" s="55">
      <c r="A2143" s="90" t="n">
        <v>46296</v>
      </c>
      <c r="B2143" s="91" t="inlineStr">
        <is>
          <t>MHLXMIRU</t>
        </is>
      </c>
      <c r="C2143" s="91" t="inlineStr">
        <is>
          <t>INE112D01035</t>
        </is>
      </c>
      <c r="D2143" s="91" t="n"/>
      <c r="E2143" s="91" t="inlineStr">
        <is>
          <t>None</t>
        </is>
      </c>
      <c r="F2143" s="93" t="n">
        <v>186</v>
      </c>
      <c r="G2143" s="92" t="inlineStr">
        <is>
          <t>Y</t>
        </is>
      </c>
      <c r="H2143" s="94" t="inlineStr">
        <is>
          <t>ESM Stage 1; T2T (BE series)</t>
        </is>
      </c>
      <c r="I2143" s="91" t="inlineStr">
        <is>
          <t>Y</t>
        </is>
      </c>
      <c r="J2143" s="92">
        <f>IF(K2143="","N","Y")</f>
        <v/>
      </c>
      <c r="K2143" s="94">
        <f>_xlfn.TEXTJOIN("; ",TRUE,IF(P2143="52-wk low","52-wk low",""),IF(AND(AD2143&gt;=Settings!$B$12,M2143&lt;0),"Distribution",""),IF(AND(AJ2143="Y",M2143&lt;0,AK2143&lt;-Settings!$B$13),"Long unwinding",""),IF(AND(AJ2143="Y",M2143&lt;0,AK2143&gt;Settings!$B$13),"Short buildup",""))</f>
        <v/>
      </c>
      <c r="L2143" s="95" t="n">
        <v>175</v>
      </c>
      <c r="M2143" s="96" t="n">
        <v>-2.35</v>
      </c>
      <c r="N2143" s="93" t="n">
        <v>1815</v>
      </c>
      <c r="O2143" s="91" t="inlineStr">
        <is>
          <t>None</t>
        </is>
      </c>
      <c r="P2143" s="91" t="inlineStr">
        <is>
          <t>None</t>
        </is>
      </c>
      <c r="Q2143" s="97" t="n">
        <v>0.08</v>
      </c>
      <c r="R2143" s="96" t="n">
        <v>0.12</v>
      </c>
      <c r="S2143" s="96" t="n">
        <v>0.66</v>
      </c>
      <c r="T2143" s="96" t="n">
        <v>0.4</v>
      </c>
      <c r="U2143" s="96" t="n">
        <v>0.14</v>
      </c>
      <c r="V2143" s="103" t="n">
        <v>0.2</v>
      </c>
      <c r="W2143" s="102" t="n">
        <v>0</v>
      </c>
      <c r="X2143" s="93" t="n"/>
      <c r="Y2143" s="91" t="inlineStr">
        <is>
          <t>None</t>
        </is>
      </c>
      <c r="Z2143" s="99" t="n"/>
      <c r="AA2143" s="96" t="n"/>
      <c r="AB2143" s="96" t="n"/>
      <c r="AC2143" s="96" t="n"/>
      <c r="AD2143" s="96" t="n"/>
      <c r="AE2143" s="96" t="n"/>
      <c r="AF2143" s="103" t="n"/>
      <c r="AG2143" s="91" t="inlineStr">
        <is>
          <t>No delivery data</t>
        </is>
      </c>
      <c r="AH2143" s="100" t="n">
        <v>0</v>
      </c>
      <c r="AI2143" s="101" t="n">
        <v>0</v>
      </c>
      <c r="AJ2143" s="92" t="inlineStr">
        <is>
          <t>N</t>
        </is>
      </c>
      <c r="AK2143" s="96" t="n"/>
      <c r="AL2143" s="91" t="inlineStr">
        <is>
          <t>n/a</t>
        </is>
      </c>
      <c r="AM2143" s="93" t="n"/>
      <c r="AN2143" s="92" t="inlineStr">
        <is>
          <t>None</t>
        </is>
      </c>
      <c r="AO2143" s="102" t="n">
        <v>0</v>
      </c>
      <c r="AP2143" s="103" t="n">
        <v>0.75</v>
      </c>
      <c r="AQ2143" s="102" t="n">
        <v>44</v>
      </c>
      <c r="AR2143" s="91" t="inlineStr">
        <is>
          <t>N</t>
        </is>
      </c>
      <c r="AS2143" s="104" t="n"/>
      <c r="AT2143" s="92">
        <f>IF(AND(P2143="52-wk high",T2143&gt;=Settings!$B$7),"Y","N")</f>
        <v/>
      </c>
      <c r="AU2143" s="91">
        <f>IF(AND(AD2143&gt;=Settings!$B$8,M2143&gt;0),"Y","N")</f>
        <v/>
      </c>
      <c r="AV2143" s="91">
        <f>IF(OR(AH2143&gt;Settings!$B$9,AI2143&gt;Settings!$B$9),"Y","N")</f>
        <v/>
      </c>
      <c r="AW2143" s="91">
        <f>IF(AJ2143&lt;&gt;"Y","n/a",IF(AND(M2143&gt;0,AK2143&gt;Settings!$B$10),"Y","N"))</f>
        <v/>
      </c>
      <c r="AX2143" s="91">
        <f>IF(AO2143&gt;=Settings!$B$11,"Y","N")</f>
        <v/>
      </c>
      <c r="AY2143" s="99">
        <f>(AT2143="Y")+(AU2143="Y")+(AV2143="Y")+(AW2143="Y")+(AX2143="Y")</f>
        <v/>
      </c>
      <c r="AZ2143" s="94">
        <f>IF(AY2143=0,"None",_xlfn.TEXTJOIN(", ",TRUE(),IF(AT2143="Y","Breakout",""),IF(AU2143="Y","Accumulation",""),IF(AV2143="Y","Institutional buying",""),IF(AW2143="Y","Long buildup",""),IF(AX2143="Y","Momentum leader","")))</f>
        <v/>
      </c>
      <c r="BA2143" s="94">
        <f>IF(BW2143="","","Passes "&amp;AY2143&amp;" of 5 buy-side scans"&amp;IF(G2143="Y","; RED FLAG: filter out using Red flag column",""))</f>
        <v/>
      </c>
      <c r="BB2143" s="91" t="inlineStr">
        <is>
          <t>Lower</t>
        </is>
      </c>
      <c r="BC2143" s="92" t="inlineStr">
        <is>
          <t>Y</t>
        </is>
      </c>
      <c r="BD2143" s="94" t="inlineStr">
        <is>
          <t>Few traders (&lt;100 unique PAN, 30 days)</t>
        </is>
      </c>
      <c r="BE2143" s="94" t="n"/>
      <c r="BF2143" s="92">
        <f>IF(R2143*100000&gt;=Settings!$B$5,"Y","N")</f>
        <v/>
      </c>
      <c r="BG2143" s="91">
        <f>IF(F2143&gt;Settings!$B$6,"Y","N")</f>
        <v/>
      </c>
      <c r="BH2143" s="97" t="n">
        <v>-28.47</v>
      </c>
      <c r="BI2143" s="96" t="n">
        <v>7.57</v>
      </c>
      <c r="BJ2143" s="96" t="n">
        <v>1.41</v>
      </c>
      <c r="BK2143" s="96" t="n">
        <v>33.13</v>
      </c>
      <c r="BL2143" s="96" t="n">
        <v>6.36</v>
      </c>
      <c r="BM2143" s="96" t="n">
        <v>-19.95</v>
      </c>
      <c r="BN2143" s="97" t="n">
        <v>4.22</v>
      </c>
      <c r="BO2143" s="96" t="n">
        <v>5.55</v>
      </c>
      <c r="BP2143" s="96" t="n">
        <v>5.02</v>
      </c>
      <c r="BQ2143" s="96" t="n">
        <v>-0.22</v>
      </c>
      <c r="BR2143" s="91" t="inlineStr">
        <is>
          <t>Mixed</t>
        </is>
      </c>
      <c r="BS2143" s="91" t="inlineStr">
        <is>
          <t>None</t>
        </is>
      </c>
      <c r="BT2143" s="96" t="n">
        <v>60.8</v>
      </c>
      <c r="BU2143" s="91" t="inlineStr">
        <is>
          <t>N</t>
        </is>
      </c>
      <c r="BV2143" s="99">
        <f>IF(OR(BF2143&lt;&gt;"Y",BG2143&lt;&gt;"Y"),"",(AND(ISNUMBER(BQ2143),BQ2143&gt;0))+(BR2143="Stacked up")+(AND(ISNUMBER(BH2143),BH2143&gt;=-Settings!$B$17))+(AND(ISNUMBER(BK2143),ISNUMBER(BM2143),BK2143&gt;0,BM2143&gt;0))+(AND(ISNUMBER(AQ2143),AQ2143&gt;=Settings!$B$18))+(AND(ISNUMBER(BT2143),BT2143&gt;=Settings!$B$19,BT2143&lt;=Settings!$B$20))+(AND(ISNUMBER(AS2143),AS2143&gt;0))+(AND(ISNUMBER(T2143),ISNUMBER(M2143),T2143&gt;=Settings!$B$21,M2143&gt;0))+(AND(ISNUMBER(AD2143),ISNUMBER(M2143),AD2143&gt;=Settings!$B$22,M2143&gt;0))+(AY2143&gt;=1))</f>
        <v/>
      </c>
      <c r="BW2143" s="91">
        <f>IF(OR(AY2143=0,BF2143&lt;&gt;"Y",BG2143&lt;&gt;"Y"),"",1+SUMPRODUCT(($A$6:$A$2604=A2143)*($AY$6:$AY$2604&gt;0)*($BF$6:$BF$2604="Y")*($BG$6:$BG$2604="Y")*(($AY$6:$AY$2604&gt;AY2143)+($AY$6:$AY$2604=AY2143)*($AD$6:$AD$2604&gt;AD2143))))</f>
        <v/>
      </c>
    </row>
    <row r="2144" ht="23.85" customHeight="1" s="55">
      <c r="A2144" s="90" t="n">
        <v>46296</v>
      </c>
      <c r="B2144" s="91" t="inlineStr">
        <is>
          <t>ARCL</t>
        </is>
      </c>
      <c r="C2144" s="91" t="inlineStr">
        <is>
          <t>INE372M01010</t>
        </is>
      </c>
      <c r="D2144" s="91" t="n"/>
      <c r="E2144" s="91" t="inlineStr">
        <is>
          <t>None</t>
        </is>
      </c>
      <c r="F2144" s="93" t="n">
        <v>184</v>
      </c>
      <c r="G2144" s="92" t="inlineStr">
        <is>
          <t>N</t>
        </is>
      </c>
      <c r="H2144" s="94" t="n"/>
      <c r="I2144" s="91" t="inlineStr">
        <is>
          <t>N</t>
        </is>
      </c>
      <c r="J2144" s="92">
        <f>IF(K2144="","N","Y")</f>
        <v/>
      </c>
      <c r="K2144" s="94">
        <f>_xlfn.TEXTJOIN("; ",TRUE,IF(P2144="52-wk low","52-wk low",""),IF(AND(AD2144&gt;=Settings!$B$12,M2144&lt;0),"Distribution",""),IF(AND(AJ2144="Y",M2144&lt;0,AK2144&lt;-Settings!$B$13),"Long unwinding",""),IF(AND(AJ2144="Y",M2144&lt;0,AK2144&gt;Settings!$B$13),"Short buildup",""))</f>
        <v/>
      </c>
      <c r="L2144" s="95" t="n">
        <v>229.81</v>
      </c>
      <c r="M2144" s="96" t="n">
        <v>-5</v>
      </c>
      <c r="N2144" s="93" t="n">
        <v>2491</v>
      </c>
      <c r="O2144" s="91" t="inlineStr">
        <is>
          <t>None</t>
        </is>
      </c>
      <c r="P2144" s="91" t="inlineStr">
        <is>
          <t>None</t>
        </is>
      </c>
      <c r="Q2144" s="97" t="n">
        <v>0.07000000000000001</v>
      </c>
      <c r="R2144" s="96" t="n">
        <v>0.04</v>
      </c>
      <c r="S2144" s="96" t="n">
        <v>2.2</v>
      </c>
      <c r="T2144" s="96" t="n"/>
      <c r="U2144" s="96" t="n"/>
      <c r="V2144" s="103" t="n"/>
      <c r="W2144" s="102" t="n"/>
      <c r="X2144" s="93" t="n"/>
      <c r="Y2144" s="91" t="inlineStr">
        <is>
          <t>None</t>
        </is>
      </c>
      <c r="Z2144" s="99" t="n">
        <v>48.76</v>
      </c>
      <c r="AA2144" s="96" t="n">
        <v>0.6</v>
      </c>
      <c r="AB2144" s="96" t="n"/>
      <c r="AC2144" s="96" t="n">
        <v>1.27</v>
      </c>
      <c r="AD2144" s="96" t="n"/>
      <c r="AE2144" s="96" t="n"/>
      <c r="AF2144" s="103" t="n"/>
      <c r="AG2144" s="91" t="n"/>
      <c r="AH2144" s="100" t="n">
        <v>0</v>
      </c>
      <c r="AI2144" s="101" t="n">
        <v>0</v>
      </c>
      <c r="AJ2144" s="92" t="inlineStr">
        <is>
          <t>N</t>
        </is>
      </c>
      <c r="AK2144" s="96" t="n"/>
      <c r="AL2144" s="91" t="inlineStr">
        <is>
          <t>n/a</t>
        </is>
      </c>
      <c r="AM2144" s="93" t="n"/>
      <c r="AN2144" s="92" t="inlineStr">
        <is>
          <t>None</t>
        </is>
      </c>
      <c r="AO2144" s="102" t="n">
        <v>0</v>
      </c>
      <c r="AP2144" s="103" t="n"/>
      <c r="AQ2144" s="102" t="n"/>
      <c r="AR2144" s="91" t="inlineStr">
        <is>
          <t>N</t>
        </is>
      </c>
      <c r="AS2144" s="104" t="n"/>
      <c r="AT2144" s="92">
        <f>IF(AND(P2144="52-wk high",T2144&gt;=Settings!$B$7),"Y","N")</f>
        <v/>
      </c>
      <c r="AU2144" s="91">
        <f>IF(AND(AD2144&gt;=Settings!$B$8,M2144&gt;0),"Y","N")</f>
        <v/>
      </c>
      <c r="AV2144" s="91">
        <f>IF(OR(AH2144&gt;Settings!$B$9,AI2144&gt;Settings!$B$9),"Y","N")</f>
        <v/>
      </c>
      <c r="AW2144" s="91">
        <f>IF(AJ2144&lt;&gt;"Y","n/a",IF(AND(M2144&gt;0,AK2144&gt;Settings!$B$10),"Y","N"))</f>
        <v/>
      </c>
      <c r="AX2144" s="91">
        <f>IF(AO2144&gt;=Settings!$B$11,"Y","N")</f>
        <v/>
      </c>
      <c r="AY2144" s="99">
        <f>(AT2144="Y")+(AU2144="Y")+(AV2144="Y")+(AW2144="Y")+(AX2144="Y")</f>
        <v/>
      </c>
      <c r="AZ2144" s="94">
        <f>IF(AY2144=0,"None",_xlfn.TEXTJOIN(", ",TRUE(),IF(AT2144="Y","Breakout",""),IF(AU2144="Y","Accumulation",""),IF(AV2144="Y","Institutional buying",""),IF(AW2144="Y","Long buildup",""),IF(AX2144="Y","Momentum leader","")))</f>
        <v/>
      </c>
      <c r="BA2144" s="94">
        <f>IF(BW2144="","","Passes "&amp;AY2144&amp;" of 5 buy-side scans"&amp;IF(G2144="Y","; RED FLAG: filter out using Red flag column",""))</f>
        <v/>
      </c>
      <c r="BB2144" s="91" t="inlineStr">
        <is>
          <t>Lower</t>
        </is>
      </c>
      <c r="BC2144" s="92" t="inlineStr">
        <is>
          <t>Y</t>
        </is>
      </c>
      <c r="BD2144" s="94" t="inlineStr">
        <is>
          <t>Few traders (&lt;100 unique PAN, 30 days)</t>
        </is>
      </c>
      <c r="BE2144" s="94" t="n"/>
      <c r="BF2144" s="92">
        <f>IF(R2144*100000&gt;=Settings!$B$5,"Y","N")</f>
        <v/>
      </c>
      <c r="BG2144" s="91">
        <f>IF(F2144&gt;Settings!$B$6,"Y","N")</f>
        <v/>
      </c>
      <c r="BH2144" s="97" t="n">
        <v>-18.13</v>
      </c>
      <c r="BI2144" s="96" t="n">
        <v>-10.53</v>
      </c>
      <c r="BJ2144" s="96" t="n">
        <v>-1.37</v>
      </c>
      <c r="BK2144" s="96" t="n"/>
      <c r="BL2144" s="96" t="n"/>
      <c r="BM2144" s="96" t="n"/>
      <c r="BN2144" s="97" t="n">
        <v>-5.8</v>
      </c>
      <c r="BO2144" s="96" t="n"/>
      <c r="BP2144" s="96" t="n"/>
      <c r="BQ2144" s="96" t="n"/>
      <c r="BR2144" s="91" t="n"/>
      <c r="BS2144" s="91" t="n"/>
      <c r="BT2144" s="96" t="n">
        <v>38.3</v>
      </c>
      <c r="BU2144" s="91" t="n"/>
      <c r="BV2144" s="99">
        <f>IF(OR(BF2144&lt;&gt;"Y",BG2144&lt;&gt;"Y"),"",(AND(ISNUMBER(BQ2144),BQ2144&gt;0))+(BR2144="Stacked up")+(AND(ISNUMBER(BH2144),BH2144&gt;=-Settings!$B$17))+(AND(ISNUMBER(BK2144),ISNUMBER(BM2144),BK2144&gt;0,BM2144&gt;0))+(AND(ISNUMBER(AQ2144),AQ2144&gt;=Settings!$B$18))+(AND(ISNUMBER(BT2144),BT2144&gt;=Settings!$B$19,BT2144&lt;=Settings!$B$20))+(AND(ISNUMBER(AS2144),AS2144&gt;0))+(AND(ISNUMBER(T2144),ISNUMBER(M2144),T2144&gt;=Settings!$B$21,M2144&gt;0))+(AND(ISNUMBER(AD2144),ISNUMBER(M2144),AD2144&gt;=Settings!$B$22,M2144&gt;0))+(AY2144&gt;=1))</f>
        <v/>
      </c>
      <c r="BW2144" s="91">
        <f>IF(OR(AY2144=0,BF2144&lt;&gt;"Y",BG2144&lt;&gt;"Y"),"",1+SUMPRODUCT(($A$6:$A$2604=A2144)*($AY$6:$AY$2604&gt;0)*($BF$6:$BF$2604="Y")*($BG$6:$BG$2604="Y")*(($AY$6:$AY$2604&gt;AY2144)+($AY$6:$AY$2604=AY2144)*($AD$6:$AD$2604&gt;AD2144))))</f>
        <v/>
      </c>
    </row>
    <row r="2145" ht="23.85" customHeight="1" s="55">
      <c r="A2145" s="90" t="n">
        <v>46296</v>
      </c>
      <c r="B2145" s="91" t="inlineStr">
        <is>
          <t>SPCENET</t>
        </is>
      </c>
      <c r="C2145" s="91" t="inlineStr">
        <is>
          <t>INE970N01027</t>
        </is>
      </c>
      <c r="D2145" s="91" t="n"/>
      <c r="E2145" s="91" t="inlineStr">
        <is>
          <t>None</t>
        </is>
      </c>
      <c r="F2145" s="93" t="n">
        <v>184</v>
      </c>
      <c r="G2145" s="92" t="inlineStr">
        <is>
          <t>N</t>
        </is>
      </c>
      <c r="H2145" s="94" t="n"/>
      <c r="I2145" s="91" t="inlineStr">
        <is>
          <t>N</t>
        </is>
      </c>
      <c r="J2145" s="92">
        <f>IF(K2145="","N","Y")</f>
        <v/>
      </c>
      <c r="K2145" s="94">
        <f>_xlfn.TEXTJOIN("; ",TRUE,IF(P2145="52-wk low","52-wk low",""),IF(AND(AD2145&gt;=Settings!$B$12,M2145&lt;0),"Distribution",""),IF(AND(AJ2145="Y",M2145&lt;0,AK2145&lt;-Settings!$B$13),"Long unwinding",""),IF(AND(AJ2145="Y",M2145&lt;0,AK2145&gt;Settings!$B$13),"Short buildup",""))</f>
        <v/>
      </c>
      <c r="L2145" s="95" t="n">
        <v>3.24</v>
      </c>
      <c r="M2145" s="96" t="n">
        <v>1.89</v>
      </c>
      <c r="N2145" s="93" t="n">
        <v>200</v>
      </c>
      <c r="O2145" s="91" t="inlineStr">
        <is>
          <t>None</t>
        </is>
      </c>
      <c r="P2145" s="91" t="inlineStr">
        <is>
          <t>None</t>
        </is>
      </c>
      <c r="Q2145" s="97" t="n">
        <v>4.2</v>
      </c>
      <c r="R2145" s="96" t="n">
        <v>6.72</v>
      </c>
      <c r="S2145" s="96" t="n">
        <v>0.58</v>
      </c>
      <c r="T2145" s="96" t="n">
        <v>0.58</v>
      </c>
      <c r="U2145" s="96" t="n">
        <v>0.55</v>
      </c>
      <c r="V2145" s="103" t="n">
        <v>0.89</v>
      </c>
      <c r="W2145" s="102" t="n">
        <v>6</v>
      </c>
      <c r="X2145" s="93" t="n"/>
      <c r="Y2145" s="91" t="inlineStr">
        <is>
          <t>None</t>
        </is>
      </c>
      <c r="Z2145" s="99" t="n">
        <v>65.56999999999999</v>
      </c>
      <c r="AA2145" s="96" t="n">
        <v>0.88</v>
      </c>
      <c r="AB2145" s="96" t="n">
        <v>0.87</v>
      </c>
      <c r="AC2145" s="96" t="n">
        <v>0.51</v>
      </c>
      <c r="AD2145" s="96" t="n">
        <v>0.5</v>
      </c>
      <c r="AE2145" s="96" t="n">
        <v>0.51</v>
      </c>
      <c r="AF2145" s="103" t="n">
        <v>1.04</v>
      </c>
      <c r="AG2145" s="91" t="inlineStr">
        <is>
          <t>Normal</t>
        </is>
      </c>
      <c r="AH2145" s="100" t="n">
        <v>0</v>
      </c>
      <c r="AI2145" s="101" t="n">
        <v>0</v>
      </c>
      <c r="AJ2145" s="92" t="inlineStr">
        <is>
          <t>N</t>
        </is>
      </c>
      <c r="AK2145" s="96" t="n"/>
      <c r="AL2145" s="91" t="inlineStr">
        <is>
          <t>n/a</t>
        </is>
      </c>
      <c r="AM2145" s="93" t="n"/>
      <c r="AN2145" s="92" t="inlineStr">
        <is>
          <t>None</t>
        </is>
      </c>
      <c r="AO2145" s="102" t="n">
        <v>0</v>
      </c>
      <c r="AP2145" s="103" t="n">
        <v>0.6</v>
      </c>
      <c r="AQ2145" s="102" t="n">
        <v>20</v>
      </c>
      <c r="AR2145" s="91" t="inlineStr">
        <is>
          <t>N</t>
        </is>
      </c>
      <c r="AS2145" s="104" t="n"/>
      <c r="AT2145" s="92">
        <f>IF(AND(P2145="52-wk high",T2145&gt;=Settings!$B$7),"Y","N")</f>
        <v/>
      </c>
      <c r="AU2145" s="91">
        <f>IF(AND(AD2145&gt;=Settings!$B$8,M2145&gt;0),"Y","N")</f>
        <v/>
      </c>
      <c r="AV2145" s="91">
        <f>IF(OR(AH2145&gt;Settings!$B$9,AI2145&gt;Settings!$B$9),"Y","N")</f>
        <v/>
      </c>
      <c r="AW2145" s="91">
        <f>IF(AJ2145&lt;&gt;"Y","n/a",IF(AND(M2145&gt;0,AK2145&gt;Settings!$B$10),"Y","N"))</f>
        <v/>
      </c>
      <c r="AX2145" s="91">
        <f>IF(AO2145&gt;=Settings!$B$11,"Y","N")</f>
        <v/>
      </c>
      <c r="AY2145" s="99">
        <f>(AT2145="Y")+(AU2145="Y")+(AV2145="Y")+(AW2145="Y")+(AX2145="Y")</f>
        <v/>
      </c>
      <c r="AZ2145" s="94">
        <f>IF(AY2145=0,"None",_xlfn.TEXTJOIN(", ",TRUE(),IF(AT2145="Y","Breakout",""),IF(AU2145="Y","Accumulation",""),IF(AV2145="Y","Institutional buying",""),IF(AW2145="Y","Long buildup",""),IF(AX2145="Y","Momentum leader","")))</f>
        <v/>
      </c>
      <c r="BA2145" s="94">
        <f>IF(BW2145="","","Passes "&amp;AY2145&amp;" of 5 buy-side scans"&amp;IF(G2145="Y","; RED FLAG: filter out using Red flag column",""))</f>
        <v/>
      </c>
      <c r="BB2145" s="91" t="inlineStr">
        <is>
          <t>None</t>
        </is>
      </c>
      <c r="BC2145" s="92" t="inlineStr">
        <is>
          <t>Y</t>
        </is>
      </c>
      <c r="BD2145" s="94" t="inlineStr">
        <is>
          <t>High-low range &gt;200% in 365 days; High-low range &gt;150% in 12 months</t>
        </is>
      </c>
      <c r="BE2145" s="94" t="n"/>
      <c r="BF2145" s="92">
        <f>IF(R2145*100000&gt;=Settings!$B$5,"Y","N")</f>
        <v/>
      </c>
      <c r="BG2145" s="91">
        <f>IF(F2145&gt;Settings!$B$6,"Y","N")</f>
        <v/>
      </c>
      <c r="BH2145" s="97" t="n">
        <v>-71.17</v>
      </c>
      <c r="BI2145" s="96" t="n">
        <v>-3.57</v>
      </c>
      <c r="BJ2145" s="96" t="n">
        <v>4.85</v>
      </c>
      <c r="BK2145" s="96" t="n">
        <v>-9.5</v>
      </c>
      <c r="BL2145" s="96" t="n">
        <v>3.18</v>
      </c>
      <c r="BM2145" s="96" t="n">
        <v>-57.37</v>
      </c>
      <c r="BN2145" s="97" t="n">
        <v>-1.81</v>
      </c>
      <c r="BO2145" s="96" t="n">
        <v>-4.87</v>
      </c>
      <c r="BP2145" s="96" t="n">
        <v>-11.67</v>
      </c>
      <c r="BQ2145" s="96" t="n">
        <v>-25.91</v>
      </c>
      <c r="BR2145" s="91" t="inlineStr">
        <is>
          <t>Stacked down</t>
        </is>
      </c>
      <c r="BS2145" s="91" t="inlineStr">
        <is>
          <t>None</t>
        </is>
      </c>
      <c r="BT2145" s="96" t="n">
        <v>45</v>
      </c>
      <c r="BU2145" s="91" t="inlineStr">
        <is>
          <t>N</t>
        </is>
      </c>
      <c r="BV2145" s="99">
        <f>IF(OR(BF2145&lt;&gt;"Y",BG2145&lt;&gt;"Y"),"",(AND(ISNUMBER(BQ2145),BQ2145&gt;0))+(BR2145="Stacked up")+(AND(ISNUMBER(BH2145),BH2145&gt;=-Settings!$B$17))+(AND(ISNUMBER(BK2145),ISNUMBER(BM2145),BK2145&gt;0,BM2145&gt;0))+(AND(ISNUMBER(AQ2145),AQ2145&gt;=Settings!$B$18))+(AND(ISNUMBER(BT2145),BT2145&gt;=Settings!$B$19,BT2145&lt;=Settings!$B$20))+(AND(ISNUMBER(AS2145),AS2145&gt;0))+(AND(ISNUMBER(T2145),ISNUMBER(M2145),T2145&gt;=Settings!$B$21,M2145&gt;0))+(AND(ISNUMBER(AD2145),ISNUMBER(M2145),AD2145&gt;=Settings!$B$22,M2145&gt;0))+(AY2145&gt;=1))</f>
        <v/>
      </c>
      <c r="BW2145" s="91">
        <f>IF(OR(AY2145=0,BF2145&lt;&gt;"Y",BG2145&lt;&gt;"Y"),"",1+SUMPRODUCT(($A$6:$A$2604=A2145)*($AY$6:$AY$2604&gt;0)*($BF$6:$BF$2604="Y")*($BG$6:$BG$2604="Y")*(($AY$6:$AY$2604&gt;AY2145)+($AY$6:$AY$2604=AY2145)*($AD$6:$AD$2604&gt;AD2145))))</f>
        <v/>
      </c>
    </row>
    <row r="2146" ht="23.85" customHeight="1" s="55">
      <c r="A2146" s="90" t="n">
        <v>46296</v>
      </c>
      <c r="B2146" s="91" t="inlineStr">
        <is>
          <t>GLOBALVECT</t>
        </is>
      </c>
      <c r="C2146" s="91" t="inlineStr">
        <is>
          <t>INE792H01019</t>
        </is>
      </c>
      <c r="D2146" s="91" t="n"/>
      <c r="E2146" s="91" t="inlineStr">
        <is>
          <t>None</t>
        </is>
      </c>
      <c r="F2146" s="93" t="n">
        <v>183</v>
      </c>
      <c r="G2146" s="92" t="inlineStr">
        <is>
          <t>N</t>
        </is>
      </c>
      <c r="H2146" s="94" t="n"/>
      <c r="I2146" s="91" t="inlineStr">
        <is>
          <t>N</t>
        </is>
      </c>
      <c r="J2146" s="92">
        <f>IF(K2146="","N","Y")</f>
        <v/>
      </c>
      <c r="K2146" s="94">
        <f>_xlfn.TEXTJOIN("; ",TRUE,IF(P2146="52-wk low","52-wk low",""),IF(AND(AD2146&gt;=Settings!$B$12,M2146&lt;0),"Distribution",""),IF(AND(AJ2146="Y",M2146&lt;0,AK2146&lt;-Settings!$B$13),"Long unwinding",""),IF(AND(AJ2146="Y",M2146&lt;0,AK2146&gt;Settings!$B$13),"Short buildup",""))</f>
        <v/>
      </c>
      <c r="L2146" s="95" t="n">
        <v>131.04</v>
      </c>
      <c r="M2146" s="96" t="n">
        <v>2.71</v>
      </c>
      <c r="N2146" s="93" t="n">
        <v>140</v>
      </c>
      <c r="O2146" s="91" t="inlineStr">
        <is>
          <t>None</t>
        </is>
      </c>
      <c r="P2146" s="91" t="inlineStr">
        <is>
          <t>None</t>
        </is>
      </c>
      <c r="Q2146" s="97" t="n">
        <v>0.04</v>
      </c>
      <c r="R2146" s="96" t="n">
        <v>0.07000000000000001</v>
      </c>
      <c r="S2146" s="96" t="n">
        <v>0.6</v>
      </c>
      <c r="T2146" s="96" t="n">
        <v>0.3</v>
      </c>
      <c r="U2146" s="96" t="n">
        <v>0.36</v>
      </c>
      <c r="V2146" s="103" t="n">
        <v>0.6</v>
      </c>
      <c r="W2146" s="102" t="n">
        <v>1</v>
      </c>
      <c r="X2146" s="93" t="n"/>
      <c r="Y2146" s="91" t="inlineStr">
        <is>
          <t>None</t>
        </is>
      </c>
      <c r="Z2146" s="99" t="n">
        <v>73.12</v>
      </c>
      <c r="AA2146" s="96" t="n">
        <v>1.06</v>
      </c>
      <c r="AB2146" s="96" t="n">
        <v>1.12</v>
      </c>
      <c r="AC2146" s="96" t="n">
        <v>0.64</v>
      </c>
      <c r="AD2146" s="96" t="n">
        <v>0.46</v>
      </c>
      <c r="AE2146" s="96" t="n">
        <v>0.51</v>
      </c>
      <c r="AF2146" s="103" t="n">
        <v>1.33</v>
      </c>
      <c r="AG2146" s="91" t="inlineStr">
        <is>
          <t>Normal</t>
        </is>
      </c>
      <c r="AH2146" s="100" t="n">
        <v>0</v>
      </c>
      <c r="AI2146" s="101" t="n">
        <v>0</v>
      </c>
      <c r="AJ2146" s="92" t="inlineStr">
        <is>
          <t>N</t>
        </is>
      </c>
      <c r="AK2146" s="96" t="n"/>
      <c r="AL2146" s="91" t="inlineStr">
        <is>
          <t>n/a</t>
        </is>
      </c>
      <c r="AM2146" s="93" t="n"/>
      <c r="AN2146" s="92" t="inlineStr">
        <is>
          <t>None</t>
        </is>
      </c>
      <c r="AO2146" s="102" t="n">
        <v>0</v>
      </c>
      <c r="AP2146" s="103" t="n">
        <v>0.59</v>
      </c>
      <c r="AQ2146" s="102" t="n">
        <v>17</v>
      </c>
      <c r="AR2146" s="91" t="inlineStr">
        <is>
          <t>N</t>
        </is>
      </c>
      <c r="AS2146" s="104" t="n"/>
      <c r="AT2146" s="92">
        <f>IF(AND(P2146="52-wk high",T2146&gt;=Settings!$B$7),"Y","N")</f>
        <v/>
      </c>
      <c r="AU2146" s="91">
        <f>IF(AND(AD2146&gt;=Settings!$B$8,M2146&gt;0),"Y","N")</f>
        <v/>
      </c>
      <c r="AV2146" s="91">
        <f>IF(OR(AH2146&gt;Settings!$B$9,AI2146&gt;Settings!$B$9),"Y","N")</f>
        <v/>
      </c>
      <c r="AW2146" s="91">
        <f>IF(AJ2146&lt;&gt;"Y","n/a",IF(AND(M2146&gt;0,AK2146&gt;Settings!$B$10),"Y","N"))</f>
        <v/>
      </c>
      <c r="AX2146" s="91">
        <f>IF(AO2146&gt;=Settings!$B$11,"Y","N")</f>
        <v/>
      </c>
      <c r="AY2146" s="99">
        <f>(AT2146="Y")+(AU2146="Y")+(AV2146="Y")+(AW2146="Y")+(AX2146="Y")</f>
        <v/>
      </c>
      <c r="AZ2146" s="94">
        <f>IF(AY2146=0,"None",_xlfn.TEXTJOIN(", ",TRUE(),IF(AT2146="Y","Breakout",""),IF(AU2146="Y","Accumulation",""),IF(AV2146="Y","Institutional buying",""),IF(AW2146="Y","Long buildup",""),IF(AX2146="Y","Momentum leader","")))</f>
        <v/>
      </c>
      <c r="BA2146" s="94">
        <f>IF(BW2146="","","Passes "&amp;AY2146&amp;" of 5 buy-side scans"&amp;IF(G2146="Y","; RED FLAG: filter out using Red flag column",""))</f>
        <v/>
      </c>
      <c r="BB2146" s="91" t="inlineStr">
        <is>
          <t>None</t>
        </is>
      </c>
      <c r="BC2146" s="92" t="inlineStr">
        <is>
          <t>Y</t>
        </is>
      </c>
      <c r="BD2146" s="94" t="inlineStr">
        <is>
          <t>EPS zero</t>
        </is>
      </c>
      <c r="BE2146" s="94" t="n"/>
      <c r="BF2146" s="92">
        <f>IF(R2146*100000&gt;=Settings!$B$5,"Y","N")</f>
        <v/>
      </c>
      <c r="BG2146" s="91">
        <f>IF(F2146&gt;Settings!$B$6,"Y","N")</f>
        <v/>
      </c>
      <c r="BH2146" s="97" t="n">
        <v>-47.16</v>
      </c>
      <c r="BI2146" s="96" t="n">
        <v>-3.57</v>
      </c>
      <c r="BJ2146" s="96" t="n">
        <v>-7.85</v>
      </c>
      <c r="BK2146" s="96" t="n">
        <v>-18.67</v>
      </c>
      <c r="BL2146" s="96" t="n">
        <v>-12.98</v>
      </c>
      <c r="BM2146" s="96" t="n">
        <v>-36.24</v>
      </c>
      <c r="BN2146" s="97" t="n">
        <v>-3.18</v>
      </c>
      <c r="BO2146" s="96" t="n">
        <v>-8.65</v>
      </c>
      <c r="BP2146" s="96" t="n">
        <v>-14.07</v>
      </c>
      <c r="BQ2146" s="96" t="n">
        <v>-20.62</v>
      </c>
      <c r="BR2146" s="91" t="inlineStr">
        <is>
          <t>Stacked down</t>
        </is>
      </c>
      <c r="BS2146" s="91" t="inlineStr">
        <is>
          <t>None</t>
        </is>
      </c>
      <c r="BT2146" s="96" t="n">
        <v>41.7</v>
      </c>
      <c r="BU2146" s="91" t="inlineStr">
        <is>
          <t>N</t>
        </is>
      </c>
      <c r="BV2146" s="99">
        <f>IF(OR(BF2146&lt;&gt;"Y",BG2146&lt;&gt;"Y"),"",(AND(ISNUMBER(BQ2146),BQ2146&gt;0))+(BR2146="Stacked up")+(AND(ISNUMBER(BH2146),BH2146&gt;=-Settings!$B$17))+(AND(ISNUMBER(BK2146),ISNUMBER(BM2146),BK2146&gt;0,BM2146&gt;0))+(AND(ISNUMBER(AQ2146),AQ2146&gt;=Settings!$B$18))+(AND(ISNUMBER(BT2146),BT2146&gt;=Settings!$B$19,BT2146&lt;=Settings!$B$20))+(AND(ISNUMBER(AS2146),AS2146&gt;0))+(AND(ISNUMBER(T2146),ISNUMBER(M2146),T2146&gt;=Settings!$B$21,M2146&gt;0))+(AND(ISNUMBER(AD2146),ISNUMBER(M2146),AD2146&gt;=Settings!$B$22,M2146&gt;0))+(AY2146&gt;=1))</f>
        <v/>
      </c>
      <c r="BW2146" s="91">
        <f>IF(OR(AY2146=0,BF2146&lt;&gt;"Y",BG2146&lt;&gt;"Y"),"",1+SUMPRODUCT(($A$6:$A$2604=A2146)*($AY$6:$AY$2604&gt;0)*($BF$6:$BF$2604="Y")*($BG$6:$BG$2604="Y")*(($AY$6:$AY$2604&gt;AY2146)+($AY$6:$AY$2604=AY2146)*($AD$6:$AD$2604&gt;AD2146))))</f>
        <v/>
      </c>
    </row>
    <row r="2147" ht="23.85" customHeight="1" s="55">
      <c r="A2147" s="90" t="n">
        <v>46296</v>
      </c>
      <c r="B2147" s="91" t="inlineStr">
        <is>
          <t>RRIL</t>
        </is>
      </c>
      <c r="C2147" s="91" t="inlineStr">
        <is>
          <t>INE951M01037</t>
        </is>
      </c>
      <c r="D2147" s="91" t="n"/>
      <c r="E2147" s="91" t="inlineStr">
        <is>
          <t>None</t>
        </is>
      </c>
      <c r="F2147" s="93" t="n">
        <v>183</v>
      </c>
      <c r="G2147" s="92" t="inlineStr">
        <is>
          <t>N</t>
        </is>
      </c>
      <c r="H2147" s="94" t="n"/>
      <c r="I2147" s="91" t="inlineStr">
        <is>
          <t>N</t>
        </is>
      </c>
      <c r="J2147" s="92">
        <f>IF(K2147="","N","Y")</f>
        <v/>
      </c>
      <c r="K2147" s="94">
        <f>_xlfn.TEXTJOIN("; ",TRUE,IF(P2147="52-wk low","52-wk low",""),IF(AND(AD2147&gt;=Settings!$B$12,M2147&lt;0),"Distribution",""),IF(AND(AJ2147="Y",M2147&lt;0,AK2147&lt;-Settings!$B$13),"Long unwinding",""),IF(AND(AJ2147="Y",M2147&lt;0,AK2147&gt;Settings!$B$13),"Short buildup",""))</f>
        <v/>
      </c>
      <c r="L2147" s="95" t="n">
        <v>15.11</v>
      </c>
      <c r="M2147" s="96" t="n">
        <v>-1.63</v>
      </c>
      <c r="N2147" s="93" t="n">
        <v>1420</v>
      </c>
      <c r="O2147" s="91" t="inlineStr">
        <is>
          <t>None</t>
        </is>
      </c>
      <c r="P2147" s="91" t="inlineStr">
        <is>
          <t>None</t>
        </is>
      </c>
      <c r="Q2147" s="97" t="n">
        <v>0.12</v>
      </c>
      <c r="R2147" s="96" t="n">
        <v>0.24</v>
      </c>
      <c r="S2147" s="96" t="n">
        <v>0.49</v>
      </c>
      <c r="T2147" s="96" t="n">
        <v>0.47</v>
      </c>
      <c r="U2147" s="96" t="n">
        <v>0.37</v>
      </c>
      <c r="V2147" s="103" t="n">
        <v>0.76</v>
      </c>
      <c r="W2147" s="102" t="n"/>
      <c r="X2147" s="93" t="n"/>
      <c r="Y2147" s="91" t="inlineStr">
        <is>
          <t>None</t>
        </is>
      </c>
      <c r="Z2147" s="99" t="n">
        <v>88.98</v>
      </c>
      <c r="AA2147" s="96" t="n">
        <v>1.12</v>
      </c>
      <c r="AB2147" s="96" t="n">
        <v>1.18</v>
      </c>
      <c r="AC2147" s="96" t="n">
        <v>0.57</v>
      </c>
      <c r="AD2147" s="96" t="n">
        <v>0.59</v>
      </c>
      <c r="AE2147" s="96" t="n">
        <v>0.42</v>
      </c>
      <c r="AF2147" s="103" t="n">
        <v>0.98</v>
      </c>
      <c r="AG2147" s="91" t="inlineStr">
        <is>
          <t>Normal</t>
        </is>
      </c>
      <c r="AH2147" s="100" t="n">
        <v>0</v>
      </c>
      <c r="AI2147" s="101" t="n">
        <v>0</v>
      </c>
      <c r="AJ2147" s="92" t="inlineStr">
        <is>
          <t>N</t>
        </is>
      </c>
      <c r="AK2147" s="96" t="n"/>
      <c r="AL2147" s="91" t="inlineStr">
        <is>
          <t>n/a</t>
        </is>
      </c>
      <c r="AM2147" s="93" t="n"/>
      <c r="AN2147" s="92" t="inlineStr">
        <is>
          <t>None</t>
        </is>
      </c>
      <c r="AO2147" s="102" t="n">
        <v>0</v>
      </c>
      <c r="AP2147" s="103" t="n"/>
      <c r="AQ2147" s="102" t="n"/>
      <c r="AR2147" s="91" t="inlineStr">
        <is>
          <t>N</t>
        </is>
      </c>
      <c r="AS2147" s="104" t="n"/>
      <c r="AT2147" s="92">
        <f>IF(AND(P2147="52-wk high",T2147&gt;=Settings!$B$7),"Y","N")</f>
        <v/>
      </c>
      <c r="AU2147" s="91">
        <f>IF(AND(AD2147&gt;=Settings!$B$8,M2147&gt;0),"Y","N")</f>
        <v/>
      </c>
      <c r="AV2147" s="91">
        <f>IF(OR(AH2147&gt;Settings!$B$9,AI2147&gt;Settings!$B$9),"Y","N")</f>
        <v/>
      </c>
      <c r="AW2147" s="91">
        <f>IF(AJ2147&lt;&gt;"Y","n/a",IF(AND(M2147&gt;0,AK2147&gt;Settings!$B$10),"Y","N"))</f>
        <v/>
      </c>
      <c r="AX2147" s="91">
        <f>IF(AO2147&gt;=Settings!$B$11,"Y","N")</f>
        <v/>
      </c>
      <c r="AY2147" s="99">
        <f>(AT2147="Y")+(AU2147="Y")+(AV2147="Y")+(AW2147="Y")+(AX2147="Y")</f>
        <v/>
      </c>
      <c r="AZ2147" s="94">
        <f>IF(AY2147=0,"None",_xlfn.TEXTJOIN(", ",TRUE(),IF(AT2147="Y","Breakout",""),IF(AU2147="Y","Accumulation",""),IF(AV2147="Y","Institutional buying",""),IF(AW2147="Y","Long buildup",""),IF(AX2147="Y","Momentum leader","")))</f>
        <v/>
      </c>
      <c r="BA2147" s="94">
        <f>IF(BW2147="","","Passes "&amp;AY2147&amp;" of 5 buy-side scans"&amp;IF(G2147="Y","; RED FLAG: filter out using Red flag column",""))</f>
        <v/>
      </c>
      <c r="BB2147" s="91" t="inlineStr">
        <is>
          <t>None</t>
        </is>
      </c>
      <c r="BC2147" s="92" t="inlineStr">
        <is>
          <t>Y</t>
        </is>
      </c>
      <c r="BD2147" s="94" t="inlineStr">
        <is>
          <t>Few traders (&lt;100 unique PAN, 30 days)</t>
        </is>
      </c>
      <c r="BE2147" s="94" t="n"/>
      <c r="BF2147" s="92">
        <f>IF(R2147*100000&gt;=Settings!$B$5,"Y","N")</f>
        <v/>
      </c>
      <c r="BG2147" s="91">
        <f>IF(F2147&gt;Settings!$B$6,"Y","N")</f>
        <v/>
      </c>
      <c r="BH2147" s="97" t="n">
        <v>-29.72</v>
      </c>
      <c r="BI2147" s="96" t="n">
        <v>-6.56</v>
      </c>
      <c r="BJ2147" s="96" t="n">
        <v>-9.359999999999999</v>
      </c>
      <c r="BK2147" s="96" t="n">
        <v>-14.1</v>
      </c>
      <c r="BL2147" s="96" t="n"/>
      <c r="BM2147" s="96" t="n"/>
      <c r="BN2147" s="97" t="n">
        <v>-5.52</v>
      </c>
      <c r="BO2147" s="96" t="n">
        <v>-8.93</v>
      </c>
      <c r="BP2147" s="96" t="n">
        <v>-10.82</v>
      </c>
      <c r="BQ2147" s="96" t="n"/>
      <c r="BR2147" s="91" t="n"/>
      <c r="BS2147" s="91" t="inlineStr">
        <is>
          <t>None</t>
        </is>
      </c>
      <c r="BT2147" s="96" t="n">
        <v>28.6</v>
      </c>
      <c r="BU2147" s="91" t="n"/>
      <c r="BV2147" s="99">
        <f>IF(OR(BF2147&lt;&gt;"Y",BG2147&lt;&gt;"Y"),"",(AND(ISNUMBER(BQ2147),BQ2147&gt;0))+(BR2147="Stacked up")+(AND(ISNUMBER(BH2147),BH2147&gt;=-Settings!$B$17))+(AND(ISNUMBER(BK2147),ISNUMBER(BM2147),BK2147&gt;0,BM2147&gt;0))+(AND(ISNUMBER(AQ2147),AQ2147&gt;=Settings!$B$18))+(AND(ISNUMBER(BT2147),BT2147&gt;=Settings!$B$19,BT2147&lt;=Settings!$B$20))+(AND(ISNUMBER(AS2147),AS2147&gt;0))+(AND(ISNUMBER(T2147),ISNUMBER(M2147),T2147&gt;=Settings!$B$21,M2147&gt;0))+(AND(ISNUMBER(AD2147),ISNUMBER(M2147),AD2147&gt;=Settings!$B$22,M2147&gt;0))+(AY2147&gt;=1))</f>
        <v/>
      </c>
      <c r="BW2147" s="91">
        <f>IF(OR(AY2147=0,BF2147&lt;&gt;"Y",BG2147&lt;&gt;"Y"),"",1+SUMPRODUCT(($A$6:$A$2604=A2147)*($AY$6:$AY$2604&gt;0)*($BF$6:$BF$2604="Y")*($BG$6:$BG$2604="Y")*(($AY$6:$AY$2604&gt;AY2147)+($AY$6:$AY$2604=AY2147)*($AD$6:$AD$2604&gt;AD2147))))</f>
        <v/>
      </c>
    </row>
    <row r="2148" ht="23.85" customHeight="1" s="55">
      <c r="A2148" s="90" t="n">
        <v>46296</v>
      </c>
      <c r="B2148" s="91" t="inlineStr">
        <is>
          <t>RUDRA</t>
        </is>
      </c>
      <c r="C2148" s="91" t="inlineStr">
        <is>
          <t>INE027T01023</t>
        </is>
      </c>
      <c r="D2148" s="91" t="n"/>
      <c r="E2148" s="91" t="inlineStr">
        <is>
          <t>None</t>
        </is>
      </c>
      <c r="F2148" s="93" t="n">
        <v>183</v>
      </c>
      <c r="G2148" s="92" t="inlineStr">
        <is>
          <t>N</t>
        </is>
      </c>
      <c r="H2148" s="94" t="n"/>
      <c r="I2148" s="91" t="inlineStr">
        <is>
          <t>N</t>
        </is>
      </c>
      <c r="J2148" s="92">
        <f>IF(K2148="","N","Y")</f>
        <v/>
      </c>
      <c r="K2148" s="94">
        <f>_xlfn.TEXTJOIN("; ",TRUE,IF(P2148="52-wk low","52-wk low",""),IF(AND(AD2148&gt;=Settings!$B$12,M2148&lt;0),"Distribution",""),IF(AND(AJ2148="Y",M2148&lt;0,AK2148&lt;-Settings!$B$13),"Long unwinding",""),IF(AND(AJ2148="Y",M2148&lt;0,AK2148&gt;Settings!$B$13),"Short buildup",""))</f>
        <v/>
      </c>
      <c r="L2148" s="95" t="n">
        <v>18.23</v>
      </c>
      <c r="M2148" s="96" t="n">
        <v>-2.88</v>
      </c>
      <c r="N2148" s="93" t="n">
        <v>2040</v>
      </c>
      <c r="O2148" s="91" t="inlineStr">
        <is>
          <t>None</t>
        </is>
      </c>
      <c r="P2148" s="91" t="inlineStr">
        <is>
          <t>None</t>
        </is>
      </c>
      <c r="Q2148" s="97" t="n">
        <v>0.39</v>
      </c>
      <c r="R2148" s="96" t="n">
        <v>0.43</v>
      </c>
      <c r="S2148" s="96" t="n">
        <v>0.89</v>
      </c>
      <c r="T2148" s="96" t="n">
        <v>0.2</v>
      </c>
      <c r="U2148" s="96" t="n">
        <v>0.35</v>
      </c>
      <c r="V2148" s="103" t="n">
        <v>0.39</v>
      </c>
      <c r="W2148" s="102" t="n">
        <v>0</v>
      </c>
      <c r="X2148" s="93" t="n"/>
      <c r="Y2148" s="91" t="inlineStr">
        <is>
          <t>None</t>
        </is>
      </c>
      <c r="Z2148" s="99" t="n">
        <v>70.31999999999999</v>
      </c>
      <c r="AA2148" s="96" t="n">
        <v>0.99</v>
      </c>
      <c r="AB2148" s="96" t="n">
        <v>1.05</v>
      </c>
      <c r="AC2148" s="96" t="n">
        <v>1.02</v>
      </c>
      <c r="AD2148" s="96" t="n"/>
      <c r="AE2148" s="96" t="n"/>
      <c r="AF2148" s="103" t="n"/>
      <c r="AG2148" s="91" t="inlineStr">
        <is>
          <t>No delivery data</t>
        </is>
      </c>
      <c r="AH2148" s="100" t="n">
        <v>0</v>
      </c>
      <c r="AI2148" s="101" t="n">
        <v>0</v>
      </c>
      <c r="AJ2148" s="92" t="inlineStr">
        <is>
          <t>N</t>
        </is>
      </c>
      <c r="AK2148" s="96" t="n"/>
      <c r="AL2148" s="91" t="inlineStr">
        <is>
          <t>n/a</t>
        </is>
      </c>
      <c r="AM2148" s="93" t="n"/>
      <c r="AN2148" s="92" t="inlineStr">
        <is>
          <t>None</t>
        </is>
      </c>
      <c r="AO2148" s="102" t="n">
        <v>0</v>
      </c>
      <c r="AP2148" s="103" t="n"/>
      <c r="AQ2148" s="102" t="n"/>
      <c r="AR2148" s="91" t="inlineStr">
        <is>
          <t>N</t>
        </is>
      </c>
      <c r="AS2148" s="104" t="n"/>
      <c r="AT2148" s="92">
        <f>IF(AND(P2148="52-wk high",T2148&gt;=Settings!$B$7),"Y","N")</f>
        <v/>
      </c>
      <c r="AU2148" s="91">
        <f>IF(AND(AD2148&gt;=Settings!$B$8,M2148&gt;0),"Y","N")</f>
        <v/>
      </c>
      <c r="AV2148" s="91">
        <f>IF(OR(AH2148&gt;Settings!$B$9,AI2148&gt;Settings!$B$9),"Y","N")</f>
        <v/>
      </c>
      <c r="AW2148" s="91">
        <f>IF(AJ2148&lt;&gt;"Y","n/a",IF(AND(M2148&gt;0,AK2148&gt;Settings!$B$10),"Y","N"))</f>
        <v/>
      </c>
      <c r="AX2148" s="91">
        <f>IF(AO2148&gt;=Settings!$B$11,"Y","N")</f>
        <v/>
      </c>
      <c r="AY2148" s="99">
        <f>(AT2148="Y")+(AU2148="Y")+(AV2148="Y")+(AW2148="Y")+(AX2148="Y")</f>
        <v/>
      </c>
      <c r="AZ2148" s="94">
        <f>IF(AY2148=0,"None",_xlfn.TEXTJOIN(", ",TRUE(),IF(AT2148="Y","Breakout",""),IF(AU2148="Y","Accumulation",""),IF(AV2148="Y","Institutional buying",""),IF(AW2148="Y","Long buildup",""),IF(AX2148="Y","Momentum leader","")))</f>
        <v/>
      </c>
      <c r="BA2148" s="94">
        <f>IF(BW2148="","","Passes "&amp;AY2148&amp;" of 5 buy-side scans"&amp;IF(G2148="Y","; RED FLAG: filter out using Red flag column",""))</f>
        <v/>
      </c>
      <c r="BB2148" s="91" t="inlineStr">
        <is>
          <t>None</t>
        </is>
      </c>
      <c r="BC2148" s="92" t="inlineStr">
        <is>
          <t>Y</t>
        </is>
      </c>
      <c r="BD2148" s="94" t="inlineStr">
        <is>
          <t>Few traders (&lt;100 unique PAN, 30 days)</t>
        </is>
      </c>
      <c r="BE2148" s="94" t="n"/>
      <c r="BF2148" s="92">
        <f>IF(R2148*100000&gt;=Settings!$B$5,"Y","N")</f>
        <v/>
      </c>
      <c r="BG2148" s="91">
        <f>IF(F2148&gt;Settings!$B$6,"Y","N")</f>
        <v/>
      </c>
      <c r="BH2148" s="97" t="n">
        <v>-38.62</v>
      </c>
      <c r="BI2148" s="96" t="n">
        <v>-5.35</v>
      </c>
      <c r="BJ2148" s="96" t="n">
        <v>-12.31</v>
      </c>
      <c r="BK2148" s="96" t="n">
        <v>4.95</v>
      </c>
      <c r="BL2148" s="96" t="n">
        <v>15.89</v>
      </c>
      <c r="BM2148" s="96" t="n"/>
      <c r="BN2148" s="97" t="n">
        <v>-6.66</v>
      </c>
      <c r="BO2148" s="96" t="n">
        <v>-6.83</v>
      </c>
      <c r="BP2148" s="96" t="n">
        <v>-6.6</v>
      </c>
      <c r="BQ2148" s="96" t="n"/>
      <c r="BR2148" s="91" t="n"/>
      <c r="BS2148" s="91" t="inlineStr">
        <is>
          <t>Bearish cross</t>
        </is>
      </c>
      <c r="BT2148" s="96" t="n">
        <v>32.9</v>
      </c>
      <c r="BU2148" s="91" t="n"/>
      <c r="BV2148" s="99">
        <f>IF(OR(BF2148&lt;&gt;"Y",BG2148&lt;&gt;"Y"),"",(AND(ISNUMBER(BQ2148),BQ2148&gt;0))+(BR2148="Stacked up")+(AND(ISNUMBER(BH2148),BH2148&gt;=-Settings!$B$17))+(AND(ISNUMBER(BK2148),ISNUMBER(BM2148),BK2148&gt;0,BM2148&gt;0))+(AND(ISNUMBER(AQ2148),AQ2148&gt;=Settings!$B$18))+(AND(ISNUMBER(BT2148),BT2148&gt;=Settings!$B$19,BT2148&lt;=Settings!$B$20))+(AND(ISNUMBER(AS2148),AS2148&gt;0))+(AND(ISNUMBER(T2148),ISNUMBER(M2148),T2148&gt;=Settings!$B$21,M2148&gt;0))+(AND(ISNUMBER(AD2148),ISNUMBER(M2148),AD2148&gt;=Settings!$B$22,M2148&gt;0))+(AY2148&gt;=1))</f>
        <v/>
      </c>
      <c r="BW2148" s="91">
        <f>IF(OR(AY2148=0,BF2148&lt;&gt;"Y",BG2148&lt;&gt;"Y"),"",1+SUMPRODUCT(($A$6:$A$2604=A2148)*($AY$6:$AY$2604&gt;0)*($BF$6:$BF$2604="Y")*($BG$6:$BG$2604="Y")*(($AY$6:$AY$2604&gt;AY2148)+($AY$6:$AY$2604=AY2148)*($AD$6:$AD$2604&gt;AD2148))))</f>
        <v/>
      </c>
    </row>
    <row r="2149" ht="23.85" customHeight="1" s="55">
      <c r="A2149" s="90" t="n">
        <v>46296</v>
      </c>
      <c r="B2149" s="91" t="inlineStr">
        <is>
          <t>ZODIACLOTH</t>
        </is>
      </c>
      <c r="C2149" s="91" t="inlineStr">
        <is>
          <t>INE206B01013</t>
        </is>
      </c>
      <c r="D2149" s="91" t="n"/>
      <c r="E2149" s="91" t="inlineStr">
        <is>
          <t>None</t>
        </is>
      </c>
      <c r="F2149" s="93" t="n">
        <v>183</v>
      </c>
      <c r="G2149" s="92" t="inlineStr">
        <is>
          <t>Y</t>
        </is>
      </c>
      <c r="H2149" s="94" t="inlineStr">
        <is>
          <t>Loss making</t>
        </is>
      </c>
      <c r="I2149" s="91" t="inlineStr">
        <is>
          <t>N</t>
        </is>
      </c>
      <c r="J2149" s="92">
        <f>IF(K2149="","N","Y")</f>
        <v/>
      </c>
      <c r="K2149" s="94">
        <f>_xlfn.TEXTJOIN("; ",TRUE,IF(P2149="52-wk low","52-wk low",""),IF(AND(AD2149&gt;=Settings!$B$12,M2149&lt;0),"Distribution",""),IF(AND(AJ2149="Y",M2149&lt;0,AK2149&lt;-Settings!$B$13),"Long unwinding",""),IF(AND(AJ2149="Y",M2149&lt;0,AK2149&gt;Settings!$B$13),"Short buildup",""))</f>
        <v/>
      </c>
      <c r="L2149" s="95" t="n">
        <v>66.70999999999999</v>
      </c>
      <c r="M2149" s="96" t="n">
        <v>-3.36</v>
      </c>
      <c r="N2149" s="93" t="n">
        <v>2185</v>
      </c>
      <c r="O2149" s="91" t="inlineStr">
        <is>
          <t>None</t>
        </is>
      </c>
      <c r="P2149" s="91" t="inlineStr">
        <is>
          <t>None</t>
        </is>
      </c>
      <c r="Q2149" s="97" t="n">
        <v>0.02</v>
      </c>
      <c r="R2149" s="96" t="n">
        <v>0.04</v>
      </c>
      <c r="S2149" s="96" t="n">
        <v>0.49</v>
      </c>
      <c r="T2149" s="96" t="n">
        <v>0.51</v>
      </c>
      <c r="U2149" s="96" t="n">
        <v>0.18</v>
      </c>
      <c r="V2149" s="103" t="n">
        <v>0.37</v>
      </c>
      <c r="W2149" s="102" t="n">
        <v>0</v>
      </c>
      <c r="X2149" s="93" t="n"/>
      <c r="Y2149" s="91" t="inlineStr">
        <is>
          <t>None</t>
        </is>
      </c>
      <c r="Z2149" s="99" t="n">
        <v>86.81999999999999</v>
      </c>
      <c r="AA2149" s="96" t="n">
        <v>1.12</v>
      </c>
      <c r="AB2149" s="96" t="n">
        <v>1.16</v>
      </c>
      <c r="AC2149" s="96" t="n">
        <v>0.57</v>
      </c>
      <c r="AD2149" s="96" t="n">
        <v>0.6</v>
      </c>
      <c r="AE2149" s="96" t="n">
        <v>0.34</v>
      </c>
      <c r="AF2149" s="103" t="n">
        <v>1.61</v>
      </c>
      <c r="AG2149" s="91" t="inlineStr">
        <is>
          <t>Quiet accumulation</t>
        </is>
      </c>
      <c r="AH2149" s="100" t="n">
        <v>0</v>
      </c>
      <c r="AI2149" s="101" t="n">
        <v>0</v>
      </c>
      <c r="AJ2149" s="92" t="inlineStr">
        <is>
          <t>N</t>
        </is>
      </c>
      <c r="AK2149" s="96" t="n"/>
      <c r="AL2149" s="91" t="inlineStr">
        <is>
          <t>n/a</t>
        </is>
      </c>
      <c r="AM2149" s="93" t="n"/>
      <c r="AN2149" s="92" t="inlineStr">
        <is>
          <t>None</t>
        </is>
      </c>
      <c r="AO2149" s="102" t="n">
        <v>0</v>
      </c>
      <c r="AP2149" s="103" t="n">
        <v>0.63</v>
      </c>
      <c r="AQ2149" s="102" t="n">
        <v>24</v>
      </c>
      <c r="AR2149" s="91" t="inlineStr">
        <is>
          <t>N</t>
        </is>
      </c>
      <c r="AS2149" s="104" t="n"/>
      <c r="AT2149" s="92">
        <f>IF(AND(P2149="52-wk high",T2149&gt;=Settings!$B$7),"Y","N")</f>
        <v/>
      </c>
      <c r="AU2149" s="91">
        <f>IF(AND(AD2149&gt;=Settings!$B$8,M2149&gt;0),"Y","N")</f>
        <v/>
      </c>
      <c r="AV2149" s="91">
        <f>IF(OR(AH2149&gt;Settings!$B$9,AI2149&gt;Settings!$B$9),"Y","N")</f>
        <v/>
      </c>
      <c r="AW2149" s="91">
        <f>IF(AJ2149&lt;&gt;"Y","n/a",IF(AND(M2149&gt;0,AK2149&gt;Settings!$B$10),"Y","N"))</f>
        <v/>
      </c>
      <c r="AX2149" s="91">
        <f>IF(AO2149&gt;=Settings!$B$11,"Y","N")</f>
        <v/>
      </c>
      <c r="AY2149" s="99">
        <f>(AT2149="Y")+(AU2149="Y")+(AV2149="Y")+(AW2149="Y")+(AX2149="Y")</f>
        <v/>
      </c>
      <c r="AZ2149" s="94">
        <f>IF(AY2149=0,"None",_xlfn.TEXTJOIN(", ",TRUE(),IF(AT2149="Y","Breakout",""),IF(AU2149="Y","Accumulation",""),IF(AV2149="Y","Institutional buying",""),IF(AW2149="Y","Long buildup",""),IF(AX2149="Y","Momentum leader","")))</f>
        <v/>
      </c>
      <c r="BA2149" s="94">
        <f>IF(BW2149="","","Passes "&amp;AY2149&amp;" of 5 buy-side scans"&amp;IF(G2149="Y","; RED FLAG: filter out using Red flag column",""))</f>
        <v/>
      </c>
      <c r="BB2149" s="91" t="inlineStr">
        <is>
          <t>None</t>
        </is>
      </c>
      <c r="BC2149" s="92" t="inlineStr">
        <is>
          <t>Y</t>
        </is>
      </c>
      <c r="BD2149" s="94" t="inlineStr">
        <is>
          <t>EPS zero; Few traders (&lt;100 unique PAN, 30 days)</t>
        </is>
      </c>
      <c r="BE2149" s="94" t="n"/>
      <c r="BF2149" s="92">
        <f>IF(R2149*100000&gt;=Settings!$B$5,"Y","N")</f>
        <v/>
      </c>
      <c r="BG2149" s="91">
        <f>IF(F2149&gt;Settings!$B$6,"Y","N")</f>
        <v/>
      </c>
      <c r="BH2149" s="97" t="n">
        <v>-35.86</v>
      </c>
      <c r="BI2149" s="96" t="n">
        <v>-3.64</v>
      </c>
      <c r="BJ2149" s="96" t="n">
        <v>-8.67</v>
      </c>
      <c r="BK2149" s="96" t="n">
        <v>-17.9</v>
      </c>
      <c r="BL2149" s="96" t="n">
        <v>-0.36</v>
      </c>
      <c r="BM2149" s="96" t="n">
        <v>-32.68</v>
      </c>
      <c r="BN2149" s="97" t="n">
        <v>-4.69</v>
      </c>
      <c r="BO2149" s="96" t="n">
        <v>-7.86</v>
      </c>
      <c r="BP2149" s="96" t="n">
        <v>-10.59</v>
      </c>
      <c r="BQ2149" s="96" t="n">
        <v>-15.22</v>
      </c>
      <c r="BR2149" s="91" t="inlineStr">
        <is>
          <t>Stacked down</t>
        </is>
      </c>
      <c r="BS2149" s="91" t="inlineStr">
        <is>
          <t>None</t>
        </is>
      </c>
      <c r="BT2149" s="96" t="n">
        <v>26.8</v>
      </c>
      <c r="BU2149" s="91" t="inlineStr">
        <is>
          <t>N</t>
        </is>
      </c>
      <c r="BV2149" s="99">
        <f>IF(OR(BF2149&lt;&gt;"Y",BG2149&lt;&gt;"Y"),"",(AND(ISNUMBER(BQ2149),BQ2149&gt;0))+(BR2149="Stacked up")+(AND(ISNUMBER(BH2149),BH2149&gt;=-Settings!$B$17))+(AND(ISNUMBER(BK2149),ISNUMBER(BM2149),BK2149&gt;0,BM2149&gt;0))+(AND(ISNUMBER(AQ2149),AQ2149&gt;=Settings!$B$18))+(AND(ISNUMBER(BT2149),BT2149&gt;=Settings!$B$19,BT2149&lt;=Settings!$B$20))+(AND(ISNUMBER(AS2149),AS2149&gt;0))+(AND(ISNUMBER(T2149),ISNUMBER(M2149),T2149&gt;=Settings!$B$21,M2149&gt;0))+(AND(ISNUMBER(AD2149),ISNUMBER(M2149),AD2149&gt;=Settings!$B$22,M2149&gt;0))+(AY2149&gt;=1))</f>
        <v/>
      </c>
      <c r="BW2149" s="91">
        <f>IF(OR(AY2149=0,BF2149&lt;&gt;"Y",BG2149&lt;&gt;"Y"),"",1+SUMPRODUCT(($A$6:$A$2604=A2149)*($AY$6:$AY$2604&gt;0)*($BF$6:$BF$2604="Y")*($BG$6:$BG$2604="Y")*(($AY$6:$AY$2604&gt;AY2149)+($AY$6:$AY$2604=AY2149)*($AD$6:$AD$2604&gt;AD2149))))</f>
        <v/>
      </c>
    </row>
    <row r="2150" ht="23.85" customHeight="1" s="55">
      <c r="A2150" s="90" t="n">
        <v>46296</v>
      </c>
      <c r="B2150" s="91" t="inlineStr">
        <is>
          <t>AERONEU</t>
        </is>
      </c>
      <c r="C2150" s="91" t="inlineStr">
        <is>
          <t>INE035801013</t>
        </is>
      </c>
      <c r="D2150" s="91" t="n"/>
      <c r="E2150" s="91" t="inlineStr">
        <is>
          <t>None</t>
        </is>
      </c>
      <c r="F2150" s="93" t="n">
        <v>182</v>
      </c>
      <c r="G2150" s="92" t="inlineStr">
        <is>
          <t>N</t>
        </is>
      </c>
      <c r="H2150" s="94" t="n"/>
      <c r="I2150" s="91" t="inlineStr">
        <is>
          <t>N</t>
        </is>
      </c>
      <c r="J2150" s="92">
        <f>IF(K2150="","N","Y")</f>
        <v/>
      </c>
      <c r="K2150" s="94">
        <f>_xlfn.TEXTJOIN("; ",TRUE,IF(P2150="52-wk low","52-wk low",""),IF(AND(AD2150&gt;=Settings!$B$12,M2150&lt;0),"Distribution",""),IF(AND(AJ2150="Y",M2150&lt;0,AK2150&lt;-Settings!$B$13),"Long unwinding",""),IF(AND(AJ2150="Y",M2150&lt;0,AK2150&gt;Settings!$B$13),"Short buildup",""))</f>
        <v/>
      </c>
      <c r="L2150" s="95" t="n">
        <v>70.56</v>
      </c>
      <c r="M2150" s="96" t="n">
        <v>-0.4</v>
      </c>
      <c r="N2150" s="93" t="n">
        <v>753</v>
      </c>
      <c r="O2150" s="91" t="inlineStr">
        <is>
          <t>None</t>
        </is>
      </c>
      <c r="P2150" s="91" t="inlineStr">
        <is>
          <t>None</t>
        </is>
      </c>
      <c r="Q2150" s="97" t="n">
        <v>0.67</v>
      </c>
      <c r="R2150" s="96" t="n">
        <v>0.61</v>
      </c>
      <c r="S2150" s="96" t="n">
        <v>1.1</v>
      </c>
      <c r="T2150" s="96" t="n">
        <v>1.3</v>
      </c>
      <c r="U2150" s="96" t="n">
        <v>1.08</v>
      </c>
      <c r="V2150" s="103" t="n">
        <v>0.98</v>
      </c>
      <c r="W2150" s="102" t="n">
        <v>7</v>
      </c>
      <c r="X2150" s="93" t="n"/>
      <c r="Y2150" s="91" t="inlineStr">
        <is>
          <t>None</t>
        </is>
      </c>
      <c r="Z2150" s="99" t="n">
        <v>31.37</v>
      </c>
      <c r="AA2150" s="96" t="n">
        <v>0.6</v>
      </c>
      <c r="AB2150" s="96" t="n">
        <v>0.83</v>
      </c>
      <c r="AC2150" s="96" t="n">
        <v>0.72</v>
      </c>
      <c r="AD2150" s="96" t="n">
        <v>1.09</v>
      </c>
      <c r="AE2150" s="96" t="n">
        <v>1.24</v>
      </c>
      <c r="AF2150" s="103" t="n">
        <v>1.74</v>
      </c>
      <c r="AG2150" s="91" t="inlineStr">
        <is>
          <t>Quiet accumulation</t>
        </is>
      </c>
      <c r="AH2150" s="100" t="n">
        <v>0</v>
      </c>
      <c r="AI2150" s="101" t="n">
        <v>0</v>
      </c>
      <c r="AJ2150" s="92" t="inlineStr">
        <is>
          <t>N</t>
        </is>
      </c>
      <c r="AK2150" s="96" t="n"/>
      <c r="AL2150" s="91" t="inlineStr">
        <is>
          <t>n/a</t>
        </is>
      </c>
      <c r="AM2150" s="93" t="n"/>
      <c r="AN2150" s="92" t="inlineStr">
        <is>
          <t>None</t>
        </is>
      </c>
      <c r="AO2150" s="102" t="n">
        <v>0</v>
      </c>
      <c r="AP2150" s="103" t="n">
        <v>0.68</v>
      </c>
      <c r="AQ2150" s="102" t="n">
        <v>35</v>
      </c>
      <c r="AR2150" s="91" t="inlineStr">
        <is>
          <t>N</t>
        </is>
      </c>
      <c r="AS2150" s="104" t="n"/>
      <c r="AT2150" s="92">
        <f>IF(AND(P2150="52-wk high",T2150&gt;=Settings!$B$7),"Y","N")</f>
        <v/>
      </c>
      <c r="AU2150" s="91">
        <f>IF(AND(AD2150&gt;=Settings!$B$8,M2150&gt;0),"Y","N")</f>
        <v/>
      </c>
      <c r="AV2150" s="91">
        <f>IF(OR(AH2150&gt;Settings!$B$9,AI2150&gt;Settings!$B$9),"Y","N")</f>
        <v/>
      </c>
      <c r="AW2150" s="91">
        <f>IF(AJ2150&lt;&gt;"Y","n/a",IF(AND(M2150&gt;0,AK2150&gt;Settings!$B$10),"Y","N"))</f>
        <v/>
      </c>
      <c r="AX2150" s="91">
        <f>IF(AO2150&gt;=Settings!$B$11,"Y","N")</f>
        <v/>
      </c>
      <c r="AY2150" s="99">
        <f>(AT2150="Y")+(AU2150="Y")+(AV2150="Y")+(AW2150="Y")+(AX2150="Y")</f>
        <v/>
      </c>
      <c r="AZ2150" s="94">
        <f>IF(AY2150=0,"None",_xlfn.TEXTJOIN(", ",TRUE(),IF(AT2150="Y","Breakout",""),IF(AU2150="Y","Accumulation",""),IF(AV2150="Y","Institutional buying",""),IF(AW2150="Y","Long buildup",""),IF(AX2150="Y","Momentum leader","")))</f>
        <v/>
      </c>
      <c r="BA2150" s="94">
        <f>IF(BW2150="","","Passes "&amp;AY2150&amp;" of 5 buy-side scans"&amp;IF(G2150="Y","; RED FLAG: filter out using Red flag column",""))</f>
        <v/>
      </c>
      <c r="BB2150" s="91" t="inlineStr">
        <is>
          <t>None</t>
        </is>
      </c>
      <c r="BC2150" s="92" t="inlineStr">
        <is>
          <t>Y</t>
        </is>
      </c>
      <c r="BD2150" s="94" t="inlineStr">
        <is>
          <t>PE &gt; 50</t>
        </is>
      </c>
      <c r="BE2150" s="94" t="n"/>
      <c r="BF2150" s="92">
        <f>IF(R2150*100000&gt;=Settings!$B$5,"Y","N")</f>
        <v/>
      </c>
      <c r="BG2150" s="91">
        <f>IF(F2150&gt;Settings!$B$6,"Y","N")</f>
        <v/>
      </c>
      <c r="BH2150" s="97" t="n">
        <v>-33.12</v>
      </c>
      <c r="BI2150" s="96" t="n">
        <v>-12.5</v>
      </c>
      <c r="BJ2150" s="96" t="n">
        <v>-9.5</v>
      </c>
      <c r="BK2150" s="96" t="n">
        <v>-25.81</v>
      </c>
      <c r="BL2150" s="96" t="n">
        <v>-6.37</v>
      </c>
      <c r="BM2150" s="96" t="n">
        <v>-21.63</v>
      </c>
      <c r="BN2150" s="97" t="n">
        <v>-3.64</v>
      </c>
      <c r="BO2150" s="96" t="n">
        <v>-9.01</v>
      </c>
      <c r="BP2150" s="96" t="n">
        <v>-12.15</v>
      </c>
      <c r="BQ2150" s="96" t="n">
        <v>-14.12</v>
      </c>
      <c r="BR2150" s="91" t="inlineStr">
        <is>
          <t>Stacked down</t>
        </is>
      </c>
      <c r="BS2150" s="91" t="inlineStr">
        <is>
          <t>None</t>
        </is>
      </c>
      <c r="BT2150" s="96" t="n">
        <v>44.2</v>
      </c>
      <c r="BU2150" s="91" t="inlineStr">
        <is>
          <t>N</t>
        </is>
      </c>
      <c r="BV2150" s="99">
        <f>IF(OR(BF2150&lt;&gt;"Y",BG2150&lt;&gt;"Y"),"",(AND(ISNUMBER(BQ2150),BQ2150&gt;0))+(BR2150="Stacked up")+(AND(ISNUMBER(BH2150),BH2150&gt;=-Settings!$B$17))+(AND(ISNUMBER(BK2150),ISNUMBER(BM2150),BK2150&gt;0,BM2150&gt;0))+(AND(ISNUMBER(AQ2150),AQ2150&gt;=Settings!$B$18))+(AND(ISNUMBER(BT2150),BT2150&gt;=Settings!$B$19,BT2150&lt;=Settings!$B$20))+(AND(ISNUMBER(AS2150),AS2150&gt;0))+(AND(ISNUMBER(T2150),ISNUMBER(M2150),T2150&gt;=Settings!$B$21,M2150&gt;0))+(AND(ISNUMBER(AD2150),ISNUMBER(M2150),AD2150&gt;=Settings!$B$22,M2150&gt;0))+(AY2150&gt;=1))</f>
        <v/>
      </c>
      <c r="BW2150" s="91">
        <f>IF(OR(AY2150=0,BF2150&lt;&gt;"Y",BG2150&lt;&gt;"Y"),"",1+SUMPRODUCT(($A$6:$A$2604=A2150)*($AY$6:$AY$2604&gt;0)*($BF$6:$BF$2604="Y")*($BG$6:$BG$2604="Y")*(($AY$6:$AY$2604&gt;AY2150)+($AY$6:$AY$2604=AY2150)*($AD$6:$AD$2604&gt;AD2150))))</f>
        <v/>
      </c>
    </row>
    <row r="2151" ht="23.85" customHeight="1" s="55">
      <c r="A2151" s="90" t="n">
        <v>46296</v>
      </c>
      <c r="B2151" s="91" t="inlineStr">
        <is>
          <t>BASML</t>
        </is>
      </c>
      <c r="C2151" s="91" t="inlineStr">
        <is>
          <t>INE186H01022</t>
        </is>
      </c>
      <c r="D2151" s="91" t="n"/>
      <c r="E2151" s="91" t="inlineStr">
        <is>
          <t>None</t>
        </is>
      </c>
      <c r="F2151" s="93" t="n">
        <v>181</v>
      </c>
      <c r="G2151" s="92" t="inlineStr">
        <is>
          <t>Y</t>
        </is>
      </c>
      <c r="H2151" s="94" t="inlineStr">
        <is>
          <t>T2T (BE series)</t>
        </is>
      </c>
      <c r="I2151" s="91" t="inlineStr">
        <is>
          <t>Y</t>
        </is>
      </c>
      <c r="J2151" s="92">
        <f>IF(K2151="","N","Y")</f>
        <v/>
      </c>
      <c r="K2151" s="94">
        <f>_xlfn.TEXTJOIN("; ",TRUE,IF(P2151="52-wk low","52-wk low",""),IF(AND(AD2151&gt;=Settings!$B$12,M2151&lt;0),"Distribution",""),IF(AND(AJ2151="Y",M2151&lt;0,AK2151&lt;-Settings!$B$13),"Long unwinding",""),IF(AND(AJ2151="Y",M2151&lt;0,AK2151&gt;Settings!$B$13),"Short buildup",""))</f>
        <v/>
      </c>
      <c r="L2151" s="95" t="n">
        <v>22.66</v>
      </c>
      <c r="M2151" s="96" t="n">
        <v>-1.48</v>
      </c>
      <c r="N2151" s="93" t="n">
        <v>1311</v>
      </c>
      <c r="O2151" s="91" t="inlineStr">
        <is>
          <t>None</t>
        </is>
      </c>
      <c r="P2151" s="91" t="inlineStr">
        <is>
          <t>None</t>
        </is>
      </c>
      <c r="Q2151" s="97" t="n">
        <v>0.6899999999999999</v>
      </c>
      <c r="R2151" s="96" t="n">
        <v>0.45</v>
      </c>
      <c r="S2151" s="96" t="n">
        <v>1.54</v>
      </c>
      <c r="T2151" s="96" t="n">
        <v>1.27</v>
      </c>
      <c r="U2151" s="96" t="n">
        <v>0.61</v>
      </c>
      <c r="V2151" s="103" t="n">
        <v>0.4</v>
      </c>
      <c r="W2151" s="102" t="n">
        <v>0</v>
      </c>
      <c r="X2151" s="93" t="n"/>
      <c r="Y2151" s="91" t="inlineStr">
        <is>
          <t>None</t>
        </is>
      </c>
      <c r="Z2151" s="99" t="n"/>
      <c r="AA2151" s="96" t="n"/>
      <c r="AB2151" s="96" t="n"/>
      <c r="AC2151" s="96" t="n"/>
      <c r="AD2151" s="96" t="n"/>
      <c r="AE2151" s="96" t="n"/>
      <c r="AF2151" s="103" t="n"/>
      <c r="AG2151" s="91" t="inlineStr">
        <is>
          <t>No delivery data</t>
        </is>
      </c>
      <c r="AH2151" s="100" t="n">
        <v>0</v>
      </c>
      <c r="AI2151" s="101" t="n">
        <v>0</v>
      </c>
      <c r="AJ2151" s="92" t="inlineStr">
        <is>
          <t>N</t>
        </is>
      </c>
      <c r="AK2151" s="96" t="n"/>
      <c r="AL2151" s="91" t="inlineStr">
        <is>
          <t>n/a</t>
        </is>
      </c>
      <c r="AM2151" s="93" t="n"/>
      <c r="AN2151" s="92" t="inlineStr">
        <is>
          <t>None</t>
        </is>
      </c>
      <c r="AO2151" s="102" t="n">
        <v>0</v>
      </c>
      <c r="AP2151" s="103" t="n">
        <v>0.88</v>
      </c>
      <c r="AQ2151" s="102" t="n">
        <v>55</v>
      </c>
      <c r="AR2151" s="91" t="inlineStr">
        <is>
          <t>N</t>
        </is>
      </c>
      <c r="AS2151" s="104" t="n"/>
      <c r="AT2151" s="92">
        <f>IF(AND(P2151="52-wk high",T2151&gt;=Settings!$B$7),"Y","N")</f>
        <v/>
      </c>
      <c r="AU2151" s="91">
        <f>IF(AND(AD2151&gt;=Settings!$B$8,M2151&gt;0),"Y","N")</f>
        <v/>
      </c>
      <c r="AV2151" s="91">
        <f>IF(OR(AH2151&gt;Settings!$B$9,AI2151&gt;Settings!$B$9),"Y","N")</f>
        <v/>
      </c>
      <c r="AW2151" s="91">
        <f>IF(AJ2151&lt;&gt;"Y","n/a",IF(AND(M2151&gt;0,AK2151&gt;Settings!$B$10),"Y","N"))</f>
        <v/>
      </c>
      <c r="AX2151" s="91">
        <f>IF(AO2151&gt;=Settings!$B$11,"Y","N")</f>
        <v/>
      </c>
      <c r="AY2151" s="99">
        <f>(AT2151="Y")+(AU2151="Y")+(AV2151="Y")+(AW2151="Y")+(AX2151="Y")</f>
        <v/>
      </c>
      <c r="AZ2151" s="94">
        <f>IF(AY2151=0,"None",_xlfn.TEXTJOIN(", ",TRUE(),IF(AT2151="Y","Breakout",""),IF(AU2151="Y","Accumulation",""),IF(AV2151="Y","Institutional buying",""),IF(AW2151="Y","Long buildup",""),IF(AX2151="Y","Momentum leader","")))</f>
        <v/>
      </c>
      <c r="BA2151" s="94">
        <f>IF(BW2151="","","Passes "&amp;AY2151&amp;" of 5 buy-side scans"&amp;IF(G2151="Y","; RED FLAG: filter out using Red flag column",""))</f>
        <v/>
      </c>
      <c r="BB2151" s="91" t="inlineStr">
        <is>
          <t>None</t>
        </is>
      </c>
      <c r="BC2151" s="92" t="inlineStr">
        <is>
          <t>Y</t>
        </is>
      </c>
      <c r="BD2151" s="94" t="inlineStr">
        <is>
          <t>Few traders (&lt;100 unique PAN, 30 days)</t>
        </is>
      </c>
      <c r="BE2151" s="94" t="n"/>
      <c r="BF2151" s="92">
        <f>IF(R2151*100000&gt;=Settings!$B$5,"Y","N")</f>
        <v/>
      </c>
      <c r="BG2151" s="91">
        <f>IF(F2151&gt;Settings!$B$6,"Y","N")</f>
        <v/>
      </c>
      <c r="BH2151" s="97" t="n">
        <v>-28.97</v>
      </c>
      <c r="BI2151" s="96" t="n">
        <v>-6.6</v>
      </c>
      <c r="BJ2151" s="96" t="n">
        <v>-11.38</v>
      </c>
      <c r="BK2151" s="96" t="n">
        <v>-16.94</v>
      </c>
      <c r="BL2151" s="96" t="n">
        <v>17.41</v>
      </c>
      <c r="BM2151" s="96" t="n">
        <v>-12.2</v>
      </c>
      <c r="BN2151" s="97" t="n">
        <v>-6.19</v>
      </c>
      <c r="BO2151" s="96" t="n">
        <v>-8.75</v>
      </c>
      <c r="BP2151" s="96" t="n">
        <v>-9.33</v>
      </c>
      <c r="BQ2151" s="96" t="n">
        <v>-9.640000000000001</v>
      </c>
      <c r="BR2151" s="91" t="inlineStr">
        <is>
          <t>Stacked down</t>
        </is>
      </c>
      <c r="BS2151" s="91" t="inlineStr">
        <is>
          <t>None</t>
        </is>
      </c>
      <c r="BT2151" s="96" t="n">
        <v>30.4</v>
      </c>
      <c r="BU2151" s="91" t="inlineStr">
        <is>
          <t>N</t>
        </is>
      </c>
      <c r="BV2151" s="99">
        <f>IF(OR(BF2151&lt;&gt;"Y",BG2151&lt;&gt;"Y"),"",(AND(ISNUMBER(BQ2151),BQ2151&gt;0))+(BR2151="Stacked up")+(AND(ISNUMBER(BH2151),BH2151&gt;=-Settings!$B$17))+(AND(ISNUMBER(BK2151),ISNUMBER(BM2151),BK2151&gt;0,BM2151&gt;0))+(AND(ISNUMBER(AQ2151),AQ2151&gt;=Settings!$B$18))+(AND(ISNUMBER(BT2151),BT2151&gt;=Settings!$B$19,BT2151&lt;=Settings!$B$20))+(AND(ISNUMBER(AS2151),AS2151&gt;0))+(AND(ISNUMBER(T2151),ISNUMBER(M2151),T2151&gt;=Settings!$B$21,M2151&gt;0))+(AND(ISNUMBER(AD2151),ISNUMBER(M2151),AD2151&gt;=Settings!$B$22,M2151&gt;0))+(AY2151&gt;=1))</f>
        <v/>
      </c>
      <c r="BW2151" s="91">
        <f>IF(OR(AY2151=0,BF2151&lt;&gt;"Y",BG2151&lt;&gt;"Y"),"",1+SUMPRODUCT(($A$6:$A$2604=A2151)*($AY$6:$AY$2604&gt;0)*($BF$6:$BF$2604="Y")*($BG$6:$BG$2604="Y")*(($AY$6:$AY$2604&gt;AY2151)+($AY$6:$AY$2604=AY2151)*($AD$6:$AD$2604&gt;AD2151))))</f>
        <v/>
      </c>
    </row>
    <row r="2152" ht="23.85" customHeight="1" s="55">
      <c r="A2152" s="90" t="n">
        <v>46296</v>
      </c>
      <c r="B2152" s="91" t="inlineStr">
        <is>
          <t>MEDICO</t>
        </is>
      </c>
      <c r="C2152" s="91" t="inlineStr">
        <is>
          <t>INE630Y01024</t>
        </is>
      </c>
      <c r="D2152" s="91" t="n"/>
      <c r="E2152" s="91" t="inlineStr">
        <is>
          <t>None</t>
        </is>
      </c>
      <c r="F2152" s="93" t="n">
        <v>181</v>
      </c>
      <c r="G2152" s="92" t="inlineStr">
        <is>
          <t>Y</t>
        </is>
      </c>
      <c r="H2152" s="94" t="inlineStr">
        <is>
          <t>Short-term ASM Stage 1</t>
        </is>
      </c>
      <c r="I2152" s="91" t="inlineStr">
        <is>
          <t>N</t>
        </is>
      </c>
      <c r="J2152" s="92">
        <f>IF(K2152="","N","Y")</f>
        <v/>
      </c>
      <c r="K2152" s="94">
        <f>_xlfn.TEXTJOIN("; ",TRUE,IF(P2152="52-wk low","52-wk low",""),IF(AND(AD2152&gt;=Settings!$B$12,M2152&lt;0),"Distribution",""),IF(AND(AJ2152="Y",M2152&lt;0,AK2152&lt;-Settings!$B$13),"Long unwinding",""),IF(AND(AJ2152="Y",M2152&lt;0,AK2152&gt;Settings!$B$13),"Short buildup",""))</f>
        <v/>
      </c>
      <c r="L2152" s="95" t="n">
        <v>21.86</v>
      </c>
      <c r="M2152" s="96" t="n">
        <v>1.53</v>
      </c>
      <c r="N2152" s="93" t="n">
        <v>248</v>
      </c>
      <c r="O2152" s="91" t="inlineStr">
        <is>
          <t>None</t>
        </is>
      </c>
      <c r="P2152" s="91" t="inlineStr">
        <is>
          <t>None</t>
        </is>
      </c>
      <c r="Q2152" s="97" t="n">
        <v>3.62</v>
      </c>
      <c r="R2152" s="96" t="n">
        <v>8.49</v>
      </c>
      <c r="S2152" s="96" t="n">
        <v>0.42</v>
      </c>
      <c r="T2152" s="96" t="n">
        <v>0.59</v>
      </c>
      <c r="U2152" s="96" t="n">
        <v>0.84</v>
      </c>
      <c r="V2152" s="103" t="n">
        <v>1.97</v>
      </c>
      <c r="W2152" s="102" t="n">
        <v>7</v>
      </c>
      <c r="X2152" s="93" t="n"/>
      <c r="Y2152" s="91" t="inlineStr">
        <is>
          <t>None</t>
        </is>
      </c>
      <c r="Z2152" s="99" t="n">
        <v>57.46</v>
      </c>
      <c r="AA2152" s="96" t="n">
        <v>1.03</v>
      </c>
      <c r="AB2152" s="96" t="n">
        <v>1.12</v>
      </c>
      <c r="AC2152" s="96" t="n">
        <v>0.5</v>
      </c>
      <c r="AD2152" s="96" t="n">
        <v>0.75</v>
      </c>
      <c r="AE2152" s="96" t="n">
        <v>1.05</v>
      </c>
      <c r="AF2152" s="103" t="n">
        <v>1.05</v>
      </c>
      <c r="AG2152" s="91" t="inlineStr">
        <is>
          <t>Drying up</t>
        </is>
      </c>
      <c r="AH2152" s="100" t="n">
        <v>0</v>
      </c>
      <c r="AI2152" s="101" t="n">
        <v>0</v>
      </c>
      <c r="AJ2152" s="92" t="inlineStr">
        <is>
          <t>N</t>
        </is>
      </c>
      <c r="AK2152" s="96" t="n"/>
      <c r="AL2152" s="91" t="inlineStr">
        <is>
          <t>n/a</t>
        </is>
      </c>
      <c r="AM2152" s="93" t="n"/>
      <c r="AN2152" s="92" t="inlineStr">
        <is>
          <t>None</t>
        </is>
      </c>
      <c r="AO2152" s="102" t="n">
        <v>0</v>
      </c>
      <c r="AP2152" s="103" t="n">
        <v>0.47</v>
      </c>
      <c r="AQ2152" s="102" t="n">
        <v>3</v>
      </c>
      <c r="AR2152" s="91" t="inlineStr">
        <is>
          <t>N</t>
        </is>
      </c>
      <c r="AS2152" s="104" t="n"/>
      <c r="AT2152" s="92">
        <f>IF(AND(P2152="52-wk high",T2152&gt;=Settings!$B$7),"Y","N")</f>
        <v/>
      </c>
      <c r="AU2152" s="91">
        <f>IF(AND(AD2152&gt;=Settings!$B$8,M2152&gt;0),"Y","N")</f>
        <v/>
      </c>
      <c r="AV2152" s="91">
        <f>IF(OR(AH2152&gt;Settings!$B$9,AI2152&gt;Settings!$B$9),"Y","N")</f>
        <v/>
      </c>
      <c r="AW2152" s="91">
        <f>IF(AJ2152&lt;&gt;"Y","n/a",IF(AND(M2152&gt;0,AK2152&gt;Settings!$B$10),"Y","N"))</f>
        <v/>
      </c>
      <c r="AX2152" s="91">
        <f>IF(AO2152&gt;=Settings!$B$11,"Y","N")</f>
        <v/>
      </c>
      <c r="AY2152" s="99">
        <f>(AT2152="Y")+(AU2152="Y")+(AV2152="Y")+(AW2152="Y")+(AX2152="Y")</f>
        <v/>
      </c>
      <c r="AZ2152" s="94">
        <f>IF(AY2152=0,"None",_xlfn.TEXTJOIN(", ",TRUE(),IF(AT2152="Y","Breakout",""),IF(AU2152="Y","Accumulation",""),IF(AV2152="Y","Institutional buying",""),IF(AW2152="Y","Long buildup",""),IF(AX2152="Y","Momentum leader","")))</f>
        <v/>
      </c>
      <c r="BA2152" s="94">
        <f>IF(BW2152="","","Passes "&amp;AY2152&amp;" of 5 buy-side scans"&amp;IF(G2152="Y","; RED FLAG: filter out using Red flag column",""))</f>
        <v/>
      </c>
      <c r="BB2152" s="91" t="inlineStr">
        <is>
          <t>None</t>
        </is>
      </c>
      <c r="BC2152" s="92" t="inlineStr">
        <is>
          <t>N</t>
        </is>
      </c>
      <c r="BD2152" s="94" t="n"/>
      <c r="BE2152" s="94" t="n"/>
      <c r="BF2152" s="92">
        <f>IF(R2152*100000&gt;=Settings!$B$5,"Y","N")</f>
        <v/>
      </c>
      <c r="BG2152" s="91">
        <f>IF(F2152&gt;Settings!$B$6,"Y","N")</f>
        <v/>
      </c>
      <c r="BH2152" s="97" t="n">
        <v>-61.57</v>
      </c>
      <c r="BI2152" s="96" t="n">
        <v>-32.74</v>
      </c>
      <c r="BJ2152" s="96" t="n">
        <v>-43.82</v>
      </c>
      <c r="BK2152" s="96" t="n">
        <v>-44.67</v>
      </c>
      <c r="BL2152" s="96" t="n">
        <v>-42.95</v>
      </c>
      <c r="BM2152" s="96" t="n">
        <v>-54.72</v>
      </c>
      <c r="BN2152" s="97" t="n">
        <v>-30.02</v>
      </c>
      <c r="BO2152" s="96" t="n">
        <v>-40.29</v>
      </c>
      <c r="BP2152" s="96" t="n">
        <v>-44.67</v>
      </c>
      <c r="BQ2152" s="96" t="n">
        <v>-48.05</v>
      </c>
      <c r="BR2152" s="91" t="inlineStr">
        <is>
          <t>Stacked down</t>
        </is>
      </c>
      <c r="BS2152" s="91" t="inlineStr">
        <is>
          <t>None</t>
        </is>
      </c>
      <c r="BT2152" s="96" t="n">
        <v>11.6</v>
      </c>
      <c r="BU2152" s="91" t="inlineStr">
        <is>
          <t>N</t>
        </is>
      </c>
      <c r="BV2152" s="99">
        <f>IF(OR(BF2152&lt;&gt;"Y",BG2152&lt;&gt;"Y"),"",(AND(ISNUMBER(BQ2152),BQ2152&gt;0))+(BR2152="Stacked up")+(AND(ISNUMBER(BH2152),BH2152&gt;=-Settings!$B$17))+(AND(ISNUMBER(BK2152),ISNUMBER(BM2152),BK2152&gt;0,BM2152&gt;0))+(AND(ISNUMBER(AQ2152),AQ2152&gt;=Settings!$B$18))+(AND(ISNUMBER(BT2152),BT2152&gt;=Settings!$B$19,BT2152&lt;=Settings!$B$20))+(AND(ISNUMBER(AS2152),AS2152&gt;0))+(AND(ISNUMBER(T2152),ISNUMBER(M2152),T2152&gt;=Settings!$B$21,M2152&gt;0))+(AND(ISNUMBER(AD2152),ISNUMBER(M2152),AD2152&gt;=Settings!$B$22,M2152&gt;0))+(AY2152&gt;=1))</f>
        <v/>
      </c>
      <c r="BW2152" s="91">
        <f>IF(OR(AY2152=0,BF2152&lt;&gt;"Y",BG2152&lt;&gt;"Y"),"",1+SUMPRODUCT(($A$6:$A$2604=A2152)*($AY$6:$AY$2604&gt;0)*($BF$6:$BF$2604="Y")*($BG$6:$BG$2604="Y")*(($AY$6:$AY$2604&gt;AY2152)+($AY$6:$AY$2604=AY2152)*($AD$6:$AD$2604&gt;AD2152))))</f>
        <v/>
      </c>
    </row>
    <row r="2153" ht="23.85" customHeight="1" s="55">
      <c r="A2153" s="90" t="n">
        <v>46296</v>
      </c>
      <c r="B2153" s="91" t="inlineStr">
        <is>
          <t>VIPCLOTHNG</t>
        </is>
      </c>
      <c r="C2153" s="91" t="inlineStr">
        <is>
          <t>INE450G01024</t>
        </is>
      </c>
      <c r="D2153" s="91" t="n"/>
      <c r="E2153" s="91" t="inlineStr">
        <is>
          <t>None</t>
        </is>
      </c>
      <c r="F2153" s="93" t="n">
        <v>181</v>
      </c>
      <c r="G2153" s="92" t="inlineStr">
        <is>
          <t>N</t>
        </is>
      </c>
      <c r="H2153" s="94" t="n"/>
      <c r="I2153" s="91" t="inlineStr">
        <is>
          <t>N</t>
        </is>
      </c>
      <c r="J2153" s="92">
        <f>IF(K2153="","N","Y")</f>
        <v/>
      </c>
      <c r="K2153" s="94">
        <f>_xlfn.TEXTJOIN("; ",TRUE,IF(P2153="52-wk low","52-wk low",""),IF(AND(AD2153&gt;=Settings!$B$12,M2153&lt;0),"Distribution",""),IF(AND(AJ2153="Y",M2153&lt;0,AK2153&lt;-Settings!$B$13),"Long unwinding",""),IF(AND(AJ2153="Y",M2153&lt;0,AK2153&gt;Settings!$B$13),"Short buildup",""))</f>
        <v/>
      </c>
      <c r="L2153" s="95" t="n">
        <v>20.11</v>
      </c>
      <c r="M2153" s="96" t="n">
        <v>-1.95</v>
      </c>
      <c r="N2153" s="93" t="n">
        <v>1610</v>
      </c>
      <c r="O2153" s="91" t="inlineStr">
        <is>
          <t>None</t>
        </is>
      </c>
      <c r="P2153" s="91" t="inlineStr">
        <is>
          <t>None</t>
        </is>
      </c>
      <c r="Q2153" s="97" t="n">
        <v>0.34</v>
      </c>
      <c r="R2153" s="96" t="n">
        <v>0.72</v>
      </c>
      <c r="S2153" s="96" t="n">
        <v>0.46</v>
      </c>
      <c r="T2153" s="96" t="n">
        <v>0.63</v>
      </c>
      <c r="U2153" s="96" t="n">
        <v>0.34</v>
      </c>
      <c r="V2153" s="103" t="n">
        <v>0.72</v>
      </c>
      <c r="W2153" s="102" t="n">
        <v>3</v>
      </c>
      <c r="X2153" s="93" t="n"/>
      <c r="Y2153" s="91" t="inlineStr">
        <is>
          <t>None</t>
        </is>
      </c>
      <c r="Z2153" s="99" t="n">
        <v>81.94</v>
      </c>
      <c r="AA2153" s="96" t="n">
        <v>1.09</v>
      </c>
      <c r="AB2153" s="96" t="n">
        <v>1.05</v>
      </c>
      <c r="AC2153" s="96" t="n">
        <v>0.54</v>
      </c>
      <c r="AD2153" s="96" t="n"/>
      <c r="AE2153" s="96" t="n"/>
      <c r="AF2153" s="103" t="n"/>
      <c r="AG2153" s="91" t="inlineStr">
        <is>
          <t>No delivery data</t>
        </is>
      </c>
      <c r="AH2153" s="100" t="n">
        <v>0</v>
      </c>
      <c r="AI2153" s="101" t="n">
        <v>0</v>
      </c>
      <c r="AJ2153" s="92" t="inlineStr">
        <is>
          <t>N</t>
        </is>
      </c>
      <c r="AK2153" s="96" t="n"/>
      <c r="AL2153" s="91" t="inlineStr">
        <is>
          <t>n/a</t>
        </is>
      </c>
      <c r="AM2153" s="93" t="n"/>
      <c r="AN2153" s="92" t="inlineStr">
        <is>
          <t>None</t>
        </is>
      </c>
      <c r="AO2153" s="102" t="n">
        <v>0</v>
      </c>
      <c r="AP2153" s="103" t="n">
        <v>0.72</v>
      </c>
      <c r="AQ2153" s="102" t="n">
        <v>39</v>
      </c>
      <c r="AR2153" s="91" t="inlineStr">
        <is>
          <t>N</t>
        </is>
      </c>
      <c r="AS2153" s="104" t="n"/>
      <c r="AT2153" s="92">
        <f>IF(AND(P2153="52-wk high",T2153&gt;=Settings!$B$7),"Y","N")</f>
        <v/>
      </c>
      <c r="AU2153" s="91">
        <f>IF(AND(AD2153&gt;=Settings!$B$8,M2153&gt;0),"Y","N")</f>
        <v/>
      </c>
      <c r="AV2153" s="91">
        <f>IF(OR(AH2153&gt;Settings!$B$9,AI2153&gt;Settings!$B$9),"Y","N")</f>
        <v/>
      </c>
      <c r="AW2153" s="91">
        <f>IF(AJ2153&lt;&gt;"Y","n/a",IF(AND(M2153&gt;0,AK2153&gt;Settings!$B$10),"Y","N"))</f>
        <v/>
      </c>
      <c r="AX2153" s="91">
        <f>IF(AO2153&gt;=Settings!$B$11,"Y","N")</f>
        <v/>
      </c>
      <c r="AY2153" s="99">
        <f>(AT2153="Y")+(AU2153="Y")+(AV2153="Y")+(AW2153="Y")+(AX2153="Y")</f>
        <v/>
      </c>
      <c r="AZ2153" s="94">
        <f>IF(AY2153=0,"None",_xlfn.TEXTJOIN(", ",TRUE(),IF(AT2153="Y","Breakout",""),IF(AU2153="Y","Accumulation",""),IF(AV2153="Y","Institutional buying",""),IF(AW2153="Y","Long buildup",""),IF(AX2153="Y","Momentum leader","")))</f>
        <v/>
      </c>
      <c r="BA2153" s="94">
        <f>IF(BW2153="","","Passes "&amp;AY2153&amp;" of 5 buy-side scans"&amp;IF(G2153="Y","; RED FLAG: filter out using Red flag column",""))</f>
        <v/>
      </c>
      <c r="BB2153" s="91" t="inlineStr">
        <is>
          <t>None</t>
        </is>
      </c>
      <c r="BC2153" s="92" t="inlineStr">
        <is>
          <t>Y</t>
        </is>
      </c>
      <c r="BD2153" s="94" t="inlineStr">
        <is>
          <t>Few traders (&lt;100 unique PAN, 30 days); High-low range &gt;150% in 12 months</t>
        </is>
      </c>
      <c r="BE2153" s="94" t="n"/>
      <c r="BF2153" s="92">
        <f>IF(R2153*100000&gt;=Settings!$B$5,"Y","N")</f>
        <v/>
      </c>
      <c r="BG2153" s="91">
        <f>IF(F2153&gt;Settings!$B$6,"Y","N")</f>
        <v/>
      </c>
      <c r="BH2153" s="97" t="n">
        <v>-46.44</v>
      </c>
      <c r="BI2153" s="96" t="n">
        <v>-7.33</v>
      </c>
      <c r="BJ2153" s="96" t="n">
        <v>0.7</v>
      </c>
      <c r="BK2153" s="96" t="n">
        <v>-19.11</v>
      </c>
      <c r="BL2153" s="96" t="n">
        <v>18.36</v>
      </c>
      <c r="BM2153" s="96" t="n">
        <v>-40.82</v>
      </c>
      <c r="BN2153" s="97" t="n">
        <v>-3.64</v>
      </c>
      <c r="BO2153" s="96" t="n">
        <v>-5.36</v>
      </c>
      <c r="BP2153" s="96" t="n">
        <v>-9.390000000000001</v>
      </c>
      <c r="BQ2153" s="96" t="n">
        <v>-18.13</v>
      </c>
      <c r="BR2153" s="91" t="inlineStr">
        <is>
          <t>Stacked down</t>
        </is>
      </c>
      <c r="BS2153" s="91" t="inlineStr">
        <is>
          <t>None</t>
        </is>
      </c>
      <c r="BT2153" s="96" t="n">
        <v>33.9</v>
      </c>
      <c r="BU2153" s="91" t="inlineStr">
        <is>
          <t>N</t>
        </is>
      </c>
      <c r="BV2153" s="99">
        <f>IF(OR(BF2153&lt;&gt;"Y",BG2153&lt;&gt;"Y"),"",(AND(ISNUMBER(BQ2153),BQ2153&gt;0))+(BR2153="Stacked up")+(AND(ISNUMBER(BH2153),BH2153&gt;=-Settings!$B$17))+(AND(ISNUMBER(BK2153),ISNUMBER(BM2153),BK2153&gt;0,BM2153&gt;0))+(AND(ISNUMBER(AQ2153),AQ2153&gt;=Settings!$B$18))+(AND(ISNUMBER(BT2153),BT2153&gt;=Settings!$B$19,BT2153&lt;=Settings!$B$20))+(AND(ISNUMBER(AS2153),AS2153&gt;0))+(AND(ISNUMBER(T2153),ISNUMBER(M2153),T2153&gt;=Settings!$B$21,M2153&gt;0))+(AND(ISNUMBER(AD2153),ISNUMBER(M2153),AD2153&gt;=Settings!$B$22,M2153&gt;0))+(AY2153&gt;=1))</f>
        <v/>
      </c>
      <c r="BW2153" s="91">
        <f>IF(OR(AY2153=0,BF2153&lt;&gt;"Y",BG2153&lt;&gt;"Y"),"",1+SUMPRODUCT(($A$6:$A$2604=A2153)*($AY$6:$AY$2604&gt;0)*($BF$6:$BF$2604="Y")*($BG$6:$BG$2604="Y")*(($AY$6:$AY$2604&gt;AY2153)+($AY$6:$AY$2604=AY2153)*($AD$6:$AD$2604&gt;AD2153))))</f>
        <v/>
      </c>
    </row>
    <row r="2154" ht="23.85" customHeight="1" s="55">
      <c r="A2154" s="90" t="n">
        <v>46296</v>
      </c>
      <c r="B2154" s="91" t="inlineStr">
        <is>
          <t>ASMS</t>
        </is>
      </c>
      <c r="C2154" s="91" t="inlineStr">
        <is>
          <t>INE855F01042</t>
        </is>
      </c>
      <c r="D2154" s="91" t="n"/>
      <c r="E2154" s="91" t="inlineStr">
        <is>
          <t>None</t>
        </is>
      </c>
      <c r="F2154" s="93" t="n">
        <v>180</v>
      </c>
      <c r="G2154" s="92" t="inlineStr">
        <is>
          <t>N</t>
        </is>
      </c>
      <c r="H2154" s="94" t="n"/>
      <c r="I2154" s="91" t="inlineStr">
        <is>
          <t>N</t>
        </is>
      </c>
      <c r="J2154" s="92">
        <f>IF(K2154="","N","Y")</f>
        <v/>
      </c>
      <c r="K2154" s="94">
        <f>_xlfn.TEXTJOIN("; ",TRUE,IF(P2154="52-wk low","52-wk low",""),IF(AND(AD2154&gt;=Settings!$B$12,M2154&lt;0),"Distribution",""),IF(AND(AJ2154="Y",M2154&lt;0,AK2154&lt;-Settings!$B$13),"Long unwinding",""),IF(AND(AJ2154="Y",M2154&lt;0,AK2154&gt;Settings!$B$13),"Short buildup",""))</f>
        <v/>
      </c>
      <c r="L2154" s="95" t="n">
        <v>5.92</v>
      </c>
      <c r="M2154" s="96" t="n">
        <v>-2.31</v>
      </c>
      <c r="N2154" s="93" t="n">
        <v>1793</v>
      </c>
      <c r="O2154" s="91" t="inlineStr">
        <is>
          <t>None</t>
        </is>
      </c>
      <c r="P2154" s="91" t="inlineStr">
        <is>
          <t>None</t>
        </is>
      </c>
      <c r="Q2154" s="97" t="n">
        <v>1.75</v>
      </c>
      <c r="R2154" s="96" t="n">
        <v>2.21</v>
      </c>
      <c r="S2154" s="96" t="n">
        <v>0.77</v>
      </c>
      <c r="T2154" s="96" t="n">
        <v>0.9</v>
      </c>
      <c r="U2154" s="96" t="n">
        <v>0.55</v>
      </c>
      <c r="V2154" s="103" t="n">
        <v>0.71</v>
      </c>
      <c r="W2154" s="102" t="n">
        <v>3</v>
      </c>
      <c r="X2154" s="93" t="n"/>
      <c r="Y2154" s="91" t="inlineStr">
        <is>
          <t>None</t>
        </is>
      </c>
      <c r="Z2154" s="99" t="n">
        <v>73.48</v>
      </c>
      <c r="AA2154" s="96" t="n">
        <v>0.98</v>
      </c>
      <c r="AB2154" s="96" t="n">
        <v>0.98</v>
      </c>
      <c r="AC2154" s="96" t="n"/>
      <c r="AD2154" s="96" t="n"/>
      <c r="AE2154" s="96" t="n"/>
      <c r="AF2154" s="103" t="n"/>
      <c r="AG2154" s="91" t="inlineStr">
        <is>
          <t>No delivery data</t>
        </is>
      </c>
      <c r="AH2154" s="100" t="n">
        <v>0</v>
      </c>
      <c r="AI2154" s="101" t="n">
        <v>0</v>
      </c>
      <c r="AJ2154" s="92" t="inlineStr">
        <is>
          <t>N</t>
        </is>
      </c>
      <c r="AK2154" s="96" t="n"/>
      <c r="AL2154" s="91" t="inlineStr">
        <is>
          <t>n/a</t>
        </is>
      </c>
      <c r="AM2154" s="93" t="n"/>
      <c r="AN2154" s="92" t="inlineStr">
        <is>
          <t>None</t>
        </is>
      </c>
      <c r="AO2154" s="102" t="n">
        <v>0</v>
      </c>
      <c r="AP2154" s="103" t="n">
        <v>0.51</v>
      </c>
      <c r="AQ2154" s="102" t="n">
        <v>5</v>
      </c>
      <c r="AR2154" s="91" t="inlineStr">
        <is>
          <t>N</t>
        </is>
      </c>
      <c r="AS2154" s="104" t="n"/>
      <c r="AT2154" s="92">
        <f>IF(AND(P2154="52-wk high",T2154&gt;=Settings!$B$7),"Y","N")</f>
        <v/>
      </c>
      <c r="AU2154" s="91">
        <f>IF(AND(AD2154&gt;=Settings!$B$8,M2154&gt;0),"Y","N")</f>
        <v/>
      </c>
      <c r="AV2154" s="91">
        <f>IF(OR(AH2154&gt;Settings!$B$9,AI2154&gt;Settings!$B$9),"Y","N")</f>
        <v/>
      </c>
      <c r="AW2154" s="91">
        <f>IF(AJ2154&lt;&gt;"Y","n/a",IF(AND(M2154&gt;0,AK2154&gt;Settings!$B$10),"Y","N"))</f>
        <v/>
      </c>
      <c r="AX2154" s="91">
        <f>IF(AO2154&gt;=Settings!$B$11,"Y","N")</f>
        <v/>
      </c>
      <c r="AY2154" s="99">
        <f>(AT2154="Y")+(AU2154="Y")+(AV2154="Y")+(AW2154="Y")+(AX2154="Y")</f>
        <v/>
      </c>
      <c r="AZ2154" s="94">
        <f>IF(AY2154=0,"None",_xlfn.TEXTJOIN(", ",TRUE(),IF(AT2154="Y","Breakout",""),IF(AU2154="Y","Accumulation",""),IF(AV2154="Y","Institutional buying",""),IF(AW2154="Y","Long buildup",""),IF(AX2154="Y","Momentum leader","")))</f>
        <v/>
      </c>
      <c r="BA2154" s="94">
        <f>IF(BW2154="","","Passes "&amp;AY2154&amp;" of 5 buy-side scans"&amp;IF(G2154="Y","; RED FLAG: filter out using Red flag column",""))</f>
        <v/>
      </c>
      <c r="BB2154" s="91" t="inlineStr">
        <is>
          <t>None</t>
        </is>
      </c>
      <c r="BC2154" s="92" t="inlineStr">
        <is>
          <t>Y</t>
        </is>
      </c>
      <c r="BD2154" s="94" t="inlineStr">
        <is>
          <t>High-low range &gt;200% in 365 days; High-low range &gt;150% in 12 months</t>
        </is>
      </c>
      <c r="BE2154" s="94" t="n"/>
      <c r="BF2154" s="92">
        <f>IF(R2154*100000&gt;=Settings!$B$5,"Y","N")</f>
        <v/>
      </c>
      <c r="BG2154" s="91">
        <f>IF(F2154&gt;Settings!$B$6,"Y","N")</f>
        <v/>
      </c>
      <c r="BH2154" s="97" t="n">
        <v>-64.55</v>
      </c>
      <c r="BI2154" s="96" t="n">
        <v>-7.64</v>
      </c>
      <c r="BJ2154" s="96" t="n">
        <v>-18.23</v>
      </c>
      <c r="BK2154" s="96" t="n">
        <v>-17.89</v>
      </c>
      <c r="BL2154" s="96" t="n">
        <v>-22</v>
      </c>
      <c r="BM2154" s="96" t="n">
        <v>-57.44</v>
      </c>
      <c r="BN2154" s="97" t="n">
        <v>-9.41</v>
      </c>
      <c r="BO2154" s="96" t="n">
        <v>-13.57</v>
      </c>
      <c r="BP2154" s="96" t="n">
        <v>-19.5</v>
      </c>
      <c r="BQ2154" s="96" t="n">
        <v>-31.32</v>
      </c>
      <c r="BR2154" s="91" t="inlineStr">
        <is>
          <t>Stacked down</t>
        </is>
      </c>
      <c r="BS2154" s="91" t="inlineStr">
        <is>
          <t>None</t>
        </is>
      </c>
      <c r="BT2154" s="96" t="n">
        <v>9.1</v>
      </c>
      <c r="BU2154" s="91" t="inlineStr">
        <is>
          <t>N</t>
        </is>
      </c>
      <c r="BV2154" s="99">
        <f>IF(OR(BF2154&lt;&gt;"Y",BG2154&lt;&gt;"Y"),"",(AND(ISNUMBER(BQ2154),BQ2154&gt;0))+(BR2154="Stacked up")+(AND(ISNUMBER(BH2154),BH2154&gt;=-Settings!$B$17))+(AND(ISNUMBER(BK2154),ISNUMBER(BM2154),BK2154&gt;0,BM2154&gt;0))+(AND(ISNUMBER(AQ2154),AQ2154&gt;=Settings!$B$18))+(AND(ISNUMBER(BT2154),BT2154&gt;=Settings!$B$19,BT2154&lt;=Settings!$B$20))+(AND(ISNUMBER(AS2154),AS2154&gt;0))+(AND(ISNUMBER(T2154),ISNUMBER(M2154),T2154&gt;=Settings!$B$21,M2154&gt;0))+(AND(ISNUMBER(AD2154),ISNUMBER(M2154),AD2154&gt;=Settings!$B$22,M2154&gt;0))+(AY2154&gt;=1))</f>
        <v/>
      </c>
      <c r="BW2154" s="91">
        <f>IF(OR(AY2154=0,BF2154&lt;&gt;"Y",BG2154&lt;&gt;"Y"),"",1+SUMPRODUCT(($A$6:$A$2604=A2154)*($AY$6:$AY$2604&gt;0)*($BF$6:$BF$2604="Y")*($BG$6:$BG$2604="Y")*(($AY$6:$AY$2604&gt;AY2154)+($AY$6:$AY$2604=AY2154)*($AD$6:$AD$2604&gt;AD2154))))</f>
        <v/>
      </c>
    </row>
    <row r="2155" ht="23.85" customHeight="1" s="55">
      <c r="A2155" s="90" t="n">
        <v>46296</v>
      </c>
      <c r="B2155" s="91" t="inlineStr">
        <is>
          <t>IPRINGLTD</t>
        </is>
      </c>
      <c r="C2155" s="91" t="inlineStr">
        <is>
          <t>INE558A01019</t>
        </is>
      </c>
      <c r="D2155" s="91" t="n"/>
      <c r="E2155" s="91" t="inlineStr">
        <is>
          <t>None</t>
        </is>
      </c>
      <c r="F2155" s="93" t="n">
        <v>180</v>
      </c>
      <c r="G2155" s="92" t="inlineStr">
        <is>
          <t>Y</t>
        </is>
      </c>
      <c r="H2155" s="94" t="inlineStr">
        <is>
          <t>Long-term ASM Stage 1</t>
        </is>
      </c>
      <c r="I2155" s="91" t="inlineStr">
        <is>
          <t>N</t>
        </is>
      </c>
      <c r="J2155" s="92">
        <f>IF(K2155="","N","Y")</f>
        <v/>
      </c>
      <c r="K2155" s="94">
        <f>_xlfn.TEXTJOIN("; ",TRUE,IF(P2155="52-wk low","52-wk low",""),IF(AND(AD2155&gt;=Settings!$B$12,M2155&lt;0),"Distribution",""),IF(AND(AJ2155="Y",M2155&lt;0,AK2155&lt;-Settings!$B$13),"Long unwinding",""),IF(AND(AJ2155="Y",M2155&lt;0,AK2155&gt;Settings!$B$13),"Short buildup",""))</f>
        <v/>
      </c>
      <c r="L2155" s="95" t="n">
        <v>141.95</v>
      </c>
      <c r="M2155" s="96" t="n">
        <v>-2.12</v>
      </c>
      <c r="N2155" s="93" t="n">
        <v>1711</v>
      </c>
      <c r="O2155" s="91" t="inlineStr">
        <is>
          <t>None</t>
        </is>
      </c>
      <c r="P2155" s="91" t="inlineStr">
        <is>
          <t>None</t>
        </is>
      </c>
      <c r="Q2155" s="97" t="n">
        <v>0</v>
      </c>
      <c r="R2155" s="96" t="n">
        <v>0.02</v>
      </c>
      <c r="S2155" s="96" t="n">
        <v>0.02</v>
      </c>
      <c r="T2155" s="96" t="n"/>
      <c r="U2155" s="96" t="n"/>
      <c r="V2155" s="103" t="n"/>
      <c r="W2155" s="102" t="n"/>
      <c r="X2155" s="93" t="n"/>
      <c r="Y2155" s="91" t="inlineStr">
        <is>
          <t>None</t>
        </is>
      </c>
      <c r="Z2155" s="99" t="n">
        <v>78.79000000000001</v>
      </c>
      <c r="AA2155" s="96" t="n">
        <v>0.97</v>
      </c>
      <c r="AB2155" s="96" t="n"/>
      <c r="AC2155" s="96" t="n">
        <v>0.02</v>
      </c>
      <c r="AD2155" s="96" t="n"/>
      <c r="AE2155" s="96" t="n"/>
      <c r="AF2155" s="103" t="n"/>
      <c r="AG2155" s="91" t="n"/>
      <c r="AH2155" s="100" t="n">
        <v>0</v>
      </c>
      <c r="AI2155" s="101" t="n">
        <v>0</v>
      </c>
      <c r="AJ2155" s="92" t="inlineStr">
        <is>
          <t>N</t>
        </is>
      </c>
      <c r="AK2155" s="96" t="n"/>
      <c r="AL2155" s="91" t="inlineStr">
        <is>
          <t>n/a</t>
        </is>
      </c>
      <c r="AM2155" s="93" t="n"/>
      <c r="AN2155" s="92" t="inlineStr">
        <is>
          <t>None</t>
        </is>
      </c>
      <c r="AO2155" s="102" t="n">
        <v>0</v>
      </c>
      <c r="AP2155" s="103" t="n"/>
      <c r="AQ2155" s="102" t="n"/>
      <c r="AR2155" s="91" t="inlineStr">
        <is>
          <t>N</t>
        </is>
      </c>
      <c r="AS2155" s="104" t="n"/>
      <c r="AT2155" s="92">
        <f>IF(AND(P2155="52-wk high",T2155&gt;=Settings!$B$7),"Y","N")</f>
        <v/>
      </c>
      <c r="AU2155" s="91">
        <f>IF(AND(AD2155&gt;=Settings!$B$8,M2155&gt;0),"Y","N")</f>
        <v/>
      </c>
      <c r="AV2155" s="91">
        <f>IF(OR(AH2155&gt;Settings!$B$9,AI2155&gt;Settings!$B$9),"Y","N")</f>
        <v/>
      </c>
      <c r="AW2155" s="91">
        <f>IF(AJ2155&lt;&gt;"Y","n/a",IF(AND(M2155&gt;0,AK2155&gt;Settings!$B$10),"Y","N"))</f>
        <v/>
      </c>
      <c r="AX2155" s="91">
        <f>IF(AO2155&gt;=Settings!$B$11,"Y","N")</f>
        <v/>
      </c>
      <c r="AY2155" s="99">
        <f>(AT2155="Y")+(AU2155="Y")+(AV2155="Y")+(AW2155="Y")+(AX2155="Y")</f>
        <v/>
      </c>
      <c r="AZ2155" s="94">
        <f>IF(AY2155=0,"None",_xlfn.TEXTJOIN(", ",TRUE(),IF(AT2155="Y","Breakout",""),IF(AU2155="Y","Accumulation",""),IF(AV2155="Y","Institutional buying",""),IF(AW2155="Y","Long buildup",""),IF(AX2155="Y","Momentum leader","")))</f>
        <v/>
      </c>
      <c r="BA2155" s="94">
        <f>IF(BW2155="","","Passes "&amp;AY2155&amp;" of 5 buy-side scans"&amp;IF(G2155="Y","; RED FLAG: filter out using Red flag column",""))</f>
        <v/>
      </c>
      <c r="BB2155" s="91" t="inlineStr">
        <is>
          <t>None</t>
        </is>
      </c>
      <c r="BC2155" s="92" t="inlineStr">
        <is>
          <t>Y</t>
        </is>
      </c>
      <c r="BD2155" s="94" t="inlineStr">
        <is>
          <t>Few traders (&lt;100 unique PAN, 30 days)</t>
        </is>
      </c>
      <c r="BE2155" s="94" t="n"/>
      <c r="BF2155" s="92">
        <f>IF(R2155*100000&gt;=Settings!$B$5,"Y","N")</f>
        <v/>
      </c>
      <c r="BG2155" s="91">
        <f>IF(F2155&gt;Settings!$B$6,"Y","N")</f>
        <v/>
      </c>
      <c r="BH2155" s="97" t="n">
        <v>-24.09</v>
      </c>
      <c r="BI2155" s="96" t="n">
        <v>-1.64</v>
      </c>
      <c r="BJ2155" s="96" t="n">
        <v>-19.67</v>
      </c>
      <c r="BK2155" s="96" t="n"/>
      <c r="BL2155" s="96" t="n"/>
      <c r="BM2155" s="96" t="n"/>
      <c r="BN2155" s="97" t="n">
        <v>-0.5</v>
      </c>
      <c r="BO2155" s="96" t="n"/>
      <c r="BP2155" s="96" t="n"/>
      <c r="BQ2155" s="96" t="n"/>
      <c r="BR2155" s="91" t="n"/>
      <c r="BS2155" s="91" t="n"/>
      <c r="BT2155" s="96" t="n">
        <v>51.9</v>
      </c>
      <c r="BU2155" s="91" t="n"/>
      <c r="BV2155" s="99">
        <f>IF(OR(BF2155&lt;&gt;"Y",BG2155&lt;&gt;"Y"),"",(AND(ISNUMBER(BQ2155),BQ2155&gt;0))+(BR2155="Stacked up")+(AND(ISNUMBER(BH2155),BH2155&gt;=-Settings!$B$17))+(AND(ISNUMBER(BK2155),ISNUMBER(BM2155),BK2155&gt;0,BM2155&gt;0))+(AND(ISNUMBER(AQ2155),AQ2155&gt;=Settings!$B$18))+(AND(ISNUMBER(BT2155),BT2155&gt;=Settings!$B$19,BT2155&lt;=Settings!$B$20))+(AND(ISNUMBER(AS2155),AS2155&gt;0))+(AND(ISNUMBER(T2155),ISNUMBER(M2155),T2155&gt;=Settings!$B$21,M2155&gt;0))+(AND(ISNUMBER(AD2155),ISNUMBER(M2155),AD2155&gt;=Settings!$B$22,M2155&gt;0))+(AY2155&gt;=1))</f>
        <v/>
      </c>
      <c r="BW2155" s="91">
        <f>IF(OR(AY2155=0,BF2155&lt;&gt;"Y",BG2155&lt;&gt;"Y"),"",1+SUMPRODUCT(($A$6:$A$2604=A2155)*($AY$6:$AY$2604&gt;0)*($BF$6:$BF$2604="Y")*($BG$6:$BG$2604="Y")*(($AY$6:$AY$2604&gt;AY2155)+($AY$6:$AY$2604=AY2155)*($AD$6:$AD$2604&gt;AD2155))))</f>
        <v/>
      </c>
    </row>
    <row r="2156" ht="23.85" customHeight="1" s="55">
      <c r="A2156" s="90" t="n">
        <v>46296</v>
      </c>
      <c r="B2156" s="91" t="inlineStr">
        <is>
          <t>EMPOWER</t>
        </is>
      </c>
      <c r="C2156" s="91" t="inlineStr">
        <is>
          <t>INE507F01023</t>
        </is>
      </c>
      <c r="D2156" s="91" t="n"/>
      <c r="E2156" s="91" t="inlineStr">
        <is>
          <t>None</t>
        </is>
      </c>
      <c r="F2156" s="93" t="n">
        <v>179</v>
      </c>
      <c r="G2156" s="92" t="inlineStr">
        <is>
          <t>N</t>
        </is>
      </c>
      <c r="H2156" s="94" t="n"/>
      <c r="I2156" s="91" t="inlineStr">
        <is>
          <t>N</t>
        </is>
      </c>
      <c r="J2156" s="92">
        <f>IF(K2156="","N","Y")</f>
        <v/>
      </c>
      <c r="K2156" s="94">
        <f>_xlfn.TEXTJOIN("; ",TRUE,IF(P2156="52-wk low","52-wk low",""),IF(AND(AD2156&gt;=Settings!$B$12,M2156&lt;0),"Distribution",""),IF(AND(AJ2156="Y",M2156&lt;0,AK2156&lt;-Settings!$B$13),"Long unwinding",""),IF(AND(AJ2156="Y",M2156&lt;0,AK2156&gt;Settings!$B$13),"Short buildup",""))</f>
        <v/>
      </c>
      <c r="L2156" s="95" t="n">
        <v>1.54</v>
      </c>
      <c r="M2156" s="96" t="n">
        <v>-4.94</v>
      </c>
      <c r="N2156" s="93" t="n">
        <v>2469</v>
      </c>
      <c r="O2156" s="91" t="inlineStr">
        <is>
          <t>None</t>
        </is>
      </c>
      <c r="P2156" s="91" t="inlineStr">
        <is>
          <t>None</t>
        </is>
      </c>
      <c r="Q2156" s="97" t="n">
        <v>35.81</v>
      </c>
      <c r="R2156" s="96" t="n">
        <v>149.6</v>
      </c>
      <c r="S2156" s="96" t="n">
        <v>0.24</v>
      </c>
      <c r="T2156" s="96" t="n">
        <v>0.41</v>
      </c>
      <c r="U2156" s="96" t="n">
        <v>0.54</v>
      </c>
      <c r="V2156" s="103" t="n">
        <v>2.28</v>
      </c>
      <c r="W2156" s="102" t="n"/>
      <c r="X2156" s="93" t="n"/>
      <c r="Y2156" s="91" t="inlineStr">
        <is>
          <t>None</t>
        </is>
      </c>
      <c r="Z2156" s="99" t="n">
        <v>100</v>
      </c>
      <c r="AA2156" s="96" t="n">
        <v>1.29</v>
      </c>
      <c r="AB2156" s="96" t="n">
        <v>1.25</v>
      </c>
      <c r="AC2156" s="96" t="n">
        <v>0.4</v>
      </c>
      <c r="AD2156" s="96" t="n"/>
      <c r="AE2156" s="96" t="n"/>
      <c r="AF2156" s="103" t="n"/>
      <c r="AG2156" s="91" t="inlineStr">
        <is>
          <t>Drying up</t>
        </is>
      </c>
      <c r="AH2156" s="100" t="n">
        <v>0</v>
      </c>
      <c r="AI2156" s="101" t="n">
        <v>0</v>
      </c>
      <c r="AJ2156" s="92" t="inlineStr">
        <is>
          <t>N</t>
        </is>
      </c>
      <c r="AK2156" s="96" t="n"/>
      <c r="AL2156" s="91" t="inlineStr">
        <is>
          <t>n/a</t>
        </is>
      </c>
      <c r="AM2156" s="93" t="n"/>
      <c r="AN2156" s="92" t="inlineStr">
        <is>
          <t>None</t>
        </is>
      </c>
      <c r="AO2156" s="102" t="n">
        <v>0</v>
      </c>
      <c r="AP2156" s="103" t="n"/>
      <c r="AQ2156" s="102" t="n"/>
      <c r="AR2156" s="91" t="inlineStr">
        <is>
          <t>N</t>
        </is>
      </c>
      <c r="AS2156" s="104" t="n"/>
      <c r="AT2156" s="92">
        <f>IF(AND(P2156="52-wk high",T2156&gt;=Settings!$B$7),"Y","N")</f>
        <v/>
      </c>
      <c r="AU2156" s="91">
        <f>IF(AND(AD2156&gt;=Settings!$B$8,M2156&gt;0),"Y","N")</f>
        <v/>
      </c>
      <c r="AV2156" s="91">
        <f>IF(OR(AH2156&gt;Settings!$B$9,AI2156&gt;Settings!$B$9),"Y","N")</f>
        <v/>
      </c>
      <c r="AW2156" s="91">
        <f>IF(AJ2156&lt;&gt;"Y","n/a",IF(AND(M2156&gt;0,AK2156&gt;Settings!$B$10),"Y","N"))</f>
        <v/>
      </c>
      <c r="AX2156" s="91">
        <f>IF(AO2156&gt;=Settings!$B$11,"Y","N")</f>
        <v/>
      </c>
      <c r="AY2156" s="99">
        <f>(AT2156="Y")+(AU2156="Y")+(AV2156="Y")+(AW2156="Y")+(AX2156="Y")</f>
        <v/>
      </c>
      <c r="AZ2156" s="94">
        <f>IF(AY2156=0,"None",_xlfn.TEXTJOIN(", ",TRUE(),IF(AT2156="Y","Breakout",""),IF(AU2156="Y","Accumulation",""),IF(AV2156="Y","Institutional buying",""),IF(AW2156="Y","Long buildup",""),IF(AX2156="Y","Momentum leader","")))</f>
        <v/>
      </c>
      <c r="BA2156" s="94">
        <f>IF(BW2156="","","Passes "&amp;AY2156&amp;" of 5 buy-side scans"&amp;IF(G2156="Y","; RED FLAG: filter out using Red flag column",""))</f>
        <v/>
      </c>
      <c r="BB2156" s="91" t="inlineStr">
        <is>
          <t>Lower</t>
        </is>
      </c>
      <c r="BC2156" s="92" t="inlineStr">
        <is>
          <t>Y</t>
        </is>
      </c>
      <c r="BD2156" s="94" t="inlineStr">
        <is>
          <t>High-low range &gt;75% in 3 months; High-low range &gt;100% in 6 months</t>
        </is>
      </c>
      <c r="BE2156" s="94" t="n"/>
      <c r="BF2156" s="92">
        <f>IF(R2156*100000&gt;=Settings!$B$5,"Y","N")</f>
        <v/>
      </c>
      <c r="BG2156" s="91">
        <f>IF(F2156&gt;Settings!$B$6,"Y","N")</f>
        <v/>
      </c>
      <c r="BH2156" s="97" t="n">
        <v>-45.39</v>
      </c>
      <c r="BI2156" s="96" t="n">
        <v>-21.43</v>
      </c>
      <c r="BJ2156" s="96" t="n">
        <v>-23.38</v>
      </c>
      <c r="BK2156" s="96" t="n">
        <v>-37.4</v>
      </c>
      <c r="BL2156" s="96" t="n"/>
      <c r="BM2156" s="96" t="n"/>
      <c r="BN2156" s="97" t="n">
        <v>-22.71</v>
      </c>
      <c r="BO2156" s="96" t="n">
        <v>-27.35</v>
      </c>
      <c r="BP2156" s="96" t="n">
        <v>-26.67</v>
      </c>
      <c r="BQ2156" s="96" t="n"/>
      <c r="BR2156" s="91" t="n"/>
      <c r="BS2156" s="91" t="inlineStr">
        <is>
          <t>None</t>
        </is>
      </c>
      <c r="BT2156" s="96" t="n">
        <v>19.7</v>
      </c>
      <c r="BU2156" s="91" t="n"/>
      <c r="BV2156" s="99">
        <f>IF(OR(BF2156&lt;&gt;"Y",BG2156&lt;&gt;"Y"),"",(AND(ISNUMBER(BQ2156),BQ2156&gt;0))+(BR2156="Stacked up")+(AND(ISNUMBER(BH2156),BH2156&gt;=-Settings!$B$17))+(AND(ISNUMBER(BK2156),ISNUMBER(BM2156),BK2156&gt;0,BM2156&gt;0))+(AND(ISNUMBER(AQ2156),AQ2156&gt;=Settings!$B$18))+(AND(ISNUMBER(BT2156),BT2156&gt;=Settings!$B$19,BT2156&lt;=Settings!$B$20))+(AND(ISNUMBER(AS2156),AS2156&gt;0))+(AND(ISNUMBER(T2156),ISNUMBER(M2156),T2156&gt;=Settings!$B$21,M2156&gt;0))+(AND(ISNUMBER(AD2156),ISNUMBER(M2156),AD2156&gt;=Settings!$B$22,M2156&gt;0))+(AY2156&gt;=1))</f>
        <v/>
      </c>
      <c r="BW2156" s="91">
        <f>IF(OR(AY2156=0,BF2156&lt;&gt;"Y",BG2156&lt;&gt;"Y"),"",1+SUMPRODUCT(($A$6:$A$2604=A2156)*($AY$6:$AY$2604&gt;0)*($BF$6:$BF$2604="Y")*($BG$6:$BG$2604="Y")*(($AY$6:$AY$2604&gt;AY2156)+($AY$6:$AY$2604=AY2156)*($AD$6:$AD$2604&gt;AD2156))))</f>
        <v/>
      </c>
    </row>
    <row r="2157" ht="23.85" customHeight="1" s="55">
      <c r="A2157" s="90" t="n">
        <v>46296</v>
      </c>
      <c r="B2157" s="91" t="inlineStr">
        <is>
          <t>VIKASECO</t>
        </is>
      </c>
      <c r="C2157" s="91" t="inlineStr">
        <is>
          <t>INE806A01020</t>
        </is>
      </c>
      <c r="D2157" s="91" t="n"/>
      <c r="E2157" s="91" t="inlineStr">
        <is>
          <t>None</t>
        </is>
      </c>
      <c r="F2157" s="93" t="n">
        <v>179</v>
      </c>
      <c r="G2157" s="92" t="inlineStr">
        <is>
          <t>N</t>
        </is>
      </c>
      <c r="H2157" s="94" t="n"/>
      <c r="I2157" s="91" t="inlineStr">
        <is>
          <t>N</t>
        </is>
      </c>
      <c r="J2157" s="92">
        <f>IF(K2157="","N","Y")</f>
        <v/>
      </c>
      <c r="K2157" s="94">
        <f>_xlfn.TEXTJOIN("; ",TRUE,IF(P2157="52-wk low","52-wk low",""),IF(AND(AD2157&gt;=Settings!$B$12,M2157&lt;0),"Distribution",""),IF(AND(AJ2157="Y",M2157&lt;0,AK2157&lt;-Settings!$B$13),"Long unwinding",""),IF(AND(AJ2157="Y",M2157&lt;0,AK2157&gt;Settings!$B$13),"Short buildup",""))</f>
        <v/>
      </c>
      <c r="L2157" s="95" t="n">
        <v>1.01</v>
      </c>
      <c r="M2157" s="96" t="n">
        <v>-1.94</v>
      </c>
      <c r="N2157" s="93" t="n">
        <v>1607</v>
      </c>
      <c r="O2157" s="91" t="inlineStr">
        <is>
          <t>None</t>
        </is>
      </c>
      <c r="P2157" s="91" t="inlineStr">
        <is>
          <t>None</t>
        </is>
      </c>
      <c r="Q2157" s="97" t="n">
        <v>15.56</v>
      </c>
      <c r="R2157" s="96" t="n">
        <v>16.32</v>
      </c>
      <c r="S2157" s="96" t="n">
        <v>0.97</v>
      </c>
      <c r="T2157" s="96" t="n">
        <v>0.8</v>
      </c>
      <c r="U2157" s="96" t="n">
        <v>0.88</v>
      </c>
      <c r="V2157" s="103" t="n">
        <v>0.92</v>
      </c>
      <c r="W2157" s="102" t="n">
        <v>3</v>
      </c>
      <c r="X2157" s="93" t="n"/>
      <c r="Y2157" s="91" t="inlineStr">
        <is>
          <t>None</t>
        </is>
      </c>
      <c r="Z2157" s="99" t="n">
        <v>65.08</v>
      </c>
      <c r="AA2157" s="96" t="n">
        <v>1.1</v>
      </c>
      <c r="AB2157" s="96" t="n">
        <v>1.16</v>
      </c>
      <c r="AC2157" s="96" t="n">
        <v>1.07</v>
      </c>
      <c r="AD2157" s="96" t="n">
        <v>0.9399999999999999</v>
      </c>
      <c r="AE2157" s="96" t="n"/>
      <c r="AF2157" s="103" t="n">
        <v>0.99</v>
      </c>
      <c r="AG2157" s="91" t="inlineStr">
        <is>
          <t>Normal</t>
        </is>
      </c>
      <c r="AH2157" s="100" t="n">
        <v>0</v>
      </c>
      <c r="AI2157" s="101" t="n">
        <v>0</v>
      </c>
      <c r="AJ2157" s="92" t="inlineStr">
        <is>
          <t>N</t>
        </is>
      </c>
      <c r="AK2157" s="96" t="n"/>
      <c r="AL2157" s="91" t="inlineStr">
        <is>
          <t>n/a</t>
        </is>
      </c>
      <c r="AM2157" s="93" t="n"/>
      <c r="AN2157" s="92" t="inlineStr">
        <is>
          <t>None</t>
        </is>
      </c>
      <c r="AO2157" s="102" t="n">
        <v>0</v>
      </c>
      <c r="AP2157" s="103" t="n">
        <v>0.54</v>
      </c>
      <c r="AQ2157" s="102" t="n">
        <v>9</v>
      </c>
      <c r="AR2157" s="91" t="inlineStr">
        <is>
          <t>N</t>
        </is>
      </c>
      <c r="AS2157" s="104" t="n"/>
      <c r="AT2157" s="92">
        <f>IF(AND(P2157="52-wk high",T2157&gt;=Settings!$B$7),"Y","N")</f>
        <v/>
      </c>
      <c r="AU2157" s="91">
        <f>IF(AND(AD2157&gt;=Settings!$B$8,M2157&gt;0),"Y","N")</f>
        <v/>
      </c>
      <c r="AV2157" s="91">
        <f>IF(OR(AH2157&gt;Settings!$B$9,AI2157&gt;Settings!$B$9),"Y","N")</f>
        <v/>
      </c>
      <c r="AW2157" s="91">
        <f>IF(AJ2157&lt;&gt;"Y","n/a",IF(AND(M2157&gt;0,AK2157&gt;Settings!$B$10),"Y","N"))</f>
        <v/>
      </c>
      <c r="AX2157" s="91">
        <f>IF(AO2157&gt;=Settings!$B$11,"Y","N")</f>
        <v/>
      </c>
      <c r="AY2157" s="99">
        <f>(AT2157="Y")+(AU2157="Y")+(AV2157="Y")+(AW2157="Y")+(AX2157="Y")</f>
        <v/>
      </c>
      <c r="AZ2157" s="94">
        <f>IF(AY2157=0,"None",_xlfn.TEXTJOIN(", ",TRUE(),IF(AT2157="Y","Breakout",""),IF(AU2157="Y","Accumulation",""),IF(AV2157="Y","Institutional buying",""),IF(AW2157="Y","Long buildup",""),IF(AX2157="Y","Momentum leader","")))</f>
        <v/>
      </c>
      <c r="BA2157" s="94">
        <f>IF(BW2157="","","Passes "&amp;AY2157&amp;" of 5 buy-side scans"&amp;IF(G2157="Y","; RED FLAG: filter out using Red flag column",""))</f>
        <v/>
      </c>
      <c r="BB2157" s="91" t="inlineStr">
        <is>
          <t>None</t>
        </is>
      </c>
      <c r="BC2157" s="92" t="inlineStr">
        <is>
          <t>Y</t>
        </is>
      </c>
      <c r="BD2157" s="94" t="inlineStr">
        <is>
          <t>PE &gt; 50</t>
        </is>
      </c>
      <c r="BE2157" s="94" t="n"/>
      <c r="BF2157" s="92">
        <f>IF(R2157*100000&gt;=Settings!$B$5,"Y","N")</f>
        <v/>
      </c>
      <c r="BG2157" s="91">
        <f>IF(F2157&gt;Settings!$B$6,"Y","N")</f>
        <v/>
      </c>
      <c r="BH2157" s="97" t="n">
        <v>-50.49</v>
      </c>
      <c r="BI2157" s="96" t="n">
        <v>-1.94</v>
      </c>
      <c r="BJ2157" s="96" t="n">
        <v>-7.34</v>
      </c>
      <c r="BK2157" s="96" t="n">
        <v>-21.09</v>
      </c>
      <c r="BL2157" s="96" t="n">
        <v>-10.62</v>
      </c>
      <c r="BM2157" s="96" t="n">
        <v>-48.47</v>
      </c>
      <c r="BN2157" s="97" t="n">
        <v>-3.34</v>
      </c>
      <c r="BO2157" s="96" t="n">
        <v>-7.05</v>
      </c>
      <c r="BP2157" s="96" t="n">
        <v>-13.19</v>
      </c>
      <c r="BQ2157" s="96" t="n">
        <v>-23.27</v>
      </c>
      <c r="BR2157" s="91" t="inlineStr">
        <is>
          <t>Stacked down</t>
        </is>
      </c>
      <c r="BS2157" s="91" t="inlineStr">
        <is>
          <t>None</t>
        </is>
      </c>
      <c r="BT2157" s="96" t="n">
        <v>27.9</v>
      </c>
      <c r="BU2157" s="91" t="inlineStr">
        <is>
          <t>N</t>
        </is>
      </c>
      <c r="BV2157" s="99">
        <f>IF(OR(BF2157&lt;&gt;"Y",BG2157&lt;&gt;"Y"),"",(AND(ISNUMBER(BQ2157),BQ2157&gt;0))+(BR2157="Stacked up")+(AND(ISNUMBER(BH2157),BH2157&gt;=-Settings!$B$17))+(AND(ISNUMBER(BK2157),ISNUMBER(BM2157),BK2157&gt;0,BM2157&gt;0))+(AND(ISNUMBER(AQ2157),AQ2157&gt;=Settings!$B$18))+(AND(ISNUMBER(BT2157),BT2157&gt;=Settings!$B$19,BT2157&lt;=Settings!$B$20))+(AND(ISNUMBER(AS2157),AS2157&gt;0))+(AND(ISNUMBER(T2157),ISNUMBER(M2157),T2157&gt;=Settings!$B$21,M2157&gt;0))+(AND(ISNUMBER(AD2157),ISNUMBER(M2157),AD2157&gt;=Settings!$B$22,M2157&gt;0))+(AY2157&gt;=1))</f>
        <v/>
      </c>
      <c r="BW2157" s="91">
        <f>IF(OR(AY2157=0,BF2157&lt;&gt;"Y",BG2157&lt;&gt;"Y"),"",1+SUMPRODUCT(($A$6:$A$2604=A2157)*($AY$6:$AY$2604&gt;0)*($BF$6:$BF$2604="Y")*($BG$6:$BG$2604="Y")*(($AY$6:$AY$2604&gt;AY2157)+($AY$6:$AY$2604=AY2157)*($AD$6:$AD$2604&gt;AD2157))))</f>
        <v/>
      </c>
    </row>
    <row r="2158" ht="23.85" customHeight="1" s="55">
      <c r="A2158" s="90" t="n">
        <v>46296</v>
      </c>
      <c r="B2158" s="91" t="inlineStr">
        <is>
          <t>ALPINETEX</t>
        </is>
      </c>
      <c r="C2158" s="91" t="inlineStr">
        <is>
          <t>INE1JCQ01037</t>
        </is>
      </c>
      <c r="D2158" s="91" t="n"/>
      <c r="E2158" s="91" t="inlineStr">
        <is>
          <t>None</t>
        </is>
      </c>
      <c r="F2158" s="93" t="n">
        <v>178</v>
      </c>
      <c r="G2158" s="92" t="inlineStr">
        <is>
          <t>N</t>
        </is>
      </c>
      <c r="H2158" s="94" t="n"/>
      <c r="I2158" s="91" t="inlineStr">
        <is>
          <t>N</t>
        </is>
      </c>
      <c r="J2158" s="92">
        <f>IF(K2158="","N","Y")</f>
        <v/>
      </c>
      <c r="K2158" s="94">
        <f>_xlfn.TEXTJOIN("; ",TRUE,IF(P2158="52-wk low","52-wk low",""),IF(AND(AD2158&gt;=Settings!$B$12,M2158&lt;0),"Distribution",""),IF(AND(AJ2158="Y",M2158&lt;0,AK2158&lt;-Settings!$B$13),"Long unwinding",""),IF(AND(AJ2158="Y",M2158&lt;0,AK2158&gt;Settings!$B$13),"Short buildup",""))</f>
        <v/>
      </c>
      <c r="L2158" s="95" t="n">
        <v>46.63</v>
      </c>
      <c r="M2158" s="96" t="n">
        <v>-2.45</v>
      </c>
      <c r="N2158" s="93" t="n">
        <v>1867</v>
      </c>
      <c r="O2158" s="91" t="inlineStr">
        <is>
          <t>None</t>
        </is>
      </c>
      <c r="P2158" s="91" t="inlineStr">
        <is>
          <t>52-wk low</t>
        </is>
      </c>
      <c r="Q2158" s="97" t="n">
        <v>1.44</v>
      </c>
      <c r="R2158" s="96" t="n">
        <v>3.08</v>
      </c>
      <c r="S2158" s="96" t="n">
        <v>0.46</v>
      </c>
      <c r="T2158" s="96" t="n">
        <v>0.51</v>
      </c>
      <c r="U2158" s="96" t="n"/>
      <c r="V2158" s="103" t="n"/>
      <c r="W2158" s="102" t="n"/>
      <c r="X2158" s="93" t="n"/>
      <c r="Y2158" s="91" t="inlineStr">
        <is>
          <t>None</t>
        </is>
      </c>
      <c r="Z2158" s="99" t="n">
        <v>54.83</v>
      </c>
      <c r="AA2158" s="96" t="n">
        <v>1.11</v>
      </c>
      <c r="AB2158" s="96" t="n">
        <v>1.09</v>
      </c>
      <c r="AC2158" s="96" t="n">
        <v>0.5600000000000001</v>
      </c>
      <c r="AD2158" s="96" t="n"/>
      <c r="AE2158" s="96" t="n"/>
      <c r="AF2158" s="103" t="n"/>
      <c r="AG2158" s="91" t="n"/>
      <c r="AH2158" s="100" t="n">
        <v>0</v>
      </c>
      <c r="AI2158" s="101" t="n">
        <v>0</v>
      </c>
      <c r="AJ2158" s="92" t="inlineStr">
        <is>
          <t>N</t>
        </is>
      </c>
      <c r="AK2158" s="96" t="n"/>
      <c r="AL2158" s="91" t="inlineStr">
        <is>
          <t>n/a</t>
        </is>
      </c>
      <c r="AM2158" s="93" t="n"/>
      <c r="AN2158" s="92" t="inlineStr">
        <is>
          <t>None</t>
        </is>
      </c>
      <c r="AO2158" s="102" t="n">
        <v>0</v>
      </c>
      <c r="AP2158" s="103" t="n"/>
      <c r="AQ2158" s="102" t="n"/>
      <c r="AR2158" s="91" t="inlineStr">
        <is>
          <t>N</t>
        </is>
      </c>
      <c r="AS2158" s="104" t="n"/>
      <c r="AT2158" s="92">
        <f>IF(AND(P2158="52-wk high",T2158&gt;=Settings!$B$7),"Y","N")</f>
        <v/>
      </c>
      <c r="AU2158" s="91">
        <f>IF(AND(AD2158&gt;=Settings!$B$8,M2158&gt;0),"Y","N")</f>
        <v/>
      </c>
      <c r="AV2158" s="91">
        <f>IF(OR(AH2158&gt;Settings!$B$9,AI2158&gt;Settings!$B$9),"Y","N")</f>
        <v/>
      </c>
      <c r="AW2158" s="91">
        <f>IF(AJ2158&lt;&gt;"Y","n/a",IF(AND(M2158&gt;0,AK2158&gt;Settings!$B$10),"Y","N"))</f>
        <v/>
      </c>
      <c r="AX2158" s="91">
        <f>IF(AO2158&gt;=Settings!$B$11,"Y","N")</f>
        <v/>
      </c>
      <c r="AY2158" s="99">
        <f>(AT2158="Y")+(AU2158="Y")+(AV2158="Y")+(AW2158="Y")+(AX2158="Y")</f>
        <v/>
      </c>
      <c r="AZ2158" s="94">
        <f>IF(AY2158=0,"None",_xlfn.TEXTJOIN(", ",TRUE(),IF(AT2158="Y","Breakout",""),IF(AU2158="Y","Accumulation",""),IF(AV2158="Y","Institutional buying",""),IF(AW2158="Y","Long buildup",""),IF(AX2158="Y","Momentum leader","")))</f>
        <v/>
      </c>
      <c r="BA2158" s="94">
        <f>IF(BW2158="","","Passes "&amp;AY2158&amp;" of 5 buy-side scans"&amp;IF(G2158="Y","; RED FLAG: filter out using Red flag column",""))</f>
        <v/>
      </c>
      <c r="BB2158" s="91" t="inlineStr">
        <is>
          <t>None</t>
        </is>
      </c>
      <c r="BC2158" s="92" t="inlineStr">
        <is>
          <t>Y</t>
        </is>
      </c>
      <c r="BD2158" s="94" t="inlineStr">
        <is>
          <t>High-low range &gt;75% in 3 months; High-low range &gt;100% in 6 months</t>
        </is>
      </c>
      <c r="BE2158" s="94" t="n"/>
      <c r="BF2158" s="92">
        <f>IF(R2158*100000&gt;=Settings!$B$5,"Y","N")</f>
        <v/>
      </c>
      <c r="BG2158" s="91">
        <f>IF(F2158&gt;Settings!$B$6,"Y","N")</f>
        <v/>
      </c>
      <c r="BH2158" s="97" t="n">
        <v>-55.59</v>
      </c>
      <c r="BI2158" s="96" t="n">
        <v>-7.94</v>
      </c>
      <c r="BJ2158" s="96" t="n">
        <v>-10.24</v>
      </c>
      <c r="BK2158" s="96" t="n"/>
      <c r="BL2158" s="96" t="n"/>
      <c r="BM2158" s="96" t="n"/>
      <c r="BN2158" s="97" t="n">
        <v>-11.41</v>
      </c>
      <c r="BO2158" s="96" t="n">
        <v>-24.53</v>
      </c>
      <c r="BP2158" s="96" t="n"/>
      <c r="BQ2158" s="96" t="n"/>
      <c r="BR2158" s="91" t="n"/>
      <c r="BS2158" s="91" t="inlineStr">
        <is>
          <t>None</t>
        </is>
      </c>
      <c r="BT2158" s="96" t="n">
        <v>22.2</v>
      </c>
      <c r="BU2158" s="91" t="n"/>
      <c r="BV2158" s="99">
        <f>IF(OR(BF2158&lt;&gt;"Y",BG2158&lt;&gt;"Y"),"",(AND(ISNUMBER(BQ2158),BQ2158&gt;0))+(BR2158="Stacked up")+(AND(ISNUMBER(BH2158),BH2158&gt;=-Settings!$B$17))+(AND(ISNUMBER(BK2158),ISNUMBER(BM2158),BK2158&gt;0,BM2158&gt;0))+(AND(ISNUMBER(AQ2158),AQ2158&gt;=Settings!$B$18))+(AND(ISNUMBER(BT2158),BT2158&gt;=Settings!$B$19,BT2158&lt;=Settings!$B$20))+(AND(ISNUMBER(AS2158),AS2158&gt;0))+(AND(ISNUMBER(T2158),ISNUMBER(M2158),T2158&gt;=Settings!$B$21,M2158&gt;0))+(AND(ISNUMBER(AD2158),ISNUMBER(M2158),AD2158&gt;=Settings!$B$22,M2158&gt;0))+(AY2158&gt;=1))</f>
        <v/>
      </c>
      <c r="BW2158" s="91">
        <f>IF(OR(AY2158=0,BF2158&lt;&gt;"Y",BG2158&lt;&gt;"Y"),"",1+SUMPRODUCT(($A$6:$A$2604=A2158)*($AY$6:$AY$2604&gt;0)*($BF$6:$BF$2604="Y")*($BG$6:$BG$2604="Y")*(($AY$6:$AY$2604&gt;AY2158)+($AY$6:$AY$2604=AY2158)*($AD$6:$AD$2604&gt;AD2158))))</f>
        <v/>
      </c>
    </row>
    <row r="2159" ht="23.85" customHeight="1" s="55">
      <c r="A2159" s="90" t="n">
        <v>46296</v>
      </c>
      <c r="B2159" s="91" t="inlineStr">
        <is>
          <t>ESSENTIA</t>
        </is>
      </c>
      <c r="C2159" s="91" t="inlineStr">
        <is>
          <t>INE418N01035</t>
        </is>
      </c>
      <c r="D2159" s="91" t="n"/>
      <c r="E2159" s="91" t="inlineStr">
        <is>
          <t>None</t>
        </is>
      </c>
      <c r="F2159" s="93" t="n">
        <v>176</v>
      </c>
      <c r="G2159" s="92" t="inlineStr">
        <is>
          <t>N</t>
        </is>
      </c>
      <c r="H2159" s="94" t="n"/>
      <c r="I2159" s="91" t="inlineStr">
        <is>
          <t>N</t>
        </is>
      </c>
      <c r="J2159" s="92">
        <f>IF(K2159="","N","Y")</f>
        <v/>
      </c>
      <c r="K2159" s="94">
        <f>_xlfn.TEXTJOIN("; ",TRUE,IF(P2159="52-wk low","52-wk low",""),IF(AND(AD2159&gt;=Settings!$B$12,M2159&lt;0),"Distribution",""),IF(AND(AJ2159="Y",M2159&lt;0,AK2159&lt;-Settings!$B$13),"Long unwinding",""),IF(AND(AJ2159="Y",M2159&lt;0,AK2159&gt;Settings!$B$13),"Short buildup",""))</f>
        <v/>
      </c>
      <c r="L2159" s="95" t="n">
        <v>1</v>
      </c>
      <c r="M2159" s="96" t="n">
        <v>0</v>
      </c>
      <c r="N2159" s="93" t="n">
        <v>581</v>
      </c>
      <c r="O2159" s="91" t="inlineStr">
        <is>
          <t>None</t>
        </is>
      </c>
      <c r="P2159" s="91" t="inlineStr">
        <is>
          <t>None</t>
        </is>
      </c>
      <c r="Q2159" s="97" t="n">
        <v>11.72</v>
      </c>
      <c r="R2159" s="96" t="n">
        <v>23.07</v>
      </c>
      <c r="S2159" s="96" t="n">
        <v>0.49</v>
      </c>
      <c r="T2159" s="96" t="n">
        <v>0.33</v>
      </c>
      <c r="U2159" s="96" t="n">
        <v>0.34</v>
      </c>
      <c r="V2159" s="103" t="n">
        <v>0.67</v>
      </c>
      <c r="W2159" s="102" t="n">
        <v>1</v>
      </c>
      <c r="X2159" s="93" t="n"/>
      <c r="Y2159" s="91" t="inlineStr">
        <is>
          <t>None</t>
        </is>
      </c>
      <c r="Z2159" s="99" t="n">
        <v>67.47</v>
      </c>
      <c r="AA2159" s="96" t="n">
        <v>1.1</v>
      </c>
      <c r="AB2159" s="96" t="n">
        <v>1.06</v>
      </c>
      <c r="AC2159" s="96" t="n">
        <v>0.6</v>
      </c>
      <c r="AD2159" s="96" t="n"/>
      <c r="AE2159" s="96" t="n"/>
      <c r="AF2159" s="103" t="n"/>
      <c r="AG2159" s="91" t="inlineStr">
        <is>
          <t>No delivery data</t>
        </is>
      </c>
      <c r="AH2159" s="100" t="n">
        <v>0</v>
      </c>
      <c r="AI2159" s="101" t="n">
        <v>0</v>
      </c>
      <c r="AJ2159" s="92" t="inlineStr">
        <is>
          <t>N</t>
        </is>
      </c>
      <c r="AK2159" s="96" t="n"/>
      <c r="AL2159" s="91" t="inlineStr">
        <is>
          <t>n/a</t>
        </is>
      </c>
      <c r="AM2159" s="93" t="n"/>
      <c r="AN2159" s="92" t="inlineStr">
        <is>
          <t>None</t>
        </is>
      </c>
      <c r="AO2159" s="102" t="n">
        <v>0</v>
      </c>
      <c r="AP2159" s="103" t="n">
        <v>0.58</v>
      </c>
      <c r="AQ2159" s="102" t="n">
        <v>17</v>
      </c>
      <c r="AR2159" s="91" t="inlineStr">
        <is>
          <t>N</t>
        </is>
      </c>
      <c r="AS2159" s="104" t="n"/>
      <c r="AT2159" s="92">
        <f>IF(AND(P2159="52-wk high",T2159&gt;=Settings!$B$7),"Y","N")</f>
        <v/>
      </c>
      <c r="AU2159" s="91">
        <f>IF(AND(AD2159&gt;=Settings!$B$8,M2159&gt;0),"Y","N")</f>
        <v/>
      </c>
      <c r="AV2159" s="91">
        <f>IF(OR(AH2159&gt;Settings!$B$9,AI2159&gt;Settings!$B$9),"Y","N")</f>
        <v/>
      </c>
      <c r="AW2159" s="91">
        <f>IF(AJ2159&lt;&gt;"Y","n/a",IF(AND(M2159&gt;0,AK2159&gt;Settings!$B$10),"Y","N"))</f>
        <v/>
      </c>
      <c r="AX2159" s="91">
        <f>IF(AO2159&gt;=Settings!$B$11,"Y","N")</f>
        <v/>
      </c>
      <c r="AY2159" s="99">
        <f>(AT2159="Y")+(AU2159="Y")+(AV2159="Y")+(AW2159="Y")+(AX2159="Y")</f>
        <v/>
      </c>
      <c r="AZ2159" s="94">
        <f>IF(AY2159=0,"None",_xlfn.TEXTJOIN(", ",TRUE(),IF(AT2159="Y","Breakout",""),IF(AU2159="Y","Accumulation",""),IF(AV2159="Y","Institutional buying",""),IF(AW2159="Y","Long buildup",""),IF(AX2159="Y","Momentum leader","")))</f>
        <v/>
      </c>
      <c r="BA2159" s="94">
        <f>IF(BW2159="","","Passes "&amp;AY2159&amp;" of 5 buy-side scans"&amp;IF(G2159="Y","; RED FLAG: filter out using Red flag column",""))</f>
        <v/>
      </c>
      <c r="BB2159" s="91" t="inlineStr">
        <is>
          <t>None</t>
        </is>
      </c>
      <c r="BC2159" s="92" t="inlineStr">
        <is>
          <t>Y</t>
        </is>
      </c>
      <c r="BD2159" s="94" t="inlineStr">
        <is>
          <t>PE &gt; 50</t>
        </is>
      </c>
      <c r="BE2159" s="94" t="n"/>
      <c r="BF2159" s="92">
        <f>IF(R2159*100000&gt;=Settings!$B$5,"Y","N")</f>
        <v/>
      </c>
      <c r="BG2159" s="91">
        <f>IF(F2159&gt;Settings!$B$6,"Y","N")</f>
        <v/>
      </c>
      <c r="BH2159" s="97" t="n">
        <v>-48.98</v>
      </c>
      <c r="BI2159" s="96" t="n">
        <v>-2.91</v>
      </c>
      <c r="BJ2159" s="96" t="n">
        <v>-3.85</v>
      </c>
      <c r="BK2159" s="96" t="n">
        <v>-24.24</v>
      </c>
      <c r="BL2159" s="96" t="n">
        <v>-16.67</v>
      </c>
      <c r="BM2159" s="96" t="n">
        <v>-44.13</v>
      </c>
      <c r="BN2159" s="97" t="n">
        <v>-3.86</v>
      </c>
      <c r="BO2159" s="96" t="n">
        <v>-10.42</v>
      </c>
      <c r="BP2159" s="96" t="n">
        <v>-17.59</v>
      </c>
      <c r="BQ2159" s="96" t="n">
        <v>-25.64</v>
      </c>
      <c r="BR2159" s="91" t="inlineStr">
        <is>
          <t>Stacked down</t>
        </is>
      </c>
      <c r="BS2159" s="91" t="inlineStr">
        <is>
          <t>None</t>
        </is>
      </c>
      <c r="BT2159" s="96" t="n">
        <v>32</v>
      </c>
      <c r="BU2159" s="91" t="inlineStr">
        <is>
          <t>N</t>
        </is>
      </c>
      <c r="BV2159" s="99">
        <f>IF(OR(BF2159&lt;&gt;"Y",BG2159&lt;&gt;"Y"),"",(AND(ISNUMBER(BQ2159),BQ2159&gt;0))+(BR2159="Stacked up")+(AND(ISNUMBER(BH2159),BH2159&gt;=-Settings!$B$17))+(AND(ISNUMBER(BK2159),ISNUMBER(BM2159),BK2159&gt;0,BM2159&gt;0))+(AND(ISNUMBER(AQ2159),AQ2159&gt;=Settings!$B$18))+(AND(ISNUMBER(BT2159),BT2159&gt;=Settings!$B$19,BT2159&lt;=Settings!$B$20))+(AND(ISNUMBER(AS2159),AS2159&gt;0))+(AND(ISNUMBER(T2159),ISNUMBER(M2159),T2159&gt;=Settings!$B$21,M2159&gt;0))+(AND(ISNUMBER(AD2159),ISNUMBER(M2159),AD2159&gt;=Settings!$B$22,M2159&gt;0))+(AY2159&gt;=1))</f>
        <v/>
      </c>
      <c r="BW2159" s="91">
        <f>IF(OR(AY2159=0,BF2159&lt;&gt;"Y",BG2159&lt;&gt;"Y"),"",1+SUMPRODUCT(($A$6:$A$2604=A2159)*($AY$6:$AY$2604&gt;0)*($BF$6:$BF$2604="Y")*($BG$6:$BG$2604="Y")*(($AY$6:$AY$2604&gt;AY2159)+($AY$6:$AY$2604=AY2159)*($AD$6:$AD$2604&gt;AD2159))))</f>
        <v/>
      </c>
    </row>
    <row r="2160" ht="23.85" customHeight="1" s="55">
      <c r="A2160" s="90" t="n">
        <v>46296</v>
      </c>
      <c r="B2160" s="91" t="inlineStr">
        <is>
          <t>BCONCEPTS</t>
        </is>
      </c>
      <c r="C2160" s="91" t="inlineStr">
        <is>
          <t>INE977Y01011</t>
        </is>
      </c>
      <c r="D2160" s="91" t="n"/>
      <c r="E2160" s="91" t="inlineStr">
        <is>
          <t>None</t>
        </is>
      </c>
      <c r="F2160" s="93" t="n">
        <v>175</v>
      </c>
      <c r="G2160" s="92" t="inlineStr">
        <is>
          <t>N</t>
        </is>
      </c>
      <c r="H2160" s="94" t="n"/>
      <c r="I2160" s="91" t="inlineStr">
        <is>
          <t>N</t>
        </is>
      </c>
      <c r="J2160" s="92">
        <f>IF(K2160="","N","Y")</f>
        <v/>
      </c>
      <c r="K2160" s="94">
        <f>_xlfn.TEXTJOIN("; ",TRUE,IF(P2160="52-wk low","52-wk low",""),IF(AND(AD2160&gt;=Settings!$B$12,M2160&lt;0),"Distribution",""),IF(AND(AJ2160="Y",M2160&lt;0,AK2160&lt;-Settings!$B$13),"Long unwinding",""),IF(AND(AJ2160="Y",M2160&lt;0,AK2160&gt;Settings!$B$13),"Short buildup",""))</f>
        <v/>
      </c>
      <c r="L2160" s="95" t="n">
        <v>140.41</v>
      </c>
      <c r="M2160" s="96" t="n">
        <v>-0.18</v>
      </c>
      <c r="N2160" s="93" t="n">
        <v>670</v>
      </c>
      <c r="O2160" s="91" t="inlineStr">
        <is>
          <t>None</t>
        </is>
      </c>
      <c r="P2160" s="91" t="inlineStr">
        <is>
          <t>None</t>
        </is>
      </c>
      <c r="Q2160" s="97" t="n">
        <v>0.08</v>
      </c>
      <c r="R2160" s="96" t="n">
        <v>0.12</v>
      </c>
      <c r="S2160" s="96" t="n">
        <v>0.63</v>
      </c>
      <c r="T2160" s="96" t="n">
        <v>0.62</v>
      </c>
      <c r="U2160" s="96" t="n">
        <v>0.48</v>
      </c>
      <c r="V2160" s="103" t="n">
        <v>0.76</v>
      </c>
      <c r="W2160" s="102" t="n">
        <v>5</v>
      </c>
      <c r="X2160" s="93" t="n"/>
      <c r="Y2160" s="91" t="inlineStr">
        <is>
          <t>None</t>
        </is>
      </c>
      <c r="Z2160" s="99" t="n">
        <v>75.95999999999999</v>
      </c>
      <c r="AA2160" s="96" t="n">
        <v>1.05</v>
      </c>
      <c r="AB2160" s="96" t="n">
        <v>1.13</v>
      </c>
      <c r="AC2160" s="96" t="n">
        <v>0.67</v>
      </c>
      <c r="AD2160" s="96" t="n">
        <v>0.7</v>
      </c>
      <c r="AE2160" s="96" t="n">
        <v>0.59</v>
      </c>
      <c r="AF2160" s="103" t="n">
        <v>1.15</v>
      </c>
      <c r="AG2160" s="91" t="inlineStr">
        <is>
          <t>Normal</t>
        </is>
      </c>
      <c r="AH2160" s="100" t="n">
        <v>0</v>
      </c>
      <c r="AI2160" s="101" t="n">
        <v>0</v>
      </c>
      <c r="AJ2160" s="92" t="inlineStr">
        <is>
          <t>N</t>
        </is>
      </c>
      <c r="AK2160" s="96" t="n"/>
      <c r="AL2160" s="91" t="inlineStr">
        <is>
          <t>n/a</t>
        </is>
      </c>
      <c r="AM2160" s="93" t="n"/>
      <c r="AN2160" s="92" t="inlineStr">
        <is>
          <t>None</t>
        </is>
      </c>
      <c r="AO2160" s="102" t="n">
        <v>0</v>
      </c>
      <c r="AP2160" s="103" t="n">
        <v>0.46</v>
      </c>
      <c r="AQ2160" s="102" t="n">
        <v>2</v>
      </c>
      <c r="AR2160" s="91" t="inlineStr">
        <is>
          <t>N</t>
        </is>
      </c>
      <c r="AS2160" s="104" t="n"/>
      <c r="AT2160" s="92">
        <f>IF(AND(P2160="52-wk high",T2160&gt;=Settings!$B$7),"Y","N")</f>
        <v/>
      </c>
      <c r="AU2160" s="91">
        <f>IF(AND(AD2160&gt;=Settings!$B$8,M2160&gt;0),"Y","N")</f>
        <v/>
      </c>
      <c r="AV2160" s="91">
        <f>IF(OR(AH2160&gt;Settings!$B$9,AI2160&gt;Settings!$B$9),"Y","N")</f>
        <v/>
      </c>
      <c r="AW2160" s="91">
        <f>IF(AJ2160&lt;&gt;"Y","n/a",IF(AND(M2160&gt;0,AK2160&gt;Settings!$B$10),"Y","N"))</f>
        <v/>
      </c>
      <c r="AX2160" s="91">
        <f>IF(AO2160&gt;=Settings!$B$11,"Y","N")</f>
        <v/>
      </c>
      <c r="AY2160" s="99">
        <f>(AT2160="Y")+(AU2160="Y")+(AV2160="Y")+(AW2160="Y")+(AX2160="Y")</f>
        <v/>
      </c>
      <c r="AZ2160" s="94">
        <f>IF(AY2160=0,"None",_xlfn.TEXTJOIN(", ",TRUE(),IF(AT2160="Y","Breakout",""),IF(AU2160="Y","Accumulation",""),IF(AV2160="Y","Institutional buying",""),IF(AW2160="Y","Long buildup",""),IF(AX2160="Y","Momentum leader","")))</f>
        <v/>
      </c>
      <c r="BA2160" s="94">
        <f>IF(BW2160="","","Passes "&amp;AY2160&amp;" of 5 buy-side scans"&amp;IF(G2160="Y","; RED FLAG: filter out using Red flag column",""))</f>
        <v/>
      </c>
      <c r="BB2160" s="91" t="inlineStr">
        <is>
          <t>None</t>
        </is>
      </c>
      <c r="BC2160" s="92" t="inlineStr">
        <is>
          <t>Y</t>
        </is>
      </c>
      <c r="BD2160" s="94" t="inlineStr">
        <is>
          <t>PE &gt; 50; Few traders (&lt;100 unique PAN, 30 days); High-low range &gt;100% in 6 months; High-low range &gt;150% in 12 months</t>
        </is>
      </c>
      <c r="BE2160" s="94" t="n"/>
      <c r="BF2160" s="92">
        <f>IF(R2160*100000&gt;=Settings!$B$5,"Y","N")</f>
        <v/>
      </c>
      <c r="BG2160" s="91">
        <f>IF(F2160&gt;Settings!$B$6,"Y","N")</f>
        <v/>
      </c>
      <c r="BH2160" s="97" t="n">
        <v>-63.05</v>
      </c>
      <c r="BI2160" s="96" t="n">
        <v>-7.21</v>
      </c>
      <c r="BJ2160" s="96" t="n">
        <v>-13.73</v>
      </c>
      <c r="BK2160" s="96" t="n">
        <v>-26.12</v>
      </c>
      <c r="BL2160" s="96" t="n">
        <v>-37.27</v>
      </c>
      <c r="BM2160" s="96" t="n">
        <v>-61.2</v>
      </c>
      <c r="BN2160" s="97" t="n">
        <v>-7.54</v>
      </c>
      <c r="BO2160" s="96" t="n">
        <v>-14.35</v>
      </c>
      <c r="BP2160" s="96" t="n">
        <v>-23.61</v>
      </c>
      <c r="BQ2160" s="96" t="n">
        <v>-36.99</v>
      </c>
      <c r="BR2160" s="91" t="inlineStr">
        <is>
          <t>Stacked down</t>
        </is>
      </c>
      <c r="BS2160" s="91" t="inlineStr">
        <is>
          <t>None</t>
        </is>
      </c>
      <c r="BT2160" s="96" t="n">
        <v>24.8</v>
      </c>
      <c r="BU2160" s="91" t="inlineStr">
        <is>
          <t>N</t>
        </is>
      </c>
      <c r="BV2160" s="99">
        <f>IF(OR(BF2160&lt;&gt;"Y",BG2160&lt;&gt;"Y"),"",(AND(ISNUMBER(BQ2160),BQ2160&gt;0))+(BR2160="Stacked up")+(AND(ISNUMBER(BH2160),BH2160&gt;=-Settings!$B$17))+(AND(ISNUMBER(BK2160),ISNUMBER(BM2160),BK2160&gt;0,BM2160&gt;0))+(AND(ISNUMBER(AQ2160),AQ2160&gt;=Settings!$B$18))+(AND(ISNUMBER(BT2160),BT2160&gt;=Settings!$B$19,BT2160&lt;=Settings!$B$20))+(AND(ISNUMBER(AS2160),AS2160&gt;0))+(AND(ISNUMBER(T2160),ISNUMBER(M2160),T2160&gt;=Settings!$B$21,M2160&gt;0))+(AND(ISNUMBER(AD2160),ISNUMBER(M2160),AD2160&gt;=Settings!$B$22,M2160&gt;0))+(AY2160&gt;=1))</f>
        <v/>
      </c>
      <c r="BW2160" s="91">
        <f>IF(OR(AY2160=0,BF2160&lt;&gt;"Y",BG2160&lt;&gt;"Y"),"",1+SUMPRODUCT(($A$6:$A$2604=A2160)*($AY$6:$AY$2604&gt;0)*($BF$6:$BF$2604="Y")*($BG$6:$BG$2604="Y")*(($AY$6:$AY$2604&gt;AY2160)+($AY$6:$AY$2604=AY2160)*($AD$6:$AD$2604&gt;AD2160))))</f>
        <v/>
      </c>
    </row>
    <row r="2161" ht="23.85" customHeight="1" s="55">
      <c r="A2161" s="90" t="n">
        <v>46296</v>
      </c>
      <c r="B2161" s="91" t="inlineStr">
        <is>
          <t>PILITA</t>
        </is>
      </c>
      <c r="C2161" s="91" t="inlineStr">
        <is>
          <t>INE600A01035</t>
        </is>
      </c>
      <c r="D2161" s="91" t="n"/>
      <c r="E2161" s="91" t="inlineStr">
        <is>
          <t>None</t>
        </is>
      </c>
      <c r="F2161" s="93" t="n">
        <v>175</v>
      </c>
      <c r="G2161" s="92" t="inlineStr">
        <is>
          <t>N</t>
        </is>
      </c>
      <c r="H2161" s="94" t="n"/>
      <c r="I2161" s="91" t="inlineStr">
        <is>
          <t>N</t>
        </is>
      </c>
      <c r="J2161" s="92">
        <f>IF(K2161="","N","Y")</f>
        <v/>
      </c>
      <c r="K2161" s="94">
        <f>_xlfn.TEXTJOIN("; ",TRUE,IF(P2161="52-wk low","52-wk low",""),IF(AND(AD2161&gt;=Settings!$B$12,M2161&lt;0),"Distribution",""),IF(AND(AJ2161="Y",M2161&lt;0,AK2161&lt;-Settings!$B$13),"Long unwinding",""),IF(AND(AJ2161="Y",M2161&lt;0,AK2161&gt;Settings!$B$13),"Short buildup",""))</f>
        <v/>
      </c>
      <c r="L2161" s="95" t="n">
        <v>7.45</v>
      </c>
      <c r="M2161" s="96" t="n">
        <v>-0.93</v>
      </c>
      <c r="N2161" s="93" t="n">
        <v>1002</v>
      </c>
      <c r="O2161" s="91" t="inlineStr">
        <is>
          <t>None</t>
        </is>
      </c>
      <c r="P2161" s="91" t="inlineStr">
        <is>
          <t>None</t>
        </is>
      </c>
      <c r="Q2161" s="97" t="n">
        <v>0.19</v>
      </c>
      <c r="R2161" s="96" t="n">
        <v>0.53</v>
      </c>
      <c r="S2161" s="96" t="n">
        <v>0.35</v>
      </c>
      <c r="T2161" s="96" t="n">
        <v>0.31</v>
      </c>
      <c r="U2161" s="96" t="n">
        <v>0.26</v>
      </c>
      <c r="V2161" s="103" t="n">
        <v>0.74</v>
      </c>
      <c r="W2161" s="102" t="n">
        <v>3</v>
      </c>
      <c r="X2161" s="93" t="n"/>
      <c r="Y2161" s="91" t="inlineStr">
        <is>
          <t>None</t>
        </is>
      </c>
      <c r="Z2161" s="99" t="n">
        <v>77.56999999999999</v>
      </c>
      <c r="AA2161" s="96" t="n">
        <v>0.9399999999999999</v>
      </c>
      <c r="AB2161" s="96" t="n">
        <v>0.95</v>
      </c>
      <c r="AC2161" s="96" t="n">
        <v>0.32</v>
      </c>
      <c r="AD2161" s="96" t="n"/>
      <c r="AE2161" s="96" t="n"/>
      <c r="AF2161" s="103" t="n"/>
      <c r="AG2161" s="91" t="inlineStr">
        <is>
          <t>No delivery data</t>
        </is>
      </c>
      <c r="AH2161" s="100" t="n">
        <v>0</v>
      </c>
      <c r="AI2161" s="101" t="n">
        <v>0</v>
      </c>
      <c r="AJ2161" s="92" t="inlineStr">
        <is>
          <t>N</t>
        </is>
      </c>
      <c r="AK2161" s="96" t="n"/>
      <c r="AL2161" s="91" t="inlineStr">
        <is>
          <t>n/a</t>
        </is>
      </c>
      <c r="AM2161" s="93" t="n"/>
      <c r="AN2161" s="92" t="inlineStr">
        <is>
          <t>None</t>
        </is>
      </c>
      <c r="AO2161" s="102" t="n">
        <v>0</v>
      </c>
      <c r="AP2161" s="103" t="n">
        <v>0.63</v>
      </c>
      <c r="AQ2161" s="102" t="n">
        <v>26</v>
      </c>
      <c r="AR2161" s="91" t="inlineStr">
        <is>
          <t>N</t>
        </is>
      </c>
      <c r="AS2161" s="104" t="n"/>
      <c r="AT2161" s="92">
        <f>IF(AND(P2161="52-wk high",T2161&gt;=Settings!$B$7),"Y","N")</f>
        <v/>
      </c>
      <c r="AU2161" s="91">
        <f>IF(AND(AD2161&gt;=Settings!$B$8,M2161&gt;0),"Y","N")</f>
        <v/>
      </c>
      <c r="AV2161" s="91">
        <f>IF(OR(AH2161&gt;Settings!$B$9,AI2161&gt;Settings!$B$9),"Y","N")</f>
        <v/>
      </c>
      <c r="AW2161" s="91">
        <f>IF(AJ2161&lt;&gt;"Y","n/a",IF(AND(M2161&gt;0,AK2161&gt;Settings!$B$10),"Y","N"))</f>
        <v/>
      </c>
      <c r="AX2161" s="91">
        <f>IF(AO2161&gt;=Settings!$B$11,"Y","N")</f>
        <v/>
      </c>
      <c r="AY2161" s="99">
        <f>(AT2161="Y")+(AU2161="Y")+(AV2161="Y")+(AW2161="Y")+(AX2161="Y")</f>
        <v/>
      </c>
      <c r="AZ2161" s="94">
        <f>IF(AY2161=0,"None",_xlfn.TEXTJOIN(", ",TRUE(),IF(AT2161="Y","Breakout",""),IF(AU2161="Y","Accumulation",""),IF(AV2161="Y","Institutional buying",""),IF(AW2161="Y","Long buildup",""),IF(AX2161="Y","Momentum leader","")))</f>
        <v/>
      </c>
      <c r="BA2161" s="94">
        <f>IF(BW2161="","","Passes "&amp;AY2161&amp;" of 5 buy-side scans"&amp;IF(G2161="Y","; RED FLAG: filter out using Red flag column",""))</f>
        <v/>
      </c>
      <c r="BB2161" s="91" t="inlineStr">
        <is>
          <t>None</t>
        </is>
      </c>
      <c r="BC2161" s="92" t="inlineStr">
        <is>
          <t>Y</t>
        </is>
      </c>
      <c r="BD2161" s="94" t="inlineStr">
        <is>
          <t>PE &gt; 50; Few traders (&lt;100 unique PAN, 30 days)</t>
        </is>
      </c>
      <c r="BE2161" s="94" t="n"/>
      <c r="BF2161" s="92">
        <f>IF(R2161*100000&gt;=Settings!$B$5,"Y","N")</f>
        <v/>
      </c>
      <c r="BG2161" s="91">
        <f>IF(F2161&gt;Settings!$B$6,"Y","N")</f>
        <v/>
      </c>
      <c r="BH2161" s="97" t="n">
        <v>-47.16</v>
      </c>
      <c r="BI2161" s="96" t="n">
        <v>-0.27</v>
      </c>
      <c r="BJ2161" s="96" t="n">
        <v>-7.8</v>
      </c>
      <c r="BK2161" s="96" t="n">
        <v>-17.22</v>
      </c>
      <c r="BL2161" s="96" t="n">
        <v>6.28</v>
      </c>
      <c r="BM2161" s="96" t="n">
        <v>-45.46</v>
      </c>
      <c r="BN2161" s="97" t="n">
        <v>-2.63</v>
      </c>
      <c r="BO2161" s="96" t="n">
        <v>-6.3</v>
      </c>
      <c r="BP2161" s="96" t="n">
        <v>-9.33</v>
      </c>
      <c r="BQ2161" s="96" t="n">
        <v>-16.54</v>
      </c>
      <c r="BR2161" s="91" t="inlineStr">
        <is>
          <t>Stacked down</t>
        </is>
      </c>
      <c r="BS2161" s="91" t="inlineStr">
        <is>
          <t>None</t>
        </is>
      </c>
      <c r="BT2161" s="96" t="n">
        <v>42</v>
      </c>
      <c r="BU2161" s="91" t="inlineStr">
        <is>
          <t>N</t>
        </is>
      </c>
      <c r="BV2161" s="99">
        <f>IF(OR(BF2161&lt;&gt;"Y",BG2161&lt;&gt;"Y"),"",(AND(ISNUMBER(BQ2161),BQ2161&gt;0))+(BR2161="Stacked up")+(AND(ISNUMBER(BH2161),BH2161&gt;=-Settings!$B$17))+(AND(ISNUMBER(BK2161),ISNUMBER(BM2161),BK2161&gt;0,BM2161&gt;0))+(AND(ISNUMBER(AQ2161),AQ2161&gt;=Settings!$B$18))+(AND(ISNUMBER(BT2161),BT2161&gt;=Settings!$B$19,BT2161&lt;=Settings!$B$20))+(AND(ISNUMBER(AS2161),AS2161&gt;0))+(AND(ISNUMBER(T2161),ISNUMBER(M2161),T2161&gt;=Settings!$B$21,M2161&gt;0))+(AND(ISNUMBER(AD2161),ISNUMBER(M2161),AD2161&gt;=Settings!$B$22,M2161&gt;0))+(AY2161&gt;=1))</f>
        <v/>
      </c>
      <c r="BW2161" s="91">
        <f>IF(OR(AY2161=0,BF2161&lt;&gt;"Y",BG2161&lt;&gt;"Y"),"",1+SUMPRODUCT(($A$6:$A$2604=A2161)*($AY$6:$AY$2604&gt;0)*($BF$6:$BF$2604="Y")*($BG$6:$BG$2604="Y")*(($AY$6:$AY$2604&gt;AY2161)+($AY$6:$AY$2604=AY2161)*($AD$6:$AD$2604&gt;AD2161))))</f>
        <v/>
      </c>
    </row>
    <row r="2162" ht="23.85" customHeight="1" s="55">
      <c r="A2162" s="90" t="n">
        <v>46296</v>
      </c>
      <c r="B2162" s="91" t="inlineStr">
        <is>
          <t>SHREYANIND</t>
        </is>
      </c>
      <c r="C2162" s="91" t="inlineStr">
        <is>
          <t>INE231C01019</t>
        </is>
      </c>
      <c r="D2162" s="91" t="n"/>
      <c r="E2162" s="91" t="inlineStr">
        <is>
          <t>None</t>
        </is>
      </c>
      <c r="F2162" s="93" t="n">
        <v>175</v>
      </c>
      <c r="G2162" s="92" t="inlineStr">
        <is>
          <t>N</t>
        </is>
      </c>
      <c r="H2162" s="94" t="n"/>
      <c r="I2162" s="91" t="inlineStr">
        <is>
          <t>N</t>
        </is>
      </c>
      <c r="J2162" s="92">
        <f>IF(K2162="","N","Y")</f>
        <v/>
      </c>
      <c r="K2162" s="94">
        <f>_xlfn.TEXTJOIN("; ",TRUE,IF(P2162="52-wk low","52-wk low",""),IF(AND(AD2162&gt;=Settings!$B$12,M2162&lt;0),"Distribution",""),IF(AND(AJ2162="Y",M2162&lt;0,AK2162&lt;-Settings!$B$13),"Long unwinding",""),IF(AND(AJ2162="Y",M2162&lt;0,AK2162&gt;Settings!$B$13),"Short buildup",""))</f>
        <v/>
      </c>
      <c r="L2162" s="95" t="n">
        <v>126.29</v>
      </c>
      <c r="M2162" s="96" t="n">
        <v>-3.19</v>
      </c>
      <c r="N2162" s="93" t="n">
        <v>2145</v>
      </c>
      <c r="O2162" s="91" t="inlineStr">
        <is>
          <t>None</t>
        </is>
      </c>
      <c r="P2162" s="91" t="inlineStr">
        <is>
          <t>None</t>
        </is>
      </c>
      <c r="Q2162" s="97" t="n">
        <v>0.11</v>
      </c>
      <c r="R2162" s="96" t="n">
        <v>0.07000000000000001</v>
      </c>
      <c r="S2162" s="96" t="n">
        <v>1.6</v>
      </c>
      <c r="T2162" s="96" t="n">
        <v>1.39</v>
      </c>
      <c r="U2162" s="96" t="n">
        <v>1.48</v>
      </c>
      <c r="V2162" s="103" t="n">
        <v>0.96</v>
      </c>
      <c r="W2162" s="102" t="n">
        <v>5</v>
      </c>
      <c r="X2162" s="93" t="n"/>
      <c r="Y2162" s="91" t="inlineStr">
        <is>
          <t>None</t>
        </is>
      </c>
      <c r="Z2162" s="99" t="n">
        <v>83.54000000000001</v>
      </c>
      <c r="AA2162" s="96" t="n">
        <v>1.11</v>
      </c>
      <c r="AB2162" s="96" t="n">
        <v>1.09</v>
      </c>
      <c r="AC2162" s="96" t="n">
        <v>1.91</v>
      </c>
      <c r="AD2162" s="96" t="n">
        <v>1.61</v>
      </c>
      <c r="AE2162" s="96" t="n">
        <v>1.72</v>
      </c>
      <c r="AF2162" s="103" t="n">
        <v>0.98</v>
      </c>
      <c r="AG2162" s="91" t="inlineStr">
        <is>
          <t>Normal</t>
        </is>
      </c>
      <c r="AH2162" s="100" t="n">
        <v>0</v>
      </c>
      <c r="AI2162" s="101" t="n">
        <v>0</v>
      </c>
      <c r="AJ2162" s="92" t="inlineStr">
        <is>
          <t>N</t>
        </is>
      </c>
      <c r="AK2162" s="96" t="n"/>
      <c r="AL2162" s="91" t="inlineStr">
        <is>
          <t>n/a</t>
        </is>
      </c>
      <c r="AM2162" s="93" t="n"/>
      <c r="AN2162" s="92" t="inlineStr">
        <is>
          <t>None</t>
        </is>
      </c>
      <c r="AO2162" s="102" t="n">
        <v>0</v>
      </c>
      <c r="AP2162" s="103" t="n">
        <v>0.54</v>
      </c>
      <c r="AQ2162" s="102" t="n">
        <v>9</v>
      </c>
      <c r="AR2162" s="91" t="inlineStr">
        <is>
          <t>N</t>
        </is>
      </c>
      <c r="AS2162" s="104" t="n"/>
      <c r="AT2162" s="92">
        <f>IF(AND(P2162="52-wk high",T2162&gt;=Settings!$B$7),"Y","N")</f>
        <v/>
      </c>
      <c r="AU2162" s="91">
        <f>IF(AND(AD2162&gt;=Settings!$B$8,M2162&gt;0),"Y","N")</f>
        <v/>
      </c>
      <c r="AV2162" s="91">
        <f>IF(OR(AH2162&gt;Settings!$B$9,AI2162&gt;Settings!$B$9),"Y","N")</f>
        <v/>
      </c>
      <c r="AW2162" s="91">
        <f>IF(AJ2162&lt;&gt;"Y","n/a",IF(AND(M2162&gt;0,AK2162&gt;Settings!$B$10),"Y","N"))</f>
        <v/>
      </c>
      <c r="AX2162" s="91">
        <f>IF(AO2162&gt;=Settings!$B$11,"Y","N")</f>
        <v/>
      </c>
      <c r="AY2162" s="99">
        <f>(AT2162="Y")+(AU2162="Y")+(AV2162="Y")+(AW2162="Y")+(AX2162="Y")</f>
        <v/>
      </c>
      <c r="AZ2162" s="94">
        <f>IF(AY2162=0,"None",_xlfn.TEXTJOIN(", ",TRUE(),IF(AT2162="Y","Breakout",""),IF(AU2162="Y","Accumulation",""),IF(AV2162="Y","Institutional buying",""),IF(AW2162="Y","Long buildup",""),IF(AX2162="Y","Momentum leader","")))</f>
        <v/>
      </c>
      <c r="BA2162" s="94">
        <f>IF(BW2162="","","Passes "&amp;AY2162&amp;" of 5 buy-side scans"&amp;IF(G2162="Y","; RED FLAG: filter out using Red flag column",""))</f>
        <v/>
      </c>
      <c r="BB2162" s="91" t="inlineStr">
        <is>
          <t>None</t>
        </is>
      </c>
      <c r="BC2162" s="92" t="inlineStr">
        <is>
          <t>Y</t>
        </is>
      </c>
      <c r="BD2162" s="94" t="inlineStr">
        <is>
          <t>Few traders (&lt;100 unique PAN, 30 days)</t>
        </is>
      </c>
      <c r="BE2162" s="94" t="n"/>
      <c r="BF2162" s="92">
        <f>IF(R2162*100000&gt;=Settings!$B$5,"Y","N")</f>
        <v/>
      </c>
      <c r="BG2162" s="91">
        <f>IF(F2162&gt;Settings!$B$6,"Y","N")</f>
        <v/>
      </c>
      <c r="BH2162" s="97" t="n">
        <v>-46.37</v>
      </c>
      <c r="BI2162" s="96" t="n">
        <v>-3.16</v>
      </c>
      <c r="BJ2162" s="96" t="n">
        <v>0.39</v>
      </c>
      <c r="BK2162" s="96" t="n">
        <v>-6.47</v>
      </c>
      <c r="BL2162" s="96" t="n">
        <v>-8.720000000000001</v>
      </c>
      <c r="BM2162" s="96" t="n">
        <v>-43.25</v>
      </c>
      <c r="BN2162" s="97" t="n">
        <v>-2.51</v>
      </c>
      <c r="BO2162" s="96" t="n">
        <v>-4.48</v>
      </c>
      <c r="BP2162" s="96" t="n">
        <v>-8.81</v>
      </c>
      <c r="BQ2162" s="96" t="n">
        <v>-17.42</v>
      </c>
      <c r="BR2162" s="91" t="inlineStr">
        <is>
          <t>Stacked down</t>
        </is>
      </c>
      <c r="BS2162" s="91" t="inlineStr">
        <is>
          <t>None</t>
        </is>
      </c>
      <c r="BT2162" s="96" t="n">
        <v>39.9</v>
      </c>
      <c r="BU2162" s="91" t="inlineStr">
        <is>
          <t>N</t>
        </is>
      </c>
      <c r="BV2162" s="99">
        <f>IF(OR(BF2162&lt;&gt;"Y",BG2162&lt;&gt;"Y"),"",(AND(ISNUMBER(BQ2162),BQ2162&gt;0))+(BR2162="Stacked up")+(AND(ISNUMBER(BH2162),BH2162&gt;=-Settings!$B$17))+(AND(ISNUMBER(BK2162),ISNUMBER(BM2162),BK2162&gt;0,BM2162&gt;0))+(AND(ISNUMBER(AQ2162),AQ2162&gt;=Settings!$B$18))+(AND(ISNUMBER(BT2162),BT2162&gt;=Settings!$B$19,BT2162&lt;=Settings!$B$20))+(AND(ISNUMBER(AS2162),AS2162&gt;0))+(AND(ISNUMBER(T2162),ISNUMBER(M2162),T2162&gt;=Settings!$B$21,M2162&gt;0))+(AND(ISNUMBER(AD2162),ISNUMBER(M2162),AD2162&gt;=Settings!$B$22,M2162&gt;0))+(AY2162&gt;=1))</f>
        <v/>
      </c>
      <c r="BW2162" s="91">
        <f>IF(OR(AY2162=0,BF2162&lt;&gt;"Y",BG2162&lt;&gt;"Y"),"",1+SUMPRODUCT(($A$6:$A$2604=A2162)*($AY$6:$AY$2604&gt;0)*($BF$6:$BF$2604="Y")*($BG$6:$BG$2604="Y")*(($AY$6:$AY$2604&gt;AY2162)+($AY$6:$AY$2604=AY2162)*($AD$6:$AD$2604&gt;AD2162))))</f>
        <v/>
      </c>
    </row>
    <row r="2163" ht="23.85" customHeight="1" s="55">
      <c r="A2163" s="90" t="n">
        <v>46296</v>
      </c>
      <c r="B2163" s="91" t="inlineStr">
        <is>
          <t>SUPERHOUSE</t>
        </is>
      </c>
      <c r="C2163" s="91" t="inlineStr">
        <is>
          <t>INE712B01010</t>
        </is>
      </c>
      <c r="D2163" s="91" t="n"/>
      <c r="E2163" s="91" t="inlineStr">
        <is>
          <t>None</t>
        </is>
      </c>
      <c r="F2163" s="93" t="n">
        <v>171</v>
      </c>
      <c r="G2163" s="92" t="inlineStr">
        <is>
          <t>N</t>
        </is>
      </c>
      <c r="H2163" s="94" t="n"/>
      <c r="I2163" s="91" t="inlineStr">
        <is>
          <t>N</t>
        </is>
      </c>
      <c r="J2163" s="92">
        <f>IF(K2163="","N","Y")</f>
        <v/>
      </c>
      <c r="K2163" s="94">
        <f>_xlfn.TEXTJOIN("; ",TRUE,IF(P2163="52-wk low","52-wk low",""),IF(AND(AD2163&gt;=Settings!$B$12,M2163&lt;0),"Distribution",""),IF(AND(AJ2163="Y",M2163&lt;0,AK2163&lt;-Settings!$B$13),"Long unwinding",""),IF(AND(AJ2163="Y",M2163&lt;0,AK2163&gt;Settings!$B$13),"Short buildup",""))</f>
        <v/>
      </c>
      <c r="L2163" s="95" t="n">
        <v>154.66</v>
      </c>
      <c r="M2163" s="96" t="n">
        <v>-3.37</v>
      </c>
      <c r="N2163" s="93" t="n">
        <v>2190</v>
      </c>
      <c r="O2163" s="91" t="inlineStr">
        <is>
          <t>None</t>
        </is>
      </c>
      <c r="P2163" s="91" t="inlineStr">
        <is>
          <t>None</t>
        </is>
      </c>
      <c r="Q2163" s="97" t="n">
        <v>0.07000000000000001</v>
      </c>
      <c r="R2163" s="96" t="n">
        <v>0.1</v>
      </c>
      <c r="S2163" s="96" t="n">
        <v>0.74</v>
      </c>
      <c r="T2163" s="96" t="n">
        <v>0.68</v>
      </c>
      <c r="U2163" s="96" t="n">
        <v>0.58</v>
      </c>
      <c r="V2163" s="103" t="n">
        <v>0.79</v>
      </c>
      <c r="W2163" s="102" t="n">
        <v>2</v>
      </c>
      <c r="X2163" s="93" t="n"/>
      <c r="Y2163" s="91" t="inlineStr">
        <is>
          <t>None</t>
        </is>
      </c>
      <c r="Z2163" s="99" t="n">
        <v>48.8</v>
      </c>
      <c r="AA2163" s="96" t="n">
        <v>0.72</v>
      </c>
      <c r="AB2163" s="96" t="n">
        <v>0.78</v>
      </c>
      <c r="AC2163" s="96" t="n">
        <v>0.58</v>
      </c>
      <c r="AD2163" s="96" t="n">
        <v>0.6</v>
      </c>
      <c r="AE2163" s="96" t="n">
        <v>0.6</v>
      </c>
      <c r="AF2163" s="103" t="n">
        <v>1.31</v>
      </c>
      <c r="AG2163" s="91" t="inlineStr">
        <is>
          <t>Normal</t>
        </is>
      </c>
      <c r="AH2163" s="100" t="n">
        <v>0</v>
      </c>
      <c r="AI2163" s="101" t="n">
        <v>0</v>
      </c>
      <c r="AJ2163" s="92" t="inlineStr">
        <is>
          <t>N</t>
        </is>
      </c>
      <c r="AK2163" s="96" t="n"/>
      <c r="AL2163" s="91" t="inlineStr">
        <is>
          <t>n/a</t>
        </is>
      </c>
      <c r="AM2163" s="93" t="n"/>
      <c r="AN2163" s="92" t="inlineStr">
        <is>
          <t>None</t>
        </is>
      </c>
      <c r="AO2163" s="102" t="n">
        <v>0</v>
      </c>
      <c r="AP2163" s="103" t="n">
        <v>0.83</v>
      </c>
      <c r="AQ2163" s="102" t="n">
        <v>51</v>
      </c>
      <c r="AR2163" s="91" t="inlineStr">
        <is>
          <t>N</t>
        </is>
      </c>
      <c r="AS2163" s="104" t="n"/>
      <c r="AT2163" s="92">
        <f>IF(AND(P2163="52-wk high",T2163&gt;=Settings!$B$7),"Y","N")</f>
        <v/>
      </c>
      <c r="AU2163" s="91">
        <f>IF(AND(AD2163&gt;=Settings!$B$8,M2163&gt;0),"Y","N")</f>
        <v/>
      </c>
      <c r="AV2163" s="91">
        <f>IF(OR(AH2163&gt;Settings!$B$9,AI2163&gt;Settings!$B$9),"Y","N")</f>
        <v/>
      </c>
      <c r="AW2163" s="91">
        <f>IF(AJ2163&lt;&gt;"Y","n/a",IF(AND(M2163&gt;0,AK2163&gt;Settings!$B$10),"Y","N"))</f>
        <v/>
      </c>
      <c r="AX2163" s="91">
        <f>IF(AO2163&gt;=Settings!$B$11,"Y","N")</f>
        <v/>
      </c>
      <c r="AY2163" s="99">
        <f>(AT2163="Y")+(AU2163="Y")+(AV2163="Y")+(AW2163="Y")+(AX2163="Y")</f>
        <v/>
      </c>
      <c r="AZ2163" s="94">
        <f>IF(AY2163=0,"None",_xlfn.TEXTJOIN(", ",TRUE(),IF(AT2163="Y","Breakout",""),IF(AU2163="Y","Accumulation",""),IF(AV2163="Y","Institutional buying",""),IF(AW2163="Y","Long buildup",""),IF(AX2163="Y","Momentum leader","")))</f>
        <v/>
      </c>
      <c r="BA2163" s="94">
        <f>IF(BW2163="","","Passes "&amp;AY2163&amp;" of 5 buy-side scans"&amp;IF(G2163="Y","; RED FLAG: filter out using Red flag column",""))</f>
        <v/>
      </c>
      <c r="BB2163" s="91" t="inlineStr">
        <is>
          <t>None</t>
        </is>
      </c>
      <c r="BC2163" s="92" t="inlineStr">
        <is>
          <t>Y</t>
        </is>
      </c>
      <c r="BD2163" s="94" t="inlineStr">
        <is>
          <t>Few traders (&lt;100 unique PAN, 30 days)</t>
        </is>
      </c>
      <c r="BE2163" s="94" t="n"/>
      <c r="BF2163" s="92">
        <f>IF(R2163*100000&gt;=Settings!$B$5,"Y","N")</f>
        <v/>
      </c>
      <c r="BG2163" s="91">
        <f>IF(F2163&gt;Settings!$B$6,"Y","N")</f>
        <v/>
      </c>
      <c r="BH2163" s="97" t="n">
        <v>-18.17</v>
      </c>
      <c r="BI2163" s="96" t="n">
        <v>-6.52</v>
      </c>
      <c r="BJ2163" s="96" t="n">
        <v>-10.65</v>
      </c>
      <c r="BK2163" s="96" t="n">
        <v>-0.9399999999999999</v>
      </c>
      <c r="BL2163" s="96" t="n">
        <v>11.59</v>
      </c>
      <c r="BM2163" s="96" t="n">
        <v>-12.74</v>
      </c>
      <c r="BN2163" s="97" t="n">
        <v>-6.33</v>
      </c>
      <c r="BO2163" s="96" t="n">
        <v>-6.2</v>
      </c>
      <c r="BP2163" s="96" t="n">
        <v>-4.46</v>
      </c>
      <c r="BQ2163" s="96" t="n">
        <v>-3.14</v>
      </c>
      <c r="BR2163" s="91" t="inlineStr">
        <is>
          <t>Mixed</t>
        </is>
      </c>
      <c r="BS2163" s="91" t="inlineStr">
        <is>
          <t>None</t>
        </is>
      </c>
      <c r="BT2163" s="96" t="n">
        <v>24.2</v>
      </c>
      <c r="BU2163" s="91" t="inlineStr">
        <is>
          <t>N</t>
        </is>
      </c>
      <c r="BV2163" s="99">
        <f>IF(OR(BF2163&lt;&gt;"Y",BG2163&lt;&gt;"Y"),"",(AND(ISNUMBER(BQ2163),BQ2163&gt;0))+(BR2163="Stacked up")+(AND(ISNUMBER(BH2163),BH2163&gt;=-Settings!$B$17))+(AND(ISNUMBER(BK2163),ISNUMBER(BM2163),BK2163&gt;0,BM2163&gt;0))+(AND(ISNUMBER(AQ2163),AQ2163&gt;=Settings!$B$18))+(AND(ISNUMBER(BT2163),BT2163&gt;=Settings!$B$19,BT2163&lt;=Settings!$B$20))+(AND(ISNUMBER(AS2163),AS2163&gt;0))+(AND(ISNUMBER(T2163),ISNUMBER(M2163),T2163&gt;=Settings!$B$21,M2163&gt;0))+(AND(ISNUMBER(AD2163),ISNUMBER(M2163),AD2163&gt;=Settings!$B$22,M2163&gt;0))+(AY2163&gt;=1))</f>
        <v/>
      </c>
      <c r="BW2163" s="91">
        <f>IF(OR(AY2163=0,BF2163&lt;&gt;"Y",BG2163&lt;&gt;"Y"),"",1+SUMPRODUCT(($A$6:$A$2604=A2163)*($AY$6:$AY$2604&gt;0)*($BF$6:$BF$2604="Y")*($BG$6:$BG$2604="Y")*(($AY$6:$AY$2604&gt;AY2163)+($AY$6:$AY$2604=AY2163)*($AD$6:$AD$2604&gt;AD2163))))</f>
        <v/>
      </c>
    </row>
    <row r="2164" ht="23.85" customHeight="1" s="55">
      <c r="A2164" s="90" t="n">
        <v>46296</v>
      </c>
      <c r="B2164" s="91" t="inlineStr">
        <is>
          <t>UMIYA-MRO</t>
        </is>
      </c>
      <c r="C2164" s="91" t="inlineStr">
        <is>
          <t>INE398B01018</t>
        </is>
      </c>
      <c r="D2164" s="91" t="n"/>
      <c r="E2164" s="91" t="inlineStr">
        <is>
          <t>None</t>
        </is>
      </c>
      <c r="F2164" s="93" t="n">
        <v>171</v>
      </c>
      <c r="G2164" s="92" t="inlineStr">
        <is>
          <t>N</t>
        </is>
      </c>
      <c r="H2164" s="94" t="n"/>
      <c r="I2164" s="91" t="inlineStr">
        <is>
          <t>N</t>
        </is>
      </c>
      <c r="J2164" s="92">
        <f>IF(K2164="","N","Y")</f>
        <v/>
      </c>
      <c r="K2164" s="94">
        <f>_xlfn.TEXTJOIN("; ",TRUE,IF(P2164="52-wk low","52-wk low",""),IF(AND(AD2164&gt;=Settings!$B$12,M2164&lt;0),"Distribution",""),IF(AND(AJ2164="Y",M2164&lt;0,AK2164&lt;-Settings!$B$13),"Long unwinding",""),IF(AND(AJ2164="Y",M2164&lt;0,AK2164&gt;Settings!$B$13),"Short buildup",""))</f>
        <v/>
      </c>
      <c r="L2164" s="95" t="n">
        <v>91.76000000000001</v>
      </c>
      <c r="M2164" s="96" t="n">
        <v>-1.5</v>
      </c>
      <c r="N2164" s="93" t="n">
        <v>1328</v>
      </c>
      <c r="O2164" s="91" t="inlineStr">
        <is>
          <t>None</t>
        </is>
      </c>
      <c r="P2164" s="91" t="inlineStr">
        <is>
          <t>None</t>
        </is>
      </c>
      <c r="Q2164" s="97" t="n">
        <v>0.2</v>
      </c>
      <c r="R2164" s="96" t="n">
        <v>0.26</v>
      </c>
      <c r="S2164" s="96" t="n">
        <v>0.71</v>
      </c>
      <c r="T2164" s="96" t="n">
        <v>1.02</v>
      </c>
      <c r="U2164" s="96" t="n">
        <v>1.08</v>
      </c>
      <c r="V2164" s="103" t="n">
        <v>1.4</v>
      </c>
      <c r="W2164" s="102" t="n">
        <v>5</v>
      </c>
      <c r="X2164" s="93" t="n"/>
      <c r="Y2164" s="91" t="inlineStr">
        <is>
          <t>None</t>
        </is>
      </c>
      <c r="Z2164" s="99" t="n">
        <v>59.96</v>
      </c>
      <c r="AA2164" s="96" t="n">
        <v>0.9399999999999999</v>
      </c>
      <c r="AB2164" s="96" t="n">
        <v>0.79</v>
      </c>
      <c r="AC2164" s="96" t="n">
        <v>0.72</v>
      </c>
      <c r="AD2164" s="96" t="n">
        <v>0.92</v>
      </c>
      <c r="AE2164" s="96" t="n">
        <v>0.97</v>
      </c>
      <c r="AF2164" s="103" t="n">
        <v>0.92</v>
      </c>
      <c r="AG2164" s="91" t="inlineStr">
        <is>
          <t>Normal</t>
        </is>
      </c>
      <c r="AH2164" s="100" t="n">
        <v>0</v>
      </c>
      <c r="AI2164" s="101" t="n">
        <v>0</v>
      </c>
      <c r="AJ2164" s="92" t="inlineStr">
        <is>
          <t>N</t>
        </is>
      </c>
      <c r="AK2164" s="96" t="n"/>
      <c r="AL2164" s="91" t="inlineStr">
        <is>
          <t>n/a</t>
        </is>
      </c>
      <c r="AM2164" s="93" t="n"/>
      <c r="AN2164" s="92" t="inlineStr">
        <is>
          <t>None</t>
        </is>
      </c>
      <c r="AO2164" s="102" t="n">
        <v>0</v>
      </c>
      <c r="AP2164" s="103" t="n">
        <v>0.95</v>
      </c>
      <c r="AQ2164" s="102" t="n">
        <v>59</v>
      </c>
      <c r="AR2164" s="91" t="inlineStr">
        <is>
          <t>N</t>
        </is>
      </c>
      <c r="AS2164" s="104" t="n"/>
      <c r="AT2164" s="92">
        <f>IF(AND(P2164="52-wk high",T2164&gt;=Settings!$B$7),"Y","N")</f>
        <v/>
      </c>
      <c r="AU2164" s="91">
        <f>IF(AND(AD2164&gt;=Settings!$B$8,M2164&gt;0),"Y","N")</f>
        <v/>
      </c>
      <c r="AV2164" s="91">
        <f>IF(OR(AH2164&gt;Settings!$B$9,AI2164&gt;Settings!$B$9),"Y","N")</f>
        <v/>
      </c>
      <c r="AW2164" s="91">
        <f>IF(AJ2164&lt;&gt;"Y","n/a",IF(AND(M2164&gt;0,AK2164&gt;Settings!$B$10),"Y","N"))</f>
        <v/>
      </c>
      <c r="AX2164" s="91">
        <f>IF(AO2164&gt;=Settings!$B$11,"Y","N")</f>
        <v/>
      </c>
      <c r="AY2164" s="99">
        <f>(AT2164="Y")+(AU2164="Y")+(AV2164="Y")+(AW2164="Y")+(AX2164="Y")</f>
        <v/>
      </c>
      <c r="AZ2164" s="94">
        <f>IF(AY2164=0,"None",_xlfn.TEXTJOIN(", ",TRUE(),IF(AT2164="Y","Breakout",""),IF(AU2164="Y","Accumulation",""),IF(AV2164="Y","Institutional buying",""),IF(AW2164="Y","Long buildup",""),IF(AX2164="Y","Momentum leader","")))</f>
        <v/>
      </c>
      <c r="BA2164" s="94">
        <f>IF(BW2164="","","Passes "&amp;AY2164&amp;" of 5 buy-side scans"&amp;IF(G2164="Y","; RED FLAG: filter out using Red flag column",""))</f>
        <v/>
      </c>
      <c r="BB2164" s="91" t="inlineStr">
        <is>
          <t>None</t>
        </is>
      </c>
      <c r="BC2164" s="92" t="inlineStr">
        <is>
          <t>N</t>
        </is>
      </c>
      <c r="BD2164" s="94" t="n"/>
      <c r="BE2164" s="94" t="n"/>
      <c r="BF2164" s="92">
        <f>IF(R2164*100000&gt;=Settings!$B$5,"Y","N")</f>
        <v/>
      </c>
      <c r="BG2164" s="91">
        <f>IF(F2164&gt;Settings!$B$6,"Y","N")</f>
        <v/>
      </c>
      <c r="BH2164" s="97" t="n">
        <v>-17.26</v>
      </c>
      <c r="BI2164" s="96" t="n">
        <v>-4.83</v>
      </c>
      <c r="BJ2164" s="96" t="n">
        <v>-7.2</v>
      </c>
      <c r="BK2164" s="96" t="n">
        <v>1.31</v>
      </c>
      <c r="BL2164" s="96" t="n">
        <v>22.77</v>
      </c>
      <c r="BM2164" s="96" t="n">
        <v>-9.35</v>
      </c>
      <c r="BN2164" s="97" t="n">
        <v>-4.06</v>
      </c>
      <c r="BO2164" s="96" t="n">
        <v>-2.26</v>
      </c>
      <c r="BP2164" s="96" t="n">
        <v>0.28</v>
      </c>
      <c r="BQ2164" s="96" t="n">
        <v>2.66</v>
      </c>
      <c r="BR2164" s="91" t="inlineStr">
        <is>
          <t>Mixed</t>
        </is>
      </c>
      <c r="BS2164" s="91" t="inlineStr">
        <is>
          <t>None</t>
        </is>
      </c>
      <c r="BT2164" s="96" t="n">
        <v>33.9</v>
      </c>
      <c r="BU2164" s="91" t="inlineStr">
        <is>
          <t>N</t>
        </is>
      </c>
      <c r="BV2164" s="99">
        <f>IF(OR(BF2164&lt;&gt;"Y",BG2164&lt;&gt;"Y"),"",(AND(ISNUMBER(BQ2164),BQ2164&gt;0))+(BR2164="Stacked up")+(AND(ISNUMBER(BH2164),BH2164&gt;=-Settings!$B$17))+(AND(ISNUMBER(BK2164),ISNUMBER(BM2164),BK2164&gt;0,BM2164&gt;0))+(AND(ISNUMBER(AQ2164),AQ2164&gt;=Settings!$B$18))+(AND(ISNUMBER(BT2164),BT2164&gt;=Settings!$B$19,BT2164&lt;=Settings!$B$20))+(AND(ISNUMBER(AS2164),AS2164&gt;0))+(AND(ISNUMBER(T2164),ISNUMBER(M2164),T2164&gt;=Settings!$B$21,M2164&gt;0))+(AND(ISNUMBER(AD2164),ISNUMBER(M2164),AD2164&gt;=Settings!$B$22,M2164&gt;0))+(AY2164&gt;=1))</f>
        <v/>
      </c>
      <c r="BW2164" s="91">
        <f>IF(OR(AY2164=0,BF2164&lt;&gt;"Y",BG2164&lt;&gt;"Y"),"",1+SUMPRODUCT(($A$6:$A$2604=A2164)*($AY$6:$AY$2604&gt;0)*($BF$6:$BF$2604="Y")*($BG$6:$BG$2604="Y")*(($AY$6:$AY$2604&gt;AY2164)+($AY$6:$AY$2604=AY2164)*($AD$6:$AD$2604&gt;AD2164))))</f>
        <v/>
      </c>
    </row>
    <row r="2165" ht="23.85" customHeight="1" s="55">
      <c r="A2165" s="90" t="n">
        <v>46296</v>
      </c>
      <c r="B2165" s="91" t="inlineStr">
        <is>
          <t>HINDCON</t>
        </is>
      </c>
      <c r="C2165" s="91" t="inlineStr">
        <is>
          <t>INE642Y01029</t>
        </is>
      </c>
      <c r="D2165" s="91" t="n"/>
      <c r="E2165" s="91" t="inlineStr">
        <is>
          <t>None</t>
        </is>
      </c>
      <c r="F2165" s="93" t="n">
        <v>170</v>
      </c>
      <c r="G2165" s="92" t="inlineStr">
        <is>
          <t>Y</t>
        </is>
      </c>
      <c r="H2165" s="94" t="inlineStr">
        <is>
          <t>ESM Stage 1</t>
        </is>
      </c>
      <c r="I2165" s="91" t="inlineStr">
        <is>
          <t>N</t>
        </is>
      </c>
      <c r="J2165" s="92">
        <f>IF(K2165="","N","Y")</f>
        <v/>
      </c>
      <c r="K2165" s="94">
        <f>_xlfn.TEXTJOIN("; ",TRUE,IF(P2165="52-wk low","52-wk low",""),IF(AND(AD2165&gt;=Settings!$B$12,M2165&lt;0),"Distribution",""),IF(AND(AJ2165="Y",M2165&lt;0,AK2165&lt;-Settings!$B$13),"Long unwinding",""),IF(AND(AJ2165="Y",M2165&lt;0,AK2165&gt;Settings!$B$13),"Short buildup",""))</f>
        <v/>
      </c>
      <c r="L2165" s="95" t="n">
        <v>33.3</v>
      </c>
      <c r="M2165" s="96" t="n">
        <v>-4.99</v>
      </c>
      <c r="N2165" s="93" t="n">
        <v>2485</v>
      </c>
      <c r="O2165" s="91" t="inlineStr">
        <is>
          <t>None</t>
        </is>
      </c>
      <c r="P2165" s="91" t="inlineStr">
        <is>
          <t>None</t>
        </is>
      </c>
      <c r="Q2165" s="97" t="n">
        <v>0.74</v>
      </c>
      <c r="R2165" s="96" t="n">
        <v>0.74</v>
      </c>
      <c r="S2165" s="96" t="n">
        <v>1.03</v>
      </c>
      <c r="T2165" s="96" t="n">
        <v>1.56</v>
      </c>
      <c r="U2165" s="96" t="n">
        <v>2.32</v>
      </c>
      <c r="V2165" s="103" t="n">
        <v>2.32</v>
      </c>
      <c r="W2165" s="102" t="n">
        <v>10</v>
      </c>
      <c r="X2165" s="93" t="n"/>
      <c r="Y2165" s="91" t="inlineStr">
        <is>
          <t>None</t>
        </is>
      </c>
      <c r="Z2165" s="99" t="n">
        <v>98.72</v>
      </c>
      <c r="AA2165" s="96" t="n">
        <v>1.36</v>
      </c>
      <c r="AB2165" s="96" t="n">
        <v>1.37</v>
      </c>
      <c r="AC2165" s="96" t="n">
        <v>1.35</v>
      </c>
      <c r="AD2165" s="96" t="n"/>
      <c r="AE2165" s="96" t="n"/>
      <c r="AF2165" s="103" t="n"/>
      <c r="AG2165" s="91" t="inlineStr">
        <is>
          <t>Run-up, risky</t>
        </is>
      </c>
      <c r="AH2165" s="100" t="n">
        <v>0</v>
      </c>
      <c r="AI2165" s="101" t="n">
        <v>0</v>
      </c>
      <c r="AJ2165" s="92" t="inlineStr">
        <is>
          <t>N</t>
        </is>
      </c>
      <c r="AK2165" s="96" t="n"/>
      <c r="AL2165" s="91" t="inlineStr">
        <is>
          <t>n/a</t>
        </is>
      </c>
      <c r="AM2165" s="93" t="n"/>
      <c r="AN2165" s="92" t="inlineStr">
        <is>
          <t>None</t>
        </is>
      </c>
      <c r="AO2165" s="102" t="n">
        <v>0</v>
      </c>
      <c r="AP2165" s="103" t="n">
        <v>1.82</v>
      </c>
      <c r="AQ2165" s="102" t="n">
        <v>86</v>
      </c>
      <c r="AR2165" s="91" t="inlineStr">
        <is>
          <t>N</t>
        </is>
      </c>
      <c r="AS2165" s="104" t="n"/>
      <c r="AT2165" s="92">
        <f>IF(AND(P2165="52-wk high",T2165&gt;=Settings!$B$7),"Y","N")</f>
        <v/>
      </c>
      <c r="AU2165" s="91">
        <f>IF(AND(AD2165&gt;=Settings!$B$8,M2165&gt;0),"Y","N")</f>
        <v/>
      </c>
      <c r="AV2165" s="91">
        <f>IF(OR(AH2165&gt;Settings!$B$9,AI2165&gt;Settings!$B$9),"Y","N")</f>
        <v/>
      </c>
      <c r="AW2165" s="91">
        <f>IF(AJ2165&lt;&gt;"Y","n/a",IF(AND(M2165&gt;0,AK2165&gt;Settings!$B$10),"Y","N"))</f>
        <v/>
      </c>
      <c r="AX2165" s="91">
        <f>IF(AO2165&gt;=Settings!$B$11,"Y","N")</f>
        <v/>
      </c>
      <c r="AY2165" s="99">
        <f>(AT2165="Y")+(AU2165="Y")+(AV2165="Y")+(AW2165="Y")+(AX2165="Y")</f>
        <v/>
      </c>
      <c r="AZ2165" s="94">
        <f>IF(AY2165=0,"None",_xlfn.TEXTJOIN(", ",TRUE(),IF(AT2165="Y","Breakout",""),IF(AU2165="Y","Accumulation",""),IF(AV2165="Y","Institutional buying",""),IF(AW2165="Y","Long buildup",""),IF(AX2165="Y","Momentum leader","")))</f>
        <v/>
      </c>
      <c r="BA2165" s="94">
        <f>IF(BW2165="","","Passes "&amp;AY2165&amp;" of 5 buy-side scans"&amp;IF(G2165="Y","; RED FLAG: filter out using Red flag column",""))</f>
        <v/>
      </c>
      <c r="BB2165" s="91" t="inlineStr">
        <is>
          <t>Lower</t>
        </is>
      </c>
      <c r="BC2165" s="92" t="inlineStr">
        <is>
          <t>N</t>
        </is>
      </c>
      <c r="BD2165" s="94" t="n"/>
      <c r="BE2165" s="94" t="n"/>
      <c r="BF2165" s="92">
        <f>IF(R2165*100000&gt;=Settings!$B$5,"Y","N")</f>
        <v/>
      </c>
      <c r="BG2165" s="91">
        <f>IF(F2165&gt;Settings!$B$6,"Y","N")</f>
        <v/>
      </c>
      <c r="BH2165" s="97" t="n">
        <v>-11.79</v>
      </c>
      <c r="BI2165" s="96" t="n">
        <v>32.56</v>
      </c>
      <c r="BJ2165" s="96" t="n">
        <v>41.88</v>
      </c>
      <c r="BK2165" s="96" t="n">
        <v>55.24</v>
      </c>
      <c r="BL2165" s="96" t="n">
        <v>90.94</v>
      </c>
      <c r="BM2165" s="96" t="n">
        <v>4.75</v>
      </c>
      <c r="BN2165" s="97" t="n">
        <v>22.29</v>
      </c>
      <c r="BO2165" s="96" t="n">
        <v>34.2</v>
      </c>
      <c r="BP2165" s="96" t="n">
        <v>40.17</v>
      </c>
      <c r="BQ2165" s="96" t="n">
        <v>37.31</v>
      </c>
      <c r="BR2165" s="91" t="inlineStr">
        <is>
          <t>Mixed</t>
        </is>
      </c>
      <c r="BS2165" s="91" t="inlineStr">
        <is>
          <t>None</t>
        </is>
      </c>
      <c r="BT2165" s="96" t="n">
        <v>78.59999999999999</v>
      </c>
      <c r="BU2165" s="91" t="inlineStr">
        <is>
          <t>N</t>
        </is>
      </c>
      <c r="BV2165" s="99">
        <f>IF(OR(BF2165&lt;&gt;"Y",BG2165&lt;&gt;"Y"),"",(AND(ISNUMBER(BQ2165),BQ2165&gt;0))+(BR2165="Stacked up")+(AND(ISNUMBER(BH2165),BH2165&gt;=-Settings!$B$17))+(AND(ISNUMBER(BK2165),ISNUMBER(BM2165),BK2165&gt;0,BM2165&gt;0))+(AND(ISNUMBER(AQ2165),AQ2165&gt;=Settings!$B$18))+(AND(ISNUMBER(BT2165),BT2165&gt;=Settings!$B$19,BT2165&lt;=Settings!$B$20))+(AND(ISNUMBER(AS2165),AS2165&gt;0))+(AND(ISNUMBER(T2165),ISNUMBER(M2165),T2165&gt;=Settings!$B$21,M2165&gt;0))+(AND(ISNUMBER(AD2165),ISNUMBER(M2165),AD2165&gt;=Settings!$B$22,M2165&gt;0))+(AY2165&gt;=1))</f>
        <v/>
      </c>
      <c r="BW2165" s="91">
        <f>IF(OR(AY2165=0,BF2165&lt;&gt;"Y",BG2165&lt;&gt;"Y"),"",1+SUMPRODUCT(($A$6:$A$2604=A2165)*($AY$6:$AY$2604&gt;0)*($BF$6:$BF$2604="Y")*($BG$6:$BG$2604="Y")*(($AY$6:$AY$2604&gt;AY2165)+($AY$6:$AY$2604=AY2165)*($AD$6:$AD$2604&gt;AD2165))))</f>
        <v/>
      </c>
    </row>
    <row r="2166" ht="23.85" customHeight="1" s="55">
      <c r="A2166" s="90" t="n">
        <v>46296</v>
      </c>
      <c r="B2166" s="91" t="inlineStr">
        <is>
          <t>MURUDCERA</t>
        </is>
      </c>
      <c r="C2166" s="91" t="inlineStr">
        <is>
          <t>INE692B01014</t>
        </is>
      </c>
      <c r="D2166" s="91" t="n"/>
      <c r="E2166" s="91" t="inlineStr">
        <is>
          <t>None</t>
        </is>
      </c>
      <c r="F2166" s="93" t="n">
        <v>170</v>
      </c>
      <c r="G2166" s="92" t="inlineStr">
        <is>
          <t>N</t>
        </is>
      </c>
      <c r="H2166" s="94" t="n"/>
      <c r="I2166" s="91" t="inlineStr">
        <is>
          <t>N</t>
        </is>
      </c>
      <c r="J2166" s="92">
        <f>IF(K2166="","N","Y")</f>
        <v/>
      </c>
      <c r="K2166" s="94">
        <f>_xlfn.TEXTJOIN("; ",TRUE,IF(P2166="52-wk low","52-wk low",""),IF(AND(AD2166&gt;=Settings!$B$12,M2166&lt;0),"Distribution",""),IF(AND(AJ2166="Y",M2166&lt;0,AK2166&lt;-Settings!$B$13),"Long unwinding",""),IF(AND(AJ2166="Y",M2166&lt;0,AK2166&gt;Settings!$B$13),"Short buildup",""))</f>
        <v/>
      </c>
      <c r="L2166" s="95" t="n">
        <v>28.06</v>
      </c>
      <c r="M2166" s="96" t="n">
        <v>-1.58</v>
      </c>
      <c r="N2166" s="93" t="n">
        <v>1390</v>
      </c>
      <c r="O2166" s="91" t="inlineStr">
        <is>
          <t>None</t>
        </is>
      </c>
      <c r="P2166" s="91" t="inlineStr">
        <is>
          <t>None</t>
        </is>
      </c>
      <c r="Q2166" s="97" t="n">
        <v>0.08</v>
      </c>
      <c r="R2166" s="96" t="n">
        <v>0.18</v>
      </c>
      <c r="S2166" s="96" t="n">
        <v>0.46</v>
      </c>
      <c r="T2166" s="96" t="n">
        <v>0.44</v>
      </c>
      <c r="U2166" s="96" t="n">
        <v>0.35</v>
      </c>
      <c r="V2166" s="103" t="n">
        <v>0.78</v>
      </c>
      <c r="W2166" s="102" t="n">
        <v>6</v>
      </c>
      <c r="X2166" s="93" t="n"/>
      <c r="Y2166" s="91" t="inlineStr">
        <is>
          <t>None</t>
        </is>
      </c>
      <c r="Z2166" s="99" t="n">
        <v>71.76000000000001</v>
      </c>
      <c r="AA2166" s="96" t="n">
        <v>0.89</v>
      </c>
      <c r="AB2166" s="96" t="n">
        <v>0.92</v>
      </c>
      <c r="AC2166" s="96" t="n">
        <v>0.42</v>
      </c>
      <c r="AD2166" s="96" t="n">
        <v>0.45</v>
      </c>
      <c r="AE2166" s="96" t="n">
        <v>0.38</v>
      </c>
      <c r="AF2166" s="103" t="n">
        <v>1.15</v>
      </c>
      <c r="AG2166" s="91" t="inlineStr">
        <is>
          <t>Normal</t>
        </is>
      </c>
      <c r="AH2166" s="100" t="n">
        <v>0</v>
      </c>
      <c r="AI2166" s="101" t="n">
        <v>0</v>
      </c>
      <c r="AJ2166" s="92" t="inlineStr">
        <is>
          <t>N</t>
        </is>
      </c>
      <c r="AK2166" s="96" t="n"/>
      <c r="AL2166" s="91" t="inlineStr">
        <is>
          <t>n/a</t>
        </is>
      </c>
      <c r="AM2166" s="93" t="n"/>
      <c r="AN2166" s="92" t="inlineStr">
        <is>
          <t>None</t>
        </is>
      </c>
      <c r="AO2166" s="102" t="n">
        <v>0</v>
      </c>
      <c r="AP2166" s="103" t="n">
        <v>0.61</v>
      </c>
      <c r="AQ2166" s="102" t="n">
        <v>21</v>
      </c>
      <c r="AR2166" s="91" t="inlineStr">
        <is>
          <t>N</t>
        </is>
      </c>
      <c r="AS2166" s="104" t="n"/>
      <c r="AT2166" s="92">
        <f>IF(AND(P2166="52-wk high",T2166&gt;=Settings!$B$7),"Y","N")</f>
        <v/>
      </c>
      <c r="AU2166" s="91">
        <f>IF(AND(AD2166&gt;=Settings!$B$8,M2166&gt;0),"Y","N")</f>
        <v/>
      </c>
      <c r="AV2166" s="91">
        <f>IF(OR(AH2166&gt;Settings!$B$9,AI2166&gt;Settings!$B$9),"Y","N")</f>
        <v/>
      </c>
      <c r="AW2166" s="91">
        <f>IF(AJ2166&lt;&gt;"Y","n/a",IF(AND(M2166&gt;0,AK2166&gt;Settings!$B$10),"Y","N"))</f>
        <v/>
      </c>
      <c r="AX2166" s="91">
        <f>IF(AO2166&gt;=Settings!$B$11,"Y","N")</f>
        <v/>
      </c>
      <c r="AY2166" s="99">
        <f>(AT2166="Y")+(AU2166="Y")+(AV2166="Y")+(AW2166="Y")+(AX2166="Y")</f>
        <v/>
      </c>
      <c r="AZ2166" s="94">
        <f>IF(AY2166=0,"None",_xlfn.TEXTJOIN(", ",TRUE(),IF(AT2166="Y","Breakout",""),IF(AU2166="Y","Accumulation",""),IF(AV2166="Y","Institutional buying",""),IF(AW2166="Y","Long buildup",""),IF(AX2166="Y","Momentum leader","")))</f>
        <v/>
      </c>
      <c r="BA2166" s="94">
        <f>IF(BW2166="","","Passes "&amp;AY2166&amp;" of 5 buy-side scans"&amp;IF(G2166="Y","; RED FLAG: filter out using Red flag column",""))</f>
        <v/>
      </c>
      <c r="BB2166" s="91" t="inlineStr">
        <is>
          <t>None</t>
        </is>
      </c>
      <c r="BC2166" s="92" t="inlineStr">
        <is>
          <t>Y</t>
        </is>
      </c>
      <c r="BD2166" s="94" t="inlineStr">
        <is>
          <t>Few traders (&lt;100 unique PAN, 30 days)</t>
        </is>
      </c>
      <c r="BE2166" s="94" t="n"/>
      <c r="BF2166" s="92">
        <f>IF(R2166*100000&gt;=Settings!$B$5,"Y","N")</f>
        <v/>
      </c>
      <c r="BG2166" s="91">
        <f>IF(F2166&gt;Settings!$B$6,"Y","N")</f>
        <v/>
      </c>
      <c r="BH2166" s="97" t="n">
        <v>-39</v>
      </c>
      <c r="BI2166" s="96" t="n">
        <v>-1.79</v>
      </c>
      <c r="BJ2166" s="96" t="n">
        <v>-6.84</v>
      </c>
      <c r="BK2166" s="96" t="n">
        <v>-12.72</v>
      </c>
      <c r="BL2166" s="96" t="n">
        <v>3.7</v>
      </c>
      <c r="BM2166" s="96" t="n">
        <v>-33.91</v>
      </c>
      <c r="BN2166" s="97" t="n">
        <v>-3.08</v>
      </c>
      <c r="BO2166" s="96" t="n">
        <v>-5.88</v>
      </c>
      <c r="BP2166" s="96" t="n">
        <v>-8.69</v>
      </c>
      <c r="BQ2166" s="96" t="n">
        <v>-13.76</v>
      </c>
      <c r="BR2166" s="91" t="inlineStr">
        <is>
          <t>Stacked down</t>
        </is>
      </c>
      <c r="BS2166" s="91" t="inlineStr">
        <is>
          <t>None</t>
        </is>
      </c>
      <c r="BT2166" s="96" t="n">
        <v>38.4</v>
      </c>
      <c r="BU2166" s="91" t="inlineStr">
        <is>
          <t>N</t>
        </is>
      </c>
      <c r="BV2166" s="99">
        <f>IF(OR(BF2166&lt;&gt;"Y",BG2166&lt;&gt;"Y"),"",(AND(ISNUMBER(BQ2166),BQ2166&gt;0))+(BR2166="Stacked up")+(AND(ISNUMBER(BH2166),BH2166&gt;=-Settings!$B$17))+(AND(ISNUMBER(BK2166),ISNUMBER(BM2166),BK2166&gt;0,BM2166&gt;0))+(AND(ISNUMBER(AQ2166),AQ2166&gt;=Settings!$B$18))+(AND(ISNUMBER(BT2166),BT2166&gt;=Settings!$B$19,BT2166&lt;=Settings!$B$20))+(AND(ISNUMBER(AS2166),AS2166&gt;0))+(AND(ISNUMBER(T2166),ISNUMBER(M2166),T2166&gt;=Settings!$B$21,M2166&gt;0))+(AND(ISNUMBER(AD2166),ISNUMBER(M2166),AD2166&gt;=Settings!$B$22,M2166&gt;0))+(AY2166&gt;=1))</f>
        <v/>
      </c>
      <c r="BW2166" s="91">
        <f>IF(OR(AY2166=0,BF2166&lt;&gt;"Y",BG2166&lt;&gt;"Y"),"",1+SUMPRODUCT(($A$6:$A$2604=A2166)*($AY$6:$AY$2604&gt;0)*($BF$6:$BF$2604="Y")*($BG$6:$BG$2604="Y")*(($AY$6:$AY$2604&gt;AY2166)+($AY$6:$AY$2604=AY2166)*($AD$6:$AD$2604&gt;AD2166))))</f>
        <v/>
      </c>
    </row>
    <row r="2167" ht="23.85" customHeight="1" s="55">
      <c r="A2167" s="90" t="n">
        <v>46296</v>
      </c>
      <c r="B2167" s="91" t="inlineStr">
        <is>
          <t>DELPHIFX</t>
        </is>
      </c>
      <c r="C2167" s="91" t="inlineStr">
        <is>
          <t>INE726L01027</t>
        </is>
      </c>
      <c r="D2167" s="91" t="n"/>
      <c r="E2167" s="91" t="inlineStr">
        <is>
          <t>None</t>
        </is>
      </c>
      <c r="F2167" s="93" t="n">
        <v>169</v>
      </c>
      <c r="G2167" s="92" t="inlineStr">
        <is>
          <t>Y</t>
        </is>
      </c>
      <c r="H2167" s="94" t="inlineStr">
        <is>
          <t>ESM Stage 2; T2T (BE series)</t>
        </is>
      </c>
      <c r="I2167" s="91" t="inlineStr">
        <is>
          <t>Y</t>
        </is>
      </c>
      <c r="J2167" s="92">
        <f>IF(K2167="","N","Y")</f>
        <v/>
      </c>
      <c r="K2167" s="94">
        <f>_xlfn.TEXTJOIN("; ",TRUE,IF(P2167="52-wk low","52-wk low",""),IF(AND(AD2167&gt;=Settings!$B$12,M2167&lt;0),"Distribution",""),IF(AND(AJ2167="Y",M2167&lt;0,AK2167&lt;-Settings!$B$13),"Long unwinding",""),IF(AND(AJ2167="Y",M2167&lt;0,AK2167&gt;Settings!$B$13),"Short buildup",""))</f>
        <v/>
      </c>
      <c r="L2167" s="95" t="n">
        <v>6.9</v>
      </c>
      <c r="M2167" s="96" t="n">
        <v>1.92</v>
      </c>
      <c r="N2167" s="93" t="n">
        <v>196</v>
      </c>
      <c r="O2167" s="91" t="inlineStr">
        <is>
          <t>None</t>
        </is>
      </c>
      <c r="P2167" s="91" t="inlineStr">
        <is>
          <t>None</t>
        </is>
      </c>
      <c r="Q2167" s="97" t="n">
        <v>3.13</v>
      </c>
      <c r="R2167" s="96" t="n">
        <v>1.86</v>
      </c>
      <c r="S2167" s="96" t="n">
        <v>1.74</v>
      </c>
      <c r="T2167" s="96" t="n">
        <v>2.22</v>
      </c>
      <c r="U2167" s="96" t="n">
        <v>1.38</v>
      </c>
      <c r="V2167" s="103" t="n">
        <v>0.82</v>
      </c>
      <c r="W2167" s="102" t="n">
        <v>5</v>
      </c>
      <c r="X2167" s="93" t="n">
        <v>134</v>
      </c>
      <c r="Y2167" s="91" t="inlineStr">
        <is>
          <t>None</t>
        </is>
      </c>
      <c r="Z2167" s="99" t="n"/>
      <c r="AA2167" s="96" t="n"/>
      <c r="AB2167" s="96" t="n"/>
      <c r="AC2167" s="96" t="n"/>
      <c r="AD2167" s="96" t="n"/>
      <c r="AE2167" s="96" t="n"/>
      <c r="AF2167" s="103" t="n"/>
      <c r="AG2167" s="91" t="inlineStr">
        <is>
          <t>No delivery data</t>
        </is>
      </c>
      <c r="AH2167" s="100" t="n">
        <v>0</v>
      </c>
      <c r="AI2167" s="101" t="n">
        <v>0</v>
      </c>
      <c r="AJ2167" s="92" t="inlineStr">
        <is>
          <t>N</t>
        </is>
      </c>
      <c r="AK2167" s="96" t="n"/>
      <c r="AL2167" s="91" t="inlineStr">
        <is>
          <t>n/a</t>
        </is>
      </c>
      <c r="AM2167" s="93" t="n"/>
      <c r="AN2167" s="92" t="inlineStr">
        <is>
          <t>None</t>
        </is>
      </c>
      <c r="AO2167" s="102" t="n">
        <v>0</v>
      </c>
      <c r="AP2167" s="103" t="n"/>
      <c r="AQ2167" s="102" t="n"/>
      <c r="AR2167" s="91" t="inlineStr">
        <is>
          <t>N</t>
        </is>
      </c>
      <c r="AS2167" s="104" t="n"/>
      <c r="AT2167" s="92">
        <f>IF(AND(P2167="52-wk high",T2167&gt;=Settings!$B$7),"Y","N")</f>
        <v/>
      </c>
      <c r="AU2167" s="91">
        <f>IF(AND(AD2167&gt;=Settings!$B$8,M2167&gt;0),"Y","N")</f>
        <v/>
      </c>
      <c r="AV2167" s="91">
        <f>IF(OR(AH2167&gt;Settings!$B$9,AI2167&gt;Settings!$B$9),"Y","N")</f>
        <v/>
      </c>
      <c r="AW2167" s="91">
        <f>IF(AJ2167&lt;&gt;"Y","n/a",IF(AND(M2167&gt;0,AK2167&gt;Settings!$B$10),"Y","N"))</f>
        <v/>
      </c>
      <c r="AX2167" s="91">
        <f>IF(AO2167&gt;=Settings!$B$11,"Y","N")</f>
        <v/>
      </c>
      <c r="AY2167" s="99">
        <f>(AT2167="Y")+(AU2167="Y")+(AV2167="Y")+(AW2167="Y")+(AX2167="Y")</f>
        <v/>
      </c>
      <c r="AZ2167" s="94">
        <f>IF(AY2167=0,"None",_xlfn.TEXTJOIN(", ",TRUE(),IF(AT2167="Y","Breakout",""),IF(AU2167="Y","Accumulation",""),IF(AV2167="Y","Institutional buying",""),IF(AW2167="Y","Long buildup",""),IF(AX2167="Y","Momentum leader","")))</f>
        <v/>
      </c>
      <c r="BA2167" s="94">
        <f>IF(BW2167="","","Passes "&amp;AY2167&amp;" of 5 buy-side scans"&amp;IF(G2167="Y","; RED FLAG: filter out using Red flag column",""))</f>
        <v/>
      </c>
      <c r="BB2167" s="91" t="inlineStr">
        <is>
          <t>None</t>
        </is>
      </c>
      <c r="BC2167" s="92" t="inlineStr">
        <is>
          <t>Y</t>
        </is>
      </c>
      <c r="BD2167" s="94" t="inlineStr">
        <is>
          <t>PE &gt; 50; Few traders (&lt;100 unique PAN, 30 days)</t>
        </is>
      </c>
      <c r="BE2167" s="94" t="inlineStr">
        <is>
          <t>BONUS 2:1, ex 13-Feb-2026</t>
        </is>
      </c>
      <c r="BF2167" s="92">
        <f>IF(R2167*100000&gt;=Settings!$B$5,"Y","N")</f>
        <v/>
      </c>
      <c r="BG2167" s="91">
        <f>IF(F2167&gt;Settings!$B$6,"Y","N")</f>
        <v/>
      </c>
      <c r="BH2167" s="97" t="n">
        <v>-62.19</v>
      </c>
      <c r="BI2167" s="96" t="n">
        <v>16.75</v>
      </c>
      <c r="BJ2167" s="96" t="n">
        <v>7.64</v>
      </c>
      <c r="BK2167" s="96" t="n">
        <v>-15.96</v>
      </c>
      <c r="BL2167" s="96" t="n">
        <v>-23.16</v>
      </c>
      <c r="BM2167" s="96" t="n"/>
      <c r="BN2167" s="97" t="n">
        <v>12.57</v>
      </c>
      <c r="BO2167" s="96" t="n">
        <v>5.22</v>
      </c>
      <c r="BP2167" s="96" t="n">
        <v>-11.26</v>
      </c>
      <c r="BQ2167" s="96" t="n"/>
      <c r="BR2167" s="91" t="n"/>
      <c r="BS2167" s="91" t="inlineStr">
        <is>
          <t>None</t>
        </is>
      </c>
      <c r="BT2167" s="96" t="n">
        <v>76.90000000000001</v>
      </c>
      <c r="BU2167" s="91" t="n"/>
      <c r="BV2167" s="99">
        <f>IF(OR(BF2167&lt;&gt;"Y",BG2167&lt;&gt;"Y"),"",(AND(ISNUMBER(BQ2167),BQ2167&gt;0))+(BR2167="Stacked up")+(AND(ISNUMBER(BH2167),BH2167&gt;=-Settings!$B$17))+(AND(ISNUMBER(BK2167),ISNUMBER(BM2167),BK2167&gt;0,BM2167&gt;0))+(AND(ISNUMBER(AQ2167),AQ2167&gt;=Settings!$B$18))+(AND(ISNUMBER(BT2167),BT2167&gt;=Settings!$B$19,BT2167&lt;=Settings!$B$20))+(AND(ISNUMBER(AS2167),AS2167&gt;0))+(AND(ISNUMBER(T2167),ISNUMBER(M2167),T2167&gt;=Settings!$B$21,M2167&gt;0))+(AND(ISNUMBER(AD2167),ISNUMBER(M2167),AD2167&gt;=Settings!$B$22,M2167&gt;0))+(AY2167&gt;=1))</f>
        <v/>
      </c>
      <c r="BW2167" s="91">
        <f>IF(OR(AY2167=0,BF2167&lt;&gt;"Y",BG2167&lt;&gt;"Y"),"",1+SUMPRODUCT(($A$6:$A$2604=A2167)*($AY$6:$AY$2604&gt;0)*($BF$6:$BF$2604="Y")*($BG$6:$BG$2604="Y")*(($AY$6:$AY$2604&gt;AY2167)+($AY$6:$AY$2604=AY2167)*($AD$6:$AD$2604&gt;AD2167))))</f>
        <v/>
      </c>
    </row>
    <row r="2168" ht="23.85" customHeight="1" s="55">
      <c r="A2168" s="90" t="n">
        <v>46296</v>
      </c>
      <c r="B2168" s="91" t="inlineStr">
        <is>
          <t>NATCAPSUQ</t>
        </is>
      </c>
      <c r="C2168" s="91" t="inlineStr">
        <is>
          <t>INE936B01015</t>
        </is>
      </c>
      <c r="D2168" s="91" t="n"/>
      <c r="E2168" s="91" t="inlineStr">
        <is>
          <t>None</t>
        </is>
      </c>
      <c r="F2168" s="93" t="n">
        <v>169</v>
      </c>
      <c r="G2168" s="92" t="inlineStr">
        <is>
          <t>Y</t>
        </is>
      </c>
      <c r="H2168" s="94" t="inlineStr">
        <is>
          <t>T2T (BE series)</t>
        </is>
      </c>
      <c r="I2168" s="91" t="inlineStr">
        <is>
          <t>Y</t>
        </is>
      </c>
      <c r="J2168" s="92">
        <f>IF(K2168="","N","Y")</f>
        <v/>
      </c>
      <c r="K2168" s="94">
        <f>_xlfn.TEXTJOIN("; ",TRUE,IF(P2168="52-wk low","52-wk low",""),IF(AND(AD2168&gt;=Settings!$B$12,M2168&lt;0),"Distribution",""),IF(AND(AJ2168="Y",M2168&lt;0,AK2168&lt;-Settings!$B$13),"Long unwinding",""),IF(AND(AJ2168="Y",M2168&lt;0,AK2168&gt;Settings!$B$13),"Short buildup",""))</f>
        <v/>
      </c>
      <c r="L2168" s="95" t="n">
        <v>162.16</v>
      </c>
      <c r="M2168" s="96" t="n">
        <v>-2.2</v>
      </c>
      <c r="N2168" s="93" t="n">
        <v>1743</v>
      </c>
      <c r="O2168" s="91" t="inlineStr">
        <is>
          <t>None</t>
        </is>
      </c>
      <c r="P2168" s="91" t="inlineStr">
        <is>
          <t>None</t>
        </is>
      </c>
      <c r="Q2168" s="97" t="n">
        <v>0.03</v>
      </c>
      <c r="R2168" s="96" t="n">
        <v>0.11</v>
      </c>
      <c r="S2168" s="96" t="n">
        <v>0.26</v>
      </c>
      <c r="T2168" s="96" t="n">
        <v>0.1</v>
      </c>
      <c r="U2168" s="96" t="n">
        <v>0.16</v>
      </c>
      <c r="V2168" s="103" t="n">
        <v>0.54</v>
      </c>
      <c r="W2168" s="102" t="n">
        <v>0</v>
      </c>
      <c r="X2168" s="93" t="n"/>
      <c r="Y2168" s="91" t="inlineStr">
        <is>
          <t>None</t>
        </is>
      </c>
      <c r="Z2168" s="99" t="n"/>
      <c r="AA2168" s="96" t="n"/>
      <c r="AB2168" s="96" t="n"/>
      <c r="AC2168" s="96" t="n"/>
      <c r="AD2168" s="96" t="n"/>
      <c r="AE2168" s="96" t="n"/>
      <c r="AF2168" s="103" t="n"/>
      <c r="AG2168" s="91" t="inlineStr">
        <is>
          <t>No delivery data</t>
        </is>
      </c>
      <c r="AH2168" s="100" t="n">
        <v>0</v>
      </c>
      <c r="AI2168" s="101" t="n">
        <v>0</v>
      </c>
      <c r="AJ2168" s="92" t="inlineStr">
        <is>
          <t>N</t>
        </is>
      </c>
      <c r="AK2168" s="96" t="n"/>
      <c r="AL2168" s="91" t="inlineStr">
        <is>
          <t>n/a</t>
        </is>
      </c>
      <c r="AM2168" s="93" t="n"/>
      <c r="AN2168" s="92" t="inlineStr">
        <is>
          <t>None</t>
        </is>
      </c>
      <c r="AO2168" s="102" t="n">
        <v>0</v>
      </c>
      <c r="AP2168" s="103" t="n">
        <v>0.66</v>
      </c>
      <c r="AQ2168" s="102" t="n">
        <v>30</v>
      </c>
      <c r="AR2168" s="91" t="inlineStr">
        <is>
          <t>N</t>
        </is>
      </c>
      <c r="AS2168" s="104" t="n"/>
      <c r="AT2168" s="92">
        <f>IF(AND(P2168="52-wk high",T2168&gt;=Settings!$B$7),"Y","N")</f>
        <v/>
      </c>
      <c r="AU2168" s="91">
        <f>IF(AND(AD2168&gt;=Settings!$B$8,M2168&gt;0),"Y","N")</f>
        <v/>
      </c>
      <c r="AV2168" s="91">
        <f>IF(OR(AH2168&gt;Settings!$B$9,AI2168&gt;Settings!$B$9),"Y","N")</f>
        <v/>
      </c>
      <c r="AW2168" s="91">
        <f>IF(AJ2168&lt;&gt;"Y","n/a",IF(AND(M2168&gt;0,AK2168&gt;Settings!$B$10),"Y","N"))</f>
        <v/>
      </c>
      <c r="AX2168" s="91">
        <f>IF(AO2168&gt;=Settings!$B$11,"Y","N")</f>
        <v/>
      </c>
      <c r="AY2168" s="99">
        <f>(AT2168="Y")+(AU2168="Y")+(AV2168="Y")+(AW2168="Y")+(AX2168="Y")</f>
        <v/>
      </c>
      <c r="AZ2168" s="94">
        <f>IF(AY2168=0,"None",_xlfn.TEXTJOIN(", ",TRUE(),IF(AT2168="Y","Breakout",""),IF(AU2168="Y","Accumulation",""),IF(AV2168="Y","Institutional buying",""),IF(AW2168="Y","Long buildup",""),IF(AX2168="Y","Momentum leader","")))</f>
        <v/>
      </c>
      <c r="BA2168" s="94">
        <f>IF(BW2168="","","Passes "&amp;AY2168&amp;" of 5 buy-side scans"&amp;IF(G2168="Y","; RED FLAG: filter out using Red flag column",""))</f>
        <v/>
      </c>
      <c r="BB2168" s="91" t="inlineStr">
        <is>
          <t>None</t>
        </is>
      </c>
      <c r="BC2168" s="92" t="inlineStr">
        <is>
          <t>Y</t>
        </is>
      </c>
      <c r="BD2168" s="94" t="inlineStr">
        <is>
          <t>EPS zero; Few traders (&lt;100 unique PAN, 30 days)</t>
        </is>
      </c>
      <c r="BE2168" s="94" t="n"/>
      <c r="BF2168" s="92">
        <f>IF(R2168*100000&gt;=Settings!$B$5,"Y","N")</f>
        <v/>
      </c>
      <c r="BG2168" s="91">
        <f>IF(F2168&gt;Settings!$B$6,"Y","N")</f>
        <v/>
      </c>
      <c r="BH2168" s="97" t="n">
        <v>-44.27</v>
      </c>
      <c r="BI2168" s="96" t="n">
        <v>-3.99</v>
      </c>
      <c r="BJ2168" s="96" t="n">
        <v>-19.47</v>
      </c>
      <c r="BK2168" s="96" t="n">
        <v>8.970000000000001</v>
      </c>
      <c r="BL2168" s="96" t="n">
        <v>5.56</v>
      </c>
      <c r="BM2168" s="96" t="n">
        <v>-40.39</v>
      </c>
      <c r="BN2168" s="97" t="n">
        <v>-6.7</v>
      </c>
      <c r="BO2168" s="96" t="n">
        <v>-5.42</v>
      </c>
      <c r="BP2168" s="96" t="n">
        <v>-2.95</v>
      </c>
      <c r="BQ2168" s="96" t="n">
        <v>-4.82</v>
      </c>
      <c r="BR2168" s="91" t="inlineStr">
        <is>
          <t>Mixed</t>
        </is>
      </c>
      <c r="BS2168" s="91" t="inlineStr">
        <is>
          <t>None</t>
        </is>
      </c>
      <c r="BT2168" s="96" t="n">
        <v>35.1</v>
      </c>
      <c r="BU2168" s="91" t="inlineStr">
        <is>
          <t>N</t>
        </is>
      </c>
      <c r="BV2168" s="99">
        <f>IF(OR(BF2168&lt;&gt;"Y",BG2168&lt;&gt;"Y"),"",(AND(ISNUMBER(BQ2168),BQ2168&gt;0))+(BR2168="Stacked up")+(AND(ISNUMBER(BH2168),BH2168&gt;=-Settings!$B$17))+(AND(ISNUMBER(BK2168),ISNUMBER(BM2168),BK2168&gt;0,BM2168&gt;0))+(AND(ISNUMBER(AQ2168),AQ2168&gt;=Settings!$B$18))+(AND(ISNUMBER(BT2168),BT2168&gt;=Settings!$B$19,BT2168&lt;=Settings!$B$20))+(AND(ISNUMBER(AS2168),AS2168&gt;0))+(AND(ISNUMBER(T2168),ISNUMBER(M2168),T2168&gt;=Settings!$B$21,M2168&gt;0))+(AND(ISNUMBER(AD2168),ISNUMBER(M2168),AD2168&gt;=Settings!$B$22,M2168&gt;0))+(AY2168&gt;=1))</f>
        <v/>
      </c>
      <c r="BW2168" s="91">
        <f>IF(OR(AY2168=0,BF2168&lt;&gt;"Y",BG2168&lt;&gt;"Y"),"",1+SUMPRODUCT(($A$6:$A$2604=A2168)*($AY$6:$AY$2604&gt;0)*($BF$6:$BF$2604="Y")*($BG$6:$BG$2604="Y")*(($AY$6:$AY$2604&gt;AY2168)+($AY$6:$AY$2604=AY2168)*($AD$6:$AD$2604&gt;AD2168))))</f>
        <v/>
      </c>
    </row>
    <row r="2169" ht="23.85" customHeight="1" s="55">
      <c r="A2169" s="90" t="n">
        <v>46296</v>
      </c>
      <c r="B2169" s="91" t="inlineStr">
        <is>
          <t>SHAHALLOYS</t>
        </is>
      </c>
      <c r="C2169" s="91" t="inlineStr">
        <is>
          <t>INE640C01011</t>
        </is>
      </c>
      <c r="D2169" s="91" t="n"/>
      <c r="E2169" s="91" t="inlineStr">
        <is>
          <t>None</t>
        </is>
      </c>
      <c r="F2169" s="93" t="n">
        <v>169</v>
      </c>
      <c r="G2169" s="92" t="inlineStr">
        <is>
          <t>Y</t>
        </is>
      </c>
      <c r="H2169" s="94" t="inlineStr">
        <is>
          <t>ESM Stage 1; T2T (BE series)</t>
        </is>
      </c>
      <c r="I2169" s="91" t="inlineStr">
        <is>
          <t>Y</t>
        </is>
      </c>
      <c r="J2169" s="92">
        <f>IF(K2169="","N","Y")</f>
        <v/>
      </c>
      <c r="K2169" s="94">
        <f>_xlfn.TEXTJOIN("; ",TRUE,IF(P2169="52-wk low","52-wk low",""),IF(AND(AD2169&gt;=Settings!$B$12,M2169&lt;0),"Distribution",""),IF(AND(AJ2169="Y",M2169&lt;0,AK2169&lt;-Settings!$B$13),"Long unwinding",""),IF(AND(AJ2169="Y",M2169&lt;0,AK2169&gt;Settings!$B$13),"Short buildup",""))</f>
        <v/>
      </c>
      <c r="L2169" s="95" t="n">
        <v>85.37</v>
      </c>
      <c r="M2169" s="96" t="n">
        <v>-1.61</v>
      </c>
      <c r="N2169" s="93" t="n">
        <v>1411</v>
      </c>
      <c r="O2169" s="91" t="inlineStr">
        <is>
          <t>None</t>
        </is>
      </c>
      <c r="P2169" s="91" t="inlineStr">
        <is>
          <t>None</t>
        </is>
      </c>
      <c r="Q2169" s="97" t="n">
        <v>0.23</v>
      </c>
      <c r="R2169" s="96" t="n">
        <v>0.52</v>
      </c>
      <c r="S2169" s="96" t="n">
        <v>0.37</v>
      </c>
      <c r="T2169" s="96" t="n">
        <v>0.2</v>
      </c>
      <c r="U2169" s="96" t="n">
        <v>0.36</v>
      </c>
      <c r="V2169" s="103" t="n">
        <v>0.83</v>
      </c>
      <c r="W2169" s="102" t="n">
        <v>1</v>
      </c>
      <c r="X2169" s="93" t="n"/>
      <c r="Y2169" s="91" t="inlineStr">
        <is>
          <t>None</t>
        </is>
      </c>
      <c r="Z2169" s="99" t="n"/>
      <c r="AA2169" s="96" t="n"/>
      <c r="AB2169" s="96" t="n"/>
      <c r="AC2169" s="96" t="n"/>
      <c r="AD2169" s="96" t="n"/>
      <c r="AE2169" s="96" t="n"/>
      <c r="AF2169" s="103" t="n"/>
      <c r="AG2169" s="91" t="inlineStr">
        <is>
          <t>No delivery data</t>
        </is>
      </c>
      <c r="AH2169" s="100" t="n">
        <v>0</v>
      </c>
      <c r="AI2169" s="101" t="n">
        <v>0</v>
      </c>
      <c r="AJ2169" s="92" t="inlineStr">
        <is>
          <t>N</t>
        </is>
      </c>
      <c r="AK2169" s="96" t="n"/>
      <c r="AL2169" s="91" t="inlineStr">
        <is>
          <t>n/a</t>
        </is>
      </c>
      <c r="AM2169" s="93" t="n"/>
      <c r="AN2169" s="92" t="inlineStr">
        <is>
          <t>None</t>
        </is>
      </c>
      <c r="AO2169" s="102" t="n">
        <v>0</v>
      </c>
      <c r="AP2169" s="103" t="n">
        <v>1.49</v>
      </c>
      <c r="AQ2169" s="102" t="n">
        <v>79</v>
      </c>
      <c r="AR2169" s="91" t="inlineStr">
        <is>
          <t>N</t>
        </is>
      </c>
      <c r="AS2169" s="104" t="n"/>
      <c r="AT2169" s="92">
        <f>IF(AND(P2169="52-wk high",T2169&gt;=Settings!$B$7),"Y","N")</f>
        <v/>
      </c>
      <c r="AU2169" s="91">
        <f>IF(AND(AD2169&gt;=Settings!$B$8,M2169&gt;0),"Y","N")</f>
        <v/>
      </c>
      <c r="AV2169" s="91">
        <f>IF(OR(AH2169&gt;Settings!$B$9,AI2169&gt;Settings!$B$9),"Y","N")</f>
        <v/>
      </c>
      <c r="AW2169" s="91">
        <f>IF(AJ2169&lt;&gt;"Y","n/a",IF(AND(M2169&gt;0,AK2169&gt;Settings!$B$10),"Y","N"))</f>
        <v/>
      </c>
      <c r="AX2169" s="91">
        <f>IF(AO2169&gt;=Settings!$B$11,"Y","N")</f>
        <v/>
      </c>
      <c r="AY2169" s="99">
        <f>(AT2169="Y")+(AU2169="Y")+(AV2169="Y")+(AW2169="Y")+(AX2169="Y")</f>
        <v/>
      </c>
      <c r="AZ2169" s="94">
        <f>IF(AY2169=0,"None",_xlfn.TEXTJOIN(", ",TRUE(),IF(AT2169="Y","Breakout",""),IF(AU2169="Y","Accumulation",""),IF(AV2169="Y","Institutional buying",""),IF(AW2169="Y","Long buildup",""),IF(AX2169="Y","Momentum leader","")))</f>
        <v/>
      </c>
      <c r="BA2169" s="94">
        <f>IF(BW2169="","","Passes "&amp;AY2169&amp;" of 5 buy-side scans"&amp;IF(G2169="Y","; RED FLAG: filter out using Red flag column",""))</f>
        <v/>
      </c>
      <c r="BB2169" s="91" t="inlineStr">
        <is>
          <t>Lower</t>
        </is>
      </c>
      <c r="BC2169" s="92" t="inlineStr">
        <is>
          <t>N</t>
        </is>
      </c>
      <c r="BD2169" s="94" t="n"/>
      <c r="BE2169" s="94" t="n"/>
      <c r="BF2169" s="92">
        <f>IF(R2169*100000&gt;=Settings!$B$5,"Y","N")</f>
        <v/>
      </c>
      <c r="BG2169" s="91">
        <f>IF(F2169&gt;Settings!$B$6,"Y","N")</f>
        <v/>
      </c>
      <c r="BH2169" s="97" t="n">
        <v>-26.94</v>
      </c>
      <c r="BI2169" s="96" t="n">
        <v>-7.22</v>
      </c>
      <c r="BJ2169" s="96" t="n">
        <v>-24.45</v>
      </c>
      <c r="BK2169" s="96" t="n">
        <v>21.94</v>
      </c>
      <c r="BL2169" s="96" t="n">
        <v>46.21</v>
      </c>
      <c r="BM2169" s="96" t="n">
        <v>21.16</v>
      </c>
      <c r="BN2169" s="97" t="n">
        <v>-5.68</v>
      </c>
      <c r="BO2169" s="96" t="n">
        <v>-0.59</v>
      </c>
      <c r="BP2169" s="96" t="n">
        <v>6.84</v>
      </c>
      <c r="BQ2169" s="96" t="n">
        <v>14.08</v>
      </c>
      <c r="BR2169" s="91" t="inlineStr">
        <is>
          <t>Mixed</t>
        </is>
      </c>
      <c r="BS2169" s="91" t="inlineStr">
        <is>
          <t>None</t>
        </is>
      </c>
      <c r="BT2169" s="96" t="n">
        <v>34</v>
      </c>
      <c r="BU2169" s="91" t="inlineStr">
        <is>
          <t>N</t>
        </is>
      </c>
      <c r="BV2169" s="99">
        <f>IF(OR(BF2169&lt;&gt;"Y",BG2169&lt;&gt;"Y"),"",(AND(ISNUMBER(BQ2169),BQ2169&gt;0))+(BR2169="Stacked up")+(AND(ISNUMBER(BH2169),BH2169&gt;=-Settings!$B$17))+(AND(ISNUMBER(BK2169),ISNUMBER(BM2169),BK2169&gt;0,BM2169&gt;0))+(AND(ISNUMBER(AQ2169),AQ2169&gt;=Settings!$B$18))+(AND(ISNUMBER(BT2169),BT2169&gt;=Settings!$B$19,BT2169&lt;=Settings!$B$20))+(AND(ISNUMBER(AS2169),AS2169&gt;0))+(AND(ISNUMBER(T2169),ISNUMBER(M2169),T2169&gt;=Settings!$B$21,M2169&gt;0))+(AND(ISNUMBER(AD2169),ISNUMBER(M2169),AD2169&gt;=Settings!$B$22,M2169&gt;0))+(AY2169&gt;=1))</f>
        <v/>
      </c>
      <c r="BW2169" s="91">
        <f>IF(OR(AY2169=0,BF2169&lt;&gt;"Y",BG2169&lt;&gt;"Y"),"",1+SUMPRODUCT(($A$6:$A$2604=A2169)*($AY$6:$AY$2604&gt;0)*($BF$6:$BF$2604="Y")*($BG$6:$BG$2604="Y")*(($AY$6:$AY$2604&gt;AY2169)+($AY$6:$AY$2604=AY2169)*($AD$6:$AD$2604&gt;AD2169))))</f>
        <v/>
      </c>
    </row>
    <row r="2170" ht="23.85" customHeight="1" s="55">
      <c r="A2170" s="90" t="n">
        <v>46296</v>
      </c>
      <c r="B2170" s="91" t="inlineStr">
        <is>
          <t>BALPHARMA</t>
        </is>
      </c>
      <c r="C2170" s="91" t="inlineStr">
        <is>
          <t>INE083D01012</t>
        </is>
      </c>
      <c r="D2170" s="91" t="n"/>
      <c r="E2170" s="91" t="inlineStr">
        <is>
          <t>None</t>
        </is>
      </c>
      <c r="F2170" s="93" t="n">
        <v>168</v>
      </c>
      <c r="G2170" s="92" t="inlineStr">
        <is>
          <t>Y</t>
        </is>
      </c>
      <c r="H2170" s="94" t="inlineStr">
        <is>
          <t>ESM Stage 1</t>
        </is>
      </c>
      <c r="I2170" s="91" t="inlineStr">
        <is>
          <t>N</t>
        </is>
      </c>
      <c r="J2170" s="92">
        <f>IF(K2170="","N","Y")</f>
        <v/>
      </c>
      <c r="K2170" s="94">
        <f>_xlfn.TEXTJOIN("; ",TRUE,IF(P2170="52-wk low","52-wk low",""),IF(AND(AD2170&gt;=Settings!$B$12,M2170&lt;0),"Distribution",""),IF(AND(AJ2170="Y",M2170&lt;0,AK2170&lt;-Settings!$B$13),"Long unwinding",""),IF(AND(AJ2170="Y",M2170&lt;0,AK2170&gt;Settings!$B$13),"Short buildup",""))</f>
        <v/>
      </c>
      <c r="L2170" s="95" t="n">
        <v>105.74</v>
      </c>
      <c r="M2170" s="96" t="n">
        <v>-3.46</v>
      </c>
      <c r="N2170" s="93" t="n">
        <v>2218</v>
      </c>
      <c r="O2170" s="91" t="inlineStr">
        <is>
          <t>None</t>
        </is>
      </c>
      <c r="P2170" s="91" t="inlineStr">
        <is>
          <t>None</t>
        </is>
      </c>
      <c r="Q2170" s="97" t="n">
        <v>0.54</v>
      </c>
      <c r="R2170" s="96" t="n">
        <v>1.58</v>
      </c>
      <c r="S2170" s="96" t="n">
        <v>0.35</v>
      </c>
      <c r="T2170" s="96" t="n">
        <v>0.72</v>
      </c>
      <c r="U2170" s="96" t="n">
        <v>0.82</v>
      </c>
      <c r="V2170" s="103" t="n">
        <v>2.41</v>
      </c>
      <c r="W2170" s="102" t="n">
        <v>9</v>
      </c>
      <c r="X2170" s="93" t="n"/>
      <c r="Y2170" s="91" t="inlineStr">
        <is>
          <t>None</t>
        </is>
      </c>
      <c r="Z2170" s="99" t="n">
        <v>49.54</v>
      </c>
      <c r="AA2170" s="96" t="n">
        <v>1</v>
      </c>
      <c r="AB2170" s="96" t="n">
        <v>0.82</v>
      </c>
      <c r="AC2170" s="96" t="n">
        <v>0.41</v>
      </c>
      <c r="AD2170" s="96" t="n">
        <v>0.78</v>
      </c>
      <c r="AE2170" s="96" t="n">
        <v>0.89</v>
      </c>
      <c r="AF2170" s="103" t="n">
        <v>0.9399999999999999</v>
      </c>
      <c r="AG2170" s="91" t="inlineStr">
        <is>
          <t>Drying up</t>
        </is>
      </c>
      <c r="AH2170" s="100" t="n">
        <v>0</v>
      </c>
      <c r="AI2170" s="101" t="n">
        <v>0</v>
      </c>
      <c r="AJ2170" s="92" t="inlineStr">
        <is>
          <t>N</t>
        </is>
      </c>
      <c r="AK2170" s="96" t="n"/>
      <c r="AL2170" s="91" t="inlineStr">
        <is>
          <t>n/a</t>
        </is>
      </c>
      <c r="AM2170" s="93" t="n"/>
      <c r="AN2170" s="92" t="inlineStr">
        <is>
          <t>None</t>
        </is>
      </c>
      <c r="AO2170" s="102" t="n">
        <v>0</v>
      </c>
      <c r="AP2170" s="103" t="n">
        <v>1.79</v>
      </c>
      <c r="AQ2170" s="102" t="n">
        <v>86</v>
      </c>
      <c r="AR2170" s="91" t="inlineStr">
        <is>
          <t>N</t>
        </is>
      </c>
      <c r="AS2170" s="104" t="n"/>
      <c r="AT2170" s="92">
        <f>IF(AND(P2170="52-wk high",T2170&gt;=Settings!$B$7),"Y","N")</f>
        <v/>
      </c>
      <c r="AU2170" s="91">
        <f>IF(AND(AD2170&gt;=Settings!$B$8,M2170&gt;0),"Y","N")</f>
        <v/>
      </c>
      <c r="AV2170" s="91">
        <f>IF(OR(AH2170&gt;Settings!$B$9,AI2170&gt;Settings!$B$9),"Y","N")</f>
        <v/>
      </c>
      <c r="AW2170" s="91">
        <f>IF(AJ2170&lt;&gt;"Y","n/a",IF(AND(M2170&gt;0,AK2170&gt;Settings!$B$10),"Y","N"))</f>
        <v/>
      </c>
      <c r="AX2170" s="91">
        <f>IF(AO2170&gt;=Settings!$B$11,"Y","N")</f>
        <v/>
      </c>
      <c r="AY2170" s="99">
        <f>(AT2170="Y")+(AU2170="Y")+(AV2170="Y")+(AW2170="Y")+(AX2170="Y")</f>
        <v/>
      </c>
      <c r="AZ2170" s="94">
        <f>IF(AY2170=0,"None",_xlfn.TEXTJOIN(", ",TRUE(),IF(AT2170="Y","Breakout",""),IF(AU2170="Y","Accumulation",""),IF(AV2170="Y","Institutional buying",""),IF(AW2170="Y","Long buildup",""),IF(AX2170="Y","Momentum leader","")))</f>
        <v/>
      </c>
      <c r="BA2170" s="94">
        <f>IF(BW2170="","","Passes "&amp;AY2170&amp;" of 5 buy-side scans"&amp;IF(G2170="Y","; RED FLAG: filter out using Red flag column",""))</f>
        <v/>
      </c>
      <c r="BB2170" s="91" t="inlineStr">
        <is>
          <t>None</t>
        </is>
      </c>
      <c r="BC2170" s="92" t="inlineStr">
        <is>
          <t>N</t>
        </is>
      </c>
      <c r="BD2170" s="94" t="n"/>
      <c r="BE2170" s="94" t="n"/>
      <c r="BF2170" s="92">
        <f>IF(R2170*100000&gt;=Settings!$B$5,"Y","N")</f>
        <v/>
      </c>
      <c r="BG2170" s="91">
        <f>IF(F2170&gt;Settings!$B$6,"Y","N")</f>
        <v/>
      </c>
      <c r="BH2170" s="97" t="n">
        <v>-15.14</v>
      </c>
      <c r="BI2170" s="96" t="n">
        <v>0.6899999999999999</v>
      </c>
      <c r="BJ2170" s="96" t="n">
        <v>23.74</v>
      </c>
      <c r="BK2170" s="96" t="n">
        <v>31.48</v>
      </c>
      <c r="BL2170" s="96" t="n">
        <v>63</v>
      </c>
      <c r="BM2170" s="96" t="n">
        <v>26.38</v>
      </c>
      <c r="BN2170" s="97" t="n">
        <v>2.49</v>
      </c>
      <c r="BO2170" s="96" t="n">
        <v>10.06</v>
      </c>
      <c r="BP2170" s="96" t="n">
        <v>17.08</v>
      </c>
      <c r="BQ2170" s="96" t="n">
        <v>23.47</v>
      </c>
      <c r="BR2170" s="91" t="inlineStr">
        <is>
          <t>Stacked up</t>
        </is>
      </c>
      <c r="BS2170" s="91" t="inlineStr">
        <is>
          <t>None</t>
        </is>
      </c>
      <c r="BT2170" s="96" t="n">
        <v>52.8</v>
      </c>
      <c r="BU2170" s="91" t="inlineStr">
        <is>
          <t>N</t>
        </is>
      </c>
      <c r="BV2170" s="99">
        <f>IF(OR(BF2170&lt;&gt;"Y",BG2170&lt;&gt;"Y"),"",(AND(ISNUMBER(BQ2170),BQ2170&gt;0))+(BR2170="Stacked up")+(AND(ISNUMBER(BH2170),BH2170&gt;=-Settings!$B$17))+(AND(ISNUMBER(BK2170),ISNUMBER(BM2170),BK2170&gt;0,BM2170&gt;0))+(AND(ISNUMBER(AQ2170),AQ2170&gt;=Settings!$B$18))+(AND(ISNUMBER(BT2170),BT2170&gt;=Settings!$B$19,BT2170&lt;=Settings!$B$20))+(AND(ISNUMBER(AS2170),AS2170&gt;0))+(AND(ISNUMBER(T2170),ISNUMBER(M2170),T2170&gt;=Settings!$B$21,M2170&gt;0))+(AND(ISNUMBER(AD2170),ISNUMBER(M2170),AD2170&gt;=Settings!$B$22,M2170&gt;0))+(AY2170&gt;=1))</f>
        <v/>
      </c>
      <c r="BW2170" s="91">
        <f>IF(OR(AY2170=0,BF2170&lt;&gt;"Y",BG2170&lt;&gt;"Y"),"",1+SUMPRODUCT(($A$6:$A$2604=A2170)*($AY$6:$AY$2604&gt;0)*($BF$6:$BF$2604="Y")*($BG$6:$BG$2604="Y")*(($AY$6:$AY$2604&gt;AY2170)+($AY$6:$AY$2604=AY2170)*($AD$6:$AD$2604&gt;AD2170))))</f>
        <v/>
      </c>
    </row>
    <row r="2171" ht="23.85" customHeight="1" s="55">
      <c r="A2171" s="90" t="n">
        <v>46296</v>
      </c>
      <c r="B2171" s="91" t="inlineStr">
        <is>
          <t>DTIL</t>
        </is>
      </c>
      <c r="C2171" s="91" t="inlineStr">
        <is>
          <t>INE341R01014</t>
        </is>
      </c>
      <c r="D2171" s="91" t="n"/>
      <c r="E2171" s="91" t="inlineStr">
        <is>
          <t>None</t>
        </is>
      </c>
      <c r="F2171" s="93" t="n">
        <v>167</v>
      </c>
      <c r="G2171" s="92" t="inlineStr">
        <is>
          <t>Y</t>
        </is>
      </c>
      <c r="H2171" s="94" t="inlineStr">
        <is>
          <t>T2T (BE series)</t>
        </is>
      </c>
      <c r="I2171" s="91" t="inlineStr">
        <is>
          <t>Y</t>
        </is>
      </c>
      <c r="J2171" s="92">
        <f>IF(K2171="","N","Y")</f>
        <v/>
      </c>
      <c r="K2171" s="94">
        <f>_xlfn.TEXTJOIN("; ",TRUE,IF(P2171="52-wk low","52-wk low",""),IF(AND(AD2171&gt;=Settings!$B$12,M2171&lt;0),"Distribution",""),IF(AND(AJ2171="Y",M2171&lt;0,AK2171&lt;-Settings!$B$13),"Long unwinding",""),IF(AND(AJ2171="Y",M2171&lt;0,AK2171&gt;Settings!$B$13),"Short buildup",""))</f>
        <v/>
      </c>
      <c r="L2171" s="95" t="n">
        <v>158.57</v>
      </c>
      <c r="M2171" s="96" t="n">
        <v>4.18</v>
      </c>
      <c r="N2171" s="93" t="n">
        <v>83</v>
      </c>
      <c r="O2171" s="91" t="inlineStr">
        <is>
          <t>None</t>
        </is>
      </c>
      <c r="P2171" s="91" t="inlineStr">
        <is>
          <t>None</t>
        </is>
      </c>
      <c r="Q2171" s="97" t="n">
        <v>0.13</v>
      </c>
      <c r="R2171" s="96" t="n">
        <v>0.07000000000000001</v>
      </c>
      <c r="S2171" s="96" t="n">
        <v>2.07</v>
      </c>
      <c r="T2171" s="96" t="n">
        <v>0.59</v>
      </c>
      <c r="U2171" s="96" t="n">
        <v>0.95</v>
      </c>
      <c r="V2171" s="103" t="n">
        <v>0.46</v>
      </c>
      <c r="W2171" s="102" t="n">
        <v>0</v>
      </c>
      <c r="X2171" s="93" t="n"/>
      <c r="Y2171" s="91" t="inlineStr">
        <is>
          <t>None</t>
        </is>
      </c>
      <c r="Z2171" s="99" t="n"/>
      <c r="AA2171" s="96" t="n"/>
      <c r="AB2171" s="96" t="n"/>
      <c r="AC2171" s="96" t="n"/>
      <c r="AD2171" s="96" t="n"/>
      <c r="AE2171" s="96" t="n"/>
      <c r="AF2171" s="103" t="n"/>
      <c r="AG2171" s="91" t="inlineStr">
        <is>
          <t>No delivery data</t>
        </is>
      </c>
      <c r="AH2171" s="100" t="n">
        <v>0</v>
      </c>
      <c r="AI2171" s="101" t="n">
        <v>0</v>
      </c>
      <c r="AJ2171" s="92" t="inlineStr">
        <is>
          <t>N</t>
        </is>
      </c>
      <c r="AK2171" s="96" t="n"/>
      <c r="AL2171" s="91" t="inlineStr">
        <is>
          <t>n/a</t>
        </is>
      </c>
      <c r="AM2171" s="93" t="n"/>
      <c r="AN2171" s="92" t="inlineStr">
        <is>
          <t>None</t>
        </is>
      </c>
      <c r="AO2171" s="102" t="n">
        <v>0</v>
      </c>
      <c r="AP2171" s="103" t="n">
        <v>1.07</v>
      </c>
      <c r="AQ2171" s="102" t="n">
        <v>65</v>
      </c>
      <c r="AR2171" s="91" t="inlineStr">
        <is>
          <t>N</t>
        </is>
      </c>
      <c r="AS2171" s="104" t="n"/>
      <c r="AT2171" s="92">
        <f>IF(AND(P2171="52-wk high",T2171&gt;=Settings!$B$7),"Y","N")</f>
        <v/>
      </c>
      <c r="AU2171" s="91">
        <f>IF(AND(AD2171&gt;=Settings!$B$8,M2171&gt;0),"Y","N")</f>
        <v/>
      </c>
      <c r="AV2171" s="91">
        <f>IF(OR(AH2171&gt;Settings!$B$9,AI2171&gt;Settings!$B$9),"Y","N")</f>
        <v/>
      </c>
      <c r="AW2171" s="91">
        <f>IF(AJ2171&lt;&gt;"Y","n/a",IF(AND(M2171&gt;0,AK2171&gt;Settings!$B$10),"Y","N"))</f>
        <v/>
      </c>
      <c r="AX2171" s="91">
        <f>IF(AO2171&gt;=Settings!$B$11,"Y","N")</f>
        <v/>
      </c>
      <c r="AY2171" s="99">
        <f>(AT2171="Y")+(AU2171="Y")+(AV2171="Y")+(AW2171="Y")+(AX2171="Y")</f>
        <v/>
      </c>
      <c r="AZ2171" s="94">
        <f>IF(AY2171=0,"None",_xlfn.TEXTJOIN(", ",TRUE(),IF(AT2171="Y","Breakout",""),IF(AU2171="Y","Accumulation",""),IF(AV2171="Y","Institutional buying",""),IF(AW2171="Y","Long buildup",""),IF(AX2171="Y","Momentum leader","")))</f>
        <v/>
      </c>
      <c r="BA2171" s="94">
        <f>IF(BW2171="","","Passes "&amp;AY2171&amp;" of 5 buy-side scans"&amp;IF(G2171="Y","; RED FLAG: filter out using Red flag column",""))</f>
        <v/>
      </c>
      <c r="BB2171" s="91" t="inlineStr">
        <is>
          <t>Upper</t>
        </is>
      </c>
      <c r="BC2171" s="92" t="inlineStr">
        <is>
          <t>Y</t>
        </is>
      </c>
      <c r="BD2171" s="94" t="inlineStr">
        <is>
          <t>Few traders (&lt;100 unique PAN, 30 days)</t>
        </is>
      </c>
      <c r="BE2171" s="94" t="n"/>
      <c r="BF2171" s="92">
        <f>IF(R2171*100000&gt;=Settings!$B$5,"Y","N")</f>
        <v/>
      </c>
      <c r="BG2171" s="91">
        <f>IF(F2171&gt;Settings!$B$6,"Y","N")</f>
        <v/>
      </c>
      <c r="BH2171" s="97" t="n">
        <v>-18.17</v>
      </c>
      <c r="BI2171" s="96" t="n">
        <v>11.67</v>
      </c>
      <c r="BJ2171" s="96" t="n">
        <v>3.3</v>
      </c>
      <c r="BK2171" s="96" t="n">
        <v>10.04</v>
      </c>
      <c r="BL2171" s="96" t="n">
        <v>36.13</v>
      </c>
      <c r="BM2171" s="96" t="n">
        <v>-13.64</v>
      </c>
      <c r="BN2171" s="97" t="n">
        <v>9.01</v>
      </c>
      <c r="BO2171" s="96" t="n">
        <v>10.61</v>
      </c>
      <c r="BP2171" s="96" t="n">
        <v>11.7</v>
      </c>
      <c r="BQ2171" s="96" t="n">
        <v>8.59</v>
      </c>
      <c r="BR2171" s="91" t="inlineStr">
        <is>
          <t>Mixed</t>
        </is>
      </c>
      <c r="BS2171" s="91" t="inlineStr">
        <is>
          <t>None</t>
        </is>
      </c>
      <c r="BT2171" s="96" t="n">
        <v>71.90000000000001</v>
      </c>
      <c r="BU2171" s="91" t="inlineStr">
        <is>
          <t>N</t>
        </is>
      </c>
      <c r="BV2171" s="99">
        <f>IF(OR(BF2171&lt;&gt;"Y",BG2171&lt;&gt;"Y"),"",(AND(ISNUMBER(BQ2171),BQ2171&gt;0))+(BR2171="Stacked up")+(AND(ISNUMBER(BH2171),BH2171&gt;=-Settings!$B$17))+(AND(ISNUMBER(BK2171),ISNUMBER(BM2171),BK2171&gt;0,BM2171&gt;0))+(AND(ISNUMBER(AQ2171),AQ2171&gt;=Settings!$B$18))+(AND(ISNUMBER(BT2171),BT2171&gt;=Settings!$B$19,BT2171&lt;=Settings!$B$20))+(AND(ISNUMBER(AS2171),AS2171&gt;0))+(AND(ISNUMBER(T2171),ISNUMBER(M2171),T2171&gt;=Settings!$B$21,M2171&gt;0))+(AND(ISNUMBER(AD2171),ISNUMBER(M2171),AD2171&gt;=Settings!$B$22,M2171&gt;0))+(AY2171&gt;=1))</f>
        <v/>
      </c>
      <c r="BW2171" s="91">
        <f>IF(OR(AY2171=0,BF2171&lt;&gt;"Y",BG2171&lt;&gt;"Y"),"",1+SUMPRODUCT(($A$6:$A$2604=A2171)*($AY$6:$AY$2604&gt;0)*($BF$6:$BF$2604="Y")*($BG$6:$BG$2604="Y")*(($AY$6:$AY$2604&gt;AY2171)+($AY$6:$AY$2604=AY2171)*($AD$6:$AD$2604&gt;AD2171))))</f>
        <v/>
      </c>
    </row>
    <row r="2172" ht="23.85" customHeight="1" s="55">
      <c r="A2172" s="90" t="n">
        <v>46296</v>
      </c>
      <c r="B2172" s="91" t="inlineStr">
        <is>
          <t>EMMBI</t>
        </is>
      </c>
      <c r="C2172" s="91" t="inlineStr">
        <is>
          <t>INE753K01015</t>
        </is>
      </c>
      <c r="D2172" s="91" t="n"/>
      <c r="E2172" s="91" t="inlineStr">
        <is>
          <t>None</t>
        </is>
      </c>
      <c r="F2172" s="93" t="n">
        <v>166</v>
      </c>
      <c r="G2172" s="92" t="inlineStr">
        <is>
          <t>Y</t>
        </is>
      </c>
      <c r="H2172" s="94" t="inlineStr">
        <is>
          <t>T2T (BE series)</t>
        </is>
      </c>
      <c r="I2172" s="91" t="inlineStr">
        <is>
          <t>Y</t>
        </is>
      </c>
      <c r="J2172" s="92">
        <f>IF(K2172="","N","Y")</f>
        <v/>
      </c>
      <c r="K2172" s="94">
        <f>_xlfn.TEXTJOIN("; ",TRUE,IF(P2172="52-wk low","52-wk low",""),IF(AND(AD2172&gt;=Settings!$B$12,M2172&lt;0),"Distribution",""),IF(AND(AJ2172="Y",M2172&lt;0,AK2172&lt;-Settings!$B$13),"Long unwinding",""),IF(AND(AJ2172="Y",M2172&lt;0,AK2172&gt;Settings!$B$13),"Short buildup",""))</f>
        <v/>
      </c>
      <c r="L2172" s="95" t="n">
        <v>86.04000000000001</v>
      </c>
      <c r="M2172" s="96" t="n">
        <v>-4.12</v>
      </c>
      <c r="N2172" s="93" t="n">
        <v>2362</v>
      </c>
      <c r="O2172" s="91" t="inlineStr">
        <is>
          <t>None</t>
        </is>
      </c>
      <c r="P2172" s="91" t="inlineStr">
        <is>
          <t>None</t>
        </is>
      </c>
      <c r="Q2172" s="97" t="n">
        <v>0.16</v>
      </c>
      <c r="R2172" s="96" t="n">
        <v>0.08</v>
      </c>
      <c r="S2172" s="96" t="n">
        <v>2.02</v>
      </c>
      <c r="T2172" s="96" t="n">
        <v>1.91</v>
      </c>
      <c r="U2172" s="96" t="n">
        <v>0.84</v>
      </c>
      <c r="V2172" s="103" t="n">
        <v>0.41</v>
      </c>
      <c r="W2172" s="102" t="n">
        <v>2</v>
      </c>
      <c r="X2172" s="93" t="n"/>
      <c r="Y2172" s="91" t="inlineStr">
        <is>
          <t>None</t>
        </is>
      </c>
      <c r="Z2172" s="99" t="n"/>
      <c r="AA2172" s="96" t="n"/>
      <c r="AB2172" s="96" t="n"/>
      <c r="AC2172" s="96" t="n"/>
      <c r="AD2172" s="96" t="n"/>
      <c r="AE2172" s="96" t="n"/>
      <c r="AF2172" s="103" t="n"/>
      <c r="AG2172" s="91" t="inlineStr">
        <is>
          <t>No delivery data</t>
        </is>
      </c>
      <c r="AH2172" s="100" t="n">
        <v>0</v>
      </c>
      <c r="AI2172" s="101" t="n">
        <v>0</v>
      </c>
      <c r="AJ2172" s="92" t="inlineStr">
        <is>
          <t>N</t>
        </is>
      </c>
      <c r="AK2172" s="96" t="n"/>
      <c r="AL2172" s="91" t="inlineStr">
        <is>
          <t>n/a</t>
        </is>
      </c>
      <c r="AM2172" s="93" t="n"/>
      <c r="AN2172" s="92" t="inlineStr">
        <is>
          <t>None</t>
        </is>
      </c>
      <c r="AO2172" s="102" t="n">
        <v>0</v>
      </c>
      <c r="AP2172" s="103" t="n">
        <v>0.99</v>
      </c>
      <c r="AQ2172" s="102" t="n">
        <v>61</v>
      </c>
      <c r="AR2172" s="91" t="inlineStr">
        <is>
          <t>N</t>
        </is>
      </c>
      <c r="AS2172" s="104" t="n"/>
      <c r="AT2172" s="92">
        <f>IF(AND(P2172="52-wk high",T2172&gt;=Settings!$B$7),"Y","N")</f>
        <v/>
      </c>
      <c r="AU2172" s="91">
        <f>IF(AND(AD2172&gt;=Settings!$B$8,M2172&gt;0),"Y","N")</f>
        <v/>
      </c>
      <c r="AV2172" s="91">
        <f>IF(OR(AH2172&gt;Settings!$B$9,AI2172&gt;Settings!$B$9),"Y","N")</f>
        <v/>
      </c>
      <c r="AW2172" s="91">
        <f>IF(AJ2172&lt;&gt;"Y","n/a",IF(AND(M2172&gt;0,AK2172&gt;Settings!$B$10),"Y","N"))</f>
        <v/>
      </c>
      <c r="AX2172" s="91">
        <f>IF(AO2172&gt;=Settings!$B$11,"Y","N")</f>
        <v/>
      </c>
      <c r="AY2172" s="99">
        <f>(AT2172="Y")+(AU2172="Y")+(AV2172="Y")+(AW2172="Y")+(AX2172="Y")</f>
        <v/>
      </c>
      <c r="AZ2172" s="94">
        <f>IF(AY2172=0,"None",_xlfn.TEXTJOIN(", ",TRUE(),IF(AT2172="Y","Breakout",""),IF(AU2172="Y","Accumulation",""),IF(AV2172="Y","Institutional buying",""),IF(AW2172="Y","Long buildup",""),IF(AX2172="Y","Momentum leader","")))</f>
        <v/>
      </c>
      <c r="BA2172" s="94">
        <f>IF(BW2172="","","Passes "&amp;AY2172&amp;" of 5 buy-side scans"&amp;IF(G2172="Y","; RED FLAG: filter out using Red flag column",""))</f>
        <v/>
      </c>
      <c r="BB2172" s="91" t="inlineStr">
        <is>
          <t>Lower</t>
        </is>
      </c>
      <c r="BC2172" s="92" t="inlineStr">
        <is>
          <t>Y</t>
        </is>
      </c>
      <c r="BD2172" s="94" t="inlineStr">
        <is>
          <t>Few traders (&lt;100 unique PAN, 30 days)</t>
        </is>
      </c>
      <c r="BE2172" s="94" t="n"/>
      <c r="BF2172" s="92">
        <f>IF(R2172*100000&gt;=Settings!$B$5,"Y","N")</f>
        <v/>
      </c>
      <c r="BG2172" s="91">
        <f>IF(F2172&gt;Settings!$B$6,"Y","N")</f>
        <v/>
      </c>
      <c r="BH2172" s="97" t="n">
        <v>-26.4</v>
      </c>
      <c r="BI2172" s="96" t="n">
        <v>-2.77</v>
      </c>
      <c r="BJ2172" s="96" t="n">
        <v>-7.14</v>
      </c>
      <c r="BK2172" s="96" t="n">
        <v>-10.66</v>
      </c>
      <c r="BL2172" s="96" t="n">
        <v>28.86</v>
      </c>
      <c r="BM2172" s="96" t="n">
        <v>-15.97</v>
      </c>
      <c r="BN2172" s="97" t="n">
        <v>-2.68</v>
      </c>
      <c r="BO2172" s="96" t="n">
        <v>-2.19</v>
      </c>
      <c r="BP2172" s="96" t="n">
        <v>-2.18</v>
      </c>
      <c r="BQ2172" s="96" t="n">
        <v>-4.2</v>
      </c>
      <c r="BR2172" s="91" t="inlineStr">
        <is>
          <t>Mixed</t>
        </is>
      </c>
      <c r="BS2172" s="91" t="inlineStr">
        <is>
          <t>None</t>
        </is>
      </c>
      <c r="BT2172" s="96" t="n">
        <v>39.6</v>
      </c>
      <c r="BU2172" s="91" t="inlineStr">
        <is>
          <t>N</t>
        </is>
      </c>
      <c r="BV2172" s="99">
        <f>IF(OR(BF2172&lt;&gt;"Y",BG2172&lt;&gt;"Y"),"",(AND(ISNUMBER(BQ2172),BQ2172&gt;0))+(BR2172="Stacked up")+(AND(ISNUMBER(BH2172),BH2172&gt;=-Settings!$B$17))+(AND(ISNUMBER(BK2172),ISNUMBER(BM2172),BK2172&gt;0,BM2172&gt;0))+(AND(ISNUMBER(AQ2172),AQ2172&gt;=Settings!$B$18))+(AND(ISNUMBER(BT2172),BT2172&gt;=Settings!$B$19,BT2172&lt;=Settings!$B$20))+(AND(ISNUMBER(AS2172),AS2172&gt;0))+(AND(ISNUMBER(T2172),ISNUMBER(M2172),T2172&gt;=Settings!$B$21,M2172&gt;0))+(AND(ISNUMBER(AD2172),ISNUMBER(M2172),AD2172&gt;=Settings!$B$22,M2172&gt;0))+(AY2172&gt;=1))</f>
        <v/>
      </c>
      <c r="BW2172" s="91">
        <f>IF(OR(AY2172=0,BF2172&lt;&gt;"Y",BG2172&lt;&gt;"Y"),"",1+SUMPRODUCT(($A$6:$A$2604=A2172)*($AY$6:$AY$2604&gt;0)*($BF$6:$BF$2604="Y")*($BG$6:$BG$2604="Y")*(($AY$6:$AY$2604&gt;AY2172)+($AY$6:$AY$2604=AY2172)*($AD$6:$AD$2604&gt;AD2172))))</f>
        <v/>
      </c>
    </row>
    <row r="2173" ht="23.85" customHeight="1" s="55">
      <c r="A2173" s="90" t="n">
        <v>46296</v>
      </c>
      <c r="B2173" s="91" t="inlineStr">
        <is>
          <t>NIRAJ</t>
        </is>
      </c>
      <c r="C2173" s="91" t="inlineStr">
        <is>
          <t>INE368I01016</t>
        </is>
      </c>
      <c r="D2173" s="91" t="n"/>
      <c r="E2173" s="91" t="inlineStr">
        <is>
          <t>None</t>
        </is>
      </c>
      <c r="F2173" s="93" t="n">
        <v>166</v>
      </c>
      <c r="G2173" s="92" t="inlineStr">
        <is>
          <t>N</t>
        </is>
      </c>
      <c r="H2173" s="94" t="n"/>
      <c r="I2173" s="91" t="inlineStr">
        <is>
          <t>N</t>
        </is>
      </c>
      <c r="J2173" s="92">
        <f>IF(K2173="","N","Y")</f>
        <v/>
      </c>
      <c r="K2173" s="94">
        <f>_xlfn.TEXTJOIN("; ",TRUE,IF(P2173="52-wk low","52-wk low",""),IF(AND(AD2173&gt;=Settings!$B$12,M2173&lt;0),"Distribution",""),IF(AND(AJ2173="Y",M2173&lt;0,AK2173&lt;-Settings!$B$13),"Long unwinding",""),IF(AND(AJ2173="Y",M2173&lt;0,AK2173&gt;Settings!$B$13),"Short buildup",""))</f>
        <v/>
      </c>
      <c r="L2173" s="95" t="n">
        <v>27.74</v>
      </c>
      <c r="M2173" s="96" t="n">
        <v>0.29</v>
      </c>
      <c r="N2173" s="93" t="n">
        <v>500</v>
      </c>
      <c r="O2173" s="91" t="inlineStr">
        <is>
          <t>None</t>
        </is>
      </c>
      <c r="P2173" s="91" t="inlineStr">
        <is>
          <t>None</t>
        </is>
      </c>
      <c r="Q2173" s="97" t="n">
        <v>0.03</v>
      </c>
      <c r="R2173" s="96" t="n">
        <v>0.32</v>
      </c>
      <c r="S2173" s="96" t="n">
        <v>0.09</v>
      </c>
      <c r="T2173" s="96" t="n">
        <v>0.07000000000000001</v>
      </c>
      <c r="U2173" s="96" t="n">
        <v>0.07000000000000001</v>
      </c>
      <c r="V2173" s="103" t="n">
        <v>0.8</v>
      </c>
      <c r="W2173" s="102" t="n">
        <v>5</v>
      </c>
      <c r="X2173" s="93" t="n"/>
      <c r="Y2173" s="91" t="inlineStr">
        <is>
          <t>None</t>
        </is>
      </c>
      <c r="Z2173" s="99" t="n">
        <v>92.23</v>
      </c>
      <c r="AA2173" s="96" t="n">
        <v>1.25</v>
      </c>
      <c r="AB2173" s="96" t="n">
        <v>1.24</v>
      </c>
      <c r="AC2173" s="96" t="n">
        <v>0.11</v>
      </c>
      <c r="AD2173" s="96" t="n"/>
      <c r="AE2173" s="96" t="n"/>
      <c r="AF2173" s="103" t="n"/>
      <c r="AG2173" s="91" t="inlineStr">
        <is>
          <t>No delivery data</t>
        </is>
      </c>
      <c r="AH2173" s="100" t="n">
        <v>0</v>
      </c>
      <c r="AI2173" s="101" t="n">
        <v>0</v>
      </c>
      <c r="AJ2173" s="92" t="inlineStr">
        <is>
          <t>N</t>
        </is>
      </c>
      <c r="AK2173" s="96" t="n"/>
      <c r="AL2173" s="91" t="inlineStr">
        <is>
          <t>n/a</t>
        </is>
      </c>
      <c r="AM2173" s="93" t="n"/>
      <c r="AN2173" s="92" t="inlineStr">
        <is>
          <t>None</t>
        </is>
      </c>
      <c r="AO2173" s="102" t="n">
        <v>0</v>
      </c>
      <c r="AP2173" s="103" t="n">
        <v>0.76</v>
      </c>
      <c r="AQ2173" s="102" t="n">
        <v>45</v>
      </c>
      <c r="AR2173" s="91" t="inlineStr">
        <is>
          <t>N</t>
        </is>
      </c>
      <c r="AS2173" s="104" t="n"/>
      <c r="AT2173" s="92">
        <f>IF(AND(P2173="52-wk high",T2173&gt;=Settings!$B$7),"Y","N")</f>
        <v/>
      </c>
      <c r="AU2173" s="91">
        <f>IF(AND(AD2173&gt;=Settings!$B$8,M2173&gt;0),"Y","N")</f>
        <v/>
      </c>
      <c r="AV2173" s="91">
        <f>IF(OR(AH2173&gt;Settings!$B$9,AI2173&gt;Settings!$B$9),"Y","N")</f>
        <v/>
      </c>
      <c r="AW2173" s="91">
        <f>IF(AJ2173&lt;&gt;"Y","n/a",IF(AND(M2173&gt;0,AK2173&gt;Settings!$B$10),"Y","N"))</f>
        <v/>
      </c>
      <c r="AX2173" s="91">
        <f>IF(AO2173&gt;=Settings!$B$11,"Y","N")</f>
        <v/>
      </c>
      <c r="AY2173" s="99">
        <f>(AT2173="Y")+(AU2173="Y")+(AV2173="Y")+(AW2173="Y")+(AX2173="Y")</f>
        <v/>
      </c>
      <c r="AZ2173" s="94">
        <f>IF(AY2173=0,"None",_xlfn.TEXTJOIN(", ",TRUE(),IF(AT2173="Y","Breakout",""),IF(AU2173="Y","Accumulation",""),IF(AV2173="Y","Institutional buying",""),IF(AW2173="Y","Long buildup",""),IF(AX2173="Y","Momentum leader","")))</f>
        <v/>
      </c>
      <c r="BA2173" s="94">
        <f>IF(BW2173="","","Passes "&amp;AY2173&amp;" of 5 buy-side scans"&amp;IF(G2173="Y","; RED FLAG: filter out using Red flag column",""))</f>
        <v/>
      </c>
      <c r="BB2173" s="91" t="inlineStr">
        <is>
          <t>None</t>
        </is>
      </c>
      <c r="BC2173" s="92" t="inlineStr">
        <is>
          <t>Y</t>
        </is>
      </c>
      <c r="BD2173" s="94" t="inlineStr">
        <is>
          <t>Few traders (&lt;100 unique PAN, 30 days)</t>
        </is>
      </c>
      <c r="BE2173" s="94" t="n"/>
      <c r="BF2173" s="92">
        <f>IF(R2173*100000&gt;=Settings!$B$5,"Y","N")</f>
        <v/>
      </c>
      <c r="BG2173" s="91">
        <f>IF(F2173&gt;Settings!$B$6,"Y","N")</f>
        <v/>
      </c>
      <c r="BH2173" s="97" t="n">
        <v>-43.39</v>
      </c>
      <c r="BI2173" s="96" t="n">
        <v>-4.77</v>
      </c>
      <c r="BJ2173" s="96" t="n">
        <v>-5.23</v>
      </c>
      <c r="BK2173" s="96" t="n">
        <v>-4.93</v>
      </c>
      <c r="BL2173" s="96" t="n">
        <v>23.34</v>
      </c>
      <c r="BM2173" s="96" t="n">
        <v>-40.22</v>
      </c>
      <c r="BN2173" s="97" t="n">
        <v>-1.57</v>
      </c>
      <c r="BO2173" s="96" t="n">
        <v>-2.78</v>
      </c>
      <c r="BP2173" s="96" t="n">
        <v>-4.7</v>
      </c>
      <c r="BQ2173" s="96" t="n">
        <v>-10.93</v>
      </c>
      <c r="BR2173" s="91" t="inlineStr">
        <is>
          <t>Stacked down</t>
        </is>
      </c>
      <c r="BS2173" s="91" t="inlineStr">
        <is>
          <t>None</t>
        </is>
      </c>
      <c r="BT2173" s="96" t="n">
        <v>44.6</v>
      </c>
      <c r="BU2173" s="91" t="inlineStr">
        <is>
          <t>N</t>
        </is>
      </c>
      <c r="BV2173" s="99">
        <f>IF(OR(BF2173&lt;&gt;"Y",BG2173&lt;&gt;"Y"),"",(AND(ISNUMBER(BQ2173),BQ2173&gt;0))+(BR2173="Stacked up")+(AND(ISNUMBER(BH2173),BH2173&gt;=-Settings!$B$17))+(AND(ISNUMBER(BK2173),ISNUMBER(BM2173),BK2173&gt;0,BM2173&gt;0))+(AND(ISNUMBER(AQ2173),AQ2173&gt;=Settings!$B$18))+(AND(ISNUMBER(BT2173),BT2173&gt;=Settings!$B$19,BT2173&lt;=Settings!$B$20))+(AND(ISNUMBER(AS2173),AS2173&gt;0))+(AND(ISNUMBER(T2173),ISNUMBER(M2173),T2173&gt;=Settings!$B$21,M2173&gt;0))+(AND(ISNUMBER(AD2173),ISNUMBER(M2173),AD2173&gt;=Settings!$B$22,M2173&gt;0))+(AY2173&gt;=1))</f>
        <v/>
      </c>
      <c r="BW2173" s="91">
        <f>IF(OR(AY2173=0,BF2173&lt;&gt;"Y",BG2173&lt;&gt;"Y"),"",1+SUMPRODUCT(($A$6:$A$2604=A2173)*($AY$6:$AY$2604&gt;0)*($BF$6:$BF$2604="Y")*($BG$6:$BG$2604="Y")*(($AY$6:$AY$2604&gt;AY2173)+($AY$6:$AY$2604=AY2173)*($AD$6:$AD$2604&gt;AD2173))))</f>
        <v/>
      </c>
    </row>
    <row r="2174" ht="23.85" customHeight="1" s="55">
      <c r="A2174" s="90" t="n">
        <v>46296</v>
      </c>
      <c r="B2174" s="91" t="inlineStr">
        <is>
          <t>KANCHI</t>
        </is>
      </c>
      <c r="C2174" s="91" t="inlineStr">
        <is>
          <t>INE081G01019</t>
        </is>
      </c>
      <c r="D2174" s="91" t="n"/>
      <c r="E2174" s="91" t="inlineStr">
        <is>
          <t>None</t>
        </is>
      </c>
      <c r="F2174" s="93" t="n">
        <v>165</v>
      </c>
      <c r="G2174" s="92" t="inlineStr">
        <is>
          <t>N</t>
        </is>
      </c>
      <c r="H2174" s="94" t="n"/>
      <c r="I2174" s="91" t="inlineStr">
        <is>
          <t>N</t>
        </is>
      </c>
      <c r="J2174" s="92">
        <f>IF(K2174="","N","Y")</f>
        <v/>
      </c>
      <c r="K2174" s="94">
        <f>_xlfn.TEXTJOIN("; ",TRUE,IF(P2174="52-wk low","52-wk low",""),IF(AND(AD2174&gt;=Settings!$B$12,M2174&lt;0),"Distribution",""),IF(AND(AJ2174="Y",M2174&lt;0,AK2174&lt;-Settings!$B$13),"Long unwinding",""),IF(AND(AJ2174="Y",M2174&lt;0,AK2174&gt;Settings!$B$13),"Short buildup",""))</f>
        <v/>
      </c>
      <c r="L2174" s="95" t="n">
        <v>379.8</v>
      </c>
      <c r="M2174" s="96" t="n">
        <v>-2.13</v>
      </c>
      <c r="N2174" s="93" t="n">
        <v>1714</v>
      </c>
      <c r="O2174" s="91" t="inlineStr">
        <is>
          <t>None</t>
        </is>
      </c>
      <c r="P2174" s="91" t="inlineStr">
        <is>
          <t>None</t>
        </is>
      </c>
      <c r="Q2174" s="97" t="n">
        <v>0.05</v>
      </c>
      <c r="R2174" s="96" t="n">
        <v>0.02</v>
      </c>
      <c r="S2174" s="96" t="n">
        <v>2.96</v>
      </c>
      <c r="T2174" s="96" t="n">
        <v>2.53</v>
      </c>
      <c r="U2174" s="96" t="n">
        <v>3.39</v>
      </c>
      <c r="V2174" s="103" t="n">
        <v>1.17</v>
      </c>
      <c r="W2174" s="102" t="n"/>
      <c r="X2174" s="93" t="n"/>
      <c r="Y2174" s="91" t="inlineStr">
        <is>
          <t>None</t>
        </is>
      </c>
      <c r="Z2174" s="99" t="n">
        <v>66.83</v>
      </c>
      <c r="AA2174" s="96" t="n">
        <v>0.87</v>
      </c>
      <c r="AB2174" s="96" t="n">
        <v>0.83</v>
      </c>
      <c r="AC2174" s="96" t="n">
        <v>2.73</v>
      </c>
      <c r="AD2174" s="96" t="n"/>
      <c r="AE2174" s="96" t="n"/>
      <c r="AF2174" s="103" t="n"/>
      <c r="AG2174" s="91" t="inlineStr">
        <is>
          <t>No delivery data</t>
        </is>
      </c>
      <c r="AH2174" s="100" t="n">
        <v>0</v>
      </c>
      <c r="AI2174" s="101" t="n">
        <v>0</v>
      </c>
      <c r="AJ2174" s="92" t="inlineStr">
        <is>
          <t>N</t>
        </is>
      </c>
      <c r="AK2174" s="96" t="n"/>
      <c r="AL2174" s="91" t="inlineStr">
        <is>
          <t>n/a</t>
        </is>
      </c>
      <c r="AM2174" s="93" t="n"/>
      <c r="AN2174" s="92" t="inlineStr">
        <is>
          <t>None</t>
        </is>
      </c>
      <c r="AO2174" s="102" t="n">
        <v>0</v>
      </c>
      <c r="AP2174" s="103" t="n"/>
      <c r="AQ2174" s="102" t="n"/>
      <c r="AR2174" s="91" t="inlineStr">
        <is>
          <t>N</t>
        </is>
      </c>
      <c r="AS2174" s="104" t="n"/>
      <c r="AT2174" s="92">
        <f>IF(AND(P2174="52-wk high",T2174&gt;=Settings!$B$7),"Y","N")</f>
        <v/>
      </c>
      <c r="AU2174" s="91">
        <f>IF(AND(AD2174&gt;=Settings!$B$8,M2174&gt;0),"Y","N")</f>
        <v/>
      </c>
      <c r="AV2174" s="91">
        <f>IF(OR(AH2174&gt;Settings!$B$9,AI2174&gt;Settings!$B$9),"Y","N")</f>
        <v/>
      </c>
      <c r="AW2174" s="91">
        <f>IF(AJ2174&lt;&gt;"Y","n/a",IF(AND(M2174&gt;0,AK2174&gt;Settings!$B$10),"Y","N"))</f>
        <v/>
      </c>
      <c r="AX2174" s="91">
        <f>IF(AO2174&gt;=Settings!$B$11,"Y","N")</f>
        <v/>
      </c>
      <c r="AY2174" s="99">
        <f>(AT2174="Y")+(AU2174="Y")+(AV2174="Y")+(AW2174="Y")+(AX2174="Y")</f>
        <v/>
      </c>
      <c r="AZ2174" s="94">
        <f>IF(AY2174=0,"None",_xlfn.TEXTJOIN(", ",TRUE(),IF(AT2174="Y","Breakout",""),IF(AU2174="Y","Accumulation",""),IF(AV2174="Y","Institutional buying",""),IF(AW2174="Y","Long buildup",""),IF(AX2174="Y","Momentum leader","")))</f>
        <v/>
      </c>
      <c r="BA2174" s="94">
        <f>IF(BW2174="","","Passes "&amp;AY2174&amp;" of 5 buy-side scans"&amp;IF(G2174="Y","; RED FLAG: filter out using Red flag column",""))</f>
        <v/>
      </c>
      <c r="BB2174" s="91" t="inlineStr">
        <is>
          <t>None</t>
        </is>
      </c>
      <c r="BC2174" s="92" t="inlineStr">
        <is>
          <t>Y</t>
        </is>
      </c>
      <c r="BD2174" s="94" t="inlineStr">
        <is>
          <t>Few traders (&lt;100 unique PAN, 30 days)</t>
        </is>
      </c>
      <c r="BE2174" s="94" t="n"/>
      <c r="BF2174" s="92">
        <f>IF(R2174*100000&gt;=Settings!$B$5,"Y","N")</f>
        <v/>
      </c>
      <c r="BG2174" s="91">
        <f>IF(F2174&gt;Settings!$B$6,"Y","N")</f>
        <v/>
      </c>
      <c r="BH2174" s="97" t="n">
        <v>-18.03</v>
      </c>
      <c r="BI2174" s="96" t="n">
        <v>-3.57</v>
      </c>
      <c r="BJ2174" s="96" t="n">
        <v>-7.7</v>
      </c>
      <c r="BK2174" s="96" t="n">
        <v>1.02</v>
      </c>
      <c r="BL2174" s="96" t="n"/>
      <c r="BM2174" s="96" t="n"/>
      <c r="BN2174" s="97" t="n">
        <v>-2.68</v>
      </c>
      <c r="BO2174" s="96" t="n">
        <v>-1.86</v>
      </c>
      <c r="BP2174" s="96" t="n">
        <v>-1.37</v>
      </c>
      <c r="BQ2174" s="96" t="n"/>
      <c r="BR2174" s="91" t="n"/>
      <c r="BS2174" s="91" t="inlineStr">
        <is>
          <t>None</t>
        </is>
      </c>
      <c r="BT2174" s="96" t="n">
        <v>39.3</v>
      </c>
      <c r="BU2174" s="91" t="n"/>
      <c r="BV2174" s="99">
        <f>IF(OR(BF2174&lt;&gt;"Y",BG2174&lt;&gt;"Y"),"",(AND(ISNUMBER(BQ2174),BQ2174&gt;0))+(BR2174="Stacked up")+(AND(ISNUMBER(BH2174),BH2174&gt;=-Settings!$B$17))+(AND(ISNUMBER(BK2174),ISNUMBER(BM2174),BK2174&gt;0,BM2174&gt;0))+(AND(ISNUMBER(AQ2174),AQ2174&gt;=Settings!$B$18))+(AND(ISNUMBER(BT2174),BT2174&gt;=Settings!$B$19,BT2174&lt;=Settings!$B$20))+(AND(ISNUMBER(AS2174),AS2174&gt;0))+(AND(ISNUMBER(T2174),ISNUMBER(M2174),T2174&gt;=Settings!$B$21,M2174&gt;0))+(AND(ISNUMBER(AD2174),ISNUMBER(M2174),AD2174&gt;=Settings!$B$22,M2174&gt;0))+(AY2174&gt;=1))</f>
        <v/>
      </c>
      <c r="BW2174" s="91">
        <f>IF(OR(AY2174=0,BF2174&lt;&gt;"Y",BG2174&lt;&gt;"Y"),"",1+SUMPRODUCT(($A$6:$A$2604=A2174)*($AY$6:$AY$2604&gt;0)*($BF$6:$BF$2604="Y")*($BG$6:$BG$2604="Y")*(($AY$6:$AY$2604&gt;AY2174)+($AY$6:$AY$2604=AY2174)*($AD$6:$AD$2604&gt;AD2174))))</f>
        <v/>
      </c>
    </row>
    <row r="2175" ht="23.85" customHeight="1" s="55">
      <c r="A2175" s="90" t="n">
        <v>46296</v>
      </c>
      <c r="B2175" s="91" t="inlineStr">
        <is>
          <t>ALPHAGEO</t>
        </is>
      </c>
      <c r="C2175" s="91" t="inlineStr">
        <is>
          <t>INE137C01018</t>
        </is>
      </c>
      <c r="D2175" s="91" t="n"/>
      <c r="E2175" s="91" t="inlineStr">
        <is>
          <t>None</t>
        </is>
      </c>
      <c r="F2175" s="93" t="n">
        <v>164</v>
      </c>
      <c r="G2175" s="92" t="inlineStr">
        <is>
          <t>Y</t>
        </is>
      </c>
      <c r="H2175" s="94" t="inlineStr">
        <is>
          <t>ESM Stage 1; T2T (BE series)</t>
        </is>
      </c>
      <c r="I2175" s="91" t="inlineStr">
        <is>
          <t>Y</t>
        </is>
      </c>
      <c r="J2175" s="92">
        <f>IF(K2175="","N","Y")</f>
        <v/>
      </c>
      <c r="K2175" s="94">
        <f>_xlfn.TEXTJOIN("; ",TRUE,IF(P2175="52-wk low","52-wk low",""),IF(AND(AD2175&gt;=Settings!$B$12,M2175&lt;0),"Distribution",""),IF(AND(AJ2175="Y",M2175&lt;0,AK2175&lt;-Settings!$B$13),"Long unwinding",""),IF(AND(AJ2175="Y",M2175&lt;0,AK2175&gt;Settings!$B$13),"Short buildup",""))</f>
        <v/>
      </c>
      <c r="L2175" s="95" t="n">
        <v>258.2</v>
      </c>
      <c r="M2175" s="96" t="n">
        <v>0.66</v>
      </c>
      <c r="N2175" s="93" t="n">
        <v>408</v>
      </c>
      <c r="O2175" s="91" t="inlineStr">
        <is>
          <t>None</t>
        </is>
      </c>
      <c r="P2175" s="91" t="inlineStr">
        <is>
          <t>None</t>
        </is>
      </c>
      <c r="Q2175" s="97" t="n">
        <v>0.06</v>
      </c>
      <c r="R2175" s="96" t="n">
        <v>0.08</v>
      </c>
      <c r="S2175" s="96" t="n">
        <v>0.75</v>
      </c>
      <c r="T2175" s="96" t="n">
        <v>0.14</v>
      </c>
      <c r="U2175" s="96" t="n">
        <v>0.24</v>
      </c>
      <c r="V2175" s="103" t="n">
        <v>0.31</v>
      </c>
      <c r="W2175" s="102" t="n">
        <v>0</v>
      </c>
      <c r="X2175" s="93" t="n"/>
      <c r="Y2175" s="91" t="inlineStr">
        <is>
          <t>None</t>
        </is>
      </c>
      <c r="Z2175" s="99" t="n"/>
      <c r="AA2175" s="96" t="n"/>
      <c r="AB2175" s="96" t="n"/>
      <c r="AC2175" s="96" t="n"/>
      <c r="AD2175" s="96" t="n"/>
      <c r="AE2175" s="96" t="n"/>
      <c r="AF2175" s="103" t="n"/>
      <c r="AG2175" s="91" t="inlineStr">
        <is>
          <t>No delivery data</t>
        </is>
      </c>
      <c r="AH2175" s="100" t="n">
        <v>0</v>
      </c>
      <c r="AI2175" s="101" t="n">
        <v>0</v>
      </c>
      <c r="AJ2175" s="92" t="inlineStr">
        <is>
          <t>N</t>
        </is>
      </c>
      <c r="AK2175" s="96" t="n"/>
      <c r="AL2175" s="91" t="inlineStr">
        <is>
          <t>n/a</t>
        </is>
      </c>
      <c r="AM2175" s="93" t="n"/>
      <c r="AN2175" s="92" t="inlineStr">
        <is>
          <t>None</t>
        </is>
      </c>
      <c r="AO2175" s="102" t="n">
        <v>0</v>
      </c>
      <c r="AP2175" s="103" t="n">
        <v>1.22</v>
      </c>
      <c r="AQ2175" s="102" t="n">
        <v>70</v>
      </c>
      <c r="AR2175" s="91" t="inlineStr">
        <is>
          <t>N</t>
        </is>
      </c>
      <c r="AS2175" s="104" t="n"/>
      <c r="AT2175" s="92">
        <f>IF(AND(P2175="52-wk high",T2175&gt;=Settings!$B$7),"Y","N")</f>
        <v/>
      </c>
      <c r="AU2175" s="91">
        <f>IF(AND(AD2175&gt;=Settings!$B$8,M2175&gt;0),"Y","N")</f>
        <v/>
      </c>
      <c r="AV2175" s="91">
        <f>IF(OR(AH2175&gt;Settings!$B$9,AI2175&gt;Settings!$B$9),"Y","N")</f>
        <v/>
      </c>
      <c r="AW2175" s="91">
        <f>IF(AJ2175&lt;&gt;"Y","n/a",IF(AND(M2175&gt;0,AK2175&gt;Settings!$B$10),"Y","N"))</f>
        <v/>
      </c>
      <c r="AX2175" s="91">
        <f>IF(AO2175&gt;=Settings!$B$11,"Y","N")</f>
        <v/>
      </c>
      <c r="AY2175" s="99">
        <f>(AT2175="Y")+(AU2175="Y")+(AV2175="Y")+(AW2175="Y")+(AX2175="Y")</f>
        <v/>
      </c>
      <c r="AZ2175" s="94">
        <f>IF(AY2175=0,"None",_xlfn.TEXTJOIN(", ",TRUE(),IF(AT2175="Y","Breakout",""),IF(AU2175="Y","Accumulation",""),IF(AV2175="Y","Institutional buying",""),IF(AW2175="Y","Long buildup",""),IF(AX2175="Y","Momentum leader","")))</f>
        <v/>
      </c>
      <c r="BA2175" s="94">
        <f>IF(BW2175="","","Passes "&amp;AY2175&amp;" of 5 buy-side scans"&amp;IF(G2175="Y","; RED FLAG: filter out using Red flag column",""))</f>
        <v/>
      </c>
      <c r="BB2175" s="91" t="inlineStr">
        <is>
          <t>None</t>
        </is>
      </c>
      <c r="BC2175" s="92" t="inlineStr">
        <is>
          <t>Y</t>
        </is>
      </c>
      <c r="BD2175" s="94" t="inlineStr">
        <is>
          <t>PE &gt; 50</t>
        </is>
      </c>
      <c r="BE2175" s="94" t="n"/>
      <c r="BF2175" s="92">
        <f>IF(R2175*100000&gt;=Settings!$B$5,"Y","N")</f>
        <v/>
      </c>
      <c r="BG2175" s="91">
        <f>IF(F2175&gt;Settings!$B$6,"Y","N")</f>
        <v/>
      </c>
      <c r="BH2175" s="97" t="n">
        <v>-29.84</v>
      </c>
      <c r="BI2175" s="96" t="n">
        <v>-9.550000000000001</v>
      </c>
      <c r="BJ2175" s="96" t="n">
        <v>-9.859999999999999</v>
      </c>
      <c r="BK2175" s="96" t="n">
        <v>30.21</v>
      </c>
      <c r="BL2175" s="96" t="n">
        <v>41.07</v>
      </c>
      <c r="BM2175" s="96" t="n">
        <v>3.02</v>
      </c>
      <c r="BN2175" s="97" t="n">
        <v>-9.6</v>
      </c>
      <c r="BO2175" s="96" t="n">
        <v>-7.24</v>
      </c>
      <c r="BP2175" s="96" t="n">
        <v>-0.34</v>
      </c>
      <c r="BQ2175" s="96" t="n">
        <v>5.55</v>
      </c>
      <c r="BR2175" s="91" t="inlineStr">
        <is>
          <t>Mixed</t>
        </is>
      </c>
      <c r="BS2175" s="91" t="inlineStr">
        <is>
          <t>None</t>
        </is>
      </c>
      <c r="BT2175" s="96" t="n">
        <v>21.8</v>
      </c>
      <c r="BU2175" s="91" t="inlineStr">
        <is>
          <t>N</t>
        </is>
      </c>
      <c r="BV2175" s="99">
        <f>IF(OR(BF2175&lt;&gt;"Y",BG2175&lt;&gt;"Y"),"",(AND(ISNUMBER(BQ2175),BQ2175&gt;0))+(BR2175="Stacked up")+(AND(ISNUMBER(BH2175),BH2175&gt;=-Settings!$B$17))+(AND(ISNUMBER(BK2175),ISNUMBER(BM2175),BK2175&gt;0,BM2175&gt;0))+(AND(ISNUMBER(AQ2175),AQ2175&gt;=Settings!$B$18))+(AND(ISNUMBER(BT2175),BT2175&gt;=Settings!$B$19,BT2175&lt;=Settings!$B$20))+(AND(ISNUMBER(AS2175),AS2175&gt;0))+(AND(ISNUMBER(T2175),ISNUMBER(M2175),T2175&gt;=Settings!$B$21,M2175&gt;0))+(AND(ISNUMBER(AD2175),ISNUMBER(M2175),AD2175&gt;=Settings!$B$22,M2175&gt;0))+(AY2175&gt;=1))</f>
        <v/>
      </c>
      <c r="BW2175" s="91">
        <f>IF(OR(AY2175=0,BF2175&lt;&gt;"Y",BG2175&lt;&gt;"Y"),"",1+SUMPRODUCT(($A$6:$A$2604=A2175)*($AY$6:$AY$2604&gt;0)*($BF$6:$BF$2604="Y")*($BG$6:$BG$2604="Y")*(($AY$6:$AY$2604&gt;AY2175)+($AY$6:$AY$2604=AY2175)*($AD$6:$AD$2604&gt;AD2175))))</f>
        <v/>
      </c>
    </row>
    <row r="2176" ht="23.85" customHeight="1" s="55">
      <c r="A2176" s="90" t="n">
        <v>46296</v>
      </c>
      <c r="B2176" s="91" t="inlineStr">
        <is>
          <t>METROGLOBL</t>
        </is>
      </c>
      <c r="C2176" s="91" t="inlineStr">
        <is>
          <t>INE085D01033</t>
        </is>
      </c>
      <c r="D2176" s="91" t="n"/>
      <c r="E2176" s="91" t="inlineStr">
        <is>
          <t>None</t>
        </is>
      </c>
      <c r="F2176" s="93" t="n">
        <v>162</v>
      </c>
      <c r="G2176" s="92" t="inlineStr">
        <is>
          <t>N</t>
        </is>
      </c>
      <c r="H2176" s="94" t="n"/>
      <c r="I2176" s="91" t="inlineStr">
        <is>
          <t>N</t>
        </is>
      </c>
      <c r="J2176" s="92">
        <f>IF(K2176="","N","Y")</f>
        <v/>
      </c>
      <c r="K2176" s="94">
        <f>_xlfn.TEXTJOIN("; ",TRUE,IF(P2176="52-wk low","52-wk low",""),IF(AND(AD2176&gt;=Settings!$B$12,M2176&lt;0),"Distribution",""),IF(AND(AJ2176="Y",M2176&lt;0,AK2176&lt;-Settings!$B$13),"Long unwinding",""),IF(AND(AJ2176="Y",M2176&lt;0,AK2176&gt;Settings!$B$13),"Short buildup",""))</f>
        <v/>
      </c>
      <c r="L2176" s="95" t="n">
        <v>131.52</v>
      </c>
      <c r="M2176" s="96" t="n">
        <v>-1.78</v>
      </c>
      <c r="N2176" s="93" t="n">
        <v>1521</v>
      </c>
      <c r="O2176" s="91" t="inlineStr">
        <is>
          <t>None</t>
        </is>
      </c>
      <c r="P2176" s="91" t="inlineStr">
        <is>
          <t>None</t>
        </is>
      </c>
      <c r="Q2176" s="97" t="n">
        <v>0</v>
      </c>
      <c r="R2176" s="96" t="n">
        <v>0.01</v>
      </c>
      <c r="S2176" s="96" t="n">
        <v>0.19</v>
      </c>
      <c r="T2176" s="96" t="n">
        <v>0.05</v>
      </c>
      <c r="U2176" s="96" t="n">
        <v>0.05</v>
      </c>
      <c r="V2176" s="103" t="n">
        <v>0.23</v>
      </c>
      <c r="W2176" s="102" t="n"/>
      <c r="X2176" s="93" t="n"/>
      <c r="Y2176" s="91" t="inlineStr">
        <is>
          <t>None</t>
        </is>
      </c>
      <c r="Z2176" s="99" t="n">
        <v>66.34999999999999</v>
      </c>
      <c r="AA2176" s="96" t="n">
        <v>0.8</v>
      </c>
      <c r="AB2176" s="96" t="n">
        <v>0.87</v>
      </c>
      <c r="AC2176" s="96" t="n">
        <v>0.18</v>
      </c>
      <c r="AD2176" s="96" t="n">
        <v>0.06</v>
      </c>
      <c r="AE2176" s="96" t="n">
        <v>0.06</v>
      </c>
      <c r="AF2176" s="103" t="n">
        <v>1.28</v>
      </c>
      <c r="AG2176" s="91" t="inlineStr">
        <is>
          <t>Normal</t>
        </is>
      </c>
      <c r="AH2176" s="100" t="n">
        <v>0</v>
      </c>
      <c r="AI2176" s="101" t="n">
        <v>0</v>
      </c>
      <c r="AJ2176" s="92" t="inlineStr">
        <is>
          <t>N</t>
        </is>
      </c>
      <c r="AK2176" s="96" t="n"/>
      <c r="AL2176" s="91" t="inlineStr">
        <is>
          <t>n/a</t>
        </is>
      </c>
      <c r="AM2176" s="93" t="n"/>
      <c r="AN2176" s="92" t="inlineStr">
        <is>
          <t>None</t>
        </is>
      </c>
      <c r="AO2176" s="102" t="n">
        <v>0</v>
      </c>
      <c r="AP2176" s="103" t="n"/>
      <c r="AQ2176" s="102" t="n"/>
      <c r="AR2176" s="91" t="inlineStr">
        <is>
          <t>N</t>
        </is>
      </c>
      <c r="AS2176" s="104" t="n"/>
      <c r="AT2176" s="92">
        <f>IF(AND(P2176="52-wk high",T2176&gt;=Settings!$B$7),"Y","N")</f>
        <v/>
      </c>
      <c r="AU2176" s="91">
        <f>IF(AND(AD2176&gt;=Settings!$B$8,M2176&gt;0),"Y","N")</f>
        <v/>
      </c>
      <c r="AV2176" s="91">
        <f>IF(OR(AH2176&gt;Settings!$B$9,AI2176&gt;Settings!$B$9),"Y","N")</f>
        <v/>
      </c>
      <c r="AW2176" s="91">
        <f>IF(AJ2176&lt;&gt;"Y","n/a",IF(AND(M2176&gt;0,AK2176&gt;Settings!$B$10),"Y","N"))</f>
        <v/>
      </c>
      <c r="AX2176" s="91">
        <f>IF(AO2176&gt;=Settings!$B$11,"Y","N")</f>
        <v/>
      </c>
      <c r="AY2176" s="99">
        <f>(AT2176="Y")+(AU2176="Y")+(AV2176="Y")+(AW2176="Y")+(AX2176="Y")</f>
        <v/>
      </c>
      <c r="AZ2176" s="94">
        <f>IF(AY2176=0,"None",_xlfn.TEXTJOIN(", ",TRUE(),IF(AT2176="Y","Breakout",""),IF(AU2176="Y","Accumulation",""),IF(AV2176="Y","Institutional buying",""),IF(AW2176="Y","Long buildup",""),IF(AX2176="Y","Momentum leader","")))</f>
        <v/>
      </c>
      <c r="BA2176" s="94">
        <f>IF(BW2176="","","Passes "&amp;AY2176&amp;" of 5 buy-side scans"&amp;IF(G2176="Y","; RED FLAG: filter out using Red flag column",""))</f>
        <v/>
      </c>
      <c r="BB2176" s="91" t="inlineStr">
        <is>
          <t>None</t>
        </is>
      </c>
      <c r="BC2176" s="92" t="inlineStr">
        <is>
          <t>Y</t>
        </is>
      </c>
      <c r="BD2176" s="94" t="inlineStr">
        <is>
          <t>Few traders (&lt;100 unique PAN, 30 days)</t>
        </is>
      </c>
      <c r="BE2176" s="94" t="n"/>
      <c r="BF2176" s="92">
        <f>IF(R2176*100000&gt;=Settings!$B$5,"Y","N")</f>
        <v/>
      </c>
      <c r="BG2176" s="91">
        <f>IF(F2176&gt;Settings!$B$6,"Y","N")</f>
        <v/>
      </c>
      <c r="BH2176" s="97" t="n">
        <v>-20.29</v>
      </c>
      <c r="BI2176" s="96" t="n">
        <v>2.43</v>
      </c>
      <c r="BJ2176" s="96" t="n">
        <v>-5.96</v>
      </c>
      <c r="BK2176" s="96" t="n">
        <v>1.29</v>
      </c>
      <c r="BL2176" s="96" t="n"/>
      <c r="BM2176" s="96" t="n"/>
      <c r="BN2176" s="97" t="n">
        <v>-1.44</v>
      </c>
      <c r="BO2176" s="96" t="n">
        <v>-2.18</v>
      </c>
      <c r="BP2176" s="96" t="n">
        <v>-1.44</v>
      </c>
      <c r="BQ2176" s="96" t="n"/>
      <c r="BR2176" s="91" t="n"/>
      <c r="BS2176" s="91" t="inlineStr">
        <is>
          <t>None</t>
        </is>
      </c>
      <c r="BT2176" s="96" t="n">
        <v>45.5</v>
      </c>
      <c r="BU2176" s="91" t="n"/>
      <c r="BV2176" s="99">
        <f>IF(OR(BF2176&lt;&gt;"Y",BG2176&lt;&gt;"Y"),"",(AND(ISNUMBER(BQ2176),BQ2176&gt;0))+(BR2176="Stacked up")+(AND(ISNUMBER(BH2176),BH2176&gt;=-Settings!$B$17))+(AND(ISNUMBER(BK2176),ISNUMBER(BM2176),BK2176&gt;0,BM2176&gt;0))+(AND(ISNUMBER(AQ2176),AQ2176&gt;=Settings!$B$18))+(AND(ISNUMBER(BT2176),BT2176&gt;=Settings!$B$19,BT2176&lt;=Settings!$B$20))+(AND(ISNUMBER(AS2176),AS2176&gt;0))+(AND(ISNUMBER(T2176),ISNUMBER(M2176),T2176&gt;=Settings!$B$21,M2176&gt;0))+(AND(ISNUMBER(AD2176),ISNUMBER(M2176),AD2176&gt;=Settings!$B$22,M2176&gt;0))+(AY2176&gt;=1))</f>
        <v/>
      </c>
      <c r="BW2176" s="91">
        <f>IF(OR(AY2176=0,BF2176&lt;&gt;"Y",BG2176&lt;&gt;"Y"),"",1+SUMPRODUCT(($A$6:$A$2604=A2176)*($AY$6:$AY$2604&gt;0)*($BF$6:$BF$2604="Y")*($BG$6:$BG$2604="Y")*(($AY$6:$AY$2604&gt;AY2176)+($AY$6:$AY$2604=AY2176)*($AD$6:$AD$2604&gt;AD2176))))</f>
        <v/>
      </c>
    </row>
    <row r="2177" ht="23.85" customHeight="1" s="55">
      <c r="A2177" s="90" t="n">
        <v>46296</v>
      </c>
      <c r="B2177" s="91" t="inlineStr">
        <is>
          <t>BROOKS</t>
        </is>
      </c>
      <c r="C2177" s="91" t="inlineStr">
        <is>
          <t>INE650L01011</t>
        </is>
      </c>
      <c r="D2177" s="91" t="n"/>
      <c r="E2177" s="91" t="inlineStr">
        <is>
          <t>None</t>
        </is>
      </c>
      <c r="F2177" s="93" t="n">
        <v>161</v>
      </c>
      <c r="G2177" s="92" t="inlineStr">
        <is>
          <t>N</t>
        </is>
      </c>
      <c r="H2177" s="94" t="n"/>
      <c r="I2177" s="91" t="inlineStr">
        <is>
          <t>N</t>
        </is>
      </c>
      <c r="J2177" s="92">
        <f>IF(K2177="","N","Y")</f>
        <v/>
      </c>
      <c r="K2177" s="94">
        <f>_xlfn.TEXTJOIN("; ",TRUE,IF(P2177="52-wk low","52-wk low",""),IF(AND(AD2177&gt;=Settings!$B$12,M2177&lt;0),"Distribution",""),IF(AND(AJ2177="Y",M2177&lt;0,AK2177&lt;-Settings!$B$13),"Long unwinding",""),IF(AND(AJ2177="Y",M2177&lt;0,AK2177&gt;Settings!$B$13),"Short buildup",""))</f>
        <v/>
      </c>
      <c r="L2177" s="95" t="n">
        <v>54.8</v>
      </c>
      <c r="M2177" s="96" t="n">
        <v>-1.79</v>
      </c>
      <c r="N2177" s="93" t="n">
        <v>1526</v>
      </c>
      <c r="O2177" s="91" t="inlineStr">
        <is>
          <t>None</t>
        </is>
      </c>
      <c r="P2177" s="91" t="inlineStr">
        <is>
          <t>None</t>
        </is>
      </c>
      <c r="Q2177" s="97" t="n">
        <v>0.34</v>
      </c>
      <c r="R2177" s="96" t="n">
        <v>0.41</v>
      </c>
      <c r="S2177" s="96" t="n">
        <v>0.84</v>
      </c>
      <c r="T2177" s="96" t="n">
        <v>1.14</v>
      </c>
      <c r="U2177" s="96" t="n">
        <v>0.87</v>
      </c>
      <c r="V2177" s="103" t="n">
        <v>1.08</v>
      </c>
      <c r="W2177" s="102" t="n">
        <v>7</v>
      </c>
      <c r="X2177" s="93" t="n"/>
      <c r="Y2177" s="91" t="inlineStr">
        <is>
          <t>None</t>
        </is>
      </c>
      <c r="Z2177" s="99" t="n">
        <v>71.7</v>
      </c>
      <c r="AA2177" s="96" t="n">
        <v>1.1</v>
      </c>
      <c r="AB2177" s="96" t="n">
        <v>1.1</v>
      </c>
      <c r="AC2177" s="96" t="n"/>
      <c r="AD2177" s="96" t="n"/>
      <c r="AE2177" s="96" t="n"/>
      <c r="AF2177" s="103" t="n"/>
      <c r="AG2177" s="91" t="inlineStr">
        <is>
          <t>No delivery data</t>
        </is>
      </c>
      <c r="AH2177" s="100" t="n">
        <v>0</v>
      </c>
      <c r="AI2177" s="101" t="n">
        <v>0</v>
      </c>
      <c r="AJ2177" s="92" t="inlineStr">
        <is>
          <t>N</t>
        </is>
      </c>
      <c r="AK2177" s="96" t="n"/>
      <c r="AL2177" s="91" t="inlineStr">
        <is>
          <t>n/a</t>
        </is>
      </c>
      <c r="AM2177" s="93" t="n"/>
      <c r="AN2177" s="92" t="inlineStr">
        <is>
          <t>None</t>
        </is>
      </c>
      <c r="AO2177" s="102" t="n">
        <v>0</v>
      </c>
      <c r="AP2177" s="103" t="n">
        <v>0.7</v>
      </c>
      <c r="AQ2177" s="102" t="n">
        <v>37</v>
      </c>
      <c r="AR2177" s="91" t="inlineStr">
        <is>
          <t>N</t>
        </is>
      </c>
      <c r="AS2177" s="104" t="n"/>
      <c r="AT2177" s="92">
        <f>IF(AND(P2177="52-wk high",T2177&gt;=Settings!$B$7),"Y","N")</f>
        <v/>
      </c>
      <c r="AU2177" s="91">
        <f>IF(AND(AD2177&gt;=Settings!$B$8,M2177&gt;0),"Y","N")</f>
        <v/>
      </c>
      <c r="AV2177" s="91">
        <f>IF(OR(AH2177&gt;Settings!$B$9,AI2177&gt;Settings!$B$9),"Y","N")</f>
        <v/>
      </c>
      <c r="AW2177" s="91">
        <f>IF(AJ2177&lt;&gt;"Y","n/a",IF(AND(M2177&gt;0,AK2177&gt;Settings!$B$10),"Y","N"))</f>
        <v/>
      </c>
      <c r="AX2177" s="91">
        <f>IF(AO2177&gt;=Settings!$B$11,"Y","N")</f>
        <v/>
      </c>
      <c r="AY2177" s="99">
        <f>(AT2177="Y")+(AU2177="Y")+(AV2177="Y")+(AW2177="Y")+(AX2177="Y")</f>
        <v/>
      </c>
      <c r="AZ2177" s="94">
        <f>IF(AY2177=0,"None",_xlfn.TEXTJOIN(", ",TRUE(),IF(AT2177="Y","Breakout",""),IF(AU2177="Y","Accumulation",""),IF(AV2177="Y","Institutional buying",""),IF(AW2177="Y","Long buildup",""),IF(AX2177="Y","Momentum leader","")))</f>
        <v/>
      </c>
      <c r="BA2177" s="94">
        <f>IF(BW2177="","","Passes "&amp;AY2177&amp;" of 5 buy-side scans"&amp;IF(G2177="Y","; RED FLAG: filter out using Red flag column",""))</f>
        <v/>
      </c>
      <c r="BB2177" s="91" t="inlineStr">
        <is>
          <t>None</t>
        </is>
      </c>
      <c r="BC2177" s="92" t="inlineStr">
        <is>
          <t>Y</t>
        </is>
      </c>
      <c r="BD2177" s="94" t="inlineStr">
        <is>
          <t>High-low range &gt;200% in 365 days; High-low range &gt;150% in 12 months</t>
        </is>
      </c>
      <c r="BE2177" s="94" t="n"/>
      <c r="BF2177" s="92">
        <f>IF(R2177*100000&gt;=Settings!$B$5,"Y","N")</f>
        <v/>
      </c>
      <c r="BG2177" s="91">
        <f>IF(F2177&gt;Settings!$B$6,"Y","N")</f>
        <v/>
      </c>
      <c r="BH2177" s="97" t="n">
        <v>-60.63</v>
      </c>
      <c r="BI2177" s="96" t="n">
        <v>-7.74</v>
      </c>
      <c r="BJ2177" s="96" t="n">
        <v>-17.56</v>
      </c>
      <c r="BK2177" s="96" t="n">
        <v>-24.2</v>
      </c>
      <c r="BL2177" s="96" t="n">
        <v>23.06</v>
      </c>
      <c r="BM2177" s="96" t="n">
        <v>-58.41</v>
      </c>
      <c r="BN2177" s="97" t="n">
        <v>-8.48</v>
      </c>
      <c r="BO2177" s="96" t="n">
        <v>-11.61</v>
      </c>
      <c r="BP2177" s="96" t="n">
        <v>-14.53</v>
      </c>
      <c r="BQ2177" s="96" t="n">
        <v>-25.07</v>
      </c>
      <c r="BR2177" s="91" t="inlineStr">
        <is>
          <t>Stacked down</t>
        </is>
      </c>
      <c r="BS2177" s="91" t="inlineStr">
        <is>
          <t>None</t>
        </is>
      </c>
      <c r="BT2177" s="96" t="n">
        <v>26</v>
      </c>
      <c r="BU2177" s="91" t="inlineStr">
        <is>
          <t>N</t>
        </is>
      </c>
      <c r="BV2177" s="99">
        <f>IF(OR(BF2177&lt;&gt;"Y",BG2177&lt;&gt;"Y"),"",(AND(ISNUMBER(BQ2177),BQ2177&gt;0))+(BR2177="Stacked up")+(AND(ISNUMBER(BH2177),BH2177&gt;=-Settings!$B$17))+(AND(ISNUMBER(BK2177),ISNUMBER(BM2177),BK2177&gt;0,BM2177&gt;0))+(AND(ISNUMBER(AQ2177),AQ2177&gt;=Settings!$B$18))+(AND(ISNUMBER(BT2177),BT2177&gt;=Settings!$B$19,BT2177&lt;=Settings!$B$20))+(AND(ISNUMBER(AS2177),AS2177&gt;0))+(AND(ISNUMBER(T2177),ISNUMBER(M2177),T2177&gt;=Settings!$B$21,M2177&gt;0))+(AND(ISNUMBER(AD2177),ISNUMBER(M2177),AD2177&gt;=Settings!$B$22,M2177&gt;0))+(AY2177&gt;=1))</f>
        <v/>
      </c>
      <c r="BW2177" s="91">
        <f>IF(OR(AY2177=0,BF2177&lt;&gt;"Y",BG2177&lt;&gt;"Y"),"",1+SUMPRODUCT(($A$6:$A$2604=A2177)*($AY$6:$AY$2604&gt;0)*($BF$6:$BF$2604="Y")*($BG$6:$BG$2604="Y")*(($AY$6:$AY$2604&gt;AY2177)+($AY$6:$AY$2604=AY2177)*($AD$6:$AD$2604&gt;AD2177))))</f>
        <v/>
      </c>
    </row>
    <row r="2178" ht="23.85" customHeight="1" s="55">
      <c r="A2178" s="90" t="n">
        <v>46296</v>
      </c>
      <c r="B2178" s="91" t="inlineStr">
        <is>
          <t>SURYALA</t>
        </is>
      </c>
      <c r="C2178" s="91" t="inlineStr">
        <is>
          <t>INE132C01027</t>
        </is>
      </c>
      <c r="D2178" s="91" t="n"/>
      <c r="E2178" s="91" t="inlineStr">
        <is>
          <t>None</t>
        </is>
      </c>
      <c r="F2178" s="93" t="n">
        <v>161</v>
      </c>
      <c r="G2178" s="92" t="inlineStr">
        <is>
          <t>N</t>
        </is>
      </c>
      <c r="H2178" s="94" t="n"/>
      <c r="I2178" s="91" t="inlineStr">
        <is>
          <t>N</t>
        </is>
      </c>
      <c r="J2178" s="92">
        <f>IF(K2178="","N","Y")</f>
        <v/>
      </c>
      <c r="K2178" s="94">
        <f>_xlfn.TEXTJOIN("; ",TRUE,IF(P2178="52-wk low","52-wk low",""),IF(AND(AD2178&gt;=Settings!$B$12,M2178&lt;0),"Distribution",""),IF(AND(AJ2178="Y",M2178&lt;0,AK2178&lt;-Settings!$B$13),"Long unwinding",""),IF(AND(AJ2178="Y",M2178&lt;0,AK2178&gt;Settings!$B$13),"Short buildup",""))</f>
        <v/>
      </c>
      <c r="L2178" s="95" t="n">
        <v>377.5</v>
      </c>
      <c r="M2178" s="96" t="n">
        <v>0.13</v>
      </c>
      <c r="N2178" s="93" t="n">
        <v>541</v>
      </c>
      <c r="O2178" s="91" t="inlineStr">
        <is>
          <t>None</t>
        </is>
      </c>
      <c r="P2178" s="91" t="inlineStr">
        <is>
          <t>None</t>
        </is>
      </c>
      <c r="Q2178" s="97" t="n">
        <v>0.01</v>
      </c>
      <c r="R2178" s="96" t="n">
        <v>0.01</v>
      </c>
      <c r="S2178" s="96" t="n">
        <v>0.78</v>
      </c>
      <c r="T2178" s="96" t="n">
        <v>0.43</v>
      </c>
      <c r="U2178" s="96" t="n">
        <v>0.33</v>
      </c>
      <c r="V2178" s="103" t="n">
        <v>0.38</v>
      </c>
      <c r="W2178" s="102" t="n"/>
      <c r="X2178" s="93" t="n"/>
      <c r="Y2178" s="91" t="inlineStr">
        <is>
          <t>None</t>
        </is>
      </c>
      <c r="Z2178" s="99" t="n">
        <v>78.64</v>
      </c>
      <c r="AA2178" s="96" t="n">
        <v>0.92</v>
      </c>
      <c r="AB2178" s="96" t="n">
        <v>0.92</v>
      </c>
      <c r="AC2178" s="96" t="n">
        <v>0.6899999999999999</v>
      </c>
      <c r="AD2178" s="96" t="n">
        <v>0.39</v>
      </c>
      <c r="AE2178" s="96" t="n">
        <v>0.34</v>
      </c>
      <c r="AF2178" s="103" t="n">
        <v>1.16</v>
      </c>
      <c r="AG2178" s="91" t="inlineStr">
        <is>
          <t>Normal</t>
        </is>
      </c>
      <c r="AH2178" s="100" t="n">
        <v>0</v>
      </c>
      <c r="AI2178" s="101" t="n">
        <v>0</v>
      </c>
      <c r="AJ2178" s="92" t="inlineStr">
        <is>
          <t>N</t>
        </is>
      </c>
      <c r="AK2178" s="96" t="n"/>
      <c r="AL2178" s="91" t="inlineStr">
        <is>
          <t>n/a</t>
        </is>
      </c>
      <c r="AM2178" s="93" t="n"/>
      <c r="AN2178" s="92" t="inlineStr">
        <is>
          <t>None</t>
        </is>
      </c>
      <c r="AO2178" s="102" t="n">
        <v>0</v>
      </c>
      <c r="AP2178" s="103" t="n"/>
      <c r="AQ2178" s="102" t="n"/>
      <c r="AR2178" s="91" t="inlineStr">
        <is>
          <t>N</t>
        </is>
      </c>
      <c r="AS2178" s="104" t="n"/>
      <c r="AT2178" s="92">
        <f>IF(AND(P2178="52-wk high",T2178&gt;=Settings!$B$7),"Y","N")</f>
        <v/>
      </c>
      <c r="AU2178" s="91">
        <f>IF(AND(AD2178&gt;=Settings!$B$8,M2178&gt;0),"Y","N")</f>
        <v/>
      </c>
      <c r="AV2178" s="91">
        <f>IF(OR(AH2178&gt;Settings!$B$9,AI2178&gt;Settings!$B$9),"Y","N")</f>
        <v/>
      </c>
      <c r="AW2178" s="91">
        <f>IF(AJ2178&lt;&gt;"Y","n/a",IF(AND(M2178&gt;0,AK2178&gt;Settings!$B$10),"Y","N"))</f>
        <v/>
      </c>
      <c r="AX2178" s="91">
        <f>IF(AO2178&gt;=Settings!$B$11,"Y","N")</f>
        <v/>
      </c>
      <c r="AY2178" s="99">
        <f>(AT2178="Y")+(AU2178="Y")+(AV2178="Y")+(AW2178="Y")+(AX2178="Y")</f>
        <v/>
      </c>
      <c r="AZ2178" s="94">
        <f>IF(AY2178=0,"None",_xlfn.TEXTJOIN(", ",TRUE(),IF(AT2178="Y","Breakout",""),IF(AU2178="Y","Accumulation",""),IF(AV2178="Y","Institutional buying",""),IF(AW2178="Y","Long buildup",""),IF(AX2178="Y","Momentum leader","")))</f>
        <v/>
      </c>
      <c r="BA2178" s="94">
        <f>IF(BW2178="","","Passes "&amp;AY2178&amp;" of 5 buy-side scans"&amp;IF(G2178="Y","; RED FLAG: filter out using Red flag column",""))</f>
        <v/>
      </c>
      <c r="BB2178" s="91" t="inlineStr">
        <is>
          <t>None</t>
        </is>
      </c>
      <c r="BC2178" s="92" t="inlineStr">
        <is>
          <t>Y</t>
        </is>
      </c>
      <c r="BD2178" s="94" t="inlineStr">
        <is>
          <t>Few traders (&lt;100 unique PAN, 30 days)</t>
        </is>
      </c>
      <c r="BE2178" s="94" t="n"/>
      <c r="BF2178" s="92">
        <f>IF(R2178*100000&gt;=Settings!$B$5,"Y","N")</f>
        <v/>
      </c>
      <c r="BG2178" s="91">
        <f>IF(F2178&gt;Settings!$B$6,"Y","N")</f>
        <v/>
      </c>
      <c r="BH2178" s="97" t="n">
        <v>-25.69</v>
      </c>
      <c r="BI2178" s="96" t="n">
        <v>-3.22</v>
      </c>
      <c r="BJ2178" s="96" t="n">
        <v>-2.45</v>
      </c>
      <c r="BK2178" s="96" t="n">
        <v>-15.51</v>
      </c>
      <c r="BL2178" s="96" t="n"/>
      <c r="BM2178" s="96" t="n"/>
      <c r="BN2178" s="97" t="n">
        <v>-3.08</v>
      </c>
      <c r="BO2178" s="96" t="n">
        <v>-4.98</v>
      </c>
      <c r="BP2178" s="96" t="n">
        <v>-5.27</v>
      </c>
      <c r="BQ2178" s="96" t="n"/>
      <c r="BR2178" s="91" t="n"/>
      <c r="BS2178" s="91" t="inlineStr">
        <is>
          <t>None</t>
        </is>
      </c>
      <c r="BT2178" s="96" t="n">
        <v>38.8</v>
      </c>
      <c r="BU2178" s="91" t="n"/>
      <c r="BV2178" s="99">
        <f>IF(OR(BF2178&lt;&gt;"Y",BG2178&lt;&gt;"Y"),"",(AND(ISNUMBER(BQ2178),BQ2178&gt;0))+(BR2178="Stacked up")+(AND(ISNUMBER(BH2178),BH2178&gt;=-Settings!$B$17))+(AND(ISNUMBER(BK2178),ISNUMBER(BM2178),BK2178&gt;0,BM2178&gt;0))+(AND(ISNUMBER(AQ2178),AQ2178&gt;=Settings!$B$18))+(AND(ISNUMBER(BT2178),BT2178&gt;=Settings!$B$19,BT2178&lt;=Settings!$B$20))+(AND(ISNUMBER(AS2178),AS2178&gt;0))+(AND(ISNUMBER(T2178),ISNUMBER(M2178),T2178&gt;=Settings!$B$21,M2178&gt;0))+(AND(ISNUMBER(AD2178),ISNUMBER(M2178),AD2178&gt;=Settings!$B$22,M2178&gt;0))+(AY2178&gt;=1))</f>
        <v/>
      </c>
      <c r="BW2178" s="91">
        <f>IF(OR(AY2178=0,BF2178&lt;&gt;"Y",BG2178&lt;&gt;"Y"),"",1+SUMPRODUCT(($A$6:$A$2604=A2178)*($AY$6:$AY$2604&gt;0)*($BF$6:$BF$2604="Y")*($BG$6:$BG$2604="Y")*(($AY$6:$AY$2604&gt;AY2178)+($AY$6:$AY$2604=AY2178)*($AD$6:$AD$2604&gt;AD2178))))</f>
        <v/>
      </c>
    </row>
    <row r="2179" ht="23.85" customHeight="1" s="55">
      <c r="A2179" s="90" t="n">
        <v>46296</v>
      </c>
      <c r="B2179" s="91" t="inlineStr">
        <is>
          <t>BAIDFIN</t>
        </is>
      </c>
      <c r="C2179" s="91" t="inlineStr">
        <is>
          <t>INE020D01022</t>
        </is>
      </c>
      <c r="D2179" s="91" t="n"/>
      <c r="E2179" s="91" t="inlineStr">
        <is>
          <t>None</t>
        </is>
      </c>
      <c r="F2179" s="93" t="n">
        <v>160</v>
      </c>
      <c r="G2179" s="92" t="inlineStr">
        <is>
          <t>N</t>
        </is>
      </c>
      <c r="H2179" s="94" t="n"/>
      <c r="I2179" s="91" t="inlineStr">
        <is>
          <t>N</t>
        </is>
      </c>
      <c r="J2179" s="92">
        <f>IF(K2179="","N","Y")</f>
        <v/>
      </c>
      <c r="K2179" s="94">
        <f>_xlfn.TEXTJOIN("; ",TRUE,IF(P2179="52-wk low","52-wk low",""),IF(AND(AD2179&gt;=Settings!$B$12,M2179&lt;0),"Distribution",""),IF(AND(AJ2179="Y",M2179&lt;0,AK2179&lt;-Settings!$B$13),"Long unwinding",""),IF(AND(AJ2179="Y",M2179&lt;0,AK2179&gt;Settings!$B$13),"Short buildup",""))</f>
        <v/>
      </c>
      <c r="L2179" s="95" t="n">
        <v>10.31</v>
      </c>
      <c r="M2179" s="96" t="n">
        <v>-0.67</v>
      </c>
      <c r="N2179" s="93" t="n">
        <v>865</v>
      </c>
      <c r="O2179" s="91" t="inlineStr">
        <is>
          <t>None</t>
        </is>
      </c>
      <c r="P2179" s="91" t="inlineStr">
        <is>
          <t>None</t>
        </is>
      </c>
      <c r="Q2179" s="97" t="n">
        <v>0.42</v>
      </c>
      <c r="R2179" s="96" t="n">
        <v>1.76</v>
      </c>
      <c r="S2179" s="96" t="n">
        <v>0.24</v>
      </c>
      <c r="T2179" s="96" t="n">
        <v>0.4</v>
      </c>
      <c r="U2179" s="96" t="n">
        <v>0.41</v>
      </c>
      <c r="V2179" s="103" t="n">
        <v>1.72</v>
      </c>
      <c r="W2179" s="102" t="n">
        <v>7</v>
      </c>
      <c r="X2179" s="93" t="n"/>
      <c r="Y2179" s="91" t="inlineStr">
        <is>
          <t>None</t>
        </is>
      </c>
      <c r="Z2179" s="99" t="n">
        <v>81.89</v>
      </c>
      <c r="AA2179" s="96" t="n">
        <v>1.12</v>
      </c>
      <c r="AB2179" s="96" t="n">
        <v>1.07</v>
      </c>
      <c r="AC2179" s="96" t="n">
        <v>0.3</v>
      </c>
      <c r="AD2179" s="96" t="n">
        <v>0.47</v>
      </c>
      <c r="AE2179" s="96" t="n">
        <v>0.47</v>
      </c>
      <c r="AF2179" s="103" t="n">
        <v>0.93</v>
      </c>
      <c r="AG2179" s="91" t="inlineStr">
        <is>
          <t>Drying up</t>
        </is>
      </c>
      <c r="AH2179" s="100" t="n">
        <v>0</v>
      </c>
      <c r="AI2179" s="101" t="n">
        <v>0</v>
      </c>
      <c r="AJ2179" s="92" t="inlineStr">
        <is>
          <t>N</t>
        </is>
      </c>
      <c r="AK2179" s="96" t="n"/>
      <c r="AL2179" s="91" t="inlineStr">
        <is>
          <t>n/a</t>
        </is>
      </c>
      <c r="AM2179" s="93" t="n"/>
      <c r="AN2179" s="92" t="inlineStr">
        <is>
          <t>None</t>
        </is>
      </c>
      <c r="AO2179" s="102" t="n">
        <v>0</v>
      </c>
      <c r="AP2179" s="103" t="n">
        <v>0.79</v>
      </c>
      <c r="AQ2179" s="102" t="n">
        <v>49</v>
      </c>
      <c r="AR2179" s="91" t="inlineStr">
        <is>
          <t>N</t>
        </is>
      </c>
      <c r="AS2179" s="104" t="n"/>
      <c r="AT2179" s="92">
        <f>IF(AND(P2179="52-wk high",T2179&gt;=Settings!$B$7),"Y","N")</f>
        <v/>
      </c>
      <c r="AU2179" s="91">
        <f>IF(AND(AD2179&gt;=Settings!$B$8,M2179&gt;0),"Y","N")</f>
        <v/>
      </c>
      <c r="AV2179" s="91">
        <f>IF(OR(AH2179&gt;Settings!$B$9,AI2179&gt;Settings!$B$9),"Y","N")</f>
        <v/>
      </c>
      <c r="AW2179" s="91">
        <f>IF(AJ2179&lt;&gt;"Y","n/a",IF(AND(M2179&gt;0,AK2179&gt;Settings!$B$10),"Y","N"))</f>
        <v/>
      </c>
      <c r="AX2179" s="91">
        <f>IF(AO2179&gt;=Settings!$B$11,"Y","N")</f>
        <v/>
      </c>
      <c r="AY2179" s="99">
        <f>(AT2179="Y")+(AU2179="Y")+(AV2179="Y")+(AW2179="Y")+(AX2179="Y")</f>
        <v/>
      </c>
      <c r="AZ2179" s="94">
        <f>IF(AY2179=0,"None",_xlfn.TEXTJOIN(", ",TRUE(),IF(AT2179="Y","Breakout",""),IF(AU2179="Y","Accumulation",""),IF(AV2179="Y","Institutional buying",""),IF(AW2179="Y","Long buildup",""),IF(AX2179="Y","Momentum leader","")))</f>
        <v/>
      </c>
      <c r="BA2179" s="94">
        <f>IF(BW2179="","","Passes "&amp;AY2179&amp;" of 5 buy-side scans"&amp;IF(G2179="Y","; RED FLAG: filter out using Red flag column",""))</f>
        <v/>
      </c>
      <c r="BB2179" s="91" t="inlineStr">
        <is>
          <t>None</t>
        </is>
      </c>
      <c r="BC2179" s="92" t="inlineStr">
        <is>
          <t>N</t>
        </is>
      </c>
      <c r="BD2179" s="94" t="n"/>
      <c r="BE2179" s="94" t="n"/>
      <c r="BF2179" s="92">
        <f>IF(R2179*100000&gt;=Settings!$B$5,"Y","N")</f>
        <v/>
      </c>
      <c r="BG2179" s="91">
        <f>IF(F2179&gt;Settings!$B$6,"Y","N")</f>
        <v/>
      </c>
      <c r="BH2179" s="97" t="n">
        <v>-20.57</v>
      </c>
      <c r="BI2179" s="96" t="n">
        <v>-1.34</v>
      </c>
      <c r="BJ2179" s="96" t="n">
        <v>1.58</v>
      </c>
      <c r="BK2179" s="96" t="n">
        <v>2.59</v>
      </c>
      <c r="BL2179" s="96" t="n">
        <v>1.58</v>
      </c>
      <c r="BM2179" s="96" t="n">
        <v>-5.76</v>
      </c>
      <c r="BN2179" s="97" t="n">
        <v>-2.2</v>
      </c>
      <c r="BO2179" s="96" t="n">
        <v>-0.86</v>
      </c>
      <c r="BP2179" s="96" t="n">
        <v>-0.83</v>
      </c>
      <c r="BQ2179" s="96" t="n">
        <v>-2.11</v>
      </c>
      <c r="BR2179" s="91" t="inlineStr">
        <is>
          <t>Mixed</t>
        </is>
      </c>
      <c r="BS2179" s="91" t="inlineStr">
        <is>
          <t>None</t>
        </is>
      </c>
      <c r="BT2179" s="96" t="n">
        <v>42.6</v>
      </c>
      <c r="BU2179" s="91" t="inlineStr">
        <is>
          <t>N</t>
        </is>
      </c>
      <c r="BV2179" s="99">
        <f>IF(OR(BF2179&lt;&gt;"Y",BG2179&lt;&gt;"Y"),"",(AND(ISNUMBER(BQ2179),BQ2179&gt;0))+(BR2179="Stacked up")+(AND(ISNUMBER(BH2179),BH2179&gt;=-Settings!$B$17))+(AND(ISNUMBER(BK2179),ISNUMBER(BM2179),BK2179&gt;0,BM2179&gt;0))+(AND(ISNUMBER(AQ2179),AQ2179&gt;=Settings!$B$18))+(AND(ISNUMBER(BT2179),BT2179&gt;=Settings!$B$19,BT2179&lt;=Settings!$B$20))+(AND(ISNUMBER(AS2179),AS2179&gt;0))+(AND(ISNUMBER(T2179),ISNUMBER(M2179),T2179&gt;=Settings!$B$21,M2179&gt;0))+(AND(ISNUMBER(AD2179),ISNUMBER(M2179),AD2179&gt;=Settings!$B$22,M2179&gt;0))+(AY2179&gt;=1))</f>
        <v/>
      </c>
      <c r="BW2179" s="91">
        <f>IF(OR(AY2179=0,BF2179&lt;&gt;"Y",BG2179&lt;&gt;"Y"),"",1+SUMPRODUCT(($A$6:$A$2604=A2179)*($AY$6:$AY$2604&gt;0)*($BF$6:$BF$2604="Y")*($BG$6:$BG$2604="Y")*(($AY$6:$AY$2604&gt;AY2179)+($AY$6:$AY$2604=AY2179)*($AD$6:$AD$2604&gt;AD2179))))</f>
        <v/>
      </c>
    </row>
    <row r="2180" ht="23.85" customHeight="1" s="55">
      <c r="A2180" s="90" t="n">
        <v>46296</v>
      </c>
      <c r="B2180" s="91" t="inlineStr">
        <is>
          <t>ISFT</t>
        </is>
      </c>
      <c r="C2180" s="91" t="inlineStr">
        <is>
          <t>INE566K01011</t>
        </is>
      </c>
      <c r="D2180" s="91" t="n"/>
      <c r="E2180" s="91" t="inlineStr">
        <is>
          <t>None</t>
        </is>
      </c>
      <c r="F2180" s="93" t="n">
        <v>160</v>
      </c>
      <c r="G2180" s="92" t="inlineStr">
        <is>
          <t>Y</t>
        </is>
      </c>
      <c r="H2180" s="94" t="inlineStr">
        <is>
          <t>ESM Stage 1; T2T (BE series)</t>
        </is>
      </c>
      <c r="I2180" s="91" t="inlineStr">
        <is>
          <t>Y</t>
        </is>
      </c>
      <c r="J2180" s="92">
        <f>IF(K2180="","N","Y")</f>
        <v/>
      </c>
      <c r="K2180" s="94">
        <f>_xlfn.TEXTJOIN("; ",TRUE,IF(P2180="52-wk low","52-wk low",""),IF(AND(AD2180&gt;=Settings!$B$12,M2180&lt;0),"Distribution",""),IF(AND(AJ2180="Y",M2180&lt;0,AK2180&lt;-Settings!$B$13),"Long unwinding",""),IF(AND(AJ2180="Y",M2180&lt;0,AK2180&gt;Settings!$B$13),"Short buildup",""))</f>
        <v/>
      </c>
      <c r="L2180" s="95" t="n">
        <v>97.91</v>
      </c>
      <c r="M2180" s="96" t="n">
        <v>2.14</v>
      </c>
      <c r="N2180" s="93" t="n">
        <v>176</v>
      </c>
      <c r="O2180" s="91" t="inlineStr">
        <is>
          <t>None</t>
        </is>
      </c>
      <c r="P2180" s="91" t="inlineStr">
        <is>
          <t>None</t>
        </is>
      </c>
      <c r="Q2180" s="97" t="n">
        <v>0.2</v>
      </c>
      <c r="R2180" s="96" t="n">
        <v>1.57</v>
      </c>
      <c r="S2180" s="96" t="n">
        <v>0.13</v>
      </c>
      <c r="T2180" s="96" t="n">
        <v>0.19</v>
      </c>
      <c r="U2180" s="96" t="n">
        <v>0.33</v>
      </c>
      <c r="V2180" s="103" t="n">
        <v>2.6</v>
      </c>
      <c r="W2180" s="102" t="n">
        <v>13</v>
      </c>
      <c r="X2180" s="93" t="n"/>
      <c r="Y2180" s="91" t="inlineStr">
        <is>
          <t>None</t>
        </is>
      </c>
      <c r="Z2180" s="99" t="n"/>
      <c r="AA2180" s="96" t="n"/>
      <c r="AB2180" s="96" t="n"/>
      <c r="AC2180" s="96" t="n"/>
      <c r="AD2180" s="96" t="n"/>
      <c r="AE2180" s="96" t="n"/>
      <c r="AF2180" s="103" t="n">
        <v>0.67</v>
      </c>
      <c r="AG2180" s="91" t="inlineStr">
        <is>
          <t>Drying up</t>
        </is>
      </c>
      <c r="AH2180" s="100" t="n">
        <v>0</v>
      </c>
      <c r="AI2180" s="101" t="n">
        <v>0</v>
      </c>
      <c r="AJ2180" s="92" t="inlineStr">
        <is>
          <t>N</t>
        </is>
      </c>
      <c r="AK2180" s="96" t="n"/>
      <c r="AL2180" s="91" t="inlineStr">
        <is>
          <t>n/a</t>
        </is>
      </c>
      <c r="AM2180" s="93" t="n"/>
      <c r="AN2180" s="92" t="inlineStr">
        <is>
          <t>None</t>
        </is>
      </c>
      <c r="AO2180" s="102" t="n">
        <v>0</v>
      </c>
      <c r="AP2180" s="103" t="n">
        <v>1.47</v>
      </c>
      <c r="AQ2180" s="102" t="n">
        <v>78</v>
      </c>
      <c r="AR2180" s="91" t="inlineStr">
        <is>
          <t>N</t>
        </is>
      </c>
      <c r="AS2180" s="104" t="n"/>
      <c r="AT2180" s="92">
        <f>IF(AND(P2180="52-wk high",T2180&gt;=Settings!$B$7),"Y","N")</f>
        <v/>
      </c>
      <c r="AU2180" s="91">
        <f>IF(AND(AD2180&gt;=Settings!$B$8,M2180&gt;0),"Y","N")</f>
        <v/>
      </c>
      <c r="AV2180" s="91">
        <f>IF(OR(AH2180&gt;Settings!$B$9,AI2180&gt;Settings!$B$9),"Y","N")</f>
        <v/>
      </c>
      <c r="AW2180" s="91">
        <f>IF(AJ2180&lt;&gt;"Y","n/a",IF(AND(M2180&gt;0,AK2180&gt;Settings!$B$10),"Y","N"))</f>
        <v/>
      </c>
      <c r="AX2180" s="91">
        <f>IF(AO2180&gt;=Settings!$B$11,"Y","N")</f>
        <v/>
      </c>
      <c r="AY2180" s="99">
        <f>(AT2180="Y")+(AU2180="Y")+(AV2180="Y")+(AW2180="Y")+(AX2180="Y")</f>
        <v/>
      </c>
      <c r="AZ2180" s="94">
        <f>IF(AY2180=0,"None",_xlfn.TEXTJOIN(", ",TRUE(),IF(AT2180="Y","Breakout",""),IF(AU2180="Y","Accumulation",""),IF(AV2180="Y","Institutional buying",""),IF(AW2180="Y","Long buildup",""),IF(AX2180="Y","Momentum leader","")))</f>
        <v/>
      </c>
      <c r="BA2180" s="94">
        <f>IF(BW2180="","","Passes "&amp;AY2180&amp;" of 5 buy-side scans"&amp;IF(G2180="Y","; RED FLAG: filter out using Red flag column",""))</f>
        <v/>
      </c>
      <c r="BB2180" s="91" t="inlineStr">
        <is>
          <t>None</t>
        </is>
      </c>
      <c r="BC2180" s="92" t="inlineStr">
        <is>
          <t>N</t>
        </is>
      </c>
      <c r="BD2180" s="94" t="n"/>
      <c r="BE2180" s="94" t="n"/>
      <c r="BF2180" s="92">
        <f>IF(R2180*100000&gt;=Settings!$B$5,"Y","N")</f>
        <v/>
      </c>
      <c r="BG2180" s="91">
        <f>IF(F2180&gt;Settings!$B$6,"Y","N")</f>
        <v/>
      </c>
      <c r="BH2180" s="97" t="n">
        <v>-14.82</v>
      </c>
      <c r="BI2180" s="96" t="n">
        <v>-4.14</v>
      </c>
      <c r="BJ2180" s="96" t="n">
        <v>5.04</v>
      </c>
      <c r="BK2180" s="96" t="n">
        <v>24.93</v>
      </c>
      <c r="BL2180" s="96" t="n">
        <v>64.39</v>
      </c>
      <c r="BM2180" s="96" t="n">
        <v>-3.4</v>
      </c>
      <c r="BN2180" s="97" t="n">
        <v>4.93</v>
      </c>
      <c r="BO2180" s="96" t="n">
        <v>11.16</v>
      </c>
      <c r="BP2180" s="96" t="n">
        <v>15.35</v>
      </c>
      <c r="BQ2180" s="96" t="n">
        <v>15.09</v>
      </c>
      <c r="BR2180" s="91" t="inlineStr">
        <is>
          <t>Mixed</t>
        </is>
      </c>
      <c r="BS2180" s="91" t="inlineStr">
        <is>
          <t>None</t>
        </is>
      </c>
      <c r="BT2180" s="96" t="n">
        <v>56</v>
      </c>
      <c r="BU2180" s="91" t="inlineStr">
        <is>
          <t>N</t>
        </is>
      </c>
      <c r="BV2180" s="99">
        <f>IF(OR(BF2180&lt;&gt;"Y",BG2180&lt;&gt;"Y"),"",(AND(ISNUMBER(BQ2180),BQ2180&gt;0))+(BR2180="Stacked up")+(AND(ISNUMBER(BH2180),BH2180&gt;=-Settings!$B$17))+(AND(ISNUMBER(BK2180),ISNUMBER(BM2180),BK2180&gt;0,BM2180&gt;0))+(AND(ISNUMBER(AQ2180),AQ2180&gt;=Settings!$B$18))+(AND(ISNUMBER(BT2180),BT2180&gt;=Settings!$B$19,BT2180&lt;=Settings!$B$20))+(AND(ISNUMBER(AS2180),AS2180&gt;0))+(AND(ISNUMBER(T2180),ISNUMBER(M2180),T2180&gt;=Settings!$B$21,M2180&gt;0))+(AND(ISNUMBER(AD2180),ISNUMBER(M2180),AD2180&gt;=Settings!$B$22,M2180&gt;0))+(AY2180&gt;=1))</f>
        <v/>
      </c>
      <c r="BW2180" s="91">
        <f>IF(OR(AY2180=0,BF2180&lt;&gt;"Y",BG2180&lt;&gt;"Y"),"",1+SUMPRODUCT(($A$6:$A$2604=A2180)*($AY$6:$AY$2604&gt;0)*($BF$6:$BF$2604="Y")*($BG$6:$BG$2604="Y")*(($AY$6:$AY$2604&gt;AY2180)+($AY$6:$AY$2604=AY2180)*($AD$6:$AD$2604&gt;AD2180))))</f>
        <v/>
      </c>
    </row>
    <row r="2181" ht="23.85" customHeight="1" s="55">
      <c r="A2181" s="90" t="n">
        <v>46296</v>
      </c>
      <c r="B2181" s="91" t="inlineStr">
        <is>
          <t>WARDINMOBI</t>
        </is>
      </c>
      <c r="C2181" s="91" t="inlineStr">
        <is>
          <t>INE945P01024</t>
        </is>
      </c>
      <c r="D2181" s="91" t="n"/>
      <c r="E2181" s="91" t="inlineStr">
        <is>
          <t>None</t>
        </is>
      </c>
      <c r="F2181" s="93" t="n">
        <v>160</v>
      </c>
      <c r="G2181" s="92" t="inlineStr">
        <is>
          <t>Y</t>
        </is>
      </c>
      <c r="H2181" s="94" t="inlineStr">
        <is>
          <t>BZ/SZ series</t>
        </is>
      </c>
      <c r="I2181" s="91" t="inlineStr">
        <is>
          <t>N</t>
        </is>
      </c>
      <c r="J2181" s="92">
        <f>IF(K2181="","N","Y")</f>
        <v/>
      </c>
      <c r="K2181" s="94">
        <f>_xlfn.TEXTJOIN("; ",TRUE,IF(P2181="52-wk low","52-wk low",""),IF(AND(AD2181&gt;=Settings!$B$12,M2181&lt;0),"Distribution",""),IF(AND(AJ2181="Y",M2181&lt;0,AK2181&lt;-Settings!$B$13),"Long unwinding",""),IF(AND(AJ2181="Y",M2181&lt;0,AK2181&gt;Settings!$B$13),"Short buildup",""))</f>
        <v/>
      </c>
      <c r="L2181" s="95" t="n">
        <v>5.31</v>
      </c>
      <c r="M2181" s="96" t="n">
        <v>-2.57</v>
      </c>
      <c r="N2181" s="93" t="n">
        <v>1926</v>
      </c>
      <c r="O2181" s="91" t="inlineStr">
        <is>
          <t>None</t>
        </is>
      </c>
      <c r="P2181" s="91" t="inlineStr">
        <is>
          <t>None</t>
        </is>
      </c>
      <c r="Q2181" s="97" t="n">
        <v>2.54</v>
      </c>
      <c r="R2181" s="96" t="n">
        <v>2.73</v>
      </c>
      <c r="S2181" s="96" t="n">
        <v>0.9</v>
      </c>
      <c r="T2181" s="96" t="n"/>
      <c r="U2181" s="96" t="n"/>
      <c r="V2181" s="103" t="n"/>
      <c r="W2181" s="102" t="n"/>
      <c r="X2181" s="93" t="n"/>
      <c r="Y2181" s="91" t="inlineStr">
        <is>
          <t>None</t>
        </is>
      </c>
      <c r="Z2181" s="99" t="n">
        <v>76.47</v>
      </c>
      <c r="AA2181" s="96" t="n">
        <v>1.09</v>
      </c>
      <c r="AB2181" s="96" t="n"/>
      <c r="AC2181" s="96" t="n">
        <v>0.99</v>
      </c>
      <c r="AD2181" s="96" t="n"/>
      <c r="AE2181" s="96" t="n"/>
      <c r="AF2181" s="103" t="n"/>
      <c r="AG2181" s="91" t="n"/>
      <c r="AH2181" s="100" t="n">
        <v>0</v>
      </c>
      <c r="AI2181" s="101" t="n">
        <v>0</v>
      </c>
      <c r="AJ2181" s="92" t="inlineStr">
        <is>
          <t>N</t>
        </is>
      </c>
      <c r="AK2181" s="96" t="n"/>
      <c r="AL2181" s="91" t="inlineStr">
        <is>
          <t>n/a</t>
        </is>
      </c>
      <c r="AM2181" s="93" t="n"/>
      <c r="AN2181" s="92" t="inlineStr">
        <is>
          <t>None</t>
        </is>
      </c>
      <c r="AO2181" s="102" t="n">
        <v>0</v>
      </c>
      <c r="AP2181" s="103" t="n"/>
      <c r="AQ2181" s="102" t="n"/>
      <c r="AR2181" s="91" t="inlineStr">
        <is>
          <t>N</t>
        </is>
      </c>
      <c r="AS2181" s="104" t="n"/>
      <c r="AT2181" s="92">
        <f>IF(AND(P2181="52-wk high",T2181&gt;=Settings!$B$7),"Y","N")</f>
        <v/>
      </c>
      <c r="AU2181" s="91">
        <f>IF(AND(AD2181&gt;=Settings!$B$8,M2181&gt;0),"Y","N")</f>
        <v/>
      </c>
      <c r="AV2181" s="91">
        <f>IF(OR(AH2181&gt;Settings!$B$9,AI2181&gt;Settings!$B$9),"Y","N")</f>
        <v/>
      </c>
      <c r="AW2181" s="91">
        <f>IF(AJ2181&lt;&gt;"Y","n/a",IF(AND(M2181&gt;0,AK2181&gt;Settings!$B$10),"Y","N"))</f>
        <v/>
      </c>
      <c r="AX2181" s="91">
        <f>IF(AO2181&gt;=Settings!$B$11,"Y","N")</f>
        <v/>
      </c>
      <c r="AY2181" s="99">
        <f>(AT2181="Y")+(AU2181="Y")+(AV2181="Y")+(AW2181="Y")+(AX2181="Y")</f>
        <v/>
      </c>
      <c r="AZ2181" s="94">
        <f>IF(AY2181=0,"None",_xlfn.TEXTJOIN(", ",TRUE(),IF(AT2181="Y","Breakout",""),IF(AU2181="Y","Accumulation",""),IF(AV2181="Y","Institutional buying",""),IF(AW2181="Y","Long buildup",""),IF(AX2181="Y","Momentum leader","")))</f>
        <v/>
      </c>
      <c r="BA2181" s="94">
        <f>IF(BW2181="","","Passes "&amp;AY2181&amp;" of 5 buy-side scans"&amp;IF(G2181="Y","; RED FLAG: filter out using Red flag column",""))</f>
        <v/>
      </c>
      <c r="BB2181" s="91" t="inlineStr">
        <is>
          <t>None</t>
        </is>
      </c>
      <c r="BC2181" s="92" t="inlineStr">
        <is>
          <t>N</t>
        </is>
      </c>
      <c r="BD2181" s="94" t="n"/>
      <c r="BE2181" s="94" t="n"/>
      <c r="BF2181" s="92">
        <f>IF(R2181*100000&gt;=Settings!$B$5,"Y","N")</f>
        <v/>
      </c>
      <c r="BG2181" s="91">
        <f>IF(F2181&gt;Settings!$B$6,"Y","N")</f>
        <v/>
      </c>
      <c r="BH2181" s="97" t="n">
        <v>-24.03</v>
      </c>
      <c r="BI2181" s="96" t="n">
        <v>-5.52</v>
      </c>
      <c r="BJ2181" s="96" t="n">
        <v>-9.85</v>
      </c>
      <c r="BK2181" s="96" t="n"/>
      <c r="BL2181" s="96" t="n"/>
      <c r="BM2181" s="96" t="n"/>
      <c r="BN2181" s="97" t="n">
        <v>-5.75</v>
      </c>
      <c r="BO2181" s="96" t="n"/>
      <c r="BP2181" s="96" t="n"/>
      <c r="BQ2181" s="96" t="n"/>
      <c r="BR2181" s="91" t="n"/>
      <c r="BS2181" s="91" t="n"/>
      <c r="BT2181" s="96" t="n">
        <v>25</v>
      </c>
      <c r="BU2181" s="91" t="n"/>
      <c r="BV2181" s="99">
        <f>IF(OR(BF2181&lt;&gt;"Y",BG2181&lt;&gt;"Y"),"",(AND(ISNUMBER(BQ2181),BQ2181&gt;0))+(BR2181="Stacked up")+(AND(ISNUMBER(BH2181),BH2181&gt;=-Settings!$B$17))+(AND(ISNUMBER(BK2181),ISNUMBER(BM2181),BK2181&gt;0,BM2181&gt;0))+(AND(ISNUMBER(AQ2181),AQ2181&gt;=Settings!$B$18))+(AND(ISNUMBER(BT2181),BT2181&gt;=Settings!$B$19,BT2181&lt;=Settings!$B$20))+(AND(ISNUMBER(AS2181),AS2181&gt;0))+(AND(ISNUMBER(T2181),ISNUMBER(M2181),T2181&gt;=Settings!$B$21,M2181&gt;0))+(AND(ISNUMBER(AD2181),ISNUMBER(M2181),AD2181&gt;=Settings!$B$22,M2181&gt;0))+(AY2181&gt;=1))</f>
        <v/>
      </c>
      <c r="BW2181" s="91">
        <f>IF(OR(AY2181=0,BF2181&lt;&gt;"Y",BG2181&lt;&gt;"Y"),"",1+SUMPRODUCT(($A$6:$A$2604=A2181)*($AY$6:$AY$2604&gt;0)*($BF$6:$BF$2604="Y")*($BG$6:$BG$2604="Y")*(($AY$6:$AY$2604&gt;AY2181)+($AY$6:$AY$2604=AY2181)*($AD$6:$AD$2604&gt;AD2181))))</f>
        <v/>
      </c>
    </row>
    <row r="2182" ht="23.85" customHeight="1" s="55">
      <c r="A2182" s="90" t="n">
        <v>46296</v>
      </c>
      <c r="B2182" s="91" t="inlineStr">
        <is>
          <t>AVANCE</t>
        </is>
      </c>
      <c r="C2182" s="91" t="inlineStr">
        <is>
          <t>INE758A01072</t>
        </is>
      </c>
      <c r="D2182" s="91" t="n"/>
      <c r="E2182" s="91" t="inlineStr">
        <is>
          <t>None</t>
        </is>
      </c>
      <c r="F2182" s="93" t="n">
        <v>159</v>
      </c>
      <c r="G2182" s="92" t="inlineStr">
        <is>
          <t>N</t>
        </is>
      </c>
      <c r="H2182" s="94" t="n"/>
      <c r="I2182" s="91" t="inlineStr">
        <is>
          <t>N</t>
        </is>
      </c>
      <c r="J2182" s="92">
        <f>IF(K2182="","N","Y")</f>
        <v/>
      </c>
      <c r="K2182" s="94">
        <f>_xlfn.TEXTJOIN("; ",TRUE,IF(P2182="52-wk low","52-wk low",""),IF(AND(AD2182&gt;=Settings!$B$12,M2182&lt;0),"Distribution",""),IF(AND(AJ2182="Y",M2182&lt;0,AK2182&lt;-Settings!$B$13),"Long unwinding",""),IF(AND(AJ2182="Y",M2182&lt;0,AK2182&gt;Settings!$B$13),"Short buildup",""))</f>
        <v/>
      </c>
      <c r="L2182" s="95" t="n">
        <v>0.8</v>
      </c>
      <c r="M2182" s="96" t="n">
        <v>-2.44</v>
      </c>
      <c r="N2182" s="93" t="n">
        <v>1857</v>
      </c>
      <c r="O2182" s="91" t="inlineStr">
        <is>
          <t>None</t>
        </is>
      </c>
      <c r="P2182" s="91" t="inlineStr">
        <is>
          <t>None</t>
        </is>
      </c>
      <c r="Q2182" s="97" t="n">
        <v>41.73</v>
      </c>
      <c r="R2182" s="96" t="n">
        <v>51.54</v>
      </c>
      <c r="S2182" s="96" t="n">
        <v>0.72</v>
      </c>
      <c r="T2182" s="96" t="n"/>
      <c r="U2182" s="96" t="n"/>
      <c r="V2182" s="103" t="n"/>
      <c r="W2182" s="102" t="n"/>
      <c r="X2182" s="93" t="n"/>
      <c r="Y2182" s="91" t="inlineStr">
        <is>
          <t>None</t>
        </is>
      </c>
      <c r="Z2182" s="99" t="n">
        <v>66.98999999999999</v>
      </c>
      <c r="AA2182" s="96" t="n">
        <v>1.14</v>
      </c>
      <c r="AB2182" s="96" t="n"/>
      <c r="AC2182" s="96" t="n">
        <v>0.83</v>
      </c>
      <c r="AD2182" s="96" t="n"/>
      <c r="AE2182" s="96" t="n"/>
      <c r="AF2182" s="103" t="n"/>
      <c r="AG2182" s="91" t="n"/>
      <c r="AH2182" s="100" t="n">
        <v>0</v>
      </c>
      <c r="AI2182" s="101" t="n">
        <v>0</v>
      </c>
      <c r="AJ2182" s="92" t="inlineStr">
        <is>
          <t>N</t>
        </is>
      </c>
      <c r="AK2182" s="96" t="n"/>
      <c r="AL2182" s="91" t="inlineStr">
        <is>
          <t>n/a</t>
        </is>
      </c>
      <c r="AM2182" s="93" t="n"/>
      <c r="AN2182" s="92" t="inlineStr">
        <is>
          <t>None</t>
        </is>
      </c>
      <c r="AO2182" s="102" t="n">
        <v>0</v>
      </c>
      <c r="AP2182" s="103" t="n"/>
      <c r="AQ2182" s="102" t="n"/>
      <c r="AR2182" s="91" t="inlineStr">
        <is>
          <t>N</t>
        </is>
      </c>
      <c r="AS2182" s="104" t="n"/>
      <c r="AT2182" s="92">
        <f>IF(AND(P2182="52-wk high",T2182&gt;=Settings!$B$7),"Y","N")</f>
        <v/>
      </c>
      <c r="AU2182" s="91">
        <f>IF(AND(AD2182&gt;=Settings!$B$8,M2182&gt;0),"Y","N")</f>
        <v/>
      </c>
      <c r="AV2182" s="91">
        <f>IF(OR(AH2182&gt;Settings!$B$9,AI2182&gt;Settings!$B$9),"Y","N")</f>
        <v/>
      </c>
      <c r="AW2182" s="91">
        <f>IF(AJ2182&lt;&gt;"Y","n/a",IF(AND(M2182&gt;0,AK2182&gt;Settings!$B$10),"Y","N"))</f>
        <v/>
      </c>
      <c r="AX2182" s="91">
        <f>IF(AO2182&gt;=Settings!$B$11,"Y","N")</f>
        <v/>
      </c>
      <c r="AY2182" s="99">
        <f>(AT2182="Y")+(AU2182="Y")+(AV2182="Y")+(AW2182="Y")+(AX2182="Y")</f>
        <v/>
      </c>
      <c r="AZ2182" s="94">
        <f>IF(AY2182=0,"None",_xlfn.TEXTJOIN(", ",TRUE(),IF(AT2182="Y","Breakout",""),IF(AU2182="Y","Accumulation",""),IF(AV2182="Y","Institutional buying",""),IF(AW2182="Y","Long buildup",""),IF(AX2182="Y","Momentum leader","")))</f>
        <v/>
      </c>
      <c r="BA2182" s="94">
        <f>IF(BW2182="","","Passes "&amp;AY2182&amp;" of 5 buy-side scans"&amp;IF(G2182="Y","; RED FLAG: filter out using Red flag column",""))</f>
        <v/>
      </c>
      <c r="BB2182" s="91" t="inlineStr">
        <is>
          <t>None</t>
        </is>
      </c>
      <c r="BC2182" s="92" t="inlineStr">
        <is>
          <t>N</t>
        </is>
      </c>
      <c r="BD2182" s="94" t="n"/>
      <c r="BE2182" s="94" t="n"/>
      <c r="BF2182" s="92">
        <f>IF(R2182*100000&gt;=Settings!$B$5,"Y","N")</f>
        <v/>
      </c>
      <c r="BG2182" s="91">
        <f>IF(F2182&gt;Settings!$B$6,"Y","N")</f>
        <v/>
      </c>
      <c r="BH2182" s="97" t="n">
        <v>-14.89</v>
      </c>
      <c r="BI2182" s="96" t="n">
        <v>0</v>
      </c>
      <c r="BJ2182" s="96" t="n">
        <v>-2.44</v>
      </c>
      <c r="BK2182" s="96" t="n"/>
      <c r="BL2182" s="96" t="n"/>
      <c r="BM2182" s="96" t="n"/>
      <c r="BN2182" s="97" t="n">
        <v>-3.49</v>
      </c>
      <c r="BO2182" s="96" t="n"/>
      <c r="BP2182" s="96" t="n"/>
      <c r="BQ2182" s="96" t="n"/>
      <c r="BR2182" s="91" t="n"/>
      <c r="BS2182" s="91" t="n"/>
      <c r="BT2182" s="96" t="n">
        <v>41.7</v>
      </c>
      <c r="BU2182" s="91" t="n"/>
      <c r="BV2182" s="99">
        <f>IF(OR(BF2182&lt;&gt;"Y",BG2182&lt;&gt;"Y"),"",(AND(ISNUMBER(BQ2182),BQ2182&gt;0))+(BR2182="Stacked up")+(AND(ISNUMBER(BH2182),BH2182&gt;=-Settings!$B$17))+(AND(ISNUMBER(BK2182),ISNUMBER(BM2182),BK2182&gt;0,BM2182&gt;0))+(AND(ISNUMBER(AQ2182),AQ2182&gt;=Settings!$B$18))+(AND(ISNUMBER(BT2182),BT2182&gt;=Settings!$B$19,BT2182&lt;=Settings!$B$20))+(AND(ISNUMBER(AS2182),AS2182&gt;0))+(AND(ISNUMBER(T2182),ISNUMBER(M2182),T2182&gt;=Settings!$B$21,M2182&gt;0))+(AND(ISNUMBER(AD2182),ISNUMBER(M2182),AD2182&gt;=Settings!$B$22,M2182&gt;0))+(AY2182&gt;=1))</f>
        <v/>
      </c>
      <c r="BW2182" s="91">
        <f>IF(OR(AY2182=0,BF2182&lt;&gt;"Y",BG2182&lt;&gt;"Y"),"",1+SUMPRODUCT(($A$6:$A$2604=A2182)*($AY$6:$AY$2604&gt;0)*($BF$6:$BF$2604="Y")*($BG$6:$BG$2604="Y")*(($AY$6:$AY$2604&gt;AY2182)+($AY$6:$AY$2604=AY2182)*($AD$6:$AD$2604&gt;AD2182))))</f>
        <v/>
      </c>
    </row>
    <row r="2183" ht="23.85" customHeight="1" s="55">
      <c r="A2183" s="90" t="n">
        <v>46296</v>
      </c>
      <c r="B2183" s="91" t="inlineStr">
        <is>
          <t>MODTHREAD</t>
        </is>
      </c>
      <c r="C2183" s="91" t="inlineStr">
        <is>
          <t>INE794W01014</t>
        </is>
      </c>
      <c r="D2183" s="91" t="n"/>
      <c r="E2183" s="91" t="inlineStr">
        <is>
          <t>None</t>
        </is>
      </c>
      <c r="F2183" s="93" t="n">
        <v>159</v>
      </c>
      <c r="G2183" s="92" t="inlineStr">
        <is>
          <t>N</t>
        </is>
      </c>
      <c r="H2183" s="94" t="n"/>
      <c r="I2183" s="91" t="inlineStr">
        <is>
          <t>N</t>
        </is>
      </c>
      <c r="J2183" s="92">
        <f>IF(K2183="","N","Y")</f>
        <v/>
      </c>
      <c r="K2183" s="94">
        <f>_xlfn.TEXTJOIN("; ",TRUE,IF(P2183="52-wk low","52-wk low",""),IF(AND(AD2183&gt;=Settings!$B$12,M2183&lt;0),"Distribution",""),IF(AND(AJ2183="Y",M2183&lt;0,AK2183&lt;-Settings!$B$13),"Long unwinding",""),IF(AND(AJ2183="Y",M2183&lt;0,AK2183&gt;Settings!$B$13),"Short buildup",""))</f>
        <v/>
      </c>
      <c r="L2183" s="95" t="n">
        <v>45.66</v>
      </c>
      <c r="M2183" s="96" t="n">
        <v>-6.13</v>
      </c>
      <c r="N2183" s="93" t="n">
        <v>2557</v>
      </c>
      <c r="O2183" s="91" t="inlineStr">
        <is>
          <t>Top loser</t>
        </is>
      </c>
      <c r="P2183" s="91" t="inlineStr">
        <is>
          <t>None</t>
        </is>
      </c>
      <c r="Q2183" s="97" t="n">
        <v>0.03</v>
      </c>
      <c r="R2183" s="96" t="n">
        <v>0.05</v>
      </c>
      <c r="S2183" s="96" t="n">
        <v>0.48</v>
      </c>
      <c r="T2183" s="96" t="n">
        <v>0.16</v>
      </c>
      <c r="U2183" s="96" t="n">
        <v>0.28</v>
      </c>
      <c r="V2183" s="103" t="n">
        <v>0.58</v>
      </c>
      <c r="W2183" s="102" t="n">
        <v>1</v>
      </c>
      <c r="X2183" s="93" t="n"/>
      <c r="Y2183" s="91" t="inlineStr">
        <is>
          <t>None</t>
        </is>
      </c>
      <c r="Z2183" s="99" t="n">
        <v>88.93000000000001</v>
      </c>
      <c r="AA2183" s="96" t="n">
        <v>1.2</v>
      </c>
      <c r="AB2183" s="96" t="n">
        <v>1.26</v>
      </c>
      <c r="AC2183" s="96" t="n">
        <v>0.6899999999999999</v>
      </c>
      <c r="AD2183" s="96" t="n">
        <v>0.3</v>
      </c>
      <c r="AE2183" s="96" t="n">
        <v>0.5</v>
      </c>
      <c r="AF2183" s="103" t="n">
        <v>1.27</v>
      </c>
      <c r="AG2183" s="91" t="inlineStr">
        <is>
          <t>Normal</t>
        </is>
      </c>
      <c r="AH2183" s="100" t="n">
        <v>0</v>
      </c>
      <c r="AI2183" s="101" t="n">
        <v>0</v>
      </c>
      <c r="AJ2183" s="92" t="inlineStr">
        <is>
          <t>N</t>
        </is>
      </c>
      <c r="AK2183" s="96" t="n"/>
      <c r="AL2183" s="91" t="inlineStr">
        <is>
          <t>n/a</t>
        </is>
      </c>
      <c r="AM2183" s="93" t="n"/>
      <c r="AN2183" s="92" t="inlineStr">
        <is>
          <t>None</t>
        </is>
      </c>
      <c r="AO2183" s="102" t="n">
        <v>0</v>
      </c>
      <c r="AP2183" s="103" t="n">
        <v>0.86</v>
      </c>
      <c r="AQ2183" s="102" t="n">
        <v>55</v>
      </c>
      <c r="AR2183" s="91" t="inlineStr">
        <is>
          <t>N</t>
        </is>
      </c>
      <c r="AS2183" s="104" t="n"/>
      <c r="AT2183" s="92">
        <f>IF(AND(P2183="52-wk high",T2183&gt;=Settings!$B$7),"Y","N")</f>
        <v/>
      </c>
      <c r="AU2183" s="91">
        <f>IF(AND(AD2183&gt;=Settings!$B$8,M2183&gt;0),"Y","N")</f>
        <v/>
      </c>
      <c r="AV2183" s="91">
        <f>IF(OR(AH2183&gt;Settings!$B$9,AI2183&gt;Settings!$B$9),"Y","N")</f>
        <v/>
      </c>
      <c r="AW2183" s="91">
        <f>IF(AJ2183&lt;&gt;"Y","n/a",IF(AND(M2183&gt;0,AK2183&gt;Settings!$B$10),"Y","N"))</f>
        <v/>
      </c>
      <c r="AX2183" s="91">
        <f>IF(AO2183&gt;=Settings!$B$11,"Y","N")</f>
        <v/>
      </c>
      <c r="AY2183" s="99">
        <f>(AT2183="Y")+(AU2183="Y")+(AV2183="Y")+(AW2183="Y")+(AX2183="Y")</f>
        <v/>
      </c>
      <c r="AZ2183" s="94">
        <f>IF(AY2183=0,"None",_xlfn.TEXTJOIN(", ",TRUE(),IF(AT2183="Y","Breakout",""),IF(AU2183="Y","Accumulation",""),IF(AV2183="Y","Institutional buying",""),IF(AW2183="Y","Long buildup",""),IF(AX2183="Y","Momentum leader","")))</f>
        <v/>
      </c>
      <c r="BA2183" s="94">
        <f>IF(BW2183="","","Passes "&amp;AY2183&amp;" of 5 buy-side scans"&amp;IF(G2183="Y","; RED FLAG: filter out using Red flag column",""))</f>
        <v/>
      </c>
      <c r="BB2183" s="91" t="inlineStr">
        <is>
          <t>None</t>
        </is>
      </c>
      <c r="BC2183" s="92" t="inlineStr">
        <is>
          <t>Y</t>
        </is>
      </c>
      <c r="BD2183" s="94" t="inlineStr">
        <is>
          <t>Few traders (&lt;100 unique PAN, 30 days)</t>
        </is>
      </c>
      <c r="BE2183" s="94" t="n"/>
      <c r="BF2183" s="92">
        <f>IF(R2183*100000&gt;=Settings!$B$5,"Y","N")</f>
        <v/>
      </c>
      <c r="BG2183" s="91">
        <f>IF(F2183&gt;Settings!$B$6,"Y","N")</f>
        <v/>
      </c>
      <c r="BH2183" s="97" t="n">
        <v>-30.45</v>
      </c>
      <c r="BI2183" s="96" t="n">
        <v>-3.34</v>
      </c>
      <c r="BJ2183" s="96" t="n">
        <v>-11.41</v>
      </c>
      <c r="BK2183" s="96" t="n">
        <v>-2.64</v>
      </c>
      <c r="BL2183" s="96" t="n">
        <v>4.51</v>
      </c>
      <c r="BM2183" s="96" t="n">
        <v>3.02</v>
      </c>
      <c r="BN2183" s="97" t="n">
        <v>-6.98</v>
      </c>
      <c r="BO2183" s="96" t="n">
        <v>-8.140000000000001</v>
      </c>
      <c r="BP2183" s="96" t="n">
        <v>-6.48</v>
      </c>
      <c r="BQ2183" s="96" t="n">
        <v>-4.4</v>
      </c>
      <c r="BR2183" s="91" t="inlineStr">
        <is>
          <t>Mixed</t>
        </is>
      </c>
      <c r="BS2183" s="91" t="inlineStr">
        <is>
          <t>None</t>
        </is>
      </c>
      <c r="BT2183" s="96" t="n">
        <v>34.3</v>
      </c>
      <c r="BU2183" s="91" t="inlineStr">
        <is>
          <t>N</t>
        </is>
      </c>
      <c r="BV2183" s="99">
        <f>IF(OR(BF2183&lt;&gt;"Y",BG2183&lt;&gt;"Y"),"",(AND(ISNUMBER(BQ2183),BQ2183&gt;0))+(BR2183="Stacked up")+(AND(ISNUMBER(BH2183),BH2183&gt;=-Settings!$B$17))+(AND(ISNUMBER(BK2183),ISNUMBER(BM2183),BK2183&gt;0,BM2183&gt;0))+(AND(ISNUMBER(AQ2183),AQ2183&gt;=Settings!$B$18))+(AND(ISNUMBER(BT2183),BT2183&gt;=Settings!$B$19,BT2183&lt;=Settings!$B$20))+(AND(ISNUMBER(AS2183),AS2183&gt;0))+(AND(ISNUMBER(T2183),ISNUMBER(M2183),T2183&gt;=Settings!$B$21,M2183&gt;0))+(AND(ISNUMBER(AD2183),ISNUMBER(M2183),AD2183&gt;=Settings!$B$22,M2183&gt;0))+(AY2183&gt;=1))</f>
        <v/>
      </c>
      <c r="BW2183" s="91">
        <f>IF(OR(AY2183=0,BF2183&lt;&gt;"Y",BG2183&lt;&gt;"Y"),"",1+SUMPRODUCT(($A$6:$A$2604=A2183)*($AY$6:$AY$2604&gt;0)*($BF$6:$BF$2604="Y")*($BG$6:$BG$2604="Y")*(($AY$6:$AY$2604&gt;AY2183)+($AY$6:$AY$2604=AY2183)*($AD$6:$AD$2604&gt;AD2183))))</f>
        <v/>
      </c>
    </row>
    <row r="2184" ht="23.85" customHeight="1" s="55">
      <c r="A2184" s="90" t="n">
        <v>46296</v>
      </c>
      <c r="B2184" s="91" t="inlineStr">
        <is>
          <t>MSL</t>
        </is>
      </c>
      <c r="C2184" s="91" t="inlineStr">
        <is>
          <t>INE829S01016</t>
        </is>
      </c>
      <c r="D2184" s="91" t="n"/>
      <c r="E2184" s="91" t="inlineStr">
        <is>
          <t>None</t>
        </is>
      </c>
      <c r="F2184" s="93" t="n">
        <v>159</v>
      </c>
      <c r="G2184" s="92" t="inlineStr">
        <is>
          <t>N</t>
        </is>
      </c>
      <c r="H2184" s="94" t="n"/>
      <c r="I2184" s="91" t="inlineStr">
        <is>
          <t>N</t>
        </is>
      </c>
      <c r="J2184" s="92">
        <f>IF(K2184="","N","Y")</f>
        <v/>
      </c>
      <c r="K2184" s="94">
        <f>_xlfn.TEXTJOIN("; ",TRUE,IF(P2184="52-wk low","52-wk low",""),IF(AND(AD2184&gt;=Settings!$B$12,M2184&lt;0),"Distribution",""),IF(AND(AJ2184="Y",M2184&lt;0,AK2184&lt;-Settings!$B$13),"Long unwinding",""),IF(AND(AJ2184="Y",M2184&lt;0,AK2184&gt;Settings!$B$13),"Short buildup",""))</f>
        <v/>
      </c>
      <c r="L2184" s="95" t="n">
        <v>144.99</v>
      </c>
      <c r="M2184" s="96" t="n">
        <v>5.52</v>
      </c>
      <c r="N2184" s="93" t="n">
        <v>33</v>
      </c>
      <c r="O2184" s="91" t="inlineStr">
        <is>
          <t>None</t>
        </is>
      </c>
      <c r="P2184" s="91" t="inlineStr">
        <is>
          <t>None</t>
        </is>
      </c>
      <c r="Q2184" s="97" t="n">
        <v>0</v>
      </c>
      <c r="R2184" s="96" t="n">
        <v>0</v>
      </c>
      <c r="S2184" s="96" t="n">
        <v>1.07</v>
      </c>
      <c r="T2184" s="96" t="n"/>
      <c r="U2184" s="96" t="n"/>
      <c r="V2184" s="103" t="n"/>
      <c r="W2184" s="102" t="n"/>
      <c r="X2184" s="93" t="n"/>
      <c r="Y2184" s="91" t="inlineStr">
        <is>
          <t>None</t>
        </is>
      </c>
      <c r="Z2184" s="99" t="n">
        <v>96.18000000000001</v>
      </c>
      <c r="AA2184" s="96" t="n">
        <v>1.01</v>
      </c>
      <c r="AB2184" s="96" t="n"/>
      <c r="AC2184" s="96" t="n">
        <v>1.14</v>
      </c>
      <c r="AD2184" s="96" t="n"/>
      <c r="AE2184" s="96" t="n"/>
      <c r="AF2184" s="103" t="n"/>
      <c r="AG2184" s="91" t="n"/>
      <c r="AH2184" s="100" t="n">
        <v>0</v>
      </c>
      <c r="AI2184" s="101" t="n">
        <v>0</v>
      </c>
      <c r="AJ2184" s="92" t="inlineStr">
        <is>
          <t>N</t>
        </is>
      </c>
      <c r="AK2184" s="96" t="n"/>
      <c r="AL2184" s="91" t="inlineStr">
        <is>
          <t>n/a</t>
        </is>
      </c>
      <c r="AM2184" s="93" t="n"/>
      <c r="AN2184" s="92" t="inlineStr">
        <is>
          <t>None</t>
        </is>
      </c>
      <c r="AO2184" s="102" t="n">
        <v>0</v>
      </c>
      <c r="AP2184" s="103" t="n"/>
      <c r="AQ2184" s="102" t="n"/>
      <c r="AR2184" s="91" t="inlineStr">
        <is>
          <t>N</t>
        </is>
      </c>
      <c r="AS2184" s="104" t="n"/>
      <c r="AT2184" s="92">
        <f>IF(AND(P2184="52-wk high",T2184&gt;=Settings!$B$7),"Y","N")</f>
        <v/>
      </c>
      <c r="AU2184" s="91">
        <f>IF(AND(AD2184&gt;=Settings!$B$8,M2184&gt;0),"Y","N")</f>
        <v/>
      </c>
      <c r="AV2184" s="91">
        <f>IF(OR(AH2184&gt;Settings!$B$9,AI2184&gt;Settings!$B$9),"Y","N")</f>
        <v/>
      </c>
      <c r="AW2184" s="91">
        <f>IF(AJ2184&lt;&gt;"Y","n/a",IF(AND(M2184&gt;0,AK2184&gt;Settings!$B$10),"Y","N"))</f>
        <v/>
      </c>
      <c r="AX2184" s="91">
        <f>IF(AO2184&gt;=Settings!$B$11,"Y","N")</f>
        <v/>
      </c>
      <c r="AY2184" s="99">
        <f>(AT2184="Y")+(AU2184="Y")+(AV2184="Y")+(AW2184="Y")+(AX2184="Y")</f>
        <v/>
      </c>
      <c r="AZ2184" s="94">
        <f>IF(AY2184=0,"None",_xlfn.TEXTJOIN(", ",TRUE(),IF(AT2184="Y","Breakout",""),IF(AU2184="Y","Accumulation",""),IF(AV2184="Y","Institutional buying",""),IF(AW2184="Y","Long buildup",""),IF(AX2184="Y","Momentum leader","")))</f>
        <v/>
      </c>
      <c r="BA2184" s="94">
        <f>IF(BW2184="","","Passes "&amp;AY2184&amp;" of 5 buy-side scans"&amp;IF(G2184="Y","; RED FLAG: filter out using Red flag column",""))</f>
        <v/>
      </c>
      <c r="BB2184" s="91" t="inlineStr">
        <is>
          <t>None</t>
        </is>
      </c>
      <c r="BC2184" s="92" t="inlineStr">
        <is>
          <t>Y</t>
        </is>
      </c>
      <c r="BD2184" s="94" t="inlineStr">
        <is>
          <t>Few traders (&lt;100 unique PAN, 30 days)</t>
        </is>
      </c>
      <c r="BE2184" s="94" t="n"/>
      <c r="BF2184" s="92">
        <f>IF(R2184*100000&gt;=Settings!$B$5,"Y","N")</f>
        <v/>
      </c>
      <c r="BG2184" s="91">
        <f>IF(F2184&gt;Settings!$B$6,"Y","N")</f>
        <v/>
      </c>
      <c r="BH2184" s="97" t="n">
        <v>-9.380000000000001</v>
      </c>
      <c r="BI2184" s="96" t="n">
        <v>6.61</v>
      </c>
      <c r="BJ2184" s="96" t="n">
        <v>5.07</v>
      </c>
      <c r="BK2184" s="96" t="n"/>
      <c r="BL2184" s="96" t="n"/>
      <c r="BM2184" s="96" t="n"/>
      <c r="BN2184" s="97" t="n">
        <v>3.79</v>
      </c>
      <c r="BO2184" s="96" t="n"/>
      <c r="BP2184" s="96" t="n"/>
      <c r="BQ2184" s="96" t="n"/>
      <c r="BR2184" s="91" t="n"/>
      <c r="BS2184" s="91" t="n"/>
      <c r="BT2184" s="96" t="n">
        <v>66.3</v>
      </c>
      <c r="BU2184" s="91" t="n"/>
      <c r="BV2184" s="99">
        <f>IF(OR(BF2184&lt;&gt;"Y",BG2184&lt;&gt;"Y"),"",(AND(ISNUMBER(BQ2184),BQ2184&gt;0))+(BR2184="Stacked up")+(AND(ISNUMBER(BH2184),BH2184&gt;=-Settings!$B$17))+(AND(ISNUMBER(BK2184),ISNUMBER(BM2184),BK2184&gt;0,BM2184&gt;0))+(AND(ISNUMBER(AQ2184),AQ2184&gt;=Settings!$B$18))+(AND(ISNUMBER(BT2184),BT2184&gt;=Settings!$B$19,BT2184&lt;=Settings!$B$20))+(AND(ISNUMBER(AS2184),AS2184&gt;0))+(AND(ISNUMBER(T2184),ISNUMBER(M2184),T2184&gt;=Settings!$B$21,M2184&gt;0))+(AND(ISNUMBER(AD2184),ISNUMBER(M2184),AD2184&gt;=Settings!$B$22,M2184&gt;0))+(AY2184&gt;=1))</f>
        <v/>
      </c>
      <c r="BW2184" s="91">
        <f>IF(OR(AY2184=0,BF2184&lt;&gt;"Y",BG2184&lt;&gt;"Y"),"",1+SUMPRODUCT(($A$6:$A$2604=A2184)*($AY$6:$AY$2604&gt;0)*($BF$6:$BF$2604="Y")*($BG$6:$BG$2604="Y")*(($AY$6:$AY$2604&gt;AY2184)+($AY$6:$AY$2604=AY2184)*($AD$6:$AD$2604&gt;AD2184))))</f>
        <v/>
      </c>
    </row>
    <row r="2185" ht="23.85" customHeight="1" s="55">
      <c r="A2185" s="90" t="n">
        <v>46296</v>
      </c>
      <c r="B2185" s="91" t="inlineStr">
        <is>
          <t>TRIGYN</t>
        </is>
      </c>
      <c r="C2185" s="91" t="inlineStr">
        <is>
          <t>INE948A01012</t>
        </is>
      </c>
      <c r="D2185" s="91" t="n"/>
      <c r="E2185" s="91" t="inlineStr">
        <is>
          <t>None</t>
        </is>
      </c>
      <c r="F2185" s="93" t="n">
        <v>159</v>
      </c>
      <c r="G2185" s="92" t="inlineStr">
        <is>
          <t>N</t>
        </is>
      </c>
      <c r="H2185" s="94" t="n"/>
      <c r="I2185" s="91" t="inlineStr">
        <is>
          <t>N</t>
        </is>
      </c>
      <c r="J2185" s="92">
        <f>IF(K2185="","N","Y")</f>
        <v/>
      </c>
      <c r="K2185" s="94">
        <f>_xlfn.TEXTJOIN("; ",TRUE,IF(P2185="52-wk low","52-wk low",""),IF(AND(AD2185&gt;=Settings!$B$12,M2185&lt;0),"Distribution",""),IF(AND(AJ2185="Y",M2185&lt;0,AK2185&lt;-Settings!$B$13),"Long unwinding",""),IF(AND(AJ2185="Y",M2185&lt;0,AK2185&gt;Settings!$B$13),"Short buildup",""))</f>
        <v/>
      </c>
      <c r="L2185" s="95" t="n">
        <v>51.8</v>
      </c>
      <c r="M2185" s="96" t="n">
        <v>-2.45</v>
      </c>
      <c r="N2185" s="93" t="n">
        <v>1867</v>
      </c>
      <c r="O2185" s="91" t="inlineStr">
        <is>
          <t>None</t>
        </is>
      </c>
      <c r="P2185" s="91" t="inlineStr">
        <is>
          <t>None</t>
        </is>
      </c>
      <c r="Q2185" s="97" t="n">
        <v>0.36</v>
      </c>
      <c r="R2185" s="96" t="n">
        <v>0.53</v>
      </c>
      <c r="S2185" s="96" t="n">
        <v>0.6899999999999999</v>
      </c>
      <c r="T2185" s="96" t="n">
        <v>0.74</v>
      </c>
      <c r="U2185" s="96" t="n">
        <v>0.89</v>
      </c>
      <c r="V2185" s="103" t="n">
        <v>1.29</v>
      </c>
      <c r="W2185" s="102" t="n">
        <v>5</v>
      </c>
      <c r="X2185" s="93" t="n"/>
      <c r="Y2185" s="91" t="inlineStr">
        <is>
          <t>None</t>
        </is>
      </c>
      <c r="Z2185" s="99" t="n">
        <v>70.08</v>
      </c>
      <c r="AA2185" s="96" t="n">
        <v>1.24</v>
      </c>
      <c r="AB2185" s="96" t="n">
        <v>1.31</v>
      </c>
      <c r="AC2185" s="96" t="n">
        <v>0.95</v>
      </c>
      <c r="AD2185" s="96" t="n">
        <v>1.02</v>
      </c>
      <c r="AE2185" s="96" t="n">
        <v>1.21</v>
      </c>
      <c r="AF2185" s="103" t="n">
        <v>0.99</v>
      </c>
      <c r="AG2185" s="91" t="inlineStr">
        <is>
          <t>Normal</t>
        </is>
      </c>
      <c r="AH2185" s="100" t="n">
        <v>0</v>
      </c>
      <c r="AI2185" s="101" t="n">
        <v>0</v>
      </c>
      <c r="AJ2185" s="92" t="inlineStr">
        <is>
          <t>N</t>
        </is>
      </c>
      <c r="AK2185" s="96" t="n"/>
      <c r="AL2185" s="91" t="inlineStr">
        <is>
          <t>n/a</t>
        </is>
      </c>
      <c r="AM2185" s="93" t="n"/>
      <c r="AN2185" s="92" t="inlineStr">
        <is>
          <t>None</t>
        </is>
      </c>
      <c r="AO2185" s="102" t="n">
        <v>0</v>
      </c>
      <c r="AP2185" s="103" t="n">
        <v>0.7</v>
      </c>
      <c r="AQ2185" s="102" t="n">
        <v>37</v>
      </c>
      <c r="AR2185" s="91" t="inlineStr">
        <is>
          <t>N</t>
        </is>
      </c>
      <c r="AS2185" s="104" t="n"/>
      <c r="AT2185" s="92">
        <f>IF(AND(P2185="52-wk high",T2185&gt;=Settings!$B$7),"Y","N")</f>
        <v/>
      </c>
      <c r="AU2185" s="91">
        <f>IF(AND(AD2185&gt;=Settings!$B$8,M2185&gt;0),"Y","N")</f>
        <v/>
      </c>
      <c r="AV2185" s="91">
        <f>IF(OR(AH2185&gt;Settings!$B$9,AI2185&gt;Settings!$B$9),"Y","N")</f>
        <v/>
      </c>
      <c r="AW2185" s="91">
        <f>IF(AJ2185&lt;&gt;"Y","n/a",IF(AND(M2185&gt;0,AK2185&gt;Settings!$B$10),"Y","N"))</f>
        <v/>
      </c>
      <c r="AX2185" s="91">
        <f>IF(AO2185&gt;=Settings!$B$11,"Y","N")</f>
        <v/>
      </c>
      <c r="AY2185" s="99">
        <f>(AT2185="Y")+(AU2185="Y")+(AV2185="Y")+(AW2185="Y")+(AX2185="Y")</f>
        <v/>
      </c>
      <c r="AZ2185" s="94">
        <f>IF(AY2185=0,"None",_xlfn.TEXTJOIN(", ",TRUE(),IF(AT2185="Y","Breakout",""),IF(AU2185="Y","Accumulation",""),IF(AV2185="Y","Institutional buying",""),IF(AW2185="Y","Long buildup",""),IF(AX2185="Y","Momentum leader","")))</f>
        <v/>
      </c>
      <c r="BA2185" s="94">
        <f>IF(BW2185="","","Passes "&amp;AY2185&amp;" of 5 buy-side scans"&amp;IF(G2185="Y","; RED FLAG: filter out using Red flag column",""))</f>
        <v/>
      </c>
      <c r="BB2185" s="91" t="inlineStr">
        <is>
          <t>None</t>
        </is>
      </c>
      <c r="BC2185" s="92" t="inlineStr">
        <is>
          <t>N</t>
        </is>
      </c>
      <c r="BD2185" s="94" t="n"/>
      <c r="BE2185" s="94" t="n"/>
      <c r="BF2185" s="92">
        <f>IF(R2185*100000&gt;=Settings!$B$5,"Y","N")</f>
        <v/>
      </c>
      <c r="BG2185" s="91">
        <f>IF(F2185&gt;Settings!$B$6,"Y","N")</f>
        <v/>
      </c>
      <c r="BH2185" s="97" t="n">
        <v>-42.12</v>
      </c>
      <c r="BI2185" s="96" t="n">
        <v>-5.73</v>
      </c>
      <c r="BJ2185" s="96" t="n">
        <v>-15.7</v>
      </c>
      <c r="BK2185" s="96" t="n">
        <v>0.68</v>
      </c>
      <c r="BL2185" s="96" t="n">
        <v>13.67</v>
      </c>
      <c r="BM2185" s="96" t="n">
        <v>-38.64</v>
      </c>
      <c r="BN2185" s="97" t="n">
        <v>-5.89</v>
      </c>
      <c r="BO2185" s="96" t="n">
        <v>-6.78</v>
      </c>
      <c r="BP2185" s="96" t="n">
        <v>-7.48</v>
      </c>
      <c r="BQ2185" s="96" t="n">
        <v>-12.49</v>
      </c>
      <c r="BR2185" s="91" t="inlineStr">
        <is>
          <t>Stacked down</t>
        </is>
      </c>
      <c r="BS2185" s="91" t="inlineStr">
        <is>
          <t>None</t>
        </is>
      </c>
      <c r="BT2185" s="96" t="n">
        <v>35</v>
      </c>
      <c r="BU2185" s="91" t="inlineStr">
        <is>
          <t>N</t>
        </is>
      </c>
      <c r="BV2185" s="99">
        <f>IF(OR(BF2185&lt;&gt;"Y",BG2185&lt;&gt;"Y"),"",(AND(ISNUMBER(BQ2185),BQ2185&gt;0))+(BR2185="Stacked up")+(AND(ISNUMBER(BH2185),BH2185&gt;=-Settings!$B$17))+(AND(ISNUMBER(BK2185),ISNUMBER(BM2185),BK2185&gt;0,BM2185&gt;0))+(AND(ISNUMBER(AQ2185),AQ2185&gt;=Settings!$B$18))+(AND(ISNUMBER(BT2185),BT2185&gt;=Settings!$B$19,BT2185&lt;=Settings!$B$20))+(AND(ISNUMBER(AS2185),AS2185&gt;0))+(AND(ISNUMBER(T2185),ISNUMBER(M2185),T2185&gt;=Settings!$B$21,M2185&gt;0))+(AND(ISNUMBER(AD2185),ISNUMBER(M2185),AD2185&gt;=Settings!$B$22,M2185&gt;0))+(AY2185&gt;=1))</f>
        <v/>
      </c>
      <c r="BW2185" s="91">
        <f>IF(OR(AY2185=0,BF2185&lt;&gt;"Y",BG2185&lt;&gt;"Y"),"",1+SUMPRODUCT(($A$6:$A$2604=A2185)*($AY$6:$AY$2604&gt;0)*($BF$6:$BF$2604="Y")*($BG$6:$BG$2604="Y")*(($AY$6:$AY$2604&gt;AY2185)+($AY$6:$AY$2604=AY2185)*($AD$6:$AD$2604&gt;AD2185))))</f>
        <v/>
      </c>
    </row>
    <row r="2186" ht="23.85" customHeight="1" s="55">
      <c r="A2186" s="90" t="n">
        <v>46296</v>
      </c>
      <c r="B2186" s="91" t="inlineStr">
        <is>
          <t>ATALREAL</t>
        </is>
      </c>
      <c r="C2186" s="91" t="inlineStr">
        <is>
          <t>INE0ALR01029</t>
        </is>
      </c>
      <c r="D2186" s="91" t="n"/>
      <c r="E2186" s="91" t="inlineStr">
        <is>
          <t>None</t>
        </is>
      </c>
      <c r="F2186" s="93" t="n">
        <v>158</v>
      </c>
      <c r="G2186" s="92" t="inlineStr">
        <is>
          <t>Y</t>
        </is>
      </c>
      <c r="H2186" s="94" t="inlineStr">
        <is>
          <t>Long-term ASM Stage 1</t>
        </is>
      </c>
      <c r="I2186" s="91" t="inlineStr">
        <is>
          <t>N</t>
        </is>
      </c>
      <c r="J2186" s="92">
        <f>IF(K2186="","N","Y")</f>
        <v/>
      </c>
      <c r="K2186" s="94">
        <f>_xlfn.TEXTJOIN("; ",TRUE,IF(P2186="52-wk low","52-wk low",""),IF(AND(AD2186&gt;=Settings!$B$12,M2186&lt;0),"Distribution",""),IF(AND(AJ2186="Y",M2186&lt;0,AK2186&lt;-Settings!$B$13),"Long unwinding",""),IF(AND(AJ2186="Y",M2186&lt;0,AK2186&gt;Settings!$B$13),"Short buildup",""))</f>
        <v/>
      </c>
      <c r="L2186" s="95" t="n">
        <v>12.78</v>
      </c>
      <c r="M2186" s="96" t="n">
        <v>1.59</v>
      </c>
      <c r="N2186" s="93" t="n">
        <v>239</v>
      </c>
      <c r="O2186" s="91" t="inlineStr">
        <is>
          <t>None</t>
        </is>
      </c>
      <c r="P2186" s="91" t="inlineStr">
        <is>
          <t>None</t>
        </is>
      </c>
      <c r="Q2186" s="97" t="n">
        <v>21.69</v>
      </c>
      <c r="R2186" s="96" t="n">
        <v>84.04000000000001</v>
      </c>
      <c r="S2186" s="96" t="n">
        <v>0.22</v>
      </c>
      <c r="T2186" s="96" t="n">
        <v>0.2</v>
      </c>
      <c r="U2186" s="96" t="n">
        <v>0.24</v>
      </c>
      <c r="V2186" s="103" t="n">
        <v>0.93</v>
      </c>
      <c r="W2186" s="102" t="n">
        <v>4</v>
      </c>
      <c r="X2186" s="93" t="n"/>
      <c r="Y2186" s="91" t="inlineStr">
        <is>
          <t>None</t>
        </is>
      </c>
      <c r="Z2186" s="99" t="n">
        <v>43.89</v>
      </c>
      <c r="AA2186" s="96" t="n">
        <v>0.97</v>
      </c>
      <c r="AB2186" s="96" t="n">
        <v>1.42</v>
      </c>
      <c r="AC2186" s="96" t="n">
        <v>0.28</v>
      </c>
      <c r="AD2186" s="96" t="n">
        <v>0.34</v>
      </c>
      <c r="AE2186" s="96" t="n">
        <v>0.37</v>
      </c>
      <c r="AF2186" s="103" t="n">
        <v>1.3</v>
      </c>
      <c r="AG2186" s="91" t="inlineStr">
        <is>
          <t>Normal</t>
        </is>
      </c>
      <c r="AH2186" s="100" t="n">
        <v>0</v>
      </c>
      <c r="AI2186" s="101" t="n">
        <v>0</v>
      </c>
      <c r="AJ2186" s="92" t="inlineStr">
        <is>
          <t>N</t>
        </is>
      </c>
      <c r="AK2186" s="96" t="n"/>
      <c r="AL2186" s="91" t="inlineStr">
        <is>
          <t>n/a</t>
        </is>
      </c>
      <c r="AM2186" s="93" t="n"/>
      <c r="AN2186" s="92" t="inlineStr">
        <is>
          <t>None</t>
        </is>
      </c>
      <c r="AO2186" s="102" t="n">
        <v>0</v>
      </c>
      <c r="AP2186" s="103" t="n">
        <v>0.53</v>
      </c>
      <c r="AQ2186" s="102" t="n">
        <v>8</v>
      </c>
      <c r="AR2186" s="91" t="inlineStr">
        <is>
          <t>N</t>
        </is>
      </c>
      <c r="AS2186" s="104" t="n"/>
      <c r="AT2186" s="92">
        <f>IF(AND(P2186="52-wk high",T2186&gt;=Settings!$B$7),"Y","N")</f>
        <v/>
      </c>
      <c r="AU2186" s="91">
        <f>IF(AND(AD2186&gt;=Settings!$B$8,M2186&gt;0),"Y","N")</f>
        <v/>
      </c>
      <c r="AV2186" s="91">
        <f>IF(OR(AH2186&gt;Settings!$B$9,AI2186&gt;Settings!$B$9),"Y","N")</f>
        <v/>
      </c>
      <c r="AW2186" s="91">
        <f>IF(AJ2186&lt;&gt;"Y","n/a",IF(AND(M2186&gt;0,AK2186&gt;Settings!$B$10),"Y","N"))</f>
        <v/>
      </c>
      <c r="AX2186" s="91">
        <f>IF(AO2186&gt;=Settings!$B$11,"Y","N")</f>
        <v/>
      </c>
      <c r="AY2186" s="99">
        <f>(AT2186="Y")+(AU2186="Y")+(AV2186="Y")+(AW2186="Y")+(AX2186="Y")</f>
        <v/>
      </c>
      <c r="AZ2186" s="94">
        <f>IF(AY2186=0,"None",_xlfn.TEXTJOIN(", ",TRUE(),IF(AT2186="Y","Breakout",""),IF(AU2186="Y","Accumulation",""),IF(AV2186="Y","Institutional buying",""),IF(AW2186="Y","Long buildup",""),IF(AX2186="Y","Momentum leader","")))</f>
        <v/>
      </c>
      <c r="BA2186" s="94">
        <f>IF(BW2186="","","Passes "&amp;AY2186&amp;" of 5 buy-side scans"&amp;IF(G2186="Y","; RED FLAG: filter out using Red flag column",""))</f>
        <v/>
      </c>
      <c r="BB2186" s="91" t="inlineStr">
        <is>
          <t>Lower</t>
        </is>
      </c>
      <c r="BC2186" s="92" t="inlineStr">
        <is>
          <t>N</t>
        </is>
      </c>
      <c r="BD2186" s="94" t="n"/>
      <c r="BE2186" s="94" t="n"/>
      <c r="BF2186" s="92">
        <f>IF(R2186*100000&gt;=Settings!$B$5,"Y","N")</f>
        <v/>
      </c>
      <c r="BG2186" s="91">
        <f>IF(F2186&gt;Settings!$B$6,"Y","N")</f>
        <v/>
      </c>
      <c r="BH2186" s="97" t="n">
        <v>-65.18000000000001</v>
      </c>
      <c r="BI2186" s="96" t="n">
        <v>-12.47</v>
      </c>
      <c r="BJ2186" s="96" t="n">
        <v>-52.05</v>
      </c>
      <c r="BK2186" s="96" t="n">
        <v>-54.92</v>
      </c>
      <c r="BL2186" s="96" t="n">
        <v>-43.63</v>
      </c>
      <c r="BM2186" s="96" t="n">
        <v>-43.87</v>
      </c>
      <c r="BN2186" s="97" t="n">
        <v>-24.61</v>
      </c>
      <c r="BO2186" s="96" t="n">
        <v>-44.09</v>
      </c>
      <c r="BP2186" s="96" t="n">
        <v>-49.91</v>
      </c>
      <c r="BQ2186" s="96" t="n">
        <v>-50.58</v>
      </c>
      <c r="BR2186" s="91" t="inlineStr">
        <is>
          <t>Stacked down</t>
        </is>
      </c>
      <c r="BS2186" s="91" t="inlineStr">
        <is>
          <t>None</t>
        </is>
      </c>
      <c r="BT2186" s="96" t="n">
        <v>28.3</v>
      </c>
      <c r="BU2186" s="91" t="inlineStr">
        <is>
          <t>N</t>
        </is>
      </c>
      <c r="BV2186" s="99">
        <f>IF(OR(BF2186&lt;&gt;"Y",BG2186&lt;&gt;"Y"),"",(AND(ISNUMBER(BQ2186),BQ2186&gt;0))+(BR2186="Stacked up")+(AND(ISNUMBER(BH2186),BH2186&gt;=-Settings!$B$17))+(AND(ISNUMBER(BK2186),ISNUMBER(BM2186),BK2186&gt;0,BM2186&gt;0))+(AND(ISNUMBER(AQ2186),AQ2186&gt;=Settings!$B$18))+(AND(ISNUMBER(BT2186),BT2186&gt;=Settings!$B$19,BT2186&lt;=Settings!$B$20))+(AND(ISNUMBER(AS2186),AS2186&gt;0))+(AND(ISNUMBER(T2186),ISNUMBER(M2186),T2186&gt;=Settings!$B$21,M2186&gt;0))+(AND(ISNUMBER(AD2186),ISNUMBER(M2186),AD2186&gt;=Settings!$B$22,M2186&gt;0))+(AY2186&gt;=1))</f>
        <v/>
      </c>
      <c r="BW2186" s="91">
        <f>IF(OR(AY2186=0,BF2186&lt;&gt;"Y",BG2186&lt;&gt;"Y"),"",1+SUMPRODUCT(($A$6:$A$2604=A2186)*($AY$6:$AY$2604&gt;0)*($BF$6:$BF$2604="Y")*($BG$6:$BG$2604="Y")*(($AY$6:$AY$2604&gt;AY2186)+($AY$6:$AY$2604=AY2186)*($AD$6:$AD$2604&gt;AD2186))))</f>
        <v/>
      </c>
    </row>
    <row r="2187" ht="23.85" customHeight="1" s="55">
      <c r="A2187" s="90" t="n">
        <v>46296</v>
      </c>
      <c r="B2187" s="91" t="inlineStr">
        <is>
          <t>TEXMOPIPES</t>
        </is>
      </c>
      <c r="C2187" s="91" t="inlineStr">
        <is>
          <t>INE141K01013</t>
        </is>
      </c>
      <c r="D2187" s="91" t="n"/>
      <c r="E2187" s="91" t="inlineStr">
        <is>
          <t>None</t>
        </is>
      </c>
      <c r="F2187" s="93" t="n">
        <v>157</v>
      </c>
      <c r="G2187" s="92" t="inlineStr">
        <is>
          <t>N</t>
        </is>
      </c>
      <c r="H2187" s="94" t="n"/>
      <c r="I2187" s="91" t="inlineStr">
        <is>
          <t>N</t>
        </is>
      </c>
      <c r="J2187" s="92">
        <f>IF(K2187="","N","Y")</f>
        <v/>
      </c>
      <c r="K2187" s="94">
        <f>_xlfn.TEXTJOIN("; ",TRUE,IF(P2187="52-wk low","52-wk low",""),IF(AND(AD2187&gt;=Settings!$B$12,M2187&lt;0),"Distribution",""),IF(AND(AJ2187="Y",M2187&lt;0,AK2187&lt;-Settings!$B$13),"Long unwinding",""),IF(AND(AJ2187="Y",M2187&lt;0,AK2187&gt;Settings!$B$13),"Short buildup",""))</f>
        <v/>
      </c>
      <c r="L2187" s="95" t="n">
        <v>53.7</v>
      </c>
      <c r="M2187" s="96" t="n">
        <v>-2.51</v>
      </c>
      <c r="N2187" s="93" t="n">
        <v>1895</v>
      </c>
      <c r="O2187" s="91" t="inlineStr">
        <is>
          <t>None</t>
        </is>
      </c>
      <c r="P2187" s="91" t="inlineStr">
        <is>
          <t>None</t>
        </is>
      </c>
      <c r="Q2187" s="97" t="n">
        <v>0.93</v>
      </c>
      <c r="R2187" s="96" t="n">
        <v>4.36</v>
      </c>
      <c r="S2187" s="96" t="n">
        <v>0.22</v>
      </c>
      <c r="T2187" s="96" t="n">
        <v>0.48</v>
      </c>
      <c r="U2187" s="96" t="n">
        <v>0.76</v>
      </c>
      <c r="V2187" s="103" t="n">
        <v>3.55</v>
      </c>
      <c r="W2187" s="102" t="n">
        <v>7</v>
      </c>
      <c r="X2187" s="93" t="n"/>
      <c r="Y2187" s="91" t="inlineStr">
        <is>
          <t>None</t>
        </is>
      </c>
      <c r="Z2187" s="99" t="n">
        <v>59.85</v>
      </c>
      <c r="AA2187" s="96" t="n">
        <v>1.11</v>
      </c>
      <c r="AB2187" s="96" t="n">
        <v>0.93</v>
      </c>
      <c r="AC2187" s="96" t="n">
        <v>0.3</v>
      </c>
      <c r="AD2187" s="96" t="n">
        <v>0.63</v>
      </c>
      <c r="AE2187" s="96" t="n">
        <v>0.98</v>
      </c>
      <c r="AF2187" s="103" t="n">
        <v>0.92</v>
      </c>
      <c r="AG2187" s="91" t="inlineStr">
        <is>
          <t>Drying up</t>
        </is>
      </c>
      <c r="AH2187" s="100" t="n">
        <v>0</v>
      </c>
      <c r="AI2187" s="101" t="n">
        <v>0</v>
      </c>
      <c r="AJ2187" s="92" t="inlineStr">
        <is>
          <t>N</t>
        </is>
      </c>
      <c r="AK2187" s="96" t="n"/>
      <c r="AL2187" s="91" t="inlineStr">
        <is>
          <t>n/a</t>
        </is>
      </c>
      <c r="AM2187" s="93" t="n"/>
      <c r="AN2187" s="92" t="inlineStr">
        <is>
          <t>None</t>
        </is>
      </c>
      <c r="AO2187" s="102" t="n">
        <v>0</v>
      </c>
      <c r="AP2187" s="103" t="n">
        <v>1.23</v>
      </c>
      <c r="AQ2187" s="102" t="n">
        <v>71</v>
      </c>
      <c r="AR2187" s="91" t="inlineStr">
        <is>
          <t>N</t>
        </is>
      </c>
      <c r="AS2187" s="104" t="n"/>
      <c r="AT2187" s="92">
        <f>IF(AND(P2187="52-wk high",T2187&gt;=Settings!$B$7),"Y","N")</f>
        <v/>
      </c>
      <c r="AU2187" s="91">
        <f>IF(AND(AD2187&gt;=Settings!$B$8,M2187&gt;0),"Y","N")</f>
        <v/>
      </c>
      <c r="AV2187" s="91">
        <f>IF(OR(AH2187&gt;Settings!$B$9,AI2187&gt;Settings!$B$9),"Y","N")</f>
        <v/>
      </c>
      <c r="AW2187" s="91">
        <f>IF(AJ2187&lt;&gt;"Y","n/a",IF(AND(M2187&gt;0,AK2187&gt;Settings!$B$10),"Y","N"))</f>
        <v/>
      </c>
      <c r="AX2187" s="91">
        <f>IF(AO2187&gt;=Settings!$B$11,"Y","N")</f>
        <v/>
      </c>
      <c r="AY2187" s="99">
        <f>(AT2187="Y")+(AU2187="Y")+(AV2187="Y")+(AW2187="Y")+(AX2187="Y")</f>
        <v/>
      </c>
      <c r="AZ2187" s="94">
        <f>IF(AY2187=0,"None",_xlfn.TEXTJOIN(", ",TRUE(),IF(AT2187="Y","Breakout",""),IF(AU2187="Y","Accumulation",""),IF(AV2187="Y","Institutional buying",""),IF(AW2187="Y","Long buildup",""),IF(AX2187="Y","Momentum leader","")))</f>
        <v/>
      </c>
      <c r="BA2187" s="94">
        <f>IF(BW2187="","","Passes "&amp;AY2187&amp;" of 5 buy-side scans"&amp;IF(G2187="Y","; RED FLAG: filter out using Red flag column",""))</f>
        <v/>
      </c>
      <c r="BB2187" s="91" t="inlineStr">
        <is>
          <t>None</t>
        </is>
      </c>
      <c r="BC2187" s="92" t="inlineStr">
        <is>
          <t>N</t>
        </is>
      </c>
      <c r="BD2187" s="94" t="n"/>
      <c r="BE2187" s="94" t="n"/>
      <c r="BF2187" s="92">
        <f>IF(R2187*100000&gt;=Settings!$B$5,"Y","N")</f>
        <v/>
      </c>
      <c r="BG2187" s="91">
        <f>IF(F2187&gt;Settings!$B$6,"Y","N")</f>
        <v/>
      </c>
      <c r="BH2187" s="97" t="n">
        <v>-16.74</v>
      </c>
      <c r="BI2187" s="96" t="n">
        <v>-7.49</v>
      </c>
      <c r="BJ2187" s="96" t="n">
        <v>16.92</v>
      </c>
      <c r="BK2187" s="96" t="n">
        <v>16.49</v>
      </c>
      <c r="BL2187" s="96" t="n">
        <v>41.91</v>
      </c>
      <c r="BM2187" s="96" t="n">
        <v>-3.23</v>
      </c>
      <c r="BN2187" s="97" t="n">
        <v>-2.59</v>
      </c>
      <c r="BO2187" s="96" t="n">
        <v>4.72</v>
      </c>
      <c r="BP2187" s="96" t="n">
        <v>10.13</v>
      </c>
      <c r="BQ2187" s="96" t="n">
        <v>10.97</v>
      </c>
      <c r="BR2187" s="91" t="inlineStr">
        <is>
          <t>Mixed</t>
        </is>
      </c>
      <c r="BS2187" s="91" t="inlineStr">
        <is>
          <t>None</t>
        </is>
      </c>
      <c r="BT2187" s="96" t="n">
        <v>42.6</v>
      </c>
      <c r="BU2187" s="91" t="inlineStr">
        <is>
          <t>N</t>
        </is>
      </c>
      <c r="BV2187" s="99">
        <f>IF(OR(BF2187&lt;&gt;"Y",BG2187&lt;&gt;"Y"),"",(AND(ISNUMBER(BQ2187),BQ2187&gt;0))+(BR2187="Stacked up")+(AND(ISNUMBER(BH2187),BH2187&gt;=-Settings!$B$17))+(AND(ISNUMBER(BK2187),ISNUMBER(BM2187),BK2187&gt;0,BM2187&gt;0))+(AND(ISNUMBER(AQ2187),AQ2187&gt;=Settings!$B$18))+(AND(ISNUMBER(BT2187),BT2187&gt;=Settings!$B$19,BT2187&lt;=Settings!$B$20))+(AND(ISNUMBER(AS2187),AS2187&gt;0))+(AND(ISNUMBER(T2187),ISNUMBER(M2187),T2187&gt;=Settings!$B$21,M2187&gt;0))+(AND(ISNUMBER(AD2187),ISNUMBER(M2187),AD2187&gt;=Settings!$B$22,M2187&gt;0))+(AY2187&gt;=1))</f>
        <v/>
      </c>
      <c r="BW2187" s="91">
        <f>IF(OR(AY2187=0,BF2187&lt;&gt;"Y",BG2187&lt;&gt;"Y"),"",1+SUMPRODUCT(($A$6:$A$2604=A2187)*($AY$6:$AY$2604&gt;0)*($BF$6:$BF$2604="Y")*($BG$6:$BG$2604="Y")*(($AY$6:$AY$2604&gt;AY2187)+($AY$6:$AY$2604=AY2187)*($AD$6:$AD$2604&gt;AD2187))))</f>
        <v/>
      </c>
    </row>
    <row r="2188" ht="23.85" customHeight="1" s="55">
      <c r="A2188" s="90" t="n">
        <v>46296</v>
      </c>
      <c r="B2188" s="91" t="inlineStr">
        <is>
          <t>ONELIFECAP</t>
        </is>
      </c>
      <c r="C2188" s="91" t="inlineStr">
        <is>
          <t>INE912L01015</t>
        </is>
      </c>
      <c r="D2188" s="91" t="n"/>
      <c r="E2188" s="91" t="inlineStr">
        <is>
          <t>None</t>
        </is>
      </c>
      <c r="F2188" s="93" t="n">
        <v>155</v>
      </c>
      <c r="G2188" s="92" t="inlineStr">
        <is>
          <t>Y</t>
        </is>
      </c>
      <c r="H2188" s="94" t="inlineStr">
        <is>
          <t>ESM Stage 1; T2T (BE series)</t>
        </is>
      </c>
      <c r="I2188" s="91" t="inlineStr">
        <is>
          <t>Y</t>
        </is>
      </c>
      <c r="J2188" s="92">
        <f>IF(K2188="","N","Y")</f>
        <v/>
      </c>
      <c r="K2188" s="94">
        <f>_xlfn.TEXTJOIN("; ",TRUE,IF(P2188="52-wk low","52-wk low",""),IF(AND(AD2188&gt;=Settings!$B$12,M2188&lt;0),"Distribution",""),IF(AND(AJ2188="Y",M2188&lt;0,AK2188&lt;-Settings!$B$13),"Long unwinding",""),IF(AND(AJ2188="Y",M2188&lt;0,AK2188&gt;Settings!$B$13),"Short buildup",""))</f>
        <v/>
      </c>
      <c r="L2188" s="95" t="n">
        <v>41.57</v>
      </c>
      <c r="M2188" s="96" t="n">
        <v>3.72</v>
      </c>
      <c r="N2188" s="93" t="n">
        <v>94</v>
      </c>
      <c r="O2188" s="91" t="inlineStr">
        <is>
          <t>None</t>
        </is>
      </c>
      <c r="P2188" s="91" t="inlineStr">
        <is>
          <t>52-wk high</t>
        </is>
      </c>
      <c r="Q2188" s="97" t="n">
        <v>1.79</v>
      </c>
      <c r="R2188" s="96" t="n">
        <v>0.79</v>
      </c>
      <c r="S2188" s="96" t="n">
        <v>2.51</v>
      </c>
      <c r="T2188" s="96" t="n">
        <v>2.65</v>
      </c>
      <c r="U2188" s="96" t="n">
        <v>2.38</v>
      </c>
      <c r="V2188" s="103" t="n">
        <v>1.15</v>
      </c>
      <c r="W2188" s="102" t="n">
        <v>7</v>
      </c>
      <c r="X2188" s="93" t="n"/>
      <c r="Y2188" s="91" t="inlineStr">
        <is>
          <t>None</t>
        </is>
      </c>
      <c r="Z2188" s="99" t="n"/>
      <c r="AA2188" s="96" t="n"/>
      <c r="AB2188" s="96" t="n"/>
      <c r="AC2188" s="96" t="n"/>
      <c r="AD2188" s="96" t="n"/>
      <c r="AE2188" s="96" t="n"/>
      <c r="AF2188" s="103" t="n"/>
      <c r="AG2188" s="91" t="inlineStr">
        <is>
          <t>No delivery data</t>
        </is>
      </c>
      <c r="AH2188" s="100" t="n">
        <v>0</v>
      </c>
      <c r="AI2188" s="101" t="n">
        <v>0</v>
      </c>
      <c r="AJ2188" s="92" t="inlineStr">
        <is>
          <t>N</t>
        </is>
      </c>
      <c r="AK2188" s="96" t="n"/>
      <c r="AL2188" s="91" t="inlineStr">
        <is>
          <t>n/a</t>
        </is>
      </c>
      <c r="AM2188" s="93" t="n"/>
      <c r="AN2188" s="92" t="inlineStr">
        <is>
          <t>None</t>
        </is>
      </c>
      <c r="AO2188" s="102" t="n">
        <v>0</v>
      </c>
      <c r="AP2188" s="103" t="n">
        <v>4.46</v>
      </c>
      <c r="AQ2188" s="102" t="n">
        <v>99</v>
      </c>
      <c r="AR2188" s="91" t="inlineStr">
        <is>
          <t>N</t>
        </is>
      </c>
      <c r="AS2188" s="104" t="n"/>
      <c r="AT2188" s="92">
        <f>IF(AND(P2188="52-wk high",T2188&gt;=Settings!$B$7),"Y","N")</f>
        <v/>
      </c>
      <c r="AU2188" s="91">
        <f>IF(AND(AD2188&gt;=Settings!$B$8,M2188&gt;0),"Y","N")</f>
        <v/>
      </c>
      <c r="AV2188" s="91">
        <f>IF(OR(AH2188&gt;Settings!$B$9,AI2188&gt;Settings!$B$9),"Y","N")</f>
        <v/>
      </c>
      <c r="AW2188" s="91">
        <f>IF(AJ2188&lt;&gt;"Y","n/a",IF(AND(M2188&gt;0,AK2188&gt;Settings!$B$10),"Y","N"))</f>
        <v/>
      </c>
      <c r="AX2188" s="91">
        <f>IF(AO2188&gt;=Settings!$B$11,"Y","N")</f>
        <v/>
      </c>
      <c r="AY2188" s="99">
        <f>(AT2188="Y")+(AU2188="Y")+(AV2188="Y")+(AW2188="Y")+(AX2188="Y")</f>
        <v/>
      </c>
      <c r="AZ2188" s="94">
        <f>IF(AY2188=0,"None",_xlfn.TEXTJOIN(", ",TRUE(),IF(AT2188="Y","Breakout",""),IF(AU2188="Y","Accumulation",""),IF(AV2188="Y","Institutional buying",""),IF(AW2188="Y","Long buildup",""),IF(AX2188="Y","Momentum leader","")))</f>
        <v/>
      </c>
      <c r="BA2188" s="94">
        <f>IF(BW2188="","","Passes "&amp;AY2188&amp;" of 5 buy-side scans"&amp;IF(G2188="Y","; RED FLAG: filter out using Red flag column",""))</f>
        <v/>
      </c>
      <c r="BB2188" s="91" t="inlineStr">
        <is>
          <t>None</t>
        </is>
      </c>
      <c r="BC2188" s="92" t="inlineStr">
        <is>
          <t>Y</t>
        </is>
      </c>
      <c r="BD2188" s="94" t="inlineStr">
        <is>
          <t>Few traders (&lt;100 unique PAN, 30 days)</t>
        </is>
      </c>
      <c r="BE2188" s="94" t="n"/>
      <c r="BF2188" s="92">
        <f>IF(R2188*100000&gt;=Settings!$B$5,"Y","N")</f>
        <v/>
      </c>
      <c r="BG2188" s="91">
        <f>IF(F2188&gt;Settings!$B$6,"Y","N")</f>
        <v/>
      </c>
      <c r="BH2188" s="97" t="n">
        <v>2.64</v>
      </c>
      <c r="BI2188" s="96" t="n">
        <v>16.08</v>
      </c>
      <c r="BJ2188" s="96" t="n">
        <v>28.07</v>
      </c>
      <c r="BK2188" s="96" t="n">
        <v>13.98</v>
      </c>
      <c r="BL2188" s="96" t="n">
        <v>169.94</v>
      </c>
      <c r="BM2188" s="96" t="n">
        <v>208.15</v>
      </c>
      <c r="BN2188" s="97" t="n">
        <v>16.3</v>
      </c>
      <c r="BO2188" s="96" t="n">
        <v>21.93</v>
      </c>
      <c r="BP2188" s="96" t="n">
        <v>33.02</v>
      </c>
      <c r="BQ2188" s="96" t="n">
        <v>56.85</v>
      </c>
      <c r="BR2188" s="91" t="inlineStr">
        <is>
          <t>Stacked up</t>
        </is>
      </c>
      <c r="BS2188" s="91" t="inlineStr">
        <is>
          <t>None</t>
        </is>
      </c>
      <c r="BT2188" s="96" t="n">
        <v>89.09999999999999</v>
      </c>
      <c r="BU2188" s="91" t="inlineStr">
        <is>
          <t>N</t>
        </is>
      </c>
      <c r="BV2188" s="99">
        <f>IF(OR(BF2188&lt;&gt;"Y",BG2188&lt;&gt;"Y"),"",(AND(ISNUMBER(BQ2188),BQ2188&gt;0))+(BR2188="Stacked up")+(AND(ISNUMBER(BH2188),BH2188&gt;=-Settings!$B$17))+(AND(ISNUMBER(BK2188),ISNUMBER(BM2188),BK2188&gt;0,BM2188&gt;0))+(AND(ISNUMBER(AQ2188),AQ2188&gt;=Settings!$B$18))+(AND(ISNUMBER(BT2188),BT2188&gt;=Settings!$B$19,BT2188&lt;=Settings!$B$20))+(AND(ISNUMBER(AS2188),AS2188&gt;0))+(AND(ISNUMBER(T2188),ISNUMBER(M2188),T2188&gt;=Settings!$B$21,M2188&gt;0))+(AND(ISNUMBER(AD2188),ISNUMBER(M2188),AD2188&gt;=Settings!$B$22,M2188&gt;0))+(AY2188&gt;=1))</f>
        <v/>
      </c>
      <c r="BW2188" s="91">
        <f>IF(OR(AY2188=0,BF2188&lt;&gt;"Y",BG2188&lt;&gt;"Y"),"",1+SUMPRODUCT(($A$6:$A$2604=A2188)*($AY$6:$AY$2604&gt;0)*($BF$6:$BF$2604="Y")*($BG$6:$BG$2604="Y")*(($AY$6:$AY$2604&gt;AY2188)+($AY$6:$AY$2604=AY2188)*($AD$6:$AD$2604&gt;AD2188))))</f>
        <v/>
      </c>
    </row>
    <row r="2189" ht="23.85" customHeight="1" s="55">
      <c r="A2189" s="90" t="n">
        <v>46296</v>
      </c>
      <c r="B2189" s="91" t="inlineStr">
        <is>
          <t>SHBAJRG</t>
        </is>
      </c>
      <c r="C2189" s="91" t="inlineStr">
        <is>
          <t>INE402H01015</t>
        </is>
      </c>
      <c r="D2189" s="91" t="n"/>
      <c r="E2189" s="91" t="inlineStr">
        <is>
          <t>None</t>
        </is>
      </c>
      <c r="F2189" s="93" t="n">
        <v>155</v>
      </c>
      <c r="G2189" s="92" t="inlineStr">
        <is>
          <t>N</t>
        </is>
      </c>
      <c r="H2189" s="94" t="n"/>
      <c r="I2189" s="91" t="inlineStr">
        <is>
          <t>N</t>
        </is>
      </c>
      <c r="J2189" s="92">
        <f>IF(K2189="","N","Y")</f>
        <v/>
      </c>
      <c r="K2189" s="94">
        <f>_xlfn.TEXTJOIN("; ",TRUE,IF(P2189="52-wk low","52-wk low",""),IF(AND(AD2189&gt;=Settings!$B$12,M2189&lt;0),"Distribution",""),IF(AND(AJ2189="Y",M2189&lt;0,AK2189&lt;-Settings!$B$13),"Long unwinding",""),IF(AND(AJ2189="Y",M2189&lt;0,AK2189&gt;Settings!$B$13),"Short buildup",""))</f>
        <v/>
      </c>
      <c r="L2189" s="95" t="n">
        <v>172.33</v>
      </c>
      <c r="M2189" s="96" t="n">
        <v>7.85</v>
      </c>
      <c r="N2189" s="93" t="n">
        <v>20</v>
      </c>
      <c r="O2189" s="91" t="inlineStr">
        <is>
          <t>Top gainer</t>
        </is>
      </c>
      <c r="P2189" s="91" t="inlineStr">
        <is>
          <t>None</t>
        </is>
      </c>
      <c r="Q2189" s="97" t="n">
        <v>0.43</v>
      </c>
      <c r="R2189" s="96" t="n">
        <v>0.07000000000000001</v>
      </c>
      <c r="S2189" s="96" t="n">
        <v>9.039999999999999</v>
      </c>
      <c r="T2189" s="96" t="n">
        <v>10.72</v>
      </c>
      <c r="U2189" s="96" t="n">
        <v>7.68</v>
      </c>
      <c r="V2189" s="103" t="n">
        <v>1.11</v>
      </c>
      <c r="W2189" s="102" t="n"/>
      <c r="X2189" s="93" t="n"/>
      <c r="Y2189" s="91" t="inlineStr">
        <is>
          <t>None</t>
        </is>
      </c>
      <c r="Z2189" s="99" t="n">
        <v>67.65000000000001</v>
      </c>
      <c r="AA2189" s="96" t="n">
        <v>0.85</v>
      </c>
      <c r="AB2189" s="96" t="n">
        <v>0.83</v>
      </c>
      <c r="AC2189" s="96" t="n">
        <v>7.37</v>
      </c>
      <c r="AD2189" s="96" t="n">
        <v>8.789999999999999</v>
      </c>
      <c r="AE2189" s="96" t="n">
        <v>7.08</v>
      </c>
      <c r="AF2189" s="103" t="n">
        <v>1.07</v>
      </c>
      <c r="AG2189" s="91" t="inlineStr">
        <is>
          <t>Normal</t>
        </is>
      </c>
      <c r="AH2189" s="100" t="n">
        <v>0</v>
      </c>
      <c r="AI2189" s="101" t="n">
        <v>0</v>
      </c>
      <c r="AJ2189" s="92" t="inlineStr">
        <is>
          <t>N</t>
        </is>
      </c>
      <c r="AK2189" s="96" t="n"/>
      <c r="AL2189" s="91" t="inlineStr">
        <is>
          <t>n/a</t>
        </is>
      </c>
      <c r="AM2189" s="93" t="n"/>
      <c r="AN2189" s="92" t="inlineStr">
        <is>
          <t>None</t>
        </is>
      </c>
      <c r="AO2189" s="102" t="n">
        <v>0</v>
      </c>
      <c r="AP2189" s="103" t="n"/>
      <c r="AQ2189" s="102" t="n"/>
      <c r="AR2189" s="91" t="inlineStr">
        <is>
          <t>N</t>
        </is>
      </c>
      <c r="AS2189" s="104" t="n"/>
      <c r="AT2189" s="92">
        <f>IF(AND(P2189="52-wk high",T2189&gt;=Settings!$B$7),"Y","N")</f>
        <v/>
      </c>
      <c r="AU2189" s="91">
        <f>IF(AND(AD2189&gt;=Settings!$B$8,M2189&gt;0),"Y","N")</f>
        <v/>
      </c>
      <c r="AV2189" s="91">
        <f>IF(OR(AH2189&gt;Settings!$B$9,AI2189&gt;Settings!$B$9),"Y","N")</f>
        <v/>
      </c>
      <c r="AW2189" s="91">
        <f>IF(AJ2189&lt;&gt;"Y","n/a",IF(AND(M2189&gt;0,AK2189&gt;Settings!$B$10),"Y","N"))</f>
        <v/>
      </c>
      <c r="AX2189" s="91">
        <f>IF(AO2189&gt;=Settings!$B$11,"Y","N")</f>
        <v/>
      </c>
      <c r="AY2189" s="99">
        <f>(AT2189="Y")+(AU2189="Y")+(AV2189="Y")+(AW2189="Y")+(AX2189="Y")</f>
        <v/>
      </c>
      <c r="AZ2189" s="94">
        <f>IF(AY2189=0,"None",_xlfn.TEXTJOIN(", ",TRUE(),IF(AT2189="Y","Breakout",""),IF(AU2189="Y","Accumulation",""),IF(AV2189="Y","Institutional buying",""),IF(AW2189="Y","Long buildup",""),IF(AX2189="Y","Momentum leader","")))</f>
        <v/>
      </c>
      <c r="BA2189" s="94">
        <f>IF(BW2189="","","Passes "&amp;AY2189&amp;" of 5 buy-side scans"&amp;IF(G2189="Y","; RED FLAG: filter out using Red flag column",""))</f>
        <v/>
      </c>
      <c r="BB2189" s="91" t="inlineStr">
        <is>
          <t>None</t>
        </is>
      </c>
      <c r="BC2189" s="92" t="inlineStr">
        <is>
          <t>Y</t>
        </is>
      </c>
      <c r="BD2189" s="94" t="inlineStr">
        <is>
          <t>Few traders (&lt;100 unique PAN, 30 days)</t>
        </is>
      </c>
      <c r="BE2189" s="94" t="n"/>
      <c r="BF2189" s="92">
        <f>IF(R2189*100000&gt;=Settings!$B$5,"Y","N")</f>
        <v/>
      </c>
      <c r="BG2189" s="91">
        <f>IF(F2189&gt;Settings!$B$6,"Y","N")</f>
        <v/>
      </c>
      <c r="BH2189" s="97" t="n">
        <v>-19.83</v>
      </c>
      <c r="BI2189" s="96" t="n">
        <v>7.04</v>
      </c>
      <c r="BJ2189" s="96" t="n">
        <v>8.73</v>
      </c>
      <c r="BK2189" s="96" t="n">
        <v>-9.26</v>
      </c>
      <c r="BL2189" s="96" t="n"/>
      <c r="BM2189" s="96" t="n"/>
      <c r="BN2189" s="97" t="n">
        <v>5.88</v>
      </c>
      <c r="BO2189" s="96" t="n">
        <v>2.66</v>
      </c>
      <c r="BP2189" s="96" t="n">
        <v>-0.16</v>
      </c>
      <c r="BQ2189" s="96" t="n"/>
      <c r="BR2189" s="91" t="n"/>
      <c r="BS2189" s="91" t="inlineStr">
        <is>
          <t>None</t>
        </is>
      </c>
      <c r="BT2189" s="96" t="n">
        <v>63.1</v>
      </c>
      <c r="BU2189" s="91" t="n"/>
      <c r="BV2189" s="99">
        <f>IF(OR(BF2189&lt;&gt;"Y",BG2189&lt;&gt;"Y"),"",(AND(ISNUMBER(BQ2189),BQ2189&gt;0))+(BR2189="Stacked up")+(AND(ISNUMBER(BH2189),BH2189&gt;=-Settings!$B$17))+(AND(ISNUMBER(BK2189),ISNUMBER(BM2189),BK2189&gt;0,BM2189&gt;0))+(AND(ISNUMBER(AQ2189),AQ2189&gt;=Settings!$B$18))+(AND(ISNUMBER(BT2189),BT2189&gt;=Settings!$B$19,BT2189&lt;=Settings!$B$20))+(AND(ISNUMBER(AS2189),AS2189&gt;0))+(AND(ISNUMBER(T2189),ISNUMBER(M2189),T2189&gt;=Settings!$B$21,M2189&gt;0))+(AND(ISNUMBER(AD2189),ISNUMBER(M2189),AD2189&gt;=Settings!$B$22,M2189&gt;0))+(AY2189&gt;=1))</f>
        <v/>
      </c>
      <c r="BW2189" s="91">
        <f>IF(OR(AY2189=0,BF2189&lt;&gt;"Y",BG2189&lt;&gt;"Y"),"",1+SUMPRODUCT(($A$6:$A$2604=A2189)*($AY$6:$AY$2604&gt;0)*($BF$6:$BF$2604="Y")*($BG$6:$BG$2604="Y")*(($AY$6:$AY$2604&gt;AY2189)+($AY$6:$AY$2604=AY2189)*($AD$6:$AD$2604&gt;AD2189))))</f>
        <v/>
      </c>
    </row>
    <row r="2190" ht="23.85" customHeight="1" s="55">
      <c r="A2190" s="90" t="n">
        <v>46296</v>
      </c>
      <c r="B2190" s="91" t="inlineStr">
        <is>
          <t>INDOUS</t>
        </is>
      </c>
      <c r="C2190" s="91" t="inlineStr">
        <is>
          <t>INE250Z01010</t>
        </is>
      </c>
      <c r="D2190" s="91" t="n"/>
      <c r="E2190" s="91" t="inlineStr">
        <is>
          <t>None</t>
        </is>
      </c>
      <c r="F2190" s="93" t="n">
        <v>154</v>
      </c>
      <c r="G2190" s="92" t="inlineStr">
        <is>
          <t>N</t>
        </is>
      </c>
      <c r="H2190" s="94" t="n"/>
      <c r="I2190" s="91" t="inlineStr">
        <is>
          <t>N</t>
        </is>
      </c>
      <c r="J2190" s="92">
        <f>IF(K2190="","N","Y")</f>
        <v/>
      </c>
      <c r="K2190" s="94">
        <f>_xlfn.TEXTJOIN("; ",TRUE,IF(P2190="52-wk low","52-wk low",""),IF(AND(AD2190&gt;=Settings!$B$12,M2190&lt;0),"Distribution",""),IF(AND(AJ2190="Y",M2190&lt;0,AK2190&lt;-Settings!$B$13),"Long unwinding",""),IF(AND(AJ2190="Y",M2190&lt;0,AK2190&gt;Settings!$B$13),"Short buildup",""))</f>
        <v/>
      </c>
      <c r="L2190" s="95" t="n">
        <v>76.75</v>
      </c>
      <c r="M2190" s="96" t="n">
        <v>-1.88</v>
      </c>
      <c r="N2190" s="93" t="n">
        <v>1563</v>
      </c>
      <c r="O2190" s="91" t="inlineStr">
        <is>
          <t>None</t>
        </is>
      </c>
      <c r="P2190" s="91" t="inlineStr">
        <is>
          <t>None</t>
        </is>
      </c>
      <c r="Q2190" s="97" t="n">
        <v>0.01</v>
      </c>
      <c r="R2190" s="96" t="n">
        <v>0.09</v>
      </c>
      <c r="S2190" s="96" t="n">
        <v>0.06</v>
      </c>
      <c r="T2190" s="96" t="n">
        <v>0.03</v>
      </c>
      <c r="U2190" s="96" t="n">
        <v>0.03</v>
      </c>
      <c r="V2190" s="103" t="n">
        <v>0.43</v>
      </c>
      <c r="W2190" s="102" t="n">
        <v>2</v>
      </c>
      <c r="X2190" s="93" t="n"/>
      <c r="Y2190" s="91" t="inlineStr">
        <is>
          <t>None</t>
        </is>
      </c>
      <c r="Z2190" s="99" t="n">
        <v>90.06</v>
      </c>
      <c r="AA2190" s="96" t="n">
        <v>1.24</v>
      </c>
      <c r="AB2190" s="96" t="n">
        <v>1.28</v>
      </c>
      <c r="AC2190" s="96" t="n">
        <v>0.07000000000000001</v>
      </c>
      <c r="AD2190" s="96" t="n">
        <v>0.04</v>
      </c>
      <c r="AE2190" s="96" t="n">
        <v>0.03</v>
      </c>
      <c r="AF2190" s="103" t="n">
        <v>1.08</v>
      </c>
      <c r="AG2190" s="91" t="inlineStr">
        <is>
          <t>Normal</t>
        </is>
      </c>
      <c r="AH2190" s="100" t="n">
        <v>0</v>
      </c>
      <c r="AI2190" s="101" t="n">
        <v>0</v>
      </c>
      <c r="AJ2190" s="92" t="inlineStr">
        <is>
          <t>N</t>
        </is>
      </c>
      <c r="AK2190" s="96" t="n"/>
      <c r="AL2190" s="91" t="inlineStr">
        <is>
          <t>n/a</t>
        </is>
      </c>
      <c r="AM2190" s="93" t="n"/>
      <c r="AN2190" s="92" t="inlineStr">
        <is>
          <t>None</t>
        </is>
      </c>
      <c r="AO2190" s="102" t="n">
        <v>0</v>
      </c>
      <c r="AP2190" s="103" t="n">
        <v>0.53</v>
      </c>
      <c r="AQ2190" s="102" t="n">
        <v>9</v>
      </c>
      <c r="AR2190" s="91" t="inlineStr">
        <is>
          <t>N</t>
        </is>
      </c>
      <c r="AS2190" s="104" t="n"/>
      <c r="AT2190" s="92">
        <f>IF(AND(P2190="52-wk high",T2190&gt;=Settings!$B$7),"Y","N")</f>
        <v/>
      </c>
      <c r="AU2190" s="91">
        <f>IF(AND(AD2190&gt;=Settings!$B$8,M2190&gt;0),"Y","N")</f>
        <v/>
      </c>
      <c r="AV2190" s="91">
        <f>IF(OR(AH2190&gt;Settings!$B$9,AI2190&gt;Settings!$B$9),"Y","N")</f>
        <v/>
      </c>
      <c r="AW2190" s="91">
        <f>IF(AJ2190&lt;&gt;"Y","n/a",IF(AND(M2190&gt;0,AK2190&gt;Settings!$B$10),"Y","N"))</f>
        <v/>
      </c>
      <c r="AX2190" s="91">
        <f>IF(AO2190&gt;=Settings!$B$11,"Y","N")</f>
        <v/>
      </c>
      <c r="AY2190" s="99">
        <f>(AT2190="Y")+(AU2190="Y")+(AV2190="Y")+(AW2190="Y")+(AX2190="Y")</f>
        <v/>
      </c>
      <c r="AZ2190" s="94">
        <f>IF(AY2190=0,"None",_xlfn.TEXTJOIN(", ",TRUE(),IF(AT2190="Y","Breakout",""),IF(AU2190="Y","Accumulation",""),IF(AV2190="Y","Institutional buying",""),IF(AW2190="Y","Long buildup",""),IF(AX2190="Y","Momentum leader","")))</f>
        <v/>
      </c>
      <c r="BA2190" s="94">
        <f>IF(BW2190="","","Passes "&amp;AY2190&amp;" of 5 buy-side scans"&amp;IF(G2190="Y","; RED FLAG: filter out using Red flag column",""))</f>
        <v/>
      </c>
      <c r="BB2190" s="91" t="inlineStr">
        <is>
          <t>None</t>
        </is>
      </c>
      <c r="BC2190" s="92" t="inlineStr">
        <is>
          <t>Y</t>
        </is>
      </c>
      <c r="BD2190" s="94" t="inlineStr">
        <is>
          <t>Few traders (&lt;100 unique PAN, 30 days)</t>
        </is>
      </c>
      <c r="BE2190" s="94" t="n"/>
      <c r="BF2190" s="92">
        <f>IF(R2190*100000&gt;=Settings!$B$5,"Y","N")</f>
        <v/>
      </c>
      <c r="BG2190" s="91">
        <f>IF(F2190&gt;Settings!$B$6,"Y","N")</f>
        <v/>
      </c>
      <c r="BH2190" s="97" t="n">
        <v>-51.73</v>
      </c>
      <c r="BI2190" s="96" t="n">
        <v>-1.68</v>
      </c>
      <c r="BJ2190" s="96" t="n">
        <v>-2.96</v>
      </c>
      <c r="BK2190" s="96" t="n">
        <v>-13.26</v>
      </c>
      <c r="BL2190" s="96" t="n">
        <v>-24.58</v>
      </c>
      <c r="BM2190" s="96" t="n">
        <v>-44.21</v>
      </c>
      <c r="BN2190" s="97" t="n">
        <v>-2.33</v>
      </c>
      <c r="BO2190" s="96" t="n">
        <v>-5.81</v>
      </c>
      <c r="BP2190" s="96" t="n">
        <v>-12.6</v>
      </c>
      <c r="BQ2190" s="96" t="n">
        <v>-22.48</v>
      </c>
      <c r="BR2190" s="91" t="inlineStr">
        <is>
          <t>Stacked down</t>
        </is>
      </c>
      <c r="BS2190" s="91" t="inlineStr">
        <is>
          <t>None</t>
        </is>
      </c>
      <c r="BT2190" s="96" t="n">
        <v>37.7</v>
      </c>
      <c r="BU2190" s="91" t="inlineStr">
        <is>
          <t>N</t>
        </is>
      </c>
      <c r="BV2190" s="99">
        <f>IF(OR(BF2190&lt;&gt;"Y",BG2190&lt;&gt;"Y"),"",(AND(ISNUMBER(BQ2190),BQ2190&gt;0))+(BR2190="Stacked up")+(AND(ISNUMBER(BH2190),BH2190&gt;=-Settings!$B$17))+(AND(ISNUMBER(BK2190),ISNUMBER(BM2190),BK2190&gt;0,BM2190&gt;0))+(AND(ISNUMBER(AQ2190),AQ2190&gt;=Settings!$B$18))+(AND(ISNUMBER(BT2190),BT2190&gt;=Settings!$B$19,BT2190&lt;=Settings!$B$20))+(AND(ISNUMBER(AS2190),AS2190&gt;0))+(AND(ISNUMBER(T2190),ISNUMBER(M2190),T2190&gt;=Settings!$B$21,M2190&gt;0))+(AND(ISNUMBER(AD2190),ISNUMBER(M2190),AD2190&gt;=Settings!$B$22,M2190&gt;0))+(AY2190&gt;=1))</f>
        <v/>
      </c>
      <c r="BW2190" s="91">
        <f>IF(OR(AY2190=0,BF2190&lt;&gt;"Y",BG2190&lt;&gt;"Y"),"",1+SUMPRODUCT(($A$6:$A$2604=A2190)*($AY$6:$AY$2604&gt;0)*($BF$6:$BF$2604="Y")*($BG$6:$BG$2604="Y")*(($AY$6:$AY$2604&gt;AY2190)+($AY$6:$AY$2604=AY2190)*($AD$6:$AD$2604&gt;AD2190))))</f>
        <v/>
      </c>
    </row>
    <row r="2191" ht="23.85" customHeight="1" s="55">
      <c r="A2191" s="90" t="n">
        <v>46296</v>
      </c>
      <c r="B2191" s="91" t="inlineStr">
        <is>
          <t>BHARATGEAR</t>
        </is>
      </c>
      <c r="C2191" s="91" t="inlineStr">
        <is>
          <t>INE561C01019</t>
        </is>
      </c>
      <c r="D2191" s="91" t="n"/>
      <c r="E2191" s="91" t="inlineStr">
        <is>
          <t>None</t>
        </is>
      </c>
      <c r="F2191" s="93" t="n">
        <v>153</v>
      </c>
      <c r="G2191" s="92" t="inlineStr">
        <is>
          <t>Y</t>
        </is>
      </c>
      <c r="H2191" s="94" t="inlineStr">
        <is>
          <t>ESM Stage 1; T2T (BE series)</t>
        </is>
      </c>
      <c r="I2191" s="91" t="inlineStr">
        <is>
          <t>Y</t>
        </is>
      </c>
      <c r="J2191" s="92">
        <f>IF(K2191="","N","Y")</f>
        <v/>
      </c>
      <c r="K2191" s="94">
        <f>_xlfn.TEXTJOIN("; ",TRUE,IF(P2191="52-wk low","52-wk low",""),IF(AND(AD2191&gt;=Settings!$B$12,M2191&lt;0),"Distribution",""),IF(AND(AJ2191="Y",M2191&lt;0,AK2191&lt;-Settings!$B$13),"Long unwinding",""),IF(AND(AJ2191="Y",M2191&lt;0,AK2191&gt;Settings!$B$13),"Short buildup",""))</f>
        <v/>
      </c>
      <c r="L2191" s="95" t="n">
        <v>99.64</v>
      </c>
      <c r="M2191" s="96" t="n">
        <v>-1.76</v>
      </c>
      <c r="N2191" s="93" t="n">
        <v>1505</v>
      </c>
      <c r="O2191" s="91" t="inlineStr">
        <is>
          <t>None</t>
        </is>
      </c>
      <c r="P2191" s="91" t="inlineStr">
        <is>
          <t>None</t>
        </is>
      </c>
      <c r="Q2191" s="97" t="n">
        <v>0.1</v>
      </c>
      <c r="R2191" s="96" t="n">
        <v>0.12</v>
      </c>
      <c r="S2191" s="96" t="n">
        <v>0.83</v>
      </c>
      <c r="T2191" s="96" t="n">
        <v>0.58</v>
      </c>
      <c r="U2191" s="96" t="n">
        <v>0.15</v>
      </c>
      <c r="V2191" s="103" t="n">
        <v>0.18</v>
      </c>
      <c r="W2191" s="102" t="n">
        <v>0</v>
      </c>
      <c r="X2191" s="93" t="n"/>
      <c r="Y2191" s="91" t="inlineStr">
        <is>
          <t>None</t>
        </is>
      </c>
      <c r="Z2191" s="99" t="n"/>
      <c r="AA2191" s="96" t="n"/>
      <c r="AB2191" s="96" t="n"/>
      <c r="AC2191" s="96" t="n"/>
      <c r="AD2191" s="96" t="n"/>
      <c r="AE2191" s="96" t="n"/>
      <c r="AF2191" s="103" t="n"/>
      <c r="AG2191" s="91" t="inlineStr">
        <is>
          <t>No delivery data</t>
        </is>
      </c>
      <c r="AH2191" s="100" t="n">
        <v>0</v>
      </c>
      <c r="AI2191" s="101" t="n">
        <v>0</v>
      </c>
      <c r="AJ2191" s="92" t="inlineStr">
        <is>
          <t>N</t>
        </is>
      </c>
      <c r="AK2191" s="96" t="n"/>
      <c r="AL2191" s="91" t="inlineStr">
        <is>
          <t>n/a</t>
        </is>
      </c>
      <c r="AM2191" s="93" t="n"/>
      <c r="AN2191" s="92" t="inlineStr">
        <is>
          <t>None</t>
        </is>
      </c>
      <c r="AO2191" s="102" t="n">
        <v>0</v>
      </c>
      <c r="AP2191" s="103" t="n">
        <v>0.74</v>
      </c>
      <c r="AQ2191" s="102" t="n">
        <v>42</v>
      </c>
      <c r="AR2191" s="91" t="inlineStr">
        <is>
          <t>N</t>
        </is>
      </c>
      <c r="AS2191" s="104" t="n"/>
      <c r="AT2191" s="92">
        <f>IF(AND(P2191="52-wk high",T2191&gt;=Settings!$B$7),"Y","N")</f>
        <v/>
      </c>
      <c r="AU2191" s="91">
        <f>IF(AND(AD2191&gt;=Settings!$B$8,M2191&gt;0),"Y","N")</f>
        <v/>
      </c>
      <c r="AV2191" s="91">
        <f>IF(OR(AH2191&gt;Settings!$B$9,AI2191&gt;Settings!$B$9),"Y","N")</f>
        <v/>
      </c>
      <c r="AW2191" s="91">
        <f>IF(AJ2191&lt;&gt;"Y","n/a",IF(AND(M2191&gt;0,AK2191&gt;Settings!$B$10),"Y","N"))</f>
        <v/>
      </c>
      <c r="AX2191" s="91">
        <f>IF(AO2191&gt;=Settings!$B$11,"Y","N")</f>
        <v/>
      </c>
      <c r="AY2191" s="99">
        <f>(AT2191="Y")+(AU2191="Y")+(AV2191="Y")+(AW2191="Y")+(AX2191="Y")</f>
        <v/>
      </c>
      <c r="AZ2191" s="94">
        <f>IF(AY2191=0,"None",_xlfn.TEXTJOIN(", ",TRUE(),IF(AT2191="Y","Breakout",""),IF(AU2191="Y","Accumulation",""),IF(AV2191="Y","Institutional buying",""),IF(AW2191="Y","Long buildup",""),IF(AX2191="Y","Momentum leader","")))</f>
        <v/>
      </c>
      <c r="BA2191" s="94">
        <f>IF(BW2191="","","Passes "&amp;AY2191&amp;" of 5 buy-side scans"&amp;IF(G2191="Y","; RED FLAG: filter out using Red flag column",""))</f>
        <v/>
      </c>
      <c r="BB2191" s="91" t="inlineStr">
        <is>
          <t>None</t>
        </is>
      </c>
      <c r="BC2191" s="92" t="inlineStr">
        <is>
          <t>Y</t>
        </is>
      </c>
      <c r="BD2191" s="94" t="inlineStr">
        <is>
          <t>Few traders (&lt;100 unique PAN, 30 days)</t>
        </is>
      </c>
      <c r="BE2191" s="94" t="n"/>
      <c r="BF2191" s="92">
        <f>IF(R2191*100000&gt;=Settings!$B$5,"Y","N")</f>
        <v/>
      </c>
      <c r="BG2191" s="91">
        <f>IF(F2191&gt;Settings!$B$6,"Y","N")</f>
        <v/>
      </c>
      <c r="BH2191" s="97" t="n">
        <v>-31.28</v>
      </c>
      <c r="BI2191" s="96" t="n">
        <v>-0.6899999999999999</v>
      </c>
      <c r="BJ2191" s="96" t="n">
        <v>-0.66</v>
      </c>
      <c r="BK2191" s="96" t="n">
        <v>-25.98</v>
      </c>
      <c r="BL2191" s="96" t="n">
        <v>9.76</v>
      </c>
      <c r="BM2191" s="96" t="n">
        <v>-24.75</v>
      </c>
      <c r="BN2191" s="97" t="n">
        <v>-1.76</v>
      </c>
      <c r="BO2191" s="96" t="n">
        <v>-5.58</v>
      </c>
      <c r="BP2191" s="96" t="n">
        <v>-8.470000000000001</v>
      </c>
      <c r="BQ2191" s="96" t="n">
        <v>-10.14</v>
      </c>
      <c r="BR2191" s="91" t="inlineStr">
        <is>
          <t>Stacked down</t>
        </is>
      </c>
      <c r="BS2191" s="91" t="inlineStr">
        <is>
          <t>None</t>
        </is>
      </c>
      <c r="BT2191" s="96" t="n">
        <v>41.7</v>
      </c>
      <c r="BU2191" s="91" t="inlineStr">
        <is>
          <t>N</t>
        </is>
      </c>
      <c r="BV2191" s="99">
        <f>IF(OR(BF2191&lt;&gt;"Y",BG2191&lt;&gt;"Y"),"",(AND(ISNUMBER(BQ2191),BQ2191&gt;0))+(BR2191="Stacked up")+(AND(ISNUMBER(BH2191),BH2191&gt;=-Settings!$B$17))+(AND(ISNUMBER(BK2191),ISNUMBER(BM2191),BK2191&gt;0,BM2191&gt;0))+(AND(ISNUMBER(AQ2191),AQ2191&gt;=Settings!$B$18))+(AND(ISNUMBER(BT2191),BT2191&gt;=Settings!$B$19,BT2191&lt;=Settings!$B$20))+(AND(ISNUMBER(AS2191),AS2191&gt;0))+(AND(ISNUMBER(T2191),ISNUMBER(M2191),T2191&gt;=Settings!$B$21,M2191&gt;0))+(AND(ISNUMBER(AD2191),ISNUMBER(M2191),AD2191&gt;=Settings!$B$22,M2191&gt;0))+(AY2191&gt;=1))</f>
        <v/>
      </c>
      <c r="BW2191" s="91">
        <f>IF(OR(AY2191=0,BF2191&lt;&gt;"Y",BG2191&lt;&gt;"Y"),"",1+SUMPRODUCT(($A$6:$A$2604=A2191)*($AY$6:$AY$2604&gt;0)*($BF$6:$BF$2604="Y")*($BG$6:$BG$2604="Y")*(($AY$6:$AY$2604&gt;AY2191)+($AY$6:$AY$2604=AY2191)*($AD$6:$AD$2604&gt;AD2191))))</f>
        <v/>
      </c>
    </row>
    <row r="2192" ht="23.85" customHeight="1" s="55">
      <c r="A2192" s="90" t="n">
        <v>46296</v>
      </c>
      <c r="B2192" s="91" t="inlineStr">
        <is>
          <t>DOLLEX</t>
        </is>
      </c>
      <c r="C2192" s="91" t="inlineStr">
        <is>
          <t>INE0JHH01011</t>
        </is>
      </c>
      <c r="D2192" s="91" t="n"/>
      <c r="E2192" s="91" t="inlineStr">
        <is>
          <t>None</t>
        </is>
      </c>
      <c r="F2192" s="93" t="n">
        <v>153</v>
      </c>
      <c r="G2192" s="92" t="inlineStr">
        <is>
          <t>N</t>
        </is>
      </c>
      <c r="H2192" s="94" t="n"/>
      <c r="I2192" s="91" t="inlineStr">
        <is>
          <t>N</t>
        </is>
      </c>
      <c r="J2192" s="92">
        <f>IF(K2192="","N","Y")</f>
        <v/>
      </c>
      <c r="K2192" s="94">
        <f>_xlfn.TEXTJOIN("; ",TRUE,IF(P2192="52-wk low","52-wk low",""),IF(AND(AD2192&gt;=Settings!$B$12,M2192&lt;0),"Distribution",""),IF(AND(AJ2192="Y",M2192&lt;0,AK2192&lt;-Settings!$B$13),"Long unwinding",""),IF(AND(AJ2192="Y",M2192&lt;0,AK2192&gt;Settings!$B$13),"Short buildup",""))</f>
        <v/>
      </c>
      <c r="L2192" s="95" t="n">
        <v>38.24</v>
      </c>
      <c r="M2192" s="96" t="n">
        <v>0.63</v>
      </c>
      <c r="N2192" s="93" t="n">
        <v>414</v>
      </c>
      <c r="O2192" s="91" t="inlineStr">
        <is>
          <t>None</t>
        </is>
      </c>
      <c r="P2192" s="91" t="inlineStr">
        <is>
          <t>None</t>
        </is>
      </c>
      <c r="Q2192" s="97" t="n">
        <v>0.24</v>
      </c>
      <c r="R2192" s="96" t="n"/>
      <c r="S2192" s="96" t="n"/>
      <c r="T2192" s="96" t="n"/>
      <c r="U2192" s="96" t="n"/>
      <c r="V2192" s="103" t="n"/>
      <c r="W2192" s="102" t="n"/>
      <c r="X2192" s="93" t="n"/>
      <c r="Y2192" s="91" t="inlineStr">
        <is>
          <t>None</t>
        </is>
      </c>
      <c r="Z2192" s="99" t="n">
        <v>87.51000000000001</v>
      </c>
      <c r="AA2192" s="96" t="n"/>
      <c r="AB2192" s="96" t="n"/>
      <c r="AC2192" s="96" t="n"/>
      <c r="AD2192" s="96" t="n"/>
      <c r="AE2192" s="96" t="n"/>
      <c r="AF2192" s="103" t="n"/>
      <c r="AG2192" s="91" t="n"/>
      <c r="AH2192" s="100" t="n">
        <v>0</v>
      </c>
      <c r="AI2192" s="101" t="n">
        <v>0</v>
      </c>
      <c r="AJ2192" s="92" t="inlineStr">
        <is>
          <t>N</t>
        </is>
      </c>
      <c r="AK2192" s="96" t="n"/>
      <c r="AL2192" s="91" t="inlineStr">
        <is>
          <t>n/a</t>
        </is>
      </c>
      <c r="AM2192" s="93" t="n"/>
      <c r="AN2192" s="92" t="inlineStr">
        <is>
          <t>None</t>
        </is>
      </c>
      <c r="AO2192" s="102" t="n">
        <v>0</v>
      </c>
      <c r="AP2192" s="103" t="n"/>
      <c r="AQ2192" s="102" t="n"/>
      <c r="AR2192" s="91" t="inlineStr">
        <is>
          <t>N</t>
        </is>
      </c>
      <c r="AS2192" s="104" t="n"/>
      <c r="AT2192" s="92">
        <f>IF(AND(P2192="52-wk high",T2192&gt;=Settings!$B$7),"Y","N")</f>
        <v/>
      </c>
      <c r="AU2192" s="91">
        <f>IF(AND(AD2192&gt;=Settings!$B$8,M2192&gt;0),"Y","N")</f>
        <v/>
      </c>
      <c r="AV2192" s="91">
        <f>IF(OR(AH2192&gt;Settings!$B$9,AI2192&gt;Settings!$B$9),"Y","N")</f>
        <v/>
      </c>
      <c r="AW2192" s="91">
        <f>IF(AJ2192&lt;&gt;"Y","n/a",IF(AND(M2192&gt;0,AK2192&gt;Settings!$B$10),"Y","N"))</f>
        <v/>
      </c>
      <c r="AX2192" s="91">
        <f>IF(AO2192&gt;=Settings!$B$11,"Y","N")</f>
        <v/>
      </c>
      <c r="AY2192" s="99">
        <f>(AT2192="Y")+(AU2192="Y")+(AV2192="Y")+(AW2192="Y")+(AX2192="Y")</f>
        <v/>
      </c>
      <c r="AZ2192" s="94">
        <f>IF(AY2192=0,"None",_xlfn.TEXTJOIN(", ",TRUE(),IF(AT2192="Y","Breakout",""),IF(AU2192="Y","Accumulation",""),IF(AV2192="Y","Institutional buying",""),IF(AW2192="Y","Long buildup",""),IF(AX2192="Y","Momentum leader","")))</f>
        <v/>
      </c>
      <c r="BA2192" s="94">
        <f>IF(BW2192="","","Passes "&amp;AY2192&amp;" of 5 buy-side scans"&amp;IF(G2192="Y","; RED FLAG: filter out using Red flag column",""))</f>
        <v/>
      </c>
      <c r="BB2192" s="91" t="inlineStr">
        <is>
          <t>None</t>
        </is>
      </c>
      <c r="BC2192" s="92" t="inlineStr">
        <is>
          <t>Y</t>
        </is>
      </c>
      <c r="BD2192" s="94" t="inlineStr">
        <is>
          <t>Few traders (&lt;100 unique PAN, 30 days)</t>
        </is>
      </c>
      <c r="BE2192" s="94" t="n"/>
      <c r="BF2192" s="92">
        <f>IF(R2192*100000&gt;=Settings!$B$5,"Y","N")</f>
        <v/>
      </c>
      <c r="BG2192" s="91">
        <f>IF(F2192&gt;Settings!$B$6,"Y","N")</f>
        <v/>
      </c>
      <c r="BH2192" s="97" t="n">
        <v>-10.97</v>
      </c>
      <c r="BI2192" s="96" t="n">
        <v>3.35</v>
      </c>
      <c r="BJ2192" s="96" t="n"/>
      <c r="BK2192" s="96" t="n"/>
      <c r="BL2192" s="96" t="n"/>
      <c r="BM2192" s="96" t="n"/>
      <c r="BN2192" s="97" t="n"/>
      <c r="BO2192" s="96" t="n"/>
      <c r="BP2192" s="96" t="n"/>
      <c r="BQ2192" s="96" t="n"/>
      <c r="BR2192" s="91" t="n"/>
      <c r="BS2192" s="91" t="n"/>
      <c r="BT2192" s="96" t="n"/>
      <c r="BU2192" s="91" t="n"/>
      <c r="BV2192" s="99">
        <f>IF(OR(BF2192&lt;&gt;"Y",BG2192&lt;&gt;"Y"),"",(AND(ISNUMBER(BQ2192),BQ2192&gt;0))+(BR2192="Stacked up")+(AND(ISNUMBER(BH2192),BH2192&gt;=-Settings!$B$17))+(AND(ISNUMBER(BK2192),ISNUMBER(BM2192),BK2192&gt;0,BM2192&gt;0))+(AND(ISNUMBER(AQ2192),AQ2192&gt;=Settings!$B$18))+(AND(ISNUMBER(BT2192),BT2192&gt;=Settings!$B$19,BT2192&lt;=Settings!$B$20))+(AND(ISNUMBER(AS2192),AS2192&gt;0))+(AND(ISNUMBER(T2192),ISNUMBER(M2192),T2192&gt;=Settings!$B$21,M2192&gt;0))+(AND(ISNUMBER(AD2192),ISNUMBER(M2192),AD2192&gt;=Settings!$B$22,M2192&gt;0))+(AY2192&gt;=1))</f>
        <v/>
      </c>
      <c r="BW2192" s="91">
        <f>IF(OR(AY2192=0,BF2192&lt;&gt;"Y",BG2192&lt;&gt;"Y"),"",1+SUMPRODUCT(($A$6:$A$2604=A2192)*($AY$6:$AY$2604&gt;0)*($BF$6:$BF$2604="Y")*($BG$6:$BG$2604="Y")*(($AY$6:$AY$2604&gt;AY2192)+($AY$6:$AY$2604=AY2192)*($AD$6:$AD$2604&gt;AD2192))))</f>
        <v/>
      </c>
    </row>
    <row r="2193" ht="23.85" customHeight="1" s="55">
      <c r="A2193" s="90" t="n">
        <v>46296</v>
      </c>
      <c r="B2193" s="91" t="inlineStr">
        <is>
          <t>PAR</t>
        </is>
      </c>
      <c r="C2193" s="91" t="inlineStr">
        <is>
          <t>INE04LG01015</t>
        </is>
      </c>
      <c r="D2193" s="91" t="n"/>
      <c r="E2193" s="91" t="inlineStr">
        <is>
          <t>None</t>
        </is>
      </c>
      <c r="F2193" s="93" t="n">
        <v>153</v>
      </c>
      <c r="G2193" s="92" t="inlineStr">
        <is>
          <t>Y</t>
        </is>
      </c>
      <c r="H2193" s="94" t="inlineStr">
        <is>
          <t>ESM Stage 1; T2T (BE series)</t>
        </is>
      </c>
      <c r="I2193" s="91" t="inlineStr">
        <is>
          <t>Y</t>
        </is>
      </c>
      <c r="J2193" s="92">
        <f>IF(K2193="","N","Y")</f>
        <v/>
      </c>
      <c r="K2193" s="94">
        <f>_xlfn.TEXTJOIN("; ",TRUE,IF(P2193="52-wk low","52-wk low",""),IF(AND(AD2193&gt;=Settings!$B$12,M2193&lt;0),"Distribution",""),IF(AND(AJ2193="Y",M2193&lt;0,AK2193&lt;-Settings!$B$13),"Long unwinding",""),IF(AND(AJ2193="Y",M2193&lt;0,AK2193&gt;Settings!$B$13),"Short buildup",""))</f>
        <v/>
      </c>
      <c r="L2193" s="95" t="n">
        <v>123.95</v>
      </c>
      <c r="M2193" s="96" t="n">
        <v>-2.12</v>
      </c>
      <c r="N2193" s="93" t="n">
        <v>1711</v>
      </c>
      <c r="O2193" s="91" t="inlineStr">
        <is>
          <t>None</t>
        </is>
      </c>
      <c r="P2193" s="91" t="inlineStr">
        <is>
          <t>None</t>
        </is>
      </c>
      <c r="Q2193" s="97" t="n">
        <v>0.08</v>
      </c>
      <c r="R2193" s="96" t="n">
        <v>0.58</v>
      </c>
      <c r="S2193" s="96" t="n">
        <v>0.06</v>
      </c>
      <c r="T2193" s="96" t="n">
        <v>0.1</v>
      </c>
      <c r="U2193" s="96" t="n">
        <v>0.15</v>
      </c>
      <c r="V2193" s="103" t="n">
        <v>1.14</v>
      </c>
      <c r="W2193" s="102" t="n">
        <v>1</v>
      </c>
      <c r="X2193" s="93" t="n"/>
      <c r="Y2193" s="91" t="inlineStr">
        <is>
          <t>None</t>
        </is>
      </c>
      <c r="Z2193" s="99" t="n"/>
      <c r="AA2193" s="96" t="n"/>
      <c r="AB2193" s="96" t="n"/>
      <c r="AC2193" s="96" t="n"/>
      <c r="AD2193" s="96" t="n"/>
      <c r="AE2193" s="96" t="n"/>
      <c r="AF2193" s="103" t="n"/>
      <c r="AG2193" s="91" t="inlineStr">
        <is>
          <t>No delivery data</t>
        </is>
      </c>
      <c r="AH2193" s="100" t="n">
        <v>0</v>
      </c>
      <c r="AI2193" s="101" t="n">
        <v>0</v>
      </c>
      <c r="AJ2193" s="92" t="inlineStr">
        <is>
          <t>N</t>
        </is>
      </c>
      <c r="AK2193" s="96" t="n"/>
      <c r="AL2193" s="91" t="inlineStr">
        <is>
          <t>n/a</t>
        </is>
      </c>
      <c r="AM2193" s="93" t="n"/>
      <c r="AN2193" s="92" t="inlineStr">
        <is>
          <t>None</t>
        </is>
      </c>
      <c r="AO2193" s="102" t="n">
        <v>0</v>
      </c>
      <c r="AP2193" s="103" t="n">
        <v>1.42</v>
      </c>
      <c r="AQ2193" s="102" t="n">
        <v>77</v>
      </c>
      <c r="AR2193" s="91" t="inlineStr">
        <is>
          <t>N</t>
        </is>
      </c>
      <c r="AS2193" s="104" t="n"/>
      <c r="AT2193" s="92">
        <f>IF(AND(P2193="52-wk high",T2193&gt;=Settings!$B$7),"Y","N")</f>
        <v/>
      </c>
      <c r="AU2193" s="91">
        <f>IF(AND(AD2193&gt;=Settings!$B$8,M2193&gt;0),"Y","N")</f>
        <v/>
      </c>
      <c r="AV2193" s="91">
        <f>IF(OR(AH2193&gt;Settings!$B$9,AI2193&gt;Settings!$B$9),"Y","N")</f>
        <v/>
      </c>
      <c r="AW2193" s="91">
        <f>IF(AJ2193&lt;&gt;"Y","n/a",IF(AND(M2193&gt;0,AK2193&gt;Settings!$B$10),"Y","N"))</f>
        <v/>
      </c>
      <c r="AX2193" s="91">
        <f>IF(AO2193&gt;=Settings!$B$11,"Y","N")</f>
        <v/>
      </c>
      <c r="AY2193" s="99">
        <f>(AT2193="Y")+(AU2193="Y")+(AV2193="Y")+(AW2193="Y")+(AX2193="Y")</f>
        <v/>
      </c>
      <c r="AZ2193" s="94">
        <f>IF(AY2193=0,"None",_xlfn.TEXTJOIN(", ",TRUE(),IF(AT2193="Y","Breakout",""),IF(AU2193="Y","Accumulation",""),IF(AV2193="Y","Institutional buying",""),IF(AW2193="Y","Long buildup",""),IF(AX2193="Y","Momentum leader","")))</f>
        <v/>
      </c>
      <c r="BA2193" s="94">
        <f>IF(BW2193="","","Passes "&amp;AY2193&amp;" of 5 buy-side scans"&amp;IF(G2193="Y","; RED FLAG: filter out using Red flag column",""))</f>
        <v/>
      </c>
      <c r="BB2193" s="91" t="inlineStr">
        <is>
          <t>None</t>
        </is>
      </c>
      <c r="BC2193" s="92" t="inlineStr">
        <is>
          <t>N</t>
        </is>
      </c>
      <c r="BD2193" s="94" t="n"/>
      <c r="BE2193" s="94" t="n"/>
      <c r="BF2193" s="92">
        <f>IF(R2193*100000&gt;=Settings!$B$5,"Y","N")</f>
        <v/>
      </c>
      <c r="BG2193" s="91">
        <f>IF(F2193&gt;Settings!$B$6,"Y","N")</f>
        <v/>
      </c>
      <c r="BH2193" s="97" t="n">
        <v>-31.14</v>
      </c>
      <c r="BI2193" s="96" t="n">
        <v>-5.61</v>
      </c>
      <c r="BJ2193" s="96" t="n">
        <v>-11.84</v>
      </c>
      <c r="BK2193" s="96" t="n">
        <v>37.52</v>
      </c>
      <c r="BL2193" s="96" t="n">
        <v>50.01</v>
      </c>
      <c r="BM2193" s="96" t="n">
        <v>17.45</v>
      </c>
      <c r="BN2193" s="97" t="n">
        <v>-4.28</v>
      </c>
      <c r="BO2193" s="96" t="n">
        <v>3.07</v>
      </c>
      <c r="BP2193" s="96" t="n">
        <v>12.11</v>
      </c>
      <c r="BQ2193" s="96" t="n">
        <v>18.56</v>
      </c>
      <c r="BR2193" s="91" t="inlineStr">
        <is>
          <t>Mixed</t>
        </is>
      </c>
      <c r="BS2193" s="91" t="inlineStr">
        <is>
          <t>None</t>
        </is>
      </c>
      <c r="BT2193" s="96" t="n">
        <v>40.4</v>
      </c>
      <c r="BU2193" s="91" t="inlineStr">
        <is>
          <t>N</t>
        </is>
      </c>
      <c r="BV2193" s="99">
        <f>IF(OR(BF2193&lt;&gt;"Y",BG2193&lt;&gt;"Y"),"",(AND(ISNUMBER(BQ2193),BQ2193&gt;0))+(BR2193="Stacked up")+(AND(ISNUMBER(BH2193),BH2193&gt;=-Settings!$B$17))+(AND(ISNUMBER(BK2193),ISNUMBER(BM2193),BK2193&gt;0,BM2193&gt;0))+(AND(ISNUMBER(AQ2193),AQ2193&gt;=Settings!$B$18))+(AND(ISNUMBER(BT2193),BT2193&gt;=Settings!$B$19,BT2193&lt;=Settings!$B$20))+(AND(ISNUMBER(AS2193),AS2193&gt;0))+(AND(ISNUMBER(T2193),ISNUMBER(M2193),T2193&gt;=Settings!$B$21,M2193&gt;0))+(AND(ISNUMBER(AD2193),ISNUMBER(M2193),AD2193&gt;=Settings!$B$22,M2193&gt;0))+(AY2193&gt;=1))</f>
        <v/>
      </c>
      <c r="BW2193" s="91">
        <f>IF(OR(AY2193=0,BF2193&lt;&gt;"Y",BG2193&lt;&gt;"Y"),"",1+SUMPRODUCT(($A$6:$A$2604=A2193)*($AY$6:$AY$2604&gt;0)*($BF$6:$BF$2604="Y")*($BG$6:$BG$2604="Y")*(($AY$6:$AY$2604&gt;AY2193)+($AY$6:$AY$2604=AY2193)*($AD$6:$AD$2604&gt;AD2193))))</f>
        <v/>
      </c>
    </row>
    <row r="2194" ht="23.85" customHeight="1" s="55">
      <c r="A2194" s="90" t="n">
        <v>46296</v>
      </c>
      <c r="B2194" s="91" t="inlineStr">
        <is>
          <t>AARTECH</t>
        </is>
      </c>
      <c r="C2194" s="91" t="inlineStr">
        <is>
          <t>INE01C001026</t>
        </is>
      </c>
      <c r="D2194" s="91" t="n"/>
      <c r="E2194" s="91" t="inlineStr">
        <is>
          <t>None</t>
        </is>
      </c>
      <c r="F2194" s="93" t="n">
        <v>152</v>
      </c>
      <c r="G2194" s="92" t="inlineStr">
        <is>
          <t>Y</t>
        </is>
      </c>
      <c r="H2194" s="94" t="inlineStr">
        <is>
          <t>ESM Stage 1; T2T (BE series)</t>
        </is>
      </c>
      <c r="I2194" s="91" t="inlineStr">
        <is>
          <t>Y</t>
        </is>
      </c>
      <c r="J2194" s="92">
        <f>IF(K2194="","N","Y")</f>
        <v/>
      </c>
      <c r="K2194" s="94">
        <f>_xlfn.TEXTJOIN("; ",TRUE,IF(P2194="52-wk low","52-wk low",""),IF(AND(AD2194&gt;=Settings!$B$12,M2194&lt;0),"Distribution",""),IF(AND(AJ2194="Y",M2194&lt;0,AK2194&lt;-Settings!$B$13),"Long unwinding",""),IF(AND(AJ2194="Y",M2194&lt;0,AK2194&gt;Settings!$B$13),"Short buildup",""))</f>
        <v/>
      </c>
      <c r="L2194" s="95" t="n">
        <v>47.92</v>
      </c>
      <c r="M2194" s="96" t="n">
        <v>-4.43</v>
      </c>
      <c r="N2194" s="93" t="n">
        <v>2405</v>
      </c>
      <c r="O2194" s="91" t="inlineStr">
        <is>
          <t>None</t>
        </is>
      </c>
      <c r="P2194" s="91" t="inlineStr">
        <is>
          <t>None</t>
        </is>
      </c>
      <c r="Q2194" s="97" t="n">
        <v>0.58</v>
      </c>
      <c r="R2194" s="96" t="n">
        <v>0.4</v>
      </c>
      <c r="S2194" s="96" t="n">
        <v>1.41</v>
      </c>
      <c r="T2194" s="96" t="n">
        <v>0.99</v>
      </c>
      <c r="U2194" s="96" t="n">
        <v>0.54</v>
      </c>
      <c r="V2194" s="103" t="n">
        <v>0.38</v>
      </c>
      <c r="W2194" s="102" t="n">
        <v>1</v>
      </c>
      <c r="X2194" s="93" t="n"/>
      <c r="Y2194" s="91" t="inlineStr">
        <is>
          <t>None</t>
        </is>
      </c>
      <c r="Z2194" s="99" t="n"/>
      <c r="AA2194" s="96" t="n"/>
      <c r="AB2194" s="96" t="n"/>
      <c r="AC2194" s="96" t="n"/>
      <c r="AD2194" s="96" t="n"/>
      <c r="AE2194" s="96" t="n"/>
      <c r="AF2194" s="103" t="n"/>
      <c r="AG2194" s="91" t="inlineStr">
        <is>
          <t>No delivery data</t>
        </is>
      </c>
      <c r="AH2194" s="100" t="n">
        <v>0</v>
      </c>
      <c r="AI2194" s="101" t="n">
        <v>0</v>
      </c>
      <c r="AJ2194" s="92" t="inlineStr">
        <is>
          <t>N</t>
        </is>
      </c>
      <c r="AK2194" s="96" t="n"/>
      <c r="AL2194" s="91" t="inlineStr">
        <is>
          <t>n/a</t>
        </is>
      </c>
      <c r="AM2194" s="93" t="n"/>
      <c r="AN2194" s="92" t="inlineStr">
        <is>
          <t>None</t>
        </is>
      </c>
      <c r="AO2194" s="102" t="n">
        <v>0</v>
      </c>
      <c r="AP2194" s="103" t="n">
        <v>0.99</v>
      </c>
      <c r="AQ2194" s="102" t="n">
        <v>61</v>
      </c>
      <c r="AR2194" s="91" t="inlineStr">
        <is>
          <t>N</t>
        </is>
      </c>
      <c r="AS2194" s="104" t="n"/>
      <c r="AT2194" s="92">
        <f>IF(AND(P2194="52-wk high",T2194&gt;=Settings!$B$7),"Y","N")</f>
        <v/>
      </c>
      <c r="AU2194" s="91">
        <f>IF(AND(AD2194&gt;=Settings!$B$8,M2194&gt;0),"Y","N")</f>
        <v/>
      </c>
      <c r="AV2194" s="91">
        <f>IF(OR(AH2194&gt;Settings!$B$9,AI2194&gt;Settings!$B$9),"Y","N")</f>
        <v/>
      </c>
      <c r="AW2194" s="91">
        <f>IF(AJ2194&lt;&gt;"Y","n/a",IF(AND(M2194&gt;0,AK2194&gt;Settings!$B$10),"Y","N"))</f>
        <v/>
      </c>
      <c r="AX2194" s="91">
        <f>IF(AO2194&gt;=Settings!$B$11,"Y","N")</f>
        <v/>
      </c>
      <c r="AY2194" s="99">
        <f>(AT2194="Y")+(AU2194="Y")+(AV2194="Y")+(AW2194="Y")+(AX2194="Y")</f>
        <v/>
      </c>
      <c r="AZ2194" s="94">
        <f>IF(AY2194=0,"None",_xlfn.TEXTJOIN(", ",TRUE(),IF(AT2194="Y","Breakout",""),IF(AU2194="Y","Accumulation",""),IF(AV2194="Y","Institutional buying",""),IF(AW2194="Y","Long buildup",""),IF(AX2194="Y","Momentum leader","")))</f>
        <v/>
      </c>
      <c r="BA2194" s="94">
        <f>IF(BW2194="","","Passes "&amp;AY2194&amp;" of 5 buy-side scans"&amp;IF(G2194="Y","; RED FLAG: filter out using Red flag column",""))</f>
        <v/>
      </c>
      <c r="BB2194" s="91" t="inlineStr">
        <is>
          <t>Lower</t>
        </is>
      </c>
      <c r="BC2194" s="92" t="inlineStr">
        <is>
          <t>Y</t>
        </is>
      </c>
      <c r="BD2194" s="94" t="inlineStr">
        <is>
          <t>Few traders (&lt;100 unique PAN, 30 days)</t>
        </is>
      </c>
      <c r="BE2194" s="94" t="n"/>
      <c r="BF2194" s="92">
        <f>IF(R2194*100000&gt;=Settings!$B$5,"Y","N")</f>
        <v/>
      </c>
      <c r="BG2194" s="91">
        <f>IF(F2194&gt;Settings!$B$6,"Y","N")</f>
        <v/>
      </c>
      <c r="BH2194" s="97" t="n">
        <v>-25.99</v>
      </c>
      <c r="BI2194" s="96" t="n">
        <v>-4.94</v>
      </c>
      <c r="BJ2194" s="96" t="n">
        <v>-2.08</v>
      </c>
      <c r="BK2194" s="96" t="n">
        <v>-0.35</v>
      </c>
      <c r="BL2194" s="96" t="n">
        <v>30.79</v>
      </c>
      <c r="BM2194" s="96" t="n">
        <v>-8.27</v>
      </c>
      <c r="BN2194" s="97" t="n">
        <v>-4.53</v>
      </c>
      <c r="BO2194" s="96" t="n">
        <v>-3.1</v>
      </c>
      <c r="BP2194" s="96" t="n">
        <v>-1.22</v>
      </c>
      <c r="BQ2194" s="96" t="n">
        <v>-0.99</v>
      </c>
      <c r="BR2194" s="91" t="inlineStr">
        <is>
          <t>Mixed</t>
        </is>
      </c>
      <c r="BS2194" s="91" t="inlineStr">
        <is>
          <t>None</t>
        </is>
      </c>
      <c r="BT2194" s="96" t="n">
        <v>33.1</v>
      </c>
      <c r="BU2194" s="91" t="inlineStr">
        <is>
          <t>N</t>
        </is>
      </c>
      <c r="BV2194" s="99">
        <f>IF(OR(BF2194&lt;&gt;"Y",BG2194&lt;&gt;"Y"),"",(AND(ISNUMBER(BQ2194),BQ2194&gt;0))+(BR2194="Stacked up")+(AND(ISNUMBER(BH2194),BH2194&gt;=-Settings!$B$17))+(AND(ISNUMBER(BK2194),ISNUMBER(BM2194),BK2194&gt;0,BM2194&gt;0))+(AND(ISNUMBER(AQ2194),AQ2194&gt;=Settings!$B$18))+(AND(ISNUMBER(BT2194),BT2194&gt;=Settings!$B$19,BT2194&lt;=Settings!$B$20))+(AND(ISNUMBER(AS2194),AS2194&gt;0))+(AND(ISNUMBER(T2194),ISNUMBER(M2194),T2194&gt;=Settings!$B$21,M2194&gt;0))+(AND(ISNUMBER(AD2194),ISNUMBER(M2194),AD2194&gt;=Settings!$B$22,M2194&gt;0))+(AY2194&gt;=1))</f>
        <v/>
      </c>
      <c r="BW2194" s="91">
        <f>IF(OR(AY2194=0,BF2194&lt;&gt;"Y",BG2194&lt;&gt;"Y"),"",1+SUMPRODUCT(($A$6:$A$2604=A2194)*($AY$6:$AY$2604&gt;0)*($BF$6:$BF$2604="Y")*($BG$6:$BG$2604="Y")*(($AY$6:$AY$2604&gt;AY2194)+($AY$6:$AY$2604=AY2194)*($AD$6:$AD$2604&gt;AD2194))))</f>
        <v/>
      </c>
    </row>
    <row r="2195" ht="23.85" customHeight="1" s="55">
      <c r="A2195" s="90" t="n">
        <v>46296</v>
      </c>
      <c r="B2195" s="91" t="inlineStr">
        <is>
          <t>AMJLAND</t>
        </is>
      </c>
      <c r="C2195" s="91" t="inlineStr">
        <is>
          <t>INE606A01024</t>
        </is>
      </c>
      <c r="D2195" s="91" t="n"/>
      <c r="E2195" s="91" t="inlineStr">
        <is>
          <t>None</t>
        </is>
      </c>
      <c r="F2195" s="93" t="n">
        <v>152</v>
      </c>
      <c r="G2195" s="92" t="inlineStr">
        <is>
          <t>N</t>
        </is>
      </c>
      <c r="H2195" s="94" t="n"/>
      <c r="I2195" s="91" t="inlineStr">
        <is>
          <t>N</t>
        </is>
      </c>
      <c r="J2195" s="92">
        <f>IF(K2195="","N","Y")</f>
        <v/>
      </c>
      <c r="K2195" s="94">
        <f>_xlfn.TEXTJOIN("; ",TRUE,IF(P2195="52-wk low","52-wk low",""),IF(AND(AD2195&gt;=Settings!$B$12,M2195&lt;0),"Distribution",""),IF(AND(AJ2195="Y",M2195&lt;0,AK2195&lt;-Settings!$B$13),"Long unwinding",""),IF(AND(AJ2195="Y",M2195&lt;0,AK2195&gt;Settings!$B$13),"Short buildup",""))</f>
        <v/>
      </c>
      <c r="L2195" s="95" t="n">
        <v>37.02</v>
      </c>
      <c r="M2195" s="96" t="n">
        <v>-1.59</v>
      </c>
      <c r="N2195" s="93" t="n">
        <v>1396</v>
      </c>
      <c r="O2195" s="91" t="inlineStr">
        <is>
          <t>None</t>
        </is>
      </c>
      <c r="P2195" s="91" t="inlineStr">
        <is>
          <t>None</t>
        </is>
      </c>
      <c r="Q2195" s="97" t="n">
        <v>0.3</v>
      </c>
      <c r="R2195" s="96" t="n">
        <v>0.1</v>
      </c>
      <c r="S2195" s="96" t="n">
        <v>3.39</v>
      </c>
      <c r="T2195" s="96" t="n">
        <v>2.56</v>
      </c>
      <c r="U2195" s="96" t="n">
        <v>2.63</v>
      </c>
      <c r="V2195" s="103" t="n">
        <v>0.87</v>
      </c>
      <c r="W2195" s="102" t="n">
        <v>6</v>
      </c>
      <c r="X2195" s="93" t="n"/>
      <c r="Y2195" s="91" t="inlineStr">
        <is>
          <t>None</t>
        </is>
      </c>
      <c r="Z2195" s="99" t="n">
        <v>76.37</v>
      </c>
      <c r="AA2195" s="96" t="n">
        <v>1.03</v>
      </c>
      <c r="AB2195" s="96" t="n">
        <v>1.03</v>
      </c>
      <c r="AC2195" s="96" t="n">
        <v>3.59</v>
      </c>
      <c r="AD2195" s="96" t="n">
        <v>2.74</v>
      </c>
      <c r="AE2195" s="96" t="n">
        <v>2.78</v>
      </c>
      <c r="AF2195" s="103" t="n">
        <v>1</v>
      </c>
      <c r="AG2195" s="91" t="inlineStr">
        <is>
          <t>Normal</t>
        </is>
      </c>
      <c r="AH2195" s="100" t="n">
        <v>0</v>
      </c>
      <c r="AI2195" s="101" t="n">
        <v>0</v>
      </c>
      <c r="AJ2195" s="92" t="inlineStr">
        <is>
          <t>N</t>
        </is>
      </c>
      <c r="AK2195" s="96" t="n"/>
      <c r="AL2195" s="91" t="inlineStr">
        <is>
          <t>n/a</t>
        </is>
      </c>
      <c r="AM2195" s="93" t="n"/>
      <c r="AN2195" s="92" t="inlineStr">
        <is>
          <t>None</t>
        </is>
      </c>
      <c r="AO2195" s="102" t="n">
        <v>0</v>
      </c>
      <c r="AP2195" s="103" t="n">
        <v>0.65</v>
      </c>
      <c r="AQ2195" s="102" t="n">
        <v>29</v>
      </c>
      <c r="AR2195" s="91" t="inlineStr">
        <is>
          <t>N</t>
        </is>
      </c>
      <c r="AS2195" s="104" t="n"/>
      <c r="AT2195" s="92">
        <f>IF(AND(P2195="52-wk high",T2195&gt;=Settings!$B$7),"Y","N")</f>
        <v/>
      </c>
      <c r="AU2195" s="91">
        <f>IF(AND(AD2195&gt;=Settings!$B$8,M2195&gt;0),"Y","N")</f>
        <v/>
      </c>
      <c r="AV2195" s="91">
        <f>IF(OR(AH2195&gt;Settings!$B$9,AI2195&gt;Settings!$B$9),"Y","N")</f>
        <v/>
      </c>
      <c r="AW2195" s="91">
        <f>IF(AJ2195&lt;&gt;"Y","n/a",IF(AND(M2195&gt;0,AK2195&gt;Settings!$B$10),"Y","N"))</f>
        <v/>
      </c>
      <c r="AX2195" s="91">
        <f>IF(AO2195&gt;=Settings!$B$11,"Y","N")</f>
        <v/>
      </c>
      <c r="AY2195" s="99">
        <f>(AT2195="Y")+(AU2195="Y")+(AV2195="Y")+(AW2195="Y")+(AX2195="Y")</f>
        <v/>
      </c>
      <c r="AZ2195" s="94">
        <f>IF(AY2195=0,"None",_xlfn.TEXTJOIN(", ",TRUE(),IF(AT2195="Y","Breakout",""),IF(AU2195="Y","Accumulation",""),IF(AV2195="Y","Institutional buying",""),IF(AW2195="Y","Long buildup",""),IF(AX2195="Y","Momentum leader","")))</f>
        <v/>
      </c>
      <c r="BA2195" s="94">
        <f>IF(BW2195="","","Passes "&amp;AY2195&amp;" of 5 buy-side scans"&amp;IF(G2195="Y","; RED FLAG: filter out using Red flag column",""))</f>
        <v/>
      </c>
      <c r="BB2195" s="91" t="inlineStr">
        <is>
          <t>None</t>
        </is>
      </c>
      <c r="BC2195" s="92" t="inlineStr">
        <is>
          <t>Y</t>
        </is>
      </c>
      <c r="BD2195" s="94" t="inlineStr">
        <is>
          <t>Few traders (&lt;100 unique PAN, 30 days)</t>
        </is>
      </c>
      <c r="BE2195" s="94" t="n"/>
      <c r="BF2195" s="92">
        <f>IF(R2195*100000&gt;=Settings!$B$5,"Y","N")</f>
        <v/>
      </c>
      <c r="BG2195" s="91">
        <f>IF(F2195&gt;Settings!$B$6,"Y","N")</f>
        <v/>
      </c>
      <c r="BH2195" s="97" t="n">
        <v>-35.49</v>
      </c>
      <c r="BI2195" s="96" t="n">
        <v>-0.8</v>
      </c>
      <c r="BJ2195" s="96" t="n">
        <v>-3.72</v>
      </c>
      <c r="BK2195" s="96" t="n">
        <v>-1.78</v>
      </c>
      <c r="BL2195" s="96" t="n">
        <v>3.9</v>
      </c>
      <c r="BM2195" s="96" t="n">
        <v>-31.79</v>
      </c>
      <c r="BN2195" s="97" t="n">
        <v>-2.18</v>
      </c>
      <c r="BO2195" s="96" t="n">
        <v>-3.05</v>
      </c>
      <c r="BP2195" s="96" t="n">
        <v>-4.72</v>
      </c>
      <c r="BQ2195" s="96" t="n">
        <v>-10.57</v>
      </c>
      <c r="BR2195" s="91" t="inlineStr">
        <is>
          <t>Stacked down</t>
        </is>
      </c>
      <c r="BS2195" s="91" t="inlineStr">
        <is>
          <t>None</t>
        </is>
      </c>
      <c r="BT2195" s="96" t="n">
        <v>39</v>
      </c>
      <c r="BU2195" s="91" t="inlineStr">
        <is>
          <t>N</t>
        </is>
      </c>
      <c r="BV2195" s="99">
        <f>IF(OR(BF2195&lt;&gt;"Y",BG2195&lt;&gt;"Y"),"",(AND(ISNUMBER(BQ2195),BQ2195&gt;0))+(BR2195="Stacked up")+(AND(ISNUMBER(BH2195),BH2195&gt;=-Settings!$B$17))+(AND(ISNUMBER(BK2195),ISNUMBER(BM2195),BK2195&gt;0,BM2195&gt;0))+(AND(ISNUMBER(AQ2195),AQ2195&gt;=Settings!$B$18))+(AND(ISNUMBER(BT2195),BT2195&gt;=Settings!$B$19,BT2195&lt;=Settings!$B$20))+(AND(ISNUMBER(AS2195),AS2195&gt;0))+(AND(ISNUMBER(T2195),ISNUMBER(M2195),T2195&gt;=Settings!$B$21,M2195&gt;0))+(AND(ISNUMBER(AD2195),ISNUMBER(M2195),AD2195&gt;=Settings!$B$22,M2195&gt;0))+(AY2195&gt;=1))</f>
        <v/>
      </c>
      <c r="BW2195" s="91">
        <f>IF(OR(AY2195=0,BF2195&lt;&gt;"Y",BG2195&lt;&gt;"Y"),"",1+SUMPRODUCT(($A$6:$A$2604=A2195)*($AY$6:$AY$2604&gt;0)*($BF$6:$BF$2604="Y")*($BG$6:$BG$2604="Y")*(($AY$6:$AY$2604&gt;AY2195)+($AY$6:$AY$2604=AY2195)*($AD$6:$AD$2604&gt;AD2195))))</f>
        <v/>
      </c>
    </row>
    <row r="2196" ht="23.85" customHeight="1" s="55">
      <c r="A2196" s="90" t="n">
        <v>46296</v>
      </c>
      <c r="B2196" s="91" t="inlineStr">
        <is>
          <t>BYKE</t>
        </is>
      </c>
      <c r="C2196" s="91" t="inlineStr">
        <is>
          <t>INE319B01014</t>
        </is>
      </c>
      <c r="D2196" s="91" t="n"/>
      <c r="E2196" s="91" t="inlineStr">
        <is>
          <t>None</t>
        </is>
      </c>
      <c r="F2196" s="93" t="n">
        <v>151</v>
      </c>
      <c r="G2196" s="92" t="inlineStr">
        <is>
          <t>N</t>
        </is>
      </c>
      <c r="H2196" s="94" t="n"/>
      <c r="I2196" s="91" t="inlineStr">
        <is>
          <t>N</t>
        </is>
      </c>
      <c r="J2196" s="92">
        <f>IF(K2196="","N","Y")</f>
        <v/>
      </c>
      <c r="K2196" s="94">
        <f>_xlfn.TEXTJOIN("; ",TRUE,IF(P2196="52-wk low","52-wk low",""),IF(AND(AD2196&gt;=Settings!$B$12,M2196&lt;0),"Distribution",""),IF(AND(AJ2196="Y",M2196&lt;0,AK2196&lt;-Settings!$B$13),"Long unwinding",""),IF(AND(AJ2196="Y",M2196&lt;0,AK2196&gt;Settings!$B$13),"Short buildup",""))</f>
        <v/>
      </c>
      <c r="L2196" s="95" t="n">
        <v>28.81</v>
      </c>
      <c r="M2196" s="96" t="n">
        <v>-1.06</v>
      </c>
      <c r="N2196" s="93" t="n">
        <v>1076</v>
      </c>
      <c r="O2196" s="91" t="inlineStr">
        <is>
          <t>None</t>
        </is>
      </c>
      <c r="P2196" s="91" t="inlineStr">
        <is>
          <t>None</t>
        </is>
      </c>
      <c r="Q2196" s="97" t="n">
        <v>0.24</v>
      </c>
      <c r="R2196" s="96" t="n">
        <v>0.35</v>
      </c>
      <c r="S2196" s="96" t="n">
        <v>0.68</v>
      </c>
      <c r="T2196" s="96" t="n">
        <v>0.73</v>
      </c>
      <c r="U2196" s="96" t="n">
        <v>0.63</v>
      </c>
      <c r="V2196" s="103" t="n">
        <v>0.9399999999999999</v>
      </c>
      <c r="W2196" s="102" t="n">
        <v>7</v>
      </c>
      <c r="X2196" s="93" t="n"/>
      <c r="Y2196" s="91" t="inlineStr">
        <is>
          <t>None</t>
        </is>
      </c>
      <c r="Z2196" s="99" t="n">
        <v>70.41</v>
      </c>
      <c r="AA2196" s="96" t="n">
        <v>0.86</v>
      </c>
      <c r="AB2196" s="96" t="n">
        <v>0.86</v>
      </c>
      <c r="AC2196" s="96" t="n"/>
      <c r="AD2196" s="96" t="n"/>
      <c r="AE2196" s="96" t="n"/>
      <c r="AF2196" s="103" t="n"/>
      <c r="AG2196" s="91" t="inlineStr">
        <is>
          <t>No delivery data</t>
        </is>
      </c>
      <c r="AH2196" s="100" t="n">
        <v>0</v>
      </c>
      <c r="AI2196" s="101" t="n">
        <v>0</v>
      </c>
      <c r="AJ2196" s="92" t="inlineStr">
        <is>
          <t>N</t>
        </is>
      </c>
      <c r="AK2196" s="96" t="n"/>
      <c r="AL2196" s="91" t="inlineStr">
        <is>
          <t>n/a</t>
        </is>
      </c>
      <c r="AM2196" s="93" t="n"/>
      <c r="AN2196" s="92" t="inlineStr">
        <is>
          <t>None</t>
        </is>
      </c>
      <c r="AO2196" s="102" t="n">
        <v>0</v>
      </c>
      <c r="AP2196" s="103" t="n">
        <v>0.57</v>
      </c>
      <c r="AQ2196" s="102" t="n">
        <v>14</v>
      </c>
      <c r="AR2196" s="91" t="inlineStr">
        <is>
          <t>N</t>
        </is>
      </c>
      <c r="AS2196" s="104" t="n"/>
      <c r="AT2196" s="92">
        <f>IF(AND(P2196="52-wk high",T2196&gt;=Settings!$B$7),"Y","N")</f>
        <v/>
      </c>
      <c r="AU2196" s="91">
        <f>IF(AND(AD2196&gt;=Settings!$B$8,M2196&gt;0),"Y","N")</f>
        <v/>
      </c>
      <c r="AV2196" s="91">
        <f>IF(OR(AH2196&gt;Settings!$B$9,AI2196&gt;Settings!$B$9),"Y","N")</f>
        <v/>
      </c>
      <c r="AW2196" s="91">
        <f>IF(AJ2196&lt;&gt;"Y","n/a",IF(AND(M2196&gt;0,AK2196&gt;Settings!$B$10),"Y","N"))</f>
        <v/>
      </c>
      <c r="AX2196" s="91">
        <f>IF(AO2196&gt;=Settings!$B$11,"Y","N")</f>
        <v/>
      </c>
      <c r="AY2196" s="99">
        <f>(AT2196="Y")+(AU2196="Y")+(AV2196="Y")+(AW2196="Y")+(AX2196="Y")</f>
        <v/>
      </c>
      <c r="AZ2196" s="94">
        <f>IF(AY2196=0,"None",_xlfn.TEXTJOIN(", ",TRUE(),IF(AT2196="Y","Breakout",""),IF(AU2196="Y","Accumulation",""),IF(AV2196="Y","Institutional buying",""),IF(AW2196="Y","Long buildup",""),IF(AX2196="Y","Momentum leader","")))</f>
        <v/>
      </c>
      <c r="BA2196" s="94">
        <f>IF(BW2196="","","Passes "&amp;AY2196&amp;" of 5 buy-side scans"&amp;IF(G2196="Y","; RED FLAG: filter out using Red flag column",""))</f>
        <v/>
      </c>
      <c r="BB2196" s="91" t="inlineStr">
        <is>
          <t>None</t>
        </is>
      </c>
      <c r="BC2196" s="92" t="inlineStr">
        <is>
          <t>Y</t>
        </is>
      </c>
      <c r="BD2196" s="94" t="inlineStr">
        <is>
          <t>Few traders (&lt;100 unique PAN, 30 days); High-low range &gt;150% in 12 months</t>
        </is>
      </c>
      <c r="BE2196" s="94" t="n"/>
      <c r="BF2196" s="92">
        <f>IF(R2196*100000&gt;=Settings!$B$5,"Y","N")</f>
        <v/>
      </c>
      <c r="BG2196" s="91">
        <f>IF(F2196&gt;Settings!$B$6,"Y","N")</f>
        <v/>
      </c>
      <c r="BH2196" s="97" t="n">
        <v>-60.57</v>
      </c>
      <c r="BI2196" s="96" t="n">
        <v>-4.13</v>
      </c>
      <c r="BJ2196" s="96" t="n">
        <v>-9.6</v>
      </c>
      <c r="BK2196" s="96" t="n">
        <v>-12.99</v>
      </c>
      <c r="BL2196" s="96" t="n">
        <v>-4.44</v>
      </c>
      <c r="BM2196" s="96" t="n">
        <v>-55.85</v>
      </c>
      <c r="BN2196" s="97" t="n">
        <v>-4.69</v>
      </c>
      <c r="BO2196" s="96" t="n">
        <v>-8.52</v>
      </c>
      <c r="BP2196" s="96" t="n">
        <v>-14.62</v>
      </c>
      <c r="BQ2196" s="96" t="n">
        <v>-26.75</v>
      </c>
      <c r="BR2196" s="91" t="inlineStr">
        <is>
          <t>Stacked down</t>
        </is>
      </c>
      <c r="BS2196" s="91" t="inlineStr">
        <is>
          <t>None</t>
        </is>
      </c>
      <c r="BT2196" s="96" t="n">
        <v>24.9</v>
      </c>
      <c r="BU2196" s="91" t="inlineStr">
        <is>
          <t>N</t>
        </is>
      </c>
      <c r="BV2196" s="99">
        <f>IF(OR(BF2196&lt;&gt;"Y",BG2196&lt;&gt;"Y"),"",(AND(ISNUMBER(BQ2196),BQ2196&gt;0))+(BR2196="Stacked up")+(AND(ISNUMBER(BH2196),BH2196&gt;=-Settings!$B$17))+(AND(ISNUMBER(BK2196),ISNUMBER(BM2196),BK2196&gt;0,BM2196&gt;0))+(AND(ISNUMBER(AQ2196),AQ2196&gt;=Settings!$B$18))+(AND(ISNUMBER(BT2196),BT2196&gt;=Settings!$B$19,BT2196&lt;=Settings!$B$20))+(AND(ISNUMBER(AS2196),AS2196&gt;0))+(AND(ISNUMBER(T2196),ISNUMBER(M2196),T2196&gt;=Settings!$B$21,M2196&gt;0))+(AND(ISNUMBER(AD2196),ISNUMBER(M2196),AD2196&gt;=Settings!$B$22,M2196&gt;0))+(AY2196&gt;=1))</f>
        <v/>
      </c>
      <c r="BW2196" s="91">
        <f>IF(OR(AY2196=0,BF2196&lt;&gt;"Y",BG2196&lt;&gt;"Y"),"",1+SUMPRODUCT(($A$6:$A$2604=A2196)*($AY$6:$AY$2604&gt;0)*($BF$6:$BF$2604="Y")*($BG$6:$BG$2604="Y")*(($AY$6:$AY$2604&gt;AY2196)+($AY$6:$AY$2604=AY2196)*($AD$6:$AD$2604&gt;AD2196))))</f>
        <v/>
      </c>
    </row>
    <row r="2197" ht="23.85" customHeight="1" s="55">
      <c r="A2197" s="90" t="n">
        <v>46296</v>
      </c>
      <c r="B2197" s="91" t="inlineStr">
        <is>
          <t>AARNAV</t>
        </is>
      </c>
      <c r="C2197" s="91" t="inlineStr">
        <is>
          <t>INE750R01016</t>
        </is>
      </c>
      <c r="D2197" s="91" t="n"/>
      <c r="E2197" s="91" t="inlineStr">
        <is>
          <t>None</t>
        </is>
      </c>
      <c r="F2197" s="93" t="n">
        <v>150</v>
      </c>
      <c r="G2197" s="92" t="inlineStr">
        <is>
          <t>Y</t>
        </is>
      </c>
      <c r="H2197" s="94" t="inlineStr">
        <is>
          <t>ESM Stage 1; T2T (BE series)</t>
        </is>
      </c>
      <c r="I2197" s="91" t="inlineStr">
        <is>
          <t>Y</t>
        </is>
      </c>
      <c r="J2197" s="92">
        <f>IF(K2197="","N","Y")</f>
        <v/>
      </c>
      <c r="K2197" s="94">
        <f>_xlfn.TEXTJOIN("; ",TRUE,IF(P2197="52-wk low","52-wk low",""),IF(AND(AD2197&gt;=Settings!$B$12,M2197&lt;0),"Distribution",""),IF(AND(AJ2197="Y",M2197&lt;0,AK2197&lt;-Settings!$B$13),"Long unwinding",""),IF(AND(AJ2197="Y",M2197&lt;0,AK2197&gt;Settings!$B$13),"Short buildup",""))</f>
        <v/>
      </c>
      <c r="L2197" s="95" t="n">
        <v>35.5</v>
      </c>
      <c r="M2197" s="96" t="n">
        <v>-1.39</v>
      </c>
      <c r="N2197" s="93" t="n">
        <v>1252</v>
      </c>
      <c r="O2197" s="91" t="inlineStr">
        <is>
          <t>None</t>
        </is>
      </c>
      <c r="P2197" s="91" t="inlineStr">
        <is>
          <t>None</t>
        </is>
      </c>
      <c r="Q2197" s="97" t="n">
        <v>0.13</v>
      </c>
      <c r="R2197" s="96" t="n">
        <v>0.16</v>
      </c>
      <c r="S2197" s="96" t="n">
        <v>0.85</v>
      </c>
      <c r="T2197" s="96" t="n">
        <v>0.32</v>
      </c>
      <c r="U2197" s="96" t="n">
        <v>0.15</v>
      </c>
      <c r="V2197" s="103" t="n">
        <v>0.18</v>
      </c>
      <c r="W2197" s="102" t="n">
        <v>0</v>
      </c>
      <c r="X2197" s="93" t="n"/>
      <c r="Y2197" s="91" t="inlineStr">
        <is>
          <t>None</t>
        </is>
      </c>
      <c r="Z2197" s="99" t="n"/>
      <c r="AA2197" s="96" t="n"/>
      <c r="AB2197" s="96" t="n"/>
      <c r="AC2197" s="96" t="n"/>
      <c r="AD2197" s="96" t="n"/>
      <c r="AE2197" s="96" t="n"/>
      <c r="AF2197" s="103" t="n"/>
      <c r="AG2197" s="91" t="inlineStr">
        <is>
          <t>No delivery data</t>
        </is>
      </c>
      <c r="AH2197" s="100" t="n">
        <v>0</v>
      </c>
      <c r="AI2197" s="101" t="n">
        <v>0</v>
      </c>
      <c r="AJ2197" s="92" t="inlineStr">
        <is>
          <t>N</t>
        </is>
      </c>
      <c r="AK2197" s="96" t="n"/>
      <c r="AL2197" s="91" t="inlineStr">
        <is>
          <t>n/a</t>
        </is>
      </c>
      <c r="AM2197" s="93" t="n"/>
      <c r="AN2197" s="92" t="inlineStr">
        <is>
          <t>None</t>
        </is>
      </c>
      <c r="AO2197" s="102" t="n">
        <v>0</v>
      </c>
      <c r="AP2197" s="103" t="n"/>
      <c r="AQ2197" s="102" t="n"/>
      <c r="AR2197" s="91" t="inlineStr">
        <is>
          <t>N</t>
        </is>
      </c>
      <c r="AS2197" s="104" t="n"/>
      <c r="AT2197" s="92">
        <f>IF(AND(P2197="52-wk high",T2197&gt;=Settings!$B$7),"Y","N")</f>
        <v/>
      </c>
      <c r="AU2197" s="91">
        <f>IF(AND(AD2197&gt;=Settings!$B$8,M2197&gt;0),"Y","N")</f>
        <v/>
      </c>
      <c r="AV2197" s="91">
        <f>IF(OR(AH2197&gt;Settings!$B$9,AI2197&gt;Settings!$B$9),"Y","N")</f>
        <v/>
      </c>
      <c r="AW2197" s="91">
        <f>IF(AJ2197&lt;&gt;"Y","n/a",IF(AND(M2197&gt;0,AK2197&gt;Settings!$B$10),"Y","N"))</f>
        <v/>
      </c>
      <c r="AX2197" s="91">
        <f>IF(AO2197&gt;=Settings!$B$11,"Y","N")</f>
        <v/>
      </c>
      <c r="AY2197" s="99">
        <f>(AT2197="Y")+(AU2197="Y")+(AV2197="Y")+(AW2197="Y")+(AX2197="Y")</f>
        <v/>
      </c>
      <c r="AZ2197" s="94">
        <f>IF(AY2197=0,"None",_xlfn.TEXTJOIN(", ",TRUE(),IF(AT2197="Y","Breakout",""),IF(AU2197="Y","Accumulation",""),IF(AV2197="Y","Institutional buying",""),IF(AW2197="Y","Long buildup",""),IF(AX2197="Y","Momentum leader","")))</f>
        <v/>
      </c>
      <c r="BA2197" s="94">
        <f>IF(BW2197="","","Passes "&amp;AY2197&amp;" of 5 buy-side scans"&amp;IF(G2197="Y","; RED FLAG: filter out using Red flag column",""))</f>
        <v/>
      </c>
      <c r="BB2197" s="91" t="inlineStr">
        <is>
          <t>None</t>
        </is>
      </c>
      <c r="BC2197" s="92" t="inlineStr">
        <is>
          <t>Y</t>
        </is>
      </c>
      <c r="BD2197" s="94" t="inlineStr">
        <is>
          <t>Few traders (&lt;100 unique PAN, 30 days)</t>
        </is>
      </c>
      <c r="BE2197" s="94" t="n"/>
      <c r="BF2197" s="92">
        <f>IF(R2197*100000&gt;=Settings!$B$5,"Y","N")</f>
        <v/>
      </c>
      <c r="BG2197" s="91">
        <f>IF(F2197&gt;Settings!$B$6,"Y","N")</f>
        <v/>
      </c>
      <c r="BH2197" s="97" t="n">
        <v>-5.59</v>
      </c>
      <c r="BI2197" s="96" t="n">
        <v>1.43</v>
      </c>
      <c r="BJ2197" s="96" t="n">
        <v>5.56</v>
      </c>
      <c r="BK2197" s="96" t="n">
        <v>42.63</v>
      </c>
      <c r="BL2197" s="96" t="n">
        <v>50.68</v>
      </c>
      <c r="BM2197" s="96" t="n"/>
      <c r="BN2197" s="97" t="n">
        <v>5.86</v>
      </c>
      <c r="BO2197" s="96" t="n">
        <v>11.36</v>
      </c>
      <c r="BP2197" s="96" t="n">
        <v>18.52</v>
      </c>
      <c r="BQ2197" s="96" t="n"/>
      <c r="BR2197" s="91" t="n"/>
      <c r="BS2197" s="91" t="inlineStr">
        <is>
          <t>None</t>
        </is>
      </c>
      <c r="BT2197" s="96" t="n">
        <v>63.8</v>
      </c>
      <c r="BU2197" s="91" t="n"/>
      <c r="BV2197" s="99">
        <f>IF(OR(BF2197&lt;&gt;"Y",BG2197&lt;&gt;"Y"),"",(AND(ISNUMBER(BQ2197),BQ2197&gt;0))+(BR2197="Stacked up")+(AND(ISNUMBER(BH2197),BH2197&gt;=-Settings!$B$17))+(AND(ISNUMBER(BK2197),ISNUMBER(BM2197),BK2197&gt;0,BM2197&gt;0))+(AND(ISNUMBER(AQ2197),AQ2197&gt;=Settings!$B$18))+(AND(ISNUMBER(BT2197),BT2197&gt;=Settings!$B$19,BT2197&lt;=Settings!$B$20))+(AND(ISNUMBER(AS2197),AS2197&gt;0))+(AND(ISNUMBER(T2197),ISNUMBER(M2197),T2197&gt;=Settings!$B$21,M2197&gt;0))+(AND(ISNUMBER(AD2197),ISNUMBER(M2197),AD2197&gt;=Settings!$B$22,M2197&gt;0))+(AY2197&gt;=1))</f>
        <v/>
      </c>
      <c r="BW2197" s="91">
        <f>IF(OR(AY2197=0,BF2197&lt;&gt;"Y",BG2197&lt;&gt;"Y"),"",1+SUMPRODUCT(($A$6:$A$2604=A2197)*($AY$6:$AY$2604&gt;0)*($BF$6:$BF$2604="Y")*($BG$6:$BG$2604="Y")*(($AY$6:$AY$2604&gt;AY2197)+($AY$6:$AY$2604=AY2197)*($AD$6:$AD$2604&gt;AD2197))))</f>
        <v/>
      </c>
    </row>
    <row r="2198" ht="23.85" customHeight="1" s="55">
      <c r="A2198" s="90" t="n">
        <v>46296</v>
      </c>
      <c r="B2198" s="91" t="inlineStr">
        <is>
          <t>FILATFASH</t>
        </is>
      </c>
      <c r="C2198" s="91" t="inlineStr">
        <is>
          <t>INE185E01021</t>
        </is>
      </c>
      <c r="D2198" s="91" t="n"/>
      <c r="E2198" s="91" t="inlineStr">
        <is>
          <t>None</t>
        </is>
      </c>
      <c r="F2198" s="93" t="n">
        <v>150</v>
      </c>
      <c r="G2198" s="92" t="inlineStr">
        <is>
          <t>N</t>
        </is>
      </c>
      <c r="H2198" s="94" t="n"/>
      <c r="I2198" s="91" t="inlineStr">
        <is>
          <t>N</t>
        </is>
      </c>
      <c r="J2198" s="92">
        <f>IF(K2198="","N","Y")</f>
        <v/>
      </c>
      <c r="K2198" s="94">
        <f>_xlfn.TEXTJOIN("; ",TRUE,IF(P2198="52-wk low","52-wk low",""),IF(AND(AD2198&gt;=Settings!$B$12,M2198&lt;0),"Distribution",""),IF(AND(AJ2198="Y",M2198&lt;0,AK2198&lt;-Settings!$B$13),"Long unwinding",""),IF(AND(AJ2198="Y",M2198&lt;0,AK2198&gt;Settings!$B$13),"Short buildup",""))</f>
        <v/>
      </c>
      <c r="L2198" s="95" t="n">
        <v>0.18</v>
      </c>
      <c r="M2198" s="96" t="n">
        <v>0</v>
      </c>
      <c r="N2198" s="93" t="n">
        <v>581</v>
      </c>
      <c r="O2198" s="91" t="inlineStr">
        <is>
          <t>None</t>
        </is>
      </c>
      <c r="P2198" s="91" t="inlineStr">
        <is>
          <t>None</t>
        </is>
      </c>
      <c r="Q2198" s="97" t="n">
        <v>160.19</v>
      </c>
      <c r="R2198" s="96" t="n">
        <v>198.82</v>
      </c>
      <c r="S2198" s="96" t="n">
        <v>0.8</v>
      </c>
      <c r="T2198" s="96" t="n">
        <v>0.74</v>
      </c>
      <c r="U2198" s="96" t="n">
        <v>0.64</v>
      </c>
      <c r="V2198" s="103" t="n">
        <v>0.8100000000000001</v>
      </c>
      <c r="W2198" s="102" t="n">
        <v>3</v>
      </c>
      <c r="X2198" s="93" t="n"/>
      <c r="Y2198" s="91" t="inlineStr">
        <is>
          <t>None</t>
        </is>
      </c>
      <c r="Z2198" s="99" t="n">
        <v>79.34</v>
      </c>
      <c r="AA2198" s="96" t="n">
        <v>1.1</v>
      </c>
      <c r="AB2198" s="96" t="n">
        <v>1.18</v>
      </c>
      <c r="AC2198" s="96" t="n">
        <v>0.89</v>
      </c>
      <c r="AD2198" s="96" t="n"/>
      <c r="AE2198" s="96" t="n"/>
      <c r="AF2198" s="103" t="n"/>
      <c r="AG2198" s="91" t="inlineStr">
        <is>
          <t>No delivery data</t>
        </is>
      </c>
      <c r="AH2198" s="100" t="n">
        <v>0</v>
      </c>
      <c r="AI2198" s="101" t="n">
        <v>0</v>
      </c>
      <c r="AJ2198" s="92" t="inlineStr">
        <is>
          <t>N</t>
        </is>
      </c>
      <c r="AK2198" s="96" t="n"/>
      <c r="AL2198" s="91" t="inlineStr">
        <is>
          <t>n/a</t>
        </is>
      </c>
      <c r="AM2198" s="93" t="n"/>
      <c r="AN2198" s="92" t="inlineStr">
        <is>
          <t>None</t>
        </is>
      </c>
      <c r="AO2198" s="102" t="n">
        <v>0</v>
      </c>
      <c r="AP2198" s="103" t="n">
        <v>0.64</v>
      </c>
      <c r="AQ2198" s="102" t="n">
        <v>27</v>
      </c>
      <c r="AR2198" s="91" t="inlineStr">
        <is>
          <t>N</t>
        </is>
      </c>
      <c r="AS2198" s="104" t="n"/>
      <c r="AT2198" s="92">
        <f>IF(AND(P2198="52-wk high",T2198&gt;=Settings!$B$7),"Y","N")</f>
        <v/>
      </c>
      <c r="AU2198" s="91">
        <f>IF(AND(AD2198&gt;=Settings!$B$8,M2198&gt;0),"Y","N")</f>
        <v/>
      </c>
      <c r="AV2198" s="91">
        <f>IF(OR(AH2198&gt;Settings!$B$9,AI2198&gt;Settings!$B$9),"Y","N")</f>
        <v/>
      </c>
      <c r="AW2198" s="91">
        <f>IF(AJ2198&lt;&gt;"Y","n/a",IF(AND(M2198&gt;0,AK2198&gt;Settings!$B$10),"Y","N"))</f>
        <v/>
      </c>
      <c r="AX2198" s="91">
        <f>IF(AO2198&gt;=Settings!$B$11,"Y","N")</f>
        <v/>
      </c>
      <c r="AY2198" s="99">
        <f>(AT2198="Y")+(AU2198="Y")+(AV2198="Y")+(AW2198="Y")+(AX2198="Y")</f>
        <v/>
      </c>
      <c r="AZ2198" s="94">
        <f>IF(AY2198=0,"None",_xlfn.TEXTJOIN(", ",TRUE(),IF(AT2198="Y","Breakout",""),IF(AU2198="Y","Accumulation",""),IF(AV2198="Y","Institutional buying",""),IF(AW2198="Y","Long buildup",""),IF(AX2198="Y","Momentum leader","")))</f>
        <v/>
      </c>
      <c r="BA2198" s="94">
        <f>IF(BW2198="","","Passes "&amp;AY2198&amp;" of 5 buy-side scans"&amp;IF(G2198="Y","; RED FLAG: filter out using Red flag column",""))</f>
        <v/>
      </c>
      <c r="BB2198" s="91" t="inlineStr">
        <is>
          <t>Upper</t>
        </is>
      </c>
      <c r="BC2198" s="92" t="inlineStr">
        <is>
          <t>Y</t>
        </is>
      </c>
      <c r="BD2198" s="94" t="inlineStr">
        <is>
          <t>PE &gt; 50; High-low range &gt;300% in 365 days; High-low range &gt;200% in 365 days; High-low range &gt;150% in 12 months</t>
        </is>
      </c>
      <c r="BE2198" s="94" t="n"/>
      <c r="BF2198" s="92">
        <f>IF(R2198*100000&gt;=Settings!$B$5,"Y","N")</f>
        <v/>
      </c>
      <c r="BG2198" s="91">
        <f>IF(F2198&gt;Settings!$B$6,"Y","N")</f>
        <v/>
      </c>
      <c r="BH2198" s="97" t="n">
        <v>-68.97</v>
      </c>
      <c r="BI2198" s="96" t="n">
        <v>0</v>
      </c>
      <c r="BJ2198" s="96" t="n">
        <v>0</v>
      </c>
      <c r="BK2198" s="96" t="n">
        <v>0</v>
      </c>
      <c r="BL2198" s="96" t="n">
        <v>20</v>
      </c>
      <c r="BM2198" s="96" t="n">
        <v>-66.67</v>
      </c>
      <c r="BN2198" s="97" t="n">
        <v>0.6899999999999999</v>
      </c>
      <c r="BO2198" s="96" t="n">
        <v>-1.17</v>
      </c>
      <c r="BP2198" s="96" t="n">
        <v>-8.98</v>
      </c>
      <c r="BQ2198" s="96" t="n">
        <v>-28.66</v>
      </c>
      <c r="BR2198" s="91" t="inlineStr">
        <is>
          <t>Mixed</t>
        </is>
      </c>
      <c r="BS2198" s="91" t="inlineStr">
        <is>
          <t>None</t>
        </is>
      </c>
      <c r="BT2198" s="96" t="n">
        <v>58.5</v>
      </c>
      <c r="BU2198" s="91" t="inlineStr">
        <is>
          <t>N</t>
        </is>
      </c>
      <c r="BV2198" s="99">
        <f>IF(OR(BF2198&lt;&gt;"Y",BG2198&lt;&gt;"Y"),"",(AND(ISNUMBER(BQ2198),BQ2198&gt;0))+(BR2198="Stacked up")+(AND(ISNUMBER(BH2198),BH2198&gt;=-Settings!$B$17))+(AND(ISNUMBER(BK2198),ISNUMBER(BM2198),BK2198&gt;0,BM2198&gt;0))+(AND(ISNUMBER(AQ2198),AQ2198&gt;=Settings!$B$18))+(AND(ISNUMBER(BT2198),BT2198&gt;=Settings!$B$19,BT2198&lt;=Settings!$B$20))+(AND(ISNUMBER(AS2198),AS2198&gt;0))+(AND(ISNUMBER(T2198),ISNUMBER(M2198),T2198&gt;=Settings!$B$21,M2198&gt;0))+(AND(ISNUMBER(AD2198),ISNUMBER(M2198),AD2198&gt;=Settings!$B$22,M2198&gt;0))+(AY2198&gt;=1))</f>
        <v/>
      </c>
      <c r="BW2198" s="91">
        <f>IF(OR(AY2198=0,BF2198&lt;&gt;"Y",BG2198&lt;&gt;"Y"),"",1+SUMPRODUCT(($A$6:$A$2604=A2198)*($AY$6:$AY$2604&gt;0)*($BF$6:$BF$2604="Y")*($BG$6:$BG$2604="Y")*(($AY$6:$AY$2604&gt;AY2198)+($AY$6:$AY$2604=AY2198)*($AD$6:$AD$2604&gt;AD2198))))</f>
        <v/>
      </c>
    </row>
    <row r="2199" ht="23.85" customHeight="1" s="55">
      <c r="A2199" s="90" t="n">
        <v>46296</v>
      </c>
      <c r="B2199" s="91" t="inlineStr">
        <is>
          <t>VIRINCHI</t>
        </is>
      </c>
      <c r="C2199" s="91" t="inlineStr">
        <is>
          <t>INE539B01017</t>
        </is>
      </c>
      <c r="D2199" s="91" t="n"/>
      <c r="E2199" s="91" t="inlineStr">
        <is>
          <t>None</t>
        </is>
      </c>
      <c r="F2199" s="93" t="n">
        <v>150</v>
      </c>
      <c r="G2199" s="92" t="inlineStr">
        <is>
          <t>N</t>
        </is>
      </c>
      <c r="H2199" s="94" t="n"/>
      <c r="I2199" s="91" t="inlineStr">
        <is>
          <t>N</t>
        </is>
      </c>
      <c r="J2199" s="92">
        <f>IF(K2199="","N","Y")</f>
        <v/>
      </c>
      <c r="K2199" s="94">
        <f>_xlfn.TEXTJOIN("; ",TRUE,IF(P2199="52-wk low","52-wk low",""),IF(AND(AD2199&gt;=Settings!$B$12,M2199&lt;0),"Distribution",""),IF(AND(AJ2199="Y",M2199&lt;0,AK2199&lt;-Settings!$B$13),"Long unwinding",""),IF(AND(AJ2199="Y",M2199&lt;0,AK2199&gt;Settings!$B$13),"Short buildup",""))</f>
        <v/>
      </c>
      <c r="L2199" s="95" t="n">
        <v>13.29</v>
      </c>
      <c r="M2199" s="96" t="n">
        <v>-1.34</v>
      </c>
      <c r="N2199" s="93" t="n">
        <v>1220</v>
      </c>
      <c r="O2199" s="91" t="inlineStr">
        <is>
          <t>None</t>
        </is>
      </c>
      <c r="P2199" s="91" t="inlineStr">
        <is>
          <t>52-wk low</t>
        </is>
      </c>
      <c r="Q2199" s="97" t="n">
        <v>0.44</v>
      </c>
      <c r="R2199" s="96" t="n">
        <v>0.62</v>
      </c>
      <c r="S2199" s="96" t="n">
        <v>0.66</v>
      </c>
      <c r="T2199" s="96" t="n">
        <v>0.75</v>
      </c>
      <c r="U2199" s="96" t="n">
        <v>0.64</v>
      </c>
      <c r="V2199" s="103" t="n">
        <v>0.9</v>
      </c>
      <c r="W2199" s="102" t="n">
        <v>5</v>
      </c>
      <c r="X2199" s="93" t="n"/>
      <c r="Y2199" s="91" t="inlineStr">
        <is>
          <t>None</t>
        </is>
      </c>
      <c r="Z2199" s="99" t="n">
        <v>81.20999999999999</v>
      </c>
      <c r="AA2199" s="96" t="n">
        <v>1.03</v>
      </c>
      <c r="AB2199" s="96" t="n">
        <v>1.05</v>
      </c>
      <c r="AC2199" s="96" t="n">
        <v>0.6899999999999999</v>
      </c>
      <c r="AD2199" s="96" t="n">
        <v>0.8</v>
      </c>
      <c r="AE2199" s="96" t="n"/>
      <c r="AF2199" s="103" t="n">
        <v>1</v>
      </c>
      <c r="AG2199" s="91" t="inlineStr">
        <is>
          <t>Normal</t>
        </is>
      </c>
      <c r="AH2199" s="100" t="n">
        <v>0</v>
      </c>
      <c r="AI2199" s="101" t="n">
        <v>0</v>
      </c>
      <c r="AJ2199" s="92" t="inlineStr">
        <is>
          <t>N</t>
        </is>
      </c>
      <c r="AK2199" s="96" t="n"/>
      <c r="AL2199" s="91" t="inlineStr">
        <is>
          <t>n/a</t>
        </is>
      </c>
      <c r="AM2199" s="93" t="n"/>
      <c r="AN2199" s="92" t="inlineStr">
        <is>
          <t>None</t>
        </is>
      </c>
      <c r="AO2199" s="102" t="n">
        <v>0</v>
      </c>
      <c r="AP2199" s="103" t="n">
        <v>0.5</v>
      </c>
      <c r="AQ2199" s="102" t="n">
        <v>4</v>
      </c>
      <c r="AR2199" s="91" t="inlineStr">
        <is>
          <t>N</t>
        </is>
      </c>
      <c r="AS2199" s="104" t="n"/>
      <c r="AT2199" s="92">
        <f>IF(AND(P2199="52-wk high",T2199&gt;=Settings!$B$7),"Y","N")</f>
        <v/>
      </c>
      <c r="AU2199" s="91">
        <f>IF(AND(AD2199&gt;=Settings!$B$8,M2199&gt;0),"Y","N")</f>
        <v/>
      </c>
      <c r="AV2199" s="91">
        <f>IF(OR(AH2199&gt;Settings!$B$9,AI2199&gt;Settings!$B$9),"Y","N")</f>
        <v/>
      </c>
      <c r="AW2199" s="91">
        <f>IF(AJ2199&lt;&gt;"Y","n/a",IF(AND(M2199&gt;0,AK2199&gt;Settings!$B$10),"Y","N"))</f>
        <v/>
      </c>
      <c r="AX2199" s="91">
        <f>IF(AO2199&gt;=Settings!$B$11,"Y","N")</f>
        <v/>
      </c>
      <c r="AY2199" s="99">
        <f>(AT2199="Y")+(AU2199="Y")+(AV2199="Y")+(AW2199="Y")+(AX2199="Y")</f>
        <v/>
      </c>
      <c r="AZ2199" s="94">
        <f>IF(AY2199=0,"None",_xlfn.TEXTJOIN(", ",TRUE(),IF(AT2199="Y","Breakout",""),IF(AU2199="Y","Accumulation",""),IF(AV2199="Y","Institutional buying",""),IF(AW2199="Y","Long buildup",""),IF(AX2199="Y","Momentum leader","")))</f>
        <v/>
      </c>
      <c r="BA2199" s="94">
        <f>IF(BW2199="","","Passes "&amp;AY2199&amp;" of 5 buy-side scans"&amp;IF(G2199="Y","; RED FLAG: filter out using Red flag column",""))</f>
        <v/>
      </c>
      <c r="BB2199" s="91" t="inlineStr">
        <is>
          <t>None</t>
        </is>
      </c>
      <c r="BC2199" s="92" t="inlineStr">
        <is>
          <t>Y</t>
        </is>
      </c>
      <c r="BD2199" s="94" t="inlineStr">
        <is>
          <t>EPS zero</t>
        </is>
      </c>
      <c r="BE2199" s="94" t="n"/>
      <c r="BF2199" s="92">
        <f>IF(R2199*100000&gt;=Settings!$B$5,"Y","N")</f>
        <v/>
      </c>
      <c r="BG2199" s="91">
        <f>IF(F2199&gt;Settings!$B$6,"Y","N")</f>
        <v/>
      </c>
      <c r="BH2199" s="97" t="n">
        <v>-54.9</v>
      </c>
      <c r="BI2199" s="96" t="n">
        <v>-3.77</v>
      </c>
      <c r="BJ2199" s="96" t="n">
        <v>-8.529999999999999</v>
      </c>
      <c r="BK2199" s="96" t="n">
        <v>-18.91</v>
      </c>
      <c r="BL2199" s="96" t="n">
        <v>-13.53</v>
      </c>
      <c r="BM2199" s="96" t="n">
        <v>-52.72</v>
      </c>
      <c r="BN2199" s="97" t="n">
        <v>-4.98</v>
      </c>
      <c r="BO2199" s="96" t="n">
        <v>-9.27</v>
      </c>
      <c r="BP2199" s="96" t="n">
        <v>-15.08</v>
      </c>
      <c r="BQ2199" s="96" t="n">
        <v>-25.81</v>
      </c>
      <c r="BR2199" s="91" t="inlineStr">
        <is>
          <t>Stacked down</t>
        </is>
      </c>
      <c r="BS2199" s="91" t="inlineStr">
        <is>
          <t>None</t>
        </is>
      </c>
      <c r="BT2199" s="96" t="n">
        <v>26.1</v>
      </c>
      <c r="BU2199" s="91" t="inlineStr">
        <is>
          <t>N</t>
        </is>
      </c>
      <c r="BV2199" s="99">
        <f>IF(OR(BF2199&lt;&gt;"Y",BG2199&lt;&gt;"Y"),"",(AND(ISNUMBER(BQ2199),BQ2199&gt;0))+(BR2199="Stacked up")+(AND(ISNUMBER(BH2199),BH2199&gt;=-Settings!$B$17))+(AND(ISNUMBER(BK2199),ISNUMBER(BM2199),BK2199&gt;0,BM2199&gt;0))+(AND(ISNUMBER(AQ2199),AQ2199&gt;=Settings!$B$18))+(AND(ISNUMBER(BT2199),BT2199&gt;=Settings!$B$19,BT2199&lt;=Settings!$B$20))+(AND(ISNUMBER(AS2199),AS2199&gt;0))+(AND(ISNUMBER(T2199),ISNUMBER(M2199),T2199&gt;=Settings!$B$21,M2199&gt;0))+(AND(ISNUMBER(AD2199),ISNUMBER(M2199),AD2199&gt;=Settings!$B$22,M2199&gt;0))+(AY2199&gt;=1))</f>
        <v/>
      </c>
      <c r="BW2199" s="91">
        <f>IF(OR(AY2199=0,BF2199&lt;&gt;"Y",BG2199&lt;&gt;"Y"),"",1+SUMPRODUCT(($A$6:$A$2604=A2199)*($AY$6:$AY$2604&gt;0)*($BF$6:$BF$2604="Y")*($BG$6:$BG$2604="Y")*(($AY$6:$AY$2604&gt;AY2199)+($AY$6:$AY$2604=AY2199)*($AD$6:$AD$2604&gt;AD2199))))</f>
        <v/>
      </c>
    </row>
    <row r="2200" ht="23.85" customHeight="1" s="55">
      <c r="A2200" s="90" t="n">
        <v>46296</v>
      </c>
      <c r="B2200" s="91" t="inlineStr">
        <is>
          <t>HBESD</t>
        </is>
      </c>
      <c r="C2200" s="91" t="inlineStr">
        <is>
          <t>INE640B01021</t>
        </is>
      </c>
      <c r="D2200" s="91" t="n"/>
      <c r="E2200" s="91" t="inlineStr">
        <is>
          <t>None</t>
        </is>
      </c>
      <c r="F2200" s="93" t="n">
        <v>149</v>
      </c>
      <c r="G2200" s="92" t="inlineStr">
        <is>
          <t>N</t>
        </is>
      </c>
      <c r="H2200" s="94" t="n"/>
      <c r="I2200" s="91" t="inlineStr">
        <is>
          <t>N</t>
        </is>
      </c>
      <c r="J2200" s="92">
        <f>IF(K2200="","N","Y")</f>
        <v/>
      </c>
      <c r="K2200" s="94">
        <f>_xlfn.TEXTJOIN("; ",TRUE,IF(P2200="52-wk low","52-wk low",""),IF(AND(AD2200&gt;=Settings!$B$12,M2200&lt;0),"Distribution",""),IF(AND(AJ2200="Y",M2200&lt;0,AK2200&lt;-Settings!$B$13),"Long unwinding",""),IF(AND(AJ2200="Y",M2200&lt;0,AK2200&gt;Settings!$B$13),"Short buildup",""))</f>
        <v/>
      </c>
      <c r="L2200" s="95" t="n">
        <v>65.11</v>
      </c>
      <c r="M2200" s="96" t="n">
        <v>-9.1</v>
      </c>
      <c r="N2200" s="93" t="n">
        <v>2579</v>
      </c>
      <c r="O2200" s="91" t="inlineStr">
        <is>
          <t>Top loser</t>
        </is>
      </c>
      <c r="P2200" s="91" t="inlineStr">
        <is>
          <t>52-wk low</t>
        </is>
      </c>
      <c r="Q2200" s="97" t="n">
        <v>0.01</v>
      </c>
      <c r="R2200" s="96" t="n">
        <v>0.01</v>
      </c>
      <c r="S2200" s="96" t="n">
        <v>1.61</v>
      </c>
      <c r="T2200" s="96" t="n">
        <v>0.6</v>
      </c>
      <c r="U2200" s="96" t="n">
        <v>0.37</v>
      </c>
      <c r="V2200" s="103" t="n">
        <v>0.25</v>
      </c>
      <c r="W2200" s="102" t="n"/>
      <c r="X2200" s="93" t="n"/>
      <c r="Y2200" s="91" t="inlineStr">
        <is>
          <t>None</t>
        </is>
      </c>
      <c r="Z2200" s="99" t="n">
        <v>66.51000000000001</v>
      </c>
      <c r="AA2200" s="96" t="n">
        <v>0.77</v>
      </c>
      <c r="AB2200" s="96" t="n">
        <v>0.77</v>
      </c>
      <c r="AC2200" s="96" t="n">
        <v>1.32</v>
      </c>
      <c r="AD2200" s="96" t="n">
        <v>0.45</v>
      </c>
      <c r="AE2200" s="96" t="n">
        <v>0.27</v>
      </c>
      <c r="AF2200" s="103" t="n">
        <v>0.87</v>
      </c>
      <c r="AG2200" s="91" t="inlineStr">
        <is>
          <t>Normal</t>
        </is>
      </c>
      <c r="AH2200" s="100" t="n">
        <v>0</v>
      </c>
      <c r="AI2200" s="101" t="n">
        <v>0</v>
      </c>
      <c r="AJ2200" s="92" t="inlineStr">
        <is>
          <t>N</t>
        </is>
      </c>
      <c r="AK2200" s="96" t="n"/>
      <c r="AL2200" s="91" t="inlineStr">
        <is>
          <t>n/a</t>
        </is>
      </c>
      <c r="AM2200" s="93" t="n"/>
      <c r="AN2200" s="92" t="inlineStr">
        <is>
          <t>None</t>
        </is>
      </c>
      <c r="AO2200" s="102" t="n">
        <v>0</v>
      </c>
      <c r="AP2200" s="103" t="n"/>
      <c r="AQ2200" s="102" t="n"/>
      <c r="AR2200" s="91" t="inlineStr">
        <is>
          <t>N</t>
        </is>
      </c>
      <c r="AS2200" s="104" t="n"/>
      <c r="AT2200" s="92">
        <f>IF(AND(P2200="52-wk high",T2200&gt;=Settings!$B$7),"Y","N")</f>
        <v/>
      </c>
      <c r="AU2200" s="91">
        <f>IF(AND(AD2200&gt;=Settings!$B$8,M2200&gt;0),"Y","N")</f>
        <v/>
      </c>
      <c r="AV2200" s="91">
        <f>IF(OR(AH2200&gt;Settings!$B$9,AI2200&gt;Settings!$B$9),"Y","N")</f>
        <v/>
      </c>
      <c r="AW2200" s="91">
        <f>IF(AJ2200&lt;&gt;"Y","n/a",IF(AND(M2200&gt;0,AK2200&gt;Settings!$B$10),"Y","N"))</f>
        <v/>
      </c>
      <c r="AX2200" s="91">
        <f>IF(AO2200&gt;=Settings!$B$11,"Y","N")</f>
        <v/>
      </c>
      <c r="AY2200" s="99">
        <f>(AT2200="Y")+(AU2200="Y")+(AV2200="Y")+(AW2200="Y")+(AX2200="Y")</f>
        <v/>
      </c>
      <c r="AZ2200" s="94">
        <f>IF(AY2200=0,"None",_xlfn.TEXTJOIN(", ",TRUE(),IF(AT2200="Y","Breakout",""),IF(AU2200="Y","Accumulation",""),IF(AV2200="Y","Institutional buying",""),IF(AW2200="Y","Long buildup",""),IF(AX2200="Y","Momentum leader","")))</f>
        <v/>
      </c>
      <c r="BA2200" s="94">
        <f>IF(BW2200="","","Passes "&amp;AY2200&amp;" of 5 buy-side scans"&amp;IF(G2200="Y","; RED FLAG: filter out using Red flag column",""))</f>
        <v/>
      </c>
      <c r="BB2200" s="91" t="inlineStr">
        <is>
          <t>None</t>
        </is>
      </c>
      <c r="BC2200" s="92" t="inlineStr">
        <is>
          <t>Y</t>
        </is>
      </c>
      <c r="BD2200" s="94" t="inlineStr">
        <is>
          <t>Few traders (&lt;100 unique PAN, 30 days)</t>
        </is>
      </c>
      <c r="BE2200" s="94" t="n"/>
      <c r="BF2200" s="92">
        <f>IF(R2200*100000&gt;=Settings!$B$5,"Y","N")</f>
        <v/>
      </c>
      <c r="BG2200" s="91">
        <f>IF(F2200&gt;Settings!$B$6,"Y","N")</f>
        <v/>
      </c>
      <c r="BH2200" s="97" t="n">
        <v>-32.11</v>
      </c>
      <c r="BI2200" s="96" t="n">
        <v>-7.66</v>
      </c>
      <c r="BJ2200" s="96" t="n">
        <v>-13.5</v>
      </c>
      <c r="BK2200" s="96" t="n">
        <v>-17.05</v>
      </c>
      <c r="BL2200" s="96" t="n"/>
      <c r="BM2200" s="96" t="n"/>
      <c r="BN2200" s="97" t="n">
        <v>-9.19</v>
      </c>
      <c r="BO2200" s="96" t="n">
        <v>-11.18</v>
      </c>
      <c r="BP2200" s="96" t="n">
        <v>-11.3</v>
      </c>
      <c r="BQ2200" s="96" t="n"/>
      <c r="BR2200" s="91" t="n"/>
      <c r="BS2200" s="91" t="inlineStr">
        <is>
          <t>None</t>
        </is>
      </c>
      <c r="BT2200" s="96" t="n">
        <v>32.3</v>
      </c>
      <c r="BU2200" s="91" t="n"/>
      <c r="BV2200" s="99">
        <f>IF(OR(BF2200&lt;&gt;"Y",BG2200&lt;&gt;"Y"),"",(AND(ISNUMBER(BQ2200),BQ2200&gt;0))+(BR2200="Stacked up")+(AND(ISNUMBER(BH2200),BH2200&gt;=-Settings!$B$17))+(AND(ISNUMBER(BK2200),ISNUMBER(BM2200),BK2200&gt;0,BM2200&gt;0))+(AND(ISNUMBER(AQ2200),AQ2200&gt;=Settings!$B$18))+(AND(ISNUMBER(BT2200),BT2200&gt;=Settings!$B$19,BT2200&lt;=Settings!$B$20))+(AND(ISNUMBER(AS2200),AS2200&gt;0))+(AND(ISNUMBER(T2200),ISNUMBER(M2200),T2200&gt;=Settings!$B$21,M2200&gt;0))+(AND(ISNUMBER(AD2200),ISNUMBER(M2200),AD2200&gt;=Settings!$B$22,M2200&gt;0))+(AY2200&gt;=1))</f>
        <v/>
      </c>
      <c r="BW2200" s="91">
        <f>IF(OR(AY2200=0,BF2200&lt;&gt;"Y",BG2200&lt;&gt;"Y"),"",1+SUMPRODUCT(($A$6:$A$2604=A2200)*($AY$6:$AY$2604&gt;0)*($BF$6:$BF$2604="Y")*($BG$6:$BG$2604="Y")*(($AY$6:$AY$2604&gt;AY2200)+($AY$6:$AY$2604=AY2200)*($AD$6:$AD$2604&gt;AD2200))))</f>
        <v/>
      </c>
    </row>
    <row r="2201" ht="23.85" customHeight="1" s="55">
      <c r="A2201" s="90" t="n">
        <v>46296</v>
      </c>
      <c r="B2201" s="91" t="inlineStr">
        <is>
          <t>VIPULLTD</t>
        </is>
      </c>
      <c r="C2201" s="91" t="inlineStr">
        <is>
          <t>INE946H01037</t>
        </is>
      </c>
      <c r="D2201" s="91" t="n"/>
      <c r="E2201" s="91" t="inlineStr">
        <is>
          <t>None</t>
        </is>
      </c>
      <c r="F2201" s="93" t="n">
        <v>149</v>
      </c>
      <c r="G2201" s="92" t="inlineStr">
        <is>
          <t>Y</t>
        </is>
      </c>
      <c r="H2201" s="94" t="inlineStr">
        <is>
          <t>ESM Stage 1; T2T (BE series)</t>
        </is>
      </c>
      <c r="I2201" s="91" t="inlineStr">
        <is>
          <t>Y</t>
        </is>
      </c>
      <c r="J2201" s="92">
        <f>IF(K2201="","N","Y")</f>
        <v/>
      </c>
      <c r="K2201" s="94">
        <f>_xlfn.TEXTJOIN("; ",TRUE,IF(P2201="52-wk low","52-wk low",""),IF(AND(AD2201&gt;=Settings!$B$12,M2201&lt;0),"Distribution",""),IF(AND(AJ2201="Y",M2201&lt;0,AK2201&lt;-Settings!$B$13),"Long unwinding",""),IF(AND(AJ2201="Y",M2201&lt;0,AK2201&gt;Settings!$B$13),"Short buildup",""))</f>
        <v/>
      </c>
      <c r="L2201" s="95" t="n">
        <v>10.59</v>
      </c>
      <c r="M2201" s="96" t="n">
        <v>-3.73</v>
      </c>
      <c r="N2201" s="93" t="n">
        <v>2290</v>
      </c>
      <c r="O2201" s="91" t="inlineStr">
        <is>
          <t>None</t>
        </is>
      </c>
      <c r="P2201" s="91" t="inlineStr">
        <is>
          <t>None</t>
        </is>
      </c>
      <c r="Q2201" s="97" t="n">
        <v>0.87</v>
      </c>
      <c r="R2201" s="96" t="n">
        <v>1.85</v>
      </c>
      <c r="S2201" s="96" t="n">
        <v>0.48</v>
      </c>
      <c r="T2201" s="96" t="n">
        <v>0.43</v>
      </c>
      <c r="U2201" s="96" t="n">
        <v>0.14</v>
      </c>
      <c r="V2201" s="103" t="n">
        <v>0.3</v>
      </c>
      <c r="W2201" s="102" t="n">
        <v>2</v>
      </c>
      <c r="X2201" s="93" t="n"/>
      <c r="Y2201" s="91" t="inlineStr">
        <is>
          <t>None</t>
        </is>
      </c>
      <c r="Z2201" s="99" t="n"/>
      <c r="AA2201" s="96" t="n"/>
      <c r="AB2201" s="96" t="n"/>
      <c r="AC2201" s="96" t="n"/>
      <c r="AD2201" s="96" t="n"/>
      <c r="AE2201" s="96" t="n"/>
      <c r="AF2201" s="103" t="n"/>
      <c r="AG2201" s="91" t="inlineStr">
        <is>
          <t>No delivery data</t>
        </is>
      </c>
      <c r="AH2201" s="100" t="n">
        <v>0</v>
      </c>
      <c r="AI2201" s="101" t="n">
        <v>0</v>
      </c>
      <c r="AJ2201" s="92" t="inlineStr">
        <is>
          <t>N</t>
        </is>
      </c>
      <c r="AK2201" s="96" t="n"/>
      <c r="AL2201" s="91" t="inlineStr">
        <is>
          <t>n/a</t>
        </is>
      </c>
      <c r="AM2201" s="93" t="n"/>
      <c r="AN2201" s="92" t="inlineStr">
        <is>
          <t>None</t>
        </is>
      </c>
      <c r="AO2201" s="102" t="n">
        <v>0</v>
      </c>
      <c r="AP2201" s="103" t="n">
        <v>0.88</v>
      </c>
      <c r="AQ2201" s="102" t="n">
        <v>56</v>
      </c>
      <c r="AR2201" s="91" t="inlineStr">
        <is>
          <t>N</t>
        </is>
      </c>
      <c r="AS2201" s="104" t="n"/>
      <c r="AT2201" s="92">
        <f>IF(AND(P2201="52-wk high",T2201&gt;=Settings!$B$7),"Y","N")</f>
        <v/>
      </c>
      <c r="AU2201" s="91">
        <f>IF(AND(AD2201&gt;=Settings!$B$8,M2201&gt;0),"Y","N")</f>
        <v/>
      </c>
      <c r="AV2201" s="91">
        <f>IF(OR(AH2201&gt;Settings!$B$9,AI2201&gt;Settings!$B$9),"Y","N")</f>
        <v/>
      </c>
      <c r="AW2201" s="91">
        <f>IF(AJ2201&lt;&gt;"Y","n/a",IF(AND(M2201&gt;0,AK2201&gt;Settings!$B$10),"Y","N"))</f>
        <v/>
      </c>
      <c r="AX2201" s="91">
        <f>IF(AO2201&gt;=Settings!$B$11,"Y","N")</f>
        <v/>
      </c>
      <c r="AY2201" s="99">
        <f>(AT2201="Y")+(AU2201="Y")+(AV2201="Y")+(AW2201="Y")+(AX2201="Y")</f>
        <v/>
      </c>
      <c r="AZ2201" s="94">
        <f>IF(AY2201=0,"None",_xlfn.TEXTJOIN(", ",TRUE(),IF(AT2201="Y","Breakout",""),IF(AU2201="Y","Accumulation",""),IF(AV2201="Y","Institutional buying",""),IF(AW2201="Y","Long buildup",""),IF(AX2201="Y","Momentum leader","")))</f>
        <v/>
      </c>
      <c r="BA2201" s="94">
        <f>IF(BW2201="","","Passes "&amp;AY2201&amp;" of 5 buy-side scans"&amp;IF(G2201="Y","; RED FLAG: filter out using Red flag column",""))</f>
        <v/>
      </c>
      <c r="BB2201" s="91" t="inlineStr">
        <is>
          <t>Lower</t>
        </is>
      </c>
      <c r="BC2201" s="92" t="inlineStr">
        <is>
          <t>Y</t>
        </is>
      </c>
      <c r="BD2201" s="94" t="inlineStr">
        <is>
          <t>EPS zero; Few traders (&lt;100 unique PAN, 30 days)</t>
        </is>
      </c>
      <c r="BE2201" s="94" t="n"/>
      <c r="BF2201" s="92">
        <f>IF(R2201*100000&gt;=Settings!$B$5,"Y","N")</f>
        <v/>
      </c>
      <c r="BG2201" s="91">
        <f>IF(F2201&gt;Settings!$B$6,"Y","N")</f>
        <v/>
      </c>
      <c r="BH2201" s="97" t="n">
        <v>-43.06</v>
      </c>
      <c r="BI2201" s="96" t="n">
        <v>0.28</v>
      </c>
      <c r="BJ2201" s="96" t="n">
        <v>-28.64</v>
      </c>
      <c r="BK2201" s="96" t="n">
        <v>-28.49</v>
      </c>
      <c r="BL2201" s="96" t="n">
        <v>2.32</v>
      </c>
      <c r="BM2201" s="96" t="n">
        <v>8.84</v>
      </c>
      <c r="BN2201" s="97" t="n">
        <v>-11.91</v>
      </c>
      <c r="BO2201" s="96" t="n">
        <v>-17.16</v>
      </c>
      <c r="BP2201" s="96" t="n">
        <v>-15.64</v>
      </c>
      <c r="BQ2201" s="96" t="n">
        <v>-10.61</v>
      </c>
      <c r="BR2201" s="91" t="inlineStr">
        <is>
          <t>Mixed</t>
        </is>
      </c>
      <c r="BS2201" s="91" t="inlineStr">
        <is>
          <t>None</t>
        </is>
      </c>
      <c r="BT2201" s="96" t="n">
        <v>28.1</v>
      </c>
      <c r="BU2201" s="91" t="inlineStr">
        <is>
          <t>N</t>
        </is>
      </c>
      <c r="BV2201" s="99">
        <f>IF(OR(BF2201&lt;&gt;"Y",BG2201&lt;&gt;"Y"),"",(AND(ISNUMBER(BQ2201),BQ2201&gt;0))+(BR2201="Stacked up")+(AND(ISNUMBER(BH2201),BH2201&gt;=-Settings!$B$17))+(AND(ISNUMBER(BK2201),ISNUMBER(BM2201),BK2201&gt;0,BM2201&gt;0))+(AND(ISNUMBER(AQ2201),AQ2201&gt;=Settings!$B$18))+(AND(ISNUMBER(BT2201),BT2201&gt;=Settings!$B$19,BT2201&lt;=Settings!$B$20))+(AND(ISNUMBER(AS2201),AS2201&gt;0))+(AND(ISNUMBER(T2201),ISNUMBER(M2201),T2201&gt;=Settings!$B$21,M2201&gt;0))+(AND(ISNUMBER(AD2201),ISNUMBER(M2201),AD2201&gt;=Settings!$B$22,M2201&gt;0))+(AY2201&gt;=1))</f>
        <v/>
      </c>
      <c r="BW2201" s="91">
        <f>IF(OR(AY2201=0,BF2201&lt;&gt;"Y",BG2201&lt;&gt;"Y"),"",1+SUMPRODUCT(($A$6:$A$2604=A2201)*($AY$6:$AY$2604&gt;0)*($BF$6:$BF$2604="Y")*($BG$6:$BG$2604="Y")*(($AY$6:$AY$2604&gt;AY2201)+($AY$6:$AY$2604=AY2201)*($AD$6:$AD$2604&gt;AD2201))))</f>
        <v/>
      </c>
    </row>
    <row r="2202" ht="23.85" customHeight="1" s="55">
      <c r="A2202" s="90" t="n">
        <v>46296</v>
      </c>
      <c r="B2202" s="91" t="inlineStr">
        <is>
          <t>DGCONTENT</t>
        </is>
      </c>
      <c r="C2202" s="91" t="inlineStr">
        <is>
          <t>INE03JI01017</t>
        </is>
      </c>
      <c r="D2202" s="91" t="n"/>
      <c r="E2202" s="91" t="inlineStr">
        <is>
          <t>None</t>
        </is>
      </c>
      <c r="F2202" s="93" t="n">
        <v>148</v>
      </c>
      <c r="G2202" s="92" t="inlineStr">
        <is>
          <t>Y</t>
        </is>
      </c>
      <c r="H2202" s="94" t="inlineStr">
        <is>
          <t>Loss making</t>
        </is>
      </c>
      <c r="I2202" s="91" t="inlineStr">
        <is>
          <t>N</t>
        </is>
      </c>
      <c r="J2202" s="92">
        <f>IF(K2202="","N","Y")</f>
        <v/>
      </c>
      <c r="K2202" s="94">
        <f>_xlfn.TEXTJOIN("; ",TRUE,IF(P2202="52-wk low","52-wk low",""),IF(AND(AD2202&gt;=Settings!$B$12,M2202&lt;0),"Distribution",""),IF(AND(AJ2202="Y",M2202&lt;0,AK2202&lt;-Settings!$B$13),"Long unwinding",""),IF(AND(AJ2202="Y",M2202&lt;0,AK2202&gt;Settings!$B$13),"Short buildup",""))</f>
        <v/>
      </c>
      <c r="L2202" s="95" t="n">
        <v>25.43</v>
      </c>
      <c r="M2202" s="96" t="n">
        <v>0</v>
      </c>
      <c r="N2202" s="93" t="n">
        <v>581</v>
      </c>
      <c r="O2202" s="91" t="inlineStr">
        <is>
          <t>None</t>
        </is>
      </c>
      <c r="P2202" s="91" t="inlineStr">
        <is>
          <t>None</t>
        </is>
      </c>
      <c r="Q2202" s="97" t="n">
        <v>0.93</v>
      </c>
      <c r="R2202" s="96" t="n">
        <v>0.24</v>
      </c>
      <c r="S2202" s="96" t="n">
        <v>3.21</v>
      </c>
      <c r="T2202" s="96" t="n">
        <v>3.01</v>
      </c>
      <c r="U2202" s="96" t="n">
        <v>3.73</v>
      </c>
      <c r="V2202" s="103" t="n">
        <v>0.92</v>
      </c>
      <c r="W2202" s="102" t="n">
        <v>4</v>
      </c>
      <c r="X2202" s="93" t="n"/>
      <c r="Y2202" s="91" t="inlineStr">
        <is>
          <t>None</t>
        </is>
      </c>
      <c r="Z2202" s="99" t="n">
        <v>67.19</v>
      </c>
      <c r="AA2202" s="96" t="n">
        <v>0.85</v>
      </c>
      <c r="AB2202" s="96" t="n">
        <v>0.86</v>
      </c>
      <c r="AC2202" s="96" t="n">
        <v>3.33</v>
      </c>
      <c r="AD2202" s="96" t="n">
        <v>2.76</v>
      </c>
      <c r="AE2202" s="96" t="n">
        <v>3.32</v>
      </c>
      <c r="AF2202" s="103" t="n">
        <v>1.07</v>
      </c>
      <c r="AG2202" s="91" t="inlineStr">
        <is>
          <t>Normal</t>
        </is>
      </c>
      <c r="AH2202" s="100" t="n">
        <v>0</v>
      </c>
      <c r="AI2202" s="101" t="n">
        <v>0</v>
      </c>
      <c r="AJ2202" s="92" t="inlineStr">
        <is>
          <t>N</t>
        </is>
      </c>
      <c r="AK2202" s="96" t="n"/>
      <c r="AL2202" s="91" t="inlineStr">
        <is>
          <t>n/a</t>
        </is>
      </c>
      <c r="AM2202" s="93" t="n"/>
      <c r="AN2202" s="92" t="inlineStr">
        <is>
          <t>None</t>
        </is>
      </c>
      <c r="AO2202" s="102" t="n">
        <v>0</v>
      </c>
      <c r="AP2202" s="103" t="n">
        <v>0.72</v>
      </c>
      <c r="AQ2202" s="102" t="n">
        <v>39</v>
      </c>
      <c r="AR2202" s="91" t="inlineStr">
        <is>
          <t>N</t>
        </is>
      </c>
      <c r="AS2202" s="104" t="n"/>
      <c r="AT2202" s="92">
        <f>IF(AND(P2202="52-wk high",T2202&gt;=Settings!$B$7),"Y","N")</f>
        <v/>
      </c>
      <c r="AU2202" s="91">
        <f>IF(AND(AD2202&gt;=Settings!$B$8,M2202&gt;0),"Y","N")</f>
        <v/>
      </c>
      <c r="AV2202" s="91">
        <f>IF(OR(AH2202&gt;Settings!$B$9,AI2202&gt;Settings!$B$9),"Y","N")</f>
        <v/>
      </c>
      <c r="AW2202" s="91">
        <f>IF(AJ2202&lt;&gt;"Y","n/a",IF(AND(M2202&gt;0,AK2202&gt;Settings!$B$10),"Y","N"))</f>
        <v/>
      </c>
      <c r="AX2202" s="91">
        <f>IF(AO2202&gt;=Settings!$B$11,"Y","N")</f>
        <v/>
      </c>
      <c r="AY2202" s="99">
        <f>(AT2202="Y")+(AU2202="Y")+(AV2202="Y")+(AW2202="Y")+(AX2202="Y")</f>
        <v/>
      </c>
      <c r="AZ2202" s="94">
        <f>IF(AY2202=0,"None",_xlfn.TEXTJOIN(", ",TRUE(),IF(AT2202="Y","Breakout",""),IF(AU2202="Y","Accumulation",""),IF(AV2202="Y","Institutional buying",""),IF(AW2202="Y","Long buildup",""),IF(AX2202="Y","Momentum leader","")))</f>
        <v/>
      </c>
      <c r="BA2202" s="94">
        <f>IF(BW2202="","","Passes "&amp;AY2202&amp;" of 5 buy-side scans"&amp;IF(G2202="Y","; RED FLAG: filter out using Red flag column",""))</f>
        <v/>
      </c>
      <c r="BB2202" s="91" t="inlineStr">
        <is>
          <t>None</t>
        </is>
      </c>
      <c r="BC2202" s="92" t="inlineStr">
        <is>
          <t>Y</t>
        </is>
      </c>
      <c r="BD2202" s="94" t="inlineStr">
        <is>
          <t>PE &gt; 50; Few traders (&lt;100 unique PAN, 30 days)</t>
        </is>
      </c>
      <c r="BE2202" s="94" t="n"/>
      <c r="BF2202" s="92">
        <f>IF(R2202*100000&gt;=Settings!$B$5,"Y","N")</f>
        <v/>
      </c>
      <c r="BG2202" s="91">
        <f>IF(F2202&gt;Settings!$B$6,"Y","N")</f>
        <v/>
      </c>
      <c r="BH2202" s="97" t="n">
        <v>-35.73</v>
      </c>
      <c r="BI2202" s="96" t="n">
        <v>6.98</v>
      </c>
      <c r="BJ2202" s="96" t="n">
        <v>4.95</v>
      </c>
      <c r="BK2202" s="96" t="n">
        <v>-3.05</v>
      </c>
      <c r="BL2202" s="96" t="n">
        <v>7.48</v>
      </c>
      <c r="BM2202" s="96" t="n">
        <v>-28.75</v>
      </c>
      <c r="BN2202" s="97" t="n">
        <v>3.84</v>
      </c>
      <c r="BO2202" s="96" t="n">
        <v>2.71</v>
      </c>
      <c r="BP2202" s="96" t="n">
        <v>-0.59</v>
      </c>
      <c r="BQ2202" s="96" t="n">
        <v>-6.97</v>
      </c>
      <c r="BR2202" s="91" t="inlineStr">
        <is>
          <t>Mixed</t>
        </is>
      </c>
      <c r="BS2202" s="91" t="inlineStr">
        <is>
          <t>None</t>
        </is>
      </c>
      <c r="BT2202" s="96" t="n">
        <v>61.5</v>
      </c>
      <c r="BU2202" s="91" t="inlineStr">
        <is>
          <t>N</t>
        </is>
      </c>
      <c r="BV2202" s="99">
        <f>IF(OR(BF2202&lt;&gt;"Y",BG2202&lt;&gt;"Y"),"",(AND(ISNUMBER(BQ2202),BQ2202&gt;0))+(BR2202="Stacked up")+(AND(ISNUMBER(BH2202),BH2202&gt;=-Settings!$B$17))+(AND(ISNUMBER(BK2202),ISNUMBER(BM2202),BK2202&gt;0,BM2202&gt;0))+(AND(ISNUMBER(AQ2202),AQ2202&gt;=Settings!$B$18))+(AND(ISNUMBER(BT2202),BT2202&gt;=Settings!$B$19,BT2202&lt;=Settings!$B$20))+(AND(ISNUMBER(AS2202),AS2202&gt;0))+(AND(ISNUMBER(T2202),ISNUMBER(M2202),T2202&gt;=Settings!$B$21,M2202&gt;0))+(AND(ISNUMBER(AD2202),ISNUMBER(M2202),AD2202&gt;=Settings!$B$22,M2202&gt;0))+(AY2202&gt;=1))</f>
        <v/>
      </c>
      <c r="BW2202" s="91">
        <f>IF(OR(AY2202=0,BF2202&lt;&gt;"Y",BG2202&lt;&gt;"Y"),"",1+SUMPRODUCT(($A$6:$A$2604=A2202)*($AY$6:$AY$2604&gt;0)*($BF$6:$BF$2604="Y")*($BG$6:$BG$2604="Y")*(($AY$6:$AY$2604&gt;AY2202)+($AY$6:$AY$2604=AY2202)*($AD$6:$AD$2604&gt;AD2202))))</f>
        <v/>
      </c>
    </row>
    <row r="2203" ht="23.85" customHeight="1" s="55">
      <c r="A2203" s="90" t="n">
        <v>46296</v>
      </c>
      <c r="B2203" s="91" t="inlineStr">
        <is>
          <t>INDTERRAIN</t>
        </is>
      </c>
      <c r="C2203" s="91" t="inlineStr">
        <is>
          <t>INE611L01021</t>
        </is>
      </c>
      <c r="D2203" s="91" t="n"/>
      <c r="E2203" s="91" t="inlineStr">
        <is>
          <t>None</t>
        </is>
      </c>
      <c r="F2203" s="93" t="n">
        <v>148</v>
      </c>
      <c r="G2203" s="92" t="inlineStr">
        <is>
          <t>N</t>
        </is>
      </c>
      <c r="H2203" s="94" t="n"/>
      <c r="I2203" s="91" t="inlineStr">
        <is>
          <t>N</t>
        </is>
      </c>
      <c r="J2203" s="92">
        <f>IF(K2203="","N","Y")</f>
        <v/>
      </c>
      <c r="K2203" s="94">
        <f>_xlfn.TEXTJOIN("; ",TRUE,IF(P2203="52-wk low","52-wk low",""),IF(AND(AD2203&gt;=Settings!$B$12,M2203&lt;0),"Distribution",""),IF(AND(AJ2203="Y",M2203&lt;0,AK2203&lt;-Settings!$B$13),"Long unwinding",""),IF(AND(AJ2203="Y",M2203&lt;0,AK2203&gt;Settings!$B$13),"Short buildup",""))</f>
        <v/>
      </c>
      <c r="L2203" s="95" t="n">
        <v>29.22</v>
      </c>
      <c r="M2203" s="96" t="n">
        <v>-0.68</v>
      </c>
      <c r="N2203" s="93" t="n">
        <v>872</v>
      </c>
      <c r="O2203" s="91" t="inlineStr">
        <is>
          <t>None</t>
        </is>
      </c>
      <c r="P2203" s="91" t="inlineStr">
        <is>
          <t>None</t>
        </is>
      </c>
      <c r="Q2203" s="97" t="n">
        <v>0.07000000000000001</v>
      </c>
      <c r="R2203" s="96" t="n">
        <v>0.33</v>
      </c>
      <c r="S2203" s="96" t="n">
        <v>0.21</v>
      </c>
      <c r="T2203" s="96" t="n">
        <v>0.15</v>
      </c>
      <c r="U2203" s="96" t="n">
        <v>0.22</v>
      </c>
      <c r="V2203" s="103" t="n">
        <v>1.04</v>
      </c>
      <c r="W2203" s="102" t="n">
        <v>3</v>
      </c>
      <c r="X2203" s="93" t="n"/>
      <c r="Y2203" s="91" t="inlineStr">
        <is>
          <t>None</t>
        </is>
      </c>
      <c r="Z2203" s="99" t="n">
        <v>88.01000000000001</v>
      </c>
      <c r="AA2203" s="96" t="n">
        <v>1.2</v>
      </c>
      <c r="AB2203" s="96" t="n">
        <v>1.19</v>
      </c>
      <c r="AC2203" s="96" t="n">
        <v>0.29</v>
      </c>
      <c r="AD2203" s="96" t="n">
        <v>0.25</v>
      </c>
      <c r="AE2203" s="96" t="n">
        <v>0.32</v>
      </c>
      <c r="AF2203" s="103" t="n">
        <v>1.04</v>
      </c>
      <c r="AG2203" s="91" t="inlineStr">
        <is>
          <t>Normal</t>
        </is>
      </c>
      <c r="AH2203" s="100" t="n">
        <v>0</v>
      </c>
      <c r="AI2203" s="101" t="n">
        <v>0</v>
      </c>
      <c r="AJ2203" s="92" t="inlineStr">
        <is>
          <t>N</t>
        </is>
      </c>
      <c r="AK2203" s="96" t="n"/>
      <c r="AL2203" s="91" t="inlineStr">
        <is>
          <t>n/a</t>
        </is>
      </c>
      <c r="AM2203" s="93" t="n"/>
      <c r="AN2203" s="92" t="inlineStr">
        <is>
          <t>None</t>
        </is>
      </c>
      <c r="AO2203" s="102" t="n">
        <v>0</v>
      </c>
      <c r="AP2203" s="103" t="n">
        <v>0.78</v>
      </c>
      <c r="AQ2203" s="102" t="n">
        <v>47</v>
      </c>
      <c r="AR2203" s="91" t="inlineStr">
        <is>
          <t>N</t>
        </is>
      </c>
      <c r="AS2203" s="104" t="n"/>
      <c r="AT2203" s="92">
        <f>IF(AND(P2203="52-wk high",T2203&gt;=Settings!$B$7),"Y","N")</f>
        <v/>
      </c>
      <c r="AU2203" s="91">
        <f>IF(AND(AD2203&gt;=Settings!$B$8,M2203&gt;0),"Y","N")</f>
        <v/>
      </c>
      <c r="AV2203" s="91">
        <f>IF(OR(AH2203&gt;Settings!$B$9,AI2203&gt;Settings!$B$9),"Y","N")</f>
        <v/>
      </c>
      <c r="AW2203" s="91">
        <f>IF(AJ2203&lt;&gt;"Y","n/a",IF(AND(M2203&gt;0,AK2203&gt;Settings!$B$10),"Y","N"))</f>
        <v/>
      </c>
      <c r="AX2203" s="91">
        <f>IF(AO2203&gt;=Settings!$B$11,"Y","N")</f>
        <v/>
      </c>
      <c r="AY2203" s="99">
        <f>(AT2203="Y")+(AU2203="Y")+(AV2203="Y")+(AW2203="Y")+(AX2203="Y")</f>
        <v/>
      </c>
      <c r="AZ2203" s="94">
        <f>IF(AY2203=0,"None",_xlfn.TEXTJOIN(", ",TRUE(),IF(AT2203="Y","Breakout",""),IF(AU2203="Y","Accumulation",""),IF(AV2203="Y","Institutional buying",""),IF(AW2203="Y","Long buildup",""),IF(AX2203="Y","Momentum leader","")))</f>
        <v/>
      </c>
      <c r="BA2203" s="94">
        <f>IF(BW2203="","","Passes "&amp;AY2203&amp;" of 5 buy-side scans"&amp;IF(G2203="Y","; RED FLAG: filter out using Red flag column",""))</f>
        <v/>
      </c>
      <c r="BB2203" s="91" t="inlineStr">
        <is>
          <t>None</t>
        </is>
      </c>
      <c r="BC2203" s="92" t="inlineStr">
        <is>
          <t>Y</t>
        </is>
      </c>
      <c r="BD2203" s="94" t="inlineStr">
        <is>
          <t>PE &gt; 50; Few traders (&lt;100 unique PAN, 30 days)</t>
        </is>
      </c>
      <c r="BE2203" s="94" t="n"/>
      <c r="BF2203" s="92">
        <f>IF(R2203*100000&gt;=Settings!$B$5,"Y","N")</f>
        <v/>
      </c>
      <c r="BG2203" s="91">
        <f>IF(F2203&gt;Settings!$B$6,"Y","N")</f>
        <v/>
      </c>
      <c r="BH2203" s="97" t="n">
        <v>-31.44</v>
      </c>
      <c r="BI2203" s="96" t="n">
        <v>-2.24</v>
      </c>
      <c r="BJ2203" s="96" t="n">
        <v>-5.19</v>
      </c>
      <c r="BK2203" s="96" t="n">
        <v>-10.23</v>
      </c>
      <c r="BL2203" s="96" t="n">
        <v>4.51</v>
      </c>
      <c r="BM2203" s="96" t="n">
        <v>-11.43</v>
      </c>
      <c r="BN2203" s="97" t="n">
        <v>-1.15</v>
      </c>
      <c r="BO2203" s="96" t="n">
        <v>-2.86</v>
      </c>
      <c r="BP2203" s="96" t="n">
        <v>-4.85</v>
      </c>
      <c r="BQ2203" s="96" t="n">
        <v>-7.59</v>
      </c>
      <c r="BR2203" s="91" t="inlineStr">
        <is>
          <t>Stacked down</t>
        </is>
      </c>
      <c r="BS2203" s="91" t="inlineStr">
        <is>
          <t>None</t>
        </is>
      </c>
      <c r="BT2203" s="96" t="n">
        <v>45.2</v>
      </c>
      <c r="BU2203" s="91" t="inlineStr">
        <is>
          <t>N</t>
        </is>
      </c>
      <c r="BV2203" s="99">
        <f>IF(OR(BF2203&lt;&gt;"Y",BG2203&lt;&gt;"Y"),"",(AND(ISNUMBER(BQ2203),BQ2203&gt;0))+(BR2203="Stacked up")+(AND(ISNUMBER(BH2203),BH2203&gt;=-Settings!$B$17))+(AND(ISNUMBER(BK2203),ISNUMBER(BM2203),BK2203&gt;0,BM2203&gt;0))+(AND(ISNUMBER(AQ2203),AQ2203&gt;=Settings!$B$18))+(AND(ISNUMBER(BT2203),BT2203&gt;=Settings!$B$19,BT2203&lt;=Settings!$B$20))+(AND(ISNUMBER(AS2203),AS2203&gt;0))+(AND(ISNUMBER(T2203),ISNUMBER(M2203),T2203&gt;=Settings!$B$21,M2203&gt;0))+(AND(ISNUMBER(AD2203),ISNUMBER(M2203),AD2203&gt;=Settings!$B$22,M2203&gt;0))+(AY2203&gt;=1))</f>
        <v/>
      </c>
      <c r="BW2203" s="91">
        <f>IF(OR(AY2203=0,BF2203&lt;&gt;"Y",BG2203&lt;&gt;"Y"),"",1+SUMPRODUCT(($A$6:$A$2604=A2203)*($AY$6:$AY$2604&gt;0)*($BF$6:$BF$2604="Y")*($BG$6:$BG$2604="Y")*(($AY$6:$AY$2604&gt;AY2203)+($AY$6:$AY$2604=AY2203)*($AD$6:$AD$2604&gt;AD2203))))</f>
        <v/>
      </c>
    </row>
    <row r="2204" ht="23.85" customHeight="1" s="55">
      <c r="A2204" s="90" t="n">
        <v>46296</v>
      </c>
      <c r="B2204" s="91" t="inlineStr">
        <is>
          <t>LANDSMILL</t>
        </is>
      </c>
      <c r="C2204" s="91" t="inlineStr">
        <is>
          <t>INE688J01023</t>
        </is>
      </c>
      <c r="D2204" s="91" t="n"/>
      <c r="E2204" s="91" t="inlineStr">
        <is>
          <t>None</t>
        </is>
      </c>
      <c r="F2204" s="93" t="n">
        <v>148</v>
      </c>
      <c r="G2204" s="92" t="inlineStr">
        <is>
          <t>Y</t>
        </is>
      </c>
      <c r="H2204" s="94" t="inlineStr">
        <is>
          <t>Long-term ASM Stage 1</t>
        </is>
      </c>
      <c r="I2204" s="91" t="inlineStr">
        <is>
          <t>N</t>
        </is>
      </c>
      <c r="J2204" s="92">
        <f>IF(K2204="","N","Y")</f>
        <v/>
      </c>
      <c r="K2204" s="94">
        <f>_xlfn.TEXTJOIN("; ",TRUE,IF(P2204="52-wk low","52-wk low",""),IF(AND(AD2204&gt;=Settings!$B$12,M2204&lt;0),"Distribution",""),IF(AND(AJ2204="Y",M2204&lt;0,AK2204&lt;-Settings!$B$13),"Long unwinding",""),IF(AND(AJ2204="Y",M2204&lt;0,AK2204&gt;Settings!$B$13),"Short buildup",""))</f>
        <v/>
      </c>
      <c r="L2204" s="95" t="n">
        <v>1.05</v>
      </c>
      <c r="M2204" s="96" t="n">
        <v>9.380000000000001</v>
      </c>
      <c r="N2204" s="93" t="n">
        <v>16</v>
      </c>
      <c r="O2204" s="91" t="inlineStr">
        <is>
          <t>Top gainer</t>
        </is>
      </c>
      <c r="P2204" s="91" t="inlineStr">
        <is>
          <t>None</t>
        </is>
      </c>
      <c r="Q2204" s="97" t="n">
        <v>350.42</v>
      </c>
      <c r="R2204" s="96" t="n">
        <v>66.27</v>
      </c>
      <c r="S2204" s="96" t="n">
        <v>7.03</v>
      </c>
      <c r="T2204" s="96" t="n">
        <v>10.03</v>
      </c>
      <c r="U2204" s="96" t="n">
        <v>10.38</v>
      </c>
      <c r="V2204" s="103" t="n">
        <v>1.8</v>
      </c>
      <c r="W2204" s="102" t="n">
        <v>11</v>
      </c>
      <c r="X2204" s="93" t="n">
        <v>13</v>
      </c>
      <c r="Y2204" s="91" t="inlineStr">
        <is>
          <t>None</t>
        </is>
      </c>
      <c r="Z2204" s="99" t="n">
        <v>57</v>
      </c>
      <c r="AA2204" s="96" t="n">
        <v>0.91</v>
      </c>
      <c r="AB2204" s="96" t="n">
        <v>0.97</v>
      </c>
      <c r="AC2204" s="96" t="n">
        <v>6.75</v>
      </c>
      <c r="AD2204" s="96" t="n">
        <v>10.13</v>
      </c>
      <c r="AE2204" s="96" t="n">
        <v>10.36</v>
      </c>
      <c r="AF2204" s="103" t="n">
        <v>1.03</v>
      </c>
      <c r="AG2204" s="91" t="inlineStr">
        <is>
          <t>Run-up, risky</t>
        </is>
      </c>
      <c r="AH2204" s="100" t="n">
        <v>0</v>
      </c>
      <c r="AI2204" s="101" t="n">
        <v>0</v>
      </c>
      <c r="AJ2204" s="92" t="inlineStr">
        <is>
          <t>N</t>
        </is>
      </c>
      <c r="AK2204" s="96" t="n"/>
      <c r="AL2204" s="91" t="inlineStr">
        <is>
          <t>n/a</t>
        </is>
      </c>
      <c r="AM2204" s="93" t="n"/>
      <c r="AN2204" s="92" t="inlineStr">
        <is>
          <t>None</t>
        </is>
      </c>
      <c r="AO2204" s="102" t="n">
        <v>0</v>
      </c>
      <c r="AP2204" s="103" t="n">
        <v>0.67</v>
      </c>
      <c r="AQ2204" s="102" t="n">
        <v>33</v>
      </c>
      <c r="AR2204" s="91" t="inlineStr">
        <is>
          <t>N</t>
        </is>
      </c>
      <c r="AS2204" s="104" t="n"/>
      <c r="AT2204" s="92">
        <f>IF(AND(P2204="52-wk high",T2204&gt;=Settings!$B$7),"Y","N")</f>
        <v/>
      </c>
      <c r="AU2204" s="91">
        <f>IF(AND(AD2204&gt;=Settings!$B$8,M2204&gt;0),"Y","N")</f>
        <v/>
      </c>
      <c r="AV2204" s="91">
        <f>IF(OR(AH2204&gt;Settings!$B$9,AI2204&gt;Settings!$B$9),"Y","N")</f>
        <v/>
      </c>
      <c r="AW2204" s="91">
        <f>IF(AJ2204&lt;&gt;"Y","n/a",IF(AND(M2204&gt;0,AK2204&gt;Settings!$B$10),"Y","N"))</f>
        <v/>
      </c>
      <c r="AX2204" s="91">
        <f>IF(AO2204&gt;=Settings!$B$11,"Y","N")</f>
        <v/>
      </c>
      <c r="AY2204" s="99">
        <f>(AT2204="Y")+(AU2204="Y")+(AV2204="Y")+(AW2204="Y")+(AX2204="Y")</f>
        <v/>
      </c>
      <c r="AZ2204" s="94">
        <f>IF(AY2204=0,"None",_xlfn.TEXTJOIN(", ",TRUE(),IF(AT2204="Y","Breakout",""),IF(AU2204="Y","Accumulation",""),IF(AV2204="Y","Institutional buying",""),IF(AW2204="Y","Long buildup",""),IF(AX2204="Y","Momentum leader","")))</f>
        <v/>
      </c>
      <c r="BA2204" s="94">
        <f>IF(BW2204="","","Passes "&amp;AY2204&amp;" of 5 buy-side scans"&amp;IF(G2204="Y","; RED FLAG: filter out using Red flag column",""))</f>
        <v/>
      </c>
      <c r="BB2204" s="91" t="inlineStr">
        <is>
          <t>Upper</t>
        </is>
      </c>
      <c r="BC2204" s="92" t="inlineStr">
        <is>
          <t>Y</t>
        </is>
      </c>
      <c r="BD2204" s="94" t="inlineStr">
        <is>
          <t>PE &gt; 50</t>
        </is>
      </c>
      <c r="BE2204" s="94" t="n"/>
      <c r="BF2204" s="92">
        <f>IF(R2204*100000&gt;=Settings!$B$5,"Y","N")</f>
        <v/>
      </c>
      <c r="BG2204" s="91">
        <f>IF(F2204&gt;Settings!$B$6,"Y","N")</f>
        <v/>
      </c>
      <c r="BH2204" s="97" t="n">
        <v>-38.95</v>
      </c>
      <c r="BI2204" s="96" t="n">
        <v>101.92</v>
      </c>
      <c r="BJ2204" s="96" t="n">
        <v>54.41</v>
      </c>
      <c r="BK2204" s="96" t="n">
        <v>26.51</v>
      </c>
      <c r="BL2204" s="96" t="n">
        <v>2.94</v>
      </c>
      <c r="BM2204" s="96" t="n">
        <v>-37.87</v>
      </c>
      <c r="BN2204" s="97" t="n">
        <v>48.98</v>
      </c>
      <c r="BO2204" s="96" t="n">
        <v>47.26</v>
      </c>
      <c r="BP2204" s="96" t="n">
        <v>33.05</v>
      </c>
      <c r="BQ2204" s="96" t="n">
        <v>11.41</v>
      </c>
      <c r="BR2204" s="91" t="inlineStr">
        <is>
          <t>Mixed</t>
        </is>
      </c>
      <c r="BS2204" s="91" t="inlineStr">
        <is>
          <t>None</t>
        </is>
      </c>
      <c r="BT2204" s="96" t="n">
        <v>90.2</v>
      </c>
      <c r="BU2204" s="91" t="inlineStr">
        <is>
          <t>N</t>
        </is>
      </c>
      <c r="BV2204" s="99">
        <f>IF(OR(BF2204&lt;&gt;"Y",BG2204&lt;&gt;"Y"),"",(AND(ISNUMBER(BQ2204),BQ2204&gt;0))+(BR2204="Stacked up")+(AND(ISNUMBER(BH2204),BH2204&gt;=-Settings!$B$17))+(AND(ISNUMBER(BK2204),ISNUMBER(BM2204),BK2204&gt;0,BM2204&gt;0))+(AND(ISNUMBER(AQ2204),AQ2204&gt;=Settings!$B$18))+(AND(ISNUMBER(BT2204),BT2204&gt;=Settings!$B$19,BT2204&lt;=Settings!$B$20))+(AND(ISNUMBER(AS2204),AS2204&gt;0))+(AND(ISNUMBER(T2204),ISNUMBER(M2204),T2204&gt;=Settings!$B$21,M2204&gt;0))+(AND(ISNUMBER(AD2204),ISNUMBER(M2204),AD2204&gt;=Settings!$B$22,M2204&gt;0))+(AY2204&gt;=1))</f>
        <v/>
      </c>
      <c r="BW2204" s="91">
        <f>IF(OR(AY2204=0,BF2204&lt;&gt;"Y",BG2204&lt;&gt;"Y"),"",1+SUMPRODUCT(($A$6:$A$2604=A2204)*($AY$6:$AY$2604&gt;0)*($BF$6:$BF$2604="Y")*($BG$6:$BG$2604="Y")*(($AY$6:$AY$2604&gt;AY2204)+($AY$6:$AY$2604=AY2204)*($AD$6:$AD$2604&gt;AD2204))))</f>
        <v/>
      </c>
    </row>
    <row r="2205" ht="23.85" customHeight="1" s="55">
      <c r="A2205" s="90" t="n">
        <v>46296</v>
      </c>
      <c r="B2205" s="91" t="inlineStr">
        <is>
          <t>MCL</t>
        </is>
      </c>
      <c r="C2205" s="91" t="inlineStr">
        <is>
          <t>INE813V01022</t>
        </is>
      </c>
      <c r="D2205" s="91" t="n"/>
      <c r="E2205" s="91" t="inlineStr">
        <is>
          <t>None</t>
        </is>
      </c>
      <c r="F2205" s="93" t="n">
        <v>148</v>
      </c>
      <c r="G2205" s="92" t="inlineStr">
        <is>
          <t>N</t>
        </is>
      </c>
      <c r="H2205" s="94" t="n"/>
      <c r="I2205" s="91" t="inlineStr">
        <is>
          <t>N</t>
        </is>
      </c>
      <c r="J2205" s="92">
        <f>IF(K2205="","N","Y")</f>
        <v/>
      </c>
      <c r="K2205" s="94">
        <f>_xlfn.TEXTJOIN("; ",TRUE,IF(P2205="52-wk low","52-wk low",""),IF(AND(AD2205&gt;=Settings!$B$12,M2205&lt;0),"Distribution",""),IF(AND(AJ2205="Y",M2205&lt;0,AK2205&lt;-Settings!$B$13),"Long unwinding",""),IF(AND(AJ2205="Y",M2205&lt;0,AK2205&gt;Settings!$B$13),"Short buildup",""))</f>
        <v/>
      </c>
      <c r="L2205" s="95" t="n">
        <v>54.64</v>
      </c>
      <c r="M2205" s="96" t="n">
        <v>-3.7</v>
      </c>
      <c r="N2205" s="93" t="n">
        <v>2278</v>
      </c>
      <c r="O2205" s="91" t="inlineStr">
        <is>
          <t>None</t>
        </is>
      </c>
      <c r="P2205" s="91" t="inlineStr">
        <is>
          <t>None</t>
        </is>
      </c>
      <c r="Q2205" s="97" t="n">
        <v>0.92</v>
      </c>
      <c r="R2205" s="96" t="n">
        <v>0.77</v>
      </c>
      <c r="S2205" s="96" t="n">
        <v>1.23</v>
      </c>
      <c r="T2205" s="96" t="n">
        <v>1.43</v>
      </c>
      <c r="U2205" s="96" t="n">
        <v>1.78</v>
      </c>
      <c r="V2205" s="103" t="n">
        <v>1.48</v>
      </c>
      <c r="W2205" s="102" t="n">
        <v>6</v>
      </c>
      <c r="X2205" s="93" t="n"/>
      <c r="Y2205" s="91" t="inlineStr">
        <is>
          <t>None</t>
        </is>
      </c>
      <c r="Z2205" s="99" t="n">
        <v>67.12</v>
      </c>
      <c r="AA2205" s="96" t="n">
        <v>1.19</v>
      </c>
      <c r="AB2205" s="96" t="n">
        <v>1.24</v>
      </c>
      <c r="AC2205" s="96" t="n">
        <v>1.53</v>
      </c>
      <c r="AD2205" s="96" t="n">
        <v>1.9</v>
      </c>
      <c r="AE2205" s="96" t="n"/>
      <c r="AF2205" s="103" t="n">
        <v>0.98</v>
      </c>
      <c r="AG2205" s="91" t="inlineStr">
        <is>
          <t>Normal</t>
        </is>
      </c>
      <c r="AH2205" s="100" t="n">
        <v>0</v>
      </c>
      <c r="AI2205" s="101" t="n">
        <v>0</v>
      </c>
      <c r="AJ2205" s="92" t="inlineStr">
        <is>
          <t>N</t>
        </is>
      </c>
      <c r="AK2205" s="96" t="n"/>
      <c r="AL2205" s="91" t="inlineStr">
        <is>
          <t>n/a</t>
        </is>
      </c>
      <c r="AM2205" s="93" t="n"/>
      <c r="AN2205" s="92" t="inlineStr">
        <is>
          <t>None</t>
        </is>
      </c>
      <c r="AO2205" s="102" t="n">
        <v>0</v>
      </c>
      <c r="AP2205" s="103" t="n">
        <v>0.73</v>
      </c>
      <c r="AQ2205" s="102" t="n">
        <v>41</v>
      </c>
      <c r="AR2205" s="91" t="inlineStr">
        <is>
          <t>N</t>
        </is>
      </c>
      <c r="AS2205" s="104" t="n"/>
      <c r="AT2205" s="92">
        <f>IF(AND(P2205="52-wk high",T2205&gt;=Settings!$B$7),"Y","N")</f>
        <v/>
      </c>
      <c r="AU2205" s="91">
        <f>IF(AND(AD2205&gt;=Settings!$B$8,M2205&gt;0),"Y","N")</f>
        <v/>
      </c>
      <c r="AV2205" s="91">
        <f>IF(OR(AH2205&gt;Settings!$B$9,AI2205&gt;Settings!$B$9),"Y","N")</f>
        <v/>
      </c>
      <c r="AW2205" s="91">
        <f>IF(AJ2205&lt;&gt;"Y","n/a",IF(AND(M2205&gt;0,AK2205&gt;Settings!$B$10),"Y","N"))</f>
        <v/>
      </c>
      <c r="AX2205" s="91">
        <f>IF(AO2205&gt;=Settings!$B$11,"Y","N")</f>
        <v/>
      </c>
      <c r="AY2205" s="99">
        <f>(AT2205="Y")+(AU2205="Y")+(AV2205="Y")+(AW2205="Y")+(AX2205="Y")</f>
        <v/>
      </c>
      <c r="AZ2205" s="94">
        <f>IF(AY2205=0,"None",_xlfn.TEXTJOIN(", ",TRUE(),IF(AT2205="Y","Breakout",""),IF(AU2205="Y","Accumulation",""),IF(AV2205="Y","Institutional buying",""),IF(AW2205="Y","Long buildup",""),IF(AX2205="Y","Momentum leader","")))</f>
        <v/>
      </c>
      <c r="BA2205" s="94">
        <f>IF(BW2205="","","Passes "&amp;AY2205&amp;" of 5 buy-side scans"&amp;IF(G2205="Y","; RED FLAG: filter out using Red flag column",""))</f>
        <v/>
      </c>
      <c r="BB2205" s="91" t="inlineStr">
        <is>
          <t>None</t>
        </is>
      </c>
      <c r="BC2205" s="92" t="inlineStr">
        <is>
          <t>N</t>
        </is>
      </c>
      <c r="BD2205" s="94" t="n"/>
      <c r="BE2205" s="94" t="n"/>
      <c r="BF2205" s="92">
        <f>IF(R2205*100000&gt;=Settings!$B$5,"Y","N")</f>
        <v/>
      </c>
      <c r="BG2205" s="91">
        <f>IF(F2205&gt;Settings!$B$6,"Y","N")</f>
        <v/>
      </c>
      <c r="BH2205" s="97" t="n">
        <v>-41.37</v>
      </c>
      <c r="BI2205" s="96" t="n">
        <v>-11.31</v>
      </c>
      <c r="BJ2205" s="96" t="n">
        <v>-3.9</v>
      </c>
      <c r="BK2205" s="96" t="n">
        <v>-2.78</v>
      </c>
      <c r="BL2205" s="96" t="n">
        <v>-4.96</v>
      </c>
      <c r="BM2205" s="96" t="n">
        <v>-9.19</v>
      </c>
      <c r="BN2205" s="97" t="n">
        <v>-5.04</v>
      </c>
      <c r="BO2205" s="96" t="n">
        <v>-4.9</v>
      </c>
      <c r="BP2205" s="96" t="n">
        <v>-5.73</v>
      </c>
      <c r="BQ2205" s="96" t="n">
        <v>-5.64</v>
      </c>
      <c r="BR2205" s="91" t="inlineStr">
        <is>
          <t>Mixed</t>
        </is>
      </c>
      <c r="BS2205" s="91" t="inlineStr">
        <is>
          <t>None</t>
        </is>
      </c>
      <c r="BT2205" s="96" t="n">
        <v>36.7</v>
      </c>
      <c r="BU2205" s="91" t="inlineStr">
        <is>
          <t>N</t>
        </is>
      </c>
      <c r="BV2205" s="99">
        <f>IF(OR(BF2205&lt;&gt;"Y",BG2205&lt;&gt;"Y"),"",(AND(ISNUMBER(BQ2205),BQ2205&gt;0))+(BR2205="Stacked up")+(AND(ISNUMBER(BH2205),BH2205&gt;=-Settings!$B$17))+(AND(ISNUMBER(BK2205),ISNUMBER(BM2205),BK2205&gt;0,BM2205&gt;0))+(AND(ISNUMBER(AQ2205),AQ2205&gt;=Settings!$B$18))+(AND(ISNUMBER(BT2205),BT2205&gt;=Settings!$B$19,BT2205&lt;=Settings!$B$20))+(AND(ISNUMBER(AS2205),AS2205&gt;0))+(AND(ISNUMBER(T2205),ISNUMBER(M2205),T2205&gt;=Settings!$B$21,M2205&gt;0))+(AND(ISNUMBER(AD2205),ISNUMBER(M2205),AD2205&gt;=Settings!$B$22,M2205&gt;0))+(AY2205&gt;=1))</f>
        <v/>
      </c>
      <c r="BW2205" s="91">
        <f>IF(OR(AY2205=0,BF2205&lt;&gt;"Y",BG2205&lt;&gt;"Y"),"",1+SUMPRODUCT(($A$6:$A$2604=A2205)*($AY$6:$AY$2604&gt;0)*($BF$6:$BF$2604="Y")*($BG$6:$BG$2604="Y")*(($AY$6:$AY$2604&gt;AY2205)+($AY$6:$AY$2604=AY2205)*($AD$6:$AD$2604&gt;AD2205))))</f>
        <v/>
      </c>
    </row>
    <row r="2206" ht="23.85" customHeight="1" s="55">
      <c r="A2206" s="90" t="n">
        <v>46296</v>
      </c>
      <c r="B2206" s="91" t="inlineStr">
        <is>
          <t>INCREDIBLE</t>
        </is>
      </c>
      <c r="C2206" s="91" t="inlineStr">
        <is>
          <t>INE452L01012</t>
        </is>
      </c>
      <c r="D2206" s="91" t="n"/>
      <c r="E2206" s="91" t="inlineStr">
        <is>
          <t>None</t>
        </is>
      </c>
      <c r="F2206" s="93" t="n">
        <v>147</v>
      </c>
      <c r="G2206" s="92" t="inlineStr">
        <is>
          <t>N</t>
        </is>
      </c>
      <c r="H2206" s="94" t="n"/>
      <c r="I2206" s="91" t="inlineStr">
        <is>
          <t>N</t>
        </is>
      </c>
      <c r="J2206" s="92">
        <f>IF(K2206="","N","Y")</f>
        <v/>
      </c>
      <c r="K2206" s="94">
        <f>_xlfn.TEXTJOIN("; ",TRUE,IF(P2206="52-wk low","52-wk low",""),IF(AND(AD2206&gt;=Settings!$B$12,M2206&lt;0),"Distribution",""),IF(AND(AJ2206="Y",M2206&lt;0,AK2206&lt;-Settings!$B$13),"Long unwinding",""),IF(AND(AJ2206="Y",M2206&lt;0,AK2206&gt;Settings!$B$13),"Short buildup",""))</f>
        <v/>
      </c>
      <c r="L2206" s="95" t="n">
        <v>31.37</v>
      </c>
      <c r="M2206" s="96" t="n">
        <v>-3.8</v>
      </c>
      <c r="N2206" s="93" t="n">
        <v>2301</v>
      </c>
      <c r="O2206" s="91" t="inlineStr">
        <is>
          <t>None</t>
        </is>
      </c>
      <c r="P2206" s="91" t="inlineStr">
        <is>
          <t>None</t>
        </is>
      </c>
      <c r="Q2206" s="97" t="n">
        <v>0.05</v>
      </c>
      <c r="R2206" s="96" t="n">
        <v>0.05</v>
      </c>
      <c r="S2206" s="96" t="n">
        <v>1.17</v>
      </c>
      <c r="T2206" s="96" t="n">
        <v>0.9</v>
      </c>
      <c r="U2206" s="96" t="n">
        <v>0.98</v>
      </c>
      <c r="V2206" s="103" t="n">
        <v>0.86</v>
      </c>
      <c r="W2206" s="102" t="n">
        <v>4</v>
      </c>
      <c r="X2206" s="93" t="n"/>
      <c r="Y2206" s="91" t="inlineStr">
        <is>
          <t>None</t>
        </is>
      </c>
      <c r="Z2206" s="99" t="n">
        <v>55.64</v>
      </c>
      <c r="AA2206" s="96" t="n">
        <v>0.7</v>
      </c>
      <c r="AB2206" s="96" t="n">
        <v>0.72</v>
      </c>
      <c r="AC2206" s="96" t="n">
        <v>0.86</v>
      </c>
      <c r="AD2206" s="96" t="n">
        <v>0.74</v>
      </c>
      <c r="AE2206" s="96" t="n">
        <v>0.77</v>
      </c>
      <c r="AF2206" s="103" t="n">
        <v>1.05</v>
      </c>
      <c r="AG2206" s="91" t="inlineStr">
        <is>
          <t>Normal</t>
        </is>
      </c>
      <c r="AH2206" s="100" t="n">
        <v>0</v>
      </c>
      <c r="AI2206" s="101" t="n">
        <v>0</v>
      </c>
      <c r="AJ2206" s="92" t="inlineStr">
        <is>
          <t>N</t>
        </is>
      </c>
      <c r="AK2206" s="96" t="n"/>
      <c r="AL2206" s="91" t="inlineStr">
        <is>
          <t>n/a</t>
        </is>
      </c>
      <c r="AM2206" s="93" t="n"/>
      <c r="AN2206" s="92" t="inlineStr">
        <is>
          <t>None</t>
        </is>
      </c>
      <c r="AO2206" s="102" t="n">
        <v>0</v>
      </c>
      <c r="AP2206" s="103" t="n">
        <v>0.66</v>
      </c>
      <c r="AQ2206" s="102" t="n">
        <v>30</v>
      </c>
      <c r="AR2206" s="91" t="inlineStr">
        <is>
          <t>N</t>
        </is>
      </c>
      <c r="AS2206" s="104" t="n"/>
      <c r="AT2206" s="92">
        <f>IF(AND(P2206="52-wk high",T2206&gt;=Settings!$B$7),"Y","N")</f>
        <v/>
      </c>
      <c r="AU2206" s="91">
        <f>IF(AND(AD2206&gt;=Settings!$B$8,M2206&gt;0),"Y","N")</f>
        <v/>
      </c>
      <c r="AV2206" s="91">
        <f>IF(OR(AH2206&gt;Settings!$B$9,AI2206&gt;Settings!$B$9),"Y","N")</f>
        <v/>
      </c>
      <c r="AW2206" s="91">
        <f>IF(AJ2206&lt;&gt;"Y","n/a",IF(AND(M2206&gt;0,AK2206&gt;Settings!$B$10),"Y","N"))</f>
        <v/>
      </c>
      <c r="AX2206" s="91">
        <f>IF(AO2206&gt;=Settings!$B$11,"Y","N")</f>
        <v/>
      </c>
      <c r="AY2206" s="99">
        <f>(AT2206="Y")+(AU2206="Y")+(AV2206="Y")+(AW2206="Y")+(AX2206="Y")</f>
        <v/>
      </c>
      <c r="AZ2206" s="94">
        <f>IF(AY2206=0,"None",_xlfn.TEXTJOIN(", ",TRUE(),IF(AT2206="Y","Breakout",""),IF(AU2206="Y","Accumulation",""),IF(AV2206="Y","Institutional buying",""),IF(AW2206="Y","Long buildup",""),IF(AX2206="Y","Momentum leader","")))</f>
        <v/>
      </c>
      <c r="BA2206" s="94">
        <f>IF(BW2206="","","Passes "&amp;AY2206&amp;" of 5 buy-side scans"&amp;IF(G2206="Y","; RED FLAG: filter out using Red flag column",""))</f>
        <v/>
      </c>
      <c r="BB2206" s="91" t="inlineStr">
        <is>
          <t>None</t>
        </is>
      </c>
      <c r="BC2206" s="92" t="inlineStr">
        <is>
          <t>Y</t>
        </is>
      </c>
      <c r="BD2206" s="94" t="inlineStr">
        <is>
          <t>Few traders (&lt;100 unique PAN, 30 days)</t>
        </is>
      </c>
      <c r="BE2206" s="94" t="n"/>
      <c r="BF2206" s="92">
        <f>IF(R2206*100000&gt;=Settings!$B$5,"Y","N")</f>
        <v/>
      </c>
      <c r="BG2206" s="91">
        <f>IF(F2206&gt;Settings!$B$6,"Y","N")</f>
        <v/>
      </c>
      <c r="BH2206" s="97" t="n">
        <v>-35.78</v>
      </c>
      <c r="BI2206" s="96" t="n">
        <v>-3.12</v>
      </c>
      <c r="BJ2206" s="96" t="n">
        <v>-4.39</v>
      </c>
      <c r="BK2206" s="96" t="n">
        <v>-2</v>
      </c>
      <c r="BL2206" s="96" t="n">
        <v>4.95</v>
      </c>
      <c r="BM2206" s="96" t="n">
        <v>-33.23</v>
      </c>
      <c r="BN2206" s="97" t="n">
        <v>-3.35</v>
      </c>
      <c r="BO2206" s="96" t="n">
        <v>-4.23</v>
      </c>
      <c r="BP2206" s="96" t="n">
        <v>-6.22</v>
      </c>
      <c r="BQ2206" s="96" t="n">
        <v>-11.21</v>
      </c>
      <c r="BR2206" s="91" t="inlineStr">
        <is>
          <t>Stacked down</t>
        </is>
      </c>
      <c r="BS2206" s="91" t="inlineStr">
        <is>
          <t>None</t>
        </is>
      </c>
      <c r="BT2206" s="96" t="n">
        <v>41.8</v>
      </c>
      <c r="BU2206" s="91" t="inlineStr">
        <is>
          <t>N</t>
        </is>
      </c>
      <c r="BV2206" s="99">
        <f>IF(OR(BF2206&lt;&gt;"Y",BG2206&lt;&gt;"Y"),"",(AND(ISNUMBER(BQ2206),BQ2206&gt;0))+(BR2206="Stacked up")+(AND(ISNUMBER(BH2206),BH2206&gt;=-Settings!$B$17))+(AND(ISNUMBER(BK2206),ISNUMBER(BM2206),BK2206&gt;0,BM2206&gt;0))+(AND(ISNUMBER(AQ2206),AQ2206&gt;=Settings!$B$18))+(AND(ISNUMBER(BT2206),BT2206&gt;=Settings!$B$19,BT2206&lt;=Settings!$B$20))+(AND(ISNUMBER(AS2206),AS2206&gt;0))+(AND(ISNUMBER(T2206),ISNUMBER(M2206),T2206&gt;=Settings!$B$21,M2206&gt;0))+(AND(ISNUMBER(AD2206),ISNUMBER(M2206),AD2206&gt;=Settings!$B$22,M2206&gt;0))+(AY2206&gt;=1))</f>
        <v/>
      </c>
      <c r="BW2206" s="91">
        <f>IF(OR(AY2206=0,BF2206&lt;&gt;"Y",BG2206&lt;&gt;"Y"),"",1+SUMPRODUCT(($A$6:$A$2604=A2206)*($AY$6:$AY$2604&gt;0)*($BF$6:$BF$2604="Y")*($BG$6:$BG$2604="Y")*(($AY$6:$AY$2604&gt;AY2206)+($AY$6:$AY$2604=AY2206)*($AD$6:$AD$2604&gt;AD2206))))</f>
        <v/>
      </c>
    </row>
    <row r="2207" ht="23.85" customHeight="1" s="55">
      <c r="A2207" s="90" t="n">
        <v>46296</v>
      </c>
      <c r="B2207" s="91" t="inlineStr">
        <is>
          <t>KREBSBIO</t>
        </is>
      </c>
      <c r="C2207" s="91" t="inlineStr">
        <is>
          <t>INE268B01013</t>
        </is>
      </c>
      <c r="D2207" s="91" t="n"/>
      <c r="E2207" s="91" t="inlineStr">
        <is>
          <t>None</t>
        </is>
      </c>
      <c r="F2207" s="93" t="n">
        <v>147</v>
      </c>
      <c r="G2207" s="92" t="inlineStr">
        <is>
          <t>Y</t>
        </is>
      </c>
      <c r="H2207" s="94" t="inlineStr">
        <is>
          <t>Loss making</t>
        </is>
      </c>
      <c r="I2207" s="91" t="inlineStr">
        <is>
          <t>N</t>
        </is>
      </c>
      <c r="J2207" s="92">
        <f>IF(K2207="","N","Y")</f>
        <v/>
      </c>
      <c r="K2207" s="94">
        <f>_xlfn.TEXTJOIN("; ",TRUE,IF(P2207="52-wk low","52-wk low",""),IF(AND(AD2207&gt;=Settings!$B$12,M2207&lt;0),"Distribution",""),IF(AND(AJ2207="Y",M2207&lt;0,AK2207&lt;-Settings!$B$13),"Long unwinding",""),IF(AND(AJ2207="Y",M2207&lt;0,AK2207&gt;Settings!$B$13),"Short buildup",""))</f>
        <v/>
      </c>
      <c r="L2207" s="95" t="n">
        <v>68.05</v>
      </c>
      <c r="M2207" s="96" t="n">
        <v>13.04</v>
      </c>
      <c r="N2207" s="93" t="n">
        <v>6</v>
      </c>
      <c r="O2207" s="91" t="inlineStr">
        <is>
          <t>Top gainer</t>
        </is>
      </c>
      <c r="P2207" s="91" t="inlineStr">
        <is>
          <t>None</t>
        </is>
      </c>
      <c r="Q2207" s="97" t="n">
        <v>6.11</v>
      </c>
      <c r="R2207" s="96" t="n">
        <v>0.5</v>
      </c>
      <c r="S2207" s="96" t="n">
        <v>30.45</v>
      </c>
      <c r="T2207" s="96" t="n">
        <v>53.75</v>
      </c>
      <c r="U2207" s="96" t="n">
        <v>56.3</v>
      </c>
      <c r="V2207" s="103" t="n">
        <v>2.97</v>
      </c>
      <c r="W2207" s="102" t="n">
        <v>5</v>
      </c>
      <c r="X2207" s="93" t="n"/>
      <c r="Y2207" s="91" t="inlineStr">
        <is>
          <t>None</t>
        </is>
      </c>
      <c r="Z2207" s="99" t="n">
        <v>45.86</v>
      </c>
      <c r="AA2207" s="96" t="n">
        <v>0.74</v>
      </c>
      <c r="AB2207" s="96" t="n">
        <v>0.62</v>
      </c>
      <c r="AC2207" s="96" t="n">
        <v>33.27</v>
      </c>
      <c r="AD2207" s="96" t="n">
        <v>47.81</v>
      </c>
      <c r="AE2207" s="96" t="n"/>
      <c r="AF2207" s="103" t="n">
        <v>0.8100000000000001</v>
      </c>
      <c r="AG2207" s="91" t="inlineStr">
        <is>
          <t>Run-up, risky</t>
        </is>
      </c>
      <c r="AH2207" s="100" t="n">
        <v>0</v>
      </c>
      <c r="AI2207" s="101" t="n">
        <v>0</v>
      </c>
      <c r="AJ2207" s="92" t="inlineStr">
        <is>
          <t>N</t>
        </is>
      </c>
      <c r="AK2207" s="96" t="n"/>
      <c r="AL2207" s="91" t="inlineStr">
        <is>
          <t>n/a</t>
        </is>
      </c>
      <c r="AM2207" s="93" t="n"/>
      <c r="AN2207" s="92" t="inlineStr">
        <is>
          <t>None</t>
        </is>
      </c>
      <c r="AO2207" s="102" t="n">
        <v>0</v>
      </c>
      <c r="AP2207" s="103" t="n">
        <v>1.28</v>
      </c>
      <c r="AQ2207" s="102" t="n">
        <v>73</v>
      </c>
      <c r="AR2207" s="91" t="inlineStr">
        <is>
          <t>N</t>
        </is>
      </c>
      <c r="AS2207" s="104" t="n"/>
      <c r="AT2207" s="92">
        <f>IF(AND(P2207="52-wk high",T2207&gt;=Settings!$B$7),"Y","N")</f>
        <v/>
      </c>
      <c r="AU2207" s="91">
        <f>IF(AND(AD2207&gt;=Settings!$B$8,M2207&gt;0),"Y","N")</f>
        <v/>
      </c>
      <c r="AV2207" s="91">
        <f>IF(OR(AH2207&gt;Settings!$B$9,AI2207&gt;Settings!$B$9),"Y","N")</f>
        <v/>
      </c>
      <c r="AW2207" s="91">
        <f>IF(AJ2207&lt;&gt;"Y","n/a",IF(AND(M2207&gt;0,AK2207&gt;Settings!$B$10),"Y","N"))</f>
        <v/>
      </c>
      <c r="AX2207" s="91">
        <f>IF(AO2207&gt;=Settings!$B$11,"Y","N")</f>
        <v/>
      </c>
      <c r="AY2207" s="99">
        <f>(AT2207="Y")+(AU2207="Y")+(AV2207="Y")+(AW2207="Y")+(AX2207="Y")</f>
        <v/>
      </c>
      <c r="AZ2207" s="94">
        <f>IF(AY2207=0,"None",_xlfn.TEXTJOIN(", ",TRUE(),IF(AT2207="Y","Breakout",""),IF(AU2207="Y","Accumulation",""),IF(AV2207="Y","Institutional buying",""),IF(AW2207="Y","Long buildup",""),IF(AX2207="Y","Momentum leader","")))</f>
        <v/>
      </c>
      <c r="BA2207" s="94">
        <f>IF(BW2207="","","Passes "&amp;AY2207&amp;" of 5 buy-side scans"&amp;IF(G2207="Y","; RED FLAG: filter out using Red flag column",""))</f>
        <v/>
      </c>
      <c r="BB2207" s="91" t="inlineStr">
        <is>
          <t>None</t>
        </is>
      </c>
      <c r="BC2207" s="92" t="inlineStr">
        <is>
          <t>Y</t>
        </is>
      </c>
      <c r="BD2207" s="94" t="inlineStr">
        <is>
          <t>EPS zero; Few traders (&lt;100 unique PAN, 30 days)</t>
        </is>
      </c>
      <c r="BE2207" s="94" t="n"/>
      <c r="BF2207" s="92">
        <f>IF(R2207*100000&gt;=Settings!$B$5,"Y","N")</f>
        <v/>
      </c>
      <c r="BG2207" s="91">
        <f>IF(F2207&gt;Settings!$B$6,"Y","N")</f>
        <v/>
      </c>
      <c r="BH2207" s="97" t="n">
        <v>-11.45</v>
      </c>
      <c r="BI2207" s="96" t="n">
        <v>18.02</v>
      </c>
      <c r="BJ2207" s="96" t="n">
        <v>24.89</v>
      </c>
      <c r="BK2207" s="96" t="n">
        <v>13.34</v>
      </c>
      <c r="BL2207" s="96" t="n">
        <v>53.13</v>
      </c>
      <c r="BM2207" s="96" t="n">
        <v>-4.56</v>
      </c>
      <c r="BN2207" s="97" t="n">
        <v>17.06</v>
      </c>
      <c r="BO2207" s="96" t="n">
        <v>18.94</v>
      </c>
      <c r="BP2207" s="96" t="n">
        <v>17.87</v>
      </c>
      <c r="BQ2207" s="96" t="n">
        <v>13.31</v>
      </c>
      <c r="BR2207" s="91" t="inlineStr">
        <is>
          <t>Mixed</t>
        </is>
      </c>
      <c r="BS2207" s="91" t="inlineStr">
        <is>
          <t>None</t>
        </is>
      </c>
      <c r="BT2207" s="96" t="n">
        <v>79.09999999999999</v>
      </c>
      <c r="BU2207" s="91" t="inlineStr">
        <is>
          <t>N</t>
        </is>
      </c>
      <c r="BV2207" s="99">
        <f>IF(OR(BF2207&lt;&gt;"Y",BG2207&lt;&gt;"Y"),"",(AND(ISNUMBER(BQ2207),BQ2207&gt;0))+(BR2207="Stacked up")+(AND(ISNUMBER(BH2207),BH2207&gt;=-Settings!$B$17))+(AND(ISNUMBER(BK2207),ISNUMBER(BM2207),BK2207&gt;0,BM2207&gt;0))+(AND(ISNUMBER(AQ2207),AQ2207&gt;=Settings!$B$18))+(AND(ISNUMBER(BT2207),BT2207&gt;=Settings!$B$19,BT2207&lt;=Settings!$B$20))+(AND(ISNUMBER(AS2207),AS2207&gt;0))+(AND(ISNUMBER(T2207),ISNUMBER(M2207),T2207&gt;=Settings!$B$21,M2207&gt;0))+(AND(ISNUMBER(AD2207),ISNUMBER(M2207),AD2207&gt;=Settings!$B$22,M2207&gt;0))+(AY2207&gt;=1))</f>
        <v/>
      </c>
      <c r="BW2207" s="91">
        <f>IF(OR(AY2207=0,BF2207&lt;&gt;"Y",BG2207&lt;&gt;"Y"),"",1+SUMPRODUCT(($A$6:$A$2604=A2207)*($AY$6:$AY$2604&gt;0)*($BF$6:$BF$2604="Y")*($BG$6:$BG$2604="Y")*(($AY$6:$AY$2604&gt;AY2207)+($AY$6:$AY$2604=AY2207)*($AD$6:$AD$2604&gt;AD2207))))</f>
        <v/>
      </c>
    </row>
    <row r="2208" ht="23.85" customHeight="1" s="55">
      <c r="A2208" s="90" t="n">
        <v>46296</v>
      </c>
      <c r="B2208" s="91" t="inlineStr">
        <is>
          <t>LAL</t>
        </is>
      </c>
      <c r="C2208" s="91" t="inlineStr">
        <is>
          <t>INE740X01023</t>
        </is>
      </c>
      <c r="D2208" s="91" t="n"/>
      <c r="E2208" s="91" t="inlineStr">
        <is>
          <t>None</t>
        </is>
      </c>
      <c r="F2208" s="93" t="n">
        <v>146</v>
      </c>
      <c r="G2208" s="92" t="inlineStr">
        <is>
          <t>N</t>
        </is>
      </c>
      <c r="H2208" s="94" t="n"/>
      <c r="I2208" s="91" t="inlineStr">
        <is>
          <t>N</t>
        </is>
      </c>
      <c r="J2208" s="92">
        <f>IF(K2208="","N","Y")</f>
        <v/>
      </c>
      <c r="K2208" s="94">
        <f>_xlfn.TEXTJOIN("; ",TRUE,IF(P2208="52-wk low","52-wk low",""),IF(AND(AD2208&gt;=Settings!$B$12,M2208&lt;0),"Distribution",""),IF(AND(AJ2208="Y",M2208&lt;0,AK2208&lt;-Settings!$B$13),"Long unwinding",""),IF(AND(AJ2208="Y",M2208&lt;0,AK2208&gt;Settings!$B$13),"Short buildup",""))</f>
        <v/>
      </c>
      <c r="L2208" s="95" t="n">
        <v>8.449999999999999</v>
      </c>
      <c r="M2208" s="96" t="n">
        <v>0.36</v>
      </c>
      <c r="N2208" s="93" t="n">
        <v>473</v>
      </c>
      <c r="O2208" s="91" t="inlineStr">
        <is>
          <t>None</t>
        </is>
      </c>
      <c r="P2208" s="91" t="inlineStr">
        <is>
          <t>None</t>
        </is>
      </c>
      <c r="Q2208" s="97" t="n">
        <v>0.48</v>
      </c>
      <c r="R2208" s="96" t="n">
        <v>0.78</v>
      </c>
      <c r="S2208" s="96" t="n">
        <v>0.62</v>
      </c>
      <c r="T2208" s="96" t="n">
        <v>0.43</v>
      </c>
      <c r="U2208" s="96" t="n">
        <v>0.48</v>
      </c>
      <c r="V2208" s="103" t="n">
        <v>0.78</v>
      </c>
      <c r="W2208" s="102" t="n">
        <v>4</v>
      </c>
      <c r="X2208" s="93" t="n"/>
      <c r="Y2208" s="91" t="inlineStr">
        <is>
          <t>None</t>
        </is>
      </c>
      <c r="Z2208" s="99" t="n">
        <v>83.12</v>
      </c>
      <c r="AA2208" s="96" t="n">
        <v>1.11</v>
      </c>
      <c r="AB2208" s="96" t="n">
        <v>1.11</v>
      </c>
      <c r="AC2208" s="96" t="n">
        <v>0.6</v>
      </c>
      <c r="AD2208" s="96" t="n">
        <v>0.49</v>
      </c>
      <c r="AE2208" s="96" t="n">
        <v>0.52</v>
      </c>
      <c r="AF2208" s="103" t="n">
        <v>1.12</v>
      </c>
      <c r="AG2208" s="91" t="inlineStr">
        <is>
          <t>Normal</t>
        </is>
      </c>
      <c r="AH2208" s="100" t="n">
        <v>0</v>
      </c>
      <c r="AI2208" s="101" t="n">
        <v>0</v>
      </c>
      <c r="AJ2208" s="92" t="inlineStr">
        <is>
          <t>N</t>
        </is>
      </c>
      <c r="AK2208" s="96" t="n"/>
      <c r="AL2208" s="91" t="inlineStr">
        <is>
          <t>n/a</t>
        </is>
      </c>
      <c r="AM2208" s="93" t="n"/>
      <c r="AN2208" s="92" t="inlineStr">
        <is>
          <t>None</t>
        </is>
      </c>
      <c r="AO2208" s="102" t="n">
        <v>0</v>
      </c>
      <c r="AP2208" s="103" t="n">
        <v>0.83</v>
      </c>
      <c r="AQ2208" s="102" t="n">
        <v>52</v>
      </c>
      <c r="AR2208" s="91" t="inlineStr">
        <is>
          <t>N</t>
        </is>
      </c>
      <c r="AS2208" s="104" t="n"/>
      <c r="AT2208" s="92">
        <f>IF(AND(P2208="52-wk high",T2208&gt;=Settings!$B$7),"Y","N")</f>
        <v/>
      </c>
      <c r="AU2208" s="91">
        <f>IF(AND(AD2208&gt;=Settings!$B$8,M2208&gt;0),"Y","N")</f>
        <v/>
      </c>
      <c r="AV2208" s="91">
        <f>IF(OR(AH2208&gt;Settings!$B$9,AI2208&gt;Settings!$B$9),"Y","N")</f>
        <v/>
      </c>
      <c r="AW2208" s="91">
        <f>IF(AJ2208&lt;&gt;"Y","n/a",IF(AND(M2208&gt;0,AK2208&gt;Settings!$B$10),"Y","N"))</f>
        <v/>
      </c>
      <c r="AX2208" s="91">
        <f>IF(AO2208&gt;=Settings!$B$11,"Y","N")</f>
        <v/>
      </c>
      <c r="AY2208" s="99">
        <f>(AT2208="Y")+(AU2208="Y")+(AV2208="Y")+(AW2208="Y")+(AX2208="Y")</f>
        <v/>
      </c>
      <c r="AZ2208" s="94">
        <f>IF(AY2208=0,"None",_xlfn.TEXTJOIN(", ",TRUE(),IF(AT2208="Y","Breakout",""),IF(AU2208="Y","Accumulation",""),IF(AV2208="Y","Institutional buying",""),IF(AW2208="Y","Long buildup",""),IF(AX2208="Y","Momentum leader","")))</f>
        <v/>
      </c>
      <c r="BA2208" s="94">
        <f>IF(BW2208="","","Passes "&amp;AY2208&amp;" of 5 buy-side scans"&amp;IF(G2208="Y","; RED FLAG: filter out using Red flag column",""))</f>
        <v/>
      </c>
      <c r="BB2208" s="91" t="inlineStr">
        <is>
          <t>None</t>
        </is>
      </c>
      <c r="BC2208" s="92" t="inlineStr">
        <is>
          <t>Y</t>
        </is>
      </c>
      <c r="BD2208" s="94" t="inlineStr">
        <is>
          <t>Few traders (&lt;100 unique PAN, 30 days)</t>
        </is>
      </c>
      <c r="BE2208" s="94" t="n"/>
      <c r="BF2208" s="92">
        <f>IF(R2208*100000&gt;=Settings!$B$5,"Y","N")</f>
        <v/>
      </c>
      <c r="BG2208" s="91">
        <f>IF(F2208&gt;Settings!$B$6,"Y","N")</f>
        <v/>
      </c>
      <c r="BH2208" s="97" t="n">
        <v>-26.07</v>
      </c>
      <c r="BI2208" s="96" t="n">
        <v>-6.84</v>
      </c>
      <c r="BJ2208" s="96" t="n">
        <v>-5.8</v>
      </c>
      <c r="BK2208" s="96" t="n">
        <v>-6.32</v>
      </c>
      <c r="BL2208" s="96" t="n">
        <v>21.06</v>
      </c>
      <c r="BM2208" s="96" t="n">
        <v>-23.11</v>
      </c>
      <c r="BN2208" s="97" t="n">
        <v>-3.04</v>
      </c>
      <c r="BO2208" s="96" t="n">
        <v>-2.5</v>
      </c>
      <c r="BP2208" s="96" t="n">
        <v>-0.34</v>
      </c>
      <c r="BQ2208" s="96" t="n">
        <v>-1.62</v>
      </c>
      <c r="BR2208" s="91" t="inlineStr">
        <is>
          <t>Mixed</t>
        </is>
      </c>
      <c r="BS2208" s="91" t="inlineStr">
        <is>
          <t>None</t>
        </is>
      </c>
      <c r="BT2208" s="96" t="n">
        <v>40.3</v>
      </c>
      <c r="BU2208" s="91" t="inlineStr">
        <is>
          <t>N</t>
        </is>
      </c>
      <c r="BV2208" s="99">
        <f>IF(OR(BF2208&lt;&gt;"Y",BG2208&lt;&gt;"Y"),"",(AND(ISNUMBER(BQ2208),BQ2208&gt;0))+(BR2208="Stacked up")+(AND(ISNUMBER(BH2208),BH2208&gt;=-Settings!$B$17))+(AND(ISNUMBER(BK2208),ISNUMBER(BM2208),BK2208&gt;0,BM2208&gt;0))+(AND(ISNUMBER(AQ2208),AQ2208&gt;=Settings!$B$18))+(AND(ISNUMBER(BT2208),BT2208&gt;=Settings!$B$19,BT2208&lt;=Settings!$B$20))+(AND(ISNUMBER(AS2208),AS2208&gt;0))+(AND(ISNUMBER(T2208),ISNUMBER(M2208),T2208&gt;=Settings!$B$21,M2208&gt;0))+(AND(ISNUMBER(AD2208),ISNUMBER(M2208),AD2208&gt;=Settings!$B$22,M2208&gt;0))+(AY2208&gt;=1))</f>
        <v/>
      </c>
      <c r="BW2208" s="91">
        <f>IF(OR(AY2208=0,BF2208&lt;&gt;"Y",BG2208&lt;&gt;"Y"),"",1+SUMPRODUCT(($A$6:$A$2604=A2208)*($AY$6:$AY$2604&gt;0)*($BF$6:$BF$2604="Y")*($BG$6:$BG$2604="Y")*(($AY$6:$AY$2604&gt;AY2208)+($AY$6:$AY$2604=AY2208)*($AD$6:$AD$2604&gt;AD2208))))</f>
        <v/>
      </c>
    </row>
    <row r="2209" ht="23.85" customHeight="1" s="55">
      <c r="A2209" s="90" t="n">
        <v>46296</v>
      </c>
      <c r="B2209" s="91" t="inlineStr">
        <is>
          <t>MKPL</t>
        </is>
      </c>
      <c r="C2209" s="91" t="inlineStr">
        <is>
          <t>INE964W01021</t>
        </is>
      </c>
      <c r="D2209" s="91" t="n"/>
      <c r="E2209" s="91" t="inlineStr">
        <is>
          <t>None</t>
        </is>
      </c>
      <c r="F2209" s="93" t="n">
        <v>146</v>
      </c>
      <c r="G2209" s="92" t="inlineStr">
        <is>
          <t>N</t>
        </is>
      </c>
      <c r="H2209" s="94" t="n"/>
      <c r="I2209" s="91" t="inlineStr">
        <is>
          <t>N</t>
        </is>
      </c>
      <c r="J2209" s="92">
        <f>IF(K2209="","N","Y")</f>
        <v/>
      </c>
      <c r="K2209" s="94">
        <f>_xlfn.TEXTJOIN("; ",TRUE,IF(P2209="52-wk low","52-wk low",""),IF(AND(AD2209&gt;=Settings!$B$12,M2209&lt;0),"Distribution",""),IF(AND(AJ2209="Y",M2209&lt;0,AK2209&lt;-Settings!$B$13),"Long unwinding",""),IF(AND(AJ2209="Y",M2209&lt;0,AK2209&gt;Settings!$B$13),"Short buildup",""))</f>
        <v/>
      </c>
      <c r="L2209" s="95" t="n">
        <v>3.9</v>
      </c>
      <c r="M2209" s="96" t="n">
        <v>-2.26</v>
      </c>
      <c r="N2209" s="93" t="n">
        <v>1774</v>
      </c>
      <c r="O2209" s="91" t="inlineStr">
        <is>
          <t>None</t>
        </is>
      </c>
      <c r="P2209" s="91" t="inlineStr">
        <is>
          <t>None</t>
        </is>
      </c>
      <c r="Q2209" s="97" t="n">
        <v>0.95</v>
      </c>
      <c r="R2209" s="96" t="n">
        <v>0.88</v>
      </c>
      <c r="S2209" s="96" t="n">
        <v>1.06</v>
      </c>
      <c r="T2209" s="96" t="n">
        <v>1.04</v>
      </c>
      <c r="U2209" s="96" t="n">
        <v>0.64</v>
      </c>
      <c r="V2209" s="103" t="n">
        <v>0.6</v>
      </c>
      <c r="W2209" s="102" t="n">
        <v>0</v>
      </c>
      <c r="X2209" s="93" t="n"/>
      <c r="Y2209" s="91" t="inlineStr">
        <is>
          <t>None</t>
        </is>
      </c>
      <c r="Z2209" s="99" t="n">
        <v>77.25</v>
      </c>
      <c r="AA2209" s="96" t="n">
        <v>1</v>
      </c>
      <c r="AB2209" s="96" t="n">
        <v>1.02</v>
      </c>
      <c r="AC2209" s="96" t="n">
        <v>1.06</v>
      </c>
      <c r="AD2209" s="96" t="n">
        <v>1.08</v>
      </c>
      <c r="AE2209" s="96" t="n">
        <v>0.71</v>
      </c>
      <c r="AF2209" s="103" t="n">
        <v>1.09</v>
      </c>
      <c r="AG2209" s="91" t="inlineStr">
        <is>
          <t>Normal</t>
        </is>
      </c>
      <c r="AH2209" s="100" t="n">
        <v>0</v>
      </c>
      <c r="AI2209" s="101" t="n">
        <v>0</v>
      </c>
      <c r="AJ2209" s="92" t="inlineStr">
        <is>
          <t>N</t>
        </is>
      </c>
      <c r="AK2209" s="96" t="n"/>
      <c r="AL2209" s="91" t="inlineStr">
        <is>
          <t>n/a</t>
        </is>
      </c>
      <c r="AM2209" s="93" t="n"/>
      <c r="AN2209" s="92" t="inlineStr">
        <is>
          <t>None</t>
        </is>
      </c>
      <c r="AO2209" s="102" t="n">
        <v>0</v>
      </c>
      <c r="AP2209" s="103" t="n">
        <v>0.55</v>
      </c>
      <c r="AQ2209" s="102" t="n">
        <v>10</v>
      </c>
      <c r="AR2209" s="91" t="inlineStr">
        <is>
          <t>N</t>
        </is>
      </c>
      <c r="AS2209" s="104" t="n"/>
      <c r="AT2209" s="92">
        <f>IF(AND(P2209="52-wk high",T2209&gt;=Settings!$B$7),"Y","N")</f>
        <v/>
      </c>
      <c r="AU2209" s="91">
        <f>IF(AND(AD2209&gt;=Settings!$B$8,M2209&gt;0),"Y","N")</f>
        <v/>
      </c>
      <c r="AV2209" s="91">
        <f>IF(OR(AH2209&gt;Settings!$B$9,AI2209&gt;Settings!$B$9),"Y","N")</f>
        <v/>
      </c>
      <c r="AW2209" s="91">
        <f>IF(AJ2209&lt;&gt;"Y","n/a",IF(AND(M2209&gt;0,AK2209&gt;Settings!$B$10),"Y","N"))</f>
        <v/>
      </c>
      <c r="AX2209" s="91">
        <f>IF(AO2209&gt;=Settings!$B$11,"Y","N")</f>
        <v/>
      </c>
      <c r="AY2209" s="99">
        <f>(AT2209="Y")+(AU2209="Y")+(AV2209="Y")+(AW2209="Y")+(AX2209="Y")</f>
        <v/>
      </c>
      <c r="AZ2209" s="94">
        <f>IF(AY2209=0,"None",_xlfn.TEXTJOIN(", ",TRUE(),IF(AT2209="Y","Breakout",""),IF(AU2209="Y","Accumulation",""),IF(AV2209="Y","Institutional buying",""),IF(AW2209="Y","Long buildup",""),IF(AX2209="Y","Momentum leader","")))</f>
        <v/>
      </c>
      <c r="BA2209" s="94">
        <f>IF(BW2209="","","Passes "&amp;AY2209&amp;" of 5 buy-side scans"&amp;IF(G2209="Y","; RED FLAG: filter out using Red flag column",""))</f>
        <v/>
      </c>
      <c r="BB2209" s="91" t="inlineStr">
        <is>
          <t>None</t>
        </is>
      </c>
      <c r="BC2209" s="92" t="inlineStr">
        <is>
          <t>N</t>
        </is>
      </c>
      <c r="BD2209" s="94" t="n"/>
      <c r="BE2209" s="94" t="n"/>
      <c r="BF2209" s="92">
        <f>IF(R2209*100000&gt;=Settings!$B$5,"Y","N")</f>
        <v/>
      </c>
      <c r="BG2209" s="91">
        <f>IF(F2209&gt;Settings!$B$6,"Y","N")</f>
        <v/>
      </c>
      <c r="BH2209" s="97" t="n">
        <v>-47.93</v>
      </c>
      <c r="BI2209" s="96" t="n">
        <v>-2.74</v>
      </c>
      <c r="BJ2209" s="96" t="n">
        <v>-3.23</v>
      </c>
      <c r="BK2209" s="96" t="n">
        <v>-15.58</v>
      </c>
      <c r="BL2209" s="96" t="n">
        <v>-10.76</v>
      </c>
      <c r="BM2209" s="96" t="n">
        <v>-43.23</v>
      </c>
      <c r="BN2209" s="97" t="n">
        <v>-2.66</v>
      </c>
      <c r="BO2209" s="96" t="n">
        <v>-5.91</v>
      </c>
      <c r="BP2209" s="96" t="n">
        <v>-11.64</v>
      </c>
      <c r="BQ2209" s="96" t="n">
        <v>-20.5</v>
      </c>
      <c r="BR2209" s="91" t="inlineStr">
        <is>
          <t>Stacked down</t>
        </is>
      </c>
      <c r="BS2209" s="91" t="inlineStr">
        <is>
          <t>None</t>
        </is>
      </c>
      <c r="BT2209" s="96" t="n">
        <v>37.8</v>
      </c>
      <c r="BU2209" s="91" t="inlineStr">
        <is>
          <t>N</t>
        </is>
      </c>
      <c r="BV2209" s="99">
        <f>IF(OR(BF2209&lt;&gt;"Y",BG2209&lt;&gt;"Y"),"",(AND(ISNUMBER(BQ2209),BQ2209&gt;0))+(BR2209="Stacked up")+(AND(ISNUMBER(BH2209),BH2209&gt;=-Settings!$B$17))+(AND(ISNUMBER(BK2209),ISNUMBER(BM2209),BK2209&gt;0,BM2209&gt;0))+(AND(ISNUMBER(AQ2209),AQ2209&gt;=Settings!$B$18))+(AND(ISNUMBER(BT2209),BT2209&gt;=Settings!$B$19,BT2209&lt;=Settings!$B$20))+(AND(ISNUMBER(AS2209),AS2209&gt;0))+(AND(ISNUMBER(T2209),ISNUMBER(M2209),T2209&gt;=Settings!$B$21,M2209&gt;0))+(AND(ISNUMBER(AD2209),ISNUMBER(M2209),AD2209&gt;=Settings!$B$22,M2209&gt;0))+(AY2209&gt;=1))</f>
        <v/>
      </c>
      <c r="BW2209" s="91">
        <f>IF(OR(AY2209=0,BF2209&lt;&gt;"Y",BG2209&lt;&gt;"Y"),"",1+SUMPRODUCT(($A$6:$A$2604=A2209)*($AY$6:$AY$2604&gt;0)*($BF$6:$BF$2604="Y")*($BG$6:$BG$2604="Y")*(($AY$6:$AY$2604&gt;AY2209)+($AY$6:$AY$2604=AY2209)*($AD$6:$AD$2604&gt;AD2209))))</f>
        <v/>
      </c>
    </row>
    <row r="2210" ht="23.85" customHeight="1" s="55">
      <c r="A2210" s="90" t="n">
        <v>46296</v>
      </c>
      <c r="B2210" s="91" t="inlineStr">
        <is>
          <t>PML</t>
        </is>
      </c>
      <c r="C2210" s="91" t="inlineStr">
        <is>
          <t>INE291E01019</t>
        </is>
      </c>
      <c r="D2210" s="91" t="n"/>
      <c r="E2210" s="91" t="inlineStr">
        <is>
          <t>None</t>
        </is>
      </c>
      <c r="F2210" s="93" t="n">
        <v>146</v>
      </c>
      <c r="G2210" s="92" t="inlineStr">
        <is>
          <t>N</t>
        </is>
      </c>
      <c r="H2210" s="94" t="n"/>
      <c r="I2210" s="91" t="inlineStr">
        <is>
          <t>N</t>
        </is>
      </c>
      <c r="J2210" s="92">
        <f>IF(K2210="","N","Y")</f>
        <v/>
      </c>
      <c r="K2210" s="94">
        <f>_xlfn.TEXTJOIN("; ",TRUE,IF(P2210="52-wk low","52-wk low",""),IF(AND(AD2210&gt;=Settings!$B$12,M2210&lt;0),"Distribution",""),IF(AND(AJ2210="Y",M2210&lt;0,AK2210&lt;-Settings!$B$13),"Long unwinding",""),IF(AND(AJ2210="Y",M2210&lt;0,AK2210&gt;Settings!$B$13),"Short buildup",""))</f>
        <v/>
      </c>
      <c r="L2210" s="95" t="n">
        <v>472.65</v>
      </c>
      <c r="M2210" s="96" t="n">
        <v>1.46</v>
      </c>
      <c r="N2210" s="93" t="n">
        <v>261</v>
      </c>
      <c r="O2210" s="91" t="inlineStr">
        <is>
          <t>None</t>
        </is>
      </c>
      <c r="P2210" s="91" t="inlineStr">
        <is>
          <t>None</t>
        </is>
      </c>
      <c r="Q2210" s="97" t="n">
        <v>0.01</v>
      </c>
      <c r="R2210" s="96" t="n">
        <v>0</v>
      </c>
      <c r="S2210" s="96" t="n">
        <v>1.84</v>
      </c>
      <c r="T2210" s="96" t="n">
        <v>1.88</v>
      </c>
      <c r="U2210" s="96" t="n">
        <v>1.19</v>
      </c>
      <c r="V2210" s="103" t="n">
        <v>0.6899999999999999</v>
      </c>
      <c r="W2210" s="102" t="n"/>
      <c r="X2210" s="93" t="n"/>
      <c r="Y2210" s="91" t="inlineStr">
        <is>
          <t>None</t>
        </is>
      </c>
      <c r="Z2210" s="99" t="n">
        <v>87.15000000000001</v>
      </c>
      <c r="AA2210" s="96" t="n">
        <v>0.93</v>
      </c>
      <c r="AB2210" s="96" t="n">
        <v>0.99</v>
      </c>
      <c r="AC2210" s="96" t="n">
        <v>1.71</v>
      </c>
      <c r="AD2210" s="96" t="n">
        <v>1.84</v>
      </c>
      <c r="AE2210" s="96" t="n">
        <v>1.17</v>
      </c>
      <c r="AF2210" s="103" t="n">
        <v>1.05</v>
      </c>
      <c r="AG2210" s="91" t="inlineStr">
        <is>
          <t>Normal</t>
        </is>
      </c>
      <c r="AH2210" s="100" t="n">
        <v>0</v>
      </c>
      <c r="AI2210" s="101" t="n">
        <v>0</v>
      </c>
      <c r="AJ2210" s="92" t="inlineStr">
        <is>
          <t>N</t>
        </is>
      </c>
      <c r="AK2210" s="96" t="n"/>
      <c r="AL2210" s="91" t="inlineStr">
        <is>
          <t>n/a</t>
        </is>
      </c>
      <c r="AM2210" s="93" t="n"/>
      <c r="AN2210" s="92" t="inlineStr">
        <is>
          <t>None</t>
        </is>
      </c>
      <c r="AO2210" s="102" t="n">
        <v>0</v>
      </c>
      <c r="AP2210" s="103" t="n"/>
      <c r="AQ2210" s="102" t="n"/>
      <c r="AR2210" s="91" t="inlineStr">
        <is>
          <t>N</t>
        </is>
      </c>
      <c r="AS2210" s="104" t="n"/>
      <c r="AT2210" s="92">
        <f>IF(AND(P2210="52-wk high",T2210&gt;=Settings!$B$7),"Y","N")</f>
        <v/>
      </c>
      <c r="AU2210" s="91">
        <f>IF(AND(AD2210&gt;=Settings!$B$8,M2210&gt;0),"Y","N")</f>
        <v/>
      </c>
      <c r="AV2210" s="91">
        <f>IF(OR(AH2210&gt;Settings!$B$9,AI2210&gt;Settings!$B$9),"Y","N")</f>
        <v/>
      </c>
      <c r="AW2210" s="91">
        <f>IF(AJ2210&lt;&gt;"Y","n/a",IF(AND(M2210&gt;0,AK2210&gt;Settings!$B$10),"Y","N"))</f>
        <v/>
      </c>
      <c r="AX2210" s="91">
        <f>IF(AO2210&gt;=Settings!$B$11,"Y","N")</f>
        <v/>
      </c>
      <c r="AY2210" s="99">
        <f>(AT2210="Y")+(AU2210="Y")+(AV2210="Y")+(AW2210="Y")+(AX2210="Y")</f>
        <v/>
      </c>
      <c r="AZ2210" s="94">
        <f>IF(AY2210=0,"None",_xlfn.TEXTJOIN(", ",TRUE(),IF(AT2210="Y","Breakout",""),IF(AU2210="Y","Accumulation",""),IF(AV2210="Y","Institutional buying",""),IF(AW2210="Y","Long buildup",""),IF(AX2210="Y","Momentum leader","")))</f>
        <v/>
      </c>
      <c r="BA2210" s="94">
        <f>IF(BW2210="","","Passes "&amp;AY2210&amp;" of 5 buy-side scans"&amp;IF(G2210="Y","; RED FLAG: filter out using Red flag column",""))</f>
        <v/>
      </c>
      <c r="BB2210" s="91" t="inlineStr">
        <is>
          <t>None</t>
        </is>
      </c>
      <c r="BC2210" s="92" t="inlineStr">
        <is>
          <t>Y</t>
        </is>
      </c>
      <c r="BD2210" s="94" t="inlineStr">
        <is>
          <t>Few traders (&lt;100 unique PAN, 30 days)</t>
        </is>
      </c>
      <c r="BE2210" s="94" t="n"/>
      <c r="BF2210" s="92">
        <f>IF(R2210*100000&gt;=Settings!$B$5,"Y","N")</f>
        <v/>
      </c>
      <c r="BG2210" s="91">
        <f>IF(F2210&gt;Settings!$B$6,"Y","N")</f>
        <v/>
      </c>
      <c r="BH2210" s="97" t="n">
        <v>-26.72</v>
      </c>
      <c r="BI2210" s="96" t="n">
        <v>-2.31</v>
      </c>
      <c r="BJ2210" s="96" t="n">
        <v>-3.93</v>
      </c>
      <c r="BK2210" s="96" t="n">
        <v>-4.77</v>
      </c>
      <c r="BL2210" s="96" t="n"/>
      <c r="BM2210" s="96" t="n"/>
      <c r="BN2210" s="97" t="n">
        <v>-2.47</v>
      </c>
      <c r="BO2210" s="96" t="n">
        <v>-3.9</v>
      </c>
      <c r="BP2210" s="96" t="n">
        <v>-7.07</v>
      </c>
      <c r="BQ2210" s="96" t="n"/>
      <c r="BR2210" s="91" t="n"/>
      <c r="BS2210" s="91" t="inlineStr">
        <is>
          <t>None</t>
        </is>
      </c>
      <c r="BT2210" s="96" t="n">
        <v>41.1</v>
      </c>
      <c r="BU2210" s="91" t="n"/>
      <c r="BV2210" s="99">
        <f>IF(OR(BF2210&lt;&gt;"Y",BG2210&lt;&gt;"Y"),"",(AND(ISNUMBER(BQ2210),BQ2210&gt;0))+(BR2210="Stacked up")+(AND(ISNUMBER(BH2210),BH2210&gt;=-Settings!$B$17))+(AND(ISNUMBER(BK2210),ISNUMBER(BM2210),BK2210&gt;0,BM2210&gt;0))+(AND(ISNUMBER(AQ2210),AQ2210&gt;=Settings!$B$18))+(AND(ISNUMBER(BT2210),BT2210&gt;=Settings!$B$19,BT2210&lt;=Settings!$B$20))+(AND(ISNUMBER(AS2210),AS2210&gt;0))+(AND(ISNUMBER(T2210),ISNUMBER(M2210),T2210&gt;=Settings!$B$21,M2210&gt;0))+(AND(ISNUMBER(AD2210),ISNUMBER(M2210),AD2210&gt;=Settings!$B$22,M2210&gt;0))+(AY2210&gt;=1))</f>
        <v/>
      </c>
      <c r="BW2210" s="91">
        <f>IF(OR(AY2210=0,BF2210&lt;&gt;"Y",BG2210&lt;&gt;"Y"),"",1+SUMPRODUCT(($A$6:$A$2604=A2210)*($AY$6:$AY$2604&gt;0)*($BF$6:$BF$2604="Y")*($BG$6:$BG$2604="Y")*(($AY$6:$AY$2604&gt;AY2210)+($AY$6:$AY$2604=AY2210)*($AD$6:$AD$2604&gt;AD2210))))</f>
        <v/>
      </c>
    </row>
    <row r="2211" ht="23.85" customHeight="1" s="55">
      <c r="A2211" s="90" t="n">
        <v>46296</v>
      </c>
      <c r="B2211" s="91" t="inlineStr">
        <is>
          <t>RPPL</t>
        </is>
      </c>
      <c r="C2211" s="91" t="inlineStr">
        <is>
          <t>INE760W01023</t>
        </is>
      </c>
      <c r="D2211" s="91" t="n"/>
      <c r="E2211" s="91" t="inlineStr">
        <is>
          <t>None</t>
        </is>
      </c>
      <c r="F2211" s="93" t="n">
        <v>146</v>
      </c>
      <c r="G2211" s="92" t="inlineStr">
        <is>
          <t>Y</t>
        </is>
      </c>
      <c r="H2211" s="94" t="inlineStr">
        <is>
          <t>ESM Stage 1; T2T (BE series)</t>
        </is>
      </c>
      <c r="I2211" s="91" t="inlineStr">
        <is>
          <t>Y</t>
        </is>
      </c>
      <c r="J2211" s="92">
        <f>IF(K2211="","N","Y")</f>
        <v/>
      </c>
      <c r="K2211" s="94">
        <f>_xlfn.TEXTJOIN("; ",TRUE,IF(P2211="52-wk low","52-wk low",""),IF(AND(AD2211&gt;=Settings!$B$12,M2211&lt;0),"Distribution",""),IF(AND(AJ2211="Y",M2211&lt;0,AK2211&lt;-Settings!$B$13),"Long unwinding",""),IF(AND(AJ2211="Y",M2211&lt;0,AK2211&gt;Settings!$B$13),"Short buildup",""))</f>
        <v/>
      </c>
      <c r="L2211" s="95" t="n">
        <v>19.6</v>
      </c>
      <c r="M2211" s="96" t="n">
        <v>3.32</v>
      </c>
      <c r="N2211" s="93" t="n">
        <v>106</v>
      </c>
      <c r="O2211" s="91" t="inlineStr">
        <is>
          <t>None</t>
        </is>
      </c>
      <c r="P2211" s="91" t="inlineStr">
        <is>
          <t>None</t>
        </is>
      </c>
      <c r="Q2211" s="97" t="n">
        <v>1.33</v>
      </c>
      <c r="R2211" s="96" t="n">
        <v>0.5</v>
      </c>
      <c r="S2211" s="96" t="n">
        <v>2.99</v>
      </c>
      <c r="T2211" s="96" t="n">
        <v>1.44</v>
      </c>
      <c r="U2211" s="96" t="n">
        <v>1.13</v>
      </c>
      <c r="V2211" s="103" t="n">
        <v>0.42</v>
      </c>
      <c r="W2211" s="102" t="n">
        <v>1</v>
      </c>
      <c r="X2211" s="93" t="n"/>
      <c r="Y2211" s="91" t="inlineStr">
        <is>
          <t>None</t>
        </is>
      </c>
      <c r="Z2211" s="99" t="n"/>
      <c r="AA2211" s="96" t="n"/>
      <c r="AB2211" s="96" t="n"/>
      <c r="AC2211" s="96" t="n"/>
      <c r="AD2211" s="96" t="n"/>
      <c r="AE2211" s="96" t="n"/>
      <c r="AF2211" s="103" t="n"/>
      <c r="AG2211" s="91" t="inlineStr">
        <is>
          <t>No delivery data</t>
        </is>
      </c>
      <c r="AH2211" s="100" t="n">
        <v>0</v>
      </c>
      <c r="AI2211" s="101" t="n">
        <v>0</v>
      </c>
      <c r="AJ2211" s="92" t="inlineStr">
        <is>
          <t>N</t>
        </is>
      </c>
      <c r="AK2211" s="96" t="n"/>
      <c r="AL2211" s="91" t="inlineStr">
        <is>
          <t>n/a</t>
        </is>
      </c>
      <c r="AM2211" s="93" t="n"/>
      <c r="AN2211" s="92" t="inlineStr">
        <is>
          <t>None</t>
        </is>
      </c>
      <c r="AO2211" s="102" t="n">
        <v>0</v>
      </c>
      <c r="AP2211" s="103" t="n">
        <v>1.07</v>
      </c>
      <c r="AQ2211" s="102" t="n">
        <v>65</v>
      </c>
      <c r="AR2211" s="91" t="inlineStr">
        <is>
          <t>N</t>
        </is>
      </c>
      <c r="AS2211" s="104" t="n"/>
      <c r="AT2211" s="92">
        <f>IF(AND(P2211="52-wk high",T2211&gt;=Settings!$B$7),"Y","N")</f>
        <v/>
      </c>
      <c r="AU2211" s="91">
        <f>IF(AND(AD2211&gt;=Settings!$B$8,M2211&gt;0),"Y","N")</f>
        <v/>
      </c>
      <c r="AV2211" s="91">
        <f>IF(OR(AH2211&gt;Settings!$B$9,AI2211&gt;Settings!$B$9),"Y","N")</f>
        <v/>
      </c>
      <c r="AW2211" s="91">
        <f>IF(AJ2211&lt;&gt;"Y","n/a",IF(AND(M2211&gt;0,AK2211&gt;Settings!$B$10),"Y","N"))</f>
        <v/>
      </c>
      <c r="AX2211" s="91">
        <f>IF(AO2211&gt;=Settings!$B$11,"Y","N")</f>
        <v/>
      </c>
      <c r="AY2211" s="99">
        <f>(AT2211="Y")+(AU2211="Y")+(AV2211="Y")+(AW2211="Y")+(AX2211="Y")</f>
        <v/>
      </c>
      <c r="AZ2211" s="94">
        <f>IF(AY2211=0,"None",_xlfn.TEXTJOIN(", ",TRUE(),IF(AT2211="Y","Breakout",""),IF(AU2211="Y","Accumulation",""),IF(AV2211="Y","Institutional buying",""),IF(AW2211="Y","Long buildup",""),IF(AX2211="Y","Momentum leader","")))</f>
        <v/>
      </c>
      <c r="BA2211" s="94">
        <f>IF(BW2211="","","Passes "&amp;AY2211&amp;" of 5 buy-side scans"&amp;IF(G2211="Y","; RED FLAG: filter out using Red flag column",""))</f>
        <v/>
      </c>
      <c r="BB2211" s="91" t="inlineStr">
        <is>
          <t>Upper</t>
        </is>
      </c>
      <c r="BC2211" s="92" t="inlineStr">
        <is>
          <t>Y</t>
        </is>
      </c>
      <c r="BD2211" s="94" t="inlineStr">
        <is>
          <t>Few traders (&lt;100 unique PAN, 30 days)</t>
        </is>
      </c>
      <c r="BE2211" s="94" t="n"/>
      <c r="BF2211" s="92">
        <f>IF(R2211*100000&gt;=Settings!$B$5,"Y","N")</f>
        <v/>
      </c>
      <c r="BG2211" s="91">
        <f>IF(F2211&gt;Settings!$B$6,"Y","N")</f>
        <v/>
      </c>
      <c r="BH2211" s="97" t="n">
        <v>-27.33</v>
      </c>
      <c r="BI2211" s="96" t="n">
        <v>-0.51</v>
      </c>
      <c r="BJ2211" s="96" t="n">
        <v>-15.3</v>
      </c>
      <c r="BK2211" s="96" t="n">
        <v>-13.85</v>
      </c>
      <c r="BL2211" s="96" t="n">
        <v>23.66</v>
      </c>
      <c r="BM2211" s="96" t="n">
        <v>1.98</v>
      </c>
      <c r="BN2211" s="97" t="n">
        <v>-4.2</v>
      </c>
      <c r="BO2211" s="96" t="n">
        <v>-7.61</v>
      </c>
      <c r="BP2211" s="96" t="n">
        <v>-5.41</v>
      </c>
      <c r="BQ2211" s="96" t="n">
        <v>-2.22</v>
      </c>
      <c r="BR2211" s="91" t="inlineStr">
        <is>
          <t>Mixed</t>
        </is>
      </c>
      <c r="BS2211" s="91" t="inlineStr">
        <is>
          <t>None</t>
        </is>
      </c>
      <c r="BT2211" s="96" t="n">
        <v>42.9</v>
      </c>
      <c r="BU2211" s="91" t="inlineStr">
        <is>
          <t>N</t>
        </is>
      </c>
      <c r="BV2211" s="99">
        <f>IF(OR(BF2211&lt;&gt;"Y",BG2211&lt;&gt;"Y"),"",(AND(ISNUMBER(BQ2211),BQ2211&gt;0))+(BR2211="Stacked up")+(AND(ISNUMBER(BH2211),BH2211&gt;=-Settings!$B$17))+(AND(ISNUMBER(BK2211),ISNUMBER(BM2211),BK2211&gt;0,BM2211&gt;0))+(AND(ISNUMBER(AQ2211),AQ2211&gt;=Settings!$B$18))+(AND(ISNUMBER(BT2211),BT2211&gt;=Settings!$B$19,BT2211&lt;=Settings!$B$20))+(AND(ISNUMBER(AS2211),AS2211&gt;0))+(AND(ISNUMBER(T2211),ISNUMBER(M2211),T2211&gt;=Settings!$B$21,M2211&gt;0))+(AND(ISNUMBER(AD2211),ISNUMBER(M2211),AD2211&gt;=Settings!$B$22,M2211&gt;0))+(AY2211&gt;=1))</f>
        <v/>
      </c>
      <c r="BW2211" s="91">
        <f>IF(OR(AY2211=0,BF2211&lt;&gt;"Y",BG2211&lt;&gt;"Y"),"",1+SUMPRODUCT(($A$6:$A$2604=A2211)*($AY$6:$AY$2604&gt;0)*($BF$6:$BF$2604="Y")*($BG$6:$BG$2604="Y")*(($AY$6:$AY$2604&gt;AY2211)+($AY$6:$AY$2604=AY2211)*($AD$6:$AD$2604&gt;AD2211))))</f>
        <v/>
      </c>
    </row>
    <row r="2212" ht="23.85" customHeight="1" s="55">
      <c r="A2212" s="90" t="n">
        <v>46296</v>
      </c>
      <c r="B2212" s="91" t="inlineStr">
        <is>
          <t>SRTL</t>
        </is>
      </c>
      <c r="C2212" s="91" t="inlineStr">
        <is>
          <t>INE19GK01015</t>
        </is>
      </c>
      <c r="D2212" s="91" t="n"/>
      <c r="E2212" s="91" t="inlineStr">
        <is>
          <t>None</t>
        </is>
      </c>
      <c r="F2212" s="93" t="n">
        <v>146</v>
      </c>
      <c r="G2212" s="92" t="inlineStr">
        <is>
          <t>N</t>
        </is>
      </c>
      <c r="H2212" s="94" t="n"/>
      <c r="I2212" s="91" t="inlineStr">
        <is>
          <t>N</t>
        </is>
      </c>
      <c r="J2212" s="92">
        <f>IF(K2212="","N","Y")</f>
        <v/>
      </c>
      <c r="K2212" s="94">
        <f>_xlfn.TEXTJOIN("; ",TRUE,IF(P2212="52-wk low","52-wk low",""),IF(AND(AD2212&gt;=Settings!$B$12,M2212&lt;0),"Distribution",""),IF(AND(AJ2212="Y",M2212&lt;0,AK2212&lt;-Settings!$B$13),"Long unwinding",""),IF(AND(AJ2212="Y",M2212&lt;0,AK2212&gt;Settings!$B$13),"Short buildup",""))</f>
        <v/>
      </c>
      <c r="L2212" s="95" t="n">
        <v>36.4</v>
      </c>
      <c r="M2212" s="96" t="n">
        <v>-2.31</v>
      </c>
      <c r="N2212" s="93" t="n">
        <v>1793</v>
      </c>
      <c r="O2212" s="91" t="inlineStr">
        <is>
          <t>None</t>
        </is>
      </c>
      <c r="P2212" s="91" t="inlineStr">
        <is>
          <t>None</t>
        </is>
      </c>
      <c r="Q2212" s="97" t="n">
        <v>0.24</v>
      </c>
      <c r="R2212" s="96" t="n">
        <v>0.3</v>
      </c>
      <c r="S2212" s="96" t="n">
        <v>0.68</v>
      </c>
      <c r="T2212" s="96" t="n">
        <v>0.7</v>
      </c>
      <c r="U2212" s="96" t="n">
        <v>0.5</v>
      </c>
      <c r="V2212" s="103" t="n">
        <v>0.65</v>
      </c>
      <c r="W2212" s="102" t="n">
        <v>3</v>
      </c>
      <c r="X2212" s="93" t="n"/>
      <c r="Y2212" s="91" t="inlineStr">
        <is>
          <t>None</t>
        </is>
      </c>
      <c r="Z2212" s="99" t="n">
        <v>80.17</v>
      </c>
      <c r="AA2212" s="96" t="n">
        <v>1.06</v>
      </c>
      <c r="AB2212" s="96" t="n">
        <v>1.08</v>
      </c>
      <c r="AC2212" s="96" t="n">
        <v>0.73</v>
      </c>
      <c r="AD2212" s="96" t="n">
        <v>0.75</v>
      </c>
      <c r="AE2212" s="96" t="n">
        <v>0.57</v>
      </c>
      <c r="AF2212" s="103" t="n">
        <v>1.05</v>
      </c>
      <c r="AG2212" s="91" t="inlineStr">
        <is>
          <t>Normal</t>
        </is>
      </c>
      <c r="AH2212" s="100" t="n">
        <v>0</v>
      </c>
      <c r="AI2212" s="101" t="n">
        <v>0</v>
      </c>
      <c r="AJ2212" s="92" t="inlineStr">
        <is>
          <t>N</t>
        </is>
      </c>
      <c r="AK2212" s="96" t="n"/>
      <c r="AL2212" s="91" t="inlineStr">
        <is>
          <t>n/a</t>
        </is>
      </c>
      <c r="AM2212" s="93" t="n"/>
      <c r="AN2212" s="92" t="inlineStr">
        <is>
          <t>None</t>
        </is>
      </c>
      <c r="AO2212" s="102" t="n">
        <v>0</v>
      </c>
      <c r="AP2212" s="103" t="n"/>
      <c r="AQ2212" s="102" t="n"/>
      <c r="AR2212" s="91" t="inlineStr">
        <is>
          <t>N</t>
        </is>
      </c>
      <c r="AS2212" s="104" t="n"/>
      <c r="AT2212" s="92">
        <f>IF(AND(P2212="52-wk high",T2212&gt;=Settings!$B$7),"Y","N")</f>
        <v/>
      </c>
      <c r="AU2212" s="91">
        <f>IF(AND(AD2212&gt;=Settings!$B$8,M2212&gt;0),"Y","N")</f>
        <v/>
      </c>
      <c r="AV2212" s="91">
        <f>IF(OR(AH2212&gt;Settings!$B$9,AI2212&gt;Settings!$B$9),"Y","N")</f>
        <v/>
      </c>
      <c r="AW2212" s="91">
        <f>IF(AJ2212&lt;&gt;"Y","n/a",IF(AND(M2212&gt;0,AK2212&gt;Settings!$B$10),"Y","N"))</f>
        <v/>
      </c>
      <c r="AX2212" s="91">
        <f>IF(AO2212&gt;=Settings!$B$11,"Y","N")</f>
        <v/>
      </c>
      <c r="AY2212" s="99">
        <f>(AT2212="Y")+(AU2212="Y")+(AV2212="Y")+(AW2212="Y")+(AX2212="Y")</f>
        <v/>
      </c>
      <c r="AZ2212" s="94">
        <f>IF(AY2212=0,"None",_xlfn.TEXTJOIN(", ",TRUE(),IF(AT2212="Y","Breakout",""),IF(AU2212="Y","Accumulation",""),IF(AV2212="Y","Institutional buying",""),IF(AW2212="Y","Long buildup",""),IF(AX2212="Y","Momentum leader","")))</f>
        <v/>
      </c>
      <c r="BA2212" s="94">
        <f>IF(BW2212="","","Passes "&amp;AY2212&amp;" of 5 buy-side scans"&amp;IF(G2212="Y","; RED FLAG: filter out using Red flag column",""))</f>
        <v/>
      </c>
      <c r="BB2212" s="91" t="inlineStr">
        <is>
          <t>None</t>
        </is>
      </c>
      <c r="BC2212" s="92" t="inlineStr">
        <is>
          <t>N</t>
        </is>
      </c>
      <c r="BD2212" s="94" t="n"/>
      <c r="BE2212" s="94" t="n"/>
      <c r="BF2212" s="92">
        <f>IF(R2212*100000&gt;=Settings!$B$5,"Y","N")</f>
        <v/>
      </c>
      <c r="BG2212" s="91">
        <f>IF(F2212&gt;Settings!$B$6,"Y","N")</f>
        <v/>
      </c>
      <c r="BH2212" s="97" t="n">
        <v>-50.38</v>
      </c>
      <c r="BI2212" s="96" t="n">
        <v>-5.16</v>
      </c>
      <c r="BJ2212" s="96" t="n">
        <v>-4.19</v>
      </c>
      <c r="BK2212" s="96" t="n">
        <v>-7.33</v>
      </c>
      <c r="BL2212" s="96" t="n">
        <v>-13.52</v>
      </c>
      <c r="BM2212" s="96" t="n"/>
      <c r="BN2212" s="97" t="n">
        <v>-3.79</v>
      </c>
      <c r="BO2212" s="96" t="n">
        <v>-6.38</v>
      </c>
      <c r="BP2212" s="96" t="n">
        <v>-13.02</v>
      </c>
      <c r="BQ2212" s="96" t="n"/>
      <c r="BR2212" s="91" t="n"/>
      <c r="BS2212" s="91" t="inlineStr">
        <is>
          <t>None</t>
        </is>
      </c>
      <c r="BT2212" s="96" t="n">
        <v>31.4</v>
      </c>
      <c r="BU2212" s="91" t="n"/>
      <c r="BV2212" s="99">
        <f>IF(OR(BF2212&lt;&gt;"Y",BG2212&lt;&gt;"Y"),"",(AND(ISNUMBER(BQ2212),BQ2212&gt;0))+(BR2212="Stacked up")+(AND(ISNUMBER(BH2212),BH2212&gt;=-Settings!$B$17))+(AND(ISNUMBER(BK2212),ISNUMBER(BM2212),BK2212&gt;0,BM2212&gt;0))+(AND(ISNUMBER(AQ2212),AQ2212&gt;=Settings!$B$18))+(AND(ISNUMBER(BT2212),BT2212&gt;=Settings!$B$19,BT2212&lt;=Settings!$B$20))+(AND(ISNUMBER(AS2212),AS2212&gt;0))+(AND(ISNUMBER(T2212),ISNUMBER(M2212),T2212&gt;=Settings!$B$21,M2212&gt;0))+(AND(ISNUMBER(AD2212),ISNUMBER(M2212),AD2212&gt;=Settings!$B$22,M2212&gt;0))+(AY2212&gt;=1))</f>
        <v/>
      </c>
      <c r="BW2212" s="91">
        <f>IF(OR(AY2212=0,BF2212&lt;&gt;"Y",BG2212&lt;&gt;"Y"),"",1+SUMPRODUCT(($A$6:$A$2604=A2212)*($AY$6:$AY$2604&gt;0)*($BF$6:$BF$2604="Y")*($BG$6:$BG$2604="Y")*(($AY$6:$AY$2604&gt;AY2212)+($AY$6:$AY$2604=AY2212)*($AD$6:$AD$2604&gt;AD2212))))</f>
        <v/>
      </c>
    </row>
    <row r="2213" ht="23.85" customHeight="1" s="55">
      <c r="A2213" s="90" t="n">
        <v>46296</v>
      </c>
      <c r="B2213" s="91" t="inlineStr">
        <is>
          <t>VASWANI</t>
        </is>
      </c>
      <c r="C2213" s="91" t="inlineStr">
        <is>
          <t>INE590L01019</t>
        </is>
      </c>
      <c r="D2213" s="91" t="n"/>
      <c r="E2213" s="91" t="inlineStr">
        <is>
          <t>None</t>
        </is>
      </c>
      <c r="F2213" s="93" t="n">
        <v>146</v>
      </c>
      <c r="G2213" s="92" t="inlineStr">
        <is>
          <t>N</t>
        </is>
      </c>
      <c r="H2213" s="94" t="n"/>
      <c r="I2213" s="91" t="inlineStr">
        <is>
          <t>N</t>
        </is>
      </c>
      <c r="J2213" s="92">
        <f>IF(K2213="","N","Y")</f>
        <v/>
      </c>
      <c r="K2213" s="94">
        <f>_xlfn.TEXTJOIN("; ",TRUE,IF(P2213="52-wk low","52-wk low",""),IF(AND(AD2213&gt;=Settings!$B$12,M2213&lt;0),"Distribution",""),IF(AND(AJ2213="Y",M2213&lt;0,AK2213&lt;-Settings!$B$13),"Long unwinding",""),IF(AND(AJ2213="Y",M2213&lt;0,AK2213&gt;Settings!$B$13),"Short buildup",""))</f>
        <v/>
      </c>
      <c r="L2213" s="95" t="n">
        <v>44.36</v>
      </c>
      <c r="M2213" s="96" t="n">
        <v>-0.47</v>
      </c>
      <c r="N2213" s="93" t="n">
        <v>781</v>
      </c>
      <c r="O2213" s="91" t="inlineStr">
        <is>
          <t>None</t>
        </is>
      </c>
      <c r="P2213" s="91" t="inlineStr">
        <is>
          <t>None</t>
        </is>
      </c>
      <c r="Q2213" s="97" t="n">
        <v>0.03</v>
      </c>
      <c r="R2213" s="96" t="n">
        <v>0.38</v>
      </c>
      <c r="S2213" s="96" t="n">
        <v>0.08</v>
      </c>
      <c r="T2213" s="96" t="n">
        <v>0.09</v>
      </c>
      <c r="U2213" s="96" t="n">
        <v>0.06</v>
      </c>
      <c r="V2213" s="103" t="n">
        <v>0.84</v>
      </c>
      <c r="W2213" s="102" t="n">
        <v>3</v>
      </c>
      <c r="X2213" s="93" t="n"/>
      <c r="Y2213" s="91" t="inlineStr">
        <is>
          <t>None</t>
        </is>
      </c>
      <c r="Z2213" s="99" t="n">
        <v>71.16</v>
      </c>
      <c r="AA2213" s="96" t="n">
        <v>1.02</v>
      </c>
      <c r="AB2213" s="96" t="n">
        <v>1.05</v>
      </c>
      <c r="AC2213" s="96" t="n">
        <v>0.1</v>
      </c>
      <c r="AD2213" s="96" t="n">
        <v>0.11</v>
      </c>
      <c r="AE2213" s="96" t="n">
        <v>0.08</v>
      </c>
      <c r="AF2213" s="103" t="n">
        <v>1</v>
      </c>
      <c r="AG2213" s="91" t="inlineStr">
        <is>
          <t>Normal</t>
        </is>
      </c>
      <c r="AH2213" s="100" t="n">
        <v>0</v>
      </c>
      <c r="AI2213" s="101" t="n">
        <v>0</v>
      </c>
      <c r="AJ2213" s="92" t="inlineStr">
        <is>
          <t>N</t>
        </is>
      </c>
      <c r="AK2213" s="96" t="n"/>
      <c r="AL2213" s="91" t="inlineStr">
        <is>
          <t>n/a</t>
        </is>
      </c>
      <c r="AM2213" s="93" t="n"/>
      <c r="AN2213" s="92" t="inlineStr">
        <is>
          <t>None</t>
        </is>
      </c>
      <c r="AO2213" s="102" t="n">
        <v>0</v>
      </c>
      <c r="AP2213" s="103" t="n">
        <v>0.65</v>
      </c>
      <c r="AQ2213" s="102" t="n">
        <v>29</v>
      </c>
      <c r="AR2213" s="91" t="inlineStr">
        <is>
          <t>N</t>
        </is>
      </c>
      <c r="AS2213" s="104" t="n"/>
      <c r="AT2213" s="92">
        <f>IF(AND(P2213="52-wk high",T2213&gt;=Settings!$B$7),"Y","N")</f>
        <v/>
      </c>
      <c r="AU2213" s="91">
        <f>IF(AND(AD2213&gt;=Settings!$B$8,M2213&gt;0),"Y","N")</f>
        <v/>
      </c>
      <c r="AV2213" s="91">
        <f>IF(OR(AH2213&gt;Settings!$B$9,AI2213&gt;Settings!$B$9),"Y","N")</f>
        <v/>
      </c>
      <c r="AW2213" s="91">
        <f>IF(AJ2213&lt;&gt;"Y","n/a",IF(AND(M2213&gt;0,AK2213&gt;Settings!$B$10),"Y","N"))</f>
        <v/>
      </c>
      <c r="AX2213" s="91">
        <f>IF(AO2213&gt;=Settings!$B$11,"Y","N")</f>
        <v/>
      </c>
      <c r="AY2213" s="99">
        <f>(AT2213="Y")+(AU2213="Y")+(AV2213="Y")+(AW2213="Y")+(AX2213="Y")</f>
        <v/>
      </c>
      <c r="AZ2213" s="94">
        <f>IF(AY2213=0,"None",_xlfn.TEXTJOIN(", ",TRUE(),IF(AT2213="Y","Breakout",""),IF(AU2213="Y","Accumulation",""),IF(AV2213="Y","Institutional buying",""),IF(AW2213="Y","Long buildup",""),IF(AX2213="Y","Momentum leader","")))</f>
        <v/>
      </c>
      <c r="BA2213" s="94">
        <f>IF(BW2213="","","Passes "&amp;AY2213&amp;" of 5 buy-side scans"&amp;IF(G2213="Y","; RED FLAG: filter out using Red flag column",""))</f>
        <v/>
      </c>
      <c r="BB2213" s="91" t="inlineStr">
        <is>
          <t>None</t>
        </is>
      </c>
      <c r="BC2213" s="92" t="inlineStr">
        <is>
          <t>Y</t>
        </is>
      </c>
      <c r="BD2213" s="94" t="inlineStr">
        <is>
          <t>Few traders (&lt;100 unique PAN, 30 days)</t>
        </is>
      </c>
      <c r="BE2213" s="94" t="n"/>
      <c r="BF2213" s="92">
        <f>IF(R2213*100000&gt;=Settings!$B$5,"Y","N")</f>
        <v/>
      </c>
      <c r="BG2213" s="91">
        <f>IF(F2213&gt;Settings!$B$6,"Y","N")</f>
        <v/>
      </c>
      <c r="BH2213" s="97" t="n">
        <v>-36.62</v>
      </c>
      <c r="BI2213" s="96" t="n">
        <v>-1.6</v>
      </c>
      <c r="BJ2213" s="96" t="n">
        <v>-9.710000000000001</v>
      </c>
      <c r="BK2213" s="96" t="n">
        <v>-18.02</v>
      </c>
      <c r="BL2213" s="96" t="n">
        <v>-14.41</v>
      </c>
      <c r="BM2213" s="96" t="n">
        <v>-16.29</v>
      </c>
      <c r="BN2213" s="97" t="n">
        <v>-3.03</v>
      </c>
      <c r="BO2213" s="96" t="n">
        <v>-7.73</v>
      </c>
      <c r="BP2213" s="96" t="n">
        <v>-12.38</v>
      </c>
      <c r="BQ2213" s="96" t="n">
        <v>-16.29</v>
      </c>
      <c r="BR2213" s="91" t="inlineStr">
        <is>
          <t>Stacked down</t>
        </is>
      </c>
      <c r="BS2213" s="91" t="inlineStr">
        <is>
          <t>None</t>
        </is>
      </c>
      <c r="BT2213" s="96" t="n">
        <v>35.1</v>
      </c>
      <c r="BU2213" s="91" t="inlineStr">
        <is>
          <t>N</t>
        </is>
      </c>
      <c r="BV2213" s="99">
        <f>IF(OR(BF2213&lt;&gt;"Y",BG2213&lt;&gt;"Y"),"",(AND(ISNUMBER(BQ2213),BQ2213&gt;0))+(BR2213="Stacked up")+(AND(ISNUMBER(BH2213),BH2213&gt;=-Settings!$B$17))+(AND(ISNUMBER(BK2213),ISNUMBER(BM2213),BK2213&gt;0,BM2213&gt;0))+(AND(ISNUMBER(AQ2213),AQ2213&gt;=Settings!$B$18))+(AND(ISNUMBER(BT2213),BT2213&gt;=Settings!$B$19,BT2213&lt;=Settings!$B$20))+(AND(ISNUMBER(AS2213),AS2213&gt;0))+(AND(ISNUMBER(T2213),ISNUMBER(M2213),T2213&gt;=Settings!$B$21,M2213&gt;0))+(AND(ISNUMBER(AD2213),ISNUMBER(M2213),AD2213&gt;=Settings!$B$22,M2213&gt;0))+(AY2213&gt;=1))</f>
        <v/>
      </c>
      <c r="BW2213" s="91">
        <f>IF(OR(AY2213=0,BF2213&lt;&gt;"Y",BG2213&lt;&gt;"Y"),"",1+SUMPRODUCT(($A$6:$A$2604=A2213)*($AY$6:$AY$2604&gt;0)*($BF$6:$BF$2604="Y")*($BG$6:$BG$2604="Y")*(($AY$6:$AY$2604&gt;AY2213)+($AY$6:$AY$2604=AY2213)*($AD$6:$AD$2604&gt;AD2213))))</f>
        <v/>
      </c>
    </row>
    <row r="2214" ht="23.85" customHeight="1" s="55">
      <c r="A2214" s="90" t="n">
        <v>46296</v>
      </c>
      <c r="B2214" s="91" t="inlineStr">
        <is>
          <t>CENTEXT</t>
        </is>
      </c>
      <c r="C2214" s="91" t="inlineStr">
        <is>
          <t>INE281A01026</t>
        </is>
      </c>
      <c r="D2214" s="91" t="n"/>
      <c r="E2214" s="91" t="inlineStr">
        <is>
          <t>None</t>
        </is>
      </c>
      <c r="F2214" s="93" t="n">
        <v>145</v>
      </c>
      <c r="G2214" s="92" t="inlineStr">
        <is>
          <t>N</t>
        </is>
      </c>
      <c r="H2214" s="94" t="n"/>
      <c r="I2214" s="91" t="inlineStr">
        <is>
          <t>N</t>
        </is>
      </c>
      <c r="J2214" s="92">
        <f>IF(K2214="","N","Y")</f>
        <v/>
      </c>
      <c r="K2214" s="94">
        <f>_xlfn.TEXTJOIN("; ",TRUE,IF(P2214="52-wk low","52-wk low",""),IF(AND(AD2214&gt;=Settings!$B$12,M2214&lt;0),"Distribution",""),IF(AND(AJ2214="Y",M2214&lt;0,AK2214&lt;-Settings!$B$13),"Long unwinding",""),IF(AND(AJ2214="Y",M2214&lt;0,AK2214&gt;Settings!$B$13),"Short buildup",""))</f>
        <v/>
      </c>
      <c r="L2214" s="95" t="n">
        <v>18.18</v>
      </c>
      <c r="M2214" s="96" t="n">
        <v>-2.36</v>
      </c>
      <c r="N2214" s="93" t="n">
        <v>1821</v>
      </c>
      <c r="O2214" s="91" t="inlineStr">
        <is>
          <t>None</t>
        </is>
      </c>
      <c r="P2214" s="91" t="inlineStr">
        <is>
          <t>None</t>
        </is>
      </c>
      <c r="Q2214" s="97" t="n">
        <v>0.74</v>
      </c>
      <c r="R2214" s="96" t="n">
        <v>3.41</v>
      </c>
      <c r="S2214" s="96" t="n">
        <v>0.21</v>
      </c>
      <c r="T2214" s="96" t="n">
        <v>0.18</v>
      </c>
      <c r="U2214" s="96" t="n">
        <v>0.29</v>
      </c>
      <c r="V2214" s="103" t="n">
        <v>1.32</v>
      </c>
      <c r="W2214" s="102" t="n">
        <v>7</v>
      </c>
      <c r="X2214" s="93" t="n"/>
      <c r="Y2214" s="91" t="inlineStr">
        <is>
          <t>None</t>
        </is>
      </c>
      <c r="Z2214" s="99" t="n">
        <v>72.36</v>
      </c>
      <c r="AA2214" s="96" t="n">
        <v>1.06</v>
      </c>
      <c r="AB2214" s="96" t="n">
        <v>1.17</v>
      </c>
      <c r="AC2214" s="96" t="n">
        <v>0.24</v>
      </c>
      <c r="AD2214" s="96" t="n">
        <v>0.25</v>
      </c>
      <c r="AE2214" s="96" t="n">
        <v>0.4</v>
      </c>
      <c r="AF2214" s="103" t="n">
        <v>1.27</v>
      </c>
      <c r="AG2214" s="91" t="inlineStr">
        <is>
          <t>Normal</t>
        </is>
      </c>
      <c r="AH2214" s="100" t="n">
        <v>0</v>
      </c>
      <c r="AI2214" s="101" t="n">
        <v>0</v>
      </c>
      <c r="AJ2214" s="92" t="inlineStr">
        <is>
          <t>N</t>
        </is>
      </c>
      <c r="AK2214" s="96" t="n"/>
      <c r="AL2214" s="91" t="inlineStr">
        <is>
          <t>n/a</t>
        </is>
      </c>
      <c r="AM2214" s="93" t="n"/>
      <c r="AN2214" s="92" t="inlineStr">
        <is>
          <t>None</t>
        </is>
      </c>
      <c r="AO2214" s="102" t="n">
        <v>0</v>
      </c>
      <c r="AP2214" s="103" t="n">
        <v>0.7</v>
      </c>
      <c r="AQ2214" s="102" t="n">
        <v>38</v>
      </c>
      <c r="AR2214" s="91" t="inlineStr">
        <is>
          <t>N</t>
        </is>
      </c>
      <c r="AS2214" s="104" t="n"/>
      <c r="AT2214" s="92">
        <f>IF(AND(P2214="52-wk high",T2214&gt;=Settings!$B$7),"Y","N")</f>
        <v/>
      </c>
      <c r="AU2214" s="91">
        <f>IF(AND(AD2214&gt;=Settings!$B$8,M2214&gt;0),"Y","N")</f>
        <v/>
      </c>
      <c r="AV2214" s="91">
        <f>IF(OR(AH2214&gt;Settings!$B$9,AI2214&gt;Settings!$B$9),"Y","N")</f>
        <v/>
      </c>
      <c r="AW2214" s="91">
        <f>IF(AJ2214&lt;&gt;"Y","n/a",IF(AND(M2214&gt;0,AK2214&gt;Settings!$B$10),"Y","N"))</f>
        <v/>
      </c>
      <c r="AX2214" s="91">
        <f>IF(AO2214&gt;=Settings!$B$11,"Y","N")</f>
        <v/>
      </c>
      <c r="AY2214" s="99">
        <f>(AT2214="Y")+(AU2214="Y")+(AV2214="Y")+(AW2214="Y")+(AX2214="Y")</f>
        <v/>
      </c>
      <c r="AZ2214" s="94">
        <f>IF(AY2214=0,"None",_xlfn.TEXTJOIN(", ",TRUE(),IF(AT2214="Y","Breakout",""),IF(AU2214="Y","Accumulation",""),IF(AV2214="Y","Institutional buying",""),IF(AW2214="Y","Long buildup",""),IF(AX2214="Y","Momentum leader","")))</f>
        <v/>
      </c>
      <c r="BA2214" s="94">
        <f>IF(BW2214="","","Passes "&amp;AY2214&amp;" of 5 buy-side scans"&amp;IF(G2214="Y","; RED FLAG: filter out using Red flag column",""))</f>
        <v/>
      </c>
      <c r="BB2214" s="91" t="inlineStr">
        <is>
          <t>None</t>
        </is>
      </c>
      <c r="BC2214" s="92" t="inlineStr">
        <is>
          <t>N</t>
        </is>
      </c>
      <c r="BD2214" s="94" t="n"/>
      <c r="BE2214" s="94" t="n"/>
      <c r="BF2214" s="92">
        <f>IF(R2214*100000&gt;=Settings!$B$5,"Y","N")</f>
        <v/>
      </c>
      <c r="BG2214" s="91">
        <f>IF(F2214&gt;Settings!$B$6,"Y","N")</f>
        <v/>
      </c>
      <c r="BH2214" s="97" t="n">
        <v>-42.45</v>
      </c>
      <c r="BI2214" s="96" t="n">
        <v>-3.4</v>
      </c>
      <c r="BJ2214" s="96" t="n">
        <v>-18.4</v>
      </c>
      <c r="BK2214" s="96" t="n">
        <v>-5.21</v>
      </c>
      <c r="BL2214" s="96" t="n">
        <v>-0.44</v>
      </c>
      <c r="BM2214" s="96" t="n">
        <v>-24.69</v>
      </c>
      <c r="BN2214" s="97" t="n">
        <v>-6.81</v>
      </c>
      <c r="BO2214" s="96" t="n">
        <v>-9.92</v>
      </c>
      <c r="BP2214" s="96" t="n">
        <v>-10.88</v>
      </c>
      <c r="BQ2214" s="96" t="n">
        <v>-13.95</v>
      </c>
      <c r="BR2214" s="91" t="inlineStr">
        <is>
          <t>Stacked down</t>
        </is>
      </c>
      <c r="BS2214" s="91" t="inlineStr">
        <is>
          <t>None</t>
        </is>
      </c>
      <c r="BT2214" s="96" t="n">
        <v>33</v>
      </c>
      <c r="BU2214" s="91" t="inlineStr">
        <is>
          <t>N</t>
        </is>
      </c>
      <c r="BV2214" s="99">
        <f>IF(OR(BF2214&lt;&gt;"Y",BG2214&lt;&gt;"Y"),"",(AND(ISNUMBER(BQ2214),BQ2214&gt;0))+(BR2214="Stacked up")+(AND(ISNUMBER(BH2214),BH2214&gt;=-Settings!$B$17))+(AND(ISNUMBER(BK2214),ISNUMBER(BM2214),BK2214&gt;0,BM2214&gt;0))+(AND(ISNUMBER(AQ2214),AQ2214&gt;=Settings!$B$18))+(AND(ISNUMBER(BT2214),BT2214&gt;=Settings!$B$19,BT2214&lt;=Settings!$B$20))+(AND(ISNUMBER(AS2214),AS2214&gt;0))+(AND(ISNUMBER(T2214),ISNUMBER(M2214),T2214&gt;=Settings!$B$21,M2214&gt;0))+(AND(ISNUMBER(AD2214),ISNUMBER(M2214),AD2214&gt;=Settings!$B$22,M2214&gt;0))+(AY2214&gt;=1))</f>
        <v/>
      </c>
      <c r="BW2214" s="91">
        <f>IF(OR(AY2214=0,BF2214&lt;&gt;"Y",BG2214&lt;&gt;"Y"),"",1+SUMPRODUCT(($A$6:$A$2604=A2214)*($AY$6:$AY$2604&gt;0)*($BF$6:$BF$2604="Y")*($BG$6:$BG$2604="Y")*(($AY$6:$AY$2604&gt;AY2214)+($AY$6:$AY$2604=AY2214)*($AD$6:$AD$2604&gt;AD2214))))</f>
        <v/>
      </c>
    </row>
    <row r="2215" ht="23.85" customHeight="1" s="55">
      <c r="A2215" s="90" t="n">
        <v>46296</v>
      </c>
      <c r="B2215" s="91" t="inlineStr">
        <is>
          <t>RELIABLE</t>
        </is>
      </c>
      <c r="C2215" s="91" t="inlineStr">
        <is>
          <t>INE375Y01018</t>
        </is>
      </c>
      <c r="D2215" s="91" t="n"/>
      <c r="E2215" s="91" t="inlineStr">
        <is>
          <t>None</t>
        </is>
      </c>
      <c r="F2215" s="93" t="n">
        <v>145</v>
      </c>
      <c r="G2215" s="92" t="inlineStr">
        <is>
          <t>N</t>
        </is>
      </c>
      <c r="H2215" s="94" t="n"/>
      <c r="I2215" s="91" t="inlineStr">
        <is>
          <t>N</t>
        </is>
      </c>
      <c r="J2215" s="92">
        <f>IF(K2215="","N","Y")</f>
        <v/>
      </c>
      <c r="K2215" s="94">
        <f>_xlfn.TEXTJOIN("; ",TRUE,IF(P2215="52-wk low","52-wk low",""),IF(AND(AD2215&gt;=Settings!$B$12,M2215&lt;0),"Distribution",""),IF(AND(AJ2215="Y",M2215&lt;0,AK2215&lt;-Settings!$B$13),"Long unwinding",""),IF(AND(AJ2215="Y",M2215&lt;0,AK2215&gt;Settings!$B$13),"Short buildup",""))</f>
        <v/>
      </c>
      <c r="L2215" s="95" t="n">
        <v>140.73</v>
      </c>
      <c r="M2215" s="96" t="n">
        <v>-2.46</v>
      </c>
      <c r="N2215" s="93" t="n">
        <v>1872</v>
      </c>
      <c r="O2215" s="91" t="inlineStr">
        <is>
          <t>None</t>
        </is>
      </c>
      <c r="P2215" s="91" t="inlineStr">
        <is>
          <t>None</t>
        </is>
      </c>
      <c r="Q2215" s="97" t="n">
        <v>0.13</v>
      </c>
      <c r="R2215" s="96" t="n">
        <v>0.31</v>
      </c>
      <c r="S2215" s="96" t="n">
        <v>0.4</v>
      </c>
      <c r="T2215" s="96" t="n">
        <v>0.3</v>
      </c>
      <c r="U2215" s="96" t="n">
        <v>0.29</v>
      </c>
      <c r="V2215" s="103" t="n">
        <v>0.6899999999999999</v>
      </c>
      <c r="W2215" s="102" t="n">
        <v>4</v>
      </c>
      <c r="X2215" s="93" t="n"/>
      <c r="Y2215" s="91" t="inlineStr">
        <is>
          <t>None</t>
        </is>
      </c>
      <c r="Z2215" s="99" t="n">
        <v>82.13</v>
      </c>
      <c r="AA2215" s="96" t="n">
        <v>1.41</v>
      </c>
      <c r="AB2215" s="96" t="n">
        <v>1.68</v>
      </c>
      <c r="AC2215" s="96" t="n">
        <v>0.57</v>
      </c>
      <c r="AD2215" s="96" t="n">
        <v>0.61</v>
      </c>
      <c r="AE2215" s="96" t="n">
        <v>0.54</v>
      </c>
      <c r="AF2215" s="103" t="n">
        <v>1.32</v>
      </c>
      <c r="AG2215" s="91" t="inlineStr">
        <is>
          <t>Normal</t>
        </is>
      </c>
      <c r="AH2215" s="100" t="n">
        <v>0</v>
      </c>
      <c r="AI2215" s="101" t="n">
        <v>0</v>
      </c>
      <c r="AJ2215" s="92" t="inlineStr">
        <is>
          <t>N</t>
        </is>
      </c>
      <c r="AK2215" s="96" t="n"/>
      <c r="AL2215" s="91" t="inlineStr">
        <is>
          <t>n/a</t>
        </is>
      </c>
      <c r="AM2215" s="93" t="n"/>
      <c r="AN2215" s="92" t="inlineStr">
        <is>
          <t>None</t>
        </is>
      </c>
      <c r="AO2215" s="102" t="n">
        <v>0</v>
      </c>
      <c r="AP2215" s="103" t="n">
        <v>1.15</v>
      </c>
      <c r="AQ2215" s="102" t="n">
        <v>68</v>
      </c>
      <c r="AR2215" s="91" t="inlineStr">
        <is>
          <t>N</t>
        </is>
      </c>
      <c r="AS2215" s="104" t="n"/>
      <c r="AT2215" s="92">
        <f>IF(AND(P2215="52-wk high",T2215&gt;=Settings!$B$7),"Y","N")</f>
        <v/>
      </c>
      <c r="AU2215" s="91">
        <f>IF(AND(AD2215&gt;=Settings!$B$8,M2215&gt;0),"Y","N")</f>
        <v/>
      </c>
      <c r="AV2215" s="91">
        <f>IF(OR(AH2215&gt;Settings!$B$9,AI2215&gt;Settings!$B$9),"Y","N")</f>
        <v/>
      </c>
      <c r="AW2215" s="91">
        <f>IF(AJ2215&lt;&gt;"Y","n/a",IF(AND(M2215&gt;0,AK2215&gt;Settings!$B$10),"Y","N"))</f>
        <v/>
      </c>
      <c r="AX2215" s="91">
        <f>IF(AO2215&gt;=Settings!$B$11,"Y","N")</f>
        <v/>
      </c>
      <c r="AY2215" s="99">
        <f>(AT2215="Y")+(AU2215="Y")+(AV2215="Y")+(AW2215="Y")+(AX2215="Y")</f>
        <v/>
      </c>
      <c r="AZ2215" s="94">
        <f>IF(AY2215=0,"None",_xlfn.TEXTJOIN(", ",TRUE(),IF(AT2215="Y","Breakout",""),IF(AU2215="Y","Accumulation",""),IF(AV2215="Y","Institutional buying",""),IF(AW2215="Y","Long buildup",""),IF(AX2215="Y","Momentum leader","")))</f>
        <v/>
      </c>
      <c r="BA2215" s="94">
        <f>IF(BW2215="","","Passes "&amp;AY2215&amp;" of 5 buy-side scans"&amp;IF(G2215="Y","; RED FLAG: filter out using Red flag column",""))</f>
        <v/>
      </c>
      <c r="BB2215" s="91" t="inlineStr">
        <is>
          <t>None</t>
        </is>
      </c>
      <c r="BC2215" s="92" t="inlineStr">
        <is>
          <t>Y</t>
        </is>
      </c>
      <c r="BD2215" s="94" t="inlineStr">
        <is>
          <t>Few traders (&lt;100 unique PAN, 30 days)</t>
        </is>
      </c>
      <c r="BE2215" s="94" t="n"/>
      <c r="BF2215" s="92">
        <f>IF(R2215*100000&gt;=Settings!$B$5,"Y","N")</f>
        <v/>
      </c>
      <c r="BG2215" s="91">
        <f>IF(F2215&gt;Settings!$B$6,"Y","N")</f>
        <v/>
      </c>
      <c r="BH2215" s="97" t="n">
        <v>-19.58</v>
      </c>
      <c r="BI2215" s="96" t="n">
        <v>-4.88</v>
      </c>
      <c r="BJ2215" s="96" t="n">
        <v>3.49</v>
      </c>
      <c r="BK2215" s="96" t="n">
        <v>-1.91</v>
      </c>
      <c r="BL2215" s="96" t="n">
        <v>17.31</v>
      </c>
      <c r="BM2215" s="96" t="n">
        <v>17.24</v>
      </c>
      <c r="BN2215" s="97" t="n">
        <v>-0.85</v>
      </c>
      <c r="BO2215" s="96" t="n">
        <v>-0.5</v>
      </c>
      <c r="BP2215" s="96" t="n">
        <v>-0.07000000000000001</v>
      </c>
      <c r="BQ2215" s="96" t="n">
        <v>1.2</v>
      </c>
      <c r="BR2215" s="91" t="inlineStr">
        <is>
          <t>Mixed</t>
        </is>
      </c>
      <c r="BS2215" s="91" t="inlineStr">
        <is>
          <t>None</t>
        </is>
      </c>
      <c r="BT2215" s="96" t="n">
        <v>45.4</v>
      </c>
      <c r="BU2215" s="91" t="inlineStr">
        <is>
          <t>N</t>
        </is>
      </c>
      <c r="BV2215" s="99">
        <f>IF(OR(BF2215&lt;&gt;"Y",BG2215&lt;&gt;"Y"),"",(AND(ISNUMBER(BQ2215),BQ2215&gt;0))+(BR2215="Stacked up")+(AND(ISNUMBER(BH2215),BH2215&gt;=-Settings!$B$17))+(AND(ISNUMBER(BK2215),ISNUMBER(BM2215),BK2215&gt;0,BM2215&gt;0))+(AND(ISNUMBER(AQ2215),AQ2215&gt;=Settings!$B$18))+(AND(ISNUMBER(BT2215),BT2215&gt;=Settings!$B$19,BT2215&lt;=Settings!$B$20))+(AND(ISNUMBER(AS2215),AS2215&gt;0))+(AND(ISNUMBER(T2215),ISNUMBER(M2215),T2215&gt;=Settings!$B$21,M2215&gt;0))+(AND(ISNUMBER(AD2215),ISNUMBER(M2215),AD2215&gt;=Settings!$B$22,M2215&gt;0))+(AY2215&gt;=1))</f>
        <v/>
      </c>
      <c r="BW2215" s="91">
        <f>IF(OR(AY2215=0,BF2215&lt;&gt;"Y",BG2215&lt;&gt;"Y"),"",1+SUMPRODUCT(($A$6:$A$2604=A2215)*($AY$6:$AY$2604&gt;0)*($BF$6:$BF$2604="Y")*($BG$6:$BG$2604="Y")*(($AY$6:$AY$2604&gt;AY2215)+($AY$6:$AY$2604=AY2215)*($AD$6:$AD$2604&gt;AD2215))))</f>
        <v/>
      </c>
    </row>
    <row r="2216" ht="23.85" customHeight="1" s="55">
      <c r="A2216" s="90" t="n">
        <v>46296</v>
      </c>
      <c r="B2216" s="91" t="inlineStr">
        <is>
          <t>SECMARK</t>
        </is>
      </c>
      <c r="C2216" s="91" t="inlineStr">
        <is>
          <t>INE0BTM01013</t>
        </is>
      </c>
      <c r="D2216" s="91" t="n"/>
      <c r="E2216" s="91" t="inlineStr">
        <is>
          <t>None</t>
        </is>
      </c>
      <c r="F2216" s="93" t="n">
        <v>144</v>
      </c>
      <c r="G2216" s="92" t="inlineStr">
        <is>
          <t>Y</t>
        </is>
      </c>
      <c r="H2216" s="94" t="inlineStr">
        <is>
          <t>Long-term ASM Stage 1</t>
        </is>
      </c>
      <c r="I2216" s="91" t="inlineStr">
        <is>
          <t>N</t>
        </is>
      </c>
      <c r="J2216" s="92">
        <f>IF(K2216="","N","Y")</f>
        <v/>
      </c>
      <c r="K2216" s="94">
        <f>_xlfn.TEXTJOIN("; ",TRUE,IF(P2216="52-wk low","52-wk low",""),IF(AND(AD2216&gt;=Settings!$B$12,M2216&lt;0),"Distribution",""),IF(AND(AJ2216="Y",M2216&lt;0,AK2216&lt;-Settings!$B$13),"Long unwinding",""),IF(AND(AJ2216="Y",M2216&lt;0,AK2216&gt;Settings!$B$13),"Short buildup",""))</f>
        <v/>
      </c>
      <c r="L2216" s="95" t="n">
        <v>137.48</v>
      </c>
      <c r="M2216" s="96" t="n">
        <v>-1.8</v>
      </c>
      <c r="N2216" s="93" t="n">
        <v>1529</v>
      </c>
      <c r="O2216" s="91" t="inlineStr">
        <is>
          <t>None</t>
        </is>
      </c>
      <c r="P2216" s="91" t="inlineStr">
        <is>
          <t>None</t>
        </is>
      </c>
      <c r="Q2216" s="97" t="n">
        <v>0.01</v>
      </c>
      <c r="R2216" s="96" t="n">
        <v>0.03</v>
      </c>
      <c r="S2216" s="96" t="n">
        <v>0.36</v>
      </c>
      <c r="T2216" s="96" t="n">
        <v>0.19</v>
      </c>
      <c r="U2216" s="96" t="n">
        <v>0.3</v>
      </c>
      <c r="V2216" s="103" t="n">
        <v>0.78</v>
      </c>
      <c r="W2216" s="102" t="n">
        <v>1</v>
      </c>
      <c r="X2216" s="93" t="n"/>
      <c r="Y2216" s="91" t="inlineStr">
        <is>
          <t>None</t>
        </is>
      </c>
      <c r="Z2216" s="99" t="n">
        <v>65.56999999999999</v>
      </c>
      <c r="AA2216" s="96" t="n">
        <v>0.97</v>
      </c>
      <c r="AB2216" s="96" t="n">
        <v>0.93</v>
      </c>
      <c r="AC2216" s="96" t="n">
        <v>0.45</v>
      </c>
      <c r="AD2216" s="96" t="n">
        <v>0.26</v>
      </c>
      <c r="AE2216" s="96" t="n"/>
      <c r="AF2216" s="103" t="n">
        <v>0.99</v>
      </c>
      <c r="AG2216" s="91" t="inlineStr">
        <is>
          <t>Normal</t>
        </is>
      </c>
      <c r="AH2216" s="100" t="n">
        <v>0</v>
      </c>
      <c r="AI2216" s="101" t="n">
        <v>0</v>
      </c>
      <c r="AJ2216" s="92" t="inlineStr">
        <is>
          <t>N</t>
        </is>
      </c>
      <c r="AK2216" s="96" t="n"/>
      <c r="AL2216" s="91" t="inlineStr">
        <is>
          <t>n/a</t>
        </is>
      </c>
      <c r="AM2216" s="93" t="n"/>
      <c r="AN2216" s="92" t="inlineStr">
        <is>
          <t>None</t>
        </is>
      </c>
      <c r="AO2216" s="102" t="n">
        <v>0</v>
      </c>
      <c r="AP2216" s="103" t="n">
        <v>1.16</v>
      </c>
      <c r="AQ2216" s="102" t="n">
        <v>68</v>
      </c>
      <c r="AR2216" s="91" t="inlineStr">
        <is>
          <t>N</t>
        </is>
      </c>
      <c r="AS2216" s="104" t="n"/>
      <c r="AT2216" s="92">
        <f>IF(AND(P2216="52-wk high",T2216&gt;=Settings!$B$7),"Y","N")</f>
        <v/>
      </c>
      <c r="AU2216" s="91">
        <f>IF(AND(AD2216&gt;=Settings!$B$8,M2216&gt;0),"Y","N")</f>
        <v/>
      </c>
      <c r="AV2216" s="91">
        <f>IF(OR(AH2216&gt;Settings!$B$9,AI2216&gt;Settings!$B$9),"Y","N")</f>
        <v/>
      </c>
      <c r="AW2216" s="91">
        <f>IF(AJ2216&lt;&gt;"Y","n/a",IF(AND(M2216&gt;0,AK2216&gt;Settings!$B$10),"Y","N"))</f>
        <v/>
      </c>
      <c r="AX2216" s="91">
        <f>IF(AO2216&gt;=Settings!$B$11,"Y","N")</f>
        <v/>
      </c>
      <c r="AY2216" s="99">
        <f>(AT2216="Y")+(AU2216="Y")+(AV2216="Y")+(AW2216="Y")+(AX2216="Y")</f>
        <v/>
      </c>
      <c r="AZ2216" s="94">
        <f>IF(AY2216=0,"None",_xlfn.TEXTJOIN(", ",TRUE(),IF(AT2216="Y","Breakout",""),IF(AU2216="Y","Accumulation",""),IF(AV2216="Y","Institutional buying",""),IF(AW2216="Y","Long buildup",""),IF(AX2216="Y","Momentum leader","")))</f>
        <v/>
      </c>
      <c r="BA2216" s="94">
        <f>IF(BW2216="","","Passes "&amp;AY2216&amp;" of 5 buy-side scans"&amp;IF(G2216="Y","; RED FLAG: filter out using Red flag column",""))</f>
        <v/>
      </c>
      <c r="BB2216" s="91" t="inlineStr">
        <is>
          <t>None</t>
        </is>
      </c>
      <c r="BC2216" s="92" t="inlineStr">
        <is>
          <t>Y</t>
        </is>
      </c>
      <c r="BD2216" s="94" t="inlineStr">
        <is>
          <t>Few traders (&lt;100 unique PAN, 30 days)</t>
        </is>
      </c>
      <c r="BE2216" s="94" t="n"/>
      <c r="BF2216" s="92">
        <f>IF(R2216*100000&gt;=Settings!$B$5,"Y","N")</f>
        <v/>
      </c>
      <c r="BG2216" s="91">
        <f>IF(F2216&gt;Settings!$B$6,"Y","N")</f>
        <v/>
      </c>
      <c r="BH2216" s="97" t="n">
        <v>-23.41</v>
      </c>
      <c r="BI2216" s="96" t="n">
        <v>-3.52</v>
      </c>
      <c r="BJ2216" s="96" t="n">
        <v>-7.43</v>
      </c>
      <c r="BK2216" s="96" t="n">
        <v>13.58</v>
      </c>
      <c r="BL2216" s="96" t="n">
        <v>30.4</v>
      </c>
      <c r="BM2216" s="96" t="n">
        <v>17.5</v>
      </c>
      <c r="BN2216" s="97" t="n">
        <v>-1.82</v>
      </c>
      <c r="BO2216" s="96" t="n">
        <v>1.01</v>
      </c>
      <c r="BP2216" s="96" t="n">
        <v>4.7</v>
      </c>
      <c r="BQ2216" s="96" t="n">
        <v>8.58</v>
      </c>
      <c r="BR2216" s="91" t="inlineStr">
        <is>
          <t>Mixed</t>
        </is>
      </c>
      <c r="BS2216" s="91" t="inlineStr">
        <is>
          <t>None</t>
        </is>
      </c>
      <c r="BT2216" s="96" t="n">
        <v>45.2</v>
      </c>
      <c r="BU2216" s="91" t="inlineStr">
        <is>
          <t>N</t>
        </is>
      </c>
      <c r="BV2216" s="99">
        <f>IF(OR(BF2216&lt;&gt;"Y",BG2216&lt;&gt;"Y"),"",(AND(ISNUMBER(BQ2216),BQ2216&gt;0))+(BR2216="Stacked up")+(AND(ISNUMBER(BH2216),BH2216&gt;=-Settings!$B$17))+(AND(ISNUMBER(BK2216),ISNUMBER(BM2216),BK2216&gt;0,BM2216&gt;0))+(AND(ISNUMBER(AQ2216),AQ2216&gt;=Settings!$B$18))+(AND(ISNUMBER(BT2216),BT2216&gt;=Settings!$B$19,BT2216&lt;=Settings!$B$20))+(AND(ISNUMBER(AS2216),AS2216&gt;0))+(AND(ISNUMBER(T2216),ISNUMBER(M2216),T2216&gt;=Settings!$B$21,M2216&gt;0))+(AND(ISNUMBER(AD2216),ISNUMBER(M2216),AD2216&gt;=Settings!$B$22,M2216&gt;0))+(AY2216&gt;=1))</f>
        <v/>
      </c>
      <c r="BW2216" s="91">
        <f>IF(OR(AY2216=0,BF2216&lt;&gt;"Y",BG2216&lt;&gt;"Y"),"",1+SUMPRODUCT(($A$6:$A$2604=A2216)*($AY$6:$AY$2604&gt;0)*($BF$6:$BF$2604="Y")*($BG$6:$BG$2604="Y")*(($AY$6:$AY$2604&gt;AY2216)+($AY$6:$AY$2604=AY2216)*($AD$6:$AD$2604&gt;AD2216))))</f>
        <v/>
      </c>
    </row>
    <row r="2217" ht="23.85" customHeight="1" s="55">
      <c r="A2217" s="90" t="n">
        <v>46296</v>
      </c>
      <c r="B2217" s="91" t="inlineStr">
        <is>
          <t>TARMAT</t>
        </is>
      </c>
      <c r="C2217" s="91" t="inlineStr">
        <is>
          <t>INE924H01018</t>
        </is>
      </c>
      <c r="D2217" s="91" t="n"/>
      <c r="E2217" s="91" t="inlineStr">
        <is>
          <t>None</t>
        </is>
      </c>
      <c r="F2217" s="93" t="n">
        <v>143</v>
      </c>
      <c r="G2217" s="92" t="inlineStr">
        <is>
          <t>N</t>
        </is>
      </c>
      <c r="H2217" s="94" t="n"/>
      <c r="I2217" s="91" t="inlineStr">
        <is>
          <t>N</t>
        </is>
      </c>
      <c r="J2217" s="92">
        <f>IF(K2217="","N","Y")</f>
        <v/>
      </c>
      <c r="K2217" s="94">
        <f>_xlfn.TEXTJOIN("; ",TRUE,IF(P2217="52-wk low","52-wk low",""),IF(AND(AD2217&gt;=Settings!$B$12,M2217&lt;0),"Distribution",""),IF(AND(AJ2217="Y",M2217&lt;0,AK2217&lt;-Settings!$B$13),"Long unwinding",""),IF(AND(AJ2217="Y",M2217&lt;0,AK2217&gt;Settings!$B$13),"Short buildup",""))</f>
        <v/>
      </c>
      <c r="L2217" s="95" t="n">
        <v>57.23</v>
      </c>
      <c r="M2217" s="96" t="n">
        <v>-3.65</v>
      </c>
      <c r="N2217" s="93" t="n">
        <v>2265</v>
      </c>
      <c r="O2217" s="91" t="inlineStr">
        <is>
          <t>None</t>
        </is>
      </c>
      <c r="P2217" s="91" t="inlineStr">
        <is>
          <t>None</t>
        </is>
      </c>
      <c r="Q2217" s="97" t="n">
        <v>0.43</v>
      </c>
      <c r="R2217" s="96" t="n">
        <v>0.48</v>
      </c>
      <c r="S2217" s="96" t="n">
        <v>0.86</v>
      </c>
      <c r="T2217" s="96" t="n">
        <v>0.64</v>
      </c>
      <c r="U2217" s="96" t="n">
        <v>1.15</v>
      </c>
      <c r="V2217" s="103" t="n">
        <v>1.27</v>
      </c>
      <c r="W2217" s="102" t="n">
        <v>1</v>
      </c>
      <c r="X2217" s="93" t="n"/>
      <c r="Y2217" s="91" t="inlineStr">
        <is>
          <t>None</t>
        </is>
      </c>
      <c r="Z2217" s="99" t="n">
        <v>44.38</v>
      </c>
      <c r="AA2217" s="96" t="n">
        <v>0.8100000000000001</v>
      </c>
      <c r="AB2217" s="96" t="n">
        <v>0.7</v>
      </c>
      <c r="AC2217" s="96" t="n">
        <v>0.72</v>
      </c>
      <c r="AD2217" s="96" t="n">
        <v>0.57</v>
      </c>
      <c r="AE2217" s="96" t="n"/>
      <c r="AF2217" s="103" t="n">
        <v>0.98</v>
      </c>
      <c r="AG2217" s="91" t="inlineStr">
        <is>
          <t>Normal</t>
        </is>
      </c>
      <c r="AH2217" s="100" t="n">
        <v>0</v>
      </c>
      <c r="AI2217" s="101" t="n">
        <v>0</v>
      </c>
      <c r="AJ2217" s="92" t="inlineStr">
        <is>
          <t>N</t>
        </is>
      </c>
      <c r="AK2217" s="96" t="n"/>
      <c r="AL2217" s="91" t="inlineStr">
        <is>
          <t>n/a</t>
        </is>
      </c>
      <c r="AM2217" s="93" t="n"/>
      <c r="AN2217" s="92" t="inlineStr">
        <is>
          <t>None</t>
        </is>
      </c>
      <c r="AO2217" s="102" t="n">
        <v>0</v>
      </c>
      <c r="AP2217" s="103" t="n">
        <v>0.96</v>
      </c>
      <c r="AQ2217" s="102" t="n">
        <v>60</v>
      </c>
      <c r="AR2217" s="91" t="inlineStr">
        <is>
          <t>N</t>
        </is>
      </c>
      <c r="AS2217" s="104" t="n"/>
      <c r="AT2217" s="92">
        <f>IF(AND(P2217="52-wk high",T2217&gt;=Settings!$B$7),"Y","N")</f>
        <v/>
      </c>
      <c r="AU2217" s="91">
        <f>IF(AND(AD2217&gt;=Settings!$B$8,M2217&gt;0),"Y","N")</f>
        <v/>
      </c>
      <c r="AV2217" s="91">
        <f>IF(OR(AH2217&gt;Settings!$B$9,AI2217&gt;Settings!$B$9),"Y","N")</f>
        <v/>
      </c>
      <c r="AW2217" s="91">
        <f>IF(AJ2217&lt;&gt;"Y","n/a",IF(AND(M2217&gt;0,AK2217&gt;Settings!$B$10),"Y","N"))</f>
        <v/>
      </c>
      <c r="AX2217" s="91">
        <f>IF(AO2217&gt;=Settings!$B$11,"Y","N")</f>
        <v/>
      </c>
      <c r="AY2217" s="99">
        <f>(AT2217="Y")+(AU2217="Y")+(AV2217="Y")+(AW2217="Y")+(AX2217="Y")</f>
        <v/>
      </c>
      <c r="AZ2217" s="94">
        <f>IF(AY2217=0,"None",_xlfn.TEXTJOIN(", ",TRUE(),IF(AT2217="Y","Breakout",""),IF(AU2217="Y","Accumulation",""),IF(AV2217="Y","Institutional buying",""),IF(AW2217="Y","Long buildup",""),IF(AX2217="Y","Momentum leader","")))</f>
        <v/>
      </c>
      <c r="BA2217" s="94">
        <f>IF(BW2217="","","Passes "&amp;AY2217&amp;" of 5 buy-side scans"&amp;IF(G2217="Y","; RED FLAG: filter out using Red flag column",""))</f>
        <v/>
      </c>
      <c r="BB2217" s="91" t="inlineStr">
        <is>
          <t>None</t>
        </is>
      </c>
      <c r="BC2217" s="92" t="inlineStr">
        <is>
          <t>N</t>
        </is>
      </c>
      <c r="BD2217" s="94" t="n"/>
      <c r="BE2217" s="94" t="n"/>
      <c r="BF2217" s="92">
        <f>IF(R2217*100000&gt;=Settings!$B$5,"Y","N")</f>
        <v/>
      </c>
      <c r="BG2217" s="91">
        <f>IF(F2217&gt;Settings!$B$6,"Y","N")</f>
        <v/>
      </c>
      <c r="BH2217" s="97" t="n">
        <v>-22.56</v>
      </c>
      <c r="BI2217" s="96" t="n">
        <v>5.88</v>
      </c>
      <c r="BJ2217" s="96" t="n">
        <v>-2.87</v>
      </c>
      <c r="BK2217" s="96" t="n">
        <v>15.2</v>
      </c>
      <c r="BL2217" s="96" t="n">
        <v>8.23</v>
      </c>
      <c r="BM2217" s="96" t="n">
        <v>10.85</v>
      </c>
      <c r="BN2217" s="97" t="n">
        <v>0.08</v>
      </c>
      <c r="BO2217" s="96" t="n">
        <v>2.13</v>
      </c>
      <c r="BP2217" s="96" t="n">
        <v>4.63</v>
      </c>
      <c r="BQ2217" s="96" t="n">
        <v>6.54</v>
      </c>
      <c r="BR2217" s="91" t="inlineStr">
        <is>
          <t>Stacked up</t>
        </is>
      </c>
      <c r="BS2217" s="91" t="inlineStr">
        <is>
          <t>None</t>
        </is>
      </c>
      <c r="BT2217" s="96" t="n">
        <v>50.2</v>
      </c>
      <c r="BU2217" s="91" t="inlineStr">
        <is>
          <t>N</t>
        </is>
      </c>
      <c r="BV2217" s="99">
        <f>IF(OR(BF2217&lt;&gt;"Y",BG2217&lt;&gt;"Y"),"",(AND(ISNUMBER(BQ2217),BQ2217&gt;0))+(BR2217="Stacked up")+(AND(ISNUMBER(BH2217),BH2217&gt;=-Settings!$B$17))+(AND(ISNUMBER(BK2217),ISNUMBER(BM2217),BK2217&gt;0,BM2217&gt;0))+(AND(ISNUMBER(AQ2217),AQ2217&gt;=Settings!$B$18))+(AND(ISNUMBER(BT2217),BT2217&gt;=Settings!$B$19,BT2217&lt;=Settings!$B$20))+(AND(ISNUMBER(AS2217),AS2217&gt;0))+(AND(ISNUMBER(T2217),ISNUMBER(M2217),T2217&gt;=Settings!$B$21,M2217&gt;0))+(AND(ISNUMBER(AD2217),ISNUMBER(M2217),AD2217&gt;=Settings!$B$22,M2217&gt;0))+(AY2217&gt;=1))</f>
        <v/>
      </c>
      <c r="BW2217" s="91">
        <f>IF(OR(AY2217=0,BF2217&lt;&gt;"Y",BG2217&lt;&gt;"Y"),"",1+SUMPRODUCT(($A$6:$A$2604=A2217)*($AY$6:$AY$2604&gt;0)*($BF$6:$BF$2604="Y")*($BG$6:$BG$2604="Y")*(($AY$6:$AY$2604&gt;AY2217)+($AY$6:$AY$2604=AY2217)*($AD$6:$AD$2604&gt;AD2217))))</f>
        <v/>
      </c>
    </row>
    <row r="2218" ht="23.85" customHeight="1" s="55">
      <c r="A2218" s="90" t="n">
        <v>46296</v>
      </c>
      <c r="B2218" s="91" t="inlineStr">
        <is>
          <t>GVPTECH</t>
        </is>
      </c>
      <c r="C2218" s="91" t="inlineStr">
        <is>
          <t>INE382T01030</t>
        </is>
      </c>
      <c r="D2218" s="91" t="n"/>
      <c r="E2218" s="91" t="inlineStr">
        <is>
          <t>None</t>
        </is>
      </c>
      <c r="F2218" s="93" t="n">
        <v>142</v>
      </c>
      <c r="G2218" s="92" t="inlineStr">
        <is>
          <t>Y</t>
        </is>
      </c>
      <c r="H2218" s="94" t="inlineStr">
        <is>
          <t>T2T (BE series)</t>
        </is>
      </c>
      <c r="I2218" s="91" t="inlineStr">
        <is>
          <t>Y</t>
        </is>
      </c>
      <c r="J2218" s="92">
        <f>IF(K2218="","N","Y")</f>
        <v/>
      </c>
      <c r="K2218" s="94">
        <f>_xlfn.TEXTJOIN("; ",TRUE,IF(P2218="52-wk low","52-wk low",""),IF(AND(AD2218&gt;=Settings!$B$12,M2218&lt;0),"Distribution",""),IF(AND(AJ2218="Y",M2218&lt;0,AK2218&lt;-Settings!$B$13),"Long unwinding",""),IF(AND(AJ2218="Y",M2218&lt;0,AK2218&gt;Settings!$B$13),"Short buildup",""))</f>
        <v/>
      </c>
      <c r="L2218" s="95" t="n">
        <v>7.75</v>
      </c>
      <c r="M2218" s="96" t="n">
        <v>-2.52</v>
      </c>
      <c r="N2218" s="93" t="n">
        <v>1899</v>
      </c>
      <c r="O2218" s="91" t="inlineStr">
        <is>
          <t>None</t>
        </is>
      </c>
      <c r="P2218" s="91" t="inlineStr">
        <is>
          <t>None</t>
        </is>
      </c>
      <c r="Q2218" s="97" t="n">
        <v>0.21</v>
      </c>
      <c r="R2218" s="96" t="n">
        <v>0.57</v>
      </c>
      <c r="S2218" s="96" t="n">
        <v>0.3</v>
      </c>
      <c r="T2218" s="96" t="n">
        <v>0.19</v>
      </c>
      <c r="U2218" s="96" t="n">
        <v>0.24</v>
      </c>
      <c r="V2218" s="103" t="n">
        <v>0.68</v>
      </c>
      <c r="W2218" s="102" t="n">
        <v>0</v>
      </c>
      <c r="X2218" s="93" t="n"/>
      <c r="Y2218" s="91" t="inlineStr">
        <is>
          <t>None</t>
        </is>
      </c>
      <c r="Z2218" s="99" t="n"/>
      <c r="AA2218" s="96" t="n"/>
      <c r="AB2218" s="96" t="n"/>
      <c r="AC2218" s="96" t="n"/>
      <c r="AD2218" s="96" t="n"/>
      <c r="AE2218" s="96" t="n"/>
      <c r="AF2218" s="103" t="n"/>
      <c r="AG2218" s="91" t="inlineStr">
        <is>
          <t>No delivery data</t>
        </is>
      </c>
      <c r="AH2218" s="100" t="n">
        <v>0</v>
      </c>
      <c r="AI2218" s="101" t="n">
        <v>0</v>
      </c>
      <c r="AJ2218" s="92" t="inlineStr">
        <is>
          <t>N</t>
        </is>
      </c>
      <c r="AK2218" s="96" t="n"/>
      <c r="AL2218" s="91" t="inlineStr">
        <is>
          <t>n/a</t>
        </is>
      </c>
      <c r="AM2218" s="93" t="n"/>
      <c r="AN2218" s="92" t="inlineStr">
        <is>
          <t>None</t>
        </is>
      </c>
      <c r="AO2218" s="102" t="n">
        <v>0</v>
      </c>
      <c r="AP2218" s="103" t="n">
        <v>0.92</v>
      </c>
      <c r="AQ2218" s="102" t="n">
        <v>57</v>
      </c>
      <c r="AR2218" s="91" t="inlineStr">
        <is>
          <t>N</t>
        </is>
      </c>
      <c r="AS2218" s="104" t="n"/>
      <c r="AT2218" s="92">
        <f>IF(AND(P2218="52-wk high",T2218&gt;=Settings!$B$7),"Y","N")</f>
        <v/>
      </c>
      <c r="AU2218" s="91">
        <f>IF(AND(AD2218&gt;=Settings!$B$8,M2218&gt;0),"Y","N")</f>
        <v/>
      </c>
      <c r="AV2218" s="91">
        <f>IF(OR(AH2218&gt;Settings!$B$9,AI2218&gt;Settings!$B$9),"Y","N")</f>
        <v/>
      </c>
      <c r="AW2218" s="91">
        <f>IF(AJ2218&lt;&gt;"Y","n/a",IF(AND(M2218&gt;0,AK2218&gt;Settings!$B$10),"Y","N"))</f>
        <v/>
      </c>
      <c r="AX2218" s="91">
        <f>IF(AO2218&gt;=Settings!$B$11,"Y","N")</f>
        <v/>
      </c>
      <c r="AY2218" s="99">
        <f>(AT2218="Y")+(AU2218="Y")+(AV2218="Y")+(AW2218="Y")+(AX2218="Y")</f>
        <v/>
      </c>
      <c r="AZ2218" s="94">
        <f>IF(AY2218=0,"None",_xlfn.TEXTJOIN(", ",TRUE(),IF(AT2218="Y","Breakout",""),IF(AU2218="Y","Accumulation",""),IF(AV2218="Y","Institutional buying",""),IF(AW2218="Y","Long buildup",""),IF(AX2218="Y","Momentum leader","")))</f>
        <v/>
      </c>
      <c r="BA2218" s="94">
        <f>IF(BW2218="","","Passes "&amp;AY2218&amp;" of 5 buy-side scans"&amp;IF(G2218="Y","; RED FLAG: filter out using Red flag column",""))</f>
        <v/>
      </c>
      <c r="BB2218" s="91" t="inlineStr">
        <is>
          <t>None</t>
        </is>
      </c>
      <c r="BC2218" s="92" t="inlineStr">
        <is>
          <t>Y</t>
        </is>
      </c>
      <c r="BD2218" s="94" t="inlineStr">
        <is>
          <t>EPS zero</t>
        </is>
      </c>
      <c r="BE2218" s="94" t="n"/>
      <c r="BF2218" s="92">
        <f>IF(R2218*100000&gt;=Settings!$B$5,"Y","N")</f>
        <v/>
      </c>
      <c r="BG2218" s="91">
        <f>IF(F2218&gt;Settings!$B$6,"Y","N")</f>
        <v/>
      </c>
      <c r="BH2218" s="97" t="n">
        <v>-30.74</v>
      </c>
      <c r="BI2218" s="96" t="n">
        <v>-0.77</v>
      </c>
      <c r="BJ2218" s="96" t="n">
        <v>-5.83</v>
      </c>
      <c r="BK2218" s="96" t="n">
        <v>8.24</v>
      </c>
      <c r="BL2218" s="96" t="n">
        <v>25.4</v>
      </c>
      <c r="BM2218" s="96" t="n">
        <v>-15.58</v>
      </c>
      <c r="BN2218" s="97" t="n">
        <v>0.66</v>
      </c>
      <c r="BO2218" s="96" t="n">
        <v>3.33</v>
      </c>
      <c r="BP2218" s="96" t="n">
        <v>5.58</v>
      </c>
      <c r="BQ2218" s="96" t="n">
        <v>2.66</v>
      </c>
      <c r="BR2218" s="91" t="inlineStr">
        <is>
          <t>Mixed</t>
        </is>
      </c>
      <c r="BS2218" s="91" t="inlineStr">
        <is>
          <t>None</t>
        </is>
      </c>
      <c r="BT2218" s="96" t="n">
        <v>51.3</v>
      </c>
      <c r="BU2218" s="91" t="inlineStr">
        <is>
          <t>N</t>
        </is>
      </c>
      <c r="BV2218" s="99">
        <f>IF(OR(BF2218&lt;&gt;"Y",BG2218&lt;&gt;"Y"),"",(AND(ISNUMBER(BQ2218),BQ2218&gt;0))+(BR2218="Stacked up")+(AND(ISNUMBER(BH2218),BH2218&gt;=-Settings!$B$17))+(AND(ISNUMBER(BK2218),ISNUMBER(BM2218),BK2218&gt;0,BM2218&gt;0))+(AND(ISNUMBER(AQ2218),AQ2218&gt;=Settings!$B$18))+(AND(ISNUMBER(BT2218),BT2218&gt;=Settings!$B$19,BT2218&lt;=Settings!$B$20))+(AND(ISNUMBER(AS2218),AS2218&gt;0))+(AND(ISNUMBER(T2218),ISNUMBER(M2218),T2218&gt;=Settings!$B$21,M2218&gt;0))+(AND(ISNUMBER(AD2218),ISNUMBER(M2218),AD2218&gt;=Settings!$B$22,M2218&gt;0))+(AY2218&gt;=1))</f>
        <v/>
      </c>
      <c r="BW2218" s="91">
        <f>IF(OR(AY2218=0,BF2218&lt;&gt;"Y",BG2218&lt;&gt;"Y"),"",1+SUMPRODUCT(($A$6:$A$2604=A2218)*($AY$6:$AY$2604&gt;0)*($BF$6:$BF$2604="Y")*($BG$6:$BG$2604="Y")*(($AY$6:$AY$2604&gt;AY2218)+($AY$6:$AY$2604=AY2218)*($AD$6:$AD$2604&gt;AD2218))))</f>
        <v/>
      </c>
    </row>
    <row r="2219" ht="23.85" customHeight="1" s="55">
      <c r="A2219" s="90" t="n">
        <v>46296</v>
      </c>
      <c r="B2219" s="91" t="inlineStr">
        <is>
          <t>MAHAPEXLTD</t>
        </is>
      </c>
      <c r="C2219" s="91" t="inlineStr">
        <is>
          <t>INE843B01013</t>
        </is>
      </c>
      <c r="D2219" s="91" t="n"/>
      <c r="E2219" s="91" t="inlineStr">
        <is>
          <t>None</t>
        </is>
      </c>
      <c r="F2219" s="93" t="n">
        <v>141</v>
      </c>
      <c r="G2219" s="92" t="inlineStr">
        <is>
          <t>Y</t>
        </is>
      </c>
      <c r="H2219" s="94" t="inlineStr">
        <is>
          <t>Long-term ASM Stage 1</t>
        </is>
      </c>
      <c r="I2219" s="91" t="inlineStr">
        <is>
          <t>N</t>
        </is>
      </c>
      <c r="J2219" s="92">
        <f>IF(K2219="","N","Y")</f>
        <v/>
      </c>
      <c r="K2219" s="94">
        <f>_xlfn.TEXTJOIN("; ",TRUE,IF(P2219="52-wk low","52-wk low",""),IF(AND(AD2219&gt;=Settings!$B$12,M2219&lt;0),"Distribution",""),IF(AND(AJ2219="Y",M2219&lt;0,AK2219&lt;-Settings!$B$13),"Long unwinding",""),IF(AND(AJ2219="Y",M2219&lt;0,AK2219&gt;Settings!$B$13),"Short buildup",""))</f>
        <v/>
      </c>
      <c r="L2219" s="95" t="n">
        <v>50.18</v>
      </c>
      <c r="M2219" s="96" t="n">
        <v>-1.61</v>
      </c>
      <c r="N2219" s="93" t="n">
        <v>1411</v>
      </c>
      <c r="O2219" s="91" t="inlineStr">
        <is>
          <t>None</t>
        </is>
      </c>
      <c r="P2219" s="91" t="inlineStr">
        <is>
          <t>None</t>
        </is>
      </c>
      <c r="Q2219" s="97" t="n">
        <v>0.12</v>
      </c>
      <c r="R2219" s="96" t="n">
        <v>0.15</v>
      </c>
      <c r="S2219" s="96" t="n">
        <v>0.82</v>
      </c>
      <c r="T2219" s="96" t="n">
        <v>0.46</v>
      </c>
      <c r="U2219" s="96" t="n">
        <v>0.58</v>
      </c>
      <c r="V2219" s="103" t="n">
        <v>0.73</v>
      </c>
      <c r="W2219" s="102" t="n">
        <v>2</v>
      </c>
      <c r="X2219" s="93" t="n"/>
      <c r="Y2219" s="91" t="inlineStr">
        <is>
          <t>None</t>
        </is>
      </c>
      <c r="Z2219" s="99" t="n">
        <v>82.51000000000001</v>
      </c>
      <c r="AA2219" s="96" t="n">
        <v>1.2</v>
      </c>
      <c r="AB2219" s="96" t="n">
        <v>1.18</v>
      </c>
      <c r="AC2219" s="96" t="n">
        <v>1.07</v>
      </c>
      <c r="AD2219" s="96" t="n">
        <v>0.6</v>
      </c>
      <c r="AE2219" s="96" t="n">
        <v>0.76</v>
      </c>
      <c r="AF2219" s="103" t="n">
        <v>1.01</v>
      </c>
      <c r="AG2219" s="91" t="inlineStr">
        <is>
          <t>Normal</t>
        </is>
      </c>
      <c r="AH2219" s="100" t="n">
        <v>0</v>
      </c>
      <c r="AI2219" s="101" t="n">
        <v>0</v>
      </c>
      <c r="AJ2219" s="92" t="inlineStr">
        <is>
          <t>N</t>
        </is>
      </c>
      <c r="AK2219" s="96" t="n"/>
      <c r="AL2219" s="91" t="inlineStr">
        <is>
          <t>n/a</t>
        </is>
      </c>
      <c r="AM2219" s="93" t="n"/>
      <c r="AN2219" s="92" t="inlineStr">
        <is>
          <t>None</t>
        </is>
      </c>
      <c r="AO2219" s="102" t="n">
        <v>0</v>
      </c>
      <c r="AP2219" s="103" t="n">
        <v>0.68</v>
      </c>
      <c r="AQ2219" s="102" t="n">
        <v>34</v>
      </c>
      <c r="AR2219" s="91" t="inlineStr">
        <is>
          <t>N</t>
        </is>
      </c>
      <c r="AS2219" s="104" t="n"/>
      <c r="AT2219" s="92">
        <f>IF(AND(P2219="52-wk high",T2219&gt;=Settings!$B$7),"Y","N")</f>
        <v/>
      </c>
      <c r="AU2219" s="91">
        <f>IF(AND(AD2219&gt;=Settings!$B$8,M2219&gt;0),"Y","N")</f>
        <v/>
      </c>
      <c r="AV2219" s="91">
        <f>IF(OR(AH2219&gt;Settings!$B$9,AI2219&gt;Settings!$B$9),"Y","N")</f>
        <v/>
      </c>
      <c r="AW2219" s="91">
        <f>IF(AJ2219&lt;&gt;"Y","n/a",IF(AND(M2219&gt;0,AK2219&gt;Settings!$B$10),"Y","N"))</f>
        <v/>
      </c>
      <c r="AX2219" s="91">
        <f>IF(AO2219&gt;=Settings!$B$11,"Y","N")</f>
        <v/>
      </c>
      <c r="AY2219" s="99">
        <f>(AT2219="Y")+(AU2219="Y")+(AV2219="Y")+(AW2219="Y")+(AX2219="Y")</f>
        <v/>
      </c>
      <c r="AZ2219" s="94">
        <f>IF(AY2219=0,"None",_xlfn.TEXTJOIN(", ",TRUE(),IF(AT2219="Y","Breakout",""),IF(AU2219="Y","Accumulation",""),IF(AV2219="Y","Institutional buying",""),IF(AW2219="Y","Long buildup",""),IF(AX2219="Y","Momentum leader","")))</f>
        <v/>
      </c>
      <c r="BA2219" s="94">
        <f>IF(BW2219="","","Passes "&amp;AY2219&amp;" of 5 buy-side scans"&amp;IF(G2219="Y","; RED FLAG: filter out using Red flag column",""))</f>
        <v/>
      </c>
      <c r="BB2219" s="91" t="inlineStr">
        <is>
          <t>None</t>
        </is>
      </c>
      <c r="BC2219" s="92" t="inlineStr">
        <is>
          <t>Y</t>
        </is>
      </c>
      <c r="BD2219" s="94" t="inlineStr">
        <is>
          <t>PE &gt; 50; Few traders (&lt;100 unique PAN, 30 days)</t>
        </is>
      </c>
      <c r="BE2219" s="94" t="n"/>
      <c r="BF2219" s="92">
        <f>IF(R2219*100000&gt;=Settings!$B$5,"Y","N")</f>
        <v/>
      </c>
      <c r="BG2219" s="91">
        <f>IF(F2219&gt;Settings!$B$6,"Y","N")</f>
        <v/>
      </c>
      <c r="BH2219" s="97" t="n">
        <v>-33.66</v>
      </c>
      <c r="BI2219" s="96" t="n">
        <v>-3.02</v>
      </c>
      <c r="BJ2219" s="96" t="n">
        <v>-10.66</v>
      </c>
      <c r="BK2219" s="96" t="n">
        <v>8.4</v>
      </c>
      <c r="BL2219" s="96" t="n">
        <v>-5.3</v>
      </c>
      <c r="BM2219" s="96" t="n">
        <v>-49.69</v>
      </c>
      <c r="BN2219" s="97" t="n">
        <v>-5</v>
      </c>
      <c r="BO2219" s="96" t="n">
        <v>-4.45</v>
      </c>
      <c r="BP2219" s="96" t="n">
        <v>-8.19</v>
      </c>
      <c r="BQ2219" s="96" t="n">
        <v>-21.44</v>
      </c>
      <c r="BR2219" s="91" t="inlineStr">
        <is>
          <t>Mixed</t>
        </is>
      </c>
      <c r="BS2219" s="91" t="inlineStr">
        <is>
          <t>None</t>
        </is>
      </c>
      <c r="BT2219" s="96" t="n">
        <v>32</v>
      </c>
      <c r="BU2219" s="91" t="inlineStr">
        <is>
          <t>N</t>
        </is>
      </c>
      <c r="BV2219" s="99">
        <f>IF(OR(BF2219&lt;&gt;"Y",BG2219&lt;&gt;"Y"),"",(AND(ISNUMBER(BQ2219),BQ2219&gt;0))+(BR2219="Stacked up")+(AND(ISNUMBER(BH2219),BH2219&gt;=-Settings!$B$17))+(AND(ISNUMBER(BK2219),ISNUMBER(BM2219),BK2219&gt;0,BM2219&gt;0))+(AND(ISNUMBER(AQ2219),AQ2219&gt;=Settings!$B$18))+(AND(ISNUMBER(BT2219),BT2219&gt;=Settings!$B$19,BT2219&lt;=Settings!$B$20))+(AND(ISNUMBER(AS2219),AS2219&gt;0))+(AND(ISNUMBER(T2219),ISNUMBER(M2219),T2219&gt;=Settings!$B$21,M2219&gt;0))+(AND(ISNUMBER(AD2219),ISNUMBER(M2219),AD2219&gt;=Settings!$B$22,M2219&gt;0))+(AY2219&gt;=1))</f>
        <v/>
      </c>
      <c r="BW2219" s="91">
        <f>IF(OR(AY2219=0,BF2219&lt;&gt;"Y",BG2219&lt;&gt;"Y"),"",1+SUMPRODUCT(($A$6:$A$2604=A2219)*($AY$6:$AY$2604&gt;0)*($BF$6:$BF$2604="Y")*($BG$6:$BG$2604="Y")*(($AY$6:$AY$2604&gt;AY2219)+($AY$6:$AY$2604=AY2219)*($AD$6:$AD$2604&gt;AD2219))))</f>
        <v/>
      </c>
    </row>
    <row r="2220" ht="23.85" customHeight="1" s="55">
      <c r="A2220" s="90" t="n">
        <v>46296</v>
      </c>
      <c r="B2220" s="91" t="inlineStr">
        <is>
          <t>PRAENG</t>
        </is>
      </c>
      <c r="C2220" s="91" t="inlineStr">
        <is>
          <t>INE505C01016</t>
        </is>
      </c>
      <c r="D2220" s="91" t="n"/>
      <c r="E2220" s="91" t="inlineStr">
        <is>
          <t>None</t>
        </is>
      </c>
      <c r="F2220" s="93" t="n">
        <v>141</v>
      </c>
      <c r="G2220" s="92" t="inlineStr">
        <is>
          <t>Y</t>
        </is>
      </c>
      <c r="H2220" s="94" t="inlineStr">
        <is>
          <t>Long-term ASM Stage 1; Loss making</t>
        </is>
      </c>
      <c r="I2220" s="91" t="inlineStr">
        <is>
          <t>N</t>
        </is>
      </c>
      <c r="J2220" s="92">
        <f>IF(K2220="","N","Y")</f>
        <v/>
      </c>
      <c r="K2220" s="94">
        <f>_xlfn.TEXTJOIN("; ",TRUE,IF(P2220="52-wk low","52-wk low",""),IF(AND(AD2220&gt;=Settings!$B$12,M2220&lt;0),"Distribution",""),IF(AND(AJ2220="Y",M2220&lt;0,AK2220&lt;-Settings!$B$13),"Long unwinding",""),IF(AND(AJ2220="Y",M2220&lt;0,AK2220&gt;Settings!$B$13),"Short buildup",""))</f>
        <v/>
      </c>
      <c r="L2220" s="95" t="n">
        <v>20.09</v>
      </c>
      <c r="M2220" s="96" t="n">
        <v>-5.15</v>
      </c>
      <c r="N2220" s="93" t="n">
        <v>2514</v>
      </c>
      <c r="O2220" s="91" t="inlineStr">
        <is>
          <t>None</t>
        </is>
      </c>
      <c r="P2220" s="91" t="inlineStr">
        <is>
          <t>None</t>
        </is>
      </c>
      <c r="Q2220" s="97" t="n">
        <v>0.78</v>
      </c>
      <c r="R2220" s="96" t="n">
        <v>0.89</v>
      </c>
      <c r="S2220" s="96" t="n">
        <v>0.74</v>
      </c>
      <c r="T2220" s="96" t="n">
        <v>0.78</v>
      </c>
      <c r="U2220" s="96" t="n">
        <v>1.12</v>
      </c>
      <c r="V2220" s="103" t="n">
        <v>1.28</v>
      </c>
      <c r="W2220" s="102" t="n">
        <v>5</v>
      </c>
      <c r="X2220" s="93" t="n"/>
      <c r="Y2220" s="91" t="inlineStr">
        <is>
          <t>None</t>
        </is>
      </c>
      <c r="Z2220" s="99" t="n">
        <v>72.59</v>
      </c>
      <c r="AA2220" s="96" t="n">
        <v>0.93</v>
      </c>
      <c r="AB2220" s="96" t="n">
        <v>0.97</v>
      </c>
      <c r="AC2220" s="96" t="n">
        <v>0.72</v>
      </c>
      <c r="AD2220" s="96" t="n">
        <v>0.86</v>
      </c>
      <c r="AE2220" s="96" t="n">
        <v>1.2</v>
      </c>
      <c r="AF2220" s="103" t="n">
        <v>1.13</v>
      </c>
      <c r="AG2220" s="91" t="inlineStr">
        <is>
          <t>Normal</t>
        </is>
      </c>
      <c r="AH2220" s="100" t="n">
        <v>0</v>
      </c>
      <c r="AI2220" s="101" t="n">
        <v>0</v>
      </c>
      <c r="AJ2220" s="92" t="inlineStr">
        <is>
          <t>N</t>
        </is>
      </c>
      <c r="AK2220" s="96" t="n"/>
      <c r="AL2220" s="91" t="inlineStr">
        <is>
          <t>n/a</t>
        </is>
      </c>
      <c r="AM2220" s="93" t="n"/>
      <c r="AN2220" s="92" t="inlineStr">
        <is>
          <t>None</t>
        </is>
      </c>
      <c r="AO2220" s="102" t="n">
        <v>0</v>
      </c>
      <c r="AP2220" s="103" t="n">
        <v>0.75</v>
      </c>
      <c r="AQ2220" s="102" t="n">
        <v>43</v>
      </c>
      <c r="AR2220" s="91" t="inlineStr">
        <is>
          <t>N</t>
        </is>
      </c>
      <c r="AS2220" s="104" t="n"/>
      <c r="AT2220" s="92">
        <f>IF(AND(P2220="52-wk high",T2220&gt;=Settings!$B$7),"Y","N")</f>
        <v/>
      </c>
      <c r="AU2220" s="91">
        <f>IF(AND(AD2220&gt;=Settings!$B$8,M2220&gt;0),"Y","N")</f>
        <v/>
      </c>
      <c r="AV2220" s="91">
        <f>IF(OR(AH2220&gt;Settings!$B$9,AI2220&gt;Settings!$B$9),"Y","N")</f>
        <v/>
      </c>
      <c r="AW2220" s="91">
        <f>IF(AJ2220&lt;&gt;"Y","n/a",IF(AND(M2220&gt;0,AK2220&gt;Settings!$B$10),"Y","N"))</f>
        <v/>
      </c>
      <c r="AX2220" s="91">
        <f>IF(AO2220&gt;=Settings!$B$11,"Y","N")</f>
        <v/>
      </c>
      <c r="AY2220" s="99">
        <f>(AT2220="Y")+(AU2220="Y")+(AV2220="Y")+(AW2220="Y")+(AX2220="Y")</f>
        <v/>
      </c>
      <c r="AZ2220" s="94">
        <f>IF(AY2220=0,"None",_xlfn.TEXTJOIN(", ",TRUE(),IF(AT2220="Y","Breakout",""),IF(AU2220="Y","Accumulation",""),IF(AV2220="Y","Institutional buying",""),IF(AW2220="Y","Long buildup",""),IF(AX2220="Y","Momentum leader","")))</f>
        <v/>
      </c>
      <c r="BA2220" s="94">
        <f>IF(BW2220="","","Passes "&amp;AY2220&amp;" of 5 buy-side scans"&amp;IF(G2220="Y","; RED FLAG: filter out using Red flag column",""))</f>
        <v/>
      </c>
      <c r="BB2220" s="91" t="inlineStr">
        <is>
          <t>None</t>
        </is>
      </c>
      <c r="BC2220" s="92" t="inlineStr">
        <is>
          <t>Y</t>
        </is>
      </c>
      <c r="BD2220" s="94" t="inlineStr">
        <is>
          <t>EPS zero</t>
        </is>
      </c>
      <c r="BE2220" s="94" t="n"/>
      <c r="BF2220" s="92">
        <f>IF(R2220*100000&gt;=Settings!$B$5,"Y","N")</f>
        <v/>
      </c>
      <c r="BG2220" s="91">
        <f>IF(F2220&gt;Settings!$B$6,"Y","N")</f>
        <v/>
      </c>
      <c r="BH2220" s="97" t="n">
        <v>-40.7</v>
      </c>
      <c r="BI2220" s="96" t="n">
        <v>-12.12</v>
      </c>
      <c r="BJ2220" s="96" t="n">
        <v>-17.8</v>
      </c>
      <c r="BK2220" s="96" t="n">
        <v>0.1</v>
      </c>
      <c r="BL2220" s="96" t="n">
        <v>4.04</v>
      </c>
      <c r="BM2220" s="96" t="n">
        <v>-19.45</v>
      </c>
      <c r="BN2220" s="97" t="n">
        <v>-8.41</v>
      </c>
      <c r="BO2220" s="96" t="n">
        <v>-6.78</v>
      </c>
      <c r="BP2220" s="96" t="n">
        <v>-6.58</v>
      </c>
      <c r="BQ2220" s="96" t="n">
        <v>-9.380000000000001</v>
      </c>
      <c r="BR2220" s="91" t="inlineStr">
        <is>
          <t>Mixed</t>
        </is>
      </c>
      <c r="BS2220" s="91" t="inlineStr">
        <is>
          <t>None</t>
        </is>
      </c>
      <c r="BT2220" s="96" t="n">
        <v>34.6</v>
      </c>
      <c r="BU2220" s="91" t="inlineStr">
        <is>
          <t>N</t>
        </is>
      </c>
      <c r="BV2220" s="99">
        <f>IF(OR(BF2220&lt;&gt;"Y",BG2220&lt;&gt;"Y"),"",(AND(ISNUMBER(BQ2220),BQ2220&gt;0))+(BR2220="Stacked up")+(AND(ISNUMBER(BH2220),BH2220&gt;=-Settings!$B$17))+(AND(ISNUMBER(BK2220),ISNUMBER(BM2220),BK2220&gt;0,BM2220&gt;0))+(AND(ISNUMBER(AQ2220),AQ2220&gt;=Settings!$B$18))+(AND(ISNUMBER(BT2220),BT2220&gt;=Settings!$B$19,BT2220&lt;=Settings!$B$20))+(AND(ISNUMBER(AS2220),AS2220&gt;0))+(AND(ISNUMBER(T2220),ISNUMBER(M2220),T2220&gt;=Settings!$B$21,M2220&gt;0))+(AND(ISNUMBER(AD2220),ISNUMBER(M2220),AD2220&gt;=Settings!$B$22,M2220&gt;0))+(AY2220&gt;=1))</f>
        <v/>
      </c>
      <c r="BW2220" s="91">
        <f>IF(OR(AY2220=0,BF2220&lt;&gt;"Y",BG2220&lt;&gt;"Y"),"",1+SUMPRODUCT(($A$6:$A$2604=A2220)*($AY$6:$AY$2604&gt;0)*($BF$6:$BF$2604="Y")*($BG$6:$BG$2604="Y")*(($AY$6:$AY$2604&gt;AY2220)+($AY$6:$AY$2604=AY2220)*($AD$6:$AD$2604&gt;AD2220))))</f>
        <v/>
      </c>
    </row>
    <row r="2221" ht="23.85" customHeight="1" s="55">
      <c r="A2221" s="90" t="n">
        <v>46296</v>
      </c>
      <c r="B2221" s="91" t="inlineStr">
        <is>
          <t>MITCON</t>
        </is>
      </c>
      <c r="C2221" s="91" t="inlineStr">
        <is>
          <t>INE828O01033</t>
        </is>
      </c>
      <c r="D2221" s="91" t="n"/>
      <c r="E2221" s="91" t="inlineStr">
        <is>
          <t>None</t>
        </is>
      </c>
      <c r="F2221" s="93" t="n">
        <v>140</v>
      </c>
      <c r="G2221" s="92" t="inlineStr">
        <is>
          <t>N</t>
        </is>
      </c>
      <c r="H2221" s="94" t="n"/>
      <c r="I2221" s="91" t="inlineStr">
        <is>
          <t>N</t>
        </is>
      </c>
      <c r="J2221" s="92">
        <f>IF(K2221="","N","Y")</f>
        <v/>
      </c>
      <c r="K2221" s="94">
        <f>_xlfn.TEXTJOIN("; ",TRUE,IF(P2221="52-wk low","52-wk low",""),IF(AND(AD2221&gt;=Settings!$B$12,M2221&lt;0),"Distribution",""),IF(AND(AJ2221="Y",M2221&lt;0,AK2221&lt;-Settings!$B$13),"Long unwinding",""),IF(AND(AJ2221="Y",M2221&lt;0,AK2221&gt;Settings!$B$13),"Short buildup",""))</f>
        <v/>
      </c>
      <c r="L2221" s="95" t="n">
        <v>80.34</v>
      </c>
      <c r="M2221" s="96" t="n">
        <v>-3.15</v>
      </c>
      <c r="N2221" s="93" t="n">
        <v>2136</v>
      </c>
      <c r="O2221" s="91" t="inlineStr">
        <is>
          <t>None</t>
        </is>
      </c>
      <c r="P2221" s="91" t="inlineStr">
        <is>
          <t>None</t>
        </is>
      </c>
      <c r="Q2221" s="97" t="n">
        <v>0.06</v>
      </c>
      <c r="R2221" s="96" t="n">
        <v>0.32</v>
      </c>
      <c r="S2221" s="96" t="n">
        <v>0.2</v>
      </c>
      <c r="T2221" s="96" t="n">
        <v>0.43</v>
      </c>
      <c r="U2221" s="96" t="n">
        <v>0.5600000000000001</v>
      </c>
      <c r="V2221" s="103" t="n">
        <v>2.87</v>
      </c>
      <c r="W2221" s="102" t="n">
        <v>9</v>
      </c>
      <c r="X2221" s="93" t="n"/>
      <c r="Y2221" s="91" t="inlineStr">
        <is>
          <t>None</t>
        </is>
      </c>
      <c r="Z2221" s="99" t="n">
        <v>53.66</v>
      </c>
      <c r="AA2221" s="96" t="n">
        <v>0.67</v>
      </c>
      <c r="AB2221" s="96" t="n">
        <v>0.67</v>
      </c>
      <c r="AC2221" s="96" t="n"/>
      <c r="AD2221" s="96" t="n"/>
      <c r="AE2221" s="96" t="n"/>
      <c r="AF2221" s="103" t="n"/>
      <c r="AG2221" s="91" t="inlineStr">
        <is>
          <t>Drying up</t>
        </is>
      </c>
      <c r="AH2221" s="100" t="n">
        <v>0</v>
      </c>
      <c r="AI2221" s="101" t="n">
        <v>0</v>
      </c>
      <c r="AJ2221" s="92" t="inlineStr">
        <is>
          <t>N</t>
        </is>
      </c>
      <c r="AK2221" s="96" t="n"/>
      <c r="AL2221" s="91" t="inlineStr">
        <is>
          <t>n/a</t>
        </is>
      </c>
      <c r="AM2221" s="93" t="n"/>
      <c r="AN2221" s="92" t="inlineStr">
        <is>
          <t>None</t>
        </is>
      </c>
      <c r="AO2221" s="102" t="n">
        <v>0</v>
      </c>
      <c r="AP2221" s="103" t="n">
        <v>1.45</v>
      </c>
      <c r="AQ2221" s="102" t="n">
        <v>78</v>
      </c>
      <c r="AR2221" s="91" t="inlineStr">
        <is>
          <t>N</t>
        </is>
      </c>
      <c r="AS2221" s="104" t="n"/>
      <c r="AT2221" s="92">
        <f>IF(AND(P2221="52-wk high",T2221&gt;=Settings!$B$7),"Y","N")</f>
        <v/>
      </c>
      <c r="AU2221" s="91">
        <f>IF(AND(AD2221&gt;=Settings!$B$8,M2221&gt;0),"Y","N")</f>
        <v/>
      </c>
      <c r="AV2221" s="91">
        <f>IF(OR(AH2221&gt;Settings!$B$9,AI2221&gt;Settings!$B$9),"Y","N")</f>
        <v/>
      </c>
      <c r="AW2221" s="91">
        <f>IF(AJ2221&lt;&gt;"Y","n/a",IF(AND(M2221&gt;0,AK2221&gt;Settings!$B$10),"Y","N"))</f>
        <v/>
      </c>
      <c r="AX2221" s="91">
        <f>IF(AO2221&gt;=Settings!$B$11,"Y","N")</f>
        <v/>
      </c>
      <c r="AY2221" s="99">
        <f>(AT2221="Y")+(AU2221="Y")+(AV2221="Y")+(AW2221="Y")+(AX2221="Y")</f>
        <v/>
      </c>
      <c r="AZ2221" s="94">
        <f>IF(AY2221=0,"None",_xlfn.TEXTJOIN(", ",TRUE(),IF(AT2221="Y","Breakout",""),IF(AU2221="Y","Accumulation",""),IF(AV2221="Y","Institutional buying",""),IF(AW2221="Y","Long buildup",""),IF(AX2221="Y","Momentum leader","")))</f>
        <v/>
      </c>
      <c r="BA2221" s="94">
        <f>IF(BW2221="","","Passes "&amp;AY2221&amp;" of 5 buy-side scans"&amp;IF(G2221="Y","; RED FLAG: filter out using Red flag column",""))</f>
        <v/>
      </c>
      <c r="BB2221" s="91" t="inlineStr">
        <is>
          <t>None</t>
        </is>
      </c>
      <c r="BC2221" s="92" t="inlineStr">
        <is>
          <t>Y</t>
        </is>
      </c>
      <c r="BD2221" s="94" t="inlineStr">
        <is>
          <t>Few traders (&lt;100 unique PAN, 30 days)</t>
        </is>
      </c>
      <c r="BE2221" s="94" t="n"/>
      <c r="BF2221" s="92">
        <f>IF(R2221*100000&gt;=Settings!$B$5,"Y","N")</f>
        <v/>
      </c>
      <c r="BG2221" s="91">
        <f>IF(F2221&gt;Settings!$B$6,"Y","N")</f>
        <v/>
      </c>
      <c r="BH2221" s="97" t="n">
        <v>-13.46</v>
      </c>
      <c r="BI2221" s="96" t="n">
        <v>-9.98</v>
      </c>
      <c r="BJ2221" s="96" t="n">
        <v>1.44</v>
      </c>
      <c r="BK2221" s="96" t="n">
        <v>-2.38</v>
      </c>
      <c r="BL2221" s="96" t="n">
        <v>37.4</v>
      </c>
      <c r="BM2221" s="96" t="n">
        <v>18.79</v>
      </c>
      <c r="BN2221" s="97" t="n">
        <v>-1.54</v>
      </c>
      <c r="BO2221" s="96" t="n">
        <v>0.64</v>
      </c>
      <c r="BP2221" s="96" t="n">
        <v>3.29</v>
      </c>
      <c r="BQ2221" s="96" t="n">
        <v>7.56</v>
      </c>
      <c r="BR2221" s="91" t="inlineStr">
        <is>
          <t>Mixed</t>
        </is>
      </c>
      <c r="BS2221" s="91" t="inlineStr">
        <is>
          <t>None</t>
        </is>
      </c>
      <c r="BT2221" s="96" t="n">
        <v>44.2</v>
      </c>
      <c r="BU2221" s="91" t="inlineStr">
        <is>
          <t>N</t>
        </is>
      </c>
      <c r="BV2221" s="99">
        <f>IF(OR(BF2221&lt;&gt;"Y",BG2221&lt;&gt;"Y"),"",(AND(ISNUMBER(BQ2221),BQ2221&gt;0))+(BR2221="Stacked up")+(AND(ISNUMBER(BH2221),BH2221&gt;=-Settings!$B$17))+(AND(ISNUMBER(BK2221),ISNUMBER(BM2221),BK2221&gt;0,BM2221&gt;0))+(AND(ISNUMBER(AQ2221),AQ2221&gt;=Settings!$B$18))+(AND(ISNUMBER(BT2221),BT2221&gt;=Settings!$B$19,BT2221&lt;=Settings!$B$20))+(AND(ISNUMBER(AS2221),AS2221&gt;0))+(AND(ISNUMBER(T2221),ISNUMBER(M2221),T2221&gt;=Settings!$B$21,M2221&gt;0))+(AND(ISNUMBER(AD2221),ISNUMBER(M2221),AD2221&gt;=Settings!$B$22,M2221&gt;0))+(AY2221&gt;=1))</f>
        <v/>
      </c>
      <c r="BW2221" s="91">
        <f>IF(OR(AY2221=0,BF2221&lt;&gt;"Y",BG2221&lt;&gt;"Y"),"",1+SUMPRODUCT(($A$6:$A$2604=A2221)*($AY$6:$AY$2604&gt;0)*($BF$6:$BF$2604="Y")*($BG$6:$BG$2604="Y")*(($AY$6:$AY$2604&gt;AY2221)+($AY$6:$AY$2604=AY2221)*($AD$6:$AD$2604&gt;AD2221))))</f>
        <v/>
      </c>
    </row>
    <row r="2222" ht="23.85" customHeight="1" s="55">
      <c r="A2222" s="90" t="n">
        <v>46296</v>
      </c>
      <c r="B2222" s="91" t="inlineStr">
        <is>
          <t>XELPMOC</t>
        </is>
      </c>
      <c r="C2222" s="91" t="inlineStr">
        <is>
          <t>INE01P501012</t>
        </is>
      </c>
      <c r="D2222" s="91" t="n"/>
      <c r="E2222" s="91" t="inlineStr">
        <is>
          <t>None</t>
        </is>
      </c>
      <c r="F2222" s="93" t="n">
        <v>139</v>
      </c>
      <c r="G2222" s="92" t="inlineStr">
        <is>
          <t>Y</t>
        </is>
      </c>
      <c r="H2222" s="94" t="inlineStr">
        <is>
          <t>Loss making</t>
        </is>
      </c>
      <c r="I2222" s="91" t="inlineStr">
        <is>
          <t>N</t>
        </is>
      </c>
      <c r="J2222" s="92">
        <f>IF(K2222="","N","Y")</f>
        <v/>
      </c>
      <c r="K2222" s="94">
        <f>_xlfn.TEXTJOIN("; ",TRUE,IF(P2222="52-wk low","52-wk low",""),IF(AND(AD2222&gt;=Settings!$B$12,M2222&lt;0),"Distribution",""),IF(AND(AJ2222="Y",M2222&lt;0,AK2222&lt;-Settings!$B$13),"Long unwinding",""),IF(AND(AJ2222="Y",M2222&lt;0,AK2222&gt;Settings!$B$13),"Short buildup",""))</f>
        <v/>
      </c>
      <c r="L2222" s="95" t="n">
        <v>93.67</v>
      </c>
      <c r="M2222" s="96" t="n">
        <v>16.74</v>
      </c>
      <c r="N2222" s="93" t="n">
        <v>3</v>
      </c>
      <c r="O2222" s="91" t="inlineStr">
        <is>
          <t>Top gainer</t>
        </is>
      </c>
      <c r="P2222" s="91" t="inlineStr">
        <is>
          <t>None</t>
        </is>
      </c>
      <c r="Q2222" s="97" t="n">
        <v>2.45</v>
      </c>
      <c r="R2222" s="96" t="n">
        <v>0.44</v>
      </c>
      <c r="S2222" s="96" t="n">
        <v>7.78</v>
      </c>
      <c r="T2222" s="96" t="n">
        <v>12.67</v>
      </c>
      <c r="U2222" s="96" t="n">
        <v>11.51</v>
      </c>
      <c r="V2222" s="103" t="n">
        <v>1.91</v>
      </c>
      <c r="W2222" s="102" t="n">
        <v>7</v>
      </c>
      <c r="X2222" s="93" t="n"/>
      <c r="Y2222" s="91" t="inlineStr">
        <is>
          <t>None</t>
        </is>
      </c>
      <c r="Z2222" s="99" t="n">
        <v>32.66</v>
      </c>
      <c r="AA2222" s="96" t="n">
        <v>0.47</v>
      </c>
      <c r="AB2222" s="96" t="n">
        <v>0.45</v>
      </c>
      <c r="AC2222" s="96" t="n">
        <v>4.25</v>
      </c>
      <c r="AD2222" s="96" t="n">
        <v>6.49</v>
      </c>
      <c r="AE2222" s="96" t="n">
        <v>6.04</v>
      </c>
      <c r="AF2222" s="103" t="n">
        <v>0.88</v>
      </c>
      <c r="AG2222" s="91" t="inlineStr">
        <is>
          <t>Run-up, risky</t>
        </is>
      </c>
      <c r="AH2222" s="100" t="n">
        <v>0</v>
      </c>
      <c r="AI2222" s="101" t="n">
        <v>0</v>
      </c>
      <c r="AJ2222" s="92" t="inlineStr">
        <is>
          <t>N</t>
        </is>
      </c>
      <c r="AK2222" s="96" t="n"/>
      <c r="AL2222" s="91" t="inlineStr">
        <is>
          <t>n/a</t>
        </is>
      </c>
      <c r="AM2222" s="93" t="n"/>
      <c r="AN2222" s="92" t="inlineStr">
        <is>
          <t>None</t>
        </is>
      </c>
      <c r="AO2222" s="102" t="n">
        <v>0</v>
      </c>
      <c r="AP2222" s="103" t="n">
        <v>0.8</v>
      </c>
      <c r="AQ2222" s="102" t="n">
        <v>49</v>
      </c>
      <c r="AR2222" s="91" t="inlineStr">
        <is>
          <t>N</t>
        </is>
      </c>
      <c r="AS2222" s="104" t="n"/>
      <c r="AT2222" s="92">
        <f>IF(AND(P2222="52-wk high",T2222&gt;=Settings!$B$7),"Y","N")</f>
        <v/>
      </c>
      <c r="AU2222" s="91">
        <f>IF(AND(AD2222&gt;=Settings!$B$8,M2222&gt;0),"Y","N")</f>
        <v/>
      </c>
      <c r="AV2222" s="91">
        <f>IF(OR(AH2222&gt;Settings!$B$9,AI2222&gt;Settings!$B$9),"Y","N")</f>
        <v/>
      </c>
      <c r="AW2222" s="91">
        <f>IF(AJ2222&lt;&gt;"Y","n/a",IF(AND(M2222&gt;0,AK2222&gt;Settings!$B$10),"Y","N"))</f>
        <v/>
      </c>
      <c r="AX2222" s="91">
        <f>IF(AO2222&gt;=Settings!$B$11,"Y","N")</f>
        <v/>
      </c>
      <c r="AY2222" s="99">
        <f>(AT2222="Y")+(AU2222="Y")+(AV2222="Y")+(AW2222="Y")+(AX2222="Y")</f>
        <v/>
      </c>
      <c r="AZ2222" s="94">
        <f>IF(AY2222=0,"None",_xlfn.TEXTJOIN(", ",TRUE(),IF(AT2222="Y","Breakout",""),IF(AU2222="Y","Accumulation",""),IF(AV2222="Y","Institutional buying",""),IF(AW2222="Y","Long buildup",""),IF(AX2222="Y","Momentum leader","")))</f>
        <v/>
      </c>
      <c r="BA2222" s="94">
        <f>IF(BW2222="","","Passes "&amp;AY2222&amp;" of 5 buy-side scans"&amp;IF(G2222="Y","; RED FLAG: filter out using Red flag column",""))</f>
        <v/>
      </c>
      <c r="BB2222" s="91" t="inlineStr">
        <is>
          <t>None</t>
        </is>
      </c>
      <c r="BC2222" s="92" t="inlineStr">
        <is>
          <t>Y</t>
        </is>
      </c>
      <c r="BD2222" s="94" t="inlineStr">
        <is>
          <t>EPS zero; &gt;25% move in 5 trading days; &gt;25% move in 15 days</t>
        </is>
      </c>
      <c r="BE2222" s="94" t="n"/>
      <c r="BF2222" s="92">
        <f>IF(R2222*100000&gt;=Settings!$B$5,"Y","N")</f>
        <v/>
      </c>
      <c r="BG2222" s="91">
        <f>IF(F2222&gt;Settings!$B$6,"Y","N")</f>
        <v/>
      </c>
      <c r="BH2222" s="97" t="n">
        <v>-39.76</v>
      </c>
      <c r="BI2222" s="96" t="n">
        <v>25.58</v>
      </c>
      <c r="BJ2222" s="96" t="n">
        <v>18.06</v>
      </c>
      <c r="BK2222" s="96" t="n">
        <v>10.04</v>
      </c>
      <c r="BL2222" s="96" t="n">
        <v>5.21</v>
      </c>
      <c r="BM2222" s="96" t="n">
        <v>-8.92</v>
      </c>
      <c r="BN2222" s="97" t="n">
        <v>15.88</v>
      </c>
      <c r="BO2222" s="96" t="n">
        <v>15.3</v>
      </c>
      <c r="BP2222" s="96" t="n">
        <v>8.529999999999999</v>
      </c>
      <c r="BQ2222" s="96" t="n">
        <v>-1.28</v>
      </c>
      <c r="BR2222" s="91" t="inlineStr">
        <is>
          <t>Mixed</t>
        </is>
      </c>
      <c r="BS2222" s="91" t="inlineStr">
        <is>
          <t>None</t>
        </is>
      </c>
      <c r="BT2222" s="96" t="n">
        <v>70.3</v>
      </c>
      <c r="BU2222" s="91" t="inlineStr">
        <is>
          <t>N</t>
        </is>
      </c>
      <c r="BV2222" s="99">
        <f>IF(OR(BF2222&lt;&gt;"Y",BG2222&lt;&gt;"Y"),"",(AND(ISNUMBER(BQ2222),BQ2222&gt;0))+(BR2222="Stacked up")+(AND(ISNUMBER(BH2222),BH2222&gt;=-Settings!$B$17))+(AND(ISNUMBER(BK2222),ISNUMBER(BM2222),BK2222&gt;0,BM2222&gt;0))+(AND(ISNUMBER(AQ2222),AQ2222&gt;=Settings!$B$18))+(AND(ISNUMBER(BT2222),BT2222&gt;=Settings!$B$19,BT2222&lt;=Settings!$B$20))+(AND(ISNUMBER(AS2222),AS2222&gt;0))+(AND(ISNUMBER(T2222),ISNUMBER(M2222),T2222&gt;=Settings!$B$21,M2222&gt;0))+(AND(ISNUMBER(AD2222),ISNUMBER(M2222),AD2222&gt;=Settings!$B$22,M2222&gt;0))+(AY2222&gt;=1))</f>
        <v/>
      </c>
      <c r="BW2222" s="91">
        <f>IF(OR(AY2222=0,BF2222&lt;&gt;"Y",BG2222&lt;&gt;"Y"),"",1+SUMPRODUCT(($A$6:$A$2604=A2222)*($AY$6:$AY$2604&gt;0)*($BF$6:$BF$2604="Y")*($BG$6:$BG$2604="Y")*(($AY$6:$AY$2604&gt;AY2222)+($AY$6:$AY$2604=AY2222)*($AD$6:$AD$2604&gt;AD2222))))</f>
        <v/>
      </c>
    </row>
    <row r="2223" ht="23.85" customHeight="1" s="55">
      <c r="A2223" s="90" t="n">
        <v>46296</v>
      </c>
      <c r="B2223" s="91" t="inlineStr">
        <is>
          <t>BRIGHTBR</t>
        </is>
      </c>
      <c r="C2223" s="91" t="inlineStr">
        <is>
          <t>INE630D01010</t>
        </is>
      </c>
      <c r="D2223" s="91" t="n"/>
      <c r="E2223" s="91" t="inlineStr">
        <is>
          <t>None</t>
        </is>
      </c>
      <c r="F2223" s="93" t="n">
        <v>137</v>
      </c>
      <c r="G2223" s="92" t="inlineStr">
        <is>
          <t>N</t>
        </is>
      </c>
      <c r="H2223" s="94" t="n"/>
      <c r="I2223" s="91" t="inlineStr">
        <is>
          <t>N</t>
        </is>
      </c>
      <c r="J2223" s="92">
        <f>IF(K2223="","N","Y")</f>
        <v/>
      </c>
      <c r="K2223" s="94">
        <f>_xlfn.TEXTJOIN("; ",TRUE,IF(P2223="52-wk low","52-wk low",""),IF(AND(AD2223&gt;=Settings!$B$12,M2223&lt;0),"Distribution",""),IF(AND(AJ2223="Y",M2223&lt;0,AK2223&lt;-Settings!$B$13),"Long unwinding",""),IF(AND(AJ2223="Y",M2223&lt;0,AK2223&gt;Settings!$B$13),"Short buildup",""))</f>
        <v/>
      </c>
      <c r="L2223" s="95" t="n">
        <v>241.85</v>
      </c>
      <c r="M2223" s="96" t="n">
        <v>-4.37</v>
      </c>
      <c r="N2223" s="93" t="n">
        <v>2398</v>
      </c>
      <c r="O2223" s="91" t="inlineStr">
        <is>
          <t>None</t>
        </is>
      </c>
      <c r="P2223" s="91" t="inlineStr">
        <is>
          <t>None</t>
        </is>
      </c>
      <c r="Q2223" s="97" t="n">
        <v>0</v>
      </c>
      <c r="R2223" s="96" t="n">
        <v>0.03</v>
      </c>
      <c r="S2223" s="96" t="n">
        <v>0.1</v>
      </c>
      <c r="T2223" s="96" t="n"/>
      <c r="U2223" s="96" t="n"/>
      <c r="V2223" s="103" t="n"/>
      <c r="W2223" s="102" t="n"/>
      <c r="X2223" s="93" t="n"/>
      <c r="Y2223" s="91" t="inlineStr">
        <is>
          <t>None</t>
        </is>
      </c>
      <c r="Z2223" s="99" t="n">
        <v>98.91</v>
      </c>
      <c r="AA2223" s="96" t="n">
        <v>1.13</v>
      </c>
      <c r="AB2223" s="96" t="n"/>
      <c r="AC2223" s="96" t="n">
        <v>0.11</v>
      </c>
      <c r="AD2223" s="96" t="n"/>
      <c r="AE2223" s="96" t="n"/>
      <c r="AF2223" s="103" t="n"/>
      <c r="AG2223" s="91" t="n"/>
      <c r="AH2223" s="100" t="n">
        <v>0</v>
      </c>
      <c r="AI2223" s="101" t="n">
        <v>0</v>
      </c>
      <c r="AJ2223" s="92" t="inlineStr">
        <is>
          <t>N</t>
        </is>
      </c>
      <c r="AK2223" s="96" t="n"/>
      <c r="AL2223" s="91" t="inlineStr">
        <is>
          <t>n/a</t>
        </is>
      </c>
      <c r="AM2223" s="93" t="n"/>
      <c r="AN2223" s="92" t="inlineStr">
        <is>
          <t>None</t>
        </is>
      </c>
      <c r="AO2223" s="102" t="n">
        <v>0</v>
      </c>
      <c r="AP2223" s="103" t="n"/>
      <c r="AQ2223" s="102" t="n"/>
      <c r="AR2223" s="91" t="inlineStr">
        <is>
          <t>N</t>
        </is>
      </c>
      <c r="AS2223" s="104" t="n"/>
      <c r="AT2223" s="92">
        <f>IF(AND(P2223="52-wk high",T2223&gt;=Settings!$B$7),"Y","N")</f>
        <v/>
      </c>
      <c r="AU2223" s="91">
        <f>IF(AND(AD2223&gt;=Settings!$B$8,M2223&gt;0),"Y","N")</f>
        <v/>
      </c>
      <c r="AV2223" s="91">
        <f>IF(OR(AH2223&gt;Settings!$B$9,AI2223&gt;Settings!$B$9),"Y","N")</f>
        <v/>
      </c>
      <c r="AW2223" s="91">
        <f>IF(AJ2223&lt;&gt;"Y","n/a",IF(AND(M2223&gt;0,AK2223&gt;Settings!$B$10),"Y","N"))</f>
        <v/>
      </c>
      <c r="AX2223" s="91">
        <f>IF(AO2223&gt;=Settings!$B$11,"Y","N")</f>
        <v/>
      </c>
      <c r="AY2223" s="99">
        <f>(AT2223="Y")+(AU2223="Y")+(AV2223="Y")+(AW2223="Y")+(AX2223="Y")</f>
        <v/>
      </c>
      <c r="AZ2223" s="94">
        <f>IF(AY2223=0,"None",_xlfn.TEXTJOIN(", ",TRUE(),IF(AT2223="Y","Breakout",""),IF(AU2223="Y","Accumulation",""),IF(AV2223="Y","Institutional buying",""),IF(AW2223="Y","Long buildup",""),IF(AX2223="Y","Momentum leader","")))</f>
        <v/>
      </c>
      <c r="BA2223" s="94">
        <f>IF(BW2223="","","Passes "&amp;AY2223&amp;" of 5 buy-side scans"&amp;IF(G2223="Y","; RED FLAG: filter out using Red flag column",""))</f>
        <v/>
      </c>
      <c r="BB2223" s="91" t="inlineStr">
        <is>
          <t>None</t>
        </is>
      </c>
      <c r="BC2223" s="92" t="inlineStr">
        <is>
          <t>Y</t>
        </is>
      </c>
      <c r="BD2223" s="94" t="inlineStr">
        <is>
          <t>Few traders (&lt;100 unique PAN, 30 days)</t>
        </is>
      </c>
      <c r="BE2223" s="94" t="n"/>
      <c r="BF2223" s="92">
        <f>IF(R2223*100000&gt;=Settings!$B$5,"Y","N")</f>
        <v/>
      </c>
      <c r="BG2223" s="91">
        <f>IF(F2223&gt;Settings!$B$6,"Y","N")</f>
        <v/>
      </c>
      <c r="BH2223" s="97" t="n">
        <v>-10.43</v>
      </c>
      <c r="BI2223" s="96" t="n">
        <v>0.5600000000000001</v>
      </c>
      <c r="BJ2223" s="96" t="n">
        <v>-6.98</v>
      </c>
      <c r="BK2223" s="96" t="n"/>
      <c r="BL2223" s="96" t="n"/>
      <c r="BM2223" s="96" t="n"/>
      <c r="BN2223" s="97" t="n">
        <v>-2.91</v>
      </c>
      <c r="BO2223" s="96" t="n"/>
      <c r="BP2223" s="96" t="n"/>
      <c r="BQ2223" s="96" t="n"/>
      <c r="BR2223" s="91" t="n"/>
      <c r="BS2223" s="91" t="n"/>
      <c r="BT2223" s="96" t="n">
        <v>46.7</v>
      </c>
      <c r="BU2223" s="91" t="n"/>
      <c r="BV2223" s="99">
        <f>IF(OR(BF2223&lt;&gt;"Y",BG2223&lt;&gt;"Y"),"",(AND(ISNUMBER(BQ2223),BQ2223&gt;0))+(BR2223="Stacked up")+(AND(ISNUMBER(BH2223),BH2223&gt;=-Settings!$B$17))+(AND(ISNUMBER(BK2223),ISNUMBER(BM2223),BK2223&gt;0,BM2223&gt;0))+(AND(ISNUMBER(AQ2223),AQ2223&gt;=Settings!$B$18))+(AND(ISNUMBER(BT2223),BT2223&gt;=Settings!$B$19,BT2223&lt;=Settings!$B$20))+(AND(ISNUMBER(AS2223),AS2223&gt;0))+(AND(ISNUMBER(T2223),ISNUMBER(M2223),T2223&gt;=Settings!$B$21,M2223&gt;0))+(AND(ISNUMBER(AD2223),ISNUMBER(M2223),AD2223&gt;=Settings!$B$22,M2223&gt;0))+(AY2223&gt;=1))</f>
        <v/>
      </c>
      <c r="BW2223" s="91">
        <f>IF(OR(AY2223=0,BF2223&lt;&gt;"Y",BG2223&lt;&gt;"Y"),"",1+SUMPRODUCT(($A$6:$A$2604=A2223)*($AY$6:$AY$2604&gt;0)*($BF$6:$BF$2604="Y")*($BG$6:$BG$2604="Y")*(($AY$6:$AY$2604&gt;AY2223)+($AY$6:$AY$2604=AY2223)*($AD$6:$AD$2604&gt;AD2223))))</f>
        <v/>
      </c>
    </row>
    <row r="2224" ht="23.85" customHeight="1" s="55">
      <c r="A2224" s="90" t="n">
        <v>46296</v>
      </c>
      <c r="B2224" s="91" t="inlineStr">
        <is>
          <t>WIPL</t>
        </is>
      </c>
      <c r="C2224" s="91" t="inlineStr">
        <is>
          <t>INE215F01023</t>
        </is>
      </c>
      <c r="D2224" s="91" t="n"/>
      <c r="E2224" s="91" t="inlineStr">
        <is>
          <t>None</t>
        </is>
      </c>
      <c r="F2224" s="93" t="n">
        <v>137</v>
      </c>
      <c r="G2224" s="92" t="inlineStr">
        <is>
          <t>N</t>
        </is>
      </c>
      <c r="H2224" s="94" t="n"/>
      <c r="I2224" s="91" t="inlineStr">
        <is>
          <t>N</t>
        </is>
      </c>
      <c r="J2224" s="92">
        <f>IF(K2224="","N","Y")</f>
        <v/>
      </c>
      <c r="K2224" s="94">
        <f>_xlfn.TEXTJOIN("; ",TRUE,IF(P2224="52-wk low","52-wk low",""),IF(AND(AD2224&gt;=Settings!$B$12,M2224&lt;0),"Distribution",""),IF(AND(AJ2224="Y",M2224&lt;0,AK2224&lt;-Settings!$B$13),"Long unwinding",""),IF(AND(AJ2224="Y",M2224&lt;0,AK2224&gt;Settings!$B$13),"Short buildup",""))</f>
        <v/>
      </c>
      <c r="L2224" s="95" t="n">
        <v>161</v>
      </c>
      <c r="M2224" s="96" t="n">
        <v>-2.31</v>
      </c>
      <c r="N2224" s="93" t="n">
        <v>1793</v>
      </c>
      <c r="O2224" s="91" t="inlineStr">
        <is>
          <t>None</t>
        </is>
      </c>
      <c r="P2224" s="91" t="inlineStr">
        <is>
          <t>None</t>
        </is>
      </c>
      <c r="Q2224" s="97" t="n">
        <v>0.01</v>
      </c>
      <c r="R2224" s="96" t="n">
        <v>0.01</v>
      </c>
      <c r="S2224" s="96" t="n">
        <v>0.96</v>
      </c>
      <c r="T2224" s="96" t="n">
        <v>0.5600000000000001</v>
      </c>
      <c r="U2224" s="96" t="n">
        <v>0.34</v>
      </c>
      <c r="V2224" s="103" t="n">
        <v>0.36</v>
      </c>
      <c r="W2224" s="102" t="n">
        <v>2</v>
      </c>
      <c r="X2224" s="93" t="n"/>
      <c r="Y2224" s="91" t="inlineStr">
        <is>
          <t>None</t>
        </is>
      </c>
      <c r="Z2224" s="99" t="n">
        <v>84.62</v>
      </c>
      <c r="AA2224" s="96" t="n">
        <v>1.16</v>
      </c>
      <c r="AB2224" s="96" t="n">
        <v>1.13</v>
      </c>
      <c r="AC2224" s="96" t="n">
        <v>1.08</v>
      </c>
      <c r="AD2224" s="96" t="n">
        <v>0.58</v>
      </c>
      <c r="AE2224" s="96" t="n">
        <v>0.41</v>
      </c>
      <c r="AF2224" s="103" t="n">
        <v>1.09</v>
      </c>
      <c r="AG2224" s="91" t="inlineStr">
        <is>
          <t>Normal</t>
        </is>
      </c>
      <c r="AH2224" s="100" t="n">
        <v>0</v>
      </c>
      <c r="AI2224" s="101" t="n">
        <v>0</v>
      </c>
      <c r="AJ2224" s="92" t="inlineStr">
        <is>
          <t>N</t>
        </is>
      </c>
      <c r="AK2224" s="96" t="n"/>
      <c r="AL2224" s="91" t="inlineStr">
        <is>
          <t>n/a</t>
        </is>
      </c>
      <c r="AM2224" s="93" t="n"/>
      <c r="AN2224" s="92" t="inlineStr">
        <is>
          <t>None</t>
        </is>
      </c>
      <c r="AO2224" s="102" t="n">
        <v>0</v>
      </c>
      <c r="AP2224" s="103" t="n">
        <v>0.91</v>
      </c>
      <c r="AQ2224" s="102" t="n">
        <v>57</v>
      </c>
      <c r="AR2224" s="91" t="inlineStr">
        <is>
          <t>N</t>
        </is>
      </c>
      <c r="AS2224" s="104" t="n"/>
      <c r="AT2224" s="92">
        <f>IF(AND(P2224="52-wk high",T2224&gt;=Settings!$B$7),"Y","N")</f>
        <v/>
      </c>
      <c r="AU2224" s="91">
        <f>IF(AND(AD2224&gt;=Settings!$B$8,M2224&gt;0),"Y","N")</f>
        <v/>
      </c>
      <c r="AV2224" s="91">
        <f>IF(OR(AH2224&gt;Settings!$B$9,AI2224&gt;Settings!$B$9),"Y","N")</f>
        <v/>
      </c>
      <c r="AW2224" s="91">
        <f>IF(AJ2224&lt;&gt;"Y","n/a",IF(AND(M2224&gt;0,AK2224&gt;Settings!$B$10),"Y","N"))</f>
        <v/>
      </c>
      <c r="AX2224" s="91">
        <f>IF(AO2224&gt;=Settings!$B$11,"Y","N")</f>
        <v/>
      </c>
      <c r="AY2224" s="99">
        <f>(AT2224="Y")+(AU2224="Y")+(AV2224="Y")+(AW2224="Y")+(AX2224="Y")</f>
        <v/>
      </c>
      <c r="AZ2224" s="94">
        <f>IF(AY2224=0,"None",_xlfn.TEXTJOIN(", ",TRUE(),IF(AT2224="Y","Breakout",""),IF(AU2224="Y","Accumulation",""),IF(AV2224="Y","Institutional buying",""),IF(AW2224="Y","Long buildup",""),IF(AX2224="Y","Momentum leader","")))</f>
        <v/>
      </c>
      <c r="BA2224" s="94">
        <f>IF(BW2224="","","Passes "&amp;AY2224&amp;" of 5 buy-side scans"&amp;IF(G2224="Y","; RED FLAG: filter out using Red flag column",""))</f>
        <v/>
      </c>
      <c r="BB2224" s="91" t="inlineStr">
        <is>
          <t>None</t>
        </is>
      </c>
      <c r="BC2224" s="92" t="inlineStr">
        <is>
          <t>Y</t>
        </is>
      </c>
      <c r="BD2224" s="94" t="inlineStr">
        <is>
          <t>PE &gt; 50; Few traders (&lt;100 unique PAN, 30 days)</t>
        </is>
      </c>
      <c r="BE2224" s="94" t="n"/>
      <c r="BF2224" s="92">
        <f>IF(R2224*100000&gt;=Settings!$B$5,"Y","N")</f>
        <v/>
      </c>
      <c r="BG2224" s="91">
        <f>IF(F2224&gt;Settings!$B$6,"Y","N")</f>
        <v/>
      </c>
      <c r="BH2224" s="97" t="n">
        <v>-16.67</v>
      </c>
      <c r="BI2224" s="96" t="n">
        <v>-3.36</v>
      </c>
      <c r="BJ2224" s="96" t="n">
        <v>-0.65</v>
      </c>
      <c r="BK2224" s="96" t="n">
        <v>-8.48</v>
      </c>
      <c r="BL2224" s="96" t="n">
        <v>7.33</v>
      </c>
      <c r="BM2224" s="96" t="n">
        <v>0.29</v>
      </c>
      <c r="BN2224" s="97" t="n">
        <v>-2.54</v>
      </c>
      <c r="BO2224" s="96" t="n">
        <v>-2.72</v>
      </c>
      <c r="BP2224" s="96" t="n">
        <v>-1.62</v>
      </c>
      <c r="BQ2224" s="96" t="n">
        <v>-0.44</v>
      </c>
      <c r="BR2224" s="91" t="inlineStr">
        <is>
          <t>Mixed</t>
        </is>
      </c>
      <c r="BS2224" s="91" t="inlineStr">
        <is>
          <t>None</t>
        </is>
      </c>
      <c r="BT2224" s="96" t="n">
        <v>40.4</v>
      </c>
      <c r="BU2224" s="91" t="inlineStr">
        <is>
          <t>N</t>
        </is>
      </c>
      <c r="BV2224" s="99">
        <f>IF(OR(BF2224&lt;&gt;"Y",BG2224&lt;&gt;"Y"),"",(AND(ISNUMBER(BQ2224),BQ2224&gt;0))+(BR2224="Stacked up")+(AND(ISNUMBER(BH2224),BH2224&gt;=-Settings!$B$17))+(AND(ISNUMBER(BK2224),ISNUMBER(BM2224),BK2224&gt;0,BM2224&gt;0))+(AND(ISNUMBER(AQ2224),AQ2224&gt;=Settings!$B$18))+(AND(ISNUMBER(BT2224),BT2224&gt;=Settings!$B$19,BT2224&lt;=Settings!$B$20))+(AND(ISNUMBER(AS2224),AS2224&gt;0))+(AND(ISNUMBER(T2224),ISNUMBER(M2224),T2224&gt;=Settings!$B$21,M2224&gt;0))+(AND(ISNUMBER(AD2224),ISNUMBER(M2224),AD2224&gt;=Settings!$B$22,M2224&gt;0))+(AY2224&gt;=1))</f>
        <v/>
      </c>
      <c r="BW2224" s="91">
        <f>IF(OR(AY2224=0,BF2224&lt;&gt;"Y",BG2224&lt;&gt;"Y"),"",1+SUMPRODUCT(($A$6:$A$2604=A2224)*($AY$6:$AY$2604&gt;0)*($BF$6:$BF$2604="Y")*($BG$6:$BG$2604="Y")*(($AY$6:$AY$2604&gt;AY2224)+($AY$6:$AY$2604=AY2224)*($AD$6:$AD$2604&gt;AD2224))))</f>
        <v/>
      </c>
    </row>
    <row r="2225" ht="23.85" customHeight="1" s="55">
      <c r="A2225" s="90" t="n">
        <v>46296</v>
      </c>
      <c r="B2225" s="91" t="inlineStr">
        <is>
          <t>DCM</t>
        </is>
      </c>
      <c r="C2225" s="91" t="inlineStr">
        <is>
          <t>INE498A01018</t>
        </is>
      </c>
      <c r="D2225" s="91" t="n"/>
      <c r="E2225" s="91" t="inlineStr">
        <is>
          <t>None</t>
        </is>
      </c>
      <c r="F2225" s="93" t="n">
        <v>136</v>
      </c>
      <c r="G2225" s="92" t="inlineStr">
        <is>
          <t>N</t>
        </is>
      </c>
      <c r="H2225" s="94" t="n"/>
      <c r="I2225" s="91" t="inlineStr">
        <is>
          <t>N</t>
        </is>
      </c>
      <c r="J2225" s="92">
        <f>IF(K2225="","N","Y")</f>
        <v/>
      </c>
      <c r="K2225" s="94">
        <f>_xlfn.TEXTJOIN("; ",TRUE,IF(P2225="52-wk low","52-wk low",""),IF(AND(AD2225&gt;=Settings!$B$12,M2225&lt;0),"Distribution",""),IF(AND(AJ2225="Y",M2225&lt;0,AK2225&lt;-Settings!$B$13),"Long unwinding",""),IF(AND(AJ2225="Y",M2225&lt;0,AK2225&gt;Settings!$B$13),"Short buildup",""))</f>
        <v/>
      </c>
      <c r="L2225" s="95" t="n">
        <v>72.83</v>
      </c>
      <c r="M2225" s="96" t="n">
        <v>-1.58</v>
      </c>
      <c r="N2225" s="93" t="n">
        <v>1390</v>
      </c>
      <c r="O2225" s="91" t="inlineStr">
        <is>
          <t>None</t>
        </is>
      </c>
      <c r="P2225" s="91" t="inlineStr">
        <is>
          <t>None</t>
        </is>
      </c>
      <c r="Q2225" s="97" t="n">
        <v>0.02</v>
      </c>
      <c r="R2225" s="96" t="n">
        <v>0.13</v>
      </c>
      <c r="S2225" s="96" t="n">
        <v>0.15</v>
      </c>
      <c r="T2225" s="96" t="n">
        <v>0.17</v>
      </c>
      <c r="U2225" s="96" t="n">
        <v>0.14</v>
      </c>
      <c r="V2225" s="103" t="n">
        <v>0.92</v>
      </c>
      <c r="W2225" s="102" t="n">
        <v>6</v>
      </c>
      <c r="X2225" s="93" t="n"/>
      <c r="Y2225" s="91" t="inlineStr">
        <is>
          <t>None</t>
        </is>
      </c>
      <c r="Z2225" s="99" t="n">
        <v>93.90000000000001</v>
      </c>
      <c r="AA2225" s="96" t="n">
        <v>1.02</v>
      </c>
      <c r="AB2225" s="96" t="n">
        <v>1.02</v>
      </c>
      <c r="AC2225" s="96" t="n"/>
      <c r="AD2225" s="96" t="n"/>
      <c r="AE2225" s="96" t="n"/>
      <c r="AF2225" s="103" t="n"/>
      <c r="AG2225" s="91" t="inlineStr">
        <is>
          <t>No delivery data</t>
        </is>
      </c>
      <c r="AH2225" s="100" t="n">
        <v>0</v>
      </c>
      <c r="AI2225" s="101" t="n">
        <v>0</v>
      </c>
      <c r="AJ2225" s="92" t="inlineStr">
        <is>
          <t>N</t>
        </is>
      </c>
      <c r="AK2225" s="96" t="n"/>
      <c r="AL2225" s="91" t="inlineStr">
        <is>
          <t>n/a</t>
        </is>
      </c>
      <c r="AM2225" s="93" t="n"/>
      <c r="AN2225" s="92" t="inlineStr">
        <is>
          <t>None</t>
        </is>
      </c>
      <c r="AO2225" s="102" t="n">
        <v>0</v>
      </c>
      <c r="AP2225" s="103" t="n">
        <v>0.8</v>
      </c>
      <c r="AQ2225" s="102" t="n">
        <v>49</v>
      </c>
      <c r="AR2225" s="91" t="inlineStr">
        <is>
          <t>N</t>
        </is>
      </c>
      <c r="AS2225" s="104" t="n"/>
      <c r="AT2225" s="92">
        <f>IF(AND(P2225="52-wk high",T2225&gt;=Settings!$B$7),"Y","N")</f>
        <v/>
      </c>
      <c r="AU2225" s="91">
        <f>IF(AND(AD2225&gt;=Settings!$B$8,M2225&gt;0),"Y","N")</f>
        <v/>
      </c>
      <c r="AV2225" s="91">
        <f>IF(OR(AH2225&gt;Settings!$B$9,AI2225&gt;Settings!$B$9),"Y","N")</f>
        <v/>
      </c>
      <c r="AW2225" s="91">
        <f>IF(AJ2225&lt;&gt;"Y","n/a",IF(AND(M2225&gt;0,AK2225&gt;Settings!$B$10),"Y","N"))</f>
        <v/>
      </c>
      <c r="AX2225" s="91">
        <f>IF(AO2225&gt;=Settings!$B$11,"Y","N")</f>
        <v/>
      </c>
      <c r="AY2225" s="99">
        <f>(AT2225="Y")+(AU2225="Y")+(AV2225="Y")+(AW2225="Y")+(AX2225="Y")</f>
        <v/>
      </c>
      <c r="AZ2225" s="94">
        <f>IF(AY2225=0,"None",_xlfn.TEXTJOIN(", ",TRUE(),IF(AT2225="Y","Breakout",""),IF(AU2225="Y","Accumulation",""),IF(AV2225="Y","Institutional buying",""),IF(AW2225="Y","Long buildup",""),IF(AX2225="Y","Momentum leader","")))</f>
        <v/>
      </c>
      <c r="BA2225" s="94">
        <f>IF(BW2225="","","Passes "&amp;AY2225&amp;" of 5 buy-side scans"&amp;IF(G2225="Y","; RED FLAG: filter out using Red flag column",""))</f>
        <v/>
      </c>
      <c r="BB2225" s="91" t="inlineStr">
        <is>
          <t>None</t>
        </is>
      </c>
      <c r="BC2225" s="92" t="inlineStr">
        <is>
          <t>Y</t>
        </is>
      </c>
      <c r="BD2225" s="94" t="inlineStr">
        <is>
          <t>PE &gt; 50; Few traders (&lt;100 unique PAN, 30 days)</t>
        </is>
      </c>
      <c r="BE2225" s="94" t="n"/>
      <c r="BF2225" s="92">
        <f>IF(R2225*100000&gt;=Settings!$B$5,"Y","N")</f>
        <v/>
      </c>
      <c r="BG2225" s="91">
        <f>IF(F2225&gt;Settings!$B$6,"Y","N")</f>
        <v/>
      </c>
      <c r="BH2225" s="97" t="n">
        <v>-30.17</v>
      </c>
      <c r="BI2225" s="96" t="n">
        <v>-2.98</v>
      </c>
      <c r="BJ2225" s="96" t="n">
        <v>-6.23</v>
      </c>
      <c r="BK2225" s="96" t="n">
        <v>-25.76</v>
      </c>
      <c r="BL2225" s="96" t="n">
        <v>19.16</v>
      </c>
      <c r="BM2225" s="96" t="n">
        <v>-25.05</v>
      </c>
      <c r="BN2225" s="97" t="n">
        <v>-4.23</v>
      </c>
      <c r="BO2225" s="96" t="n">
        <v>-8.74</v>
      </c>
      <c r="BP2225" s="96" t="n">
        <v>-11.66</v>
      </c>
      <c r="BQ2225" s="96" t="n">
        <v>-14.15</v>
      </c>
      <c r="BR2225" s="91" t="inlineStr">
        <is>
          <t>Stacked down</t>
        </is>
      </c>
      <c r="BS2225" s="91" t="inlineStr">
        <is>
          <t>None</t>
        </is>
      </c>
      <c r="BT2225" s="96" t="n">
        <v>24.2</v>
      </c>
      <c r="BU2225" s="91" t="inlineStr">
        <is>
          <t>N</t>
        </is>
      </c>
      <c r="BV2225" s="99">
        <f>IF(OR(BF2225&lt;&gt;"Y",BG2225&lt;&gt;"Y"),"",(AND(ISNUMBER(BQ2225),BQ2225&gt;0))+(BR2225="Stacked up")+(AND(ISNUMBER(BH2225),BH2225&gt;=-Settings!$B$17))+(AND(ISNUMBER(BK2225),ISNUMBER(BM2225),BK2225&gt;0,BM2225&gt;0))+(AND(ISNUMBER(AQ2225),AQ2225&gt;=Settings!$B$18))+(AND(ISNUMBER(BT2225),BT2225&gt;=Settings!$B$19,BT2225&lt;=Settings!$B$20))+(AND(ISNUMBER(AS2225),AS2225&gt;0))+(AND(ISNUMBER(T2225),ISNUMBER(M2225),T2225&gt;=Settings!$B$21,M2225&gt;0))+(AND(ISNUMBER(AD2225),ISNUMBER(M2225),AD2225&gt;=Settings!$B$22,M2225&gt;0))+(AY2225&gt;=1))</f>
        <v/>
      </c>
      <c r="BW2225" s="91">
        <f>IF(OR(AY2225=0,BF2225&lt;&gt;"Y",BG2225&lt;&gt;"Y"),"",1+SUMPRODUCT(($A$6:$A$2604=A2225)*($AY$6:$AY$2604&gt;0)*($BF$6:$BF$2604="Y")*($BG$6:$BG$2604="Y")*(($AY$6:$AY$2604&gt;AY2225)+($AY$6:$AY$2604=AY2225)*($AD$6:$AD$2604&gt;AD2225))))</f>
        <v/>
      </c>
    </row>
    <row r="2226" ht="23.85" customHeight="1" s="55">
      <c r="A2226" s="90" t="n">
        <v>46296</v>
      </c>
      <c r="B2226" s="91" t="inlineStr">
        <is>
          <t>INDOWIND</t>
        </is>
      </c>
      <c r="C2226" s="91" t="inlineStr">
        <is>
          <t>INE227G01018</t>
        </is>
      </c>
      <c r="D2226" s="91" t="n"/>
      <c r="E2226" s="91" t="inlineStr">
        <is>
          <t>None</t>
        </is>
      </c>
      <c r="F2226" s="93" t="n">
        <v>136</v>
      </c>
      <c r="G2226" s="92" t="inlineStr">
        <is>
          <t>N</t>
        </is>
      </c>
      <c r="H2226" s="94" t="n"/>
      <c r="I2226" s="91" t="inlineStr">
        <is>
          <t>N</t>
        </is>
      </c>
      <c r="J2226" s="92">
        <f>IF(K2226="","N","Y")</f>
        <v/>
      </c>
      <c r="K2226" s="94">
        <f>_xlfn.TEXTJOIN("; ",TRUE,IF(P2226="52-wk low","52-wk low",""),IF(AND(AD2226&gt;=Settings!$B$12,M2226&lt;0),"Distribution",""),IF(AND(AJ2226="Y",M2226&lt;0,AK2226&lt;-Settings!$B$13),"Long unwinding",""),IF(AND(AJ2226="Y",M2226&lt;0,AK2226&gt;Settings!$B$13),"Short buildup",""))</f>
        <v/>
      </c>
      <c r="L2226" s="95" t="n">
        <v>8.44</v>
      </c>
      <c r="M2226" s="96" t="n">
        <v>-2.88</v>
      </c>
      <c r="N2226" s="93" t="n">
        <v>2040</v>
      </c>
      <c r="O2226" s="91" t="inlineStr">
        <is>
          <t>None</t>
        </is>
      </c>
      <c r="P2226" s="91" t="inlineStr">
        <is>
          <t>None</t>
        </is>
      </c>
      <c r="Q2226" s="97" t="n">
        <v>1.19</v>
      </c>
      <c r="R2226" s="96" t="n">
        <v>0.92</v>
      </c>
      <c r="S2226" s="96" t="n">
        <v>1.32</v>
      </c>
      <c r="T2226" s="96" t="n">
        <v>1.1</v>
      </c>
      <c r="U2226" s="96" t="n">
        <v>0.82</v>
      </c>
      <c r="V2226" s="103" t="n">
        <v>0.64</v>
      </c>
      <c r="W2226" s="102" t="n">
        <v>1</v>
      </c>
      <c r="X2226" s="93" t="n"/>
      <c r="Y2226" s="91" t="inlineStr">
        <is>
          <t>None</t>
        </is>
      </c>
      <c r="Z2226" s="99" t="n">
        <v>76.55</v>
      </c>
      <c r="AA2226" s="96" t="n">
        <v>1.09</v>
      </c>
      <c r="AB2226" s="96" t="n">
        <v>1.04</v>
      </c>
      <c r="AC2226" s="96" t="n">
        <v>1.47</v>
      </c>
      <c r="AD2226" s="96" t="n"/>
      <c r="AE2226" s="96" t="n"/>
      <c r="AF2226" s="103" t="n"/>
      <c r="AG2226" s="91" t="inlineStr">
        <is>
          <t>No delivery data</t>
        </is>
      </c>
      <c r="AH2226" s="100" t="n">
        <v>0</v>
      </c>
      <c r="AI2226" s="101" t="n">
        <v>0</v>
      </c>
      <c r="AJ2226" s="92" t="inlineStr">
        <is>
          <t>N</t>
        </is>
      </c>
      <c r="AK2226" s="96" t="n"/>
      <c r="AL2226" s="91" t="inlineStr">
        <is>
          <t>n/a</t>
        </is>
      </c>
      <c r="AM2226" s="93" t="n"/>
      <c r="AN2226" s="92" t="inlineStr">
        <is>
          <t>None</t>
        </is>
      </c>
      <c r="AO2226" s="102" t="n">
        <v>0</v>
      </c>
      <c r="AP2226" s="103" t="n">
        <v>0.68</v>
      </c>
      <c r="AQ2226" s="102" t="n">
        <v>34</v>
      </c>
      <c r="AR2226" s="91" t="inlineStr">
        <is>
          <t>N</t>
        </is>
      </c>
      <c r="AS2226" s="104" t="n"/>
      <c r="AT2226" s="92">
        <f>IF(AND(P2226="52-wk high",T2226&gt;=Settings!$B$7),"Y","N")</f>
        <v/>
      </c>
      <c r="AU2226" s="91">
        <f>IF(AND(AD2226&gt;=Settings!$B$8,M2226&gt;0),"Y","N")</f>
        <v/>
      </c>
      <c r="AV2226" s="91">
        <f>IF(OR(AH2226&gt;Settings!$B$9,AI2226&gt;Settings!$B$9),"Y","N")</f>
        <v/>
      </c>
      <c r="AW2226" s="91">
        <f>IF(AJ2226&lt;&gt;"Y","n/a",IF(AND(M2226&gt;0,AK2226&gt;Settings!$B$10),"Y","N"))</f>
        <v/>
      </c>
      <c r="AX2226" s="91">
        <f>IF(AO2226&gt;=Settings!$B$11,"Y","N")</f>
        <v/>
      </c>
      <c r="AY2226" s="99">
        <f>(AT2226="Y")+(AU2226="Y")+(AV2226="Y")+(AW2226="Y")+(AX2226="Y")</f>
        <v/>
      </c>
      <c r="AZ2226" s="94">
        <f>IF(AY2226=0,"None",_xlfn.TEXTJOIN(", ",TRUE(),IF(AT2226="Y","Breakout",""),IF(AU2226="Y","Accumulation",""),IF(AV2226="Y","Institutional buying",""),IF(AW2226="Y","Long buildup",""),IF(AX2226="Y","Momentum leader","")))</f>
        <v/>
      </c>
      <c r="BA2226" s="94">
        <f>IF(BW2226="","","Passes "&amp;AY2226&amp;" of 5 buy-side scans"&amp;IF(G2226="Y","; RED FLAG: filter out using Red flag column",""))</f>
        <v/>
      </c>
      <c r="BB2226" s="91" t="inlineStr">
        <is>
          <t>None</t>
        </is>
      </c>
      <c r="BC2226" s="92" t="inlineStr">
        <is>
          <t>Y</t>
        </is>
      </c>
      <c r="BD2226" s="94" t="inlineStr">
        <is>
          <t>PE &gt; 50; High-low range &gt;150% in 12 months</t>
        </is>
      </c>
      <c r="BE2226" s="94" t="n"/>
      <c r="BF2226" s="92">
        <f>IF(R2226*100000&gt;=Settings!$B$5,"Y","N")</f>
        <v/>
      </c>
      <c r="BG2226" s="91">
        <f>IF(F2226&gt;Settings!$B$6,"Y","N")</f>
        <v/>
      </c>
      <c r="BH2226" s="97" t="n">
        <v>-55.44</v>
      </c>
      <c r="BI2226" s="96" t="n">
        <v>-4.31</v>
      </c>
      <c r="BJ2226" s="96" t="n">
        <v>-6.64</v>
      </c>
      <c r="BK2226" s="96" t="n">
        <v>-10.69</v>
      </c>
      <c r="BL2226" s="96" t="n">
        <v>17.39</v>
      </c>
      <c r="BM2226" s="96" t="n">
        <v>-47.9</v>
      </c>
      <c r="BN2226" s="97" t="n">
        <v>-4.76</v>
      </c>
      <c r="BO2226" s="96" t="n">
        <v>-6.35</v>
      </c>
      <c r="BP2226" s="96" t="n">
        <v>-10.04</v>
      </c>
      <c r="BQ2226" s="96" t="n">
        <v>-19.99</v>
      </c>
      <c r="BR2226" s="91" t="inlineStr">
        <is>
          <t>Stacked down</t>
        </is>
      </c>
      <c r="BS2226" s="91" t="inlineStr">
        <is>
          <t>None</t>
        </is>
      </c>
      <c r="BT2226" s="96" t="n">
        <v>30.7</v>
      </c>
      <c r="BU2226" s="91" t="inlineStr">
        <is>
          <t>N</t>
        </is>
      </c>
      <c r="BV2226" s="99">
        <f>IF(OR(BF2226&lt;&gt;"Y",BG2226&lt;&gt;"Y"),"",(AND(ISNUMBER(BQ2226),BQ2226&gt;0))+(BR2226="Stacked up")+(AND(ISNUMBER(BH2226),BH2226&gt;=-Settings!$B$17))+(AND(ISNUMBER(BK2226),ISNUMBER(BM2226),BK2226&gt;0,BM2226&gt;0))+(AND(ISNUMBER(AQ2226),AQ2226&gt;=Settings!$B$18))+(AND(ISNUMBER(BT2226),BT2226&gt;=Settings!$B$19,BT2226&lt;=Settings!$B$20))+(AND(ISNUMBER(AS2226),AS2226&gt;0))+(AND(ISNUMBER(T2226),ISNUMBER(M2226),T2226&gt;=Settings!$B$21,M2226&gt;0))+(AND(ISNUMBER(AD2226),ISNUMBER(M2226),AD2226&gt;=Settings!$B$22,M2226&gt;0))+(AY2226&gt;=1))</f>
        <v/>
      </c>
      <c r="BW2226" s="91">
        <f>IF(OR(AY2226=0,BF2226&lt;&gt;"Y",BG2226&lt;&gt;"Y"),"",1+SUMPRODUCT(($A$6:$A$2604=A2226)*($AY$6:$AY$2604&gt;0)*($BF$6:$BF$2604="Y")*($BG$6:$BG$2604="Y")*(($AY$6:$AY$2604&gt;AY2226)+($AY$6:$AY$2604=AY2226)*($AD$6:$AD$2604&gt;AD2226))))</f>
        <v/>
      </c>
    </row>
    <row r="2227" ht="23.85" customHeight="1" s="55">
      <c r="A2227" s="90" t="n">
        <v>46296</v>
      </c>
      <c r="B2227" s="91" t="inlineStr">
        <is>
          <t>KEYFINSERV</t>
        </is>
      </c>
      <c r="C2227" s="91" t="inlineStr">
        <is>
          <t>INE681C01015</t>
        </is>
      </c>
      <c r="D2227" s="91" t="n"/>
      <c r="E2227" s="91" t="inlineStr">
        <is>
          <t>None</t>
        </is>
      </c>
      <c r="F2227" s="93" t="n">
        <v>136</v>
      </c>
      <c r="G2227" s="92" t="inlineStr">
        <is>
          <t>N</t>
        </is>
      </c>
      <c r="H2227" s="94" t="n"/>
      <c r="I2227" s="91" t="inlineStr">
        <is>
          <t>N</t>
        </is>
      </c>
      <c r="J2227" s="92">
        <f>IF(K2227="","N","Y")</f>
        <v/>
      </c>
      <c r="K2227" s="94">
        <f>_xlfn.TEXTJOIN("; ",TRUE,IF(P2227="52-wk low","52-wk low",""),IF(AND(AD2227&gt;=Settings!$B$12,M2227&lt;0),"Distribution",""),IF(AND(AJ2227="Y",M2227&lt;0,AK2227&lt;-Settings!$B$13),"Long unwinding",""),IF(AND(AJ2227="Y",M2227&lt;0,AK2227&gt;Settings!$B$13),"Short buildup",""))</f>
        <v/>
      </c>
      <c r="L2227" s="95" t="n">
        <v>244.05</v>
      </c>
      <c r="M2227" s="96" t="n">
        <v>0.45</v>
      </c>
      <c r="N2227" s="93" t="n">
        <v>458</v>
      </c>
      <c r="O2227" s="91" t="inlineStr">
        <is>
          <t>None</t>
        </is>
      </c>
      <c r="P2227" s="91" t="inlineStr">
        <is>
          <t>None</t>
        </is>
      </c>
      <c r="Q2227" s="97" t="n">
        <v>0.01</v>
      </c>
      <c r="R2227" s="96" t="n">
        <v>0.01</v>
      </c>
      <c r="S2227" s="96" t="n">
        <v>0.99</v>
      </c>
      <c r="T2227" s="96" t="n">
        <v>0.84</v>
      </c>
      <c r="U2227" s="96" t="n">
        <v>0.57</v>
      </c>
      <c r="V2227" s="103" t="n">
        <v>0.59</v>
      </c>
      <c r="W2227" s="102" t="n">
        <v>3</v>
      </c>
      <c r="X2227" s="93" t="n"/>
      <c r="Y2227" s="91" t="inlineStr">
        <is>
          <t>None</t>
        </is>
      </c>
      <c r="Z2227" s="99" t="n">
        <v>46.14</v>
      </c>
      <c r="AA2227" s="96" t="n">
        <v>0.68</v>
      </c>
      <c r="AB2227" s="96" t="n">
        <v>0.6899999999999999</v>
      </c>
      <c r="AC2227" s="96" t="n">
        <v>0.6899999999999999</v>
      </c>
      <c r="AD2227" s="96" t="n">
        <v>0.59</v>
      </c>
      <c r="AE2227" s="96" t="n">
        <v>0.42</v>
      </c>
      <c r="AF2227" s="103" t="n">
        <v>1.03</v>
      </c>
      <c r="AG2227" s="91" t="inlineStr">
        <is>
          <t>Normal</t>
        </is>
      </c>
      <c r="AH2227" s="100" t="n">
        <v>0</v>
      </c>
      <c r="AI2227" s="101" t="n">
        <v>0</v>
      </c>
      <c r="AJ2227" s="92" t="inlineStr">
        <is>
          <t>N</t>
        </is>
      </c>
      <c r="AK2227" s="96" t="n"/>
      <c r="AL2227" s="91" t="inlineStr">
        <is>
          <t>n/a</t>
        </is>
      </c>
      <c r="AM2227" s="93" t="n"/>
      <c r="AN2227" s="92" t="inlineStr">
        <is>
          <t>None</t>
        </is>
      </c>
      <c r="AO2227" s="102" t="n">
        <v>0</v>
      </c>
      <c r="AP2227" s="103" t="n">
        <v>0.84</v>
      </c>
      <c r="AQ2227" s="102" t="n">
        <v>52</v>
      </c>
      <c r="AR2227" s="91" t="inlineStr">
        <is>
          <t>N</t>
        </is>
      </c>
      <c r="AS2227" s="104" t="n"/>
      <c r="AT2227" s="92">
        <f>IF(AND(P2227="52-wk high",T2227&gt;=Settings!$B$7),"Y","N")</f>
        <v/>
      </c>
      <c r="AU2227" s="91">
        <f>IF(AND(AD2227&gt;=Settings!$B$8,M2227&gt;0),"Y","N")</f>
        <v/>
      </c>
      <c r="AV2227" s="91">
        <f>IF(OR(AH2227&gt;Settings!$B$9,AI2227&gt;Settings!$B$9),"Y","N")</f>
        <v/>
      </c>
      <c r="AW2227" s="91">
        <f>IF(AJ2227&lt;&gt;"Y","n/a",IF(AND(M2227&gt;0,AK2227&gt;Settings!$B$10),"Y","N"))</f>
        <v/>
      </c>
      <c r="AX2227" s="91">
        <f>IF(AO2227&gt;=Settings!$B$11,"Y","N")</f>
        <v/>
      </c>
      <c r="AY2227" s="99">
        <f>(AT2227="Y")+(AU2227="Y")+(AV2227="Y")+(AW2227="Y")+(AX2227="Y")</f>
        <v/>
      </c>
      <c r="AZ2227" s="94">
        <f>IF(AY2227=0,"None",_xlfn.TEXTJOIN(", ",TRUE(),IF(AT2227="Y","Breakout",""),IF(AU2227="Y","Accumulation",""),IF(AV2227="Y","Institutional buying",""),IF(AW2227="Y","Long buildup",""),IF(AX2227="Y","Momentum leader","")))</f>
        <v/>
      </c>
      <c r="BA2227" s="94">
        <f>IF(BW2227="","","Passes "&amp;AY2227&amp;" of 5 buy-side scans"&amp;IF(G2227="Y","; RED FLAG: filter out using Red flag column",""))</f>
        <v/>
      </c>
      <c r="BB2227" s="91" t="inlineStr">
        <is>
          <t>None</t>
        </is>
      </c>
      <c r="BC2227" s="92" t="inlineStr">
        <is>
          <t>Y</t>
        </is>
      </c>
      <c r="BD2227" s="94" t="inlineStr">
        <is>
          <t>Few traders (&lt;100 unique PAN, 30 days)</t>
        </is>
      </c>
      <c r="BE2227" s="94" t="n"/>
      <c r="BF2227" s="92">
        <f>IF(R2227*100000&gt;=Settings!$B$5,"Y","N")</f>
        <v/>
      </c>
      <c r="BG2227" s="91">
        <f>IF(F2227&gt;Settings!$B$6,"Y","N")</f>
        <v/>
      </c>
      <c r="BH2227" s="97" t="n">
        <v>-36.13</v>
      </c>
      <c r="BI2227" s="96" t="n">
        <v>5.35</v>
      </c>
      <c r="BJ2227" s="96" t="n">
        <v>-3.04</v>
      </c>
      <c r="BK2227" s="96" t="n">
        <v>-6.59</v>
      </c>
      <c r="BL2227" s="96" t="n">
        <v>5.27</v>
      </c>
      <c r="BM2227" s="96" t="n">
        <v>-2.02</v>
      </c>
      <c r="BN2227" s="97" t="n">
        <v>0.91</v>
      </c>
      <c r="BO2227" s="96" t="n">
        <v>-2.01</v>
      </c>
      <c r="BP2227" s="96" t="n">
        <v>-4.64</v>
      </c>
      <c r="BQ2227" s="96" t="n">
        <v>-6.61</v>
      </c>
      <c r="BR2227" s="91" t="inlineStr">
        <is>
          <t>Mixed</t>
        </is>
      </c>
      <c r="BS2227" s="91" t="inlineStr">
        <is>
          <t>None</t>
        </is>
      </c>
      <c r="BT2227" s="96" t="n">
        <v>54.2</v>
      </c>
      <c r="BU2227" s="91" t="inlineStr">
        <is>
          <t>N</t>
        </is>
      </c>
      <c r="BV2227" s="99">
        <f>IF(OR(BF2227&lt;&gt;"Y",BG2227&lt;&gt;"Y"),"",(AND(ISNUMBER(BQ2227),BQ2227&gt;0))+(BR2227="Stacked up")+(AND(ISNUMBER(BH2227),BH2227&gt;=-Settings!$B$17))+(AND(ISNUMBER(BK2227),ISNUMBER(BM2227),BK2227&gt;0,BM2227&gt;0))+(AND(ISNUMBER(AQ2227),AQ2227&gt;=Settings!$B$18))+(AND(ISNUMBER(BT2227),BT2227&gt;=Settings!$B$19,BT2227&lt;=Settings!$B$20))+(AND(ISNUMBER(AS2227),AS2227&gt;0))+(AND(ISNUMBER(T2227),ISNUMBER(M2227),T2227&gt;=Settings!$B$21,M2227&gt;0))+(AND(ISNUMBER(AD2227),ISNUMBER(M2227),AD2227&gt;=Settings!$B$22,M2227&gt;0))+(AY2227&gt;=1))</f>
        <v/>
      </c>
      <c r="BW2227" s="91">
        <f>IF(OR(AY2227=0,BF2227&lt;&gt;"Y",BG2227&lt;&gt;"Y"),"",1+SUMPRODUCT(($A$6:$A$2604=A2227)*($AY$6:$AY$2604&gt;0)*($BF$6:$BF$2604="Y")*($BG$6:$BG$2604="Y")*(($AY$6:$AY$2604&gt;AY2227)+($AY$6:$AY$2604=AY2227)*($AD$6:$AD$2604&gt;AD2227))))</f>
        <v/>
      </c>
    </row>
    <row r="2228" ht="23.85" customHeight="1" s="55">
      <c r="A2228" s="90" t="n">
        <v>46296</v>
      </c>
      <c r="B2228" s="91" t="inlineStr">
        <is>
          <t>TIPSFILMS</t>
        </is>
      </c>
      <c r="C2228" s="91" t="inlineStr">
        <is>
          <t>INE0LQS01015</t>
        </is>
      </c>
      <c r="D2228" s="91" t="n"/>
      <c r="E2228" s="91" t="inlineStr">
        <is>
          <t>None</t>
        </is>
      </c>
      <c r="F2228" s="93" t="n">
        <v>136</v>
      </c>
      <c r="G2228" s="92" t="inlineStr">
        <is>
          <t>N</t>
        </is>
      </c>
      <c r="H2228" s="94" t="n"/>
      <c r="I2228" s="91" t="inlineStr">
        <is>
          <t>N</t>
        </is>
      </c>
      <c r="J2228" s="92">
        <f>IF(K2228="","N","Y")</f>
        <v/>
      </c>
      <c r="K2228" s="94">
        <f>_xlfn.TEXTJOIN("; ",TRUE,IF(P2228="52-wk low","52-wk low",""),IF(AND(AD2228&gt;=Settings!$B$12,M2228&lt;0),"Distribution",""),IF(AND(AJ2228="Y",M2228&lt;0,AK2228&lt;-Settings!$B$13),"Long unwinding",""),IF(AND(AJ2228="Y",M2228&lt;0,AK2228&gt;Settings!$B$13),"Short buildup",""))</f>
        <v/>
      </c>
      <c r="L2228" s="95" t="n">
        <v>315.4</v>
      </c>
      <c r="M2228" s="96" t="n">
        <v>-0.9</v>
      </c>
      <c r="N2228" s="93" t="n">
        <v>987</v>
      </c>
      <c r="O2228" s="91" t="inlineStr">
        <is>
          <t>None</t>
        </is>
      </c>
      <c r="P2228" s="91" t="inlineStr">
        <is>
          <t>None</t>
        </is>
      </c>
      <c r="Q2228" s="97" t="n">
        <v>0.03</v>
      </c>
      <c r="R2228" s="96" t="n">
        <v>0.07000000000000001</v>
      </c>
      <c r="S2228" s="96" t="n">
        <v>0.39</v>
      </c>
      <c r="T2228" s="96" t="n">
        <v>0.12</v>
      </c>
      <c r="U2228" s="96" t="n">
        <v>0.21</v>
      </c>
      <c r="V2228" s="103" t="n">
        <v>0.54</v>
      </c>
      <c r="W2228" s="102" t="n">
        <v>4</v>
      </c>
      <c r="X2228" s="93" t="n"/>
      <c r="Y2228" s="91" t="inlineStr">
        <is>
          <t>None</t>
        </is>
      </c>
      <c r="Z2228" s="99" t="n">
        <v>56.98</v>
      </c>
      <c r="AA2228" s="96" t="n">
        <v>0.9</v>
      </c>
      <c r="AB2228" s="96" t="n">
        <v>1.09</v>
      </c>
      <c r="AC2228" s="96" t="n">
        <v>0.44</v>
      </c>
      <c r="AD2228" s="96" t="n">
        <v>0.23</v>
      </c>
      <c r="AE2228" s="96" t="n">
        <v>0.35</v>
      </c>
      <c r="AF2228" s="103" t="n">
        <v>1.47</v>
      </c>
      <c r="AG2228" s="91" t="inlineStr">
        <is>
          <t>Normal</t>
        </is>
      </c>
      <c r="AH2228" s="100" t="n">
        <v>0</v>
      </c>
      <c r="AI2228" s="101" t="n">
        <v>0</v>
      </c>
      <c r="AJ2228" s="92" t="inlineStr">
        <is>
          <t>N</t>
        </is>
      </c>
      <c r="AK2228" s="96" t="n"/>
      <c r="AL2228" s="91" t="inlineStr">
        <is>
          <t>n/a</t>
        </is>
      </c>
      <c r="AM2228" s="93" t="n"/>
      <c r="AN2228" s="92" t="inlineStr">
        <is>
          <t>None</t>
        </is>
      </c>
      <c r="AO2228" s="102" t="n">
        <v>0</v>
      </c>
      <c r="AP2228" s="103" t="n">
        <v>0.73</v>
      </c>
      <c r="AQ2228" s="102" t="n">
        <v>41</v>
      </c>
      <c r="AR2228" s="91" t="inlineStr">
        <is>
          <t>N</t>
        </is>
      </c>
      <c r="AS2228" s="104" t="n"/>
      <c r="AT2228" s="92">
        <f>IF(AND(P2228="52-wk high",T2228&gt;=Settings!$B$7),"Y","N")</f>
        <v/>
      </c>
      <c r="AU2228" s="91">
        <f>IF(AND(AD2228&gt;=Settings!$B$8,M2228&gt;0),"Y","N")</f>
        <v/>
      </c>
      <c r="AV2228" s="91">
        <f>IF(OR(AH2228&gt;Settings!$B$9,AI2228&gt;Settings!$B$9),"Y","N")</f>
        <v/>
      </c>
      <c r="AW2228" s="91">
        <f>IF(AJ2228&lt;&gt;"Y","n/a",IF(AND(M2228&gt;0,AK2228&gt;Settings!$B$10),"Y","N"))</f>
        <v/>
      </c>
      <c r="AX2228" s="91">
        <f>IF(AO2228&gt;=Settings!$B$11,"Y","N")</f>
        <v/>
      </c>
      <c r="AY2228" s="99">
        <f>(AT2228="Y")+(AU2228="Y")+(AV2228="Y")+(AW2228="Y")+(AX2228="Y")</f>
        <v/>
      </c>
      <c r="AZ2228" s="94">
        <f>IF(AY2228=0,"None",_xlfn.TEXTJOIN(", ",TRUE(),IF(AT2228="Y","Breakout",""),IF(AU2228="Y","Accumulation",""),IF(AV2228="Y","Institutional buying",""),IF(AW2228="Y","Long buildup",""),IF(AX2228="Y","Momentum leader","")))</f>
        <v/>
      </c>
      <c r="BA2228" s="94">
        <f>IF(BW2228="","","Passes "&amp;AY2228&amp;" of 5 buy-side scans"&amp;IF(G2228="Y","; RED FLAG: filter out using Red flag column",""))</f>
        <v/>
      </c>
      <c r="BB2228" s="91" t="inlineStr">
        <is>
          <t>None</t>
        </is>
      </c>
      <c r="BC2228" s="92" t="inlineStr">
        <is>
          <t>Y</t>
        </is>
      </c>
      <c r="BD2228" s="94" t="inlineStr">
        <is>
          <t>EPS zero; Few traders (&lt;100 unique PAN, 30 days)</t>
        </is>
      </c>
      <c r="BE2228" s="94" t="n"/>
      <c r="BF2228" s="92">
        <f>IF(R2228*100000&gt;=Settings!$B$5,"Y","N")</f>
        <v/>
      </c>
      <c r="BG2228" s="91">
        <f>IF(F2228&gt;Settings!$B$6,"Y","N")</f>
        <v/>
      </c>
      <c r="BH2228" s="97" t="n">
        <v>-34.19</v>
      </c>
      <c r="BI2228" s="96" t="n">
        <v>1.25</v>
      </c>
      <c r="BJ2228" s="96" t="n">
        <v>-5.41</v>
      </c>
      <c r="BK2228" s="96" t="n">
        <v>-4.61</v>
      </c>
      <c r="BL2228" s="96" t="n">
        <v>7.66</v>
      </c>
      <c r="BM2228" s="96" t="n">
        <v>-27.44</v>
      </c>
      <c r="BN2228" s="97" t="n">
        <v>-3.51</v>
      </c>
      <c r="BO2228" s="96" t="n">
        <v>-6.29</v>
      </c>
      <c r="BP2228" s="96" t="n">
        <v>-8.82</v>
      </c>
      <c r="BQ2228" s="96" t="n">
        <v>-12.96</v>
      </c>
      <c r="BR2228" s="91" t="inlineStr">
        <is>
          <t>Stacked down</t>
        </is>
      </c>
      <c r="BS2228" s="91" t="inlineStr">
        <is>
          <t>None</t>
        </is>
      </c>
      <c r="BT2228" s="96" t="n">
        <v>41.6</v>
      </c>
      <c r="BU2228" s="91" t="inlineStr">
        <is>
          <t>N</t>
        </is>
      </c>
      <c r="BV2228" s="99">
        <f>IF(OR(BF2228&lt;&gt;"Y",BG2228&lt;&gt;"Y"),"",(AND(ISNUMBER(BQ2228),BQ2228&gt;0))+(BR2228="Stacked up")+(AND(ISNUMBER(BH2228),BH2228&gt;=-Settings!$B$17))+(AND(ISNUMBER(BK2228),ISNUMBER(BM2228),BK2228&gt;0,BM2228&gt;0))+(AND(ISNUMBER(AQ2228),AQ2228&gt;=Settings!$B$18))+(AND(ISNUMBER(BT2228),BT2228&gt;=Settings!$B$19,BT2228&lt;=Settings!$B$20))+(AND(ISNUMBER(AS2228),AS2228&gt;0))+(AND(ISNUMBER(T2228),ISNUMBER(M2228),T2228&gt;=Settings!$B$21,M2228&gt;0))+(AND(ISNUMBER(AD2228),ISNUMBER(M2228),AD2228&gt;=Settings!$B$22,M2228&gt;0))+(AY2228&gt;=1))</f>
        <v/>
      </c>
      <c r="BW2228" s="91">
        <f>IF(OR(AY2228=0,BF2228&lt;&gt;"Y",BG2228&lt;&gt;"Y"),"",1+SUMPRODUCT(($A$6:$A$2604=A2228)*($AY$6:$AY$2604&gt;0)*($BF$6:$BF$2604="Y")*($BG$6:$BG$2604="Y")*(($AY$6:$AY$2604&gt;AY2228)+($AY$6:$AY$2604=AY2228)*($AD$6:$AD$2604&gt;AD2228))))</f>
        <v/>
      </c>
    </row>
    <row r="2229" ht="23.85" customHeight="1" s="55">
      <c r="A2229" s="90" t="n">
        <v>46296</v>
      </c>
      <c r="B2229" s="91" t="inlineStr">
        <is>
          <t>BRNL</t>
        </is>
      </c>
      <c r="C2229" s="91" t="inlineStr">
        <is>
          <t>INE727S01012</t>
        </is>
      </c>
      <c r="D2229" s="91" t="n"/>
      <c r="E2229" s="91" t="inlineStr">
        <is>
          <t>None</t>
        </is>
      </c>
      <c r="F2229" s="93" t="n">
        <v>135</v>
      </c>
      <c r="G2229" s="92" t="inlineStr">
        <is>
          <t>N</t>
        </is>
      </c>
      <c r="H2229" s="94" t="n"/>
      <c r="I2229" s="91" t="inlineStr">
        <is>
          <t>N</t>
        </is>
      </c>
      <c r="J2229" s="92">
        <f>IF(K2229="","N","Y")</f>
        <v/>
      </c>
      <c r="K2229" s="94">
        <f>_xlfn.TEXTJOIN("; ",TRUE,IF(P2229="52-wk low","52-wk low",""),IF(AND(AD2229&gt;=Settings!$B$12,M2229&lt;0),"Distribution",""),IF(AND(AJ2229="Y",M2229&lt;0,AK2229&lt;-Settings!$B$13),"Long unwinding",""),IF(AND(AJ2229="Y",M2229&lt;0,AK2229&gt;Settings!$B$13),"Short buildup",""))</f>
        <v/>
      </c>
      <c r="L2229" s="95" t="n">
        <v>16.03</v>
      </c>
      <c r="M2229" s="96" t="n">
        <v>1.2</v>
      </c>
      <c r="N2229" s="93" t="n">
        <v>294</v>
      </c>
      <c r="O2229" s="91" t="inlineStr">
        <is>
          <t>None</t>
        </is>
      </c>
      <c r="P2229" s="91" t="inlineStr">
        <is>
          <t>None</t>
        </is>
      </c>
      <c r="Q2229" s="97" t="n">
        <v>0.21</v>
      </c>
      <c r="R2229" s="96" t="n">
        <v>0.24</v>
      </c>
      <c r="S2229" s="96" t="n">
        <v>0.87</v>
      </c>
      <c r="T2229" s="96" t="n">
        <v>0.89</v>
      </c>
      <c r="U2229" s="96" t="n">
        <v>0.72</v>
      </c>
      <c r="V2229" s="103" t="n">
        <v>0.8100000000000001</v>
      </c>
      <c r="W2229" s="102" t="n">
        <v>3</v>
      </c>
      <c r="X2229" s="93" t="n"/>
      <c r="Y2229" s="91" t="inlineStr">
        <is>
          <t>None</t>
        </is>
      </c>
      <c r="Z2229" s="99" t="n">
        <v>84.42</v>
      </c>
      <c r="AA2229" s="96" t="n">
        <v>1.18</v>
      </c>
      <c r="AB2229" s="96" t="n">
        <v>1.23</v>
      </c>
      <c r="AC2229" s="96" t="n">
        <v>1.07</v>
      </c>
      <c r="AD2229" s="96" t="n">
        <v>1.14</v>
      </c>
      <c r="AE2229" s="96" t="n">
        <v>0.9</v>
      </c>
      <c r="AF2229" s="103" t="n">
        <v>1.02</v>
      </c>
      <c r="AG2229" s="91" t="inlineStr">
        <is>
          <t>Normal</t>
        </is>
      </c>
      <c r="AH2229" s="100" t="n">
        <v>0</v>
      </c>
      <c r="AI2229" s="101" t="n">
        <v>0</v>
      </c>
      <c r="AJ2229" s="92" t="inlineStr">
        <is>
          <t>N</t>
        </is>
      </c>
      <c r="AK2229" s="96" t="n"/>
      <c r="AL2229" s="91" t="inlineStr">
        <is>
          <t>n/a</t>
        </is>
      </c>
      <c r="AM2229" s="93" t="n"/>
      <c r="AN2229" s="92" t="inlineStr">
        <is>
          <t>None</t>
        </is>
      </c>
      <c r="AO2229" s="102" t="n">
        <v>0</v>
      </c>
      <c r="AP2229" s="103" t="n">
        <v>0.59</v>
      </c>
      <c r="AQ2229" s="102" t="n">
        <v>17</v>
      </c>
      <c r="AR2229" s="91" t="inlineStr">
        <is>
          <t>N</t>
        </is>
      </c>
      <c r="AS2229" s="104" t="n"/>
      <c r="AT2229" s="92">
        <f>IF(AND(P2229="52-wk high",T2229&gt;=Settings!$B$7),"Y","N")</f>
        <v/>
      </c>
      <c r="AU2229" s="91">
        <f>IF(AND(AD2229&gt;=Settings!$B$8,M2229&gt;0),"Y","N")</f>
        <v/>
      </c>
      <c r="AV2229" s="91">
        <f>IF(OR(AH2229&gt;Settings!$B$9,AI2229&gt;Settings!$B$9),"Y","N")</f>
        <v/>
      </c>
      <c r="AW2229" s="91">
        <f>IF(AJ2229&lt;&gt;"Y","n/a",IF(AND(M2229&gt;0,AK2229&gt;Settings!$B$10),"Y","N"))</f>
        <v/>
      </c>
      <c r="AX2229" s="91">
        <f>IF(AO2229&gt;=Settings!$B$11,"Y","N")</f>
        <v/>
      </c>
      <c r="AY2229" s="99">
        <f>(AT2229="Y")+(AU2229="Y")+(AV2229="Y")+(AW2229="Y")+(AX2229="Y")</f>
        <v/>
      </c>
      <c r="AZ2229" s="94">
        <f>IF(AY2229=0,"None",_xlfn.TEXTJOIN(", ",TRUE(),IF(AT2229="Y","Breakout",""),IF(AU2229="Y","Accumulation",""),IF(AV2229="Y","Institutional buying",""),IF(AW2229="Y","Long buildup",""),IF(AX2229="Y","Momentum leader","")))</f>
        <v/>
      </c>
      <c r="BA2229" s="94">
        <f>IF(BW2229="","","Passes "&amp;AY2229&amp;" of 5 buy-side scans"&amp;IF(G2229="Y","; RED FLAG: filter out using Red flag column",""))</f>
        <v/>
      </c>
      <c r="BB2229" s="91" t="inlineStr">
        <is>
          <t>None</t>
        </is>
      </c>
      <c r="BC2229" s="92" t="inlineStr">
        <is>
          <t>Y</t>
        </is>
      </c>
      <c r="BD2229" s="94" t="inlineStr">
        <is>
          <t>EPS zero</t>
        </is>
      </c>
      <c r="BE2229" s="94" t="n"/>
      <c r="BF2229" s="92">
        <f>IF(R2229*100000&gt;=Settings!$B$5,"Y","N")</f>
        <v/>
      </c>
      <c r="BG2229" s="91">
        <f>IF(F2229&gt;Settings!$B$6,"Y","N")</f>
        <v/>
      </c>
      <c r="BH2229" s="97" t="n">
        <v>-39.51</v>
      </c>
      <c r="BI2229" s="96" t="n">
        <v>-4.07</v>
      </c>
      <c r="BJ2229" s="96" t="n">
        <v>-7.23</v>
      </c>
      <c r="BK2229" s="96" t="n">
        <v>-12.31</v>
      </c>
      <c r="BL2229" s="96" t="n">
        <v>-12.83</v>
      </c>
      <c r="BM2229" s="96" t="n">
        <v>-25.27</v>
      </c>
      <c r="BN2229" s="97" t="n">
        <v>-3.21</v>
      </c>
      <c r="BO2229" s="96" t="n">
        <v>-6.27</v>
      </c>
      <c r="BP2229" s="96" t="n">
        <v>-10.38</v>
      </c>
      <c r="BQ2229" s="96" t="n">
        <v>-15.57</v>
      </c>
      <c r="BR2229" s="91" t="inlineStr">
        <is>
          <t>Stacked down</t>
        </is>
      </c>
      <c r="BS2229" s="91" t="inlineStr">
        <is>
          <t>None</t>
        </is>
      </c>
      <c r="BT2229" s="96" t="n">
        <v>34.3</v>
      </c>
      <c r="BU2229" s="91" t="inlineStr">
        <is>
          <t>N</t>
        </is>
      </c>
      <c r="BV2229" s="99">
        <f>IF(OR(BF2229&lt;&gt;"Y",BG2229&lt;&gt;"Y"),"",(AND(ISNUMBER(BQ2229),BQ2229&gt;0))+(BR2229="Stacked up")+(AND(ISNUMBER(BH2229),BH2229&gt;=-Settings!$B$17))+(AND(ISNUMBER(BK2229),ISNUMBER(BM2229),BK2229&gt;0,BM2229&gt;0))+(AND(ISNUMBER(AQ2229),AQ2229&gt;=Settings!$B$18))+(AND(ISNUMBER(BT2229),BT2229&gt;=Settings!$B$19,BT2229&lt;=Settings!$B$20))+(AND(ISNUMBER(AS2229),AS2229&gt;0))+(AND(ISNUMBER(T2229),ISNUMBER(M2229),T2229&gt;=Settings!$B$21,M2229&gt;0))+(AND(ISNUMBER(AD2229),ISNUMBER(M2229),AD2229&gt;=Settings!$B$22,M2229&gt;0))+(AY2229&gt;=1))</f>
        <v/>
      </c>
      <c r="BW2229" s="91">
        <f>IF(OR(AY2229=0,BF2229&lt;&gt;"Y",BG2229&lt;&gt;"Y"),"",1+SUMPRODUCT(($A$6:$A$2604=A2229)*($AY$6:$AY$2604&gt;0)*($BF$6:$BF$2604="Y")*($BG$6:$BG$2604="Y")*(($AY$6:$AY$2604&gt;AY2229)+($AY$6:$AY$2604=AY2229)*($AD$6:$AD$2604&gt;AD2229))))</f>
        <v/>
      </c>
    </row>
    <row r="2230" ht="23.85" customHeight="1" s="55">
      <c r="A2230" s="90" t="n">
        <v>46296</v>
      </c>
      <c r="B2230" s="91" t="inlineStr">
        <is>
          <t>KAMOPAINTS</t>
        </is>
      </c>
      <c r="C2230" s="91" t="inlineStr">
        <is>
          <t>INE0BTI01037</t>
        </is>
      </c>
      <c r="D2230" s="91" t="n"/>
      <c r="E2230" s="91" t="inlineStr">
        <is>
          <t>None</t>
        </is>
      </c>
      <c r="F2230" s="93" t="n">
        <v>135</v>
      </c>
      <c r="G2230" s="92" t="inlineStr">
        <is>
          <t>N</t>
        </is>
      </c>
      <c r="H2230" s="94" t="n"/>
      <c r="I2230" s="91" t="inlineStr">
        <is>
          <t>N</t>
        </is>
      </c>
      <c r="J2230" s="92">
        <f>IF(K2230="","N","Y")</f>
        <v/>
      </c>
      <c r="K2230" s="94">
        <f>_xlfn.TEXTJOIN("; ",TRUE,IF(P2230="52-wk low","52-wk low",""),IF(AND(AD2230&gt;=Settings!$B$12,M2230&lt;0),"Distribution",""),IF(AND(AJ2230="Y",M2230&lt;0,AK2230&lt;-Settings!$B$13),"Long unwinding",""),IF(AND(AJ2230="Y",M2230&lt;0,AK2230&gt;Settings!$B$13),"Short buildup",""))</f>
        <v/>
      </c>
      <c r="L2230" s="95" t="n">
        <v>4.1</v>
      </c>
      <c r="M2230" s="96" t="n">
        <v>-0.97</v>
      </c>
      <c r="N2230" s="93" t="n">
        <v>1032</v>
      </c>
      <c r="O2230" s="91" t="inlineStr">
        <is>
          <t>None</t>
        </is>
      </c>
      <c r="P2230" s="91" t="inlineStr">
        <is>
          <t>None</t>
        </is>
      </c>
      <c r="Q2230" s="97" t="n">
        <v>0.98</v>
      </c>
      <c r="R2230" s="96" t="n">
        <v>2.4</v>
      </c>
      <c r="S2230" s="96" t="n">
        <v>0.4</v>
      </c>
      <c r="T2230" s="96" t="n">
        <v>0.41</v>
      </c>
      <c r="U2230" s="96" t="n">
        <v>0.37</v>
      </c>
      <c r="V2230" s="103" t="n">
        <v>0.91</v>
      </c>
      <c r="W2230" s="102" t="n">
        <v>8</v>
      </c>
      <c r="X2230" s="93" t="n"/>
      <c r="Y2230" s="91" t="inlineStr">
        <is>
          <t>None</t>
        </is>
      </c>
      <c r="Z2230" s="99" t="n">
        <v>78.54000000000001</v>
      </c>
      <c r="AA2230" s="96" t="n">
        <v>1.1</v>
      </c>
      <c r="AB2230" s="96" t="n">
        <v>1.07</v>
      </c>
      <c r="AC2230" s="96" t="n">
        <v>0.45</v>
      </c>
      <c r="AD2230" s="96" t="n">
        <v>0.44</v>
      </c>
      <c r="AE2230" s="96" t="n"/>
      <c r="AF2230" s="103" t="n">
        <v>0.97</v>
      </c>
      <c r="AG2230" s="91" t="inlineStr">
        <is>
          <t>Normal</t>
        </is>
      </c>
      <c r="AH2230" s="100" t="n">
        <v>0</v>
      </c>
      <c r="AI2230" s="101" t="n">
        <v>0</v>
      </c>
      <c r="AJ2230" s="92" t="inlineStr">
        <is>
          <t>N</t>
        </is>
      </c>
      <c r="AK2230" s="96" t="n"/>
      <c r="AL2230" s="91" t="inlineStr">
        <is>
          <t>n/a</t>
        </is>
      </c>
      <c r="AM2230" s="93" t="n"/>
      <c r="AN2230" s="92" t="inlineStr">
        <is>
          <t>None</t>
        </is>
      </c>
      <c r="AO2230" s="102" t="n">
        <v>0</v>
      </c>
      <c r="AP2230" s="103" t="n">
        <v>0.5600000000000001</v>
      </c>
      <c r="AQ2230" s="102" t="n">
        <v>12</v>
      </c>
      <c r="AR2230" s="91" t="inlineStr">
        <is>
          <t>N</t>
        </is>
      </c>
      <c r="AS2230" s="104" t="n"/>
      <c r="AT2230" s="92">
        <f>IF(AND(P2230="52-wk high",T2230&gt;=Settings!$B$7),"Y","N")</f>
        <v/>
      </c>
      <c r="AU2230" s="91">
        <f>IF(AND(AD2230&gt;=Settings!$B$8,M2230&gt;0),"Y","N")</f>
        <v/>
      </c>
      <c r="AV2230" s="91">
        <f>IF(OR(AH2230&gt;Settings!$B$9,AI2230&gt;Settings!$B$9),"Y","N")</f>
        <v/>
      </c>
      <c r="AW2230" s="91">
        <f>IF(AJ2230&lt;&gt;"Y","n/a",IF(AND(M2230&gt;0,AK2230&gt;Settings!$B$10),"Y","N"))</f>
        <v/>
      </c>
      <c r="AX2230" s="91">
        <f>IF(AO2230&gt;=Settings!$B$11,"Y","N")</f>
        <v/>
      </c>
      <c r="AY2230" s="99">
        <f>(AT2230="Y")+(AU2230="Y")+(AV2230="Y")+(AW2230="Y")+(AX2230="Y")</f>
        <v/>
      </c>
      <c r="AZ2230" s="94">
        <f>IF(AY2230=0,"None",_xlfn.TEXTJOIN(", ",TRUE(),IF(AT2230="Y","Breakout",""),IF(AU2230="Y","Accumulation",""),IF(AV2230="Y","Institutional buying",""),IF(AW2230="Y","Long buildup",""),IF(AX2230="Y","Momentum leader","")))</f>
        <v/>
      </c>
      <c r="BA2230" s="94">
        <f>IF(BW2230="","","Passes "&amp;AY2230&amp;" of 5 buy-side scans"&amp;IF(G2230="Y","; RED FLAG: filter out using Red flag column",""))</f>
        <v/>
      </c>
      <c r="BB2230" s="91" t="inlineStr">
        <is>
          <t>None</t>
        </is>
      </c>
      <c r="BC2230" s="92" t="inlineStr">
        <is>
          <t>Y</t>
        </is>
      </c>
      <c r="BD2230" s="94" t="inlineStr">
        <is>
          <t>PE &gt; 50</t>
        </is>
      </c>
      <c r="BE2230" s="94" t="n"/>
      <c r="BF2230" s="92">
        <f>IF(R2230*100000&gt;=Settings!$B$5,"Y","N")</f>
        <v/>
      </c>
      <c r="BG2230" s="91">
        <f>IF(F2230&gt;Settings!$B$6,"Y","N")</f>
        <v/>
      </c>
      <c r="BH2230" s="97" t="n">
        <v>-54.04</v>
      </c>
      <c r="BI2230" s="96" t="n">
        <v>-2.61</v>
      </c>
      <c r="BJ2230" s="96" t="n">
        <v>-8.48</v>
      </c>
      <c r="BK2230" s="96" t="n">
        <v>-18.97</v>
      </c>
      <c r="BL2230" s="96" t="n">
        <v>0.24</v>
      </c>
      <c r="BM2230" s="96" t="n">
        <v>-52.21</v>
      </c>
      <c r="BN2230" s="97" t="n">
        <v>-4.01</v>
      </c>
      <c r="BO2230" s="96" t="n">
        <v>-7.81</v>
      </c>
      <c r="BP2230" s="96" t="n">
        <v>-12.91</v>
      </c>
      <c r="BQ2230" s="96" t="n">
        <v>-23.07</v>
      </c>
      <c r="BR2230" s="91" t="inlineStr">
        <is>
          <t>Stacked down</t>
        </is>
      </c>
      <c r="BS2230" s="91" t="inlineStr">
        <is>
          <t>None</t>
        </is>
      </c>
      <c r="BT2230" s="96" t="n">
        <v>31.5</v>
      </c>
      <c r="BU2230" s="91" t="inlineStr">
        <is>
          <t>N</t>
        </is>
      </c>
      <c r="BV2230" s="99">
        <f>IF(OR(BF2230&lt;&gt;"Y",BG2230&lt;&gt;"Y"),"",(AND(ISNUMBER(BQ2230),BQ2230&gt;0))+(BR2230="Stacked up")+(AND(ISNUMBER(BH2230),BH2230&gt;=-Settings!$B$17))+(AND(ISNUMBER(BK2230),ISNUMBER(BM2230),BK2230&gt;0,BM2230&gt;0))+(AND(ISNUMBER(AQ2230),AQ2230&gt;=Settings!$B$18))+(AND(ISNUMBER(BT2230),BT2230&gt;=Settings!$B$19,BT2230&lt;=Settings!$B$20))+(AND(ISNUMBER(AS2230),AS2230&gt;0))+(AND(ISNUMBER(T2230),ISNUMBER(M2230),T2230&gt;=Settings!$B$21,M2230&gt;0))+(AND(ISNUMBER(AD2230),ISNUMBER(M2230),AD2230&gt;=Settings!$B$22,M2230&gt;0))+(AY2230&gt;=1))</f>
        <v/>
      </c>
      <c r="BW2230" s="91">
        <f>IF(OR(AY2230=0,BF2230&lt;&gt;"Y",BG2230&lt;&gt;"Y"),"",1+SUMPRODUCT(($A$6:$A$2604=A2230)*($AY$6:$AY$2604&gt;0)*($BF$6:$BF$2604="Y")*($BG$6:$BG$2604="Y")*(($AY$6:$AY$2604&gt;AY2230)+($AY$6:$AY$2604=AY2230)*($AD$6:$AD$2604&gt;AD2230))))</f>
        <v/>
      </c>
    </row>
    <row r="2231" ht="23.85" customHeight="1" s="55">
      <c r="A2231" s="90" t="n">
        <v>46296</v>
      </c>
      <c r="B2231" s="91" t="inlineStr">
        <is>
          <t>AIROLAM</t>
        </is>
      </c>
      <c r="C2231" s="91" t="inlineStr">
        <is>
          <t>INE801L01010</t>
        </is>
      </c>
      <c r="D2231" s="91" t="n"/>
      <c r="E2231" s="91" t="inlineStr">
        <is>
          <t>None</t>
        </is>
      </c>
      <c r="F2231" s="93" t="n">
        <v>134</v>
      </c>
      <c r="G2231" s="92" t="inlineStr">
        <is>
          <t>N</t>
        </is>
      </c>
      <c r="H2231" s="94" t="n"/>
      <c r="I2231" s="91" t="inlineStr">
        <is>
          <t>N</t>
        </is>
      </c>
      <c r="J2231" s="92">
        <f>IF(K2231="","N","Y")</f>
        <v/>
      </c>
      <c r="K2231" s="94">
        <f>_xlfn.TEXTJOIN("; ",TRUE,IF(P2231="52-wk low","52-wk low",""),IF(AND(AD2231&gt;=Settings!$B$12,M2231&lt;0),"Distribution",""),IF(AND(AJ2231="Y",M2231&lt;0,AK2231&lt;-Settings!$B$13),"Long unwinding",""),IF(AND(AJ2231="Y",M2231&lt;0,AK2231&gt;Settings!$B$13),"Short buildup",""))</f>
        <v/>
      </c>
      <c r="L2231" s="95" t="n">
        <v>89.58</v>
      </c>
      <c r="M2231" s="96" t="n">
        <v>-3.52</v>
      </c>
      <c r="N2231" s="93" t="n">
        <v>2238</v>
      </c>
      <c r="O2231" s="91" t="inlineStr">
        <is>
          <t>None</t>
        </is>
      </c>
      <c r="P2231" s="91" t="inlineStr">
        <is>
          <t>None</t>
        </is>
      </c>
      <c r="Q2231" s="97" t="n">
        <v>0.27</v>
      </c>
      <c r="R2231" s="96" t="n">
        <v>0.05</v>
      </c>
      <c r="S2231" s="96" t="n">
        <v>7.2</v>
      </c>
      <c r="T2231" s="96" t="n">
        <v>8.1</v>
      </c>
      <c r="U2231" s="96" t="n">
        <v>3.54</v>
      </c>
      <c r="V2231" s="103" t="n">
        <v>0.63</v>
      </c>
      <c r="W2231" s="102" t="n">
        <v>4</v>
      </c>
      <c r="X2231" s="93" t="n"/>
      <c r="Y2231" s="91" t="inlineStr">
        <is>
          <t>None</t>
        </is>
      </c>
      <c r="Z2231" s="99" t="n">
        <v>97.92</v>
      </c>
      <c r="AA2231" s="96" t="n">
        <v>1.24</v>
      </c>
      <c r="AB2231" s="96" t="n">
        <v>1.2</v>
      </c>
      <c r="AC2231" s="96" t="n">
        <v>8.779999999999999</v>
      </c>
      <c r="AD2231" s="96" t="n">
        <v>9.59</v>
      </c>
      <c r="AE2231" s="96" t="n">
        <v>5.13</v>
      </c>
      <c r="AF2231" s="103" t="n">
        <v>1.24</v>
      </c>
      <c r="AG2231" s="91" t="inlineStr">
        <is>
          <t>Normal</t>
        </is>
      </c>
      <c r="AH2231" s="100" t="n">
        <v>0</v>
      </c>
      <c r="AI2231" s="101" t="n">
        <v>0</v>
      </c>
      <c r="AJ2231" s="92" t="inlineStr">
        <is>
          <t>N</t>
        </is>
      </c>
      <c r="AK2231" s="96" t="n"/>
      <c r="AL2231" s="91" t="inlineStr">
        <is>
          <t>n/a</t>
        </is>
      </c>
      <c r="AM2231" s="93" t="n"/>
      <c r="AN2231" s="92" t="inlineStr">
        <is>
          <t>None</t>
        </is>
      </c>
      <c r="AO2231" s="102" t="n">
        <v>0</v>
      </c>
      <c r="AP2231" s="103" t="n">
        <v>0.74</v>
      </c>
      <c r="AQ2231" s="102" t="n">
        <v>43</v>
      </c>
      <c r="AR2231" s="91" t="inlineStr">
        <is>
          <t>N</t>
        </is>
      </c>
      <c r="AS2231" s="104" t="n"/>
      <c r="AT2231" s="92">
        <f>IF(AND(P2231="52-wk high",T2231&gt;=Settings!$B$7),"Y","N")</f>
        <v/>
      </c>
      <c r="AU2231" s="91">
        <f>IF(AND(AD2231&gt;=Settings!$B$8,M2231&gt;0),"Y","N")</f>
        <v/>
      </c>
      <c r="AV2231" s="91">
        <f>IF(OR(AH2231&gt;Settings!$B$9,AI2231&gt;Settings!$B$9),"Y","N")</f>
        <v/>
      </c>
      <c r="AW2231" s="91">
        <f>IF(AJ2231&lt;&gt;"Y","n/a",IF(AND(M2231&gt;0,AK2231&gt;Settings!$B$10),"Y","N"))</f>
        <v/>
      </c>
      <c r="AX2231" s="91">
        <f>IF(AO2231&gt;=Settings!$B$11,"Y","N")</f>
        <v/>
      </c>
      <c r="AY2231" s="99">
        <f>(AT2231="Y")+(AU2231="Y")+(AV2231="Y")+(AW2231="Y")+(AX2231="Y")</f>
        <v/>
      </c>
      <c r="AZ2231" s="94">
        <f>IF(AY2231=0,"None",_xlfn.TEXTJOIN(", ",TRUE(),IF(AT2231="Y","Breakout",""),IF(AU2231="Y","Accumulation",""),IF(AV2231="Y","Institutional buying",""),IF(AW2231="Y","Long buildup",""),IF(AX2231="Y","Momentum leader","")))</f>
        <v/>
      </c>
      <c r="BA2231" s="94">
        <f>IF(BW2231="","","Passes "&amp;AY2231&amp;" of 5 buy-side scans"&amp;IF(G2231="Y","; RED FLAG: filter out using Red flag column",""))</f>
        <v/>
      </c>
      <c r="BB2231" s="91" t="inlineStr">
        <is>
          <t>None</t>
        </is>
      </c>
      <c r="BC2231" s="92" t="inlineStr">
        <is>
          <t>Y</t>
        </is>
      </c>
      <c r="BD2231" s="94" t="inlineStr">
        <is>
          <t>Few traders (&lt;100 unique PAN, 30 days)</t>
        </is>
      </c>
      <c r="BE2231" s="94" t="n"/>
      <c r="BF2231" s="92">
        <f>IF(R2231*100000&gt;=Settings!$B$5,"Y","N")</f>
        <v/>
      </c>
      <c r="BG2231" s="91">
        <f>IF(F2231&gt;Settings!$B$6,"Y","N")</f>
        <v/>
      </c>
      <c r="BH2231" s="97" t="n">
        <v>-23.76</v>
      </c>
      <c r="BI2231" s="96" t="n">
        <v>1.4</v>
      </c>
      <c r="BJ2231" s="96" t="n">
        <v>3.35</v>
      </c>
      <c r="BK2231" s="96" t="n">
        <v>-5.95</v>
      </c>
      <c r="BL2231" s="96" t="n">
        <v>6.35</v>
      </c>
      <c r="BM2231" s="96" t="n">
        <v>-18.15</v>
      </c>
      <c r="BN2231" s="97" t="n">
        <v>0.83</v>
      </c>
      <c r="BO2231" s="96" t="n">
        <v>1.37</v>
      </c>
      <c r="BP2231" s="96" t="n">
        <v>1.17</v>
      </c>
      <c r="BQ2231" s="96" t="n">
        <v>-1.66</v>
      </c>
      <c r="BR2231" s="91" t="inlineStr">
        <is>
          <t>Mixed</t>
        </is>
      </c>
      <c r="BS2231" s="91" t="inlineStr">
        <is>
          <t>None</t>
        </is>
      </c>
      <c r="BT2231" s="96" t="n">
        <v>51.7</v>
      </c>
      <c r="BU2231" s="91" t="inlineStr">
        <is>
          <t>N</t>
        </is>
      </c>
      <c r="BV2231" s="99">
        <f>IF(OR(BF2231&lt;&gt;"Y",BG2231&lt;&gt;"Y"),"",(AND(ISNUMBER(BQ2231),BQ2231&gt;0))+(BR2231="Stacked up")+(AND(ISNUMBER(BH2231),BH2231&gt;=-Settings!$B$17))+(AND(ISNUMBER(BK2231),ISNUMBER(BM2231),BK2231&gt;0,BM2231&gt;0))+(AND(ISNUMBER(AQ2231),AQ2231&gt;=Settings!$B$18))+(AND(ISNUMBER(BT2231),BT2231&gt;=Settings!$B$19,BT2231&lt;=Settings!$B$20))+(AND(ISNUMBER(AS2231),AS2231&gt;0))+(AND(ISNUMBER(T2231),ISNUMBER(M2231),T2231&gt;=Settings!$B$21,M2231&gt;0))+(AND(ISNUMBER(AD2231),ISNUMBER(M2231),AD2231&gt;=Settings!$B$22,M2231&gt;0))+(AY2231&gt;=1))</f>
        <v/>
      </c>
      <c r="BW2231" s="91">
        <f>IF(OR(AY2231=0,BF2231&lt;&gt;"Y",BG2231&lt;&gt;"Y"),"",1+SUMPRODUCT(($A$6:$A$2604=A2231)*($AY$6:$AY$2604&gt;0)*($BF$6:$BF$2604="Y")*($BG$6:$BG$2604="Y")*(($AY$6:$AY$2604&gt;AY2231)+($AY$6:$AY$2604=AY2231)*($AD$6:$AD$2604&gt;AD2231))))</f>
        <v/>
      </c>
    </row>
    <row r="2232" ht="23.85" customHeight="1" s="55">
      <c r="A2232" s="90" t="n">
        <v>46296</v>
      </c>
      <c r="B2232" s="91" t="inlineStr">
        <is>
          <t>SALONA</t>
        </is>
      </c>
      <c r="C2232" s="91" t="inlineStr">
        <is>
          <t>INE498E01010</t>
        </is>
      </c>
      <c r="D2232" s="91" t="n"/>
      <c r="E2232" s="91" t="inlineStr">
        <is>
          <t>None</t>
        </is>
      </c>
      <c r="F2232" s="93" t="n">
        <v>134</v>
      </c>
      <c r="G2232" s="92" t="inlineStr">
        <is>
          <t>N</t>
        </is>
      </c>
      <c r="H2232" s="94" t="n"/>
      <c r="I2232" s="91" t="inlineStr">
        <is>
          <t>N</t>
        </is>
      </c>
      <c r="J2232" s="92">
        <f>IF(K2232="","N","Y")</f>
        <v/>
      </c>
      <c r="K2232" s="94">
        <f>_xlfn.TEXTJOIN("; ",TRUE,IF(P2232="52-wk low","52-wk low",""),IF(AND(AD2232&gt;=Settings!$B$12,M2232&lt;0),"Distribution",""),IF(AND(AJ2232="Y",M2232&lt;0,AK2232&lt;-Settings!$B$13),"Long unwinding",""),IF(AND(AJ2232="Y",M2232&lt;0,AK2232&gt;Settings!$B$13),"Short buildup",""))</f>
        <v/>
      </c>
      <c r="L2232" s="95" t="n">
        <v>254.35</v>
      </c>
      <c r="M2232" s="96" t="n">
        <v>-2.44</v>
      </c>
      <c r="N2232" s="93" t="n">
        <v>1857</v>
      </c>
      <c r="O2232" s="91" t="inlineStr">
        <is>
          <t>None</t>
        </is>
      </c>
      <c r="P2232" s="91" t="inlineStr">
        <is>
          <t>None</t>
        </is>
      </c>
      <c r="Q2232" s="97" t="n">
        <v>0</v>
      </c>
      <c r="R2232" s="96" t="n">
        <v>0.01</v>
      </c>
      <c r="S2232" s="96" t="n">
        <v>0.18</v>
      </c>
      <c r="T2232" s="96" t="n">
        <v>0.06</v>
      </c>
      <c r="U2232" s="96" t="n">
        <v>0.09</v>
      </c>
      <c r="V2232" s="103" t="n">
        <v>0.49</v>
      </c>
      <c r="W2232" s="102" t="n">
        <v>2</v>
      </c>
      <c r="X2232" s="93" t="n"/>
      <c r="Y2232" s="91" t="inlineStr">
        <is>
          <t>None</t>
        </is>
      </c>
      <c r="Z2232" s="99" t="n">
        <v>74.59999999999999</v>
      </c>
      <c r="AA2232" s="96" t="n">
        <v>0.97</v>
      </c>
      <c r="AB2232" s="96" t="n">
        <v>1.03</v>
      </c>
      <c r="AC2232" s="96" t="n">
        <v>0.19</v>
      </c>
      <c r="AD2232" s="96" t="n">
        <v>0.09</v>
      </c>
      <c r="AE2232" s="96" t="n">
        <v>0.12</v>
      </c>
      <c r="AF2232" s="103" t="n">
        <v>1.28</v>
      </c>
      <c r="AG2232" s="91" t="inlineStr">
        <is>
          <t>Normal</t>
        </is>
      </c>
      <c r="AH2232" s="100" t="n">
        <v>0</v>
      </c>
      <c r="AI2232" s="101" t="n">
        <v>0</v>
      </c>
      <c r="AJ2232" s="92" t="inlineStr">
        <is>
          <t>N</t>
        </is>
      </c>
      <c r="AK2232" s="96" t="n"/>
      <c r="AL2232" s="91" t="inlineStr">
        <is>
          <t>n/a</t>
        </is>
      </c>
      <c r="AM2232" s="93" t="n"/>
      <c r="AN2232" s="92" t="inlineStr">
        <is>
          <t>None</t>
        </is>
      </c>
      <c r="AO2232" s="102" t="n">
        <v>0</v>
      </c>
      <c r="AP2232" s="103" t="n">
        <v>0.8</v>
      </c>
      <c r="AQ2232" s="102" t="n">
        <v>49</v>
      </c>
      <c r="AR2232" s="91" t="inlineStr">
        <is>
          <t>N</t>
        </is>
      </c>
      <c r="AS2232" s="104" t="n"/>
      <c r="AT2232" s="92">
        <f>IF(AND(P2232="52-wk high",T2232&gt;=Settings!$B$7),"Y","N")</f>
        <v/>
      </c>
      <c r="AU2232" s="91">
        <f>IF(AND(AD2232&gt;=Settings!$B$8,M2232&gt;0),"Y","N")</f>
        <v/>
      </c>
      <c r="AV2232" s="91">
        <f>IF(OR(AH2232&gt;Settings!$B$9,AI2232&gt;Settings!$B$9),"Y","N")</f>
        <v/>
      </c>
      <c r="AW2232" s="91">
        <f>IF(AJ2232&lt;&gt;"Y","n/a",IF(AND(M2232&gt;0,AK2232&gt;Settings!$B$10),"Y","N"))</f>
        <v/>
      </c>
      <c r="AX2232" s="91">
        <f>IF(AO2232&gt;=Settings!$B$11,"Y","N")</f>
        <v/>
      </c>
      <c r="AY2232" s="99">
        <f>(AT2232="Y")+(AU2232="Y")+(AV2232="Y")+(AW2232="Y")+(AX2232="Y")</f>
        <v/>
      </c>
      <c r="AZ2232" s="94">
        <f>IF(AY2232=0,"None",_xlfn.TEXTJOIN(", ",TRUE(),IF(AT2232="Y","Breakout",""),IF(AU2232="Y","Accumulation",""),IF(AV2232="Y","Institutional buying",""),IF(AW2232="Y","Long buildup",""),IF(AX2232="Y","Momentum leader","")))</f>
        <v/>
      </c>
      <c r="BA2232" s="94">
        <f>IF(BW2232="","","Passes "&amp;AY2232&amp;" of 5 buy-side scans"&amp;IF(G2232="Y","; RED FLAG: filter out using Red flag column",""))</f>
        <v/>
      </c>
      <c r="BB2232" s="91" t="inlineStr">
        <is>
          <t>None</t>
        </is>
      </c>
      <c r="BC2232" s="92" t="inlineStr">
        <is>
          <t>Y</t>
        </is>
      </c>
      <c r="BD2232" s="94" t="inlineStr">
        <is>
          <t>PE &gt; 50; Few traders (&lt;100 unique PAN, 30 days)</t>
        </is>
      </c>
      <c r="BE2232" s="94" t="n"/>
      <c r="BF2232" s="92">
        <f>IF(R2232*100000&gt;=Settings!$B$5,"Y","N")</f>
        <v/>
      </c>
      <c r="BG2232" s="91">
        <f>IF(F2232&gt;Settings!$B$6,"Y","N")</f>
        <v/>
      </c>
      <c r="BH2232" s="97" t="n">
        <v>-20.52</v>
      </c>
      <c r="BI2232" s="96" t="n">
        <v>-7.26</v>
      </c>
      <c r="BJ2232" s="96" t="n">
        <v>-5.8</v>
      </c>
      <c r="BK2232" s="96" t="n">
        <v>-0.43</v>
      </c>
      <c r="BL2232" s="96" t="n">
        <v>-3.71</v>
      </c>
      <c r="BM2232" s="96" t="n">
        <v>1.54</v>
      </c>
      <c r="BN2232" s="97" t="n">
        <v>-4.04</v>
      </c>
      <c r="BO2232" s="96" t="n">
        <v>-3.36</v>
      </c>
      <c r="BP2232" s="96" t="n">
        <v>-3.34</v>
      </c>
      <c r="BQ2232" s="96" t="n">
        <v>-3.01</v>
      </c>
      <c r="BR2232" s="91" t="inlineStr">
        <is>
          <t>Mixed</t>
        </is>
      </c>
      <c r="BS2232" s="91" t="inlineStr">
        <is>
          <t>None</t>
        </is>
      </c>
      <c r="BT2232" s="96" t="n">
        <v>34.4</v>
      </c>
      <c r="BU2232" s="91" t="inlineStr">
        <is>
          <t>N</t>
        </is>
      </c>
      <c r="BV2232" s="99">
        <f>IF(OR(BF2232&lt;&gt;"Y",BG2232&lt;&gt;"Y"),"",(AND(ISNUMBER(BQ2232),BQ2232&gt;0))+(BR2232="Stacked up")+(AND(ISNUMBER(BH2232),BH2232&gt;=-Settings!$B$17))+(AND(ISNUMBER(BK2232),ISNUMBER(BM2232),BK2232&gt;0,BM2232&gt;0))+(AND(ISNUMBER(AQ2232),AQ2232&gt;=Settings!$B$18))+(AND(ISNUMBER(BT2232),BT2232&gt;=Settings!$B$19,BT2232&lt;=Settings!$B$20))+(AND(ISNUMBER(AS2232),AS2232&gt;0))+(AND(ISNUMBER(T2232),ISNUMBER(M2232),T2232&gt;=Settings!$B$21,M2232&gt;0))+(AND(ISNUMBER(AD2232),ISNUMBER(M2232),AD2232&gt;=Settings!$B$22,M2232&gt;0))+(AY2232&gt;=1))</f>
        <v/>
      </c>
      <c r="BW2232" s="91">
        <f>IF(OR(AY2232=0,BF2232&lt;&gt;"Y",BG2232&lt;&gt;"Y"),"",1+SUMPRODUCT(($A$6:$A$2604=A2232)*($AY$6:$AY$2604&gt;0)*($BF$6:$BF$2604="Y")*($BG$6:$BG$2604="Y")*(($AY$6:$AY$2604&gt;AY2232)+($AY$6:$AY$2604=AY2232)*($AD$6:$AD$2604&gt;AD2232))))</f>
        <v/>
      </c>
    </row>
    <row r="2233" ht="23.85" customHeight="1" s="55">
      <c r="A2233" s="90" t="n">
        <v>46296</v>
      </c>
      <c r="B2233" s="91" t="inlineStr">
        <is>
          <t>LAMBODHARA</t>
        </is>
      </c>
      <c r="C2233" s="91" t="inlineStr">
        <is>
          <t>INE112F01022</t>
        </is>
      </c>
      <c r="D2233" s="91" t="n"/>
      <c r="E2233" s="91" t="inlineStr">
        <is>
          <t>None</t>
        </is>
      </c>
      <c r="F2233" s="93" t="n">
        <v>133</v>
      </c>
      <c r="G2233" s="92" t="inlineStr">
        <is>
          <t>N</t>
        </is>
      </c>
      <c r="H2233" s="94" t="n"/>
      <c r="I2233" s="91" t="inlineStr">
        <is>
          <t>N</t>
        </is>
      </c>
      <c r="J2233" s="92">
        <f>IF(K2233="","N","Y")</f>
        <v/>
      </c>
      <c r="K2233" s="94">
        <f>_xlfn.TEXTJOIN("; ",TRUE,IF(P2233="52-wk low","52-wk low",""),IF(AND(AD2233&gt;=Settings!$B$12,M2233&lt;0),"Distribution",""),IF(AND(AJ2233="Y",M2233&lt;0,AK2233&lt;-Settings!$B$13),"Long unwinding",""),IF(AND(AJ2233="Y",M2233&lt;0,AK2233&gt;Settings!$B$13),"Short buildup",""))</f>
        <v/>
      </c>
      <c r="L2233" s="95" t="n">
        <v>128.64</v>
      </c>
      <c r="M2233" s="96" t="n">
        <v>-0.5</v>
      </c>
      <c r="N2233" s="93" t="n">
        <v>792</v>
      </c>
      <c r="O2233" s="91" t="inlineStr">
        <is>
          <t>None</t>
        </is>
      </c>
      <c r="P2233" s="91" t="inlineStr">
        <is>
          <t>None</t>
        </is>
      </c>
      <c r="Q2233" s="97" t="n">
        <v>0.16</v>
      </c>
      <c r="R2233" s="96" t="n">
        <v>0.67</v>
      </c>
      <c r="S2233" s="96" t="n">
        <v>0.24</v>
      </c>
      <c r="T2233" s="96" t="n">
        <v>0.26</v>
      </c>
      <c r="U2233" s="96" t="n">
        <v>0.34</v>
      </c>
      <c r="V2233" s="103" t="n">
        <v>1.4</v>
      </c>
      <c r="W2233" s="102" t="n">
        <v>3</v>
      </c>
      <c r="X2233" s="93" t="n"/>
      <c r="Y2233" s="91" t="inlineStr">
        <is>
          <t>None</t>
        </is>
      </c>
      <c r="Z2233" s="99" t="n">
        <v>40.61</v>
      </c>
      <c r="AA2233" s="96" t="n">
        <v>0.89</v>
      </c>
      <c r="AB2233" s="96" t="n">
        <v>0.6899999999999999</v>
      </c>
      <c r="AC2233" s="96" t="n">
        <v>0.44</v>
      </c>
      <c r="AD2233" s="96" t="n">
        <v>0.32</v>
      </c>
      <c r="AE2233" s="96" t="n">
        <v>0.41</v>
      </c>
      <c r="AF2233" s="103" t="n">
        <v>0.65</v>
      </c>
      <c r="AG2233" s="91" t="inlineStr">
        <is>
          <t>Normal</t>
        </is>
      </c>
      <c r="AH2233" s="100" t="n">
        <v>0</v>
      </c>
      <c r="AI2233" s="101" t="n">
        <v>0</v>
      </c>
      <c r="AJ2233" s="92" t="inlineStr">
        <is>
          <t>N</t>
        </is>
      </c>
      <c r="AK2233" s="96" t="n"/>
      <c r="AL2233" s="91" t="inlineStr">
        <is>
          <t>n/a</t>
        </is>
      </c>
      <c r="AM2233" s="93" t="n"/>
      <c r="AN2233" s="92" t="inlineStr">
        <is>
          <t>None</t>
        </is>
      </c>
      <c r="AO2233" s="102" t="n">
        <v>0</v>
      </c>
      <c r="AP2233" s="103" t="n">
        <v>1.19</v>
      </c>
      <c r="AQ2233" s="102" t="n">
        <v>69</v>
      </c>
      <c r="AR2233" s="91" t="inlineStr">
        <is>
          <t>N</t>
        </is>
      </c>
      <c r="AS2233" s="104" t="n"/>
      <c r="AT2233" s="92">
        <f>IF(AND(P2233="52-wk high",T2233&gt;=Settings!$B$7),"Y","N")</f>
        <v/>
      </c>
      <c r="AU2233" s="91">
        <f>IF(AND(AD2233&gt;=Settings!$B$8,M2233&gt;0),"Y","N")</f>
        <v/>
      </c>
      <c r="AV2233" s="91">
        <f>IF(OR(AH2233&gt;Settings!$B$9,AI2233&gt;Settings!$B$9),"Y","N")</f>
        <v/>
      </c>
      <c r="AW2233" s="91">
        <f>IF(AJ2233&lt;&gt;"Y","n/a",IF(AND(M2233&gt;0,AK2233&gt;Settings!$B$10),"Y","N"))</f>
        <v/>
      </c>
      <c r="AX2233" s="91">
        <f>IF(AO2233&gt;=Settings!$B$11,"Y","N")</f>
        <v/>
      </c>
      <c r="AY2233" s="99">
        <f>(AT2233="Y")+(AU2233="Y")+(AV2233="Y")+(AW2233="Y")+(AX2233="Y")</f>
        <v/>
      </c>
      <c r="AZ2233" s="94">
        <f>IF(AY2233=0,"None",_xlfn.TEXTJOIN(", ",TRUE(),IF(AT2233="Y","Breakout",""),IF(AU2233="Y","Accumulation",""),IF(AV2233="Y","Institutional buying",""),IF(AW2233="Y","Long buildup",""),IF(AX2233="Y","Momentum leader","")))</f>
        <v/>
      </c>
      <c r="BA2233" s="94">
        <f>IF(BW2233="","","Passes "&amp;AY2233&amp;" of 5 buy-side scans"&amp;IF(G2233="Y","; RED FLAG: filter out using Red flag column",""))</f>
        <v/>
      </c>
      <c r="BB2233" s="91" t="inlineStr">
        <is>
          <t>None</t>
        </is>
      </c>
      <c r="BC2233" s="92" t="inlineStr">
        <is>
          <t>N</t>
        </is>
      </c>
      <c r="BD2233" s="94" t="n"/>
      <c r="BE2233" s="94" t="n"/>
      <c r="BF2233" s="92">
        <f>IF(R2233*100000&gt;=Settings!$B$5,"Y","N")</f>
        <v/>
      </c>
      <c r="BG2233" s="91">
        <f>IF(F2233&gt;Settings!$B$6,"Y","N")</f>
        <v/>
      </c>
      <c r="BH2233" s="97" t="n">
        <v>-16.74</v>
      </c>
      <c r="BI2233" s="96" t="n">
        <v>-7.76</v>
      </c>
      <c r="BJ2233" s="96" t="n">
        <v>-9.01</v>
      </c>
      <c r="BK2233" s="96" t="n">
        <v>14.71</v>
      </c>
      <c r="BL2233" s="96" t="n">
        <v>42.71</v>
      </c>
      <c r="BM2233" s="96" t="n">
        <v>-2.71</v>
      </c>
      <c r="BN2233" s="97" t="n">
        <v>-0.95</v>
      </c>
      <c r="BO2233" s="96" t="n">
        <v>2.56</v>
      </c>
      <c r="BP2233" s="96" t="n">
        <v>7.02</v>
      </c>
      <c r="BQ2233" s="96" t="n">
        <v>8.890000000000001</v>
      </c>
      <c r="BR2233" s="91" t="inlineStr">
        <is>
          <t>Mixed</t>
        </is>
      </c>
      <c r="BS2233" s="91" t="inlineStr">
        <is>
          <t>None</t>
        </is>
      </c>
      <c r="BT2233" s="96" t="n">
        <v>48</v>
      </c>
      <c r="BU2233" s="91" t="inlineStr">
        <is>
          <t>N</t>
        </is>
      </c>
      <c r="BV2233" s="99">
        <f>IF(OR(BF2233&lt;&gt;"Y",BG2233&lt;&gt;"Y"),"",(AND(ISNUMBER(BQ2233),BQ2233&gt;0))+(BR2233="Stacked up")+(AND(ISNUMBER(BH2233),BH2233&gt;=-Settings!$B$17))+(AND(ISNUMBER(BK2233),ISNUMBER(BM2233),BK2233&gt;0,BM2233&gt;0))+(AND(ISNUMBER(AQ2233),AQ2233&gt;=Settings!$B$18))+(AND(ISNUMBER(BT2233),BT2233&gt;=Settings!$B$19,BT2233&lt;=Settings!$B$20))+(AND(ISNUMBER(AS2233),AS2233&gt;0))+(AND(ISNUMBER(T2233),ISNUMBER(M2233),T2233&gt;=Settings!$B$21,M2233&gt;0))+(AND(ISNUMBER(AD2233),ISNUMBER(M2233),AD2233&gt;=Settings!$B$22,M2233&gt;0))+(AY2233&gt;=1))</f>
        <v/>
      </c>
      <c r="BW2233" s="91">
        <f>IF(OR(AY2233=0,BF2233&lt;&gt;"Y",BG2233&lt;&gt;"Y"),"",1+SUMPRODUCT(($A$6:$A$2604=A2233)*($AY$6:$AY$2604&gt;0)*($BF$6:$BF$2604="Y")*($BG$6:$BG$2604="Y")*(($AY$6:$AY$2604&gt;AY2233)+($AY$6:$AY$2604=AY2233)*($AD$6:$AD$2604&gt;AD2233))))</f>
        <v/>
      </c>
    </row>
    <row r="2234" ht="23.85" customHeight="1" s="55">
      <c r="A2234" s="90" t="n">
        <v>46296</v>
      </c>
      <c r="B2234" s="91" t="inlineStr">
        <is>
          <t>PREMCO</t>
        </is>
      </c>
      <c r="C2234" s="91" t="inlineStr">
        <is>
          <t>INE001E01012</t>
        </is>
      </c>
      <c r="D2234" s="91" t="n"/>
      <c r="E2234" s="91" t="inlineStr">
        <is>
          <t>None</t>
        </is>
      </c>
      <c r="F2234" s="93" t="n">
        <v>132</v>
      </c>
      <c r="G2234" s="92" t="inlineStr">
        <is>
          <t>N</t>
        </is>
      </c>
      <c r="H2234" s="94" t="n"/>
      <c r="I2234" s="91" t="inlineStr">
        <is>
          <t>N</t>
        </is>
      </c>
      <c r="J2234" s="92">
        <f>IF(K2234="","N","Y")</f>
        <v/>
      </c>
      <c r="K2234" s="94">
        <f>_xlfn.TEXTJOIN("; ",TRUE,IF(P2234="52-wk low","52-wk low",""),IF(AND(AD2234&gt;=Settings!$B$12,M2234&lt;0),"Distribution",""),IF(AND(AJ2234="Y",M2234&lt;0,AK2234&lt;-Settings!$B$13),"Long unwinding",""),IF(AND(AJ2234="Y",M2234&lt;0,AK2234&gt;Settings!$B$13),"Short buildup",""))</f>
        <v/>
      </c>
      <c r="L2234" s="95" t="n">
        <v>399.95</v>
      </c>
      <c r="M2234" s="96" t="n">
        <v>-0.22</v>
      </c>
      <c r="N2234" s="93" t="n">
        <v>680</v>
      </c>
      <c r="O2234" s="91" t="inlineStr">
        <is>
          <t>None</t>
        </is>
      </c>
      <c r="P2234" s="91" t="inlineStr">
        <is>
          <t>None</t>
        </is>
      </c>
      <c r="Q2234" s="97" t="n">
        <v>0</v>
      </c>
      <c r="R2234" s="96" t="n">
        <v>0.01</v>
      </c>
      <c r="S2234" s="96" t="n">
        <v>0.24</v>
      </c>
      <c r="T2234" s="96" t="n">
        <v>0.2</v>
      </c>
      <c r="U2234" s="96" t="n">
        <v>0.18</v>
      </c>
      <c r="V2234" s="103" t="n">
        <v>0.7</v>
      </c>
      <c r="W2234" s="102" t="n"/>
      <c r="X2234" s="93" t="n"/>
      <c r="Y2234" s="91" t="inlineStr">
        <is>
          <t>None</t>
        </is>
      </c>
      <c r="Z2234" s="99" t="n">
        <v>100</v>
      </c>
      <c r="AA2234" s="96" t="n">
        <v>1.05</v>
      </c>
      <c r="AB2234" s="96" t="n">
        <v>1.1</v>
      </c>
      <c r="AC2234" s="96" t="n">
        <v>0.25</v>
      </c>
      <c r="AD2234" s="96" t="n">
        <v>0.23</v>
      </c>
      <c r="AE2234" s="96" t="n">
        <v>0.23</v>
      </c>
      <c r="AF2234" s="103" t="n">
        <v>1.22</v>
      </c>
      <c r="AG2234" s="91" t="inlineStr">
        <is>
          <t>Normal</t>
        </is>
      </c>
      <c r="AH2234" s="100" t="n">
        <v>0</v>
      </c>
      <c r="AI2234" s="101" t="n">
        <v>0</v>
      </c>
      <c r="AJ2234" s="92" t="inlineStr">
        <is>
          <t>N</t>
        </is>
      </c>
      <c r="AK2234" s="96" t="n"/>
      <c r="AL2234" s="91" t="inlineStr">
        <is>
          <t>n/a</t>
        </is>
      </c>
      <c r="AM2234" s="93" t="n"/>
      <c r="AN2234" s="92" t="inlineStr">
        <is>
          <t>None</t>
        </is>
      </c>
      <c r="AO2234" s="102" t="n">
        <v>0</v>
      </c>
      <c r="AP2234" s="103" t="n"/>
      <c r="AQ2234" s="102" t="n"/>
      <c r="AR2234" s="91" t="inlineStr">
        <is>
          <t>N</t>
        </is>
      </c>
      <c r="AS2234" s="104" t="n"/>
      <c r="AT2234" s="92">
        <f>IF(AND(P2234="52-wk high",T2234&gt;=Settings!$B$7),"Y","N")</f>
        <v/>
      </c>
      <c r="AU2234" s="91">
        <f>IF(AND(AD2234&gt;=Settings!$B$8,M2234&gt;0),"Y","N")</f>
        <v/>
      </c>
      <c r="AV2234" s="91">
        <f>IF(OR(AH2234&gt;Settings!$B$9,AI2234&gt;Settings!$B$9),"Y","N")</f>
        <v/>
      </c>
      <c r="AW2234" s="91">
        <f>IF(AJ2234&lt;&gt;"Y","n/a",IF(AND(M2234&gt;0,AK2234&gt;Settings!$B$10),"Y","N"))</f>
        <v/>
      </c>
      <c r="AX2234" s="91">
        <f>IF(AO2234&gt;=Settings!$B$11,"Y","N")</f>
        <v/>
      </c>
      <c r="AY2234" s="99">
        <f>(AT2234="Y")+(AU2234="Y")+(AV2234="Y")+(AW2234="Y")+(AX2234="Y")</f>
        <v/>
      </c>
      <c r="AZ2234" s="94">
        <f>IF(AY2234=0,"None",_xlfn.TEXTJOIN(", ",TRUE(),IF(AT2234="Y","Breakout",""),IF(AU2234="Y","Accumulation",""),IF(AV2234="Y","Institutional buying",""),IF(AW2234="Y","Long buildup",""),IF(AX2234="Y","Momentum leader","")))</f>
        <v/>
      </c>
      <c r="BA2234" s="94">
        <f>IF(BW2234="","","Passes "&amp;AY2234&amp;" of 5 buy-side scans"&amp;IF(G2234="Y","; RED FLAG: filter out using Red flag column",""))</f>
        <v/>
      </c>
      <c r="BB2234" s="91" t="inlineStr">
        <is>
          <t>None</t>
        </is>
      </c>
      <c r="BC2234" s="92" t="inlineStr">
        <is>
          <t>Y</t>
        </is>
      </c>
      <c r="BD2234" s="94" t="inlineStr">
        <is>
          <t>Few traders (&lt;100 unique PAN, 30 days)</t>
        </is>
      </c>
      <c r="BE2234" s="94" t="n"/>
      <c r="BF2234" s="92">
        <f>IF(R2234*100000&gt;=Settings!$B$5,"Y","N")</f>
        <v/>
      </c>
      <c r="BG2234" s="91">
        <f>IF(F2234&gt;Settings!$B$6,"Y","N")</f>
        <v/>
      </c>
      <c r="BH2234" s="97" t="n">
        <v>-17.52</v>
      </c>
      <c r="BI2234" s="96" t="n">
        <v>-0.58</v>
      </c>
      <c r="BJ2234" s="96" t="n">
        <v>4.53</v>
      </c>
      <c r="BK2234" s="96" t="n">
        <v>8.710000000000001</v>
      </c>
      <c r="BL2234" s="96" t="n"/>
      <c r="BM2234" s="96" t="n"/>
      <c r="BN2234" s="97" t="n">
        <v>1.24</v>
      </c>
      <c r="BO2234" s="96" t="n">
        <v>2.82</v>
      </c>
      <c r="BP2234" s="96" t="n">
        <v>2.64</v>
      </c>
      <c r="BQ2234" s="96" t="n"/>
      <c r="BR2234" s="91" t="n"/>
      <c r="BS2234" s="91" t="inlineStr">
        <is>
          <t>None</t>
        </is>
      </c>
      <c r="BT2234" s="96" t="n">
        <v>59.1</v>
      </c>
      <c r="BU2234" s="91" t="n"/>
      <c r="BV2234" s="99">
        <f>IF(OR(BF2234&lt;&gt;"Y",BG2234&lt;&gt;"Y"),"",(AND(ISNUMBER(BQ2234),BQ2234&gt;0))+(BR2234="Stacked up")+(AND(ISNUMBER(BH2234),BH2234&gt;=-Settings!$B$17))+(AND(ISNUMBER(BK2234),ISNUMBER(BM2234),BK2234&gt;0,BM2234&gt;0))+(AND(ISNUMBER(AQ2234),AQ2234&gt;=Settings!$B$18))+(AND(ISNUMBER(BT2234),BT2234&gt;=Settings!$B$19,BT2234&lt;=Settings!$B$20))+(AND(ISNUMBER(AS2234),AS2234&gt;0))+(AND(ISNUMBER(T2234),ISNUMBER(M2234),T2234&gt;=Settings!$B$21,M2234&gt;0))+(AND(ISNUMBER(AD2234),ISNUMBER(M2234),AD2234&gt;=Settings!$B$22,M2234&gt;0))+(AY2234&gt;=1))</f>
        <v/>
      </c>
      <c r="BW2234" s="91">
        <f>IF(OR(AY2234=0,BF2234&lt;&gt;"Y",BG2234&lt;&gt;"Y"),"",1+SUMPRODUCT(($A$6:$A$2604=A2234)*($AY$6:$AY$2604&gt;0)*($BF$6:$BF$2604="Y")*($BG$6:$BG$2604="Y")*(($AY$6:$AY$2604&gt;AY2234)+($AY$6:$AY$2604=AY2234)*($AD$6:$AD$2604&gt;AD2234))))</f>
        <v/>
      </c>
    </row>
    <row r="2235" ht="23.85" customHeight="1" s="55">
      <c r="A2235" s="90" t="n">
        <v>46296</v>
      </c>
      <c r="B2235" s="91" t="inlineStr">
        <is>
          <t>HPIL</t>
        </is>
      </c>
      <c r="C2235" s="91" t="inlineStr">
        <is>
          <t>INE05X901010</t>
        </is>
      </c>
      <c r="D2235" s="91" t="n"/>
      <c r="E2235" s="91" t="inlineStr">
        <is>
          <t>None</t>
        </is>
      </c>
      <c r="F2235" s="93" t="n">
        <v>131</v>
      </c>
      <c r="G2235" s="92" t="inlineStr">
        <is>
          <t>N</t>
        </is>
      </c>
      <c r="H2235" s="94" t="n"/>
      <c r="I2235" s="91" t="inlineStr">
        <is>
          <t>N</t>
        </is>
      </c>
      <c r="J2235" s="92">
        <f>IF(K2235="","N","Y")</f>
        <v/>
      </c>
      <c r="K2235" s="94">
        <f>_xlfn.TEXTJOIN("; ",TRUE,IF(P2235="52-wk low","52-wk low",""),IF(AND(AD2235&gt;=Settings!$B$12,M2235&lt;0),"Distribution",""),IF(AND(AJ2235="Y",M2235&lt;0,AK2235&lt;-Settings!$B$13),"Long unwinding",""),IF(AND(AJ2235="Y",M2235&lt;0,AK2235&gt;Settings!$B$13),"Short buildup",""))</f>
        <v/>
      </c>
      <c r="L2235" s="95" t="n">
        <v>114.44</v>
      </c>
      <c r="M2235" s="96" t="n">
        <v>-0.8100000000000001</v>
      </c>
      <c r="N2235" s="93" t="n">
        <v>938</v>
      </c>
      <c r="O2235" s="91" t="inlineStr">
        <is>
          <t>None</t>
        </is>
      </c>
      <c r="P2235" s="91" t="inlineStr">
        <is>
          <t>None</t>
        </is>
      </c>
      <c r="Q2235" s="97" t="n">
        <v>0</v>
      </c>
      <c r="R2235" s="96" t="n">
        <v>0.01</v>
      </c>
      <c r="S2235" s="96" t="n">
        <v>0.3</v>
      </c>
      <c r="T2235" s="96" t="n">
        <v>0.06</v>
      </c>
      <c r="U2235" s="96" t="n">
        <v>0.08</v>
      </c>
      <c r="V2235" s="103" t="n">
        <v>0.26</v>
      </c>
      <c r="W2235" s="102" t="n">
        <v>0</v>
      </c>
      <c r="X2235" s="93" t="n"/>
      <c r="Y2235" s="91" t="inlineStr">
        <is>
          <t>None</t>
        </is>
      </c>
      <c r="Z2235" s="99" t="n">
        <v>100</v>
      </c>
      <c r="AA2235" s="96" t="n">
        <v>1.29</v>
      </c>
      <c r="AB2235" s="96" t="n">
        <v>1.3</v>
      </c>
      <c r="AC2235" s="96" t="n">
        <v>0.42</v>
      </c>
      <c r="AD2235" s="96" t="n">
        <v>0.08</v>
      </c>
      <c r="AE2235" s="96" t="n">
        <v>0.12</v>
      </c>
      <c r="AF2235" s="103" t="n">
        <v>1.04</v>
      </c>
      <c r="AG2235" s="91" t="inlineStr">
        <is>
          <t>Normal</t>
        </is>
      </c>
      <c r="AH2235" s="100" t="n">
        <v>0</v>
      </c>
      <c r="AI2235" s="101" t="n">
        <v>0</v>
      </c>
      <c r="AJ2235" s="92" t="inlineStr">
        <is>
          <t>N</t>
        </is>
      </c>
      <c r="AK2235" s="96" t="n"/>
      <c r="AL2235" s="91" t="inlineStr">
        <is>
          <t>n/a</t>
        </is>
      </c>
      <c r="AM2235" s="93" t="n"/>
      <c r="AN2235" s="92" t="inlineStr">
        <is>
          <t>None</t>
        </is>
      </c>
      <c r="AO2235" s="102" t="n">
        <v>0</v>
      </c>
      <c r="AP2235" s="103" t="n">
        <v>0.6899999999999999</v>
      </c>
      <c r="AQ2235" s="102" t="n">
        <v>36</v>
      </c>
      <c r="AR2235" s="91" t="inlineStr">
        <is>
          <t>N</t>
        </is>
      </c>
      <c r="AS2235" s="104" t="n"/>
      <c r="AT2235" s="92">
        <f>IF(AND(P2235="52-wk high",T2235&gt;=Settings!$B$7),"Y","N")</f>
        <v/>
      </c>
      <c r="AU2235" s="91">
        <f>IF(AND(AD2235&gt;=Settings!$B$8,M2235&gt;0),"Y","N")</f>
        <v/>
      </c>
      <c r="AV2235" s="91">
        <f>IF(OR(AH2235&gt;Settings!$B$9,AI2235&gt;Settings!$B$9),"Y","N")</f>
        <v/>
      </c>
      <c r="AW2235" s="91">
        <f>IF(AJ2235&lt;&gt;"Y","n/a",IF(AND(M2235&gt;0,AK2235&gt;Settings!$B$10),"Y","N"))</f>
        <v/>
      </c>
      <c r="AX2235" s="91">
        <f>IF(AO2235&gt;=Settings!$B$11,"Y","N")</f>
        <v/>
      </c>
      <c r="AY2235" s="99">
        <f>(AT2235="Y")+(AU2235="Y")+(AV2235="Y")+(AW2235="Y")+(AX2235="Y")</f>
        <v/>
      </c>
      <c r="AZ2235" s="94">
        <f>IF(AY2235=0,"None",_xlfn.TEXTJOIN(", ",TRUE(),IF(AT2235="Y","Breakout",""),IF(AU2235="Y","Accumulation",""),IF(AV2235="Y","Institutional buying",""),IF(AW2235="Y","Long buildup",""),IF(AX2235="Y","Momentum leader","")))</f>
        <v/>
      </c>
      <c r="BA2235" s="94">
        <f>IF(BW2235="","","Passes "&amp;AY2235&amp;" of 5 buy-side scans"&amp;IF(G2235="Y","; RED FLAG: filter out using Red flag column",""))</f>
        <v/>
      </c>
      <c r="BB2235" s="91" t="inlineStr">
        <is>
          <t>None</t>
        </is>
      </c>
      <c r="BC2235" s="92" t="inlineStr">
        <is>
          <t>Y</t>
        </is>
      </c>
      <c r="BD2235" s="94" t="inlineStr">
        <is>
          <t>PE &gt; 50; Few traders (&lt;100 unique PAN, 30 days)</t>
        </is>
      </c>
      <c r="BE2235" s="94" t="n"/>
      <c r="BF2235" s="92">
        <f>IF(R2235*100000&gt;=Settings!$B$5,"Y","N")</f>
        <v/>
      </c>
      <c r="BG2235" s="91">
        <f>IF(F2235&gt;Settings!$B$6,"Y","N")</f>
        <v/>
      </c>
      <c r="BH2235" s="97" t="n">
        <v>-25.9</v>
      </c>
      <c r="BI2235" s="96" t="n">
        <v>-0.8100000000000001</v>
      </c>
      <c r="BJ2235" s="96" t="n">
        <v>-5.55</v>
      </c>
      <c r="BK2235" s="96" t="n">
        <v>-8.82</v>
      </c>
      <c r="BL2235" s="96" t="n">
        <v>-2.49</v>
      </c>
      <c r="BM2235" s="96" t="n">
        <v>-14.83</v>
      </c>
      <c r="BN2235" s="97" t="n">
        <v>-3.61</v>
      </c>
      <c r="BO2235" s="96" t="n">
        <v>-6.26</v>
      </c>
      <c r="BP2235" s="96" t="n">
        <v>-8.09</v>
      </c>
      <c r="BQ2235" s="96" t="n">
        <v>-9.94</v>
      </c>
      <c r="BR2235" s="91" t="inlineStr">
        <is>
          <t>Stacked down</t>
        </is>
      </c>
      <c r="BS2235" s="91" t="inlineStr">
        <is>
          <t>None</t>
        </is>
      </c>
      <c r="BT2235" s="96" t="n">
        <v>26.8</v>
      </c>
      <c r="BU2235" s="91" t="inlineStr">
        <is>
          <t>N</t>
        </is>
      </c>
      <c r="BV2235" s="99">
        <f>IF(OR(BF2235&lt;&gt;"Y",BG2235&lt;&gt;"Y"),"",(AND(ISNUMBER(BQ2235),BQ2235&gt;0))+(BR2235="Stacked up")+(AND(ISNUMBER(BH2235),BH2235&gt;=-Settings!$B$17))+(AND(ISNUMBER(BK2235),ISNUMBER(BM2235),BK2235&gt;0,BM2235&gt;0))+(AND(ISNUMBER(AQ2235),AQ2235&gt;=Settings!$B$18))+(AND(ISNUMBER(BT2235),BT2235&gt;=Settings!$B$19,BT2235&lt;=Settings!$B$20))+(AND(ISNUMBER(AS2235),AS2235&gt;0))+(AND(ISNUMBER(T2235),ISNUMBER(M2235),T2235&gt;=Settings!$B$21,M2235&gt;0))+(AND(ISNUMBER(AD2235),ISNUMBER(M2235),AD2235&gt;=Settings!$B$22,M2235&gt;0))+(AY2235&gt;=1))</f>
        <v/>
      </c>
      <c r="BW2235" s="91">
        <f>IF(OR(AY2235=0,BF2235&lt;&gt;"Y",BG2235&lt;&gt;"Y"),"",1+SUMPRODUCT(($A$6:$A$2604=A2235)*($AY$6:$AY$2604&gt;0)*($BF$6:$BF$2604="Y")*($BG$6:$BG$2604="Y")*(($AY$6:$AY$2604&gt;AY2235)+($AY$6:$AY$2604=AY2235)*($AD$6:$AD$2604&gt;AD2235))))</f>
        <v/>
      </c>
    </row>
    <row r="2236" ht="23.85" customHeight="1" s="55">
      <c r="A2236" s="90" t="n">
        <v>46296</v>
      </c>
      <c r="B2236" s="91" t="inlineStr">
        <is>
          <t>KRITIKA</t>
        </is>
      </c>
      <c r="C2236" s="91" t="inlineStr">
        <is>
          <t>INE00Z501029</t>
        </is>
      </c>
      <c r="D2236" s="91" t="n"/>
      <c r="E2236" s="91" t="inlineStr">
        <is>
          <t>None</t>
        </is>
      </c>
      <c r="F2236" s="93" t="n">
        <v>131</v>
      </c>
      <c r="G2236" s="92" t="inlineStr">
        <is>
          <t>N</t>
        </is>
      </c>
      <c r="H2236" s="94" t="n"/>
      <c r="I2236" s="91" t="inlineStr">
        <is>
          <t>N</t>
        </is>
      </c>
      <c r="J2236" s="92">
        <f>IF(K2236="","N","Y")</f>
        <v/>
      </c>
      <c r="K2236" s="94">
        <f>_xlfn.TEXTJOIN("; ",TRUE,IF(P2236="52-wk low","52-wk low",""),IF(AND(AD2236&gt;=Settings!$B$12,M2236&lt;0),"Distribution",""),IF(AND(AJ2236="Y",M2236&lt;0,AK2236&lt;-Settings!$B$13),"Long unwinding",""),IF(AND(AJ2236="Y",M2236&lt;0,AK2236&gt;Settings!$B$13),"Short buildup",""))</f>
        <v/>
      </c>
      <c r="L2236" s="95" t="n">
        <v>4.91</v>
      </c>
      <c r="M2236" s="96" t="n">
        <v>0</v>
      </c>
      <c r="N2236" s="93" t="n">
        <v>581</v>
      </c>
      <c r="O2236" s="91" t="inlineStr">
        <is>
          <t>None</t>
        </is>
      </c>
      <c r="P2236" s="91" t="inlineStr">
        <is>
          <t>None</t>
        </is>
      </c>
      <c r="Q2236" s="97" t="n">
        <v>0.86</v>
      </c>
      <c r="R2236" s="96" t="n">
        <v>1.04</v>
      </c>
      <c r="S2236" s="96" t="n">
        <v>0.82</v>
      </c>
      <c r="T2236" s="96" t="n">
        <v>0.6</v>
      </c>
      <c r="U2236" s="96" t="n">
        <v>0.63</v>
      </c>
      <c r="V2236" s="103" t="n">
        <v>0.77</v>
      </c>
      <c r="W2236" s="102" t="n">
        <v>2</v>
      </c>
      <c r="X2236" s="93" t="n"/>
      <c r="Y2236" s="91" t="inlineStr">
        <is>
          <t>None</t>
        </is>
      </c>
      <c r="Z2236" s="99" t="n">
        <v>85.09999999999999</v>
      </c>
      <c r="AA2236" s="96" t="n">
        <v>1.1</v>
      </c>
      <c r="AB2236" s="96" t="n">
        <v>1.16</v>
      </c>
      <c r="AC2236" s="96" t="n">
        <v>0.92</v>
      </c>
      <c r="AD2236" s="96" t="n">
        <v>0.75</v>
      </c>
      <c r="AE2236" s="96" t="n">
        <v>0.8</v>
      </c>
      <c r="AF2236" s="103" t="n">
        <v>1.13</v>
      </c>
      <c r="AG2236" s="91" t="inlineStr">
        <is>
          <t>Normal</t>
        </is>
      </c>
      <c r="AH2236" s="100" t="n">
        <v>0</v>
      </c>
      <c r="AI2236" s="101" t="n">
        <v>0</v>
      </c>
      <c r="AJ2236" s="92" t="inlineStr">
        <is>
          <t>N</t>
        </is>
      </c>
      <c r="AK2236" s="96" t="n"/>
      <c r="AL2236" s="91" t="inlineStr">
        <is>
          <t>n/a</t>
        </is>
      </c>
      <c r="AM2236" s="93" t="n"/>
      <c r="AN2236" s="92" t="inlineStr">
        <is>
          <t>None</t>
        </is>
      </c>
      <c r="AO2236" s="102" t="n">
        <v>0</v>
      </c>
      <c r="AP2236" s="103" t="n">
        <v>0.57</v>
      </c>
      <c r="AQ2236" s="102" t="n">
        <v>14</v>
      </c>
      <c r="AR2236" s="91" t="inlineStr">
        <is>
          <t>N</t>
        </is>
      </c>
      <c r="AS2236" s="104" t="n"/>
      <c r="AT2236" s="92">
        <f>IF(AND(P2236="52-wk high",T2236&gt;=Settings!$B$7),"Y","N")</f>
        <v/>
      </c>
      <c r="AU2236" s="91">
        <f>IF(AND(AD2236&gt;=Settings!$B$8,M2236&gt;0),"Y","N")</f>
        <v/>
      </c>
      <c r="AV2236" s="91">
        <f>IF(OR(AH2236&gt;Settings!$B$9,AI2236&gt;Settings!$B$9),"Y","N")</f>
        <v/>
      </c>
      <c r="AW2236" s="91">
        <f>IF(AJ2236&lt;&gt;"Y","n/a",IF(AND(M2236&gt;0,AK2236&gt;Settings!$B$10),"Y","N"))</f>
        <v/>
      </c>
      <c r="AX2236" s="91">
        <f>IF(AO2236&gt;=Settings!$B$11,"Y","N")</f>
        <v/>
      </c>
      <c r="AY2236" s="99">
        <f>(AT2236="Y")+(AU2236="Y")+(AV2236="Y")+(AW2236="Y")+(AX2236="Y")</f>
        <v/>
      </c>
      <c r="AZ2236" s="94">
        <f>IF(AY2236=0,"None",_xlfn.TEXTJOIN(", ",TRUE(),IF(AT2236="Y","Breakout",""),IF(AU2236="Y","Accumulation",""),IF(AV2236="Y","Institutional buying",""),IF(AW2236="Y","Long buildup",""),IF(AX2236="Y","Momentum leader","")))</f>
        <v/>
      </c>
      <c r="BA2236" s="94">
        <f>IF(BW2236="","","Passes "&amp;AY2236&amp;" of 5 buy-side scans"&amp;IF(G2236="Y","; RED FLAG: filter out using Red flag column",""))</f>
        <v/>
      </c>
      <c r="BB2236" s="91" t="inlineStr">
        <is>
          <t>None</t>
        </is>
      </c>
      <c r="BC2236" s="92" t="inlineStr">
        <is>
          <t>N</t>
        </is>
      </c>
      <c r="BD2236" s="94" t="n"/>
      <c r="BE2236" s="94" t="n"/>
      <c r="BF2236" s="92">
        <f>IF(R2236*100000&gt;=Settings!$B$5,"Y","N")</f>
        <v/>
      </c>
      <c r="BG2236" s="91">
        <f>IF(F2236&gt;Settings!$B$6,"Y","N")</f>
        <v/>
      </c>
      <c r="BH2236" s="97" t="n">
        <v>-48.59</v>
      </c>
      <c r="BI2236" s="96" t="n">
        <v>-2.19</v>
      </c>
      <c r="BJ2236" s="96" t="n">
        <v>-8.220000000000001</v>
      </c>
      <c r="BK2236" s="96" t="n">
        <v>-15.92</v>
      </c>
      <c r="BL2236" s="96" t="n">
        <v>-4.1</v>
      </c>
      <c r="BM2236" s="96" t="n">
        <v>-43.3</v>
      </c>
      <c r="BN2236" s="97" t="n">
        <v>-4.5</v>
      </c>
      <c r="BO2236" s="96" t="n">
        <v>-8.5</v>
      </c>
      <c r="BP2236" s="96" t="n">
        <v>-12.81</v>
      </c>
      <c r="BQ2236" s="96" t="n">
        <v>-20.48</v>
      </c>
      <c r="BR2236" s="91" t="inlineStr">
        <is>
          <t>Stacked down</t>
        </is>
      </c>
      <c r="BS2236" s="91" t="inlineStr">
        <is>
          <t>None</t>
        </is>
      </c>
      <c r="BT2236" s="96" t="n">
        <v>20.1</v>
      </c>
      <c r="BU2236" s="91" t="inlineStr">
        <is>
          <t>N</t>
        </is>
      </c>
      <c r="BV2236" s="99">
        <f>IF(OR(BF2236&lt;&gt;"Y",BG2236&lt;&gt;"Y"),"",(AND(ISNUMBER(BQ2236),BQ2236&gt;0))+(BR2236="Stacked up")+(AND(ISNUMBER(BH2236),BH2236&gt;=-Settings!$B$17))+(AND(ISNUMBER(BK2236),ISNUMBER(BM2236),BK2236&gt;0,BM2236&gt;0))+(AND(ISNUMBER(AQ2236),AQ2236&gt;=Settings!$B$18))+(AND(ISNUMBER(BT2236),BT2236&gt;=Settings!$B$19,BT2236&lt;=Settings!$B$20))+(AND(ISNUMBER(AS2236),AS2236&gt;0))+(AND(ISNUMBER(T2236),ISNUMBER(M2236),T2236&gt;=Settings!$B$21,M2236&gt;0))+(AND(ISNUMBER(AD2236),ISNUMBER(M2236),AD2236&gt;=Settings!$B$22,M2236&gt;0))+(AY2236&gt;=1))</f>
        <v/>
      </c>
      <c r="BW2236" s="91">
        <f>IF(OR(AY2236=0,BF2236&lt;&gt;"Y",BG2236&lt;&gt;"Y"),"",1+SUMPRODUCT(($A$6:$A$2604=A2236)*($AY$6:$AY$2604&gt;0)*($BF$6:$BF$2604="Y")*($BG$6:$BG$2604="Y")*(($AY$6:$AY$2604&gt;AY2236)+($AY$6:$AY$2604=AY2236)*($AD$6:$AD$2604&gt;AD2236))))</f>
        <v/>
      </c>
    </row>
    <row r="2237" ht="23.85" customHeight="1" s="55">
      <c r="A2237" s="90" t="n">
        <v>46296</v>
      </c>
      <c r="B2237" s="91" t="inlineStr">
        <is>
          <t>PARNAXLAB</t>
        </is>
      </c>
      <c r="C2237" s="91" t="inlineStr">
        <is>
          <t>INE383L01019</t>
        </is>
      </c>
      <c r="D2237" s="91" t="n"/>
      <c r="E2237" s="91" t="inlineStr">
        <is>
          <t>None</t>
        </is>
      </c>
      <c r="F2237" s="93" t="n">
        <v>130</v>
      </c>
      <c r="G2237" s="92" t="inlineStr">
        <is>
          <t>N</t>
        </is>
      </c>
      <c r="H2237" s="94" t="n"/>
      <c r="I2237" s="91" t="inlineStr">
        <is>
          <t>N</t>
        </is>
      </c>
      <c r="J2237" s="92">
        <f>IF(K2237="","N","Y")</f>
        <v/>
      </c>
      <c r="K2237" s="94">
        <f>_xlfn.TEXTJOIN("; ",TRUE,IF(P2237="52-wk low","52-wk low",""),IF(AND(AD2237&gt;=Settings!$B$12,M2237&lt;0),"Distribution",""),IF(AND(AJ2237="Y",M2237&lt;0,AK2237&lt;-Settings!$B$13),"Long unwinding",""),IF(AND(AJ2237="Y",M2237&lt;0,AK2237&gt;Settings!$B$13),"Short buildup",""))</f>
        <v/>
      </c>
      <c r="L2237" s="95" t="n">
        <v>113.14</v>
      </c>
      <c r="M2237" s="96" t="n">
        <v>1.26</v>
      </c>
      <c r="N2237" s="93" t="n">
        <v>284</v>
      </c>
      <c r="O2237" s="91" t="inlineStr">
        <is>
          <t>None</t>
        </is>
      </c>
      <c r="P2237" s="91" t="inlineStr">
        <is>
          <t>None</t>
        </is>
      </c>
      <c r="Q2237" s="97" t="n">
        <v>0.01</v>
      </c>
      <c r="R2237" s="96" t="n">
        <v>0.07000000000000001</v>
      </c>
      <c r="S2237" s="96" t="n">
        <v>0.08</v>
      </c>
      <c r="T2237" s="96" t="n"/>
      <c r="U2237" s="96" t="n"/>
      <c r="V2237" s="103" t="n"/>
      <c r="W2237" s="102" t="n"/>
      <c r="X2237" s="93" t="n"/>
      <c r="Y2237" s="91" t="inlineStr">
        <is>
          <t>None</t>
        </is>
      </c>
      <c r="Z2237" s="99" t="n">
        <v>91</v>
      </c>
      <c r="AA2237" s="96" t="n">
        <v>1.11</v>
      </c>
      <c r="AB2237" s="96" t="n"/>
      <c r="AC2237" s="96" t="n">
        <v>0.08</v>
      </c>
      <c r="AD2237" s="96" t="n"/>
      <c r="AE2237" s="96" t="n"/>
      <c r="AF2237" s="103" t="n"/>
      <c r="AG2237" s="91" t="n"/>
      <c r="AH2237" s="100" t="n">
        <v>0</v>
      </c>
      <c r="AI2237" s="101" t="n">
        <v>0</v>
      </c>
      <c r="AJ2237" s="92" t="inlineStr">
        <is>
          <t>N</t>
        </is>
      </c>
      <c r="AK2237" s="96" t="n"/>
      <c r="AL2237" s="91" t="inlineStr">
        <is>
          <t>n/a</t>
        </is>
      </c>
      <c r="AM2237" s="93" t="n"/>
      <c r="AN2237" s="92" t="inlineStr">
        <is>
          <t>None</t>
        </is>
      </c>
      <c r="AO2237" s="102" t="n">
        <v>0</v>
      </c>
      <c r="AP2237" s="103" t="n"/>
      <c r="AQ2237" s="102" t="n"/>
      <c r="AR2237" s="91" t="inlineStr">
        <is>
          <t>N</t>
        </is>
      </c>
      <c r="AS2237" s="104" t="n"/>
      <c r="AT2237" s="92">
        <f>IF(AND(P2237="52-wk high",T2237&gt;=Settings!$B$7),"Y","N")</f>
        <v/>
      </c>
      <c r="AU2237" s="91">
        <f>IF(AND(AD2237&gt;=Settings!$B$8,M2237&gt;0),"Y","N")</f>
        <v/>
      </c>
      <c r="AV2237" s="91">
        <f>IF(OR(AH2237&gt;Settings!$B$9,AI2237&gt;Settings!$B$9),"Y","N")</f>
        <v/>
      </c>
      <c r="AW2237" s="91">
        <f>IF(AJ2237&lt;&gt;"Y","n/a",IF(AND(M2237&gt;0,AK2237&gt;Settings!$B$10),"Y","N"))</f>
        <v/>
      </c>
      <c r="AX2237" s="91">
        <f>IF(AO2237&gt;=Settings!$B$11,"Y","N")</f>
        <v/>
      </c>
      <c r="AY2237" s="99">
        <f>(AT2237="Y")+(AU2237="Y")+(AV2237="Y")+(AW2237="Y")+(AX2237="Y")</f>
        <v/>
      </c>
      <c r="AZ2237" s="94">
        <f>IF(AY2237=0,"None",_xlfn.TEXTJOIN(", ",TRUE(),IF(AT2237="Y","Breakout",""),IF(AU2237="Y","Accumulation",""),IF(AV2237="Y","Institutional buying",""),IF(AW2237="Y","Long buildup",""),IF(AX2237="Y","Momentum leader","")))</f>
        <v/>
      </c>
      <c r="BA2237" s="94">
        <f>IF(BW2237="","","Passes "&amp;AY2237&amp;" of 5 buy-side scans"&amp;IF(G2237="Y","; RED FLAG: filter out using Red flag column",""))</f>
        <v/>
      </c>
      <c r="BB2237" s="91" t="inlineStr">
        <is>
          <t>None</t>
        </is>
      </c>
      <c r="BC2237" s="92" t="inlineStr">
        <is>
          <t>Y</t>
        </is>
      </c>
      <c r="BD2237" s="94" t="inlineStr">
        <is>
          <t>Few traders (&lt;100 unique PAN, 30 days)</t>
        </is>
      </c>
      <c r="BE2237" s="94" t="n"/>
      <c r="BF2237" s="92">
        <f>IF(R2237*100000&gt;=Settings!$B$5,"Y","N")</f>
        <v/>
      </c>
      <c r="BG2237" s="91">
        <f>IF(F2237&gt;Settings!$B$6,"Y","N")</f>
        <v/>
      </c>
      <c r="BH2237" s="97" t="n">
        <v>-24.32</v>
      </c>
      <c r="BI2237" s="96" t="n">
        <v>-8.65</v>
      </c>
      <c r="BJ2237" s="96" t="n">
        <v>-19.63</v>
      </c>
      <c r="BK2237" s="96" t="n"/>
      <c r="BL2237" s="96" t="n"/>
      <c r="BM2237" s="96" t="n"/>
      <c r="BN2237" s="97" t="n">
        <v>-6.76</v>
      </c>
      <c r="BO2237" s="96" t="n"/>
      <c r="BP2237" s="96" t="n"/>
      <c r="BQ2237" s="96" t="n"/>
      <c r="BR2237" s="91" t="n"/>
      <c r="BS2237" s="91" t="n"/>
      <c r="BT2237" s="96" t="n">
        <v>37.8</v>
      </c>
      <c r="BU2237" s="91" t="n"/>
      <c r="BV2237" s="99">
        <f>IF(OR(BF2237&lt;&gt;"Y",BG2237&lt;&gt;"Y"),"",(AND(ISNUMBER(BQ2237),BQ2237&gt;0))+(BR2237="Stacked up")+(AND(ISNUMBER(BH2237),BH2237&gt;=-Settings!$B$17))+(AND(ISNUMBER(BK2237),ISNUMBER(BM2237),BK2237&gt;0,BM2237&gt;0))+(AND(ISNUMBER(AQ2237),AQ2237&gt;=Settings!$B$18))+(AND(ISNUMBER(BT2237),BT2237&gt;=Settings!$B$19,BT2237&lt;=Settings!$B$20))+(AND(ISNUMBER(AS2237),AS2237&gt;0))+(AND(ISNUMBER(T2237),ISNUMBER(M2237),T2237&gt;=Settings!$B$21,M2237&gt;0))+(AND(ISNUMBER(AD2237),ISNUMBER(M2237),AD2237&gt;=Settings!$B$22,M2237&gt;0))+(AY2237&gt;=1))</f>
        <v/>
      </c>
      <c r="BW2237" s="91">
        <f>IF(OR(AY2237=0,BF2237&lt;&gt;"Y",BG2237&lt;&gt;"Y"),"",1+SUMPRODUCT(($A$6:$A$2604=A2237)*($AY$6:$AY$2604&gt;0)*($BF$6:$BF$2604="Y")*($BG$6:$BG$2604="Y")*(($AY$6:$AY$2604&gt;AY2237)+($AY$6:$AY$2604=AY2237)*($AD$6:$AD$2604&gt;AD2237))))</f>
        <v/>
      </c>
    </row>
    <row r="2238" ht="23.85" customHeight="1" s="55">
      <c r="A2238" s="90" t="n">
        <v>46296</v>
      </c>
      <c r="B2238" s="91" t="inlineStr">
        <is>
          <t>BTML</t>
        </is>
      </c>
      <c r="C2238" s="91" t="inlineStr">
        <is>
          <t>INE0EEJ01023</t>
        </is>
      </c>
      <c r="D2238" s="91" t="n"/>
      <c r="E2238" s="91" t="inlineStr">
        <is>
          <t>None</t>
        </is>
      </c>
      <c r="F2238" s="93" t="n">
        <v>129</v>
      </c>
      <c r="G2238" s="92" t="inlineStr">
        <is>
          <t>N</t>
        </is>
      </c>
      <c r="H2238" s="94" t="n"/>
      <c r="I2238" s="91" t="inlineStr">
        <is>
          <t>N</t>
        </is>
      </c>
      <c r="J2238" s="92">
        <f>IF(K2238="","N","Y")</f>
        <v/>
      </c>
      <c r="K2238" s="94">
        <f>_xlfn.TEXTJOIN("; ",TRUE,IF(P2238="52-wk low","52-wk low",""),IF(AND(AD2238&gt;=Settings!$B$12,M2238&lt;0),"Distribution",""),IF(AND(AJ2238="Y",M2238&lt;0,AK2238&lt;-Settings!$B$13),"Long unwinding",""),IF(AND(AJ2238="Y",M2238&lt;0,AK2238&gt;Settings!$B$13),"Short buildup",""))</f>
        <v/>
      </c>
      <c r="L2238" s="95" t="n">
        <v>7.09</v>
      </c>
      <c r="M2238" s="96" t="n">
        <v>1.72</v>
      </c>
      <c r="N2238" s="93" t="n">
        <v>222</v>
      </c>
      <c r="O2238" s="91" t="inlineStr">
        <is>
          <t>None</t>
        </is>
      </c>
      <c r="P2238" s="91" t="inlineStr">
        <is>
          <t>None</t>
        </is>
      </c>
      <c r="Q2238" s="97" t="n">
        <v>13.96</v>
      </c>
      <c r="R2238" s="96" t="n">
        <v>6.09</v>
      </c>
      <c r="S2238" s="96" t="n">
        <v>2.48</v>
      </c>
      <c r="T2238" s="96" t="n">
        <v>1.36</v>
      </c>
      <c r="U2238" s="96" t="n">
        <v>2.1</v>
      </c>
      <c r="V2238" s="103" t="n">
        <v>0.9</v>
      </c>
      <c r="W2238" s="102" t="n">
        <v>4</v>
      </c>
      <c r="X2238" s="93" t="n">
        <v>109</v>
      </c>
      <c r="Y2238" s="91" t="inlineStr">
        <is>
          <t>None</t>
        </is>
      </c>
      <c r="Z2238" s="99" t="n">
        <v>72.92</v>
      </c>
      <c r="AA2238" s="96" t="n">
        <v>0.98</v>
      </c>
      <c r="AB2238" s="96" t="n">
        <v>1.02</v>
      </c>
      <c r="AC2238" s="96" t="n">
        <v>2.78</v>
      </c>
      <c r="AD2238" s="96" t="n">
        <v>1.52</v>
      </c>
      <c r="AE2238" s="96" t="n">
        <v>2.31</v>
      </c>
      <c r="AF2238" s="103" t="n">
        <v>0.99</v>
      </c>
      <c r="AG2238" s="91" t="inlineStr">
        <is>
          <t>Normal</t>
        </is>
      </c>
      <c r="AH2238" s="100" t="n">
        <v>0</v>
      </c>
      <c r="AI2238" s="101" t="n">
        <v>0</v>
      </c>
      <c r="AJ2238" s="92" t="inlineStr">
        <is>
          <t>N</t>
        </is>
      </c>
      <c r="AK2238" s="96" t="n"/>
      <c r="AL2238" s="91" t="inlineStr">
        <is>
          <t>n/a</t>
        </is>
      </c>
      <c r="AM2238" s="93" t="n"/>
      <c r="AN2238" s="92" t="inlineStr">
        <is>
          <t>None</t>
        </is>
      </c>
      <c r="AO2238" s="102" t="n">
        <v>0</v>
      </c>
      <c r="AP2238" s="103" t="n">
        <v>0.79</v>
      </c>
      <c r="AQ2238" s="102" t="n">
        <v>48</v>
      </c>
      <c r="AR2238" s="91" t="inlineStr">
        <is>
          <t>N</t>
        </is>
      </c>
      <c r="AS2238" s="104" t="n"/>
      <c r="AT2238" s="92">
        <f>IF(AND(P2238="52-wk high",T2238&gt;=Settings!$B$7),"Y","N")</f>
        <v/>
      </c>
      <c r="AU2238" s="91">
        <f>IF(AND(AD2238&gt;=Settings!$B$8,M2238&gt;0),"Y","N")</f>
        <v/>
      </c>
      <c r="AV2238" s="91">
        <f>IF(OR(AH2238&gt;Settings!$B$9,AI2238&gt;Settings!$B$9),"Y","N")</f>
        <v/>
      </c>
      <c r="AW2238" s="91">
        <f>IF(AJ2238&lt;&gt;"Y","n/a",IF(AND(M2238&gt;0,AK2238&gt;Settings!$B$10),"Y","N"))</f>
        <v/>
      </c>
      <c r="AX2238" s="91">
        <f>IF(AO2238&gt;=Settings!$B$11,"Y","N")</f>
        <v/>
      </c>
      <c r="AY2238" s="99">
        <f>(AT2238="Y")+(AU2238="Y")+(AV2238="Y")+(AW2238="Y")+(AX2238="Y")</f>
        <v/>
      </c>
      <c r="AZ2238" s="94">
        <f>IF(AY2238=0,"None",_xlfn.TEXTJOIN(", ",TRUE(),IF(AT2238="Y","Breakout",""),IF(AU2238="Y","Accumulation",""),IF(AV2238="Y","Institutional buying",""),IF(AW2238="Y","Long buildup",""),IF(AX2238="Y","Momentum leader","")))</f>
        <v/>
      </c>
      <c r="BA2238" s="94">
        <f>IF(BW2238="","","Passes "&amp;AY2238&amp;" of 5 buy-side scans"&amp;IF(G2238="Y","; RED FLAG: filter out using Red flag column",""))</f>
        <v/>
      </c>
      <c r="BB2238" s="91" t="inlineStr">
        <is>
          <t>None</t>
        </is>
      </c>
      <c r="BC2238" s="92" t="inlineStr">
        <is>
          <t>N</t>
        </is>
      </c>
      <c r="BD2238" s="94" t="n"/>
      <c r="BE2238" s="94" t="n"/>
      <c r="BF2238" s="92">
        <f>IF(R2238*100000&gt;=Settings!$B$5,"Y","N")</f>
        <v/>
      </c>
      <c r="BG2238" s="91">
        <f>IF(F2238&gt;Settings!$B$6,"Y","N")</f>
        <v/>
      </c>
      <c r="BH2238" s="97" t="n">
        <v>-29.94</v>
      </c>
      <c r="BI2238" s="96" t="n">
        <v>1.72</v>
      </c>
      <c r="BJ2238" s="96" t="n">
        <v>-12.03</v>
      </c>
      <c r="BK2238" s="96" t="n">
        <v>17.58</v>
      </c>
      <c r="BL2238" s="96" t="n">
        <v>13.44</v>
      </c>
      <c r="BM2238" s="96" t="n">
        <v>-21.57</v>
      </c>
      <c r="BN2238" s="97" t="n">
        <v>-4.43</v>
      </c>
      <c r="BO2238" s="96" t="n">
        <v>-5.03</v>
      </c>
      <c r="BP2238" s="96" t="n">
        <v>-2.73</v>
      </c>
      <c r="BQ2238" s="96" t="n">
        <v>-3.93</v>
      </c>
      <c r="BR2238" s="91" t="inlineStr">
        <is>
          <t>Mixed</t>
        </is>
      </c>
      <c r="BS2238" s="91" t="inlineStr">
        <is>
          <t>None</t>
        </is>
      </c>
      <c r="BT2238" s="96" t="n">
        <v>40</v>
      </c>
      <c r="BU2238" s="91" t="inlineStr">
        <is>
          <t>N</t>
        </is>
      </c>
      <c r="BV2238" s="99">
        <f>IF(OR(BF2238&lt;&gt;"Y",BG2238&lt;&gt;"Y"),"",(AND(ISNUMBER(BQ2238),BQ2238&gt;0))+(BR2238="Stacked up")+(AND(ISNUMBER(BH2238),BH2238&gt;=-Settings!$B$17))+(AND(ISNUMBER(BK2238),ISNUMBER(BM2238),BK2238&gt;0,BM2238&gt;0))+(AND(ISNUMBER(AQ2238),AQ2238&gt;=Settings!$B$18))+(AND(ISNUMBER(BT2238),BT2238&gt;=Settings!$B$19,BT2238&lt;=Settings!$B$20))+(AND(ISNUMBER(AS2238),AS2238&gt;0))+(AND(ISNUMBER(T2238),ISNUMBER(M2238),T2238&gt;=Settings!$B$21,M2238&gt;0))+(AND(ISNUMBER(AD2238),ISNUMBER(M2238),AD2238&gt;=Settings!$B$22,M2238&gt;0))+(AY2238&gt;=1))</f>
        <v/>
      </c>
      <c r="BW2238" s="91">
        <f>IF(OR(AY2238=0,BF2238&lt;&gt;"Y",BG2238&lt;&gt;"Y"),"",1+SUMPRODUCT(($A$6:$A$2604=A2238)*($AY$6:$AY$2604&gt;0)*($BF$6:$BF$2604="Y")*($BG$6:$BG$2604="Y")*(($AY$6:$AY$2604&gt;AY2238)+($AY$6:$AY$2604=AY2238)*($AD$6:$AD$2604&gt;AD2238))))</f>
        <v/>
      </c>
    </row>
    <row r="2239" ht="23.85" customHeight="1" s="55">
      <c r="A2239" s="90" t="n">
        <v>46296</v>
      </c>
      <c r="B2239" s="91" t="inlineStr">
        <is>
          <t>CROWN</t>
        </is>
      </c>
      <c r="C2239" s="91" t="inlineStr">
        <is>
          <t>INE491V01019</t>
        </is>
      </c>
      <c r="D2239" s="91" t="n"/>
      <c r="E2239" s="91" t="inlineStr">
        <is>
          <t>None</t>
        </is>
      </c>
      <c r="F2239" s="93" t="n">
        <v>129</v>
      </c>
      <c r="G2239" s="92" t="inlineStr">
        <is>
          <t>N</t>
        </is>
      </c>
      <c r="H2239" s="94" t="n"/>
      <c r="I2239" s="91" t="inlineStr">
        <is>
          <t>N</t>
        </is>
      </c>
      <c r="J2239" s="92">
        <f>IF(K2239="","N","Y")</f>
        <v/>
      </c>
      <c r="K2239" s="94">
        <f>_xlfn.TEXTJOIN("; ",TRUE,IF(P2239="52-wk low","52-wk low",""),IF(AND(AD2239&gt;=Settings!$B$12,M2239&lt;0),"Distribution",""),IF(AND(AJ2239="Y",M2239&lt;0,AK2239&lt;-Settings!$B$13),"Long unwinding",""),IF(AND(AJ2239="Y",M2239&lt;0,AK2239&gt;Settings!$B$13),"Short buildup",""))</f>
        <v/>
      </c>
      <c r="L2239" s="95" t="n">
        <v>111.53</v>
      </c>
      <c r="M2239" s="96" t="n">
        <v>-3.24</v>
      </c>
      <c r="N2239" s="93" t="n">
        <v>2165</v>
      </c>
      <c r="O2239" s="91" t="inlineStr">
        <is>
          <t>None</t>
        </is>
      </c>
      <c r="P2239" s="91" t="inlineStr">
        <is>
          <t>None</t>
        </is>
      </c>
      <c r="Q2239" s="97" t="n">
        <v>0.15</v>
      </c>
      <c r="R2239" s="96" t="n">
        <v>0.38</v>
      </c>
      <c r="S2239" s="96" t="n">
        <v>0.4</v>
      </c>
      <c r="T2239" s="96" t="n">
        <v>0.62</v>
      </c>
      <c r="U2239" s="96" t="n">
        <v>0.82</v>
      </c>
      <c r="V2239" s="103" t="n">
        <v>2.09</v>
      </c>
      <c r="W2239" s="102" t="n">
        <v>7</v>
      </c>
      <c r="X2239" s="93" t="n"/>
      <c r="Y2239" s="91" t="inlineStr">
        <is>
          <t>None</t>
        </is>
      </c>
      <c r="Z2239" s="99" t="n">
        <v>69.67</v>
      </c>
      <c r="AA2239" s="96" t="n">
        <v>0.97</v>
      </c>
      <c r="AB2239" s="96" t="n">
        <v>0.93</v>
      </c>
      <c r="AC2239" s="96" t="n">
        <v>0.43</v>
      </c>
      <c r="AD2239" s="96" t="n">
        <v>0.64</v>
      </c>
      <c r="AE2239" s="96" t="n">
        <v>0.88</v>
      </c>
      <c r="AF2239" s="103" t="n">
        <v>0.98</v>
      </c>
      <c r="AG2239" s="91" t="inlineStr">
        <is>
          <t>Drying up</t>
        </is>
      </c>
      <c r="AH2239" s="100" t="n">
        <v>0</v>
      </c>
      <c r="AI2239" s="101" t="n">
        <v>0</v>
      </c>
      <c r="AJ2239" s="92" t="inlineStr">
        <is>
          <t>N</t>
        </is>
      </c>
      <c r="AK2239" s="96" t="n"/>
      <c r="AL2239" s="91" t="inlineStr">
        <is>
          <t>n/a</t>
        </is>
      </c>
      <c r="AM2239" s="93" t="n"/>
      <c r="AN2239" s="92" t="inlineStr">
        <is>
          <t>None</t>
        </is>
      </c>
      <c r="AO2239" s="102" t="n">
        <v>0</v>
      </c>
      <c r="AP2239" s="103" t="n">
        <v>0.66</v>
      </c>
      <c r="AQ2239" s="102" t="n">
        <v>31</v>
      </c>
      <c r="AR2239" s="91" t="inlineStr">
        <is>
          <t>N</t>
        </is>
      </c>
      <c r="AS2239" s="104" t="n"/>
      <c r="AT2239" s="92">
        <f>IF(AND(P2239="52-wk high",T2239&gt;=Settings!$B$7),"Y","N")</f>
        <v/>
      </c>
      <c r="AU2239" s="91">
        <f>IF(AND(AD2239&gt;=Settings!$B$8,M2239&gt;0),"Y","N")</f>
        <v/>
      </c>
      <c r="AV2239" s="91">
        <f>IF(OR(AH2239&gt;Settings!$B$9,AI2239&gt;Settings!$B$9),"Y","N")</f>
        <v/>
      </c>
      <c r="AW2239" s="91">
        <f>IF(AJ2239&lt;&gt;"Y","n/a",IF(AND(M2239&gt;0,AK2239&gt;Settings!$B$10),"Y","N"))</f>
        <v/>
      </c>
      <c r="AX2239" s="91">
        <f>IF(AO2239&gt;=Settings!$B$11,"Y","N")</f>
        <v/>
      </c>
      <c r="AY2239" s="99">
        <f>(AT2239="Y")+(AU2239="Y")+(AV2239="Y")+(AW2239="Y")+(AX2239="Y")</f>
        <v/>
      </c>
      <c r="AZ2239" s="94">
        <f>IF(AY2239=0,"None",_xlfn.TEXTJOIN(", ",TRUE(),IF(AT2239="Y","Breakout",""),IF(AU2239="Y","Accumulation",""),IF(AV2239="Y","Institutional buying",""),IF(AW2239="Y","Long buildup",""),IF(AX2239="Y","Momentum leader","")))</f>
        <v/>
      </c>
      <c r="BA2239" s="94">
        <f>IF(BW2239="","","Passes "&amp;AY2239&amp;" of 5 buy-side scans"&amp;IF(G2239="Y","; RED FLAG: filter out using Red flag column",""))</f>
        <v/>
      </c>
      <c r="BB2239" s="91" t="inlineStr">
        <is>
          <t>None</t>
        </is>
      </c>
      <c r="BC2239" s="92" t="inlineStr">
        <is>
          <t>N</t>
        </is>
      </c>
      <c r="BD2239" s="94" t="n"/>
      <c r="BE2239" s="94" t="n"/>
      <c r="BF2239" s="92">
        <f>IF(R2239*100000&gt;=Settings!$B$5,"Y","N")</f>
        <v/>
      </c>
      <c r="BG2239" s="91">
        <f>IF(F2239&gt;Settings!$B$6,"Y","N")</f>
        <v/>
      </c>
      <c r="BH2239" s="97" t="n">
        <v>-31.94</v>
      </c>
      <c r="BI2239" s="96" t="n">
        <v>-5.43</v>
      </c>
      <c r="BJ2239" s="96" t="n">
        <v>2.28</v>
      </c>
      <c r="BK2239" s="96" t="n">
        <v>0.58</v>
      </c>
      <c r="BL2239" s="96" t="n">
        <v>-4.4</v>
      </c>
      <c r="BM2239" s="96" t="n">
        <v>-27.77</v>
      </c>
      <c r="BN2239" s="97" t="n">
        <v>-2.33</v>
      </c>
      <c r="BO2239" s="96" t="n">
        <v>-1.31</v>
      </c>
      <c r="BP2239" s="96" t="n">
        <v>-3.03</v>
      </c>
      <c r="BQ2239" s="96" t="n">
        <v>-8.31</v>
      </c>
      <c r="BR2239" s="91" t="inlineStr">
        <is>
          <t>Mixed</t>
        </is>
      </c>
      <c r="BS2239" s="91" t="inlineStr">
        <is>
          <t>None</t>
        </is>
      </c>
      <c r="BT2239" s="96" t="n">
        <v>43.6</v>
      </c>
      <c r="BU2239" s="91" t="inlineStr">
        <is>
          <t>N</t>
        </is>
      </c>
      <c r="BV2239" s="99">
        <f>IF(OR(BF2239&lt;&gt;"Y",BG2239&lt;&gt;"Y"),"",(AND(ISNUMBER(BQ2239),BQ2239&gt;0))+(BR2239="Stacked up")+(AND(ISNUMBER(BH2239),BH2239&gt;=-Settings!$B$17))+(AND(ISNUMBER(BK2239),ISNUMBER(BM2239),BK2239&gt;0,BM2239&gt;0))+(AND(ISNUMBER(AQ2239),AQ2239&gt;=Settings!$B$18))+(AND(ISNUMBER(BT2239),BT2239&gt;=Settings!$B$19,BT2239&lt;=Settings!$B$20))+(AND(ISNUMBER(AS2239),AS2239&gt;0))+(AND(ISNUMBER(T2239),ISNUMBER(M2239),T2239&gt;=Settings!$B$21,M2239&gt;0))+(AND(ISNUMBER(AD2239),ISNUMBER(M2239),AD2239&gt;=Settings!$B$22,M2239&gt;0))+(AY2239&gt;=1))</f>
        <v/>
      </c>
      <c r="BW2239" s="91">
        <f>IF(OR(AY2239=0,BF2239&lt;&gt;"Y",BG2239&lt;&gt;"Y"),"",1+SUMPRODUCT(($A$6:$A$2604=A2239)*($AY$6:$AY$2604&gt;0)*($BF$6:$BF$2604="Y")*($BG$6:$BG$2604="Y")*(($AY$6:$AY$2604&gt;AY2239)+($AY$6:$AY$2604=AY2239)*($AD$6:$AD$2604&gt;AD2239))))</f>
        <v/>
      </c>
    </row>
    <row r="2240" ht="23.85" customHeight="1" s="55">
      <c r="A2240" s="90" t="n">
        <v>46296</v>
      </c>
      <c r="B2240" s="91" t="inlineStr">
        <is>
          <t>ISHANCH</t>
        </is>
      </c>
      <c r="C2240" s="91" t="inlineStr">
        <is>
          <t>INE561M01018</t>
        </is>
      </c>
      <c r="D2240" s="91" t="n"/>
      <c r="E2240" s="91" t="inlineStr">
        <is>
          <t>None</t>
        </is>
      </c>
      <c r="F2240" s="93" t="n">
        <v>129</v>
      </c>
      <c r="G2240" s="92" t="inlineStr">
        <is>
          <t>N</t>
        </is>
      </c>
      <c r="H2240" s="94" t="n"/>
      <c r="I2240" s="91" t="inlineStr">
        <is>
          <t>N</t>
        </is>
      </c>
      <c r="J2240" s="92">
        <f>IF(K2240="","N","Y")</f>
        <v/>
      </c>
      <c r="K2240" s="94">
        <f>_xlfn.TEXTJOIN("; ",TRUE,IF(P2240="52-wk low","52-wk low",""),IF(AND(AD2240&gt;=Settings!$B$12,M2240&lt;0),"Distribution",""),IF(AND(AJ2240="Y",M2240&lt;0,AK2240&lt;-Settings!$B$13),"Long unwinding",""),IF(AND(AJ2240="Y",M2240&lt;0,AK2240&gt;Settings!$B$13),"Short buildup",""))</f>
        <v/>
      </c>
      <c r="L2240" s="95" t="n">
        <v>47.3</v>
      </c>
      <c r="M2240" s="96" t="n">
        <v>-1.09</v>
      </c>
      <c r="N2240" s="93" t="n">
        <v>1094</v>
      </c>
      <c r="O2240" s="91" t="inlineStr">
        <is>
          <t>None</t>
        </is>
      </c>
      <c r="P2240" s="91" t="inlineStr">
        <is>
          <t>None</t>
        </is>
      </c>
      <c r="Q2240" s="97" t="n">
        <v>0.16</v>
      </c>
      <c r="R2240" s="96" t="n">
        <v>0.45</v>
      </c>
      <c r="S2240" s="96" t="n">
        <v>0.36</v>
      </c>
      <c r="T2240" s="96" t="n">
        <v>0.23</v>
      </c>
      <c r="U2240" s="96" t="n">
        <v>0.38</v>
      </c>
      <c r="V2240" s="103" t="n">
        <v>1.07</v>
      </c>
      <c r="W2240" s="102" t="n">
        <v>3</v>
      </c>
      <c r="X2240" s="93" t="n"/>
      <c r="Y2240" s="91" t="inlineStr">
        <is>
          <t>None</t>
        </is>
      </c>
      <c r="Z2240" s="99" t="n">
        <v>82.28</v>
      </c>
      <c r="AA2240" s="96" t="n">
        <v>1.21</v>
      </c>
      <c r="AB2240" s="96" t="n">
        <v>1.25</v>
      </c>
      <c r="AC2240" s="96" t="n">
        <v>0.47</v>
      </c>
      <c r="AD2240" s="96" t="n">
        <v>0.36</v>
      </c>
      <c r="AE2240" s="96" t="n">
        <v>0.55</v>
      </c>
      <c r="AF2240" s="103" t="n">
        <v>1.1</v>
      </c>
      <c r="AG2240" s="91" t="inlineStr">
        <is>
          <t>Normal</t>
        </is>
      </c>
      <c r="AH2240" s="100" t="n">
        <v>0</v>
      </c>
      <c r="AI2240" s="101" t="n">
        <v>0</v>
      </c>
      <c r="AJ2240" s="92" t="inlineStr">
        <is>
          <t>N</t>
        </is>
      </c>
      <c r="AK2240" s="96" t="n"/>
      <c r="AL2240" s="91" t="inlineStr">
        <is>
          <t>n/a</t>
        </is>
      </c>
      <c r="AM2240" s="93" t="n"/>
      <c r="AN2240" s="92" t="inlineStr">
        <is>
          <t>None</t>
        </is>
      </c>
      <c r="AO2240" s="102" t="n">
        <v>0</v>
      </c>
      <c r="AP2240" s="103" t="n">
        <v>0.65</v>
      </c>
      <c r="AQ2240" s="102" t="n">
        <v>29</v>
      </c>
      <c r="AR2240" s="91" t="inlineStr">
        <is>
          <t>N</t>
        </is>
      </c>
      <c r="AS2240" s="104" t="n"/>
      <c r="AT2240" s="92">
        <f>IF(AND(P2240="52-wk high",T2240&gt;=Settings!$B$7),"Y","N")</f>
        <v/>
      </c>
      <c r="AU2240" s="91">
        <f>IF(AND(AD2240&gt;=Settings!$B$8,M2240&gt;0),"Y","N")</f>
        <v/>
      </c>
      <c r="AV2240" s="91">
        <f>IF(OR(AH2240&gt;Settings!$B$9,AI2240&gt;Settings!$B$9),"Y","N")</f>
        <v/>
      </c>
      <c r="AW2240" s="91">
        <f>IF(AJ2240&lt;&gt;"Y","n/a",IF(AND(M2240&gt;0,AK2240&gt;Settings!$B$10),"Y","N"))</f>
        <v/>
      </c>
      <c r="AX2240" s="91">
        <f>IF(AO2240&gt;=Settings!$B$11,"Y","N")</f>
        <v/>
      </c>
      <c r="AY2240" s="99">
        <f>(AT2240="Y")+(AU2240="Y")+(AV2240="Y")+(AW2240="Y")+(AX2240="Y")</f>
        <v/>
      </c>
      <c r="AZ2240" s="94">
        <f>IF(AY2240=0,"None",_xlfn.TEXTJOIN(", ",TRUE(),IF(AT2240="Y","Breakout",""),IF(AU2240="Y","Accumulation",""),IF(AV2240="Y","Institutional buying",""),IF(AW2240="Y","Long buildup",""),IF(AX2240="Y","Momentum leader","")))</f>
        <v/>
      </c>
      <c r="BA2240" s="94">
        <f>IF(BW2240="","","Passes "&amp;AY2240&amp;" of 5 buy-side scans"&amp;IF(G2240="Y","; RED FLAG: filter out using Red flag column",""))</f>
        <v/>
      </c>
      <c r="BB2240" s="91" t="inlineStr">
        <is>
          <t>None</t>
        </is>
      </c>
      <c r="BC2240" s="92" t="inlineStr">
        <is>
          <t>Y</t>
        </is>
      </c>
      <c r="BD2240" s="94" t="inlineStr">
        <is>
          <t>EPS zero; Few traders (&lt;100 unique PAN, 30 days)</t>
        </is>
      </c>
      <c r="BE2240" s="94" t="n"/>
      <c r="BF2240" s="92">
        <f>IF(R2240*100000&gt;=Settings!$B$5,"Y","N")</f>
        <v/>
      </c>
      <c r="BG2240" s="91">
        <f>IF(F2240&gt;Settings!$B$6,"Y","N")</f>
        <v/>
      </c>
      <c r="BH2240" s="97" t="n">
        <v>-43.26</v>
      </c>
      <c r="BI2240" s="96" t="n">
        <v>-5.21</v>
      </c>
      <c r="BJ2240" s="96" t="n">
        <v>6.97</v>
      </c>
      <c r="BK2240" s="96" t="n">
        <v>-17.28</v>
      </c>
      <c r="BL2240" s="96" t="n">
        <v>-6.94</v>
      </c>
      <c r="BM2240" s="96" t="n">
        <v>-23.19</v>
      </c>
      <c r="BN2240" s="97" t="n">
        <v>-1.39</v>
      </c>
      <c r="BO2240" s="96" t="n">
        <v>-3.5</v>
      </c>
      <c r="BP2240" s="96" t="n">
        <v>-8.83</v>
      </c>
      <c r="BQ2240" s="96" t="n">
        <v>-14.68</v>
      </c>
      <c r="BR2240" s="91" t="inlineStr">
        <is>
          <t>Stacked down</t>
        </is>
      </c>
      <c r="BS2240" s="91" t="inlineStr">
        <is>
          <t>None</t>
        </is>
      </c>
      <c r="BT2240" s="96" t="n">
        <v>45</v>
      </c>
      <c r="BU2240" s="91" t="inlineStr">
        <is>
          <t>N</t>
        </is>
      </c>
      <c r="BV2240" s="99">
        <f>IF(OR(BF2240&lt;&gt;"Y",BG2240&lt;&gt;"Y"),"",(AND(ISNUMBER(BQ2240),BQ2240&gt;0))+(BR2240="Stacked up")+(AND(ISNUMBER(BH2240),BH2240&gt;=-Settings!$B$17))+(AND(ISNUMBER(BK2240),ISNUMBER(BM2240),BK2240&gt;0,BM2240&gt;0))+(AND(ISNUMBER(AQ2240),AQ2240&gt;=Settings!$B$18))+(AND(ISNUMBER(BT2240),BT2240&gt;=Settings!$B$19,BT2240&lt;=Settings!$B$20))+(AND(ISNUMBER(AS2240),AS2240&gt;0))+(AND(ISNUMBER(T2240),ISNUMBER(M2240),T2240&gt;=Settings!$B$21,M2240&gt;0))+(AND(ISNUMBER(AD2240),ISNUMBER(M2240),AD2240&gt;=Settings!$B$22,M2240&gt;0))+(AY2240&gt;=1))</f>
        <v/>
      </c>
      <c r="BW2240" s="91">
        <f>IF(OR(AY2240=0,BF2240&lt;&gt;"Y",BG2240&lt;&gt;"Y"),"",1+SUMPRODUCT(($A$6:$A$2604=A2240)*($AY$6:$AY$2604&gt;0)*($BF$6:$BF$2604="Y")*($BG$6:$BG$2604="Y")*(($AY$6:$AY$2604&gt;AY2240)+($AY$6:$AY$2604=AY2240)*($AD$6:$AD$2604&gt;AD2240))))</f>
        <v/>
      </c>
    </row>
    <row r="2241" ht="23.85" customHeight="1" s="55">
      <c r="A2241" s="90" t="n">
        <v>46296</v>
      </c>
      <c r="B2241" s="91" t="inlineStr">
        <is>
          <t>JOCIL</t>
        </is>
      </c>
      <c r="C2241" s="91" t="inlineStr">
        <is>
          <t>INE839G01010</t>
        </is>
      </c>
      <c r="D2241" s="91" t="n"/>
      <c r="E2241" s="91" t="inlineStr">
        <is>
          <t>None</t>
        </is>
      </c>
      <c r="F2241" s="93" t="n">
        <v>129</v>
      </c>
      <c r="G2241" s="92" t="inlineStr">
        <is>
          <t>N</t>
        </is>
      </c>
      <c r="H2241" s="94" t="n"/>
      <c r="I2241" s="91" t="inlineStr">
        <is>
          <t>N</t>
        </is>
      </c>
      <c r="J2241" s="92">
        <f>IF(K2241="","N","Y")</f>
        <v/>
      </c>
      <c r="K2241" s="94">
        <f>_xlfn.TEXTJOIN("; ",TRUE,IF(P2241="52-wk low","52-wk low",""),IF(AND(AD2241&gt;=Settings!$B$12,M2241&lt;0),"Distribution",""),IF(AND(AJ2241="Y",M2241&lt;0,AK2241&lt;-Settings!$B$13),"Long unwinding",""),IF(AND(AJ2241="Y",M2241&lt;0,AK2241&gt;Settings!$B$13),"Short buildup",""))</f>
        <v/>
      </c>
      <c r="L2241" s="95" t="n">
        <v>145.22</v>
      </c>
      <c r="M2241" s="96" t="n">
        <v>-1.12</v>
      </c>
      <c r="N2241" s="93" t="n">
        <v>1111</v>
      </c>
      <c r="O2241" s="91" t="inlineStr">
        <is>
          <t>None</t>
        </is>
      </c>
      <c r="P2241" s="91" t="inlineStr">
        <is>
          <t>None</t>
        </is>
      </c>
      <c r="Q2241" s="97" t="n">
        <v>0.01</v>
      </c>
      <c r="R2241" s="96" t="n">
        <v>0.12</v>
      </c>
      <c r="S2241" s="96" t="n">
        <v>0.08</v>
      </c>
      <c r="T2241" s="96" t="n">
        <v>0.14</v>
      </c>
      <c r="U2241" s="96" t="n">
        <v>0.12</v>
      </c>
      <c r="V2241" s="103" t="n">
        <v>1.52</v>
      </c>
      <c r="W2241" s="102" t="n">
        <v>4</v>
      </c>
      <c r="X2241" s="93" t="n"/>
      <c r="Y2241" s="91" t="inlineStr">
        <is>
          <t>None</t>
        </is>
      </c>
      <c r="Z2241" s="99" t="n">
        <v>84.34999999999999</v>
      </c>
      <c r="AA2241" s="96" t="n">
        <v>1.29</v>
      </c>
      <c r="AB2241" s="96" t="n">
        <v>1.29</v>
      </c>
      <c r="AC2241" s="96" t="n"/>
      <c r="AD2241" s="96" t="n"/>
      <c r="AE2241" s="96" t="n"/>
      <c r="AF2241" s="103" t="n"/>
      <c r="AG2241" s="91" t="inlineStr">
        <is>
          <t>Drying up</t>
        </is>
      </c>
      <c r="AH2241" s="100" t="n">
        <v>0</v>
      </c>
      <c r="AI2241" s="101" t="n">
        <v>0</v>
      </c>
      <c r="AJ2241" s="92" t="inlineStr">
        <is>
          <t>N</t>
        </is>
      </c>
      <c r="AK2241" s="96" t="n"/>
      <c r="AL2241" s="91" t="inlineStr">
        <is>
          <t>n/a</t>
        </is>
      </c>
      <c r="AM2241" s="93" t="n"/>
      <c r="AN2241" s="92" t="inlineStr">
        <is>
          <t>None</t>
        </is>
      </c>
      <c r="AO2241" s="102" t="n">
        <v>0</v>
      </c>
      <c r="AP2241" s="103" t="n">
        <v>1.33</v>
      </c>
      <c r="AQ2241" s="102" t="n">
        <v>75</v>
      </c>
      <c r="AR2241" s="91" t="inlineStr">
        <is>
          <t>N</t>
        </is>
      </c>
      <c r="AS2241" s="104" t="n"/>
      <c r="AT2241" s="92">
        <f>IF(AND(P2241="52-wk high",T2241&gt;=Settings!$B$7),"Y","N")</f>
        <v/>
      </c>
      <c r="AU2241" s="91">
        <f>IF(AND(AD2241&gt;=Settings!$B$8,M2241&gt;0),"Y","N")</f>
        <v/>
      </c>
      <c r="AV2241" s="91">
        <f>IF(OR(AH2241&gt;Settings!$B$9,AI2241&gt;Settings!$B$9),"Y","N")</f>
        <v/>
      </c>
      <c r="AW2241" s="91">
        <f>IF(AJ2241&lt;&gt;"Y","n/a",IF(AND(M2241&gt;0,AK2241&gt;Settings!$B$10),"Y","N"))</f>
        <v/>
      </c>
      <c r="AX2241" s="91">
        <f>IF(AO2241&gt;=Settings!$B$11,"Y","N")</f>
        <v/>
      </c>
      <c r="AY2241" s="99">
        <f>(AT2241="Y")+(AU2241="Y")+(AV2241="Y")+(AW2241="Y")+(AX2241="Y")</f>
        <v/>
      </c>
      <c r="AZ2241" s="94">
        <f>IF(AY2241=0,"None",_xlfn.TEXTJOIN(", ",TRUE(),IF(AT2241="Y","Breakout",""),IF(AU2241="Y","Accumulation",""),IF(AV2241="Y","Institutional buying",""),IF(AW2241="Y","Long buildup",""),IF(AX2241="Y","Momentum leader","")))</f>
        <v/>
      </c>
      <c r="BA2241" s="94">
        <f>IF(BW2241="","","Passes "&amp;AY2241&amp;" of 5 buy-side scans"&amp;IF(G2241="Y","; RED FLAG: filter out using Red flag column",""))</f>
        <v/>
      </c>
      <c r="BB2241" s="91" t="inlineStr">
        <is>
          <t>None</t>
        </is>
      </c>
      <c r="BC2241" s="92" t="inlineStr">
        <is>
          <t>Y</t>
        </is>
      </c>
      <c r="BD2241" s="94" t="inlineStr">
        <is>
          <t>Few traders (&lt;100 unique PAN, 30 days)</t>
        </is>
      </c>
      <c r="BE2241" s="94" t="n"/>
      <c r="BF2241" s="92">
        <f>IF(R2241*100000&gt;=Settings!$B$5,"Y","N")</f>
        <v/>
      </c>
      <c r="BG2241" s="91">
        <f>IF(F2241&gt;Settings!$B$6,"Y","N")</f>
        <v/>
      </c>
      <c r="BH2241" s="97" t="n">
        <v>-17.07</v>
      </c>
      <c r="BI2241" s="96" t="n">
        <v>-1.04</v>
      </c>
      <c r="BJ2241" s="96" t="n">
        <v>-2.37</v>
      </c>
      <c r="BK2241" s="96" t="n">
        <v>-1.37</v>
      </c>
      <c r="BL2241" s="96" t="n">
        <v>44.08</v>
      </c>
      <c r="BM2241" s="96" t="n">
        <v>-6.16</v>
      </c>
      <c r="BN2241" s="97" t="n">
        <v>-1.62</v>
      </c>
      <c r="BO2241" s="96" t="n">
        <v>-1.7</v>
      </c>
      <c r="BP2241" s="96" t="n">
        <v>-0.12</v>
      </c>
      <c r="BQ2241" s="96" t="n">
        <v>0.85</v>
      </c>
      <c r="BR2241" s="91" t="inlineStr">
        <is>
          <t>Mixed</t>
        </is>
      </c>
      <c r="BS2241" s="91" t="inlineStr">
        <is>
          <t>Bearish cross</t>
        </is>
      </c>
      <c r="BT2241" s="96" t="n">
        <v>43.9</v>
      </c>
      <c r="BU2241" s="91" t="inlineStr">
        <is>
          <t>N</t>
        </is>
      </c>
      <c r="BV2241" s="99">
        <f>IF(OR(BF2241&lt;&gt;"Y",BG2241&lt;&gt;"Y"),"",(AND(ISNUMBER(BQ2241),BQ2241&gt;0))+(BR2241="Stacked up")+(AND(ISNUMBER(BH2241),BH2241&gt;=-Settings!$B$17))+(AND(ISNUMBER(BK2241),ISNUMBER(BM2241),BK2241&gt;0,BM2241&gt;0))+(AND(ISNUMBER(AQ2241),AQ2241&gt;=Settings!$B$18))+(AND(ISNUMBER(BT2241),BT2241&gt;=Settings!$B$19,BT2241&lt;=Settings!$B$20))+(AND(ISNUMBER(AS2241),AS2241&gt;0))+(AND(ISNUMBER(T2241),ISNUMBER(M2241),T2241&gt;=Settings!$B$21,M2241&gt;0))+(AND(ISNUMBER(AD2241),ISNUMBER(M2241),AD2241&gt;=Settings!$B$22,M2241&gt;0))+(AY2241&gt;=1))</f>
        <v/>
      </c>
      <c r="BW2241" s="91">
        <f>IF(OR(AY2241=0,BF2241&lt;&gt;"Y",BG2241&lt;&gt;"Y"),"",1+SUMPRODUCT(($A$6:$A$2604=A2241)*($AY$6:$AY$2604&gt;0)*($BF$6:$BF$2604="Y")*($BG$6:$BG$2604="Y")*(($AY$6:$AY$2604&gt;AY2241)+($AY$6:$AY$2604=AY2241)*($AD$6:$AD$2604&gt;AD2241))))</f>
        <v/>
      </c>
    </row>
    <row r="2242" ht="23.85" customHeight="1" s="55">
      <c r="A2242" s="90" t="n">
        <v>46296</v>
      </c>
      <c r="B2242" s="91" t="inlineStr">
        <is>
          <t>SONAL</t>
        </is>
      </c>
      <c r="C2242" s="91" t="inlineStr">
        <is>
          <t>INE321M01017</t>
        </is>
      </c>
      <c r="D2242" s="91" t="n"/>
      <c r="E2242" s="91" t="inlineStr">
        <is>
          <t>None</t>
        </is>
      </c>
      <c r="F2242" s="93" t="n">
        <v>129</v>
      </c>
      <c r="G2242" s="92" t="inlineStr">
        <is>
          <t>N</t>
        </is>
      </c>
      <c r="H2242" s="94" t="n"/>
      <c r="I2242" s="91" t="inlineStr">
        <is>
          <t>N</t>
        </is>
      </c>
      <c r="J2242" s="92">
        <f>IF(K2242="","N","Y")</f>
        <v/>
      </c>
      <c r="K2242" s="94">
        <f>_xlfn.TEXTJOIN("; ",TRUE,IF(P2242="52-wk low","52-wk low",""),IF(AND(AD2242&gt;=Settings!$B$12,M2242&lt;0),"Distribution",""),IF(AND(AJ2242="Y",M2242&lt;0,AK2242&lt;-Settings!$B$13),"Long unwinding",""),IF(AND(AJ2242="Y",M2242&lt;0,AK2242&gt;Settings!$B$13),"Short buildup",""))</f>
        <v/>
      </c>
      <c r="L2242" s="95" t="n"/>
      <c r="M2242" s="96" t="n"/>
      <c r="N2242" s="93" t="n"/>
      <c r="O2242" s="91" t="inlineStr">
        <is>
          <t>None</t>
        </is>
      </c>
      <c r="P2242" s="91" t="inlineStr">
        <is>
          <t>missing</t>
        </is>
      </c>
      <c r="Q2242" s="97" t="n"/>
      <c r="R2242" s="96" t="n">
        <v>0</v>
      </c>
      <c r="S2242" s="96" t="n"/>
      <c r="T2242" s="96" t="n"/>
      <c r="U2242" s="96" t="n"/>
      <c r="V2242" s="103" t="n"/>
      <c r="W2242" s="102" t="n"/>
      <c r="X2242" s="93" t="n"/>
      <c r="Y2242" s="91" t="inlineStr">
        <is>
          <t>None</t>
        </is>
      </c>
      <c r="Z2242" s="99" t="n"/>
      <c r="AA2242" s="96" t="n"/>
      <c r="AB2242" s="96" t="n"/>
      <c r="AC2242" s="96" t="n"/>
      <c r="AD2242" s="96" t="n"/>
      <c r="AE2242" s="96" t="n"/>
      <c r="AF2242" s="103" t="n"/>
      <c r="AG2242" s="91" t="n"/>
      <c r="AH2242" s="100" t="n">
        <v>0</v>
      </c>
      <c r="AI2242" s="101" t="n">
        <v>0</v>
      </c>
      <c r="AJ2242" s="92" t="inlineStr">
        <is>
          <t>N</t>
        </is>
      </c>
      <c r="AK2242" s="96" t="n"/>
      <c r="AL2242" s="91" t="inlineStr">
        <is>
          <t>n/a</t>
        </is>
      </c>
      <c r="AM2242" s="93" t="n"/>
      <c r="AN2242" s="92" t="inlineStr">
        <is>
          <t>None</t>
        </is>
      </c>
      <c r="AO2242" s="102" t="n">
        <v>0</v>
      </c>
      <c r="AP2242" s="103" t="n"/>
      <c r="AQ2242" s="102" t="n"/>
      <c r="AR2242" s="91" t="inlineStr">
        <is>
          <t>N</t>
        </is>
      </c>
      <c r="AS2242" s="104" t="n"/>
      <c r="AT2242" s="92">
        <f>IF(AND(P2242="52-wk high",T2242&gt;=Settings!$B$7),"Y","N")</f>
        <v/>
      </c>
      <c r="AU2242" s="91">
        <f>IF(AND(AD2242&gt;=Settings!$B$8,M2242&gt;0),"Y","N")</f>
        <v/>
      </c>
      <c r="AV2242" s="91">
        <f>IF(OR(AH2242&gt;Settings!$B$9,AI2242&gt;Settings!$B$9),"Y","N")</f>
        <v/>
      </c>
      <c r="AW2242" s="91">
        <f>IF(AJ2242&lt;&gt;"Y","n/a",IF(AND(M2242&gt;0,AK2242&gt;Settings!$B$10),"Y","N"))</f>
        <v/>
      </c>
      <c r="AX2242" s="91">
        <f>IF(AO2242&gt;=Settings!$B$11,"Y","N")</f>
        <v/>
      </c>
      <c r="AY2242" s="99">
        <f>(AT2242="Y")+(AU2242="Y")+(AV2242="Y")+(AW2242="Y")+(AX2242="Y")</f>
        <v/>
      </c>
      <c r="AZ2242" s="94">
        <f>IF(AY2242=0,"None",_xlfn.TEXTJOIN(", ",TRUE(),IF(AT2242="Y","Breakout",""),IF(AU2242="Y","Accumulation",""),IF(AV2242="Y","Institutional buying",""),IF(AW2242="Y","Long buildup",""),IF(AX2242="Y","Momentum leader","")))</f>
        <v/>
      </c>
      <c r="BA2242" s="94">
        <f>IF(BW2242="","","Passes "&amp;AY2242&amp;" of 5 buy-side scans"&amp;IF(G2242="Y","; RED FLAG: filter out using Red flag column",""))</f>
        <v/>
      </c>
      <c r="BB2242" s="91" t="inlineStr">
        <is>
          <t>None</t>
        </is>
      </c>
      <c r="BC2242" s="92" t="inlineStr">
        <is>
          <t>Y</t>
        </is>
      </c>
      <c r="BD2242" s="94" t="inlineStr">
        <is>
          <t>Few traders (&lt;100 unique PAN, 30 days)</t>
        </is>
      </c>
      <c r="BE2242" s="94" t="n"/>
      <c r="BF2242" s="92">
        <f>IF(R2242*100000&gt;=Settings!$B$5,"Y","N")</f>
        <v/>
      </c>
      <c r="BG2242" s="91">
        <f>IF(F2242&gt;Settings!$B$6,"Y","N")</f>
        <v/>
      </c>
      <c r="BH2242" s="97" t="n"/>
      <c r="BI2242" s="96" t="n"/>
      <c r="BJ2242" s="96" t="n"/>
      <c r="BK2242" s="96" t="n"/>
      <c r="BL2242" s="96" t="n"/>
      <c r="BM2242" s="96" t="n"/>
      <c r="BN2242" s="97" t="n"/>
      <c r="BO2242" s="96" t="n"/>
      <c r="BP2242" s="96" t="n"/>
      <c r="BQ2242" s="96" t="n"/>
      <c r="BR2242" s="91" t="n"/>
      <c r="BS2242" s="91" t="n"/>
      <c r="BT2242" s="96" t="n"/>
      <c r="BU2242" s="91" t="n"/>
      <c r="BV2242" s="99">
        <f>IF(OR(BF2242&lt;&gt;"Y",BG2242&lt;&gt;"Y"),"",(AND(ISNUMBER(BQ2242),BQ2242&gt;0))+(BR2242="Stacked up")+(AND(ISNUMBER(BH2242),BH2242&gt;=-Settings!$B$17))+(AND(ISNUMBER(BK2242),ISNUMBER(BM2242),BK2242&gt;0,BM2242&gt;0))+(AND(ISNUMBER(AQ2242),AQ2242&gt;=Settings!$B$18))+(AND(ISNUMBER(BT2242),BT2242&gt;=Settings!$B$19,BT2242&lt;=Settings!$B$20))+(AND(ISNUMBER(AS2242),AS2242&gt;0))+(AND(ISNUMBER(T2242),ISNUMBER(M2242),T2242&gt;=Settings!$B$21,M2242&gt;0))+(AND(ISNUMBER(AD2242),ISNUMBER(M2242),AD2242&gt;=Settings!$B$22,M2242&gt;0))+(AY2242&gt;=1))</f>
        <v/>
      </c>
      <c r="BW2242" s="91">
        <f>IF(OR(AY2242=0,BF2242&lt;&gt;"Y",BG2242&lt;&gt;"Y"),"",1+SUMPRODUCT(($A$6:$A$2604=A2242)*($AY$6:$AY$2604&gt;0)*($BF$6:$BF$2604="Y")*($BG$6:$BG$2604="Y")*(($AY$6:$AY$2604&gt;AY2242)+($AY$6:$AY$2604=AY2242)*($AD$6:$AD$2604&gt;AD2242))))</f>
        <v/>
      </c>
    </row>
    <row r="2243" ht="23.85" customHeight="1" s="55">
      <c r="A2243" s="90" t="n">
        <v>46296</v>
      </c>
      <c r="B2243" s="91" t="inlineStr">
        <is>
          <t>CALSOFT</t>
        </is>
      </c>
      <c r="C2243" s="91" t="inlineStr">
        <is>
          <t>INE526B01014</t>
        </is>
      </c>
      <c r="D2243" s="91" t="n"/>
      <c r="E2243" s="91" t="inlineStr">
        <is>
          <t>None</t>
        </is>
      </c>
      <c r="F2243" s="93" t="n">
        <v>128</v>
      </c>
      <c r="G2243" s="92" t="inlineStr">
        <is>
          <t>Y</t>
        </is>
      </c>
      <c r="H2243" s="94" t="inlineStr">
        <is>
          <t>ESM Stage 1; T2T (BE series)</t>
        </is>
      </c>
      <c r="I2243" s="91" t="inlineStr">
        <is>
          <t>Y</t>
        </is>
      </c>
      <c r="J2243" s="92">
        <f>IF(K2243="","N","Y")</f>
        <v/>
      </c>
      <c r="K2243" s="94">
        <f>_xlfn.TEXTJOIN("; ",TRUE,IF(P2243="52-wk low","52-wk low",""),IF(AND(AD2243&gt;=Settings!$B$12,M2243&lt;0),"Distribution",""),IF(AND(AJ2243="Y",M2243&lt;0,AK2243&lt;-Settings!$B$13),"Long unwinding",""),IF(AND(AJ2243="Y",M2243&lt;0,AK2243&gt;Settings!$B$13),"Short buildup",""))</f>
        <v/>
      </c>
      <c r="L2243" s="95" t="n">
        <v>36.41</v>
      </c>
      <c r="M2243" s="96" t="n">
        <v>3.7</v>
      </c>
      <c r="N2243" s="93" t="n">
        <v>96</v>
      </c>
      <c r="O2243" s="91" t="inlineStr">
        <is>
          <t>None</t>
        </is>
      </c>
      <c r="P2243" s="91" t="inlineStr">
        <is>
          <t>None</t>
        </is>
      </c>
      <c r="Q2243" s="97" t="n">
        <v>1.98</v>
      </c>
      <c r="R2243" s="96" t="n">
        <v>2.33</v>
      </c>
      <c r="S2243" s="96" t="n">
        <v>0.83</v>
      </c>
      <c r="T2243" s="96" t="n">
        <v>0.78</v>
      </c>
      <c r="U2243" s="96" t="n">
        <v>0.95</v>
      </c>
      <c r="V2243" s="103" t="n">
        <v>1.13</v>
      </c>
      <c r="W2243" s="102" t="n">
        <v>2</v>
      </c>
      <c r="X2243" s="93" t="n"/>
      <c r="Y2243" s="91" t="inlineStr">
        <is>
          <t>None</t>
        </is>
      </c>
      <c r="Z2243" s="99" t="n"/>
      <c r="AA2243" s="96" t="n"/>
      <c r="AB2243" s="96" t="n"/>
      <c r="AC2243" s="96" t="n"/>
      <c r="AD2243" s="96" t="n"/>
      <c r="AE2243" s="96" t="n"/>
      <c r="AF2243" s="103" t="n"/>
      <c r="AG2243" s="91" t="inlineStr">
        <is>
          <t>No delivery data</t>
        </is>
      </c>
      <c r="AH2243" s="100" t="n">
        <v>0</v>
      </c>
      <c r="AI2243" s="101" t="n">
        <v>0</v>
      </c>
      <c r="AJ2243" s="92" t="inlineStr">
        <is>
          <t>N</t>
        </is>
      </c>
      <c r="AK2243" s="96" t="n"/>
      <c r="AL2243" s="91" t="inlineStr">
        <is>
          <t>n/a</t>
        </is>
      </c>
      <c r="AM2243" s="93" t="n"/>
      <c r="AN2243" s="92" t="inlineStr">
        <is>
          <t>None</t>
        </is>
      </c>
      <c r="AO2243" s="102" t="n">
        <v>0</v>
      </c>
      <c r="AP2243" s="103" t="n">
        <v>3.56</v>
      </c>
      <c r="AQ2243" s="102" t="n">
        <v>98</v>
      </c>
      <c r="AR2243" s="91" t="inlineStr">
        <is>
          <t>N</t>
        </is>
      </c>
      <c r="AS2243" s="104" t="n"/>
      <c r="AT2243" s="92">
        <f>IF(AND(P2243="52-wk high",T2243&gt;=Settings!$B$7),"Y","N")</f>
        <v/>
      </c>
      <c r="AU2243" s="91">
        <f>IF(AND(AD2243&gt;=Settings!$B$8,M2243&gt;0),"Y","N")</f>
        <v/>
      </c>
      <c r="AV2243" s="91">
        <f>IF(OR(AH2243&gt;Settings!$B$9,AI2243&gt;Settings!$B$9),"Y","N")</f>
        <v/>
      </c>
      <c r="AW2243" s="91">
        <f>IF(AJ2243&lt;&gt;"Y","n/a",IF(AND(M2243&gt;0,AK2243&gt;Settings!$B$10),"Y","N"))</f>
        <v/>
      </c>
      <c r="AX2243" s="91">
        <f>IF(AO2243&gt;=Settings!$B$11,"Y","N")</f>
        <v/>
      </c>
      <c r="AY2243" s="99">
        <f>(AT2243="Y")+(AU2243="Y")+(AV2243="Y")+(AW2243="Y")+(AX2243="Y")</f>
        <v/>
      </c>
      <c r="AZ2243" s="94">
        <f>IF(AY2243=0,"None",_xlfn.TEXTJOIN(", ",TRUE(),IF(AT2243="Y","Breakout",""),IF(AU2243="Y","Accumulation",""),IF(AV2243="Y","Institutional buying",""),IF(AW2243="Y","Long buildup",""),IF(AX2243="Y","Momentum leader","")))</f>
        <v/>
      </c>
      <c r="BA2243" s="94">
        <f>IF(BW2243="","","Passes "&amp;AY2243&amp;" of 5 buy-side scans"&amp;IF(G2243="Y","; RED FLAG: filter out using Red flag column",""))</f>
        <v/>
      </c>
      <c r="BB2243" s="91" t="inlineStr">
        <is>
          <t>Upper</t>
        </is>
      </c>
      <c r="BC2243" s="92" t="inlineStr">
        <is>
          <t>N</t>
        </is>
      </c>
      <c r="BD2243" s="94" t="n"/>
      <c r="BE2243" s="94" t="n"/>
      <c r="BF2243" s="92">
        <f>IF(R2243*100000&gt;=Settings!$B$5,"Y","N")</f>
        <v/>
      </c>
      <c r="BG2243" s="91">
        <f>IF(F2243&gt;Settings!$B$6,"Y","N")</f>
        <v/>
      </c>
      <c r="BH2243" s="97" t="n">
        <v>-15.58</v>
      </c>
      <c r="BI2243" s="96" t="n">
        <v>-4.23</v>
      </c>
      <c r="BJ2243" s="96" t="n">
        <v>-6.95</v>
      </c>
      <c r="BK2243" s="96" t="n">
        <v>57.01</v>
      </c>
      <c r="BL2243" s="96" t="n">
        <v>208.04</v>
      </c>
      <c r="BM2243" s="96" t="n">
        <v>156.23</v>
      </c>
      <c r="BN2243" s="97" t="n">
        <v>0.54</v>
      </c>
      <c r="BO2243" s="96" t="n">
        <v>12.42</v>
      </c>
      <c r="BP2243" s="96" t="n">
        <v>31.08</v>
      </c>
      <c r="BQ2243" s="96" t="n">
        <v>56.9</v>
      </c>
      <c r="BR2243" s="91" t="inlineStr">
        <is>
          <t>Stacked up</t>
        </is>
      </c>
      <c r="BS2243" s="91" t="inlineStr">
        <is>
          <t>None</t>
        </is>
      </c>
      <c r="BT2243" s="96" t="n">
        <v>49.8</v>
      </c>
      <c r="BU2243" s="91" t="inlineStr">
        <is>
          <t>N</t>
        </is>
      </c>
      <c r="BV2243" s="99">
        <f>IF(OR(BF2243&lt;&gt;"Y",BG2243&lt;&gt;"Y"),"",(AND(ISNUMBER(BQ2243),BQ2243&gt;0))+(BR2243="Stacked up")+(AND(ISNUMBER(BH2243),BH2243&gt;=-Settings!$B$17))+(AND(ISNUMBER(BK2243),ISNUMBER(BM2243),BK2243&gt;0,BM2243&gt;0))+(AND(ISNUMBER(AQ2243),AQ2243&gt;=Settings!$B$18))+(AND(ISNUMBER(BT2243),BT2243&gt;=Settings!$B$19,BT2243&lt;=Settings!$B$20))+(AND(ISNUMBER(AS2243),AS2243&gt;0))+(AND(ISNUMBER(T2243),ISNUMBER(M2243),T2243&gt;=Settings!$B$21,M2243&gt;0))+(AND(ISNUMBER(AD2243),ISNUMBER(M2243),AD2243&gt;=Settings!$B$22,M2243&gt;0))+(AY2243&gt;=1))</f>
        <v/>
      </c>
      <c r="BW2243" s="91">
        <f>IF(OR(AY2243=0,BF2243&lt;&gt;"Y",BG2243&lt;&gt;"Y"),"",1+SUMPRODUCT(($A$6:$A$2604=A2243)*($AY$6:$AY$2604&gt;0)*($BF$6:$BF$2604="Y")*($BG$6:$BG$2604="Y")*(($AY$6:$AY$2604&gt;AY2243)+($AY$6:$AY$2604=AY2243)*($AD$6:$AD$2604&gt;AD2243))))</f>
        <v/>
      </c>
    </row>
    <row r="2244" ht="23.85" customHeight="1" s="55">
      <c r="A2244" s="90" t="n">
        <v>46296</v>
      </c>
      <c r="B2244" s="91" t="inlineStr">
        <is>
          <t>VITAL</t>
        </is>
      </c>
      <c r="C2244" s="91" t="inlineStr">
        <is>
          <t>INE0L4K01016</t>
        </is>
      </c>
      <c r="D2244" s="91" t="n"/>
      <c r="E2244" s="91" t="inlineStr">
        <is>
          <t>None</t>
        </is>
      </c>
      <c r="F2244" s="93" t="n">
        <v>128</v>
      </c>
      <c r="G2244" s="92" t="inlineStr">
        <is>
          <t>N</t>
        </is>
      </c>
      <c r="H2244" s="94" t="n"/>
      <c r="I2244" s="91" t="inlineStr">
        <is>
          <t>N</t>
        </is>
      </c>
      <c r="J2244" s="92">
        <f>IF(K2244="","N","Y")</f>
        <v/>
      </c>
      <c r="K2244" s="94">
        <f>_xlfn.TEXTJOIN("; ",TRUE,IF(P2244="52-wk low","52-wk low",""),IF(AND(AD2244&gt;=Settings!$B$12,M2244&lt;0),"Distribution",""),IF(AND(AJ2244="Y",M2244&lt;0,AK2244&lt;-Settings!$B$13),"Long unwinding",""),IF(AND(AJ2244="Y",M2244&lt;0,AK2244&gt;Settings!$B$13),"Short buildup",""))</f>
        <v/>
      </c>
      <c r="L2244" s="95" t="n">
        <v>53.46</v>
      </c>
      <c r="M2244" s="96" t="n">
        <v>-0.82</v>
      </c>
      <c r="N2244" s="93" t="n">
        <v>943</v>
      </c>
      <c r="O2244" s="91" t="inlineStr">
        <is>
          <t>None</t>
        </is>
      </c>
      <c r="P2244" s="91" t="inlineStr">
        <is>
          <t>None</t>
        </is>
      </c>
      <c r="Q2244" s="97" t="n">
        <v>0.02</v>
      </c>
      <c r="R2244" s="96" t="n">
        <v>0.12</v>
      </c>
      <c r="S2244" s="96" t="n">
        <v>0.17</v>
      </c>
      <c r="T2244" s="96" t="n">
        <v>0.23</v>
      </c>
      <c r="U2244" s="96" t="n">
        <v>0.31</v>
      </c>
      <c r="V2244" s="103" t="n">
        <v>1.87</v>
      </c>
      <c r="W2244" s="102" t="n">
        <v>5</v>
      </c>
      <c r="X2244" s="93" t="n"/>
      <c r="Y2244" s="91" t="inlineStr">
        <is>
          <t>None</t>
        </is>
      </c>
      <c r="Z2244" s="99" t="n">
        <v>100</v>
      </c>
      <c r="AA2244" s="96" t="n">
        <v>1.07</v>
      </c>
      <c r="AB2244" s="96" t="n">
        <v>1.07</v>
      </c>
      <c r="AC2244" s="96" t="n">
        <v>0.18</v>
      </c>
      <c r="AD2244" s="96" t="n"/>
      <c r="AE2244" s="96" t="n"/>
      <c r="AF2244" s="103" t="n"/>
      <c r="AG2244" s="91" t="inlineStr">
        <is>
          <t>Drying up</t>
        </is>
      </c>
      <c r="AH2244" s="100" t="n">
        <v>0</v>
      </c>
      <c r="AI2244" s="101" t="n">
        <v>0</v>
      </c>
      <c r="AJ2244" s="92" t="inlineStr">
        <is>
          <t>N</t>
        </is>
      </c>
      <c r="AK2244" s="96" t="n"/>
      <c r="AL2244" s="91" t="inlineStr">
        <is>
          <t>n/a</t>
        </is>
      </c>
      <c r="AM2244" s="93" t="n"/>
      <c r="AN2244" s="92" t="inlineStr">
        <is>
          <t>None</t>
        </is>
      </c>
      <c r="AO2244" s="102" t="n">
        <v>0</v>
      </c>
      <c r="AP2244" s="103" t="n"/>
      <c r="AQ2244" s="102" t="n"/>
      <c r="AR2244" s="91" t="inlineStr">
        <is>
          <t>N</t>
        </is>
      </c>
      <c r="AS2244" s="104" t="n"/>
      <c r="AT2244" s="92">
        <f>IF(AND(P2244="52-wk high",T2244&gt;=Settings!$B$7),"Y","N")</f>
        <v/>
      </c>
      <c r="AU2244" s="91">
        <f>IF(AND(AD2244&gt;=Settings!$B$8,M2244&gt;0),"Y","N")</f>
        <v/>
      </c>
      <c r="AV2244" s="91">
        <f>IF(OR(AH2244&gt;Settings!$B$9,AI2244&gt;Settings!$B$9),"Y","N")</f>
        <v/>
      </c>
      <c r="AW2244" s="91">
        <f>IF(AJ2244&lt;&gt;"Y","n/a",IF(AND(M2244&gt;0,AK2244&gt;Settings!$B$10),"Y","N"))</f>
        <v/>
      </c>
      <c r="AX2244" s="91">
        <f>IF(AO2244&gt;=Settings!$B$11,"Y","N")</f>
        <v/>
      </c>
      <c r="AY2244" s="99">
        <f>(AT2244="Y")+(AU2244="Y")+(AV2244="Y")+(AW2244="Y")+(AX2244="Y")</f>
        <v/>
      </c>
      <c r="AZ2244" s="94">
        <f>IF(AY2244=0,"None",_xlfn.TEXTJOIN(", ",TRUE(),IF(AT2244="Y","Breakout",""),IF(AU2244="Y","Accumulation",""),IF(AV2244="Y","Institutional buying",""),IF(AW2244="Y","Long buildup",""),IF(AX2244="Y","Momentum leader","")))</f>
        <v/>
      </c>
      <c r="BA2244" s="94">
        <f>IF(BW2244="","","Passes "&amp;AY2244&amp;" of 5 buy-side scans"&amp;IF(G2244="Y","; RED FLAG: filter out using Red flag column",""))</f>
        <v/>
      </c>
      <c r="BB2244" s="91" t="inlineStr">
        <is>
          <t>None</t>
        </is>
      </c>
      <c r="BC2244" s="92" t="inlineStr">
        <is>
          <t>Y</t>
        </is>
      </c>
      <c r="BD2244" s="94" t="inlineStr">
        <is>
          <t>PE &gt; 50; Few traders (&lt;100 unique PAN, 30 days)</t>
        </is>
      </c>
      <c r="BE2244" s="94" t="n"/>
      <c r="BF2244" s="92">
        <f>IF(R2244*100000&gt;=Settings!$B$5,"Y","N")</f>
        <v/>
      </c>
      <c r="BG2244" s="91">
        <f>IF(F2244&gt;Settings!$B$6,"Y","N")</f>
        <v/>
      </c>
      <c r="BH2244" s="97" t="n">
        <v>-22.97</v>
      </c>
      <c r="BI2244" s="96" t="n">
        <v>-1.67</v>
      </c>
      <c r="BJ2244" s="96" t="n">
        <v>-2.36</v>
      </c>
      <c r="BK2244" s="96" t="n">
        <v>8.039999999999999</v>
      </c>
      <c r="BL2244" s="96" t="n">
        <v>18.56</v>
      </c>
      <c r="BM2244" s="96" t="n"/>
      <c r="BN2244" s="97" t="n">
        <v>-1</v>
      </c>
      <c r="BO2244" s="96" t="n">
        <v>0.15</v>
      </c>
      <c r="BP2244" s="96" t="n">
        <v>1.91</v>
      </c>
      <c r="BQ2244" s="96" t="n"/>
      <c r="BR2244" s="91" t="n"/>
      <c r="BS2244" s="91" t="inlineStr">
        <is>
          <t>None</t>
        </is>
      </c>
      <c r="BT2244" s="96" t="n">
        <v>46.9</v>
      </c>
      <c r="BU2244" s="91" t="n"/>
      <c r="BV2244" s="99">
        <f>IF(OR(BF2244&lt;&gt;"Y",BG2244&lt;&gt;"Y"),"",(AND(ISNUMBER(BQ2244),BQ2244&gt;0))+(BR2244="Stacked up")+(AND(ISNUMBER(BH2244),BH2244&gt;=-Settings!$B$17))+(AND(ISNUMBER(BK2244),ISNUMBER(BM2244),BK2244&gt;0,BM2244&gt;0))+(AND(ISNUMBER(AQ2244),AQ2244&gt;=Settings!$B$18))+(AND(ISNUMBER(BT2244),BT2244&gt;=Settings!$B$19,BT2244&lt;=Settings!$B$20))+(AND(ISNUMBER(AS2244),AS2244&gt;0))+(AND(ISNUMBER(T2244),ISNUMBER(M2244),T2244&gt;=Settings!$B$21,M2244&gt;0))+(AND(ISNUMBER(AD2244),ISNUMBER(M2244),AD2244&gt;=Settings!$B$22,M2244&gt;0))+(AY2244&gt;=1))</f>
        <v/>
      </c>
      <c r="BW2244" s="91">
        <f>IF(OR(AY2244=0,BF2244&lt;&gt;"Y",BG2244&lt;&gt;"Y"),"",1+SUMPRODUCT(($A$6:$A$2604=A2244)*($AY$6:$AY$2604&gt;0)*($BF$6:$BF$2604="Y")*($BG$6:$BG$2604="Y")*(($AY$6:$AY$2604&gt;AY2244)+($AY$6:$AY$2604=AY2244)*($AD$6:$AD$2604&gt;AD2244))))</f>
        <v/>
      </c>
    </row>
    <row r="2245" ht="23.85" customHeight="1" s="55">
      <c r="A2245" s="90" t="n">
        <v>46296</v>
      </c>
      <c r="B2245" s="91" t="inlineStr">
        <is>
          <t>GSLSU</t>
        </is>
      </c>
      <c r="C2245" s="91" t="inlineStr">
        <is>
          <t>INE0JSX01015</t>
        </is>
      </c>
      <c r="D2245" s="91" t="n"/>
      <c r="E2245" s="91" t="inlineStr">
        <is>
          <t>None</t>
        </is>
      </c>
      <c r="F2245" s="93" t="n">
        <v>127</v>
      </c>
      <c r="G2245" s="92" t="inlineStr">
        <is>
          <t>Y</t>
        </is>
      </c>
      <c r="H2245" s="94" t="inlineStr">
        <is>
          <t>Long-term ASM Stage 1</t>
        </is>
      </c>
      <c r="I2245" s="91" t="inlineStr">
        <is>
          <t>N</t>
        </is>
      </c>
      <c r="J2245" s="92">
        <f>IF(K2245="","N","Y")</f>
        <v/>
      </c>
      <c r="K2245" s="94">
        <f>_xlfn.TEXTJOIN("; ",TRUE,IF(P2245="52-wk low","52-wk low",""),IF(AND(AD2245&gt;=Settings!$B$12,M2245&lt;0),"Distribution",""),IF(AND(AJ2245="Y",M2245&lt;0,AK2245&lt;-Settings!$B$13),"Long unwinding",""),IF(AND(AJ2245="Y",M2245&lt;0,AK2245&gt;Settings!$B$13),"Short buildup",""))</f>
        <v/>
      </c>
      <c r="L2245" s="95" t="n">
        <v>29.96</v>
      </c>
      <c r="M2245" s="96" t="n">
        <v>-3.35</v>
      </c>
      <c r="N2245" s="93" t="n">
        <v>2181</v>
      </c>
      <c r="O2245" s="91" t="inlineStr">
        <is>
          <t>None</t>
        </is>
      </c>
      <c r="P2245" s="91" t="inlineStr">
        <is>
          <t>None</t>
        </is>
      </c>
      <c r="Q2245" s="97" t="n">
        <v>0.35</v>
      </c>
      <c r="R2245" s="96" t="n">
        <v>0.72</v>
      </c>
      <c r="S2245" s="96" t="n">
        <v>0.44</v>
      </c>
      <c r="T2245" s="96" t="n">
        <v>0.32</v>
      </c>
      <c r="U2245" s="96" t="n">
        <v>0.21</v>
      </c>
      <c r="V2245" s="103" t="n">
        <v>0.43</v>
      </c>
      <c r="W2245" s="102" t="n">
        <v>1</v>
      </c>
      <c r="X2245" s="93" t="n"/>
      <c r="Y2245" s="91" t="inlineStr">
        <is>
          <t>None</t>
        </is>
      </c>
      <c r="Z2245" s="99" t="n">
        <v>53.69</v>
      </c>
      <c r="AA2245" s="96" t="n">
        <v>0.87</v>
      </c>
      <c r="AB2245" s="96" t="n">
        <v>0.79</v>
      </c>
      <c r="AC2245" s="96" t="n">
        <v>0.35</v>
      </c>
      <c r="AD2245" s="96" t="n">
        <v>0.25</v>
      </c>
      <c r="AE2245" s="96" t="n">
        <v>0.23</v>
      </c>
      <c r="AF2245" s="103" t="n">
        <v>1.32</v>
      </c>
      <c r="AG2245" s="91" t="inlineStr">
        <is>
          <t>Normal</t>
        </is>
      </c>
      <c r="AH2245" s="100" t="n">
        <v>0</v>
      </c>
      <c r="AI2245" s="101" t="n">
        <v>0</v>
      </c>
      <c r="AJ2245" s="92" t="inlineStr">
        <is>
          <t>N</t>
        </is>
      </c>
      <c r="AK2245" s="96" t="n"/>
      <c r="AL2245" s="91" t="inlineStr">
        <is>
          <t>n/a</t>
        </is>
      </c>
      <c r="AM2245" s="93" t="n"/>
      <c r="AN2245" s="92" t="inlineStr">
        <is>
          <t>None</t>
        </is>
      </c>
      <c r="AO2245" s="102" t="n">
        <v>0</v>
      </c>
      <c r="AP2245" s="103" t="n">
        <v>0.48</v>
      </c>
      <c r="AQ2245" s="102" t="n">
        <v>3</v>
      </c>
      <c r="AR2245" s="91" t="inlineStr">
        <is>
          <t>N</t>
        </is>
      </c>
      <c r="AS2245" s="104" t="n"/>
      <c r="AT2245" s="92">
        <f>IF(AND(P2245="52-wk high",T2245&gt;=Settings!$B$7),"Y","N")</f>
        <v/>
      </c>
      <c r="AU2245" s="91">
        <f>IF(AND(AD2245&gt;=Settings!$B$8,M2245&gt;0),"Y","N")</f>
        <v/>
      </c>
      <c r="AV2245" s="91">
        <f>IF(OR(AH2245&gt;Settings!$B$9,AI2245&gt;Settings!$B$9),"Y","N")</f>
        <v/>
      </c>
      <c r="AW2245" s="91">
        <f>IF(AJ2245&lt;&gt;"Y","n/a",IF(AND(M2245&gt;0,AK2245&gt;Settings!$B$10),"Y","N"))</f>
        <v/>
      </c>
      <c r="AX2245" s="91">
        <f>IF(AO2245&gt;=Settings!$B$11,"Y","N")</f>
        <v/>
      </c>
      <c r="AY2245" s="99">
        <f>(AT2245="Y")+(AU2245="Y")+(AV2245="Y")+(AW2245="Y")+(AX2245="Y")</f>
        <v/>
      </c>
      <c r="AZ2245" s="94">
        <f>IF(AY2245=0,"None",_xlfn.TEXTJOIN(", ",TRUE(),IF(AT2245="Y","Breakout",""),IF(AU2245="Y","Accumulation",""),IF(AV2245="Y","Institutional buying",""),IF(AW2245="Y","Long buildup",""),IF(AX2245="Y","Momentum leader","")))</f>
        <v/>
      </c>
      <c r="BA2245" s="94">
        <f>IF(BW2245="","","Passes "&amp;AY2245&amp;" of 5 buy-side scans"&amp;IF(G2245="Y","; RED FLAG: filter out using Red flag column",""))</f>
        <v/>
      </c>
      <c r="BB2245" s="91" t="inlineStr">
        <is>
          <t>Lower</t>
        </is>
      </c>
      <c r="BC2245" s="92" t="inlineStr">
        <is>
          <t>Y</t>
        </is>
      </c>
      <c r="BD2245" s="94" t="inlineStr">
        <is>
          <t>EPS zero</t>
        </is>
      </c>
      <c r="BE2245" s="94" t="n"/>
      <c r="BF2245" s="92">
        <f>IF(R2245*100000&gt;=Settings!$B$5,"Y","N")</f>
        <v/>
      </c>
      <c r="BG2245" s="91">
        <f>IF(F2245&gt;Settings!$B$6,"Y","N")</f>
        <v/>
      </c>
      <c r="BH2245" s="97" t="n">
        <v>-78.55</v>
      </c>
      <c r="BI2245" s="96" t="n">
        <v>-6.32</v>
      </c>
      <c r="BJ2245" s="96" t="n">
        <v>22.19</v>
      </c>
      <c r="BK2245" s="96" t="n">
        <v>-25.08</v>
      </c>
      <c r="BL2245" s="96" t="n">
        <v>-35.68</v>
      </c>
      <c r="BM2245" s="96" t="n">
        <v>-69.48999999999999</v>
      </c>
      <c r="BN2245" s="97" t="n">
        <v>0.37</v>
      </c>
      <c r="BO2245" s="96" t="n">
        <v>-4.77</v>
      </c>
      <c r="BP2245" s="96" t="n">
        <v>-22.84</v>
      </c>
      <c r="BQ2245" s="96" t="n">
        <v>-44.06</v>
      </c>
      <c r="BR2245" s="91" t="inlineStr">
        <is>
          <t>Mixed</t>
        </is>
      </c>
      <c r="BS2245" s="91" t="inlineStr">
        <is>
          <t>None</t>
        </is>
      </c>
      <c r="BT2245" s="96" t="n">
        <v>50.2</v>
      </c>
      <c r="BU2245" s="91" t="inlineStr">
        <is>
          <t>N</t>
        </is>
      </c>
      <c r="BV2245" s="99">
        <f>IF(OR(BF2245&lt;&gt;"Y",BG2245&lt;&gt;"Y"),"",(AND(ISNUMBER(BQ2245),BQ2245&gt;0))+(BR2245="Stacked up")+(AND(ISNUMBER(BH2245),BH2245&gt;=-Settings!$B$17))+(AND(ISNUMBER(BK2245),ISNUMBER(BM2245),BK2245&gt;0,BM2245&gt;0))+(AND(ISNUMBER(AQ2245),AQ2245&gt;=Settings!$B$18))+(AND(ISNUMBER(BT2245),BT2245&gt;=Settings!$B$19,BT2245&lt;=Settings!$B$20))+(AND(ISNUMBER(AS2245),AS2245&gt;0))+(AND(ISNUMBER(T2245),ISNUMBER(M2245),T2245&gt;=Settings!$B$21,M2245&gt;0))+(AND(ISNUMBER(AD2245),ISNUMBER(M2245),AD2245&gt;=Settings!$B$22,M2245&gt;0))+(AY2245&gt;=1))</f>
        <v/>
      </c>
      <c r="BW2245" s="91">
        <f>IF(OR(AY2245=0,BF2245&lt;&gt;"Y",BG2245&lt;&gt;"Y"),"",1+SUMPRODUCT(($A$6:$A$2604=A2245)*($AY$6:$AY$2604&gt;0)*($BF$6:$BF$2604="Y")*($BG$6:$BG$2604="Y")*(($AY$6:$AY$2604&gt;AY2245)+($AY$6:$AY$2604=AY2245)*($AD$6:$AD$2604&gt;AD2245))))</f>
        <v/>
      </c>
    </row>
    <row r="2246" ht="23.85" customHeight="1" s="55">
      <c r="A2246" s="90" t="n">
        <v>46296</v>
      </c>
      <c r="B2246" s="91" t="inlineStr">
        <is>
          <t>LAGNAM</t>
        </is>
      </c>
      <c r="C2246" s="91" t="inlineStr">
        <is>
          <t>INE548Z01017</t>
        </is>
      </c>
      <c r="D2246" s="91" t="n"/>
      <c r="E2246" s="91" t="inlineStr">
        <is>
          <t>None</t>
        </is>
      </c>
      <c r="F2246" s="93" t="n">
        <v>127</v>
      </c>
      <c r="G2246" s="92" t="inlineStr">
        <is>
          <t>N</t>
        </is>
      </c>
      <c r="H2246" s="94" t="n"/>
      <c r="I2246" s="91" t="inlineStr">
        <is>
          <t>N</t>
        </is>
      </c>
      <c r="J2246" s="92">
        <f>IF(K2246="","N","Y")</f>
        <v/>
      </c>
      <c r="K2246" s="94">
        <f>_xlfn.TEXTJOIN("; ",TRUE,IF(P2246="52-wk low","52-wk low",""),IF(AND(AD2246&gt;=Settings!$B$12,M2246&lt;0),"Distribution",""),IF(AND(AJ2246="Y",M2246&lt;0,AK2246&lt;-Settings!$B$13),"Long unwinding",""),IF(AND(AJ2246="Y",M2246&lt;0,AK2246&gt;Settings!$B$13),"Short buildup",""))</f>
        <v/>
      </c>
      <c r="L2246" s="95" t="n">
        <v>71.90000000000001</v>
      </c>
      <c r="M2246" s="96" t="n">
        <v>-0.47</v>
      </c>
      <c r="N2246" s="93" t="n">
        <v>781</v>
      </c>
      <c r="O2246" s="91" t="inlineStr">
        <is>
          <t>None</t>
        </is>
      </c>
      <c r="P2246" s="91" t="inlineStr">
        <is>
          <t>None</t>
        </is>
      </c>
      <c r="Q2246" s="97" t="n">
        <v>0.01</v>
      </c>
      <c r="R2246" s="96" t="n">
        <v>0.07000000000000001</v>
      </c>
      <c r="S2246" s="96" t="n">
        <v>0.19</v>
      </c>
      <c r="T2246" s="96" t="n">
        <v>0.13</v>
      </c>
      <c r="U2246" s="96" t="n">
        <v>0.11</v>
      </c>
      <c r="V2246" s="103" t="n">
        <v>0.59</v>
      </c>
      <c r="W2246" s="102" t="n">
        <v>5</v>
      </c>
      <c r="X2246" s="93" t="n"/>
      <c r="Y2246" s="91" t="inlineStr">
        <is>
          <t>None</t>
        </is>
      </c>
      <c r="Z2246" s="99" t="n">
        <v>85.23</v>
      </c>
      <c r="AA2246" s="96" t="n">
        <v>1.11</v>
      </c>
      <c r="AB2246" s="96" t="n">
        <v>1.13</v>
      </c>
      <c r="AC2246" s="96" t="n">
        <v>0.21</v>
      </c>
      <c r="AD2246" s="96" t="n">
        <v>0.15</v>
      </c>
      <c r="AE2246" s="96" t="n">
        <v>0.14</v>
      </c>
      <c r="AF2246" s="103" t="n">
        <v>1.16</v>
      </c>
      <c r="AG2246" s="91" t="inlineStr">
        <is>
          <t>Normal</t>
        </is>
      </c>
      <c r="AH2246" s="100" t="n">
        <v>0</v>
      </c>
      <c r="AI2246" s="101" t="n">
        <v>0</v>
      </c>
      <c r="AJ2246" s="92" t="inlineStr">
        <is>
          <t>N</t>
        </is>
      </c>
      <c r="AK2246" s="96" t="n"/>
      <c r="AL2246" s="91" t="inlineStr">
        <is>
          <t>n/a</t>
        </is>
      </c>
      <c r="AM2246" s="93" t="n"/>
      <c r="AN2246" s="92" t="inlineStr">
        <is>
          <t>None</t>
        </is>
      </c>
      <c r="AO2246" s="102" t="n">
        <v>0</v>
      </c>
      <c r="AP2246" s="103" t="n">
        <v>0.82</v>
      </c>
      <c r="AQ2246" s="102" t="n">
        <v>51</v>
      </c>
      <c r="AR2246" s="91" t="inlineStr">
        <is>
          <t>N</t>
        </is>
      </c>
      <c r="AS2246" s="104" t="n"/>
      <c r="AT2246" s="92">
        <f>IF(AND(P2246="52-wk high",T2246&gt;=Settings!$B$7),"Y","N")</f>
        <v/>
      </c>
      <c r="AU2246" s="91">
        <f>IF(AND(AD2246&gt;=Settings!$B$8,M2246&gt;0),"Y","N")</f>
        <v/>
      </c>
      <c r="AV2246" s="91">
        <f>IF(OR(AH2246&gt;Settings!$B$9,AI2246&gt;Settings!$B$9),"Y","N")</f>
        <v/>
      </c>
      <c r="AW2246" s="91">
        <f>IF(AJ2246&lt;&gt;"Y","n/a",IF(AND(M2246&gt;0,AK2246&gt;Settings!$B$10),"Y","N"))</f>
        <v/>
      </c>
      <c r="AX2246" s="91">
        <f>IF(AO2246&gt;=Settings!$B$11,"Y","N")</f>
        <v/>
      </c>
      <c r="AY2246" s="99">
        <f>(AT2246="Y")+(AU2246="Y")+(AV2246="Y")+(AW2246="Y")+(AX2246="Y")</f>
        <v/>
      </c>
      <c r="AZ2246" s="94">
        <f>IF(AY2246=0,"None",_xlfn.TEXTJOIN(", ",TRUE(),IF(AT2246="Y","Breakout",""),IF(AU2246="Y","Accumulation",""),IF(AV2246="Y","Institutional buying",""),IF(AW2246="Y","Long buildup",""),IF(AX2246="Y","Momentum leader","")))</f>
        <v/>
      </c>
      <c r="BA2246" s="94">
        <f>IF(BW2246="","","Passes "&amp;AY2246&amp;" of 5 buy-side scans"&amp;IF(G2246="Y","; RED FLAG: filter out using Red flag column",""))</f>
        <v/>
      </c>
      <c r="BB2246" s="91" t="inlineStr">
        <is>
          <t>None</t>
        </is>
      </c>
      <c r="BC2246" s="92" t="inlineStr">
        <is>
          <t>Y</t>
        </is>
      </c>
      <c r="BD2246" s="94" t="inlineStr">
        <is>
          <t>Few traders (&lt;100 unique PAN, 30 days)</t>
        </is>
      </c>
      <c r="BE2246" s="94" t="n"/>
      <c r="BF2246" s="92">
        <f>IF(R2246*100000&gt;=Settings!$B$5,"Y","N")</f>
        <v/>
      </c>
      <c r="BG2246" s="91">
        <f>IF(F2246&gt;Settings!$B$6,"Y","N")</f>
        <v/>
      </c>
      <c r="BH2246" s="97" t="n">
        <v>-25.03</v>
      </c>
      <c r="BI2246" s="96" t="n">
        <v>-4.12</v>
      </c>
      <c r="BJ2246" s="96" t="n">
        <v>-5.31</v>
      </c>
      <c r="BK2246" s="96" t="n">
        <v>-10.05</v>
      </c>
      <c r="BL2246" s="96" t="n">
        <v>12.26</v>
      </c>
      <c r="BM2246" s="96" t="n">
        <v>-13.9</v>
      </c>
      <c r="BN2246" s="97" t="n">
        <v>-2.64</v>
      </c>
      <c r="BO2246" s="96" t="n">
        <v>-5.86</v>
      </c>
      <c r="BP2246" s="96" t="n">
        <v>-7.24</v>
      </c>
      <c r="BQ2246" s="96" t="n">
        <v>-7.57</v>
      </c>
      <c r="BR2246" s="91" t="inlineStr">
        <is>
          <t>Stacked down</t>
        </is>
      </c>
      <c r="BS2246" s="91" t="inlineStr">
        <is>
          <t>None</t>
        </is>
      </c>
      <c r="BT2246" s="96" t="n">
        <v>37.7</v>
      </c>
      <c r="BU2246" s="91" t="inlineStr">
        <is>
          <t>N</t>
        </is>
      </c>
      <c r="BV2246" s="99">
        <f>IF(OR(BF2246&lt;&gt;"Y",BG2246&lt;&gt;"Y"),"",(AND(ISNUMBER(BQ2246),BQ2246&gt;0))+(BR2246="Stacked up")+(AND(ISNUMBER(BH2246),BH2246&gt;=-Settings!$B$17))+(AND(ISNUMBER(BK2246),ISNUMBER(BM2246),BK2246&gt;0,BM2246&gt;0))+(AND(ISNUMBER(AQ2246),AQ2246&gt;=Settings!$B$18))+(AND(ISNUMBER(BT2246),BT2246&gt;=Settings!$B$19,BT2246&lt;=Settings!$B$20))+(AND(ISNUMBER(AS2246),AS2246&gt;0))+(AND(ISNUMBER(T2246),ISNUMBER(M2246),T2246&gt;=Settings!$B$21,M2246&gt;0))+(AND(ISNUMBER(AD2246),ISNUMBER(M2246),AD2246&gt;=Settings!$B$22,M2246&gt;0))+(AY2246&gt;=1))</f>
        <v/>
      </c>
      <c r="BW2246" s="91">
        <f>IF(OR(AY2246=0,BF2246&lt;&gt;"Y",BG2246&lt;&gt;"Y"),"",1+SUMPRODUCT(($A$6:$A$2604=A2246)*($AY$6:$AY$2604&gt;0)*($BF$6:$BF$2604="Y")*($BG$6:$BG$2604="Y")*(($AY$6:$AY$2604&gt;AY2246)+($AY$6:$AY$2604=AY2246)*($AD$6:$AD$2604&gt;AD2246))))</f>
        <v/>
      </c>
    </row>
    <row r="2247" ht="23.85" customHeight="1" s="55">
      <c r="A2247" s="90" t="n">
        <v>46296</v>
      </c>
      <c r="B2247" s="91" t="inlineStr">
        <is>
          <t>MAGNUM</t>
        </is>
      </c>
      <c r="C2247" s="91" t="inlineStr">
        <is>
          <t>INE387I01016</t>
        </is>
      </c>
      <c r="D2247" s="91" t="n"/>
      <c r="E2247" s="91" t="inlineStr">
        <is>
          <t>None</t>
        </is>
      </c>
      <c r="F2247" s="93" t="n">
        <v>127</v>
      </c>
      <c r="G2247" s="92" t="inlineStr">
        <is>
          <t>N</t>
        </is>
      </c>
      <c r="H2247" s="94" t="n"/>
      <c r="I2247" s="91" t="inlineStr">
        <is>
          <t>N</t>
        </is>
      </c>
      <c r="J2247" s="92">
        <f>IF(K2247="","N","Y")</f>
        <v/>
      </c>
      <c r="K2247" s="94">
        <f>_xlfn.TEXTJOIN("; ",TRUE,IF(P2247="52-wk low","52-wk low",""),IF(AND(AD2247&gt;=Settings!$B$12,M2247&lt;0),"Distribution",""),IF(AND(AJ2247="Y",M2247&lt;0,AK2247&lt;-Settings!$B$13),"Long unwinding",""),IF(AND(AJ2247="Y",M2247&lt;0,AK2247&gt;Settings!$B$13),"Short buildup",""))</f>
        <v/>
      </c>
      <c r="L2247" s="95" t="n">
        <v>18.62</v>
      </c>
      <c r="M2247" s="96" t="n">
        <v>0.76</v>
      </c>
      <c r="N2247" s="93" t="n">
        <v>388</v>
      </c>
      <c r="O2247" s="91" t="inlineStr">
        <is>
          <t>None</t>
        </is>
      </c>
      <c r="P2247" s="91" t="inlineStr">
        <is>
          <t>None</t>
        </is>
      </c>
      <c r="Q2247" s="97" t="n">
        <v>0.02</v>
      </c>
      <c r="R2247" s="96" t="n">
        <v>0.3</v>
      </c>
      <c r="S2247" s="96" t="n">
        <v>0.06</v>
      </c>
      <c r="T2247" s="96" t="n">
        <v>0.06</v>
      </c>
      <c r="U2247" s="96" t="n">
        <v>0.06</v>
      </c>
      <c r="V2247" s="103" t="n">
        <v>0.98</v>
      </c>
      <c r="W2247" s="102" t="n">
        <v>5</v>
      </c>
      <c r="X2247" s="93" t="n"/>
      <c r="Y2247" s="91" t="inlineStr">
        <is>
          <t>None</t>
        </is>
      </c>
      <c r="Z2247" s="99" t="n">
        <v>91.89</v>
      </c>
      <c r="AA2247" s="96" t="n">
        <v>1.2</v>
      </c>
      <c r="AB2247" s="96" t="n">
        <v>1.17</v>
      </c>
      <c r="AC2247" s="96" t="n">
        <v>0.08</v>
      </c>
      <c r="AD2247" s="96" t="n">
        <v>0.07000000000000001</v>
      </c>
      <c r="AE2247" s="96" t="n"/>
      <c r="AF2247" s="103" t="n">
        <v>0.82</v>
      </c>
      <c r="AG2247" s="91" t="inlineStr">
        <is>
          <t>Normal</t>
        </is>
      </c>
      <c r="AH2247" s="100" t="n">
        <v>0</v>
      </c>
      <c r="AI2247" s="101" t="n">
        <v>0</v>
      </c>
      <c r="AJ2247" s="92" t="inlineStr">
        <is>
          <t>N</t>
        </is>
      </c>
      <c r="AK2247" s="96" t="n"/>
      <c r="AL2247" s="91" t="inlineStr">
        <is>
          <t>n/a</t>
        </is>
      </c>
      <c r="AM2247" s="93" t="n"/>
      <c r="AN2247" s="92" t="inlineStr">
        <is>
          <t>None</t>
        </is>
      </c>
      <c r="AO2247" s="102" t="n">
        <v>0</v>
      </c>
      <c r="AP2247" s="103" t="n">
        <v>0.65</v>
      </c>
      <c r="AQ2247" s="102" t="n">
        <v>29</v>
      </c>
      <c r="AR2247" s="91" t="inlineStr">
        <is>
          <t>N</t>
        </is>
      </c>
      <c r="AS2247" s="104" t="n"/>
      <c r="AT2247" s="92">
        <f>IF(AND(P2247="52-wk high",T2247&gt;=Settings!$B$7),"Y","N")</f>
        <v/>
      </c>
      <c r="AU2247" s="91">
        <f>IF(AND(AD2247&gt;=Settings!$B$8,M2247&gt;0),"Y","N")</f>
        <v/>
      </c>
      <c r="AV2247" s="91">
        <f>IF(OR(AH2247&gt;Settings!$B$9,AI2247&gt;Settings!$B$9),"Y","N")</f>
        <v/>
      </c>
      <c r="AW2247" s="91">
        <f>IF(AJ2247&lt;&gt;"Y","n/a",IF(AND(M2247&gt;0,AK2247&gt;Settings!$B$10),"Y","N"))</f>
        <v/>
      </c>
      <c r="AX2247" s="91">
        <f>IF(AO2247&gt;=Settings!$B$11,"Y","N")</f>
        <v/>
      </c>
      <c r="AY2247" s="99">
        <f>(AT2247="Y")+(AU2247="Y")+(AV2247="Y")+(AW2247="Y")+(AX2247="Y")</f>
        <v/>
      </c>
      <c r="AZ2247" s="94">
        <f>IF(AY2247=0,"None",_xlfn.TEXTJOIN(", ",TRUE(),IF(AT2247="Y","Breakout",""),IF(AU2247="Y","Accumulation",""),IF(AV2247="Y","Institutional buying",""),IF(AW2247="Y","Long buildup",""),IF(AX2247="Y","Momentum leader","")))</f>
        <v/>
      </c>
      <c r="BA2247" s="94">
        <f>IF(BW2247="","","Passes "&amp;AY2247&amp;" of 5 buy-side scans"&amp;IF(G2247="Y","; RED FLAG: filter out using Red flag column",""))</f>
        <v/>
      </c>
      <c r="BB2247" s="91" t="inlineStr">
        <is>
          <t>None</t>
        </is>
      </c>
      <c r="BC2247" s="92" t="inlineStr">
        <is>
          <t>Y</t>
        </is>
      </c>
      <c r="BD2247" s="94" t="inlineStr">
        <is>
          <t>EPS zero; Few traders (&lt;100 unique PAN, 30 days)</t>
        </is>
      </c>
      <c r="BE2247" s="94" t="n"/>
      <c r="BF2247" s="92">
        <f>IF(R2247*100000&gt;=Settings!$B$5,"Y","N")</f>
        <v/>
      </c>
      <c r="BG2247" s="91">
        <f>IF(F2247&gt;Settings!$B$6,"Y","N")</f>
        <v/>
      </c>
      <c r="BH2247" s="97" t="n">
        <v>-33.5</v>
      </c>
      <c r="BI2247" s="96" t="n">
        <v>-0.16</v>
      </c>
      <c r="BJ2247" s="96" t="n">
        <v>-1.74</v>
      </c>
      <c r="BK2247" s="96" t="n">
        <v>-3.52</v>
      </c>
      <c r="BL2247" s="96" t="n">
        <v>-4.22</v>
      </c>
      <c r="BM2247" s="96" t="n">
        <v>-25.93</v>
      </c>
      <c r="BN2247" s="97" t="n">
        <v>-1.56</v>
      </c>
      <c r="BO2247" s="96" t="n">
        <v>-2.77</v>
      </c>
      <c r="BP2247" s="96" t="n">
        <v>-4.87</v>
      </c>
      <c r="BQ2247" s="96" t="n">
        <v>-9.57</v>
      </c>
      <c r="BR2247" s="91" t="inlineStr">
        <is>
          <t>Stacked down</t>
        </is>
      </c>
      <c r="BS2247" s="91" t="inlineStr">
        <is>
          <t>None</t>
        </is>
      </c>
      <c r="BT2247" s="96" t="n">
        <v>41.7</v>
      </c>
      <c r="BU2247" s="91" t="inlineStr">
        <is>
          <t>N</t>
        </is>
      </c>
      <c r="BV2247" s="99">
        <f>IF(OR(BF2247&lt;&gt;"Y",BG2247&lt;&gt;"Y"),"",(AND(ISNUMBER(BQ2247),BQ2247&gt;0))+(BR2247="Stacked up")+(AND(ISNUMBER(BH2247),BH2247&gt;=-Settings!$B$17))+(AND(ISNUMBER(BK2247),ISNUMBER(BM2247),BK2247&gt;0,BM2247&gt;0))+(AND(ISNUMBER(AQ2247),AQ2247&gt;=Settings!$B$18))+(AND(ISNUMBER(BT2247),BT2247&gt;=Settings!$B$19,BT2247&lt;=Settings!$B$20))+(AND(ISNUMBER(AS2247),AS2247&gt;0))+(AND(ISNUMBER(T2247),ISNUMBER(M2247),T2247&gt;=Settings!$B$21,M2247&gt;0))+(AND(ISNUMBER(AD2247),ISNUMBER(M2247),AD2247&gt;=Settings!$B$22,M2247&gt;0))+(AY2247&gt;=1))</f>
        <v/>
      </c>
      <c r="BW2247" s="91">
        <f>IF(OR(AY2247=0,BF2247&lt;&gt;"Y",BG2247&lt;&gt;"Y"),"",1+SUMPRODUCT(($A$6:$A$2604=A2247)*($AY$6:$AY$2604&gt;0)*($BF$6:$BF$2604="Y")*($BG$6:$BG$2604="Y")*(($AY$6:$AY$2604&gt;AY2247)+($AY$6:$AY$2604=AY2247)*($AD$6:$AD$2604&gt;AD2247))))</f>
        <v/>
      </c>
    </row>
    <row r="2248" ht="23.85" customHeight="1" s="55">
      <c r="A2248" s="90" t="n">
        <v>46296</v>
      </c>
      <c r="B2248" s="91" t="inlineStr">
        <is>
          <t>CORALFINAC</t>
        </is>
      </c>
      <c r="C2248" s="91" t="inlineStr">
        <is>
          <t>INE558D01021</t>
        </is>
      </c>
      <c r="D2248" s="91" t="n"/>
      <c r="E2248" s="91" t="inlineStr">
        <is>
          <t>None</t>
        </is>
      </c>
      <c r="F2248" s="93" t="n">
        <v>126</v>
      </c>
      <c r="G2248" s="92" t="inlineStr">
        <is>
          <t>N</t>
        </is>
      </c>
      <c r="H2248" s="94" t="n"/>
      <c r="I2248" s="91" t="inlineStr">
        <is>
          <t>N</t>
        </is>
      </c>
      <c r="J2248" s="92">
        <f>IF(K2248="","N","Y")</f>
        <v/>
      </c>
      <c r="K2248" s="94">
        <f>_xlfn.TEXTJOIN("; ",TRUE,IF(P2248="52-wk low","52-wk low",""),IF(AND(AD2248&gt;=Settings!$B$12,M2248&lt;0),"Distribution",""),IF(AND(AJ2248="Y",M2248&lt;0,AK2248&lt;-Settings!$B$13),"Long unwinding",""),IF(AND(AJ2248="Y",M2248&lt;0,AK2248&gt;Settings!$B$13),"Short buildup",""))</f>
        <v/>
      </c>
      <c r="L2248" s="95" t="n">
        <v>31.25</v>
      </c>
      <c r="M2248" s="96" t="n">
        <v>-0.95</v>
      </c>
      <c r="N2248" s="93" t="n">
        <v>1021</v>
      </c>
      <c r="O2248" s="91" t="inlineStr">
        <is>
          <t>None</t>
        </is>
      </c>
      <c r="P2248" s="91" t="inlineStr">
        <is>
          <t>None</t>
        </is>
      </c>
      <c r="Q2248" s="97" t="n">
        <v>0.14</v>
      </c>
      <c r="R2248" s="96" t="n">
        <v>0.13</v>
      </c>
      <c r="S2248" s="96" t="n">
        <v>1.02</v>
      </c>
      <c r="T2248" s="96" t="n">
        <v>0.15</v>
      </c>
      <c r="U2248" s="96" t="n">
        <v>0.25</v>
      </c>
      <c r="V2248" s="103" t="n">
        <v>0.24</v>
      </c>
      <c r="W2248" s="102" t="n">
        <v>0</v>
      </c>
      <c r="X2248" s="93" t="n"/>
      <c r="Y2248" s="91" t="inlineStr">
        <is>
          <t>None</t>
        </is>
      </c>
      <c r="Z2248" s="99" t="n">
        <v>76.2</v>
      </c>
      <c r="AA2248" s="96" t="n">
        <v>1.19</v>
      </c>
      <c r="AB2248" s="96" t="n">
        <v>1.44</v>
      </c>
      <c r="AC2248" s="96" t="n">
        <v>1.26</v>
      </c>
      <c r="AD2248" s="96" t="n">
        <v>0.28</v>
      </c>
      <c r="AE2248" s="96" t="n">
        <v>0.44</v>
      </c>
      <c r="AF2248" s="103" t="n">
        <v>1.45</v>
      </c>
      <c r="AG2248" s="91" t="inlineStr">
        <is>
          <t>Normal</t>
        </is>
      </c>
      <c r="AH2248" s="100" t="n">
        <v>0</v>
      </c>
      <c r="AI2248" s="101" t="n">
        <v>0</v>
      </c>
      <c r="AJ2248" s="92" t="inlineStr">
        <is>
          <t>N</t>
        </is>
      </c>
      <c r="AK2248" s="96" t="n"/>
      <c r="AL2248" s="91" t="inlineStr">
        <is>
          <t>n/a</t>
        </is>
      </c>
      <c r="AM2248" s="93" t="n"/>
      <c r="AN2248" s="92" t="inlineStr">
        <is>
          <t>None</t>
        </is>
      </c>
      <c r="AO2248" s="102" t="n">
        <v>0</v>
      </c>
      <c r="AP2248" s="103" t="n">
        <v>0.74</v>
      </c>
      <c r="AQ2248" s="102" t="n">
        <v>43</v>
      </c>
      <c r="AR2248" s="91" t="inlineStr">
        <is>
          <t>N</t>
        </is>
      </c>
      <c r="AS2248" s="104" t="n"/>
      <c r="AT2248" s="92">
        <f>IF(AND(P2248="52-wk high",T2248&gt;=Settings!$B$7),"Y","N")</f>
        <v/>
      </c>
      <c r="AU2248" s="91">
        <f>IF(AND(AD2248&gt;=Settings!$B$8,M2248&gt;0),"Y","N")</f>
        <v/>
      </c>
      <c r="AV2248" s="91">
        <f>IF(OR(AH2248&gt;Settings!$B$9,AI2248&gt;Settings!$B$9),"Y","N")</f>
        <v/>
      </c>
      <c r="AW2248" s="91">
        <f>IF(AJ2248&lt;&gt;"Y","n/a",IF(AND(M2248&gt;0,AK2248&gt;Settings!$B$10),"Y","N"))</f>
        <v/>
      </c>
      <c r="AX2248" s="91">
        <f>IF(AO2248&gt;=Settings!$B$11,"Y","N")</f>
        <v/>
      </c>
      <c r="AY2248" s="99">
        <f>(AT2248="Y")+(AU2248="Y")+(AV2248="Y")+(AW2248="Y")+(AX2248="Y")</f>
        <v/>
      </c>
      <c r="AZ2248" s="94">
        <f>IF(AY2248=0,"None",_xlfn.TEXTJOIN(", ",TRUE(),IF(AT2248="Y","Breakout",""),IF(AU2248="Y","Accumulation",""),IF(AV2248="Y","Institutional buying",""),IF(AW2248="Y","Long buildup",""),IF(AX2248="Y","Momentum leader","")))</f>
        <v/>
      </c>
      <c r="BA2248" s="94">
        <f>IF(BW2248="","","Passes "&amp;AY2248&amp;" of 5 buy-side scans"&amp;IF(G2248="Y","; RED FLAG: filter out using Red flag column",""))</f>
        <v/>
      </c>
      <c r="BB2248" s="91" t="inlineStr">
        <is>
          <t>None</t>
        </is>
      </c>
      <c r="BC2248" s="92" t="inlineStr">
        <is>
          <t>Y</t>
        </is>
      </c>
      <c r="BD2248" s="94" t="inlineStr">
        <is>
          <t>Few traders (&lt;100 unique PAN, 30 days)</t>
        </is>
      </c>
      <c r="BE2248" s="94" t="n"/>
      <c r="BF2248" s="92">
        <f>IF(R2248*100000&gt;=Settings!$B$5,"Y","N")</f>
        <v/>
      </c>
      <c r="BG2248" s="91">
        <f>IF(F2248&gt;Settings!$B$6,"Y","N")</f>
        <v/>
      </c>
      <c r="BH2248" s="97" t="n">
        <v>-33.78</v>
      </c>
      <c r="BI2248" s="96" t="n">
        <v>-0.13</v>
      </c>
      <c r="BJ2248" s="96" t="n">
        <v>-2.98</v>
      </c>
      <c r="BK2248" s="96" t="n">
        <v>-4.38</v>
      </c>
      <c r="BL2248" s="96" t="n">
        <v>14.81</v>
      </c>
      <c r="BM2248" s="96" t="n">
        <v>-27.34</v>
      </c>
      <c r="BN2248" s="97" t="n">
        <v>-2.82</v>
      </c>
      <c r="BO2248" s="96" t="n">
        <v>-4.14</v>
      </c>
      <c r="BP2248" s="96" t="n">
        <v>-5.31</v>
      </c>
      <c r="BQ2248" s="96" t="n">
        <v>-9.51</v>
      </c>
      <c r="BR2248" s="91" t="inlineStr">
        <is>
          <t>Stacked down</t>
        </is>
      </c>
      <c r="BS2248" s="91" t="inlineStr">
        <is>
          <t>None</t>
        </is>
      </c>
      <c r="BT2248" s="96" t="n">
        <v>38.1</v>
      </c>
      <c r="BU2248" s="91" t="inlineStr">
        <is>
          <t>N</t>
        </is>
      </c>
      <c r="BV2248" s="99">
        <f>IF(OR(BF2248&lt;&gt;"Y",BG2248&lt;&gt;"Y"),"",(AND(ISNUMBER(BQ2248),BQ2248&gt;0))+(BR2248="Stacked up")+(AND(ISNUMBER(BH2248),BH2248&gt;=-Settings!$B$17))+(AND(ISNUMBER(BK2248),ISNUMBER(BM2248),BK2248&gt;0,BM2248&gt;0))+(AND(ISNUMBER(AQ2248),AQ2248&gt;=Settings!$B$18))+(AND(ISNUMBER(BT2248),BT2248&gt;=Settings!$B$19,BT2248&lt;=Settings!$B$20))+(AND(ISNUMBER(AS2248),AS2248&gt;0))+(AND(ISNUMBER(T2248),ISNUMBER(M2248),T2248&gt;=Settings!$B$21,M2248&gt;0))+(AND(ISNUMBER(AD2248),ISNUMBER(M2248),AD2248&gt;=Settings!$B$22,M2248&gt;0))+(AY2248&gt;=1))</f>
        <v/>
      </c>
      <c r="BW2248" s="91">
        <f>IF(OR(AY2248=0,BF2248&lt;&gt;"Y",BG2248&lt;&gt;"Y"),"",1+SUMPRODUCT(($A$6:$A$2604=A2248)*($AY$6:$AY$2604&gt;0)*($BF$6:$BF$2604="Y")*($BG$6:$BG$2604="Y")*(($AY$6:$AY$2604&gt;AY2248)+($AY$6:$AY$2604=AY2248)*($AD$6:$AD$2604&gt;AD2248))))</f>
        <v/>
      </c>
    </row>
    <row r="2249" ht="23.85" customHeight="1" s="55">
      <c r="A2249" s="90" t="n">
        <v>46296</v>
      </c>
      <c r="B2249" s="91" t="inlineStr">
        <is>
          <t>MUKTAARTS</t>
        </is>
      </c>
      <c r="C2249" s="91" t="inlineStr">
        <is>
          <t>INE374B01019</t>
        </is>
      </c>
      <c r="D2249" s="91" t="n"/>
      <c r="E2249" s="91" t="inlineStr">
        <is>
          <t>None</t>
        </is>
      </c>
      <c r="F2249" s="93" t="n">
        <v>126</v>
      </c>
      <c r="G2249" s="92" t="inlineStr">
        <is>
          <t>Y</t>
        </is>
      </c>
      <c r="H2249" s="94" t="inlineStr">
        <is>
          <t>Loss making</t>
        </is>
      </c>
      <c r="I2249" s="91" t="inlineStr">
        <is>
          <t>N</t>
        </is>
      </c>
      <c r="J2249" s="92">
        <f>IF(K2249="","N","Y")</f>
        <v/>
      </c>
      <c r="K2249" s="94">
        <f>_xlfn.TEXTJOIN("; ",TRUE,IF(P2249="52-wk low","52-wk low",""),IF(AND(AD2249&gt;=Settings!$B$12,M2249&lt;0),"Distribution",""),IF(AND(AJ2249="Y",M2249&lt;0,AK2249&lt;-Settings!$B$13),"Long unwinding",""),IF(AND(AJ2249="Y",M2249&lt;0,AK2249&gt;Settings!$B$13),"Short buildup",""))</f>
        <v/>
      </c>
      <c r="L2249" s="95" t="n">
        <v>55.92</v>
      </c>
      <c r="M2249" s="96" t="n">
        <v>-2.05</v>
      </c>
      <c r="N2249" s="93" t="n">
        <v>1678</v>
      </c>
      <c r="O2249" s="91" t="inlineStr">
        <is>
          <t>None</t>
        </is>
      </c>
      <c r="P2249" s="91" t="inlineStr">
        <is>
          <t>None</t>
        </is>
      </c>
      <c r="Q2249" s="97" t="n">
        <v>0.02</v>
      </c>
      <c r="R2249" s="96" t="n">
        <v>0.05</v>
      </c>
      <c r="S2249" s="96" t="n">
        <v>0.42</v>
      </c>
      <c r="T2249" s="96" t="n">
        <v>0.51</v>
      </c>
      <c r="U2249" s="96" t="n">
        <v>0.29</v>
      </c>
      <c r="V2249" s="103" t="n">
        <v>0.6899999999999999</v>
      </c>
      <c r="W2249" s="102" t="n">
        <v>4</v>
      </c>
      <c r="X2249" s="93" t="n"/>
      <c r="Y2249" s="91" t="inlineStr">
        <is>
          <t>None</t>
        </is>
      </c>
      <c r="Z2249" s="99" t="n">
        <v>67.40000000000001</v>
      </c>
      <c r="AA2249" s="96" t="n">
        <v>0.83</v>
      </c>
      <c r="AB2249" s="96" t="n">
        <v>0.83</v>
      </c>
      <c r="AC2249" s="96" t="n"/>
      <c r="AD2249" s="96" t="n"/>
      <c r="AE2249" s="96" t="n"/>
      <c r="AF2249" s="103" t="n"/>
      <c r="AG2249" s="91" t="inlineStr">
        <is>
          <t>No delivery data</t>
        </is>
      </c>
      <c r="AH2249" s="100" t="n">
        <v>0</v>
      </c>
      <c r="AI2249" s="101" t="n">
        <v>0</v>
      </c>
      <c r="AJ2249" s="92" t="inlineStr">
        <is>
          <t>N</t>
        </is>
      </c>
      <c r="AK2249" s="96" t="n"/>
      <c r="AL2249" s="91" t="inlineStr">
        <is>
          <t>n/a</t>
        </is>
      </c>
      <c r="AM2249" s="93" t="n"/>
      <c r="AN2249" s="92" t="inlineStr">
        <is>
          <t>None</t>
        </is>
      </c>
      <c r="AO2249" s="102" t="n">
        <v>0</v>
      </c>
      <c r="AP2249" s="103" t="n">
        <v>0.98</v>
      </c>
      <c r="AQ2249" s="102" t="n">
        <v>61</v>
      </c>
      <c r="AR2249" s="91" t="inlineStr">
        <is>
          <t>N</t>
        </is>
      </c>
      <c r="AS2249" s="104" t="n"/>
      <c r="AT2249" s="92">
        <f>IF(AND(P2249="52-wk high",T2249&gt;=Settings!$B$7),"Y","N")</f>
        <v/>
      </c>
      <c r="AU2249" s="91">
        <f>IF(AND(AD2249&gt;=Settings!$B$8,M2249&gt;0),"Y","N")</f>
        <v/>
      </c>
      <c r="AV2249" s="91">
        <f>IF(OR(AH2249&gt;Settings!$B$9,AI2249&gt;Settings!$B$9),"Y","N")</f>
        <v/>
      </c>
      <c r="AW2249" s="91">
        <f>IF(AJ2249&lt;&gt;"Y","n/a",IF(AND(M2249&gt;0,AK2249&gt;Settings!$B$10),"Y","N"))</f>
        <v/>
      </c>
      <c r="AX2249" s="91">
        <f>IF(AO2249&gt;=Settings!$B$11,"Y","N")</f>
        <v/>
      </c>
      <c r="AY2249" s="99">
        <f>(AT2249="Y")+(AU2249="Y")+(AV2249="Y")+(AW2249="Y")+(AX2249="Y")</f>
        <v/>
      </c>
      <c r="AZ2249" s="94">
        <f>IF(AY2249=0,"None",_xlfn.TEXTJOIN(", ",TRUE(),IF(AT2249="Y","Breakout",""),IF(AU2249="Y","Accumulation",""),IF(AV2249="Y","Institutional buying",""),IF(AW2249="Y","Long buildup",""),IF(AX2249="Y","Momentum leader","")))</f>
        <v/>
      </c>
      <c r="BA2249" s="94">
        <f>IF(BW2249="","","Passes "&amp;AY2249&amp;" of 5 buy-side scans"&amp;IF(G2249="Y","; RED FLAG: filter out using Red flag column",""))</f>
        <v/>
      </c>
      <c r="BB2249" s="91" t="inlineStr">
        <is>
          <t>None</t>
        </is>
      </c>
      <c r="BC2249" s="92" t="inlineStr">
        <is>
          <t>Y</t>
        </is>
      </c>
      <c r="BD2249" s="94" t="inlineStr">
        <is>
          <t>EPS zero; Few traders (&lt;100 unique PAN, 30 days)</t>
        </is>
      </c>
      <c r="BE2249" s="94" t="n"/>
      <c r="BF2249" s="92">
        <f>IF(R2249*100000&gt;=Settings!$B$5,"Y","N")</f>
        <v/>
      </c>
      <c r="BG2249" s="91">
        <f>IF(F2249&gt;Settings!$B$6,"Y","N")</f>
        <v/>
      </c>
      <c r="BH2249" s="97" t="n">
        <v>-23.08</v>
      </c>
      <c r="BI2249" s="96" t="n">
        <v>-2.58</v>
      </c>
      <c r="BJ2249" s="96" t="n">
        <v>-1.89</v>
      </c>
      <c r="BK2249" s="96" t="n">
        <v>-0.11</v>
      </c>
      <c r="BL2249" s="96" t="n">
        <v>35.04</v>
      </c>
      <c r="BM2249" s="96" t="n">
        <v>-18.54</v>
      </c>
      <c r="BN2249" s="97" t="n">
        <v>-1.7</v>
      </c>
      <c r="BO2249" s="96" t="n">
        <v>-1.81</v>
      </c>
      <c r="BP2249" s="96" t="n">
        <v>-1.83</v>
      </c>
      <c r="BQ2249" s="96" t="n">
        <v>-3.74</v>
      </c>
      <c r="BR2249" s="91" t="inlineStr">
        <is>
          <t>Stacked down</t>
        </is>
      </c>
      <c r="BS2249" s="91" t="inlineStr">
        <is>
          <t>None</t>
        </is>
      </c>
      <c r="BT2249" s="96" t="n">
        <v>44.5</v>
      </c>
      <c r="BU2249" s="91" t="inlineStr">
        <is>
          <t>N</t>
        </is>
      </c>
      <c r="BV2249" s="99">
        <f>IF(OR(BF2249&lt;&gt;"Y",BG2249&lt;&gt;"Y"),"",(AND(ISNUMBER(BQ2249),BQ2249&gt;0))+(BR2249="Stacked up")+(AND(ISNUMBER(BH2249),BH2249&gt;=-Settings!$B$17))+(AND(ISNUMBER(BK2249),ISNUMBER(BM2249),BK2249&gt;0,BM2249&gt;0))+(AND(ISNUMBER(AQ2249),AQ2249&gt;=Settings!$B$18))+(AND(ISNUMBER(BT2249),BT2249&gt;=Settings!$B$19,BT2249&lt;=Settings!$B$20))+(AND(ISNUMBER(AS2249),AS2249&gt;0))+(AND(ISNUMBER(T2249),ISNUMBER(M2249),T2249&gt;=Settings!$B$21,M2249&gt;0))+(AND(ISNUMBER(AD2249),ISNUMBER(M2249),AD2249&gt;=Settings!$B$22,M2249&gt;0))+(AY2249&gt;=1))</f>
        <v/>
      </c>
      <c r="BW2249" s="91">
        <f>IF(OR(AY2249=0,BF2249&lt;&gt;"Y",BG2249&lt;&gt;"Y"),"",1+SUMPRODUCT(($A$6:$A$2604=A2249)*($AY$6:$AY$2604&gt;0)*($BF$6:$BF$2604="Y")*($BG$6:$BG$2604="Y")*(($AY$6:$AY$2604&gt;AY2249)+($AY$6:$AY$2604=AY2249)*($AD$6:$AD$2604&gt;AD2249))))</f>
        <v/>
      </c>
    </row>
    <row r="2250" ht="23.85" customHeight="1" s="55">
      <c r="A2250" s="90" t="n">
        <v>46296</v>
      </c>
      <c r="B2250" s="91" t="inlineStr">
        <is>
          <t>ALPA</t>
        </is>
      </c>
      <c r="C2250" s="91" t="inlineStr">
        <is>
          <t>INE385I01010</t>
        </is>
      </c>
      <c r="D2250" s="91" t="n"/>
      <c r="E2250" s="91" t="inlineStr">
        <is>
          <t>None</t>
        </is>
      </c>
      <c r="F2250" s="93" t="n">
        <v>125</v>
      </c>
      <c r="G2250" s="92" t="inlineStr">
        <is>
          <t>N</t>
        </is>
      </c>
      <c r="H2250" s="94" t="n"/>
      <c r="I2250" s="91" t="inlineStr">
        <is>
          <t>N</t>
        </is>
      </c>
      <c r="J2250" s="92">
        <f>IF(K2250="","N","Y")</f>
        <v/>
      </c>
      <c r="K2250" s="94">
        <f>_xlfn.TEXTJOIN("; ",TRUE,IF(P2250="52-wk low","52-wk low",""),IF(AND(AD2250&gt;=Settings!$B$12,M2250&lt;0),"Distribution",""),IF(AND(AJ2250="Y",M2250&lt;0,AK2250&lt;-Settings!$B$13),"Long unwinding",""),IF(AND(AJ2250="Y",M2250&lt;0,AK2250&gt;Settings!$B$13),"Short buildup",""))</f>
        <v/>
      </c>
      <c r="L2250" s="95" t="n">
        <v>59.26</v>
      </c>
      <c r="M2250" s="96" t="n">
        <v>-0.42</v>
      </c>
      <c r="N2250" s="93" t="n">
        <v>764</v>
      </c>
      <c r="O2250" s="91" t="inlineStr">
        <is>
          <t>None</t>
        </is>
      </c>
      <c r="P2250" s="91" t="inlineStr">
        <is>
          <t>None</t>
        </is>
      </c>
      <c r="Q2250" s="97" t="n">
        <v>0.05</v>
      </c>
      <c r="R2250" s="96" t="n">
        <v>0.24</v>
      </c>
      <c r="S2250" s="96" t="n">
        <v>0.18</v>
      </c>
      <c r="T2250" s="96" t="n">
        <v>0.24</v>
      </c>
      <c r="U2250" s="96" t="n">
        <v>0.25</v>
      </c>
      <c r="V2250" s="103" t="n">
        <v>1.34</v>
      </c>
      <c r="W2250" s="102" t="n">
        <v>7</v>
      </c>
      <c r="X2250" s="93" t="n"/>
      <c r="Y2250" s="91" t="inlineStr">
        <is>
          <t>None</t>
        </is>
      </c>
      <c r="Z2250" s="99" t="n">
        <v>77.11</v>
      </c>
      <c r="AA2250" s="96" t="n">
        <v>1.3</v>
      </c>
      <c r="AB2250" s="96" t="n">
        <v>1.24</v>
      </c>
      <c r="AC2250" s="96" t="n">
        <v>0.31</v>
      </c>
      <c r="AD2250" s="96" t="n">
        <v>0.34</v>
      </c>
      <c r="AE2250" s="96" t="n">
        <v>0.35</v>
      </c>
      <c r="AF2250" s="103" t="n">
        <v>0.83</v>
      </c>
      <c r="AG2250" s="91" t="inlineStr">
        <is>
          <t>Normal</t>
        </is>
      </c>
      <c r="AH2250" s="100" t="n">
        <v>0</v>
      </c>
      <c r="AI2250" s="101" t="n">
        <v>0</v>
      </c>
      <c r="AJ2250" s="92" t="inlineStr">
        <is>
          <t>N</t>
        </is>
      </c>
      <c r="AK2250" s="96" t="n"/>
      <c r="AL2250" s="91" t="inlineStr">
        <is>
          <t>n/a</t>
        </is>
      </c>
      <c r="AM2250" s="93" t="n"/>
      <c r="AN2250" s="92" t="inlineStr">
        <is>
          <t>None</t>
        </is>
      </c>
      <c r="AO2250" s="102" t="n">
        <v>0</v>
      </c>
      <c r="AP2250" s="103" t="n">
        <v>0.74</v>
      </c>
      <c r="AQ2250" s="102" t="n">
        <v>43</v>
      </c>
      <c r="AR2250" s="91" t="inlineStr">
        <is>
          <t>N</t>
        </is>
      </c>
      <c r="AS2250" s="104" t="n"/>
      <c r="AT2250" s="92">
        <f>IF(AND(P2250="52-wk high",T2250&gt;=Settings!$B$7),"Y","N")</f>
        <v/>
      </c>
      <c r="AU2250" s="91">
        <f>IF(AND(AD2250&gt;=Settings!$B$8,M2250&gt;0),"Y","N")</f>
        <v/>
      </c>
      <c r="AV2250" s="91">
        <f>IF(OR(AH2250&gt;Settings!$B$9,AI2250&gt;Settings!$B$9),"Y","N")</f>
        <v/>
      </c>
      <c r="AW2250" s="91">
        <f>IF(AJ2250&lt;&gt;"Y","n/a",IF(AND(M2250&gt;0,AK2250&gt;Settings!$B$10),"Y","N"))</f>
        <v/>
      </c>
      <c r="AX2250" s="91">
        <f>IF(AO2250&gt;=Settings!$B$11,"Y","N")</f>
        <v/>
      </c>
      <c r="AY2250" s="99">
        <f>(AT2250="Y")+(AU2250="Y")+(AV2250="Y")+(AW2250="Y")+(AX2250="Y")</f>
        <v/>
      </c>
      <c r="AZ2250" s="94">
        <f>IF(AY2250=0,"None",_xlfn.TEXTJOIN(", ",TRUE(),IF(AT2250="Y","Breakout",""),IF(AU2250="Y","Accumulation",""),IF(AV2250="Y","Institutional buying",""),IF(AW2250="Y","Long buildup",""),IF(AX2250="Y","Momentum leader","")))</f>
        <v/>
      </c>
      <c r="BA2250" s="94">
        <f>IF(BW2250="","","Passes "&amp;AY2250&amp;" of 5 buy-side scans"&amp;IF(G2250="Y","; RED FLAG: filter out using Red flag column",""))</f>
        <v/>
      </c>
      <c r="BB2250" s="91" t="inlineStr">
        <is>
          <t>None</t>
        </is>
      </c>
      <c r="BC2250" s="92" t="inlineStr">
        <is>
          <t>Y</t>
        </is>
      </c>
      <c r="BD2250" s="94" t="inlineStr">
        <is>
          <t>Few traders (&lt;100 unique PAN, 30 days)</t>
        </is>
      </c>
      <c r="BE2250" s="94" t="n"/>
      <c r="BF2250" s="92">
        <f>IF(R2250*100000&gt;=Settings!$B$5,"Y","N")</f>
        <v/>
      </c>
      <c r="BG2250" s="91">
        <f>IF(F2250&gt;Settings!$B$6,"Y","N")</f>
        <v/>
      </c>
      <c r="BH2250" s="97" t="n">
        <v>-36.86</v>
      </c>
      <c r="BI2250" s="96" t="n">
        <v>0.32</v>
      </c>
      <c r="BJ2250" s="96" t="n">
        <v>-4</v>
      </c>
      <c r="BK2250" s="96" t="n">
        <v>-13.98</v>
      </c>
      <c r="BL2250" s="96" t="n">
        <v>18.02</v>
      </c>
      <c r="BM2250" s="96" t="n">
        <v>-33.3</v>
      </c>
      <c r="BN2250" s="97" t="n">
        <v>-2.27</v>
      </c>
      <c r="BO2250" s="96" t="n">
        <v>-5.64</v>
      </c>
      <c r="BP2250" s="96" t="n">
        <v>-8.81</v>
      </c>
      <c r="BQ2250" s="96" t="n">
        <v>-14.2</v>
      </c>
      <c r="BR2250" s="91" t="inlineStr">
        <is>
          <t>Stacked down</t>
        </is>
      </c>
      <c r="BS2250" s="91" t="inlineStr">
        <is>
          <t>None</t>
        </is>
      </c>
      <c r="BT2250" s="96" t="n">
        <v>38.9</v>
      </c>
      <c r="BU2250" s="91" t="inlineStr">
        <is>
          <t>N</t>
        </is>
      </c>
      <c r="BV2250" s="99">
        <f>IF(OR(BF2250&lt;&gt;"Y",BG2250&lt;&gt;"Y"),"",(AND(ISNUMBER(BQ2250),BQ2250&gt;0))+(BR2250="Stacked up")+(AND(ISNUMBER(BH2250),BH2250&gt;=-Settings!$B$17))+(AND(ISNUMBER(BK2250),ISNUMBER(BM2250),BK2250&gt;0,BM2250&gt;0))+(AND(ISNUMBER(AQ2250),AQ2250&gt;=Settings!$B$18))+(AND(ISNUMBER(BT2250),BT2250&gt;=Settings!$B$19,BT2250&lt;=Settings!$B$20))+(AND(ISNUMBER(AS2250),AS2250&gt;0))+(AND(ISNUMBER(T2250),ISNUMBER(M2250),T2250&gt;=Settings!$B$21,M2250&gt;0))+(AND(ISNUMBER(AD2250),ISNUMBER(M2250),AD2250&gt;=Settings!$B$22,M2250&gt;0))+(AY2250&gt;=1))</f>
        <v/>
      </c>
      <c r="BW2250" s="91">
        <f>IF(OR(AY2250=0,BF2250&lt;&gt;"Y",BG2250&lt;&gt;"Y"),"",1+SUMPRODUCT(($A$6:$A$2604=A2250)*($AY$6:$AY$2604&gt;0)*($BF$6:$BF$2604="Y")*($BG$6:$BG$2604="Y")*(($AY$6:$AY$2604&gt;AY2250)+($AY$6:$AY$2604=AY2250)*($AD$6:$AD$2604&gt;AD2250))))</f>
        <v/>
      </c>
    </row>
    <row r="2251" ht="23.85" customHeight="1" s="55">
      <c r="A2251" s="90" t="n">
        <v>46296</v>
      </c>
      <c r="B2251" s="91" t="inlineStr">
        <is>
          <t>BALAXI</t>
        </is>
      </c>
      <c r="C2251" s="91" t="inlineStr">
        <is>
          <t>INE618N01022</t>
        </is>
      </c>
      <c r="D2251" s="91" t="n"/>
      <c r="E2251" s="91" t="inlineStr">
        <is>
          <t>None</t>
        </is>
      </c>
      <c r="F2251" s="93" t="n">
        <v>123</v>
      </c>
      <c r="G2251" s="92" t="inlineStr">
        <is>
          <t>N</t>
        </is>
      </c>
      <c r="H2251" s="94" t="n"/>
      <c r="I2251" s="91" t="inlineStr">
        <is>
          <t>N</t>
        </is>
      </c>
      <c r="J2251" s="92">
        <f>IF(K2251="","N","Y")</f>
        <v/>
      </c>
      <c r="K2251" s="94">
        <f>_xlfn.TEXTJOIN("; ",TRUE,IF(P2251="52-wk low","52-wk low",""),IF(AND(AD2251&gt;=Settings!$B$12,M2251&lt;0),"Distribution",""),IF(AND(AJ2251="Y",M2251&lt;0,AK2251&lt;-Settings!$B$13),"Long unwinding",""),IF(AND(AJ2251="Y",M2251&lt;0,AK2251&gt;Settings!$B$13),"Short buildup",""))</f>
        <v/>
      </c>
      <c r="L2251" s="95" t="n">
        <v>22.34</v>
      </c>
      <c r="M2251" s="96" t="n">
        <v>-1.93</v>
      </c>
      <c r="N2251" s="93" t="n">
        <v>1597</v>
      </c>
      <c r="O2251" s="91" t="inlineStr">
        <is>
          <t>None</t>
        </is>
      </c>
      <c r="P2251" s="91" t="inlineStr">
        <is>
          <t>None</t>
        </is>
      </c>
      <c r="Q2251" s="97" t="n">
        <v>0.21</v>
      </c>
      <c r="R2251" s="96" t="n">
        <v>0.45</v>
      </c>
      <c r="S2251" s="96" t="n">
        <v>0.34</v>
      </c>
      <c r="T2251" s="96" t="n">
        <v>0.5</v>
      </c>
      <c r="U2251" s="96" t="n">
        <v>0.59</v>
      </c>
      <c r="V2251" s="103" t="n">
        <v>1.31</v>
      </c>
      <c r="W2251" s="102" t="n">
        <v>5</v>
      </c>
      <c r="X2251" s="93" t="n"/>
      <c r="Y2251" s="91" t="inlineStr">
        <is>
          <t>None</t>
        </is>
      </c>
      <c r="Z2251" s="99" t="n">
        <v>86.48</v>
      </c>
      <c r="AA2251" s="96" t="n">
        <v>1.18</v>
      </c>
      <c r="AB2251" s="96" t="n">
        <v>1.08</v>
      </c>
      <c r="AC2251" s="96" t="n">
        <v>0.42</v>
      </c>
      <c r="AD2251" s="96" t="n"/>
      <c r="AE2251" s="96" t="n"/>
      <c r="AF2251" s="103" t="n"/>
      <c r="AG2251" s="91" t="inlineStr">
        <is>
          <t>No delivery data</t>
        </is>
      </c>
      <c r="AH2251" s="100" t="n">
        <v>0</v>
      </c>
      <c r="AI2251" s="101" t="n">
        <v>0</v>
      </c>
      <c r="AJ2251" s="92" t="inlineStr">
        <is>
          <t>N</t>
        </is>
      </c>
      <c r="AK2251" s="96" t="n"/>
      <c r="AL2251" s="91" t="inlineStr">
        <is>
          <t>n/a</t>
        </is>
      </c>
      <c r="AM2251" s="93" t="n"/>
      <c r="AN2251" s="92" t="inlineStr">
        <is>
          <t>None</t>
        </is>
      </c>
      <c r="AO2251" s="102" t="n">
        <v>0</v>
      </c>
      <c r="AP2251" s="103" t="n">
        <v>0.68</v>
      </c>
      <c r="AQ2251" s="102" t="n">
        <v>34</v>
      </c>
      <c r="AR2251" s="91" t="inlineStr">
        <is>
          <t>N</t>
        </is>
      </c>
      <c r="AS2251" s="104" t="n"/>
      <c r="AT2251" s="92">
        <f>IF(AND(P2251="52-wk high",T2251&gt;=Settings!$B$7),"Y","N")</f>
        <v/>
      </c>
      <c r="AU2251" s="91">
        <f>IF(AND(AD2251&gt;=Settings!$B$8,M2251&gt;0),"Y","N")</f>
        <v/>
      </c>
      <c r="AV2251" s="91">
        <f>IF(OR(AH2251&gt;Settings!$B$9,AI2251&gt;Settings!$B$9),"Y","N")</f>
        <v/>
      </c>
      <c r="AW2251" s="91">
        <f>IF(AJ2251&lt;&gt;"Y","n/a",IF(AND(M2251&gt;0,AK2251&gt;Settings!$B$10),"Y","N"))</f>
        <v/>
      </c>
      <c r="AX2251" s="91">
        <f>IF(AO2251&gt;=Settings!$B$11,"Y","N")</f>
        <v/>
      </c>
      <c r="AY2251" s="99">
        <f>(AT2251="Y")+(AU2251="Y")+(AV2251="Y")+(AW2251="Y")+(AX2251="Y")</f>
        <v/>
      </c>
      <c r="AZ2251" s="94">
        <f>IF(AY2251=0,"None",_xlfn.TEXTJOIN(", ",TRUE(),IF(AT2251="Y","Breakout",""),IF(AU2251="Y","Accumulation",""),IF(AV2251="Y","Institutional buying",""),IF(AW2251="Y","Long buildup",""),IF(AX2251="Y","Momentum leader","")))</f>
        <v/>
      </c>
      <c r="BA2251" s="94">
        <f>IF(BW2251="","","Passes "&amp;AY2251&amp;" of 5 buy-side scans"&amp;IF(G2251="Y","; RED FLAG: filter out using Red flag column",""))</f>
        <v/>
      </c>
      <c r="BB2251" s="91" t="inlineStr">
        <is>
          <t>None</t>
        </is>
      </c>
      <c r="BC2251" s="92" t="inlineStr">
        <is>
          <t>Y</t>
        </is>
      </c>
      <c r="BD2251" s="94" t="inlineStr">
        <is>
          <t>PE &gt; 50; High-low range &gt;150% in 12 months</t>
        </is>
      </c>
      <c r="BE2251" s="94" t="n"/>
      <c r="BF2251" s="92">
        <f>IF(R2251*100000&gt;=Settings!$B$5,"Y","N")</f>
        <v/>
      </c>
      <c r="BG2251" s="91">
        <f>IF(F2251&gt;Settings!$B$6,"Y","N")</f>
        <v/>
      </c>
      <c r="BH2251" s="97" t="n">
        <v>-50.73</v>
      </c>
      <c r="BI2251" s="96" t="n">
        <v>-1.72</v>
      </c>
      <c r="BJ2251" s="96" t="n">
        <v>-1.89</v>
      </c>
      <c r="BK2251" s="96" t="n">
        <v>-5.86</v>
      </c>
      <c r="BL2251" s="96" t="n">
        <v>18.83</v>
      </c>
      <c r="BM2251" s="96" t="n">
        <v>-49.83</v>
      </c>
      <c r="BN2251" s="97" t="n">
        <v>-3.23</v>
      </c>
      <c r="BO2251" s="96" t="n">
        <v>-4.67</v>
      </c>
      <c r="BP2251" s="96" t="n">
        <v>-6.76</v>
      </c>
      <c r="BQ2251" s="96" t="n">
        <v>-15.17</v>
      </c>
      <c r="BR2251" s="91" t="inlineStr">
        <is>
          <t>Stacked down</t>
        </is>
      </c>
      <c r="BS2251" s="91" t="inlineStr">
        <is>
          <t>None</t>
        </is>
      </c>
      <c r="BT2251" s="96" t="n">
        <v>38.3</v>
      </c>
      <c r="BU2251" s="91" t="inlineStr">
        <is>
          <t>N</t>
        </is>
      </c>
      <c r="BV2251" s="99">
        <f>IF(OR(BF2251&lt;&gt;"Y",BG2251&lt;&gt;"Y"),"",(AND(ISNUMBER(BQ2251),BQ2251&gt;0))+(BR2251="Stacked up")+(AND(ISNUMBER(BH2251),BH2251&gt;=-Settings!$B$17))+(AND(ISNUMBER(BK2251),ISNUMBER(BM2251),BK2251&gt;0,BM2251&gt;0))+(AND(ISNUMBER(AQ2251),AQ2251&gt;=Settings!$B$18))+(AND(ISNUMBER(BT2251),BT2251&gt;=Settings!$B$19,BT2251&lt;=Settings!$B$20))+(AND(ISNUMBER(AS2251),AS2251&gt;0))+(AND(ISNUMBER(T2251),ISNUMBER(M2251),T2251&gt;=Settings!$B$21,M2251&gt;0))+(AND(ISNUMBER(AD2251),ISNUMBER(M2251),AD2251&gt;=Settings!$B$22,M2251&gt;0))+(AY2251&gt;=1))</f>
        <v/>
      </c>
      <c r="BW2251" s="91">
        <f>IF(OR(AY2251=0,BF2251&lt;&gt;"Y",BG2251&lt;&gt;"Y"),"",1+SUMPRODUCT(($A$6:$A$2604=A2251)*($AY$6:$AY$2604&gt;0)*($BF$6:$BF$2604="Y")*($BG$6:$BG$2604="Y")*(($AY$6:$AY$2604&gt;AY2251)+($AY$6:$AY$2604=AY2251)*($AD$6:$AD$2604&gt;AD2251))))</f>
        <v/>
      </c>
    </row>
    <row r="2252" ht="23.85" customHeight="1" s="55">
      <c r="A2252" s="90" t="n">
        <v>46296</v>
      </c>
      <c r="B2252" s="91" t="inlineStr">
        <is>
          <t>ANIKINDS</t>
        </is>
      </c>
      <c r="C2252" s="91" t="inlineStr">
        <is>
          <t>INE087B01017</t>
        </is>
      </c>
      <c r="D2252" s="91" t="n"/>
      <c r="E2252" s="91" t="inlineStr">
        <is>
          <t>None</t>
        </is>
      </c>
      <c r="F2252" s="93" t="n">
        <v>122</v>
      </c>
      <c r="G2252" s="92" t="inlineStr">
        <is>
          <t>N</t>
        </is>
      </c>
      <c r="H2252" s="94" t="n"/>
      <c r="I2252" s="91" t="inlineStr">
        <is>
          <t>N</t>
        </is>
      </c>
      <c r="J2252" s="92">
        <f>IF(K2252="","N","Y")</f>
        <v/>
      </c>
      <c r="K2252" s="94">
        <f>_xlfn.TEXTJOIN("; ",TRUE,IF(P2252="52-wk low","52-wk low",""),IF(AND(AD2252&gt;=Settings!$B$12,M2252&lt;0),"Distribution",""),IF(AND(AJ2252="Y",M2252&lt;0,AK2252&lt;-Settings!$B$13),"Long unwinding",""),IF(AND(AJ2252="Y",M2252&lt;0,AK2252&gt;Settings!$B$13),"Short buildup",""))</f>
        <v/>
      </c>
      <c r="L2252" s="95" t="n">
        <v>44</v>
      </c>
      <c r="M2252" s="96" t="n">
        <v>-1.01</v>
      </c>
      <c r="N2252" s="93" t="n">
        <v>1052</v>
      </c>
      <c r="O2252" s="91" t="inlineStr">
        <is>
          <t>None</t>
        </is>
      </c>
      <c r="P2252" s="91" t="inlineStr">
        <is>
          <t>None</t>
        </is>
      </c>
      <c r="Q2252" s="97" t="n">
        <v>0.02</v>
      </c>
      <c r="R2252" s="96" t="n">
        <v>0.06</v>
      </c>
      <c r="S2252" s="96" t="n">
        <v>0.36</v>
      </c>
      <c r="T2252" s="96" t="n">
        <v>0.26</v>
      </c>
      <c r="U2252" s="96" t="n">
        <v>0.32</v>
      </c>
      <c r="V2252" s="103" t="n">
        <v>0.89</v>
      </c>
      <c r="W2252" s="102" t="n">
        <v>3</v>
      </c>
      <c r="X2252" s="93" t="n"/>
      <c r="Y2252" s="91" t="inlineStr">
        <is>
          <t>None</t>
        </is>
      </c>
      <c r="Z2252" s="99" t="n">
        <v>82.5</v>
      </c>
      <c r="AA2252" s="96" t="n">
        <v>1.03</v>
      </c>
      <c r="AB2252" s="96" t="n">
        <v>1.03</v>
      </c>
      <c r="AC2252" s="96" t="n">
        <v>0.38</v>
      </c>
      <c r="AD2252" s="96" t="n"/>
      <c r="AE2252" s="96" t="n"/>
      <c r="AF2252" s="103" t="n"/>
      <c r="AG2252" s="91" t="inlineStr">
        <is>
          <t>No delivery data</t>
        </is>
      </c>
      <c r="AH2252" s="100" t="n">
        <v>0</v>
      </c>
      <c r="AI2252" s="101" t="n">
        <v>0</v>
      </c>
      <c r="AJ2252" s="92" t="inlineStr">
        <is>
          <t>N</t>
        </is>
      </c>
      <c r="AK2252" s="96" t="n"/>
      <c r="AL2252" s="91" t="inlineStr">
        <is>
          <t>n/a</t>
        </is>
      </c>
      <c r="AM2252" s="93" t="n"/>
      <c r="AN2252" s="92" t="inlineStr">
        <is>
          <t>None</t>
        </is>
      </c>
      <c r="AO2252" s="102" t="n">
        <v>0</v>
      </c>
      <c r="AP2252" s="103" t="n">
        <v>0.8</v>
      </c>
      <c r="AQ2252" s="102" t="n">
        <v>49</v>
      </c>
      <c r="AR2252" s="91" t="inlineStr">
        <is>
          <t>N</t>
        </is>
      </c>
      <c r="AS2252" s="104" t="n"/>
      <c r="AT2252" s="92">
        <f>IF(AND(P2252="52-wk high",T2252&gt;=Settings!$B$7),"Y","N")</f>
        <v/>
      </c>
      <c r="AU2252" s="91">
        <f>IF(AND(AD2252&gt;=Settings!$B$8,M2252&gt;0),"Y","N")</f>
        <v/>
      </c>
      <c r="AV2252" s="91">
        <f>IF(OR(AH2252&gt;Settings!$B$9,AI2252&gt;Settings!$B$9),"Y","N")</f>
        <v/>
      </c>
      <c r="AW2252" s="91">
        <f>IF(AJ2252&lt;&gt;"Y","n/a",IF(AND(M2252&gt;0,AK2252&gt;Settings!$B$10),"Y","N"))</f>
        <v/>
      </c>
      <c r="AX2252" s="91">
        <f>IF(AO2252&gt;=Settings!$B$11,"Y","N")</f>
        <v/>
      </c>
      <c r="AY2252" s="99">
        <f>(AT2252="Y")+(AU2252="Y")+(AV2252="Y")+(AW2252="Y")+(AX2252="Y")</f>
        <v/>
      </c>
      <c r="AZ2252" s="94">
        <f>IF(AY2252=0,"None",_xlfn.TEXTJOIN(", ",TRUE(),IF(AT2252="Y","Breakout",""),IF(AU2252="Y","Accumulation",""),IF(AV2252="Y","Institutional buying",""),IF(AW2252="Y","Long buildup",""),IF(AX2252="Y","Momentum leader","")))</f>
        <v/>
      </c>
      <c r="BA2252" s="94">
        <f>IF(BW2252="","","Passes "&amp;AY2252&amp;" of 5 buy-side scans"&amp;IF(G2252="Y","; RED FLAG: filter out using Red flag column",""))</f>
        <v/>
      </c>
      <c r="BB2252" s="91" t="inlineStr">
        <is>
          <t>None</t>
        </is>
      </c>
      <c r="BC2252" s="92" t="inlineStr">
        <is>
          <t>Y</t>
        </is>
      </c>
      <c r="BD2252" s="94" t="inlineStr">
        <is>
          <t>EPS zero; Few traders (&lt;100 unique PAN, 30 days); High-low range &gt;150% in 12 months</t>
        </is>
      </c>
      <c r="BE2252" s="94" t="n"/>
      <c r="BF2252" s="92">
        <f>IF(R2252*100000&gt;=Settings!$B$5,"Y","N")</f>
        <v/>
      </c>
      <c r="BG2252" s="91">
        <f>IF(F2252&gt;Settings!$B$6,"Y","N")</f>
        <v/>
      </c>
      <c r="BH2252" s="97" t="n">
        <v>-47.24</v>
      </c>
      <c r="BI2252" s="96" t="n">
        <v>2.33</v>
      </c>
      <c r="BJ2252" s="96" t="n">
        <v>-4.12</v>
      </c>
      <c r="BK2252" s="96" t="n">
        <v>-3.7</v>
      </c>
      <c r="BL2252" s="96" t="n">
        <v>24.47</v>
      </c>
      <c r="BM2252" s="96" t="n">
        <v>-31.39</v>
      </c>
      <c r="BN2252" s="97" t="n">
        <v>0.09</v>
      </c>
      <c r="BO2252" s="96" t="n">
        <v>0.04</v>
      </c>
      <c r="BP2252" s="96" t="n">
        <v>-0.96</v>
      </c>
      <c r="BQ2252" s="96" t="n">
        <v>-7.05</v>
      </c>
      <c r="BR2252" s="91" t="inlineStr">
        <is>
          <t>Mixed</t>
        </is>
      </c>
      <c r="BS2252" s="91" t="inlineStr">
        <is>
          <t>None</t>
        </is>
      </c>
      <c r="BT2252" s="96" t="n">
        <v>50.5</v>
      </c>
      <c r="BU2252" s="91" t="inlineStr">
        <is>
          <t>N</t>
        </is>
      </c>
      <c r="BV2252" s="99">
        <f>IF(OR(BF2252&lt;&gt;"Y",BG2252&lt;&gt;"Y"),"",(AND(ISNUMBER(BQ2252),BQ2252&gt;0))+(BR2252="Stacked up")+(AND(ISNUMBER(BH2252),BH2252&gt;=-Settings!$B$17))+(AND(ISNUMBER(BK2252),ISNUMBER(BM2252),BK2252&gt;0,BM2252&gt;0))+(AND(ISNUMBER(AQ2252),AQ2252&gt;=Settings!$B$18))+(AND(ISNUMBER(BT2252),BT2252&gt;=Settings!$B$19,BT2252&lt;=Settings!$B$20))+(AND(ISNUMBER(AS2252),AS2252&gt;0))+(AND(ISNUMBER(T2252),ISNUMBER(M2252),T2252&gt;=Settings!$B$21,M2252&gt;0))+(AND(ISNUMBER(AD2252),ISNUMBER(M2252),AD2252&gt;=Settings!$B$22,M2252&gt;0))+(AY2252&gt;=1))</f>
        <v/>
      </c>
      <c r="BW2252" s="91">
        <f>IF(OR(AY2252=0,BF2252&lt;&gt;"Y",BG2252&lt;&gt;"Y"),"",1+SUMPRODUCT(($A$6:$A$2604=A2252)*($AY$6:$AY$2604&gt;0)*($BF$6:$BF$2604="Y")*($BG$6:$BG$2604="Y")*(($AY$6:$AY$2604&gt;AY2252)+($AY$6:$AY$2604=AY2252)*($AD$6:$AD$2604&gt;AD2252))))</f>
        <v/>
      </c>
    </row>
    <row r="2253" ht="23.85" customHeight="1" s="55">
      <c r="A2253" s="90" t="n">
        <v>46296</v>
      </c>
      <c r="B2253" s="91" t="inlineStr">
        <is>
          <t>BSL</t>
        </is>
      </c>
      <c r="C2253" s="91" t="inlineStr">
        <is>
          <t>INE594B01012</t>
        </is>
      </c>
      <c r="D2253" s="91" t="n"/>
      <c r="E2253" s="91" t="inlineStr">
        <is>
          <t>None</t>
        </is>
      </c>
      <c r="F2253" s="93" t="n">
        <v>122</v>
      </c>
      <c r="G2253" s="92" t="inlineStr">
        <is>
          <t>N</t>
        </is>
      </c>
      <c r="H2253" s="94" t="n"/>
      <c r="I2253" s="91" t="inlineStr">
        <is>
          <t>N</t>
        </is>
      </c>
      <c r="J2253" s="92">
        <f>IF(K2253="","N","Y")</f>
        <v/>
      </c>
      <c r="K2253" s="94">
        <f>_xlfn.TEXTJOIN("; ",TRUE,IF(P2253="52-wk low","52-wk low",""),IF(AND(AD2253&gt;=Settings!$B$12,M2253&lt;0),"Distribution",""),IF(AND(AJ2253="Y",M2253&lt;0,AK2253&lt;-Settings!$B$13),"Long unwinding",""),IF(AND(AJ2253="Y",M2253&lt;0,AK2253&gt;Settings!$B$13),"Short buildup",""))</f>
        <v/>
      </c>
      <c r="L2253" s="95" t="n">
        <v>118.2</v>
      </c>
      <c r="M2253" s="96" t="n">
        <v>-0.07000000000000001</v>
      </c>
      <c r="N2253" s="93" t="n">
        <v>633</v>
      </c>
      <c r="O2253" s="91" t="inlineStr">
        <is>
          <t>None</t>
        </is>
      </c>
      <c r="P2253" s="91" t="inlineStr">
        <is>
          <t>None</t>
        </is>
      </c>
      <c r="Q2253" s="97" t="n">
        <v>0.03</v>
      </c>
      <c r="R2253" s="96" t="n">
        <v>0.06</v>
      </c>
      <c r="S2253" s="96" t="n">
        <v>0.51</v>
      </c>
      <c r="T2253" s="96" t="n">
        <v>0.77</v>
      </c>
      <c r="U2253" s="96" t="n">
        <v>0.39</v>
      </c>
      <c r="V2253" s="103" t="n">
        <v>0.77</v>
      </c>
      <c r="W2253" s="102" t="n">
        <v>3</v>
      </c>
      <c r="X2253" s="93" t="n"/>
      <c r="Y2253" s="91" t="inlineStr">
        <is>
          <t>None</t>
        </is>
      </c>
      <c r="Z2253" s="99" t="n">
        <v>72.7</v>
      </c>
      <c r="AA2253" s="96" t="n">
        <v>0.91</v>
      </c>
      <c r="AB2253" s="96" t="n">
        <v>0.96</v>
      </c>
      <c r="AC2253" s="96" t="n">
        <v>0.7</v>
      </c>
      <c r="AD2253" s="96" t="n">
        <v>0.92</v>
      </c>
      <c r="AE2253" s="96" t="n">
        <v>0.73</v>
      </c>
      <c r="AF2253" s="103" t="n">
        <v>1.38</v>
      </c>
      <c r="AG2253" s="91" t="inlineStr">
        <is>
          <t>Normal</t>
        </is>
      </c>
      <c r="AH2253" s="100" t="n">
        <v>0</v>
      </c>
      <c r="AI2253" s="101" t="n">
        <v>0</v>
      </c>
      <c r="AJ2253" s="92" t="inlineStr">
        <is>
          <t>N</t>
        </is>
      </c>
      <c r="AK2253" s="96" t="n"/>
      <c r="AL2253" s="91" t="inlineStr">
        <is>
          <t>n/a</t>
        </is>
      </c>
      <c r="AM2253" s="93" t="n"/>
      <c r="AN2253" s="92" t="inlineStr">
        <is>
          <t>None</t>
        </is>
      </c>
      <c r="AO2253" s="102" t="n">
        <v>0</v>
      </c>
      <c r="AP2253" s="103" t="n">
        <v>0.67</v>
      </c>
      <c r="AQ2253" s="102" t="n">
        <v>33</v>
      </c>
      <c r="AR2253" s="91" t="inlineStr">
        <is>
          <t>N</t>
        </is>
      </c>
      <c r="AS2253" s="104" t="n"/>
      <c r="AT2253" s="92">
        <f>IF(AND(P2253="52-wk high",T2253&gt;=Settings!$B$7),"Y","N")</f>
        <v/>
      </c>
      <c r="AU2253" s="91">
        <f>IF(AND(AD2253&gt;=Settings!$B$8,M2253&gt;0),"Y","N")</f>
        <v/>
      </c>
      <c r="AV2253" s="91">
        <f>IF(OR(AH2253&gt;Settings!$B$9,AI2253&gt;Settings!$B$9),"Y","N")</f>
        <v/>
      </c>
      <c r="AW2253" s="91">
        <f>IF(AJ2253&lt;&gt;"Y","n/a",IF(AND(M2253&gt;0,AK2253&gt;Settings!$B$10),"Y","N"))</f>
        <v/>
      </c>
      <c r="AX2253" s="91">
        <f>IF(AO2253&gt;=Settings!$B$11,"Y","N")</f>
        <v/>
      </c>
      <c r="AY2253" s="99">
        <f>(AT2253="Y")+(AU2253="Y")+(AV2253="Y")+(AW2253="Y")+(AX2253="Y")</f>
        <v/>
      </c>
      <c r="AZ2253" s="94">
        <f>IF(AY2253=0,"None",_xlfn.TEXTJOIN(", ",TRUE(),IF(AT2253="Y","Breakout",""),IF(AU2253="Y","Accumulation",""),IF(AV2253="Y","Institutional buying",""),IF(AW2253="Y","Long buildup",""),IF(AX2253="Y","Momentum leader","")))</f>
        <v/>
      </c>
      <c r="BA2253" s="94">
        <f>IF(BW2253="","","Passes "&amp;AY2253&amp;" of 5 buy-side scans"&amp;IF(G2253="Y","; RED FLAG: filter out using Red flag column",""))</f>
        <v/>
      </c>
      <c r="BB2253" s="91" t="inlineStr">
        <is>
          <t>None</t>
        </is>
      </c>
      <c r="BC2253" s="92" t="inlineStr">
        <is>
          <t>Y</t>
        </is>
      </c>
      <c r="BD2253" s="94" t="inlineStr">
        <is>
          <t>Few traders (&lt;100 unique PAN, 30 days)</t>
        </is>
      </c>
      <c r="BE2253" s="94" t="n"/>
      <c r="BF2253" s="92">
        <f>IF(R2253*100000&gt;=Settings!$B$5,"Y","N")</f>
        <v/>
      </c>
      <c r="BG2253" s="91">
        <f>IF(F2253&gt;Settings!$B$6,"Y","N")</f>
        <v/>
      </c>
      <c r="BH2253" s="97" t="n">
        <v>-42.34</v>
      </c>
      <c r="BI2253" s="96" t="n">
        <v>-2.23</v>
      </c>
      <c r="BJ2253" s="96" t="n">
        <v>-4.1</v>
      </c>
      <c r="BK2253" s="96" t="n">
        <v>-10.83</v>
      </c>
      <c r="BL2253" s="96" t="n">
        <v>2.85</v>
      </c>
      <c r="BM2253" s="96" t="n">
        <v>-26.27</v>
      </c>
      <c r="BN2253" s="97" t="n">
        <v>-2.14</v>
      </c>
      <c r="BO2253" s="96" t="n">
        <v>-3.46</v>
      </c>
      <c r="BP2253" s="96" t="n">
        <v>-5.39</v>
      </c>
      <c r="BQ2253" s="96" t="n">
        <v>-10.3</v>
      </c>
      <c r="BR2253" s="91" t="inlineStr">
        <is>
          <t>Stacked down</t>
        </is>
      </c>
      <c r="BS2253" s="91" t="inlineStr">
        <is>
          <t>None</t>
        </is>
      </c>
      <c r="BT2253" s="96" t="n">
        <v>37.8</v>
      </c>
      <c r="BU2253" s="91" t="inlineStr">
        <is>
          <t>N</t>
        </is>
      </c>
      <c r="BV2253" s="99">
        <f>IF(OR(BF2253&lt;&gt;"Y",BG2253&lt;&gt;"Y"),"",(AND(ISNUMBER(BQ2253),BQ2253&gt;0))+(BR2253="Stacked up")+(AND(ISNUMBER(BH2253),BH2253&gt;=-Settings!$B$17))+(AND(ISNUMBER(BK2253),ISNUMBER(BM2253),BK2253&gt;0,BM2253&gt;0))+(AND(ISNUMBER(AQ2253),AQ2253&gt;=Settings!$B$18))+(AND(ISNUMBER(BT2253),BT2253&gt;=Settings!$B$19,BT2253&lt;=Settings!$B$20))+(AND(ISNUMBER(AS2253),AS2253&gt;0))+(AND(ISNUMBER(T2253),ISNUMBER(M2253),T2253&gt;=Settings!$B$21,M2253&gt;0))+(AND(ISNUMBER(AD2253),ISNUMBER(M2253),AD2253&gt;=Settings!$B$22,M2253&gt;0))+(AY2253&gt;=1))</f>
        <v/>
      </c>
      <c r="BW2253" s="91">
        <f>IF(OR(AY2253=0,BF2253&lt;&gt;"Y",BG2253&lt;&gt;"Y"),"",1+SUMPRODUCT(($A$6:$A$2604=A2253)*($AY$6:$AY$2604&gt;0)*($BF$6:$BF$2604="Y")*($BG$6:$BG$2604="Y")*(($AY$6:$AY$2604&gt;AY2253)+($AY$6:$AY$2604=AY2253)*($AD$6:$AD$2604&gt;AD2253))))</f>
        <v/>
      </c>
    </row>
    <row r="2254" ht="23.85" customHeight="1" s="55">
      <c r="A2254" s="90" t="n">
        <v>46296</v>
      </c>
      <c r="B2254" s="91" t="inlineStr">
        <is>
          <t>HECPROJECT</t>
        </is>
      </c>
      <c r="C2254" s="91" t="inlineStr">
        <is>
          <t>INE558R01013</t>
        </is>
      </c>
      <c r="D2254" s="91" t="n"/>
      <c r="E2254" s="91" t="inlineStr">
        <is>
          <t>None</t>
        </is>
      </c>
      <c r="F2254" s="93" t="n">
        <v>121</v>
      </c>
      <c r="G2254" s="92" t="inlineStr">
        <is>
          <t>N</t>
        </is>
      </c>
      <c r="H2254" s="94" t="n"/>
      <c r="I2254" s="91" t="inlineStr">
        <is>
          <t>N</t>
        </is>
      </c>
      <c r="J2254" s="92">
        <f>IF(K2254="","N","Y")</f>
        <v/>
      </c>
      <c r="K2254" s="94">
        <f>_xlfn.TEXTJOIN("; ",TRUE,IF(P2254="52-wk low","52-wk low",""),IF(AND(AD2254&gt;=Settings!$B$12,M2254&lt;0),"Distribution",""),IF(AND(AJ2254="Y",M2254&lt;0,AK2254&lt;-Settings!$B$13),"Long unwinding",""),IF(AND(AJ2254="Y",M2254&lt;0,AK2254&gt;Settings!$B$13),"Short buildup",""))</f>
        <v/>
      </c>
      <c r="L2254" s="95" t="n">
        <v>111.86</v>
      </c>
      <c r="M2254" s="96" t="n">
        <v>-1.01</v>
      </c>
      <c r="N2254" s="93" t="n">
        <v>1052</v>
      </c>
      <c r="O2254" s="91" t="inlineStr">
        <is>
          <t>None</t>
        </is>
      </c>
      <c r="P2254" s="91" t="inlineStr">
        <is>
          <t>None</t>
        </is>
      </c>
      <c r="Q2254" s="97" t="n">
        <v>0.05</v>
      </c>
      <c r="R2254" s="96" t="n">
        <v>0.14</v>
      </c>
      <c r="S2254" s="96" t="n">
        <v>0.35</v>
      </c>
      <c r="T2254" s="96" t="n">
        <v>0.22</v>
      </c>
      <c r="U2254" s="96" t="n">
        <v>0.21</v>
      </c>
      <c r="V2254" s="103" t="n">
        <v>0.61</v>
      </c>
      <c r="W2254" s="102" t="n">
        <v>1</v>
      </c>
      <c r="X2254" s="93" t="n"/>
      <c r="Y2254" s="91" t="inlineStr">
        <is>
          <t>None</t>
        </is>
      </c>
      <c r="Z2254" s="99" t="n">
        <v>77.54000000000001</v>
      </c>
      <c r="AA2254" s="96" t="n">
        <v>1.04</v>
      </c>
      <c r="AB2254" s="96" t="n">
        <v>1.16</v>
      </c>
      <c r="AC2254" s="96" t="n">
        <v>0.36</v>
      </c>
      <c r="AD2254" s="96" t="n">
        <v>0.31</v>
      </c>
      <c r="AE2254" s="96" t="n">
        <v>0.32</v>
      </c>
      <c r="AF2254" s="103" t="n">
        <v>1.49</v>
      </c>
      <c r="AG2254" s="91" t="inlineStr">
        <is>
          <t>Normal</t>
        </is>
      </c>
      <c r="AH2254" s="100" t="n">
        <v>0</v>
      </c>
      <c r="AI2254" s="101" t="n">
        <v>0</v>
      </c>
      <c r="AJ2254" s="92" t="inlineStr">
        <is>
          <t>N</t>
        </is>
      </c>
      <c r="AK2254" s="96" t="n"/>
      <c r="AL2254" s="91" t="inlineStr">
        <is>
          <t>n/a</t>
        </is>
      </c>
      <c r="AM2254" s="93" t="n"/>
      <c r="AN2254" s="92" t="inlineStr">
        <is>
          <t>None</t>
        </is>
      </c>
      <c r="AO2254" s="102" t="n">
        <v>0</v>
      </c>
      <c r="AP2254" s="103" t="n">
        <v>0.77</v>
      </c>
      <c r="AQ2254" s="102" t="n">
        <v>46</v>
      </c>
      <c r="AR2254" s="91" t="inlineStr">
        <is>
          <t>N</t>
        </is>
      </c>
      <c r="AS2254" s="104" t="n"/>
      <c r="AT2254" s="92">
        <f>IF(AND(P2254="52-wk high",T2254&gt;=Settings!$B$7),"Y","N")</f>
        <v/>
      </c>
      <c r="AU2254" s="91">
        <f>IF(AND(AD2254&gt;=Settings!$B$8,M2254&gt;0),"Y","N")</f>
        <v/>
      </c>
      <c r="AV2254" s="91">
        <f>IF(OR(AH2254&gt;Settings!$B$9,AI2254&gt;Settings!$B$9),"Y","N")</f>
        <v/>
      </c>
      <c r="AW2254" s="91">
        <f>IF(AJ2254&lt;&gt;"Y","n/a",IF(AND(M2254&gt;0,AK2254&gt;Settings!$B$10),"Y","N"))</f>
        <v/>
      </c>
      <c r="AX2254" s="91">
        <f>IF(AO2254&gt;=Settings!$B$11,"Y","N")</f>
        <v/>
      </c>
      <c r="AY2254" s="99">
        <f>(AT2254="Y")+(AU2254="Y")+(AV2254="Y")+(AW2254="Y")+(AX2254="Y")</f>
        <v/>
      </c>
      <c r="AZ2254" s="94">
        <f>IF(AY2254=0,"None",_xlfn.TEXTJOIN(", ",TRUE(),IF(AT2254="Y","Breakout",""),IF(AU2254="Y","Accumulation",""),IF(AV2254="Y","Institutional buying",""),IF(AW2254="Y","Long buildup",""),IF(AX2254="Y","Momentum leader","")))</f>
        <v/>
      </c>
      <c r="BA2254" s="94">
        <f>IF(BW2254="","","Passes "&amp;AY2254&amp;" of 5 buy-side scans"&amp;IF(G2254="Y","; RED FLAG: filter out using Red flag column",""))</f>
        <v/>
      </c>
      <c r="BB2254" s="91" t="inlineStr">
        <is>
          <t>None</t>
        </is>
      </c>
      <c r="BC2254" s="92" t="inlineStr">
        <is>
          <t>Y</t>
        </is>
      </c>
      <c r="BD2254" s="94" t="inlineStr">
        <is>
          <t>Few traders (&lt;100 unique PAN, 30 days)</t>
        </is>
      </c>
      <c r="BE2254" s="94" t="n"/>
      <c r="BF2254" s="92">
        <f>IF(R2254*100000&gt;=Settings!$B$5,"Y","N")</f>
        <v/>
      </c>
      <c r="BG2254" s="91">
        <f>IF(F2254&gt;Settings!$B$6,"Y","N")</f>
        <v/>
      </c>
      <c r="BH2254" s="97" t="n">
        <v>-30.31</v>
      </c>
      <c r="BI2254" s="96" t="n">
        <v>-3.29</v>
      </c>
      <c r="BJ2254" s="96" t="n">
        <v>-3.88</v>
      </c>
      <c r="BK2254" s="96" t="n">
        <v>-13.1</v>
      </c>
      <c r="BL2254" s="96" t="n">
        <v>12.58</v>
      </c>
      <c r="BM2254" s="96" t="n">
        <v>-24.7</v>
      </c>
      <c r="BN2254" s="97" t="n">
        <v>-4.05</v>
      </c>
      <c r="BO2254" s="96" t="n">
        <v>-7.32</v>
      </c>
      <c r="BP2254" s="96" t="n">
        <v>-9.130000000000001</v>
      </c>
      <c r="BQ2254" s="96" t="n">
        <v>-10.79</v>
      </c>
      <c r="BR2254" s="91" t="inlineStr">
        <is>
          <t>Stacked down</t>
        </is>
      </c>
      <c r="BS2254" s="91" t="inlineStr">
        <is>
          <t>None</t>
        </is>
      </c>
      <c r="BT2254" s="96" t="n">
        <v>35</v>
      </c>
      <c r="BU2254" s="91" t="inlineStr">
        <is>
          <t>N</t>
        </is>
      </c>
      <c r="BV2254" s="99">
        <f>IF(OR(BF2254&lt;&gt;"Y",BG2254&lt;&gt;"Y"),"",(AND(ISNUMBER(BQ2254),BQ2254&gt;0))+(BR2254="Stacked up")+(AND(ISNUMBER(BH2254),BH2254&gt;=-Settings!$B$17))+(AND(ISNUMBER(BK2254),ISNUMBER(BM2254),BK2254&gt;0,BM2254&gt;0))+(AND(ISNUMBER(AQ2254),AQ2254&gt;=Settings!$B$18))+(AND(ISNUMBER(BT2254),BT2254&gt;=Settings!$B$19,BT2254&lt;=Settings!$B$20))+(AND(ISNUMBER(AS2254),AS2254&gt;0))+(AND(ISNUMBER(T2254),ISNUMBER(M2254),T2254&gt;=Settings!$B$21,M2254&gt;0))+(AND(ISNUMBER(AD2254),ISNUMBER(M2254),AD2254&gt;=Settings!$B$22,M2254&gt;0))+(AY2254&gt;=1))</f>
        <v/>
      </c>
      <c r="BW2254" s="91">
        <f>IF(OR(AY2254=0,BF2254&lt;&gt;"Y",BG2254&lt;&gt;"Y"),"",1+SUMPRODUCT(($A$6:$A$2604=A2254)*($AY$6:$AY$2604&gt;0)*($BF$6:$BF$2604="Y")*($BG$6:$BG$2604="Y")*(($AY$6:$AY$2604&gt;AY2254)+($AY$6:$AY$2604=AY2254)*($AD$6:$AD$2604&gt;AD2254))))</f>
        <v/>
      </c>
    </row>
    <row r="2255" ht="23.85" customHeight="1" s="55">
      <c r="A2255" s="90" t="n">
        <v>46296</v>
      </c>
      <c r="B2255" s="91" t="inlineStr">
        <is>
          <t>STEELCITY</t>
        </is>
      </c>
      <c r="C2255" s="91" t="inlineStr">
        <is>
          <t>INE395H01011</t>
        </is>
      </c>
      <c r="D2255" s="91" t="n"/>
      <c r="E2255" s="91" t="inlineStr">
        <is>
          <t>None</t>
        </is>
      </c>
      <c r="F2255" s="93" t="n">
        <v>121</v>
      </c>
      <c r="G2255" s="92" t="inlineStr">
        <is>
          <t>N</t>
        </is>
      </c>
      <c r="H2255" s="94" t="n"/>
      <c r="I2255" s="91" t="inlineStr">
        <is>
          <t>N</t>
        </is>
      </c>
      <c r="J2255" s="92">
        <f>IF(K2255="","N","Y")</f>
        <v/>
      </c>
      <c r="K2255" s="94">
        <f>_xlfn.TEXTJOIN("; ",TRUE,IF(P2255="52-wk low","52-wk low",""),IF(AND(AD2255&gt;=Settings!$B$12,M2255&lt;0),"Distribution",""),IF(AND(AJ2255="Y",M2255&lt;0,AK2255&lt;-Settings!$B$13),"Long unwinding",""),IF(AND(AJ2255="Y",M2255&lt;0,AK2255&gt;Settings!$B$13),"Short buildup",""))</f>
        <v/>
      </c>
      <c r="L2255" s="95" t="n">
        <v>80.11</v>
      </c>
      <c r="M2255" s="96" t="n">
        <v>-1.52</v>
      </c>
      <c r="N2255" s="93" t="n">
        <v>1342</v>
      </c>
      <c r="O2255" s="91" t="inlineStr">
        <is>
          <t>None</t>
        </is>
      </c>
      <c r="P2255" s="91" t="inlineStr">
        <is>
          <t>None</t>
        </is>
      </c>
      <c r="Q2255" s="97" t="n">
        <v>0.07000000000000001</v>
      </c>
      <c r="R2255" s="96" t="n">
        <v>0.18</v>
      </c>
      <c r="S2255" s="96" t="n">
        <v>0.37</v>
      </c>
      <c r="T2255" s="96" t="n">
        <v>0.24</v>
      </c>
      <c r="U2255" s="96" t="n">
        <v>0.41</v>
      </c>
      <c r="V2255" s="103" t="n">
        <v>1.11</v>
      </c>
      <c r="W2255" s="102" t="n">
        <v>3</v>
      </c>
      <c r="X2255" s="93" t="n"/>
      <c r="Y2255" s="91" t="inlineStr">
        <is>
          <t>None</t>
        </is>
      </c>
      <c r="Z2255" s="99" t="n">
        <v>64.72</v>
      </c>
      <c r="AA2255" s="96" t="n">
        <v>0.88</v>
      </c>
      <c r="AB2255" s="96" t="n">
        <v>0.95</v>
      </c>
      <c r="AC2255" s="96" t="n">
        <v>0.4</v>
      </c>
      <c r="AD2255" s="96" t="n">
        <v>0.36</v>
      </c>
      <c r="AE2255" s="96" t="n">
        <v>0.55</v>
      </c>
      <c r="AF2255" s="103" t="n">
        <v>1.25</v>
      </c>
      <c r="AG2255" s="91" t="inlineStr">
        <is>
          <t>Normal</t>
        </is>
      </c>
      <c r="AH2255" s="100" t="n">
        <v>0</v>
      </c>
      <c r="AI2255" s="101" t="n">
        <v>0</v>
      </c>
      <c r="AJ2255" s="92" t="inlineStr">
        <is>
          <t>N</t>
        </is>
      </c>
      <c r="AK2255" s="96" t="n"/>
      <c r="AL2255" s="91" t="inlineStr">
        <is>
          <t>n/a</t>
        </is>
      </c>
      <c r="AM2255" s="93" t="n"/>
      <c r="AN2255" s="92" t="inlineStr">
        <is>
          <t>None</t>
        </is>
      </c>
      <c r="AO2255" s="102" t="n">
        <v>0</v>
      </c>
      <c r="AP2255" s="103" t="n">
        <v>0.71</v>
      </c>
      <c r="AQ2255" s="102" t="n">
        <v>39</v>
      </c>
      <c r="AR2255" s="91" t="inlineStr">
        <is>
          <t>N</t>
        </is>
      </c>
      <c r="AS2255" s="104" t="n"/>
      <c r="AT2255" s="92">
        <f>IF(AND(P2255="52-wk high",T2255&gt;=Settings!$B$7),"Y","N")</f>
        <v/>
      </c>
      <c r="AU2255" s="91">
        <f>IF(AND(AD2255&gt;=Settings!$B$8,M2255&gt;0),"Y","N")</f>
        <v/>
      </c>
      <c r="AV2255" s="91">
        <f>IF(OR(AH2255&gt;Settings!$B$9,AI2255&gt;Settings!$B$9),"Y","N")</f>
        <v/>
      </c>
      <c r="AW2255" s="91">
        <f>IF(AJ2255&lt;&gt;"Y","n/a",IF(AND(M2255&gt;0,AK2255&gt;Settings!$B$10),"Y","N"))</f>
        <v/>
      </c>
      <c r="AX2255" s="91">
        <f>IF(AO2255&gt;=Settings!$B$11,"Y","N")</f>
        <v/>
      </c>
      <c r="AY2255" s="99">
        <f>(AT2255="Y")+(AU2255="Y")+(AV2255="Y")+(AW2255="Y")+(AX2255="Y")</f>
        <v/>
      </c>
      <c r="AZ2255" s="94">
        <f>IF(AY2255=0,"None",_xlfn.TEXTJOIN(", ",TRUE(),IF(AT2255="Y","Breakout",""),IF(AU2255="Y","Accumulation",""),IF(AV2255="Y","Institutional buying",""),IF(AW2255="Y","Long buildup",""),IF(AX2255="Y","Momentum leader","")))</f>
        <v/>
      </c>
      <c r="BA2255" s="94">
        <f>IF(BW2255="","","Passes "&amp;AY2255&amp;" of 5 buy-side scans"&amp;IF(G2255="Y","; RED FLAG: filter out using Red flag column",""))</f>
        <v/>
      </c>
      <c r="BB2255" s="91" t="inlineStr">
        <is>
          <t>None</t>
        </is>
      </c>
      <c r="BC2255" s="92" t="inlineStr">
        <is>
          <t>N</t>
        </is>
      </c>
      <c r="BD2255" s="94" t="n"/>
      <c r="BE2255" s="94" t="n"/>
      <c r="BF2255" s="92">
        <f>IF(R2255*100000&gt;=Settings!$B$5,"Y","N")</f>
        <v/>
      </c>
      <c r="BG2255" s="91">
        <f>IF(F2255&gt;Settings!$B$6,"Y","N")</f>
        <v/>
      </c>
      <c r="BH2255" s="97" t="n">
        <v>-22.82</v>
      </c>
      <c r="BI2255" s="96" t="n">
        <v>-3.7</v>
      </c>
      <c r="BJ2255" s="96" t="n">
        <v>-3.62</v>
      </c>
      <c r="BK2255" s="96" t="n">
        <v>4.51</v>
      </c>
      <c r="BL2255" s="96" t="n">
        <v>7.1</v>
      </c>
      <c r="BM2255" s="96" t="n">
        <v>-21.35</v>
      </c>
      <c r="BN2255" s="97" t="n">
        <v>-4.09</v>
      </c>
      <c r="BO2255" s="96" t="n">
        <v>-3.28</v>
      </c>
      <c r="BP2255" s="96" t="n">
        <v>-2.64</v>
      </c>
      <c r="BQ2255" s="96" t="n">
        <v>-5.18</v>
      </c>
      <c r="BR2255" s="91" t="inlineStr">
        <is>
          <t>Mixed</t>
        </is>
      </c>
      <c r="BS2255" s="91" t="inlineStr">
        <is>
          <t>None</t>
        </is>
      </c>
      <c r="BT2255" s="96" t="n">
        <v>34</v>
      </c>
      <c r="BU2255" s="91" t="inlineStr">
        <is>
          <t>N</t>
        </is>
      </c>
      <c r="BV2255" s="99">
        <f>IF(OR(BF2255&lt;&gt;"Y",BG2255&lt;&gt;"Y"),"",(AND(ISNUMBER(BQ2255),BQ2255&gt;0))+(BR2255="Stacked up")+(AND(ISNUMBER(BH2255),BH2255&gt;=-Settings!$B$17))+(AND(ISNUMBER(BK2255),ISNUMBER(BM2255),BK2255&gt;0,BM2255&gt;0))+(AND(ISNUMBER(AQ2255),AQ2255&gt;=Settings!$B$18))+(AND(ISNUMBER(BT2255),BT2255&gt;=Settings!$B$19,BT2255&lt;=Settings!$B$20))+(AND(ISNUMBER(AS2255),AS2255&gt;0))+(AND(ISNUMBER(T2255),ISNUMBER(M2255),T2255&gt;=Settings!$B$21,M2255&gt;0))+(AND(ISNUMBER(AD2255),ISNUMBER(M2255),AD2255&gt;=Settings!$B$22,M2255&gt;0))+(AY2255&gt;=1))</f>
        <v/>
      </c>
      <c r="BW2255" s="91">
        <f>IF(OR(AY2255=0,BF2255&lt;&gt;"Y",BG2255&lt;&gt;"Y"),"",1+SUMPRODUCT(($A$6:$A$2604=A2255)*($AY$6:$AY$2604&gt;0)*($BF$6:$BF$2604="Y")*($BG$6:$BG$2604="Y")*(($AY$6:$AY$2604&gt;AY2255)+($AY$6:$AY$2604=AY2255)*($AD$6:$AD$2604&gt;AD2255))))</f>
        <v/>
      </c>
    </row>
    <row r="2256" ht="23.85" customHeight="1" s="55">
      <c r="A2256" s="90" t="n">
        <v>46296</v>
      </c>
      <c r="B2256" s="91" t="inlineStr">
        <is>
          <t>TICL</t>
        </is>
      </c>
      <c r="C2256" s="91" t="inlineStr">
        <is>
          <t>INE388G01026</t>
        </is>
      </c>
      <c r="D2256" s="91" t="n"/>
      <c r="E2256" s="91" t="inlineStr">
        <is>
          <t>None</t>
        </is>
      </c>
      <c r="F2256" s="93" t="n">
        <v>121</v>
      </c>
      <c r="G2256" s="92" t="inlineStr">
        <is>
          <t>Y</t>
        </is>
      </c>
      <c r="H2256" s="94" t="inlineStr">
        <is>
          <t>Long-term ASM Stage 4; T2T (BE series)</t>
        </is>
      </c>
      <c r="I2256" s="91" t="inlineStr">
        <is>
          <t>Y</t>
        </is>
      </c>
      <c r="J2256" s="92">
        <f>IF(K2256="","N","Y")</f>
        <v/>
      </c>
      <c r="K2256" s="94">
        <f>_xlfn.TEXTJOIN("; ",TRUE,IF(P2256="52-wk low","52-wk low",""),IF(AND(AD2256&gt;=Settings!$B$12,M2256&lt;0),"Distribution",""),IF(AND(AJ2256="Y",M2256&lt;0,AK2256&lt;-Settings!$B$13),"Long unwinding",""),IF(AND(AJ2256="Y",M2256&lt;0,AK2256&gt;Settings!$B$13),"Short buildup",""))</f>
        <v/>
      </c>
      <c r="L2256" s="95" t="n">
        <v>7.79</v>
      </c>
      <c r="M2256" s="96" t="n">
        <v>4.99</v>
      </c>
      <c r="N2256" s="93" t="n">
        <v>45</v>
      </c>
      <c r="O2256" s="91" t="inlineStr">
        <is>
          <t>None</t>
        </is>
      </c>
      <c r="P2256" s="91" t="inlineStr">
        <is>
          <t>None</t>
        </is>
      </c>
      <c r="Q2256" s="97" t="n">
        <v>1.03</v>
      </c>
      <c r="R2256" s="96" t="n">
        <v>8.390000000000001</v>
      </c>
      <c r="S2256" s="96" t="n">
        <v>0.12</v>
      </c>
      <c r="T2256" s="96" t="n">
        <v>0.27</v>
      </c>
      <c r="U2256" s="96" t="n">
        <v>0.11</v>
      </c>
      <c r="V2256" s="103" t="n">
        <v>0.9399999999999999</v>
      </c>
      <c r="W2256" s="102" t="n">
        <v>2</v>
      </c>
      <c r="X2256" s="93" t="n"/>
      <c r="Y2256" s="91" t="inlineStr">
        <is>
          <t>None</t>
        </is>
      </c>
      <c r="Z2256" s="99" t="n"/>
      <c r="AA2256" s="96" t="n"/>
      <c r="AB2256" s="96" t="n"/>
      <c r="AC2256" s="96" t="n"/>
      <c r="AD2256" s="96" t="n"/>
      <c r="AE2256" s="96" t="n"/>
      <c r="AF2256" s="103" t="n"/>
      <c r="AG2256" s="91" t="inlineStr">
        <is>
          <t>No delivery data</t>
        </is>
      </c>
      <c r="AH2256" s="100" t="n">
        <v>0</v>
      </c>
      <c r="AI2256" s="101" t="n">
        <v>0</v>
      </c>
      <c r="AJ2256" s="92" t="inlineStr">
        <is>
          <t>N</t>
        </is>
      </c>
      <c r="AK2256" s="96" t="n"/>
      <c r="AL2256" s="91" t="inlineStr">
        <is>
          <t>n/a</t>
        </is>
      </c>
      <c r="AM2256" s="93" t="n"/>
      <c r="AN2256" s="92" t="inlineStr">
        <is>
          <t>None</t>
        </is>
      </c>
      <c r="AO2256" s="102" t="n">
        <v>0</v>
      </c>
      <c r="AP2256" s="103" t="n">
        <v>0.41</v>
      </c>
      <c r="AQ2256" s="102" t="n">
        <v>1</v>
      </c>
      <c r="AR2256" s="91" t="inlineStr">
        <is>
          <t>N</t>
        </is>
      </c>
      <c r="AS2256" s="104" t="n"/>
      <c r="AT2256" s="92">
        <f>IF(AND(P2256="52-wk high",T2256&gt;=Settings!$B$7),"Y","N")</f>
        <v/>
      </c>
      <c r="AU2256" s="91">
        <f>IF(AND(AD2256&gt;=Settings!$B$8,M2256&gt;0),"Y","N")</f>
        <v/>
      </c>
      <c r="AV2256" s="91">
        <f>IF(OR(AH2256&gt;Settings!$B$9,AI2256&gt;Settings!$B$9),"Y","N")</f>
        <v/>
      </c>
      <c r="AW2256" s="91">
        <f>IF(AJ2256&lt;&gt;"Y","n/a",IF(AND(M2256&gt;0,AK2256&gt;Settings!$B$10),"Y","N"))</f>
        <v/>
      </c>
      <c r="AX2256" s="91">
        <f>IF(AO2256&gt;=Settings!$B$11,"Y","N")</f>
        <v/>
      </c>
      <c r="AY2256" s="99">
        <f>(AT2256="Y")+(AU2256="Y")+(AV2256="Y")+(AW2256="Y")+(AX2256="Y")</f>
        <v/>
      </c>
      <c r="AZ2256" s="94">
        <f>IF(AY2256=0,"None",_xlfn.TEXTJOIN(", ",TRUE(),IF(AT2256="Y","Breakout",""),IF(AU2256="Y","Accumulation",""),IF(AV2256="Y","Institutional buying",""),IF(AW2256="Y","Long buildup",""),IF(AX2256="Y","Momentum leader","")))</f>
        <v/>
      </c>
      <c r="BA2256" s="94">
        <f>IF(BW2256="","","Passes "&amp;AY2256&amp;" of 5 buy-side scans"&amp;IF(G2256="Y","; RED FLAG: filter out using Red flag column",""))</f>
        <v/>
      </c>
      <c r="BB2256" s="91" t="inlineStr">
        <is>
          <t>Upper</t>
        </is>
      </c>
      <c r="BC2256" s="92" t="inlineStr">
        <is>
          <t>N</t>
        </is>
      </c>
      <c r="BD2256" s="94" t="n"/>
      <c r="BE2256" s="94" t="n"/>
      <c r="BF2256" s="92">
        <f>IF(R2256*100000&gt;=Settings!$B$5,"Y","N")</f>
        <v/>
      </c>
      <c r="BG2256" s="91">
        <f>IF(F2256&gt;Settings!$B$6,"Y","N")</f>
        <v/>
      </c>
      <c r="BH2256" s="97" t="n">
        <v>-77.08</v>
      </c>
      <c r="BI2256" s="96" t="n">
        <v>27.29</v>
      </c>
      <c r="BJ2256" s="96" t="n">
        <v>-7.15</v>
      </c>
      <c r="BK2256" s="96" t="n">
        <v>-43.84</v>
      </c>
      <c r="BL2256" s="96" t="n">
        <v>-65.25</v>
      </c>
      <c r="BM2256" s="96" t="n">
        <v>-70.15000000000001</v>
      </c>
      <c r="BN2256" s="97" t="n">
        <v>8.99</v>
      </c>
      <c r="BO2256" s="96" t="n">
        <v>-13.12</v>
      </c>
      <c r="BP2256" s="96" t="n">
        <v>-36.54</v>
      </c>
      <c r="BQ2256" s="96" t="n">
        <v>-52</v>
      </c>
      <c r="BR2256" s="91" t="inlineStr">
        <is>
          <t>Mixed</t>
        </is>
      </c>
      <c r="BS2256" s="91" t="inlineStr">
        <is>
          <t>None</t>
        </is>
      </c>
      <c r="BT2256" s="96" t="n">
        <v>66.7</v>
      </c>
      <c r="BU2256" s="91" t="inlineStr">
        <is>
          <t>N</t>
        </is>
      </c>
      <c r="BV2256" s="99">
        <f>IF(OR(BF2256&lt;&gt;"Y",BG2256&lt;&gt;"Y"),"",(AND(ISNUMBER(BQ2256),BQ2256&gt;0))+(BR2256="Stacked up")+(AND(ISNUMBER(BH2256),BH2256&gt;=-Settings!$B$17))+(AND(ISNUMBER(BK2256),ISNUMBER(BM2256),BK2256&gt;0,BM2256&gt;0))+(AND(ISNUMBER(AQ2256),AQ2256&gt;=Settings!$B$18))+(AND(ISNUMBER(BT2256),BT2256&gt;=Settings!$B$19,BT2256&lt;=Settings!$B$20))+(AND(ISNUMBER(AS2256),AS2256&gt;0))+(AND(ISNUMBER(T2256),ISNUMBER(M2256),T2256&gt;=Settings!$B$21,M2256&gt;0))+(AND(ISNUMBER(AD2256),ISNUMBER(M2256),AD2256&gt;=Settings!$B$22,M2256&gt;0))+(AY2256&gt;=1))</f>
        <v/>
      </c>
      <c r="BW2256" s="91">
        <f>IF(OR(AY2256=0,BF2256&lt;&gt;"Y",BG2256&lt;&gt;"Y"),"",1+SUMPRODUCT(($A$6:$A$2604=A2256)*($AY$6:$AY$2604&gt;0)*($BF$6:$BF$2604="Y")*($BG$6:$BG$2604="Y")*(($AY$6:$AY$2604&gt;AY2256)+($AY$6:$AY$2604=AY2256)*($AD$6:$AD$2604&gt;AD2256))))</f>
        <v/>
      </c>
    </row>
    <row r="2257" ht="23.85" customHeight="1" s="55">
      <c r="A2257" s="90" t="n">
        <v>46296</v>
      </c>
      <c r="B2257" s="91" t="inlineStr">
        <is>
          <t>LATTEYS</t>
        </is>
      </c>
      <c r="C2257" s="91" t="inlineStr">
        <is>
          <t>INE262Z01023</t>
        </is>
      </c>
      <c r="D2257" s="91" t="n"/>
      <c r="E2257" s="91" t="inlineStr">
        <is>
          <t>None</t>
        </is>
      </c>
      <c r="F2257" s="93" t="n">
        <v>120</v>
      </c>
      <c r="G2257" s="92" t="inlineStr">
        <is>
          <t>N</t>
        </is>
      </c>
      <c r="H2257" s="94" t="n"/>
      <c r="I2257" s="91" t="inlineStr">
        <is>
          <t>N</t>
        </is>
      </c>
      <c r="J2257" s="92">
        <f>IF(K2257="","N","Y")</f>
        <v/>
      </c>
      <c r="K2257" s="94">
        <f>_xlfn.TEXTJOIN("; ",TRUE,IF(P2257="52-wk low","52-wk low",""),IF(AND(AD2257&gt;=Settings!$B$12,M2257&lt;0),"Distribution",""),IF(AND(AJ2257="Y",M2257&lt;0,AK2257&lt;-Settings!$B$13),"Long unwinding",""),IF(AND(AJ2257="Y",M2257&lt;0,AK2257&gt;Settings!$B$13),"Short buildup",""))</f>
        <v/>
      </c>
      <c r="L2257" s="95" t="n">
        <v>20.91</v>
      </c>
      <c r="M2257" s="96" t="n">
        <v>0</v>
      </c>
      <c r="N2257" s="93" t="n">
        <v>581</v>
      </c>
      <c r="O2257" s="91" t="inlineStr">
        <is>
          <t>None</t>
        </is>
      </c>
      <c r="P2257" s="91" t="inlineStr">
        <is>
          <t>None</t>
        </is>
      </c>
      <c r="Q2257" s="97" t="n">
        <v>0.6</v>
      </c>
      <c r="R2257" s="96" t="n">
        <v>0.45</v>
      </c>
      <c r="S2257" s="96" t="n">
        <v>1.35</v>
      </c>
      <c r="T2257" s="96" t="n">
        <v>0.99</v>
      </c>
      <c r="U2257" s="96" t="n">
        <v>0.71</v>
      </c>
      <c r="V2257" s="103" t="n">
        <v>0.6</v>
      </c>
      <c r="W2257" s="102" t="n">
        <v>0</v>
      </c>
      <c r="X2257" s="93" t="n"/>
      <c r="Y2257" s="91" t="inlineStr">
        <is>
          <t>None</t>
        </is>
      </c>
      <c r="Z2257" s="99" t="n">
        <v>57.17</v>
      </c>
      <c r="AA2257" s="96" t="n">
        <v>0.76</v>
      </c>
      <c r="AB2257" s="96" t="n">
        <v>0.8</v>
      </c>
      <c r="AC2257" s="96" t="n">
        <v>1.04</v>
      </c>
      <c r="AD2257" s="96" t="n"/>
      <c r="AE2257" s="96" t="n"/>
      <c r="AF2257" s="103" t="n"/>
      <c r="AG2257" s="91" t="inlineStr">
        <is>
          <t>No delivery data</t>
        </is>
      </c>
      <c r="AH2257" s="100" t="n">
        <v>0</v>
      </c>
      <c r="AI2257" s="101" t="n">
        <v>0</v>
      </c>
      <c r="AJ2257" s="92" t="inlineStr">
        <is>
          <t>N</t>
        </is>
      </c>
      <c r="AK2257" s="96" t="n"/>
      <c r="AL2257" s="91" t="inlineStr">
        <is>
          <t>n/a</t>
        </is>
      </c>
      <c r="AM2257" s="93" t="n"/>
      <c r="AN2257" s="92" t="inlineStr">
        <is>
          <t>None</t>
        </is>
      </c>
      <c r="AO2257" s="102" t="n">
        <v>0</v>
      </c>
      <c r="AP2257" s="103" t="n">
        <v>1</v>
      </c>
      <c r="AQ2257" s="102" t="n">
        <v>62</v>
      </c>
      <c r="AR2257" s="91" t="inlineStr">
        <is>
          <t>N</t>
        </is>
      </c>
      <c r="AS2257" s="104" t="n"/>
      <c r="AT2257" s="92">
        <f>IF(AND(P2257="52-wk high",T2257&gt;=Settings!$B$7),"Y","N")</f>
        <v/>
      </c>
      <c r="AU2257" s="91">
        <f>IF(AND(AD2257&gt;=Settings!$B$8,M2257&gt;0),"Y","N")</f>
        <v/>
      </c>
      <c r="AV2257" s="91">
        <f>IF(OR(AH2257&gt;Settings!$B$9,AI2257&gt;Settings!$B$9),"Y","N")</f>
        <v/>
      </c>
      <c r="AW2257" s="91">
        <f>IF(AJ2257&lt;&gt;"Y","n/a",IF(AND(M2257&gt;0,AK2257&gt;Settings!$B$10),"Y","N"))</f>
        <v/>
      </c>
      <c r="AX2257" s="91">
        <f>IF(AO2257&gt;=Settings!$B$11,"Y","N")</f>
        <v/>
      </c>
      <c r="AY2257" s="99">
        <f>(AT2257="Y")+(AU2257="Y")+(AV2257="Y")+(AW2257="Y")+(AX2257="Y")</f>
        <v/>
      </c>
      <c r="AZ2257" s="94">
        <f>IF(AY2257=0,"None",_xlfn.TEXTJOIN(", ",TRUE(),IF(AT2257="Y","Breakout",""),IF(AU2257="Y","Accumulation",""),IF(AV2257="Y","Institutional buying",""),IF(AW2257="Y","Long buildup",""),IF(AX2257="Y","Momentum leader","")))</f>
        <v/>
      </c>
      <c r="BA2257" s="94">
        <f>IF(BW2257="","","Passes "&amp;AY2257&amp;" of 5 buy-side scans"&amp;IF(G2257="Y","; RED FLAG: filter out using Red flag column",""))</f>
        <v/>
      </c>
      <c r="BB2257" s="91" t="inlineStr">
        <is>
          <t>None</t>
        </is>
      </c>
      <c r="BC2257" s="92" t="inlineStr">
        <is>
          <t>N</t>
        </is>
      </c>
      <c r="BD2257" s="94" t="n"/>
      <c r="BE2257" s="94" t="n"/>
      <c r="BF2257" s="92">
        <f>IF(R2257*100000&gt;=Settings!$B$5,"Y","N")</f>
        <v/>
      </c>
      <c r="BG2257" s="91">
        <f>IF(F2257&gt;Settings!$B$6,"Y","N")</f>
        <v/>
      </c>
      <c r="BH2257" s="97" t="n">
        <v>-43.49</v>
      </c>
      <c r="BI2257" s="96" t="n">
        <v>4.13</v>
      </c>
      <c r="BJ2257" s="96" t="n">
        <v>0.53</v>
      </c>
      <c r="BK2257" s="96" t="n">
        <v>-1.55</v>
      </c>
      <c r="BL2257" s="96" t="n">
        <v>20.38</v>
      </c>
      <c r="BM2257" s="96" t="n">
        <v>4.76</v>
      </c>
      <c r="BN2257" s="97" t="n">
        <v>0.33</v>
      </c>
      <c r="BO2257" s="96" t="n">
        <v>-0.62</v>
      </c>
      <c r="BP2257" s="96" t="n">
        <v>-1.6</v>
      </c>
      <c r="BQ2257" s="96" t="n">
        <v>-2.48</v>
      </c>
      <c r="BR2257" s="91" t="inlineStr">
        <is>
          <t>Mixed</t>
        </is>
      </c>
      <c r="BS2257" s="91" t="inlineStr">
        <is>
          <t>None</t>
        </is>
      </c>
      <c r="BT2257" s="96" t="n">
        <v>52.4</v>
      </c>
      <c r="BU2257" s="91" t="inlineStr">
        <is>
          <t>N</t>
        </is>
      </c>
      <c r="BV2257" s="99">
        <f>IF(OR(BF2257&lt;&gt;"Y",BG2257&lt;&gt;"Y"),"",(AND(ISNUMBER(BQ2257),BQ2257&gt;0))+(BR2257="Stacked up")+(AND(ISNUMBER(BH2257),BH2257&gt;=-Settings!$B$17))+(AND(ISNUMBER(BK2257),ISNUMBER(BM2257),BK2257&gt;0,BM2257&gt;0))+(AND(ISNUMBER(AQ2257),AQ2257&gt;=Settings!$B$18))+(AND(ISNUMBER(BT2257),BT2257&gt;=Settings!$B$19,BT2257&lt;=Settings!$B$20))+(AND(ISNUMBER(AS2257),AS2257&gt;0))+(AND(ISNUMBER(T2257),ISNUMBER(M2257),T2257&gt;=Settings!$B$21,M2257&gt;0))+(AND(ISNUMBER(AD2257),ISNUMBER(M2257),AD2257&gt;=Settings!$B$22,M2257&gt;0))+(AY2257&gt;=1))</f>
        <v/>
      </c>
      <c r="BW2257" s="91">
        <f>IF(OR(AY2257=0,BF2257&lt;&gt;"Y",BG2257&lt;&gt;"Y"),"",1+SUMPRODUCT(($A$6:$A$2604=A2257)*($AY$6:$AY$2604&gt;0)*($BF$6:$BF$2604="Y")*($BG$6:$BG$2604="Y")*(($AY$6:$AY$2604&gt;AY2257)+($AY$6:$AY$2604=AY2257)*($AD$6:$AD$2604&gt;AD2257))))</f>
        <v/>
      </c>
    </row>
    <row r="2258" ht="23.85" customHeight="1" s="55">
      <c r="A2258" s="90" t="n">
        <v>46296</v>
      </c>
      <c r="B2258" s="91" t="inlineStr">
        <is>
          <t>LKPSEC</t>
        </is>
      </c>
      <c r="C2258" s="91" t="inlineStr">
        <is>
          <t>INE341H01023</t>
        </is>
      </c>
      <c r="D2258" s="91" t="n"/>
      <c r="E2258" s="91" t="inlineStr">
        <is>
          <t>None</t>
        </is>
      </c>
      <c r="F2258" s="93" t="n">
        <v>120</v>
      </c>
      <c r="G2258" s="92" t="inlineStr">
        <is>
          <t>N</t>
        </is>
      </c>
      <c r="H2258" s="94" t="n"/>
      <c r="I2258" s="91" t="inlineStr">
        <is>
          <t>N</t>
        </is>
      </c>
      <c r="J2258" s="92">
        <f>IF(K2258="","N","Y")</f>
        <v/>
      </c>
      <c r="K2258" s="94">
        <f>_xlfn.TEXTJOIN("; ",TRUE,IF(P2258="52-wk low","52-wk low",""),IF(AND(AD2258&gt;=Settings!$B$12,M2258&lt;0),"Distribution",""),IF(AND(AJ2258="Y",M2258&lt;0,AK2258&lt;-Settings!$B$13),"Long unwinding",""),IF(AND(AJ2258="Y",M2258&lt;0,AK2258&gt;Settings!$B$13),"Short buildup",""))</f>
        <v/>
      </c>
      <c r="L2258" s="95" t="n">
        <v>14.56</v>
      </c>
      <c r="M2258" s="96" t="n">
        <v>2.97</v>
      </c>
      <c r="N2258" s="93" t="n">
        <v>122</v>
      </c>
      <c r="O2258" s="91" t="inlineStr">
        <is>
          <t>None</t>
        </is>
      </c>
      <c r="P2258" s="91" t="inlineStr">
        <is>
          <t>None</t>
        </is>
      </c>
      <c r="Q2258" s="97" t="n">
        <v>0.14</v>
      </c>
      <c r="R2258" s="96" t="n">
        <v>0.11</v>
      </c>
      <c r="S2258" s="96" t="n">
        <v>1.2</v>
      </c>
      <c r="T2258" s="96" t="n"/>
      <c r="U2258" s="96" t="n"/>
      <c r="V2258" s="103" t="n"/>
      <c r="W2258" s="102" t="n"/>
      <c r="X2258" s="93" t="n"/>
      <c r="Y2258" s="91" t="inlineStr">
        <is>
          <t>None</t>
        </is>
      </c>
      <c r="Z2258" s="99" t="n">
        <v>78.81999999999999</v>
      </c>
      <c r="AA2258" s="96" t="n">
        <v>1</v>
      </c>
      <c r="AB2258" s="96" t="n"/>
      <c r="AC2258" s="96" t="n">
        <v>1.19</v>
      </c>
      <c r="AD2258" s="96" t="n"/>
      <c r="AE2258" s="96" t="n"/>
      <c r="AF2258" s="103" t="n"/>
      <c r="AG2258" s="91" t="n"/>
      <c r="AH2258" s="100" t="n">
        <v>0</v>
      </c>
      <c r="AI2258" s="101" t="n">
        <v>0</v>
      </c>
      <c r="AJ2258" s="92" t="inlineStr">
        <is>
          <t>N</t>
        </is>
      </c>
      <c r="AK2258" s="96" t="n"/>
      <c r="AL2258" s="91" t="inlineStr">
        <is>
          <t>n/a</t>
        </is>
      </c>
      <c r="AM2258" s="93" t="n"/>
      <c r="AN2258" s="92" t="inlineStr">
        <is>
          <t>None</t>
        </is>
      </c>
      <c r="AO2258" s="102" t="n">
        <v>0</v>
      </c>
      <c r="AP2258" s="103" t="n"/>
      <c r="AQ2258" s="102" t="n"/>
      <c r="AR2258" s="91" t="inlineStr">
        <is>
          <t>N</t>
        </is>
      </c>
      <c r="AS2258" s="104" t="n"/>
      <c r="AT2258" s="92">
        <f>IF(AND(P2258="52-wk high",T2258&gt;=Settings!$B$7),"Y","N")</f>
        <v/>
      </c>
      <c r="AU2258" s="91">
        <f>IF(AND(AD2258&gt;=Settings!$B$8,M2258&gt;0),"Y","N")</f>
        <v/>
      </c>
      <c r="AV2258" s="91">
        <f>IF(OR(AH2258&gt;Settings!$B$9,AI2258&gt;Settings!$B$9),"Y","N")</f>
        <v/>
      </c>
      <c r="AW2258" s="91">
        <f>IF(AJ2258&lt;&gt;"Y","n/a",IF(AND(M2258&gt;0,AK2258&gt;Settings!$B$10),"Y","N"))</f>
        <v/>
      </c>
      <c r="AX2258" s="91">
        <f>IF(AO2258&gt;=Settings!$B$11,"Y","N")</f>
        <v/>
      </c>
      <c r="AY2258" s="99">
        <f>(AT2258="Y")+(AU2258="Y")+(AV2258="Y")+(AW2258="Y")+(AX2258="Y")</f>
        <v/>
      </c>
      <c r="AZ2258" s="94">
        <f>IF(AY2258=0,"None",_xlfn.TEXTJOIN(", ",TRUE(),IF(AT2258="Y","Breakout",""),IF(AU2258="Y","Accumulation",""),IF(AV2258="Y","Institutional buying",""),IF(AW2258="Y","Long buildup",""),IF(AX2258="Y","Momentum leader","")))</f>
        <v/>
      </c>
      <c r="BA2258" s="94">
        <f>IF(BW2258="","","Passes "&amp;AY2258&amp;" of 5 buy-side scans"&amp;IF(G2258="Y","; RED FLAG: filter out using Red flag column",""))</f>
        <v/>
      </c>
      <c r="BB2258" s="91" t="inlineStr">
        <is>
          <t>None</t>
        </is>
      </c>
      <c r="BC2258" s="92" t="inlineStr">
        <is>
          <t>Y</t>
        </is>
      </c>
      <c r="BD2258" s="94" t="inlineStr">
        <is>
          <t>Few traders (&lt;100 unique PAN, 30 days)</t>
        </is>
      </c>
      <c r="BE2258" s="94" t="n"/>
      <c r="BF2258" s="92">
        <f>IF(R2258*100000&gt;=Settings!$B$5,"Y","N")</f>
        <v/>
      </c>
      <c r="BG2258" s="91">
        <f>IF(F2258&gt;Settings!$B$6,"Y","N")</f>
        <v/>
      </c>
      <c r="BH2258" s="97" t="n">
        <v>-21</v>
      </c>
      <c r="BI2258" s="96" t="n">
        <v>-3.06</v>
      </c>
      <c r="BJ2258" s="96" t="n">
        <v>-4.08</v>
      </c>
      <c r="BK2258" s="96" t="n"/>
      <c r="BL2258" s="96" t="n"/>
      <c r="BM2258" s="96" t="n"/>
      <c r="BN2258" s="97" t="n">
        <v>-2.9</v>
      </c>
      <c r="BO2258" s="96" t="n"/>
      <c r="BP2258" s="96" t="n"/>
      <c r="BQ2258" s="96" t="n"/>
      <c r="BR2258" s="91" t="n"/>
      <c r="BS2258" s="91" t="n"/>
      <c r="BT2258" s="96" t="n">
        <v>44.2</v>
      </c>
      <c r="BU2258" s="91" t="n"/>
      <c r="BV2258" s="99">
        <f>IF(OR(BF2258&lt;&gt;"Y",BG2258&lt;&gt;"Y"),"",(AND(ISNUMBER(BQ2258),BQ2258&gt;0))+(BR2258="Stacked up")+(AND(ISNUMBER(BH2258),BH2258&gt;=-Settings!$B$17))+(AND(ISNUMBER(BK2258),ISNUMBER(BM2258),BK2258&gt;0,BM2258&gt;0))+(AND(ISNUMBER(AQ2258),AQ2258&gt;=Settings!$B$18))+(AND(ISNUMBER(BT2258),BT2258&gt;=Settings!$B$19,BT2258&lt;=Settings!$B$20))+(AND(ISNUMBER(AS2258),AS2258&gt;0))+(AND(ISNUMBER(T2258),ISNUMBER(M2258),T2258&gt;=Settings!$B$21,M2258&gt;0))+(AND(ISNUMBER(AD2258),ISNUMBER(M2258),AD2258&gt;=Settings!$B$22,M2258&gt;0))+(AY2258&gt;=1))</f>
        <v/>
      </c>
      <c r="BW2258" s="91">
        <f>IF(OR(AY2258=0,BF2258&lt;&gt;"Y",BG2258&lt;&gt;"Y"),"",1+SUMPRODUCT(($A$6:$A$2604=A2258)*($AY$6:$AY$2604&gt;0)*($BF$6:$BF$2604="Y")*($BG$6:$BG$2604="Y")*(($AY$6:$AY$2604&gt;AY2258)+($AY$6:$AY$2604=AY2258)*($AD$6:$AD$2604&gt;AD2258))))</f>
        <v/>
      </c>
    </row>
    <row r="2259" ht="23.85" customHeight="1" s="55">
      <c r="A2259" s="90" t="n">
        <v>46296</v>
      </c>
      <c r="B2259" s="91" t="inlineStr">
        <is>
          <t>SUPREME</t>
        </is>
      </c>
      <c r="C2259" s="91" t="inlineStr">
        <is>
          <t>INE822E01011</t>
        </is>
      </c>
      <c r="D2259" s="91" t="n"/>
      <c r="E2259" s="91" t="inlineStr">
        <is>
          <t>None</t>
        </is>
      </c>
      <c r="F2259" s="93" t="n">
        <v>120</v>
      </c>
      <c r="G2259" s="92" t="inlineStr">
        <is>
          <t>N</t>
        </is>
      </c>
      <c r="H2259" s="94" t="n"/>
      <c r="I2259" s="91" t="inlineStr">
        <is>
          <t>N</t>
        </is>
      </c>
      <c r="J2259" s="92">
        <f>IF(K2259="","N","Y")</f>
        <v/>
      </c>
      <c r="K2259" s="94">
        <f>_xlfn.TEXTJOIN("; ",TRUE,IF(P2259="52-wk low","52-wk low",""),IF(AND(AD2259&gt;=Settings!$B$12,M2259&lt;0),"Distribution",""),IF(AND(AJ2259="Y",M2259&lt;0,AK2259&lt;-Settings!$B$13),"Long unwinding",""),IF(AND(AJ2259="Y",M2259&lt;0,AK2259&gt;Settings!$B$13),"Short buildup",""))</f>
        <v/>
      </c>
      <c r="L2259" s="95" t="n">
        <v>31.08</v>
      </c>
      <c r="M2259" s="96" t="n">
        <v>2.17</v>
      </c>
      <c r="N2259" s="93" t="n">
        <v>173</v>
      </c>
      <c r="O2259" s="91" t="inlineStr">
        <is>
          <t>None</t>
        </is>
      </c>
      <c r="P2259" s="91" t="inlineStr">
        <is>
          <t>None</t>
        </is>
      </c>
      <c r="Q2259" s="97" t="n">
        <v>0.09</v>
      </c>
      <c r="R2259" s="96" t="n">
        <v>0.43</v>
      </c>
      <c r="S2259" s="96" t="n">
        <v>0.2</v>
      </c>
      <c r="T2259" s="96" t="n">
        <v>0.25</v>
      </c>
      <c r="U2259" s="96" t="n">
        <v>0.13</v>
      </c>
      <c r="V2259" s="103" t="n">
        <v>0.61</v>
      </c>
      <c r="W2259" s="102" t="n">
        <v>4</v>
      </c>
      <c r="X2259" s="93" t="n"/>
      <c r="Y2259" s="91" t="inlineStr">
        <is>
          <t>None</t>
        </is>
      </c>
      <c r="Z2259" s="99" t="n">
        <v>86.55</v>
      </c>
      <c r="AA2259" s="96" t="n">
        <v>1.45</v>
      </c>
      <c r="AB2259" s="96" t="n">
        <v>1.43</v>
      </c>
      <c r="AC2259" s="96" t="n">
        <v>0.31</v>
      </c>
      <c r="AD2259" s="96" t="n">
        <v>0.39</v>
      </c>
      <c r="AE2259" s="96" t="n">
        <v>0.25</v>
      </c>
      <c r="AF2259" s="103" t="n">
        <v>1.27</v>
      </c>
      <c r="AG2259" s="91" t="inlineStr">
        <is>
          <t>Normal</t>
        </is>
      </c>
      <c r="AH2259" s="100" t="n">
        <v>0</v>
      </c>
      <c r="AI2259" s="101" t="n">
        <v>0</v>
      </c>
      <c r="AJ2259" s="92" t="inlineStr">
        <is>
          <t>N</t>
        </is>
      </c>
      <c r="AK2259" s="96" t="n"/>
      <c r="AL2259" s="91" t="inlineStr">
        <is>
          <t>n/a</t>
        </is>
      </c>
      <c r="AM2259" s="93" t="n"/>
      <c r="AN2259" s="92" t="inlineStr">
        <is>
          <t>None</t>
        </is>
      </c>
      <c r="AO2259" s="102" t="n">
        <v>0</v>
      </c>
      <c r="AP2259" s="103" t="n">
        <v>0.45</v>
      </c>
      <c r="AQ2259" s="102" t="n">
        <v>1</v>
      </c>
      <c r="AR2259" s="91" t="inlineStr">
        <is>
          <t>N</t>
        </is>
      </c>
      <c r="AS2259" s="104" t="n"/>
      <c r="AT2259" s="92">
        <f>IF(AND(P2259="52-wk high",T2259&gt;=Settings!$B$7),"Y","N")</f>
        <v/>
      </c>
      <c r="AU2259" s="91">
        <f>IF(AND(AD2259&gt;=Settings!$B$8,M2259&gt;0),"Y","N")</f>
        <v/>
      </c>
      <c r="AV2259" s="91">
        <f>IF(OR(AH2259&gt;Settings!$B$9,AI2259&gt;Settings!$B$9),"Y","N")</f>
        <v/>
      </c>
      <c r="AW2259" s="91">
        <f>IF(AJ2259&lt;&gt;"Y","n/a",IF(AND(M2259&gt;0,AK2259&gt;Settings!$B$10),"Y","N"))</f>
        <v/>
      </c>
      <c r="AX2259" s="91">
        <f>IF(AO2259&gt;=Settings!$B$11,"Y","N")</f>
        <v/>
      </c>
      <c r="AY2259" s="99">
        <f>(AT2259="Y")+(AU2259="Y")+(AV2259="Y")+(AW2259="Y")+(AX2259="Y")</f>
        <v/>
      </c>
      <c r="AZ2259" s="94">
        <f>IF(AY2259=0,"None",_xlfn.TEXTJOIN(", ",TRUE(),IF(AT2259="Y","Breakout",""),IF(AU2259="Y","Accumulation",""),IF(AV2259="Y","Institutional buying",""),IF(AW2259="Y","Long buildup",""),IF(AX2259="Y","Momentum leader","")))</f>
        <v/>
      </c>
      <c r="BA2259" s="94">
        <f>IF(BW2259="","","Passes "&amp;AY2259&amp;" of 5 buy-side scans"&amp;IF(G2259="Y","; RED FLAG: filter out using Red flag column",""))</f>
        <v/>
      </c>
      <c r="BB2259" s="91" t="inlineStr">
        <is>
          <t>None</t>
        </is>
      </c>
      <c r="BC2259" s="92" t="inlineStr">
        <is>
          <t>Y</t>
        </is>
      </c>
      <c r="BD2259" s="94" t="inlineStr">
        <is>
          <t>PE &gt; 50; Few traders (&lt;100 unique PAN, 30 days); High-low range &gt;75% in 3 months; High-low range &gt;100% in 6 months; High-low range &gt;200% in 365 days</t>
        </is>
      </c>
      <c r="BE2259" s="94" t="n"/>
      <c r="BF2259" s="92">
        <f>IF(R2259*100000&gt;=Settings!$B$5,"Y","N")</f>
        <v/>
      </c>
      <c r="BG2259" s="91">
        <f>IF(F2259&gt;Settings!$B$6,"Y","N")</f>
        <v/>
      </c>
      <c r="BH2259" s="97" t="n">
        <v>-68.23</v>
      </c>
      <c r="BI2259" s="96" t="n">
        <v>-0.67</v>
      </c>
      <c r="BJ2259" s="96" t="n">
        <v>-18.83</v>
      </c>
      <c r="BK2259" s="96" t="n">
        <v>-33.87</v>
      </c>
      <c r="BL2259" s="96" t="n">
        <v>-42.22</v>
      </c>
      <c r="BM2259" s="96" t="n">
        <v>-65.03</v>
      </c>
      <c r="BN2259" s="97" t="n">
        <v>-6.39</v>
      </c>
      <c r="BO2259" s="96" t="n">
        <v>-17.03</v>
      </c>
      <c r="BP2259" s="96" t="n">
        <v>-26.99</v>
      </c>
      <c r="BQ2259" s="96" t="n">
        <v>-39.48</v>
      </c>
      <c r="BR2259" s="91" t="inlineStr">
        <is>
          <t>Stacked down</t>
        </is>
      </c>
      <c r="BS2259" s="91" t="inlineStr">
        <is>
          <t>None</t>
        </is>
      </c>
      <c r="BT2259" s="96" t="n">
        <v>33.7</v>
      </c>
      <c r="BU2259" s="91" t="inlineStr">
        <is>
          <t>N</t>
        </is>
      </c>
      <c r="BV2259" s="99">
        <f>IF(OR(BF2259&lt;&gt;"Y",BG2259&lt;&gt;"Y"),"",(AND(ISNUMBER(BQ2259),BQ2259&gt;0))+(BR2259="Stacked up")+(AND(ISNUMBER(BH2259),BH2259&gt;=-Settings!$B$17))+(AND(ISNUMBER(BK2259),ISNUMBER(BM2259),BK2259&gt;0,BM2259&gt;0))+(AND(ISNUMBER(AQ2259),AQ2259&gt;=Settings!$B$18))+(AND(ISNUMBER(BT2259),BT2259&gt;=Settings!$B$19,BT2259&lt;=Settings!$B$20))+(AND(ISNUMBER(AS2259),AS2259&gt;0))+(AND(ISNUMBER(T2259),ISNUMBER(M2259),T2259&gt;=Settings!$B$21,M2259&gt;0))+(AND(ISNUMBER(AD2259),ISNUMBER(M2259),AD2259&gt;=Settings!$B$22,M2259&gt;0))+(AY2259&gt;=1))</f>
        <v/>
      </c>
      <c r="BW2259" s="91">
        <f>IF(OR(AY2259=0,BF2259&lt;&gt;"Y",BG2259&lt;&gt;"Y"),"",1+SUMPRODUCT(($A$6:$A$2604=A2259)*($AY$6:$AY$2604&gt;0)*($BF$6:$BF$2604="Y")*($BG$6:$BG$2604="Y")*(($AY$6:$AY$2604&gt;AY2259)+($AY$6:$AY$2604=AY2259)*($AD$6:$AD$2604&gt;AD2259))))</f>
        <v/>
      </c>
    </row>
    <row r="2260" ht="23.85" customHeight="1" s="55">
      <c r="A2260" s="90" t="n">
        <v>46296</v>
      </c>
      <c r="B2260" s="91" t="inlineStr">
        <is>
          <t>AAATECH</t>
        </is>
      </c>
      <c r="C2260" s="91" t="inlineStr">
        <is>
          <t>INE0D0U01013</t>
        </is>
      </c>
      <c r="D2260" s="91" t="n"/>
      <c r="E2260" s="91" t="inlineStr">
        <is>
          <t>None</t>
        </is>
      </c>
      <c r="F2260" s="93" t="n">
        <v>119</v>
      </c>
      <c r="G2260" s="92" t="inlineStr">
        <is>
          <t>N</t>
        </is>
      </c>
      <c r="H2260" s="94" t="n"/>
      <c r="I2260" s="91" t="inlineStr">
        <is>
          <t>N</t>
        </is>
      </c>
      <c r="J2260" s="92">
        <f>IF(K2260="","N","Y")</f>
        <v/>
      </c>
      <c r="K2260" s="94">
        <f>_xlfn.TEXTJOIN("; ",TRUE,IF(P2260="52-wk low","52-wk low",""),IF(AND(AD2260&gt;=Settings!$B$12,M2260&lt;0),"Distribution",""),IF(AND(AJ2260="Y",M2260&lt;0,AK2260&lt;-Settings!$B$13),"Long unwinding",""),IF(AND(AJ2260="Y",M2260&lt;0,AK2260&gt;Settings!$B$13),"Short buildup",""))</f>
        <v/>
      </c>
      <c r="L2260" s="95" t="n">
        <v>92.73999999999999</v>
      </c>
      <c r="M2260" s="96" t="n">
        <v>-2.1</v>
      </c>
      <c r="N2260" s="93" t="n">
        <v>1707</v>
      </c>
      <c r="O2260" s="91" t="inlineStr">
        <is>
          <t>None</t>
        </is>
      </c>
      <c r="P2260" s="91" t="inlineStr">
        <is>
          <t>None</t>
        </is>
      </c>
      <c r="Q2260" s="97" t="n">
        <v>0.2</v>
      </c>
      <c r="R2260" s="96" t="n">
        <v>1.24</v>
      </c>
      <c r="S2260" s="96" t="n">
        <v>0.17</v>
      </c>
      <c r="T2260" s="96" t="n">
        <v>0.32</v>
      </c>
      <c r="U2260" s="96" t="n">
        <v>0.5</v>
      </c>
      <c r="V2260" s="103" t="n">
        <v>3.01</v>
      </c>
      <c r="W2260" s="102" t="n">
        <v>10</v>
      </c>
      <c r="X2260" s="93" t="n"/>
      <c r="Y2260" s="91" t="inlineStr">
        <is>
          <t>None</t>
        </is>
      </c>
      <c r="Z2260" s="99" t="n">
        <v>44.03</v>
      </c>
      <c r="AA2260" s="96" t="n">
        <v>0.8100000000000001</v>
      </c>
      <c r="AB2260" s="96" t="n">
        <v>0.74</v>
      </c>
      <c r="AC2260" s="96" t="n">
        <v>0.13</v>
      </c>
      <c r="AD2260" s="96" t="n">
        <v>0.24</v>
      </c>
      <c r="AE2260" s="96" t="n">
        <v>0.37</v>
      </c>
      <c r="AF2260" s="103" t="n">
        <v>0.95</v>
      </c>
      <c r="AG2260" s="91" t="inlineStr">
        <is>
          <t>Drying up</t>
        </is>
      </c>
      <c r="AH2260" s="100" t="n">
        <v>0</v>
      </c>
      <c r="AI2260" s="101" t="n">
        <v>0</v>
      </c>
      <c r="AJ2260" s="92" t="inlineStr">
        <is>
          <t>N</t>
        </is>
      </c>
      <c r="AK2260" s="96" t="n"/>
      <c r="AL2260" s="91" t="inlineStr">
        <is>
          <t>n/a</t>
        </is>
      </c>
      <c r="AM2260" s="93" t="n"/>
      <c r="AN2260" s="92" t="inlineStr">
        <is>
          <t>None</t>
        </is>
      </c>
      <c r="AO2260" s="102" t="n">
        <v>0</v>
      </c>
      <c r="AP2260" s="103" t="n">
        <v>0.86</v>
      </c>
      <c r="AQ2260" s="102" t="n">
        <v>55</v>
      </c>
      <c r="AR2260" s="91" t="inlineStr">
        <is>
          <t>N</t>
        </is>
      </c>
      <c r="AS2260" s="104" t="n"/>
      <c r="AT2260" s="92">
        <f>IF(AND(P2260="52-wk high",T2260&gt;=Settings!$B$7),"Y","N")</f>
        <v/>
      </c>
      <c r="AU2260" s="91">
        <f>IF(AND(AD2260&gt;=Settings!$B$8,M2260&gt;0),"Y","N")</f>
        <v/>
      </c>
      <c r="AV2260" s="91">
        <f>IF(OR(AH2260&gt;Settings!$B$9,AI2260&gt;Settings!$B$9),"Y","N")</f>
        <v/>
      </c>
      <c r="AW2260" s="91">
        <f>IF(AJ2260&lt;&gt;"Y","n/a",IF(AND(M2260&gt;0,AK2260&gt;Settings!$B$10),"Y","N"))</f>
        <v/>
      </c>
      <c r="AX2260" s="91">
        <f>IF(AO2260&gt;=Settings!$B$11,"Y","N")</f>
        <v/>
      </c>
      <c r="AY2260" s="99">
        <f>(AT2260="Y")+(AU2260="Y")+(AV2260="Y")+(AW2260="Y")+(AX2260="Y")</f>
        <v/>
      </c>
      <c r="AZ2260" s="94">
        <f>IF(AY2260=0,"None",_xlfn.TEXTJOIN(", ",TRUE(),IF(AT2260="Y","Breakout",""),IF(AU2260="Y","Accumulation",""),IF(AV2260="Y","Institutional buying",""),IF(AW2260="Y","Long buildup",""),IF(AX2260="Y","Momentum leader","")))</f>
        <v/>
      </c>
      <c r="BA2260" s="94">
        <f>IF(BW2260="","","Passes "&amp;AY2260&amp;" of 5 buy-side scans"&amp;IF(G2260="Y","; RED FLAG: filter out using Red flag column",""))</f>
        <v/>
      </c>
      <c r="BB2260" s="91" t="inlineStr">
        <is>
          <t>None</t>
        </is>
      </c>
      <c r="BC2260" s="92" t="inlineStr">
        <is>
          <t>Y</t>
        </is>
      </c>
      <c r="BD2260" s="94" t="inlineStr">
        <is>
          <t>PE &gt; 50</t>
        </is>
      </c>
      <c r="BE2260" s="94" t="n"/>
      <c r="BF2260" s="92">
        <f>IF(R2260*100000&gt;=Settings!$B$5,"Y","N")</f>
        <v/>
      </c>
      <c r="BG2260" s="91">
        <f>IF(F2260&gt;Settings!$B$6,"Y","N")</f>
        <v/>
      </c>
      <c r="BH2260" s="97" t="n">
        <v>-31.81</v>
      </c>
      <c r="BI2260" s="96" t="n">
        <v>0.98</v>
      </c>
      <c r="BJ2260" s="96" t="n">
        <v>-1.05</v>
      </c>
      <c r="BK2260" s="96" t="n">
        <v>-5.13</v>
      </c>
      <c r="BL2260" s="96" t="n">
        <v>0.85</v>
      </c>
      <c r="BM2260" s="96" t="n">
        <v>5.7</v>
      </c>
      <c r="BN2260" s="97" t="n">
        <v>-1.43</v>
      </c>
      <c r="BO2260" s="96" t="n">
        <v>-0.9</v>
      </c>
      <c r="BP2260" s="96" t="n">
        <v>-1.38</v>
      </c>
      <c r="BQ2260" s="96" t="n">
        <v>-1.17</v>
      </c>
      <c r="BR2260" s="91" t="inlineStr">
        <is>
          <t>Mixed</t>
        </is>
      </c>
      <c r="BS2260" s="91" t="inlineStr">
        <is>
          <t>None</t>
        </is>
      </c>
      <c r="BT2260" s="96" t="n">
        <v>46.4</v>
      </c>
      <c r="BU2260" s="91" t="inlineStr">
        <is>
          <t>N</t>
        </is>
      </c>
      <c r="BV2260" s="99">
        <f>IF(OR(BF2260&lt;&gt;"Y",BG2260&lt;&gt;"Y"),"",(AND(ISNUMBER(BQ2260),BQ2260&gt;0))+(BR2260="Stacked up")+(AND(ISNUMBER(BH2260),BH2260&gt;=-Settings!$B$17))+(AND(ISNUMBER(BK2260),ISNUMBER(BM2260),BK2260&gt;0,BM2260&gt;0))+(AND(ISNUMBER(AQ2260),AQ2260&gt;=Settings!$B$18))+(AND(ISNUMBER(BT2260),BT2260&gt;=Settings!$B$19,BT2260&lt;=Settings!$B$20))+(AND(ISNUMBER(AS2260),AS2260&gt;0))+(AND(ISNUMBER(T2260),ISNUMBER(M2260),T2260&gt;=Settings!$B$21,M2260&gt;0))+(AND(ISNUMBER(AD2260),ISNUMBER(M2260),AD2260&gt;=Settings!$B$22,M2260&gt;0))+(AY2260&gt;=1))</f>
        <v/>
      </c>
      <c r="BW2260" s="91">
        <f>IF(OR(AY2260=0,BF2260&lt;&gt;"Y",BG2260&lt;&gt;"Y"),"",1+SUMPRODUCT(($A$6:$A$2604=A2260)*($AY$6:$AY$2604&gt;0)*($BF$6:$BF$2604="Y")*($BG$6:$BG$2604="Y")*(($AY$6:$AY$2604&gt;AY2260)+($AY$6:$AY$2604=AY2260)*($AD$6:$AD$2604&gt;AD2260))))</f>
        <v/>
      </c>
    </row>
    <row r="2261" ht="23.85" customHeight="1" s="55">
      <c r="A2261" s="90" t="n">
        <v>46296</v>
      </c>
      <c r="B2261" s="91" t="inlineStr">
        <is>
          <t>ROLLT</t>
        </is>
      </c>
      <c r="C2261" s="91" t="inlineStr">
        <is>
          <t>INE927A01040</t>
        </is>
      </c>
      <c r="D2261" s="91" t="n"/>
      <c r="E2261" s="91" t="inlineStr">
        <is>
          <t>None</t>
        </is>
      </c>
      <c r="F2261" s="93" t="n">
        <v>119</v>
      </c>
      <c r="G2261" s="92" t="inlineStr">
        <is>
          <t>Y</t>
        </is>
      </c>
      <c r="H2261" s="94" t="inlineStr">
        <is>
          <t>ESM Stage 1; Loss making; T2T (BE series)</t>
        </is>
      </c>
      <c r="I2261" s="91" t="inlineStr">
        <is>
          <t>Y</t>
        </is>
      </c>
      <c r="J2261" s="92">
        <f>IF(K2261="","N","Y")</f>
        <v/>
      </c>
      <c r="K2261" s="94">
        <f>_xlfn.TEXTJOIN("; ",TRUE,IF(P2261="52-wk low","52-wk low",""),IF(AND(AD2261&gt;=Settings!$B$12,M2261&lt;0),"Distribution",""),IF(AND(AJ2261="Y",M2261&lt;0,AK2261&lt;-Settings!$B$13),"Long unwinding",""),IF(AND(AJ2261="Y",M2261&lt;0,AK2261&gt;Settings!$B$13),"Short buildup",""))</f>
        <v/>
      </c>
      <c r="L2261" s="95" t="n">
        <v>4.74</v>
      </c>
      <c r="M2261" s="96" t="n">
        <v>-4.82</v>
      </c>
      <c r="N2261" s="93" t="n">
        <v>2453</v>
      </c>
      <c r="O2261" s="91" t="inlineStr">
        <is>
          <t>None</t>
        </is>
      </c>
      <c r="P2261" s="91" t="inlineStr">
        <is>
          <t>None</t>
        </is>
      </c>
      <c r="Q2261" s="97" t="n">
        <v>2.87</v>
      </c>
      <c r="R2261" s="96" t="n">
        <v>6.82</v>
      </c>
      <c r="S2261" s="96" t="n">
        <v>0.42</v>
      </c>
      <c r="T2261" s="96" t="n">
        <v>0.47</v>
      </c>
      <c r="U2261" s="96" t="n">
        <v>0.5</v>
      </c>
      <c r="V2261" s="103" t="n">
        <v>1.21</v>
      </c>
      <c r="W2261" s="102" t="n">
        <v>9</v>
      </c>
      <c r="X2261" s="93" t="n"/>
      <c r="Y2261" s="91" t="inlineStr">
        <is>
          <t>None</t>
        </is>
      </c>
      <c r="Z2261" s="99" t="n"/>
      <c r="AA2261" s="96" t="n"/>
      <c r="AB2261" s="96" t="n"/>
      <c r="AC2261" s="96" t="n"/>
      <c r="AD2261" s="96" t="n"/>
      <c r="AE2261" s="96" t="n"/>
      <c r="AF2261" s="103" t="n"/>
      <c r="AG2261" s="91" t="inlineStr">
        <is>
          <t>No delivery data</t>
        </is>
      </c>
      <c r="AH2261" s="100" t="n">
        <v>0</v>
      </c>
      <c r="AI2261" s="101" t="n">
        <v>0</v>
      </c>
      <c r="AJ2261" s="92" t="inlineStr">
        <is>
          <t>N</t>
        </is>
      </c>
      <c r="AK2261" s="96" t="n"/>
      <c r="AL2261" s="91" t="inlineStr">
        <is>
          <t>n/a</t>
        </is>
      </c>
      <c r="AM2261" s="93" t="n"/>
      <c r="AN2261" s="92" t="inlineStr">
        <is>
          <t>None</t>
        </is>
      </c>
      <c r="AO2261" s="102" t="n">
        <v>0</v>
      </c>
      <c r="AP2261" s="103" t="n">
        <v>5.21</v>
      </c>
      <c r="AQ2261" s="102" t="n">
        <v>100</v>
      </c>
      <c r="AR2261" s="91" t="inlineStr">
        <is>
          <t>N</t>
        </is>
      </c>
      <c r="AS2261" s="104" t="n"/>
      <c r="AT2261" s="92">
        <f>IF(AND(P2261="52-wk high",T2261&gt;=Settings!$B$7),"Y","N")</f>
        <v/>
      </c>
      <c r="AU2261" s="91">
        <f>IF(AND(AD2261&gt;=Settings!$B$8,M2261&gt;0),"Y","N")</f>
        <v/>
      </c>
      <c r="AV2261" s="91">
        <f>IF(OR(AH2261&gt;Settings!$B$9,AI2261&gt;Settings!$B$9),"Y","N")</f>
        <v/>
      </c>
      <c r="AW2261" s="91">
        <f>IF(AJ2261&lt;&gt;"Y","n/a",IF(AND(M2261&gt;0,AK2261&gt;Settings!$B$10),"Y","N"))</f>
        <v/>
      </c>
      <c r="AX2261" s="91">
        <f>IF(AO2261&gt;=Settings!$B$11,"Y","N")</f>
        <v/>
      </c>
      <c r="AY2261" s="99">
        <f>(AT2261="Y")+(AU2261="Y")+(AV2261="Y")+(AW2261="Y")+(AX2261="Y")</f>
        <v/>
      </c>
      <c r="AZ2261" s="94">
        <f>IF(AY2261=0,"None",_xlfn.TEXTJOIN(", ",TRUE(),IF(AT2261="Y","Breakout",""),IF(AU2261="Y","Accumulation",""),IF(AV2261="Y","Institutional buying",""),IF(AW2261="Y","Long buildup",""),IF(AX2261="Y","Momentum leader","")))</f>
        <v/>
      </c>
      <c r="BA2261" s="94">
        <f>IF(BW2261="","","Passes "&amp;AY2261&amp;" of 5 buy-side scans"&amp;IF(G2261="Y","; RED FLAG: filter out using Red flag column",""))</f>
        <v/>
      </c>
      <c r="BB2261" s="91" t="inlineStr">
        <is>
          <t>Lower</t>
        </is>
      </c>
      <c r="BC2261" s="92" t="inlineStr">
        <is>
          <t>N</t>
        </is>
      </c>
      <c r="BD2261" s="94" t="n"/>
      <c r="BE2261" s="94" t="n"/>
      <c r="BF2261" s="92">
        <f>IF(R2261*100000&gt;=Settings!$B$5,"Y","N")</f>
        <v/>
      </c>
      <c r="BG2261" s="91">
        <f>IF(F2261&gt;Settings!$B$6,"Y","N")</f>
        <v/>
      </c>
      <c r="BH2261" s="97" t="n">
        <v>-27.85</v>
      </c>
      <c r="BI2261" s="96" t="n">
        <v>-22.17</v>
      </c>
      <c r="BJ2261" s="96" t="n">
        <v>18.2</v>
      </c>
      <c r="BK2261" s="96" t="n">
        <v>78.87</v>
      </c>
      <c r="BL2261" s="96" t="n">
        <v>315.79</v>
      </c>
      <c r="BM2261" s="96" t="n">
        <v>285.37</v>
      </c>
      <c r="BN2261" s="97" t="n">
        <v>-7.34</v>
      </c>
      <c r="BO2261" s="96" t="n">
        <v>10.53</v>
      </c>
      <c r="BP2261" s="96" t="n">
        <v>35.86</v>
      </c>
      <c r="BQ2261" s="96" t="n">
        <v>74.59999999999999</v>
      </c>
      <c r="BR2261" s="91" t="inlineStr">
        <is>
          <t>Mixed</t>
        </is>
      </c>
      <c r="BS2261" s="91" t="inlineStr">
        <is>
          <t>None</t>
        </is>
      </c>
      <c r="BT2261" s="96" t="n">
        <v>37.5</v>
      </c>
      <c r="BU2261" s="91" t="inlineStr">
        <is>
          <t>N</t>
        </is>
      </c>
      <c r="BV2261" s="99">
        <f>IF(OR(BF2261&lt;&gt;"Y",BG2261&lt;&gt;"Y"),"",(AND(ISNUMBER(BQ2261),BQ2261&gt;0))+(BR2261="Stacked up")+(AND(ISNUMBER(BH2261),BH2261&gt;=-Settings!$B$17))+(AND(ISNUMBER(BK2261),ISNUMBER(BM2261),BK2261&gt;0,BM2261&gt;0))+(AND(ISNUMBER(AQ2261),AQ2261&gt;=Settings!$B$18))+(AND(ISNUMBER(BT2261),BT2261&gt;=Settings!$B$19,BT2261&lt;=Settings!$B$20))+(AND(ISNUMBER(AS2261),AS2261&gt;0))+(AND(ISNUMBER(T2261),ISNUMBER(M2261),T2261&gt;=Settings!$B$21,M2261&gt;0))+(AND(ISNUMBER(AD2261),ISNUMBER(M2261),AD2261&gt;=Settings!$B$22,M2261&gt;0))+(AY2261&gt;=1))</f>
        <v/>
      </c>
      <c r="BW2261" s="91">
        <f>IF(OR(AY2261=0,BF2261&lt;&gt;"Y",BG2261&lt;&gt;"Y"),"",1+SUMPRODUCT(($A$6:$A$2604=A2261)*($AY$6:$AY$2604&gt;0)*($BF$6:$BF$2604="Y")*($BG$6:$BG$2604="Y")*(($AY$6:$AY$2604&gt;AY2261)+($AY$6:$AY$2604=AY2261)*($AD$6:$AD$2604&gt;AD2261))))</f>
        <v/>
      </c>
    </row>
    <row r="2262" ht="23.85" customHeight="1" s="55">
      <c r="A2262" s="90" t="n">
        <v>46296</v>
      </c>
      <c r="B2262" s="91" t="inlineStr">
        <is>
          <t>SURANASOL</t>
        </is>
      </c>
      <c r="C2262" s="91" t="inlineStr">
        <is>
          <t>INE272L01022</t>
        </is>
      </c>
      <c r="D2262" s="91" t="n"/>
      <c r="E2262" s="91" t="inlineStr">
        <is>
          <t>None</t>
        </is>
      </c>
      <c r="F2262" s="93" t="n">
        <v>119</v>
      </c>
      <c r="G2262" s="92" t="inlineStr">
        <is>
          <t>N</t>
        </is>
      </c>
      <c r="H2262" s="94" t="n"/>
      <c r="I2262" s="91" t="inlineStr">
        <is>
          <t>N</t>
        </is>
      </c>
      <c r="J2262" s="92">
        <f>IF(K2262="","N","Y")</f>
        <v/>
      </c>
      <c r="K2262" s="94">
        <f>_xlfn.TEXTJOIN("; ",TRUE,IF(P2262="52-wk low","52-wk low",""),IF(AND(AD2262&gt;=Settings!$B$12,M2262&lt;0),"Distribution",""),IF(AND(AJ2262="Y",M2262&lt;0,AK2262&lt;-Settings!$B$13),"Long unwinding",""),IF(AND(AJ2262="Y",M2262&lt;0,AK2262&gt;Settings!$B$13),"Short buildup",""))</f>
        <v/>
      </c>
      <c r="L2262" s="95" t="n">
        <v>24.15</v>
      </c>
      <c r="M2262" s="96" t="n">
        <v>-2.9</v>
      </c>
      <c r="N2262" s="93" t="n">
        <v>2050</v>
      </c>
      <c r="O2262" s="91" t="inlineStr">
        <is>
          <t>None</t>
        </is>
      </c>
      <c r="P2262" s="91" t="inlineStr">
        <is>
          <t>None</t>
        </is>
      </c>
      <c r="Q2262" s="97" t="n">
        <v>0.31</v>
      </c>
      <c r="R2262" s="96" t="n">
        <v>0.32</v>
      </c>
      <c r="S2262" s="96" t="n">
        <v>0.98</v>
      </c>
      <c r="T2262" s="96" t="n">
        <v>0.46</v>
      </c>
      <c r="U2262" s="96" t="n">
        <v>0.48</v>
      </c>
      <c r="V2262" s="103" t="n">
        <v>0.5</v>
      </c>
      <c r="W2262" s="102" t="n">
        <v>0</v>
      </c>
      <c r="X2262" s="93" t="n"/>
      <c r="Y2262" s="91" t="inlineStr">
        <is>
          <t>None</t>
        </is>
      </c>
      <c r="Z2262" s="99" t="n">
        <v>71.11</v>
      </c>
      <c r="AA2262" s="96" t="n">
        <v>0.9399999999999999</v>
      </c>
      <c r="AB2262" s="96" t="n">
        <v>0.99</v>
      </c>
      <c r="AC2262" s="96" t="n">
        <v>0.9399999999999999</v>
      </c>
      <c r="AD2262" s="96" t="n">
        <v>0.53</v>
      </c>
      <c r="AE2262" s="96" t="n">
        <v>0.54</v>
      </c>
      <c r="AF2262" s="103" t="n">
        <v>1.15</v>
      </c>
      <c r="AG2262" s="91" t="inlineStr">
        <is>
          <t>Normal</t>
        </is>
      </c>
      <c r="AH2262" s="100" t="n">
        <v>0</v>
      </c>
      <c r="AI2262" s="101" t="n">
        <v>0</v>
      </c>
      <c r="AJ2262" s="92" t="inlineStr">
        <is>
          <t>N</t>
        </is>
      </c>
      <c r="AK2262" s="96" t="n"/>
      <c r="AL2262" s="91" t="inlineStr">
        <is>
          <t>n/a</t>
        </is>
      </c>
      <c r="AM2262" s="93" t="n"/>
      <c r="AN2262" s="92" t="inlineStr">
        <is>
          <t>None</t>
        </is>
      </c>
      <c r="AO2262" s="102" t="n">
        <v>0</v>
      </c>
      <c r="AP2262" s="103" t="n">
        <v>0.73</v>
      </c>
      <c r="AQ2262" s="102" t="n">
        <v>41</v>
      </c>
      <c r="AR2262" s="91" t="inlineStr">
        <is>
          <t>N</t>
        </is>
      </c>
      <c r="AS2262" s="104" t="n"/>
      <c r="AT2262" s="92">
        <f>IF(AND(P2262="52-wk high",T2262&gt;=Settings!$B$7),"Y","N")</f>
        <v/>
      </c>
      <c r="AU2262" s="91">
        <f>IF(AND(AD2262&gt;=Settings!$B$8,M2262&gt;0),"Y","N")</f>
        <v/>
      </c>
      <c r="AV2262" s="91">
        <f>IF(OR(AH2262&gt;Settings!$B$9,AI2262&gt;Settings!$B$9),"Y","N")</f>
        <v/>
      </c>
      <c r="AW2262" s="91">
        <f>IF(AJ2262&lt;&gt;"Y","n/a",IF(AND(M2262&gt;0,AK2262&gt;Settings!$B$10),"Y","N"))</f>
        <v/>
      </c>
      <c r="AX2262" s="91">
        <f>IF(AO2262&gt;=Settings!$B$11,"Y","N")</f>
        <v/>
      </c>
      <c r="AY2262" s="99">
        <f>(AT2262="Y")+(AU2262="Y")+(AV2262="Y")+(AW2262="Y")+(AX2262="Y")</f>
        <v/>
      </c>
      <c r="AZ2262" s="94">
        <f>IF(AY2262=0,"None",_xlfn.TEXTJOIN(", ",TRUE(),IF(AT2262="Y","Breakout",""),IF(AU2262="Y","Accumulation",""),IF(AV2262="Y","Institutional buying",""),IF(AW2262="Y","Long buildup",""),IF(AX2262="Y","Momentum leader","")))</f>
        <v/>
      </c>
      <c r="BA2262" s="94">
        <f>IF(BW2262="","","Passes "&amp;AY2262&amp;" of 5 buy-side scans"&amp;IF(G2262="Y","; RED FLAG: filter out using Red flag column",""))</f>
        <v/>
      </c>
      <c r="BB2262" s="91" t="inlineStr">
        <is>
          <t>None</t>
        </is>
      </c>
      <c r="BC2262" s="92" t="inlineStr">
        <is>
          <t>N</t>
        </is>
      </c>
      <c r="BD2262" s="94" t="n"/>
      <c r="BE2262" s="94" t="n"/>
      <c r="BF2262" s="92">
        <f>IF(R2262*100000&gt;=Settings!$B$5,"Y","N")</f>
        <v/>
      </c>
      <c r="BG2262" s="91">
        <f>IF(F2262&gt;Settings!$B$6,"Y","N")</f>
        <v/>
      </c>
      <c r="BH2262" s="97" t="n">
        <v>-30.02</v>
      </c>
      <c r="BI2262" s="96" t="n">
        <v>-5.85</v>
      </c>
      <c r="BJ2262" s="96" t="n">
        <v>-8.039999999999999</v>
      </c>
      <c r="BK2262" s="96" t="n">
        <v>-9.960000000000001</v>
      </c>
      <c r="BL2262" s="96" t="n">
        <v>9.619999999999999</v>
      </c>
      <c r="BM2262" s="96" t="n">
        <v>-24.98</v>
      </c>
      <c r="BN2262" s="97" t="n">
        <v>-4.62</v>
      </c>
      <c r="BO2262" s="96" t="n">
        <v>-6.04</v>
      </c>
      <c r="BP2262" s="96" t="n">
        <v>-6.78</v>
      </c>
      <c r="BQ2262" s="96" t="n">
        <v>-9.27</v>
      </c>
      <c r="BR2262" s="91" t="inlineStr">
        <is>
          <t>Stacked down</t>
        </is>
      </c>
      <c r="BS2262" s="91" t="inlineStr">
        <is>
          <t>None</t>
        </is>
      </c>
      <c r="BT2262" s="96" t="n">
        <v>31.8</v>
      </c>
      <c r="BU2262" s="91" t="inlineStr">
        <is>
          <t>N</t>
        </is>
      </c>
      <c r="BV2262" s="99">
        <f>IF(OR(BF2262&lt;&gt;"Y",BG2262&lt;&gt;"Y"),"",(AND(ISNUMBER(BQ2262),BQ2262&gt;0))+(BR2262="Stacked up")+(AND(ISNUMBER(BH2262),BH2262&gt;=-Settings!$B$17))+(AND(ISNUMBER(BK2262),ISNUMBER(BM2262),BK2262&gt;0,BM2262&gt;0))+(AND(ISNUMBER(AQ2262),AQ2262&gt;=Settings!$B$18))+(AND(ISNUMBER(BT2262),BT2262&gt;=Settings!$B$19,BT2262&lt;=Settings!$B$20))+(AND(ISNUMBER(AS2262),AS2262&gt;0))+(AND(ISNUMBER(T2262),ISNUMBER(M2262),T2262&gt;=Settings!$B$21,M2262&gt;0))+(AND(ISNUMBER(AD2262),ISNUMBER(M2262),AD2262&gt;=Settings!$B$22,M2262&gt;0))+(AY2262&gt;=1))</f>
        <v/>
      </c>
      <c r="BW2262" s="91">
        <f>IF(OR(AY2262=0,BF2262&lt;&gt;"Y",BG2262&lt;&gt;"Y"),"",1+SUMPRODUCT(($A$6:$A$2604=A2262)*($AY$6:$AY$2604&gt;0)*($BF$6:$BF$2604="Y")*($BG$6:$BG$2604="Y")*(($AY$6:$AY$2604&gt;AY2262)+($AY$6:$AY$2604=AY2262)*($AD$6:$AD$2604&gt;AD2262))))</f>
        <v/>
      </c>
    </row>
    <row r="2263" ht="23.85" customHeight="1" s="55">
      <c r="A2263" s="90" t="n">
        <v>46296</v>
      </c>
      <c r="B2263" s="91" t="inlineStr">
        <is>
          <t>WHBRADY</t>
        </is>
      </c>
      <c r="C2263" s="91" t="inlineStr">
        <is>
          <t>INE855A01019</t>
        </is>
      </c>
      <c r="D2263" s="91" t="n"/>
      <c r="E2263" s="91" t="inlineStr">
        <is>
          <t>None</t>
        </is>
      </c>
      <c r="F2263" s="93" t="n">
        <v>119</v>
      </c>
      <c r="G2263" s="92" t="inlineStr">
        <is>
          <t>N</t>
        </is>
      </c>
      <c r="H2263" s="94" t="n"/>
      <c r="I2263" s="91" t="inlineStr">
        <is>
          <t>N</t>
        </is>
      </c>
      <c r="J2263" s="92">
        <f>IF(K2263="","N","Y")</f>
        <v/>
      </c>
      <c r="K2263" s="94">
        <f>_xlfn.TEXTJOIN("; ",TRUE,IF(P2263="52-wk low","52-wk low",""),IF(AND(AD2263&gt;=Settings!$B$12,M2263&lt;0),"Distribution",""),IF(AND(AJ2263="Y",M2263&lt;0,AK2263&lt;-Settings!$B$13),"Long unwinding",""),IF(AND(AJ2263="Y",M2263&lt;0,AK2263&gt;Settings!$B$13),"Short buildup",""))</f>
        <v/>
      </c>
      <c r="L2263" s="95" t="n">
        <v>465.05</v>
      </c>
      <c r="M2263" s="96" t="n">
        <v>-5.29</v>
      </c>
      <c r="N2263" s="93" t="n">
        <v>2524</v>
      </c>
      <c r="O2263" s="91" t="inlineStr">
        <is>
          <t>None</t>
        </is>
      </c>
      <c r="P2263" s="91" t="inlineStr">
        <is>
          <t>None</t>
        </is>
      </c>
      <c r="Q2263" s="97" t="n">
        <v>0</v>
      </c>
      <c r="R2263" s="96" t="n">
        <v>0</v>
      </c>
      <c r="S2263" s="96" t="n">
        <v>2.31</v>
      </c>
      <c r="T2263" s="96" t="n"/>
      <c r="U2263" s="96" t="n"/>
      <c r="V2263" s="103" t="n"/>
      <c r="W2263" s="102" t="n"/>
      <c r="X2263" s="93" t="n"/>
      <c r="Y2263" s="91" t="inlineStr">
        <is>
          <t>None</t>
        </is>
      </c>
      <c r="Z2263" s="99" t="n">
        <v>99.03</v>
      </c>
      <c r="AA2263" s="96" t="n">
        <v>1.08</v>
      </c>
      <c r="AB2263" s="96" t="n"/>
      <c r="AC2263" s="96" t="n">
        <v>2.68</v>
      </c>
      <c r="AD2263" s="96" t="n"/>
      <c r="AE2263" s="96" t="n"/>
      <c r="AF2263" s="103" t="n"/>
      <c r="AG2263" s="91" t="n"/>
      <c r="AH2263" s="100" t="n">
        <v>0</v>
      </c>
      <c r="AI2263" s="101" t="n">
        <v>0</v>
      </c>
      <c r="AJ2263" s="92" t="inlineStr">
        <is>
          <t>N</t>
        </is>
      </c>
      <c r="AK2263" s="96" t="n"/>
      <c r="AL2263" s="91" t="inlineStr">
        <is>
          <t>n/a</t>
        </is>
      </c>
      <c r="AM2263" s="93" t="n"/>
      <c r="AN2263" s="92" t="inlineStr">
        <is>
          <t>None</t>
        </is>
      </c>
      <c r="AO2263" s="102" t="n">
        <v>0</v>
      </c>
      <c r="AP2263" s="103" t="n"/>
      <c r="AQ2263" s="102" t="n"/>
      <c r="AR2263" s="91" t="inlineStr">
        <is>
          <t>N</t>
        </is>
      </c>
      <c r="AS2263" s="104" t="n"/>
      <c r="AT2263" s="92">
        <f>IF(AND(P2263="52-wk high",T2263&gt;=Settings!$B$7),"Y","N")</f>
        <v/>
      </c>
      <c r="AU2263" s="91">
        <f>IF(AND(AD2263&gt;=Settings!$B$8,M2263&gt;0),"Y","N")</f>
        <v/>
      </c>
      <c r="AV2263" s="91">
        <f>IF(OR(AH2263&gt;Settings!$B$9,AI2263&gt;Settings!$B$9),"Y","N")</f>
        <v/>
      </c>
      <c r="AW2263" s="91">
        <f>IF(AJ2263&lt;&gt;"Y","n/a",IF(AND(M2263&gt;0,AK2263&gt;Settings!$B$10),"Y","N"))</f>
        <v/>
      </c>
      <c r="AX2263" s="91">
        <f>IF(AO2263&gt;=Settings!$B$11,"Y","N")</f>
        <v/>
      </c>
      <c r="AY2263" s="99">
        <f>(AT2263="Y")+(AU2263="Y")+(AV2263="Y")+(AW2263="Y")+(AX2263="Y")</f>
        <v/>
      </c>
      <c r="AZ2263" s="94">
        <f>IF(AY2263=0,"None",_xlfn.TEXTJOIN(", ",TRUE(),IF(AT2263="Y","Breakout",""),IF(AU2263="Y","Accumulation",""),IF(AV2263="Y","Institutional buying",""),IF(AW2263="Y","Long buildup",""),IF(AX2263="Y","Momentum leader","")))</f>
        <v/>
      </c>
      <c r="BA2263" s="94">
        <f>IF(BW2263="","","Passes "&amp;AY2263&amp;" of 5 buy-side scans"&amp;IF(G2263="Y","; RED FLAG: filter out using Red flag column",""))</f>
        <v/>
      </c>
      <c r="BB2263" s="91" t="inlineStr">
        <is>
          <t>None</t>
        </is>
      </c>
      <c r="BC2263" s="92" t="inlineStr">
        <is>
          <t>Y</t>
        </is>
      </c>
      <c r="BD2263" s="94" t="inlineStr">
        <is>
          <t>Few traders (&lt;100 unique PAN, 30 days)</t>
        </is>
      </c>
      <c r="BE2263" s="94" t="n"/>
      <c r="BF2263" s="92">
        <f>IF(R2263*100000&gt;=Settings!$B$5,"Y","N")</f>
        <v/>
      </c>
      <c r="BG2263" s="91">
        <f>IF(F2263&gt;Settings!$B$6,"Y","N")</f>
        <v/>
      </c>
      <c r="BH2263" s="97" t="n">
        <v>-21.16</v>
      </c>
      <c r="BI2263" s="96" t="n">
        <v>-6.79</v>
      </c>
      <c r="BJ2263" s="96" t="n">
        <v>-6.43</v>
      </c>
      <c r="BK2263" s="96" t="n"/>
      <c r="BL2263" s="96" t="n"/>
      <c r="BM2263" s="96" t="n"/>
      <c r="BN2263" s="97" t="n">
        <v>-4.65</v>
      </c>
      <c r="BO2263" s="96" t="n"/>
      <c r="BP2263" s="96" t="n"/>
      <c r="BQ2263" s="96" t="n"/>
      <c r="BR2263" s="91" t="n"/>
      <c r="BS2263" s="91" t="n"/>
      <c r="BT2263" s="96" t="n"/>
      <c r="BU2263" s="91" t="n"/>
      <c r="BV2263" s="99">
        <f>IF(OR(BF2263&lt;&gt;"Y",BG2263&lt;&gt;"Y"),"",(AND(ISNUMBER(BQ2263),BQ2263&gt;0))+(BR2263="Stacked up")+(AND(ISNUMBER(BH2263),BH2263&gt;=-Settings!$B$17))+(AND(ISNUMBER(BK2263),ISNUMBER(BM2263),BK2263&gt;0,BM2263&gt;0))+(AND(ISNUMBER(AQ2263),AQ2263&gt;=Settings!$B$18))+(AND(ISNUMBER(BT2263),BT2263&gt;=Settings!$B$19,BT2263&lt;=Settings!$B$20))+(AND(ISNUMBER(AS2263),AS2263&gt;0))+(AND(ISNUMBER(T2263),ISNUMBER(M2263),T2263&gt;=Settings!$B$21,M2263&gt;0))+(AND(ISNUMBER(AD2263),ISNUMBER(M2263),AD2263&gt;=Settings!$B$22,M2263&gt;0))+(AY2263&gt;=1))</f>
        <v/>
      </c>
      <c r="BW2263" s="91">
        <f>IF(OR(AY2263=0,BF2263&lt;&gt;"Y",BG2263&lt;&gt;"Y"),"",1+SUMPRODUCT(($A$6:$A$2604=A2263)*($AY$6:$AY$2604&gt;0)*($BF$6:$BF$2604="Y")*($BG$6:$BG$2604="Y")*(($AY$6:$AY$2604&gt;AY2263)+($AY$6:$AY$2604=AY2263)*($AD$6:$AD$2604&gt;AD2263))))</f>
        <v/>
      </c>
    </row>
    <row r="2264" ht="23.85" customHeight="1" s="55">
      <c r="A2264" s="90" t="n">
        <v>46296</v>
      </c>
      <c r="B2264" s="91" t="inlineStr">
        <is>
          <t>RSDFIN</t>
        </is>
      </c>
      <c r="C2264" s="91" t="inlineStr">
        <is>
          <t>INE616F01022</t>
        </is>
      </c>
      <c r="D2264" s="91" t="n"/>
      <c r="E2264" s="91" t="inlineStr">
        <is>
          <t>None</t>
        </is>
      </c>
      <c r="F2264" s="93" t="n">
        <v>118</v>
      </c>
      <c r="G2264" s="92" t="inlineStr">
        <is>
          <t>Y</t>
        </is>
      </c>
      <c r="H2264" s="94" t="inlineStr">
        <is>
          <t>ESM Stage 1; T2T (BE series)</t>
        </is>
      </c>
      <c r="I2264" s="91" t="inlineStr">
        <is>
          <t>Y</t>
        </is>
      </c>
      <c r="J2264" s="92">
        <f>IF(K2264="","N","Y")</f>
        <v/>
      </c>
      <c r="K2264" s="94">
        <f>_xlfn.TEXTJOIN("; ",TRUE,IF(P2264="52-wk low","52-wk low",""),IF(AND(AD2264&gt;=Settings!$B$12,M2264&lt;0),"Distribution",""),IF(AND(AJ2264="Y",M2264&lt;0,AK2264&lt;-Settings!$B$13),"Long unwinding",""),IF(AND(AJ2264="Y",M2264&lt;0,AK2264&gt;Settings!$B$13),"Short buildup",""))</f>
        <v/>
      </c>
      <c r="L2264" s="95" t="n">
        <v>91.34999999999999</v>
      </c>
      <c r="M2264" s="96" t="n">
        <v>5</v>
      </c>
      <c r="N2264" s="93" t="n">
        <v>37</v>
      </c>
      <c r="O2264" s="91" t="inlineStr">
        <is>
          <t>None</t>
        </is>
      </c>
      <c r="P2264" s="91" t="inlineStr">
        <is>
          <t>None</t>
        </is>
      </c>
      <c r="Q2264" s="97" t="n">
        <v>0</v>
      </c>
      <c r="R2264" s="96" t="n">
        <v>0.01</v>
      </c>
      <c r="S2264" s="96" t="n">
        <v>0.38</v>
      </c>
      <c r="T2264" s="96" t="n">
        <v>0.03</v>
      </c>
      <c r="U2264" s="96" t="n">
        <v>0.05</v>
      </c>
      <c r="V2264" s="103" t="n">
        <v>0.11</v>
      </c>
      <c r="W2264" s="102" t="n"/>
      <c r="X2264" s="93" t="n"/>
      <c r="Y2264" s="91" t="inlineStr">
        <is>
          <t>None</t>
        </is>
      </c>
      <c r="Z2264" s="99" t="n"/>
      <c r="AA2264" s="96" t="n"/>
      <c r="AB2264" s="96" t="n"/>
      <c r="AC2264" s="96" t="n"/>
      <c r="AD2264" s="96" t="n"/>
      <c r="AE2264" s="96" t="n"/>
      <c r="AF2264" s="103" t="n"/>
      <c r="AG2264" s="91" t="inlineStr">
        <is>
          <t>No delivery data</t>
        </is>
      </c>
      <c r="AH2264" s="100" t="n">
        <v>0</v>
      </c>
      <c r="AI2264" s="101" t="n">
        <v>0</v>
      </c>
      <c r="AJ2264" s="92" t="inlineStr">
        <is>
          <t>N</t>
        </is>
      </c>
      <c r="AK2264" s="96" t="n"/>
      <c r="AL2264" s="91" t="inlineStr">
        <is>
          <t>n/a</t>
        </is>
      </c>
      <c r="AM2264" s="93" t="n"/>
      <c r="AN2264" s="92" t="inlineStr">
        <is>
          <t>None</t>
        </is>
      </c>
      <c r="AO2264" s="102" t="n">
        <v>0</v>
      </c>
      <c r="AP2264" s="103" t="n"/>
      <c r="AQ2264" s="102" t="n"/>
      <c r="AR2264" s="91" t="inlineStr">
        <is>
          <t>N</t>
        </is>
      </c>
      <c r="AS2264" s="104" t="n"/>
      <c r="AT2264" s="92">
        <f>IF(AND(P2264="52-wk high",T2264&gt;=Settings!$B$7),"Y","N")</f>
        <v/>
      </c>
      <c r="AU2264" s="91">
        <f>IF(AND(AD2264&gt;=Settings!$B$8,M2264&gt;0),"Y","N")</f>
        <v/>
      </c>
      <c r="AV2264" s="91">
        <f>IF(OR(AH2264&gt;Settings!$B$9,AI2264&gt;Settings!$B$9),"Y","N")</f>
        <v/>
      </c>
      <c r="AW2264" s="91">
        <f>IF(AJ2264&lt;&gt;"Y","n/a",IF(AND(M2264&gt;0,AK2264&gt;Settings!$B$10),"Y","N"))</f>
        <v/>
      </c>
      <c r="AX2264" s="91">
        <f>IF(AO2264&gt;=Settings!$B$11,"Y","N")</f>
        <v/>
      </c>
      <c r="AY2264" s="99">
        <f>(AT2264="Y")+(AU2264="Y")+(AV2264="Y")+(AW2264="Y")+(AX2264="Y")</f>
        <v/>
      </c>
      <c r="AZ2264" s="94">
        <f>IF(AY2264=0,"None",_xlfn.TEXTJOIN(", ",TRUE(),IF(AT2264="Y","Breakout",""),IF(AU2264="Y","Accumulation",""),IF(AV2264="Y","Institutional buying",""),IF(AW2264="Y","Long buildup",""),IF(AX2264="Y","Momentum leader","")))</f>
        <v/>
      </c>
      <c r="BA2264" s="94">
        <f>IF(BW2264="","","Passes "&amp;AY2264&amp;" of 5 buy-side scans"&amp;IF(G2264="Y","; RED FLAG: filter out using Red flag column",""))</f>
        <v/>
      </c>
      <c r="BB2264" s="91" t="inlineStr">
        <is>
          <t>Upper</t>
        </is>
      </c>
      <c r="BC2264" s="92" t="inlineStr">
        <is>
          <t>Y</t>
        </is>
      </c>
      <c r="BD2264" s="94" t="inlineStr">
        <is>
          <t>Few traders (&lt;100 unique PAN, 30 days)</t>
        </is>
      </c>
      <c r="BE2264" s="94" t="n"/>
      <c r="BF2264" s="92">
        <f>IF(R2264*100000&gt;=Settings!$B$5,"Y","N")</f>
        <v/>
      </c>
      <c r="BG2264" s="91">
        <f>IF(F2264&gt;Settings!$B$6,"Y","N")</f>
        <v/>
      </c>
      <c r="BH2264" s="97" t="n">
        <v>-45.78</v>
      </c>
      <c r="BI2264" s="96" t="n">
        <v>1.5</v>
      </c>
      <c r="BJ2264" s="96" t="n">
        <v>-6.4</v>
      </c>
      <c r="BK2264" s="96" t="n">
        <v>14.19</v>
      </c>
      <c r="BL2264" s="96" t="n"/>
      <c r="BM2264" s="96" t="n"/>
      <c r="BN2264" s="97" t="n">
        <v>-2.64</v>
      </c>
      <c r="BO2264" s="96" t="n">
        <v>-5.15</v>
      </c>
      <c r="BP2264" s="96" t="n">
        <v>-2.94</v>
      </c>
      <c r="BQ2264" s="96" t="n"/>
      <c r="BR2264" s="91" t="n"/>
      <c r="BS2264" s="91" t="inlineStr">
        <is>
          <t>None</t>
        </is>
      </c>
      <c r="BT2264" s="96" t="n">
        <v>47.1</v>
      </c>
      <c r="BU2264" s="91" t="n"/>
      <c r="BV2264" s="99">
        <f>IF(OR(BF2264&lt;&gt;"Y",BG2264&lt;&gt;"Y"),"",(AND(ISNUMBER(BQ2264),BQ2264&gt;0))+(BR2264="Stacked up")+(AND(ISNUMBER(BH2264),BH2264&gt;=-Settings!$B$17))+(AND(ISNUMBER(BK2264),ISNUMBER(BM2264),BK2264&gt;0,BM2264&gt;0))+(AND(ISNUMBER(AQ2264),AQ2264&gt;=Settings!$B$18))+(AND(ISNUMBER(BT2264),BT2264&gt;=Settings!$B$19,BT2264&lt;=Settings!$B$20))+(AND(ISNUMBER(AS2264),AS2264&gt;0))+(AND(ISNUMBER(T2264),ISNUMBER(M2264),T2264&gt;=Settings!$B$21,M2264&gt;0))+(AND(ISNUMBER(AD2264),ISNUMBER(M2264),AD2264&gt;=Settings!$B$22,M2264&gt;0))+(AY2264&gt;=1))</f>
        <v/>
      </c>
      <c r="BW2264" s="91">
        <f>IF(OR(AY2264=0,BF2264&lt;&gt;"Y",BG2264&lt;&gt;"Y"),"",1+SUMPRODUCT(($A$6:$A$2604=A2264)*($AY$6:$AY$2604&gt;0)*($BF$6:$BF$2604="Y")*($BG$6:$BG$2604="Y")*(($AY$6:$AY$2604&gt;AY2264)+($AY$6:$AY$2604=AY2264)*($AD$6:$AD$2604&gt;AD2264))))</f>
        <v/>
      </c>
    </row>
    <row r="2265" ht="23.85" customHeight="1" s="55">
      <c r="A2265" s="90" t="n">
        <v>46296</v>
      </c>
      <c r="B2265" s="91" t="inlineStr">
        <is>
          <t>DEVIT</t>
        </is>
      </c>
      <c r="C2265" s="91" t="inlineStr">
        <is>
          <t>INE060X01034</t>
        </is>
      </c>
      <c r="D2265" s="91" t="n"/>
      <c r="E2265" s="91" t="inlineStr">
        <is>
          <t>None</t>
        </is>
      </c>
      <c r="F2265" s="93" t="n">
        <v>117</v>
      </c>
      <c r="G2265" s="92" t="inlineStr">
        <is>
          <t>N</t>
        </is>
      </c>
      <c r="H2265" s="94" t="n"/>
      <c r="I2265" s="91" t="inlineStr">
        <is>
          <t>N</t>
        </is>
      </c>
      <c r="J2265" s="92">
        <f>IF(K2265="","N","Y")</f>
        <v/>
      </c>
      <c r="K2265" s="94">
        <f>_xlfn.TEXTJOIN("; ",TRUE,IF(P2265="52-wk low","52-wk low",""),IF(AND(AD2265&gt;=Settings!$B$12,M2265&lt;0),"Distribution",""),IF(AND(AJ2265="Y",M2265&lt;0,AK2265&lt;-Settings!$B$13),"Long unwinding",""),IF(AND(AJ2265="Y",M2265&lt;0,AK2265&gt;Settings!$B$13),"Short buildup",""))</f>
        <v/>
      </c>
      <c r="L2265" s="95" t="n">
        <v>20.75</v>
      </c>
      <c r="M2265" s="96" t="n">
        <v>-5.08</v>
      </c>
      <c r="N2265" s="93" t="n">
        <v>2509</v>
      </c>
      <c r="O2265" s="91" t="inlineStr">
        <is>
          <t>None</t>
        </is>
      </c>
      <c r="P2265" s="91" t="inlineStr">
        <is>
          <t>52-wk low</t>
        </is>
      </c>
      <c r="Q2265" s="97" t="n">
        <v>0.86</v>
      </c>
      <c r="R2265" s="96" t="n">
        <v>0.42</v>
      </c>
      <c r="S2265" s="96" t="n">
        <v>2.24</v>
      </c>
      <c r="T2265" s="96" t="n">
        <v>1.61</v>
      </c>
      <c r="U2265" s="96" t="n">
        <v>1.46</v>
      </c>
      <c r="V2265" s="103" t="n">
        <v>0.72</v>
      </c>
      <c r="W2265" s="102" t="n">
        <v>4</v>
      </c>
      <c r="X2265" s="93" t="n"/>
      <c r="Y2265" s="91" t="inlineStr">
        <is>
          <t>None</t>
        </is>
      </c>
      <c r="Z2265" s="99" t="n">
        <v>66.79000000000001</v>
      </c>
      <c r="AA2265" s="96" t="n">
        <v>0.9</v>
      </c>
      <c r="AB2265" s="96" t="n">
        <v>0.92</v>
      </c>
      <c r="AC2265" s="96" t="n">
        <v>1.99</v>
      </c>
      <c r="AD2265" s="96" t="n">
        <v>1.86</v>
      </c>
      <c r="AE2265" s="96" t="n">
        <v>1.81</v>
      </c>
      <c r="AF2265" s="103" t="n">
        <v>1.37</v>
      </c>
      <c r="AG2265" s="91" t="inlineStr">
        <is>
          <t>Normal</t>
        </is>
      </c>
      <c r="AH2265" s="100" t="n">
        <v>0</v>
      </c>
      <c r="AI2265" s="101" t="n">
        <v>0</v>
      </c>
      <c r="AJ2265" s="92" t="inlineStr">
        <is>
          <t>N</t>
        </is>
      </c>
      <c r="AK2265" s="96" t="n"/>
      <c r="AL2265" s="91" t="inlineStr">
        <is>
          <t>n/a</t>
        </is>
      </c>
      <c r="AM2265" s="93" t="n"/>
      <c r="AN2265" s="92" t="inlineStr">
        <is>
          <t>None</t>
        </is>
      </c>
      <c r="AO2265" s="102" t="n">
        <v>0</v>
      </c>
      <c r="AP2265" s="103" t="n">
        <v>0.54</v>
      </c>
      <c r="AQ2265" s="102" t="n">
        <v>10</v>
      </c>
      <c r="AR2265" s="91" t="inlineStr">
        <is>
          <t>N</t>
        </is>
      </c>
      <c r="AS2265" s="104" t="n"/>
      <c r="AT2265" s="92">
        <f>IF(AND(P2265="52-wk high",T2265&gt;=Settings!$B$7),"Y","N")</f>
        <v/>
      </c>
      <c r="AU2265" s="91">
        <f>IF(AND(AD2265&gt;=Settings!$B$8,M2265&gt;0),"Y","N")</f>
        <v/>
      </c>
      <c r="AV2265" s="91">
        <f>IF(OR(AH2265&gt;Settings!$B$9,AI2265&gt;Settings!$B$9),"Y","N")</f>
        <v/>
      </c>
      <c r="AW2265" s="91">
        <f>IF(AJ2265&lt;&gt;"Y","n/a",IF(AND(M2265&gt;0,AK2265&gt;Settings!$B$10),"Y","N"))</f>
        <v/>
      </c>
      <c r="AX2265" s="91">
        <f>IF(AO2265&gt;=Settings!$B$11,"Y","N")</f>
        <v/>
      </c>
      <c r="AY2265" s="99">
        <f>(AT2265="Y")+(AU2265="Y")+(AV2265="Y")+(AW2265="Y")+(AX2265="Y")</f>
        <v/>
      </c>
      <c r="AZ2265" s="94">
        <f>IF(AY2265=0,"None",_xlfn.TEXTJOIN(", ",TRUE(),IF(AT2265="Y","Breakout",""),IF(AU2265="Y","Accumulation",""),IF(AV2265="Y","Institutional buying",""),IF(AW2265="Y","Long buildup",""),IF(AX2265="Y","Momentum leader","")))</f>
        <v/>
      </c>
      <c r="BA2265" s="94">
        <f>IF(BW2265="","","Passes "&amp;AY2265&amp;" of 5 buy-side scans"&amp;IF(G2265="Y","; RED FLAG: filter out using Red flag column",""))</f>
        <v/>
      </c>
      <c r="BB2265" s="91" t="inlineStr">
        <is>
          <t>None</t>
        </is>
      </c>
      <c r="BC2265" s="92" t="inlineStr">
        <is>
          <t>N</t>
        </is>
      </c>
      <c r="BD2265" s="94" t="n"/>
      <c r="BE2265" s="94" t="n"/>
      <c r="BF2265" s="92">
        <f>IF(R2265*100000&gt;=Settings!$B$5,"Y","N")</f>
        <v/>
      </c>
      <c r="BG2265" s="91">
        <f>IF(F2265&gt;Settings!$B$6,"Y","N")</f>
        <v/>
      </c>
      <c r="BH2265" s="97" t="n">
        <v>-53.31</v>
      </c>
      <c r="BI2265" s="96" t="n">
        <v>-8.15</v>
      </c>
      <c r="BJ2265" s="96" t="n">
        <v>-17.07</v>
      </c>
      <c r="BK2265" s="96" t="n">
        <v>-26.89</v>
      </c>
      <c r="BL2265" s="96" t="n">
        <v>-19.42</v>
      </c>
      <c r="BM2265" s="96" t="n">
        <v>-48.84</v>
      </c>
      <c r="BN2265" s="97" t="n">
        <v>-9.880000000000001</v>
      </c>
      <c r="BO2265" s="96" t="n">
        <v>-15.48</v>
      </c>
      <c r="BP2265" s="96" t="n">
        <v>-20.74</v>
      </c>
      <c r="BQ2265" s="96" t="n">
        <v>-28.18</v>
      </c>
      <c r="BR2265" s="91" t="inlineStr">
        <is>
          <t>Stacked down</t>
        </is>
      </c>
      <c r="BS2265" s="91" t="inlineStr">
        <is>
          <t>None</t>
        </is>
      </c>
      <c r="BT2265" s="96" t="n">
        <v>15.1</v>
      </c>
      <c r="BU2265" s="91" t="inlineStr">
        <is>
          <t>N</t>
        </is>
      </c>
      <c r="BV2265" s="99">
        <f>IF(OR(BF2265&lt;&gt;"Y",BG2265&lt;&gt;"Y"),"",(AND(ISNUMBER(BQ2265),BQ2265&gt;0))+(BR2265="Stacked up")+(AND(ISNUMBER(BH2265),BH2265&gt;=-Settings!$B$17))+(AND(ISNUMBER(BK2265),ISNUMBER(BM2265),BK2265&gt;0,BM2265&gt;0))+(AND(ISNUMBER(AQ2265),AQ2265&gt;=Settings!$B$18))+(AND(ISNUMBER(BT2265),BT2265&gt;=Settings!$B$19,BT2265&lt;=Settings!$B$20))+(AND(ISNUMBER(AS2265),AS2265&gt;0))+(AND(ISNUMBER(T2265),ISNUMBER(M2265),T2265&gt;=Settings!$B$21,M2265&gt;0))+(AND(ISNUMBER(AD2265),ISNUMBER(M2265),AD2265&gt;=Settings!$B$22,M2265&gt;0))+(AY2265&gt;=1))</f>
        <v/>
      </c>
      <c r="BW2265" s="91">
        <f>IF(OR(AY2265=0,BF2265&lt;&gt;"Y",BG2265&lt;&gt;"Y"),"",1+SUMPRODUCT(($A$6:$A$2604=A2265)*($AY$6:$AY$2604&gt;0)*($BF$6:$BF$2604="Y")*($BG$6:$BG$2604="Y")*(($AY$6:$AY$2604&gt;AY2265)+($AY$6:$AY$2604=AY2265)*($AD$6:$AD$2604&gt;AD2265))))</f>
        <v/>
      </c>
    </row>
    <row r="2266" ht="23.85" customHeight="1" s="55">
      <c r="A2266" s="90" t="n">
        <v>46296</v>
      </c>
      <c r="B2266" s="91" t="inlineStr">
        <is>
          <t>GFSTEELS</t>
        </is>
      </c>
      <c r="C2266" s="91" t="inlineStr">
        <is>
          <t>INE534A01028</t>
        </is>
      </c>
      <c r="D2266" s="91" t="n"/>
      <c r="E2266" s="91" t="inlineStr">
        <is>
          <t>None</t>
        </is>
      </c>
      <c r="F2266" s="93" t="n">
        <v>117</v>
      </c>
      <c r="G2266" s="92" t="inlineStr">
        <is>
          <t>Y</t>
        </is>
      </c>
      <c r="H2266" s="94" t="inlineStr">
        <is>
          <t>ESM Stage 2; T2T (BE series)</t>
        </is>
      </c>
      <c r="I2266" s="91" t="inlineStr">
        <is>
          <t>Y</t>
        </is>
      </c>
      <c r="J2266" s="92">
        <f>IF(K2266="","N","Y")</f>
        <v/>
      </c>
      <c r="K2266" s="94">
        <f>_xlfn.TEXTJOIN("; ",TRUE,IF(P2266="52-wk low","52-wk low",""),IF(AND(AD2266&gt;=Settings!$B$12,M2266&lt;0),"Distribution",""),IF(AND(AJ2266="Y",M2266&lt;0,AK2266&lt;-Settings!$B$13),"Long unwinding",""),IF(AND(AJ2266="Y",M2266&lt;0,AK2266&gt;Settings!$B$13),"Short buildup",""))</f>
        <v/>
      </c>
      <c r="L2266" s="95" t="n">
        <v>38.29</v>
      </c>
      <c r="M2266" s="96" t="n">
        <v>1.97</v>
      </c>
      <c r="N2266" s="93" t="n">
        <v>191</v>
      </c>
      <c r="O2266" s="91" t="inlineStr">
        <is>
          <t>None</t>
        </is>
      </c>
      <c r="P2266" s="91" t="inlineStr">
        <is>
          <t>52-wk high</t>
        </is>
      </c>
      <c r="Q2266" s="97" t="n">
        <v>3.82</v>
      </c>
      <c r="R2266" s="96" t="n">
        <v>0.24</v>
      </c>
      <c r="S2266" s="96" t="n">
        <v>73.13</v>
      </c>
      <c r="T2266" s="96" t="n">
        <v>103.77</v>
      </c>
      <c r="U2266" s="96" t="n">
        <v>169.63</v>
      </c>
      <c r="V2266" s="103" t="n">
        <v>4.02</v>
      </c>
      <c r="W2266" s="102" t="n">
        <v>10</v>
      </c>
      <c r="X2266" s="93" t="n"/>
      <c r="Y2266" s="91" t="inlineStr">
        <is>
          <t>None</t>
        </is>
      </c>
      <c r="Z2266" s="99" t="n"/>
      <c r="AA2266" s="96" t="n"/>
      <c r="AB2266" s="96" t="n"/>
      <c r="AC2266" s="96" t="n"/>
      <c r="AD2266" s="96" t="n"/>
      <c r="AE2266" s="96" t="n"/>
      <c r="AF2266" s="103" t="n"/>
      <c r="AG2266" s="91" t="inlineStr">
        <is>
          <t>Run-up, risky</t>
        </is>
      </c>
      <c r="AH2266" s="100" t="n">
        <v>0</v>
      </c>
      <c r="AI2266" s="101" t="n">
        <v>0</v>
      </c>
      <c r="AJ2266" s="92" t="inlineStr">
        <is>
          <t>N</t>
        </is>
      </c>
      <c r="AK2266" s="96" t="n"/>
      <c r="AL2266" s="91" t="inlineStr">
        <is>
          <t>n/a</t>
        </is>
      </c>
      <c r="AM2266" s="93" t="n"/>
      <c r="AN2266" s="92" t="inlineStr">
        <is>
          <t>None</t>
        </is>
      </c>
      <c r="AO2266" s="102" t="n">
        <v>0</v>
      </c>
      <c r="AP2266" s="103" t="n"/>
      <c r="AQ2266" s="102" t="n"/>
      <c r="AR2266" s="91" t="inlineStr">
        <is>
          <t>N</t>
        </is>
      </c>
      <c r="AS2266" s="104" t="n"/>
      <c r="AT2266" s="92">
        <f>IF(AND(P2266="52-wk high",T2266&gt;=Settings!$B$7),"Y","N")</f>
        <v/>
      </c>
      <c r="AU2266" s="91">
        <f>IF(AND(AD2266&gt;=Settings!$B$8,M2266&gt;0),"Y","N")</f>
        <v/>
      </c>
      <c r="AV2266" s="91">
        <f>IF(OR(AH2266&gt;Settings!$B$9,AI2266&gt;Settings!$B$9),"Y","N")</f>
        <v/>
      </c>
      <c r="AW2266" s="91">
        <f>IF(AJ2266&lt;&gt;"Y","n/a",IF(AND(M2266&gt;0,AK2266&gt;Settings!$B$10),"Y","N"))</f>
        <v/>
      </c>
      <c r="AX2266" s="91">
        <f>IF(AO2266&gt;=Settings!$B$11,"Y","N")</f>
        <v/>
      </c>
      <c r="AY2266" s="99">
        <f>(AT2266="Y")+(AU2266="Y")+(AV2266="Y")+(AW2266="Y")+(AX2266="Y")</f>
        <v/>
      </c>
      <c r="AZ2266" s="94">
        <f>IF(AY2266=0,"None",_xlfn.TEXTJOIN(", ",TRUE(),IF(AT2266="Y","Breakout",""),IF(AU2266="Y","Accumulation",""),IF(AV2266="Y","Institutional buying",""),IF(AW2266="Y","Long buildup",""),IF(AX2266="Y","Momentum leader","")))</f>
        <v/>
      </c>
      <c r="BA2266" s="94">
        <f>IF(BW2266="","","Passes "&amp;AY2266&amp;" of 5 buy-side scans"&amp;IF(G2266="Y","; RED FLAG: filter out using Red flag column",""))</f>
        <v/>
      </c>
      <c r="BB2266" s="91" t="inlineStr">
        <is>
          <t>None</t>
        </is>
      </c>
      <c r="BC2266" s="92" t="inlineStr">
        <is>
          <t>Y</t>
        </is>
      </c>
      <c r="BD2266" s="94" t="inlineStr">
        <is>
          <t>Few traders (&lt;100 unique PAN, 30 days)</t>
        </is>
      </c>
      <c r="BE2266" s="94" t="n"/>
      <c r="BF2266" s="92">
        <f>IF(R2266*100000&gt;=Settings!$B$5,"Y","N")</f>
        <v/>
      </c>
      <c r="BG2266" s="91">
        <f>IF(F2266&gt;Settings!$B$6,"Y","N")</f>
        <v/>
      </c>
      <c r="BH2266" s="97" t="n">
        <v>1.97</v>
      </c>
      <c r="BI2266" s="96" t="n">
        <v>23.88</v>
      </c>
      <c r="BJ2266" s="96" t="n">
        <v>155.27</v>
      </c>
      <c r="BK2266" s="96" t="n">
        <v>181.34</v>
      </c>
      <c r="BL2266" s="96" t="n">
        <v>209.79</v>
      </c>
      <c r="BM2266" s="96" t="n">
        <v>275.02</v>
      </c>
      <c r="BN2266" s="97" t="n">
        <v>39.48</v>
      </c>
      <c r="BO2266" s="96" t="n">
        <v>85.73</v>
      </c>
      <c r="BP2266" s="96" t="n"/>
      <c r="BQ2266" s="96" t="n"/>
      <c r="BR2266" s="91" t="n"/>
      <c r="BS2266" s="91" t="inlineStr">
        <is>
          <t>None</t>
        </is>
      </c>
      <c r="BT2266" s="96" t="n">
        <v>100</v>
      </c>
      <c r="BU2266" s="91" t="n"/>
      <c r="BV2266" s="99">
        <f>IF(OR(BF2266&lt;&gt;"Y",BG2266&lt;&gt;"Y"),"",(AND(ISNUMBER(BQ2266),BQ2266&gt;0))+(BR2266="Stacked up")+(AND(ISNUMBER(BH2266),BH2266&gt;=-Settings!$B$17))+(AND(ISNUMBER(BK2266),ISNUMBER(BM2266),BK2266&gt;0,BM2266&gt;0))+(AND(ISNUMBER(AQ2266),AQ2266&gt;=Settings!$B$18))+(AND(ISNUMBER(BT2266),BT2266&gt;=Settings!$B$19,BT2266&lt;=Settings!$B$20))+(AND(ISNUMBER(AS2266),AS2266&gt;0))+(AND(ISNUMBER(T2266),ISNUMBER(M2266),T2266&gt;=Settings!$B$21,M2266&gt;0))+(AND(ISNUMBER(AD2266),ISNUMBER(M2266),AD2266&gt;=Settings!$B$22,M2266&gt;0))+(AY2266&gt;=1))</f>
        <v/>
      </c>
      <c r="BW2266" s="91">
        <f>IF(OR(AY2266=0,BF2266&lt;&gt;"Y",BG2266&lt;&gt;"Y"),"",1+SUMPRODUCT(($A$6:$A$2604=A2266)*($AY$6:$AY$2604&gt;0)*($BF$6:$BF$2604="Y")*($BG$6:$BG$2604="Y")*(($AY$6:$AY$2604&gt;AY2266)+($AY$6:$AY$2604=AY2266)*($AD$6:$AD$2604&gt;AD2266))))</f>
        <v/>
      </c>
    </row>
    <row r="2267" ht="23.85" customHeight="1" s="55">
      <c r="A2267" s="90" t="n">
        <v>46296</v>
      </c>
      <c r="B2267" s="91" t="inlineStr">
        <is>
          <t>SADBHAV</t>
        </is>
      </c>
      <c r="C2267" s="91" t="inlineStr">
        <is>
          <t>INE226H01026</t>
        </is>
      </c>
      <c r="D2267" s="91" t="n"/>
      <c r="E2267" s="91" t="inlineStr">
        <is>
          <t>None</t>
        </is>
      </c>
      <c r="F2267" s="93" t="n">
        <v>117</v>
      </c>
      <c r="G2267" s="92" t="inlineStr">
        <is>
          <t>Y</t>
        </is>
      </c>
      <c r="H2267" s="94" t="inlineStr">
        <is>
          <t>ICA (inter-creditor agreement)</t>
        </is>
      </c>
      <c r="I2267" s="91" t="inlineStr">
        <is>
          <t>N</t>
        </is>
      </c>
      <c r="J2267" s="92">
        <f>IF(K2267="","N","Y")</f>
        <v/>
      </c>
      <c r="K2267" s="94">
        <f>_xlfn.TEXTJOIN("; ",TRUE,IF(P2267="52-wk low","52-wk low",""),IF(AND(AD2267&gt;=Settings!$B$12,M2267&lt;0),"Distribution",""),IF(AND(AJ2267="Y",M2267&lt;0,AK2267&lt;-Settings!$B$13),"Long unwinding",""),IF(AND(AJ2267="Y",M2267&lt;0,AK2267&gt;Settings!$B$13),"Short buildup",""))</f>
        <v/>
      </c>
      <c r="L2267" s="95" t="n">
        <v>6.8</v>
      </c>
      <c r="M2267" s="96" t="n">
        <v>-4.9</v>
      </c>
      <c r="N2267" s="93" t="n">
        <v>2462</v>
      </c>
      <c r="O2267" s="91" t="inlineStr">
        <is>
          <t>None</t>
        </is>
      </c>
      <c r="P2267" s="91" t="inlineStr">
        <is>
          <t>None</t>
        </is>
      </c>
      <c r="Q2267" s="97" t="n">
        <v>4.44</v>
      </c>
      <c r="R2267" s="96" t="n">
        <v>2.03</v>
      </c>
      <c r="S2267" s="96" t="n">
        <v>2.05</v>
      </c>
      <c r="T2267" s="96" t="n">
        <v>1.55</v>
      </c>
      <c r="U2267" s="96" t="n">
        <v>2.01</v>
      </c>
      <c r="V2267" s="103" t="n">
        <v>0.9</v>
      </c>
      <c r="W2267" s="102" t="n">
        <v>3</v>
      </c>
      <c r="X2267" s="93" t="n">
        <v>117</v>
      </c>
      <c r="Y2267" s="91" t="inlineStr">
        <is>
          <t>None</t>
        </is>
      </c>
      <c r="Z2267" s="99" t="n">
        <v>61.5</v>
      </c>
      <c r="AA2267" s="96" t="n">
        <v>0.85</v>
      </c>
      <c r="AB2267" s="96" t="n">
        <v>0.87</v>
      </c>
      <c r="AC2267" s="96" t="n">
        <v>1.84</v>
      </c>
      <c r="AD2267" s="96" t="n">
        <v>1.43</v>
      </c>
      <c r="AE2267" s="96" t="n"/>
      <c r="AF2267" s="103" t="n">
        <v>1</v>
      </c>
      <c r="AG2267" s="91" t="inlineStr">
        <is>
          <t>Normal</t>
        </is>
      </c>
      <c r="AH2267" s="100" t="n">
        <v>0</v>
      </c>
      <c r="AI2267" s="101" t="n">
        <v>0</v>
      </c>
      <c r="AJ2267" s="92" t="inlineStr">
        <is>
          <t>N</t>
        </is>
      </c>
      <c r="AK2267" s="96" t="n"/>
      <c r="AL2267" s="91" t="inlineStr">
        <is>
          <t>n/a</t>
        </is>
      </c>
      <c r="AM2267" s="93" t="n"/>
      <c r="AN2267" s="92" t="inlineStr">
        <is>
          <t>None</t>
        </is>
      </c>
      <c r="AO2267" s="102" t="n">
        <v>0</v>
      </c>
      <c r="AP2267" s="103" t="n">
        <v>0.59</v>
      </c>
      <c r="AQ2267" s="102" t="n">
        <v>18</v>
      </c>
      <c r="AR2267" s="91" t="inlineStr">
        <is>
          <t>N</t>
        </is>
      </c>
      <c r="AS2267" s="104" t="n"/>
      <c r="AT2267" s="92">
        <f>IF(AND(P2267="52-wk high",T2267&gt;=Settings!$B$7),"Y","N")</f>
        <v/>
      </c>
      <c r="AU2267" s="91">
        <f>IF(AND(AD2267&gt;=Settings!$B$8,M2267&gt;0),"Y","N")</f>
        <v/>
      </c>
      <c r="AV2267" s="91">
        <f>IF(OR(AH2267&gt;Settings!$B$9,AI2267&gt;Settings!$B$9),"Y","N")</f>
        <v/>
      </c>
      <c r="AW2267" s="91">
        <f>IF(AJ2267&lt;&gt;"Y","n/a",IF(AND(M2267&gt;0,AK2267&gt;Settings!$B$10),"Y","N"))</f>
        <v/>
      </c>
      <c r="AX2267" s="91">
        <f>IF(AO2267&gt;=Settings!$B$11,"Y","N")</f>
        <v/>
      </c>
      <c r="AY2267" s="99">
        <f>(AT2267="Y")+(AU2267="Y")+(AV2267="Y")+(AW2267="Y")+(AX2267="Y")</f>
        <v/>
      </c>
      <c r="AZ2267" s="94">
        <f>IF(AY2267=0,"None",_xlfn.TEXTJOIN(", ",TRUE(),IF(AT2267="Y","Breakout",""),IF(AU2267="Y","Accumulation",""),IF(AV2267="Y","Institutional buying",""),IF(AW2267="Y","Long buildup",""),IF(AX2267="Y","Momentum leader","")))</f>
        <v/>
      </c>
      <c r="BA2267" s="94">
        <f>IF(BW2267="","","Passes "&amp;AY2267&amp;" of 5 buy-side scans"&amp;IF(G2267="Y","; RED FLAG: filter out using Red flag column",""))</f>
        <v/>
      </c>
      <c r="BB2267" s="91" t="inlineStr">
        <is>
          <t>Lower</t>
        </is>
      </c>
      <c r="BC2267" s="92" t="inlineStr">
        <is>
          <t>N</t>
        </is>
      </c>
      <c r="BD2267" s="94" t="n"/>
      <c r="BE2267" s="94" t="n"/>
      <c r="BF2267" s="92">
        <f>IF(R2267*100000&gt;=Settings!$B$5,"Y","N")</f>
        <v/>
      </c>
      <c r="BG2267" s="91">
        <f>IF(F2267&gt;Settings!$B$6,"Y","N")</f>
        <v/>
      </c>
      <c r="BH2267" s="97" t="n">
        <v>-53.74</v>
      </c>
      <c r="BI2267" s="96" t="n">
        <v>-9.81</v>
      </c>
      <c r="BJ2267" s="96" t="n">
        <v>-15.32</v>
      </c>
      <c r="BK2267" s="96" t="n">
        <v>-23.6</v>
      </c>
      <c r="BL2267" s="96" t="n">
        <v>-11.23</v>
      </c>
      <c r="BM2267" s="96" t="n">
        <v>-44.17</v>
      </c>
      <c r="BN2267" s="97" t="n">
        <v>-10.14</v>
      </c>
      <c r="BO2267" s="96" t="n">
        <v>-15.06</v>
      </c>
      <c r="BP2267" s="96" t="n">
        <v>-18.97</v>
      </c>
      <c r="BQ2267" s="96" t="n">
        <v>-24.91</v>
      </c>
      <c r="BR2267" s="91" t="inlineStr">
        <is>
          <t>Stacked down</t>
        </is>
      </c>
      <c r="BS2267" s="91" t="inlineStr">
        <is>
          <t>None</t>
        </is>
      </c>
      <c r="BT2267" s="96" t="n">
        <v>28.4</v>
      </c>
      <c r="BU2267" s="91" t="inlineStr">
        <is>
          <t>N</t>
        </is>
      </c>
      <c r="BV2267" s="99">
        <f>IF(OR(BF2267&lt;&gt;"Y",BG2267&lt;&gt;"Y"),"",(AND(ISNUMBER(BQ2267),BQ2267&gt;0))+(BR2267="Stacked up")+(AND(ISNUMBER(BH2267),BH2267&gt;=-Settings!$B$17))+(AND(ISNUMBER(BK2267),ISNUMBER(BM2267),BK2267&gt;0,BM2267&gt;0))+(AND(ISNUMBER(AQ2267),AQ2267&gt;=Settings!$B$18))+(AND(ISNUMBER(BT2267),BT2267&gt;=Settings!$B$19,BT2267&lt;=Settings!$B$20))+(AND(ISNUMBER(AS2267),AS2267&gt;0))+(AND(ISNUMBER(T2267),ISNUMBER(M2267),T2267&gt;=Settings!$B$21,M2267&gt;0))+(AND(ISNUMBER(AD2267),ISNUMBER(M2267),AD2267&gt;=Settings!$B$22,M2267&gt;0))+(AY2267&gt;=1))</f>
        <v/>
      </c>
      <c r="BW2267" s="91">
        <f>IF(OR(AY2267=0,BF2267&lt;&gt;"Y",BG2267&lt;&gt;"Y"),"",1+SUMPRODUCT(($A$6:$A$2604=A2267)*($AY$6:$AY$2604&gt;0)*($BF$6:$BF$2604="Y")*($BG$6:$BG$2604="Y")*(($AY$6:$AY$2604&gt;AY2267)+($AY$6:$AY$2604=AY2267)*($AD$6:$AD$2604&gt;AD2267))))</f>
        <v/>
      </c>
    </row>
    <row r="2268" ht="23.85" customHeight="1" s="55">
      <c r="A2268" s="90" t="n">
        <v>46296</v>
      </c>
      <c r="B2268" s="91" t="inlineStr">
        <is>
          <t>SAMPANN</t>
        </is>
      </c>
      <c r="C2268" s="91" t="inlineStr">
        <is>
          <t>INE735M01018</t>
        </is>
      </c>
      <c r="D2268" s="91" t="n"/>
      <c r="E2268" s="91" t="inlineStr">
        <is>
          <t>None</t>
        </is>
      </c>
      <c r="F2268" s="93" t="n">
        <v>117</v>
      </c>
      <c r="G2268" s="92" t="inlineStr">
        <is>
          <t>N</t>
        </is>
      </c>
      <c r="H2268" s="94" t="n"/>
      <c r="I2268" s="91" t="inlineStr">
        <is>
          <t>N</t>
        </is>
      </c>
      <c r="J2268" s="92">
        <f>IF(K2268="","N","Y")</f>
        <v/>
      </c>
      <c r="K2268" s="94">
        <f>_xlfn.TEXTJOIN("; ",TRUE,IF(P2268="52-wk low","52-wk low",""),IF(AND(AD2268&gt;=Settings!$B$12,M2268&lt;0),"Distribution",""),IF(AND(AJ2268="Y",M2268&lt;0,AK2268&lt;-Settings!$B$13),"Long unwinding",""),IF(AND(AJ2268="Y",M2268&lt;0,AK2268&gt;Settings!$B$13),"Short buildup",""))</f>
        <v/>
      </c>
      <c r="L2268" s="95" t="n">
        <v>24.01</v>
      </c>
      <c r="M2268" s="96" t="n">
        <v>-0.66</v>
      </c>
      <c r="N2268" s="93" t="n">
        <v>860</v>
      </c>
      <c r="O2268" s="91" t="inlineStr">
        <is>
          <t>None</t>
        </is>
      </c>
      <c r="P2268" s="91" t="inlineStr">
        <is>
          <t>None</t>
        </is>
      </c>
      <c r="Q2268" s="97" t="n">
        <v>0.11</v>
      </c>
      <c r="R2268" s="96" t="n">
        <v>0.19</v>
      </c>
      <c r="S2268" s="96" t="n">
        <v>0.58</v>
      </c>
      <c r="T2268" s="96" t="n">
        <v>0.61</v>
      </c>
      <c r="U2268" s="96" t="n">
        <v>0.25</v>
      </c>
      <c r="V2268" s="103" t="n">
        <v>0.44</v>
      </c>
      <c r="W2268" s="102" t="n">
        <v>0</v>
      </c>
      <c r="X2268" s="93" t="n"/>
      <c r="Y2268" s="91" t="inlineStr">
        <is>
          <t>None</t>
        </is>
      </c>
      <c r="Z2268" s="99" t="n">
        <v>82.64</v>
      </c>
      <c r="AA2268" s="96" t="n">
        <v>1.08</v>
      </c>
      <c r="AB2268" s="96" t="n">
        <v>1.08</v>
      </c>
      <c r="AC2268" s="96" t="n">
        <v>0.63</v>
      </c>
      <c r="AD2268" s="96" t="n">
        <v>0.67</v>
      </c>
      <c r="AE2268" s="96" t="n">
        <v>0.27</v>
      </c>
      <c r="AF2268" s="103" t="n">
        <v>0.97</v>
      </c>
      <c r="AG2268" s="91" t="inlineStr">
        <is>
          <t>Normal</t>
        </is>
      </c>
      <c r="AH2268" s="100" t="n">
        <v>0</v>
      </c>
      <c r="AI2268" s="101" t="n">
        <v>0</v>
      </c>
      <c r="AJ2268" s="92" t="inlineStr">
        <is>
          <t>N</t>
        </is>
      </c>
      <c r="AK2268" s="96" t="n"/>
      <c r="AL2268" s="91" t="inlineStr">
        <is>
          <t>n/a</t>
        </is>
      </c>
      <c r="AM2268" s="93" t="n"/>
      <c r="AN2268" s="92" t="inlineStr">
        <is>
          <t>None</t>
        </is>
      </c>
      <c r="AO2268" s="102" t="n">
        <v>0</v>
      </c>
      <c r="AP2268" s="103" t="n">
        <v>0.7</v>
      </c>
      <c r="AQ2268" s="102" t="n">
        <v>37</v>
      </c>
      <c r="AR2268" s="91" t="inlineStr">
        <is>
          <t>N</t>
        </is>
      </c>
      <c r="AS2268" s="104" t="n"/>
      <c r="AT2268" s="92">
        <f>IF(AND(P2268="52-wk high",T2268&gt;=Settings!$B$7),"Y","N")</f>
        <v/>
      </c>
      <c r="AU2268" s="91">
        <f>IF(AND(AD2268&gt;=Settings!$B$8,M2268&gt;0),"Y","N")</f>
        <v/>
      </c>
      <c r="AV2268" s="91">
        <f>IF(OR(AH2268&gt;Settings!$B$9,AI2268&gt;Settings!$B$9),"Y","N")</f>
        <v/>
      </c>
      <c r="AW2268" s="91">
        <f>IF(AJ2268&lt;&gt;"Y","n/a",IF(AND(M2268&gt;0,AK2268&gt;Settings!$B$10),"Y","N"))</f>
        <v/>
      </c>
      <c r="AX2268" s="91">
        <f>IF(AO2268&gt;=Settings!$B$11,"Y","N")</f>
        <v/>
      </c>
      <c r="AY2268" s="99">
        <f>(AT2268="Y")+(AU2268="Y")+(AV2268="Y")+(AW2268="Y")+(AX2268="Y")</f>
        <v/>
      </c>
      <c r="AZ2268" s="94">
        <f>IF(AY2268=0,"None",_xlfn.TEXTJOIN(", ",TRUE(),IF(AT2268="Y","Breakout",""),IF(AU2268="Y","Accumulation",""),IF(AV2268="Y","Institutional buying",""),IF(AW2268="Y","Long buildup",""),IF(AX2268="Y","Momentum leader","")))</f>
        <v/>
      </c>
      <c r="BA2268" s="94">
        <f>IF(BW2268="","","Passes "&amp;AY2268&amp;" of 5 buy-side scans"&amp;IF(G2268="Y","; RED FLAG: filter out using Red flag column",""))</f>
        <v/>
      </c>
      <c r="BB2268" s="91" t="inlineStr">
        <is>
          <t>None</t>
        </is>
      </c>
      <c r="BC2268" s="92" t="inlineStr">
        <is>
          <t>Y</t>
        </is>
      </c>
      <c r="BD2268" s="94" t="inlineStr">
        <is>
          <t>Few traders (&lt;100 unique PAN, 30 days)</t>
        </is>
      </c>
      <c r="BE2268" s="94" t="n"/>
      <c r="BF2268" s="92">
        <f>IF(R2268*100000&gt;=Settings!$B$5,"Y","N")</f>
        <v/>
      </c>
      <c r="BG2268" s="91">
        <f>IF(F2268&gt;Settings!$B$6,"Y","N")</f>
        <v/>
      </c>
      <c r="BH2268" s="97" t="n">
        <v>-44.73</v>
      </c>
      <c r="BI2268" s="96" t="n">
        <v>-0.29</v>
      </c>
      <c r="BJ2268" s="96" t="n">
        <v>-2.36</v>
      </c>
      <c r="BK2268" s="96" t="n">
        <v>-15.22</v>
      </c>
      <c r="BL2268" s="96" t="n">
        <v>-9.359999999999999</v>
      </c>
      <c r="BM2268" s="96" t="n">
        <v>-12.69</v>
      </c>
      <c r="BN2268" s="97" t="n">
        <v>-1.86</v>
      </c>
      <c r="BO2268" s="96" t="n">
        <v>-5.42</v>
      </c>
      <c r="BP2268" s="96" t="n">
        <v>-9.300000000000001</v>
      </c>
      <c r="BQ2268" s="96" t="n">
        <v>-13.51</v>
      </c>
      <c r="BR2268" s="91" t="inlineStr">
        <is>
          <t>Stacked down</t>
        </is>
      </c>
      <c r="BS2268" s="91" t="inlineStr">
        <is>
          <t>None</t>
        </is>
      </c>
      <c r="BT2268" s="96" t="n">
        <v>43.1</v>
      </c>
      <c r="BU2268" s="91" t="inlineStr">
        <is>
          <t>N</t>
        </is>
      </c>
      <c r="BV2268" s="99">
        <f>IF(OR(BF2268&lt;&gt;"Y",BG2268&lt;&gt;"Y"),"",(AND(ISNUMBER(BQ2268),BQ2268&gt;0))+(BR2268="Stacked up")+(AND(ISNUMBER(BH2268),BH2268&gt;=-Settings!$B$17))+(AND(ISNUMBER(BK2268),ISNUMBER(BM2268),BK2268&gt;0,BM2268&gt;0))+(AND(ISNUMBER(AQ2268),AQ2268&gt;=Settings!$B$18))+(AND(ISNUMBER(BT2268),BT2268&gt;=Settings!$B$19,BT2268&lt;=Settings!$B$20))+(AND(ISNUMBER(AS2268),AS2268&gt;0))+(AND(ISNUMBER(T2268),ISNUMBER(M2268),T2268&gt;=Settings!$B$21,M2268&gt;0))+(AND(ISNUMBER(AD2268),ISNUMBER(M2268),AD2268&gt;=Settings!$B$22,M2268&gt;0))+(AY2268&gt;=1))</f>
        <v/>
      </c>
      <c r="BW2268" s="91">
        <f>IF(OR(AY2268=0,BF2268&lt;&gt;"Y",BG2268&lt;&gt;"Y"),"",1+SUMPRODUCT(($A$6:$A$2604=A2268)*($AY$6:$AY$2604&gt;0)*($BF$6:$BF$2604="Y")*($BG$6:$BG$2604="Y")*(($AY$6:$AY$2604&gt;AY2268)+($AY$6:$AY$2604=AY2268)*($AD$6:$AD$2604&gt;AD2268))))</f>
        <v/>
      </c>
    </row>
    <row r="2269" ht="23.85" customHeight="1" s="55">
      <c r="A2269" s="90" t="n">
        <v>46296</v>
      </c>
      <c r="B2269" s="91" t="inlineStr">
        <is>
          <t>URAVIDEF</t>
        </is>
      </c>
      <c r="C2269" s="91" t="inlineStr">
        <is>
          <t>INE568Z01015</t>
        </is>
      </c>
      <c r="D2269" s="91" t="n"/>
      <c r="E2269" s="91" t="inlineStr">
        <is>
          <t>None</t>
        </is>
      </c>
      <c r="F2269" s="93" t="n">
        <v>117</v>
      </c>
      <c r="G2269" s="92" t="inlineStr">
        <is>
          <t>Y</t>
        </is>
      </c>
      <c r="H2269" s="94" t="inlineStr">
        <is>
          <t>ESM Stage 2; T2T (BE series)</t>
        </is>
      </c>
      <c r="I2269" s="91" t="inlineStr">
        <is>
          <t>Y</t>
        </is>
      </c>
      <c r="J2269" s="92">
        <f>IF(K2269="","N","Y")</f>
        <v/>
      </c>
      <c r="K2269" s="94">
        <f>_xlfn.TEXTJOIN("; ",TRUE,IF(P2269="52-wk low","52-wk low",""),IF(AND(AD2269&gt;=Settings!$B$12,M2269&lt;0),"Distribution",""),IF(AND(AJ2269="Y",M2269&lt;0,AK2269&lt;-Settings!$B$13),"Long unwinding",""),IF(AND(AJ2269="Y",M2269&lt;0,AK2269&gt;Settings!$B$13),"Short buildup",""))</f>
        <v/>
      </c>
      <c r="L2269" s="95" t="n">
        <v>103</v>
      </c>
      <c r="M2269" s="96" t="n">
        <v>-1.95</v>
      </c>
      <c r="N2269" s="93" t="n">
        <v>1610</v>
      </c>
      <c r="O2269" s="91" t="inlineStr">
        <is>
          <t>None</t>
        </is>
      </c>
      <c r="P2269" s="91" t="inlineStr">
        <is>
          <t>None</t>
        </is>
      </c>
      <c r="Q2269" s="97" t="n">
        <v>0</v>
      </c>
      <c r="R2269" s="96" t="n">
        <v>0.02</v>
      </c>
      <c r="S2269" s="96" t="n">
        <v>0.16</v>
      </c>
      <c r="T2269" s="96" t="n">
        <v>0.06</v>
      </c>
      <c r="U2269" s="96" t="n">
        <v>0.01</v>
      </c>
      <c r="V2269" s="103" t="n">
        <v>0.06</v>
      </c>
      <c r="W2269" s="102" t="n">
        <v>0</v>
      </c>
      <c r="X2269" s="93" t="n"/>
      <c r="Y2269" s="91" t="inlineStr">
        <is>
          <t>None</t>
        </is>
      </c>
      <c r="Z2269" s="99" t="n"/>
      <c r="AA2269" s="96" t="n"/>
      <c r="AB2269" s="96" t="n"/>
      <c r="AC2269" s="96" t="n"/>
      <c r="AD2269" s="96" t="n"/>
      <c r="AE2269" s="96" t="n"/>
      <c r="AF2269" s="103" t="n"/>
      <c r="AG2269" s="91" t="inlineStr">
        <is>
          <t>No delivery data</t>
        </is>
      </c>
      <c r="AH2269" s="100" t="n">
        <v>0</v>
      </c>
      <c r="AI2269" s="101" t="n">
        <v>0</v>
      </c>
      <c r="AJ2269" s="92" t="inlineStr">
        <is>
          <t>N</t>
        </is>
      </c>
      <c r="AK2269" s="96" t="n"/>
      <c r="AL2269" s="91" t="inlineStr">
        <is>
          <t>n/a</t>
        </is>
      </c>
      <c r="AM2269" s="93" t="n"/>
      <c r="AN2269" s="92" t="inlineStr">
        <is>
          <t>None</t>
        </is>
      </c>
      <c r="AO2269" s="102" t="n">
        <v>0</v>
      </c>
      <c r="AP2269" s="103" t="n">
        <v>0.49</v>
      </c>
      <c r="AQ2269" s="102" t="n">
        <v>4</v>
      </c>
      <c r="AR2269" s="91" t="inlineStr">
        <is>
          <t>N</t>
        </is>
      </c>
      <c r="AS2269" s="104" t="n"/>
      <c r="AT2269" s="92">
        <f>IF(AND(P2269="52-wk high",T2269&gt;=Settings!$B$7),"Y","N")</f>
        <v/>
      </c>
      <c r="AU2269" s="91">
        <f>IF(AND(AD2269&gt;=Settings!$B$8,M2269&gt;0),"Y","N")</f>
        <v/>
      </c>
      <c r="AV2269" s="91">
        <f>IF(OR(AH2269&gt;Settings!$B$9,AI2269&gt;Settings!$B$9),"Y","N")</f>
        <v/>
      </c>
      <c r="AW2269" s="91">
        <f>IF(AJ2269&lt;&gt;"Y","n/a",IF(AND(M2269&gt;0,AK2269&gt;Settings!$B$10),"Y","N"))</f>
        <v/>
      </c>
      <c r="AX2269" s="91">
        <f>IF(AO2269&gt;=Settings!$B$11,"Y","N")</f>
        <v/>
      </c>
      <c r="AY2269" s="99">
        <f>(AT2269="Y")+(AU2269="Y")+(AV2269="Y")+(AW2269="Y")+(AX2269="Y")</f>
        <v/>
      </c>
      <c r="AZ2269" s="94">
        <f>IF(AY2269=0,"None",_xlfn.TEXTJOIN(", ",TRUE(),IF(AT2269="Y","Breakout",""),IF(AU2269="Y","Accumulation",""),IF(AV2269="Y","Institutional buying",""),IF(AW2269="Y","Long buildup",""),IF(AX2269="Y","Momentum leader","")))</f>
        <v/>
      </c>
      <c r="BA2269" s="94">
        <f>IF(BW2269="","","Passes "&amp;AY2269&amp;" of 5 buy-side scans"&amp;IF(G2269="Y","; RED FLAG: filter out using Red flag column",""))</f>
        <v/>
      </c>
      <c r="BB2269" s="91" t="inlineStr">
        <is>
          <t>None</t>
        </is>
      </c>
      <c r="BC2269" s="92" t="inlineStr">
        <is>
          <t>Y</t>
        </is>
      </c>
      <c r="BD2269" s="94" t="inlineStr">
        <is>
          <t>PE &gt; 50; Few traders (&lt;100 unique PAN, 30 days)</t>
        </is>
      </c>
      <c r="BE2269" s="94" t="n"/>
      <c r="BF2269" s="92">
        <f>IF(R2269*100000&gt;=Settings!$B$5,"Y","N")</f>
        <v/>
      </c>
      <c r="BG2269" s="91">
        <f>IF(F2269&gt;Settings!$B$6,"Y","N")</f>
        <v/>
      </c>
      <c r="BH2269" s="97" t="n">
        <v>-60.84</v>
      </c>
      <c r="BI2269" s="96" t="n">
        <v>0</v>
      </c>
      <c r="BJ2269" s="96" t="n">
        <v>-13.42</v>
      </c>
      <c r="BK2269" s="96" t="n">
        <v>-20.86</v>
      </c>
      <c r="BL2269" s="96" t="n">
        <v>-15.74</v>
      </c>
      <c r="BM2269" s="96" t="n">
        <v>-56.21</v>
      </c>
      <c r="BN2269" s="97" t="n">
        <v>-4.04</v>
      </c>
      <c r="BO2269" s="96" t="n">
        <v>-7.01</v>
      </c>
      <c r="BP2269" s="96" t="n">
        <v>-13.08</v>
      </c>
      <c r="BQ2269" s="96" t="n">
        <v>-26.54</v>
      </c>
      <c r="BR2269" s="91" t="inlineStr">
        <is>
          <t>Stacked down</t>
        </is>
      </c>
      <c r="BS2269" s="91" t="inlineStr">
        <is>
          <t>None</t>
        </is>
      </c>
      <c r="BT2269" s="96" t="n">
        <v>33</v>
      </c>
      <c r="BU2269" s="91" t="inlineStr">
        <is>
          <t>N</t>
        </is>
      </c>
      <c r="BV2269" s="99">
        <f>IF(OR(BF2269&lt;&gt;"Y",BG2269&lt;&gt;"Y"),"",(AND(ISNUMBER(BQ2269),BQ2269&gt;0))+(BR2269="Stacked up")+(AND(ISNUMBER(BH2269),BH2269&gt;=-Settings!$B$17))+(AND(ISNUMBER(BK2269),ISNUMBER(BM2269),BK2269&gt;0,BM2269&gt;0))+(AND(ISNUMBER(AQ2269),AQ2269&gt;=Settings!$B$18))+(AND(ISNUMBER(BT2269),BT2269&gt;=Settings!$B$19,BT2269&lt;=Settings!$B$20))+(AND(ISNUMBER(AS2269),AS2269&gt;0))+(AND(ISNUMBER(T2269),ISNUMBER(M2269),T2269&gt;=Settings!$B$21,M2269&gt;0))+(AND(ISNUMBER(AD2269),ISNUMBER(M2269),AD2269&gt;=Settings!$B$22,M2269&gt;0))+(AY2269&gt;=1))</f>
        <v/>
      </c>
      <c r="BW2269" s="91">
        <f>IF(OR(AY2269=0,BF2269&lt;&gt;"Y",BG2269&lt;&gt;"Y"),"",1+SUMPRODUCT(($A$6:$A$2604=A2269)*($AY$6:$AY$2604&gt;0)*($BF$6:$BF$2604="Y")*($BG$6:$BG$2604="Y")*(($AY$6:$AY$2604&gt;AY2269)+($AY$6:$AY$2604=AY2269)*($AD$6:$AD$2604&gt;AD2269))))</f>
        <v/>
      </c>
    </row>
    <row r="2270" ht="23.85" customHeight="1" s="55">
      <c r="A2270" s="90" t="n">
        <v>46296</v>
      </c>
      <c r="B2270" s="91" t="inlineStr">
        <is>
          <t>CHEMCRUX</t>
        </is>
      </c>
      <c r="C2270" s="91" t="inlineStr">
        <is>
          <t>INE298W01016</t>
        </is>
      </c>
      <c r="D2270" s="91" t="n"/>
      <c r="E2270" s="91" t="inlineStr">
        <is>
          <t>None</t>
        </is>
      </c>
      <c r="F2270" s="93" t="n">
        <v>116</v>
      </c>
      <c r="G2270" s="92" t="inlineStr">
        <is>
          <t>N</t>
        </is>
      </c>
      <c r="H2270" s="94" t="n"/>
      <c r="I2270" s="91" t="inlineStr">
        <is>
          <t>N</t>
        </is>
      </c>
      <c r="J2270" s="92">
        <f>IF(K2270="","N","Y")</f>
        <v/>
      </c>
      <c r="K2270" s="94">
        <f>_xlfn.TEXTJOIN("; ",TRUE,IF(P2270="52-wk low","52-wk low",""),IF(AND(AD2270&gt;=Settings!$B$12,M2270&lt;0),"Distribution",""),IF(AND(AJ2270="Y",M2270&lt;0,AK2270&lt;-Settings!$B$13),"Long unwinding",""),IF(AND(AJ2270="Y",M2270&lt;0,AK2270&gt;Settings!$B$13),"Short buildup",""))</f>
        <v/>
      </c>
      <c r="L2270" s="95" t="n">
        <v>78.23</v>
      </c>
      <c r="M2270" s="96" t="n">
        <v>-0.5</v>
      </c>
      <c r="N2270" s="93" t="n">
        <v>792</v>
      </c>
      <c r="O2270" s="91" t="inlineStr">
        <is>
          <t>None</t>
        </is>
      </c>
      <c r="P2270" s="91" t="inlineStr">
        <is>
          <t>None</t>
        </is>
      </c>
      <c r="Q2270" s="97" t="n">
        <v>0.04</v>
      </c>
      <c r="R2270" s="96" t="n">
        <v>0.05</v>
      </c>
      <c r="S2270" s="96" t="n">
        <v>0.7</v>
      </c>
      <c r="T2270" s="96" t="n"/>
      <c r="U2270" s="96" t="n"/>
      <c r="V2270" s="103" t="n"/>
      <c r="W2270" s="102" t="n"/>
      <c r="X2270" s="93" t="n"/>
      <c r="Y2270" s="91" t="inlineStr">
        <is>
          <t>None</t>
        </is>
      </c>
      <c r="Z2270" s="99" t="n">
        <v>82.55</v>
      </c>
      <c r="AA2270" s="96" t="n">
        <v>0.99</v>
      </c>
      <c r="AB2270" s="96" t="n"/>
      <c r="AC2270" s="96" t="n">
        <v>0.6899999999999999</v>
      </c>
      <c r="AD2270" s="96" t="n"/>
      <c r="AE2270" s="96" t="n"/>
      <c r="AF2270" s="103" t="n"/>
      <c r="AG2270" s="91" t="n"/>
      <c r="AH2270" s="100" t="n">
        <v>0</v>
      </c>
      <c r="AI2270" s="101" t="n">
        <v>0</v>
      </c>
      <c r="AJ2270" s="92" t="inlineStr">
        <is>
          <t>N</t>
        </is>
      </c>
      <c r="AK2270" s="96" t="n"/>
      <c r="AL2270" s="91" t="inlineStr">
        <is>
          <t>n/a</t>
        </is>
      </c>
      <c r="AM2270" s="93" t="n"/>
      <c r="AN2270" s="92" t="inlineStr">
        <is>
          <t>None</t>
        </is>
      </c>
      <c r="AO2270" s="102" t="n">
        <v>0</v>
      </c>
      <c r="AP2270" s="103" t="n"/>
      <c r="AQ2270" s="102" t="n"/>
      <c r="AR2270" s="91" t="inlineStr">
        <is>
          <t>N</t>
        </is>
      </c>
      <c r="AS2270" s="104" t="n"/>
      <c r="AT2270" s="92">
        <f>IF(AND(P2270="52-wk high",T2270&gt;=Settings!$B$7),"Y","N")</f>
        <v/>
      </c>
      <c r="AU2270" s="91">
        <f>IF(AND(AD2270&gt;=Settings!$B$8,M2270&gt;0),"Y","N")</f>
        <v/>
      </c>
      <c r="AV2270" s="91">
        <f>IF(OR(AH2270&gt;Settings!$B$9,AI2270&gt;Settings!$B$9),"Y","N")</f>
        <v/>
      </c>
      <c r="AW2270" s="91">
        <f>IF(AJ2270&lt;&gt;"Y","n/a",IF(AND(M2270&gt;0,AK2270&gt;Settings!$B$10),"Y","N"))</f>
        <v/>
      </c>
      <c r="AX2270" s="91">
        <f>IF(AO2270&gt;=Settings!$B$11,"Y","N")</f>
        <v/>
      </c>
      <c r="AY2270" s="99">
        <f>(AT2270="Y")+(AU2270="Y")+(AV2270="Y")+(AW2270="Y")+(AX2270="Y")</f>
        <v/>
      </c>
      <c r="AZ2270" s="94">
        <f>IF(AY2270=0,"None",_xlfn.TEXTJOIN(", ",TRUE(),IF(AT2270="Y","Breakout",""),IF(AU2270="Y","Accumulation",""),IF(AV2270="Y","Institutional buying",""),IF(AW2270="Y","Long buildup",""),IF(AX2270="Y","Momentum leader","")))</f>
        <v/>
      </c>
      <c r="BA2270" s="94">
        <f>IF(BW2270="","","Passes "&amp;AY2270&amp;" of 5 buy-side scans"&amp;IF(G2270="Y","; RED FLAG: filter out using Red flag column",""))</f>
        <v/>
      </c>
      <c r="BB2270" s="91" t="inlineStr">
        <is>
          <t>None</t>
        </is>
      </c>
      <c r="BC2270" s="92" t="inlineStr">
        <is>
          <t>Y</t>
        </is>
      </c>
      <c r="BD2270" s="94" t="inlineStr">
        <is>
          <t>Few traders (&lt;100 unique PAN, 30 days)</t>
        </is>
      </c>
      <c r="BE2270" s="94" t="n"/>
      <c r="BF2270" s="92">
        <f>IF(R2270*100000&gt;=Settings!$B$5,"Y","N")</f>
        <v/>
      </c>
      <c r="BG2270" s="91">
        <f>IF(F2270&gt;Settings!$B$6,"Y","N")</f>
        <v/>
      </c>
      <c r="BH2270" s="97" t="n">
        <v>-12.39</v>
      </c>
      <c r="BI2270" s="96" t="n">
        <v>-0.48</v>
      </c>
      <c r="BJ2270" s="96" t="n">
        <v>-6.02</v>
      </c>
      <c r="BK2270" s="96" t="n"/>
      <c r="BL2270" s="96" t="n"/>
      <c r="BM2270" s="96" t="n"/>
      <c r="BN2270" s="97" t="n">
        <v>-2.76</v>
      </c>
      <c r="BO2270" s="96" t="n"/>
      <c r="BP2270" s="96" t="n"/>
      <c r="BQ2270" s="96" t="n"/>
      <c r="BR2270" s="91" t="n"/>
      <c r="BS2270" s="91" t="n"/>
      <c r="BT2270" s="96" t="n">
        <v>38.8</v>
      </c>
      <c r="BU2270" s="91" t="n"/>
      <c r="BV2270" s="99">
        <f>IF(OR(BF2270&lt;&gt;"Y",BG2270&lt;&gt;"Y"),"",(AND(ISNUMBER(BQ2270),BQ2270&gt;0))+(BR2270="Stacked up")+(AND(ISNUMBER(BH2270),BH2270&gt;=-Settings!$B$17))+(AND(ISNUMBER(BK2270),ISNUMBER(BM2270),BK2270&gt;0,BM2270&gt;0))+(AND(ISNUMBER(AQ2270),AQ2270&gt;=Settings!$B$18))+(AND(ISNUMBER(BT2270),BT2270&gt;=Settings!$B$19,BT2270&lt;=Settings!$B$20))+(AND(ISNUMBER(AS2270),AS2270&gt;0))+(AND(ISNUMBER(T2270),ISNUMBER(M2270),T2270&gt;=Settings!$B$21,M2270&gt;0))+(AND(ISNUMBER(AD2270),ISNUMBER(M2270),AD2270&gt;=Settings!$B$22,M2270&gt;0))+(AY2270&gt;=1))</f>
        <v/>
      </c>
      <c r="BW2270" s="91">
        <f>IF(OR(AY2270=0,BF2270&lt;&gt;"Y",BG2270&lt;&gt;"Y"),"",1+SUMPRODUCT(($A$6:$A$2604=A2270)*($AY$6:$AY$2604&gt;0)*($BF$6:$BF$2604="Y")*($BG$6:$BG$2604="Y")*(($AY$6:$AY$2604&gt;AY2270)+($AY$6:$AY$2604=AY2270)*($AD$6:$AD$2604&gt;AD2270))))</f>
        <v/>
      </c>
    </row>
    <row r="2271" ht="23.85" customHeight="1" s="55">
      <c r="A2271" s="90" t="n">
        <v>46296</v>
      </c>
      <c r="B2271" s="91" t="inlineStr">
        <is>
          <t>THAKDEV</t>
        </is>
      </c>
      <c r="C2271" s="91" t="inlineStr">
        <is>
          <t>INE403F01017</t>
        </is>
      </c>
      <c r="D2271" s="91" t="n"/>
      <c r="E2271" s="91" t="inlineStr">
        <is>
          <t>None</t>
        </is>
      </c>
      <c r="F2271" s="93" t="n">
        <v>116</v>
      </c>
      <c r="G2271" s="92" t="inlineStr">
        <is>
          <t>N</t>
        </is>
      </c>
      <c r="H2271" s="94" t="n"/>
      <c r="I2271" s="91" t="inlineStr">
        <is>
          <t>N</t>
        </is>
      </c>
      <c r="J2271" s="92">
        <f>IF(K2271="","N","Y")</f>
        <v/>
      </c>
      <c r="K2271" s="94">
        <f>_xlfn.TEXTJOIN("; ",TRUE,IF(P2271="52-wk low","52-wk low",""),IF(AND(AD2271&gt;=Settings!$B$12,M2271&lt;0),"Distribution",""),IF(AND(AJ2271="Y",M2271&lt;0,AK2271&lt;-Settings!$B$13),"Long unwinding",""),IF(AND(AJ2271="Y",M2271&lt;0,AK2271&gt;Settings!$B$13),"Short buildup",""))</f>
        <v/>
      </c>
      <c r="L2271" s="95" t="n">
        <v>128.74</v>
      </c>
      <c r="M2271" s="96" t="n">
        <v>-4.64</v>
      </c>
      <c r="N2271" s="93" t="n">
        <v>2432</v>
      </c>
      <c r="O2271" s="91" t="inlineStr">
        <is>
          <t>None</t>
        </is>
      </c>
      <c r="P2271" s="91" t="inlineStr">
        <is>
          <t>None</t>
        </is>
      </c>
      <c r="Q2271" s="97" t="n">
        <v>0</v>
      </c>
      <c r="R2271" s="96" t="n">
        <v>0</v>
      </c>
      <c r="S2271" s="96" t="n">
        <v>0.4</v>
      </c>
      <c r="T2271" s="96" t="n">
        <v>0.36</v>
      </c>
      <c r="U2271" s="96" t="n">
        <v>0.54</v>
      </c>
      <c r="V2271" s="103" t="n">
        <v>1.17</v>
      </c>
      <c r="W2271" s="102" t="n"/>
      <c r="X2271" s="93" t="n"/>
      <c r="Y2271" s="91" t="inlineStr">
        <is>
          <t>None</t>
        </is>
      </c>
      <c r="Z2271" s="99" t="n">
        <v>77.27</v>
      </c>
      <c r="AA2271" s="96" t="n">
        <v>0.9</v>
      </c>
      <c r="AB2271" s="96" t="n">
        <v>0.92</v>
      </c>
      <c r="AC2271" s="96" t="n">
        <v>0.43</v>
      </c>
      <c r="AD2271" s="96" t="n">
        <v>0.39</v>
      </c>
      <c r="AE2271" s="96" t="n">
        <v>0.57</v>
      </c>
      <c r="AF2271" s="103" t="n">
        <v>0.99</v>
      </c>
      <c r="AG2271" s="91" t="inlineStr">
        <is>
          <t>Normal</t>
        </is>
      </c>
      <c r="AH2271" s="100" t="n">
        <v>0</v>
      </c>
      <c r="AI2271" s="101" t="n">
        <v>0</v>
      </c>
      <c r="AJ2271" s="92" t="inlineStr">
        <is>
          <t>N</t>
        </is>
      </c>
      <c r="AK2271" s="96" t="n"/>
      <c r="AL2271" s="91" t="inlineStr">
        <is>
          <t>n/a</t>
        </is>
      </c>
      <c r="AM2271" s="93" t="n"/>
      <c r="AN2271" s="92" t="inlineStr">
        <is>
          <t>None</t>
        </is>
      </c>
      <c r="AO2271" s="102" t="n">
        <v>0</v>
      </c>
      <c r="AP2271" s="103" t="n"/>
      <c r="AQ2271" s="102" t="n"/>
      <c r="AR2271" s="91" t="inlineStr">
        <is>
          <t>N</t>
        </is>
      </c>
      <c r="AS2271" s="104" t="n"/>
      <c r="AT2271" s="92">
        <f>IF(AND(P2271="52-wk high",T2271&gt;=Settings!$B$7),"Y","N")</f>
        <v/>
      </c>
      <c r="AU2271" s="91">
        <f>IF(AND(AD2271&gt;=Settings!$B$8,M2271&gt;0),"Y","N")</f>
        <v/>
      </c>
      <c r="AV2271" s="91">
        <f>IF(OR(AH2271&gt;Settings!$B$9,AI2271&gt;Settings!$B$9),"Y","N")</f>
        <v/>
      </c>
      <c r="AW2271" s="91">
        <f>IF(AJ2271&lt;&gt;"Y","n/a",IF(AND(M2271&gt;0,AK2271&gt;Settings!$B$10),"Y","N"))</f>
        <v/>
      </c>
      <c r="AX2271" s="91">
        <f>IF(AO2271&gt;=Settings!$B$11,"Y","N")</f>
        <v/>
      </c>
      <c r="AY2271" s="99">
        <f>(AT2271="Y")+(AU2271="Y")+(AV2271="Y")+(AW2271="Y")+(AX2271="Y")</f>
        <v/>
      </c>
      <c r="AZ2271" s="94">
        <f>IF(AY2271=0,"None",_xlfn.TEXTJOIN(", ",TRUE(),IF(AT2271="Y","Breakout",""),IF(AU2271="Y","Accumulation",""),IF(AV2271="Y","Institutional buying",""),IF(AW2271="Y","Long buildup",""),IF(AX2271="Y","Momentum leader","")))</f>
        <v/>
      </c>
      <c r="BA2271" s="94">
        <f>IF(BW2271="","","Passes "&amp;AY2271&amp;" of 5 buy-side scans"&amp;IF(G2271="Y","; RED FLAG: filter out using Red flag column",""))</f>
        <v/>
      </c>
      <c r="BB2271" s="91" t="inlineStr">
        <is>
          <t>None</t>
        </is>
      </c>
      <c r="BC2271" s="92" t="inlineStr">
        <is>
          <t>Y</t>
        </is>
      </c>
      <c r="BD2271" s="94" t="inlineStr">
        <is>
          <t>Few traders (&lt;100 unique PAN, 30 days)</t>
        </is>
      </c>
      <c r="BE2271" s="94" t="n"/>
      <c r="BF2271" s="92">
        <f>IF(R2271*100000&gt;=Settings!$B$5,"Y","N")</f>
        <v/>
      </c>
      <c r="BG2271" s="91">
        <f>IF(F2271&gt;Settings!$B$6,"Y","N")</f>
        <v/>
      </c>
      <c r="BH2271" s="97" t="n">
        <v>-21.02</v>
      </c>
      <c r="BI2271" s="96" t="n">
        <v>-2.05</v>
      </c>
      <c r="BJ2271" s="96" t="n">
        <v>-9.34</v>
      </c>
      <c r="BK2271" s="96" t="n">
        <v>-0.12</v>
      </c>
      <c r="BL2271" s="96" t="n"/>
      <c r="BM2271" s="96" t="n"/>
      <c r="BN2271" s="97" t="n">
        <v>-4.72</v>
      </c>
      <c r="BO2271" s="96" t="n">
        <v>-6.58</v>
      </c>
      <c r="BP2271" s="96" t="n"/>
      <c r="BQ2271" s="96" t="n"/>
      <c r="BR2271" s="91" t="n"/>
      <c r="BS2271" s="91" t="inlineStr">
        <is>
          <t>None</t>
        </is>
      </c>
      <c r="BT2271" s="96" t="n">
        <v>42.6</v>
      </c>
      <c r="BU2271" s="91" t="n"/>
      <c r="BV2271" s="99">
        <f>IF(OR(BF2271&lt;&gt;"Y",BG2271&lt;&gt;"Y"),"",(AND(ISNUMBER(BQ2271),BQ2271&gt;0))+(BR2271="Stacked up")+(AND(ISNUMBER(BH2271),BH2271&gt;=-Settings!$B$17))+(AND(ISNUMBER(BK2271),ISNUMBER(BM2271),BK2271&gt;0,BM2271&gt;0))+(AND(ISNUMBER(AQ2271),AQ2271&gt;=Settings!$B$18))+(AND(ISNUMBER(BT2271),BT2271&gt;=Settings!$B$19,BT2271&lt;=Settings!$B$20))+(AND(ISNUMBER(AS2271),AS2271&gt;0))+(AND(ISNUMBER(T2271),ISNUMBER(M2271),T2271&gt;=Settings!$B$21,M2271&gt;0))+(AND(ISNUMBER(AD2271),ISNUMBER(M2271),AD2271&gt;=Settings!$B$22,M2271&gt;0))+(AY2271&gt;=1))</f>
        <v/>
      </c>
      <c r="BW2271" s="91">
        <f>IF(OR(AY2271=0,BF2271&lt;&gt;"Y",BG2271&lt;&gt;"Y"),"",1+SUMPRODUCT(($A$6:$A$2604=A2271)*($AY$6:$AY$2604&gt;0)*($BF$6:$BF$2604="Y")*($BG$6:$BG$2604="Y")*(($AY$6:$AY$2604&gt;AY2271)+($AY$6:$AY$2604=AY2271)*($AD$6:$AD$2604&gt;AD2271))))</f>
        <v/>
      </c>
    </row>
    <row r="2272" ht="23.85" customHeight="1" s="55">
      <c r="A2272" s="90" t="n">
        <v>46296</v>
      </c>
      <c r="B2272" s="91" t="inlineStr">
        <is>
          <t>AKSHOPTFBR</t>
        </is>
      </c>
      <c r="C2272" s="91" t="inlineStr">
        <is>
          <t>INE523B01011</t>
        </is>
      </c>
      <c r="D2272" s="91" t="n"/>
      <c r="E2272" s="91" t="inlineStr">
        <is>
          <t>None</t>
        </is>
      </c>
      <c r="F2272" s="93" t="n">
        <v>115</v>
      </c>
      <c r="G2272" s="92" t="inlineStr">
        <is>
          <t>Y</t>
        </is>
      </c>
      <c r="H2272" s="94" t="inlineStr">
        <is>
          <t>IRP (insolvency); T2T (BE series)</t>
        </is>
      </c>
      <c r="I2272" s="91" t="inlineStr">
        <is>
          <t>Y</t>
        </is>
      </c>
      <c r="J2272" s="92">
        <f>IF(K2272="","N","Y")</f>
        <v/>
      </c>
      <c r="K2272" s="94">
        <f>_xlfn.TEXTJOIN("; ",TRUE,IF(P2272="52-wk low","52-wk low",""),IF(AND(AD2272&gt;=Settings!$B$12,M2272&lt;0),"Distribution",""),IF(AND(AJ2272="Y",M2272&lt;0,AK2272&lt;-Settings!$B$13),"Long unwinding",""),IF(AND(AJ2272="Y",M2272&lt;0,AK2272&gt;Settings!$B$13),"Short buildup",""))</f>
        <v/>
      </c>
      <c r="L2272" s="95" t="n">
        <v>7.07</v>
      </c>
      <c r="M2272" s="96" t="n">
        <v>1.43</v>
      </c>
      <c r="N2272" s="93" t="n">
        <v>263</v>
      </c>
      <c r="O2272" s="91" t="inlineStr">
        <is>
          <t>None</t>
        </is>
      </c>
      <c r="P2272" s="91" t="inlineStr">
        <is>
          <t>None</t>
        </is>
      </c>
      <c r="Q2272" s="97" t="n">
        <v>3.24</v>
      </c>
      <c r="R2272" s="96" t="n">
        <v>4.34</v>
      </c>
      <c r="S2272" s="96" t="n">
        <v>0.74</v>
      </c>
      <c r="T2272" s="96" t="n">
        <v>0.95</v>
      </c>
      <c r="U2272" s="96" t="n">
        <v>1.26</v>
      </c>
      <c r="V2272" s="103" t="n">
        <v>1.7</v>
      </c>
      <c r="W2272" s="102" t="n">
        <v>7</v>
      </c>
      <c r="X2272" s="93" t="n"/>
      <c r="Y2272" s="91" t="inlineStr">
        <is>
          <t>None</t>
        </is>
      </c>
      <c r="Z2272" s="99" t="n"/>
      <c r="AA2272" s="96" t="n"/>
      <c r="AB2272" s="96" t="n"/>
      <c r="AC2272" s="96" t="n"/>
      <c r="AD2272" s="96" t="n"/>
      <c r="AE2272" s="96" t="n"/>
      <c r="AF2272" s="103" t="n"/>
      <c r="AG2272" s="91" t="inlineStr">
        <is>
          <t>No delivery data</t>
        </is>
      </c>
      <c r="AH2272" s="100" t="n">
        <v>0</v>
      </c>
      <c r="AI2272" s="101" t="n">
        <v>0</v>
      </c>
      <c r="AJ2272" s="92" t="inlineStr">
        <is>
          <t>N</t>
        </is>
      </c>
      <c r="AK2272" s="96" t="n"/>
      <c r="AL2272" s="91" t="inlineStr">
        <is>
          <t>n/a</t>
        </is>
      </c>
      <c r="AM2272" s="93" t="n"/>
      <c r="AN2272" s="92" t="inlineStr">
        <is>
          <t>None</t>
        </is>
      </c>
      <c r="AO2272" s="102" t="n">
        <v>0</v>
      </c>
      <c r="AP2272" s="103" t="n">
        <v>1.3</v>
      </c>
      <c r="AQ2272" s="102" t="n">
        <v>73</v>
      </c>
      <c r="AR2272" s="91" t="inlineStr">
        <is>
          <t>N</t>
        </is>
      </c>
      <c r="AS2272" s="104" t="n"/>
      <c r="AT2272" s="92">
        <f>IF(AND(P2272="52-wk high",T2272&gt;=Settings!$B$7),"Y","N")</f>
        <v/>
      </c>
      <c r="AU2272" s="91">
        <f>IF(AND(AD2272&gt;=Settings!$B$8,M2272&gt;0),"Y","N")</f>
        <v/>
      </c>
      <c r="AV2272" s="91">
        <f>IF(OR(AH2272&gt;Settings!$B$9,AI2272&gt;Settings!$B$9),"Y","N")</f>
        <v/>
      </c>
      <c r="AW2272" s="91">
        <f>IF(AJ2272&lt;&gt;"Y","n/a",IF(AND(M2272&gt;0,AK2272&gt;Settings!$B$10),"Y","N"))</f>
        <v/>
      </c>
      <c r="AX2272" s="91">
        <f>IF(AO2272&gt;=Settings!$B$11,"Y","N")</f>
        <v/>
      </c>
      <c r="AY2272" s="99">
        <f>(AT2272="Y")+(AU2272="Y")+(AV2272="Y")+(AW2272="Y")+(AX2272="Y")</f>
        <v/>
      </c>
      <c r="AZ2272" s="94">
        <f>IF(AY2272=0,"None",_xlfn.TEXTJOIN(", ",TRUE(),IF(AT2272="Y","Breakout",""),IF(AU2272="Y","Accumulation",""),IF(AV2272="Y","Institutional buying",""),IF(AW2272="Y","Long buildup",""),IF(AX2272="Y","Momentum leader","")))</f>
        <v/>
      </c>
      <c r="BA2272" s="94">
        <f>IF(BW2272="","","Passes "&amp;AY2272&amp;" of 5 buy-side scans"&amp;IF(G2272="Y","; RED FLAG: filter out using Red flag column",""))</f>
        <v/>
      </c>
      <c r="BB2272" s="91" t="inlineStr">
        <is>
          <t>None</t>
        </is>
      </c>
      <c r="BC2272" s="92" t="inlineStr">
        <is>
          <t>Y</t>
        </is>
      </c>
      <c r="BD2272" s="94" t="inlineStr">
        <is>
          <t>EPS zero</t>
        </is>
      </c>
      <c r="BE2272" s="94" t="n"/>
      <c r="BF2272" s="92">
        <f>IF(R2272*100000&gt;=Settings!$B$5,"Y","N")</f>
        <v/>
      </c>
      <c r="BG2272" s="91">
        <f>IF(F2272&gt;Settings!$B$6,"Y","N")</f>
        <v/>
      </c>
      <c r="BH2272" s="97" t="n">
        <v>-21.53</v>
      </c>
      <c r="BI2272" s="96" t="n">
        <v>-1.94</v>
      </c>
      <c r="BJ2272" s="96" t="n">
        <v>-4.72</v>
      </c>
      <c r="BK2272" s="96" t="n">
        <v>3.06</v>
      </c>
      <c r="BL2272" s="96" t="n">
        <v>60.32</v>
      </c>
      <c r="BM2272" s="96" t="n">
        <v>-6.36</v>
      </c>
      <c r="BN2272" s="97" t="n">
        <v>-4.06</v>
      </c>
      <c r="BO2272" s="96" t="n">
        <v>-1.39</v>
      </c>
      <c r="BP2272" s="96" t="n">
        <v>3.36</v>
      </c>
      <c r="BQ2272" s="96" t="n">
        <v>6.13</v>
      </c>
      <c r="BR2272" s="91" t="inlineStr">
        <is>
          <t>Mixed</t>
        </is>
      </c>
      <c r="BS2272" s="91" t="inlineStr">
        <is>
          <t>None</t>
        </is>
      </c>
      <c r="BT2272" s="96" t="n">
        <v>40.2</v>
      </c>
      <c r="BU2272" s="91" t="inlineStr">
        <is>
          <t>N</t>
        </is>
      </c>
      <c r="BV2272" s="99">
        <f>IF(OR(BF2272&lt;&gt;"Y",BG2272&lt;&gt;"Y"),"",(AND(ISNUMBER(BQ2272),BQ2272&gt;0))+(BR2272="Stacked up")+(AND(ISNUMBER(BH2272),BH2272&gt;=-Settings!$B$17))+(AND(ISNUMBER(BK2272),ISNUMBER(BM2272),BK2272&gt;0,BM2272&gt;0))+(AND(ISNUMBER(AQ2272),AQ2272&gt;=Settings!$B$18))+(AND(ISNUMBER(BT2272),BT2272&gt;=Settings!$B$19,BT2272&lt;=Settings!$B$20))+(AND(ISNUMBER(AS2272),AS2272&gt;0))+(AND(ISNUMBER(T2272),ISNUMBER(M2272),T2272&gt;=Settings!$B$21,M2272&gt;0))+(AND(ISNUMBER(AD2272),ISNUMBER(M2272),AD2272&gt;=Settings!$B$22,M2272&gt;0))+(AY2272&gt;=1))</f>
        <v/>
      </c>
      <c r="BW2272" s="91">
        <f>IF(OR(AY2272=0,BF2272&lt;&gt;"Y",BG2272&lt;&gt;"Y"),"",1+SUMPRODUCT(($A$6:$A$2604=A2272)*($AY$6:$AY$2604&gt;0)*($BF$6:$BF$2604="Y")*($BG$6:$BG$2604="Y")*(($AY$6:$AY$2604&gt;AY2272)+($AY$6:$AY$2604=AY2272)*($AD$6:$AD$2604&gt;AD2272))))</f>
        <v/>
      </c>
    </row>
    <row r="2273" ht="23.85" customHeight="1" s="55">
      <c r="A2273" s="90" t="n">
        <v>46296</v>
      </c>
      <c r="B2273" s="91" t="inlineStr">
        <is>
          <t>ASSAMENT</t>
        </is>
      </c>
      <c r="C2273" s="91" t="inlineStr">
        <is>
          <t>INE165G01010</t>
        </is>
      </c>
      <c r="D2273" s="91" t="n"/>
      <c r="E2273" s="91" t="inlineStr">
        <is>
          <t>None</t>
        </is>
      </c>
      <c r="F2273" s="93" t="n">
        <v>115</v>
      </c>
      <c r="G2273" s="92" t="inlineStr">
        <is>
          <t>Y</t>
        </is>
      </c>
      <c r="H2273" s="94" t="inlineStr">
        <is>
          <t>Long-term ASM Stage 1</t>
        </is>
      </c>
      <c r="I2273" s="91" t="inlineStr">
        <is>
          <t>N</t>
        </is>
      </c>
      <c r="J2273" s="92">
        <f>IF(K2273="","N","Y")</f>
        <v/>
      </c>
      <c r="K2273" s="94">
        <f>_xlfn.TEXTJOIN("; ",TRUE,IF(P2273="52-wk low","52-wk low",""),IF(AND(AD2273&gt;=Settings!$B$12,M2273&lt;0),"Distribution",""),IF(AND(AJ2273="Y",M2273&lt;0,AK2273&lt;-Settings!$B$13),"Long unwinding",""),IF(AND(AJ2273="Y",M2273&lt;0,AK2273&gt;Settings!$B$13),"Short buildup",""))</f>
        <v/>
      </c>
      <c r="L2273" s="95" t="n">
        <v>799</v>
      </c>
      <c r="M2273" s="96" t="n">
        <v>-2.32</v>
      </c>
      <c r="N2273" s="93" t="n">
        <v>1800</v>
      </c>
      <c r="O2273" s="91" t="inlineStr">
        <is>
          <t>None</t>
        </is>
      </c>
      <c r="P2273" s="91" t="inlineStr">
        <is>
          <t>None</t>
        </is>
      </c>
      <c r="Q2273" s="97" t="n">
        <v>0</v>
      </c>
      <c r="R2273" s="96" t="n">
        <v>0</v>
      </c>
      <c r="S2273" s="96" t="n">
        <v>0.75</v>
      </c>
      <c r="T2273" s="96" t="n"/>
      <c r="U2273" s="96" t="n"/>
      <c r="V2273" s="103" t="n"/>
      <c r="W2273" s="102" t="n"/>
      <c r="X2273" s="93" t="n"/>
      <c r="Y2273" s="91" t="inlineStr">
        <is>
          <t>None</t>
        </is>
      </c>
      <c r="Z2273" s="99" t="n">
        <v>66.67</v>
      </c>
      <c r="AA2273" s="96" t="n">
        <v>0.71</v>
      </c>
      <c r="AB2273" s="96" t="n"/>
      <c r="AC2273" s="96" t="n">
        <v>0.53</v>
      </c>
      <c r="AD2273" s="96" t="n"/>
      <c r="AE2273" s="96" t="n"/>
      <c r="AF2273" s="103" t="n"/>
      <c r="AG2273" s="91" t="n"/>
      <c r="AH2273" s="100" t="n">
        <v>0</v>
      </c>
      <c r="AI2273" s="101" t="n">
        <v>0</v>
      </c>
      <c r="AJ2273" s="92" t="inlineStr">
        <is>
          <t>N</t>
        </is>
      </c>
      <c r="AK2273" s="96" t="n"/>
      <c r="AL2273" s="91" t="inlineStr">
        <is>
          <t>n/a</t>
        </is>
      </c>
      <c r="AM2273" s="93" t="n"/>
      <c r="AN2273" s="92" t="inlineStr">
        <is>
          <t>None</t>
        </is>
      </c>
      <c r="AO2273" s="102" t="n">
        <v>0</v>
      </c>
      <c r="AP2273" s="103" t="n"/>
      <c r="AQ2273" s="102" t="n"/>
      <c r="AR2273" s="91" t="inlineStr">
        <is>
          <t>N</t>
        </is>
      </c>
      <c r="AS2273" s="104" t="n"/>
      <c r="AT2273" s="92">
        <f>IF(AND(P2273="52-wk high",T2273&gt;=Settings!$B$7),"Y","N")</f>
        <v/>
      </c>
      <c r="AU2273" s="91">
        <f>IF(AND(AD2273&gt;=Settings!$B$8,M2273&gt;0),"Y","N")</f>
        <v/>
      </c>
      <c r="AV2273" s="91">
        <f>IF(OR(AH2273&gt;Settings!$B$9,AI2273&gt;Settings!$B$9),"Y","N")</f>
        <v/>
      </c>
      <c r="AW2273" s="91">
        <f>IF(AJ2273&lt;&gt;"Y","n/a",IF(AND(M2273&gt;0,AK2273&gt;Settings!$B$10),"Y","N"))</f>
        <v/>
      </c>
      <c r="AX2273" s="91">
        <f>IF(AO2273&gt;=Settings!$B$11,"Y","N")</f>
        <v/>
      </c>
      <c r="AY2273" s="99">
        <f>(AT2273="Y")+(AU2273="Y")+(AV2273="Y")+(AW2273="Y")+(AX2273="Y")</f>
        <v/>
      </c>
      <c r="AZ2273" s="94">
        <f>IF(AY2273=0,"None",_xlfn.TEXTJOIN(", ",TRUE(),IF(AT2273="Y","Breakout",""),IF(AU2273="Y","Accumulation",""),IF(AV2273="Y","Institutional buying",""),IF(AW2273="Y","Long buildup",""),IF(AX2273="Y","Momentum leader","")))</f>
        <v/>
      </c>
      <c r="BA2273" s="94">
        <f>IF(BW2273="","","Passes "&amp;AY2273&amp;" of 5 buy-side scans"&amp;IF(G2273="Y","; RED FLAG: filter out using Red flag column",""))</f>
        <v/>
      </c>
      <c r="BB2273" s="91" t="inlineStr">
        <is>
          <t>None</t>
        </is>
      </c>
      <c r="BC2273" s="92" t="inlineStr">
        <is>
          <t>Y</t>
        </is>
      </c>
      <c r="BD2273" s="94" t="inlineStr">
        <is>
          <t>Few traders (&lt;100 unique PAN, 30 days)</t>
        </is>
      </c>
      <c r="BE2273" s="94" t="n"/>
      <c r="BF2273" s="92">
        <f>IF(R2273*100000&gt;=Settings!$B$5,"Y","N")</f>
        <v/>
      </c>
      <c r="BG2273" s="91">
        <f>IF(F2273&gt;Settings!$B$6,"Y","N")</f>
        <v/>
      </c>
      <c r="BH2273" s="97" t="n">
        <v>-6.85</v>
      </c>
      <c r="BI2273" s="96" t="n">
        <v>2.44</v>
      </c>
      <c r="BJ2273" s="96" t="n">
        <v>-0.12</v>
      </c>
      <c r="BK2273" s="96" t="n"/>
      <c r="BL2273" s="96" t="n"/>
      <c r="BM2273" s="96" t="n"/>
      <c r="BN2273" s="97" t="n">
        <v>-0.76</v>
      </c>
      <c r="BO2273" s="96" t="n"/>
      <c r="BP2273" s="96" t="n"/>
      <c r="BQ2273" s="96" t="n"/>
      <c r="BR2273" s="91" t="n"/>
      <c r="BS2273" s="91" t="n"/>
      <c r="BT2273" s="96" t="n"/>
      <c r="BU2273" s="91" t="n"/>
      <c r="BV2273" s="99">
        <f>IF(OR(BF2273&lt;&gt;"Y",BG2273&lt;&gt;"Y"),"",(AND(ISNUMBER(BQ2273),BQ2273&gt;0))+(BR2273="Stacked up")+(AND(ISNUMBER(BH2273),BH2273&gt;=-Settings!$B$17))+(AND(ISNUMBER(BK2273),ISNUMBER(BM2273),BK2273&gt;0,BM2273&gt;0))+(AND(ISNUMBER(AQ2273),AQ2273&gt;=Settings!$B$18))+(AND(ISNUMBER(BT2273),BT2273&gt;=Settings!$B$19,BT2273&lt;=Settings!$B$20))+(AND(ISNUMBER(AS2273),AS2273&gt;0))+(AND(ISNUMBER(T2273),ISNUMBER(M2273),T2273&gt;=Settings!$B$21,M2273&gt;0))+(AND(ISNUMBER(AD2273),ISNUMBER(M2273),AD2273&gt;=Settings!$B$22,M2273&gt;0))+(AY2273&gt;=1))</f>
        <v/>
      </c>
      <c r="BW2273" s="91">
        <f>IF(OR(AY2273=0,BF2273&lt;&gt;"Y",BG2273&lt;&gt;"Y"),"",1+SUMPRODUCT(($A$6:$A$2604=A2273)*($AY$6:$AY$2604&gt;0)*($BF$6:$BF$2604="Y")*($BG$6:$BG$2604="Y")*(($AY$6:$AY$2604&gt;AY2273)+($AY$6:$AY$2604=AY2273)*($AD$6:$AD$2604&gt;AD2273))))</f>
        <v/>
      </c>
    </row>
    <row r="2274" ht="23.85" customHeight="1" s="55">
      <c r="A2274" s="90" t="n">
        <v>46296</v>
      </c>
      <c r="B2274" s="91" t="inlineStr">
        <is>
          <t>LAHOTIOV</t>
        </is>
      </c>
      <c r="C2274" s="91" t="inlineStr">
        <is>
          <t>INE515C01023</t>
        </is>
      </c>
      <c r="D2274" s="91" t="n"/>
      <c r="E2274" s="91" t="inlineStr">
        <is>
          <t>None</t>
        </is>
      </c>
      <c r="F2274" s="93" t="n">
        <v>115</v>
      </c>
      <c r="G2274" s="92" t="inlineStr">
        <is>
          <t>N</t>
        </is>
      </c>
      <c r="H2274" s="94" t="n"/>
      <c r="I2274" s="91" t="inlineStr">
        <is>
          <t>N</t>
        </is>
      </c>
      <c r="J2274" s="92">
        <f>IF(K2274="","N","Y")</f>
        <v/>
      </c>
      <c r="K2274" s="94">
        <f>_xlfn.TEXTJOIN("; ",TRUE,IF(P2274="52-wk low","52-wk low",""),IF(AND(AD2274&gt;=Settings!$B$12,M2274&lt;0),"Distribution",""),IF(AND(AJ2274="Y",M2274&lt;0,AK2274&lt;-Settings!$B$13),"Long unwinding",""),IF(AND(AJ2274="Y",M2274&lt;0,AK2274&gt;Settings!$B$13),"Short buildup",""))</f>
        <v/>
      </c>
      <c r="L2274" s="95" t="n">
        <v>39.26</v>
      </c>
      <c r="M2274" s="96" t="n">
        <v>-4.82</v>
      </c>
      <c r="N2274" s="93" t="n">
        <v>2453</v>
      </c>
      <c r="O2274" s="91" t="inlineStr">
        <is>
          <t>None</t>
        </is>
      </c>
      <c r="P2274" s="91" t="inlineStr">
        <is>
          <t>None</t>
        </is>
      </c>
      <c r="Q2274" s="97" t="n">
        <v>0.02</v>
      </c>
      <c r="R2274" s="96" t="n">
        <v>0.13</v>
      </c>
      <c r="S2274" s="96" t="n">
        <v>0.15</v>
      </c>
      <c r="T2274" s="96" t="n">
        <v>0.22</v>
      </c>
      <c r="U2274" s="96" t="n">
        <v>0.11</v>
      </c>
      <c r="V2274" s="103" t="n">
        <v>0.75</v>
      </c>
      <c r="W2274" s="102" t="n"/>
      <c r="X2274" s="93" t="n"/>
      <c r="Y2274" s="91" t="inlineStr">
        <is>
          <t>None</t>
        </is>
      </c>
      <c r="Z2274" s="99" t="n">
        <v>94.8</v>
      </c>
      <c r="AA2274" s="96" t="n">
        <v>1.15</v>
      </c>
      <c r="AB2274" s="96" t="n">
        <v>1.11</v>
      </c>
      <c r="AC2274" s="96" t="n">
        <v>0.21</v>
      </c>
      <c r="AD2274" s="96" t="n">
        <v>0.3</v>
      </c>
      <c r="AE2274" s="96" t="n">
        <v>0.2</v>
      </c>
      <c r="AF2274" s="103" t="n">
        <v>1.21</v>
      </c>
      <c r="AG2274" s="91" t="inlineStr">
        <is>
          <t>Normal</t>
        </is>
      </c>
      <c r="AH2274" s="100" t="n">
        <v>0</v>
      </c>
      <c r="AI2274" s="101" t="n">
        <v>0</v>
      </c>
      <c r="AJ2274" s="92" t="inlineStr">
        <is>
          <t>N</t>
        </is>
      </c>
      <c r="AK2274" s="96" t="n"/>
      <c r="AL2274" s="91" t="inlineStr">
        <is>
          <t>n/a</t>
        </is>
      </c>
      <c r="AM2274" s="93" t="n"/>
      <c r="AN2274" s="92" t="inlineStr">
        <is>
          <t>None</t>
        </is>
      </c>
      <c r="AO2274" s="102" t="n">
        <v>0</v>
      </c>
      <c r="AP2274" s="103" t="n"/>
      <c r="AQ2274" s="102" t="n"/>
      <c r="AR2274" s="91" t="inlineStr">
        <is>
          <t>N</t>
        </is>
      </c>
      <c r="AS2274" s="104" t="n"/>
      <c r="AT2274" s="92">
        <f>IF(AND(P2274="52-wk high",T2274&gt;=Settings!$B$7),"Y","N")</f>
        <v/>
      </c>
      <c r="AU2274" s="91">
        <f>IF(AND(AD2274&gt;=Settings!$B$8,M2274&gt;0),"Y","N")</f>
        <v/>
      </c>
      <c r="AV2274" s="91">
        <f>IF(OR(AH2274&gt;Settings!$B$9,AI2274&gt;Settings!$B$9),"Y","N")</f>
        <v/>
      </c>
      <c r="AW2274" s="91">
        <f>IF(AJ2274&lt;&gt;"Y","n/a",IF(AND(M2274&gt;0,AK2274&gt;Settings!$B$10),"Y","N"))</f>
        <v/>
      </c>
      <c r="AX2274" s="91">
        <f>IF(AO2274&gt;=Settings!$B$11,"Y","N")</f>
        <v/>
      </c>
      <c r="AY2274" s="99">
        <f>(AT2274="Y")+(AU2274="Y")+(AV2274="Y")+(AW2274="Y")+(AX2274="Y")</f>
        <v/>
      </c>
      <c r="AZ2274" s="94">
        <f>IF(AY2274=0,"None",_xlfn.TEXTJOIN(", ",TRUE(),IF(AT2274="Y","Breakout",""),IF(AU2274="Y","Accumulation",""),IF(AV2274="Y","Institutional buying",""),IF(AW2274="Y","Long buildup",""),IF(AX2274="Y","Momentum leader","")))</f>
        <v/>
      </c>
      <c r="BA2274" s="94">
        <f>IF(BW2274="","","Passes "&amp;AY2274&amp;" of 5 buy-side scans"&amp;IF(G2274="Y","; RED FLAG: filter out using Red flag column",""))</f>
        <v/>
      </c>
      <c r="BB2274" s="91" t="inlineStr">
        <is>
          <t>None</t>
        </is>
      </c>
      <c r="BC2274" s="92" t="inlineStr">
        <is>
          <t>Y</t>
        </is>
      </c>
      <c r="BD2274" s="94" t="inlineStr">
        <is>
          <t>Few traders (&lt;100 unique PAN, 30 days)</t>
        </is>
      </c>
      <c r="BE2274" s="94" t="n"/>
      <c r="BF2274" s="92">
        <f>IF(R2274*100000&gt;=Settings!$B$5,"Y","N")</f>
        <v/>
      </c>
      <c r="BG2274" s="91">
        <f>IF(F2274&gt;Settings!$B$6,"Y","N")</f>
        <v/>
      </c>
      <c r="BH2274" s="97" t="n">
        <v>-27.16</v>
      </c>
      <c r="BI2274" s="96" t="n">
        <v>2.56</v>
      </c>
      <c r="BJ2274" s="96" t="n">
        <v>-6.5</v>
      </c>
      <c r="BK2274" s="96" t="n">
        <v>-9.43</v>
      </c>
      <c r="BL2274" s="96" t="n"/>
      <c r="BM2274" s="96" t="n"/>
      <c r="BN2274" s="97" t="n">
        <v>-2.9</v>
      </c>
      <c r="BO2274" s="96" t="n">
        <v>-5.13</v>
      </c>
      <c r="BP2274" s="96" t="n">
        <v>-7.22</v>
      </c>
      <c r="BQ2274" s="96" t="n"/>
      <c r="BR2274" s="91" t="n"/>
      <c r="BS2274" s="91" t="inlineStr">
        <is>
          <t>None</t>
        </is>
      </c>
      <c r="BT2274" s="96" t="n">
        <v>44.5</v>
      </c>
      <c r="BU2274" s="91" t="n"/>
      <c r="BV2274" s="99">
        <f>IF(OR(BF2274&lt;&gt;"Y",BG2274&lt;&gt;"Y"),"",(AND(ISNUMBER(BQ2274),BQ2274&gt;0))+(BR2274="Stacked up")+(AND(ISNUMBER(BH2274),BH2274&gt;=-Settings!$B$17))+(AND(ISNUMBER(BK2274),ISNUMBER(BM2274),BK2274&gt;0,BM2274&gt;0))+(AND(ISNUMBER(AQ2274),AQ2274&gt;=Settings!$B$18))+(AND(ISNUMBER(BT2274),BT2274&gt;=Settings!$B$19,BT2274&lt;=Settings!$B$20))+(AND(ISNUMBER(AS2274),AS2274&gt;0))+(AND(ISNUMBER(T2274),ISNUMBER(M2274),T2274&gt;=Settings!$B$21,M2274&gt;0))+(AND(ISNUMBER(AD2274),ISNUMBER(M2274),AD2274&gt;=Settings!$B$22,M2274&gt;0))+(AY2274&gt;=1))</f>
        <v/>
      </c>
      <c r="BW2274" s="91">
        <f>IF(OR(AY2274=0,BF2274&lt;&gt;"Y",BG2274&lt;&gt;"Y"),"",1+SUMPRODUCT(($A$6:$A$2604=A2274)*($AY$6:$AY$2604&gt;0)*($BF$6:$BF$2604="Y")*($BG$6:$BG$2604="Y")*(($AY$6:$AY$2604&gt;AY2274)+($AY$6:$AY$2604=AY2274)*($AD$6:$AD$2604&gt;AD2274))))</f>
        <v/>
      </c>
    </row>
    <row r="2275" ht="23.85" customHeight="1" s="55">
      <c r="A2275" s="90" t="n">
        <v>46296</v>
      </c>
      <c r="B2275" s="91" t="inlineStr">
        <is>
          <t>OBCL</t>
        </is>
      </c>
      <c r="C2275" s="91" t="inlineStr">
        <is>
          <t>INE426Z01016</t>
        </is>
      </c>
      <c r="D2275" s="91" t="n"/>
      <c r="E2275" s="91" t="inlineStr">
        <is>
          <t>None</t>
        </is>
      </c>
      <c r="F2275" s="93" t="n">
        <v>115</v>
      </c>
      <c r="G2275" s="92" t="inlineStr">
        <is>
          <t>N</t>
        </is>
      </c>
      <c r="H2275" s="94" t="n"/>
      <c r="I2275" s="91" t="inlineStr">
        <is>
          <t>N</t>
        </is>
      </c>
      <c r="J2275" s="92">
        <f>IF(K2275="","N","Y")</f>
        <v/>
      </c>
      <c r="K2275" s="94">
        <f>_xlfn.TEXTJOIN("; ",TRUE,IF(P2275="52-wk low","52-wk low",""),IF(AND(AD2275&gt;=Settings!$B$12,M2275&lt;0),"Distribution",""),IF(AND(AJ2275="Y",M2275&lt;0,AK2275&lt;-Settings!$B$13),"Long unwinding",""),IF(AND(AJ2275="Y",M2275&lt;0,AK2275&gt;Settings!$B$13),"Short buildup",""))</f>
        <v/>
      </c>
      <c r="L2275" s="95" t="n">
        <v>54.39</v>
      </c>
      <c r="M2275" s="96" t="n">
        <v>-1.72</v>
      </c>
      <c r="N2275" s="93" t="n">
        <v>1475</v>
      </c>
      <c r="O2275" s="91" t="inlineStr">
        <is>
          <t>None</t>
        </is>
      </c>
      <c r="P2275" s="91" t="inlineStr">
        <is>
          <t>None</t>
        </is>
      </c>
      <c r="Q2275" s="97" t="n">
        <v>0.04</v>
      </c>
      <c r="R2275" s="96" t="n">
        <v>0.1</v>
      </c>
      <c r="S2275" s="96" t="n">
        <v>0.43</v>
      </c>
      <c r="T2275" s="96" t="n">
        <v>0.28</v>
      </c>
      <c r="U2275" s="96" t="n">
        <v>0.3</v>
      </c>
      <c r="V2275" s="103" t="n">
        <v>0.6899999999999999</v>
      </c>
      <c r="W2275" s="102" t="n">
        <v>5</v>
      </c>
      <c r="X2275" s="93" t="n"/>
      <c r="Y2275" s="91" t="inlineStr">
        <is>
          <t>None</t>
        </is>
      </c>
      <c r="Z2275" s="99" t="n">
        <v>99.70999999999999</v>
      </c>
      <c r="AA2275" s="96" t="n">
        <v>1.19</v>
      </c>
      <c r="AB2275" s="96" t="n">
        <v>1.17</v>
      </c>
      <c r="AC2275" s="96" t="n">
        <v>0.57</v>
      </c>
      <c r="AD2275" s="96" t="n">
        <v>0.35</v>
      </c>
      <c r="AE2275" s="96" t="n">
        <v>0.39</v>
      </c>
      <c r="AF2275" s="103" t="n">
        <v>0.99</v>
      </c>
      <c r="AG2275" s="91" t="inlineStr">
        <is>
          <t>Normal</t>
        </is>
      </c>
      <c r="AH2275" s="100" t="n">
        <v>0</v>
      </c>
      <c r="AI2275" s="101" t="n">
        <v>0</v>
      </c>
      <c r="AJ2275" s="92" t="inlineStr">
        <is>
          <t>N</t>
        </is>
      </c>
      <c r="AK2275" s="96" t="n"/>
      <c r="AL2275" s="91" t="inlineStr">
        <is>
          <t>n/a</t>
        </is>
      </c>
      <c r="AM2275" s="93" t="n"/>
      <c r="AN2275" s="92" t="inlineStr">
        <is>
          <t>None</t>
        </is>
      </c>
      <c r="AO2275" s="102" t="n">
        <v>0</v>
      </c>
      <c r="AP2275" s="103" t="n">
        <v>0.76</v>
      </c>
      <c r="AQ2275" s="102" t="n">
        <v>44</v>
      </c>
      <c r="AR2275" s="91" t="inlineStr">
        <is>
          <t>N</t>
        </is>
      </c>
      <c r="AS2275" s="104" t="n"/>
      <c r="AT2275" s="92">
        <f>IF(AND(P2275="52-wk high",T2275&gt;=Settings!$B$7),"Y","N")</f>
        <v/>
      </c>
      <c r="AU2275" s="91">
        <f>IF(AND(AD2275&gt;=Settings!$B$8,M2275&gt;0),"Y","N")</f>
        <v/>
      </c>
      <c r="AV2275" s="91">
        <f>IF(OR(AH2275&gt;Settings!$B$9,AI2275&gt;Settings!$B$9),"Y","N")</f>
        <v/>
      </c>
      <c r="AW2275" s="91">
        <f>IF(AJ2275&lt;&gt;"Y","n/a",IF(AND(M2275&gt;0,AK2275&gt;Settings!$B$10),"Y","N"))</f>
        <v/>
      </c>
      <c r="AX2275" s="91">
        <f>IF(AO2275&gt;=Settings!$B$11,"Y","N")</f>
        <v/>
      </c>
      <c r="AY2275" s="99">
        <f>(AT2275="Y")+(AU2275="Y")+(AV2275="Y")+(AW2275="Y")+(AX2275="Y")</f>
        <v/>
      </c>
      <c r="AZ2275" s="94">
        <f>IF(AY2275=0,"None",_xlfn.TEXTJOIN(", ",TRUE(),IF(AT2275="Y","Breakout",""),IF(AU2275="Y","Accumulation",""),IF(AV2275="Y","Institutional buying",""),IF(AW2275="Y","Long buildup",""),IF(AX2275="Y","Momentum leader","")))</f>
        <v/>
      </c>
      <c r="BA2275" s="94">
        <f>IF(BW2275="","","Passes "&amp;AY2275&amp;" of 5 buy-side scans"&amp;IF(G2275="Y","; RED FLAG: filter out using Red flag column",""))</f>
        <v/>
      </c>
      <c r="BB2275" s="91" t="inlineStr">
        <is>
          <t>None</t>
        </is>
      </c>
      <c r="BC2275" s="92" t="inlineStr">
        <is>
          <t>Y</t>
        </is>
      </c>
      <c r="BD2275" s="94" t="inlineStr">
        <is>
          <t>EPS zero; Few traders (&lt;100 unique PAN, 30 days)</t>
        </is>
      </c>
      <c r="BE2275" s="94" t="n"/>
      <c r="BF2275" s="92">
        <f>IF(R2275*100000&gt;=Settings!$B$5,"Y","N")</f>
        <v/>
      </c>
      <c r="BG2275" s="91">
        <f>IF(F2275&gt;Settings!$B$6,"Y","N")</f>
        <v/>
      </c>
      <c r="BH2275" s="97" t="n">
        <v>-12.27</v>
      </c>
      <c r="BI2275" s="96" t="n">
        <v>-8.470000000000001</v>
      </c>
      <c r="BJ2275" s="96" t="n">
        <v>-1.18</v>
      </c>
      <c r="BK2275" s="96" t="n">
        <v>-2.44</v>
      </c>
      <c r="BL2275" s="96" t="n">
        <v>-4.07</v>
      </c>
      <c r="BM2275" s="96" t="n">
        <v>-1.59</v>
      </c>
      <c r="BN2275" s="97" t="n">
        <v>-3.46</v>
      </c>
      <c r="BO2275" s="96" t="n">
        <v>-2.23</v>
      </c>
      <c r="BP2275" s="96" t="n">
        <v>-1.62</v>
      </c>
      <c r="BQ2275" s="96" t="n">
        <v>-1.64</v>
      </c>
      <c r="BR2275" s="91" t="inlineStr">
        <is>
          <t>Mixed</t>
        </is>
      </c>
      <c r="BS2275" s="91" t="inlineStr">
        <is>
          <t>None</t>
        </is>
      </c>
      <c r="BT2275" s="96" t="n">
        <v>37.7</v>
      </c>
      <c r="BU2275" s="91" t="inlineStr">
        <is>
          <t>N</t>
        </is>
      </c>
      <c r="BV2275" s="99">
        <f>IF(OR(BF2275&lt;&gt;"Y",BG2275&lt;&gt;"Y"),"",(AND(ISNUMBER(BQ2275),BQ2275&gt;0))+(BR2275="Stacked up")+(AND(ISNUMBER(BH2275),BH2275&gt;=-Settings!$B$17))+(AND(ISNUMBER(BK2275),ISNUMBER(BM2275),BK2275&gt;0,BM2275&gt;0))+(AND(ISNUMBER(AQ2275),AQ2275&gt;=Settings!$B$18))+(AND(ISNUMBER(BT2275),BT2275&gt;=Settings!$B$19,BT2275&lt;=Settings!$B$20))+(AND(ISNUMBER(AS2275),AS2275&gt;0))+(AND(ISNUMBER(T2275),ISNUMBER(M2275),T2275&gt;=Settings!$B$21,M2275&gt;0))+(AND(ISNUMBER(AD2275),ISNUMBER(M2275),AD2275&gt;=Settings!$B$22,M2275&gt;0))+(AY2275&gt;=1))</f>
        <v/>
      </c>
      <c r="BW2275" s="91">
        <f>IF(OR(AY2275=0,BF2275&lt;&gt;"Y",BG2275&lt;&gt;"Y"),"",1+SUMPRODUCT(($A$6:$A$2604=A2275)*($AY$6:$AY$2604&gt;0)*($BF$6:$BF$2604="Y")*($BG$6:$BG$2604="Y")*(($AY$6:$AY$2604&gt;AY2275)+($AY$6:$AY$2604=AY2275)*($AD$6:$AD$2604&gt;AD2275))))</f>
        <v/>
      </c>
    </row>
    <row r="2276" ht="23.85" customHeight="1" s="55">
      <c r="A2276" s="90" t="n">
        <v>46296</v>
      </c>
      <c r="B2276" s="91" t="inlineStr">
        <is>
          <t>GANGESSECU</t>
        </is>
      </c>
      <c r="C2276" s="91" t="inlineStr">
        <is>
          <t>INE335W01016</t>
        </is>
      </c>
      <c r="D2276" s="91" t="n"/>
      <c r="E2276" s="91" t="inlineStr">
        <is>
          <t>None</t>
        </is>
      </c>
      <c r="F2276" s="93" t="n">
        <v>114</v>
      </c>
      <c r="G2276" s="92" t="inlineStr">
        <is>
          <t>N</t>
        </is>
      </c>
      <c r="H2276" s="94" t="n"/>
      <c r="I2276" s="91" t="inlineStr">
        <is>
          <t>N</t>
        </is>
      </c>
      <c r="J2276" s="92">
        <f>IF(K2276="","N","Y")</f>
        <v/>
      </c>
      <c r="K2276" s="94">
        <f>_xlfn.TEXTJOIN("; ",TRUE,IF(P2276="52-wk low","52-wk low",""),IF(AND(AD2276&gt;=Settings!$B$12,M2276&lt;0),"Distribution",""),IF(AND(AJ2276="Y",M2276&lt;0,AK2276&lt;-Settings!$B$13),"Long unwinding",""),IF(AND(AJ2276="Y",M2276&lt;0,AK2276&gt;Settings!$B$13),"Short buildup",""))</f>
        <v/>
      </c>
      <c r="L2276" s="95" t="n">
        <v>113.99</v>
      </c>
      <c r="M2276" s="96" t="n">
        <v>1.41</v>
      </c>
      <c r="N2276" s="93" t="n">
        <v>267</v>
      </c>
      <c r="O2276" s="91" t="inlineStr">
        <is>
          <t>None</t>
        </is>
      </c>
      <c r="P2276" s="91" t="inlineStr">
        <is>
          <t>None</t>
        </is>
      </c>
      <c r="Q2276" s="97" t="n">
        <v>0.01</v>
      </c>
      <c r="R2276" s="96" t="n">
        <v>0.01</v>
      </c>
      <c r="S2276" s="96" t="n">
        <v>0.8</v>
      </c>
      <c r="T2276" s="96" t="n">
        <v>0.5</v>
      </c>
      <c r="U2276" s="96" t="n">
        <v>0.54</v>
      </c>
      <c r="V2276" s="103" t="n">
        <v>0.67</v>
      </c>
      <c r="W2276" s="102" t="n">
        <v>3</v>
      </c>
      <c r="X2276" s="93" t="n"/>
      <c r="Y2276" s="91" t="inlineStr">
        <is>
          <t>None</t>
        </is>
      </c>
      <c r="Z2276" s="99" t="n">
        <v>79.76000000000001</v>
      </c>
      <c r="AA2276" s="96" t="n">
        <v>1</v>
      </c>
      <c r="AB2276" s="96" t="n">
        <v>1.02</v>
      </c>
      <c r="AC2276" s="96" t="n">
        <v>0.75</v>
      </c>
      <c r="AD2276" s="96" t="n">
        <v>0.52</v>
      </c>
      <c r="AE2276" s="96" t="n">
        <v>0.59</v>
      </c>
      <c r="AF2276" s="103" t="n">
        <v>1.14</v>
      </c>
      <c r="AG2276" s="91" t="inlineStr">
        <is>
          <t>Normal</t>
        </is>
      </c>
      <c r="AH2276" s="100" t="n">
        <v>0</v>
      </c>
      <c r="AI2276" s="101" t="n">
        <v>0</v>
      </c>
      <c r="AJ2276" s="92" t="inlineStr">
        <is>
          <t>N</t>
        </is>
      </c>
      <c r="AK2276" s="96" t="n"/>
      <c r="AL2276" s="91" t="inlineStr">
        <is>
          <t>n/a</t>
        </is>
      </c>
      <c r="AM2276" s="93" t="n"/>
      <c r="AN2276" s="92" t="inlineStr">
        <is>
          <t>None</t>
        </is>
      </c>
      <c r="AO2276" s="102" t="n">
        <v>0</v>
      </c>
      <c r="AP2276" s="103" t="n">
        <v>0.66</v>
      </c>
      <c r="AQ2276" s="102" t="n">
        <v>31</v>
      </c>
      <c r="AR2276" s="91" t="inlineStr">
        <is>
          <t>N</t>
        </is>
      </c>
      <c r="AS2276" s="104" t="n"/>
      <c r="AT2276" s="92">
        <f>IF(AND(P2276="52-wk high",T2276&gt;=Settings!$B$7),"Y","N")</f>
        <v/>
      </c>
      <c r="AU2276" s="91">
        <f>IF(AND(AD2276&gt;=Settings!$B$8,M2276&gt;0),"Y","N")</f>
        <v/>
      </c>
      <c r="AV2276" s="91">
        <f>IF(OR(AH2276&gt;Settings!$B$9,AI2276&gt;Settings!$B$9),"Y","N")</f>
        <v/>
      </c>
      <c r="AW2276" s="91">
        <f>IF(AJ2276&lt;&gt;"Y","n/a",IF(AND(M2276&gt;0,AK2276&gt;Settings!$B$10),"Y","N"))</f>
        <v/>
      </c>
      <c r="AX2276" s="91">
        <f>IF(AO2276&gt;=Settings!$B$11,"Y","N")</f>
        <v/>
      </c>
      <c r="AY2276" s="99">
        <f>(AT2276="Y")+(AU2276="Y")+(AV2276="Y")+(AW2276="Y")+(AX2276="Y")</f>
        <v/>
      </c>
      <c r="AZ2276" s="94">
        <f>IF(AY2276=0,"None",_xlfn.TEXTJOIN(", ",TRUE(),IF(AT2276="Y","Breakout",""),IF(AU2276="Y","Accumulation",""),IF(AV2276="Y","Institutional buying",""),IF(AW2276="Y","Long buildup",""),IF(AX2276="Y","Momentum leader","")))</f>
        <v/>
      </c>
      <c r="BA2276" s="94">
        <f>IF(BW2276="","","Passes "&amp;AY2276&amp;" of 5 buy-side scans"&amp;IF(G2276="Y","; RED FLAG: filter out using Red flag column",""))</f>
        <v/>
      </c>
      <c r="BB2276" s="91" t="inlineStr">
        <is>
          <t>None</t>
        </is>
      </c>
      <c r="BC2276" s="92" t="inlineStr">
        <is>
          <t>Y</t>
        </is>
      </c>
      <c r="BD2276" s="94" t="inlineStr">
        <is>
          <t>Few traders (&lt;100 unique PAN, 30 days)</t>
        </is>
      </c>
      <c r="BE2276" s="94" t="n"/>
      <c r="BF2276" s="92">
        <f>IF(R2276*100000&gt;=Settings!$B$5,"Y","N")</f>
        <v/>
      </c>
      <c r="BG2276" s="91">
        <f>IF(F2276&gt;Settings!$B$6,"Y","N")</f>
        <v/>
      </c>
      <c r="BH2276" s="97" t="n">
        <v>-36.01</v>
      </c>
      <c r="BI2276" s="96" t="n">
        <v>1.69</v>
      </c>
      <c r="BJ2276" s="96" t="n">
        <v>-3.42</v>
      </c>
      <c r="BK2276" s="96" t="n">
        <v>-4.19</v>
      </c>
      <c r="BL2276" s="96" t="n">
        <v>3.28</v>
      </c>
      <c r="BM2276" s="96" t="n">
        <v>-23.84</v>
      </c>
      <c r="BN2276" s="97" t="n">
        <v>-0.96</v>
      </c>
      <c r="BO2276" s="96" t="n">
        <v>-2.53</v>
      </c>
      <c r="BP2276" s="96" t="n">
        <v>-4.36</v>
      </c>
      <c r="BQ2276" s="96" t="n">
        <v>-8.42</v>
      </c>
      <c r="BR2276" s="91" t="inlineStr">
        <is>
          <t>Stacked down</t>
        </is>
      </c>
      <c r="BS2276" s="91" t="inlineStr">
        <is>
          <t>None</t>
        </is>
      </c>
      <c r="BT2276" s="96" t="n">
        <v>47.1</v>
      </c>
      <c r="BU2276" s="91" t="inlineStr">
        <is>
          <t>N</t>
        </is>
      </c>
      <c r="BV2276" s="99">
        <f>IF(OR(BF2276&lt;&gt;"Y",BG2276&lt;&gt;"Y"),"",(AND(ISNUMBER(BQ2276),BQ2276&gt;0))+(BR2276="Stacked up")+(AND(ISNUMBER(BH2276),BH2276&gt;=-Settings!$B$17))+(AND(ISNUMBER(BK2276),ISNUMBER(BM2276),BK2276&gt;0,BM2276&gt;0))+(AND(ISNUMBER(AQ2276),AQ2276&gt;=Settings!$B$18))+(AND(ISNUMBER(BT2276),BT2276&gt;=Settings!$B$19,BT2276&lt;=Settings!$B$20))+(AND(ISNUMBER(AS2276),AS2276&gt;0))+(AND(ISNUMBER(T2276),ISNUMBER(M2276),T2276&gt;=Settings!$B$21,M2276&gt;0))+(AND(ISNUMBER(AD2276),ISNUMBER(M2276),AD2276&gt;=Settings!$B$22,M2276&gt;0))+(AY2276&gt;=1))</f>
        <v/>
      </c>
      <c r="BW2276" s="91">
        <f>IF(OR(AY2276=0,BF2276&lt;&gt;"Y",BG2276&lt;&gt;"Y"),"",1+SUMPRODUCT(($A$6:$A$2604=A2276)*($AY$6:$AY$2604&gt;0)*($BF$6:$BF$2604="Y")*($BG$6:$BG$2604="Y")*(($AY$6:$AY$2604&gt;AY2276)+($AY$6:$AY$2604=AY2276)*($AD$6:$AD$2604&gt;AD2276))))</f>
        <v/>
      </c>
    </row>
    <row r="2277" ht="23.85" customHeight="1" s="55">
      <c r="A2277" s="90" t="n">
        <v>46296</v>
      </c>
      <c r="B2277" s="91" t="inlineStr">
        <is>
          <t>RUCHINFRA</t>
        </is>
      </c>
      <c r="C2277" s="91" t="inlineStr">
        <is>
          <t>INE413B01023</t>
        </is>
      </c>
      <c r="D2277" s="91" t="n"/>
      <c r="E2277" s="91" t="inlineStr">
        <is>
          <t>None</t>
        </is>
      </c>
      <c r="F2277" s="93" t="n">
        <v>114</v>
      </c>
      <c r="G2277" s="92" t="inlineStr">
        <is>
          <t>N</t>
        </is>
      </c>
      <c r="H2277" s="94" t="n"/>
      <c r="I2277" s="91" t="inlineStr">
        <is>
          <t>N</t>
        </is>
      </c>
      <c r="J2277" s="92">
        <f>IF(K2277="","N","Y")</f>
        <v/>
      </c>
      <c r="K2277" s="94">
        <f>_xlfn.TEXTJOIN("; ",TRUE,IF(P2277="52-wk low","52-wk low",""),IF(AND(AD2277&gt;=Settings!$B$12,M2277&lt;0),"Distribution",""),IF(AND(AJ2277="Y",M2277&lt;0,AK2277&lt;-Settings!$B$13),"Long unwinding",""),IF(AND(AJ2277="Y",M2277&lt;0,AK2277&gt;Settings!$B$13),"Short buildup",""))</f>
        <v/>
      </c>
      <c r="L2277" s="95" t="n">
        <v>4.84</v>
      </c>
      <c r="M2277" s="96" t="n">
        <v>-1.43</v>
      </c>
      <c r="N2277" s="93" t="n">
        <v>1273</v>
      </c>
      <c r="O2277" s="91" t="inlineStr">
        <is>
          <t>None</t>
        </is>
      </c>
      <c r="P2277" s="91" t="inlineStr">
        <is>
          <t>None</t>
        </is>
      </c>
      <c r="Q2277" s="97" t="n">
        <v>1.15</v>
      </c>
      <c r="R2277" s="96" t="n">
        <v>1.32</v>
      </c>
      <c r="S2277" s="96" t="n">
        <v>0.9</v>
      </c>
      <c r="T2277" s="96" t="n">
        <v>1.47</v>
      </c>
      <c r="U2277" s="96" t="n">
        <v>1.55</v>
      </c>
      <c r="V2277" s="103" t="n">
        <v>1.86</v>
      </c>
      <c r="W2277" s="102" t="n">
        <v>6</v>
      </c>
      <c r="X2277" s="93" t="n"/>
      <c r="Y2277" s="91" t="inlineStr">
        <is>
          <t>None</t>
        </is>
      </c>
      <c r="Z2277" s="99" t="n">
        <v>70.41</v>
      </c>
      <c r="AA2277" s="96" t="n">
        <v>1.04</v>
      </c>
      <c r="AB2277" s="96" t="n">
        <v>0.98</v>
      </c>
      <c r="AC2277" s="96" t="n">
        <v>1.07</v>
      </c>
      <c r="AD2277" s="96" t="n">
        <v>1.62</v>
      </c>
      <c r="AE2277" s="96" t="n">
        <v>1.56</v>
      </c>
      <c r="AF2277" s="103" t="n">
        <v>0.85</v>
      </c>
      <c r="AG2277" s="91" t="inlineStr">
        <is>
          <t>Normal</t>
        </is>
      </c>
      <c r="AH2277" s="100" t="n">
        <v>0</v>
      </c>
      <c r="AI2277" s="101" t="n">
        <v>0</v>
      </c>
      <c r="AJ2277" s="92" t="inlineStr">
        <is>
          <t>N</t>
        </is>
      </c>
      <c r="AK2277" s="96" t="n"/>
      <c r="AL2277" s="91" t="inlineStr">
        <is>
          <t>n/a</t>
        </is>
      </c>
      <c r="AM2277" s="93" t="n"/>
      <c r="AN2277" s="92" t="inlineStr">
        <is>
          <t>None</t>
        </is>
      </c>
      <c r="AO2277" s="102" t="n">
        <v>0</v>
      </c>
      <c r="AP2277" s="103" t="n">
        <v>0.63</v>
      </c>
      <c r="AQ2277" s="102" t="n">
        <v>25</v>
      </c>
      <c r="AR2277" s="91" t="inlineStr">
        <is>
          <t>N</t>
        </is>
      </c>
      <c r="AS2277" s="104" t="n"/>
      <c r="AT2277" s="92">
        <f>IF(AND(P2277="52-wk high",T2277&gt;=Settings!$B$7),"Y","N")</f>
        <v/>
      </c>
      <c r="AU2277" s="91">
        <f>IF(AND(AD2277&gt;=Settings!$B$8,M2277&gt;0),"Y","N")</f>
        <v/>
      </c>
      <c r="AV2277" s="91">
        <f>IF(OR(AH2277&gt;Settings!$B$9,AI2277&gt;Settings!$B$9),"Y","N")</f>
        <v/>
      </c>
      <c r="AW2277" s="91">
        <f>IF(AJ2277&lt;&gt;"Y","n/a",IF(AND(M2277&gt;0,AK2277&gt;Settings!$B$10),"Y","N"))</f>
        <v/>
      </c>
      <c r="AX2277" s="91">
        <f>IF(AO2277&gt;=Settings!$B$11,"Y","N")</f>
        <v/>
      </c>
      <c r="AY2277" s="99">
        <f>(AT2277="Y")+(AU2277="Y")+(AV2277="Y")+(AW2277="Y")+(AX2277="Y")</f>
        <v/>
      </c>
      <c r="AZ2277" s="94">
        <f>IF(AY2277=0,"None",_xlfn.TEXTJOIN(", ",TRUE(),IF(AT2277="Y","Breakout",""),IF(AU2277="Y","Accumulation",""),IF(AV2277="Y","Institutional buying",""),IF(AW2277="Y","Long buildup",""),IF(AX2277="Y","Momentum leader","")))</f>
        <v/>
      </c>
      <c r="BA2277" s="94">
        <f>IF(BW2277="","","Passes "&amp;AY2277&amp;" of 5 buy-side scans"&amp;IF(G2277="Y","; RED FLAG: filter out using Red flag column",""))</f>
        <v/>
      </c>
      <c r="BB2277" s="91" t="inlineStr">
        <is>
          <t>None</t>
        </is>
      </c>
      <c r="BC2277" s="92" t="inlineStr">
        <is>
          <t>N</t>
        </is>
      </c>
      <c r="BD2277" s="94" t="n"/>
      <c r="BE2277" s="94" t="n"/>
      <c r="BF2277" s="92">
        <f>IF(R2277*100000&gt;=Settings!$B$5,"Y","N")</f>
        <v/>
      </c>
      <c r="BG2277" s="91">
        <f>IF(F2277&gt;Settings!$B$6,"Y","N")</f>
        <v/>
      </c>
      <c r="BH2277" s="97" t="n">
        <v>-37.31</v>
      </c>
      <c r="BI2277" s="96" t="n">
        <v>-5.65</v>
      </c>
      <c r="BJ2277" s="96" t="n">
        <v>-14.79</v>
      </c>
      <c r="BK2277" s="96" t="n">
        <v>-20.66</v>
      </c>
      <c r="BL2277" s="96" t="n">
        <v>-2.22</v>
      </c>
      <c r="BM2277" s="96" t="n">
        <v>-35.81</v>
      </c>
      <c r="BN2277" s="97" t="n">
        <v>-7.66</v>
      </c>
      <c r="BO2277" s="96" t="n">
        <v>-12.42</v>
      </c>
      <c r="BP2277" s="96" t="n">
        <v>-15.84</v>
      </c>
      <c r="BQ2277" s="96" t="n">
        <v>-20.35</v>
      </c>
      <c r="BR2277" s="91" t="inlineStr">
        <is>
          <t>Stacked down</t>
        </is>
      </c>
      <c r="BS2277" s="91" t="inlineStr">
        <is>
          <t>None</t>
        </is>
      </c>
      <c r="BT2277" s="96" t="n">
        <v>27.4</v>
      </c>
      <c r="BU2277" s="91" t="inlineStr">
        <is>
          <t>N</t>
        </is>
      </c>
      <c r="BV2277" s="99">
        <f>IF(OR(BF2277&lt;&gt;"Y",BG2277&lt;&gt;"Y"),"",(AND(ISNUMBER(BQ2277),BQ2277&gt;0))+(BR2277="Stacked up")+(AND(ISNUMBER(BH2277),BH2277&gt;=-Settings!$B$17))+(AND(ISNUMBER(BK2277),ISNUMBER(BM2277),BK2277&gt;0,BM2277&gt;0))+(AND(ISNUMBER(AQ2277),AQ2277&gt;=Settings!$B$18))+(AND(ISNUMBER(BT2277),BT2277&gt;=Settings!$B$19,BT2277&lt;=Settings!$B$20))+(AND(ISNUMBER(AS2277),AS2277&gt;0))+(AND(ISNUMBER(T2277),ISNUMBER(M2277),T2277&gt;=Settings!$B$21,M2277&gt;0))+(AND(ISNUMBER(AD2277),ISNUMBER(M2277),AD2277&gt;=Settings!$B$22,M2277&gt;0))+(AY2277&gt;=1))</f>
        <v/>
      </c>
      <c r="BW2277" s="91">
        <f>IF(OR(AY2277=0,BF2277&lt;&gt;"Y",BG2277&lt;&gt;"Y"),"",1+SUMPRODUCT(($A$6:$A$2604=A2277)*($AY$6:$AY$2604&gt;0)*($BF$6:$BF$2604="Y")*($BG$6:$BG$2604="Y")*(($AY$6:$AY$2604&gt;AY2277)+($AY$6:$AY$2604=AY2277)*($AD$6:$AD$2604&gt;AD2277))))</f>
        <v/>
      </c>
    </row>
    <row r="2278" ht="23.85" customHeight="1" s="55">
      <c r="A2278" s="90" t="n">
        <v>46296</v>
      </c>
      <c r="B2278" s="91" t="inlineStr">
        <is>
          <t>CFEL</t>
        </is>
      </c>
      <c r="C2278" s="91" t="inlineStr">
        <is>
          <t>INE700F01024</t>
        </is>
      </c>
      <c r="D2278" s="91" t="n"/>
      <c r="E2278" s="91" t="inlineStr">
        <is>
          <t>None</t>
        </is>
      </c>
      <c r="F2278" s="93" t="n">
        <v>113</v>
      </c>
      <c r="G2278" s="92" t="inlineStr">
        <is>
          <t>Y</t>
        </is>
      </c>
      <c r="H2278" s="94" t="inlineStr">
        <is>
          <t>ESM Stage 1; T2T (BE series)</t>
        </is>
      </c>
      <c r="I2278" s="91" t="inlineStr">
        <is>
          <t>Y</t>
        </is>
      </c>
      <c r="J2278" s="92">
        <f>IF(K2278="","N","Y")</f>
        <v/>
      </c>
      <c r="K2278" s="94">
        <f>_xlfn.TEXTJOIN("; ",TRUE,IF(P2278="52-wk low","52-wk low",""),IF(AND(AD2278&gt;=Settings!$B$12,M2278&lt;0),"Distribution",""),IF(AND(AJ2278="Y",M2278&lt;0,AK2278&lt;-Settings!$B$13),"Long unwinding",""),IF(AND(AJ2278="Y",M2278&lt;0,AK2278&gt;Settings!$B$13),"Short buildup",""))</f>
        <v/>
      </c>
      <c r="L2278" s="95" t="n">
        <v>45.27</v>
      </c>
      <c r="M2278" s="96" t="n">
        <v>-0.68</v>
      </c>
      <c r="N2278" s="93" t="n">
        <v>872</v>
      </c>
      <c r="O2278" s="91" t="inlineStr">
        <is>
          <t>None</t>
        </is>
      </c>
      <c r="P2278" s="91" t="inlineStr">
        <is>
          <t>None</t>
        </is>
      </c>
      <c r="Q2278" s="97" t="n">
        <v>0.13</v>
      </c>
      <c r="R2278" s="96" t="n">
        <v>1.1</v>
      </c>
      <c r="S2278" s="96" t="n">
        <v>0.12</v>
      </c>
      <c r="T2278" s="96" t="n"/>
      <c r="U2278" s="96" t="n"/>
      <c r="V2278" s="103" t="n"/>
      <c r="W2278" s="102" t="n"/>
      <c r="X2278" s="93" t="n"/>
      <c r="Y2278" s="91" t="inlineStr">
        <is>
          <t>None</t>
        </is>
      </c>
      <c r="Z2278" s="99" t="n"/>
      <c r="AA2278" s="96" t="n"/>
      <c r="AB2278" s="96" t="n"/>
      <c r="AC2278" s="96" t="n"/>
      <c r="AD2278" s="96" t="n"/>
      <c r="AE2278" s="96" t="n"/>
      <c r="AF2278" s="103" t="n"/>
      <c r="AG2278" s="91" t="n"/>
      <c r="AH2278" s="100" t="n">
        <v>0</v>
      </c>
      <c r="AI2278" s="101" t="n">
        <v>0</v>
      </c>
      <c r="AJ2278" s="92" t="inlineStr">
        <is>
          <t>N</t>
        </is>
      </c>
      <c r="AK2278" s="96" t="n"/>
      <c r="AL2278" s="91" t="inlineStr">
        <is>
          <t>n/a</t>
        </is>
      </c>
      <c r="AM2278" s="93" t="n"/>
      <c r="AN2278" s="92" t="inlineStr">
        <is>
          <t>None</t>
        </is>
      </c>
      <c r="AO2278" s="102" t="n">
        <v>0</v>
      </c>
      <c r="AP2278" s="103" t="n"/>
      <c r="AQ2278" s="102" t="n"/>
      <c r="AR2278" s="91" t="inlineStr">
        <is>
          <t>N</t>
        </is>
      </c>
      <c r="AS2278" s="104" t="n"/>
      <c r="AT2278" s="92">
        <f>IF(AND(P2278="52-wk high",T2278&gt;=Settings!$B$7),"Y","N")</f>
        <v/>
      </c>
      <c r="AU2278" s="91">
        <f>IF(AND(AD2278&gt;=Settings!$B$8,M2278&gt;0),"Y","N")</f>
        <v/>
      </c>
      <c r="AV2278" s="91">
        <f>IF(OR(AH2278&gt;Settings!$B$9,AI2278&gt;Settings!$B$9),"Y","N")</f>
        <v/>
      </c>
      <c r="AW2278" s="91">
        <f>IF(AJ2278&lt;&gt;"Y","n/a",IF(AND(M2278&gt;0,AK2278&gt;Settings!$B$10),"Y","N"))</f>
        <v/>
      </c>
      <c r="AX2278" s="91">
        <f>IF(AO2278&gt;=Settings!$B$11,"Y","N")</f>
        <v/>
      </c>
      <c r="AY2278" s="99">
        <f>(AT2278="Y")+(AU2278="Y")+(AV2278="Y")+(AW2278="Y")+(AX2278="Y")</f>
        <v/>
      </c>
      <c r="AZ2278" s="94">
        <f>IF(AY2278=0,"None",_xlfn.TEXTJOIN(", ",TRUE(),IF(AT2278="Y","Breakout",""),IF(AU2278="Y","Accumulation",""),IF(AV2278="Y","Institutional buying",""),IF(AW2278="Y","Long buildup",""),IF(AX2278="Y","Momentum leader","")))</f>
        <v/>
      </c>
      <c r="BA2278" s="94">
        <f>IF(BW2278="","","Passes "&amp;AY2278&amp;" of 5 buy-side scans"&amp;IF(G2278="Y","; RED FLAG: filter out using Red flag column",""))</f>
        <v/>
      </c>
      <c r="BB2278" s="91" t="inlineStr">
        <is>
          <t>None</t>
        </is>
      </c>
      <c r="BC2278" s="92" t="inlineStr">
        <is>
          <t>N</t>
        </is>
      </c>
      <c r="BD2278" s="94" t="n"/>
      <c r="BE2278" s="94" t="n"/>
      <c r="BF2278" s="92">
        <f>IF(R2278*100000&gt;=Settings!$B$5,"Y","N")</f>
        <v/>
      </c>
      <c r="BG2278" s="91">
        <f>IF(F2278&gt;Settings!$B$6,"Y","N")</f>
        <v/>
      </c>
      <c r="BH2278" s="97" t="n">
        <v>-14.26</v>
      </c>
      <c r="BI2278" s="96" t="n">
        <v>-2.71</v>
      </c>
      <c r="BJ2278" s="96" t="n">
        <v>46.6</v>
      </c>
      <c r="BK2278" s="96" t="n"/>
      <c r="BL2278" s="96" t="n"/>
      <c r="BM2278" s="96" t="n"/>
      <c r="BN2278" s="97" t="n">
        <v>4.63</v>
      </c>
      <c r="BO2278" s="96" t="n"/>
      <c r="BP2278" s="96" t="n"/>
      <c r="BQ2278" s="96" t="n"/>
      <c r="BR2278" s="91" t="n"/>
      <c r="BS2278" s="91" t="n"/>
      <c r="BT2278" s="96" t="n">
        <v>54.6</v>
      </c>
      <c r="BU2278" s="91" t="n"/>
      <c r="BV2278" s="99">
        <f>IF(OR(BF2278&lt;&gt;"Y",BG2278&lt;&gt;"Y"),"",(AND(ISNUMBER(BQ2278),BQ2278&gt;0))+(BR2278="Stacked up")+(AND(ISNUMBER(BH2278),BH2278&gt;=-Settings!$B$17))+(AND(ISNUMBER(BK2278),ISNUMBER(BM2278),BK2278&gt;0,BM2278&gt;0))+(AND(ISNUMBER(AQ2278),AQ2278&gt;=Settings!$B$18))+(AND(ISNUMBER(BT2278),BT2278&gt;=Settings!$B$19,BT2278&lt;=Settings!$B$20))+(AND(ISNUMBER(AS2278),AS2278&gt;0))+(AND(ISNUMBER(T2278),ISNUMBER(M2278),T2278&gt;=Settings!$B$21,M2278&gt;0))+(AND(ISNUMBER(AD2278),ISNUMBER(M2278),AD2278&gt;=Settings!$B$22,M2278&gt;0))+(AY2278&gt;=1))</f>
        <v/>
      </c>
      <c r="BW2278" s="91">
        <f>IF(OR(AY2278=0,BF2278&lt;&gt;"Y",BG2278&lt;&gt;"Y"),"",1+SUMPRODUCT(($A$6:$A$2604=A2278)*($AY$6:$AY$2604&gt;0)*($BF$6:$BF$2604="Y")*($BG$6:$BG$2604="Y")*(($AY$6:$AY$2604&gt;AY2278)+($AY$6:$AY$2604=AY2278)*($AD$6:$AD$2604&gt;AD2278))))</f>
        <v/>
      </c>
    </row>
    <row r="2279" ht="23.85" customHeight="1" s="55">
      <c r="A2279" s="90" t="n">
        <v>46296</v>
      </c>
      <c r="B2279" s="91" t="inlineStr">
        <is>
          <t>OSWALSEEDS</t>
        </is>
      </c>
      <c r="C2279" s="91" t="inlineStr">
        <is>
          <t>INE00IK01029</t>
        </is>
      </c>
      <c r="D2279" s="91" t="n"/>
      <c r="E2279" s="91" t="inlineStr">
        <is>
          <t>None</t>
        </is>
      </c>
      <c r="F2279" s="93" t="n">
        <v>113</v>
      </c>
      <c r="G2279" s="92" t="inlineStr">
        <is>
          <t>N</t>
        </is>
      </c>
      <c r="H2279" s="94" t="n"/>
      <c r="I2279" s="91" t="inlineStr">
        <is>
          <t>N</t>
        </is>
      </c>
      <c r="J2279" s="92">
        <f>IF(K2279="","N","Y")</f>
        <v/>
      </c>
      <c r="K2279" s="94">
        <f>_xlfn.TEXTJOIN("; ",TRUE,IF(P2279="52-wk low","52-wk low",""),IF(AND(AD2279&gt;=Settings!$B$12,M2279&lt;0),"Distribution",""),IF(AND(AJ2279="Y",M2279&lt;0,AK2279&lt;-Settings!$B$13),"Long unwinding",""),IF(AND(AJ2279="Y",M2279&lt;0,AK2279&gt;Settings!$B$13),"Short buildup",""))</f>
        <v/>
      </c>
      <c r="L2279" s="95" t="n">
        <v>12.39</v>
      </c>
      <c r="M2279" s="96" t="n">
        <v>0.41</v>
      </c>
      <c r="N2279" s="93" t="n">
        <v>464</v>
      </c>
      <c r="O2279" s="91" t="inlineStr">
        <is>
          <t>None</t>
        </is>
      </c>
      <c r="P2279" s="91" t="inlineStr">
        <is>
          <t>None</t>
        </is>
      </c>
      <c r="Q2279" s="97" t="n">
        <v>0.6899999999999999</v>
      </c>
      <c r="R2279" s="96" t="n">
        <v>3.29</v>
      </c>
      <c r="S2279" s="96" t="n">
        <v>0.21</v>
      </c>
      <c r="T2279" s="96" t="n">
        <v>0.26</v>
      </c>
      <c r="U2279" s="96" t="n">
        <v>0.41</v>
      </c>
      <c r="V2279" s="103" t="n">
        <v>1.96</v>
      </c>
      <c r="W2279" s="102" t="n">
        <v>5</v>
      </c>
      <c r="X2279" s="93" t="n"/>
      <c r="Y2279" s="91" t="inlineStr">
        <is>
          <t>None</t>
        </is>
      </c>
      <c r="Z2279" s="99" t="n">
        <v>57.4</v>
      </c>
      <c r="AA2279" s="96" t="n">
        <v>0.88</v>
      </c>
      <c r="AB2279" s="96" t="n">
        <v>0.79</v>
      </c>
      <c r="AC2279" s="96" t="n">
        <v>0.22</v>
      </c>
      <c r="AD2279" s="96" t="n">
        <v>0.28</v>
      </c>
      <c r="AE2279" s="96" t="n">
        <v>0.41</v>
      </c>
      <c r="AF2279" s="103" t="n">
        <v>0.9399999999999999</v>
      </c>
      <c r="AG2279" s="91" t="inlineStr">
        <is>
          <t>Drying up</t>
        </is>
      </c>
      <c r="AH2279" s="100" t="n">
        <v>0</v>
      </c>
      <c r="AI2279" s="101" t="n">
        <v>0</v>
      </c>
      <c r="AJ2279" s="92" t="inlineStr">
        <is>
          <t>N</t>
        </is>
      </c>
      <c r="AK2279" s="96" t="n"/>
      <c r="AL2279" s="91" t="inlineStr">
        <is>
          <t>n/a</t>
        </is>
      </c>
      <c r="AM2279" s="93" t="n"/>
      <c r="AN2279" s="92" t="inlineStr">
        <is>
          <t>None</t>
        </is>
      </c>
      <c r="AO2279" s="102" t="n">
        <v>0</v>
      </c>
      <c r="AP2279" s="103" t="n">
        <v>0.83</v>
      </c>
      <c r="AQ2279" s="102" t="n">
        <v>52</v>
      </c>
      <c r="AR2279" s="91" t="inlineStr">
        <is>
          <t>N</t>
        </is>
      </c>
      <c r="AS2279" s="104" t="n"/>
      <c r="AT2279" s="92">
        <f>IF(AND(P2279="52-wk high",T2279&gt;=Settings!$B$7),"Y","N")</f>
        <v/>
      </c>
      <c r="AU2279" s="91">
        <f>IF(AND(AD2279&gt;=Settings!$B$8,M2279&gt;0),"Y","N")</f>
        <v/>
      </c>
      <c r="AV2279" s="91">
        <f>IF(OR(AH2279&gt;Settings!$B$9,AI2279&gt;Settings!$B$9),"Y","N")</f>
        <v/>
      </c>
      <c r="AW2279" s="91">
        <f>IF(AJ2279&lt;&gt;"Y","n/a",IF(AND(M2279&gt;0,AK2279&gt;Settings!$B$10),"Y","N"))</f>
        <v/>
      </c>
      <c r="AX2279" s="91">
        <f>IF(AO2279&gt;=Settings!$B$11,"Y","N")</f>
        <v/>
      </c>
      <c r="AY2279" s="99">
        <f>(AT2279="Y")+(AU2279="Y")+(AV2279="Y")+(AW2279="Y")+(AX2279="Y")</f>
        <v/>
      </c>
      <c r="AZ2279" s="94">
        <f>IF(AY2279=0,"None",_xlfn.TEXTJOIN(", ",TRUE(),IF(AT2279="Y","Breakout",""),IF(AU2279="Y","Accumulation",""),IF(AV2279="Y","Institutional buying",""),IF(AW2279="Y","Long buildup",""),IF(AX2279="Y","Momentum leader","")))</f>
        <v/>
      </c>
      <c r="BA2279" s="94">
        <f>IF(BW2279="","","Passes "&amp;AY2279&amp;" of 5 buy-side scans"&amp;IF(G2279="Y","; RED FLAG: filter out using Red flag column",""))</f>
        <v/>
      </c>
      <c r="BB2279" s="91" t="inlineStr">
        <is>
          <t>None</t>
        </is>
      </c>
      <c r="BC2279" s="92" t="inlineStr">
        <is>
          <t>Y</t>
        </is>
      </c>
      <c r="BD2279" s="94" t="inlineStr">
        <is>
          <t>High-low range &gt;75% in 3 months</t>
        </is>
      </c>
      <c r="BE2279" s="94" t="n"/>
      <c r="BF2279" s="92">
        <f>IF(R2279*100000&gt;=Settings!$B$5,"Y","N")</f>
        <v/>
      </c>
      <c r="BG2279" s="91">
        <f>IF(F2279&gt;Settings!$B$6,"Y","N")</f>
        <v/>
      </c>
      <c r="BH2279" s="97" t="n">
        <v>-38.91</v>
      </c>
      <c r="BI2279" s="96" t="n">
        <v>-2.29</v>
      </c>
      <c r="BJ2279" s="96" t="n">
        <v>8.68</v>
      </c>
      <c r="BK2279" s="96" t="n">
        <v>13.05</v>
      </c>
      <c r="BL2279" s="96" t="n">
        <v>19.36</v>
      </c>
      <c r="BM2279" s="96" t="n">
        <v>-21.03</v>
      </c>
      <c r="BN2279" s="97" t="n">
        <v>-4.35</v>
      </c>
      <c r="BO2279" s="96" t="n">
        <v>-0.36</v>
      </c>
      <c r="BP2279" s="96" t="n">
        <v>1.84</v>
      </c>
      <c r="BQ2279" s="96" t="n">
        <v>-1.31</v>
      </c>
      <c r="BR2279" s="91" t="inlineStr">
        <is>
          <t>Mixed</t>
        </is>
      </c>
      <c r="BS2279" s="91" t="inlineStr">
        <is>
          <t>None</t>
        </is>
      </c>
      <c r="BT2279" s="96" t="n">
        <v>40.5</v>
      </c>
      <c r="BU2279" s="91" t="inlineStr">
        <is>
          <t>N</t>
        </is>
      </c>
      <c r="BV2279" s="99">
        <f>IF(OR(BF2279&lt;&gt;"Y",BG2279&lt;&gt;"Y"),"",(AND(ISNUMBER(BQ2279),BQ2279&gt;0))+(BR2279="Stacked up")+(AND(ISNUMBER(BH2279),BH2279&gt;=-Settings!$B$17))+(AND(ISNUMBER(BK2279),ISNUMBER(BM2279),BK2279&gt;0,BM2279&gt;0))+(AND(ISNUMBER(AQ2279),AQ2279&gt;=Settings!$B$18))+(AND(ISNUMBER(BT2279),BT2279&gt;=Settings!$B$19,BT2279&lt;=Settings!$B$20))+(AND(ISNUMBER(AS2279),AS2279&gt;0))+(AND(ISNUMBER(T2279),ISNUMBER(M2279),T2279&gt;=Settings!$B$21,M2279&gt;0))+(AND(ISNUMBER(AD2279),ISNUMBER(M2279),AD2279&gt;=Settings!$B$22,M2279&gt;0))+(AY2279&gt;=1))</f>
        <v/>
      </c>
      <c r="BW2279" s="91">
        <f>IF(OR(AY2279=0,BF2279&lt;&gt;"Y",BG2279&lt;&gt;"Y"),"",1+SUMPRODUCT(($A$6:$A$2604=A2279)*($AY$6:$AY$2604&gt;0)*($BF$6:$BF$2604="Y")*($BG$6:$BG$2604="Y")*(($AY$6:$AY$2604&gt;AY2279)+($AY$6:$AY$2604=AY2279)*($AD$6:$AD$2604&gt;AD2279))))</f>
        <v/>
      </c>
    </row>
    <row r="2280" ht="23.85" customHeight="1" s="55">
      <c r="A2280" s="90" t="n">
        <v>46296</v>
      </c>
      <c r="B2280" s="91" t="inlineStr">
        <is>
          <t>TOTAL</t>
        </is>
      </c>
      <c r="C2280" s="91" t="inlineStr">
        <is>
          <t>INE336X01012</t>
        </is>
      </c>
      <c r="D2280" s="91" t="n"/>
      <c r="E2280" s="91" t="inlineStr">
        <is>
          <t>None</t>
        </is>
      </c>
      <c r="F2280" s="93" t="n">
        <v>113</v>
      </c>
      <c r="G2280" s="92" t="inlineStr">
        <is>
          <t>Y</t>
        </is>
      </c>
      <c r="H2280" s="94" t="inlineStr">
        <is>
          <t>ESM Stage 1; T2T (BE series)</t>
        </is>
      </c>
      <c r="I2280" s="91" t="inlineStr">
        <is>
          <t>Y</t>
        </is>
      </c>
      <c r="J2280" s="92">
        <f>IF(K2280="","N","Y")</f>
        <v/>
      </c>
      <c r="K2280" s="94">
        <f>_xlfn.TEXTJOIN("; ",TRUE,IF(P2280="52-wk low","52-wk low",""),IF(AND(AD2280&gt;=Settings!$B$12,M2280&lt;0),"Distribution",""),IF(AND(AJ2280="Y",M2280&lt;0,AK2280&lt;-Settings!$B$13),"Long unwinding",""),IF(AND(AJ2280="Y",M2280&lt;0,AK2280&gt;Settings!$B$13),"Short buildup",""))</f>
        <v/>
      </c>
      <c r="L2280" s="95" t="n">
        <v>70.23999999999999</v>
      </c>
      <c r="M2280" s="96" t="n">
        <v>1.01</v>
      </c>
      <c r="N2280" s="93" t="n">
        <v>338</v>
      </c>
      <c r="O2280" s="91" t="inlineStr">
        <is>
          <t>None</t>
        </is>
      </c>
      <c r="P2280" s="91" t="inlineStr">
        <is>
          <t>None</t>
        </is>
      </c>
      <c r="Q2280" s="97" t="n">
        <v>0.01</v>
      </c>
      <c r="R2280" s="96" t="n">
        <v>0.1</v>
      </c>
      <c r="S2280" s="96" t="n">
        <v>0.12</v>
      </c>
      <c r="T2280" s="96" t="n">
        <v>0.05</v>
      </c>
      <c r="U2280" s="96" t="n">
        <v>0.07000000000000001</v>
      </c>
      <c r="V2280" s="103" t="n">
        <v>0.61</v>
      </c>
      <c r="W2280" s="102" t="n">
        <v>3</v>
      </c>
      <c r="X2280" s="93" t="n"/>
      <c r="Y2280" s="91" t="inlineStr">
        <is>
          <t>None</t>
        </is>
      </c>
      <c r="Z2280" s="99" t="n"/>
      <c r="AA2280" s="96" t="n"/>
      <c r="AB2280" s="96" t="n"/>
      <c r="AC2280" s="96" t="n"/>
      <c r="AD2280" s="96" t="n"/>
      <c r="AE2280" s="96" t="n"/>
      <c r="AF2280" s="103" t="n"/>
      <c r="AG2280" s="91" t="inlineStr">
        <is>
          <t>No delivery data</t>
        </is>
      </c>
      <c r="AH2280" s="100" t="n">
        <v>0</v>
      </c>
      <c r="AI2280" s="101" t="n">
        <v>0</v>
      </c>
      <c r="AJ2280" s="92" t="inlineStr">
        <is>
          <t>N</t>
        </is>
      </c>
      <c r="AK2280" s="96" t="n"/>
      <c r="AL2280" s="91" t="inlineStr">
        <is>
          <t>n/a</t>
        </is>
      </c>
      <c r="AM2280" s="93" t="n"/>
      <c r="AN2280" s="92" t="inlineStr">
        <is>
          <t>None</t>
        </is>
      </c>
      <c r="AO2280" s="102" t="n">
        <v>0</v>
      </c>
      <c r="AP2280" s="103" t="n">
        <v>1.18</v>
      </c>
      <c r="AQ2280" s="102" t="n">
        <v>69</v>
      </c>
      <c r="AR2280" s="91" t="inlineStr">
        <is>
          <t>N</t>
        </is>
      </c>
      <c r="AS2280" s="104" t="n"/>
      <c r="AT2280" s="92">
        <f>IF(AND(P2280="52-wk high",T2280&gt;=Settings!$B$7),"Y","N")</f>
        <v/>
      </c>
      <c r="AU2280" s="91">
        <f>IF(AND(AD2280&gt;=Settings!$B$8,M2280&gt;0),"Y","N")</f>
        <v/>
      </c>
      <c r="AV2280" s="91">
        <f>IF(OR(AH2280&gt;Settings!$B$9,AI2280&gt;Settings!$B$9),"Y","N")</f>
        <v/>
      </c>
      <c r="AW2280" s="91">
        <f>IF(AJ2280&lt;&gt;"Y","n/a",IF(AND(M2280&gt;0,AK2280&gt;Settings!$B$10),"Y","N"))</f>
        <v/>
      </c>
      <c r="AX2280" s="91">
        <f>IF(AO2280&gt;=Settings!$B$11,"Y","N")</f>
        <v/>
      </c>
      <c r="AY2280" s="99">
        <f>(AT2280="Y")+(AU2280="Y")+(AV2280="Y")+(AW2280="Y")+(AX2280="Y")</f>
        <v/>
      </c>
      <c r="AZ2280" s="94">
        <f>IF(AY2280=0,"None",_xlfn.TEXTJOIN(", ",TRUE(),IF(AT2280="Y","Breakout",""),IF(AU2280="Y","Accumulation",""),IF(AV2280="Y","Institutional buying",""),IF(AW2280="Y","Long buildup",""),IF(AX2280="Y","Momentum leader","")))</f>
        <v/>
      </c>
      <c r="BA2280" s="94">
        <f>IF(BW2280="","","Passes "&amp;AY2280&amp;" of 5 buy-side scans"&amp;IF(G2280="Y","; RED FLAG: filter out using Red flag column",""))</f>
        <v/>
      </c>
      <c r="BB2280" s="91" t="inlineStr">
        <is>
          <t>None</t>
        </is>
      </c>
      <c r="BC2280" s="92" t="inlineStr">
        <is>
          <t>Y</t>
        </is>
      </c>
      <c r="BD2280" s="94" t="inlineStr">
        <is>
          <t>Few traders (&lt;100 unique PAN, 30 days)</t>
        </is>
      </c>
      <c r="BE2280" s="94" t="n"/>
      <c r="BF2280" s="92">
        <f>IF(R2280*100000&gt;=Settings!$B$5,"Y","N")</f>
        <v/>
      </c>
      <c r="BG2280" s="91">
        <f>IF(F2280&gt;Settings!$B$6,"Y","N")</f>
        <v/>
      </c>
      <c r="BH2280" s="97" t="n">
        <v>-20.08</v>
      </c>
      <c r="BI2280" s="96" t="n">
        <v>-2.35</v>
      </c>
      <c r="BJ2280" s="96" t="n">
        <v>5.31</v>
      </c>
      <c r="BK2280" s="96" t="n">
        <v>39.09</v>
      </c>
      <c r="BL2280" s="96" t="n">
        <v>38.68</v>
      </c>
      <c r="BM2280" s="96" t="n">
        <v>0.34</v>
      </c>
      <c r="BN2280" s="97" t="n">
        <v>-1.04</v>
      </c>
      <c r="BO2280" s="96" t="n">
        <v>4.25</v>
      </c>
      <c r="BP2280" s="96" t="n">
        <v>10.26</v>
      </c>
      <c r="BQ2280" s="96" t="n">
        <v>11.47</v>
      </c>
      <c r="BR2280" s="91" t="inlineStr">
        <is>
          <t>Mixed</t>
        </is>
      </c>
      <c r="BS2280" s="91" t="inlineStr">
        <is>
          <t>None</t>
        </is>
      </c>
      <c r="BT2280" s="96" t="n">
        <v>45.5</v>
      </c>
      <c r="BU2280" s="91" t="inlineStr">
        <is>
          <t>N</t>
        </is>
      </c>
      <c r="BV2280" s="99">
        <f>IF(OR(BF2280&lt;&gt;"Y",BG2280&lt;&gt;"Y"),"",(AND(ISNUMBER(BQ2280),BQ2280&gt;0))+(BR2280="Stacked up")+(AND(ISNUMBER(BH2280),BH2280&gt;=-Settings!$B$17))+(AND(ISNUMBER(BK2280),ISNUMBER(BM2280),BK2280&gt;0,BM2280&gt;0))+(AND(ISNUMBER(AQ2280),AQ2280&gt;=Settings!$B$18))+(AND(ISNUMBER(BT2280),BT2280&gt;=Settings!$B$19,BT2280&lt;=Settings!$B$20))+(AND(ISNUMBER(AS2280),AS2280&gt;0))+(AND(ISNUMBER(T2280),ISNUMBER(M2280),T2280&gt;=Settings!$B$21,M2280&gt;0))+(AND(ISNUMBER(AD2280),ISNUMBER(M2280),AD2280&gt;=Settings!$B$22,M2280&gt;0))+(AY2280&gt;=1))</f>
        <v/>
      </c>
      <c r="BW2280" s="91">
        <f>IF(OR(AY2280=0,BF2280&lt;&gt;"Y",BG2280&lt;&gt;"Y"),"",1+SUMPRODUCT(($A$6:$A$2604=A2280)*($AY$6:$AY$2604&gt;0)*($BF$6:$BF$2604="Y")*($BG$6:$BG$2604="Y")*(($AY$6:$AY$2604&gt;AY2280)+($AY$6:$AY$2604=AY2280)*($AD$6:$AD$2604&gt;AD2280))))</f>
        <v/>
      </c>
    </row>
    <row r="2281" ht="23.85" customHeight="1" s="55">
      <c r="A2281" s="90" t="n">
        <v>46296</v>
      </c>
      <c r="B2281" s="91" t="inlineStr">
        <is>
          <t>VAISHALI</t>
        </is>
      </c>
      <c r="C2281" s="91" t="inlineStr">
        <is>
          <t>INE972X01022</t>
        </is>
      </c>
      <c r="D2281" s="91" t="n"/>
      <c r="E2281" s="91" t="inlineStr">
        <is>
          <t>None</t>
        </is>
      </c>
      <c r="F2281" s="93" t="n">
        <v>113</v>
      </c>
      <c r="G2281" s="92" t="inlineStr">
        <is>
          <t>N</t>
        </is>
      </c>
      <c r="H2281" s="94" t="n"/>
      <c r="I2281" s="91" t="inlineStr">
        <is>
          <t>N</t>
        </is>
      </c>
      <c r="J2281" s="92">
        <f>IF(K2281="","N","Y")</f>
        <v/>
      </c>
      <c r="K2281" s="94">
        <f>_xlfn.TEXTJOIN("; ",TRUE,IF(P2281="52-wk low","52-wk low",""),IF(AND(AD2281&gt;=Settings!$B$12,M2281&lt;0),"Distribution",""),IF(AND(AJ2281="Y",M2281&lt;0,AK2281&lt;-Settings!$B$13),"Long unwinding",""),IF(AND(AJ2281="Y",M2281&lt;0,AK2281&gt;Settings!$B$13),"Short buildup",""))</f>
        <v/>
      </c>
      <c r="L2281" s="95" t="n">
        <v>8.380000000000001</v>
      </c>
      <c r="M2281" s="96" t="n">
        <v>0.36</v>
      </c>
      <c r="N2281" s="93" t="n">
        <v>473</v>
      </c>
      <c r="O2281" s="91" t="inlineStr">
        <is>
          <t>None</t>
        </is>
      </c>
      <c r="P2281" s="91" t="inlineStr">
        <is>
          <t>None</t>
        </is>
      </c>
      <c r="Q2281" s="97" t="n">
        <v>2.27</v>
      </c>
      <c r="R2281" s="96" t="n">
        <v>1.82</v>
      </c>
      <c r="S2281" s="96" t="n">
        <v>1.3</v>
      </c>
      <c r="T2281" s="96" t="n">
        <v>1.37</v>
      </c>
      <c r="U2281" s="96" t="n">
        <v>1.77</v>
      </c>
      <c r="V2281" s="103" t="n">
        <v>1.41</v>
      </c>
      <c r="W2281" s="102" t="n">
        <v>10</v>
      </c>
      <c r="X2281" s="93" t="n">
        <v>191</v>
      </c>
      <c r="Y2281" s="91" t="inlineStr">
        <is>
          <t>None</t>
        </is>
      </c>
      <c r="Z2281" s="99" t="n">
        <v>80.73999999999999</v>
      </c>
      <c r="AA2281" s="96" t="n">
        <v>1.14</v>
      </c>
      <c r="AB2281" s="96" t="n">
        <v>1.11</v>
      </c>
      <c r="AC2281" s="96" t="n">
        <v>1.52</v>
      </c>
      <c r="AD2281" s="96" t="n"/>
      <c r="AE2281" s="96" t="n"/>
      <c r="AF2281" s="103" t="n"/>
      <c r="AG2281" s="91" t="inlineStr">
        <is>
          <t>No delivery data</t>
        </is>
      </c>
      <c r="AH2281" s="100" t="n">
        <v>0</v>
      </c>
      <c r="AI2281" s="101" t="n">
        <v>0</v>
      </c>
      <c r="AJ2281" s="92" t="inlineStr">
        <is>
          <t>N</t>
        </is>
      </c>
      <c r="AK2281" s="96" t="n"/>
      <c r="AL2281" s="91" t="inlineStr">
        <is>
          <t>n/a</t>
        </is>
      </c>
      <c r="AM2281" s="93" t="n"/>
      <c r="AN2281" s="92" t="inlineStr">
        <is>
          <t>None</t>
        </is>
      </c>
      <c r="AO2281" s="102" t="n">
        <v>0</v>
      </c>
      <c r="AP2281" s="103" t="n">
        <v>1.01</v>
      </c>
      <c r="AQ2281" s="102" t="n">
        <v>62</v>
      </c>
      <c r="AR2281" s="91" t="inlineStr">
        <is>
          <t>N</t>
        </is>
      </c>
      <c r="AS2281" s="104" t="n"/>
      <c r="AT2281" s="92">
        <f>IF(AND(P2281="52-wk high",T2281&gt;=Settings!$B$7),"Y","N")</f>
        <v/>
      </c>
      <c r="AU2281" s="91">
        <f>IF(AND(AD2281&gt;=Settings!$B$8,M2281&gt;0),"Y","N")</f>
        <v/>
      </c>
      <c r="AV2281" s="91">
        <f>IF(OR(AH2281&gt;Settings!$B$9,AI2281&gt;Settings!$B$9),"Y","N")</f>
        <v/>
      </c>
      <c r="AW2281" s="91">
        <f>IF(AJ2281&lt;&gt;"Y","n/a",IF(AND(M2281&gt;0,AK2281&gt;Settings!$B$10),"Y","N"))</f>
        <v/>
      </c>
      <c r="AX2281" s="91">
        <f>IF(AO2281&gt;=Settings!$B$11,"Y","N")</f>
        <v/>
      </c>
      <c r="AY2281" s="99">
        <f>(AT2281="Y")+(AU2281="Y")+(AV2281="Y")+(AW2281="Y")+(AX2281="Y")</f>
        <v/>
      </c>
      <c r="AZ2281" s="94">
        <f>IF(AY2281=0,"None",_xlfn.TEXTJOIN(", ",TRUE(),IF(AT2281="Y","Breakout",""),IF(AU2281="Y","Accumulation",""),IF(AV2281="Y","Institutional buying",""),IF(AW2281="Y","Long buildup",""),IF(AX2281="Y","Momentum leader","")))</f>
        <v/>
      </c>
      <c r="BA2281" s="94">
        <f>IF(BW2281="","","Passes "&amp;AY2281&amp;" of 5 buy-side scans"&amp;IF(G2281="Y","; RED FLAG: filter out using Red flag column",""))</f>
        <v/>
      </c>
      <c r="BB2281" s="91" t="inlineStr">
        <is>
          <t>None</t>
        </is>
      </c>
      <c r="BC2281" s="92" t="inlineStr">
        <is>
          <t>Y</t>
        </is>
      </c>
      <c r="BD2281" s="94" t="inlineStr">
        <is>
          <t>High-low range &gt;150% in 12 months</t>
        </is>
      </c>
      <c r="BE2281" s="94" t="n"/>
      <c r="BF2281" s="92">
        <f>IF(R2281*100000&gt;=Settings!$B$5,"Y","N")</f>
        <v/>
      </c>
      <c r="BG2281" s="91">
        <f>IF(F2281&gt;Settings!$B$6,"Y","N")</f>
        <v/>
      </c>
      <c r="BH2281" s="97" t="n">
        <v>-29.46</v>
      </c>
      <c r="BI2281" s="96" t="n">
        <v>-1.76</v>
      </c>
      <c r="BJ2281" s="96" t="n">
        <v>4.36</v>
      </c>
      <c r="BK2281" s="96" t="n">
        <v>13.09</v>
      </c>
      <c r="BL2281" s="96" t="n">
        <v>43.25</v>
      </c>
      <c r="BM2281" s="96" t="n">
        <v>-26.75</v>
      </c>
      <c r="BN2281" s="97" t="n">
        <v>-0.75</v>
      </c>
      <c r="BO2281" s="96" t="n">
        <v>1.93</v>
      </c>
      <c r="BP2281" s="96" t="n">
        <v>4.72</v>
      </c>
      <c r="BQ2281" s="96" t="n">
        <v>1.72</v>
      </c>
      <c r="BR2281" s="91" t="inlineStr">
        <is>
          <t>Mixed</t>
        </is>
      </c>
      <c r="BS2281" s="91" t="inlineStr">
        <is>
          <t>None</t>
        </is>
      </c>
      <c r="BT2281" s="96" t="n">
        <v>46.6</v>
      </c>
      <c r="BU2281" s="91" t="inlineStr">
        <is>
          <t>N</t>
        </is>
      </c>
      <c r="BV2281" s="99">
        <f>IF(OR(BF2281&lt;&gt;"Y",BG2281&lt;&gt;"Y"),"",(AND(ISNUMBER(BQ2281),BQ2281&gt;0))+(BR2281="Stacked up")+(AND(ISNUMBER(BH2281),BH2281&gt;=-Settings!$B$17))+(AND(ISNUMBER(BK2281),ISNUMBER(BM2281),BK2281&gt;0,BM2281&gt;0))+(AND(ISNUMBER(AQ2281),AQ2281&gt;=Settings!$B$18))+(AND(ISNUMBER(BT2281),BT2281&gt;=Settings!$B$19,BT2281&lt;=Settings!$B$20))+(AND(ISNUMBER(AS2281),AS2281&gt;0))+(AND(ISNUMBER(T2281),ISNUMBER(M2281),T2281&gt;=Settings!$B$21,M2281&gt;0))+(AND(ISNUMBER(AD2281),ISNUMBER(M2281),AD2281&gt;=Settings!$B$22,M2281&gt;0))+(AY2281&gt;=1))</f>
        <v/>
      </c>
      <c r="BW2281" s="91">
        <f>IF(OR(AY2281=0,BF2281&lt;&gt;"Y",BG2281&lt;&gt;"Y"),"",1+SUMPRODUCT(($A$6:$A$2604=A2281)*($AY$6:$AY$2604&gt;0)*($BF$6:$BF$2604="Y")*($BG$6:$BG$2604="Y")*(($AY$6:$AY$2604&gt;AY2281)+($AY$6:$AY$2604=AY2281)*($AD$6:$AD$2604&gt;AD2281))))</f>
        <v/>
      </c>
    </row>
    <row r="2282" ht="23.85" customHeight="1" s="55">
      <c r="A2282" s="90" t="n">
        <v>46296</v>
      </c>
      <c r="B2282" s="91" t="inlineStr">
        <is>
          <t>VISHWARAJ</t>
        </is>
      </c>
      <c r="C2282" s="91" t="inlineStr">
        <is>
          <t>INE430N01022</t>
        </is>
      </c>
      <c r="D2282" s="91" t="n"/>
      <c r="E2282" s="91" t="inlineStr">
        <is>
          <t>None</t>
        </is>
      </c>
      <c r="F2282" s="93" t="n">
        <v>113</v>
      </c>
      <c r="G2282" s="92" t="inlineStr">
        <is>
          <t>Y</t>
        </is>
      </c>
      <c r="H2282" s="94" t="inlineStr">
        <is>
          <t>Long-term ASM Stage 1</t>
        </is>
      </c>
      <c r="I2282" s="91" t="inlineStr">
        <is>
          <t>N</t>
        </is>
      </c>
      <c r="J2282" s="92">
        <f>IF(K2282="","N","Y")</f>
        <v/>
      </c>
      <c r="K2282" s="94">
        <f>_xlfn.TEXTJOIN("; ",TRUE,IF(P2282="52-wk low","52-wk low",""),IF(AND(AD2282&gt;=Settings!$B$12,M2282&lt;0),"Distribution",""),IF(AND(AJ2282="Y",M2282&lt;0,AK2282&lt;-Settings!$B$13),"Long unwinding",""),IF(AND(AJ2282="Y",M2282&lt;0,AK2282&gt;Settings!$B$13),"Short buildup",""))</f>
        <v/>
      </c>
      <c r="L2282" s="95" t="n">
        <v>5.18</v>
      </c>
      <c r="M2282" s="96" t="n">
        <v>-1.52</v>
      </c>
      <c r="N2282" s="93" t="n">
        <v>1342</v>
      </c>
      <c r="O2282" s="91" t="inlineStr">
        <is>
          <t>None</t>
        </is>
      </c>
      <c r="P2282" s="91" t="inlineStr">
        <is>
          <t>None</t>
        </is>
      </c>
      <c r="Q2282" s="97" t="n">
        <v>1.56</v>
      </c>
      <c r="R2282" s="96" t="n">
        <v>3.54</v>
      </c>
      <c r="S2282" s="96" t="n">
        <v>0.42</v>
      </c>
      <c r="T2282" s="96" t="n">
        <v>0.24</v>
      </c>
      <c r="U2282" s="96" t="n">
        <v>0.36</v>
      </c>
      <c r="V2282" s="103" t="n">
        <v>0.8100000000000001</v>
      </c>
      <c r="W2282" s="102" t="n">
        <v>1</v>
      </c>
      <c r="X2282" s="93" t="n"/>
      <c r="Y2282" s="91" t="inlineStr">
        <is>
          <t>None</t>
        </is>
      </c>
      <c r="Z2282" s="99" t="n">
        <v>62.81</v>
      </c>
      <c r="AA2282" s="96" t="n">
        <v>1.08</v>
      </c>
      <c r="AB2282" s="96" t="n">
        <v>0.96</v>
      </c>
      <c r="AC2282" s="96" t="n">
        <v>0.47</v>
      </c>
      <c r="AD2282" s="96" t="n">
        <v>0.25</v>
      </c>
      <c r="AE2282" s="96" t="n"/>
      <c r="AF2282" s="103" t="n">
        <v>0.92</v>
      </c>
      <c r="AG2282" s="91" t="inlineStr">
        <is>
          <t>Normal</t>
        </is>
      </c>
      <c r="AH2282" s="100" t="n">
        <v>0</v>
      </c>
      <c r="AI2282" s="101" t="n">
        <v>0</v>
      </c>
      <c r="AJ2282" s="92" t="inlineStr">
        <is>
          <t>N</t>
        </is>
      </c>
      <c r="AK2282" s="96" t="n"/>
      <c r="AL2282" s="91" t="inlineStr">
        <is>
          <t>n/a</t>
        </is>
      </c>
      <c r="AM2282" s="93" t="n"/>
      <c r="AN2282" s="92" t="inlineStr">
        <is>
          <t>None</t>
        </is>
      </c>
      <c r="AO2282" s="102" t="n">
        <v>0</v>
      </c>
      <c r="AP2282" s="103" t="n">
        <v>0.7</v>
      </c>
      <c r="AQ2282" s="102" t="n">
        <v>38</v>
      </c>
      <c r="AR2282" s="91" t="inlineStr">
        <is>
          <t>N</t>
        </is>
      </c>
      <c r="AS2282" s="104" t="n"/>
      <c r="AT2282" s="92">
        <f>IF(AND(P2282="52-wk high",T2282&gt;=Settings!$B$7),"Y","N")</f>
        <v/>
      </c>
      <c r="AU2282" s="91">
        <f>IF(AND(AD2282&gt;=Settings!$B$8,M2282&gt;0),"Y","N")</f>
        <v/>
      </c>
      <c r="AV2282" s="91">
        <f>IF(OR(AH2282&gt;Settings!$B$9,AI2282&gt;Settings!$B$9),"Y","N")</f>
        <v/>
      </c>
      <c r="AW2282" s="91">
        <f>IF(AJ2282&lt;&gt;"Y","n/a",IF(AND(M2282&gt;0,AK2282&gt;Settings!$B$10),"Y","N"))</f>
        <v/>
      </c>
      <c r="AX2282" s="91">
        <f>IF(AO2282&gt;=Settings!$B$11,"Y","N")</f>
        <v/>
      </c>
      <c r="AY2282" s="99">
        <f>(AT2282="Y")+(AU2282="Y")+(AV2282="Y")+(AW2282="Y")+(AX2282="Y")</f>
        <v/>
      </c>
      <c r="AZ2282" s="94">
        <f>IF(AY2282=0,"None",_xlfn.TEXTJOIN(", ",TRUE(),IF(AT2282="Y","Breakout",""),IF(AU2282="Y","Accumulation",""),IF(AV2282="Y","Institutional buying",""),IF(AW2282="Y","Long buildup",""),IF(AX2282="Y","Momentum leader","")))</f>
        <v/>
      </c>
      <c r="BA2282" s="94">
        <f>IF(BW2282="","","Passes "&amp;AY2282&amp;" of 5 buy-side scans"&amp;IF(G2282="Y","; RED FLAG: filter out using Red flag column",""))</f>
        <v/>
      </c>
      <c r="BB2282" s="91" t="inlineStr">
        <is>
          <t>None</t>
        </is>
      </c>
      <c r="BC2282" s="92" t="inlineStr">
        <is>
          <t>Y</t>
        </is>
      </c>
      <c r="BD2282" s="94" t="inlineStr">
        <is>
          <t>EPS zero</t>
        </is>
      </c>
      <c r="BE2282" s="94" t="n"/>
      <c r="BF2282" s="92">
        <f>IF(R2282*100000&gt;=Settings!$B$5,"Y","N")</f>
        <v/>
      </c>
      <c r="BG2282" s="91">
        <f>IF(F2282&gt;Settings!$B$6,"Y","N")</f>
        <v/>
      </c>
      <c r="BH2282" s="97" t="n">
        <v>-39.06</v>
      </c>
      <c r="BI2282" s="96" t="n">
        <v>-1.89</v>
      </c>
      <c r="BJ2282" s="96" t="n">
        <v>-12.79</v>
      </c>
      <c r="BK2282" s="96" t="n">
        <v>-3.72</v>
      </c>
      <c r="BL2282" s="96" t="n">
        <v>13.85</v>
      </c>
      <c r="BM2282" s="96" t="n">
        <v>-35.81</v>
      </c>
      <c r="BN2282" s="97" t="n">
        <v>-4.55</v>
      </c>
      <c r="BO2282" s="96" t="n">
        <v>-6.05</v>
      </c>
      <c r="BP2282" s="96" t="n">
        <v>-7.35</v>
      </c>
      <c r="BQ2282" s="96" t="n">
        <v>-12.75</v>
      </c>
      <c r="BR2282" s="91" t="inlineStr">
        <is>
          <t>Stacked down</t>
        </is>
      </c>
      <c r="BS2282" s="91" t="inlineStr">
        <is>
          <t>None</t>
        </is>
      </c>
      <c r="BT2282" s="96" t="n">
        <v>34.4</v>
      </c>
      <c r="BU2282" s="91" t="inlineStr">
        <is>
          <t>N</t>
        </is>
      </c>
      <c r="BV2282" s="99">
        <f>IF(OR(BF2282&lt;&gt;"Y",BG2282&lt;&gt;"Y"),"",(AND(ISNUMBER(BQ2282),BQ2282&gt;0))+(BR2282="Stacked up")+(AND(ISNUMBER(BH2282),BH2282&gt;=-Settings!$B$17))+(AND(ISNUMBER(BK2282),ISNUMBER(BM2282),BK2282&gt;0,BM2282&gt;0))+(AND(ISNUMBER(AQ2282),AQ2282&gt;=Settings!$B$18))+(AND(ISNUMBER(BT2282),BT2282&gt;=Settings!$B$19,BT2282&lt;=Settings!$B$20))+(AND(ISNUMBER(AS2282),AS2282&gt;0))+(AND(ISNUMBER(T2282),ISNUMBER(M2282),T2282&gt;=Settings!$B$21,M2282&gt;0))+(AND(ISNUMBER(AD2282),ISNUMBER(M2282),AD2282&gt;=Settings!$B$22,M2282&gt;0))+(AY2282&gt;=1))</f>
        <v/>
      </c>
      <c r="BW2282" s="91">
        <f>IF(OR(AY2282=0,BF2282&lt;&gt;"Y",BG2282&lt;&gt;"Y"),"",1+SUMPRODUCT(($A$6:$A$2604=A2282)*($AY$6:$AY$2604&gt;0)*($BF$6:$BF$2604="Y")*($BG$6:$BG$2604="Y")*(($AY$6:$AY$2604&gt;AY2282)+($AY$6:$AY$2604=AY2282)*($AD$6:$AD$2604&gt;AD2282))))</f>
        <v/>
      </c>
    </row>
    <row r="2283" ht="23.85" customHeight="1" s="55">
      <c r="A2283" s="90" t="n">
        <v>46296</v>
      </c>
      <c r="B2283" s="91" t="inlineStr">
        <is>
          <t>BCPL</t>
        </is>
      </c>
      <c r="C2283" s="91" t="inlineStr">
        <is>
          <t>INE00SW01015</t>
        </is>
      </c>
      <c r="D2283" s="91" t="n"/>
      <c r="E2283" s="91" t="inlineStr">
        <is>
          <t>None</t>
        </is>
      </c>
      <c r="F2283" s="93" t="n">
        <v>112</v>
      </c>
      <c r="G2283" s="92" t="inlineStr">
        <is>
          <t>N</t>
        </is>
      </c>
      <c r="H2283" s="94" t="n"/>
      <c r="I2283" s="91" t="inlineStr">
        <is>
          <t>N</t>
        </is>
      </c>
      <c r="J2283" s="92">
        <f>IF(K2283="","N","Y")</f>
        <v/>
      </c>
      <c r="K2283" s="94">
        <f>_xlfn.TEXTJOIN("; ",TRUE,IF(P2283="52-wk low","52-wk low",""),IF(AND(AD2283&gt;=Settings!$B$12,M2283&lt;0),"Distribution",""),IF(AND(AJ2283="Y",M2283&lt;0,AK2283&lt;-Settings!$B$13),"Long unwinding",""),IF(AND(AJ2283="Y",M2283&lt;0,AK2283&gt;Settings!$B$13),"Short buildup",""))</f>
        <v/>
      </c>
      <c r="L2283" s="95" t="n">
        <v>67.25</v>
      </c>
      <c r="M2283" s="96" t="n">
        <v>-2.34</v>
      </c>
      <c r="N2283" s="93" t="n">
        <v>1809</v>
      </c>
      <c r="O2283" s="91" t="inlineStr">
        <is>
          <t>None</t>
        </is>
      </c>
      <c r="P2283" s="91" t="inlineStr">
        <is>
          <t>None</t>
        </is>
      </c>
      <c r="Q2283" s="97" t="n">
        <v>0.12</v>
      </c>
      <c r="R2283" s="96" t="n">
        <v>0.15</v>
      </c>
      <c r="S2283" s="96" t="n">
        <v>0.83</v>
      </c>
      <c r="T2283" s="96" t="n">
        <v>1.05</v>
      </c>
      <c r="U2283" s="96" t="n">
        <v>0.68</v>
      </c>
      <c r="V2283" s="103" t="n">
        <v>0.85</v>
      </c>
      <c r="W2283" s="102" t="n">
        <v>3</v>
      </c>
      <c r="X2283" s="93" t="n"/>
      <c r="Y2283" s="91" t="inlineStr">
        <is>
          <t>None</t>
        </is>
      </c>
      <c r="Z2283" s="99" t="n">
        <v>55.32</v>
      </c>
      <c r="AA2283" s="96" t="n">
        <v>0.84</v>
      </c>
      <c r="AB2283" s="96" t="n">
        <v>0.8100000000000001</v>
      </c>
      <c r="AC2283" s="96" t="n">
        <v>0.8100000000000001</v>
      </c>
      <c r="AD2283" s="96" t="n">
        <v>0.9399999999999999</v>
      </c>
      <c r="AE2283" s="96" t="n">
        <v>0.71</v>
      </c>
      <c r="AF2283" s="103" t="n">
        <v>1.06</v>
      </c>
      <c r="AG2283" s="91" t="inlineStr">
        <is>
          <t>Normal</t>
        </is>
      </c>
      <c r="AH2283" s="100" t="n">
        <v>0</v>
      </c>
      <c r="AI2283" s="101" t="n">
        <v>0</v>
      </c>
      <c r="AJ2283" s="92" t="inlineStr">
        <is>
          <t>N</t>
        </is>
      </c>
      <c r="AK2283" s="96" t="n"/>
      <c r="AL2283" s="91" t="inlineStr">
        <is>
          <t>n/a</t>
        </is>
      </c>
      <c r="AM2283" s="93" t="n"/>
      <c r="AN2283" s="92" t="inlineStr">
        <is>
          <t>None</t>
        </is>
      </c>
      <c r="AO2283" s="102" t="n">
        <v>0</v>
      </c>
      <c r="AP2283" s="103" t="n"/>
      <c r="AQ2283" s="102" t="n"/>
      <c r="AR2283" s="91" t="inlineStr">
        <is>
          <t>N</t>
        </is>
      </c>
      <c r="AS2283" s="104" t="n"/>
      <c r="AT2283" s="92">
        <f>IF(AND(P2283="52-wk high",T2283&gt;=Settings!$B$7),"Y","N")</f>
        <v/>
      </c>
      <c r="AU2283" s="91">
        <f>IF(AND(AD2283&gt;=Settings!$B$8,M2283&gt;0),"Y","N")</f>
        <v/>
      </c>
      <c r="AV2283" s="91">
        <f>IF(OR(AH2283&gt;Settings!$B$9,AI2283&gt;Settings!$B$9),"Y","N")</f>
        <v/>
      </c>
      <c r="AW2283" s="91">
        <f>IF(AJ2283&lt;&gt;"Y","n/a",IF(AND(M2283&gt;0,AK2283&gt;Settings!$B$10),"Y","N"))</f>
        <v/>
      </c>
      <c r="AX2283" s="91">
        <f>IF(AO2283&gt;=Settings!$B$11,"Y","N")</f>
        <v/>
      </c>
      <c r="AY2283" s="99">
        <f>(AT2283="Y")+(AU2283="Y")+(AV2283="Y")+(AW2283="Y")+(AX2283="Y")</f>
        <v/>
      </c>
      <c r="AZ2283" s="94">
        <f>IF(AY2283=0,"None",_xlfn.TEXTJOIN(", ",TRUE(),IF(AT2283="Y","Breakout",""),IF(AU2283="Y","Accumulation",""),IF(AV2283="Y","Institutional buying",""),IF(AW2283="Y","Long buildup",""),IF(AX2283="Y","Momentum leader","")))</f>
        <v/>
      </c>
      <c r="BA2283" s="94">
        <f>IF(BW2283="","","Passes "&amp;AY2283&amp;" of 5 buy-side scans"&amp;IF(G2283="Y","; RED FLAG: filter out using Red flag column",""))</f>
        <v/>
      </c>
      <c r="BB2283" s="91" t="inlineStr">
        <is>
          <t>None</t>
        </is>
      </c>
      <c r="BC2283" s="92" t="inlineStr">
        <is>
          <t>N</t>
        </is>
      </c>
      <c r="BD2283" s="94" t="n"/>
      <c r="BE2283" s="94" t="n"/>
      <c r="BF2283" s="92">
        <f>IF(R2283*100000&gt;=Settings!$B$5,"Y","N")</f>
        <v/>
      </c>
      <c r="BG2283" s="91">
        <f>IF(F2283&gt;Settings!$B$6,"Y","N")</f>
        <v/>
      </c>
      <c r="BH2283" s="97" t="n">
        <v>-26.9</v>
      </c>
      <c r="BI2283" s="96" t="n">
        <v>-1.68</v>
      </c>
      <c r="BJ2283" s="96" t="n">
        <v>-1.94</v>
      </c>
      <c r="BK2283" s="96" t="n">
        <v>-9.08</v>
      </c>
      <c r="BL2283" s="96" t="n">
        <v>-0.53</v>
      </c>
      <c r="BM2283" s="96" t="n"/>
      <c r="BN2283" s="97" t="n">
        <v>-2.11</v>
      </c>
      <c r="BO2283" s="96" t="n">
        <v>-3.53</v>
      </c>
      <c r="BP2283" s="96" t="n">
        <v>-5.17</v>
      </c>
      <c r="BQ2283" s="96" t="n"/>
      <c r="BR2283" s="91" t="n"/>
      <c r="BS2283" s="91" t="inlineStr">
        <is>
          <t>None</t>
        </is>
      </c>
      <c r="BT2283" s="96" t="n">
        <v>40.9</v>
      </c>
      <c r="BU2283" s="91" t="n"/>
      <c r="BV2283" s="99">
        <f>IF(OR(BF2283&lt;&gt;"Y",BG2283&lt;&gt;"Y"),"",(AND(ISNUMBER(BQ2283),BQ2283&gt;0))+(BR2283="Stacked up")+(AND(ISNUMBER(BH2283),BH2283&gt;=-Settings!$B$17))+(AND(ISNUMBER(BK2283),ISNUMBER(BM2283),BK2283&gt;0,BM2283&gt;0))+(AND(ISNUMBER(AQ2283),AQ2283&gt;=Settings!$B$18))+(AND(ISNUMBER(BT2283),BT2283&gt;=Settings!$B$19,BT2283&lt;=Settings!$B$20))+(AND(ISNUMBER(AS2283),AS2283&gt;0))+(AND(ISNUMBER(T2283),ISNUMBER(M2283),T2283&gt;=Settings!$B$21,M2283&gt;0))+(AND(ISNUMBER(AD2283),ISNUMBER(M2283),AD2283&gt;=Settings!$B$22,M2283&gt;0))+(AY2283&gt;=1))</f>
        <v/>
      </c>
      <c r="BW2283" s="91">
        <f>IF(OR(AY2283=0,BF2283&lt;&gt;"Y",BG2283&lt;&gt;"Y"),"",1+SUMPRODUCT(($A$6:$A$2604=A2283)*($AY$6:$AY$2604&gt;0)*($BF$6:$BF$2604="Y")*($BG$6:$BG$2604="Y")*(($AY$6:$AY$2604&gt;AY2283)+($AY$6:$AY$2604=AY2283)*($AD$6:$AD$2604&gt;AD2283))))</f>
        <v/>
      </c>
    </row>
    <row r="2284" ht="23.85" customHeight="1" s="55">
      <c r="A2284" s="90" t="n">
        <v>46296</v>
      </c>
      <c r="B2284" s="91" t="inlineStr">
        <is>
          <t>INDBANK</t>
        </is>
      </c>
      <c r="C2284" s="91" t="inlineStr">
        <is>
          <t>INE841B01017</t>
        </is>
      </c>
      <c r="D2284" s="91" t="n"/>
      <c r="E2284" s="91" t="inlineStr">
        <is>
          <t>None</t>
        </is>
      </c>
      <c r="F2284" s="93" t="n">
        <v>112</v>
      </c>
      <c r="G2284" s="92" t="inlineStr">
        <is>
          <t>N</t>
        </is>
      </c>
      <c r="H2284" s="94" t="n"/>
      <c r="I2284" s="91" t="inlineStr">
        <is>
          <t>N</t>
        </is>
      </c>
      <c r="J2284" s="92">
        <f>IF(K2284="","N","Y")</f>
        <v/>
      </c>
      <c r="K2284" s="94">
        <f>_xlfn.TEXTJOIN("; ",TRUE,IF(P2284="52-wk low","52-wk low",""),IF(AND(AD2284&gt;=Settings!$B$12,M2284&lt;0),"Distribution",""),IF(AND(AJ2284="Y",M2284&lt;0,AK2284&lt;-Settings!$B$13),"Long unwinding",""),IF(AND(AJ2284="Y",M2284&lt;0,AK2284&gt;Settings!$B$13),"Short buildup",""))</f>
        <v/>
      </c>
      <c r="L2284" s="95" t="n">
        <v>25.2</v>
      </c>
      <c r="M2284" s="96" t="n">
        <v>-0.63</v>
      </c>
      <c r="N2284" s="93" t="n">
        <v>845</v>
      </c>
      <c r="O2284" s="91" t="inlineStr">
        <is>
          <t>None</t>
        </is>
      </c>
      <c r="P2284" s="91" t="inlineStr">
        <is>
          <t>None</t>
        </is>
      </c>
      <c r="Q2284" s="97" t="n">
        <v>0.12</v>
      </c>
      <c r="R2284" s="96" t="n">
        <v>0.9</v>
      </c>
      <c r="S2284" s="96" t="n">
        <v>0.13</v>
      </c>
      <c r="T2284" s="96" t="n">
        <v>0.22</v>
      </c>
      <c r="U2284" s="96" t="n">
        <v>0.22</v>
      </c>
      <c r="V2284" s="103" t="n">
        <v>1.73</v>
      </c>
      <c r="W2284" s="102" t="n">
        <v>4</v>
      </c>
      <c r="X2284" s="93" t="n"/>
      <c r="Y2284" s="91" t="inlineStr">
        <is>
          <t>None</t>
        </is>
      </c>
      <c r="Z2284" s="99" t="n">
        <v>70.22</v>
      </c>
      <c r="AA2284" s="96" t="n">
        <v>1.1</v>
      </c>
      <c r="AB2284" s="96" t="n">
        <v>1.07</v>
      </c>
      <c r="AC2284" s="96" t="n">
        <v>0.15</v>
      </c>
      <c r="AD2284" s="96" t="n">
        <v>0.25</v>
      </c>
      <c r="AE2284" s="96" t="n">
        <v>0.27</v>
      </c>
      <c r="AF2284" s="103" t="n">
        <v>1.03</v>
      </c>
      <c r="AG2284" s="91" t="inlineStr">
        <is>
          <t>Drying up</t>
        </is>
      </c>
      <c r="AH2284" s="100" t="n">
        <v>0</v>
      </c>
      <c r="AI2284" s="101" t="n">
        <v>0</v>
      </c>
      <c r="AJ2284" s="92" t="inlineStr">
        <is>
          <t>N</t>
        </is>
      </c>
      <c r="AK2284" s="96" t="n"/>
      <c r="AL2284" s="91" t="inlineStr">
        <is>
          <t>n/a</t>
        </is>
      </c>
      <c r="AM2284" s="93" t="n"/>
      <c r="AN2284" s="92" t="inlineStr">
        <is>
          <t>None</t>
        </is>
      </c>
      <c r="AO2284" s="102" t="n">
        <v>0</v>
      </c>
      <c r="AP2284" s="103" t="n">
        <v>0.6</v>
      </c>
      <c r="AQ2284" s="102" t="n">
        <v>19</v>
      </c>
      <c r="AR2284" s="91" t="inlineStr">
        <is>
          <t>N</t>
        </is>
      </c>
      <c r="AS2284" s="104" t="n"/>
      <c r="AT2284" s="92">
        <f>IF(AND(P2284="52-wk high",T2284&gt;=Settings!$B$7),"Y","N")</f>
        <v/>
      </c>
      <c r="AU2284" s="91">
        <f>IF(AND(AD2284&gt;=Settings!$B$8,M2284&gt;0),"Y","N")</f>
        <v/>
      </c>
      <c r="AV2284" s="91">
        <f>IF(OR(AH2284&gt;Settings!$B$9,AI2284&gt;Settings!$B$9),"Y","N")</f>
        <v/>
      </c>
      <c r="AW2284" s="91">
        <f>IF(AJ2284&lt;&gt;"Y","n/a",IF(AND(M2284&gt;0,AK2284&gt;Settings!$B$10),"Y","N"))</f>
        <v/>
      </c>
      <c r="AX2284" s="91">
        <f>IF(AO2284&gt;=Settings!$B$11,"Y","N")</f>
        <v/>
      </c>
      <c r="AY2284" s="99">
        <f>(AT2284="Y")+(AU2284="Y")+(AV2284="Y")+(AW2284="Y")+(AX2284="Y")</f>
        <v/>
      </c>
      <c r="AZ2284" s="94">
        <f>IF(AY2284=0,"None",_xlfn.TEXTJOIN(", ",TRUE(),IF(AT2284="Y","Breakout",""),IF(AU2284="Y","Accumulation",""),IF(AV2284="Y","Institutional buying",""),IF(AW2284="Y","Long buildup",""),IF(AX2284="Y","Momentum leader","")))</f>
        <v/>
      </c>
      <c r="BA2284" s="94">
        <f>IF(BW2284="","","Passes "&amp;AY2284&amp;" of 5 buy-side scans"&amp;IF(G2284="Y","; RED FLAG: filter out using Red flag column",""))</f>
        <v/>
      </c>
      <c r="BB2284" s="91" t="inlineStr">
        <is>
          <t>None</t>
        </is>
      </c>
      <c r="BC2284" s="92" t="inlineStr">
        <is>
          <t>N</t>
        </is>
      </c>
      <c r="BD2284" s="94" t="n"/>
      <c r="BE2284" s="94" t="n"/>
      <c r="BF2284" s="92">
        <f>IF(R2284*100000&gt;=Settings!$B$5,"Y","N")</f>
        <v/>
      </c>
      <c r="BG2284" s="91">
        <f>IF(F2284&gt;Settings!$B$6,"Y","N")</f>
        <v/>
      </c>
      <c r="BH2284" s="97" t="n">
        <v>-46.55</v>
      </c>
      <c r="BI2284" s="96" t="n">
        <v>-3.93</v>
      </c>
      <c r="BJ2284" s="96" t="n">
        <v>-19.41</v>
      </c>
      <c r="BK2284" s="96" t="n">
        <v>-24.55</v>
      </c>
      <c r="BL2284" s="96" t="n">
        <v>-19.08</v>
      </c>
      <c r="BM2284" s="96" t="n">
        <v>-24.07</v>
      </c>
      <c r="BN2284" s="97" t="n">
        <v>-5.94</v>
      </c>
      <c r="BO2284" s="96" t="n">
        <v>-13.35</v>
      </c>
      <c r="BP2284" s="96" t="n">
        <v>-18.36</v>
      </c>
      <c r="BQ2284" s="96" t="n">
        <v>-21.98</v>
      </c>
      <c r="BR2284" s="91" t="inlineStr">
        <is>
          <t>Stacked down</t>
        </is>
      </c>
      <c r="BS2284" s="91" t="inlineStr">
        <is>
          <t>None</t>
        </is>
      </c>
      <c r="BT2284" s="96" t="n">
        <v>28.2</v>
      </c>
      <c r="BU2284" s="91" t="inlineStr">
        <is>
          <t>N</t>
        </is>
      </c>
      <c r="BV2284" s="99">
        <f>IF(OR(BF2284&lt;&gt;"Y",BG2284&lt;&gt;"Y"),"",(AND(ISNUMBER(BQ2284),BQ2284&gt;0))+(BR2284="Stacked up")+(AND(ISNUMBER(BH2284),BH2284&gt;=-Settings!$B$17))+(AND(ISNUMBER(BK2284),ISNUMBER(BM2284),BK2284&gt;0,BM2284&gt;0))+(AND(ISNUMBER(AQ2284),AQ2284&gt;=Settings!$B$18))+(AND(ISNUMBER(BT2284),BT2284&gt;=Settings!$B$19,BT2284&lt;=Settings!$B$20))+(AND(ISNUMBER(AS2284),AS2284&gt;0))+(AND(ISNUMBER(T2284),ISNUMBER(M2284),T2284&gt;=Settings!$B$21,M2284&gt;0))+(AND(ISNUMBER(AD2284),ISNUMBER(M2284),AD2284&gt;=Settings!$B$22,M2284&gt;0))+(AY2284&gt;=1))</f>
        <v/>
      </c>
      <c r="BW2284" s="91">
        <f>IF(OR(AY2284=0,BF2284&lt;&gt;"Y",BG2284&lt;&gt;"Y"),"",1+SUMPRODUCT(($A$6:$A$2604=A2284)*($AY$6:$AY$2604&gt;0)*($BF$6:$BF$2604="Y")*($BG$6:$BG$2604="Y")*(($AY$6:$AY$2604&gt;AY2284)+($AY$6:$AY$2604=AY2284)*($AD$6:$AD$2604&gt;AD2284))))</f>
        <v/>
      </c>
    </row>
    <row r="2285" ht="23.85" customHeight="1" s="55">
      <c r="A2285" s="90" t="n">
        <v>46296</v>
      </c>
      <c r="B2285" s="91" t="inlineStr">
        <is>
          <t>INDIANCARD</t>
        </is>
      </c>
      <c r="C2285" s="91" t="inlineStr">
        <is>
          <t>INE061A01014</t>
        </is>
      </c>
      <c r="D2285" s="91" t="n"/>
      <c r="E2285" s="91" t="inlineStr">
        <is>
          <t>None</t>
        </is>
      </c>
      <c r="F2285" s="93" t="n">
        <v>112</v>
      </c>
      <c r="G2285" s="92" t="inlineStr">
        <is>
          <t>N</t>
        </is>
      </c>
      <c r="H2285" s="94" t="n"/>
      <c r="I2285" s="91" t="inlineStr">
        <is>
          <t>N</t>
        </is>
      </c>
      <c r="J2285" s="92">
        <f>IF(K2285="","N","Y")</f>
        <v/>
      </c>
      <c r="K2285" s="94">
        <f>_xlfn.TEXTJOIN("; ",TRUE,IF(P2285="52-wk low","52-wk low",""),IF(AND(AD2285&gt;=Settings!$B$12,M2285&lt;0),"Distribution",""),IF(AND(AJ2285="Y",M2285&lt;0,AK2285&lt;-Settings!$B$13),"Long unwinding",""),IF(AND(AJ2285="Y",M2285&lt;0,AK2285&gt;Settings!$B$13),"Short buildup",""))</f>
        <v/>
      </c>
      <c r="L2285" s="95" t="n">
        <v>188.37</v>
      </c>
      <c r="M2285" s="96" t="n">
        <v>1.2</v>
      </c>
      <c r="N2285" s="93" t="n">
        <v>294</v>
      </c>
      <c r="O2285" s="91" t="inlineStr">
        <is>
          <t>None</t>
        </is>
      </c>
      <c r="P2285" s="91" t="inlineStr">
        <is>
          <t>None</t>
        </is>
      </c>
      <c r="Q2285" s="97" t="n">
        <v>0.02</v>
      </c>
      <c r="R2285" s="96" t="n">
        <v>0.03</v>
      </c>
      <c r="S2285" s="96" t="n">
        <v>0.85</v>
      </c>
      <c r="T2285" s="96" t="n">
        <v>0.75</v>
      </c>
      <c r="U2285" s="96" t="n">
        <v>0.49</v>
      </c>
      <c r="V2285" s="103" t="n">
        <v>0.59</v>
      </c>
      <c r="W2285" s="102" t="n">
        <v>3</v>
      </c>
      <c r="X2285" s="93" t="n"/>
      <c r="Y2285" s="91" t="inlineStr">
        <is>
          <t>None</t>
        </is>
      </c>
      <c r="Z2285" s="99" t="n">
        <v>76.97</v>
      </c>
      <c r="AA2285" s="96" t="n">
        <v>1.05</v>
      </c>
      <c r="AB2285" s="96" t="n">
        <v>1.06</v>
      </c>
      <c r="AC2285" s="96" t="n">
        <v>0.83</v>
      </c>
      <c r="AD2285" s="96" t="n">
        <v>0.76</v>
      </c>
      <c r="AE2285" s="96" t="n">
        <v>0.59</v>
      </c>
      <c r="AF2285" s="103" t="n">
        <v>1.23</v>
      </c>
      <c r="AG2285" s="91" t="inlineStr">
        <is>
          <t>Normal</t>
        </is>
      </c>
      <c r="AH2285" s="100" t="n">
        <v>0</v>
      </c>
      <c r="AI2285" s="101" t="n">
        <v>0</v>
      </c>
      <c r="AJ2285" s="92" t="inlineStr">
        <is>
          <t>N</t>
        </is>
      </c>
      <c r="AK2285" s="96" t="n"/>
      <c r="AL2285" s="91" t="inlineStr">
        <is>
          <t>n/a</t>
        </is>
      </c>
      <c r="AM2285" s="93" t="n"/>
      <c r="AN2285" s="92" t="inlineStr">
        <is>
          <t>None</t>
        </is>
      </c>
      <c r="AO2285" s="102" t="n">
        <v>0</v>
      </c>
      <c r="AP2285" s="103" t="n">
        <v>0.72</v>
      </c>
      <c r="AQ2285" s="102" t="n">
        <v>40</v>
      </c>
      <c r="AR2285" s="91" t="inlineStr">
        <is>
          <t>N</t>
        </is>
      </c>
      <c r="AS2285" s="104" t="n"/>
      <c r="AT2285" s="92">
        <f>IF(AND(P2285="52-wk high",T2285&gt;=Settings!$B$7),"Y","N")</f>
        <v/>
      </c>
      <c r="AU2285" s="91">
        <f>IF(AND(AD2285&gt;=Settings!$B$8,M2285&gt;0),"Y","N")</f>
        <v/>
      </c>
      <c r="AV2285" s="91">
        <f>IF(OR(AH2285&gt;Settings!$B$9,AI2285&gt;Settings!$B$9),"Y","N")</f>
        <v/>
      </c>
      <c r="AW2285" s="91">
        <f>IF(AJ2285&lt;&gt;"Y","n/a",IF(AND(M2285&gt;0,AK2285&gt;Settings!$B$10),"Y","N"))</f>
        <v/>
      </c>
      <c r="AX2285" s="91">
        <f>IF(AO2285&gt;=Settings!$B$11,"Y","N")</f>
        <v/>
      </c>
      <c r="AY2285" s="99">
        <f>(AT2285="Y")+(AU2285="Y")+(AV2285="Y")+(AW2285="Y")+(AX2285="Y")</f>
        <v/>
      </c>
      <c r="AZ2285" s="94">
        <f>IF(AY2285=0,"None",_xlfn.TEXTJOIN(", ",TRUE(),IF(AT2285="Y","Breakout",""),IF(AU2285="Y","Accumulation",""),IF(AV2285="Y","Institutional buying",""),IF(AW2285="Y","Long buildup",""),IF(AX2285="Y","Momentum leader","")))</f>
        <v/>
      </c>
      <c r="BA2285" s="94">
        <f>IF(BW2285="","","Passes "&amp;AY2285&amp;" of 5 buy-side scans"&amp;IF(G2285="Y","; RED FLAG: filter out using Red flag column",""))</f>
        <v/>
      </c>
      <c r="BB2285" s="91" t="inlineStr">
        <is>
          <t>None</t>
        </is>
      </c>
      <c r="BC2285" s="92" t="inlineStr">
        <is>
          <t>Y</t>
        </is>
      </c>
      <c r="BD2285" s="94" t="inlineStr">
        <is>
          <t>Few traders (&lt;100 unique PAN, 30 days)</t>
        </is>
      </c>
      <c r="BE2285" s="94" t="n"/>
      <c r="BF2285" s="92">
        <f>IF(R2285*100000&gt;=Settings!$B$5,"Y","N")</f>
        <v/>
      </c>
      <c r="BG2285" s="91">
        <f>IF(F2285&gt;Settings!$B$6,"Y","N")</f>
        <v/>
      </c>
      <c r="BH2285" s="97" t="n">
        <v>-32.3</v>
      </c>
      <c r="BI2285" s="96" t="n">
        <v>-9.960000000000001</v>
      </c>
      <c r="BJ2285" s="96" t="n">
        <v>-10.92</v>
      </c>
      <c r="BK2285" s="96" t="n">
        <v>-16.96</v>
      </c>
      <c r="BL2285" s="96" t="n">
        <v>12.66</v>
      </c>
      <c r="BM2285" s="96" t="n">
        <v>-27.51</v>
      </c>
      <c r="BN2285" s="97" t="n">
        <v>-7.13</v>
      </c>
      <c r="BO2285" s="96" t="n">
        <v>-10.21</v>
      </c>
      <c r="BP2285" s="96" t="n">
        <v>-11.68</v>
      </c>
      <c r="BQ2285" s="96" t="n">
        <v>-14.49</v>
      </c>
      <c r="BR2285" s="91" t="inlineStr">
        <is>
          <t>Stacked down</t>
        </is>
      </c>
      <c r="BS2285" s="91" t="inlineStr">
        <is>
          <t>None</t>
        </is>
      </c>
      <c r="BT2285" s="96" t="n">
        <v>32</v>
      </c>
      <c r="BU2285" s="91" t="inlineStr">
        <is>
          <t>N</t>
        </is>
      </c>
      <c r="BV2285" s="99">
        <f>IF(OR(BF2285&lt;&gt;"Y",BG2285&lt;&gt;"Y"),"",(AND(ISNUMBER(BQ2285),BQ2285&gt;0))+(BR2285="Stacked up")+(AND(ISNUMBER(BH2285),BH2285&gt;=-Settings!$B$17))+(AND(ISNUMBER(BK2285),ISNUMBER(BM2285),BK2285&gt;0,BM2285&gt;0))+(AND(ISNUMBER(AQ2285),AQ2285&gt;=Settings!$B$18))+(AND(ISNUMBER(BT2285),BT2285&gt;=Settings!$B$19,BT2285&lt;=Settings!$B$20))+(AND(ISNUMBER(AS2285),AS2285&gt;0))+(AND(ISNUMBER(T2285),ISNUMBER(M2285),T2285&gt;=Settings!$B$21,M2285&gt;0))+(AND(ISNUMBER(AD2285),ISNUMBER(M2285),AD2285&gt;=Settings!$B$22,M2285&gt;0))+(AY2285&gt;=1))</f>
        <v/>
      </c>
      <c r="BW2285" s="91">
        <f>IF(OR(AY2285=0,BF2285&lt;&gt;"Y",BG2285&lt;&gt;"Y"),"",1+SUMPRODUCT(($A$6:$A$2604=A2285)*($AY$6:$AY$2604&gt;0)*($BF$6:$BF$2604="Y")*($BG$6:$BG$2604="Y")*(($AY$6:$AY$2604&gt;AY2285)+($AY$6:$AY$2604=AY2285)*($AD$6:$AD$2604&gt;AD2285))))</f>
        <v/>
      </c>
    </row>
    <row r="2286" ht="23.85" customHeight="1" s="55">
      <c r="A2286" s="90" t="n">
        <v>46296</v>
      </c>
      <c r="B2286" s="91" t="inlineStr">
        <is>
          <t>ITL</t>
        </is>
      </c>
      <c r="C2286" s="91" t="inlineStr">
        <is>
          <t>INE478D01014</t>
        </is>
      </c>
      <c r="D2286" s="91" t="n"/>
      <c r="E2286" s="91" t="inlineStr">
        <is>
          <t>None</t>
        </is>
      </c>
      <c r="F2286" s="93" t="n">
        <v>112</v>
      </c>
      <c r="G2286" s="92" t="inlineStr">
        <is>
          <t>N</t>
        </is>
      </c>
      <c r="H2286" s="94" t="n"/>
      <c r="I2286" s="91" t="inlineStr">
        <is>
          <t>N</t>
        </is>
      </c>
      <c r="J2286" s="92">
        <f>IF(K2286="","N","Y")</f>
        <v/>
      </c>
      <c r="K2286" s="94">
        <f>_xlfn.TEXTJOIN("; ",TRUE,IF(P2286="52-wk low","52-wk low",""),IF(AND(AD2286&gt;=Settings!$B$12,M2286&lt;0),"Distribution",""),IF(AND(AJ2286="Y",M2286&lt;0,AK2286&lt;-Settings!$B$13),"Long unwinding",""),IF(AND(AJ2286="Y",M2286&lt;0,AK2286&gt;Settings!$B$13),"Short buildup",""))</f>
        <v/>
      </c>
      <c r="L2286" s="95" t="n">
        <v>348</v>
      </c>
      <c r="M2286" s="96" t="n">
        <v>-0.91</v>
      </c>
      <c r="N2286" s="93" t="n">
        <v>992</v>
      </c>
      <c r="O2286" s="91" t="inlineStr">
        <is>
          <t>None</t>
        </is>
      </c>
      <c r="P2286" s="91" t="inlineStr">
        <is>
          <t>None</t>
        </is>
      </c>
      <c r="Q2286" s="97" t="n">
        <v>0.04</v>
      </c>
      <c r="R2286" s="96" t="n">
        <v>0.02</v>
      </c>
      <c r="S2286" s="96" t="n">
        <v>2.98</v>
      </c>
      <c r="T2286" s="96" t="n"/>
      <c r="U2286" s="96" t="n"/>
      <c r="V2286" s="103" t="n"/>
      <c r="W2286" s="102" t="n"/>
      <c r="X2286" s="93" t="n"/>
      <c r="Y2286" s="91" t="inlineStr">
        <is>
          <t>None</t>
        </is>
      </c>
      <c r="Z2286" s="99" t="n">
        <v>86.56</v>
      </c>
      <c r="AA2286" s="96" t="n">
        <v>1.05</v>
      </c>
      <c r="AB2286" s="96" t="n"/>
      <c r="AC2286" s="96" t="n">
        <v>3.02</v>
      </c>
      <c r="AD2286" s="96" t="n"/>
      <c r="AE2286" s="96" t="n"/>
      <c r="AF2286" s="103" t="n"/>
      <c r="AG2286" s="91" t="n"/>
      <c r="AH2286" s="100" t="n">
        <v>0</v>
      </c>
      <c r="AI2286" s="101" t="n">
        <v>0</v>
      </c>
      <c r="AJ2286" s="92" t="inlineStr">
        <is>
          <t>N</t>
        </is>
      </c>
      <c r="AK2286" s="96" t="n"/>
      <c r="AL2286" s="91" t="inlineStr">
        <is>
          <t>n/a</t>
        </is>
      </c>
      <c r="AM2286" s="93" t="n"/>
      <c r="AN2286" s="92" t="inlineStr">
        <is>
          <t>None</t>
        </is>
      </c>
      <c r="AO2286" s="102" t="n">
        <v>0</v>
      </c>
      <c r="AP2286" s="103" t="n"/>
      <c r="AQ2286" s="102" t="n"/>
      <c r="AR2286" s="91" t="inlineStr">
        <is>
          <t>N</t>
        </is>
      </c>
      <c r="AS2286" s="104" t="n"/>
      <c r="AT2286" s="92">
        <f>IF(AND(P2286="52-wk high",T2286&gt;=Settings!$B$7),"Y","N")</f>
        <v/>
      </c>
      <c r="AU2286" s="91">
        <f>IF(AND(AD2286&gt;=Settings!$B$8,M2286&gt;0),"Y","N")</f>
        <v/>
      </c>
      <c r="AV2286" s="91">
        <f>IF(OR(AH2286&gt;Settings!$B$9,AI2286&gt;Settings!$B$9),"Y","N")</f>
        <v/>
      </c>
      <c r="AW2286" s="91">
        <f>IF(AJ2286&lt;&gt;"Y","n/a",IF(AND(M2286&gt;0,AK2286&gt;Settings!$B$10),"Y","N"))</f>
        <v/>
      </c>
      <c r="AX2286" s="91">
        <f>IF(AO2286&gt;=Settings!$B$11,"Y","N")</f>
        <v/>
      </c>
      <c r="AY2286" s="99">
        <f>(AT2286="Y")+(AU2286="Y")+(AV2286="Y")+(AW2286="Y")+(AX2286="Y")</f>
        <v/>
      </c>
      <c r="AZ2286" s="94">
        <f>IF(AY2286=0,"None",_xlfn.TEXTJOIN(", ",TRUE(),IF(AT2286="Y","Breakout",""),IF(AU2286="Y","Accumulation",""),IF(AV2286="Y","Institutional buying",""),IF(AW2286="Y","Long buildup",""),IF(AX2286="Y","Momentum leader","")))</f>
        <v/>
      </c>
      <c r="BA2286" s="94">
        <f>IF(BW2286="","","Passes "&amp;AY2286&amp;" of 5 buy-side scans"&amp;IF(G2286="Y","; RED FLAG: filter out using Red flag column",""))</f>
        <v/>
      </c>
      <c r="BB2286" s="91" t="inlineStr">
        <is>
          <t>None</t>
        </is>
      </c>
      <c r="BC2286" s="92" t="inlineStr">
        <is>
          <t>Y</t>
        </is>
      </c>
      <c r="BD2286" s="94" t="inlineStr">
        <is>
          <t>Few traders (&lt;100 unique PAN, 30 days)</t>
        </is>
      </c>
      <c r="BE2286" s="94" t="n"/>
      <c r="BF2286" s="92">
        <f>IF(R2286*100000&gt;=Settings!$B$5,"Y","N")</f>
        <v/>
      </c>
      <c r="BG2286" s="91">
        <f>IF(F2286&gt;Settings!$B$6,"Y","N")</f>
        <v/>
      </c>
      <c r="BH2286" s="97" t="n">
        <v>-8.17</v>
      </c>
      <c r="BI2286" s="96" t="n">
        <v>-3.6</v>
      </c>
      <c r="BJ2286" s="96" t="n">
        <v>-4.38</v>
      </c>
      <c r="BK2286" s="96" t="n"/>
      <c r="BL2286" s="96" t="n"/>
      <c r="BM2286" s="96" t="n"/>
      <c r="BN2286" s="97" t="n">
        <v>-2.63</v>
      </c>
      <c r="BO2286" s="96" t="n"/>
      <c r="BP2286" s="96" t="n"/>
      <c r="BQ2286" s="96" t="n"/>
      <c r="BR2286" s="91" t="n"/>
      <c r="BS2286" s="91" t="n"/>
      <c r="BT2286" s="96" t="n">
        <v>31.2</v>
      </c>
      <c r="BU2286" s="91" t="n"/>
      <c r="BV2286" s="99">
        <f>IF(OR(BF2286&lt;&gt;"Y",BG2286&lt;&gt;"Y"),"",(AND(ISNUMBER(BQ2286),BQ2286&gt;0))+(BR2286="Stacked up")+(AND(ISNUMBER(BH2286),BH2286&gt;=-Settings!$B$17))+(AND(ISNUMBER(BK2286),ISNUMBER(BM2286),BK2286&gt;0,BM2286&gt;0))+(AND(ISNUMBER(AQ2286),AQ2286&gt;=Settings!$B$18))+(AND(ISNUMBER(BT2286),BT2286&gt;=Settings!$B$19,BT2286&lt;=Settings!$B$20))+(AND(ISNUMBER(AS2286),AS2286&gt;0))+(AND(ISNUMBER(T2286),ISNUMBER(M2286),T2286&gt;=Settings!$B$21,M2286&gt;0))+(AND(ISNUMBER(AD2286),ISNUMBER(M2286),AD2286&gt;=Settings!$B$22,M2286&gt;0))+(AY2286&gt;=1))</f>
        <v/>
      </c>
      <c r="BW2286" s="91">
        <f>IF(OR(AY2286=0,BF2286&lt;&gt;"Y",BG2286&lt;&gt;"Y"),"",1+SUMPRODUCT(($A$6:$A$2604=A2286)*($AY$6:$AY$2604&gt;0)*($BF$6:$BF$2604="Y")*($BG$6:$BG$2604="Y")*(($AY$6:$AY$2604&gt;AY2286)+($AY$6:$AY$2604=AY2286)*($AD$6:$AD$2604&gt;AD2286))))</f>
        <v/>
      </c>
    </row>
    <row r="2287" ht="23.85" customHeight="1" s="55">
      <c r="A2287" s="90" t="n">
        <v>46296</v>
      </c>
      <c r="B2287" s="91" t="inlineStr">
        <is>
          <t>KOHINOOR</t>
        </is>
      </c>
      <c r="C2287" s="91" t="inlineStr">
        <is>
          <t>INE080B01012</t>
        </is>
      </c>
      <c r="D2287" s="91" t="n"/>
      <c r="E2287" s="91" t="inlineStr">
        <is>
          <t>None</t>
        </is>
      </c>
      <c r="F2287" s="93" t="n">
        <v>111</v>
      </c>
      <c r="G2287" s="92" t="inlineStr">
        <is>
          <t>N</t>
        </is>
      </c>
      <c r="H2287" s="94" t="n"/>
      <c r="I2287" s="91" t="inlineStr">
        <is>
          <t>N</t>
        </is>
      </c>
      <c r="J2287" s="92">
        <f>IF(K2287="","N","Y")</f>
        <v/>
      </c>
      <c r="K2287" s="94">
        <f>_xlfn.TEXTJOIN("; ",TRUE,IF(P2287="52-wk low","52-wk low",""),IF(AND(AD2287&gt;=Settings!$B$12,M2287&lt;0),"Distribution",""),IF(AND(AJ2287="Y",M2287&lt;0,AK2287&lt;-Settings!$B$13),"Long unwinding",""),IF(AND(AJ2287="Y",M2287&lt;0,AK2287&gt;Settings!$B$13),"Short buildup",""))</f>
        <v/>
      </c>
      <c r="L2287" s="95" t="n">
        <v>30.03</v>
      </c>
      <c r="M2287" s="96" t="n">
        <v>-1.8</v>
      </c>
      <c r="N2287" s="93" t="n">
        <v>1529</v>
      </c>
      <c r="O2287" s="91" t="inlineStr">
        <is>
          <t>None</t>
        </is>
      </c>
      <c r="P2287" s="91" t="inlineStr">
        <is>
          <t>None</t>
        </is>
      </c>
      <c r="Q2287" s="97" t="n">
        <v>1.68</v>
      </c>
      <c r="R2287" s="96" t="n">
        <v>1.56</v>
      </c>
      <c r="S2287" s="96" t="n">
        <v>1.1</v>
      </c>
      <c r="T2287" s="96" t="n">
        <v>0.6899999999999999</v>
      </c>
      <c r="U2287" s="96" t="n">
        <v>0.99</v>
      </c>
      <c r="V2287" s="103" t="n">
        <v>0.91</v>
      </c>
      <c r="W2287" s="102" t="n">
        <v>1</v>
      </c>
      <c r="X2287" s="93" t="n"/>
      <c r="Y2287" s="91" t="inlineStr">
        <is>
          <t>None</t>
        </is>
      </c>
      <c r="Z2287" s="99" t="n">
        <v>33.56</v>
      </c>
      <c r="AA2287" s="96" t="n">
        <v>1.07</v>
      </c>
      <c r="AB2287" s="96" t="n">
        <v>0.93</v>
      </c>
      <c r="AC2287" s="96" t="n">
        <v>1.17</v>
      </c>
      <c r="AD2287" s="96" t="n">
        <v>0.61</v>
      </c>
      <c r="AE2287" s="96" t="n">
        <v>0.97</v>
      </c>
      <c r="AF2287" s="103" t="n">
        <v>0.93</v>
      </c>
      <c r="AG2287" s="91" t="inlineStr">
        <is>
          <t>Normal</t>
        </is>
      </c>
      <c r="AH2287" s="100" t="n">
        <v>0</v>
      </c>
      <c r="AI2287" s="101" t="n">
        <v>0</v>
      </c>
      <c r="AJ2287" s="92" t="inlineStr">
        <is>
          <t>N</t>
        </is>
      </c>
      <c r="AK2287" s="96" t="n"/>
      <c r="AL2287" s="91" t="inlineStr">
        <is>
          <t>n/a</t>
        </is>
      </c>
      <c r="AM2287" s="93" t="n"/>
      <c r="AN2287" s="92" t="inlineStr">
        <is>
          <t>None</t>
        </is>
      </c>
      <c r="AO2287" s="102" t="n">
        <v>0</v>
      </c>
      <c r="AP2287" s="103" t="n">
        <v>1.24</v>
      </c>
      <c r="AQ2287" s="102" t="n">
        <v>71</v>
      </c>
      <c r="AR2287" s="91" t="inlineStr">
        <is>
          <t>N</t>
        </is>
      </c>
      <c r="AS2287" s="104" t="n"/>
      <c r="AT2287" s="92">
        <f>IF(AND(P2287="52-wk high",T2287&gt;=Settings!$B$7),"Y","N")</f>
        <v/>
      </c>
      <c r="AU2287" s="91">
        <f>IF(AND(AD2287&gt;=Settings!$B$8,M2287&gt;0),"Y","N")</f>
        <v/>
      </c>
      <c r="AV2287" s="91">
        <f>IF(OR(AH2287&gt;Settings!$B$9,AI2287&gt;Settings!$B$9),"Y","N")</f>
        <v/>
      </c>
      <c r="AW2287" s="91">
        <f>IF(AJ2287&lt;&gt;"Y","n/a",IF(AND(M2287&gt;0,AK2287&gt;Settings!$B$10),"Y","N"))</f>
        <v/>
      </c>
      <c r="AX2287" s="91">
        <f>IF(AO2287&gt;=Settings!$B$11,"Y","N")</f>
        <v/>
      </c>
      <c r="AY2287" s="99">
        <f>(AT2287="Y")+(AU2287="Y")+(AV2287="Y")+(AW2287="Y")+(AX2287="Y")</f>
        <v/>
      </c>
      <c r="AZ2287" s="94">
        <f>IF(AY2287=0,"None",_xlfn.TEXTJOIN(", ",TRUE(),IF(AT2287="Y","Breakout",""),IF(AU2287="Y","Accumulation",""),IF(AV2287="Y","Institutional buying",""),IF(AW2287="Y","Long buildup",""),IF(AX2287="Y","Momentum leader","")))</f>
        <v/>
      </c>
      <c r="BA2287" s="94">
        <f>IF(BW2287="","","Passes "&amp;AY2287&amp;" of 5 buy-side scans"&amp;IF(G2287="Y","; RED FLAG: filter out using Red flag column",""))</f>
        <v/>
      </c>
      <c r="BB2287" s="91" t="inlineStr">
        <is>
          <t>None</t>
        </is>
      </c>
      <c r="BC2287" s="92" t="inlineStr">
        <is>
          <t>N</t>
        </is>
      </c>
      <c r="BD2287" s="94" t="n"/>
      <c r="BE2287" s="94" t="n"/>
      <c r="BF2287" s="92">
        <f>IF(R2287*100000&gt;=Settings!$B$5,"Y","N")</f>
        <v/>
      </c>
      <c r="BG2287" s="91">
        <f>IF(F2287&gt;Settings!$B$6,"Y","N")</f>
        <v/>
      </c>
      <c r="BH2287" s="97" t="n">
        <v>-21.94</v>
      </c>
      <c r="BI2287" s="96" t="n">
        <v>-2.56</v>
      </c>
      <c r="BJ2287" s="96" t="n">
        <v>-9.109999999999999</v>
      </c>
      <c r="BK2287" s="96" t="n">
        <v>18.93</v>
      </c>
      <c r="BL2287" s="96" t="n">
        <v>43.96</v>
      </c>
      <c r="BM2287" s="96" t="n">
        <v>-7.74</v>
      </c>
      <c r="BN2287" s="97" t="n">
        <v>-2.62</v>
      </c>
      <c r="BO2287" s="96" t="n">
        <v>1.53</v>
      </c>
      <c r="BP2287" s="96" t="n">
        <v>6.95</v>
      </c>
      <c r="BQ2287" s="96" t="n">
        <v>8.380000000000001</v>
      </c>
      <c r="BR2287" s="91" t="inlineStr">
        <is>
          <t>Mixed</t>
        </is>
      </c>
      <c r="BS2287" s="91" t="inlineStr">
        <is>
          <t>None</t>
        </is>
      </c>
      <c r="BT2287" s="96" t="n">
        <v>42.4</v>
      </c>
      <c r="BU2287" s="91" t="inlineStr">
        <is>
          <t>N</t>
        </is>
      </c>
      <c r="BV2287" s="99">
        <f>IF(OR(BF2287&lt;&gt;"Y",BG2287&lt;&gt;"Y"),"",(AND(ISNUMBER(BQ2287),BQ2287&gt;0))+(BR2287="Stacked up")+(AND(ISNUMBER(BH2287),BH2287&gt;=-Settings!$B$17))+(AND(ISNUMBER(BK2287),ISNUMBER(BM2287),BK2287&gt;0,BM2287&gt;0))+(AND(ISNUMBER(AQ2287),AQ2287&gt;=Settings!$B$18))+(AND(ISNUMBER(BT2287),BT2287&gt;=Settings!$B$19,BT2287&lt;=Settings!$B$20))+(AND(ISNUMBER(AS2287),AS2287&gt;0))+(AND(ISNUMBER(T2287),ISNUMBER(M2287),T2287&gt;=Settings!$B$21,M2287&gt;0))+(AND(ISNUMBER(AD2287),ISNUMBER(M2287),AD2287&gt;=Settings!$B$22,M2287&gt;0))+(AY2287&gt;=1))</f>
        <v/>
      </c>
      <c r="BW2287" s="91">
        <f>IF(OR(AY2287=0,BF2287&lt;&gt;"Y",BG2287&lt;&gt;"Y"),"",1+SUMPRODUCT(($A$6:$A$2604=A2287)*($AY$6:$AY$2604&gt;0)*($BF$6:$BF$2604="Y")*($BG$6:$BG$2604="Y")*(($AY$6:$AY$2604&gt;AY2287)+($AY$6:$AY$2604=AY2287)*($AD$6:$AD$2604&gt;AD2287))))</f>
        <v/>
      </c>
    </row>
    <row r="2288" ht="23.85" customHeight="1" s="55">
      <c r="A2288" s="90" t="n">
        <v>46296</v>
      </c>
      <c r="B2288" s="91" t="inlineStr">
        <is>
          <t>WEIZMANIND</t>
        </is>
      </c>
      <c r="C2288" s="91" t="inlineStr">
        <is>
          <t>INE080A01014</t>
        </is>
      </c>
      <c r="D2288" s="91" t="n"/>
      <c r="E2288" s="91" t="inlineStr">
        <is>
          <t>None</t>
        </is>
      </c>
      <c r="F2288" s="93" t="n">
        <v>111</v>
      </c>
      <c r="G2288" s="92" t="inlineStr">
        <is>
          <t>N</t>
        </is>
      </c>
      <c r="H2288" s="94" t="n"/>
      <c r="I2288" s="91" t="inlineStr">
        <is>
          <t>N</t>
        </is>
      </c>
      <c r="J2288" s="92">
        <f>IF(K2288="","N","Y")</f>
        <v/>
      </c>
      <c r="K2288" s="94">
        <f>_xlfn.TEXTJOIN("; ",TRUE,IF(P2288="52-wk low","52-wk low",""),IF(AND(AD2288&gt;=Settings!$B$12,M2288&lt;0),"Distribution",""),IF(AND(AJ2288="Y",M2288&lt;0,AK2288&lt;-Settings!$B$13),"Long unwinding",""),IF(AND(AJ2288="Y",M2288&lt;0,AK2288&gt;Settings!$B$13),"Short buildup",""))</f>
        <v/>
      </c>
      <c r="L2288" s="95" t="n">
        <v>71.45</v>
      </c>
      <c r="M2288" s="96" t="n">
        <v>0.8</v>
      </c>
      <c r="N2288" s="93" t="n">
        <v>379</v>
      </c>
      <c r="O2288" s="91" t="inlineStr">
        <is>
          <t>None</t>
        </is>
      </c>
      <c r="P2288" s="91" t="inlineStr">
        <is>
          <t>None</t>
        </is>
      </c>
      <c r="Q2288" s="97" t="n">
        <v>0.01</v>
      </c>
      <c r="R2288" s="96" t="n">
        <v>0.01</v>
      </c>
      <c r="S2288" s="96" t="n">
        <v>0.88</v>
      </c>
      <c r="T2288" s="96" t="n">
        <v>0.9</v>
      </c>
      <c r="U2288" s="96" t="n">
        <v>0.48</v>
      </c>
      <c r="V2288" s="103" t="n">
        <v>0.58</v>
      </c>
      <c r="W2288" s="102" t="n">
        <v>2</v>
      </c>
      <c r="X2288" s="93" t="n"/>
      <c r="Y2288" s="91" t="inlineStr">
        <is>
          <t>None</t>
        </is>
      </c>
      <c r="Z2288" s="99" t="n">
        <v>93.79000000000001</v>
      </c>
      <c r="AA2288" s="96" t="n">
        <v>1.29</v>
      </c>
      <c r="AB2288" s="96" t="n">
        <v>1.21</v>
      </c>
      <c r="AC2288" s="96" t="n">
        <v>1.13</v>
      </c>
      <c r="AD2288" s="96" t="n">
        <v>1.09</v>
      </c>
      <c r="AE2288" s="96" t="n">
        <v>0.64</v>
      </c>
      <c r="AF2288" s="103" t="n">
        <v>1.06</v>
      </c>
      <c r="AG2288" s="91" t="inlineStr">
        <is>
          <t>Normal</t>
        </is>
      </c>
      <c r="AH2288" s="100" t="n">
        <v>0</v>
      </c>
      <c r="AI2288" s="101" t="n">
        <v>0</v>
      </c>
      <c r="AJ2288" s="92" t="inlineStr">
        <is>
          <t>N</t>
        </is>
      </c>
      <c r="AK2288" s="96" t="n"/>
      <c r="AL2288" s="91" t="inlineStr">
        <is>
          <t>n/a</t>
        </is>
      </c>
      <c r="AM2288" s="93" t="n"/>
      <c r="AN2288" s="92" t="inlineStr">
        <is>
          <t>None</t>
        </is>
      </c>
      <c r="AO2288" s="102" t="n">
        <v>0</v>
      </c>
      <c r="AP2288" s="103" t="n">
        <v>0.62</v>
      </c>
      <c r="AQ2288" s="102" t="n">
        <v>23</v>
      </c>
      <c r="AR2288" s="91" t="inlineStr">
        <is>
          <t>N</t>
        </is>
      </c>
      <c r="AS2288" s="104" t="n"/>
      <c r="AT2288" s="92">
        <f>IF(AND(P2288="52-wk high",T2288&gt;=Settings!$B$7),"Y","N")</f>
        <v/>
      </c>
      <c r="AU2288" s="91">
        <f>IF(AND(AD2288&gt;=Settings!$B$8,M2288&gt;0),"Y","N")</f>
        <v/>
      </c>
      <c r="AV2288" s="91">
        <f>IF(OR(AH2288&gt;Settings!$B$9,AI2288&gt;Settings!$B$9),"Y","N")</f>
        <v/>
      </c>
      <c r="AW2288" s="91">
        <f>IF(AJ2288&lt;&gt;"Y","n/a",IF(AND(M2288&gt;0,AK2288&gt;Settings!$B$10),"Y","N"))</f>
        <v/>
      </c>
      <c r="AX2288" s="91">
        <f>IF(AO2288&gt;=Settings!$B$11,"Y","N")</f>
        <v/>
      </c>
      <c r="AY2288" s="99">
        <f>(AT2288="Y")+(AU2288="Y")+(AV2288="Y")+(AW2288="Y")+(AX2288="Y")</f>
        <v/>
      </c>
      <c r="AZ2288" s="94">
        <f>IF(AY2288=0,"None",_xlfn.TEXTJOIN(", ",TRUE(),IF(AT2288="Y","Breakout",""),IF(AU2288="Y","Accumulation",""),IF(AV2288="Y","Institutional buying",""),IF(AW2288="Y","Long buildup",""),IF(AX2288="Y","Momentum leader","")))</f>
        <v/>
      </c>
      <c r="BA2288" s="94">
        <f>IF(BW2288="","","Passes "&amp;AY2288&amp;" of 5 buy-side scans"&amp;IF(G2288="Y","; RED FLAG: filter out using Red flag column",""))</f>
        <v/>
      </c>
      <c r="BB2288" s="91" t="inlineStr">
        <is>
          <t>None</t>
        </is>
      </c>
      <c r="BC2288" s="92" t="inlineStr">
        <is>
          <t>Y</t>
        </is>
      </c>
      <c r="BD2288" s="94" t="inlineStr">
        <is>
          <t>Few traders (&lt;100 unique PAN, 30 days)</t>
        </is>
      </c>
      <c r="BE2288" s="94" t="n"/>
      <c r="BF2288" s="92">
        <f>IF(R2288*100000&gt;=Settings!$B$5,"Y","N")</f>
        <v/>
      </c>
      <c r="BG2288" s="91">
        <f>IF(F2288&gt;Settings!$B$6,"Y","N")</f>
        <v/>
      </c>
      <c r="BH2288" s="97" t="n">
        <v>-37.6</v>
      </c>
      <c r="BI2288" s="96" t="n">
        <v>-0.31</v>
      </c>
      <c r="BJ2288" s="96" t="n">
        <v>-4.61</v>
      </c>
      <c r="BK2288" s="96" t="n">
        <v>-12.8</v>
      </c>
      <c r="BL2288" s="96" t="n">
        <v>3.55</v>
      </c>
      <c r="BM2288" s="96" t="n">
        <v>-34.52</v>
      </c>
      <c r="BN2288" s="97" t="n">
        <v>-1.37</v>
      </c>
      <c r="BO2288" s="96" t="n">
        <v>-4.41</v>
      </c>
      <c r="BP2288" s="96" t="n">
        <v>-8.18</v>
      </c>
      <c r="BQ2288" s="96" t="n">
        <v>-14.51</v>
      </c>
      <c r="BR2288" s="91" t="inlineStr">
        <is>
          <t>Stacked down</t>
        </is>
      </c>
      <c r="BS2288" s="91" t="inlineStr">
        <is>
          <t>None</t>
        </is>
      </c>
      <c r="BT2288" s="96" t="n">
        <v>43.9</v>
      </c>
      <c r="BU2288" s="91" t="inlineStr">
        <is>
          <t>N</t>
        </is>
      </c>
      <c r="BV2288" s="99">
        <f>IF(OR(BF2288&lt;&gt;"Y",BG2288&lt;&gt;"Y"),"",(AND(ISNUMBER(BQ2288),BQ2288&gt;0))+(BR2288="Stacked up")+(AND(ISNUMBER(BH2288),BH2288&gt;=-Settings!$B$17))+(AND(ISNUMBER(BK2288),ISNUMBER(BM2288),BK2288&gt;0,BM2288&gt;0))+(AND(ISNUMBER(AQ2288),AQ2288&gt;=Settings!$B$18))+(AND(ISNUMBER(BT2288),BT2288&gt;=Settings!$B$19,BT2288&lt;=Settings!$B$20))+(AND(ISNUMBER(AS2288),AS2288&gt;0))+(AND(ISNUMBER(T2288),ISNUMBER(M2288),T2288&gt;=Settings!$B$21,M2288&gt;0))+(AND(ISNUMBER(AD2288),ISNUMBER(M2288),AD2288&gt;=Settings!$B$22,M2288&gt;0))+(AY2288&gt;=1))</f>
        <v/>
      </c>
      <c r="BW2288" s="91">
        <f>IF(OR(AY2288=0,BF2288&lt;&gt;"Y",BG2288&lt;&gt;"Y"),"",1+SUMPRODUCT(($A$6:$A$2604=A2288)*($AY$6:$AY$2604&gt;0)*($BF$6:$BF$2604="Y")*($BG$6:$BG$2604="Y")*(($AY$6:$AY$2604&gt;AY2288)+($AY$6:$AY$2604=AY2288)*($AD$6:$AD$2604&gt;AD2288))))</f>
        <v/>
      </c>
    </row>
    <row r="2289" ht="23.85" customHeight="1" s="55">
      <c r="A2289" s="90" t="n">
        <v>46296</v>
      </c>
      <c r="B2289" s="91" t="inlineStr">
        <is>
          <t>DBSTOCKBRO</t>
        </is>
      </c>
      <c r="C2289" s="91" t="inlineStr">
        <is>
          <t>INE921B01025</t>
        </is>
      </c>
      <c r="D2289" s="91" t="n"/>
      <c r="E2289" s="91" t="inlineStr">
        <is>
          <t>None</t>
        </is>
      </c>
      <c r="F2289" s="93" t="n">
        <v>110</v>
      </c>
      <c r="G2289" s="92" t="inlineStr">
        <is>
          <t>Y</t>
        </is>
      </c>
      <c r="H2289" s="94" t="inlineStr">
        <is>
          <t>ESM Stage 1; T2T (BE series)</t>
        </is>
      </c>
      <c r="I2289" s="91" t="inlineStr">
        <is>
          <t>Y</t>
        </is>
      </c>
      <c r="J2289" s="92">
        <f>IF(K2289="","N","Y")</f>
        <v/>
      </c>
      <c r="K2289" s="94">
        <f>_xlfn.TEXTJOIN("; ",TRUE,IF(P2289="52-wk low","52-wk low",""),IF(AND(AD2289&gt;=Settings!$B$12,M2289&lt;0),"Distribution",""),IF(AND(AJ2289="Y",M2289&lt;0,AK2289&lt;-Settings!$B$13),"Long unwinding",""),IF(AND(AJ2289="Y",M2289&lt;0,AK2289&gt;Settings!$B$13),"Short buildup",""))</f>
        <v/>
      </c>
      <c r="L2289" s="95" t="n">
        <v>31.5</v>
      </c>
      <c r="M2289" s="96" t="n">
        <v>-0.76</v>
      </c>
      <c r="N2289" s="93" t="n">
        <v>920</v>
      </c>
      <c r="O2289" s="91" t="inlineStr">
        <is>
          <t>None</t>
        </is>
      </c>
      <c r="P2289" s="91" t="inlineStr">
        <is>
          <t>None</t>
        </is>
      </c>
      <c r="Q2289" s="97" t="n">
        <v>0.01</v>
      </c>
      <c r="R2289" s="96" t="n">
        <v>0.07000000000000001</v>
      </c>
      <c r="S2289" s="96" t="n">
        <v>0.13</v>
      </c>
      <c r="T2289" s="96" t="n">
        <v>0.05</v>
      </c>
      <c r="U2289" s="96" t="n">
        <v>0.02</v>
      </c>
      <c r="V2289" s="103" t="n">
        <v>0.14</v>
      </c>
      <c r="W2289" s="102" t="n">
        <v>0</v>
      </c>
      <c r="X2289" s="93" t="n"/>
      <c r="Y2289" s="91" t="inlineStr">
        <is>
          <t>None</t>
        </is>
      </c>
      <c r="Z2289" s="99" t="n"/>
      <c r="AA2289" s="96" t="n"/>
      <c r="AB2289" s="96" t="n"/>
      <c r="AC2289" s="96" t="n"/>
      <c r="AD2289" s="96" t="n"/>
      <c r="AE2289" s="96" t="n"/>
      <c r="AF2289" s="103" t="n"/>
      <c r="AG2289" s="91" t="inlineStr">
        <is>
          <t>No delivery data</t>
        </is>
      </c>
      <c r="AH2289" s="100" t="n">
        <v>0</v>
      </c>
      <c r="AI2289" s="101" t="n">
        <v>0</v>
      </c>
      <c r="AJ2289" s="92" t="inlineStr">
        <is>
          <t>N</t>
        </is>
      </c>
      <c r="AK2289" s="96" t="n"/>
      <c r="AL2289" s="91" t="inlineStr">
        <is>
          <t>n/a</t>
        </is>
      </c>
      <c r="AM2289" s="93" t="n"/>
      <c r="AN2289" s="92" t="inlineStr">
        <is>
          <t>None</t>
        </is>
      </c>
      <c r="AO2289" s="102" t="n">
        <v>0</v>
      </c>
      <c r="AP2289" s="103" t="n">
        <v>1.38</v>
      </c>
      <c r="AQ2289" s="102" t="n">
        <v>76</v>
      </c>
      <c r="AR2289" s="91" t="inlineStr">
        <is>
          <t>N</t>
        </is>
      </c>
      <c r="AS2289" s="104" t="n"/>
      <c r="AT2289" s="92">
        <f>IF(AND(P2289="52-wk high",T2289&gt;=Settings!$B$7),"Y","N")</f>
        <v/>
      </c>
      <c r="AU2289" s="91">
        <f>IF(AND(AD2289&gt;=Settings!$B$8,M2289&gt;0),"Y","N")</f>
        <v/>
      </c>
      <c r="AV2289" s="91">
        <f>IF(OR(AH2289&gt;Settings!$B$9,AI2289&gt;Settings!$B$9),"Y","N")</f>
        <v/>
      </c>
      <c r="AW2289" s="91">
        <f>IF(AJ2289&lt;&gt;"Y","n/a",IF(AND(M2289&gt;0,AK2289&gt;Settings!$B$10),"Y","N"))</f>
        <v/>
      </c>
      <c r="AX2289" s="91">
        <f>IF(AO2289&gt;=Settings!$B$11,"Y","N")</f>
        <v/>
      </c>
      <c r="AY2289" s="99">
        <f>(AT2289="Y")+(AU2289="Y")+(AV2289="Y")+(AW2289="Y")+(AX2289="Y")</f>
        <v/>
      </c>
      <c r="AZ2289" s="94">
        <f>IF(AY2289=0,"None",_xlfn.TEXTJOIN(", ",TRUE(),IF(AT2289="Y","Breakout",""),IF(AU2289="Y","Accumulation",""),IF(AV2289="Y","Institutional buying",""),IF(AW2289="Y","Long buildup",""),IF(AX2289="Y","Momentum leader","")))</f>
        <v/>
      </c>
      <c r="BA2289" s="94">
        <f>IF(BW2289="","","Passes "&amp;AY2289&amp;" of 5 buy-side scans"&amp;IF(G2289="Y","; RED FLAG: filter out using Red flag column",""))</f>
        <v/>
      </c>
      <c r="BB2289" s="91" t="inlineStr">
        <is>
          <t>None</t>
        </is>
      </c>
      <c r="BC2289" s="92" t="inlineStr">
        <is>
          <t>Y</t>
        </is>
      </c>
      <c r="BD2289" s="94" t="inlineStr">
        <is>
          <t>Few traders (&lt;100 unique PAN, 30 days)</t>
        </is>
      </c>
      <c r="BE2289" s="94" t="n"/>
      <c r="BF2289" s="92">
        <f>IF(R2289*100000&gt;=Settings!$B$5,"Y","N")</f>
        <v/>
      </c>
      <c r="BG2289" s="91">
        <f>IF(F2289&gt;Settings!$B$6,"Y","N")</f>
        <v/>
      </c>
      <c r="BH2289" s="97" t="n">
        <v>-35.05</v>
      </c>
      <c r="BI2289" s="96" t="n">
        <v>4.03</v>
      </c>
      <c r="BJ2289" s="96" t="n">
        <v>3.41</v>
      </c>
      <c r="BK2289" s="96" t="n">
        <v>-8.75</v>
      </c>
      <c r="BL2289" s="96" t="n">
        <v>21.34</v>
      </c>
      <c r="BM2289" s="96" t="n">
        <v>24.11</v>
      </c>
      <c r="BN2289" s="97" t="n">
        <v>4.16</v>
      </c>
      <c r="BO2289" s="96" t="n">
        <v>2.13</v>
      </c>
      <c r="BP2289" s="96" t="n">
        <v>2.17</v>
      </c>
      <c r="BQ2289" s="96" t="n">
        <v>6.29</v>
      </c>
      <c r="BR2289" s="91" t="inlineStr">
        <is>
          <t>Mixed</t>
        </is>
      </c>
      <c r="BS2289" s="91" t="inlineStr">
        <is>
          <t>None</t>
        </is>
      </c>
      <c r="BT2289" s="96" t="n">
        <v>62.4</v>
      </c>
      <c r="BU2289" s="91" t="inlineStr">
        <is>
          <t>N</t>
        </is>
      </c>
      <c r="BV2289" s="99">
        <f>IF(OR(BF2289&lt;&gt;"Y",BG2289&lt;&gt;"Y"),"",(AND(ISNUMBER(BQ2289),BQ2289&gt;0))+(BR2289="Stacked up")+(AND(ISNUMBER(BH2289),BH2289&gt;=-Settings!$B$17))+(AND(ISNUMBER(BK2289),ISNUMBER(BM2289),BK2289&gt;0,BM2289&gt;0))+(AND(ISNUMBER(AQ2289),AQ2289&gt;=Settings!$B$18))+(AND(ISNUMBER(BT2289),BT2289&gt;=Settings!$B$19,BT2289&lt;=Settings!$B$20))+(AND(ISNUMBER(AS2289),AS2289&gt;0))+(AND(ISNUMBER(T2289),ISNUMBER(M2289),T2289&gt;=Settings!$B$21,M2289&gt;0))+(AND(ISNUMBER(AD2289),ISNUMBER(M2289),AD2289&gt;=Settings!$B$22,M2289&gt;0))+(AY2289&gt;=1))</f>
        <v/>
      </c>
      <c r="BW2289" s="91">
        <f>IF(OR(AY2289=0,BF2289&lt;&gt;"Y",BG2289&lt;&gt;"Y"),"",1+SUMPRODUCT(($A$6:$A$2604=A2289)*($AY$6:$AY$2604&gt;0)*($BF$6:$BF$2604="Y")*($BG$6:$BG$2604="Y")*(($AY$6:$AY$2604&gt;AY2289)+($AY$6:$AY$2604=AY2289)*($AD$6:$AD$2604&gt;AD2289))))</f>
        <v/>
      </c>
    </row>
    <row r="2290" ht="23.85" customHeight="1" s="55">
      <c r="A2290" s="90" t="n">
        <v>46296</v>
      </c>
      <c r="B2290" s="91" t="inlineStr">
        <is>
          <t>VGCL</t>
        </is>
      </c>
      <c r="C2290" s="91" t="inlineStr">
        <is>
          <t>INE761Q01015</t>
        </is>
      </c>
      <c r="D2290" s="91" t="n"/>
      <c r="E2290" s="91" t="inlineStr">
        <is>
          <t>None</t>
        </is>
      </c>
      <c r="F2290" s="93" t="n">
        <v>110</v>
      </c>
      <c r="G2290" s="92" t="inlineStr">
        <is>
          <t>N</t>
        </is>
      </c>
      <c r="H2290" s="94" t="n"/>
      <c r="I2290" s="91" t="inlineStr">
        <is>
          <t>N</t>
        </is>
      </c>
      <c r="J2290" s="92">
        <f>IF(K2290="","N","Y")</f>
        <v/>
      </c>
      <c r="K2290" s="94">
        <f>_xlfn.TEXTJOIN("; ",TRUE,IF(P2290="52-wk low","52-wk low",""),IF(AND(AD2290&gt;=Settings!$B$12,M2290&lt;0),"Distribution",""),IF(AND(AJ2290="Y",M2290&lt;0,AK2290&lt;-Settings!$B$13),"Long unwinding",""),IF(AND(AJ2290="Y",M2290&lt;0,AK2290&gt;Settings!$B$13),"Short buildup",""))</f>
        <v/>
      </c>
      <c r="L2290" s="95" t="n">
        <v>47.89</v>
      </c>
      <c r="M2290" s="96" t="n">
        <v>-1.58</v>
      </c>
      <c r="N2290" s="93" t="n">
        <v>1390</v>
      </c>
      <c r="O2290" s="91" t="inlineStr">
        <is>
          <t>None</t>
        </is>
      </c>
      <c r="P2290" s="91" t="inlineStr">
        <is>
          <t>None</t>
        </is>
      </c>
      <c r="Q2290" s="97" t="n">
        <v>0.02</v>
      </c>
      <c r="R2290" s="96" t="n">
        <v>0.03</v>
      </c>
      <c r="S2290" s="96" t="n">
        <v>0.53</v>
      </c>
      <c r="T2290" s="96" t="n"/>
      <c r="U2290" s="96" t="n"/>
      <c r="V2290" s="103" t="n"/>
      <c r="W2290" s="102" t="n"/>
      <c r="X2290" s="93" t="n"/>
      <c r="Y2290" s="91" t="inlineStr">
        <is>
          <t>None</t>
        </is>
      </c>
      <c r="Z2290" s="99" t="n">
        <v>94.48999999999999</v>
      </c>
      <c r="AA2290" s="96" t="n">
        <v>1.09</v>
      </c>
      <c r="AB2290" s="96" t="n"/>
      <c r="AC2290" s="96" t="n">
        <v>0.59</v>
      </c>
      <c r="AD2290" s="96" t="n"/>
      <c r="AE2290" s="96" t="n"/>
      <c r="AF2290" s="103" t="n"/>
      <c r="AG2290" s="91" t="n"/>
      <c r="AH2290" s="100" t="n">
        <v>0</v>
      </c>
      <c r="AI2290" s="101" t="n">
        <v>0</v>
      </c>
      <c r="AJ2290" s="92" t="inlineStr">
        <is>
          <t>N</t>
        </is>
      </c>
      <c r="AK2290" s="96" t="n"/>
      <c r="AL2290" s="91" t="inlineStr">
        <is>
          <t>n/a</t>
        </is>
      </c>
      <c r="AM2290" s="93" t="n"/>
      <c r="AN2290" s="92" t="inlineStr">
        <is>
          <t>None</t>
        </is>
      </c>
      <c r="AO2290" s="102" t="n">
        <v>0</v>
      </c>
      <c r="AP2290" s="103" t="n"/>
      <c r="AQ2290" s="102" t="n"/>
      <c r="AR2290" s="91" t="inlineStr">
        <is>
          <t>N</t>
        </is>
      </c>
      <c r="AS2290" s="104" t="n"/>
      <c r="AT2290" s="92">
        <f>IF(AND(P2290="52-wk high",T2290&gt;=Settings!$B$7),"Y","N")</f>
        <v/>
      </c>
      <c r="AU2290" s="91">
        <f>IF(AND(AD2290&gt;=Settings!$B$8,M2290&gt;0),"Y","N")</f>
        <v/>
      </c>
      <c r="AV2290" s="91">
        <f>IF(OR(AH2290&gt;Settings!$B$9,AI2290&gt;Settings!$B$9),"Y","N")</f>
        <v/>
      </c>
      <c r="AW2290" s="91">
        <f>IF(AJ2290&lt;&gt;"Y","n/a",IF(AND(M2290&gt;0,AK2290&gt;Settings!$B$10),"Y","N"))</f>
        <v/>
      </c>
      <c r="AX2290" s="91">
        <f>IF(AO2290&gt;=Settings!$B$11,"Y","N")</f>
        <v/>
      </c>
      <c r="AY2290" s="99">
        <f>(AT2290="Y")+(AU2290="Y")+(AV2290="Y")+(AW2290="Y")+(AX2290="Y")</f>
        <v/>
      </c>
      <c r="AZ2290" s="94">
        <f>IF(AY2290=0,"None",_xlfn.TEXTJOIN(", ",TRUE(),IF(AT2290="Y","Breakout",""),IF(AU2290="Y","Accumulation",""),IF(AV2290="Y","Institutional buying",""),IF(AW2290="Y","Long buildup",""),IF(AX2290="Y","Momentum leader","")))</f>
        <v/>
      </c>
      <c r="BA2290" s="94">
        <f>IF(BW2290="","","Passes "&amp;AY2290&amp;" of 5 buy-side scans"&amp;IF(G2290="Y","; RED FLAG: filter out using Red flag column",""))</f>
        <v/>
      </c>
      <c r="BB2290" s="91" t="inlineStr">
        <is>
          <t>Lower</t>
        </is>
      </c>
      <c r="BC2290" s="92" t="inlineStr">
        <is>
          <t>Y</t>
        </is>
      </c>
      <c r="BD2290" s="94" t="inlineStr">
        <is>
          <t>Few traders (&lt;100 unique PAN, 30 days)</t>
        </is>
      </c>
      <c r="BE2290" s="94" t="n"/>
      <c r="BF2290" s="92">
        <f>IF(R2290*100000&gt;=Settings!$B$5,"Y","N")</f>
        <v/>
      </c>
      <c r="BG2290" s="91">
        <f>IF(F2290&gt;Settings!$B$6,"Y","N")</f>
        <v/>
      </c>
      <c r="BH2290" s="97" t="n">
        <v>-23.92</v>
      </c>
      <c r="BI2290" s="96" t="n">
        <v>1.46</v>
      </c>
      <c r="BJ2290" s="96" t="n">
        <v>-12.91</v>
      </c>
      <c r="BK2290" s="96" t="n"/>
      <c r="BL2290" s="96" t="n"/>
      <c r="BM2290" s="96" t="n"/>
      <c r="BN2290" s="97" t="n">
        <v>-3.35</v>
      </c>
      <c r="BO2290" s="96" t="n"/>
      <c r="BP2290" s="96" t="n"/>
      <c r="BQ2290" s="96" t="n"/>
      <c r="BR2290" s="91" t="n"/>
      <c r="BS2290" s="91" t="n"/>
      <c r="BT2290" s="96" t="n">
        <v>40</v>
      </c>
      <c r="BU2290" s="91" t="n"/>
      <c r="BV2290" s="99">
        <f>IF(OR(BF2290&lt;&gt;"Y",BG2290&lt;&gt;"Y"),"",(AND(ISNUMBER(BQ2290),BQ2290&gt;0))+(BR2290="Stacked up")+(AND(ISNUMBER(BH2290),BH2290&gt;=-Settings!$B$17))+(AND(ISNUMBER(BK2290),ISNUMBER(BM2290),BK2290&gt;0,BM2290&gt;0))+(AND(ISNUMBER(AQ2290),AQ2290&gt;=Settings!$B$18))+(AND(ISNUMBER(BT2290),BT2290&gt;=Settings!$B$19,BT2290&lt;=Settings!$B$20))+(AND(ISNUMBER(AS2290),AS2290&gt;0))+(AND(ISNUMBER(T2290),ISNUMBER(M2290),T2290&gt;=Settings!$B$21,M2290&gt;0))+(AND(ISNUMBER(AD2290),ISNUMBER(M2290),AD2290&gt;=Settings!$B$22,M2290&gt;0))+(AY2290&gt;=1))</f>
        <v/>
      </c>
      <c r="BW2290" s="91">
        <f>IF(OR(AY2290=0,BF2290&lt;&gt;"Y",BG2290&lt;&gt;"Y"),"",1+SUMPRODUCT(($A$6:$A$2604=A2290)*($AY$6:$AY$2604&gt;0)*($BF$6:$BF$2604="Y")*($BG$6:$BG$2604="Y")*(($AY$6:$AY$2604&gt;AY2290)+($AY$6:$AY$2604=AY2290)*($AD$6:$AD$2604&gt;AD2290))))</f>
        <v/>
      </c>
    </row>
    <row r="2291" ht="23.85" customHeight="1" s="55">
      <c r="A2291" s="90" t="n">
        <v>46296</v>
      </c>
      <c r="B2291" s="91" t="inlineStr">
        <is>
          <t>ZENITHEXPO</t>
        </is>
      </c>
      <c r="C2291" s="91" t="inlineStr">
        <is>
          <t>INE058B01018</t>
        </is>
      </c>
      <c r="D2291" s="91" t="n"/>
      <c r="E2291" s="91" t="inlineStr">
        <is>
          <t>None</t>
        </is>
      </c>
      <c r="F2291" s="93" t="n">
        <v>110</v>
      </c>
      <c r="G2291" s="92" t="inlineStr">
        <is>
          <t>Y</t>
        </is>
      </c>
      <c r="H2291" s="94" t="inlineStr">
        <is>
          <t>Long-term ASM Stage 1</t>
        </is>
      </c>
      <c r="I2291" s="91" t="inlineStr">
        <is>
          <t>N</t>
        </is>
      </c>
      <c r="J2291" s="92">
        <f>IF(K2291="","N","Y")</f>
        <v/>
      </c>
      <c r="K2291" s="94">
        <f>_xlfn.TEXTJOIN("; ",TRUE,IF(P2291="52-wk low","52-wk low",""),IF(AND(AD2291&gt;=Settings!$B$12,M2291&lt;0),"Distribution",""),IF(AND(AJ2291="Y",M2291&lt;0,AK2291&lt;-Settings!$B$13),"Long unwinding",""),IF(AND(AJ2291="Y",M2291&lt;0,AK2291&gt;Settings!$B$13),"Short buildup",""))</f>
        <v/>
      </c>
      <c r="L2291" s="95" t="n">
        <v>203.04</v>
      </c>
      <c r="M2291" s="96" t="n">
        <v>2.03</v>
      </c>
      <c r="N2291" s="93" t="n">
        <v>183</v>
      </c>
      <c r="O2291" s="91" t="inlineStr">
        <is>
          <t>None</t>
        </is>
      </c>
      <c r="P2291" s="91" t="inlineStr">
        <is>
          <t>None</t>
        </is>
      </c>
      <c r="Q2291" s="97" t="n">
        <v>0</v>
      </c>
      <c r="R2291" s="96" t="n">
        <v>0</v>
      </c>
      <c r="S2291" s="96" t="n">
        <v>0.38</v>
      </c>
      <c r="T2291" s="96" t="n">
        <v>0.12</v>
      </c>
      <c r="U2291" s="96" t="n">
        <v>0.16</v>
      </c>
      <c r="V2291" s="103" t="n">
        <v>0.34</v>
      </c>
      <c r="W2291" s="102" t="n">
        <v>1</v>
      </c>
      <c r="X2291" s="93" t="n"/>
      <c r="Y2291" s="91" t="inlineStr">
        <is>
          <t>None</t>
        </is>
      </c>
      <c r="Z2291" s="99" t="n">
        <v>100</v>
      </c>
      <c r="AA2291" s="96" t="n">
        <v>1.17</v>
      </c>
      <c r="AB2291" s="96" t="n">
        <v>1.28</v>
      </c>
      <c r="AC2291" s="96" t="n">
        <v>0.6</v>
      </c>
      <c r="AD2291" s="96" t="n">
        <v>0.23</v>
      </c>
      <c r="AE2291" s="96" t="n">
        <v>0.27</v>
      </c>
      <c r="AF2291" s="103" t="n">
        <v>1.06</v>
      </c>
      <c r="AG2291" s="91" t="inlineStr">
        <is>
          <t>Normal</t>
        </is>
      </c>
      <c r="AH2291" s="100" t="n">
        <v>0</v>
      </c>
      <c r="AI2291" s="101" t="n">
        <v>0</v>
      </c>
      <c r="AJ2291" s="92" t="inlineStr">
        <is>
          <t>N</t>
        </is>
      </c>
      <c r="AK2291" s="96" t="n"/>
      <c r="AL2291" s="91" t="inlineStr">
        <is>
          <t>n/a</t>
        </is>
      </c>
      <c r="AM2291" s="93" t="n"/>
      <c r="AN2291" s="92" t="inlineStr">
        <is>
          <t>None</t>
        </is>
      </c>
      <c r="AO2291" s="102" t="n">
        <v>0</v>
      </c>
      <c r="AP2291" s="103" t="n">
        <v>0.76</v>
      </c>
      <c r="AQ2291" s="102" t="n">
        <v>44</v>
      </c>
      <c r="AR2291" s="91" t="inlineStr">
        <is>
          <t>N</t>
        </is>
      </c>
      <c r="AS2291" s="104" t="n"/>
      <c r="AT2291" s="92">
        <f>IF(AND(P2291="52-wk high",T2291&gt;=Settings!$B$7),"Y","N")</f>
        <v/>
      </c>
      <c r="AU2291" s="91">
        <f>IF(AND(AD2291&gt;=Settings!$B$8,M2291&gt;0),"Y","N")</f>
        <v/>
      </c>
      <c r="AV2291" s="91">
        <f>IF(OR(AH2291&gt;Settings!$B$9,AI2291&gt;Settings!$B$9),"Y","N")</f>
        <v/>
      </c>
      <c r="AW2291" s="91">
        <f>IF(AJ2291&lt;&gt;"Y","n/a",IF(AND(M2291&gt;0,AK2291&gt;Settings!$B$10),"Y","N"))</f>
        <v/>
      </c>
      <c r="AX2291" s="91">
        <f>IF(AO2291&gt;=Settings!$B$11,"Y","N")</f>
        <v/>
      </c>
      <c r="AY2291" s="99">
        <f>(AT2291="Y")+(AU2291="Y")+(AV2291="Y")+(AW2291="Y")+(AX2291="Y")</f>
        <v/>
      </c>
      <c r="AZ2291" s="94">
        <f>IF(AY2291=0,"None",_xlfn.TEXTJOIN(", ",TRUE(),IF(AT2291="Y","Breakout",""),IF(AU2291="Y","Accumulation",""),IF(AV2291="Y","Institutional buying",""),IF(AW2291="Y","Long buildup",""),IF(AX2291="Y","Momentum leader","")))</f>
        <v/>
      </c>
      <c r="BA2291" s="94">
        <f>IF(BW2291="","","Passes "&amp;AY2291&amp;" of 5 buy-side scans"&amp;IF(G2291="Y","; RED FLAG: filter out using Red flag column",""))</f>
        <v/>
      </c>
      <c r="BB2291" s="91" t="inlineStr">
        <is>
          <t>None</t>
        </is>
      </c>
      <c r="BC2291" s="92" t="inlineStr">
        <is>
          <t>Y</t>
        </is>
      </c>
      <c r="BD2291" s="94" t="inlineStr">
        <is>
          <t>PE &gt; 50; Few traders (&lt;100 unique PAN, 30 days)</t>
        </is>
      </c>
      <c r="BE2291" s="94" t="n"/>
      <c r="BF2291" s="92">
        <f>IF(R2291*100000&gt;=Settings!$B$5,"Y","N")</f>
        <v/>
      </c>
      <c r="BG2291" s="91">
        <f>IF(F2291&gt;Settings!$B$6,"Y","N")</f>
        <v/>
      </c>
      <c r="BH2291" s="97" t="n">
        <v>-22.5</v>
      </c>
      <c r="BI2291" s="96" t="n">
        <v>3.84</v>
      </c>
      <c r="BJ2291" s="96" t="n">
        <v>-5.12</v>
      </c>
      <c r="BK2291" s="96" t="n">
        <v>3.81</v>
      </c>
      <c r="BL2291" s="96" t="n">
        <v>8.35</v>
      </c>
      <c r="BM2291" s="96" t="n">
        <v>-20.71</v>
      </c>
      <c r="BN2291" s="97" t="n">
        <v>0.79</v>
      </c>
      <c r="BO2291" s="96" t="n">
        <v>-0.26</v>
      </c>
      <c r="BP2291" s="96" t="n">
        <v>-0.99</v>
      </c>
      <c r="BQ2291" s="96" t="n">
        <v>-4.03</v>
      </c>
      <c r="BR2291" s="91" t="inlineStr">
        <is>
          <t>Mixed</t>
        </is>
      </c>
      <c r="BS2291" s="91" t="inlineStr">
        <is>
          <t>None</t>
        </is>
      </c>
      <c r="BT2291" s="96" t="n">
        <v>53.9</v>
      </c>
      <c r="BU2291" s="91" t="inlineStr">
        <is>
          <t>N</t>
        </is>
      </c>
      <c r="BV2291" s="99">
        <f>IF(OR(BF2291&lt;&gt;"Y",BG2291&lt;&gt;"Y"),"",(AND(ISNUMBER(BQ2291),BQ2291&gt;0))+(BR2291="Stacked up")+(AND(ISNUMBER(BH2291),BH2291&gt;=-Settings!$B$17))+(AND(ISNUMBER(BK2291),ISNUMBER(BM2291),BK2291&gt;0,BM2291&gt;0))+(AND(ISNUMBER(AQ2291),AQ2291&gt;=Settings!$B$18))+(AND(ISNUMBER(BT2291),BT2291&gt;=Settings!$B$19,BT2291&lt;=Settings!$B$20))+(AND(ISNUMBER(AS2291),AS2291&gt;0))+(AND(ISNUMBER(T2291),ISNUMBER(M2291),T2291&gt;=Settings!$B$21,M2291&gt;0))+(AND(ISNUMBER(AD2291),ISNUMBER(M2291),AD2291&gt;=Settings!$B$22,M2291&gt;0))+(AY2291&gt;=1))</f>
        <v/>
      </c>
      <c r="BW2291" s="91">
        <f>IF(OR(AY2291=0,BF2291&lt;&gt;"Y",BG2291&lt;&gt;"Y"),"",1+SUMPRODUCT(($A$6:$A$2604=A2291)*($AY$6:$AY$2604&gt;0)*($BF$6:$BF$2604="Y")*($BG$6:$BG$2604="Y")*(($AY$6:$AY$2604&gt;AY2291)+($AY$6:$AY$2604=AY2291)*($AD$6:$AD$2604&gt;AD2291))))</f>
        <v/>
      </c>
    </row>
    <row r="2292" ht="23.85" customHeight="1" s="55">
      <c r="A2292" s="90" t="n">
        <v>46296</v>
      </c>
      <c r="B2292" s="91" t="inlineStr">
        <is>
          <t>BNALTD</t>
        </is>
      </c>
      <c r="C2292" s="91" t="inlineStr">
        <is>
          <t>INE489D01011</t>
        </is>
      </c>
      <c r="D2292" s="91" t="n"/>
      <c r="E2292" s="91" t="inlineStr">
        <is>
          <t>None</t>
        </is>
      </c>
      <c r="F2292" s="93" t="n">
        <v>109</v>
      </c>
      <c r="G2292" s="92" t="inlineStr">
        <is>
          <t>Y</t>
        </is>
      </c>
      <c r="H2292" s="94" t="inlineStr">
        <is>
          <t>ESM Stage 1; T2T (BE series)</t>
        </is>
      </c>
      <c r="I2292" s="91" t="inlineStr">
        <is>
          <t>Y</t>
        </is>
      </c>
      <c r="J2292" s="92">
        <f>IF(K2292="","N","Y")</f>
        <v/>
      </c>
      <c r="K2292" s="94">
        <f>_xlfn.TEXTJOIN("; ",TRUE,IF(P2292="52-wk low","52-wk low",""),IF(AND(AD2292&gt;=Settings!$B$12,M2292&lt;0),"Distribution",""),IF(AND(AJ2292="Y",M2292&lt;0,AK2292&lt;-Settings!$B$13),"Long unwinding",""),IF(AND(AJ2292="Y",M2292&lt;0,AK2292&gt;Settings!$B$13),"Short buildup",""))</f>
        <v/>
      </c>
      <c r="L2292" s="95" t="n"/>
      <c r="M2292" s="96" t="n"/>
      <c r="N2292" s="93" t="n"/>
      <c r="O2292" s="91" t="inlineStr">
        <is>
          <t>None</t>
        </is>
      </c>
      <c r="P2292" s="91" t="inlineStr">
        <is>
          <t>missing</t>
        </is>
      </c>
      <c r="Q2292" s="97" t="n"/>
      <c r="R2292" s="96" t="n">
        <v>0</v>
      </c>
      <c r="S2292" s="96" t="n"/>
      <c r="T2292" s="96" t="n"/>
      <c r="U2292" s="96" t="n"/>
      <c r="V2292" s="103" t="n"/>
      <c r="W2292" s="102" t="n"/>
      <c r="X2292" s="93" t="n"/>
      <c r="Y2292" s="91" t="inlineStr">
        <is>
          <t>None</t>
        </is>
      </c>
      <c r="Z2292" s="99" t="n"/>
      <c r="AA2292" s="96" t="n"/>
      <c r="AB2292" s="96" t="n"/>
      <c r="AC2292" s="96" t="n"/>
      <c r="AD2292" s="96" t="n"/>
      <c r="AE2292" s="96" t="n"/>
      <c r="AF2292" s="103" t="n"/>
      <c r="AG2292" s="91" t="n"/>
      <c r="AH2292" s="100" t="n">
        <v>0</v>
      </c>
      <c r="AI2292" s="101" t="n">
        <v>0</v>
      </c>
      <c r="AJ2292" s="92" t="inlineStr">
        <is>
          <t>N</t>
        </is>
      </c>
      <c r="AK2292" s="96" t="n"/>
      <c r="AL2292" s="91" t="inlineStr">
        <is>
          <t>n/a</t>
        </is>
      </c>
      <c r="AM2292" s="93" t="n"/>
      <c r="AN2292" s="92" t="inlineStr">
        <is>
          <t>None</t>
        </is>
      </c>
      <c r="AO2292" s="102" t="n">
        <v>0</v>
      </c>
      <c r="AP2292" s="103" t="n"/>
      <c r="AQ2292" s="102" t="n"/>
      <c r="AR2292" s="91" t="inlineStr">
        <is>
          <t>N</t>
        </is>
      </c>
      <c r="AS2292" s="104" t="n"/>
      <c r="AT2292" s="92">
        <f>IF(AND(P2292="52-wk high",T2292&gt;=Settings!$B$7),"Y","N")</f>
        <v/>
      </c>
      <c r="AU2292" s="91">
        <f>IF(AND(AD2292&gt;=Settings!$B$8,M2292&gt;0),"Y","N")</f>
        <v/>
      </c>
      <c r="AV2292" s="91">
        <f>IF(OR(AH2292&gt;Settings!$B$9,AI2292&gt;Settings!$B$9),"Y","N")</f>
        <v/>
      </c>
      <c r="AW2292" s="91">
        <f>IF(AJ2292&lt;&gt;"Y","n/a",IF(AND(M2292&gt;0,AK2292&gt;Settings!$B$10),"Y","N"))</f>
        <v/>
      </c>
      <c r="AX2292" s="91">
        <f>IF(AO2292&gt;=Settings!$B$11,"Y","N")</f>
        <v/>
      </c>
      <c r="AY2292" s="99">
        <f>(AT2292="Y")+(AU2292="Y")+(AV2292="Y")+(AW2292="Y")+(AX2292="Y")</f>
        <v/>
      </c>
      <c r="AZ2292" s="94">
        <f>IF(AY2292=0,"None",_xlfn.TEXTJOIN(", ",TRUE(),IF(AT2292="Y","Breakout",""),IF(AU2292="Y","Accumulation",""),IF(AV2292="Y","Institutional buying",""),IF(AW2292="Y","Long buildup",""),IF(AX2292="Y","Momentum leader","")))</f>
        <v/>
      </c>
      <c r="BA2292" s="94">
        <f>IF(BW2292="","","Passes "&amp;AY2292&amp;" of 5 buy-side scans"&amp;IF(G2292="Y","; RED FLAG: filter out using Red flag column",""))</f>
        <v/>
      </c>
      <c r="BB2292" s="91" t="inlineStr">
        <is>
          <t>None</t>
        </is>
      </c>
      <c r="BC2292" s="92" t="inlineStr">
        <is>
          <t>Y</t>
        </is>
      </c>
      <c r="BD2292" s="94" t="inlineStr">
        <is>
          <t>Few traders (&lt;100 unique PAN, 30 days)</t>
        </is>
      </c>
      <c r="BE2292" s="94" t="n"/>
      <c r="BF2292" s="92">
        <f>IF(R2292*100000&gt;=Settings!$B$5,"Y","N")</f>
        <v/>
      </c>
      <c r="BG2292" s="91">
        <f>IF(F2292&gt;Settings!$B$6,"Y","N")</f>
        <v/>
      </c>
      <c r="BH2292" s="97" t="n"/>
      <c r="BI2292" s="96" t="n"/>
      <c r="BJ2292" s="96" t="n"/>
      <c r="BK2292" s="96" t="n"/>
      <c r="BL2292" s="96" t="n"/>
      <c r="BM2292" s="96" t="n"/>
      <c r="BN2292" s="97" t="n"/>
      <c r="BO2292" s="96" t="n"/>
      <c r="BP2292" s="96" t="n"/>
      <c r="BQ2292" s="96" t="n"/>
      <c r="BR2292" s="91" t="n"/>
      <c r="BS2292" s="91" t="n"/>
      <c r="BT2292" s="96" t="n"/>
      <c r="BU2292" s="91" t="n"/>
      <c r="BV2292" s="99">
        <f>IF(OR(BF2292&lt;&gt;"Y",BG2292&lt;&gt;"Y"),"",(AND(ISNUMBER(BQ2292),BQ2292&gt;0))+(BR2292="Stacked up")+(AND(ISNUMBER(BH2292),BH2292&gt;=-Settings!$B$17))+(AND(ISNUMBER(BK2292),ISNUMBER(BM2292),BK2292&gt;0,BM2292&gt;0))+(AND(ISNUMBER(AQ2292),AQ2292&gt;=Settings!$B$18))+(AND(ISNUMBER(BT2292),BT2292&gt;=Settings!$B$19,BT2292&lt;=Settings!$B$20))+(AND(ISNUMBER(AS2292),AS2292&gt;0))+(AND(ISNUMBER(T2292),ISNUMBER(M2292),T2292&gt;=Settings!$B$21,M2292&gt;0))+(AND(ISNUMBER(AD2292),ISNUMBER(M2292),AD2292&gt;=Settings!$B$22,M2292&gt;0))+(AY2292&gt;=1))</f>
        <v/>
      </c>
      <c r="BW2292" s="91">
        <f>IF(OR(AY2292=0,BF2292&lt;&gt;"Y",BG2292&lt;&gt;"Y"),"",1+SUMPRODUCT(($A$6:$A$2604=A2292)*($AY$6:$AY$2604&gt;0)*($BF$6:$BF$2604="Y")*($BG$6:$BG$2604="Y")*(($AY$6:$AY$2604&gt;AY2292)+($AY$6:$AY$2604=AY2292)*($AD$6:$AD$2604&gt;AD2292))))</f>
        <v/>
      </c>
    </row>
    <row r="2293" ht="23.85" customHeight="1" s="55">
      <c r="A2293" s="90" t="n">
        <v>46296</v>
      </c>
      <c r="B2293" s="91" t="inlineStr">
        <is>
          <t>MAKERSL</t>
        </is>
      </c>
      <c r="C2293" s="91" t="inlineStr">
        <is>
          <t>INE987A01010</t>
        </is>
      </c>
      <c r="D2293" s="91" t="n"/>
      <c r="E2293" s="91" t="inlineStr">
        <is>
          <t>None</t>
        </is>
      </c>
      <c r="F2293" s="93" t="n">
        <v>108</v>
      </c>
      <c r="G2293" s="92" t="inlineStr">
        <is>
          <t>N</t>
        </is>
      </c>
      <c r="H2293" s="94" t="n"/>
      <c r="I2293" s="91" t="inlineStr">
        <is>
          <t>N</t>
        </is>
      </c>
      <c r="J2293" s="92">
        <f>IF(K2293="","N","Y")</f>
        <v/>
      </c>
      <c r="K2293" s="94">
        <f>_xlfn.TEXTJOIN("; ",TRUE,IF(P2293="52-wk low","52-wk low",""),IF(AND(AD2293&gt;=Settings!$B$12,M2293&lt;0),"Distribution",""),IF(AND(AJ2293="Y",M2293&lt;0,AK2293&lt;-Settings!$B$13),"Long unwinding",""),IF(AND(AJ2293="Y",M2293&lt;0,AK2293&gt;Settings!$B$13),"Short buildup",""))</f>
        <v/>
      </c>
      <c r="L2293" s="95" t="n">
        <v>183.5</v>
      </c>
      <c r="M2293" s="96" t="n">
        <v>0.96</v>
      </c>
      <c r="N2293" s="93" t="n">
        <v>348</v>
      </c>
      <c r="O2293" s="91" t="inlineStr">
        <is>
          <t>None</t>
        </is>
      </c>
      <c r="P2293" s="91" t="inlineStr">
        <is>
          <t>None</t>
        </is>
      </c>
      <c r="Q2293" s="97" t="n">
        <v>0.05</v>
      </c>
      <c r="R2293" s="96" t="n">
        <v>0.03</v>
      </c>
      <c r="S2293" s="96" t="n">
        <v>1.66</v>
      </c>
      <c r="T2293" s="96" t="n"/>
      <c r="U2293" s="96" t="n"/>
      <c r="V2293" s="103" t="n"/>
      <c r="W2293" s="102" t="n"/>
      <c r="X2293" s="93" t="n"/>
      <c r="Y2293" s="91" t="inlineStr">
        <is>
          <t>None</t>
        </is>
      </c>
      <c r="Z2293" s="99" t="n">
        <v>91.87</v>
      </c>
      <c r="AA2293" s="96" t="n">
        <v>1.2</v>
      </c>
      <c r="AB2293" s="96" t="n"/>
      <c r="AC2293" s="96" t="n">
        <v>2.15</v>
      </c>
      <c r="AD2293" s="96" t="n"/>
      <c r="AE2293" s="96" t="n"/>
      <c r="AF2293" s="103" t="n"/>
      <c r="AG2293" s="91" t="n"/>
      <c r="AH2293" s="100" t="n">
        <v>0</v>
      </c>
      <c r="AI2293" s="101" t="n">
        <v>0</v>
      </c>
      <c r="AJ2293" s="92" t="inlineStr">
        <is>
          <t>N</t>
        </is>
      </c>
      <c r="AK2293" s="96" t="n"/>
      <c r="AL2293" s="91" t="inlineStr">
        <is>
          <t>n/a</t>
        </is>
      </c>
      <c r="AM2293" s="93" t="n"/>
      <c r="AN2293" s="92" t="inlineStr">
        <is>
          <t>None</t>
        </is>
      </c>
      <c r="AO2293" s="102" t="n">
        <v>0</v>
      </c>
      <c r="AP2293" s="103" t="n"/>
      <c r="AQ2293" s="102" t="n"/>
      <c r="AR2293" s="91" t="inlineStr">
        <is>
          <t>N</t>
        </is>
      </c>
      <c r="AS2293" s="104" t="n"/>
      <c r="AT2293" s="92">
        <f>IF(AND(P2293="52-wk high",T2293&gt;=Settings!$B$7),"Y","N")</f>
        <v/>
      </c>
      <c r="AU2293" s="91">
        <f>IF(AND(AD2293&gt;=Settings!$B$8,M2293&gt;0),"Y","N")</f>
        <v/>
      </c>
      <c r="AV2293" s="91">
        <f>IF(OR(AH2293&gt;Settings!$B$9,AI2293&gt;Settings!$B$9),"Y","N")</f>
        <v/>
      </c>
      <c r="AW2293" s="91">
        <f>IF(AJ2293&lt;&gt;"Y","n/a",IF(AND(M2293&gt;0,AK2293&gt;Settings!$B$10),"Y","N"))</f>
        <v/>
      </c>
      <c r="AX2293" s="91">
        <f>IF(AO2293&gt;=Settings!$B$11,"Y","N")</f>
        <v/>
      </c>
      <c r="AY2293" s="99">
        <f>(AT2293="Y")+(AU2293="Y")+(AV2293="Y")+(AW2293="Y")+(AX2293="Y")</f>
        <v/>
      </c>
      <c r="AZ2293" s="94">
        <f>IF(AY2293=0,"None",_xlfn.TEXTJOIN(", ",TRUE(),IF(AT2293="Y","Breakout",""),IF(AU2293="Y","Accumulation",""),IF(AV2293="Y","Institutional buying",""),IF(AW2293="Y","Long buildup",""),IF(AX2293="Y","Momentum leader","")))</f>
        <v/>
      </c>
      <c r="BA2293" s="94">
        <f>IF(BW2293="","","Passes "&amp;AY2293&amp;" of 5 buy-side scans"&amp;IF(G2293="Y","; RED FLAG: filter out using Red flag column",""))</f>
        <v/>
      </c>
      <c r="BB2293" s="91" t="inlineStr">
        <is>
          <t>None</t>
        </is>
      </c>
      <c r="BC2293" s="92" t="inlineStr">
        <is>
          <t>Y</t>
        </is>
      </c>
      <c r="BD2293" s="94" t="inlineStr">
        <is>
          <t>Few traders (&lt;100 unique PAN, 30 days)</t>
        </is>
      </c>
      <c r="BE2293" s="94" t="n"/>
      <c r="BF2293" s="92">
        <f>IF(R2293*100000&gt;=Settings!$B$5,"Y","N")</f>
        <v/>
      </c>
      <c r="BG2293" s="91">
        <f>IF(F2293&gt;Settings!$B$6,"Y","N")</f>
        <v/>
      </c>
      <c r="BH2293" s="97" t="n">
        <v>-22.25</v>
      </c>
      <c r="BI2293" s="96" t="n">
        <v>-3.13</v>
      </c>
      <c r="BJ2293" s="96" t="n">
        <v>-2.19</v>
      </c>
      <c r="BK2293" s="96" t="n"/>
      <c r="BL2293" s="96" t="n"/>
      <c r="BM2293" s="96" t="n"/>
      <c r="BN2293" s="97" t="n">
        <v>-0.13</v>
      </c>
      <c r="BO2293" s="96" t="n"/>
      <c r="BP2293" s="96" t="n"/>
      <c r="BQ2293" s="96" t="n"/>
      <c r="BR2293" s="91" t="n"/>
      <c r="BS2293" s="91" t="n"/>
      <c r="BT2293" s="96" t="n">
        <v>51.2</v>
      </c>
      <c r="BU2293" s="91" t="n"/>
      <c r="BV2293" s="99">
        <f>IF(OR(BF2293&lt;&gt;"Y",BG2293&lt;&gt;"Y"),"",(AND(ISNUMBER(BQ2293),BQ2293&gt;0))+(BR2293="Stacked up")+(AND(ISNUMBER(BH2293),BH2293&gt;=-Settings!$B$17))+(AND(ISNUMBER(BK2293),ISNUMBER(BM2293),BK2293&gt;0,BM2293&gt;0))+(AND(ISNUMBER(AQ2293),AQ2293&gt;=Settings!$B$18))+(AND(ISNUMBER(BT2293),BT2293&gt;=Settings!$B$19,BT2293&lt;=Settings!$B$20))+(AND(ISNUMBER(AS2293),AS2293&gt;0))+(AND(ISNUMBER(T2293),ISNUMBER(M2293),T2293&gt;=Settings!$B$21,M2293&gt;0))+(AND(ISNUMBER(AD2293),ISNUMBER(M2293),AD2293&gt;=Settings!$B$22,M2293&gt;0))+(AY2293&gt;=1))</f>
        <v/>
      </c>
      <c r="BW2293" s="91">
        <f>IF(OR(AY2293=0,BF2293&lt;&gt;"Y",BG2293&lt;&gt;"Y"),"",1+SUMPRODUCT(($A$6:$A$2604=A2293)*($AY$6:$AY$2604&gt;0)*($BF$6:$BF$2604="Y")*($BG$6:$BG$2604="Y")*(($AY$6:$AY$2604&gt;AY2293)+($AY$6:$AY$2604=AY2293)*($AD$6:$AD$2604&gt;AD2293))))</f>
        <v/>
      </c>
    </row>
    <row r="2294" ht="23.85" customHeight="1" s="55">
      <c r="A2294" s="90" t="n">
        <v>46296</v>
      </c>
      <c r="B2294" s="91" t="inlineStr">
        <is>
          <t>OPTIFIN</t>
        </is>
      </c>
      <c r="C2294" s="91" t="inlineStr">
        <is>
          <t>INE031G01022</t>
        </is>
      </c>
      <c r="D2294" s="91" t="n"/>
      <c r="E2294" s="91" t="inlineStr">
        <is>
          <t>None</t>
        </is>
      </c>
      <c r="F2294" s="93" t="n">
        <v>108</v>
      </c>
      <c r="G2294" s="92" t="inlineStr">
        <is>
          <t>N</t>
        </is>
      </c>
      <c r="H2294" s="94" t="n"/>
      <c r="I2294" s="91" t="inlineStr">
        <is>
          <t>N</t>
        </is>
      </c>
      <c r="J2294" s="92">
        <f>IF(K2294="","N","Y")</f>
        <v/>
      </c>
      <c r="K2294" s="94">
        <f>_xlfn.TEXTJOIN("; ",TRUE,IF(P2294="52-wk low","52-wk low",""),IF(AND(AD2294&gt;=Settings!$B$12,M2294&lt;0),"Distribution",""),IF(AND(AJ2294="Y",M2294&lt;0,AK2294&lt;-Settings!$B$13),"Long unwinding",""),IF(AND(AJ2294="Y",M2294&lt;0,AK2294&gt;Settings!$B$13),"Short buildup",""))</f>
        <v/>
      </c>
      <c r="L2294" s="95" t="n">
        <v>14.47</v>
      </c>
      <c r="M2294" s="96" t="n">
        <v>-6.34</v>
      </c>
      <c r="N2294" s="93" t="n">
        <v>2560</v>
      </c>
      <c r="O2294" s="91" t="inlineStr">
        <is>
          <t>None</t>
        </is>
      </c>
      <c r="P2294" s="91" t="inlineStr">
        <is>
          <t>None</t>
        </is>
      </c>
      <c r="Q2294" s="97" t="n">
        <v>0.83</v>
      </c>
      <c r="R2294" s="96" t="n">
        <v>2.08</v>
      </c>
      <c r="S2294" s="96" t="n">
        <v>0.4</v>
      </c>
      <c r="T2294" s="96" t="n"/>
      <c r="U2294" s="96" t="n"/>
      <c r="V2294" s="103" t="n"/>
      <c r="W2294" s="102" t="n"/>
      <c r="X2294" s="93" t="n"/>
      <c r="Y2294" s="91" t="inlineStr">
        <is>
          <t>None</t>
        </is>
      </c>
      <c r="Z2294" s="99" t="n">
        <v>56.47</v>
      </c>
      <c r="AA2294" s="96" t="n">
        <v>0.77</v>
      </c>
      <c r="AB2294" s="96" t="n"/>
      <c r="AC2294" s="96" t="n">
        <v>0.45</v>
      </c>
      <c r="AD2294" s="96" t="n"/>
      <c r="AE2294" s="96" t="n"/>
      <c r="AF2294" s="103" t="n"/>
      <c r="AG2294" s="91" t="n"/>
      <c r="AH2294" s="100" t="n">
        <v>0</v>
      </c>
      <c r="AI2294" s="101" t="n">
        <v>0</v>
      </c>
      <c r="AJ2294" s="92" t="inlineStr">
        <is>
          <t>N</t>
        </is>
      </c>
      <c r="AK2294" s="96" t="n"/>
      <c r="AL2294" s="91" t="inlineStr">
        <is>
          <t>n/a</t>
        </is>
      </c>
      <c r="AM2294" s="93" t="n"/>
      <c r="AN2294" s="92" t="inlineStr">
        <is>
          <t>None</t>
        </is>
      </c>
      <c r="AO2294" s="102" t="n">
        <v>0</v>
      </c>
      <c r="AP2294" s="103" t="n"/>
      <c r="AQ2294" s="102" t="n"/>
      <c r="AR2294" s="91" t="inlineStr">
        <is>
          <t>N</t>
        </is>
      </c>
      <c r="AS2294" s="104" t="n"/>
      <c r="AT2294" s="92">
        <f>IF(AND(P2294="52-wk high",T2294&gt;=Settings!$B$7),"Y","N")</f>
        <v/>
      </c>
      <c r="AU2294" s="91">
        <f>IF(AND(AD2294&gt;=Settings!$B$8,M2294&gt;0),"Y","N")</f>
        <v/>
      </c>
      <c r="AV2294" s="91">
        <f>IF(OR(AH2294&gt;Settings!$B$9,AI2294&gt;Settings!$B$9),"Y","N")</f>
        <v/>
      </c>
      <c r="AW2294" s="91">
        <f>IF(AJ2294&lt;&gt;"Y","n/a",IF(AND(M2294&gt;0,AK2294&gt;Settings!$B$10),"Y","N"))</f>
        <v/>
      </c>
      <c r="AX2294" s="91">
        <f>IF(AO2294&gt;=Settings!$B$11,"Y","N")</f>
        <v/>
      </c>
      <c r="AY2294" s="99">
        <f>(AT2294="Y")+(AU2294="Y")+(AV2294="Y")+(AW2294="Y")+(AX2294="Y")</f>
        <v/>
      </c>
      <c r="AZ2294" s="94">
        <f>IF(AY2294=0,"None",_xlfn.TEXTJOIN(", ",TRUE(),IF(AT2294="Y","Breakout",""),IF(AU2294="Y","Accumulation",""),IF(AV2294="Y","Institutional buying",""),IF(AW2294="Y","Long buildup",""),IF(AX2294="Y","Momentum leader","")))</f>
        <v/>
      </c>
      <c r="BA2294" s="94">
        <f>IF(BW2294="","","Passes "&amp;AY2294&amp;" of 5 buy-side scans"&amp;IF(G2294="Y","; RED FLAG: filter out using Red flag column",""))</f>
        <v/>
      </c>
      <c r="BB2294" s="91" t="inlineStr">
        <is>
          <t>None</t>
        </is>
      </c>
      <c r="BC2294" s="92" t="inlineStr">
        <is>
          <t>N</t>
        </is>
      </c>
      <c r="BD2294" s="94" t="n"/>
      <c r="BE2294" s="94" t="n"/>
      <c r="BF2294" s="92">
        <f>IF(R2294*100000&gt;=Settings!$B$5,"Y","N")</f>
        <v/>
      </c>
      <c r="BG2294" s="91">
        <f>IF(F2294&gt;Settings!$B$6,"Y","N")</f>
        <v/>
      </c>
      <c r="BH2294" s="97" t="n">
        <v>-14.88</v>
      </c>
      <c r="BI2294" s="96" t="n">
        <v>-3.4</v>
      </c>
      <c r="BJ2294" s="96" t="n">
        <v>9.619999999999999</v>
      </c>
      <c r="BK2294" s="96" t="n"/>
      <c r="BL2294" s="96" t="n"/>
      <c r="BM2294" s="96" t="n"/>
      <c r="BN2294" s="97" t="n">
        <v>-0.05</v>
      </c>
      <c r="BO2294" s="96" t="n"/>
      <c r="BP2294" s="96" t="n"/>
      <c r="BQ2294" s="96" t="n"/>
      <c r="BR2294" s="91" t="n"/>
      <c r="BS2294" s="91" t="n"/>
      <c r="BT2294" s="96" t="n">
        <v>49.4</v>
      </c>
      <c r="BU2294" s="91" t="n"/>
      <c r="BV2294" s="99">
        <f>IF(OR(BF2294&lt;&gt;"Y",BG2294&lt;&gt;"Y"),"",(AND(ISNUMBER(BQ2294),BQ2294&gt;0))+(BR2294="Stacked up")+(AND(ISNUMBER(BH2294),BH2294&gt;=-Settings!$B$17))+(AND(ISNUMBER(BK2294),ISNUMBER(BM2294),BK2294&gt;0,BM2294&gt;0))+(AND(ISNUMBER(AQ2294),AQ2294&gt;=Settings!$B$18))+(AND(ISNUMBER(BT2294),BT2294&gt;=Settings!$B$19,BT2294&lt;=Settings!$B$20))+(AND(ISNUMBER(AS2294),AS2294&gt;0))+(AND(ISNUMBER(T2294),ISNUMBER(M2294),T2294&gt;=Settings!$B$21,M2294&gt;0))+(AND(ISNUMBER(AD2294),ISNUMBER(M2294),AD2294&gt;=Settings!$B$22,M2294&gt;0))+(AY2294&gt;=1))</f>
        <v/>
      </c>
      <c r="BW2294" s="91">
        <f>IF(OR(AY2294=0,BF2294&lt;&gt;"Y",BG2294&lt;&gt;"Y"),"",1+SUMPRODUCT(($A$6:$A$2604=A2294)*($AY$6:$AY$2604&gt;0)*($BF$6:$BF$2604="Y")*($BG$6:$BG$2604="Y")*(($AY$6:$AY$2604&gt;AY2294)+($AY$6:$AY$2604=AY2294)*($AD$6:$AD$2604&gt;AD2294))))</f>
        <v/>
      </c>
    </row>
    <row r="2295" ht="23.85" customHeight="1" s="55">
      <c r="A2295" s="90" t="n">
        <v>46296</v>
      </c>
      <c r="B2295" s="91" t="inlineStr">
        <is>
          <t>GTL</t>
        </is>
      </c>
      <c r="C2295" s="91" t="inlineStr">
        <is>
          <t>INE043A01012</t>
        </is>
      </c>
      <c r="D2295" s="91" t="n"/>
      <c r="E2295" s="91" t="inlineStr">
        <is>
          <t>None</t>
        </is>
      </c>
      <c r="F2295" s="93" t="n">
        <v>107</v>
      </c>
      <c r="G2295" s="92" t="inlineStr">
        <is>
          <t>N</t>
        </is>
      </c>
      <c r="H2295" s="94" t="n"/>
      <c r="I2295" s="91" t="inlineStr">
        <is>
          <t>N</t>
        </is>
      </c>
      <c r="J2295" s="92">
        <f>IF(K2295="","N","Y")</f>
        <v/>
      </c>
      <c r="K2295" s="94">
        <f>_xlfn.TEXTJOIN("; ",TRUE,IF(P2295="52-wk low","52-wk low",""),IF(AND(AD2295&gt;=Settings!$B$12,M2295&lt;0),"Distribution",""),IF(AND(AJ2295="Y",M2295&lt;0,AK2295&lt;-Settings!$B$13),"Long unwinding",""),IF(AND(AJ2295="Y",M2295&lt;0,AK2295&gt;Settings!$B$13),"Short buildup",""))</f>
        <v/>
      </c>
      <c r="L2295" s="95" t="n">
        <v>6.82</v>
      </c>
      <c r="M2295" s="96" t="n">
        <v>-0.87</v>
      </c>
      <c r="N2295" s="93" t="n">
        <v>972</v>
      </c>
      <c r="O2295" s="91" t="inlineStr">
        <is>
          <t>None</t>
        </is>
      </c>
      <c r="P2295" s="91" t="inlineStr">
        <is>
          <t>None</t>
        </is>
      </c>
      <c r="Q2295" s="97" t="n">
        <v>1.19</v>
      </c>
      <c r="R2295" s="96" t="n">
        <v>1.72</v>
      </c>
      <c r="S2295" s="96" t="n">
        <v>0.67</v>
      </c>
      <c r="T2295" s="96" t="n">
        <v>0.54</v>
      </c>
      <c r="U2295" s="96" t="n">
        <v>0.37</v>
      </c>
      <c r="V2295" s="103" t="n">
        <v>0.55</v>
      </c>
      <c r="W2295" s="102" t="n">
        <v>1</v>
      </c>
      <c r="X2295" s="93" t="n"/>
      <c r="Y2295" s="91" t="inlineStr">
        <is>
          <t>None</t>
        </is>
      </c>
      <c r="Z2295" s="99" t="n">
        <v>70.11</v>
      </c>
      <c r="AA2295" s="96" t="n">
        <v>0.97</v>
      </c>
      <c r="AB2295" s="96" t="n">
        <v>1.02</v>
      </c>
      <c r="AC2295" s="96" t="n">
        <v>0.67</v>
      </c>
      <c r="AD2295" s="96" t="n">
        <v>0.58</v>
      </c>
      <c r="AE2295" s="96" t="n"/>
      <c r="AF2295" s="103" t="n">
        <v>1.13</v>
      </c>
      <c r="AG2295" s="91" t="inlineStr">
        <is>
          <t>Normal</t>
        </is>
      </c>
      <c r="AH2295" s="100" t="n">
        <v>0</v>
      </c>
      <c r="AI2295" s="101" t="n">
        <v>0</v>
      </c>
      <c r="AJ2295" s="92" t="inlineStr">
        <is>
          <t>N</t>
        </is>
      </c>
      <c r="AK2295" s="96" t="n"/>
      <c r="AL2295" s="91" t="inlineStr">
        <is>
          <t>n/a</t>
        </is>
      </c>
      <c r="AM2295" s="93" t="n"/>
      <c r="AN2295" s="92" t="inlineStr">
        <is>
          <t>None</t>
        </is>
      </c>
      <c r="AO2295" s="102" t="n">
        <v>0</v>
      </c>
      <c r="AP2295" s="103" t="n">
        <v>0.73</v>
      </c>
      <c r="AQ2295" s="102" t="n">
        <v>42</v>
      </c>
      <c r="AR2295" s="91" t="inlineStr">
        <is>
          <t>N</t>
        </is>
      </c>
      <c r="AS2295" s="104" t="n"/>
      <c r="AT2295" s="92">
        <f>IF(AND(P2295="52-wk high",T2295&gt;=Settings!$B$7),"Y","N")</f>
        <v/>
      </c>
      <c r="AU2295" s="91">
        <f>IF(AND(AD2295&gt;=Settings!$B$8,M2295&gt;0),"Y","N")</f>
        <v/>
      </c>
      <c r="AV2295" s="91">
        <f>IF(OR(AH2295&gt;Settings!$B$9,AI2295&gt;Settings!$B$9),"Y","N")</f>
        <v/>
      </c>
      <c r="AW2295" s="91">
        <f>IF(AJ2295&lt;&gt;"Y","n/a",IF(AND(M2295&gt;0,AK2295&gt;Settings!$B$10),"Y","N"))</f>
        <v/>
      </c>
      <c r="AX2295" s="91">
        <f>IF(AO2295&gt;=Settings!$B$11,"Y","N")</f>
        <v/>
      </c>
      <c r="AY2295" s="99">
        <f>(AT2295="Y")+(AU2295="Y")+(AV2295="Y")+(AW2295="Y")+(AX2295="Y")</f>
        <v/>
      </c>
      <c r="AZ2295" s="94">
        <f>IF(AY2295=0,"None",_xlfn.TEXTJOIN(", ",TRUE(),IF(AT2295="Y","Breakout",""),IF(AU2295="Y","Accumulation",""),IF(AV2295="Y","Institutional buying",""),IF(AW2295="Y","Long buildup",""),IF(AX2295="Y","Momentum leader","")))</f>
        <v/>
      </c>
      <c r="BA2295" s="94">
        <f>IF(BW2295="","","Passes "&amp;AY2295&amp;" of 5 buy-side scans"&amp;IF(G2295="Y","; RED FLAG: filter out using Red flag column",""))</f>
        <v/>
      </c>
      <c r="BB2295" s="91" t="inlineStr">
        <is>
          <t>None</t>
        </is>
      </c>
      <c r="BC2295" s="92" t="inlineStr">
        <is>
          <t>N</t>
        </is>
      </c>
      <c r="BD2295" s="94" t="n"/>
      <c r="BE2295" s="94" t="n"/>
      <c r="BF2295" s="92">
        <f>IF(R2295*100000&gt;=Settings!$B$5,"Y","N")</f>
        <v/>
      </c>
      <c r="BG2295" s="91">
        <f>IF(F2295&gt;Settings!$B$6,"Y","N")</f>
        <v/>
      </c>
      <c r="BH2295" s="97" t="n">
        <v>-30.27</v>
      </c>
      <c r="BI2295" s="96" t="n">
        <v>-2.43</v>
      </c>
      <c r="BJ2295" s="96" t="n">
        <v>-3.54</v>
      </c>
      <c r="BK2295" s="96" t="n">
        <v>-12.11</v>
      </c>
      <c r="BL2295" s="96" t="n">
        <v>12.17</v>
      </c>
      <c r="BM2295" s="96" t="n">
        <v>-28.59</v>
      </c>
      <c r="BN2295" s="97" t="n">
        <v>-3.04</v>
      </c>
      <c r="BO2295" s="96" t="n">
        <v>-5.31</v>
      </c>
      <c r="BP2295" s="96" t="n">
        <v>-7.04</v>
      </c>
      <c r="BQ2295" s="96" t="n">
        <v>-10.25</v>
      </c>
      <c r="BR2295" s="91" t="inlineStr">
        <is>
          <t>Stacked down</t>
        </is>
      </c>
      <c r="BS2295" s="91" t="inlineStr">
        <is>
          <t>None</t>
        </is>
      </c>
      <c r="BT2295" s="96" t="n">
        <v>36</v>
      </c>
      <c r="BU2295" s="91" t="inlineStr">
        <is>
          <t>N</t>
        </is>
      </c>
      <c r="BV2295" s="99">
        <f>IF(OR(BF2295&lt;&gt;"Y",BG2295&lt;&gt;"Y"),"",(AND(ISNUMBER(BQ2295),BQ2295&gt;0))+(BR2295="Stacked up")+(AND(ISNUMBER(BH2295),BH2295&gt;=-Settings!$B$17))+(AND(ISNUMBER(BK2295),ISNUMBER(BM2295),BK2295&gt;0,BM2295&gt;0))+(AND(ISNUMBER(AQ2295),AQ2295&gt;=Settings!$B$18))+(AND(ISNUMBER(BT2295),BT2295&gt;=Settings!$B$19,BT2295&lt;=Settings!$B$20))+(AND(ISNUMBER(AS2295),AS2295&gt;0))+(AND(ISNUMBER(T2295),ISNUMBER(M2295),T2295&gt;=Settings!$B$21,M2295&gt;0))+(AND(ISNUMBER(AD2295),ISNUMBER(M2295),AD2295&gt;=Settings!$B$22,M2295&gt;0))+(AY2295&gt;=1))</f>
        <v/>
      </c>
      <c r="BW2295" s="91">
        <f>IF(OR(AY2295=0,BF2295&lt;&gt;"Y",BG2295&lt;&gt;"Y"),"",1+SUMPRODUCT(($A$6:$A$2604=A2295)*($AY$6:$AY$2604&gt;0)*($BF$6:$BF$2604="Y")*($BG$6:$BG$2604="Y")*(($AY$6:$AY$2604&gt;AY2295)+($AY$6:$AY$2604=AY2295)*($AD$6:$AD$2604&gt;AD2295))))</f>
        <v/>
      </c>
    </row>
    <row r="2296" ht="23.85" customHeight="1" s="55">
      <c r="A2296" s="90" t="n">
        <v>46296</v>
      </c>
      <c r="B2296" s="91" t="inlineStr">
        <is>
          <t>NORBTEAEXP</t>
        </is>
      </c>
      <c r="C2296" s="91" t="inlineStr">
        <is>
          <t>INE369C01017</t>
        </is>
      </c>
      <c r="D2296" s="91" t="n"/>
      <c r="E2296" s="91" t="inlineStr">
        <is>
          <t>None</t>
        </is>
      </c>
      <c r="F2296" s="93" t="n">
        <v>107</v>
      </c>
      <c r="G2296" s="92" t="inlineStr">
        <is>
          <t>N</t>
        </is>
      </c>
      <c r="H2296" s="94" t="n"/>
      <c r="I2296" s="91" t="inlineStr">
        <is>
          <t>N</t>
        </is>
      </c>
      <c r="J2296" s="92">
        <f>IF(K2296="","N","Y")</f>
        <v/>
      </c>
      <c r="K2296" s="94">
        <f>_xlfn.TEXTJOIN("; ",TRUE,IF(P2296="52-wk low","52-wk low",""),IF(AND(AD2296&gt;=Settings!$B$12,M2296&lt;0),"Distribution",""),IF(AND(AJ2296="Y",M2296&lt;0,AK2296&lt;-Settings!$B$13),"Long unwinding",""),IF(AND(AJ2296="Y",M2296&lt;0,AK2296&gt;Settings!$B$13),"Short buildup",""))</f>
        <v/>
      </c>
      <c r="L2296" s="95" t="n">
        <v>69.04000000000001</v>
      </c>
      <c r="M2296" s="96" t="n">
        <v>4.21</v>
      </c>
      <c r="N2296" s="93" t="n">
        <v>81</v>
      </c>
      <c r="O2296" s="91" t="inlineStr">
        <is>
          <t>None</t>
        </is>
      </c>
      <c r="P2296" s="91" t="inlineStr">
        <is>
          <t>None</t>
        </is>
      </c>
      <c r="Q2296" s="97" t="n">
        <v>0.09</v>
      </c>
      <c r="R2296" s="96" t="n">
        <v>0.02</v>
      </c>
      <c r="S2296" s="96" t="n">
        <v>4.7</v>
      </c>
      <c r="T2296" s="96" t="n">
        <v>5.21</v>
      </c>
      <c r="U2296" s="96" t="n">
        <v>2.95</v>
      </c>
      <c r="V2296" s="103" t="n">
        <v>0.79</v>
      </c>
      <c r="W2296" s="102" t="n">
        <v>5</v>
      </c>
      <c r="X2296" s="93" t="n"/>
      <c r="Y2296" s="91" t="inlineStr">
        <is>
          <t>None</t>
        </is>
      </c>
      <c r="Z2296" s="99" t="n">
        <v>81.01000000000001</v>
      </c>
      <c r="AA2296" s="96" t="n">
        <v>1.05</v>
      </c>
      <c r="AB2296" s="96" t="n">
        <v>1.06</v>
      </c>
      <c r="AC2296" s="96" t="n">
        <v>4.86</v>
      </c>
      <c r="AD2296" s="96" t="n">
        <v>5.48</v>
      </c>
      <c r="AE2296" s="96" t="n">
        <v>3.07</v>
      </c>
      <c r="AF2296" s="103" t="n">
        <v>1.01</v>
      </c>
      <c r="AG2296" s="91" t="inlineStr">
        <is>
          <t>Normal</t>
        </is>
      </c>
      <c r="AH2296" s="100" t="n">
        <v>0</v>
      </c>
      <c r="AI2296" s="101" t="n">
        <v>0</v>
      </c>
      <c r="AJ2296" s="92" t="inlineStr">
        <is>
          <t>N</t>
        </is>
      </c>
      <c r="AK2296" s="96" t="n"/>
      <c r="AL2296" s="91" t="inlineStr">
        <is>
          <t>n/a</t>
        </is>
      </c>
      <c r="AM2296" s="93" t="n"/>
      <c r="AN2296" s="92" t="inlineStr">
        <is>
          <t>None</t>
        </is>
      </c>
      <c r="AO2296" s="102" t="n">
        <v>0</v>
      </c>
      <c r="AP2296" s="103" t="n">
        <v>0.86</v>
      </c>
      <c r="AQ2296" s="102" t="n">
        <v>54</v>
      </c>
      <c r="AR2296" s="91" t="inlineStr">
        <is>
          <t>N</t>
        </is>
      </c>
      <c r="AS2296" s="104" t="n"/>
      <c r="AT2296" s="92">
        <f>IF(AND(P2296="52-wk high",T2296&gt;=Settings!$B$7),"Y","N")</f>
        <v/>
      </c>
      <c r="AU2296" s="91">
        <f>IF(AND(AD2296&gt;=Settings!$B$8,M2296&gt;0),"Y","N")</f>
        <v/>
      </c>
      <c r="AV2296" s="91">
        <f>IF(OR(AH2296&gt;Settings!$B$9,AI2296&gt;Settings!$B$9),"Y","N")</f>
        <v/>
      </c>
      <c r="AW2296" s="91">
        <f>IF(AJ2296&lt;&gt;"Y","n/a",IF(AND(M2296&gt;0,AK2296&gt;Settings!$B$10),"Y","N"))</f>
        <v/>
      </c>
      <c r="AX2296" s="91">
        <f>IF(AO2296&gt;=Settings!$B$11,"Y","N")</f>
        <v/>
      </c>
      <c r="AY2296" s="99">
        <f>(AT2296="Y")+(AU2296="Y")+(AV2296="Y")+(AW2296="Y")+(AX2296="Y")</f>
        <v/>
      </c>
      <c r="AZ2296" s="94">
        <f>IF(AY2296=0,"None",_xlfn.TEXTJOIN(", ",TRUE(),IF(AT2296="Y","Breakout",""),IF(AU2296="Y","Accumulation",""),IF(AV2296="Y","Institutional buying",""),IF(AW2296="Y","Long buildup",""),IF(AX2296="Y","Momentum leader","")))</f>
        <v/>
      </c>
      <c r="BA2296" s="94">
        <f>IF(BW2296="","","Passes "&amp;AY2296&amp;" of 5 buy-side scans"&amp;IF(G2296="Y","; RED FLAG: filter out using Red flag column",""))</f>
        <v/>
      </c>
      <c r="BB2296" s="91" t="inlineStr">
        <is>
          <t>None</t>
        </is>
      </c>
      <c r="BC2296" s="92" t="inlineStr">
        <is>
          <t>Y</t>
        </is>
      </c>
      <c r="BD2296" s="94" t="inlineStr">
        <is>
          <t>EPS zero; Few traders (&lt;100 unique PAN, 30 days)</t>
        </is>
      </c>
      <c r="BE2296" s="94" t="n"/>
      <c r="BF2296" s="92">
        <f>IF(R2296*100000&gt;=Settings!$B$5,"Y","N")</f>
        <v/>
      </c>
      <c r="BG2296" s="91">
        <f>IF(F2296&gt;Settings!$B$6,"Y","N")</f>
        <v/>
      </c>
      <c r="BH2296" s="97" t="n">
        <v>-30.51</v>
      </c>
      <c r="BI2296" s="96" t="n">
        <v>1.71</v>
      </c>
      <c r="BJ2296" s="96" t="n">
        <v>5.47</v>
      </c>
      <c r="BK2296" s="96" t="n">
        <v>0.19</v>
      </c>
      <c r="BL2296" s="96" t="n">
        <v>-23.2</v>
      </c>
      <c r="BM2296" s="96" t="n">
        <v>32.77</v>
      </c>
      <c r="BN2296" s="97" t="n">
        <v>3.31</v>
      </c>
      <c r="BO2296" s="96" t="n">
        <v>1.93</v>
      </c>
      <c r="BP2296" s="96" t="n">
        <v>-1.48</v>
      </c>
      <c r="BQ2296" s="96" t="n">
        <v>-2.58</v>
      </c>
      <c r="BR2296" s="91" t="inlineStr">
        <is>
          <t>Mixed</t>
        </is>
      </c>
      <c r="BS2296" s="91" t="inlineStr">
        <is>
          <t>None</t>
        </is>
      </c>
      <c r="BT2296" s="96" t="n">
        <v>58.2</v>
      </c>
      <c r="BU2296" s="91" t="inlineStr">
        <is>
          <t>N</t>
        </is>
      </c>
      <c r="BV2296" s="99">
        <f>IF(OR(BF2296&lt;&gt;"Y",BG2296&lt;&gt;"Y"),"",(AND(ISNUMBER(BQ2296),BQ2296&gt;0))+(BR2296="Stacked up")+(AND(ISNUMBER(BH2296),BH2296&gt;=-Settings!$B$17))+(AND(ISNUMBER(BK2296),ISNUMBER(BM2296),BK2296&gt;0,BM2296&gt;0))+(AND(ISNUMBER(AQ2296),AQ2296&gt;=Settings!$B$18))+(AND(ISNUMBER(BT2296),BT2296&gt;=Settings!$B$19,BT2296&lt;=Settings!$B$20))+(AND(ISNUMBER(AS2296),AS2296&gt;0))+(AND(ISNUMBER(T2296),ISNUMBER(M2296),T2296&gt;=Settings!$B$21,M2296&gt;0))+(AND(ISNUMBER(AD2296),ISNUMBER(M2296),AD2296&gt;=Settings!$B$22,M2296&gt;0))+(AY2296&gt;=1))</f>
        <v/>
      </c>
      <c r="BW2296" s="91">
        <f>IF(OR(AY2296=0,BF2296&lt;&gt;"Y",BG2296&lt;&gt;"Y"),"",1+SUMPRODUCT(($A$6:$A$2604=A2296)*($AY$6:$AY$2604&gt;0)*($BF$6:$BF$2604="Y")*($BG$6:$BG$2604="Y")*(($AY$6:$AY$2604&gt;AY2296)+($AY$6:$AY$2604=AY2296)*($AD$6:$AD$2604&gt;AD2296))))</f>
        <v/>
      </c>
    </row>
    <row r="2297" ht="23.85" customHeight="1" s="55">
      <c r="A2297" s="90" t="n">
        <v>46296</v>
      </c>
      <c r="B2297" s="91" t="inlineStr">
        <is>
          <t>SHYAMCENT</t>
        </is>
      </c>
      <c r="C2297" s="91" t="inlineStr">
        <is>
          <t>INE979R01011</t>
        </is>
      </c>
      <c r="D2297" s="91" t="n"/>
      <c r="E2297" s="91" t="inlineStr">
        <is>
          <t>None</t>
        </is>
      </c>
      <c r="F2297" s="93" t="n">
        <v>106</v>
      </c>
      <c r="G2297" s="92" t="inlineStr">
        <is>
          <t>Y</t>
        </is>
      </c>
      <c r="H2297" s="94" t="inlineStr">
        <is>
          <t>T2T (BE series)</t>
        </is>
      </c>
      <c r="I2297" s="91" t="inlineStr">
        <is>
          <t>Y</t>
        </is>
      </c>
      <c r="J2297" s="92">
        <f>IF(K2297="","N","Y")</f>
        <v/>
      </c>
      <c r="K2297" s="94">
        <f>_xlfn.TEXTJOIN("; ",TRUE,IF(P2297="52-wk low","52-wk low",""),IF(AND(AD2297&gt;=Settings!$B$12,M2297&lt;0),"Distribution",""),IF(AND(AJ2297="Y",M2297&lt;0,AK2297&lt;-Settings!$B$13),"Long unwinding",""),IF(AND(AJ2297="Y",M2297&lt;0,AK2297&gt;Settings!$B$13),"Short buildup",""))</f>
        <v/>
      </c>
      <c r="L2297" s="95" t="n">
        <v>5</v>
      </c>
      <c r="M2297" s="96" t="n">
        <v>0.6</v>
      </c>
      <c r="N2297" s="93" t="n">
        <v>420</v>
      </c>
      <c r="O2297" s="91" t="inlineStr">
        <is>
          <t>None</t>
        </is>
      </c>
      <c r="P2297" s="91" t="inlineStr">
        <is>
          <t>None</t>
        </is>
      </c>
      <c r="Q2297" s="97" t="n">
        <v>2.23</v>
      </c>
      <c r="R2297" s="96" t="n">
        <v>1.05</v>
      </c>
      <c r="S2297" s="96" t="n">
        <v>2.32</v>
      </c>
      <c r="T2297" s="96" t="n">
        <v>3.2</v>
      </c>
      <c r="U2297" s="96" t="n">
        <v>2.55</v>
      </c>
      <c r="V2297" s="103" t="n">
        <v>1.18</v>
      </c>
      <c r="W2297" s="102" t="n">
        <v>6</v>
      </c>
      <c r="X2297" s="93" t="n">
        <v>50</v>
      </c>
      <c r="Y2297" s="91" t="inlineStr">
        <is>
          <t>None</t>
        </is>
      </c>
      <c r="Z2297" s="99" t="n"/>
      <c r="AA2297" s="96" t="n"/>
      <c r="AB2297" s="96" t="n"/>
      <c r="AC2297" s="96" t="n"/>
      <c r="AD2297" s="96" t="n"/>
      <c r="AE2297" s="96" t="n"/>
      <c r="AF2297" s="103" t="n"/>
      <c r="AG2297" s="91" t="inlineStr">
        <is>
          <t>No delivery data</t>
        </is>
      </c>
      <c r="AH2297" s="100" t="n">
        <v>0</v>
      </c>
      <c r="AI2297" s="101" t="n">
        <v>0</v>
      </c>
      <c r="AJ2297" s="92" t="inlineStr">
        <is>
          <t>N</t>
        </is>
      </c>
      <c r="AK2297" s="96" t="n"/>
      <c r="AL2297" s="91" t="inlineStr">
        <is>
          <t>n/a</t>
        </is>
      </c>
      <c r="AM2297" s="93" t="n"/>
      <c r="AN2297" s="92" t="inlineStr">
        <is>
          <t>None</t>
        </is>
      </c>
      <c r="AO2297" s="102" t="n">
        <v>0</v>
      </c>
      <c r="AP2297" s="103" t="n">
        <v>0.86</v>
      </c>
      <c r="AQ2297" s="102" t="n">
        <v>54</v>
      </c>
      <c r="AR2297" s="91" t="inlineStr">
        <is>
          <t>N</t>
        </is>
      </c>
      <c r="AS2297" s="104" t="n"/>
      <c r="AT2297" s="92">
        <f>IF(AND(P2297="52-wk high",T2297&gt;=Settings!$B$7),"Y","N")</f>
        <v/>
      </c>
      <c r="AU2297" s="91">
        <f>IF(AND(AD2297&gt;=Settings!$B$8,M2297&gt;0),"Y","N")</f>
        <v/>
      </c>
      <c r="AV2297" s="91">
        <f>IF(OR(AH2297&gt;Settings!$B$9,AI2297&gt;Settings!$B$9),"Y","N")</f>
        <v/>
      </c>
      <c r="AW2297" s="91">
        <f>IF(AJ2297&lt;&gt;"Y","n/a",IF(AND(M2297&gt;0,AK2297&gt;Settings!$B$10),"Y","N"))</f>
        <v/>
      </c>
      <c r="AX2297" s="91">
        <f>IF(AO2297&gt;=Settings!$B$11,"Y","N")</f>
        <v/>
      </c>
      <c r="AY2297" s="99">
        <f>(AT2297="Y")+(AU2297="Y")+(AV2297="Y")+(AW2297="Y")+(AX2297="Y")</f>
        <v/>
      </c>
      <c r="AZ2297" s="94">
        <f>IF(AY2297=0,"None",_xlfn.TEXTJOIN(", ",TRUE(),IF(AT2297="Y","Breakout",""),IF(AU2297="Y","Accumulation",""),IF(AV2297="Y","Institutional buying",""),IF(AW2297="Y","Long buildup",""),IF(AX2297="Y","Momentum leader","")))</f>
        <v/>
      </c>
      <c r="BA2297" s="94">
        <f>IF(BW2297="","","Passes "&amp;AY2297&amp;" of 5 buy-side scans"&amp;IF(G2297="Y","; RED FLAG: filter out using Red flag column",""))</f>
        <v/>
      </c>
      <c r="BB2297" s="91" t="inlineStr">
        <is>
          <t>Upper</t>
        </is>
      </c>
      <c r="BC2297" s="92" t="inlineStr">
        <is>
          <t>Y</t>
        </is>
      </c>
      <c r="BD2297" s="94" t="inlineStr">
        <is>
          <t>EPS zero; Few traders (&lt;100 unique PAN, 30 days)</t>
        </is>
      </c>
      <c r="BE2297" s="94" t="n"/>
      <c r="BF2297" s="92">
        <f>IF(R2297*100000&gt;=Settings!$B$5,"Y","N")</f>
        <v/>
      </c>
      <c r="BG2297" s="91">
        <f>IF(F2297&gt;Settings!$B$6,"Y","N")</f>
        <v/>
      </c>
      <c r="BH2297" s="97" t="n">
        <v>-31.79</v>
      </c>
      <c r="BI2297" s="96" t="n">
        <v>0</v>
      </c>
      <c r="BJ2297" s="96" t="n">
        <v>1.01</v>
      </c>
      <c r="BK2297" s="96" t="n">
        <v>-13.04</v>
      </c>
      <c r="BL2297" s="96" t="n">
        <v>29.53</v>
      </c>
      <c r="BM2297" s="96" t="n">
        <v>-28.57</v>
      </c>
      <c r="BN2297" s="97" t="n">
        <v>0.11</v>
      </c>
      <c r="BO2297" s="96" t="n">
        <v>-1.04</v>
      </c>
      <c r="BP2297" s="96" t="n">
        <v>-2.94</v>
      </c>
      <c r="BQ2297" s="96" t="n">
        <v>-7.8</v>
      </c>
      <c r="BR2297" s="91" t="inlineStr">
        <is>
          <t>Mixed</t>
        </is>
      </c>
      <c r="BS2297" s="91" t="inlineStr">
        <is>
          <t>None</t>
        </is>
      </c>
      <c r="BT2297" s="96" t="n">
        <v>51.4</v>
      </c>
      <c r="BU2297" s="91" t="inlineStr">
        <is>
          <t>N</t>
        </is>
      </c>
      <c r="BV2297" s="99">
        <f>IF(OR(BF2297&lt;&gt;"Y",BG2297&lt;&gt;"Y"),"",(AND(ISNUMBER(BQ2297),BQ2297&gt;0))+(BR2297="Stacked up")+(AND(ISNUMBER(BH2297),BH2297&gt;=-Settings!$B$17))+(AND(ISNUMBER(BK2297),ISNUMBER(BM2297),BK2297&gt;0,BM2297&gt;0))+(AND(ISNUMBER(AQ2297),AQ2297&gt;=Settings!$B$18))+(AND(ISNUMBER(BT2297),BT2297&gt;=Settings!$B$19,BT2297&lt;=Settings!$B$20))+(AND(ISNUMBER(AS2297),AS2297&gt;0))+(AND(ISNUMBER(T2297),ISNUMBER(M2297),T2297&gt;=Settings!$B$21,M2297&gt;0))+(AND(ISNUMBER(AD2297),ISNUMBER(M2297),AD2297&gt;=Settings!$B$22,M2297&gt;0))+(AY2297&gt;=1))</f>
        <v/>
      </c>
      <c r="BW2297" s="91">
        <f>IF(OR(AY2297=0,BF2297&lt;&gt;"Y",BG2297&lt;&gt;"Y"),"",1+SUMPRODUCT(($A$6:$A$2604=A2297)*($AY$6:$AY$2604&gt;0)*($BF$6:$BF$2604="Y")*($BG$6:$BG$2604="Y")*(($AY$6:$AY$2604&gt;AY2297)+($AY$6:$AY$2604=AY2297)*($AD$6:$AD$2604&gt;AD2297))))</f>
        <v/>
      </c>
    </row>
    <row r="2298" ht="23.85" customHeight="1" s="55">
      <c r="A2298" s="90" t="n">
        <v>46296</v>
      </c>
      <c r="B2298" s="91" t="inlineStr">
        <is>
          <t>SUPREMEENG</t>
        </is>
      </c>
      <c r="C2298" s="91" t="inlineStr">
        <is>
          <t>INE319Z01021</t>
        </is>
      </c>
      <c r="D2298" s="91" t="n"/>
      <c r="E2298" s="91" t="inlineStr">
        <is>
          <t>None</t>
        </is>
      </c>
      <c r="F2298" s="93" t="n">
        <v>106</v>
      </c>
      <c r="G2298" s="92" t="inlineStr">
        <is>
          <t>Y</t>
        </is>
      </c>
      <c r="H2298" s="94" t="inlineStr">
        <is>
          <t>GSM Stage 0; ESM Stage 2; BZ/SZ series</t>
        </is>
      </c>
      <c r="I2298" s="91" t="inlineStr">
        <is>
          <t>Y</t>
        </is>
      </c>
      <c r="J2298" s="92">
        <f>IF(K2298="","N","Y")</f>
        <v/>
      </c>
      <c r="K2298" s="94">
        <f>_xlfn.TEXTJOIN("; ",TRUE,IF(P2298="52-wk low","52-wk low",""),IF(AND(AD2298&gt;=Settings!$B$12,M2298&lt;0),"Distribution",""),IF(AND(AJ2298="Y",M2298&lt;0,AK2298&lt;-Settings!$B$13),"Long unwinding",""),IF(AND(AJ2298="Y",M2298&lt;0,AK2298&gt;Settings!$B$13),"Short buildup",""))</f>
        <v/>
      </c>
      <c r="L2298" s="95" t="n">
        <v>4.24</v>
      </c>
      <c r="M2298" s="96" t="n">
        <v>1.92</v>
      </c>
      <c r="N2298" s="93" t="n">
        <v>196</v>
      </c>
      <c r="O2298" s="91" t="inlineStr">
        <is>
          <t>None</t>
        </is>
      </c>
      <c r="P2298" s="91" t="inlineStr">
        <is>
          <t>52-wk high</t>
        </is>
      </c>
      <c r="Q2298" s="97" t="n">
        <v>2.45</v>
      </c>
      <c r="R2298" s="96" t="n">
        <v>4.94</v>
      </c>
      <c r="S2298" s="96" t="n">
        <v>0.5</v>
      </c>
      <c r="T2298" s="96" t="n">
        <v>0.6</v>
      </c>
      <c r="U2298" s="96" t="n">
        <v>0.87</v>
      </c>
      <c r="V2298" s="103" t="n">
        <v>1.74</v>
      </c>
      <c r="W2298" s="102" t="n">
        <v>6</v>
      </c>
      <c r="X2298" s="93" t="n"/>
      <c r="Y2298" s="91" t="inlineStr">
        <is>
          <t>None</t>
        </is>
      </c>
      <c r="Z2298" s="99" t="n"/>
      <c r="AA2298" s="96" t="n"/>
      <c r="AB2298" s="96" t="n"/>
      <c r="AC2298" s="96" t="n"/>
      <c r="AD2298" s="96" t="n"/>
      <c r="AE2298" s="96" t="n"/>
      <c r="AF2298" s="103" t="n"/>
      <c r="AG2298" s="91" t="inlineStr">
        <is>
          <t>Run-up, risky</t>
        </is>
      </c>
      <c r="AH2298" s="100" t="n">
        <v>0</v>
      </c>
      <c r="AI2298" s="101" t="n">
        <v>0</v>
      </c>
      <c r="AJ2298" s="92" t="inlineStr">
        <is>
          <t>N</t>
        </is>
      </c>
      <c r="AK2298" s="96" t="n"/>
      <c r="AL2298" s="91" t="inlineStr">
        <is>
          <t>n/a</t>
        </is>
      </c>
      <c r="AM2298" s="93" t="n"/>
      <c r="AN2298" s="92" t="inlineStr">
        <is>
          <t>None</t>
        </is>
      </c>
      <c r="AO2298" s="102" t="n">
        <v>0</v>
      </c>
      <c r="AP2298" s="103" t="n"/>
      <c r="AQ2298" s="102" t="n"/>
      <c r="AR2298" s="91" t="inlineStr">
        <is>
          <t>N</t>
        </is>
      </c>
      <c r="AS2298" s="104" t="n"/>
      <c r="AT2298" s="92">
        <f>IF(AND(P2298="52-wk high",T2298&gt;=Settings!$B$7),"Y","N")</f>
        <v/>
      </c>
      <c r="AU2298" s="91">
        <f>IF(AND(AD2298&gt;=Settings!$B$8,M2298&gt;0),"Y","N")</f>
        <v/>
      </c>
      <c r="AV2298" s="91">
        <f>IF(OR(AH2298&gt;Settings!$B$9,AI2298&gt;Settings!$B$9),"Y","N")</f>
        <v/>
      </c>
      <c r="AW2298" s="91">
        <f>IF(AJ2298&lt;&gt;"Y","n/a",IF(AND(M2298&gt;0,AK2298&gt;Settings!$B$10),"Y","N"))</f>
        <v/>
      </c>
      <c r="AX2298" s="91">
        <f>IF(AO2298&gt;=Settings!$B$11,"Y","N")</f>
        <v/>
      </c>
      <c r="AY2298" s="99">
        <f>(AT2298="Y")+(AU2298="Y")+(AV2298="Y")+(AW2298="Y")+(AX2298="Y")</f>
        <v/>
      </c>
      <c r="AZ2298" s="94">
        <f>IF(AY2298=0,"None",_xlfn.TEXTJOIN(", ",TRUE(),IF(AT2298="Y","Breakout",""),IF(AU2298="Y","Accumulation",""),IF(AV2298="Y","Institutional buying",""),IF(AW2298="Y","Long buildup",""),IF(AX2298="Y","Momentum leader","")))</f>
        <v/>
      </c>
      <c r="BA2298" s="94">
        <f>IF(BW2298="","","Passes "&amp;AY2298&amp;" of 5 buy-side scans"&amp;IF(G2298="Y","; RED FLAG: filter out using Red flag column",""))</f>
        <v/>
      </c>
      <c r="BB2298" s="91" t="inlineStr">
        <is>
          <t>None</t>
        </is>
      </c>
      <c r="BC2298" s="92" t="inlineStr">
        <is>
          <t>Y</t>
        </is>
      </c>
      <c r="BD2298" s="94" t="inlineStr">
        <is>
          <t>EPS zero</t>
        </is>
      </c>
      <c r="BE2298" s="94" t="n"/>
      <c r="BF2298" s="92">
        <f>IF(R2298*100000&gt;=Settings!$B$5,"Y","N")</f>
        <v/>
      </c>
      <c r="BG2298" s="91">
        <f>IF(F2298&gt;Settings!$B$6,"Y","N")</f>
        <v/>
      </c>
      <c r="BH2298" s="97" t="n">
        <v>1.92</v>
      </c>
      <c r="BI2298" s="96" t="n">
        <v>9.84</v>
      </c>
      <c r="BJ2298" s="96" t="n">
        <v>47.22</v>
      </c>
      <c r="BK2298" s="96" t="n">
        <v>194.44</v>
      </c>
      <c r="BL2298" s="96" t="n">
        <v>337.11</v>
      </c>
      <c r="BM2298" s="96" t="n">
        <v>393.02</v>
      </c>
      <c r="BN2298" s="97" t="n">
        <v>17.35</v>
      </c>
      <c r="BO2298" s="96" t="n">
        <v>42.43</v>
      </c>
      <c r="BP2298" s="96" t="n">
        <v>78.09</v>
      </c>
      <c r="BQ2298" s="96" t="n">
        <v>130.21</v>
      </c>
      <c r="BR2298" s="91" t="inlineStr">
        <is>
          <t>Stacked up</t>
        </is>
      </c>
      <c r="BS2298" s="91" t="inlineStr">
        <is>
          <t>None</t>
        </is>
      </c>
      <c r="BT2298" s="96" t="n">
        <v>99.7</v>
      </c>
      <c r="BU2298" s="91" t="inlineStr">
        <is>
          <t>N</t>
        </is>
      </c>
      <c r="BV2298" s="99">
        <f>IF(OR(BF2298&lt;&gt;"Y",BG2298&lt;&gt;"Y"),"",(AND(ISNUMBER(BQ2298),BQ2298&gt;0))+(BR2298="Stacked up")+(AND(ISNUMBER(BH2298),BH2298&gt;=-Settings!$B$17))+(AND(ISNUMBER(BK2298),ISNUMBER(BM2298),BK2298&gt;0,BM2298&gt;0))+(AND(ISNUMBER(AQ2298),AQ2298&gt;=Settings!$B$18))+(AND(ISNUMBER(BT2298),BT2298&gt;=Settings!$B$19,BT2298&lt;=Settings!$B$20))+(AND(ISNUMBER(AS2298),AS2298&gt;0))+(AND(ISNUMBER(T2298),ISNUMBER(M2298),T2298&gt;=Settings!$B$21,M2298&gt;0))+(AND(ISNUMBER(AD2298),ISNUMBER(M2298),AD2298&gt;=Settings!$B$22,M2298&gt;0))+(AY2298&gt;=1))</f>
        <v/>
      </c>
      <c r="BW2298" s="91">
        <f>IF(OR(AY2298=0,BF2298&lt;&gt;"Y",BG2298&lt;&gt;"Y"),"",1+SUMPRODUCT(($A$6:$A$2604=A2298)*($AY$6:$AY$2604&gt;0)*($BF$6:$BF$2604="Y")*($BG$6:$BG$2604="Y")*(($AY$6:$AY$2604&gt;AY2298)+($AY$6:$AY$2604=AY2298)*($AD$6:$AD$2604&gt;AD2298))))</f>
        <v/>
      </c>
    </row>
    <row r="2299" ht="23.85" customHeight="1" s="55">
      <c r="A2299" s="90" t="n">
        <v>46296</v>
      </c>
      <c r="B2299" s="91" t="inlineStr">
        <is>
          <t>REPL</t>
        </is>
      </c>
      <c r="C2299" s="91" t="inlineStr">
        <is>
          <t>INE364Z01019</t>
        </is>
      </c>
      <c r="D2299" s="91" t="n"/>
      <c r="E2299" s="91" t="inlineStr">
        <is>
          <t>None</t>
        </is>
      </c>
      <c r="F2299" s="93" t="n">
        <v>105</v>
      </c>
      <c r="G2299" s="92" t="inlineStr">
        <is>
          <t>N</t>
        </is>
      </c>
      <c r="H2299" s="94" t="n"/>
      <c r="I2299" s="91" t="inlineStr">
        <is>
          <t>N</t>
        </is>
      </c>
      <c r="J2299" s="92">
        <f>IF(K2299="","N","Y")</f>
        <v/>
      </c>
      <c r="K2299" s="94">
        <f>_xlfn.TEXTJOIN("; ",TRUE,IF(P2299="52-wk low","52-wk low",""),IF(AND(AD2299&gt;=Settings!$B$12,M2299&lt;0),"Distribution",""),IF(AND(AJ2299="Y",M2299&lt;0,AK2299&lt;-Settings!$B$13),"Long unwinding",""),IF(AND(AJ2299="Y",M2299&lt;0,AK2299&gt;Settings!$B$13),"Short buildup",""))</f>
        <v/>
      </c>
      <c r="L2299" s="95" t="n">
        <v>57.99</v>
      </c>
      <c r="M2299" s="96" t="n">
        <v>-2.29</v>
      </c>
      <c r="N2299" s="93" t="n">
        <v>1783</v>
      </c>
      <c r="O2299" s="91" t="inlineStr">
        <is>
          <t>None</t>
        </is>
      </c>
      <c r="P2299" s="91" t="inlineStr">
        <is>
          <t>None</t>
        </is>
      </c>
      <c r="Q2299" s="97" t="n">
        <v>0.02</v>
      </c>
      <c r="R2299" s="96" t="n">
        <v>0.05</v>
      </c>
      <c r="S2299" s="96" t="n">
        <v>0.31</v>
      </c>
      <c r="T2299" s="96" t="n">
        <v>0.38</v>
      </c>
      <c r="U2299" s="96" t="n">
        <v>0.32</v>
      </c>
      <c r="V2299" s="103" t="n">
        <v>1.02</v>
      </c>
      <c r="W2299" s="102" t="n">
        <v>6</v>
      </c>
      <c r="X2299" s="93" t="n"/>
      <c r="Y2299" s="91" t="inlineStr">
        <is>
          <t>None</t>
        </is>
      </c>
      <c r="Z2299" s="99" t="n">
        <v>77.81999999999999</v>
      </c>
      <c r="AA2299" s="96" t="n">
        <v>1.18</v>
      </c>
      <c r="AB2299" s="96" t="n">
        <v>1.18</v>
      </c>
      <c r="AC2299" s="96" t="n"/>
      <c r="AD2299" s="96" t="n"/>
      <c r="AE2299" s="96" t="n"/>
      <c r="AF2299" s="103" t="n"/>
      <c r="AG2299" s="91" t="inlineStr">
        <is>
          <t>No delivery data</t>
        </is>
      </c>
      <c r="AH2299" s="100" t="n">
        <v>0</v>
      </c>
      <c r="AI2299" s="101" t="n">
        <v>0</v>
      </c>
      <c r="AJ2299" s="92" t="inlineStr">
        <is>
          <t>N</t>
        </is>
      </c>
      <c r="AK2299" s="96" t="n"/>
      <c r="AL2299" s="91" t="inlineStr">
        <is>
          <t>n/a</t>
        </is>
      </c>
      <c r="AM2299" s="93" t="n"/>
      <c r="AN2299" s="92" t="inlineStr">
        <is>
          <t>None</t>
        </is>
      </c>
      <c r="AO2299" s="102" t="n">
        <v>0</v>
      </c>
      <c r="AP2299" s="103" t="n">
        <v>0.52</v>
      </c>
      <c r="AQ2299" s="102" t="n">
        <v>7</v>
      </c>
      <c r="AR2299" s="91" t="inlineStr">
        <is>
          <t>N</t>
        </is>
      </c>
      <c r="AS2299" s="104" t="n"/>
      <c r="AT2299" s="92">
        <f>IF(AND(P2299="52-wk high",T2299&gt;=Settings!$B$7),"Y","N")</f>
        <v/>
      </c>
      <c r="AU2299" s="91">
        <f>IF(AND(AD2299&gt;=Settings!$B$8,M2299&gt;0),"Y","N")</f>
        <v/>
      </c>
      <c r="AV2299" s="91">
        <f>IF(OR(AH2299&gt;Settings!$B$9,AI2299&gt;Settings!$B$9),"Y","N")</f>
        <v/>
      </c>
      <c r="AW2299" s="91">
        <f>IF(AJ2299&lt;&gt;"Y","n/a",IF(AND(M2299&gt;0,AK2299&gt;Settings!$B$10),"Y","N"))</f>
        <v/>
      </c>
      <c r="AX2299" s="91">
        <f>IF(AO2299&gt;=Settings!$B$11,"Y","N")</f>
        <v/>
      </c>
      <c r="AY2299" s="99">
        <f>(AT2299="Y")+(AU2299="Y")+(AV2299="Y")+(AW2299="Y")+(AX2299="Y")</f>
        <v/>
      </c>
      <c r="AZ2299" s="94">
        <f>IF(AY2299=0,"None",_xlfn.TEXTJOIN(", ",TRUE(),IF(AT2299="Y","Breakout",""),IF(AU2299="Y","Accumulation",""),IF(AV2299="Y","Institutional buying",""),IF(AW2299="Y","Long buildup",""),IF(AX2299="Y","Momentum leader","")))</f>
        <v/>
      </c>
      <c r="BA2299" s="94">
        <f>IF(BW2299="","","Passes "&amp;AY2299&amp;" of 5 buy-side scans"&amp;IF(G2299="Y","; RED FLAG: filter out using Red flag column",""))</f>
        <v/>
      </c>
      <c r="BB2299" s="91" t="inlineStr">
        <is>
          <t>None</t>
        </is>
      </c>
      <c r="BC2299" s="92" t="inlineStr">
        <is>
          <t>Y</t>
        </is>
      </c>
      <c r="BD2299" s="94" t="inlineStr">
        <is>
          <t>EPS zero; Few traders (&lt;100 unique PAN, 30 days); High-low range &gt;150% in 12 months</t>
        </is>
      </c>
      <c r="BE2299" s="94" t="n"/>
      <c r="BF2299" s="92">
        <f>IF(R2299*100000&gt;=Settings!$B$5,"Y","N")</f>
        <v/>
      </c>
      <c r="BG2299" s="91">
        <f>IF(F2299&gt;Settings!$B$6,"Y","N")</f>
        <v/>
      </c>
      <c r="BH2299" s="97" t="n">
        <v>-62.46</v>
      </c>
      <c r="BI2299" s="96" t="n">
        <v>-4.34</v>
      </c>
      <c r="BJ2299" s="96" t="n">
        <v>-10.77</v>
      </c>
      <c r="BK2299" s="96" t="n">
        <v>-11.59</v>
      </c>
      <c r="BL2299" s="96" t="n">
        <v>-16.32</v>
      </c>
      <c r="BM2299" s="96" t="n">
        <v>-61.31</v>
      </c>
      <c r="BN2299" s="97" t="n">
        <v>-3.89</v>
      </c>
      <c r="BO2299" s="96" t="n">
        <v>-7.31</v>
      </c>
      <c r="BP2299" s="96" t="n">
        <v>-14.21</v>
      </c>
      <c r="BQ2299" s="96" t="n">
        <v>-27.94</v>
      </c>
      <c r="BR2299" s="91" t="inlineStr">
        <is>
          <t>Stacked down</t>
        </is>
      </c>
      <c r="BS2299" s="91" t="inlineStr">
        <is>
          <t>None</t>
        </is>
      </c>
      <c r="BT2299" s="96" t="n">
        <v>37.5</v>
      </c>
      <c r="BU2299" s="91" t="inlineStr">
        <is>
          <t>N</t>
        </is>
      </c>
      <c r="BV2299" s="99">
        <f>IF(OR(BF2299&lt;&gt;"Y",BG2299&lt;&gt;"Y"),"",(AND(ISNUMBER(BQ2299),BQ2299&gt;0))+(BR2299="Stacked up")+(AND(ISNUMBER(BH2299),BH2299&gt;=-Settings!$B$17))+(AND(ISNUMBER(BK2299),ISNUMBER(BM2299),BK2299&gt;0,BM2299&gt;0))+(AND(ISNUMBER(AQ2299),AQ2299&gt;=Settings!$B$18))+(AND(ISNUMBER(BT2299),BT2299&gt;=Settings!$B$19,BT2299&lt;=Settings!$B$20))+(AND(ISNUMBER(AS2299),AS2299&gt;0))+(AND(ISNUMBER(T2299),ISNUMBER(M2299),T2299&gt;=Settings!$B$21,M2299&gt;0))+(AND(ISNUMBER(AD2299),ISNUMBER(M2299),AD2299&gt;=Settings!$B$22,M2299&gt;0))+(AY2299&gt;=1))</f>
        <v/>
      </c>
      <c r="BW2299" s="91">
        <f>IF(OR(AY2299=0,BF2299&lt;&gt;"Y",BG2299&lt;&gt;"Y"),"",1+SUMPRODUCT(($A$6:$A$2604=A2299)*($AY$6:$AY$2604&gt;0)*($BF$6:$BF$2604="Y")*($BG$6:$BG$2604="Y")*(($AY$6:$AY$2604&gt;AY2299)+($AY$6:$AY$2604=AY2299)*($AD$6:$AD$2604&gt;AD2299))))</f>
        <v/>
      </c>
    </row>
    <row r="2300" ht="23.85" customHeight="1" s="55">
      <c r="A2300" s="90" t="n">
        <v>46296</v>
      </c>
      <c r="B2300" s="91" t="inlineStr">
        <is>
          <t>RTSPOWR</t>
        </is>
      </c>
      <c r="C2300" s="91" t="inlineStr">
        <is>
          <t>INE005C01017</t>
        </is>
      </c>
      <c r="D2300" s="91" t="n"/>
      <c r="E2300" s="91" t="inlineStr">
        <is>
          <t>None</t>
        </is>
      </c>
      <c r="F2300" s="93" t="n">
        <v>105</v>
      </c>
      <c r="G2300" s="92" t="inlineStr">
        <is>
          <t>Y</t>
        </is>
      </c>
      <c r="H2300" s="94" t="inlineStr">
        <is>
          <t>ESM Stage 1</t>
        </is>
      </c>
      <c r="I2300" s="91" t="inlineStr">
        <is>
          <t>N</t>
        </is>
      </c>
      <c r="J2300" s="92">
        <f>IF(K2300="","N","Y")</f>
        <v/>
      </c>
      <c r="K2300" s="94">
        <f>_xlfn.TEXTJOIN("; ",TRUE,IF(P2300="52-wk low","52-wk low",""),IF(AND(AD2300&gt;=Settings!$B$12,M2300&lt;0),"Distribution",""),IF(AND(AJ2300="Y",M2300&lt;0,AK2300&lt;-Settings!$B$13),"Long unwinding",""),IF(AND(AJ2300="Y",M2300&lt;0,AK2300&gt;Settings!$B$13),"Short buildup",""))</f>
        <v/>
      </c>
      <c r="L2300" s="95" t="n">
        <v>114.1</v>
      </c>
      <c r="M2300" s="96" t="n">
        <v>3.85</v>
      </c>
      <c r="N2300" s="93" t="n">
        <v>90</v>
      </c>
      <c r="O2300" s="91" t="inlineStr">
        <is>
          <t>None</t>
        </is>
      </c>
      <c r="P2300" s="91" t="inlineStr">
        <is>
          <t>None</t>
        </is>
      </c>
      <c r="Q2300" s="97" t="n">
        <v>0.27</v>
      </c>
      <c r="R2300" s="96" t="n">
        <v>0.25</v>
      </c>
      <c r="S2300" s="96" t="n">
        <v>1.13</v>
      </c>
      <c r="T2300" s="96" t="n"/>
      <c r="U2300" s="96" t="n"/>
      <c r="V2300" s="103" t="n"/>
      <c r="W2300" s="102" t="n"/>
      <c r="X2300" s="93" t="n"/>
      <c r="Y2300" s="91" t="inlineStr">
        <is>
          <t>None</t>
        </is>
      </c>
      <c r="Z2300" s="99" t="n">
        <v>52.72</v>
      </c>
      <c r="AA2300" s="96" t="n">
        <v>0.66</v>
      </c>
      <c r="AB2300" s="96" t="n"/>
      <c r="AC2300" s="96" t="n">
        <v>1.33</v>
      </c>
      <c r="AD2300" s="96" t="n"/>
      <c r="AE2300" s="96" t="n"/>
      <c r="AF2300" s="103" t="n"/>
      <c r="AG2300" s="91" t="n"/>
      <c r="AH2300" s="100" t="n">
        <v>0</v>
      </c>
      <c r="AI2300" s="101" t="n">
        <v>0</v>
      </c>
      <c r="AJ2300" s="92" t="inlineStr">
        <is>
          <t>N</t>
        </is>
      </c>
      <c r="AK2300" s="96" t="n"/>
      <c r="AL2300" s="91" t="inlineStr">
        <is>
          <t>n/a</t>
        </is>
      </c>
      <c r="AM2300" s="93" t="n"/>
      <c r="AN2300" s="92" t="inlineStr">
        <is>
          <t>None</t>
        </is>
      </c>
      <c r="AO2300" s="102" t="n">
        <v>0</v>
      </c>
      <c r="AP2300" s="103" t="n"/>
      <c r="AQ2300" s="102" t="n"/>
      <c r="AR2300" s="91" t="inlineStr">
        <is>
          <t>N</t>
        </is>
      </c>
      <c r="AS2300" s="104" t="n"/>
      <c r="AT2300" s="92">
        <f>IF(AND(P2300="52-wk high",T2300&gt;=Settings!$B$7),"Y","N")</f>
        <v/>
      </c>
      <c r="AU2300" s="91">
        <f>IF(AND(AD2300&gt;=Settings!$B$8,M2300&gt;0),"Y","N")</f>
        <v/>
      </c>
      <c r="AV2300" s="91">
        <f>IF(OR(AH2300&gt;Settings!$B$9,AI2300&gt;Settings!$B$9),"Y","N")</f>
        <v/>
      </c>
      <c r="AW2300" s="91">
        <f>IF(AJ2300&lt;&gt;"Y","n/a",IF(AND(M2300&gt;0,AK2300&gt;Settings!$B$10),"Y","N"))</f>
        <v/>
      </c>
      <c r="AX2300" s="91">
        <f>IF(AO2300&gt;=Settings!$B$11,"Y","N")</f>
        <v/>
      </c>
      <c r="AY2300" s="99">
        <f>(AT2300="Y")+(AU2300="Y")+(AV2300="Y")+(AW2300="Y")+(AX2300="Y")</f>
        <v/>
      </c>
      <c r="AZ2300" s="94">
        <f>IF(AY2300=0,"None",_xlfn.TEXTJOIN(", ",TRUE(),IF(AT2300="Y","Breakout",""),IF(AU2300="Y","Accumulation",""),IF(AV2300="Y","Institutional buying",""),IF(AW2300="Y","Long buildup",""),IF(AX2300="Y","Momentum leader","")))</f>
        <v/>
      </c>
      <c r="BA2300" s="94">
        <f>IF(BW2300="","","Passes "&amp;AY2300&amp;" of 5 buy-side scans"&amp;IF(G2300="Y","; RED FLAG: filter out using Red flag column",""))</f>
        <v/>
      </c>
      <c r="BB2300" s="91" t="inlineStr">
        <is>
          <t>None</t>
        </is>
      </c>
      <c r="BC2300" s="92" t="inlineStr">
        <is>
          <t>N</t>
        </is>
      </c>
      <c r="BD2300" s="94" t="n"/>
      <c r="BE2300" s="94" t="n"/>
      <c r="BF2300" s="92">
        <f>IF(R2300*100000&gt;=Settings!$B$5,"Y","N")</f>
        <v/>
      </c>
      <c r="BG2300" s="91">
        <f>IF(F2300&gt;Settings!$B$6,"Y","N")</f>
        <v/>
      </c>
      <c r="BH2300" s="97" t="n">
        <v>-17.35</v>
      </c>
      <c r="BI2300" s="96" t="n">
        <v>30.91</v>
      </c>
      <c r="BJ2300" s="96" t="n">
        <v>28.09</v>
      </c>
      <c r="BK2300" s="96" t="n"/>
      <c r="BL2300" s="96" t="n"/>
      <c r="BM2300" s="96" t="n"/>
      <c r="BN2300" s="97" t="n">
        <v>15.35</v>
      </c>
      <c r="BO2300" s="96" t="n"/>
      <c r="BP2300" s="96" t="n"/>
      <c r="BQ2300" s="96" t="n"/>
      <c r="BR2300" s="91" t="n"/>
      <c r="BS2300" s="91" t="n"/>
      <c r="BT2300" s="96" t="n">
        <v>65.90000000000001</v>
      </c>
      <c r="BU2300" s="91" t="n"/>
      <c r="BV2300" s="99">
        <f>IF(OR(BF2300&lt;&gt;"Y",BG2300&lt;&gt;"Y"),"",(AND(ISNUMBER(BQ2300),BQ2300&gt;0))+(BR2300="Stacked up")+(AND(ISNUMBER(BH2300),BH2300&gt;=-Settings!$B$17))+(AND(ISNUMBER(BK2300),ISNUMBER(BM2300),BK2300&gt;0,BM2300&gt;0))+(AND(ISNUMBER(AQ2300),AQ2300&gt;=Settings!$B$18))+(AND(ISNUMBER(BT2300),BT2300&gt;=Settings!$B$19,BT2300&lt;=Settings!$B$20))+(AND(ISNUMBER(AS2300),AS2300&gt;0))+(AND(ISNUMBER(T2300),ISNUMBER(M2300),T2300&gt;=Settings!$B$21,M2300&gt;0))+(AND(ISNUMBER(AD2300),ISNUMBER(M2300),AD2300&gt;=Settings!$B$22,M2300&gt;0))+(AY2300&gt;=1))</f>
        <v/>
      </c>
      <c r="BW2300" s="91">
        <f>IF(OR(AY2300=0,BF2300&lt;&gt;"Y",BG2300&lt;&gt;"Y"),"",1+SUMPRODUCT(($A$6:$A$2604=A2300)*($AY$6:$AY$2604&gt;0)*($BF$6:$BF$2604="Y")*($BG$6:$BG$2604="Y")*(($AY$6:$AY$2604&gt;AY2300)+($AY$6:$AY$2604=AY2300)*($AD$6:$AD$2604&gt;AD2300))))</f>
        <v/>
      </c>
    </row>
    <row r="2301" ht="23.85" customHeight="1" s="55">
      <c r="A2301" s="90" t="n">
        <v>46296</v>
      </c>
      <c r="B2301" s="91" t="inlineStr">
        <is>
          <t>SURYALAXMI</t>
        </is>
      </c>
      <c r="C2301" s="91" t="inlineStr">
        <is>
          <t>INE713B01026</t>
        </is>
      </c>
      <c r="D2301" s="91" t="n"/>
      <c r="E2301" s="91" t="inlineStr">
        <is>
          <t>None</t>
        </is>
      </c>
      <c r="F2301" s="93" t="n">
        <v>105</v>
      </c>
      <c r="G2301" s="92" t="inlineStr">
        <is>
          <t>N</t>
        </is>
      </c>
      <c r="H2301" s="94" t="n"/>
      <c r="I2301" s="91" t="inlineStr">
        <is>
          <t>N</t>
        </is>
      </c>
      <c r="J2301" s="92">
        <f>IF(K2301="","N","Y")</f>
        <v/>
      </c>
      <c r="K2301" s="94">
        <f>_xlfn.TEXTJOIN("; ",TRUE,IF(P2301="52-wk low","52-wk low",""),IF(AND(AD2301&gt;=Settings!$B$12,M2301&lt;0),"Distribution",""),IF(AND(AJ2301="Y",M2301&lt;0,AK2301&lt;-Settings!$B$13),"Long unwinding",""),IF(AND(AJ2301="Y",M2301&lt;0,AK2301&gt;Settings!$B$13),"Short buildup",""))</f>
        <v/>
      </c>
      <c r="L2301" s="95" t="n">
        <v>56.07</v>
      </c>
      <c r="M2301" s="96" t="n">
        <v>-4.64</v>
      </c>
      <c r="N2301" s="93" t="n">
        <v>2432</v>
      </c>
      <c r="O2301" s="91" t="inlineStr">
        <is>
          <t>None</t>
        </is>
      </c>
      <c r="P2301" s="91" t="inlineStr">
        <is>
          <t>None</t>
        </is>
      </c>
      <c r="Q2301" s="97" t="n">
        <v>0.03</v>
      </c>
      <c r="R2301" s="96" t="n">
        <v>0.04</v>
      </c>
      <c r="S2301" s="96" t="n">
        <v>0.92</v>
      </c>
      <c r="T2301" s="96" t="n">
        <v>0.57</v>
      </c>
      <c r="U2301" s="96" t="n">
        <v>0.45</v>
      </c>
      <c r="V2301" s="103" t="n">
        <v>0.49</v>
      </c>
      <c r="W2301" s="102" t="n">
        <v>1</v>
      </c>
      <c r="X2301" s="93" t="n"/>
      <c r="Y2301" s="91" t="inlineStr">
        <is>
          <t>None</t>
        </is>
      </c>
      <c r="Z2301" s="99" t="n">
        <v>71.28</v>
      </c>
      <c r="AA2301" s="96" t="n">
        <v>0.92</v>
      </c>
      <c r="AB2301" s="96" t="n">
        <v>0.93</v>
      </c>
      <c r="AC2301" s="96" t="n">
        <v>0.87</v>
      </c>
      <c r="AD2301" s="96" t="n">
        <v>0.55</v>
      </c>
      <c r="AE2301" s="96" t="n">
        <v>0.48</v>
      </c>
      <c r="AF2301" s="103" t="n">
        <v>1.11</v>
      </c>
      <c r="AG2301" s="91" t="inlineStr">
        <is>
          <t>Normal</t>
        </is>
      </c>
      <c r="AH2301" s="100" t="n">
        <v>0</v>
      </c>
      <c r="AI2301" s="101" t="n">
        <v>0</v>
      </c>
      <c r="AJ2301" s="92" t="inlineStr">
        <is>
          <t>N</t>
        </is>
      </c>
      <c r="AK2301" s="96" t="n"/>
      <c r="AL2301" s="91" t="inlineStr">
        <is>
          <t>n/a</t>
        </is>
      </c>
      <c r="AM2301" s="93" t="n"/>
      <c r="AN2301" s="92" t="inlineStr">
        <is>
          <t>None</t>
        </is>
      </c>
      <c r="AO2301" s="102" t="n">
        <v>0</v>
      </c>
      <c r="AP2301" s="103" t="n">
        <v>0.85</v>
      </c>
      <c r="AQ2301" s="102" t="n">
        <v>53</v>
      </c>
      <c r="AR2301" s="91" t="inlineStr">
        <is>
          <t>N</t>
        </is>
      </c>
      <c r="AS2301" s="104" t="n"/>
      <c r="AT2301" s="92">
        <f>IF(AND(P2301="52-wk high",T2301&gt;=Settings!$B$7),"Y","N")</f>
        <v/>
      </c>
      <c r="AU2301" s="91">
        <f>IF(AND(AD2301&gt;=Settings!$B$8,M2301&gt;0),"Y","N")</f>
        <v/>
      </c>
      <c r="AV2301" s="91">
        <f>IF(OR(AH2301&gt;Settings!$B$9,AI2301&gt;Settings!$B$9),"Y","N")</f>
        <v/>
      </c>
      <c r="AW2301" s="91">
        <f>IF(AJ2301&lt;&gt;"Y","n/a",IF(AND(M2301&gt;0,AK2301&gt;Settings!$B$10),"Y","N"))</f>
        <v/>
      </c>
      <c r="AX2301" s="91">
        <f>IF(AO2301&gt;=Settings!$B$11,"Y","N")</f>
        <v/>
      </c>
      <c r="AY2301" s="99">
        <f>(AT2301="Y")+(AU2301="Y")+(AV2301="Y")+(AW2301="Y")+(AX2301="Y")</f>
        <v/>
      </c>
      <c r="AZ2301" s="94">
        <f>IF(AY2301=0,"None",_xlfn.TEXTJOIN(", ",TRUE(),IF(AT2301="Y","Breakout",""),IF(AU2301="Y","Accumulation",""),IF(AV2301="Y","Institutional buying",""),IF(AW2301="Y","Long buildup",""),IF(AX2301="Y","Momentum leader","")))</f>
        <v/>
      </c>
      <c r="BA2301" s="94">
        <f>IF(BW2301="","","Passes "&amp;AY2301&amp;" of 5 buy-side scans"&amp;IF(G2301="Y","; RED FLAG: filter out using Red flag column",""))</f>
        <v/>
      </c>
      <c r="BB2301" s="91" t="inlineStr">
        <is>
          <t>None</t>
        </is>
      </c>
      <c r="BC2301" s="92" t="inlineStr">
        <is>
          <t>Y</t>
        </is>
      </c>
      <c r="BD2301" s="94" t="inlineStr">
        <is>
          <t>Few traders (&lt;100 unique PAN, 30 days)</t>
        </is>
      </c>
      <c r="BE2301" s="94" t="n"/>
      <c r="BF2301" s="92">
        <f>IF(R2301*100000&gt;=Settings!$B$5,"Y","N")</f>
        <v/>
      </c>
      <c r="BG2301" s="91">
        <f>IF(F2301&gt;Settings!$B$6,"Y","N")</f>
        <v/>
      </c>
      <c r="BH2301" s="97" t="n">
        <v>-17.18</v>
      </c>
      <c r="BI2301" s="96" t="n">
        <v>-2.49</v>
      </c>
      <c r="BJ2301" s="96" t="n">
        <v>-10.89</v>
      </c>
      <c r="BK2301" s="96" t="n">
        <v>-8.59</v>
      </c>
      <c r="BL2301" s="96" t="n">
        <v>12.43</v>
      </c>
      <c r="BM2301" s="96" t="n">
        <v>-11.14</v>
      </c>
      <c r="BN2301" s="97" t="n">
        <v>-2.63</v>
      </c>
      <c r="BO2301" s="96" t="n">
        <v>-3.32</v>
      </c>
      <c r="BP2301" s="96" t="n">
        <v>-3.48</v>
      </c>
      <c r="BQ2301" s="96" t="n">
        <v>-4.31</v>
      </c>
      <c r="BR2301" s="91" t="inlineStr">
        <is>
          <t>Stacked down</t>
        </is>
      </c>
      <c r="BS2301" s="91" t="inlineStr">
        <is>
          <t>None</t>
        </is>
      </c>
      <c r="BT2301" s="96" t="n">
        <v>42</v>
      </c>
      <c r="BU2301" s="91" t="inlineStr">
        <is>
          <t>N</t>
        </is>
      </c>
      <c r="BV2301" s="99">
        <f>IF(OR(BF2301&lt;&gt;"Y",BG2301&lt;&gt;"Y"),"",(AND(ISNUMBER(BQ2301),BQ2301&gt;0))+(BR2301="Stacked up")+(AND(ISNUMBER(BH2301),BH2301&gt;=-Settings!$B$17))+(AND(ISNUMBER(BK2301),ISNUMBER(BM2301),BK2301&gt;0,BM2301&gt;0))+(AND(ISNUMBER(AQ2301),AQ2301&gt;=Settings!$B$18))+(AND(ISNUMBER(BT2301),BT2301&gt;=Settings!$B$19,BT2301&lt;=Settings!$B$20))+(AND(ISNUMBER(AS2301),AS2301&gt;0))+(AND(ISNUMBER(T2301),ISNUMBER(M2301),T2301&gt;=Settings!$B$21,M2301&gt;0))+(AND(ISNUMBER(AD2301),ISNUMBER(M2301),AD2301&gt;=Settings!$B$22,M2301&gt;0))+(AY2301&gt;=1))</f>
        <v/>
      </c>
      <c r="BW2301" s="91">
        <f>IF(OR(AY2301=0,BF2301&lt;&gt;"Y",BG2301&lt;&gt;"Y"),"",1+SUMPRODUCT(($A$6:$A$2604=A2301)*($AY$6:$AY$2604&gt;0)*($BF$6:$BF$2604="Y")*($BG$6:$BG$2604="Y")*(($AY$6:$AY$2604&gt;AY2301)+($AY$6:$AY$2604=AY2301)*($AD$6:$AD$2604&gt;AD2301))))</f>
        <v/>
      </c>
    </row>
    <row r="2302" ht="23.85" customHeight="1" s="55">
      <c r="A2302" s="90" t="n">
        <v>46296</v>
      </c>
      <c r="B2302" s="91" t="inlineStr">
        <is>
          <t>GATECH</t>
        </is>
      </c>
      <c r="C2302" s="91" t="inlineStr">
        <is>
          <t>INE224E01028</t>
        </is>
      </c>
      <c r="D2302" s="91" t="n"/>
      <c r="E2302" s="91" t="inlineStr">
        <is>
          <t>None</t>
        </is>
      </c>
      <c r="F2302" s="93" t="n">
        <v>104</v>
      </c>
      <c r="G2302" s="92" t="inlineStr">
        <is>
          <t>Y</t>
        </is>
      </c>
      <c r="H2302" s="94" t="inlineStr">
        <is>
          <t>ESM Stage 1; T2T (BE series)</t>
        </is>
      </c>
      <c r="I2302" s="91" t="inlineStr">
        <is>
          <t>Y</t>
        </is>
      </c>
      <c r="J2302" s="92">
        <f>IF(K2302="","N","Y")</f>
        <v/>
      </c>
      <c r="K2302" s="94">
        <f>_xlfn.TEXTJOIN("; ",TRUE,IF(P2302="52-wk low","52-wk low",""),IF(AND(AD2302&gt;=Settings!$B$12,M2302&lt;0),"Distribution",""),IF(AND(AJ2302="Y",M2302&lt;0,AK2302&lt;-Settings!$B$13),"Long unwinding",""),IF(AND(AJ2302="Y",M2302&lt;0,AK2302&gt;Settings!$B$13),"Short buildup",""))</f>
        <v/>
      </c>
      <c r="L2302" s="95" t="n">
        <v>0.65</v>
      </c>
      <c r="M2302" s="96" t="n">
        <v>-4.41</v>
      </c>
      <c r="N2302" s="93" t="n">
        <v>2402</v>
      </c>
      <c r="O2302" s="91" t="inlineStr">
        <is>
          <t>None</t>
        </is>
      </c>
      <c r="P2302" s="91" t="inlineStr">
        <is>
          <t>None</t>
        </is>
      </c>
      <c r="Q2302" s="97" t="n">
        <v>183.89</v>
      </c>
      <c r="R2302" s="96" t="n">
        <v>106.56</v>
      </c>
      <c r="S2302" s="96" t="n">
        <v>1.84</v>
      </c>
      <c r="T2302" s="96" t="n">
        <v>0.6899999999999999</v>
      </c>
      <c r="U2302" s="96" t="n">
        <v>1.11</v>
      </c>
      <c r="V2302" s="103" t="n">
        <v>0.64</v>
      </c>
      <c r="W2302" s="102" t="n">
        <v>1</v>
      </c>
      <c r="X2302" s="93" t="n"/>
      <c r="Y2302" s="91" t="inlineStr">
        <is>
          <t>None</t>
        </is>
      </c>
      <c r="Z2302" s="99" t="n"/>
      <c r="AA2302" s="96" t="n"/>
      <c r="AB2302" s="96" t="n"/>
      <c r="AC2302" s="96" t="n"/>
      <c r="AD2302" s="96" t="n"/>
      <c r="AE2302" s="96" t="n"/>
      <c r="AF2302" s="103" t="n"/>
      <c r="AG2302" s="91" t="inlineStr">
        <is>
          <t>No delivery data</t>
        </is>
      </c>
      <c r="AH2302" s="100" t="n">
        <v>0</v>
      </c>
      <c r="AI2302" s="101" t="n">
        <v>0</v>
      </c>
      <c r="AJ2302" s="92" t="inlineStr">
        <is>
          <t>N</t>
        </is>
      </c>
      <c r="AK2302" s="96" t="n"/>
      <c r="AL2302" s="91" t="inlineStr">
        <is>
          <t>n/a</t>
        </is>
      </c>
      <c r="AM2302" s="93" t="n"/>
      <c r="AN2302" s="92" t="inlineStr">
        <is>
          <t>None</t>
        </is>
      </c>
      <c r="AO2302" s="102" t="n">
        <v>0</v>
      </c>
      <c r="AP2302" s="103" t="n">
        <v>1.3</v>
      </c>
      <c r="AQ2302" s="102" t="n">
        <v>73</v>
      </c>
      <c r="AR2302" s="91" t="inlineStr">
        <is>
          <t>N</t>
        </is>
      </c>
      <c r="AS2302" s="104" t="n"/>
      <c r="AT2302" s="92">
        <f>IF(AND(P2302="52-wk high",T2302&gt;=Settings!$B$7),"Y","N")</f>
        <v/>
      </c>
      <c r="AU2302" s="91">
        <f>IF(AND(AD2302&gt;=Settings!$B$8,M2302&gt;0),"Y","N")</f>
        <v/>
      </c>
      <c r="AV2302" s="91">
        <f>IF(OR(AH2302&gt;Settings!$B$9,AI2302&gt;Settings!$B$9),"Y","N")</f>
        <v/>
      </c>
      <c r="AW2302" s="91">
        <f>IF(AJ2302&lt;&gt;"Y","n/a",IF(AND(M2302&gt;0,AK2302&gt;Settings!$B$10),"Y","N"))</f>
        <v/>
      </c>
      <c r="AX2302" s="91">
        <f>IF(AO2302&gt;=Settings!$B$11,"Y","N")</f>
        <v/>
      </c>
      <c r="AY2302" s="99">
        <f>(AT2302="Y")+(AU2302="Y")+(AV2302="Y")+(AW2302="Y")+(AX2302="Y")</f>
        <v/>
      </c>
      <c r="AZ2302" s="94">
        <f>IF(AY2302=0,"None",_xlfn.TEXTJOIN(", ",TRUE(),IF(AT2302="Y","Breakout",""),IF(AU2302="Y","Accumulation",""),IF(AV2302="Y","Institutional buying",""),IF(AW2302="Y","Long buildup",""),IF(AX2302="Y","Momentum leader","")))</f>
        <v/>
      </c>
      <c r="BA2302" s="94">
        <f>IF(BW2302="","","Passes "&amp;AY2302&amp;" of 5 buy-side scans"&amp;IF(G2302="Y","; RED FLAG: filter out using Red flag column",""))</f>
        <v/>
      </c>
      <c r="BB2302" s="91" t="inlineStr">
        <is>
          <t>Lower</t>
        </is>
      </c>
      <c r="BC2302" s="92" t="inlineStr">
        <is>
          <t>N</t>
        </is>
      </c>
      <c r="BD2302" s="94" t="n"/>
      <c r="BE2302" s="94" t="n"/>
      <c r="BF2302" s="92">
        <f>IF(R2302*100000&gt;=Settings!$B$5,"Y","N")</f>
        <v/>
      </c>
      <c r="BG2302" s="91">
        <f>IF(F2302&gt;Settings!$B$6,"Y","N")</f>
        <v/>
      </c>
      <c r="BH2302" s="97" t="n">
        <v>-41.44</v>
      </c>
      <c r="BI2302" s="96" t="n">
        <v>-10.96</v>
      </c>
      <c r="BJ2302" s="96" t="n">
        <v>-38.1</v>
      </c>
      <c r="BK2302" s="96" t="n">
        <v>30</v>
      </c>
      <c r="BL2302" s="96" t="n">
        <v>54.76</v>
      </c>
      <c r="BM2302" s="96" t="n">
        <v>1.56</v>
      </c>
      <c r="BN2302" s="97" t="n">
        <v>-13.19</v>
      </c>
      <c r="BO2302" s="96" t="n">
        <v>-11.71</v>
      </c>
      <c r="BP2302" s="96" t="n">
        <v>-3.67</v>
      </c>
      <c r="BQ2302" s="96" t="n">
        <v>1.63</v>
      </c>
      <c r="BR2302" s="91" t="inlineStr">
        <is>
          <t>Mixed</t>
        </is>
      </c>
      <c r="BS2302" s="91" t="inlineStr">
        <is>
          <t>None</t>
        </is>
      </c>
      <c r="BT2302" s="96" t="n">
        <v>31.2</v>
      </c>
      <c r="BU2302" s="91" t="inlineStr">
        <is>
          <t>N</t>
        </is>
      </c>
      <c r="BV2302" s="99">
        <f>IF(OR(BF2302&lt;&gt;"Y",BG2302&lt;&gt;"Y"),"",(AND(ISNUMBER(BQ2302),BQ2302&gt;0))+(BR2302="Stacked up")+(AND(ISNUMBER(BH2302),BH2302&gt;=-Settings!$B$17))+(AND(ISNUMBER(BK2302),ISNUMBER(BM2302),BK2302&gt;0,BM2302&gt;0))+(AND(ISNUMBER(AQ2302),AQ2302&gt;=Settings!$B$18))+(AND(ISNUMBER(BT2302),BT2302&gt;=Settings!$B$19,BT2302&lt;=Settings!$B$20))+(AND(ISNUMBER(AS2302),AS2302&gt;0))+(AND(ISNUMBER(T2302),ISNUMBER(M2302),T2302&gt;=Settings!$B$21,M2302&gt;0))+(AND(ISNUMBER(AD2302),ISNUMBER(M2302),AD2302&gt;=Settings!$B$22,M2302&gt;0))+(AY2302&gt;=1))</f>
        <v/>
      </c>
      <c r="BW2302" s="91">
        <f>IF(OR(AY2302=0,BF2302&lt;&gt;"Y",BG2302&lt;&gt;"Y"),"",1+SUMPRODUCT(($A$6:$A$2604=A2302)*($AY$6:$AY$2604&gt;0)*($BF$6:$BF$2604="Y")*($BG$6:$BG$2604="Y")*(($AY$6:$AY$2604&gt;AY2302)+($AY$6:$AY$2604=AY2302)*($AD$6:$AD$2604&gt;AD2302))))</f>
        <v/>
      </c>
    </row>
    <row r="2303" ht="23.85" customHeight="1" s="55">
      <c r="A2303" s="90" t="n">
        <v>46296</v>
      </c>
      <c r="B2303" s="91" t="inlineStr">
        <is>
          <t>SAMBHAAV</t>
        </is>
      </c>
      <c r="C2303" s="91" t="inlineStr">
        <is>
          <t>INE699B01027</t>
        </is>
      </c>
      <c r="D2303" s="91" t="n"/>
      <c r="E2303" s="91" t="inlineStr">
        <is>
          <t>None</t>
        </is>
      </c>
      <c r="F2303" s="93" t="n">
        <v>104</v>
      </c>
      <c r="G2303" s="92" t="inlineStr">
        <is>
          <t>N</t>
        </is>
      </c>
      <c r="H2303" s="94" t="n"/>
      <c r="I2303" s="91" t="inlineStr">
        <is>
          <t>N</t>
        </is>
      </c>
      <c r="J2303" s="92">
        <f>IF(K2303="","N","Y")</f>
        <v/>
      </c>
      <c r="K2303" s="94">
        <f>_xlfn.TEXTJOIN("; ",TRUE,IF(P2303="52-wk low","52-wk low",""),IF(AND(AD2303&gt;=Settings!$B$12,M2303&lt;0),"Distribution",""),IF(AND(AJ2303="Y",M2303&lt;0,AK2303&lt;-Settings!$B$13),"Long unwinding",""),IF(AND(AJ2303="Y",M2303&lt;0,AK2303&gt;Settings!$B$13),"Short buildup",""))</f>
        <v/>
      </c>
      <c r="L2303" s="95" t="n">
        <v>5.42</v>
      </c>
      <c r="M2303" s="96" t="n">
        <v>-5.57</v>
      </c>
      <c r="N2303" s="93" t="n">
        <v>2538</v>
      </c>
      <c r="O2303" s="91" t="inlineStr">
        <is>
          <t>None</t>
        </is>
      </c>
      <c r="P2303" s="91" t="inlineStr">
        <is>
          <t>None</t>
        </is>
      </c>
      <c r="Q2303" s="97" t="n">
        <v>0.73</v>
      </c>
      <c r="R2303" s="96" t="n">
        <v>0.44</v>
      </c>
      <c r="S2303" s="96" t="n">
        <v>1.78</v>
      </c>
      <c r="T2303" s="96" t="n">
        <v>1.95</v>
      </c>
      <c r="U2303" s="96" t="n">
        <v>1.47</v>
      </c>
      <c r="V2303" s="103" t="n">
        <v>0.89</v>
      </c>
      <c r="W2303" s="102" t="n">
        <v>7</v>
      </c>
      <c r="X2303" s="93" t="n"/>
      <c r="Y2303" s="91" t="inlineStr">
        <is>
          <t>None</t>
        </is>
      </c>
      <c r="Z2303" s="99" t="n">
        <v>71.01000000000001</v>
      </c>
      <c r="AA2303" s="96" t="n">
        <v>1</v>
      </c>
      <c r="AB2303" s="96" t="n">
        <v>1</v>
      </c>
      <c r="AC2303" s="96" t="n">
        <v>1.86</v>
      </c>
      <c r="AD2303" s="96" t="n">
        <v>2.01</v>
      </c>
      <c r="AE2303" s="96" t="n"/>
      <c r="AF2303" s="103" t="n">
        <v>0.95</v>
      </c>
      <c r="AG2303" s="91" t="inlineStr">
        <is>
          <t>Normal</t>
        </is>
      </c>
      <c r="AH2303" s="100" t="n">
        <v>0</v>
      </c>
      <c r="AI2303" s="101" t="n">
        <v>0</v>
      </c>
      <c r="AJ2303" s="92" t="inlineStr">
        <is>
          <t>N</t>
        </is>
      </c>
      <c r="AK2303" s="96" t="n"/>
      <c r="AL2303" s="91" t="inlineStr">
        <is>
          <t>n/a</t>
        </is>
      </c>
      <c r="AM2303" s="93" t="n"/>
      <c r="AN2303" s="92" t="inlineStr">
        <is>
          <t>None</t>
        </is>
      </c>
      <c r="AO2303" s="102" t="n">
        <v>0</v>
      </c>
      <c r="AP2303" s="103" t="n">
        <v>0.74</v>
      </c>
      <c r="AQ2303" s="102" t="n">
        <v>43</v>
      </c>
      <c r="AR2303" s="91" t="inlineStr">
        <is>
          <t>N</t>
        </is>
      </c>
      <c r="AS2303" s="104" t="n"/>
      <c r="AT2303" s="92">
        <f>IF(AND(P2303="52-wk high",T2303&gt;=Settings!$B$7),"Y","N")</f>
        <v/>
      </c>
      <c r="AU2303" s="91">
        <f>IF(AND(AD2303&gt;=Settings!$B$8,M2303&gt;0),"Y","N")</f>
        <v/>
      </c>
      <c r="AV2303" s="91">
        <f>IF(OR(AH2303&gt;Settings!$B$9,AI2303&gt;Settings!$B$9),"Y","N")</f>
        <v/>
      </c>
      <c r="AW2303" s="91">
        <f>IF(AJ2303&lt;&gt;"Y","n/a",IF(AND(M2303&gt;0,AK2303&gt;Settings!$B$10),"Y","N"))</f>
        <v/>
      </c>
      <c r="AX2303" s="91">
        <f>IF(AO2303&gt;=Settings!$B$11,"Y","N")</f>
        <v/>
      </c>
      <c r="AY2303" s="99">
        <f>(AT2303="Y")+(AU2303="Y")+(AV2303="Y")+(AW2303="Y")+(AX2303="Y")</f>
        <v/>
      </c>
      <c r="AZ2303" s="94">
        <f>IF(AY2303=0,"None",_xlfn.TEXTJOIN(", ",TRUE(),IF(AT2303="Y","Breakout",""),IF(AU2303="Y","Accumulation",""),IF(AV2303="Y","Institutional buying",""),IF(AW2303="Y","Long buildup",""),IF(AX2303="Y","Momentum leader","")))</f>
        <v/>
      </c>
      <c r="BA2303" s="94">
        <f>IF(BW2303="","","Passes "&amp;AY2303&amp;" of 5 buy-side scans"&amp;IF(G2303="Y","; RED FLAG: filter out using Red flag column",""))</f>
        <v/>
      </c>
      <c r="BB2303" s="91" t="inlineStr">
        <is>
          <t>None</t>
        </is>
      </c>
      <c r="BC2303" s="92" t="inlineStr">
        <is>
          <t>Y</t>
        </is>
      </c>
      <c r="BD2303" s="94" t="inlineStr">
        <is>
          <t>PE &gt; 50; Few traders (&lt;100 unique PAN, 30 days)</t>
        </is>
      </c>
      <c r="BE2303" s="94" t="n"/>
      <c r="BF2303" s="92">
        <f>IF(R2303*100000&gt;=Settings!$B$5,"Y","N")</f>
        <v/>
      </c>
      <c r="BG2303" s="91">
        <f>IF(F2303&gt;Settings!$B$6,"Y","N")</f>
        <v/>
      </c>
      <c r="BH2303" s="97" t="n">
        <v>-52.99</v>
      </c>
      <c r="BI2303" s="96" t="n">
        <v>-7.98</v>
      </c>
      <c r="BJ2303" s="96" t="n">
        <v>-9.359999999999999</v>
      </c>
      <c r="BK2303" s="96" t="n">
        <v>-15.58</v>
      </c>
      <c r="BL2303" s="96" t="n">
        <v>-0.91</v>
      </c>
      <c r="BM2303" s="96" t="n">
        <v>-13.56</v>
      </c>
      <c r="BN2303" s="97" t="n">
        <v>-8.109999999999999</v>
      </c>
      <c r="BO2303" s="96" t="n">
        <v>-10.94</v>
      </c>
      <c r="BP2303" s="96" t="n">
        <v>-14.36</v>
      </c>
      <c r="BQ2303" s="96" t="n">
        <v>-18.28</v>
      </c>
      <c r="BR2303" s="91" t="inlineStr">
        <is>
          <t>Stacked down</t>
        </is>
      </c>
      <c r="BS2303" s="91" t="inlineStr">
        <is>
          <t>None</t>
        </is>
      </c>
      <c r="BT2303" s="96" t="n">
        <v>28</v>
      </c>
      <c r="BU2303" s="91" t="inlineStr">
        <is>
          <t>N</t>
        </is>
      </c>
      <c r="BV2303" s="99">
        <f>IF(OR(BF2303&lt;&gt;"Y",BG2303&lt;&gt;"Y"),"",(AND(ISNUMBER(BQ2303),BQ2303&gt;0))+(BR2303="Stacked up")+(AND(ISNUMBER(BH2303),BH2303&gt;=-Settings!$B$17))+(AND(ISNUMBER(BK2303),ISNUMBER(BM2303),BK2303&gt;0,BM2303&gt;0))+(AND(ISNUMBER(AQ2303),AQ2303&gt;=Settings!$B$18))+(AND(ISNUMBER(BT2303),BT2303&gt;=Settings!$B$19,BT2303&lt;=Settings!$B$20))+(AND(ISNUMBER(AS2303),AS2303&gt;0))+(AND(ISNUMBER(T2303),ISNUMBER(M2303),T2303&gt;=Settings!$B$21,M2303&gt;0))+(AND(ISNUMBER(AD2303),ISNUMBER(M2303),AD2303&gt;=Settings!$B$22,M2303&gt;0))+(AY2303&gt;=1))</f>
        <v/>
      </c>
      <c r="BW2303" s="91">
        <f>IF(OR(AY2303=0,BF2303&lt;&gt;"Y",BG2303&lt;&gt;"Y"),"",1+SUMPRODUCT(($A$6:$A$2604=A2303)*($AY$6:$AY$2604&gt;0)*($BF$6:$BF$2604="Y")*($BG$6:$BG$2604="Y")*(($AY$6:$AY$2604&gt;AY2303)+($AY$6:$AY$2604=AY2303)*($AD$6:$AD$2604&gt;AD2303))))</f>
        <v/>
      </c>
    </row>
    <row r="2304" ht="23.85" customHeight="1" s="55">
      <c r="A2304" s="90" t="n">
        <v>46296</v>
      </c>
      <c r="B2304" s="91" t="inlineStr">
        <is>
          <t>SHEKHAWATI</t>
        </is>
      </c>
      <c r="C2304" s="91" t="inlineStr">
        <is>
          <t>INE268L01046</t>
        </is>
      </c>
      <c r="D2304" s="91" t="n"/>
      <c r="E2304" s="91" t="inlineStr">
        <is>
          <t>None</t>
        </is>
      </c>
      <c r="F2304" s="93" t="n">
        <v>104</v>
      </c>
      <c r="G2304" s="92" t="inlineStr">
        <is>
          <t>Y</t>
        </is>
      </c>
      <c r="H2304" s="94" t="inlineStr">
        <is>
          <t>ESM Stage 1; T2T (BE series)</t>
        </is>
      </c>
      <c r="I2304" s="91" t="inlineStr">
        <is>
          <t>Y</t>
        </is>
      </c>
      <c r="J2304" s="92">
        <f>IF(K2304="","N","Y")</f>
        <v/>
      </c>
      <c r="K2304" s="94">
        <f>_xlfn.TEXTJOIN("; ",TRUE,IF(P2304="52-wk low","52-wk low",""),IF(AND(AD2304&gt;=Settings!$B$12,M2304&lt;0),"Distribution",""),IF(AND(AJ2304="Y",M2304&lt;0,AK2304&lt;-Settings!$B$13),"Long unwinding",""),IF(AND(AJ2304="Y",M2304&lt;0,AK2304&gt;Settings!$B$13),"Short buildup",""))</f>
        <v/>
      </c>
      <c r="L2304" s="95" t="n">
        <v>30.1</v>
      </c>
      <c r="M2304" s="96" t="n">
        <v>-4.99</v>
      </c>
      <c r="N2304" s="93" t="n">
        <v>2485</v>
      </c>
      <c r="O2304" s="91" t="inlineStr">
        <is>
          <t>None</t>
        </is>
      </c>
      <c r="P2304" s="91" t="inlineStr">
        <is>
          <t>52-wk high</t>
        </is>
      </c>
      <c r="Q2304" s="97" t="n">
        <v>1.38</v>
      </c>
      <c r="R2304" s="96" t="n">
        <v>0.86</v>
      </c>
      <c r="S2304" s="96" t="n">
        <v>1.73</v>
      </c>
      <c r="T2304" s="96" t="n">
        <v>1.71</v>
      </c>
      <c r="U2304" s="96" t="n">
        <v>2.84</v>
      </c>
      <c r="V2304" s="103" t="n">
        <v>1.73</v>
      </c>
      <c r="W2304" s="102" t="n">
        <v>8</v>
      </c>
      <c r="X2304" s="93" t="n"/>
      <c r="Y2304" s="91" t="inlineStr">
        <is>
          <t>None</t>
        </is>
      </c>
      <c r="Z2304" s="99" t="n"/>
      <c r="AA2304" s="96" t="n"/>
      <c r="AB2304" s="96" t="n"/>
      <c r="AC2304" s="96" t="n"/>
      <c r="AD2304" s="96" t="n"/>
      <c r="AE2304" s="96" t="n"/>
      <c r="AF2304" s="103" t="n"/>
      <c r="AG2304" s="91" t="inlineStr">
        <is>
          <t>Run-up, risky</t>
        </is>
      </c>
      <c r="AH2304" s="100" t="n">
        <v>0</v>
      </c>
      <c r="AI2304" s="101" t="n">
        <v>0</v>
      </c>
      <c r="AJ2304" s="92" t="inlineStr">
        <is>
          <t>N</t>
        </is>
      </c>
      <c r="AK2304" s="96" t="n"/>
      <c r="AL2304" s="91" t="inlineStr">
        <is>
          <t>n/a</t>
        </is>
      </c>
      <c r="AM2304" s="93" t="n"/>
      <c r="AN2304" s="92" t="inlineStr">
        <is>
          <t>None</t>
        </is>
      </c>
      <c r="AO2304" s="102" t="n">
        <v>0</v>
      </c>
      <c r="AP2304" s="103" t="n">
        <v>2.71</v>
      </c>
      <c r="AQ2304" s="102" t="n">
        <v>95</v>
      </c>
      <c r="AR2304" s="91" t="inlineStr">
        <is>
          <t>N</t>
        </is>
      </c>
      <c r="AS2304" s="104" t="n"/>
      <c r="AT2304" s="92">
        <f>IF(AND(P2304="52-wk high",T2304&gt;=Settings!$B$7),"Y","N")</f>
        <v/>
      </c>
      <c r="AU2304" s="91">
        <f>IF(AND(AD2304&gt;=Settings!$B$8,M2304&gt;0),"Y","N")</f>
        <v/>
      </c>
      <c r="AV2304" s="91">
        <f>IF(OR(AH2304&gt;Settings!$B$9,AI2304&gt;Settings!$B$9),"Y","N")</f>
        <v/>
      </c>
      <c r="AW2304" s="91">
        <f>IF(AJ2304&lt;&gt;"Y","n/a",IF(AND(M2304&gt;0,AK2304&gt;Settings!$B$10),"Y","N"))</f>
        <v/>
      </c>
      <c r="AX2304" s="91">
        <f>IF(AO2304&gt;=Settings!$B$11,"Y","N")</f>
        <v/>
      </c>
      <c r="AY2304" s="99">
        <f>(AT2304="Y")+(AU2304="Y")+(AV2304="Y")+(AW2304="Y")+(AX2304="Y")</f>
        <v/>
      </c>
      <c r="AZ2304" s="94">
        <f>IF(AY2304=0,"None",_xlfn.TEXTJOIN(", ",TRUE(),IF(AT2304="Y","Breakout",""),IF(AU2304="Y","Accumulation",""),IF(AV2304="Y","Institutional buying",""),IF(AW2304="Y","Long buildup",""),IF(AX2304="Y","Momentum leader","")))</f>
        <v/>
      </c>
      <c r="BA2304" s="94">
        <f>IF(BW2304="","","Passes "&amp;AY2304&amp;" of 5 buy-side scans"&amp;IF(G2304="Y","; RED FLAG: filter out using Red flag column",""))</f>
        <v/>
      </c>
      <c r="BB2304" s="91" t="inlineStr">
        <is>
          <t>Upper</t>
        </is>
      </c>
      <c r="BC2304" s="92" t="inlineStr">
        <is>
          <t>N</t>
        </is>
      </c>
      <c r="BD2304" s="94" t="n"/>
      <c r="BE2304" s="94" t="n"/>
      <c r="BF2304" s="92">
        <f>IF(R2304*100000&gt;=Settings!$B$5,"Y","N")</f>
        <v/>
      </c>
      <c r="BG2304" s="91">
        <f>IF(F2304&gt;Settings!$B$6,"Y","N")</f>
        <v/>
      </c>
      <c r="BH2304" s="97" t="n">
        <v>-4.99</v>
      </c>
      <c r="BI2304" s="96" t="n">
        <v>15.37</v>
      </c>
      <c r="BJ2304" s="96" t="n">
        <v>88.36</v>
      </c>
      <c r="BK2304" s="96" t="n">
        <v>116.86</v>
      </c>
      <c r="BL2304" s="96" t="n">
        <v>201.3</v>
      </c>
      <c r="BM2304" s="96" t="n">
        <v>43.27</v>
      </c>
      <c r="BN2304" s="97" t="n">
        <v>25.26</v>
      </c>
      <c r="BO2304" s="96" t="n">
        <v>50.85</v>
      </c>
      <c r="BP2304" s="96" t="n">
        <v>70</v>
      </c>
      <c r="BQ2304" s="96" t="n">
        <v>76.14</v>
      </c>
      <c r="BR2304" s="91" t="inlineStr">
        <is>
          <t>Stacked up</t>
        </is>
      </c>
      <c r="BS2304" s="91" t="inlineStr">
        <is>
          <t>None</t>
        </is>
      </c>
      <c r="BT2304" s="96" t="n">
        <v>80.2</v>
      </c>
      <c r="BU2304" s="91" t="inlineStr">
        <is>
          <t>N</t>
        </is>
      </c>
      <c r="BV2304" s="99">
        <f>IF(OR(BF2304&lt;&gt;"Y",BG2304&lt;&gt;"Y"),"",(AND(ISNUMBER(BQ2304),BQ2304&gt;0))+(BR2304="Stacked up")+(AND(ISNUMBER(BH2304),BH2304&gt;=-Settings!$B$17))+(AND(ISNUMBER(BK2304),ISNUMBER(BM2304),BK2304&gt;0,BM2304&gt;0))+(AND(ISNUMBER(AQ2304),AQ2304&gt;=Settings!$B$18))+(AND(ISNUMBER(BT2304),BT2304&gt;=Settings!$B$19,BT2304&lt;=Settings!$B$20))+(AND(ISNUMBER(AS2304),AS2304&gt;0))+(AND(ISNUMBER(T2304),ISNUMBER(M2304),T2304&gt;=Settings!$B$21,M2304&gt;0))+(AND(ISNUMBER(AD2304),ISNUMBER(M2304),AD2304&gt;=Settings!$B$22,M2304&gt;0))+(AY2304&gt;=1))</f>
        <v/>
      </c>
      <c r="BW2304" s="91">
        <f>IF(OR(AY2304=0,BF2304&lt;&gt;"Y",BG2304&lt;&gt;"Y"),"",1+SUMPRODUCT(($A$6:$A$2604=A2304)*($AY$6:$AY$2604&gt;0)*($BF$6:$BF$2604="Y")*($BG$6:$BG$2604="Y")*(($AY$6:$AY$2604&gt;AY2304)+($AY$6:$AY$2604=AY2304)*($AD$6:$AD$2604&gt;AD2304))))</f>
        <v/>
      </c>
    </row>
    <row r="2305" ht="23.85" customHeight="1" s="55">
      <c r="A2305" s="90" t="n">
        <v>46296</v>
      </c>
      <c r="B2305" s="91" t="inlineStr">
        <is>
          <t>VLEGOV</t>
        </is>
      </c>
      <c r="C2305" s="91" t="inlineStr">
        <is>
          <t>INE03HW01020</t>
        </is>
      </c>
      <c r="D2305" s="91" t="n"/>
      <c r="E2305" s="91" t="inlineStr">
        <is>
          <t>None</t>
        </is>
      </c>
      <c r="F2305" s="93" t="n">
        <v>104</v>
      </c>
      <c r="G2305" s="92" t="inlineStr">
        <is>
          <t>N</t>
        </is>
      </c>
      <c r="H2305" s="94" t="n"/>
      <c r="I2305" s="91" t="inlineStr">
        <is>
          <t>N</t>
        </is>
      </c>
      <c r="J2305" s="92">
        <f>IF(K2305="","N","Y")</f>
        <v/>
      </c>
      <c r="K2305" s="94">
        <f>_xlfn.TEXTJOIN("; ",TRUE,IF(P2305="52-wk low","52-wk low",""),IF(AND(AD2305&gt;=Settings!$B$12,M2305&lt;0),"Distribution",""),IF(AND(AJ2305="Y",M2305&lt;0,AK2305&lt;-Settings!$B$13),"Long unwinding",""),IF(AND(AJ2305="Y",M2305&lt;0,AK2305&gt;Settings!$B$13),"Short buildup",""))</f>
        <v/>
      </c>
      <c r="L2305" s="95" t="n">
        <v>9.6</v>
      </c>
      <c r="M2305" s="96" t="n">
        <v>-3.9</v>
      </c>
      <c r="N2305" s="93" t="n">
        <v>2327</v>
      </c>
      <c r="O2305" s="91" t="inlineStr">
        <is>
          <t>None</t>
        </is>
      </c>
      <c r="P2305" s="91" t="inlineStr">
        <is>
          <t>None</t>
        </is>
      </c>
      <c r="Q2305" s="97" t="n">
        <v>1.02</v>
      </c>
      <c r="R2305" s="96" t="n">
        <v>0.92</v>
      </c>
      <c r="S2305" s="96" t="n">
        <v>1.13</v>
      </c>
      <c r="T2305" s="96" t="n">
        <v>1.43</v>
      </c>
      <c r="U2305" s="96" t="n">
        <v>1.05</v>
      </c>
      <c r="V2305" s="103" t="n">
        <v>0.9399999999999999</v>
      </c>
      <c r="W2305" s="102" t="n">
        <v>6</v>
      </c>
      <c r="X2305" s="93" t="n"/>
      <c r="Y2305" s="91" t="inlineStr">
        <is>
          <t>None</t>
        </is>
      </c>
      <c r="Z2305" s="99" t="n">
        <v>75.54000000000001</v>
      </c>
      <c r="AA2305" s="96" t="n">
        <v>1.04</v>
      </c>
      <c r="AB2305" s="96" t="n">
        <v>1.04</v>
      </c>
      <c r="AC2305" s="96" t="n"/>
      <c r="AD2305" s="96" t="n"/>
      <c r="AE2305" s="96" t="n"/>
      <c r="AF2305" s="103" t="n"/>
      <c r="AG2305" s="91" t="inlineStr">
        <is>
          <t>No delivery data</t>
        </is>
      </c>
      <c r="AH2305" s="100" t="n">
        <v>0</v>
      </c>
      <c r="AI2305" s="101" t="n">
        <v>0</v>
      </c>
      <c r="AJ2305" s="92" t="inlineStr">
        <is>
          <t>N</t>
        </is>
      </c>
      <c r="AK2305" s="96" t="n"/>
      <c r="AL2305" s="91" t="inlineStr">
        <is>
          <t>n/a</t>
        </is>
      </c>
      <c r="AM2305" s="93" t="n"/>
      <c r="AN2305" s="92" t="inlineStr">
        <is>
          <t>None</t>
        </is>
      </c>
      <c r="AO2305" s="102" t="n">
        <v>0</v>
      </c>
      <c r="AP2305" s="103" t="n">
        <v>0.6</v>
      </c>
      <c r="AQ2305" s="102" t="n">
        <v>20</v>
      </c>
      <c r="AR2305" s="91" t="inlineStr">
        <is>
          <t>N</t>
        </is>
      </c>
      <c r="AS2305" s="104" t="n"/>
      <c r="AT2305" s="92">
        <f>IF(AND(P2305="52-wk high",T2305&gt;=Settings!$B$7),"Y","N")</f>
        <v/>
      </c>
      <c r="AU2305" s="91">
        <f>IF(AND(AD2305&gt;=Settings!$B$8,M2305&gt;0),"Y","N")</f>
        <v/>
      </c>
      <c r="AV2305" s="91">
        <f>IF(OR(AH2305&gt;Settings!$B$9,AI2305&gt;Settings!$B$9),"Y","N")</f>
        <v/>
      </c>
      <c r="AW2305" s="91">
        <f>IF(AJ2305&lt;&gt;"Y","n/a",IF(AND(M2305&gt;0,AK2305&gt;Settings!$B$10),"Y","N"))</f>
        <v/>
      </c>
      <c r="AX2305" s="91">
        <f>IF(AO2305&gt;=Settings!$B$11,"Y","N")</f>
        <v/>
      </c>
      <c r="AY2305" s="99">
        <f>(AT2305="Y")+(AU2305="Y")+(AV2305="Y")+(AW2305="Y")+(AX2305="Y")</f>
        <v/>
      </c>
      <c r="AZ2305" s="94">
        <f>IF(AY2305=0,"None",_xlfn.TEXTJOIN(", ",TRUE(),IF(AT2305="Y","Breakout",""),IF(AU2305="Y","Accumulation",""),IF(AV2305="Y","Institutional buying",""),IF(AW2305="Y","Long buildup",""),IF(AX2305="Y","Momentum leader","")))</f>
        <v/>
      </c>
      <c r="BA2305" s="94">
        <f>IF(BW2305="","","Passes "&amp;AY2305&amp;" of 5 buy-side scans"&amp;IF(G2305="Y","; RED FLAG: filter out using Red flag column",""))</f>
        <v/>
      </c>
      <c r="BB2305" s="91" t="inlineStr">
        <is>
          <t>Lower</t>
        </is>
      </c>
      <c r="BC2305" s="92" t="inlineStr">
        <is>
          <t>Y</t>
        </is>
      </c>
      <c r="BD2305" s="94" t="inlineStr">
        <is>
          <t>EPS zero; High-low range &gt;200% in 365 days; High-low range &gt;150% in 12 months</t>
        </is>
      </c>
      <c r="BE2305" s="94" t="n"/>
      <c r="BF2305" s="92">
        <f>IF(R2305*100000&gt;=Settings!$B$5,"Y","N")</f>
        <v/>
      </c>
      <c r="BG2305" s="91">
        <f>IF(F2305&gt;Settings!$B$6,"Y","N")</f>
        <v/>
      </c>
      <c r="BH2305" s="97" t="n">
        <v>-67.48</v>
      </c>
      <c r="BI2305" s="96" t="n">
        <v>-6.34</v>
      </c>
      <c r="BJ2305" s="96" t="n">
        <v>-6.16</v>
      </c>
      <c r="BK2305" s="96" t="n">
        <v>-15.27</v>
      </c>
      <c r="BL2305" s="96" t="n">
        <v>1.37</v>
      </c>
      <c r="BM2305" s="96" t="n">
        <v>-64.17</v>
      </c>
      <c r="BN2305" s="97" t="n">
        <v>-6.25</v>
      </c>
      <c r="BO2305" s="96" t="n">
        <v>-9.5</v>
      </c>
      <c r="BP2305" s="96" t="n">
        <v>-17.57</v>
      </c>
      <c r="BQ2305" s="96" t="n">
        <v>-33.96</v>
      </c>
      <c r="BR2305" s="91" t="inlineStr">
        <is>
          <t>Stacked down</t>
        </is>
      </c>
      <c r="BS2305" s="91" t="inlineStr">
        <is>
          <t>None</t>
        </is>
      </c>
      <c r="BT2305" s="96" t="n">
        <v>33.6</v>
      </c>
      <c r="BU2305" s="91" t="inlineStr">
        <is>
          <t>N</t>
        </is>
      </c>
      <c r="BV2305" s="99">
        <f>IF(OR(BF2305&lt;&gt;"Y",BG2305&lt;&gt;"Y"),"",(AND(ISNUMBER(BQ2305),BQ2305&gt;0))+(BR2305="Stacked up")+(AND(ISNUMBER(BH2305),BH2305&gt;=-Settings!$B$17))+(AND(ISNUMBER(BK2305),ISNUMBER(BM2305),BK2305&gt;0,BM2305&gt;0))+(AND(ISNUMBER(AQ2305),AQ2305&gt;=Settings!$B$18))+(AND(ISNUMBER(BT2305),BT2305&gt;=Settings!$B$19,BT2305&lt;=Settings!$B$20))+(AND(ISNUMBER(AS2305),AS2305&gt;0))+(AND(ISNUMBER(T2305),ISNUMBER(M2305),T2305&gt;=Settings!$B$21,M2305&gt;0))+(AND(ISNUMBER(AD2305),ISNUMBER(M2305),AD2305&gt;=Settings!$B$22,M2305&gt;0))+(AY2305&gt;=1))</f>
        <v/>
      </c>
      <c r="BW2305" s="91">
        <f>IF(OR(AY2305=0,BF2305&lt;&gt;"Y",BG2305&lt;&gt;"Y"),"",1+SUMPRODUCT(($A$6:$A$2604=A2305)*($AY$6:$AY$2604&gt;0)*($BF$6:$BF$2604="Y")*($BG$6:$BG$2604="Y")*(($AY$6:$AY$2604&gt;AY2305)+($AY$6:$AY$2604=AY2305)*($AD$6:$AD$2604&gt;AD2305))))</f>
        <v/>
      </c>
    </row>
    <row r="2306" ht="23.85" customHeight="1" s="55">
      <c r="A2306" s="90" t="n">
        <v>46296</v>
      </c>
      <c r="B2306" s="91" t="inlineStr">
        <is>
          <t>COMPUSOFT</t>
        </is>
      </c>
      <c r="C2306" s="91" t="inlineStr">
        <is>
          <t>INE453B01029</t>
        </is>
      </c>
      <c r="D2306" s="91" t="n"/>
      <c r="E2306" s="91" t="inlineStr">
        <is>
          <t>None</t>
        </is>
      </c>
      <c r="F2306" s="93" t="n">
        <v>103</v>
      </c>
      <c r="G2306" s="92" t="inlineStr">
        <is>
          <t>N</t>
        </is>
      </c>
      <c r="H2306" s="94" t="n"/>
      <c r="I2306" s="91" t="inlineStr">
        <is>
          <t>N</t>
        </is>
      </c>
      <c r="J2306" s="92">
        <f>IF(K2306="","N","Y")</f>
        <v/>
      </c>
      <c r="K2306" s="94">
        <f>_xlfn.TEXTJOIN("; ",TRUE,IF(P2306="52-wk low","52-wk low",""),IF(AND(AD2306&gt;=Settings!$B$12,M2306&lt;0),"Distribution",""),IF(AND(AJ2306="Y",M2306&lt;0,AK2306&lt;-Settings!$B$13),"Long unwinding",""),IF(AND(AJ2306="Y",M2306&lt;0,AK2306&gt;Settings!$B$13),"Short buildup",""))</f>
        <v/>
      </c>
      <c r="L2306" s="95" t="n">
        <v>13.05</v>
      </c>
      <c r="M2306" s="96" t="n">
        <v>-3.19</v>
      </c>
      <c r="N2306" s="93" t="n">
        <v>2145</v>
      </c>
      <c r="O2306" s="91" t="inlineStr">
        <is>
          <t>None</t>
        </is>
      </c>
      <c r="P2306" s="91" t="inlineStr">
        <is>
          <t>None</t>
        </is>
      </c>
      <c r="Q2306" s="97" t="n">
        <v>0.14</v>
      </c>
      <c r="R2306" s="96" t="n">
        <v>0.37</v>
      </c>
      <c r="S2306" s="96" t="n">
        <v>0.38</v>
      </c>
      <c r="T2306" s="96" t="n">
        <v>0.41</v>
      </c>
      <c r="U2306" s="96" t="n">
        <v>0.51</v>
      </c>
      <c r="V2306" s="103" t="n">
        <v>1.35</v>
      </c>
      <c r="W2306" s="102" t="n">
        <v>3</v>
      </c>
      <c r="X2306" s="93" t="n"/>
      <c r="Y2306" s="91" t="inlineStr">
        <is>
          <t>None</t>
        </is>
      </c>
      <c r="Z2306" s="99" t="n">
        <v>66.69</v>
      </c>
      <c r="AA2306" s="96" t="n">
        <v>0.87</v>
      </c>
      <c r="AB2306" s="96" t="n">
        <v>0.87</v>
      </c>
      <c r="AC2306" s="96" t="n">
        <v>0.42</v>
      </c>
      <c r="AD2306" s="96" t="n">
        <v>0.4</v>
      </c>
      <c r="AE2306" s="96" t="n">
        <v>0.49</v>
      </c>
      <c r="AF2306" s="103" t="n">
        <v>0.88</v>
      </c>
      <c r="AG2306" s="91" t="inlineStr">
        <is>
          <t>Normal</t>
        </is>
      </c>
      <c r="AH2306" s="100" t="n">
        <v>0</v>
      </c>
      <c r="AI2306" s="101" t="n">
        <v>0</v>
      </c>
      <c r="AJ2306" s="92" t="inlineStr">
        <is>
          <t>N</t>
        </is>
      </c>
      <c r="AK2306" s="96" t="n"/>
      <c r="AL2306" s="91" t="inlineStr">
        <is>
          <t>n/a</t>
        </is>
      </c>
      <c r="AM2306" s="93" t="n"/>
      <c r="AN2306" s="92" t="inlineStr">
        <is>
          <t>None</t>
        </is>
      </c>
      <c r="AO2306" s="102" t="n">
        <v>0</v>
      </c>
      <c r="AP2306" s="103" t="n">
        <v>0.65</v>
      </c>
      <c r="AQ2306" s="102" t="n">
        <v>29</v>
      </c>
      <c r="AR2306" s="91" t="inlineStr">
        <is>
          <t>N</t>
        </is>
      </c>
      <c r="AS2306" s="104" t="n"/>
      <c r="AT2306" s="92">
        <f>IF(AND(P2306="52-wk high",T2306&gt;=Settings!$B$7),"Y","N")</f>
        <v/>
      </c>
      <c r="AU2306" s="91">
        <f>IF(AND(AD2306&gt;=Settings!$B$8,M2306&gt;0),"Y","N")</f>
        <v/>
      </c>
      <c r="AV2306" s="91">
        <f>IF(OR(AH2306&gt;Settings!$B$9,AI2306&gt;Settings!$B$9),"Y","N")</f>
        <v/>
      </c>
      <c r="AW2306" s="91">
        <f>IF(AJ2306&lt;&gt;"Y","n/a",IF(AND(M2306&gt;0,AK2306&gt;Settings!$B$10),"Y","N"))</f>
        <v/>
      </c>
      <c r="AX2306" s="91">
        <f>IF(AO2306&gt;=Settings!$B$11,"Y","N")</f>
        <v/>
      </c>
      <c r="AY2306" s="99">
        <f>(AT2306="Y")+(AU2306="Y")+(AV2306="Y")+(AW2306="Y")+(AX2306="Y")</f>
        <v/>
      </c>
      <c r="AZ2306" s="94">
        <f>IF(AY2306=0,"None",_xlfn.TEXTJOIN(", ",TRUE(),IF(AT2306="Y","Breakout",""),IF(AU2306="Y","Accumulation",""),IF(AV2306="Y","Institutional buying",""),IF(AW2306="Y","Long buildup",""),IF(AX2306="Y","Momentum leader","")))</f>
        <v/>
      </c>
      <c r="BA2306" s="94">
        <f>IF(BW2306="","","Passes "&amp;AY2306&amp;" of 5 buy-side scans"&amp;IF(G2306="Y","; RED FLAG: filter out using Red flag column",""))</f>
        <v/>
      </c>
      <c r="BB2306" s="91" t="inlineStr">
        <is>
          <t>None</t>
        </is>
      </c>
      <c r="BC2306" s="92" t="inlineStr">
        <is>
          <t>Y</t>
        </is>
      </c>
      <c r="BD2306" s="94" t="inlineStr">
        <is>
          <t>Few traders (&lt;100 unique PAN, 30 days)</t>
        </is>
      </c>
      <c r="BE2306" s="94" t="n"/>
      <c r="BF2306" s="92">
        <f>IF(R2306*100000&gt;=Settings!$B$5,"Y","N")</f>
        <v/>
      </c>
      <c r="BG2306" s="91">
        <f>IF(F2306&gt;Settings!$B$6,"Y","N")</f>
        <v/>
      </c>
      <c r="BH2306" s="97" t="n">
        <v>-36.34</v>
      </c>
      <c r="BI2306" s="96" t="n">
        <v>-1.88</v>
      </c>
      <c r="BJ2306" s="96" t="n">
        <v>-3.19</v>
      </c>
      <c r="BK2306" s="96" t="n">
        <v>-2.03</v>
      </c>
      <c r="BL2306" s="96" t="n">
        <v>4.65</v>
      </c>
      <c r="BM2306" s="96" t="n">
        <v>-31.57</v>
      </c>
      <c r="BN2306" s="97" t="n">
        <v>-1.38</v>
      </c>
      <c r="BO2306" s="96" t="n">
        <v>-1.66</v>
      </c>
      <c r="BP2306" s="96" t="n">
        <v>-3.16</v>
      </c>
      <c r="BQ2306" s="96" t="n">
        <v>-8.550000000000001</v>
      </c>
      <c r="BR2306" s="91" t="inlineStr">
        <is>
          <t>Stacked down</t>
        </is>
      </c>
      <c r="BS2306" s="91" t="inlineStr">
        <is>
          <t>None</t>
        </is>
      </c>
      <c r="BT2306" s="96" t="n">
        <v>44.1</v>
      </c>
      <c r="BU2306" s="91" t="inlineStr">
        <is>
          <t>N</t>
        </is>
      </c>
      <c r="BV2306" s="99">
        <f>IF(OR(BF2306&lt;&gt;"Y",BG2306&lt;&gt;"Y"),"",(AND(ISNUMBER(BQ2306),BQ2306&gt;0))+(BR2306="Stacked up")+(AND(ISNUMBER(BH2306),BH2306&gt;=-Settings!$B$17))+(AND(ISNUMBER(BK2306),ISNUMBER(BM2306),BK2306&gt;0,BM2306&gt;0))+(AND(ISNUMBER(AQ2306),AQ2306&gt;=Settings!$B$18))+(AND(ISNUMBER(BT2306),BT2306&gt;=Settings!$B$19,BT2306&lt;=Settings!$B$20))+(AND(ISNUMBER(AS2306),AS2306&gt;0))+(AND(ISNUMBER(T2306),ISNUMBER(M2306),T2306&gt;=Settings!$B$21,M2306&gt;0))+(AND(ISNUMBER(AD2306),ISNUMBER(M2306),AD2306&gt;=Settings!$B$22,M2306&gt;0))+(AY2306&gt;=1))</f>
        <v/>
      </c>
      <c r="BW2306" s="91">
        <f>IF(OR(AY2306=0,BF2306&lt;&gt;"Y",BG2306&lt;&gt;"Y"),"",1+SUMPRODUCT(($A$6:$A$2604=A2306)*($AY$6:$AY$2604&gt;0)*($BF$6:$BF$2604="Y")*($BG$6:$BG$2604="Y")*(($AY$6:$AY$2604&gt;AY2306)+($AY$6:$AY$2604=AY2306)*($AD$6:$AD$2604&gt;AD2306))))</f>
        <v/>
      </c>
    </row>
    <row r="2307" ht="23.85" customHeight="1" s="55">
      <c r="A2307" s="90" t="n">
        <v>46296</v>
      </c>
      <c r="B2307" s="91" t="inlineStr">
        <is>
          <t>DEEP</t>
        </is>
      </c>
      <c r="C2307" s="91" t="inlineStr">
        <is>
          <t>INE00IY01012</t>
        </is>
      </c>
      <c r="D2307" s="91" t="n"/>
      <c r="E2307" s="91" t="inlineStr">
        <is>
          <t>None</t>
        </is>
      </c>
      <c r="F2307" s="93" t="n">
        <v>103</v>
      </c>
      <c r="G2307" s="92" t="inlineStr">
        <is>
          <t>Y</t>
        </is>
      </c>
      <c r="H2307" s="94" t="inlineStr">
        <is>
          <t>ESM Stage 1; T2T (BE series)</t>
        </is>
      </c>
      <c r="I2307" s="91" t="inlineStr">
        <is>
          <t>Y</t>
        </is>
      </c>
      <c r="J2307" s="92">
        <f>IF(K2307="","N","Y")</f>
        <v/>
      </c>
      <c r="K2307" s="94">
        <f>_xlfn.TEXTJOIN("; ",TRUE,IF(P2307="52-wk low","52-wk low",""),IF(AND(AD2307&gt;=Settings!$B$12,M2307&lt;0),"Distribution",""),IF(AND(AJ2307="Y",M2307&lt;0,AK2307&lt;-Settings!$B$13),"Long unwinding",""),IF(AND(AJ2307="Y",M2307&lt;0,AK2307&gt;Settings!$B$13),"Short buildup",""))</f>
        <v/>
      </c>
      <c r="L2307" s="95" t="n">
        <v>42.69</v>
      </c>
      <c r="M2307" s="96" t="n">
        <v>-4.75</v>
      </c>
      <c r="N2307" s="93" t="n">
        <v>2447</v>
      </c>
      <c r="O2307" s="91" t="inlineStr">
        <is>
          <t>None</t>
        </is>
      </c>
      <c r="P2307" s="91" t="inlineStr">
        <is>
          <t>None</t>
        </is>
      </c>
      <c r="Q2307" s="97" t="n">
        <v>0.08</v>
      </c>
      <c r="R2307" s="96" t="n">
        <v>0.51</v>
      </c>
      <c r="S2307" s="96" t="n">
        <v>0.16</v>
      </c>
      <c r="T2307" s="96" t="n"/>
      <c r="U2307" s="96" t="n"/>
      <c r="V2307" s="103" t="n"/>
      <c r="W2307" s="102" t="n"/>
      <c r="X2307" s="93" t="n"/>
      <c r="Y2307" s="91" t="inlineStr">
        <is>
          <t>None</t>
        </is>
      </c>
      <c r="Z2307" s="99" t="n"/>
      <c r="AA2307" s="96" t="n"/>
      <c r="AB2307" s="96" t="n"/>
      <c r="AC2307" s="96" t="n"/>
      <c r="AD2307" s="96" t="n"/>
      <c r="AE2307" s="96" t="n"/>
      <c r="AF2307" s="103" t="n"/>
      <c r="AG2307" s="91" t="n"/>
      <c r="AH2307" s="100" t="n">
        <v>0</v>
      </c>
      <c r="AI2307" s="101" t="n">
        <v>0</v>
      </c>
      <c r="AJ2307" s="92" t="inlineStr">
        <is>
          <t>N</t>
        </is>
      </c>
      <c r="AK2307" s="96" t="n"/>
      <c r="AL2307" s="91" t="inlineStr">
        <is>
          <t>n/a</t>
        </is>
      </c>
      <c r="AM2307" s="93" t="n"/>
      <c r="AN2307" s="92" t="inlineStr">
        <is>
          <t>None</t>
        </is>
      </c>
      <c r="AO2307" s="102" t="n">
        <v>0</v>
      </c>
      <c r="AP2307" s="103" t="n"/>
      <c r="AQ2307" s="102" t="n"/>
      <c r="AR2307" s="91" t="inlineStr">
        <is>
          <t>N</t>
        </is>
      </c>
      <c r="AS2307" s="104" t="n"/>
      <c r="AT2307" s="92">
        <f>IF(AND(P2307="52-wk high",T2307&gt;=Settings!$B$7),"Y","N")</f>
        <v/>
      </c>
      <c r="AU2307" s="91">
        <f>IF(AND(AD2307&gt;=Settings!$B$8,M2307&gt;0),"Y","N")</f>
        <v/>
      </c>
      <c r="AV2307" s="91">
        <f>IF(OR(AH2307&gt;Settings!$B$9,AI2307&gt;Settings!$B$9),"Y","N")</f>
        <v/>
      </c>
      <c r="AW2307" s="91">
        <f>IF(AJ2307&lt;&gt;"Y","n/a",IF(AND(M2307&gt;0,AK2307&gt;Settings!$B$10),"Y","N"))</f>
        <v/>
      </c>
      <c r="AX2307" s="91">
        <f>IF(AO2307&gt;=Settings!$B$11,"Y","N")</f>
        <v/>
      </c>
      <c r="AY2307" s="99">
        <f>(AT2307="Y")+(AU2307="Y")+(AV2307="Y")+(AW2307="Y")+(AX2307="Y")</f>
        <v/>
      </c>
      <c r="AZ2307" s="94">
        <f>IF(AY2307=0,"None",_xlfn.TEXTJOIN(", ",TRUE(),IF(AT2307="Y","Breakout",""),IF(AU2307="Y","Accumulation",""),IF(AV2307="Y","Institutional buying",""),IF(AW2307="Y","Long buildup",""),IF(AX2307="Y","Momentum leader","")))</f>
        <v/>
      </c>
      <c r="BA2307" s="94">
        <f>IF(BW2307="","","Passes "&amp;AY2307&amp;" of 5 buy-side scans"&amp;IF(G2307="Y","; RED FLAG: filter out using Red flag column",""))</f>
        <v/>
      </c>
      <c r="BB2307" s="91" t="inlineStr">
        <is>
          <t>Lower</t>
        </is>
      </c>
      <c r="BC2307" s="92" t="inlineStr">
        <is>
          <t>N</t>
        </is>
      </c>
      <c r="BD2307" s="94" t="n"/>
      <c r="BE2307" s="94" t="n"/>
      <c r="BF2307" s="92">
        <f>IF(R2307*100000&gt;=Settings!$B$5,"Y","N")</f>
        <v/>
      </c>
      <c r="BG2307" s="91">
        <f>IF(F2307&gt;Settings!$B$6,"Y","N")</f>
        <v/>
      </c>
      <c r="BH2307" s="97" t="n">
        <v>-13.18</v>
      </c>
      <c r="BI2307" s="96" t="n">
        <v>-5.34</v>
      </c>
      <c r="BJ2307" s="96" t="n">
        <v>18.25</v>
      </c>
      <c r="BK2307" s="96" t="n"/>
      <c r="BL2307" s="96" t="n"/>
      <c r="BM2307" s="96" t="n"/>
      <c r="BN2307" s="97" t="n">
        <v>-0.53</v>
      </c>
      <c r="BO2307" s="96" t="n"/>
      <c r="BP2307" s="96" t="n"/>
      <c r="BQ2307" s="96" t="n"/>
      <c r="BR2307" s="91" t="n"/>
      <c r="BS2307" s="91" t="n"/>
      <c r="BT2307" s="96" t="n">
        <v>47.4</v>
      </c>
      <c r="BU2307" s="91" t="n"/>
      <c r="BV2307" s="99">
        <f>IF(OR(BF2307&lt;&gt;"Y",BG2307&lt;&gt;"Y"),"",(AND(ISNUMBER(BQ2307),BQ2307&gt;0))+(BR2307="Stacked up")+(AND(ISNUMBER(BH2307),BH2307&gt;=-Settings!$B$17))+(AND(ISNUMBER(BK2307),ISNUMBER(BM2307),BK2307&gt;0,BM2307&gt;0))+(AND(ISNUMBER(AQ2307),AQ2307&gt;=Settings!$B$18))+(AND(ISNUMBER(BT2307),BT2307&gt;=Settings!$B$19,BT2307&lt;=Settings!$B$20))+(AND(ISNUMBER(AS2307),AS2307&gt;0))+(AND(ISNUMBER(T2307),ISNUMBER(M2307),T2307&gt;=Settings!$B$21,M2307&gt;0))+(AND(ISNUMBER(AD2307),ISNUMBER(M2307),AD2307&gt;=Settings!$B$22,M2307&gt;0))+(AY2307&gt;=1))</f>
        <v/>
      </c>
      <c r="BW2307" s="91">
        <f>IF(OR(AY2307=0,BF2307&lt;&gt;"Y",BG2307&lt;&gt;"Y"),"",1+SUMPRODUCT(($A$6:$A$2604=A2307)*($AY$6:$AY$2604&gt;0)*($BF$6:$BF$2604="Y")*($BG$6:$BG$2604="Y")*(($AY$6:$AY$2604&gt;AY2307)+($AY$6:$AY$2604=AY2307)*($AD$6:$AD$2604&gt;AD2307))))</f>
        <v/>
      </c>
    </row>
    <row r="2308" ht="23.85" customHeight="1" s="55">
      <c r="A2308" s="90" t="n">
        <v>46296</v>
      </c>
      <c r="B2308" s="91" t="inlineStr">
        <is>
          <t>GROBTEA</t>
        </is>
      </c>
      <c r="C2308" s="91" t="inlineStr">
        <is>
          <t>INE646C01018</t>
        </is>
      </c>
      <c r="D2308" s="91" t="n"/>
      <c r="E2308" s="91" t="inlineStr">
        <is>
          <t>None</t>
        </is>
      </c>
      <c r="F2308" s="93" t="n">
        <v>102</v>
      </c>
      <c r="G2308" s="92" t="inlineStr">
        <is>
          <t>N</t>
        </is>
      </c>
      <c r="H2308" s="94" t="n"/>
      <c r="I2308" s="91" t="inlineStr">
        <is>
          <t>N</t>
        </is>
      </c>
      <c r="J2308" s="92">
        <f>IF(K2308="","N","Y")</f>
        <v/>
      </c>
      <c r="K2308" s="94">
        <f>_xlfn.TEXTJOIN("; ",TRUE,IF(P2308="52-wk low","52-wk low",""),IF(AND(AD2308&gt;=Settings!$B$12,M2308&lt;0),"Distribution",""),IF(AND(AJ2308="Y",M2308&lt;0,AK2308&lt;-Settings!$B$13),"Long unwinding",""),IF(AND(AJ2308="Y",M2308&lt;0,AK2308&gt;Settings!$B$13),"Short buildup",""))</f>
        <v/>
      </c>
      <c r="L2308" s="95" t="n">
        <v>878.5</v>
      </c>
      <c r="M2308" s="96" t="n">
        <v>-3.37</v>
      </c>
      <c r="N2308" s="93" t="n">
        <v>2190</v>
      </c>
      <c r="O2308" s="91" t="inlineStr">
        <is>
          <t>None</t>
        </is>
      </c>
      <c r="P2308" s="91" t="inlineStr">
        <is>
          <t>None</t>
        </is>
      </c>
      <c r="Q2308" s="97" t="n">
        <v>0</v>
      </c>
      <c r="R2308" s="96" t="n">
        <v>0</v>
      </c>
      <c r="S2308" s="96" t="n">
        <v>0.44</v>
      </c>
      <c r="T2308" s="96" t="n">
        <v>0.25</v>
      </c>
      <c r="U2308" s="96" t="n">
        <v>0.31</v>
      </c>
      <c r="V2308" s="103" t="n">
        <v>0.6899999999999999</v>
      </c>
      <c r="W2308" s="102" t="n">
        <v>2</v>
      </c>
      <c r="X2308" s="93" t="n"/>
      <c r="Y2308" s="91" t="inlineStr">
        <is>
          <t>None</t>
        </is>
      </c>
      <c r="Z2308" s="99" t="n">
        <v>88.52</v>
      </c>
      <c r="AA2308" s="96" t="n">
        <v>1.24</v>
      </c>
      <c r="AB2308" s="96" t="n">
        <v>1.23</v>
      </c>
      <c r="AC2308" s="96" t="n">
        <v>0.5600000000000001</v>
      </c>
      <c r="AD2308" s="96" t="n">
        <v>0.32</v>
      </c>
      <c r="AE2308" s="96" t="n">
        <v>0.4</v>
      </c>
      <c r="AF2308" s="103" t="n">
        <v>1.02</v>
      </c>
      <c r="AG2308" s="91" t="inlineStr">
        <is>
          <t>Normal</t>
        </is>
      </c>
      <c r="AH2308" s="100" t="n">
        <v>0</v>
      </c>
      <c r="AI2308" s="101" t="n">
        <v>0</v>
      </c>
      <c r="AJ2308" s="92" t="inlineStr">
        <is>
          <t>N</t>
        </is>
      </c>
      <c r="AK2308" s="96" t="n"/>
      <c r="AL2308" s="91" t="inlineStr">
        <is>
          <t>n/a</t>
        </is>
      </c>
      <c r="AM2308" s="93" t="n"/>
      <c r="AN2308" s="92" t="inlineStr">
        <is>
          <t>None</t>
        </is>
      </c>
      <c r="AO2308" s="102" t="n">
        <v>0</v>
      </c>
      <c r="AP2308" s="103" t="n">
        <v>0.71</v>
      </c>
      <c r="AQ2308" s="102" t="n">
        <v>39</v>
      </c>
      <c r="AR2308" s="91" t="inlineStr">
        <is>
          <t>N</t>
        </is>
      </c>
      <c r="AS2308" s="104" t="n"/>
      <c r="AT2308" s="92">
        <f>IF(AND(P2308="52-wk high",T2308&gt;=Settings!$B$7),"Y","N")</f>
        <v/>
      </c>
      <c r="AU2308" s="91">
        <f>IF(AND(AD2308&gt;=Settings!$B$8,M2308&gt;0),"Y","N")</f>
        <v/>
      </c>
      <c r="AV2308" s="91">
        <f>IF(OR(AH2308&gt;Settings!$B$9,AI2308&gt;Settings!$B$9),"Y","N")</f>
        <v/>
      </c>
      <c r="AW2308" s="91">
        <f>IF(AJ2308&lt;&gt;"Y","n/a",IF(AND(M2308&gt;0,AK2308&gt;Settings!$B$10),"Y","N"))</f>
        <v/>
      </c>
      <c r="AX2308" s="91">
        <f>IF(AO2308&gt;=Settings!$B$11,"Y","N")</f>
        <v/>
      </c>
      <c r="AY2308" s="99">
        <f>(AT2308="Y")+(AU2308="Y")+(AV2308="Y")+(AW2308="Y")+(AX2308="Y")</f>
        <v/>
      </c>
      <c r="AZ2308" s="94">
        <f>IF(AY2308=0,"None",_xlfn.TEXTJOIN(", ",TRUE(),IF(AT2308="Y","Breakout",""),IF(AU2308="Y","Accumulation",""),IF(AV2308="Y","Institutional buying",""),IF(AW2308="Y","Long buildup",""),IF(AX2308="Y","Momentum leader","")))</f>
        <v/>
      </c>
      <c r="BA2308" s="94">
        <f>IF(BW2308="","","Passes "&amp;AY2308&amp;" of 5 buy-side scans"&amp;IF(G2308="Y","; RED FLAG: filter out using Red flag column",""))</f>
        <v/>
      </c>
      <c r="BB2308" s="91" t="inlineStr">
        <is>
          <t>None</t>
        </is>
      </c>
      <c r="BC2308" s="92" t="inlineStr">
        <is>
          <t>Y</t>
        </is>
      </c>
      <c r="BD2308" s="94" t="inlineStr">
        <is>
          <t>Few traders (&lt;100 unique PAN, 30 days)</t>
        </is>
      </c>
      <c r="BE2308" s="94" t="n"/>
      <c r="BF2308" s="92">
        <f>IF(R2308*100000&gt;=Settings!$B$5,"Y","N")</f>
        <v/>
      </c>
      <c r="BG2308" s="91">
        <f>IF(F2308&gt;Settings!$B$6,"Y","N")</f>
        <v/>
      </c>
      <c r="BH2308" s="97" t="n">
        <v>-28.29</v>
      </c>
      <c r="BI2308" s="96" t="n">
        <v>-1.84</v>
      </c>
      <c r="BJ2308" s="96" t="n">
        <v>-9.92</v>
      </c>
      <c r="BK2308" s="96" t="n">
        <v>-3.78</v>
      </c>
      <c r="BL2308" s="96" t="n">
        <v>3.69</v>
      </c>
      <c r="BM2308" s="96" t="n">
        <v>-19.03</v>
      </c>
      <c r="BN2308" s="97" t="n">
        <v>-4.62</v>
      </c>
      <c r="BO2308" s="96" t="n">
        <v>-5.37</v>
      </c>
      <c r="BP2308" s="96" t="n">
        <v>-5.34</v>
      </c>
      <c r="BQ2308" s="96" t="n">
        <v>-7.14</v>
      </c>
      <c r="BR2308" s="91" t="inlineStr">
        <is>
          <t>Mixed</t>
        </is>
      </c>
      <c r="BS2308" s="91" t="inlineStr">
        <is>
          <t>None</t>
        </is>
      </c>
      <c r="BT2308" s="96" t="n">
        <v>33.8</v>
      </c>
      <c r="BU2308" s="91" t="inlineStr">
        <is>
          <t>N</t>
        </is>
      </c>
      <c r="BV2308" s="99">
        <f>IF(OR(BF2308&lt;&gt;"Y",BG2308&lt;&gt;"Y"),"",(AND(ISNUMBER(BQ2308),BQ2308&gt;0))+(BR2308="Stacked up")+(AND(ISNUMBER(BH2308),BH2308&gt;=-Settings!$B$17))+(AND(ISNUMBER(BK2308),ISNUMBER(BM2308),BK2308&gt;0,BM2308&gt;0))+(AND(ISNUMBER(AQ2308),AQ2308&gt;=Settings!$B$18))+(AND(ISNUMBER(BT2308),BT2308&gt;=Settings!$B$19,BT2308&lt;=Settings!$B$20))+(AND(ISNUMBER(AS2308),AS2308&gt;0))+(AND(ISNUMBER(T2308),ISNUMBER(M2308),T2308&gt;=Settings!$B$21,M2308&gt;0))+(AND(ISNUMBER(AD2308),ISNUMBER(M2308),AD2308&gt;=Settings!$B$22,M2308&gt;0))+(AY2308&gt;=1))</f>
        <v/>
      </c>
      <c r="BW2308" s="91">
        <f>IF(OR(AY2308=0,BF2308&lt;&gt;"Y",BG2308&lt;&gt;"Y"),"",1+SUMPRODUCT(($A$6:$A$2604=A2308)*($AY$6:$AY$2604&gt;0)*($BF$6:$BF$2604="Y")*($BG$6:$BG$2604="Y")*(($AY$6:$AY$2604&gt;AY2308)+($AY$6:$AY$2604=AY2308)*($AD$6:$AD$2604&gt;AD2308))))</f>
        <v/>
      </c>
    </row>
    <row r="2309" ht="23.85" customHeight="1" s="55">
      <c r="A2309" s="90" t="n">
        <v>46296</v>
      </c>
      <c r="B2309" s="91" t="inlineStr">
        <is>
          <t>JHS</t>
        </is>
      </c>
      <c r="C2309" s="91" t="inlineStr">
        <is>
          <t>INE544H01014</t>
        </is>
      </c>
      <c r="D2309" s="91" t="n"/>
      <c r="E2309" s="91" t="inlineStr">
        <is>
          <t>None</t>
        </is>
      </c>
      <c r="F2309" s="93" t="n">
        <v>102</v>
      </c>
      <c r="G2309" s="92" t="inlineStr">
        <is>
          <t>Y</t>
        </is>
      </c>
      <c r="H2309" s="94" t="inlineStr">
        <is>
          <t>ESM Stage 1</t>
        </is>
      </c>
      <c r="I2309" s="91" t="inlineStr">
        <is>
          <t>N</t>
        </is>
      </c>
      <c r="J2309" s="92">
        <f>IF(K2309="","N","Y")</f>
        <v/>
      </c>
      <c r="K2309" s="94">
        <f>_xlfn.TEXTJOIN("; ",TRUE,IF(P2309="52-wk low","52-wk low",""),IF(AND(AD2309&gt;=Settings!$B$12,M2309&lt;0),"Distribution",""),IF(AND(AJ2309="Y",M2309&lt;0,AK2309&lt;-Settings!$B$13),"Long unwinding",""),IF(AND(AJ2309="Y",M2309&lt;0,AK2309&gt;Settings!$B$13),"Short buildup",""))</f>
        <v/>
      </c>
      <c r="L2309" s="95" t="n">
        <v>11.7</v>
      </c>
      <c r="M2309" s="96" t="n">
        <v>-6.02</v>
      </c>
      <c r="N2309" s="93" t="n">
        <v>2555</v>
      </c>
      <c r="O2309" s="91" t="inlineStr">
        <is>
          <t>None</t>
        </is>
      </c>
      <c r="P2309" s="91" t="inlineStr">
        <is>
          <t>None</t>
        </is>
      </c>
      <c r="Q2309" s="97" t="n">
        <v>40.65</v>
      </c>
      <c r="R2309" s="96" t="n">
        <v>5.46</v>
      </c>
      <c r="S2309" s="96" t="n">
        <v>11.78</v>
      </c>
      <c r="T2309" s="96" t="n">
        <v>19.55</v>
      </c>
      <c r="U2309" s="96" t="n">
        <v>28.07</v>
      </c>
      <c r="V2309" s="103" t="n">
        <v>2.95</v>
      </c>
      <c r="W2309" s="102" t="n">
        <v>7</v>
      </c>
      <c r="X2309" s="93" t="n">
        <v>4</v>
      </c>
      <c r="Y2309" s="91" t="inlineStr">
        <is>
          <t>None</t>
        </is>
      </c>
      <c r="Z2309" s="99" t="n">
        <v>41.98</v>
      </c>
      <c r="AA2309" s="96" t="n">
        <v>0.59</v>
      </c>
      <c r="AB2309" s="96" t="n">
        <v>0.58</v>
      </c>
      <c r="AC2309" s="96" t="n">
        <v>9.960000000000001</v>
      </c>
      <c r="AD2309" s="96" t="n">
        <v>15.19</v>
      </c>
      <c r="AE2309" s="96" t="n"/>
      <c r="AF2309" s="103" t="n">
        <v>0.85</v>
      </c>
      <c r="AG2309" s="91" t="inlineStr">
        <is>
          <t>Run-up, risky</t>
        </is>
      </c>
      <c r="AH2309" s="100" t="n">
        <v>0</v>
      </c>
      <c r="AI2309" s="101" t="n">
        <v>0</v>
      </c>
      <c r="AJ2309" s="92" t="inlineStr">
        <is>
          <t>N</t>
        </is>
      </c>
      <c r="AK2309" s="96" t="n"/>
      <c r="AL2309" s="91" t="inlineStr">
        <is>
          <t>n/a</t>
        </is>
      </c>
      <c r="AM2309" s="93" t="n"/>
      <c r="AN2309" s="92" t="inlineStr">
        <is>
          <t>None</t>
        </is>
      </c>
      <c r="AO2309" s="102" t="n">
        <v>0</v>
      </c>
      <c r="AP2309" s="103" t="n">
        <v>1.36</v>
      </c>
      <c r="AQ2309" s="102" t="n">
        <v>75</v>
      </c>
      <c r="AR2309" s="91" t="inlineStr">
        <is>
          <t>N</t>
        </is>
      </c>
      <c r="AS2309" s="104" t="n"/>
      <c r="AT2309" s="92">
        <f>IF(AND(P2309="52-wk high",T2309&gt;=Settings!$B$7),"Y","N")</f>
        <v/>
      </c>
      <c r="AU2309" s="91">
        <f>IF(AND(AD2309&gt;=Settings!$B$8,M2309&gt;0),"Y","N")</f>
        <v/>
      </c>
      <c r="AV2309" s="91">
        <f>IF(OR(AH2309&gt;Settings!$B$9,AI2309&gt;Settings!$B$9),"Y","N")</f>
        <v/>
      </c>
      <c r="AW2309" s="91">
        <f>IF(AJ2309&lt;&gt;"Y","n/a",IF(AND(M2309&gt;0,AK2309&gt;Settings!$B$10),"Y","N"))</f>
        <v/>
      </c>
      <c r="AX2309" s="91">
        <f>IF(AO2309&gt;=Settings!$B$11,"Y","N")</f>
        <v/>
      </c>
      <c r="AY2309" s="99">
        <f>(AT2309="Y")+(AU2309="Y")+(AV2309="Y")+(AW2309="Y")+(AX2309="Y")</f>
        <v/>
      </c>
      <c r="AZ2309" s="94">
        <f>IF(AY2309=0,"None",_xlfn.TEXTJOIN(", ",TRUE(),IF(AT2309="Y","Breakout",""),IF(AU2309="Y","Accumulation",""),IF(AV2309="Y","Institutional buying",""),IF(AW2309="Y","Long buildup",""),IF(AX2309="Y","Momentum leader","")))</f>
        <v/>
      </c>
      <c r="BA2309" s="94">
        <f>IF(BW2309="","","Passes "&amp;AY2309&amp;" of 5 buy-side scans"&amp;IF(G2309="Y","; RED FLAG: filter out using Red flag column",""))</f>
        <v/>
      </c>
      <c r="BB2309" s="91" t="inlineStr">
        <is>
          <t>Upper</t>
        </is>
      </c>
      <c r="BC2309" s="92" t="inlineStr">
        <is>
          <t>Y</t>
        </is>
      </c>
      <c r="BD2309" s="94" t="inlineStr">
        <is>
          <t>EPS zero</t>
        </is>
      </c>
      <c r="BE2309" s="94" t="n"/>
      <c r="BF2309" s="92">
        <f>IF(R2309*100000&gt;=Settings!$B$5,"Y","N")</f>
        <v/>
      </c>
      <c r="BG2309" s="91">
        <f>IF(F2309&gt;Settings!$B$6,"Y","N")</f>
        <v/>
      </c>
      <c r="BH2309" s="97" t="n">
        <v>-15.83</v>
      </c>
      <c r="BI2309" s="96" t="n">
        <v>43.03</v>
      </c>
      <c r="BJ2309" s="96" t="n">
        <v>47.91</v>
      </c>
      <c r="BK2309" s="96" t="n">
        <v>53.34</v>
      </c>
      <c r="BL2309" s="96" t="n">
        <v>61.83</v>
      </c>
      <c r="BM2309" s="96" t="n">
        <v>5.41</v>
      </c>
      <c r="BN2309" s="97" t="n">
        <v>27.07</v>
      </c>
      <c r="BO2309" s="96" t="n">
        <v>35.68</v>
      </c>
      <c r="BP2309" s="96" t="n">
        <v>37.19</v>
      </c>
      <c r="BQ2309" s="96" t="n">
        <v>31</v>
      </c>
      <c r="BR2309" s="91" t="inlineStr">
        <is>
          <t>Mixed</t>
        </is>
      </c>
      <c r="BS2309" s="91" t="inlineStr">
        <is>
          <t>None</t>
        </is>
      </c>
      <c r="BT2309" s="96" t="n">
        <v>75.90000000000001</v>
      </c>
      <c r="BU2309" s="91" t="inlineStr">
        <is>
          <t>N</t>
        </is>
      </c>
      <c r="BV2309" s="99">
        <f>IF(OR(BF2309&lt;&gt;"Y",BG2309&lt;&gt;"Y"),"",(AND(ISNUMBER(BQ2309),BQ2309&gt;0))+(BR2309="Stacked up")+(AND(ISNUMBER(BH2309),BH2309&gt;=-Settings!$B$17))+(AND(ISNUMBER(BK2309),ISNUMBER(BM2309),BK2309&gt;0,BM2309&gt;0))+(AND(ISNUMBER(AQ2309),AQ2309&gt;=Settings!$B$18))+(AND(ISNUMBER(BT2309),BT2309&gt;=Settings!$B$19,BT2309&lt;=Settings!$B$20))+(AND(ISNUMBER(AS2309),AS2309&gt;0))+(AND(ISNUMBER(T2309),ISNUMBER(M2309),T2309&gt;=Settings!$B$21,M2309&gt;0))+(AND(ISNUMBER(AD2309),ISNUMBER(M2309),AD2309&gt;=Settings!$B$22,M2309&gt;0))+(AY2309&gt;=1))</f>
        <v/>
      </c>
      <c r="BW2309" s="91">
        <f>IF(OR(AY2309=0,BF2309&lt;&gt;"Y",BG2309&lt;&gt;"Y"),"",1+SUMPRODUCT(($A$6:$A$2604=A2309)*($AY$6:$AY$2604&gt;0)*($BF$6:$BF$2604="Y")*($BG$6:$BG$2604="Y")*(($AY$6:$AY$2604&gt;AY2309)+($AY$6:$AY$2604=AY2309)*($AD$6:$AD$2604&gt;AD2309))))</f>
        <v/>
      </c>
    </row>
    <row r="2310" ht="23.85" customHeight="1" s="55">
      <c r="A2310" s="90" t="n">
        <v>46296</v>
      </c>
      <c r="B2310" s="91" t="inlineStr">
        <is>
          <t>SIL</t>
        </is>
      </c>
      <c r="C2310" s="91" t="inlineStr">
        <is>
          <t>INE173A01025</t>
        </is>
      </c>
      <c r="D2310" s="91" t="n"/>
      <c r="E2310" s="91" t="inlineStr">
        <is>
          <t>None</t>
        </is>
      </c>
      <c r="F2310" s="93" t="n">
        <v>102</v>
      </c>
      <c r="G2310" s="92" t="inlineStr">
        <is>
          <t>N</t>
        </is>
      </c>
      <c r="H2310" s="94" t="n"/>
      <c r="I2310" s="91" t="inlineStr">
        <is>
          <t>N</t>
        </is>
      </c>
      <c r="J2310" s="92">
        <f>IF(K2310="","N","Y")</f>
        <v/>
      </c>
      <c r="K2310" s="94">
        <f>_xlfn.TEXTJOIN("; ",TRUE,IF(P2310="52-wk low","52-wk low",""),IF(AND(AD2310&gt;=Settings!$B$12,M2310&lt;0),"Distribution",""),IF(AND(AJ2310="Y",M2310&lt;0,AK2310&lt;-Settings!$B$13),"Long unwinding",""),IF(AND(AJ2310="Y",M2310&lt;0,AK2310&gt;Settings!$B$13),"Short buildup",""))</f>
        <v/>
      </c>
      <c r="L2310" s="95" t="n">
        <v>15.83</v>
      </c>
      <c r="M2310" s="96" t="n">
        <v>0.89</v>
      </c>
      <c r="N2310" s="93" t="n">
        <v>367</v>
      </c>
      <c r="O2310" s="91" t="inlineStr">
        <is>
          <t>None</t>
        </is>
      </c>
      <c r="P2310" s="91" t="inlineStr">
        <is>
          <t>None</t>
        </is>
      </c>
      <c r="Q2310" s="97" t="n">
        <v>0.44</v>
      </c>
      <c r="R2310" s="96" t="n">
        <v>0.64</v>
      </c>
      <c r="S2310" s="96" t="n">
        <v>0.6899999999999999</v>
      </c>
      <c r="T2310" s="96" t="n">
        <v>0.37</v>
      </c>
      <c r="U2310" s="96" t="n">
        <v>0.62</v>
      </c>
      <c r="V2310" s="103" t="n">
        <v>0.89</v>
      </c>
      <c r="W2310" s="102" t="n">
        <v>3</v>
      </c>
      <c r="X2310" s="93" t="n"/>
      <c r="Y2310" s="91" t="inlineStr">
        <is>
          <t>None</t>
        </is>
      </c>
      <c r="Z2310" s="99" t="n">
        <v>81.5</v>
      </c>
      <c r="AA2310" s="96" t="n">
        <v>1.13</v>
      </c>
      <c r="AB2310" s="96" t="n">
        <v>1.13</v>
      </c>
      <c r="AC2310" s="96" t="n">
        <v>0.79</v>
      </c>
      <c r="AD2310" s="96" t="n">
        <v>0.49</v>
      </c>
      <c r="AE2310" s="96" t="n">
        <v>0.79</v>
      </c>
      <c r="AF2310" s="103" t="n">
        <v>1.11</v>
      </c>
      <c r="AG2310" s="91" t="inlineStr">
        <is>
          <t>Normal</t>
        </is>
      </c>
      <c r="AH2310" s="100" t="n">
        <v>0</v>
      </c>
      <c r="AI2310" s="101" t="n">
        <v>0</v>
      </c>
      <c r="AJ2310" s="92" t="inlineStr">
        <is>
          <t>N</t>
        </is>
      </c>
      <c r="AK2310" s="96" t="n"/>
      <c r="AL2310" s="91" t="inlineStr">
        <is>
          <t>n/a</t>
        </is>
      </c>
      <c r="AM2310" s="93" t="n"/>
      <c r="AN2310" s="92" t="inlineStr">
        <is>
          <t>None</t>
        </is>
      </c>
      <c r="AO2310" s="102" t="n">
        <v>0</v>
      </c>
      <c r="AP2310" s="103" t="n">
        <v>0.99</v>
      </c>
      <c r="AQ2310" s="102" t="n">
        <v>61</v>
      </c>
      <c r="AR2310" s="91" t="inlineStr">
        <is>
          <t>N</t>
        </is>
      </c>
      <c r="AS2310" s="104" t="n"/>
      <c r="AT2310" s="92">
        <f>IF(AND(P2310="52-wk high",T2310&gt;=Settings!$B$7),"Y","N")</f>
        <v/>
      </c>
      <c r="AU2310" s="91">
        <f>IF(AND(AD2310&gt;=Settings!$B$8,M2310&gt;0),"Y","N")</f>
        <v/>
      </c>
      <c r="AV2310" s="91">
        <f>IF(OR(AH2310&gt;Settings!$B$9,AI2310&gt;Settings!$B$9),"Y","N")</f>
        <v/>
      </c>
      <c r="AW2310" s="91">
        <f>IF(AJ2310&lt;&gt;"Y","n/a",IF(AND(M2310&gt;0,AK2310&gt;Settings!$B$10),"Y","N"))</f>
        <v/>
      </c>
      <c r="AX2310" s="91">
        <f>IF(AO2310&gt;=Settings!$B$11,"Y","N")</f>
        <v/>
      </c>
      <c r="AY2310" s="99">
        <f>(AT2310="Y")+(AU2310="Y")+(AV2310="Y")+(AW2310="Y")+(AX2310="Y")</f>
        <v/>
      </c>
      <c r="AZ2310" s="94">
        <f>IF(AY2310=0,"None",_xlfn.TEXTJOIN(", ",TRUE(),IF(AT2310="Y","Breakout",""),IF(AU2310="Y","Accumulation",""),IF(AV2310="Y","Institutional buying",""),IF(AW2310="Y","Long buildup",""),IF(AX2310="Y","Momentum leader","")))</f>
        <v/>
      </c>
      <c r="BA2310" s="94">
        <f>IF(BW2310="","","Passes "&amp;AY2310&amp;" of 5 buy-side scans"&amp;IF(G2310="Y","; RED FLAG: filter out using Red flag column",""))</f>
        <v/>
      </c>
      <c r="BB2310" s="91" t="inlineStr">
        <is>
          <t>None</t>
        </is>
      </c>
      <c r="BC2310" s="92" t="inlineStr">
        <is>
          <t>N</t>
        </is>
      </c>
      <c r="BD2310" s="94" t="n"/>
      <c r="BE2310" s="94" t="n"/>
      <c r="BF2310" s="92">
        <f>IF(R2310*100000&gt;=Settings!$B$5,"Y","N")</f>
        <v/>
      </c>
      <c r="BG2310" s="91">
        <f>IF(F2310&gt;Settings!$B$6,"Y","N")</f>
        <v/>
      </c>
      <c r="BH2310" s="97" t="n">
        <v>-29.01</v>
      </c>
      <c r="BI2310" s="96" t="n">
        <v>-6.28</v>
      </c>
      <c r="BJ2310" s="96" t="n">
        <v>-19.93</v>
      </c>
      <c r="BK2310" s="96" t="n">
        <v>-0.88</v>
      </c>
      <c r="BL2310" s="96" t="n">
        <v>29.12</v>
      </c>
      <c r="BM2310" s="96" t="n">
        <v>-15.3</v>
      </c>
      <c r="BN2310" s="97" t="n">
        <v>-7.2</v>
      </c>
      <c r="BO2310" s="96" t="n">
        <v>-9.26</v>
      </c>
      <c r="BP2310" s="96" t="n">
        <v>-7.35</v>
      </c>
      <c r="BQ2310" s="96" t="n">
        <v>-6.07</v>
      </c>
      <c r="BR2310" s="91" t="inlineStr">
        <is>
          <t>Mixed</t>
        </is>
      </c>
      <c r="BS2310" s="91" t="inlineStr">
        <is>
          <t>None</t>
        </is>
      </c>
      <c r="BT2310" s="96" t="n">
        <v>32</v>
      </c>
      <c r="BU2310" s="91" t="inlineStr">
        <is>
          <t>N</t>
        </is>
      </c>
      <c r="BV2310" s="99">
        <f>IF(OR(BF2310&lt;&gt;"Y",BG2310&lt;&gt;"Y"),"",(AND(ISNUMBER(BQ2310),BQ2310&gt;0))+(BR2310="Stacked up")+(AND(ISNUMBER(BH2310),BH2310&gt;=-Settings!$B$17))+(AND(ISNUMBER(BK2310),ISNUMBER(BM2310),BK2310&gt;0,BM2310&gt;0))+(AND(ISNUMBER(AQ2310),AQ2310&gt;=Settings!$B$18))+(AND(ISNUMBER(BT2310),BT2310&gt;=Settings!$B$19,BT2310&lt;=Settings!$B$20))+(AND(ISNUMBER(AS2310),AS2310&gt;0))+(AND(ISNUMBER(T2310),ISNUMBER(M2310),T2310&gt;=Settings!$B$21,M2310&gt;0))+(AND(ISNUMBER(AD2310),ISNUMBER(M2310),AD2310&gt;=Settings!$B$22,M2310&gt;0))+(AY2310&gt;=1))</f>
        <v/>
      </c>
      <c r="BW2310" s="91">
        <f>IF(OR(AY2310=0,BF2310&lt;&gt;"Y",BG2310&lt;&gt;"Y"),"",1+SUMPRODUCT(($A$6:$A$2604=A2310)*($AY$6:$AY$2604&gt;0)*($BF$6:$BF$2604="Y")*($BG$6:$BG$2604="Y")*(($AY$6:$AY$2604&gt;AY2310)+($AY$6:$AY$2604=AY2310)*($AD$6:$AD$2604&gt;AD2310))))</f>
        <v/>
      </c>
    </row>
    <row r="2311" ht="23.85" customHeight="1" s="55">
      <c r="A2311" s="90" t="n">
        <v>46296</v>
      </c>
      <c r="B2311" s="91" t="inlineStr">
        <is>
          <t>SMLT</t>
        </is>
      </c>
      <c r="C2311" s="91" t="inlineStr">
        <is>
          <t>INE017W01010</t>
        </is>
      </c>
      <c r="D2311" s="91" t="n"/>
      <c r="E2311" s="91" t="inlineStr">
        <is>
          <t>None</t>
        </is>
      </c>
      <c r="F2311" s="93" t="n">
        <v>102</v>
      </c>
      <c r="G2311" s="92" t="inlineStr">
        <is>
          <t>N</t>
        </is>
      </c>
      <c r="H2311" s="94" t="n"/>
      <c r="I2311" s="91" t="inlineStr">
        <is>
          <t>N</t>
        </is>
      </c>
      <c r="J2311" s="92">
        <f>IF(K2311="","N","Y")</f>
        <v/>
      </c>
      <c r="K2311" s="94">
        <f>_xlfn.TEXTJOIN("; ",TRUE,IF(P2311="52-wk low","52-wk low",""),IF(AND(AD2311&gt;=Settings!$B$12,M2311&lt;0),"Distribution",""),IF(AND(AJ2311="Y",M2311&lt;0,AK2311&lt;-Settings!$B$13),"Long unwinding",""),IF(AND(AJ2311="Y",M2311&lt;0,AK2311&gt;Settings!$B$13),"Short buildup",""))</f>
        <v/>
      </c>
      <c r="L2311" s="95" t="n">
        <v>74.18000000000001</v>
      </c>
      <c r="M2311" s="96" t="n">
        <v>19.99</v>
      </c>
      <c r="N2311" s="93" t="n">
        <v>2</v>
      </c>
      <c r="O2311" s="91" t="inlineStr">
        <is>
          <t>Top gainer</t>
        </is>
      </c>
      <c r="P2311" s="91" t="inlineStr">
        <is>
          <t>None</t>
        </is>
      </c>
      <c r="Q2311" s="97" t="n">
        <v>1.13</v>
      </c>
      <c r="R2311" s="96" t="n">
        <v>0.12</v>
      </c>
      <c r="S2311" s="96" t="n">
        <v>16.14</v>
      </c>
      <c r="T2311" s="96" t="n">
        <v>16.65</v>
      </c>
      <c r="U2311" s="96" t="n">
        <v>10.93</v>
      </c>
      <c r="V2311" s="103" t="n">
        <v>1.07</v>
      </c>
      <c r="W2311" s="102" t="n">
        <v>5</v>
      </c>
      <c r="X2311" s="93" t="n"/>
      <c r="Y2311" s="91" t="inlineStr">
        <is>
          <t>None</t>
        </is>
      </c>
      <c r="Z2311" s="99" t="n">
        <v>74.73999999999999</v>
      </c>
      <c r="AA2311" s="96" t="n">
        <v>1.1</v>
      </c>
      <c r="AB2311" s="96" t="n">
        <v>1.07</v>
      </c>
      <c r="AC2311" s="96" t="n">
        <v>17.76</v>
      </c>
      <c r="AD2311" s="96" t="n">
        <v>18.91</v>
      </c>
      <c r="AE2311" s="96" t="n">
        <v>14.98</v>
      </c>
      <c r="AF2311" s="103" t="n">
        <v>1.25</v>
      </c>
      <c r="AG2311" s="91" t="inlineStr">
        <is>
          <t>Normal</t>
        </is>
      </c>
      <c r="AH2311" s="100" t="n">
        <v>0</v>
      </c>
      <c r="AI2311" s="101" t="n">
        <v>0</v>
      </c>
      <c r="AJ2311" s="92" t="inlineStr">
        <is>
          <t>N</t>
        </is>
      </c>
      <c r="AK2311" s="96" t="n"/>
      <c r="AL2311" s="91" t="inlineStr">
        <is>
          <t>n/a</t>
        </is>
      </c>
      <c r="AM2311" s="93" t="n"/>
      <c r="AN2311" s="92" t="inlineStr">
        <is>
          <t>None</t>
        </is>
      </c>
      <c r="AO2311" s="102" t="n">
        <v>0</v>
      </c>
      <c r="AP2311" s="103" t="n">
        <v>0.78</v>
      </c>
      <c r="AQ2311" s="102" t="n">
        <v>47</v>
      </c>
      <c r="AR2311" s="91" t="inlineStr">
        <is>
          <t>N</t>
        </is>
      </c>
      <c r="AS2311" s="104" t="n"/>
      <c r="AT2311" s="92">
        <f>IF(AND(P2311="52-wk high",T2311&gt;=Settings!$B$7),"Y","N")</f>
        <v/>
      </c>
      <c r="AU2311" s="91">
        <f>IF(AND(AD2311&gt;=Settings!$B$8,M2311&gt;0),"Y","N")</f>
        <v/>
      </c>
      <c r="AV2311" s="91">
        <f>IF(OR(AH2311&gt;Settings!$B$9,AI2311&gt;Settings!$B$9),"Y","N")</f>
        <v/>
      </c>
      <c r="AW2311" s="91">
        <f>IF(AJ2311&lt;&gt;"Y","n/a",IF(AND(M2311&gt;0,AK2311&gt;Settings!$B$10),"Y","N"))</f>
        <v/>
      </c>
      <c r="AX2311" s="91">
        <f>IF(AO2311&gt;=Settings!$B$11,"Y","N")</f>
        <v/>
      </c>
      <c r="AY2311" s="99">
        <f>(AT2311="Y")+(AU2311="Y")+(AV2311="Y")+(AW2311="Y")+(AX2311="Y")</f>
        <v/>
      </c>
      <c r="AZ2311" s="94">
        <f>IF(AY2311=0,"None",_xlfn.TEXTJOIN(", ",TRUE(),IF(AT2311="Y","Breakout",""),IF(AU2311="Y","Accumulation",""),IF(AV2311="Y","Institutional buying",""),IF(AW2311="Y","Long buildup",""),IF(AX2311="Y","Momentum leader","")))</f>
        <v/>
      </c>
      <c r="BA2311" s="94">
        <f>IF(BW2311="","","Passes "&amp;AY2311&amp;" of 5 buy-side scans"&amp;IF(G2311="Y","; RED FLAG: filter out using Red flag column",""))</f>
        <v/>
      </c>
      <c r="BB2311" s="91" t="inlineStr">
        <is>
          <t>Upper</t>
        </is>
      </c>
      <c r="BC2311" s="92" t="inlineStr">
        <is>
          <t>Y</t>
        </is>
      </c>
      <c r="BD2311" s="94" t="inlineStr">
        <is>
          <t>Few traders (&lt;100 unique PAN, 30 days)</t>
        </is>
      </c>
      <c r="BE2311" s="94" t="n"/>
      <c r="BF2311" s="92">
        <f>IF(R2311*100000&gt;=Settings!$B$5,"Y","N")</f>
        <v/>
      </c>
      <c r="BG2311" s="91">
        <f>IF(F2311&gt;Settings!$B$6,"Y","N")</f>
        <v/>
      </c>
      <c r="BH2311" s="97" t="n">
        <v>-38.69</v>
      </c>
      <c r="BI2311" s="96" t="n">
        <v>22.13</v>
      </c>
      <c r="BJ2311" s="96" t="n">
        <v>13.06</v>
      </c>
      <c r="BK2311" s="96" t="n">
        <v>5.04</v>
      </c>
      <c r="BL2311" s="96" t="n">
        <v>18.86</v>
      </c>
      <c r="BM2311" s="96" t="n">
        <v>-29.79</v>
      </c>
      <c r="BN2311" s="97" t="n">
        <v>17.73</v>
      </c>
      <c r="BO2311" s="96" t="n">
        <v>14.05</v>
      </c>
      <c r="BP2311" s="96" t="n">
        <v>9.52</v>
      </c>
      <c r="BQ2311" s="96" t="n">
        <v>0.65</v>
      </c>
      <c r="BR2311" s="91" t="inlineStr">
        <is>
          <t>Mixed</t>
        </is>
      </c>
      <c r="BS2311" s="91" t="inlineStr">
        <is>
          <t>None</t>
        </is>
      </c>
      <c r="BT2311" s="96" t="n">
        <v>81.3</v>
      </c>
      <c r="BU2311" s="91" t="inlineStr">
        <is>
          <t>N</t>
        </is>
      </c>
      <c r="BV2311" s="99">
        <f>IF(OR(BF2311&lt;&gt;"Y",BG2311&lt;&gt;"Y"),"",(AND(ISNUMBER(BQ2311),BQ2311&gt;0))+(BR2311="Stacked up")+(AND(ISNUMBER(BH2311),BH2311&gt;=-Settings!$B$17))+(AND(ISNUMBER(BK2311),ISNUMBER(BM2311),BK2311&gt;0,BM2311&gt;0))+(AND(ISNUMBER(AQ2311),AQ2311&gt;=Settings!$B$18))+(AND(ISNUMBER(BT2311),BT2311&gt;=Settings!$B$19,BT2311&lt;=Settings!$B$20))+(AND(ISNUMBER(AS2311),AS2311&gt;0))+(AND(ISNUMBER(T2311),ISNUMBER(M2311),T2311&gt;=Settings!$B$21,M2311&gt;0))+(AND(ISNUMBER(AD2311),ISNUMBER(M2311),AD2311&gt;=Settings!$B$22,M2311&gt;0))+(AY2311&gt;=1))</f>
        <v/>
      </c>
      <c r="BW2311" s="91">
        <f>IF(OR(AY2311=0,BF2311&lt;&gt;"Y",BG2311&lt;&gt;"Y"),"",1+SUMPRODUCT(($A$6:$A$2604=A2311)*($AY$6:$AY$2604&gt;0)*($BF$6:$BF$2604="Y")*($BG$6:$BG$2604="Y")*(($AY$6:$AY$2604&gt;AY2311)+($AY$6:$AY$2604=AY2311)*($AD$6:$AD$2604&gt;AD2311))))</f>
        <v/>
      </c>
    </row>
    <row r="2312" ht="23.85" customHeight="1" s="55">
      <c r="A2312" s="90" t="n">
        <v>46296</v>
      </c>
      <c r="B2312" s="91" t="inlineStr">
        <is>
          <t>THACKER</t>
        </is>
      </c>
      <c r="C2312" s="91" t="inlineStr">
        <is>
          <t>INE077P01034</t>
        </is>
      </c>
      <c r="D2312" s="91" t="n"/>
      <c r="E2312" s="91" t="inlineStr">
        <is>
          <t>None</t>
        </is>
      </c>
      <c r="F2312" s="93" t="n">
        <v>102</v>
      </c>
      <c r="G2312" s="92" t="inlineStr">
        <is>
          <t>N</t>
        </is>
      </c>
      <c r="H2312" s="94" t="n"/>
      <c r="I2312" s="91" t="inlineStr">
        <is>
          <t>N</t>
        </is>
      </c>
      <c r="J2312" s="92">
        <f>IF(K2312="","N","Y")</f>
        <v/>
      </c>
      <c r="K2312" s="94">
        <f>_xlfn.TEXTJOIN("; ",TRUE,IF(P2312="52-wk low","52-wk low",""),IF(AND(AD2312&gt;=Settings!$B$12,M2312&lt;0),"Distribution",""),IF(AND(AJ2312="Y",M2312&lt;0,AK2312&lt;-Settings!$B$13),"Long unwinding",""),IF(AND(AJ2312="Y",M2312&lt;0,AK2312&gt;Settings!$B$13),"Short buildup",""))</f>
        <v/>
      </c>
      <c r="L2312" s="95" t="n">
        <v>935</v>
      </c>
      <c r="M2312" s="96" t="n">
        <v>-2.02</v>
      </c>
      <c r="N2312" s="93" t="n">
        <v>1663</v>
      </c>
      <c r="O2312" s="91" t="inlineStr">
        <is>
          <t>None</t>
        </is>
      </c>
      <c r="P2312" s="91" t="inlineStr">
        <is>
          <t>52-wk low</t>
        </is>
      </c>
      <c r="Q2312" s="97" t="n">
        <v>0</v>
      </c>
      <c r="R2312" s="96" t="n">
        <v>0</v>
      </c>
      <c r="S2312" s="96" t="n">
        <v>6.17</v>
      </c>
      <c r="T2312" s="96" t="n">
        <v>8.67</v>
      </c>
      <c r="U2312" s="96" t="n">
        <v>1.06</v>
      </c>
      <c r="V2312" s="103" t="n">
        <v>0.2</v>
      </c>
      <c r="W2312" s="102" t="n"/>
      <c r="X2312" s="93" t="n"/>
      <c r="Y2312" s="91" t="inlineStr">
        <is>
          <t>None</t>
        </is>
      </c>
      <c r="Z2312" s="99" t="n">
        <v>96.73999999999999</v>
      </c>
      <c r="AA2312" s="96" t="n">
        <v>1.04</v>
      </c>
      <c r="AB2312" s="96" t="n">
        <v>1.04</v>
      </c>
      <c r="AC2312" s="96" t="n"/>
      <c r="AD2312" s="96" t="n"/>
      <c r="AE2312" s="96" t="n"/>
      <c r="AF2312" s="103" t="n"/>
      <c r="AG2312" s="91" t="inlineStr">
        <is>
          <t>No delivery data</t>
        </is>
      </c>
      <c r="AH2312" s="100" t="n">
        <v>0</v>
      </c>
      <c r="AI2312" s="101" t="n">
        <v>0</v>
      </c>
      <c r="AJ2312" s="92" t="inlineStr">
        <is>
          <t>N</t>
        </is>
      </c>
      <c r="AK2312" s="96" t="n"/>
      <c r="AL2312" s="91" t="inlineStr">
        <is>
          <t>n/a</t>
        </is>
      </c>
      <c r="AM2312" s="93" t="n"/>
      <c r="AN2312" s="92" t="inlineStr">
        <is>
          <t>None</t>
        </is>
      </c>
      <c r="AO2312" s="102" t="n">
        <v>0</v>
      </c>
      <c r="AP2312" s="103" t="n"/>
      <c r="AQ2312" s="102" t="n"/>
      <c r="AR2312" s="91" t="inlineStr">
        <is>
          <t>N</t>
        </is>
      </c>
      <c r="AS2312" s="104" t="n"/>
      <c r="AT2312" s="92">
        <f>IF(AND(P2312="52-wk high",T2312&gt;=Settings!$B$7),"Y","N")</f>
        <v/>
      </c>
      <c r="AU2312" s="91">
        <f>IF(AND(AD2312&gt;=Settings!$B$8,M2312&gt;0),"Y","N")</f>
        <v/>
      </c>
      <c r="AV2312" s="91">
        <f>IF(OR(AH2312&gt;Settings!$B$9,AI2312&gt;Settings!$B$9),"Y","N")</f>
        <v/>
      </c>
      <c r="AW2312" s="91">
        <f>IF(AJ2312&lt;&gt;"Y","n/a",IF(AND(M2312&gt;0,AK2312&gt;Settings!$B$10),"Y","N"))</f>
        <v/>
      </c>
      <c r="AX2312" s="91">
        <f>IF(AO2312&gt;=Settings!$B$11,"Y","N")</f>
        <v/>
      </c>
      <c r="AY2312" s="99">
        <f>(AT2312="Y")+(AU2312="Y")+(AV2312="Y")+(AW2312="Y")+(AX2312="Y")</f>
        <v/>
      </c>
      <c r="AZ2312" s="94">
        <f>IF(AY2312=0,"None",_xlfn.TEXTJOIN(", ",TRUE(),IF(AT2312="Y","Breakout",""),IF(AU2312="Y","Accumulation",""),IF(AV2312="Y","Institutional buying",""),IF(AW2312="Y","Long buildup",""),IF(AX2312="Y","Momentum leader","")))</f>
        <v/>
      </c>
      <c r="BA2312" s="94">
        <f>IF(BW2312="","","Passes "&amp;AY2312&amp;" of 5 buy-side scans"&amp;IF(G2312="Y","; RED FLAG: filter out using Red flag column",""))</f>
        <v/>
      </c>
      <c r="BB2312" s="91" t="inlineStr">
        <is>
          <t>None</t>
        </is>
      </c>
      <c r="BC2312" s="92" t="inlineStr">
        <is>
          <t>Y</t>
        </is>
      </c>
      <c r="BD2312" s="94" t="inlineStr">
        <is>
          <t>Few traders (&lt;100 unique PAN, 30 days)</t>
        </is>
      </c>
      <c r="BE2312" s="94" t="n"/>
      <c r="BF2312" s="92">
        <f>IF(R2312*100000&gt;=Settings!$B$5,"Y","N")</f>
        <v/>
      </c>
      <c r="BG2312" s="91">
        <f>IF(F2312&gt;Settings!$B$6,"Y","N")</f>
        <v/>
      </c>
      <c r="BH2312" s="97" t="n">
        <v>-44.67</v>
      </c>
      <c r="BI2312" s="96" t="n">
        <v>-7.24</v>
      </c>
      <c r="BJ2312" s="96" t="n">
        <v>-10.01</v>
      </c>
      <c r="BK2312" s="96" t="n">
        <v>-17.99</v>
      </c>
      <c r="BL2312" s="96" t="n"/>
      <c r="BM2312" s="96" t="n"/>
      <c r="BN2312" s="97" t="n">
        <v>-6.43</v>
      </c>
      <c r="BO2312" s="96" t="n">
        <v>-9.57</v>
      </c>
      <c r="BP2312" s="96" t="n">
        <v>-11.7</v>
      </c>
      <c r="BQ2312" s="96" t="n"/>
      <c r="BR2312" s="91" t="n"/>
      <c r="BS2312" s="91" t="inlineStr">
        <is>
          <t>None</t>
        </is>
      </c>
      <c r="BT2312" s="96" t="n">
        <v>35.5</v>
      </c>
      <c r="BU2312" s="91" t="n"/>
      <c r="BV2312" s="99">
        <f>IF(OR(BF2312&lt;&gt;"Y",BG2312&lt;&gt;"Y"),"",(AND(ISNUMBER(BQ2312),BQ2312&gt;0))+(BR2312="Stacked up")+(AND(ISNUMBER(BH2312),BH2312&gt;=-Settings!$B$17))+(AND(ISNUMBER(BK2312),ISNUMBER(BM2312),BK2312&gt;0,BM2312&gt;0))+(AND(ISNUMBER(AQ2312),AQ2312&gt;=Settings!$B$18))+(AND(ISNUMBER(BT2312),BT2312&gt;=Settings!$B$19,BT2312&lt;=Settings!$B$20))+(AND(ISNUMBER(AS2312),AS2312&gt;0))+(AND(ISNUMBER(T2312),ISNUMBER(M2312),T2312&gt;=Settings!$B$21,M2312&gt;0))+(AND(ISNUMBER(AD2312),ISNUMBER(M2312),AD2312&gt;=Settings!$B$22,M2312&gt;0))+(AY2312&gt;=1))</f>
        <v/>
      </c>
      <c r="BW2312" s="91">
        <f>IF(OR(AY2312=0,BF2312&lt;&gt;"Y",BG2312&lt;&gt;"Y"),"",1+SUMPRODUCT(($A$6:$A$2604=A2312)*($AY$6:$AY$2604&gt;0)*($BF$6:$BF$2604="Y")*($BG$6:$BG$2604="Y")*(($AY$6:$AY$2604&gt;AY2312)+($AY$6:$AY$2604=AY2312)*($AD$6:$AD$2604&gt;AD2312))))</f>
        <v/>
      </c>
    </row>
    <row r="2313" ht="23.85" customHeight="1" s="55">
      <c r="A2313" s="90" t="n">
        <v>46296</v>
      </c>
      <c r="B2313" s="91" t="inlineStr">
        <is>
          <t>USK</t>
        </is>
      </c>
      <c r="C2313" s="91" t="inlineStr">
        <is>
          <t>INE0N0Y01013</t>
        </is>
      </c>
      <c r="D2313" s="91" t="n"/>
      <c r="E2313" s="91" t="inlineStr">
        <is>
          <t>None</t>
        </is>
      </c>
      <c r="F2313" s="93" t="n">
        <v>102</v>
      </c>
      <c r="G2313" s="92" t="inlineStr">
        <is>
          <t>N</t>
        </is>
      </c>
      <c r="H2313" s="94" t="n"/>
      <c r="I2313" s="91" t="inlineStr">
        <is>
          <t>N</t>
        </is>
      </c>
      <c r="J2313" s="92">
        <f>IF(K2313="","N","Y")</f>
        <v/>
      </c>
      <c r="K2313" s="94">
        <f>_xlfn.TEXTJOIN("; ",TRUE,IF(P2313="52-wk low","52-wk low",""),IF(AND(AD2313&gt;=Settings!$B$12,M2313&lt;0),"Distribution",""),IF(AND(AJ2313="Y",M2313&lt;0,AK2313&lt;-Settings!$B$13),"Long unwinding",""),IF(AND(AJ2313="Y",M2313&lt;0,AK2313&gt;Settings!$B$13),"Short buildup",""))</f>
        <v/>
      </c>
      <c r="L2313" s="95" t="n">
        <v>18.39</v>
      </c>
      <c r="M2313" s="96" t="n">
        <v>-3.92</v>
      </c>
      <c r="N2313" s="93" t="n">
        <v>2330</v>
      </c>
      <c r="O2313" s="91" t="inlineStr">
        <is>
          <t>None</t>
        </is>
      </c>
      <c r="P2313" s="91" t="inlineStr">
        <is>
          <t>52-wk low</t>
        </is>
      </c>
      <c r="Q2313" s="97" t="n">
        <v>0.51</v>
      </c>
      <c r="R2313" s="96" t="n">
        <v>0.24</v>
      </c>
      <c r="S2313" s="96" t="n">
        <v>2.31</v>
      </c>
      <c r="T2313" s="96" t="n">
        <v>2.53</v>
      </c>
      <c r="U2313" s="96" t="n">
        <v>2.29</v>
      </c>
      <c r="V2313" s="103" t="n">
        <v>1.07</v>
      </c>
      <c r="W2313" s="102" t="n">
        <v>10</v>
      </c>
      <c r="X2313" s="93" t="n"/>
      <c r="Y2313" s="91" t="inlineStr">
        <is>
          <t>None</t>
        </is>
      </c>
      <c r="Z2313" s="99" t="n">
        <v>65.39</v>
      </c>
      <c r="AA2313" s="96" t="n">
        <v>0.87</v>
      </c>
      <c r="AB2313" s="96" t="n">
        <v>0.85</v>
      </c>
      <c r="AC2313" s="96" t="n">
        <v>2.04</v>
      </c>
      <c r="AD2313" s="96" t="n">
        <v>2.17</v>
      </c>
      <c r="AE2313" s="96" t="n"/>
      <c r="AF2313" s="103" t="n">
        <v>0.98</v>
      </c>
      <c r="AG2313" s="91" t="inlineStr">
        <is>
          <t>Normal</t>
        </is>
      </c>
      <c r="AH2313" s="100" t="n">
        <v>0</v>
      </c>
      <c r="AI2313" s="101" t="n">
        <v>0</v>
      </c>
      <c r="AJ2313" s="92" t="inlineStr">
        <is>
          <t>N</t>
        </is>
      </c>
      <c r="AK2313" s="96" t="n"/>
      <c r="AL2313" s="91" t="inlineStr">
        <is>
          <t>n/a</t>
        </is>
      </c>
      <c r="AM2313" s="93" t="n"/>
      <c r="AN2313" s="92" t="inlineStr">
        <is>
          <t>None</t>
        </is>
      </c>
      <c r="AO2313" s="102" t="n">
        <v>0</v>
      </c>
      <c r="AP2313" s="103" t="n">
        <v>0.57</v>
      </c>
      <c r="AQ2313" s="102" t="n">
        <v>13</v>
      </c>
      <c r="AR2313" s="91" t="inlineStr">
        <is>
          <t>N</t>
        </is>
      </c>
      <c r="AS2313" s="104" t="n"/>
      <c r="AT2313" s="92">
        <f>IF(AND(P2313="52-wk high",T2313&gt;=Settings!$B$7),"Y","N")</f>
        <v/>
      </c>
      <c r="AU2313" s="91">
        <f>IF(AND(AD2313&gt;=Settings!$B$8,M2313&gt;0),"Y","N")</f>
        <v/>
      </c>
      <c r="AV2313" s="91">
        <f>IF(OR(AH2313&gt;Settings!$B$9,AI2313&gt;Settings!$B$9),"Y","N")</f>
        <v/>
      </c>
      <c r="AW2313" s="91">
        <f>IF(AJ2313&lt;&gt;"Y","n/a",IF(AND(M2313&gt;0,AK2313&gt;Settings!$B$10),"Y","N"))</f>
        <v/>
      </c>
      <c r="AX2313" s="91">
        <f>IF(AO2313&gt;=Settings!$B$11,"Y","N")</f>
        <v/>
      </c>
      <c r="AY2313" s="99">
        <f>(AT2313="Y")+(AU2313="Y")+(AV2313="Y")+(AW2313="Y")+(AX2313="Y")</f>
        <v/>
      </c>
      <c r="AZ2313" s="94">
        <f>IF(AY2313=0,"None",_xlfn.TEXTJOIN(", ",TRUE(),IF(AT2313="Y","Breakout",""),IF(AU2313="Y","Accumulation",""),IF(AV2313="Y","Institutional buying",""),IF(AW2313="Y","Long buildup",""),IF(AX2313="Y","Momentum leader","")))</f>
        <v/>
      </c>
      <c r="BA2313" s="94">
        <f>IF(BW2313="","","Passes "&amp;AY2313&amp;" of 5 buy-side scans"&amp;IF(G2313="Y","; RED FLAG: filter out using Red flag column",""))</f>
        <v/>
      </c>
      <c r="BB2313" s="91" t="inlineStr">
        <is>
          <t>None</t>
        </is>
      </c>
      <c r="BC2313" s="92" t="inlineStr">
        <is>
          <t>Y</t>
        </is>
      </c>
      <c r="BD2313" s="94" t="inlineStr">
        <is>
          <t>Few traders (&lt;100 unique PAN, 30 days)</t>
        </is>
      </c>
      <c r="BE2313" s="94" t="n"/>
      <c r="BF2313" s="92">
        <f>IF(R2313*100000&gt;=Settings!$B$5,"Y","N")</f>
        <v/>
      </c>
      <c r="BG2313" s="91">
        <f>IF(F2313&gt;Settings!$B$6,"Y","N")</f>
        <v/>
      </c>
      <c r="BH2313" s="97" t="n">
        <v>-41.77</v>
      </c>
      <c r="BI2313" s="96" t="n">
        <v>-6.22</v>
      </c>
      <c r="BJ2313" s="96" t="n">
        <v>-11.93</v>
      </c>
      <c r="BK2313" s="96" t="n">
        <v>-19.66</v>
      </c>
      <c r="BL2313" s="96" t="n">
        <v>-9.23</v>
      </c>
      <c r="BM2313" s="96" t="n">
        <v>-41</v>
      </c>
      <c r="BN2313" s="97" t="n">
        <v>-8.07</v>
      </c>
      <c r="BO2313" s="96" t="n">
        <v>-12.08</v>
      </c>
      <c r="BP2313" s="96" t="n">
        <v>-15.6</v>
      </c>
      <c r="BQ2313" s="96" t="n">
        <v>-20.83</v>
      </c>
      <c r="BR2313" s="91" t="inlineStr">
        <is>
          <t>Stacked down</t>
        </is>
      </c>
      <c r="BS2313" s="91" t="inlineStr">
        <is>
          <t>None</t>
        </is>
      </c>
      <c r="BT2313" s="96" t="n">
        <v>19.5</v>
      </c>
      <c r="BU2313" s="91" t="inlineStr">
        <is>
          <t>N</t>
        </is>
      </c>
      <c r="BV2313" s="99">
        <f>IF(OR(BF2313&lt;&gt;"Y",BG2313&lt;&gt;"Y"),"",(AND(ISNUMBER(BQ2313),BQ2313&gt;0))+(BR2313="Stacked up")+(AND(ISNUMBER(BH2313),BH2313&gt;=-Settings!$B$17))+(AND(ISNUMBER(BK2313),ISNUMBER(BM2313),BK2313&gt;0,BM2313&gt;0))+(AND(ISNUMBER(AQ2313),AQ2313&gt;=Settings!$B$18))+(AND(ISNUMBER(BT2313),BT2313&gt;=Settings!$B$19,BT2313&lt;=Settings!$B$20))+(AND(ISNUMBER(AS2313),AS2313&gt;0))+(AND(ISNUMBER(T2313),ISNUMBER(M2313),T2313&gt;=Settings!$B$21,M2313&gt;0))+(AND(ISNUMBER(AD2313),ISNUMBER(M2313),AD2313&gt;=Settings!$B$22,M2313&gt;0))+(AY2313&gt;=1))</f>
        <v/>
      </c>
      <c r="BW2313" s="91">
        <f>IF(OR(AY2313=0,BF2313&lt;&gt;"Y",BG2313&lt;&gt;"Y"),"",1+SUMPRODUCT(($A$6:$A$2604=A2313)*($AY$6:$AY$2604&gt;0)*($BF$6:$BF$2604="Y")*($BG$6:$BG$2604="Y")*(($AY$6:$AY$2604&gt;AY2313)+($AY$6:$AY$2604=AY2313)*($AD$6:$AD$2604&gt;AD2313))))</f>
        <v/>
      </c>
    </row>
    <row r="2314" ht="23.85" customHeight="1" s="55">
      <c r="A2314" s="90" t="n">
        <v>46296</v>
      </c>
      <c r="B2314" s="91" t="inlineStr">
        <is>
          <t>AMARJOTHI</t>
        </is>
      </c>
      <c r="C2314" s="91" t="inlineStr">
        <is>
          <t>INE484D01012</t>
        </is>
      </c>
      <c r="D2314" s="91" t="n"/>
      <c r="E2314" s="91" t="inlineStr">
        <is>
          <t>None</t>
        </is>
      </c>
      <c r="F2314" s="93" t="n">
        <v>101</v>
      </c>
      <c r="G2314" s="92" t="inlineStr">
        <is>
          <t>N</t>
        </is>
      </c>
      <c r="H2314" s="94" t="n"/>
      <c r="I2314" s="91" t="inlineStr">
        <is>
          <t>N</t>
        </is>
      </c>
      <c r="J2314" s="92">
        <f>IF(K2314="","N","Y")</f>
        <v/>
      </c>
      <c r="K2314" s="94">
        <f>_xlfn.TEXTJOIN("; ",TRUE,IF(P2314="52-wk low","52-wk low",""),IF(AND(AD2314&gt;=Settings!$B$12,M2314&lt;0),"Distribution",""),IF(AND(AJ2314="Y",M2314&lt;0,AK2314&lt;-Settings!$B$13),"Long unwinding",""),IF(AND(AJ2314="Y",M2314&lt;0,AK2314&gt;Settings!$B$13),"Short buildup",""))</f>
        <v/>
      </c>
      <c r="L2314" s="95" t="n">
        <v>150</v>
      </c>
      <c r="M2314" s="96" t="n">
        <v>0.67</v>
      </c>
      <c r="N2314" s="93" t="n">
        <v>407</v>
      </c>
      <c r="O2314" s="91" t="inlineStr">
        <is>
          <t>None</t>
        </is>
      </c>
      <c r="P2314" s="91" t="inlineStr">
        <is>
          <t>None</t>
        </is>
      </c>
      <c r="Q2314" s="97" t="n">
        <v>0.02</v>
      </c>
      <c r="R2314" s="96" t="n">
        <v>0.02</v>
      </c>
      <c r="S2314" s="96" t="n">
        <v>0.83</v>
      </c>
      <c r="T2314" s="96" t="n"/>
      <c r="U2314" s="96" t="n"/>
      <c r="V2314" s="103" t="n"/>
      <c r="W2314" s="102" t="n"/>
      <c r="X2314" s="93" t="n"/>
      <c r="Y2314" s="91" t="inlineStr">
        <is>
          <t>None</t>
        </is>
      </c>
      <c r="Z2314" s="99" t="n">
        <v>94.90000000000001</v>
      </c>
      <c r="AA2314" s="96" t="n">
        <v>1.11</v>
      </c>
      <c r="AB2314" s="96" t="n"/>
      <c r="AC2314" s="96" t="n">
        <v>1.14</v>
      </c>
      <c r="AD2314" s="96" t="n"/>
      <c r="AE2314" s="96" t="n"/>
      <c r="AF2314" s="103" t="n"/>
      <c r="AG2314" s="91" t="n"/>
      <c r="AH2314" s="100" t="n">
        <v>0</v>
      </c>
      <c r="AI2314" s="101" t="n">
        <v>0</v>
      </c>
      <c r="AJ2314" s="92" t="inlineStr">
        <is>
          <t>N</t>
        </is>
      </c>
      <c r="AK2314" s="96" t="n"/>
      <c r="AL2314" s="91" t="inlineStr">
        <is>
          <t>n/a</t>
        </is>
      </c>
      <c r="AM2314" s="93" t="n"/>
      <c r="AN2314" s="92" t="inlineStr">
        <is>
          <t>None</t>
        </is>
      </c>
      <c r="AO2314" s="102" t="n">
        <v>0</v>
      </c>
      <c r="AP2314" s="103" t="n"/>
      <c r="AQ2314" s="102" t="n"/>
      <c r="AR2314" s="91" t="inlineStr">
        <is>
          <t>N</t>
        </is>
      </c>
      <c r="AS2314" s="104" t="n"/>
      <c r="AT2314" s="92">
        <f>IF(AND(P2314="52-wk high",T2314&gt;=Settings!$B$7),"Y","N")</f>
        <v/>
      </c>
      <c r="AU2314" s="91">
        <f>IF(AND(AD2314&gt;=Settings!$B$8,M2314&gt;0),"Y","N")</f>
        <v/>
      </c>
      <c r="AV2314" s="91">
        <f>IF(OR(AH2314&gt;Settings!$B$9,AI2314&gt;Settings!$B$9),"Y","N")</f>
        <v/>
      </c>
      <c r="AW2314" s="91">
        <f>IF(AJ2314&lt;&gt;"Y","n/a",IF(AND(M2314&gt;0,AK2314&gt;Settings!$B$10),"Y","N"))</f>
        <v/>
      </c>
      <c r="AX2314" s="91">
        <f>IF(AO2314&gt;=Settings!$B$11,"Y","N")</f>
        <v/>
      </c>
      <c r="AY2314" s="99">
        <f>(AT2314="Y")+(AU2314="Y")+(AV2314="Y")+(AW2314="Y")+(AX2314="Y")</f>
        <v/>
      </c>
      <c r="AZ2314" s="94">
        <f>IF(AY2314=0,"None",_xlfn.TEXTJOIN(", ",TRUE(),IF(AT2314="Y","Breakout",""),IF(AU2314="Y","Accumulation",""),IF(AV2314="Y","Institutional buying",""),IF(AW2314="Y","Long buildup",""),IF(AX2314="Y","Momentum leader","")))</f>
        <v/>
      </c>
      <c r="BA2314" s="94">
        <f>IF(BW2314="","","Passes "&amp;AY2314&amp;" of 5 buy-side scans"&amp;IF(G2314="Y","; RED FLAG: filter out using Red flag column",""))</f>
        <v/>
      </c>
      <c r="BB2314" s="91" t="inlineStr">
        <is>
          <t>None</t>
        </is>
      </c>
      <c r="BC2314" s="92" t="inlineStr">
        <is>
          <t>Y</t>
        </is>
      </c>
      <c r="BD2314" s="94" t="inlineStr">
        <is>
          <t>Few traders (&lt;100 unique PAN, 30 days)</t>
        </is>
      </c>
      <c r="BE2314" s="94" t="n"/>
      <c r="BF2314" s="92">
        <f>IF(R2314*100000&gt;=Settings!$B$5,"Y","N")</f>
        <v/>
      </c>
      <c r="BG2314" s="91">
        <f>IF(F2314&gt;Settings!$B$6,"Y","N")</f>
        <v/>
      </c>
      <c r="BH2314" s="97" t="n">
        <v>-9.640000000000001</v>
      </c>
      <c r="BI2314" s="96" t="n">
        <v>2.04</v>
      </c>
      <c r="BJ2314" s="96" t="n">
        <v>-5.77</v>
      </c>
      <c r="BK2314" s="96" t="n"/>
      <c r="BL2314" s="96" t="n"/>
      <c r="BM2314" s="96" t="n"/>
      <c r="BN2314" s="97" t="n">
        <v>-1.25</v>
      </c>
      <c r="BO2314" s="96" t="n"/>
      <c r="BP2314" s="96" t="n"/>
      <c r="BQ2314" s="96" t="n"/>
      <c r="BR2314" s="91" t="n"/>
      <c r="BS2314" s="91" t="n"/>
      <c r="BT2314" s="96" t="n">
        <v>42.4</v>
      </c>
      <c r="BU2314" s="91" t="n"/>
      <c r="BV2314" s="99">
        <f>IF(OR(BF2314&lt;&gt;"Y",BG2314&lt;&gt;"Y"),"",(AND(ISNUMBER(BQ2314),BQ2314&gt;0))+(BR2314="Stacked up")+(AND(ISNUMBER(BH2314),BH2314&gt;=-Settings!$B$17))+(AND(ISNUMBER(BK2314),ISNUMBER(BM2314),BK2314&gt;0,BM2314&gt;0))+(AND(ISNUMBER(AQ2314),AQ2314&gt;=Settings!$B$18))+(AND(ISNUMBER(BT2314),BT2314&gt;=Settings!$B$19,BT2314&lt;=Settings!$B$20))+(AND(ISNUMBER(AS2314),AS2314&gt;0))+(AND(ISNUMBER(T2314),ISNUMBER(M2314),T2314&gt;=Settings!$B$21,M2314&gt;0))+(AND(ISNUMBER(AD2314),ISNUMBER(M2314),AD2314&gt;=Settings!$B$22,M2314&gt;0))+(AY2314&gt;=1))</f>
        <v/>
      </c>
      <c r="BW2314" s="91">
        <f>IF(OR(AY2314=0,BF2314&lt;&gt;"Y",BG2314&lt;&gt;"Y"),"",1+SUMPRODUCT(($A$6:$A$2604=A2314)*($AY$6:$AY$2604&gt;0)*($BF$6:$BF$2604="Y")*($BG$6:$BG$2604="Y")*(($AY$6:$AY$2604&gt;AY2314)+($AY$6:$AY$2604=AY2314)*($AD$6:$AD$2604&gt;AD2314))))</f>
        <v/>
      </c>
    </row>
    <row r="2315" ht="23.85" customHeight="1" s="55">
      <c r="A2315" s="90" t="n">
        <v>46296</v>
      </c>
      <c r="B2315" s="91" t="inlineStr">
        <is>
          <t>LOVABLE</t>
        </is>
      </c>
      <c r="C2315" s="91" t="inlineStr">
        <is>
          <t>INE597L01014</t>
        </is>
      </c>
      <c r="D2315" s="91" t="n"/>
      <c r="E2315" s="91" t="inlineStr">
        <is>
          <t>None</t>
        </is>
      </c>
      <c r="F2315" s="93" t="n">
        <v>101</v>
      </c>
      <c r="G2315" s="92" t="inlineStr">
        <is>
          <t>N</t>
        </is>
      </c>
      <c r="H2315" s="94" t="n"/>
      <c r="I2315" s="91" t="inlineStr">
        <is>
          <t>N</t>
        </is>
      </c>
      <c r="J2315" s="92">
        <f>IF(K2315="","N","Y")</f>
        <v/>
      </c>
      <c r="K2315" s="94">
        <f>_xlfn.TEXTJOIN("; ",TRUE,IF(P2315="52-wk low","52-wk low",""),IF(AND(AD2315&gt;=Settings!$B$12,M2315&lt;0),"Distribution",""),IF(AND(AJ2315="Y",M2315&lt;0,AK2315&lt;-Settings!$B$13),"Long unwinding",""),IF(AND(AJ2315="Y",M2315&lt;0,AK2315&gt;Settings!$B$13),"Short buildup",""))</f>
        <v/>
      </c>
      <c r="L2315" s="95" t="n">
        <v>68.29000000000001</v>
      </c>
      <c r="M2315" s="96" t="n">
        <v>-3.88</v>
      </c>
      <c r="N2315" s="93" t="n">
        <v>2323</v>
      </c>
      <c r="O2315" s="91" t="inlineStr">
        <is>
          <t>None</t>
        </is>
      </c>
      <c r="P2315" s="91" t="inlineStr">
        <is>
          <t>None</t>
        </is>
      </c>
      <c r="Q2315" s="97" t="n">
        <v>0.1</v>
      </c>
      <c r="R2315" s="96" t="n">
        <v>0.12</v>
      </c>
      <c r="S2315" s="96" t="n">
        <v>0.85</v>
      </c>
      <c r="T2315" s="96" t="n">
        <v>0.91</v>
      </c>
      <c r="U2315" s="96" t="n">
        <v>0.61</v>
      </c>
      <c r="V2315" s="103" t="n">
        <v>0.7</v>
      </c>
      <c r="W2315" s="102" t="n">
        <v>2</v>
      </c>
      <c r="X2315" s="93" t="n"/>
      <c r="Y2315" s="91" t="inlineStr">
        <is>
          <t>None</t>
        </is>
      </c>
      <c r="Z2315" s="99" t="n">
        <v>78.88</v>
      </c>
      <c r="AA2315" s="96" t="n">
        <v>1.25</v>
      </c>
      <c r="AB2315" s="96" t="n">
        <v>1.23</v>
      </c>
      <c r="AC2315" s="96" t="n">
        <v>1.19</v>
      </c>
      <c r="AD2315" s="96" t="n">
        <v>1.22</v>
      </c>
      <c r="AE2315" s="96" t="n">
        <v>0.89</v>
      </c>
      <c r="AF2315" s="103" t="n">
        <v>1.06</v>
      </c>
      <c r="AG2315" s="91" t="inlineStr">
        <is>
          <t>Normal</t>
        </is>
      </c>
      <c r="AH2315" s="100" t="n">
        <v>0</v>
      </c>
      <c r="AI2315" s="101" t="n">
        <v>0</v>
      </c>
      <c r="AJ2315" s="92" t="inlineStr">
        <is>
          <t>N</t>
        </is>
      </c>
      <c r="AK2315" s="96" t="n"/>
      <c r="AL2315" s="91" t="inlineStr">
        <is>
          <t>n/a</t>
        </is>
      </c>
      <c r="AM2315" s="93" t="n"/>
      <c r="AN2315" s="92" t="inlineStr">
        <is>
          <t>None</t>
        </is>
      </c>
      <c r="AO2315" s="102" t="n">
        <v>0</v>
      </c>
      <c r="AP2315" s="103" t="n">
        <v>0.71</v>
      </c>
      <c r="AQ2315" s="102" t="n">
        <v>39</v>
      </c>
      <c r="AR2315" s="91" t="inlineStr">
        <is>
          <t>N</t>
        </is>
      </c>
      <c r="AS2315" s="104" t="n"/>
      <c r="AT2315" s="92">
        <f>IF(AND(P2315="52-wk high",T2315&gt;=Settings!$B$7),"Y","N")</f>
        <v/>
      </c>
      <c r="AU2315" s="91">
        <f>IF(AND(AD2315&gt;=Settings!$B$8,M2315&gt;0),"Y","N")</f>
        <v/>
      </c>
      <c r="AV2315" s="91">
        <f>IF(OR(AH2315&gt;Settings!$B$9,AI2315&gt;Settings!$B$9),"Y","N")</f>
        <v/>
      </c>
      <c r="AW2315" s="91">
        <f>IF(AJ2315&lt;&gt;"Y","n/a",IF(AND(M2315&gt;0,AK2315&gt;Settings!$B$10),"Y","N"))</f>
        <v/>
      </c>
      <c r="AX2315" s="91">
        <f>IF(AO2315&gt;=Settings!$B$11,"Y","N")</f>
        <v/>
      </c>
      <c r="AY2315" s="99">
        <f>(AT2315="Y")+(AU2315="Y")+(AV2315="Y")+(AW2315="Y")+(AX2315="Y")</f>
        <v/>
      </c>
      <c r="AZ2315" s="94">
        <f>IF(AY2315=0,"None",_xlfn.TEXTJOIN(", ",TRUE(),IF(AT2315="Y","Breakout",""),IF(AU2315="Y","Accumulation",""),IF(AV2315="Y","Institutional buying",""),IF(AW2315="Y","Long buildup",""),IF(AX2315="Y","Momentum leader","")))</f>
        <v/>
      </c>
      <c r="BA2315" s="94">
        <f>IF(BW2315="","","Passes "&amp;AY2315&amp;" of 5 buy-side scans"&amp;IF(G2315="Y","; RED FLAG: filter out using Red flag column",""))</f>
        <v/>
      </c>
      <c r="BB2315" s="91" t="inlineStr">
        <is>
          <t>None</t>
        </is>
      </c>
      <c r="BC2315" s="92" t="inlineStr">
        <is>
          <t>Y</t>
        </is>
      </c>
      <c r="BD2315" s="94" t="inlineStr">
        <is>
          <t>Few traders (&lt;100 unique PAN, 30 days)</t>
        </is>
      </c>
      <c r="BE2315" s="94" t="n"/>
      <c r="BF2315" s="92">
        <f>IF(R2315*100000&gt;=Settings!$B$5,"Y","N")</f>
        <v/>
      </c>
      <c r="BG2315" s="91">
        <f>IF(F2315&gt;Settings!$B$6,"Y","N")</f>
        <v/>
      </c>
      <c r="BH2315" s="97" t="n">
        <v>-33.02</v>
      </c>
      <c r="BI2315" s="96" t="n">
        <v>-2.02</v>
      </c>
      <c r="BJ2315" s="96" t="n">
        <v>-6.17</v>
      </c>
      <c r="BK2315" s="96" t="n">
        <v>-12.55</v>
      </c>
      <c r="BL2315" s="96" t="n">
        <v>11.29</v>
      </c>
      <c r="BM2315" s="96" t="n">
        <v>-29.36</v>
      </c>
      <c r="BN2315" s="97" t="n">
        <v>-3.35</v>
      </c>
      <c r="BO2315" s="96" t="n">
        <v>-4.66</v>
      </c>
      <c r="BP2315" s="96" t="n">
        <v>-5.93</v>
      </c>
      <c r="BQ2315" s="96" t="n">
        <v>-9.75</v>
      </c>
      <c r="BR2315" s="91" t="inlineStr">
        <is>
          <t>Stacked down</t>
        </is>
      </c>
      <c r="BS2315" s="91" t="inlineStr">
        <is>
          <t>None</t>
        </is>
      </c>
      <c r="BT2315" s="96" t="n">
        <v>35.1</v>
      </c>
      <c r="BU2315" s="91" t="inlineStr">
        <is>
          <t>N</t>
        </is>
      </c>
      <c r="BV2315" s="99">
        <f>IF(OR(BF2315&lt;&gt;"Y",BG2315&lt;&gt;"Y"),"",(AND(ISNUMBER(BQ2315),BQ2315&gt;0))+(BR2315="Stacked up")+(AND(ISNUMBER(BH2315),BH2315&gt;=-Settings!$B$17))+(AND(ISNUMBER(BK2315),ISNUMBER(BM2315),BK2315&gt;0,BM2315&gt;0))+(AND(ISNUMBER(AQ2315),AQ2315&gt;=Settings!$B$18))+(AND(ISNUMBER(BT2315),BT2315&gt;=Settings!$B$19,BT2315&lt;=Settings!$B$20))+(AND(ISNUMBER(AS2315),AS2315&gt;0))+(AND(ISNUMBER(T2315),ISNUMBER(M2315),T2315&gt;=Settings!$B$21,M2315&gt;0))+(AND(ISNUMBER(AD2315),ISNUMBER(M2315),AD2315&gt;=Settings!$B$22,M2315&gt;0))+(AY2315&gt;=1))</f>
        <v/>
      </c>
      <c r="BW2315" s="91">
        <f>IF(OR(AY2315=0,BF2315&lt;&gt;"Y",BG2315&lt;&gt;"Y"),"",1+SUMPRODUCT(($A$6:$A$2604=A2315)*($AY$6:$AY$2604&gt;0)*($BF$6:$BF$2604="Y")*($BG$6:$BG$2604="Y")*(($AY$6:$AY$2604&gt;AY2315)+($AY$6:$AY$2604=AY2315)*($AD$6:$AD$2604&gt;AD2315))))</f>
        <v/>
      </c>
    </row>
    <row r="2316" ht="23.85" customHeight="1" s="55">
      <c r="A2316" s="90" t="n">
        <v>46296</v>
      </c>
      <c r="B2316" s="91" t="inlineStr">
        <is>
          <t>SHRIKRISH</t>
        </is>
      </c>
      <c r="C2316" s="91" t="inlineStr">
        <is>
          <t>INE997I01012</t>
        </is>
      </c>
      <c r="D2316" s="91" t="n"/>
      <c r="E2316" s="91" t="inlineStr">
        <is>
          <t>None</t>
        </is>
      </c>
      <c r="F2316" s="93" t="n">
        <v>101</v>
      </c>
      <c r="G2316" s="92" t="inlineStr">
        <is>
          <t>Y</t>
        </is>
      </c>
      <c r="H2316" s="94" t="inlineStr">
        <is>
          <t>Short-term ASM Stage 1</t>
        </is>
      </c>
      <c r="I2316" s="91" t="inlineStr">
        <is>
          <t>N</t>
        </is>
      </c>
      <c r="J2316" s="92">
        <f>IF(K2316="","N","Y")</f>
        <v/>
      </c>
      <c r="K2316" s="94">
        <f>_xlfn.TEXTJOIN("; ",TRUE,IF(P2316="52-wk low","52-wk low",""),IF(AND(AD2316&gt;=Settings!$B$12,M2316&lt;0),"Distribution",""),IF(AND(AJ2316="Y",M2316&lt;0,AK2316&lt;-Settings!$B$13),"Long unwinding",""),IF(AND(AJ2316="Y",M2316&lt;0,AK2316&gt;Settings!$B$13),"Short buildup",""))</f>
        <v/>
      </c>
      <c r="L2316" s="95" t="n">
        <v>35.96</v>
      </c>
      <c r="M2316" s="96" t="n">
        <v>6.11</v>
      </c>
      <c r="N2316" s="93" t="n">
        <v>26</v>
      </c>
      <c r="O2316" s="91" t="inlineStr">
        <is>
          <t>None</t>
        </is>
      </c>
      <c r="P2316" s="91" t="inlineStr">
        <is>
          <t>None</t>
        </is>
      </c>
      <c r="Q2316" s="97" t="n">
        <v>0.01</v>
      </c>
      <c r="R2316" s="96" t="n">
        <v>0.01</v>
      </c>
      <c r="S2316" s="96" t="n">
        <v>1.47</v>
      </c>
      <c r="T2316" s="96" t="n">
        <v>1.58</v>
      </c>
      <c r="U2316" s="96" t="n">
        <v>0.41</v>
      </c>
      <c r="V2316" s="103" t="n">
        <v>0.29</v>
      </c>
      <c r="W2316" s="102" t="n"/>
      <c r="X2316" s="93" t="n"/>
      <c r="Y2316" s="91" t="inlineStr">
        <is>
          <t>None</t>
        </is>
      </c>
      <c r="Z2316" s="99" t="n">
        <v>80.11</v>
      </c>
      <c r="AA2316" s="96" t="n">
        <v>1.05</v>
      </c>
      <c r="AB2316" s="96" t="n">
        <v>0.96</v>
      </c>
      <c r="AC2316" s="96" t="n">
        <v>1.58</v>
      </c>
      <c r="AD2316" s="96" t="n">
        <v>1.58</v>
      </c>
      <c r="AE2316" s="96" t="n">
        <v>0.66</v>
      </c>
      <c r="AF2316" s="103" t="n">
        <v>1.48</v>
      </c>
      <c r="AG2316" s="91" t="inlineStr">
        <is>
          <t>Normal</t>
        </is>
      </c>
      <c r="AH2316" s="100" t="n">
        <v>0</v>
      </c>
      <c r="AI2316" s="101" t="n">
        <v>0</v>
      </c>
      <c r="AJ2316" s="92" t="inlineStr">
        <is>
          <t>N</t>
        </is>
      </c>
      <c r="AK2316" s="96" t="n"/>
      <c r="AL2316" s="91" t="inlineStr">
        <is>
          <t>n/a</t>
        </is>
      </c>
      <c r="AM2316" s="93" t="n"/>
      <c r="AN2316" s="92" t="inlineStr">
        <is>
          <t>None</t>
        </is>
      </c>
      <c r="AO2316" s="102" t="n">
        <v>0</v>
      </c>
      <c r="AP2316" s="103" t="n"/>
      <c r="AQ2316" s="102" t="n"/>
      <c r="AR2316" s="91" t="inlineStr">
        <is>
          <t>N</t>
        </is>
      </c>
      <c r="AS2316" s="104" t="n"/>
      <c r="AT2316" s="92">
        <f>IF(AND(P2316="52-wk high",T2316&gt;=Settings!$B$7),"Y","N")</f>
        <v/>
      </c>
      <c r="AU2316" s="91">
        <f>IF(AND(AD2316&gt;=Settings!$B$8,M2316&gt;0),"Y","N")</f>
        <v/>
      </c>
      <c r="AV2316" s="91">
        <f>IF(OR(AH2316&gt;Settings!$B$9,AI2316&gt;Settings!$B$9),"Y","N")</f>
        <v/>
      </c>
      <c r="AW2316" s="91">
        <f>IF(AJ2316&lt;&gt;"Y","n/a",IF(AND(M2316&gt;0,AK2316&gt;Settings!$B$10),"Y","N"))</f>
        <v/>
      </c>
      <c r="AX2316" s="91">
        <f>IF(AO2316&gt;=Settings!$B$11,"Y","N")</f>
        <v/>
      </c>
      <c r="AY2316" s="99">
        <f>(AT2316="Y")+(AU2316="Y")+(AV2316="Y")+(AW2316="Y")+(AX2316="Y")</f>
        <v/>
      </c>
      <c r="AZ2316" s="94">
        <f>IF(AY2316=0,"None",_xlfn.TEXTJOIN(", ",TRUE(),IF(AT2316="Y","Breakout",""),IF(AU2316="Y","Accumulation",""),IF(AV2316="Y","Institutional buying",""),IF(AW2316="Y","Long buildup",""),IF(AX2316="Y","Momentum leader","")))</f>
        <v/>
      </c>
      <c r="BA2316" s="94">
        <f>IF(BW2316="","","Passes "&amp;AY2316&amp;" of 5 buy-side scans"&amp;IF(G2316="Y","; RED FLAG: filter out using Red flag column",""))</f>
        <v/>
      </c>
      <c r="BB2316" s="91" t="inlineStr">
        <is>
          <t>Upper</t>
        </is>
      </c>
      <c r="BC2316" s="92" t="inlineStr">
        <is>
          <t>Y</t>
        </is>
      </c>
      <c r="BD2316" s="94" t="inlineStr">
        <is>
          <t>Few traders (&lt;100 unique PAN, 30 days)</t>
        </is>
      </c>
      <c r="BE2316" s="94" t="n"/>
      <c r="BF2316" s="92">
        <f>IF(R2316*100000&gt;=Settings!$B$5,"Y","N")</f>
        <v/>
      </c>
      <c r="BG2316" s="91">
        <f>IF(F2316&gt;Settings!$B$6,"Y","N")</f>
        <v/>
      </c>
      <c r="BH2316" s="97" t="n">
        <v>-35.79</v>
      </c>
      <c r="BI2316" s="96" t="n">
        <v>-2.81</v>
      </c>
      <c r="BJ2316" s="96" t="n">
        <v>-4.08</v>
      </c>
      <c r="BK2316" s="96" t="n">
        <v>-16.1</v>
      </c>
      <c r="BL2316" s="96" t="n"/>
      <c r="BM2316" s="96" t="n"/>
      <c r="BN2316" s="97" t="n">
        <v>-0.9399999999999999</v>
      </c>
      <c r="BO2316" s="96" t="n">
        <v>-5.37</v>
      </c>
      <c r="BP2316" s="96" t="n">
        <v>-9.119999999999999</v>
      </c>
      <c r="BQ2316" s="96" t="n"/>
      <c r="BR2316" s="91" t="n"/>
      <c r="BS2316" s="91" t="inlineStr">
        <is>
          <t>None</t>
        </is>
      </c>
      <c r="BT2316" s="96" t="n">
        <v>49.4</v>
      </c>
      <c r="BU2316" s="91" t="n"/>
      <c r="BV2316" s="99">
        <f>IF(OR(BF2316&lt;&gt;"Y",BG2316&lt;&gt;"Y"),"",(AND(ISNUMBER(BQ2316),BQ2316&gt;0))+(BR2316="Stacked up")+(AND(ISNUMBER(BH2316),BH2316&gt;=-Settings!$B$17))+(AND(ISNUMBER(BK2316),ISNUMBER(BM2316),BK2316&gt;0,BM2316&gt;0))+(AND(ISNUMBER(AQ2316),AQ2316&gt;=Settings!$B$18))+(AND(ISNUMBER(BT2316),BT2316&gt;=Settings!$B$19,BT2316&lt;=Settings!$B$20))+(AND(ISNUMBER(AS2316),AS2316&gt;0))+(AND(ISNUMBER(T2316),ISNUMBER(M2316),T2316&gt;=Settings!$B$21,M2316&gt;0))+(AND(ISNUMBER(AD2316),ISNUMBER(M2316),AD2316&gt;=Settings!$B$22,M2316&gt;0))+(AY2316&gt;=1))</f>
        <v/>
      </c>
      <c r="BW2316" s="91">
        <f>IF(OR(AY2316=0,BF2316&lt;&gt;"Y",BG2316&lt;&gt;"Y"),"",1+SUMPRODUCT(($A$6:$A$2604=A2316)*($AY$6:$AY$2604&gt;0)*($BF$6:$BF$2604="Y")*($BG$6:$BG$2604="Y")*(($AY$6:$AY$2604&gt;AY2316)+($AY$6:$AY$2604=AY2316)*($AD$6:$AD$2604&gt;AD2316))))</f>
        <v/>
      </c>
    </row>
    <row r="2317" ht="23.85" customHeight="1" s="55">
      <c r="A2317" s="90" t="n">
        <v>46296</v>
      </c>
      <c r="B2317" s="91" t="inlineStr">
        <is>
          <t>AMDIND</t>
        </is>
      </c>
      <c r="C2317" s="91" t="inlineStr">
        <is>
          <t>INE005I01014</t>
        </is>
      </c>
      <c r="D2317" s="91" t="n"/>
      <c r="E2317" s="91" t="inlineStr">
        <is>
          <t>None</t>
        </is>
      </c>
      <c r="F2317" s="93" t="n">
        <v>100</v>
      </c>
      <c r="G2317" s="92" t="inlineStr">
        <is>
          <t>Y</t>
        </is>
      </c>
      <c r="H2317" s="94" t="inlineStr">
        <is>
          <t>ESM Stage 1; T2T (BE series)</t>
        </is>
      </c>
      <c r="I2317" s="91" t="inlineStr">
        <is>
          <t>Y</t>
        </is>
      </c>
      <c r="J2317" s="92">
        <f>IF(K2317="","N","Y")</f>
        <v/>
      </c>
      <c r="K2317" s="94">
        <f>_xlfn.TEXTJOIN("; ",TRUE,IF(P2317="52-wk low","52-wk low",""),IF(AND(AD2317&gt;=Settings!$B$12,M2317&lt;0),"Distribution",""),IF(AND(AJ2317="Y",M2317&lt;0,AK2317&lt;-Settings!$B$13),"Long unwinding",""),IF(AND(AJ2317="Y",M2317&lt;0,AK2317&gt;Settings!$B$13),"Short buildup",""))</f>
        <v/>
      </c>
      <c r="L2317" s="95" t="n">
        <v>52.09</v>
      </c>
      <c r="M2317" s="96" t="n">
        <v>-2.54</v>
      </c>
      <c r="N2317" s="93" t="n">
        <v>1914</v>
      </c>
      <c r="O2317" s="91" t="inlineStr">
        <is>
          <t>None</t>
        </is>
      </c>
      <c r="P2317" s="91" t="inlineStr">
        <is>
          <t>None</t>
        </is>
      </c>
      <c r="Q2317" s="97" t="n">
        <v>0.14</v>
      </c>
      <c r="R2317" s="96" t="n">
        <v>1.61</v>
      </c>
      <c r="S2317" s="96" t="n">
        <v>0.09</v>
      </c>
      <c r="T2317" s="96" t="n">
        <v>0.15</v>
      </c>
      <c r="U2317" s="96" t="n">
        <v>0.27</v>
      </c>
      <c r="V2317" s="103" t="n">
        <v>3.09</v>
      </c>
      <c r="W2317" s="102" t="n">
        <v>7</v>
      </c>
      <c r="X2317" s="93" t="n"/>
      <c r="Y2317" s="91" t="inlineStr">
        <is>
          <t>None</t>
        </is>
      </c>
      <c r="Z2317" s="99" t="n"/>
      <c r="AA2317" s="96" t="n"/>
      <c r="AB2317" s="96" t="n"/>
      <c r="AC2317" s="96" t="n"/>
      <c r="AD2317" s="96" t="n"/>
      <c r="AE2317" s="96" t="n"/>
      <c r="AF2317" s="103" t="n"/>
      <c r="AG2317" s="91" t="inlineStr">
        <is>
          <t>Drying up</t>
        </is>
      </c>
      <c r="AH2317" s="100" t="n">
        <v>0</v>
      </c>
      <c r="AI2317" s="101" t="n">
        <v>0</v>
      </c>
      <c r="AJ2317" s="92" t="inlineStr">
        <is>
          <t>N</t>
        </is>
      </c>
      <c r="AK2317" s="96" t="n"/>
      <c r="AL2317" s="91" t="inlineStr">
        <is>
          <t>n/a</t>
        </is>
      </c>
      <c r="AM2317" s="93" t="n"/>
      <c r="AN2317" s="92" t="inlineStr">
        <is>
          <t>None</t>
        </is>
      </c>
      <c r="AO2317" s="102" t="n">
        <v>0</v>
      </c>
      <c r="AP2317" s="103" t="n">
        <v>1.11</v>
      </c>
      <c r="AQ2317" s="102" t="n">
        <v>66</v>
      </c>
      <c r="AR2317" s="91" t="inlineStr">
        <is>
          <t>N</t>
        </is>
      </c>
      <c r="AS2317" s="104" t="n"/>
      <c r="AT2317" s="92">
        <f>IF(AND(P2317="52-wk high",T2317&gt;=Settings!$B$7),"Y","N")</f>
        <v/>
      </c>
      <c r="AU2317" s="91">
        <f>IF(AND(AD2317&gt;=Settings!$B$8,M2317&gt;0),"Y","N")</f>
        <v/>
      </c>
      <c r="AV2317" s="91">
        <f>IF(OR(AH2317&gt;Settings!$B$9,AI2317&gt;Settings!$B$9),"Y","N")</f>
        <v/>
      </c>
      <c r="AW2317" s="91">
        <f>IF(AJ2317&lt;&gt;"Y","n/a",IF(AND(M2317&gt;0,AK2317&gt;Settings!$B$10),"Y","N"))</f>
        <v/>
      </c>
      <c r="AX2317" s="91">
        <f>IF(AO2317&gt;=Settings!$B$11,"Y","N")</f>
        <v/>
      </c>
      <c r="AY2317" s="99">
        <f>(AT2317="Y")+(AU2317="Y")+(AV2317="Y")+(AW2317="Y")+(AX2317="Y")</f>
        <v/>
      </c>
      <c r="AZ2317" s="94">
        <f>IF(AY2317=0,"None",_xlfn.TEXTJOIN(", ",TRUE(),IF(AT2317="Y","Breakout",""),IF(AU2317="Y","Accumulation",""),IF(AV2317="Y","Institutional buying",""),IF(AW2317="Y","Long buildup",""),IF(AX2317="Y","Momentum leader","")))</f>
        <v/>
      </c>
      <c r="BA2317" s="94">
        <f>IF(BW2317="","","Passes "&amp;AY2317&amp;" of 5 buy-side scans"&amp;IF(G2317="Y","; RED FLAG: filter out using Red flag column",""))</f>
        <v/>
      </c>
      <c r="BB2317" s="91" t="inlineStr">
        <is>
          <t>None</t>
        </is>
      </c>
      <c r="BC2317" s="92" t="inlineStr">
        <is>
          <t>N</t>
        </is>
      </c>
      <c r="BD2317" s="94" t="n"/>
      <c r="BE2317" s="94" t="n"/>
      <c r="BF2317" s="92">
        <f>IF(R2317*100000&gt;=Settings!$B$5,"Y","N")</f>
        <v/>
      </c>
      <c r="BG2317" s="91">
        <f>IF(F2317&gt;Settings!$B$6,"Y","N")</f>
        <v/>
      </c>
      <c r="BH2317" s="97" t="n">
        <v>-29.98</v>
      </c>
      <c r="BI2317" s="96" t="n">
        <v>-7.13</v>
      </c>
      <c r="BJ2317" s="96" t="n">
        <v>-8.65</v>
      </c>
      <c r="BK2317" s="96" t="n">
        <v>13.68</v>
      </c>
      <c r="BL2317" s="96" t="n">
        <v>37.48</v>
      </c>
      <c r="BM2317" s="96" t="n">
        <v>-7.44</v>
      </c>
      <c r="BN2317" s="97" t="n">
        <v>-9.050000000000001</v>
      </c>
      <c r="BO2317" s="96" t="n">
        <v>-5.17</v>
      </c>
      <c r="BP2317" s="96" t="n">
        <v>0.44</v>
      </c>
      <c r="BQ2317" s="96" t="n">
        <v>3.28</v>
      </c>
      <c r="BR2317" s="91" t="inlineStr">
        <is>
          <t>Mixed</t>
        </is>
      </c>
      <c r="BS2317" s="91" t="inlineStr">
        <is>
          <t>None</t>
        </is>
      </c>
      <c r="BT2317" s="96" t="n">
        <v>35</v>
      </c>
      <c r="BU2317" s="91" t="inlineStr">
        <is>
          <t>N</t>
        </is>
      </c>
      <c r="BV2317" s="99">
        <f>IF(OR(BF2317&lt;&gt;"Y",BG2317&lt;&gt;"Y"),"",(AND(ISNUMBER(BQ2317),BQ2317&gt;0))+(BR2317="Stacked up")+(AND(ISNUMBER(BH2317),BH2317&gt;=-Settings!$B$17))+(AND(ISNUMBER(BK2317),ISNUMBER(BM2317),BK2317&gt;0,BM2317&gt;0))+(AND(ISNUMBER(AQ2317),AQ2317&gt;=Settings!$B$18))+(AND(ISNUMBER(BT2317),BT2317&gt;=Settings!$B$19,BT2317&lt;=Settings!$B$20))+(AND(ISNUMBER(AS2317),AS2317&gt;0))+(AND(ISNUMBER(T2317),ISNUMBER(M2317),T2317&gt;=Settings!$B$21,M2317&gt;0))+(AND(ISNUMBER(AD2317),ISNUMBER(M2317),AD2317&gt;=Settings!$B$22,M2317&gt;0))+(AY2317&gt;=1))</f>
        <v/>
      </c>
      <c r="BW2317" s="91">
        <f>IF(OR(AY2317=0,BF2317&lt;&gt;"Y",BG2317&lt;&gt;"Y"),"",1+SUMPRODUCT(($A$6:$A$2604=A2317)*($AY$6:$AY$2604&gt;0)*($BF$6:$BF$2604="Y")*($BG$6:$BG$2604="Y")*(($AY$6:$AY$2604&gt;AY2317)+($AY$6:$AY$2604=AY2317)*($AD$6:$AD$2604&gt;AD2317))))</f>
        <v/>
      </c>
    </row>
    <row r="2318" ht="23.85" customHeight="1" s="55">
      <c r="A2318" s="90" t="n">
        <v>46296</v>
      </c>
      <c r="B2318" s="91" t="inlineStr">
        <is>
          <t>ARTNIRMAN</t>
        </is>
      </c>
      <c r="C2318" s="91" t="inlineStr">
        <is>
          <t>INE738V01013</t>
        </is>
      </c>
      <c r="D2318" s="91" t="n"/>
      <c r="E2318" s="91" t="inlineStr">
        <is>
          <t>None</t>
        </is>
      </c>
      <c r="F2318" s="93" t="n">
        <v>100</v>
      </c>
      <c r="G2318" s="92" t="inlineStr">
        <is>
          <t>N</t>
        </is>
      </c>
      <c r="H2318" s="94" t="n"/>
      <c r="I2318" s="91" t="inlineStr">
        <is>
          <t>N</t>
        </is>
      </c>
      <c r="J2318" s="92">
        <f>IF(K2318="","N","Y")</f>
        <v/>
      </c>
      <c r="K2318" s="94">
        <f>_xlfn.TEXTJOIN("; ",TRUE,IF(P2318="52-wk low","52-wk low",""),IF(AND(AD2318&gt;=Settings!$B$12,M2318&lt;0),"Distribution",""),IF(AND(AJ2318="Y",M2318&lt;0,AK2318&lt;-Settings!$B$13),"Long unwinding",""),IF(AND(AJ2318="Y",M2318&lt;0,AK2318&gt;Settings!$B$13),"Short buildup",""))</f>
        <v/>
      </c>
      <c r="L2318" s="95" t="n">
        <v>40</v>
      </c>
      <c r="M2318" s="96" t="n">
        <v>-0.6</v>
      </c>
      <c r="N2318" s="93" t="n">
        <v>832</v>
      </c>
      <c r="O2318" s="91" t="inlineStr">
        <is>
          <t>None</t>
        </is>
      </c>
      <c r="P2318" s="91" t="inlineStr">
        <is>
          <t>None</t>
        </is>
      </c>
      <c r="Q2318" s="97" t="n">
        <v>0</v>
      </c>
      <c r="R2318" s="96" t="n">
        <v>0.01</v>
      </c>
      <c r="S2318" s="96" t="n">
        <v>0.03</v>
      </c>
      <c r="T2318" s="96" t="n">
        <v>0.03</v>
      </c>
      <c r="U2318" s="96" t="n">
        <v>0.02</v>
      </c>
      <c r="V2318" s="103" t="n">
        <v>0.75</v>
      </c>
      <c r="W2318" s="102" t="n">
        <v>3</v>
      </c>
      <c r="X2318" s="93" t="n"/>
      <c r="Y2318" s="91" t="inlineStr">
        <is>
          <t>None</t>
        </is>
      </c>
      <c r="Z2318" s="99" t="n">
        <v>100</v>
      </c>
      <c r="AA2318" s="96" t="n">
        <v>1.16</v>
      </c>
      <c r="AB2318" s="96" t="n">
        <v>1.16</v>
      </c>
      <c r="AC2318" s="96" t="n">
        <v>0.04</v>
      </c>
      <c r="AD2318" s="96" t="n">
        <v>0.03</v>
      </c>
      <c r="AE2318" s="96" t="n"/>
      <c r="AF2318" s="103" t="n">
        <v>1.1</v>
      </c>
      <c r="AG2318" s="91" t="inlineStr">
        <is>
          <t>Normal</t>
        </is>
      </c>
      <c r="AH2318" s="100" t="n">
        <v>0</v>
      </c>
      <c r="AI2318" s="101" t="n">
        <v>0</v>
      </c>
      <c r="AJ2318" s="92" t="inlineStr">
        <is>
          <t>N</t>
        </is>
      </c>
      <c r="AK2318" s="96" t="n"/>
      <c r="AL2318" s="91" t="inlineStr">
        <is>
          <t>n/a</t>
        </is>
      </c>
      <c r="AM2318" s="93" t="n"/>
      <c r="AN2318" s="92" t="inlineStr">
        <is>
          <t>None</t>
        </is>
      </c>
      <c r="AO2318" s="102" t="n">
        <v>0</v>
      </c>
      <c r="AP2318" s="103" t="n">
        <v>0.87</v>
      </c>
      <c r="AQ2318" s="102" t="n">
        <v>55</v>
      </c>
      <c r="AR2318" s="91" t="inlineStr">
        <is>
          <t>N</t>
        </is>
      </c>
      <c r="AS2318" s="104" t="n"/>
      <c r="AT2318" s="92">
        <f>IF(AND(P2318="52-wk high",T2318&gt;=Settings!$B$7),"Y","N")</f>
        <v/>
      </c>
      <c r="AU2318" s="91">
        <f>IF(AND(AD2318&gt;=Settings!$B$8,M2318&gt;0),"Y","N")</f>
        <v/>
      </c>
      <c r="AV2318" s="91">
        <f>IF(OR(AH2318&gt;Settings!$B$9,AI2318&gt;Settings!$B$9),"Y","N")</f>
        <v/>
      </c>
      <c r="AW2318" s="91">
        <f>IF(AJ2318&lt;&gt;"Y","n/a",IF(AND(M2318&gt;0,AK2318&gt;Settings!$B$10),"Y","N"))</f>
        <v/>
      </c>
      <c r="AX2318" s="91">
        <f>IF(AO2318&gt;=Settings!$B$11,"Y","N")</f>
        <v/>
      </c>
      <c r="AY2318" s="99">
        <f>(AT2318="Y")+(AU2318="Y")+(AV2318="Y")+(AW2318="Y")+(AX2318="Y")</f>
        <v/>
      </c>
      <c r="AZ2318" s="94">
        <f>IF(AY2318=0,"None",_xlfn.TEXTJOIN(", ",TRUE(),IF(AT2318="Y","Breakout",""),IF(AU2318="Y","Accumulation",""),IF(AV2318="Y","Institutional buying",""),IF(AW2318="Y","Long buildup",""),IF(AX2318="Y","Momentum leader","")))</f>
        <v/>
      </c>
      <c r="BA2318" s="94">
        <f>IF(BW2318="","","Passes "&amp;AY2318&amp;" of 5 buy-side scans"&amp;IF(G2318="Y","; RED FLAG: filter out using Red flag column",""))</f>
        <v/>
      </c>
      <c r="BB2318" s="91" t="inlineStr">
        <is>
          <t>None</t>
        </is>
      </c>
      <c r="BC2318" s="92" t="inlineStr">
        <is>
          <t>Y</t>
        </is>
      </c>
      <c r="BD2318" s="94" t="inlineStr">
        <is>
          <t>PE &gt; 50; Few traders (&lt;100 unique PAN, 30 days)</t>
        </is>
      </c>
      <c r="BE2318" s="94" t="n"/>
      <c r="BF2318" s="92">
        <f>IF(R2318*100000&gt;=Settings!$B$5,"Y","N")</f>
        <v/>
      </c>
      <c r="BG2318" s="91">
        <f>IF(F2318&gt;Settings!$B$6,"Y","N")</f>
        <v/>
      </c>
      <c r="BH2318" s="97" t="n">
        <v>-40.27</v>
      </c>
      <c r="BI2318" s="96" t="n">
        <v>0.08</v>
      </c>
      <c r="BJ2318" s="96" t="n">
        <v>-1.72</v>
      </c>
      <c r="BK2318" s="96" t="n">
        <v>-2.3</v>
      </c>
      <c r="BL2318" s="96" t="n">
        <v>25.23</v>
      </c>
      <c r="BM2318" s="96" t="n">
        <v>-20.79</v>
      </c>
      <c r="BN2318" s="97" t="n">
        <v>0.61</v>
      </c>
      <c r="BO2318" s="96" t="n">
        <v>-0.45</v>
      </c>
      <c r="BP2318" s="96" t="n">
        <v>-1.69</v>
      </c>
      <c r="BQ2318" s="96" t="n">
        <v>-5.15</v>
      </c>
      <c r="BR2318" s="91" t="inlineStr">
        <is>
          <t>Mixed</t>
        </is>
      </c>
      <c r="BS2318" s="91" t="inlineStr">
        <is>
          <t>None</t>
        </is>
      </c>
      <c r="BT2318" s="96" t="n">
        <v>52.2</v>
      </c>
      <c r="BU2318" s="91" t="inlineStr">
        <is>
          <t>N</t>
        </is>
      </c>
      <c r="BV2318" s="99">
        <f>IF(OR(BF2318&lt;&gt;"Y",BG2318&lt;&gt;"Y"),"",(AND(ISNUMBER(BQ2318),BQ2318&gt;0))+(BR2318="Stacked up")+(AND(ISNUMBER(BH2318),BH2318&gt;=-Settings!$B$17))+(AND(ISNUMBER(BK2318),ISNUMBER(BM2318),BK2318&gt;0,BM2318&gt;0))+(AND(ISNUMBER(AQ2318),AQ2318&gt;=Settings!$B$18))+(AND(ISNUMBER(BT2318),BT2318&gt;=Settings!$B$19,BT2318&lt;=Settings!$B$20))+(AND(ISNUMBER(AS2318),AS2318&gt;0))+(AND(ISNUMBER(T2318),ISNUMBER(M2318),T2318&gt;=Settings!$B$21,M2318&gt;0))+(AND(ISNUMBER(AD2318),ISNUMBER(M2318),AD2318&gt;=Settings!$B$22,M2318&gt;0))+(AY2318&gt;=1))</f>
        <v/>
      </c>
      <c r="BW2318" s="91">
        <f>IF(OR(AY2318=0,BF2318&lt;&gt;"Y",BG2318&lt;&gt;"Y"),"",1+SUMPRODUCT(($A$6:$A$2604=A2318)*($AY$6:$AY$2604&gt;0)*($BF$6:$BF$2604="Y")*($BG$6:$BG$2604="Y")*(($AY$6:$AY$2604&gt;AY2318)+($AY$6:$AY$2604=AY2318)*($AD$6:$AD$2604&gt;AD2318))))</f>
        <v/>
      </c>
    </row>
    <row r="2319" ht="23.85" customHeight="1" s="55">
      <c r="A2319" s="90" t="n">
        <v>46296</v>
      </c>
      <c r="B2319" s="91" t="inlineStr">
        <is>
          <t>LOYALTEX</t>
        </is>
      </c>
      <c r="C2319" s="91" t="inlineStr">
        <is>
          <t>INE970D01010</t>
        </is>
      </c>
      <c r="D2319" s="91" t="n"/>
      <c r="E2319" s="91" t="inlineStr">
        <is>
          <t>None</t>
        </is>
      </c>
      <c r="F2319" s="93" t="n">
        <v>100</v>
      </c>
      <c r="G2319" s="92" t="inlineStr">
        <is>
          <t>N</t>
        </is>
      </c>
      <c r="H2319" s="94" t="n"/>
      <c r="I2319" s="91" t="inlineStr">
        <is>
          <t>N</t>
        </is>
      </c>
      <c r="J2319" s="92">
        <f>IF(K2319="","N","Y")</f>
        <v/>
      </c>
      <c r="K2319" s="94">
        <f>_xlfn.TEXTJOIN("; ",TRUE,IF(P2319="52-wk low","52-wk low",""),IF(AND(AD2319&gt;=Settings!$B$12,M2319&lt;0),"Distribution",""),IF(AND(AJ2319="Y",M2319&lt;0,AK2319&lt;-Settings!$B$13),"Long unwinding",""),IF(AND(AJ2319="Y",M2319&lt;0,AK2319&gt;Settings!$B$13),"Short buildup",""))</f>
        <v/>
      </c>
      <c r="L2319" s="95" t="n">
        <v>207.5</v>
      </c>
      <c r="M2319" s="96" t="n">
        <v>-1.03</v>
      </c>
      <c r="N2319" s="93" t="n">
        <v>1060</v>
      </c>
      <c r="O2319" s="91" t="inlineStr">
        <is>
          <t>None</t>
        </is>
      </c>
      <c r="P2319" s="91" t="inlineStr">
        <is>
          <t>None</t>
        </is>
      </c>
      <c r="Q2319" s="97" t="n">
        <v>0</v>
      </c>
      <c r="R2319" s="96" t="n">
        <v>0.03</v>
      </c>
      <c r="S2319" s="96" t="n">
        <v>0.05</v>
      </c>
      <c r="T2319" s="96" t="n">
        <v>0.08</v>
      </c>
      <c r="U2319" s="96" t="n">
        <v>0.13</v>
      </c>
      <c r="V2319" s="103" t="n">
        <v>2.96</v>
      </c>
      <c r="W2319" s="102" t="n">
        <v>4</v>
      </c>
      <c r="X2319" s="93" t="n"/>
      <c r="Y2319" s="91" t="inlineStr">
        <is>
          <t>None</t>
        </is>
      </c>
      <c r="Z2319" s="99" t="n">
        <v>94.23</v>
      </c>
      <c r="AA2319" s="96" t="n">
        <v>1.2</v>
      </c>
      <c r="AB2319" s="96" t="n">
        <v>1.2</v>
      </c>
      <c r="AC2319" s="96" t="n">
        <v>0.13</v>
      </c>
      <c r="AD2319" s="96" t="n">
        <v>0.18</v>
      </c>
      <c r="AE2319" s="96" t="n"/>
      <c r="AF2319" s="103" t="n"/>
      <c r="AG2319" s="91" t="inlineStr">
        <is>
          <t>Drying up</t>
        </is>
      </c>
      <c r="AH2319" s="100" t="n">
        <v>0</v>
      </c>
      <c r="AI2319" s="101" t="n">
        <v>0</v>
      </c>
      <c r="AJ2319" s="92" t="inlineStr">
        <is>
          <t>N</t>
        </is>
      </c>
      <c r="AK2319" s="96" t="n"/>
      <c r="AL2319" s="91" t="inlineStr">
        <is>
          <t>n/a</t>
        </is>
      </c>
      <c r="AM2319" s="93" t="n"/>
      <c r="AN2319" s="92" t="inlineStr">
        <is>
          <t>None</t>
        </is>
      </c>
      <c r="AO2319" s="102" t="n">
        <v>0</v>
      </c>
      <c r="AP2319" s="103" t="n">
        <v>0.77</v>
      </c>
      <c r="AQ2319" s="102" t="n">
        <v>46</v>
      </c>
      <c r="AR2319" s="91" t="inlineStr">
        <is>
          <t>N</t>
        </is>
      </c>
      <c r="AS2319" s="104" t="n"/>
      <c r="AT2319" s="92">
        <f>IF(AND(P2319="52-wk high",T2319&gt;=Settings!$B$7),"Y","N")</f>
        <v/>
      </c>
      <c r="AU2319" s="91">
        <f>IF(AND(AD2319&gt;=Settings!$B$8,M2319&gt;0),"Y","N")</f>
        <v/>
      </c>
      <c r="AV2319" s="91">
        <f>IF(OR(AH2319&gt;Settings!$B$9,AI2319&gt;Settings!$B$9),"Y","N")</f>
        <v/>
      </c>
      <c r="AW2319" s="91">
        <f>IF(AJ2319&lt;&gt;"Y","n/a",IF(AND(M2319&gt;0,AK2319&gt;Settings!$B$10),"Y","N"))</f>
        <v/>
      </c>
      <c r="AX2319" s="91">
        <f>IF(AO2319&gt;=Settings!$B$11,"Y","N")</f>
        <v/>
      </c>
      <c r="AY2319" s="99">
        <f>(AT2319="Y")+(AU2319="Y")+(AV2319="Y")+(AW2319="Y")+(AX2319="Y")</f>
        <v/>
      </c>
      <c r="AZ2319" s="94">
        <f>IF(AY2319=0,"None",_xlfn.TEXTJOIN(", ",TRUE(),IF(AT2319="Y","Breakout",""),IF(AU2319="Y","Accumulation",""),IF(AV2319="Y","Institutional buying",""),IF(AW2319="Y","Long buildup",""),IF(AX2319="Y","Momentum leader","")))</f>
        <v/>
      </c>
      <c r="BA2319" s="94">
        <f>IF(BW2319="","","Passes "&amp;AY2319&amp;" of 5 buy-side scans"&amp;IF(G2319="Y","; RED FLAG: filter out using Red flag column",""))</f>
        <v/>
      </c>
      <c r="BB2319" s="91" t="inlineStr">
        <is>
          <t>None</t>
        </is>
      </c>
      <c r="BC2319" s="92" t="inlineStr">
        <is>
          <t>Y</t>
        </is>
      </c>
      <c r="BD2319" s="94" t="inlineStr">
        <is>
          <t>EPS zero; Few traders (&lt;100 unique PAN, 30 days)</t>
        </is>
      </c>
      <c r="BE2319" s="94" t="n"/>
      <c r="BF2319" s="92">
        <f>IF(R2319*100000&gt;=Settings!$B$5,"Y","N")</f>
        <v/>
      </c>
      <c r="BG2319" s="91">
        <f>IF(F2319&gt;Settings!$B$6,"Y","N")</f>
        <v/>
      </c>
      <c r="BH2319" s="97" t="n">
        <v>-37.87</v>
      </c>
      <c r="BI2319" s="96" t="n">
        <v>-7.36</v>
      </c>
      <c r="BJ2319" s="96" t="n">
        <v>1.09</v>
      </c>
      <c r="BK2319" s="96" t="n">
        <v>-1.19</v>
      </c>
      <c r="BL2319" s="96" t="n">
        <v>15.93</v>
      </c>
      <c r="BM2319" s="96" t="n">
        <v>-27.21</v>
      </c>
      <c r="BN2319" s="97" t="n">
        <v>-2.73</v>
      </c>
      <c r="BO2319" s="96" t="n">
        <v>-2.57</v>
      </c>
      <c r="BP2319" s="96" t="n">
        <v>-2.8</v>
      </c>
      <c r="BQ2319" s="96" t="n">
        <v>-6.86</v>
      </c>
      <c r="BR2319" s="91" t="inlineStr">
        <is>
          <t>Mixed</t>
        </is>
      </c>
      <c r="BS2319" s="91" t="inlineStr">
        <is>
          <t>None</t>
        </is>
      </c>
      <c r="BT2319" s="96" t="n">
        <v>43.3</v>
      </c>
      <c r="BU2319" s="91" t="inlineStr">
        <is>
          <t>N</t>
        </is>
      </c>
      <c r="BV2319" s="99">
        <f>IF(OR(BF2319&lt;&gt;"Y",BG2319&lt;&gt;"Y"),"",(AND(ISNUMBER(BQ2319),BQ2319&gt;0))+(BR2319="Stacked up")+(AND(ISNUMBER(BH2319),BH2319&gt;=-Settings!$B$17))+(AND(ISNUMBER(BK2319),ISNUMBER(BM2319),BK2319&gt;0,BM2319&gt;0))+(AND(ISNUMBER(AQ2319),AQ2319&gt;=Settings!$B$18))+(AND(ISNUMBER(BT2319),BT2319&gt;=Settings!$B$19,BT2319&lt;=Settings!$B$20))+(AND(ISNUMBER(AS2319),AS2319&gt;0))+(AND(ISNUMBER(T2319),ISNUMBER(M2319),T2319&gt;=Settings!$B$21,M2319&gt;0))+(AND(ISNUMBER(AD2319),ISNUMBER(M2319),AD2319&gt;=Settings!$B$22,M2319&gt;0))+(AY2319&gt;=1))</f>
        <v/>
      </c>
      <c r="BW2319" s="91">
        <f>IF(OR(AY2319=0,BF2319&lt;&gt;"Y",BG2319&lt;&gt;"Y"),"",1+SUMPRODUCT(($A$6:$A$2604=A2319)*($AY$6:$AY$2604&gt;0)*($BF$6:$BF$2604="Y")*($BG$6:$BG$2604="Y")*(($AY$6:$AY$2604&gt;AY2319)+($AY$6:$AY$2604=AY2319)*($AD$6:$AD$2604&gt;AD2319))))</f>
        <v/>
      </c>
    </row>
    <row r="2320" ht="23.85" customHeight="1" s="55">
      <c r="A2320" s="90" t="n">
        <v>46296</v>
      </c>
      <c r="B2320" s="91" t="inlineStr">
        <is>
          <t>SOMICONVEY</t>
        </is>
      </c>
      <c r="C2320" s="91" t="inlineStr">
        <is>
          <t>INE323J01019</t>
        </is>
      </c>
      <c r="D2320" s="91" t="n"/>
      <c r="E2320" s="91" t="inlineStr">
        <is>
          <t>None</t>
        </is>
      </c>
      <c r="F2320" s="93" t="n">
        <v>99</v>
      </c>
      <c r="G2320" s="92" t="inlineStr">
        <is>
          <t>N</t>
        </is>
      </c>
      <c r="H2320" s="94" t="n"/>
      <c r="I2320" s="91" t="inlineStr">
        <is>
          <t>N</t>
        </is>
      </c>
      <c r="J2320" s="92">
        <f>IF(K2320="","N","Y")</f>
        <v/>
      </c>
      <c r="K2320" s="94">
        <f>_xlfn.TEXTJOIN("; ",TRUE,IF(P2320="52-wk low","52-wk low",""),IF(AND(AD2320&gt;=Settings!$B$12,M2320&lt;0),"Distribution",""),IF(AND(AJ2320="Y",M2320&lt;0,AK2320&lt;-Settings!$B$13),"Long unwinding",""),IF(AND(AJ2320="Y",M2320&lt;0,AK2320&gt;Settings!$B$13),"Short buildup",""))</f>
        <v/>
      </c>
      <c r="L2320" s="95" t="n">
        <v>83.73</v>
      </c>
      <c r="M2320" s="96" t="n">
        <v>-6.25</v>
      </c>
      <c r="N2320" s="93" t="n">
        <v>2558</v>
      </c>
      <c r="O2320" s="91" t="inlineStr">
        <is>
          <t>None</t>
        </is>
      </c>
      <c r="P2320" s="91" t="inlineStr">
        <is>
          <t>None</t>
        </is>
      </c>
      <c r="Q2320" s="97" t="n">
        <v>0.14</v>
      </c>
      <c r="R2320" s="96" t="n">
        <v>0.19</v>
      </c>
      <c r="S2320" s="96" t="n">
        <v>0.75</v>
      </c>
      <c r="T2320" s="96" t="n">
        <v>0.39</v>
      </c>
      <c r="U2320" s="96" t="n">
        <v>0.37</v>
      </c>
      <c r="V2320" s="103" t="n">
        <v>0.51</v>
      </c>
      <c r="W2320" s="102" t="n">
        <v>2</v>
      </c>
      <c r="X2320" s="93" t="n"/>
      <c r="Y2320" s="91" t="inlineStr">
        <is>
          <t>None</t>
        </is>
      </c>
      <c r="Z2320" s="99" t="n">
        <v>82.31999999999999</v>
      </c>
      <c r="AA2320" s="96" t="n">
        <v>1.26</v>
      </c>
      <c r="AB2320" s="96" t="n">
        <v>1.39</v>
      </c>
      <c r="AC2320" s="96" t="n">
        <v>1.28</v>
      </c>
      <c r="AD2320" s="96" t="n">
        <v>0.88</v>
      </c>
      <c r="AE2320" s="96" t="n">
        <v>0.83</v>
      </c>
      <c r="AF2320" s="103" t="n">
        <v>1.31</v>
      </c>
      <c r="AG2320" s="91" t="inlineStr">
        <is>
          <t>Normal</t>
        </is>
      </c>
      <c r="AH2320" s="100" t="n">
        <v>0</v>
      </c>
      <c r="AI2320" s="101" t="n">
        <v>0</v>
      </c>
      <c r="AJ2320" s="92" t="inlineStr">
        <is>
          <t>N</t>
        </is>
      </c>
      <c r="AK2320" s="96" t="n"/>
      <c r="AL2320" s="91" t="inlineStr">
        <is>
          <t>n/a</t>
        </is>
      </c>
      <c r="AM2320" s="93" t="n"/>
      <c r="AN2320" s="92" t="inlineStr">
        <is>
          <t>None</t>
        </is>
      </c>
      <c r="AO2320" s="102" t="n">
        <v>0</v>
      </c>
      <c r="AP2320" s="103" t="n">
        <v>0.6</v>
      </c>
      <c r="AQ2320" s="102" t="n">
        <v>19</v>
      </c>
      <c r="AR2320" s="91" t="inlineStr">
        <is>
          <t>N</t>
        </is>
      </c>
      <c r="AS2320" s="104" t="n"/>
      <c r="AT2320" s="92">
        <f>IF(AND(P2320="52-wk high",T2320&gt;=Settings!$B$7),"Y","N")</f>
        <v/>
      </c>
      <c r="AU2320" s="91">
        <f>IF(AND(AD2320&gt;=Settings!$B$8,M2320&gt;0),"Y","N")</f>
        <v/>
      </c>
      <c r="AV2320" s="91">
        <f>IF(OR(AH2320&gt;Settings!$B$9,AI2320&gt;Settings!$B$9),"Y","N")</f>
        <v/>
      </c>
      <c r="AW2320" s="91">
        <f>IF(AJ2320&lt;&gt;"Y","n/a",IF(AND(M2320&gt;0,AK2320&gt;Settings!$B$10),"Y","N"))</f>
        <v/>
      </c>
      <c r="AX2320" s="91">
        <f>IF(AO2320&gt;=Settings!$B$11,"Y","N")</f>
        <v/>
      </c>
      <c r="AY2320" s="99">
        <f>(AT2320="Y")+(AU2320="Y")+(AV2320="Y")+(AW2320="Y")+(AX2320="Y")</f>
        <v/>
      </c>
      <c r="AZ2320" s="94">
        <f>IF(AY2320=0,"None",_xlfn.TEXTJOIN(", ",TRUE(),IF(AT2320="Y","Breakout",""),IF(AU2320="Y","Accumulation",""),IF(AV2320="Y","Institutional buying",""),IF(AW2320="Y","Long buildup",""),IF(AX2320="Y","Momentum leader","")))</f>
        <v/>
      </c>
      <c r="BA2320" s="94">
        <f>IF(BW2320="","","Passes "&amp;AY2320&amp;" of 5 buy-side scans"&amp;IF(G2320="Y","; RED FLAG: filter out using Red flag column",""))</f>
        <v/>
      </c>
      <c r="BB2320" s="91" t="inlineStr">
        <is>
          <t>None</t>
        </is>
      </c>
      <c r="BC2320" s="92" t="inlineStr">
        <is>
          <t>Y</t>
        </is>
      </c>
      <c r="BD2320" s="94" t="inlineStr">
        <is>
          <t>Few traders (&lt;100 unique PAN, 30 days)</t>
        </is>
      </c>
      <c r="BE2320" s="94" t="n"/>
      <c r="BF2320" s="92">
        <f>IF(R2320*100000&gt;=Settings!$B$5,"Y","N")</f>
        <v/>
      </c>
      <c r="BG2320" s="91">
        <f>IF(F2320&gt;Settings!$B$6,"Y","N")</f>
        <v/>
      </c>
      <c r="BH2320" s="97" t="n">
        <v>-50.57</v>
      </c>
      <c r="BI2320" s="96" t="n">
        <v>-6.55</v>
      </c>
      <c r="BJ2320" s="96" t="n">
        <v>-7.6</v>
      </c>
      <c r="BK2320" s="96" t="n">
        <v>-19.68</v>
      </c>
      <c r="BL2320" s="96" t="n">
        <v>-12.32</v>
      </c>
      <c r="BM2320" s="96" t="n">
        <v>-37.95</v>
      </c>
      <c r="BN2320" s="97" t="n">
        <v>-7.52</v>
      </c>
      <c r="BO2320" s="96" t="n">
        <v>-9.82</v>
      </c>
      <c r="BP2320" s="96" t="n">
        <v>-13.54</v>
      </c>
      <c r="BQ2320" s="96" t="n">
        <v>-20.07</v>
      </c>
      <c r="BR2320" s="91" t="inlineStr">
        <is>
          <t>Stacked down</t>
        </is>
      </c>
      <c r="BS2320" s="91" t="inlineStr">
        <is>
          <t>None</t>
        </is>
      </c>
      <c r="BT2320" s="96" t="n">
        <v>22.9</v>
      </c>
      <c r="BU2320" s="91" t="inlineStr">
        <is>
          <t>N</t>
        </is>
      </c>
      <c r="BV2320" s="99">
        <f>IF(OR(BF2320&lt;&gt;"Y",BG2320&lt;&gt;"Y"),"",(AND(ISNUMBER(BQ2320),BQ2320&gt;0))+(BR2320="Stacked up")+(AND(ISNUMBER(BH2320),BH2320&gt;=-Settings!$B$17))+(AND(ISNUMBER(BK2320),ISNUMBER(BM2320),BK2320&gt;0,BM2320&gt;0))+(AND(ISNUMBER(AQ2320),AQ2320&gt;=Settings!$B$18))+(AND(ISNUMBER(BT2320),BT2320&gt;=Settings!$B$19,BT2320&lt;=Settings!$B$20))+(AND(ISNUMBER(AS2320),AS2320&gt;0))+(AND(ISNUMBER(T2320),ISNUMBER(M2320),T2320&gt;=Settings!$B$21,M2320&gt;0))+(AND(ISNUMBER(AD2320),ISNUMBER(M2320),AD2320&gt;=Settings!$B$22,M2320&gt;0))+(AY2320&gt;=1))</f>
        <v/>
      </c>
      <c r="BW2320" s="91">
        <f>IF(OR(AY2320=0,BF2320&lt;&gt;"Y",BG2320&lt;&gt;"Y"),"",1+SUMPRODUCT(($A$6:$A$2604=A2320)*($AY$6:$AY$2604&gt;0)*($BF$6:$BF$2604="Y")*($BG$6:$BG$2604="Y")*(($AY$6:$AY$2604&gt;AY2320)+($AY$6:$AY$2604=AY2320)*($AD$6:$AD$2604&gt;AD2320))))</f>
        <v/>
      </c>
    </row>
    <row r="2321" ht="23.85" customHeight="1" s="55">
      <c r="A2321" s="90" t="n">
        <v>46296</v>
      </c>
      <c r="B2321" s="91" t="inlineStr">
        <is>
          <t>MOTOGENFIN</t>
        </is>
      </c>
      <c r="C2321" s="91" t="inlineStr">
        <is>
          <t>INE861B01023</t>
        </is>
      </c>
      <c r="D2321" s="91" t="n"/>
      <c r="E2321" s="91" t="inlineStr">
        <is>
          <t>None</t>
        </is>
      </c>
      <c r="F2321" s="93" t="n">
        <v>97</v>
      </c>
      <c r="G2321" s="92" t="inlineStr">
        <is>
          <t>N</t>
        </is>
      </c>
      <c r="H2321" s="94" t="n"/>
      <c r="I2321" s="91" t="inlineStr">
        <is>
          <t>N</t>
        </is>
      </c>
      <c r="J2321" s="92">
        <f>IF(K2321="","N","Y")</f>
        <v/>
      </c>
      <c r="K2321" s="94">
        <f>_xlfn.TEXTJOIN("; ",TRUE,IF(P2321="52-wk low","52-wk low",""),IF(AND(AD2321&gt;=Settings!$B$12,M2321&lt;0),"Distribution",""),IF(AND(AJ2321="Y",M2321&lt;0,AK2321&lt;-Settings!$B$13),"Long unwinding",""),IF(AND(AJ2321="Y",M2321&lt;0,AK2321&gt;Settings!$B$13),"Short buildup",""))</f>
        <v/>
      </c>
      <c r="L2321" s="95" t="n">
        <v>25.08</v>
      </c>
      <c r="M2321" s="96" t="n">
        <v>-1.65</v>
      </c>
      <c r="N2321" s="93" t="n">
        <v>1436</v>
      </c>
      <c r="O2321" s="91" t="inlineStr">
        <is>
          <t>None</t>
        </is>
      </c>
      <c r="P2321" s="91" t="inlineStr">
        <is>
          <t>None</t>
        </is>
      </c>
      <c r="Q2321" s="97" t="n">
        <v>0.93</v>
      </c>
      <c r="R2321" s="96" t="n">
        <v>0.8100000000000001</v>
      </c>
      <c r="S2321" s="96" t="n">
        <v>1.21</v>
      </c>
      <c r="T2321" s="96" t="n">
        <v>2.67</v>
      </c>
      <c r="U2321" s="96" t="n">
        <v>2.83</v>
      </c>
      <c r="V2321" s="103" t="n">
        <v>2.38</v>
      </c>
      <c r="W2321" s="102" t="n">
        <v>8</v>
      </c>
      <c r="X2321" s="93" t="n"/>
      <c r="Y2321" s="91" t="inlineStr">
        <is>
          <t>None</t>
        </is>
      </c>
      <c r="Z2321" s="99" t="n">
        <v>29.15</v>
      </c>
      <c r="AA2321" s="96" t="n">
        <v>0.41</v>
      </c>
      <c r="AB2321" s="96" t="n">
        <v>0.41</v>
      </c>
      <c r="AC2321" s="96" t="n"/>
      <c r="AD2321" s="96" t="n"/>
      <c r="AE2321" s="96" t="n"/>
      <c r="AF2321" s="103" t="n"/>
      <c r="AG2321" s="91" t="inlineStr">
        <is>
          <t>No delivery data</t>
        </is>
      </c>
      <c r="AH2321" s="100" t="n">
        <v>0</v>
      </c>
      <c r="AI2321" s="101" t="n">
        <v>0</v>
      </c>
      <c r="AJ2321" s="92" t="inlineStr">
        <is>
          <t>N</t>
        </is>
      </c>
      <c r="AK2321" s="96" t="n"/>
      <c r="AL2321" s="91" t="inlineStr">
        <is>
          <t>n/a</t>
        </is>
      </c>
      <c r="AM2321" s="93" t="n"/>
      <c r="AN2321" s="92" t="inlineStr">
        <is>
          <t>None</t>
        </is>
      </c>
      <c r="AO2321" s="102" t="n">
        <v>0</v>
      </c>
      <c r="AP2321" s="103" t="n">
        <v>1.01</v>
      </c>
      <c r="AQ2321" s="102" t="n">
        <v>62</v>
      </c>
      <c r="AR2321" s="91" t="inlineStr">
        <is>
          <t>N</t>
        </is>
      </c>
      <c r="AS2321" s="104" t="n"/>
      <c r="AT2321" s="92">
        <f>IF(AND(P2321="52-wk high",T2321&gt;=Settings!$B$7),"Y","N")</f>
        <v/>
      </c>
      <c r="AU2321" s="91">
        <f>IF(AND(AD2321&gt;=Settings!$B$8,M2321&gt;0),"Y","N")</f>
        <v/>
      </c>
      <c r="AV2321" s="91">
        <f>IF(OR(AH2321&gt;Settings!$B$9,AI2321&gt;Settings!$B$9),"Y","N")</f>
        <v/>
      </c>
      <c r="AW2321" s="91">
        <f>IF(AJ2321&lt;&gt;"Y","n/a",IF(AND(M2321&gt;0,AK2321&gt;Settings!$B$10),"Y","N"))</f>
        <v/>
      </c>
      <c r="AX2321" s="91">
        <f>IF(AO2321&gt;=Settings!$B$11,"Y","N")</f>
        <v/>
      </c>
      <c r="AY2321" s="99">
        <f>(AT2321="Y")+(AU2321="Y")+(AV2321="Y")+(AW2321="Y")+(AX2321="Y")</f>
        <v/>
      </c>
      <c r="AZ2321" s="94">
        <f>IF(AY2321=0,"None",_xlfn.TEXTJOIN(", ",TRUE(),IF(AT2321="Y","Breakout",""),IF(AU2321="Y","Accumulation",""),IF(AV2321="Y","Institutional buying",""),IF(AW2321="Y","Long buildup",""),IF(AX2321="Y","Momentum leader","")))</f>
        <v/>
      </c>
      <c r="BA2321" s="94">
        <f>IF(BW2321="","","Passes "&amp;AY2321&amp;" of 5 buy-side scans"&amp;IF(G2321="Y","; RED FLAG: filter out using Red flag column",""))</f>
        <v/>
      </c>
      <c r="BB2321" s="91" t="inlineStr">
        <is>
          <t>None</t>
        </is>
      </c>
      <c r="BC2321" s="92" t="inlineStr">
        <is>
          <t>Y</t>
        </is>
      </c>
      <c r="BD2321" s="94" t="inlineStr">
        <is>
          <t>Few traders (&lt;100 unique PAN, 30 days)</t>
        </is>
      </c>
      <c r="BE2321" s="94" t="n"/>
      <c r="BF2321" s="92">
        <f>IF(R2321*100000&gt;=Settings!$B$5,"Y","N")</f>
        <v/>
      </c>
      <c r="BG2321" s="91">
        <f>IF(F2321&gt;Settings!$B$6,"Y","N")</f>
        <v/>
      </c>
      <c r="BH2321" s="97" t="n">
        <v>-27.09</v>
      </c>
      <c r="BI2321" s="96" t="n">
        <v>-2.41</v>
      </c>
      <c r="BJ2321" s="96" t="n">
        <v>-10.52</v>
      </c>
      <c r="BK2321" s="96" t="n">
        <v>-12.77</v>
      </c>
      <c r="BL2321" s="96" t="n">
        <v>23.85</v>
      </c>
      <c r="BM2321" s="96" t="n">
        <v>-4.31</v>
      </c>
      <c r="BN2321" s="97" t="n">
        <v>-3.87</v>
      </c>
      <c r="BO2321" s="96" t="n">
        <v>-5.45</v>
      </c>
      <c r="BP2321" s="96" t="n">
        <v>-4.83</v>
      </c>
      <c r="BQ2321" s="96" t="n">
        <v>-2.9</v>
      </c>
      <c r="BR2321" s="91" t="inlineStr">
        <is>
          <t>Mixed</t>
        </is>
      </c>
      <c r="BS2321" s="91" t="inlineStr">
        <is>
          <t>None</t>
        </is>
      </c>
      <c r="BT2321" s="96" t="n">
        <v>36.1</v>
      </c>
      <c r="BU2321" s="91" t="inlineStr">
        <is>
          <t>N</t>
        </is>
      </c>
      <c r="BV2321" s="99">
        <f>IF(OR(BF2321&lt;&gt;"Y",BG2321&lt;&gt;"Y"),"",(AND(ISNUMBER(BQ2321),BQ2321&gt;0))+(BR2321="Stacked up")+(AND(ISNUMBER(BH2321),BH2321&gt;=-Settings!$B$17))+(AND(ISNUMBER(BK2321),ISNUMBER(BM2321),BK2321&gt;0,BM2321&gt;0))+(AND(ISNUMBER(AQ2321),AQ2321&gt;=Settings!$B$18))+(AND(ISNUMBER(BT2321),BT2321&gt;=Settings!$B$19,BT2321&lt;=Settings!$B$20))+(AND(ISNUMBER(AS2321),AS2321&gt;0))+(AND(ISNUMBER(T2321),ISNUMBER(M2321),T2321&gt;=Settings!$B$21,M2321&gt;0))+(AND(ISNUMBER(AD2321),ISNUMBER(M2321),AD2321&gt;=Settings!$B$22,M2321&gt;0))+(AY2321&gt;=1))</f>
        <v/>
      </c>
      <c r="BW2321" s="91">
        <f>IF(OR(AY2321=0,BF2321&lt;&gt;"Y",BG2321&lt;&gt;"Y"),"",1+SUMPRODUCT(($A$6:$A$2604=A2321)*($AY$6:$AY$2604&gt;0)*($BF$6:$BF$2604="Y")*($BG$6:$BG$2604="Y")*(($AY$6:$AY$2604&gt;AY2321)+($AY$6:$AY$2604=AY2321)*($AD$6:$AD$2604&gt;AD2321))))</f>
        <v/>
      </c>
    </row>
    <row r="2322" ht="23.85" customHeight="1" s="55">
      <c r="A2322" s="90" t="n">
        <v>46296</v>
      </c>
      <c r="B2322" s="91" t="inlineStr">
        <is>
          <t>DIGJAMLMTD</t>
        </is>
      </c>
      <c r="C2322" s="91" t="inlineStr">
        <is>
          <t>INE731U01028</t>
        </is>
      </c>
      <c r="D2322" s="91" t="n"/>
      <c r="E2322" s="91" t="inlineStr">
        <is>
          <t>None</t>
        </is>
      </c>
      <c r="F2322" s="93" t="n">
        <v>96</v>
      </c>
      <c r="G2322" s="92" t="inlineStr">
        <is>
          <t>Y</t>
        </is>
      </c>
      <c r="H2322" s="94" t="inlineStr">
        <is>
          <t>GSM Stage 2; T2T (BE series)</t>
        </is>
      </c>
      <c r="I2322" s="91" t="inlineStr">
        <is>
          <t>Y</t>
        </is>
      </c>
      <c r="J2322" s="92">
        <f>IF(K2322="","N","Y")</f>
        <v/>
      </c>
      <c r="K2322" s="94">
        <f>_xlfn.TEXTJOIN("; ",TRUE,IF(P2322="52-wk low","52-wk low",""),IF(AND(AD2322&gt;=Settings!$B$12,M2322&lt;0),"Distribution",""),IF(AND(AJ2322="Y",M2322&lt;0,AK2322&lt;-Settings!$B$13),"Long unwinding",""),IF(AND(AJ2322="Y",M2322&lt;0,AK2322&gt;Settings!$B$13),"Short buildup",""))</f>
        <v/>
      </c>
      <c r="L2322" s="95" t="n">
        <v>47.96</v>
      </c>
      <c r="M2322" s="96" t="n">
        <v>-4.95</v>
      </c>
      <c r="N2322" s="93" t="n">
        <v>2471</v>
      </c>
      <c r="O2322" s="91" t="inlineStr">
        <is>
          <t>None</t>
        </is>
      </c>
      <c r="P2322" s="91" t="inlineStr">
        <is>
          <t>None</t>
        </is>
      </c>
      <c r="Q2322" s="97" t="n">
        <v>0.06</v>
      </c>
      <c r="R2322" s="96" t="n">
        <v>1.15</v>
      </c>
      <c r="S2322" s="96" t="n">
        <v>0.05</v>
      </c>
      <c r="T2322" s="96" t="n">
        <v>0.11</v>
      </c>
      <c r="U2322" s="96" t="n">
        <v>0.17</v>
      </c>
      <c r="V2322" s="103" t="n">
        <v>3.15</v>
      </c>
      <c r="W2322" s="102" t="n">
        <v>3</v>
      </c>
      <c r="X2322" s="93" t="n"/>
      <c r="Y2322" s="91" t="inlineStr">
        <is>
          <t>None</t>
        </is>
      </c>
      <c r="Z2322" s="99" t="n"/>
      <c r="AA2322" s="96" t="n"/>
      <c r="AB2322" s="96" t="n"/>
      <c r="AC2322" s="96" t="n"/>
      <c r="AD2322" s="96" t="n"/>
      <c r="AE2322" s="96" t="n"/>
      <c r="AF2322" s="103" t="n"/>
      <c r="AG2322" s="91" t="inlineStr">
        <is>
          <t>Drying up</t>
        </is>
      </c>
      <c r="AH2322" s="100" t="n">
        <v>0</v>
      </c>
      <c r="AI2322" s="101" t="n">
        <v>0</v>
      </c>
      <c r="AJ2322" s="92" t="inlineStr">
        <is>
          <t>N</t>
        </is>
      </c>
      <c r="AK2322" s="96" t="n"/>
      <c r="AL2322" s="91" t="inlineStr">
        <is>
          <t>n/a</t>
        </is>
      </c>
      <c r="AM2322" s="93" t="n"/>
      <c r="AN2322" s="92" t="inlineStr">
        <is>
          <t>None</t>
        </is>
      </c>
      <c r="AO2322" s="102" t="n">
        <v>0</v>
      </c>
      <c r="AP2322" s="103" t="n">
        <v>0.91</v>
      </c>
      <c r="AQ2322" s="102" t="n">
        <v>57</v>
      </c>
      <c r="AR2322" s="91" t="inlineStr">
        <is>
          <t>N</t>
        </is>
      </c>
      <c r="AS2322" s="104" t="n"/>
      <c r="AT2322" s="92">
        <f>IF(AND(P2322="52-wk high",T2322&gt;=Settings!$B$7),"Y","N")</f>
        <v/>
      </c>
      <c r="AU2322" s="91">
        <f>IF(AND(AD2322&gt;=Settings!$B$8,M2322&gt;0),"Y","N")</f>
        <v/>
      </c>
      <c r="AV2322" s="91">
        <f>IF(OR(AH2322&gt;Settings!$B$9,AI2322&gt;Settings!$B$9),"Y","N")</f>
        <v/>
      </c>
      <c r="AW2322" s="91">
        <f>IF(AJ2322&lt;&gt;"Y","n/a",IF(AND(M2322&gt;0,AK2322&gt;Settings!$B$10),"Y","N"))</f>
        <v/>
      </c>
      <c r="AX2322" s="91">
        <f>IF(AO2322&gt;=Settings!$B$11,"Y","N")</f>
        <v/>
      </c>
      <c r="AY2322" s="99">
        <f>(AT2322="Y")+(AU2322="Y")+(AV2322="Y")+(AW2322="Y")+(AX2322="Y")</f>
        <v/>
      </c>
      <c r="AZ2322" s="94">
        <f>IF(AY2322=0,"None",_xlfn.TEXTJOIN(", ",TRUE(),IF(AT2322="Y","Breakout",""),IF(AU2322="Y","Accumulation",""),IF(AV2322="Y","Institutional buying",""),IF(AW2322="Y","Long buildup",""),IF(AX2322="Y","Momentum leader","")))</f>
        <v/>
      </c>
      <c r="BA2322" s="94">
        <f>IF(BW2322="","","Passes "&amp;AY2322&amp;" of 5 buy-side scans"&amp;IF(G2322="Y","; RED FLAG: filter out using Red flag column",""))</f>
        <v/>
      </c>
      <c r="BB2322" s="91" t="inlineStr">
        <is>
          <t>Lower</t>
        </is>
      </c>
      <c r="BC2322" s="92" t="inlineStr">
        <is>
          <t>N</t>
        </is>
      </c>
      <c r="BD2322" s="94" t="n"/>
      <c r="BE2322" s="94" t="n"/>
      <c r="BF2322" s="92">
        <f>IF(R2322*100000&gt;=Settings!$B$5,"Y","N")</f>
        <v/>
      </c>
      <c r="BG2322" s="91">
        <f>IF(F2322&gt;Settings!$B$6,"Y","N")</f>
        <v/>
      </c>
      <c r="BH2322" s="97" t="n">
        <v>-34.47</v>
      </c>
      <c r="BI2322" s="96" t="n">
        <v>-11.64</v>
      </c>
      <c r="BJ2322" s="96" t="n">
        <v>-2.46</v>
      </c>
      <c r="BK2322" s="96" t="n">
        <v>6.2</v>
      </c>
      <c r="BL2322" s="96" t="n">
        <v>25.42</v>
      </c>
      <c r="BM2322" s="96" t="n">
        <v>-15.12</v>
      </c>
      <c r="BN2322" s="97" t="n">
        <v>-10.75</v>
      </c>
      <c r="BO2322" s="96" t="n">
        <v>-7.73</v>
      </c>
      <c r="BP2322" s="96" t="n">
        <v>-3.95</v>
      </c>
      <c r="BQ2322" s="96" t="n">
        <v>-3.04</v>
      </c>
      <c r="BR2322" s="91" t="inlineStr">
        <is>
          <t>Mixed</t>
        </is>
      </c>
      <c r="BS2322" s="91" t="inlineStr">
        <is>
          <t>None</t>
        </is>
      </c>
      <c r="BT2322" s="96" t="n">
        <v>32.7</v>
      </c>
      <c r="BU2322" s="91" t="inlineStr">
        <is>
          <t>N</t>
        </is>
      </c>
      <c r="BV2322" s="99">
        <f>IF(OR(BF2322&lt;&gt;"Y",BG2322&lt;&gt;"Y"),"",(AND(ISNUMBER(BQ2322),BQ2322&gt;0))+(BR2322="Stacked up")+(AND(ISNUMBER(BH2322),BH2322&gt;=-Settings!$B$17))+(AND(ISNUMBER(BK2322),ISNUMBER(BM2322),BK2322&gt;0,BM2322&gt;0))+(AND(ISNUMBER(AQ2322),AQ2322&gt;=Settings!$B$18))+(AND(ISNUMBER(BT2322),BT2322&gt;=Settings!$B$19,BT2322&lt;=Settings!$B$20))+(AND(ISNUMBER(AS2322),AS2322&gt;0))+(AND(ISNUMBER(T2322),ISNUMBER(M2322),T2322&gt;=Settings!$B$21,M2322&gt;0))+(AND(ISNUMBER(AD2322),ISNUMBER(M2322),AD2322&gt;=Settings!$B$22,M2322&gt;0))+(AY2322&gt;=1))</f>
        <v/>
      </c>
      <c r="BW2322" s="91">
        <f>IF(OR(AY2322=0,BF2322&lt;&gt;"Y",BG2322&lt;&gt;"Y"),"",1+SUMPRODUCT(($A$6:$A$2604=A2322)*($AY$6:$AY$2604&gt;0)*($BF$6:$BF$2604="Y")*($BG$6:$BG$2604="Y")*(($AY$6:$AY$2604&gt;AY2322)+($AY$6:$AY$2604=AY2322)*($AD$6:$AD$2604&gt;AD2322))))</f>
        <v/>
      </c>
    </row>
    <row r="2323" ht="23.85" customHeight="1" s="55">
      <c r="A2323" s="90" t="n">
        <v>46296</v>
      </c>
      <c r="B2323" s="91" t="inlineStr">
        <is>
          <t>GLOBE</t>
        </is>
      </c>
      <c r="C2323" s="91" t="inlineStr">
        <is>
          <t>INE581X01021</t>
        </is>
      </c>
      <c r="D2323" s="91" t="n"/>
      <c r="E2323" s="91" t="inlineStr">
        <is>
          <t>None</t>
        </is>
      </c>
      <c r="F2323" s="93" t="n">
        <v>95</v>
      </c>
      <c r="G2323" s="92" t="inlineStr">
        <is>
          <t>N</t>
        </is>
      </c>
      <c r="H2323" s="94" t="n"/>
      <c r="I2323" s="91" t="inlineStr">
        <is>
          <t>N</t>
        </is>
      </c>
      <c r="J2323" s="92">
        <f>IF(K2323="","N","Y")</f>
        <v/>
      </c>
      <c r="K2323" s="94">
        <f>_xlfn.TEXTJOIN("; ",TRUE,IF(P2323="52-wk low","52-wk low",""),IF(AND(AD2323&gt;=Settings!$B$12,M2323&lt;0),"Distribution",""),IF(AND(AJ2323="Y",M2323&lt;0,AK2323&lt;-Settings!$B$13),"Long unwinding",""),IF(AND(AJ2323="Y",M2323&lt;0,AK2323&gt;Settings!$B$13),"Short buildup",""))</f>
        <v/>
      </c>
      <c r="L2323" s="95" t="n">
        <v>2.11</v>
      </c>
      <c r="M2323" s="96" t="n">
        <v>-1.4</v>
      </c>
      <c r="N2323" s="93" t="n">
        <v>1260</v>
      </c>
      <c r="O2323" s="91" t="inlineStr">
        <is>
          <t>None</t>
        </is>
      </c>
      <c r="P2323" s="91" t="inlineStr">
        <is>
          <t>None</t>
        </is>
      </c>
      <c r="Q2323" s="97" t="n">
        <v>4.61</v>
      </c>
      <c r="R2323" s="96" t="n">
        <v>9.73</v>
      </c>
      <c r="S2323" s="96" t="n">
        <v>0.47</v>
      </c>
      <c r="T2323" s="96" t="n">
        <v>0.68</v>
      </c>
      <c r="U2323" s="96" t="n">
        <v>0.96</v>
      </c>
      <c r="V2323" s="103" t="n">
        <v>2.02</v>
      </c>
      <c r="W2323" s="102" t="n">
        <v>6</v>
      </c>
      <c r="X2323" s="93" t="n"/>
      <c r="Y2323" s="91" t="inlineStr">
        <is>
          <t>None</t>
        </is>
      </c>
      <c r="Z2323" s="99" t="n">
        <v>66.39</v>
      </c>
      <c r="AA2323" s="96" t="n">
        <v>0.8100000000000001</v>
      </c>
      <c r="AB2323" s="96" t="n">
        <v>0.83</v>
      </c>
      <c r="AC2323" s="96" t="n">
        <v>0.42</v>
      </c>
      <c r="AD2323" s="96" t="n">
        <v>0.6</v>
      </c>
      <c r="AE2323" s="96" t="n">
        <v>0.84</v>
      </c>
      <c r="AF2323" s="103" t="n">
        <v>0.96</v>
      </c>
      <c r="AG2323" s="91" t="inlineStr">
        <is>
          <t>Drying up</t>
        </is>
      </c>
      <c r="AH2323" s="100" t="n">
        <v>0</v>
      </c>
      <c r="AI2323" s="101" t="n">
        <v>0</v>
      </c>
      <c r="AJ2323" s="92" t="inlineStr">
        <is>
          <t>N</t>
        </is>
      </c>
      <c r="AK2323" s="96" t="n"/>
      <c r="AL2323" s="91" t="inlineStr">
        <is>
          <t>n/a</t>
        </is>
      </c>
      <c r="AM2323" s="93" t="n"/>
      <c r="AN2323" s="92" t="inlineStr">
        <is>
          <t>None</t>
        </is>
      </c>
      <c r="AO2323" s="102" t="n">
        <v>0</v>
      </c>
      <c r="AP2323" s="103" t="n">
        <v>0.78</v>
      </c>
      <c r="AQ2323" s="102" t="n">
        <v>47</v>
      </c>
      <c r="AR2323" s="91" t="inlineStr">
        <is>
          <t>N</t>
        </is>
      </c>
      <c r="AS2323" s="104" t="n"/>
      <c r="AT2323" s="92">
        <f>IF(AND(P2323="52-wk high",T2323&gt;=Settings!$B$7),"Y","N")</f>
        <v/>
      </c>
      <c r="AU2323" s="91">
        <f>IF(AND(AD2323&gt;=Settings!$B$8,M2323&gt;0),"Y","N")</f>
        <v/>
      </c>
      <c r="AV2323" s="91">
        <f>IF(OR(AH2323&gt;Settings!$B$9,AI2323&gt;Settings!$B$9),"Y","N")</f>
        <v/>
      </c>
      <c r="AW2323" s="91">
        <f>IF(AJ2323&lt;&gt;"Y","n/a",IF(AND(M2323&gt;0,AK2323&gt;Settings!$B$10),"Y","N"))</f>
        <v/>
      </c>
      <c r="AX2323" s="91">
        <f>IF(AO2323&gt;=Settings!$B$11,"Y","N")</f>
        <v/>
      </c>
      <c r="AY2323" s="99">
        <f>(AT2323="Y")+(AU2323="Y")+(AV2323="Y")+(AW2323="Y")+(AX2323="Y")</f>
        <v/>
      </c>
      <c r="AZ2323" s="94">
        <f>IF(AY2323=0,"None",_xlfn.TEXTJOIN(", ",TRUE(),IF(AT2323="Y","Breakout",""),IF(AU2323="Y","Accumulation",""),IF(AV2323="Y","Institutional buying",""),IF(AW2323="Y","Long buildup",""),IF(AX2323="Y","Momentum leader","")))</f>
        <v/>
      </c>
      <c r="BA2323" s="94">
        <f>IF(BW2323="","","Passes "&amp;AY2323&amp;" of 5 buy-side scans"&amp;IF(G2323="Y","; RED FLAG: filter out using Red flag column",""))</f>
        <v/>
      </c>
      <c r="BB2323" s="91" t="inlineStr">
        <is>
          <t>None</t>
        </is>
      </c>
      <c r="BC2323" s="92" t="inlineStr">
        <is>
          <t>N</t>
        </is>
      </c>
      <c r="BD2323" s="94" t="n"/>
      <c r="BE2323" s="94" t="n"/>
      <c r="BF2323" s="92">
        <f>IF(R2323*100000&gt;=Settings!$B$5,"Y","N")</f>
        <v/>
      </c>
      <c r="BG2323" s="91">
        <f>IF(F2323&gt;Settings!$B$6,"Y","N")</f>
        <v/>
      </c>
      <c r="BH2323" s="97" t="n">
        <v>-35.87</v>
      </c>
      <c r="BI2323" s="96" t="n">
        <v>-6.64</v>
      </c>
      <c r="BJ2323" s="96" t="n">
        <v>11.05</v>
      </c>
      <c r="BK2323" s="96" t="n">
        <v>-4.95</v>
      </c>
      <c r="BL2323" s="96" t="n">
        <v>-1.4</v>
      </c>
      <c r="BM2323" s="96" t="n">
        <v>-5.38</v>
      </c>
      <c r="BN2323" s="97" t="n">
        <v>1.82</v>
      </c>
      <c r="BO2323" s="96" t="n">
        <v>2.29</v>
      </c>
      <c r="BP2323" s="96" t="n">
        <v>-1.66</v>
      </c>
      <c r="BQ2323" s="96" t="n">
        <v>-6.36</v>
      </c>
      <c r="BR2323" s="91" t="inlineStr">
        <is>
          <t>Mixed</t>
        </is>
      </c>
      <c r="BS2323" s="91" t="inlineStr">
        <is>
          <t>None</t>
        </is>
      </c>
      <c r="BT2323" s="96" t="n">
        <v>53.7</v>
      </c>
      <c r="BU2323" s="91" t="inlineStr">
        <is>
          <t>N</t>
        </is>
      </c>
      <c r="BV2323" s="99">
        <f>IF(OR(BF2323&lt;&gt;"Y",BG2323&lt;&gt;"Y"),"",(AND(ISNUMBER(BQ2323),BQ2323&gt;0))+(BR2323="Stacked up")+(AND(ISNUMBER(BH2323),BH2323&gt;=-Settings!$B$17))+(AND(ISNUMBER(BK2323),ISNUMBER(BM2323),BK2323&gt;0,BM2323&gt;0))+(AND(ISNUMBER(AQ2323),AQ2323&gt;=Settings!$B$18))+(AND(ISNUMBER(BT2323),BT2323&gt;=Settings!$B$19,BT2323&lt;=Settings!$B$20))+(AND(ISNUMBER(AS2323),AS2323&gt;0))+(AND(ISNUMBER(T2323),ISNUMBER(M2323),T2323&gt;=Settings!$B$21,M2323&gt;0))+(AND(ISNUMBER(AD2323),ISNUMBER(M2323),AD2323&gt;=Settings!$B$22,M2323&gt;0))+(AY2323&gt;=1))</f>
        <v/>
      </c>
      <c r="BW2323" s="91">
        <f>IF(OR(AY2323=0,BF2323&lt;&gt;"Y",BG2323&lt;&gt;"Y"),"",1+SUMPRODUCT(($A$6:$A$2604=A2323)*($AY$6:$AY$2604&gt;0)*($BF$6:$BF$2604="Y")*($BG$6:$BG$2604="Y")*(($AY$6:$AY$2604&gt;AY2323)+($AY$6:$AY$2604=AY2323)*($AD$6:$AD$2604&gt;AD2323))))</f>
        <v/>
      </c>
    </row>
    <row r="2324" ht="23.85" customHeight="1" s="55">
      <c r="A2324" s="90" t="n">
        <v>46296</v>
      </c>
      <c r="B2324" s="91" t="inlineStr">
        <is>
          <t>NAVKARURB</t>
        </is>
      </c>
      <c r="C2324" s="91" t="inlineStr">
        <is>
          <t>INE268H01044</t>
        </is>
      </c>
      <c r="D2324" s="91" t="n"/>
      <c r="E2324" s="91" t="inlineStr">
        <is>
          <t>None</t>
        </is>
      </c>
      <c r="F2324" s="93" t="n">
        <v>95</v>
      </c>
      <c r="G2324" s="92" t="inlineStr">
        <is>
          <t>N</t>
        </is>
      </c>
      <c r="H2324" s="94" t="n"/>
      <c r="I2324" s="91" t="inlineStr">
        <is>
          <t>N</t>
        </is>
      </c>
      <c r="J2324" s="92">
        <f>IF(K2324="","N","Y")</f>
        <v/>
      </c>
      <c r="K2324" s="94">
        <f>_xlfn.TEXTJOIN("; ",TRUE,IF(P2324="52-wk low","52-wk low",""),IF(AND(AD2324&gt;=Settings!$B$12,M2324&lt;0),"Distribution",""),IF(AND(AJ2324="Y",M2324&lt;0,AK2324&lt;-Settings!$B$13),"Long unwinding",""),IF(AND(AJ2324="Y",M2324&lt;0,AK2324&gt;Settings!$B$13),"Short buildup",""))</f>
        <v/>
      </c>
      <c r="L2324" s="95" t="n">
        <v>0.85</v>
      </c>
      <c r="M2324" s="96" t="n">
        <v>-1.16</v>
      </c>
      <c r="N2324" s="93" t="n">
        <v>1124</v>
      </c>
      <c r="O2324" s="91" t="inlineStr">
        <is>
          <t>None</t>
        </is>
      </c>
      <c r="P2324" s="91" t="inlineStr">
        <is>
          <t>None</t>
        </is>
      </c>
      <c r="Q2324" s="97" t="n">
        <v>8.9</v>
      </c>
      <c r="R2324" s="96" t="n">
        <v>9.039999999999999</v>
      </c>
      <c r="S2324" s="96" t="n">
        <v>0.96</v>
      </c>
      <c r="T2324" s="96" t="n">
        <v>1.18</v>
      </c>
      <c r="U2324" s="96" t="n">
        <v>0.8100000000000001</v>
      </c>
      <c r="V2324" s="103" t="n">
        <v>0.83</v>
      </c>
      <c r="W2324" s="102" t="n">
        <v>4</v>
      </c>
      <c r="X2324" s="93" t="n"/>
      <c r="Y2324" s="91" t="inlineStr">
        <is>
          <t>None</t>
        </is>
      </c>
      <c r="Z2324" s="99" t="n">
        <v>88.26000000000001</v>
      </c>
      <c r="AA2324" s="96" t="n">
        <v>1.12</v>
      </c>
      <c r="AB2324" s="96" t="n">
        <v>1.12</v>
      </c>
      <c r="AC2324" s="96" t="n"/>
      <c r="AD2324" s="96" t="n"/>
      <c r="AE2324" s="96" t="n"/>
      <c r="AF2324" s="103" t="n"/>
      <c r="AG2324" s="91" t="inlineStr">
        <is>
          <t>No delivery data</t>
        </is>
      </c>
      <c r="AH2324" s="100" t="n">
        <v>0</v>
      </c>
      <c r="AI2324" s="101" t="n">
        <v>0</v>
      </c>
      <c r="AJ2324" s="92" t="inlineStr">
        <is>
          <t>N</t>
        </is>
      </c>
      <c r="AK2324" s="96" t="n"/>
      <c r="AL2324" s="91" t="inlineStr">
        <is>
          <t>n/a</t>
        </is>
      </c>
      <c r="AM2324" s="93" t="n"/>
      <c r="AN2324" s="92" t="inlineStr">
        <is>
          <t>None</t>
        </is>
      </c>
      <c r="AO2324" s="102" t="n">
        <v>0</v>
      </c>
      <c r="AP2324" s="103" t="n">
        <v>0.62</v>
      </c>
      <c r="AQ2324" s="102" t="n">
        <v>23</v>
      </c>
      <c r="AR2324" s="91" t="inlineStr">
        <is>
          <t>N</t>
        </is>
      </c>
      <c r="AS2324" s="104" t="n"/>
      <c r="AT2324" s="92">
        <f>IF(AND(P2324="52-wk high",T2324&gt;=Settings!$B$7),"Y","N")</f>
        <v/>
      </c>
      <c r="AU2324" s="91">
        <f>IF(AND(AD2324&gt;=Settings!$B$8,M2324&gt;0),"Y","N")</f>
        <v/>
      </c>
      <c r="AV2324" s="91">
        <f>IF(OR(AH2324&gt;Settings!$B$9,AI2324&gt;Settings!$B$9),"Y","N")</f>
        <v/>
      </c>
      <c r="AW2324" s="91">
        <f>IF(AJ2324&lt;&gt;"Y","n/a",IF(AND(M2324&gt;0,AK2324&gt;Settings!$B$10),"Y","N"))</f>
        <v/>
      </c>
      <c r="AX2324" s="91">
        <f>IF(AO2324&gt;=Settings!$B$11,"Y","N")</f>
        <v/>
      </c>
      <c r="AY2324" s="99">
        <f>(AT2324="Y")+(AU2324="Y")+(AV2324="Y")+(AW2324="Y")+(AX2324="Y")</f>
        <v/>
      </c>
      <c r="AZ2324" s="94">
        <f>IF(AY2324=0,"None",_xlfn.TEXTJOIN(", ",TRUE(),IF(AT2324="Y","Breakout",""),IF(AU2324="Y","Accumulation",""),IF(AV2324="Y","Institutional buying",""),IF(AW2324="Y","Long buildup",""),IF(AX2324="Y","Momentum leader","")))</f>
        <v/>
      </c>
      <c r="BA2324" s="94">
        <f>IF(BW2324="","","Passes "&amp;AY2324&amp;" of 5 buy-side scans"&amp;IF(G2324="Y","; RED FLAG: filter out using Red flag column",""))</f>
        <v/>
      </c>
      <c r="BB2324" s="91" t="inlineStr">
        <is>
          <t>None</t>
        </is>
      </c>
      <c r="BC2324" s="92" t="inlineStr">
        <is>
          <t>Y</t>
        </is>
      </c>
      <c r="BD2324" s="94" t="inlineStr">
        <is>
          <t>High-low range &gt;200% in 365 days; High-low range &gt;150% in 12 months</t>
        </is>
      </c>
      <c r="BE2324" s="94" t="n"/>
      <c r="BF2324" s="92">
        <f>IF(R2324*100000&gt;=Settings!$B$5,"Y","N")</f>
        <v/>
      </c>
      <c r="BG2324" s="91">
        <f>IF(F2324&gt;Settings!$B$6,"Y","N")</f>
        <v/>
      </c>
      <c r="BH2324" s="97" t="n">
        <v>-67.05</v>
      </c>
      <c r="BI2324" s="96" t="n">
        <v>-6.59</v>
      </c>
      <c r="BJ2324" s="96" t="n">
        <v>-7.61</v>
      </c>
      <c r="BK2324" s="96" t="n">
        <v>-11.46</v>
      </c>
      <c r="BL2324" s="96" t="n">
        <v>14.86</v>
      </c>
      <c r="BM2324" s="96" t="n">
        <v>-63.83</v>
      </c>
      <c r="BN2324" s="97" t="n">
        <v>-4.27</v>
      </c>
      <c r="BO2324" s="96" t="n">
        <v>-8.26</v>
      </c>
      <c r="BP2324" s="96" t="n">
        <v>-13.24</v>
      </c>
      <c r="BQ2324" s="96" t="n">
        <v>-28.09</v>
      </c>
      <c r="BR2324" s="91" t="inlineStr">
        <is>
          <t>Stacked down</t>
        </is>
      </c>
      <c r="BS2324" s="91" t="inlineStr">
        <is>
          <t>None</t>
        </is>
      </c>
      <c r="BT2324" s="96" t="n">
        <v>36.2</v>
      </c>
      <c r="BU2324" s="91" t="inlineStr">
        <is>
          <t>N</t>
        </is>
      </c>
      <c r="BV2324" s="99">
        <f>IF(OR(BF2324&lt;&gt;"Y",BG2324&lt;&gt;"Y"),"",(AND(ISNUMBER(BQ2324),BQ2324&gt;0))+(BR2324="Stacked up")+(AND(ISNUMBER(BH2324),BH2324&gt;=-Settings!$B$17))+(AND(ISNUMBER(BK2324),ISNUMBER(BM2324),BK2324&gt;0,BM2324&gt;0))+(AND(ISNUMBER(AQ2324),AQ2324&gt;=Settings!$B$18))+(AND(ISNUMBER(BT2324),BT2324&gt;=Settings!$B$19,BT2324&lt;=Settings!$B$20))+(AND(ISNUMBER(AS2324),AS2324&gt;0))+(AND(ISNUMBER(T2324),ISNUMBER(M2324),T2324&gt;=Settings!$B$21,M2324&gt;0))+(AND(ISNUMBER(AD2324),ISNUMBER(M2324),AD2324&gt;=Settings!$B$22,M2324&gt;0))+(AY2324&gt;=1))</f>
        <v/>
      </c>
      <c r="BW2324" s="91">
        <f>IF(OR(AY2324=0,BF2324&lt;&gt;"Y",BG2324&lt;&gt;"Y"),"",1+SUMPRODUCT(($A$6:$A$2604=A2324)*($AY$6:$AY$2604&gt;0)*($BF$6:$BF$2604="Y")*($BG$6:$BG$2604="Y")*(($AY$6:$AY$2604&gt;AY2324)+($AY$6:$AY$2604=AY2324)*($AD$6:$AD$2604&gt;AD2324))))</f>
        <v/>
      </c>
    </row>
    <row r="2325" ht="23.85" customHeight="1" s="55">
      <c r="A2325" s="90" t="n">
        <v>46296</v>
      </c>
      <c r="B2325" s="91" t="inlineStr">
        <is>
          <t>BHANDARI</t>
        </is>
      </c>
      <c r="C2325" s="91" t="inlineStr">
        <is>
          <t>INE474E01029</t>
        </is>
      </c>
      <c r="D2325" s="91" t="n"/>
      <c r="E2325" s="91" t="inlineStr">
        <is>
          <t>None</t>
        </is>
      </c>
      <c r="F2325" s="93" t="n">
        <v>94</v>
      </c>
      <c r="G2325" s="92" t="inlineStr">
        <is>
          <t>N</t>
        </is>
      </c>
      <c r="H2325" s="94" t="n"/>
      <c r="I2325" s="91" t="inlineStr">
        <is>
          <t>N</t>
        </is>
      </c>
      <c r="J2325" s="92">
        <f>IF(K2325="","N","Y")</f>
        <v/>
      </c>
      <c r="K2325" s="94">
        <f>_xlfn.TEXTJOIN("; ",TRUE,IF(P2325="52-wk low","52-wk low",""),IF(AND(AD2325&gt;=Settings!$B$12,M2325&lt;0),"Distribution",""),IF(AND(AJ2325="Y",M2325&lt;0,AK2325&lt;-Settings!$B$13),"Long unwinding",""),IF(AND(AJ2325="Y",M2325&lt;0,AK2325&gt;Settings!$B$13),"Short buildup",""))</f>
        <v/>
      </c>
      <c r="L2325" s="95" t="n">
        <v>2.82</v>
      </c>
      <c r="M2325" s="96" t="n">
        <v>-2.42</v>
      </c>
      <c r="N2325" s="93" t="n">
        <v>1849</v>
      </c>
      <c r="O2325" s="91" t="inlineStr">
        <is>
          <t>None</t>
        </is>
      </c>
      <c r="P2325" s="91" t="inlineStr">
        <is>
          <t>None</t>
        </is>
      </c>
      <c r="Q2325" s="97" t="n">
        <v>0.91</v>
      </c>
      <c r="R2325" s="96" t="n">
        <v>1.21</v>
      </c>
      <c r="S2325" s="96" t="n">
        <v>0.72</v>
      </c>
      <c r="T2325" s="96" t="n">
        <v>0.75</v>
      </c>
      <c r="U2325" s="96" t="n">
        <v>0.47</v>
      </c>
      <c r="V2325" s="103" t="n">
        <v>0.72</v>
      </c>
      <c r="W2325" s="102" t="n">
        <v>0</v>
      </c>
      <c r="X2325" s="93" t="n"/>
      <c r="Y2325" s="91" t="inlineStr">
        <is>
          <t>None</t>
        </is>
      </c>
      <c r="Z2325" s="99" t="n">
        <v>83.93000000000001</v>
      </c>
      <c r="AA2325" s="96" t="n">
        <v>0.98</v>
      </c>
      <c r="AB2325" s="96" t="n">
        <v>1.01</v>
      </c>
      <c r="AC2325" s="96" t="n">
        <v>0.71</v>
      </c>
      <c r="AD2325" s="96" t="n"/>
      <c r="AE2325" s="96" t="n"/>
      <c r="AF2325" s="103" t="n"/>
      <c r="AG2325" s="91" t="inlineStr">
        <is>
          <t>No delivery data</t>
        </is>
      </c>
      <c r="AH2325" s="100" t="n">
        <v>0</v>
      </c>
      <c r="AI2325" s="101" t="n">
        <v>0</v>
      </c>
      <c r="AJ2325" s="92" t="inlineStr">
        <is>
          <t>N</t>
        </is>
      </c>
      <c r="AK2325" s="96" t="n"/>
      <c r="AL2325" s="91" t="inlineStr">
        <is>
          <t>n/a</t>
        </is>
      </c>
      <c r="AM2325" s="93" t="n"/>
      <c r="AN2325" s="92" t="inlineStr">
        <is>
          <t>None</t>
        </is>
      </c>
      <c r="AO2325" s="102" t="n">
        <v>0</v>
      </c>
      <c r="AP2325" s="103" t="n">
        <v>0.71</v>
      </c>
      <c r="AQ2325" s="102" t="n">
        <v>38</v>
      </c>
      <c r="AR2325" s="91" t="inlineStr">
        <is>
          <t>N</t>
        </is>
      </c>
      <c r="AS2325" s="104" t="n"/>
      <c r="AT2325" s="92">
        <f>IF(AND(P2325="52-wk high",T2325&gt;=Settings!$B$7),"Y","N")</f>
        <v/>
      </c>
      <c r="AU2325" s="91">
        <f>IF(AND(AD2325&gt;=Settings!$B$8,M2325&gt;0),"Y","N")</f>
        <v/>
      </c>
      <c r="AV2325" s="91">
        <f>IF(OR(AH2325&gt;Settings!$B$9,AI2325&gt;Settings!$B$9),"Y","N")</f>
        <v/>
      </c>
      <c r="AW2325" s="91">
        <f>IF(AJ2325&lt;&gt;"Y","n/a",IF(AND(M2325&gt;0,AK2325&gt;Settings!$B$10),"Y","N"))</f>
        <v/>
      </c>
      <c r="AX2325" s="91">
        <f>IF(AO2325&gt;=Settings!$B$11,"Y","N")</f>
        <v/>
      </c>
      <c r="AY2325" s="99">
        <f>(AT2325="Y")+(AU2325="Y")+(AV2325="Y")+(AW2325="Y")+(AX2325="Y")</f>
        <v/>
      </c>
      <c r="AZ2325" s="94">
        <f>IF(AY2325=0,"None",_xlfn.TEXTJOIN(", ",TRUE(),IF(AT2325="Y","Breakout",""),IF(AU2325="Y","Accumulation",""),IF(AV2325="Y","Institutional buying",""),IF(AW2325="Y","Long buildup",""),IF(AX2325="Y","Momentum leader","")))</f>
        <v/>
      </c>
      <c r="BA2325" s="94">
        <f>IF(BW2325="","","Passes "&amp;AY2325&amp;" of 5 buy-side scans"&amp;IF(G2325="Y","; RED FLAG: filter out using Red flag column",""))</f>
        <v/>
      </c>
      <c r="BB2325" s="91" t="inlineStr">
        <is>
          <t>None</t>
        </is>
      </c>
      <c r="BC2325" s="92" t="inlineStr">
        <is>
          <t>N</t>
        </is>
      </c>
      <c r="BD2325" s="94" t="n"/>
      <c r="BE2325" s="94" t="n"/>
      <c r="BF2325" s="92">
        <f>IF(R2325*100000&gt;=Settings!$B$5,"Y","N")</f>
        <v/>
      </c>
      <c r="BG2325" s="91">
        <f>IF(F2325&gt;Settings!$B$6,"Y","N")</f>
        <v/>
      </c>
      <c r="BH2325" s="97" t="n">
        <v>-37.33</v>
      </c>
      <c r="BI2325" s="96" t="n">
        <v>-3.75</v>
      </c>
      <c r="BJ2325" s="96" t="n">
        <v>-4.73</v>
      </c>
      <c r="BK2325" s="96" t="n">
        <v>-3.75</v>
      </c>
      <c r="BL2325" s="96" t="n">
        <v>16.05</v>
      </c>
      <c r="BM2325" s="96" t="n">
        <v>-40.13</v>
      </c>
      <c r="BN2325" s="97" t="n">
        <v>-4.06</v>
      </c>
      <c r="BO2325" s="96" t="n">
        <v>-4.86</v>
      </c>
      <c r="BP2325" s="96" t="n">
        <v>-7.34</v>
      </c>
      <c r="BQ2325" s="96" t="n">
        <v>-14.97</v>
      </c>
      <c r="BR2325" s="91" t="inlineStr">
        <is>
          <t>Stacked down</t>
        </is>
      </c>
      <c r="BS2325" s="91" t="inlineStr">
        <is>
          <t>None</t>
        </is>
      </c>
      <c r="BT2325" s="96" t="n">
        <v>14.4</v>
      </c>
      <c r="BU2325" s="91" t="inlineStr">
        <is>
          <t>N</t>
        </is>
      </c>
      <c r="BV2325" s="99">
        <f>IF(OR(BF2325&lt;&gt;"Y",BG2325&lt;&gt;"Y"),"",(AND(ISNUMBER(BQ2325),BQ2325&gt;0))+(BR2325="Stacked up")+(AND(ISNUMBER(BH2325),BH2325&gt;=-Settings!$B$17))+(AND(ISNUMBER(BK2325),ISNUMBER(BM2325),BK2325&gt;0,BM2325&gt;0))+(AND(ISNUMBER(AQ2325),AQ2325&gt;=Settings!$B$18))+(AND(ISNUMBER(BT2325),BT2325&gt;=Settings!$B$19,BT2325&lt;=Settings!$B$20))+(AND(ISNUMBER(AS2325),AS2325&gt;0))+(AND(ISNUMBER(T2325),ISNUMBER(M2325),T2325&gt;=Settings!$B$21,M2325&gt;0))+(AND(ISNUMBER(AD2325),ISNUMBER(M2325),AD2325&gt;=Settings!$B$22,M2325&gt;0))+(AY2325&gt;=1))</f>
        <v/>
      </c>
      <c r="BW2325" s="91">
        <f>IF(OR(AY2325=0,BF2325&lt;&gt;"Y",BG2325&lt;&gt;"Y"),"",1+SUMPRODUCT(($A$6:$A$2604=A2325)*($AY$6:$AY$2604&gt;0)*($BF$6:$BF$2604="Y")*($BG$6:$BG$2604="Y")*(($AY$6:$AY$2604&gt;AY2325)+($AY$6:$AY$2604=AY2325)*($AD$6:$AD$2604&gt;AD2325))))</f>
        <v/>
      </c>
    </row>
    <row r="2326" ht="23.85" customHeight="1" s="55">
      <c r="A2326" s="90" t="n">
        <v>46296</v>
      </c>
      <c r="B2326" s="91" t="inlineStr">
        <is>
          <t>PACIFICI</t>
        </is>
      </c>
      <c r="C2326" s="91" t="inlineStr">
        <is>
          <t>INE883C01025</t>
        </is>
      </c>
      <c r="D2326" s="91" t="n"/>
      <c r="E2326" s="91" t="inlineStr">
        <is>
          <t>None</t>
        </is>
      </c>
      <c r="F2326" s="93" t="n">
        <v>94</v>
      </c>
      <c r="G2326" s="92" t="inlineStr">
        <is>
          <t>N</t>
        </is>
      </c>
      <c r="H2326" s="94" t="n"/>
      <c r="I2326" s="91" t="inlineStr">
        <is>
          <t>N</t>
        </is>
      </c>
      <c r="J2326" s="92">
        <f>IF(K2326="","N","Y")</f>
        <v/>
      </c>
      <c r="K2326" s="94">
        <f>_xlfn.TEXTJOIN("; ",TRUE,IF(P2326="52-wk low","52-wk low",""),IF(AND(AD2326&gt;=Settings!$B$12,M2326&lt;0),"Distribution",""),IF(AND(AJ2326="Y",M2326&lt;0,AK2326&lt;-Settings!$B$13),"Long unwinding",""),IF(AND(AJ2326="Y",M2326&lt;0,AK2326&gt;Settings!$B$13),"Short buildup",""))</f>
        <v/>
      </c>
      <c r="L2326" s="95" t="n">
        <v>135.99</v>
      </c>
      <c r="M2326" s="96" t="n">
        <v>1.11</v>
      </c>
      <c r="N2326" s="93" t="n">
        <v>309</v>
      </c>
      <c r="O2326" s="91" t="inlineStr">
        <is>
          <t>None</t>
        </is>
      </c>
      <c r="P2326" s="91" t="inlineStr">
        <is>
          <t>None</t>
        </is>
      </c>
      <c r="Q2326" s="97" t="n">
        <v>0.01</v>
      </c>
      <c r="R2326" s="96" t="n">
        <v>0.01</v>
      </c>
      <c r="S2326" s="96" t="n">
        <v>0.75</v>
      </c>
      <c r="T2326" s="96" t="n"/>
      <c r="U2326" s="96" t="n"/>
      <c r="V2326" s="103" t="n"/>
      <c r="W2326" s="102" t="n"/>
      <c r="X2326" s="93" t="n"/>
      <c r="Y2326" s="91" t="inlineStr">
        <is>
          <t>None</t>
        </is>
      </c>
      <c r="Z2326" s="99" t="n">
        <v>68.03</v>
      </c>
      <c r="AA2326" s="96" t="n">
        <v>0.72</v>
      </c>
      <c r="AB2326" s="96" t="n"/>
      <c r="AC2326" s="96" t="n">
        <v>0.53</v>
      </c>
      <c r="AD2326" s="96" t="n"/>
      <c r="AE2326" s="96" t="n"/>
      <c r="AF2326" s="103" t="n"/>
      <c r="AG2326" s="91" t="n"/>
      <c r="AH2326" s="100" t="n">
        <v>0</v>
      </c>
      <c r="AI2326" s="101" t="n">
        <v>0</v>
      </c>
      <c r="AJ2326" s="92" t="inlineStr">
        <is>
          <t>N</t>
        </is>
      </c>
      <c r="AK2326" s="96" t="n"/>
      <c r="AL2326" s="91" t="inlineStr">
        <is>
          <t>n/a</t>
        </is>
      </c>
      <c r="AM2326" s="93" t="n"/>
      <c r="AN2326" s="92" t="inlineStr">
        <is>
          <t>None</t>
        </is>
      </c>
      <c r="AO2326" s="102" t="n">
        <v>0</v>
      </c>
      <c r="AP2326" s="103" t="n"/>
      <c r="AQ2326" s="102" t="n"/>
      <c r="AR2326" s="91" t="inlineStr">
        <is>
          <t>N</t>
        </is>
      </c>
      <c r="AS2326" s="104" t="n"/>
      <c r="AT2326" s="92">
        <f>IF(AND(P2326="52-wk high",T2326&gt;=Settings!$B$7),"Y","N")</f>
        <v/>
      </c>
      <c r="AU2326" s="91">
        <f>IF(AND(AD2326&gt;=Settings!$B$8,M2326&gt;0),"Y","N")</f>
        <v/>
      </c>
      <c r="AV2326" s="91">
        <f>IF(OR(AH2326&gt;Settings!$B$9,AI2326&gt;Settings!$B$9),"Y","N")</f>
        <v/>
      </c>
      <c r="AW2326" s="91">
        <f>IF(AJ2326&lt;&gt;"Y","n/a",IF(AND(M2326&gt;0,AK2326&gt;Settings!$B$10),"Y","N"))</f>
        <v/>
      </c>
      <c r="AX2326" s="91">
        <f>IF(AO2326&gt;=Settings!$B$11,"Y","N")</f>
        <v/>
      </c>
      <c r="AY2326" s="99">
        <f>(AT2326="Y")+(AU2326="Y")+(AV2326="Y")+(AW2326="Y")+(AX2326="Y")</f>
        <v/>
      </c>
      <c r="AZ2326" s="94">
        <f>IF(AY2326=0,"None",_xlfn.TEXTJOIN(", ",TRUE(),IF(AT2326="Y","Breakout",""),IF(AU2326="Y","Accumulation",""),IF(AV2326="Y","Institutional buying",""),IF(AW2326="Y","Long buildup",""),IF(AX2326="Y","Momentum leader","")))</f>
        <v/>
      </c>
      <c r="BA2326" s="94">
        <f>IF(BW2326="","","Passes "&amp;AY2326&amp;" of 5 buy-side scans"&amp;IF(G2326="Y","; RED FLAG: filter out using Red flag column",""))</f>
        <v/>
      </c>
      <c r="BB2326" s="91" t="inlineStr">
        <is>
          <t>None</t>
        </is>
      </c>
      <c r="BC2326" s="92" t="inlineStr">
        <is>
          <t>Y</t>
        </is>
      </c>
      <c r="BD2326" s="94" t="inlineStr">
        <is>
          <t>Few traders (&lt;100 unique PAN, 30 days)</t>
        </is>
      </c>
      <c r="BE2326" s="94" t="n"/>
      <c r="BF2326" s="92">
        <f>IF(R2326*100000&gt;=Settings!$B$5,"Y","N")</f>
        <v/>
      </c>
      <c r="BG2326" s="91">
        <f>IF(F2326&gt;Settings!$B$6,"Y","N")</f>
        <v/>
      </c>
      <c r="BH2326" s="97" t="n">
        <v>-15.01</v>
      </c>
      <c r="BI2326" s="96" t="n">
        <v>-0.11</v>
      </c>
      <c r="BJ2326" s="96" t="n">
        <v>-0.02</v>
      </c>
      <c r="BK2326" s="96" t="n"/>
      <c r="BL2326" s="96" t="n"/>
      <c r="BM2326" s="96" t="n"/>
      <c r="BN2326" s="97" t="n">
        <v>-2.08</v>
      </c>
      <c r="BO2326" s="96" t="n"/>
      <c r="BP2326" s="96" t="n"/>
      <c r="BQ2326" s="96" t="n"/>
      <c r="BR2326" s="91" t="n"/>
      <c r="BS2326" s="91" t="n"/>
      <c r="BT2326" s="96" t="n">
        <v>45.2</v>
      </c>
      <c r="BU2326" s="91" t="n"/>
      <c r="BV2326" s="99">
        <f>IF(OR(BF2326&lt;&gt;"Y",BG2326&lt;&gt;"Y"),"",(AND(ISNUMBER(BQ2326),BQ2326&gt;0))+(BR2326="Stacked up")+(AND(ISNUMBER(BH2326),BH2326&gt;=-Settings!$B$17))+(AND(ISNUMBER(BK2326),ISNUMBER(BM2326),BK2326&gt;0,BM2326&gt;0))+(AND(ISNUMBER(AQ2326),AQ2326&gt;=Settings!$B$18))+(AND(ISNUMBER(BT2326),BT2326&gt;=Settings!$B$19,BT2326&lt;=Settings!$B$20))+(AND(ISNUMBER(AS2326),AS2326&gt;0))+(AND(ISNUMBER(T2326),ISNUMBER(M2326),T2326&gt;=Settings!$B$21,M2326&gt;0))+(AND(ISNUMBER(AD2326),ISNUMBER(M2326),AD2326&gt;=Settings!$B$22,M2326&gt;0))+(AY2326&gt;=1))</f>
        <v/>
      </c>
      <c r="BW2326" s="91">
        <f>IF(OR(AY2326=0,BF2326&lt;&gt;"Y",BG2326&lt;&gt;"Y"),"",1+SUMPRODUCT(($A$6:$A$2604=A2326)*($AY$6:$AY$2604&gt;0)*($BF$6:$BF$2604="Y")*($BG$6:$BG$2604="Y")*(($AY$6:$AY$2604&gt;AY2326)+($AY$6:$AY$2604=AY2326)*($AD$6:$AD$2604&gt;AD2326))))</f>
        <v/>
      </c>
    </row>
    <row r="2327" ht="23.85" customHeight="1" s="55">
      <c r="A2327" s="90" t="n">
        <v>46296</v>
      </c>
      <c r="B2327" s="91" t="inlineStr">
        <is>
          <t>NARMADA</t>
        </is>
      </c>
      <c r="C2327" s="91" t="inlineStr">
        <is>
          <t>INE117Z01029</t>
        </is>
      </c>
      <c r="D2327" s="91" t="n"/>
      <c r="E2327" s="91" t="inlineStr">
        <is>
          <t>None</t>
        </is>
      </c>
      <c r="F2327" s="93" t="n">
        <v>93</v>
      </c>
      <c r="G2327" s="92" t="inlineStr">
        <is>
          <t>N</t>
        </is>
      </c>
      <c r="H2327" s="94" t="n"/>
      <c r="I2327" s="91" t="inlineStr">
        <is>
          <t>N</t>
        </is>
      </c>
      <c r="J2327" s="92">
        <f>IF(K2327="","N","Y")</f>
        <v/>
      </c>
      <c r="K2327" s="94">
        <f>_xlfn.TEXTJOIN("; ",TRUE,IF(P2327="52-wk low","52-wk low",""),IF(AND(AD2327&gt;=Settings!$B$12,M2327&lt;0),"Distribution",""),IF(AND(AJ2327="Y",M2327&lt;0,AK2327&lt;-Settings!$B$13),"Long unwinding",""),IF(AND(AJ2327="Y",M2327&lt;0,AK2327&gt;Settings!$B$13),"Short buildup",""))</f>
        <v/>
      </c>
      <c r="L2327" s="95" t="n">
        <v>12.31</v>
      </c>
      <c r="M2327" s="96" t="n">
        <v>-3.15</v>
      </c>
      <c r="N2327" s="93" t="n">
        <v>2136</v>
      </c>
      <c r="O2327" s="91" t="inlineStr">
        <is>
          <t>None</t>
        </is>
      </c>
      <c r="P2327" s="91" t="inlineStr">
        <is>
          <t>None</t>
        </is>
      </c>
      <c r="Q2327" s="97" t="n">
        <v>2.9</v>
      </c>
      <c r="R2327" s="96" t="n">
        <v>4.88</v>
      </c>
      <c r="S2327" s="96" t="n">
        <v>0.6</v>
      </c>
      <c r="T2327" s="96" t="n"/>
      <c r="U2327" s="96" t="n"/>
      <c r="V2327" s="103" t="n"/>
      <c r="W2327" s="102" t="n"/>
      <c r="X2327" s="93" t="n"/>
      <c r="Y2327" s="91" t="inlineStr">
        <is>
          <t>None</t>
        </is>
      </c>
      <c r="Z2327" s="99" t="n">
        <v>51.28</v>
      </c>
      <c r="AA2327" s="96" t="n">
        <v>0.96</v>
      </c>
      <c r="AB2327" s="96" t="n"/>
      <c r="AC2327" s="96" t="n">
        <v>0.65</v>
      </c>
      <c r="AD2327" s="96" t="n"/>
      <c r="AE2327" s="96" t="n"/>
      <c r="AF2327" s="103" t="n"/>
      <c r="AG2327" s="91" t="n"/>
      <c r="AH2327" s="100" t="n">
        <v>0</v>
      </c>
      <c r="AI2327" s="101" t="n">
        <v>0</v>
      </c>
      <c r="AJ2327" s="92" t="inlineStr">
        <is>
          <t>N</t>
        </is>
      </c>
      <c r="AK2327" s="96" t="n"/>
      <c r="AL2327" s="91" t="inlineStr">
        <is>
          <t>n/a</t>
        </is>
      </c>
      <c r="AM2327" s="93" t="n"/>
      <c r="AN2327" s="92" t="inlineStr">
        <is>
          <t>None</t>
        </is>
      </c>
      <c r="AO2327" s="102" t="n">
        <v>0</v>
      </c>
      <c r="AP2327" s="103" t="n"/>
      <c r="AQ2327" s="102" t="n"/>
      <c r="AR2327" s="91" t="inlineStr">
        <is>
          <t>N</t>
        </is>
      </c>
      <c r="AS2327" s="104" t="n"/>
      <c r="AT2327" s="92">
        <f>IF(AND(P2327="52-wk high",T2327&gt;=Settings!$B$7),"Y","N")</f>
        <v/>
      </c>
      <c r="AU2327" s="91">
        <f>IF(AND(AD2327&gt;=Settings!$B$8,M2327&gt;0),"Y","N")</f>
        <v/>
      </c>
      <c r="AV2327" s="91">
        <f>IF(OR(AH2327&gt;Settings!$B$9,AI2327&gt;Settings!$B$9),"Y","N")</f>
        <v/>
      </c>
      <c r="AW2327" s="91">
        <f>IF(AJ2327&lt;&gt;"Y","n/a",IF(AND(M2327&gt;0,AK2327&gt;Settings!$B$10),"Y","N"))</f>
        <v/>
      </c>
      <c r="AX2327" s="91">
        <f>IF(AO2327&gt;=Settings!$B$11,"Y","N")</f>
        <v/>
      </c>
      <c r="AY2327" s="99">
        <f>(AT2327="Y")+(AU2327="Y")+(AV2327="Y")+(AW2327="Y")+(AX2327="Y")</f>
        <v/>
      </c>
      <c r="AZ2327" s="94">
        <f>IF(AY2327=0,"None",_xlfn.TEXTJOIN(", ",TRUE(),IF(AT2327="Y","Breakout",""),IF(AU2327="Y","Accumulation",""),IF(AV2327="Y","Institutional buying",""),IF(AW2327="Y","Long buildup",""),IF(AX2327="Y","Momentum leader","")))</f>
        <v/>
      </c>
      <c r="BA2327" s="94">
        <f>IF(BW2327="","","Passes "&amp;AY2327&amp;" of 5 buy-side scans"&amp;IF(G2327="Y","; RED FLAG: filter out using Red flag column",""))</f>
        <v/>
      </c>
      <c r="BB2327" s="91" t="inlineStr">
        <is>
          <t>None</t>
        </is>
      </c>
      <c r="BC2327" s="92" t="inlineStr">
        <is>
          <t>Y</t>
        </is>
      </c>
      <c r="BD2327" s="94" t="inlineStr">
        <is>
          <t>High-low range &gt;75% in 3 months</t>
        </is>
      </c>
      <c r="BE2327" s="94" t="inlineStr">
        <is>
          <t>FVSPLT FRM RS 10 TO RS 5, ex 31-Jul-2026</t>
        </is>
      </c>
      <c r="BF2327" s="92">
        <f>IF(R2327*100000&gt;=Settings!$B$5,"Y","N")</f>
        <v/>
      </c>
      <c r="BG2327" s="91">
        <f>IF(F2327&gt;Settings!$B$6,"Y","N")</f>
        <v/>
      </c>
      <c r="BH2327" s="97" t="n">
        <v>-45.51</v>
      </c>
      <c r="BI2327" s="96" t="n">
        <v>-7.02</v>
      </c>
      <c r="BJ2327" s="96" t="n">
        <v>-11.12</v>
      </c>
      <c r="BK2327" s="96" t="n"/>
      <c r="BL2327" s="96" t="n"/>
      <c r="BM2327" s="96" t="n"/>
      <c r="BN2327" s="97" t="n">
        <v>-8.52</v>
      </c>
      <c r="BO2327" s="96" t="n"/>
      <c r="BP2327" s="96" t="n"/>
      <c r="BQ2327" s="96" t="n"/>
      <c r="BR2327" s="91" t="n"/>
      <c r="BS2327" s="91" t="n"/>
      <c r="BT2327" s="96" t="n">
        <v>20.8</v>
      </c>
      <c r="BU2327" s="91" t="n"/>
      <c r="BV2327" s="99">
        <f>IF(OR(BF2327&lt;&gt;"Y",BG2327&lt;&gt;"Y"),"",(AND(ISNUMBER(BQ2327),BQ2327&gt;0))+(BR2327="Stacked up")+(AND(ISNUMBER(BH2327),BH2327&gt;=-Settings!$B$17))+(AND(ISNUMBER(BK2327),ISNUMBER(BM2327),BK2327&gt;0,BM2327&gt;0))+(AND(ISNUMBER(AQ2327),AQ2327&gt;=Settings!$B$18))+(AND(ISNUMBER(BT2327),BT2327&gt;=Settings!$B$19,BT2327&lt;=Settings!$B$20))+(AND(ISNUMBER(AS2327),AS2327&gt;0))+(AND(ISNUMBER(T2327),ISNUMBER(M2327),T2327&gt;=Settings!$B$21,M2327&gt;0))+(AND(ISNUMBER(AD2327),ISNUMBER(M2327),AD2327&gt;=Settings!$B$22,M2327&gt;0))+(AY2327&gt;=1))</f>
        <v/>
      </c>
      <c r="BW2327" s="91">
        <f>IF(OR(AY2327=0,BF2327&lt;&gt;"Y",BG2327&lt;&gt;"Y"),"",1+SUMPRODUCT(($A$6:$A$2604=A2327)*($AY$6:$AY$2604&gt;0)*($BF$6:$BF$2604="Y")*($BG$6:$BG$2604="Y")*(($AY$6:$AY$2604&gt;AY2327)+($AY$6:$AY$2604=AY2327)*($AD$6:$AD$2604&gt;AD2327))))</f>
        <v/>
      </c>
    </row>
    <row r="2328" ht="23.85" customHeight="1" s="55">
      <c r="A2328" s="90" t="n">
        <v>46296</v>
      </c>
      <c r="B2328" s="91" t="inlineStr">
        <is>
          <t>PARSVNATH</t>
        </is>
      </c>
      <c r="C2328" s="91" t="inlineStr">
        <is>
          <t>INE561H01026</t>
        </is>
      </c>
      <c r="D2328" s="91" t="n"/>
      <c r="E2328" s="91" t="inlineStr">
        <is>
          <t>None</t>
        </is>
      </c>
      <c r="F2328" s="93" t="n">
        <v>93</v>
      </c>
      <c r="G2328" s="92" t="inlineStr">
        <is>
          <t>Y</t>
        </is>
      </c>
      <c r="H2328" s="94" t="inlineStr">
        <is>
          <t>IRP (insolvency); T2T (BE series)</t>
        </is>
      </c>
      <c r="I2328" s="91" t="inlineStr">
        <is>
          <t>Y</t>
        </is>
      </c>
      <c r="J2328" s="92">
        <f>IF(K2328="","N","Y")</f>
        <v/>
      </c>
      <c r="K2328" s="94">
        <f>_xlfn.TEXTJOIN("; ",TRUE,IF(P2328="52-wk low","52-wk low",""),IF(AND(AD2328&gt;=Settings!$B$12,M2328&lt;0),"Distribution",""),IF(AND(AJ2328="Y",M2328&lt;0,AK2328&lt;-Settings!$B$13),"Long unwinding",""),IF(AND(AJ2328="Y",M2328&lt;0,AK2328&gt;Settings!$B$13),"Short buildup",""))</f>
        <v/>
      </c>
      <c r="L2328" s="95" t="n">
        <v>2.13</v>
      </c>
      <c r="M2328" s="96" t="n">
        <v>1.91</v>
      </c>
      <c r="N2328" s="93" t="n">
        <v>198</v>
      </c>
      <c r="O2328" s="91" t="inlineStr">
        <is>
          <t>None</t>
        </is>
      </c>
      <c r="P2328" s="91" t="inlineStr">
        <is>
          <t>None</t>
        </is>
      </c>
      <c r="Q2328" s="97" t="n">
        <v>0.15</v>
      </c>
      <c r="R2328" s="96" t="n">
        <v>7.34</v>
      </c>
      <c r="S2328" s="96" t="n">
        <v>0.02</v>
      </c>
      <c r="T2328" s="96" t="n">
        <v>0.02</v>
      </c>
      <c r="U2328" s="96" t="n">
        <v>0.03</v>
      </c>
      <c r="V2328" s="103" t="n">
        <v>1.28</v>
      </c>
      <c r="W2328" s="102" t="n">
        <v>3</v>
      </c>
      <c r="X2328" s="93" t="n"/>
      <c r="Y2328" s="91" t="inlineStr">
        <is>
          <t>None</t>
        </is>
      </c>
      <c r="Z2328" s="99" t="n"/>
      <c r="AA2328" s="96" t="n"/>
      <c r="AB2328" s="96" t="n"/>
      <c r="AC2328" s="96" t="n"/>
      <c r="AD2328" s="96" t="n"/>
      <c r="AE2328" s="96" t="n"/>
      <c r="AF2328" s="103" t="n"/>
      <c r="AG2328" s="91" t="inlineStr">
        <is>
          <t>No delivery data</t>
        </is>
      </c>
      <c r="AH2328" s="100" t="n">
        <v>0</v>
      </c>
      <c r="AI2328" s="101" t="n">
        <v>0</v>
      </c>
      <c r="AJ2328" s="92" t="inlineStr">
        <is>
          <t>N</t>
        </is>
      </c>
      <c r="AK2328" s="96" t="n"/>
      <c r="AL2328" s="91" t="inlineStr">
        <is>
          <t>n/a</t>
        </is>
      </c>
      <c r="AM2328" s="93" t="n"/>
      <c r="AN2328" s="92" t="inlineStr">
        <is>
          <t>None</t>
        </is>
      </c>
      <c r="AO2328" s="102" t="n">
        <v>0</v>
      </c>
      <c r="AP2328" s="103" t="n">
        <v>0.39</v>
      </c>
      <c r="AQ2328" s="102" t="n">
        <v>0</v>
      </c>
      <c r="AR2328" s="91" t="inlineStr">
        <is>
          <t>N</t>
        </is>
      </c>
      <c r="AS2328" s="104" t="n"/>
      <c r="AT2328" s="92">
        <f>IF(AND(P2328="52-wk high",T2328&gt;=Settings!$B$7),"Y","N")</f>
        <v/>
      </c>
      <c r="AU2328" s="91">
        <f>IF(AND(AD2328&gt;=Settings!$B$8,M2328&gt;0),"Y","N")</f>
        <v/>
      </c>
      <c r="AV2328" s="91">
        <f>IF(OR(AH2328&gt;Settings!$B$9,AI2328&gt;Settings!$B$9),"Y","N")</f>
        <v/>
      </c>
      <c r="AW2328" s="91">
        <f>IF(AJ2328&lt;&gt;"Y","n/a",IF(AND(M2328&gt;0,AK2328&gt;Settings!$B$10),"Y","N"))</f>
        <v/>
      </c>
      <c r="AX2328" s="91">
        <f>IF(AO2328&gt;=Settings!$B$11,"Y","N")</f>
        <v/>
      </c>
      <c r="AY2328" s="99">
        <f>(AT2328="Y")+(AU2328="Y")+(AV2328="Y")+(AW2328="Y")+(AX2328="Y")</f>
        <v/>
      </c>
      <c r="AZ2328" s="94">
        <f>IF(AY2328=0,"None",_xlfn.TEXTJOIN(", ",TRUE(),IF(AT2328="Y","Breakout",""),IF(AU2328="Y","Accumulation",""),IF(AV2328="Y","Institutional buying",""),IF(AW2328="Y","Long buildup",""),IF(AX2328="Y","Momentum leader","")))</f>
        <v/>
      </c>
      <c r="BA2328" s="94">
        <f>IF(BW2328="","","Passes "&amp;AY2328&amp;" of 5 buy-side scans"&amp;IF(G2328="Y","; RED FLAG: filter out using Red flag column",""))</f>
        <v/>
      </c>
      <c r="BB2328" s="91" t="inlineStr">
        <is>
          <t>Upper</t>
        </is>
      </c>
      <c r="BC2328" s="92" t="inlineStr">
        <is>
          <t>Y</t>
        </is>
      </c>
      <c r="BD2328" s="94" t="inlineStr">
        <is>
          <t>EPS zero</t>
        </is>
      </c>
      <c r="BE2328" s="94" t="n"/>
      <c r="BF2328" s="92">
        <f>IF(R2328*100000&gt;=Settings!$B$5,"Y","N")</f>
        <v/>
      </c>
      <c r="BG2328" s="91">
        <f>IF(F2328&gt;Settings!$B$6,"Y","N")</f>
        <v/>
      </c>
      <c r="BH2328" s="97" t="n">
        <v>-88.64</v>
      </c>
      <c r="BI2328" s="96" t="n">
        <v>9.23</v>
      </c>
      <c r="BJ2328" s="96" t="n">
        <v>42.95</v>
      </c>
      <c r="BK2328" s="96" t="n">
        <v>-19.92</v>
      </c>
      <c r="BL2328" s="96" t="n">
        <v>-65.02</v>
      </c>
      <c r="BM2328" s="96" t="n">
        <v>-83.64</v>
      </c>
      <c r="BN2328" s="97" t="n">
        <v>13.95</v>
      </c>
      <c r="BO2328" s="96" t="n">
        <v>7</v>
      </c>
      <c r="BP2328" s="96" t="n">
        <v>-28.83</v>
      </c>
      <c r="BQ2328" s="96" t="n">
        <v>-59.88</v>
      </c>
      <c r="BR2328" s="91" t="inlineStr">
        <is>
          <t>Mixed</t>
        </is>
      </c>
      <c r="BS2328" s="91" t="inlineStr">
        <is>
          <t>None</t>
        </is>
      </c>
      <c r="BT2328" s="96" t="n">
        <v>96.5</v>
      </c>
      <c r="BU2328" s="91" t="inlineStr">
        <is>
          <t>N</t>
        </is>
      </c>
      <c r="BV2328" s="99">
        <f>IF(OR(BF2328&lt;&gt;"Y",BG2328&lt;&gt;"Y"),"",(AND(ISNUMBER(BQ2328),BQ2328&gt;0))+(BR2328="Stacked up")+(AND(ISNUMBER(BH2328),BH2328&gt;=-Settings!$B$17))+(AND(ISNUMBER(BK2328),ISNUMBER(BM2328),BK2328&gt;0,BM2328&gt;0))+(AND(ISNUMBER(AQ2328),AQ2328&gt;=Settings!$B$18))+(AND(ISNUMBER(BT2328),BT2328&gt;=Settings!$B$19,BT2328&lt;=Settings!$B$20))+(AND(ISNUMBER(AS2328),AS2328&gt;0))+(AND(ISNUMBER(T2328),ISNUMBER(M2328),T2328&gt;=Settings!$B$21,M2328&gt;0))+(AND(ISNUMBER(AD2328),ISNUMBER(M2328),AD2328&gt;=Settings!$B$22,M2328&gt;0))+(AY2328&gt;=1))</f>
        <v/>
      </c>
      <c r="BW2328" s="91">
        <f>IF(OR(AY2328=0,BF2328&lt;&gt;"Y",BG2328&lt;&gt;"Y"),"",1+SUMPRODUCT(($A$6:$A$2604=A2328)*($AY$6:$AY$2604&gt;0)*($BF$6:$BF$2604="Y")*($BG$6:$BG$2604="Y")*(($AY$6:$AY$2604&gt;AY2328)+($AY$6:$AY$2604=AY2328)*($AD$6:$AD$2604&gt;AD2328))))</f>
        <v/>
      </c>
    </row>
    <row r="2329" ht="23.85" customHeight="1" s="55">
      <c r="A2329" s="90" t="n">
        <v>46296</v>
      </c>
      <c r="B2329" s="91" t="inlineStr">
        <is>
          <t>BVCL</t>
        </is>
      </c>
      <c r="C2329" s="91" t="inlineStr">
        <is>
          <t>INE139I01011</t>
        </is>
      </c>
      <c r="D2329" s="91" t="n"/>
      <c r="E2329" s="91" t="inlineStr">
        <is>
          <t>None</t>
        </is>
      </c>
      <c r="F2329" s="93" t="n">
        <v>92</v>
      </c>
      <c r="G2329" s="92" t="inlineStr">
        <is>
          <t>N</t>
        </is>
      </c>
      <c r="H2329" s="94" t="n"/>
      <c r="I2329" s="91" t="inlineStr">
        <is>
          <t>N</t>
        </is>
      </c>
      <c r="J2329" s="92">
        <f>IF(K2329="","N","Y")</f>
        <v/>
      </c>
      <c r="K2329" s="94">
        <f>_xlfn.TEXTJOIN("; ",TRUE,IF(P2329="52-wk low","52-wk low",""),IF(AND(AD2329&gt;=Settings!$B$12,M2329&lt;0),"Distribution",""),IF(AND(AJ2329="Y",M2329&lt;0,AK2329&lt;-Settings!$B$13),"Long unwinding",""),IF(AND(AJ2329="Y",M2329&lt;0,AK2329&gt;Settings!$B$13),"Short buildup",""))</f>
        <v/>
      </c>
      <c r="L2329" s="95" t="n">
        <v>41.39</v>
      </c>
      <c r="M2329" s="96" t="n">
        <v>-3.79</v>
      </c>
      <c r="N2329" s="93" t="n">
        <v>2299</v>
      </c>
      <c r="O2329" s="91" t="inlineStr">
        <is>
          <t>None</t>
        </is>
      </c>
      <c r="P2329" s="91" t="inlineStr">
        <is>
          <t>None</t>
        </is>
      </c>
      <c r="Q2329" s="97" t="n">
        <v>0.19</v>
      </c>
      <c r="R2329" s="96" t="n">
        <v>0.33</v>
      </c>
      <c r="S2329" s="96" t="n">
        <v>0.57</v>
      </c>
      <c r="T2329" s="96" t="n">
        <v>0.4</v>
      </c>
      <c r="U2329" s="96" t="n">
        <v>0.54</v>
      </c>
      <c r="V2329" s="103" t="n">
        <v>0.97</v>
      </c>
      <c r="W2329" s="102" t="n">
        <v>3</v>
      </c>
      <c r="X2329" s="93" t="n"/>
      <c r="Y2329" s="91" t="inlineStr">
        <is>
          <t>None</t>
        </is>
      </c>
      <c r="Z2329" s="99" t="n">
        <v>79.31999999999999</v>
      </c>
      <c r="AA2329" s="96" t="n">
        <v>1.13</v>
      </c>
      <c r="AB2329" s="96" t="n">
        <v>1.13</v>
      </c>
      <c r="AC2329" s="96" t="n">
        <v>0.8</v>
      </c>
      <c r="AD2329" s="96" t="n">
        <v>0.57</v>
      </c>
      <c r="AE2329" s="96" t="n">
        <v>0.73</v>
      </c>
      <c r="AF2329" s="103" t="n">
        <v>0.97</v>
      </c>
      <c r="AG2329" s="91" t="inlineStr">
        <is>
          <t>Normal</t>
        </is>
      </c>
      <c r="AH2329" s="100" t="n">
        <v>0</v>
      </c>
      <c r="AI2329" s="101" t="n">
        <v>0</v>
      </c>
      <c r="AJ2329" s="92" t="inlineStr">
        <is>
          <t>N</t>
        </is>
      </c>
      <c r="AK2329" s="96" t="n"/>
      <c r="AL2329" s="91" t="inlineStr">
        <is>
          <t>n/a</t>
        </is>
      </c>
      <c r="AM2329" s="93" t="n"/>
      <c r="AN2329" s="92" t="inlineStr">
        <is>
          <t>None</t>
        </is>
      </c>
      <c r="AO2329" s="102" t="n">
        <v>0</v>
      </c>
      <c r="AP2329" s="103" t="n">
        <v>0.83</v>
      </c>
      <c r="AQ2329" s="102" t="n">
        <v>52</v>
      </c>
      <c r="AR2329" s="91" t="inlineStr">
        <is>
          <t>N</t>
        </is>
      </c>
      <c r="AS2329" s="104" t="n"/>
      <c r="AT2329" s="92">
        <f>IF(AND(P2329="52-wk high",T2329&gt;=Settings!$B$7),"Y","N")</f>
        <v/>
      </c>
      <c r="AU2329" s="91">
        <f>IF(AND(AD2329&gt;=Settings!$B$8,M2329&gt;0),"Y","N")</f>
        <v/>
      </c>
      <c r="AV2329" s="91">
        <f>IF(OR(AH2329&gt;Settings!$B$9,AI2329&gt;Settings!$B$9),"Y","N")</f>
        <v/>
      </c>
      <c r="AW2329" s="91">
        <f>IF(AJ2329&lt;&gt;"Y","n/a",IF(AND(M2329&gt;0,AK2329&gt;Settings!$B$10),"Y","N"))</f>
        <v/>
      </c>
      <c r="AX2329" s="91">
        <f>IF(AO2329&gt;=Settings!$B$11,"Y","N")</f>
        <v/>
      </c>
      <c r="AY2329" s="99">
        <f>(AT2329="Y")+(AU2329="Y")+(AV2329="Y")+(AW2329="Y")+(AX2329="Y")</f>
        <v/>
      </c>
      <c r="AZ2329" s="94">
        <f>IF(AY2329=0,"None",_xlfn.TEXTJOIN(", ",TRUE(),IF(AT2329="Y","Breakout",""),IF(AU2329="Y","Accumulation",""),IF(AV2329="Y","Institutional buying",""),IF(AW2329="Y","Long buildup",""),IF(AX2329="Y","Momentum leader","")))</f>
        <v/>
      </c>
      <c r="BA2329" s="94">
        <f>IF(BW2329="","","Passes "&amp;AY2329&amp;" of 5 buy-side scans"&amp;IF(G2329="Y","; RED FLAG: filter out using Red flag column",""))</f>
        <v/>
      </c>
      <c r="BB2329" s="91" t="inlineStr">
        <is>
          <t>None</t>
        </is>
      </c>
      <c r="BC2329" s="92" t="inlineStr">
        <is>
          <t>Y</t>
        </is>
      </c>
      <c r="BD2329" s="94" t="inlineStr">
        <is>
          <t>Few traders (&lt;100 unique PAN, 30 days)</t>
        </is>
      </c>
      <c r="BE2329" s="94" t="n"/>
      <c r="BF2329" s="92">
        <f>IF(R2329*100000&gt;=Settings!$B$5,"Y","N")</f>
        <v/>
      </c>
      <c r="BG2329" s="91">
        <f>IF(F2329&gt;Settings!$B$6,"Y","N")</f>
        <v/>
      </c>
      <c r="BH2329" s="97" t="n">
        <v>-24.61</v>
      </c>
      <c r="BI2329" s="96" t="n">
        <v>0.51</v>
      </c>
      <c r="BJ2329" s="96" t="n">
        <v>-4.85</v>
      </c>
      <c r="BK2329" s="96" t="n">
        <v>0.24</v>
      </c>
      <c r="BL2329" s="96" t="n">
        <v>13.49</v>
      </c>
      <c r="BM2329" s="96" t="n">
        <v>-14.31</v>
      </c>
      <c r="BN2329" s="97" t="n">
        <v>-0.8</v>
      </c>
      <c r="BO2329" s="96" t="n">
        <v>-1.19</v>
      </c>
      <c r="BP2329" s="96" t="n">
        <v>-1.63</v>
      </c>
      <c r="BQ2329" s="96" t="n">
        <v>-4.26</v>
      </c>
      <c r="BR2329" s="91" t="inlineStr">
        <is>
          <t>Stacked down</t>
        </is>
      </c>
      <c r="BS2329" s="91" t="inlineStr">
        <is>
          <t>None</t>
        </is>
      </c>
      <c r="BT2329" s="96" t="n">
        <v>47.8</v>
      </c>
      <c r="BU2329" s="91" t="inlineStr">
        <is>
          <t>N</t>
        </is>
      </c>
      <c r="BV2329" s="99">
        <f>IF(OR(BF2329&lt;&gt;"Y",BG2329&lt;&gt;"Y"),"",(AND(ISNUMBER(BQ2329),BQ2329&gt;0))+(BR2329="Stacked up")+(AND(ISNUMBER(BH2329),BH2329&gt;=-Settings!$B$17))+(AND(ISNUMBER(BK2329),ISNUMBER(BM2329),BK2329&gt;0,BM2329&gt;0))+(AND(ISNUMBER(AQ2329),AQ2329&gt;=Settings!$B$18))+(AND(ISNUMBER(BT2329),BT2329&gt;=Settings!$B$19,BT2329&lt;=Settings!$B$20))+(AND(ISNUMBER(AS2329),AS2329&gt;0))+(AND(ISNUMBER(T2329),ISNUMBER(M2329),T2329&gt;=Settings!$B$21,M2329&gt;0))+(AND(ISNUMBER(AD2329),ISNUMBER(M2329),AD2329&gt;=Settings!$B$22,M2329&gt;0))+(AY2329&gt;=1))</f>
        <v/>
      </c>
      <c r="BW2329" s="91">
        <f>IF(OR(AY2329=0,BF2329&lt;&gt;"Y",BG2329&lt;&gt;"Y"),"",1+SUMPRODUCT(($A$6:$A$2604=A2329)*($AY$6:$AY$2604&gt;0)*($BF$6:$BF$2604="Y")*($BG$6:$BG$2604="Y")*(($AY$6:$AY$2604&gt;AY2329)+($AY$6:$AY$2604=AY2329)*($AD$6:$AD$2604&gt;AD2329))))</f>
        <v/>
      </c>
    </row>
    <row r="2330" ht="23.85" customHeight="1" s="55">
      <c r="A2330" s="90" t="n">
        <v>46296</v>
      </c>
      <c r="B2330" s="91" t="inlineStr">
        <is>
          <t>RAJSREESUG</t>
        </is>
      </c>
      <c r="C2330" s="91" t="inlineStr">
        <is>
          <t>INE562B01019</t>
        </is>
      </c>
      <c r="D2330" s="91" t="n"/>
      <c r="E2330" s="91" t="inlineStr">
        <is>
          <t>None</t>
        </is>
      </c>
      <c r="F2330" s="93" t="n">
        <v>92</v>
      </c>
      <c r="G2330" s="92" t="inlineStr">
        <is>
          <t>Y</t>
        </is>
      </c>
      <c r="H2330" s="94" t="inlineStr">
        <is>
          <t>Long-term ASM Stage 1</t>
        </is>
      </c>
      <c r="I2330" s="91" t="inlineStr">
        <is>
          <t>N</t>
        </is>
      </c>
      <c r="J2330" s="92">
        <f>IF(K2330="","N","Y")</f>
        <v/>
      </c>
      <c r="K2330" s="94">
        <f>_xlfn.TEXTJOIN("; ",TRUE,IF(P2330="52-wk low","52-wk low",""),IF(AND(AD2330&gt;=Settings!$B$12,M2330&lt;0),"Distribution",""),IF(AND(AJ2330="Y",M2330&lt;0,AK2330&lt;-Settings!$B$13),"Long unwinding",""),IF(AND(AJ2330="Y",M2330&lt;0,AK2330&gt;Settings!$B$13),"Short buildup",""))</f>
        <v/>
      </c>
      <c r="L2330" s="95" t="n">
        <v>27.73</v>
      </c>
      <c r="M2330" s="96" t="n">
        <v>-3.95</v>
      </c>
      <c r="N2330" s="93" t="n">
        <v>2334</v>
      </c>
      <c r="O2330" s="91" t="inlineStr">
        <is>
          <t>None</t>
        </is>
      </c>
      <c r="P2330" s="91" t="inlineStr">
        <is>
          <t>None</t>
        </is>
      </c>
      <c r="Q2330" s="97" t="n">
        <v>0.83</v>
      </c>
      <c r="R2330" s="96" t="n">
        <v>0.77</v>
      </c>
      <c r="S2330" s="96" t="n">
        <v>1.12</v>
      </c>
      <c r="T2330" s="96" t="n">
        <v>0.86</v>
      </c>
      <c r="U2330" s="96" t="n">
        <v>1.21</v>
      </c>
      <c r="V2330" s="103" t="n">
        <v>1.12</v>
      </c>
      <c r="W2330" s="102" t="n">
        <v>2</v>
      </c>
      <c r="X2330" s="93" t="n"/>
      <c r="Y2330" s="91" t="inlineStr">
        <is>
          <t>None</t>
        </is>
      </c>
      <c r="Z2330" s="99" t="n">
        <v>70.87</v>
      </c>
      <c r="AA2330" s="96" t="n">
        <v>1.19</v>
      </c>
      <c r="AB2330" s="96" t="n">
        <v>1.18</v>
      </c>
      <c r="AC2330" s="96" t="n">
        <v>1.17</v>
      </c>
      <c r="AD2330" s="96" t="n">
        <v>1.09</v>
      </c>
      <c r="AE2330" s="96" t="n">
        <v>1.52</v>
      </c>
      <c r="AF2330" s="103" t="n">
        <v>1.2</v>
      </c>
      <c r="AG2330" s="91" t="inlineStr">
        <is>
          <t>Normal</t>
        </is>
      </c>
      <c r="AH2330" s="100" t="n">
        <v>0</v>
      </c>
      <c r="AI2330" s="101" t="n">
        <v>0</v>
      </c>
      <c r="AJ2330" s="92" t="inlineStr">
        <is>
          <t>N</t>
        </is>
      </c>
      <c r="AK2330" s="96" t="n"/>
      <c r="AL2330" s="91" t="inlineStr">
        <is>
          <t>n/a</t>
        </is>
      </c>
      <c r="AM2330" s="93" t="n"/>
      <c r="AN2330" s="92" t="inlineStr">
        <is>
          <t>None</t>
        </is>
      </c>
      <c r="AO2330" s="102" t="n">
        <v>0</v>
      </c>
      <c r="AP2330" s="103" t="n">
        <v>0.66</v>
      </c>
      <c r="AQ2330" s="102" t="n">
        <v>29</v>
      </c>
      <c r="AR2330" s="91" t="inlineStr">
        <is>
          <t>N</t>
        </is>
      </c>
      <c r="AS2330" s="104" t="n"/>
      <c r="AT2330" s="92">
        <f>IF(AND(P2330="52-wk high",T2330&gt;=Settings!$B$7),"Y","N")</f>
        <v/>
      </c>
      <c r="AU2330" s="91">
        <f>IF(AND(AD2330&gt;=Settings!$B$8,M2330&gt;0),"Y","N")</f>
        <v/>
      </c>
      <c r="AV2330" s="91">
        <f>IF(OR(AH2330&gt;Settings!$B$9,AI2330&gt;Settings!$B$9),"Y","N")</f>
        <v/>
      </c>
      <c r="AW2330" s="91">
        <f>IF(AJ2330&lt;&gt;"Y","n/a",IF(AND(M2330&gt;0,AK2330&gt;Settings!$B$10),"Y","N"))</f>
        <v/>
      </c>
      <c r="AX2330" s="91">
        <f>IF(AO2330&gt;=Settings!$B$11,"Y","N")</f>
        <v/>
      </c>
      <c r="AY2330" s="99">
        <f>(AT2330="Y")+(AU2330="Y")+(AV2330="Y")+(AW2330="Y")+(AX2330="Y")</f>
        <v/>
      </c>
      <c r="AZ2330" s="94">
        <f>IF(AY2330=0,"None",_xlfn.TEXTJOIN(", ",TRUE(),IF(AT2330="Y","Breakout",""),IF(AU2330="Y","Accumulation",""),IF(AV2330="Y","Institutional buying",""),IF(AW2330="Y","Long buildup",""),IF(AX2330="Y","Momentum leader","")))</f>
        <v/>
      </c>
      <c r="BA2330" s="94">
        <f>IF(BW2330="","","Passes "&amp;AY2330&amp;" of 5 buy-side scans"&amp;IF(G2330="Y","; RED FLAG: filter out using Red flag column",""))</f>
        <v/>
      </c>
      <c r="BB2330" s="91" t="inlineStr">
        <is>
          <t>None</t>
        </is>
      </c>
      <c r="BC2330" s="92" t="inlineStr">
        <is>
          <t>Y</t>
        </is>
      </c>
      <c r="BD2330" s="94" t="inlineStr">
        <is>
          <t>PE &gt; 50</t>
        </is>
      </c>
      <c r="BE2330" s="94" t="n"/>
      <c r="BF2330" s="92">
        <f>IF(R2330*100000&gt;=Settings!$B$5,"Y","N")</f>
        <v/>
      </c>
      <c r="BG2330" s="91">
        <f>IF(F2330&gt;Settings!$B$6,"Y","N")</f>
        <v/>
      </c>
      <c r="BH2330" s="97" t="n">
        <v>-34.72</v>
      </c>
      <c r="BI2330" s="96" t="n">
        <v>-12.16</v>
      </c>
      <c r="BJ2330" s="96" t="n">
        <v>-23.46</v>
      </c>
      <c r="BK2330" s="96" t="n">
        <v>-10.69</v>
      </c>
      <c r="BL2330" s="96" t="n">
        <v>-1.18</v>
      </c>
      <c r="BM2330" s="96" t="n">
        <v>-31.46</v>
      </c>
      <c r="BN2330" s="97" t="n">
        <v>-13.2</v>
      </c>
      <c r="BO2330" s="96" t="n">
        <v>-15.52</v>
      </c>
      <c r="BP2330" s="96" t="n">
        <v>-15.58</v>
      </c>
      <c r="BQ2330" s="96" t="n">
        <v>-17.01</v>
      </c>
      <c r="BR2330" s="91" t="inlineStr">
        <is>
          <t>Stacked down</t>
        </is>
      </c>
      <c r="BS2330" s="91" t="inlineStr">
        <is>
          <t>None</t>
        </is>
      </c>
      <c r="BT2330" s="96" t="n">
        <v>17.5</v>
      </c>
      <c r="BU2330" s="91" t="inlineStr">
        <is>
          <t>N</t>
        </is>
      </c>
      <c r="BV2330" s="99">
        <f>IF(OR(BF2330&lt;&gt;"Y",BG2330&lt;&gt;"Y"),"",(AND(ISNUMBER(BQ2330),BQ2330&gt;0))+(BR2330="Stacked up")+(AND(ISNUMBER(BH2330),BH2330&gt;=-Settings!$B$17))+(AND(ISNUMBER(BK2330),ISNUMBER(BM2330),BK2330&gt;0,BM2330&gt;0))+(AND(ISNUMBER(AQ2330),AQ2330&gt;=Settings!$B$18))+(AND(ISNUMBER(BT2330),BT2330&gt;=Settings!$B$19,BT2330&lt;=Settings!$B$20))+(AND(ISNUMBER(AS2330),AS2330&gt;0))+(AND(ISNUMBER(T2330),ISNUMBER(M2330),T2330&gt;=Settings!$B$21,M2330&gt;0))+(AND(ISNUMBER(AD2330),ISNUMBER(M2330),AD2330&gt;=Settings!$B$22,M2330&gt;0))+(AY2330&gt;=1))</f>
        <v/>
      </c>
      <c r="BW2330" s="91">
        <f>IF(OR(AY2330=0,BF2330&lt;&gt;"Y",BG2330&lt;&gt;"Y"),"",1+SUMPRODUCT(($A$6:$A$2604=A2330)*($AY$6:$AY$2604&gt;0)*($BF$6:$BF$2604="Y")*($BG$6:$BG$2604="Y")*(($AY$6:$AY$2604&gt;AY2330)+($AY$6:$AY$2604=AY2330)*($AD$6:$AD$2604&gt;AD2330))))</f>
        <v/>
      </c>
    </row>
    <row r="2331" ht="23.85" customHeight="1" s="55">
      <c r="A2331" s="90" t="n">
        <v>46296</v>
      </c>
      <c r="B2331" s="91" t="inlineStr">
        <is>
          <t>SADBHIN</t>
        </is>
      </c>
      <c r="C2331" s="91" t="inlineStr">
        <is>
          <t>INE764L01010</t>
        </is>
      </c>
      <c r="D2331" s="91" t="n"/>
      <c r="E2331" s="91" t="inlineStr">
        <is>
          <t>None</t>
        </is>
      </c>
      <c r="F2331" s="93" t="n">
        <v>92</v>
      </c>
      <c r="G2331" s="92" t="inlineStr">
        <is>
          <t>N</t>
        </is>
      </c>
      <c r="H2331" s="94" t="n"/>
      <c r="I2331" s="91" t="inlineStr">
        <is>
          <t>N</t>
        </is>
      </c>
      <c r="J2331" s="92">
        <f>IF(K2331="","N","Y")</f>
        <v/>
      </c>
      <c r="K2331" s="94">
        <f>_xlfn.TEXTJOIN("; ",TRUE,IF(P2331="52-wk low","52-wk low",""),IF(AND(AD2331&gt;=Settings!$B$12,M2331&lt;0),"Distribution",""),IF(AND(AJ2331="Y",M2331&lt;0,AK2331&lt;-Settings!$B$13),"Long unwinding",""),IF(AND(AJ2331="Y",M2331&lt;0,AK2331&gt;Settings!$B$13),"Short buildup",""))</f>
        <v/>
      </c>
      <c r="L2331" s="95" t="n">
        <v>2.62</v>
      </c>
      <c r="M2331" s="96" t="n">
        <v>0.77</v>
      </c>
      <c r="N2331" s="93" t="n">
        <v>386</v>
      </c>
      <c r="O2331" s="91" t="inlineStr">
        <is>
          <t>None</t>
        </is>
      </c>
      <c r="P2331" s="91" t="inlineStr">
        <is>
          <t>None</t>
        </is>
      </c>
      <c r="Q2331" s="97" t="n">
        <v>1.3</v>
      </c>
      <c r="R2331" s="96" t="n">
        <v>1.13</v>
      </c>
      <c r="S2331" s="96" t="n">
        <v>1.17</v>
      </c>
      <c r="T2331" s="96" t="n">
        <v>0.91</v>
      </c>
      <c r="U2331" s="96" t="n">
        <v>0.73</v>
      </c>
      <c r="V2331" s="103" t="n">
        <v>0.64</v>
      </c>
      <c r="W2331" s="102" t="n">
        <v>1</v>
      </c>
      <c r="X2331" s="93" t="n"/>
      <c r="Y2331" s="91" t="inlineStr">
        <is>
          <t>None</t>
        </is>
      </c>
      <c r="Z2331" s="99" t="n">
        <v>72.25</v>
      </c>
      <c r="AA2331" s="96" t="n">
        <v>0.92</v>
      </c>
      <c r="AB2331" s="96" t="n">
        <v>0.92</v>
      </c>
      <c r="AC2331" s="96" t="n"/>
      <c r="AD2331" s="96" t="n"/>
      <c r="AE2331" s="96" t="n"/>
      <c r="AF2331" s="103" t="n"/>
      <c r="AG2331" s="91" t="inlineStr">
        <is>
          <t>No delivery data</t>
        </is>
      </c>
      <c r="AH2331" s="100" t="n">
        <v>0</v>
      </c>
      <c r="AI2331" s="101" t="n">
        <v>0</v>
      </c>
      <c r="AJ2331" s="92" t="inlineStr">
        <is>
          <t>N</t>
        </is>
      </c>
      <c r="AK2331" s="96" t="n"/>
      <c r="AL2331" s="91" t="inlineStr">
        <is>
          <t>n/a</t>
        </is>
      </c>
      <c r="AM2331" s="93" t="n"/>
      <c r="AN2331" s="92" t="inlineStr">
        <is>
          <t>None</t>
        </is>
      </c>
      <c r="AO2331" s="102" t="n">
        <v>0</v>
      </c>
      <c r="AP2331" s="103" t="n">
        <v>0.78</v>
      </c>
      <c r="AQ2331" s="102" t="n">
        <v>47</v>
      </c>
      <c r="AR2331" s="91" t="inlineStr">
        <is>
          <t>N</t>
        </is>
      </c>
      <c r="AS2331" s="104" t="n"/>
      <c r="AT2331" s="92">
        <f>IF(AND(P2331="52-wk high",T2331&gt;=Settings!$B$7),"Y","N")</f>
        <v/>
      </c>
      <c r="AU2331" s="91">
        <f>IF(AND(AD2331&gt;=Settings!$B$8,M2331&gt;0),"Y","N")</f>
        <v/>
      </c>
      <c r="AV2331" s="91">
        <f>IF(OR(AH2331&gt;Settings!$B$9,AI2331&gt;Settings!$B$9),"Y","N")</f>
        <v/>
      </c>
      <c r="AW2331" s="91">
        <f>IF(AJ2331&lt;&gt;"Y","n/a",IF(AND(M2331&gt;0,AK2331&gt;Settings!$B$10),"Y","N"))</f>
        <v/>
      </c>
      <c r="AX2331" s="91">
        <f>IF(AO2331&gt;=Settings!$B$11,"Y","N")</f>
        <v/>
      </c>
      <c r="AY2331" s="99">
        <f>(AT2331="Y")+(AU2331="Y")+(AV2331="Y")+(AW2331="Y")+(AX2331="Y")</f>
        <v/>
      </c>
      <c r="AZ2331" s="94">
        <f>IF(AY2331=0,"None",_xlfn.TEXTJOIN(", ",TRUE(),IF(AT2331="Y","Breakout",""),IF(AU2331="Y","Accumulation",""),IF(AV2331="Y","Institutional buying",""),IF(AW2331="Y","Long buildup",""),IF(AX2331="Y","Momentum leader","")))</f>
        <v/>
      </c>
      <c r="BA2331" s="94">
        <f>IF(BW2331="","","Passes "&amp;AY2331&amp;" of 5 buy-side scans"&amp;IF(G2331="Y","; RED FLAG: filter out using Red flag column",""))</f>
        <v/>
      </c>
      <c r="BB2331" s="91" t="inlineStr">
        <is>
          <t>None</t>
        </is>
      </c>
      <c r="BC2331" s="92" t="inlineStr">
        <is>
          <t>N</t>
        </is>
      </c>
      <c r="BD2331" s="94" t="n"/>
      <c r="BE2331" s="94" t="n"/>
      <c r="BF2331" s="92">
        <f>IF(R2331*100000&gt;=Settings!$B$5,"Y","N")</f>
        <v/>
      </c>
      <c r="BG2331" s="91">
        <f>IF(F2331&gt;Settings!$B$6,"Y","N")</f>
        <v/>
      </c>
      <c r="BH2331" s="97" t="n">
        <v>-45.3</v>
      </c>
      <c r="BI2331" s="96" t="n">
        <v>1.16</v>
      </c>
      <c r="BJ2331" s="96" t="n">
        <v>1.55</v>
      </c>
      <c r="BK2331" s="96" t="n">
        <v>-5.07</v>
      </c>
      <c r="BL2331" s="96" t="n">
        <v>22.43</v>
      </c>
      <c r="BM2331" s="96" t="n">
        <v>-32.47</v>
      </c>
      <c r="BN2331" s="97" t="n">
        <v>1.54</v>
      </c>
      <c r="BO2331" s="96" t="n">
        <v>0.49</v>
      </c>
      <c r="BP2331" s="96" t="n">
        <v>-2.97</v>
      </c>
      <c r="BQ2331" s="96" t="n">
        <v>-10.42</v>
      </c>
      <c r="BR2331" s="91" t="inlineStr">
        <is>
          <t>Mixed</t>
        </is>
      </c>
      <c r="BS2331" s="91" t="inlineStr">
        <is>
          <t>None</t>
        </is>
      </c>
      <c r="BT2331" s="96" t="n">
        <v>56</v>
      </c>
      <c r="BU2331" s="91" t="inlineStr">
        <is>
          <t>N</t>
        </is>
      </c>
      <c r="BV2331" s="99">
        <f>IF(OR(BF2331&lt;&gt;"Y",BG2331&lt;&gt;"Y"),"",(AND(ISNUMBER(BQ2331),BQ2331&gt;0))+(BR2331="Stacked up")+(AND(ISNUMBER(BH2331),BH2331&gt;=-Settings!$B$17))+(AND(ISNUMBER(BK2331),ISNUMBER(BM2331),BK2331&gt;0,BM2331&gt;0))+(AND(ISNUMBER(AQ2331),AQ2331&gt;=Settings!$B$18))+(AND(ISNUMBER(BT2331),BT2331&gt;=Settings!$B$19,BT2331&lt;=Settings!$B$20))+(AND(ISNUMBER(AS2331),AS2331&gt;0))+(AND(ISNUMBER(T2331),ISNUMBER(M2331),T2331&gt;=Settings!$B$21,M2331&gt;0))+(AND(ISNUMBER(AD2331),ISNUMBER(M2331),AD2331&gt;=Settings!$B$22,M2331&gt;0))+(AY2331&gt;=1))</f>
        <v/>
      </c>
      <c r="BW2331" s="91">
        <f>IF(OR(AY2331=0,BF2331&lt;&gt;"Y",BG2331&lt;&gt;"Y"),"",1+SUMPRODUCT(($A$6:$A$2604=A2331)*($AY$6:$AY$2604&gt;0)*($BF$6:$BF$2604="Y")*($BG$6:$BG$2604="Y")*(($AY$6:$AY$2604&gt;AY2331)+($AY$6:$AY$2604=AY2331)*($AD$6:$AD$2604&gt;AD2331))))</f>
        <v/>
      </c>
    </row>
    <row r="2332" ht="23.85" customHeight="1" s="55">
      <c r="A2332" s="90" t="n">
        <v>46296</v>
      </c>
      <c r="B2332" s="91" t="inlineStr">
        <is>
          <t>CRSL</t>
        </is>
      </c>
      <c r="C2332" s="91" t="inlineStr">
        <is>
          <t>INE716D01033</t>
        </is>
      </c>
      <c r="D2332" s="91" t="n"/>
      <c r="E2332" s="91" t="inlineStr">
        <is>
          <t>None</t>
        </is>
      </c>
      <c r="F2332" s="93" t="n">
        <v>91</v>
      </c>
      <c r="G2332" s="92" t="inlineStr">
        <is>
          <t>Y</t>
        </is>
      </c>
      <c r="H2332" s="94" t="inlineStr">
        <is>
          <t>ESM Stage 1; BZ/SZ series; T2T (BE series)</t>
        </is>
      </c>
      <c r="I2332" s="91" t="inlineStr">
        <is>
          <t>Y</t>
        </is>
      </c>
      <c r="J2332" s="92">
        <f>IF(K2332="","N","Y")</f>
        <v/>
      </c>
      <c r="K2332" s="94">
        <f>_xlfn.TEXTJOIN("; ",TRUE,IF(P2332="52-wk low","52-wk low",""),IF(AND(AD2332&gt;=Settings!$B$12,M2332&lt;0),"Distribution",""),IF(AND(AJ2332="Y",M2332&lt;0,AK2332&lt;-Settings!$B$13),"Long unwinding",""),IF(AND(AJ2332="Y",M2332&lt;0,AK2332&gt;Settings!$B$13),"Short buildup",""))</f>
        <v/>
      </c>
      <c r="L2332" s="95" t="n">
        <v>2.14</v>
      </c>
      <c r="M2332" s="96" t="n">
        <v>-3.6</v>
      </c>
      <c r="N2332" s="93" t="n">
        <v>2252</v>
      </c>
      <c r="O2332" s="91" t="inlineStr">
        <is>
          <t>None</t>
        </is>
      </c>
      <c r="P2332" s="91" t="inlineStr">
        <is>
          <t>None</t>
        </is>
      </c>
      <c r="Q2332" s="97" t="n">
        <v>4.36</v>
      </c>
      <c r="R2332" s="96" t="n">
        <v>3.69</v>
      </c>
      <c r="S2332" s="96" t="n">
        <v>1.19</v>
      </c>
      <c r="T2332" s="96" t="n"/>
      <c r="U2332" s="96" t="n"/>
      <c r="V2332" s="103" t="n"/>
      <c r="W2332" s="102" t="n"/>
      <c r="X2332" s="93" t="n"/>
      <c r="Y2332" s="91" t="inlineStr">
        <is>
          <t>None</t>
        </is>
      </c>
      <c r="Z2332" s="99" t="n"/>
      <c r="AA2332" s="96" t="n"/>
      <c r="AB2332" s="96" t="n"/>
      <c r="AC2332" s="96" t="n"/>
      <c r="AD2332" s="96" t="n"/>
      <c r="AE2332" s="96" t="n"/>
      <c r="AF2332" s="103" t="n"/>
      <c r="AG2332" s="91" t="n"/>
      <c r="AH2332" s="100" t="n">
        <v>0</v>
      </c>
      <c r="AI2332" s="101" t="n">
        <v>0</v>
      </c>
      <c r="AJ2332" s="92" t="inlineStr">
        <is>
          <t>N</t>
        </is>
      </c>
      <c r="AK2332" s="96" t="n"/>
      <c r="AL2332" s="91" t="inlineStr">
        <is>
          <t>n/a</t>
        </is>
      </c>
      <c r="AM2332" s="93" t="n"/>
      <c r="AN2332" s="92" t="inlineStr">
        <is>
          <t>None</t>
        </is>
      </c>
      <c r="AO2332" s="102" t="n">
        <v>0</v>
      </c>
      <c r="AP2332" s="103" t="n"/>
      <c r="AQ2332" s="102" t="n"/>
      <c r="AR2332" s="91" t="inlineStr">
        <is>
          <t>N</t>
        </is>
      </c>
      <c r="AS2332" s="104" t="n"/>
      <c r="AT2332" s="92">
        <f>IF(AND(P2332="52-wk high",T2332&gt;=Settings!$B$7),"Y","N")</f>
        <v/>
      </c>
      <c r="AU2332" s="91">
        <f>IF(AND(AD2332&gt;=Settings!$B$8,M2332&gt;0),"Y","N")</f>
        <v/>
      </c>
      <c r="AV2332" s="91">
        <f>IF(OR(AH2332&gt;Settings!$B$9,AI2332&gt;Settings!$B$9),"Y","N")</f>
        <v/>
      </c>
      <c r="AW2332" s="91">
        <f>IF(AJ2332&lt;&gt;"Y","n/a",IF(AND(M2332&gt;0,AK2332&gt;Settings!$B$10),"Y","N"))</f>
        <v/>
      </c>
      <c r="AX2332" s="91">
        <f>IF(AO2332&gt;=Settings!$B$11,"Y","N")</f>
        <v/>
      </c>
      <c r="AY2332" s="99">
        <f>(AT2332="Y")+(AU2332="Y")+(AV2332="Y")+(AW2332="Y")+(AX2332="Y")</f>
        <v/>
      </c>
      <c r="AZ2332" s="94">
        <f>IF(AY2332=0,"None",_xlfn.TEXTJOIN(", ",TRUE(),IF(AT2332="Y","Breakout",""),IF(AU2332="Y","Accumulation",""),IF(AV2332="Y","Institutional buying",""),IF(AW2332="Y","Long buildup",""),IF(AX2332="Y","Momentum leader","")))</f>
        <v/>
      </c>
      <c r="BA2332" s="94">
        <f>IF(BW2332="","","Passes "&amp;AY2332&amp;" of 5 buy-side scans"&amp;IF(G2332="Y","; RED FLAG: filter out using Red flag column",""))</f>
        <v/>
      </c>
      <c r="BB2332" s="91" t="inlineStr">
        <is>
          <t>Lower</t>
        </is>
      </c>
      <c r="BC2332" s="92" t="inlineStr">
        <is>
          <t>N</t>
        </is>
      </c>
      <c r="BD2332" s="94" t="n"/>
      <c r="BE2332" s="94" t="n"/>
      <c r="BF2332" s="92">
        <f>IF(R2332*100000&gt;=Settings!$B$5,"Y","N")</f>
        <v/>
      </c>
      <c r="BG2332" s="91">
        <f>IF(F2332&gt;Settings!$B$6,"Y","N")</f>
        <v/>
      </c>
      <c r="BH2332" s="97" t="n">
        <v>-39.89</v>
      </c>
      <c r="BI2332" s="96" t="n">
        <v>-14.4</v>
      </c>
      <c r="BJ2332" s="96" t="n">
        <v>-25.69</v>
      </c>
      <c r="BK2332" s="96" t="n"/>
      <c r="BL2332" s="96" t="n"/>
      <c r="BM2332" s="96" t="n"/>
      <c r="BN2332" s="97" t="n">
        <v>-12.1</v>
      </c>
      <c r="BO2332" s="96" t="n"/>
      <c r="BP2332" s="96" t="n"/>
      <c r="BQ2332" s="96" t="n"/>
      <c r="BR2332" s="91" t="n"/>
      <c r="BS2332" s="91" t="n"/>
      <c r="BT2332" s="96" t="n">
        <v>27.4</v>
      </c>
      <c r="BU2332" s="91" t="n"/>
      <c r="BV2332" s="99">
        <f>IF(OR(BF2332&lt;&gt;"Y",BG2332&lt;&gt;"Y"),"",(AND(ISNUMBER(BQ2332),BQ2332&gt;0))+(BR2332="Stacked up")+(AND(ISNUMBER(BH2332),BH2332&gt;=-Settings!$B$17))+(AND(ISNUMBER(BK2332),ISNUMBER(BM2332),BK2332&gt;0,BM2332&gt;0))+(AND(ISNUMBER(AQ2332),AQ2332&gt;=Settings!$B$18))+(AND(ISNUMBER(BT2332),BT2332&gt;=Settings!$B$19,BT2332&lt;=Settings!$B$20))+(AND(ISNUMBER(AS2332),AS2332&gt;0))+(AND(ISNUMBER(T2332),ISNUMBER(M2332),T2332&gt;=Settings!$B$21,M2332&gt;0))+(AND(ISNUMBER(AD2332),ISNUMBER(M2332),AD2332&gt;=Settings!$B$22,M2332&gt;0))+(AY2332&gt;=1))</f>
        <v/>
      </c>
      <c r="BW2332" s="91">
        <f>IF(OR(AY2332=0,BF2332&lt;&gt;"Y",BG2332&lt;&gt;"Y"),"",1+SUMPRODUCT(($A$6:$A$2604=A2332)*($AY$6:$AY$2604&gt;0)*($BF$6:$BF$2604="Y")*($BG$6:$BG$2604="Y")*(($AY$6:$AY$2604&gt;AY2332)+($AY$6:$AY$2604=AY2332)*($AD$6:$AD$2604&gt;AD2332))))</f>
        <v/>
      </c>
    </row>
    <row r="2333" ht="23.85" customHeight="1" s="55">
      <c r="A2333" s="90" t="n">
        <v>46296</v>
      </c>
      <c r="B2333" s="91" t="inlineStr">
        <is>
          <t>JETFREIGHT</t>
        </is>
      </c>
      <c r="C2333" s="91" t="inlineStr">
        <is>
          <t>INE982V01025</t>
        </is>
      </c>
      <c r="D2333" s="91" t="n"/>
      <c r="E2333" s="91" t="inlineStr">
        <is>
          <t>None</t>
        </is>
      </c>
      <c r="F2333" s="93" t="n">
        <v>91</v>
      </c>
      <c r="G2333" s="92" t="inlineStr">
        <is>
          <t>N</t>
        </is>
      </c>
      <c r="H2333" s="94" t="n"/>
      <c r="I2333" s="91" t="inlineStr">
        <is>
          <t>N</t>
        </is>
      </c>
      <c r="J2333" s="92">
        <f>IF(K2333="","N","Y")</f>
        <v/>
      </c>
      <c r="K2333" s="94">
        <f>_xlfn.TEXTJOIN("; ",TRUE,IF(P2333="52-wk low","52-wk low",""),IF(AND(AD2333&gt;=Settings!$B$12,M2333&lt;0),"Distribution",""),IF(AND(AJ2333="Y",M2333&lt;0,AK2333&lt;-Settings!$B$13),"Long unwinding",""),IF(AND(AJ2333="Y",M2333&lt;0,AK2333&gt;Settings!$B$13),"Short buildup",""))</f>
        <v/>
      </c>
      <c r="L2333" s="95" t="n">
        <v>19.59</v>
      </c>
      <c r="M2333" s="96" t="n">
        <v>-5.54</v>
      </c>
      <c r="N2333" s="93" t="n">
        <v>2536</v>
      </c>
      <c r="O2333" s="91" t="inlineStr">
        <is>
          <t>None</t>
        </is>
      </c>
      <c r="P2333" s="91" t="inlineStr">
        <is>
          <t>None</t>
        </is>
      </c>
      <c r="Q2333" s="97" t="n">
        <v>2.32</v>
      </c>
      <c r="R2333" s="96" t="n">
        <v>2.79</v>
      </c>
      <c r="S2333" s="96" t="n">
        <v>0.84</v>
      </c>
      <c r="T2333" s="96" t="n">
        <v>1</v>
      </c>
      <c r="U2333" s="96" t="n">
        <v>0.89</v>
      </c>
      <c r="V2333" s="103" t="n">
        <v>1.06</v>
      </c>
      <c r="W2333" s="102" t="n">
        <v>5</v>
      </c>
      <c r="X2333" s="93" t="n"/>
      <c r="Y2333" s="91" t="inlineStr">
        <is>
          <t>None</t>
        </is>
      </c>
      <c r="Z2333" s="99" t="n">
        <v>49.09</v>
      </c>
      <c r="AA2333" s="96" t="n">
        <v>0.97</v>
      </c>
      <c r="AB2333" s="96" t="n">
        <v>0.86</v>
      </c>
      <c r="AC2333" s="96" t="n">
        <v>0.95</v>
      </c>
      <c r="AD2333" s="96" t="n">
        <v>0.95</v>
      </c>
      <c r="AE2333" s="96" t="n">
        <v>0.8100000000000001</v>
      </c>
      <c r="AF2333" s="103" t="n">
        <v>0.82</v>
      </c>
      <c r="AG2333" s="91" t="inlineStr">
        <is>
          <t>Normal</t>
        </is>
      </c>
      <c r="AH2333" s="100" t="n">
        <v>0</v>
      </c>
      <c r="AI2333" s="101" t="n">
        <v>0</v>
      </c>
      <c r="AJ2333" s="92" t="inlineStr">
        <is>
          <t>N</t>
        </is>
      </c>
      <c r="AK2333" s="96" t="n"/>
      <c r="AL2333" s="91" t="inlineStr">
        <is>
          <t>n/a</t>
        </is>
      </c>
      <c r="AM2333" s="93" t="n"/>
      <c r="AN2333" s="92" t="inlineStr">
        <is>
          <t>None</t>
        </is>
      </c>
      <c r="AO2333" s="102" t="n">
        <v>0</v>
      </c>
      <c r="AP2333" s="103" t="n">
        <v>1.39</v>
      </c>
      <c r="AQ2333" s="102" t="n">
        <v>76</v>
      </c>
      <c r="AR2333" s="91" t="inlineStr">
        <is>
          <t>N</t>
        </is>
      </c>
      <c r="AS2333" s="104" t="n"/>
      <c r="AT2333" s="92">
        <f>IF(AND(P2333="52-wk high",T2333&gt;=Settings!$B$7),"Y","N")</f>
        <v/>
      </c>
      <c r="AU2333" s="91">
        <f>IF(AND(AD2333&gt;=Settings!$B$8,M2333&gt;0),"Y","N")</f>
        <v/>
      </c>
      <c r="AV2333" s="91">
        <f>IF(OR(AH2333&gt;Settings!$B$9,AI2333&gt;Settings!$B$9),"Y","N")</f>
        <v/>
      </c>
      <c r="AW2333" s="91">
        <f>IF(AJ2333&lt;&gt;"Y","n/a",IF(AND(M2333&gt;0,AK2333&gt;Settings!$B$10),"Y","N"))</f>
        <v/>
      </c>
      <c r="AX2333" s="91">
        <f>IF(AO2333&gt;=Settings!$B$11,"Y","N")</f>
        <v/>
      </c>
      <c r="AY2333" s="99">
        <f>(AT2333="Y")+(AU2333="Y")+(AV2333="Y")+(AW2333="Y")+(AX2333="Y")</f>
        <v/>
      </c>
      <c r="AZ2333" s="94">
        <f>IF(AY2333=0,"None",_xlfn.TEXTJOIN(", ",TRUE(),IF(AT2333="Y","Breakout",""),IF(AU2333="Y","Accumulation",""),IF(AV2333="Y","Institutional buying",""),IF(AW2333="Y","Long buildup",""),IF(AX2333="Y","Momentum leader","")))</f>
        <v/>
      </c>
      <c r="BA2333" s="94">
        <f>IF(BW2333="","","Passes "&amp;AY2333&amp;" of 5 buy-side scans"&amp;IF(G2333="Y","; RED FLAG: filter out using Red flag column",""))</f>
        <v/>
      </c>
      <c r="BB2333" s="91" t="inlineStr">
        <is>
          <t>None</t>
        </is>
      </c>
      <c r="BC2333" s="92" t="inlineStr">
        <is>
          <t>N</t>
        </is>
      </c>
      <c r="BD2333" s="94" t="n"/>
      <c r="BE2333" s="94" t="n"/>
      <c r="BF2333" s="92">
        <f>IF(R2333*100000&gt;=Settings!$B$5,"Y","N")</f>
        <v/>
      </c>
      <c r="BG2333" s="91">
        <f>IF(F2333&gt;Settings!$B$6,"Y","N")</f>
        <v/>
      </c>
      <c r="BH2333" s="97" t="n">
        <v>-24.51</v>
      </c>
      <c r="BI2333" s="96" t="n">
        <v>-7.64</v>
      </c>
      <c r="BJ2333" s="96" t="n">
        <v>-9.26</v>
      </c>
      <c r="BK2333" s="96" t="n">
        <v>-13.28</v>
      </c>
      <c r="BL2333" s="96" t="n">
        <v>14.76</v>
      </c>
      <c r="BM2333" s="96" t="n">
        <v>50.46</v>
      </c>
      <c r="BN2333" s="97" t="n">
        <v>-6.6</v>
      </c>
      <c r="BO2333" s="96" t="n">
        <v>-8.449999999999999</v>
      </c>
      <c r="BP2333" s="96" t="n">
        <v>-7.42</v>
      </c>
      <c r="BQ2333" s="96" t="n">
        <v>-1.34</v>
      </c>
      <c r="BR2333" s="91" t="inlineStr">
        <is>
          <t>Mixed</t>
        </is>
      </c>
      <c r="BS2333" s="91" t="inlineStr">
        <is>
          <t>None</t>
        </is>
      </c>
      <c r="BT2333" s="96" t="n">
        <v>34.3</v>
      </c>
      <c r="BU2333" s="91" t="inlineStr">
        <is>
          <t>N</t>
        </is>
      </c>
      <c r="BV2333" s="99">
        <f>IF(OR(BF2333&lt;&gt;"Y",BG2333&lt;&gt;"Y"),"",(AND(ISNUMBER(BQ2333),BQ2333&gt;0))+(BR2333="Stacked up")+(AND(ISNUMBER(BH2333),BH2333&gt;=-Settings!$B$17))+(AND(ISNUMBER(BK2333),ISNUMBER(BM2333),BK2333&gt;0,BM2333&gt;0))+(AND(ISNUMBER(AQ2333),AQ2333&gt;=Settings!$B$18))+(AND(ISNUMBER(BT2333),BT2333&gt;=Settings!$B$19,BT2333&lt;=Settings!$B$20))+(AND(ISNUMBER(AS2333),AS2333&gt;0))+(AND(ISNUMBER(T2333),ISNUMBER(M2333),T2333&gt;=Settings!$B$21,M2333&gt;0))+(AND(ISNUMBER(AD2333),ISNUMBER(M2333),AD2333&gt;=Settings!$B$22,M2333&gt;0))+(AY2333&gt;=1))</f>
        <v/>
      </c>
      <c r="BW2333" s="91">
        <f>IF(OR(AY2333=0,BF2333&lt;&gt;"Y",BG2333&lt;&gt;"Y"),"",1+SUMPRODUCT(($A$6:$A$2604=A2333)*($AY$6:$AY$2604&gt;0)*($BF$6:$BF$2604="Y")*($BG$6:$BG$2604="Y")*(($AY$6:$AY$2604&gt;AY2333)+($AY$6:$AY$2604=AY2333)*($AD$6:$AD$2604&gt;AD2333))))</f>
        <v/>
      </c>
    </row>
    <row r="2334" ht="23.85" customHeight="1" s="55">
      <c r="A2334" s="90" t="n">
        <v>46296</v>
      </c>
      <c r="B2334" s="91" t="inlineStr">
        <is>
          <t>ABAN</t>
        </is>
      </c>
      <c r="C2334" s="91" t="inlineStr">
        <is>
          <t>INE421A01028</t>
        </is>
      </c>
      <c r="D2334" s="91" t="n"/>
      <c r="E2334" s="91" t="inlineStr">
        <is>
          <t>None</t>
        </is>
      </c>
      <c r="F2334" s="93" t="n">
        <v>90</v>
      </c>
      <c r="G2334" s="92" t="inlineStr">
        <is>
          <t>Y</t>
        </is>
      </c>
      <c r="H2334" s="94" t="inlineStr">
        <is>
          <t>IRP (insolvency); T2T (BE series)</t>
        </is>
      </c>
      <c r="I2334" s="91" t="inlineStr">
        <is>
          <t>Y</t>
        </is>
      </c>
      <c r="J2334" s="92">
        <f>IF(K2334="","N","Y")</f>
        <v/>
      </c>
      <c r="K2334" s="94">
        <f>_xlfn.TEXTJOIN("; ",TRUE,IF(P2334="52-wk low","52-wk low",""),IF(AND(AD2334&gt;=Settings!$B$12,M2334&lt;0),"Distribution",""),IF(AND(AJ2334="Y",M2334&lt;0,AK2334&lt;-Settings!$B$13),"Long unwinding",""),IF(AND(AJ2334="Y",M2334&lt;0,AK2334&gt;Settings!$B$13),"Short buildup",""))</f>
        <v/>
      </c>
      <c r="L2334" s="95" t="n">
        <v>15.36</v>
      </c>
      <c r="M2334" s="96" t="n">
        <v>4.99</v>
      </c>
      <c r="N2334" s="93" t="n">
        <v>45</v>
      </c>
      <c r="O2334" s="91" t="inlineStr">
        <is>
          <t>None</t>
        </is>
      </c>
      <c r="P2334" s="91" t="inlineStr">
        <is>
          <t>None</t>
        </is>
      </c>
      <c r="Q2334" s="97" t="n">
        <v>0.16</v>
      </c>
      <c r="R2334" s="96" t="n">
        <v>0.24</v>
      </c>
      <c r="S2334" s="96" t="n">
        <v>0.62</v>
      </c>
      <c r="T2334" s="96" t="n">
        <v>0.52</v>
      </c>
      <c r="U2334" s="96" t="n">
        <v>0.35</v>
      </c>
      <c r="V2334" s="103" t="n">
        <v>0.55</v>
      </c>
      <c r="W2334" s="102" t="n">
        <v>2</v>
      </c>
      <c r="X2334" s="93" t="n"/>
      <c r="Y2334" s="91" t="inlineStr">
        <is>
          <t>None</t>
        </is>
      </c>
      <c r="Z2334" s="99" t="n"/>
      <c r="AA2334" s="96" t="n"/>
      <c r="AB2334" s="96" t="n"/>
      <c r="AC2334" s="96" t="n"/>
      <c r="AD2334" s="96" t="n"/>
      <c r="AE2334" s="96" t="n"/>
      <c r="AF2334" s="103" t="n"/>
      <c r="AG2334" s="91" t="inlineStr">
        <is>
          <t>No delivery data</t>
        </is>
      </c>
      <c r="AH2334" s="100" t="n">
        <v>0</v>
      </c>
      <c r="AI2334" s="101" t="n">
        <v>0</v>
      </c>
      <c r="AJ2334" s="92" t="inlineStr">
        <is>
          <t>N</t>
        </is>
      </c>
      <c r="AK2334" s="96" t="n"/>
      <c r="AL2334" s="91" t="inlineStr">
        <is>
          <t>n/a</t>
        </is>
      </c>
      <c r="AM2334" s="93" t="n"/>
      <c r="AN2334" s="92" t="inlineStr">
        <is>
          <t>None</t>
        </is>
      </c>
      <c r="AO2334" s="102" t="n">
        <v>0</v>
      </c>
      <c r="AP2334" s="103" t="n"/>
      <c r="AQ2334" s="102" t="n"/>
      <c r="AR2334" s="91" t="inlineStr">
        <is>
          <t>N</t>
        </is>
      </c>
      <c r="AS2334" s="104" t="n"/>
      <c r="AT2334" s="92">
        <f>IF(AND(P2334="52-wk high",T2334&gt;=Settings!$B$7),"Y","N")</f>
        <v/>
      </c>
      <c r="AU2334" s="91">
        <f>IF(AND(AD2334&gt;=Settings!$B$8,M2334&gt;0),"Y","N")</f>
        <v/>
      </c>
      <c r="AV2334" s="91">
        <f>IF(OR(AH2334&gt;Settings!$B$9,AI2334&gt;Settings!$B$9),"Y","N")</f>
        <v/>
      </c>
      <c r="AW2334" s="91">
        <f>IF(AJ2334&lt;&gt;"Y","n/a",IF(AND(M2334&gt;0,AK2334&gt;Settings!$B$10),"Y","N"))</f>
        <v/>
      </c>
      <c r="AX2334" s="91">
        <f>IF(AO2334&gt;=Settings!$B$11,"Y","N")</f>
        <v/>
      </c>
      <c r="AY2334" s="99">
        <f>(AT2334="Y")+(AU2334="Y")+(AV2334="Y")+(AW2334="Y")+(AX2334="Y")</f>
        <v/>
      </c>
      <c r="AZ2334" s="94">
        <f>IF(AY2334=0,"None",_xlfn.TEXTJOIN(", ",TRUE(),IF(AT2334="Y","Breakout",""),IF(AU2334="Y","Accumulation",""),IF(AV2334="Y","Institutional buying",""),IF(AW2334="Y","Long buildup",""),IF(AX2334="Y","Momentum leader","")))</f>
        <v/>
      </c>
      <c r="BA2334" s="94">
        <f>IF(BW2334="","","Passes "&amp;AY2334&amp;" of 5 buy-side scans"&amp;IF(G2334="Y","; RED FLAG: filter out using Red flag column",""))</f>
        <v/>
      </c>
      <c r="BB2334" s="91" t="inlineStr">
        <is>
          <t>Upper</t>
        </is>
      </c>
      <c r="BC2334" s="92" t="inlineStr">
        <is>
          <t>Y</t>
        </is>
      </c>
      <c r="BD2334" s="94" t="inlineStr">
        <is>
          <t>EPS zero</t>
        </is>
      </c>
      <c r="BE2334" s="94" t="n"/>
      <c r="BF2334" s="92">
        <f>IF(R2334*100000&gt;=Settings!$B$5,"Y","N")</f>
        <v/>
      </c>
      <c r="BG2334" s="91">
        <f>IF(F2334&gt;Settings!$B$6,"Y","N")</f>
        <v/>
      </c>
      <c r="BH2334" s="97" t="n">
        <v>-64.53</v>
      </c>
      <c r="BI2334" s="96" t="n">
        <v>10.11</v>
      </c>
      <c r="BJ2334" s="96" t="n">
        <v>5.64</v>
      </c>
      <c r="BK2334" s="96" t="n">
        <v>11.06</v>
      </c>
      <c r="BL2334" s="96" t="n">
        <v>-30.59</v>
      </c>
      <c r="BM2334" s="96" t="n">
        <v>-63.35</v>
      </c>
      <c r="BN2334" s="97" t="n">
        <v>4.72</v>
      </c>
      <c r="BO2334" s="96" t="n">
        <v>-0.73</v>
      </c>
      <c r="BP2334" s="96" t="n">
        <v>-12.47</v>
      </c>
      <c r="BQ2334" s="96" t="n">
        <v>-32.7</v>
      </c>
      <c r="BR2334" s="91" t="inlineStr">
        <is>
          <t>Mixed</t>
        </is>
      </c>
      <c r="BS2334" s="91" t="inlineStr">
        <is>
          <t>None</t>
        </is>
      </c>
      <c r="BT2334" s="96" t="n">
        <v>67.90000000000001</v>
      </c>
      <c r="BU2334" s="91" t="inlineStr">
        <is>
          <t>N</t>
        </is>
      </c>
      <c r="BV2334" s="99">
        <f>IF(OR(BF2334&lt;&gt;"Y",BG2334&lt;&gt;"Y"),"",(AND(ISNUMBER(BQ2334),BQ2334&gt;0))+(BR2334="Stacked up")+(AND(ISNUMBER(BH2334),BH2334&gt;=-Settings!$B$17))+(AND(ISNUMBER(BK2334),ISNUMBER(BM2334),BK2334&gt;0,BM2334&gt;0))+(AND(ISNUMBER(AQ2334),AQ2334&gt;=Settings!$B$18))+(AND(ISNUMBER(BT2334),BT2334&gt;=Settings!$B$19,BT2334&lt;=Settings!$B$20))+(AND(ISNUMBER(AS2334),AS2334&gt;0))+(AND(ISNUMBER(T2334),ISNUMBER(M2334),T2334&gt;=Settings!$B$21,M2334&gt;0))+(AND(ISNUMBER(AD2334),ISNUMBER(M2334),AD2334&gt;=Settings!$B$22,M2334&gt;0))+(AY2334&gt;=1))</f>
        <v/>
      </c>
      <c r="BW2334" s="91">
        <f>IF(OR(AY2334=0,BF2334&lt;&gt;"Y",BG2334&lt;&gt;"Y"),"",1+SUMPRODUCT(($A$6:$A$2604=A2334)*($AY$6:$AY$2604&gt;0)*($BF$6:$BF$2604="Y")*($BG$6:$BG$2604="Y")*(($AY$6:$AY$2604&gt;AY2334)+($AY$6:$AY$2604=AY2334)*($AD$6:$AD$2604&gt;AD2334))))</f>
        <v/>
      </c>
    </row>
    <row r="2335" ht="23.85" customHeight="1" s="55">
      <c r="A2335" s="90" t="n">
        <v>46296</v>
      </c>
      <c r="B2335" s="91" t="inlineStr">
        <is>
          <t>AVROIND</t>
        </is>
      </c>
      <c r="C2335" s="91" t="inlineStr">
        <is>
          <t>INE652Z01025</t>
        </is>
      </c>
      <c r="D2335" s="91" t="n"/>
      <c r="E2335" s="91" t="inlineStr">
        <is>
          <t>None</t>
        </is>
      </c>
      <c r="F2335" s="93" t="n">
        <v>90</v>
      </c>
      <c r="G2335" s="92" t="inlineStr">
        <is>
          <t>N</t>
        </is>
      </c>
      <c r="H2335" s="94" t="n"/>
      <c r="I2335" s="91" t="inlineStr">
        <is>
          <t>N</t>
        </is>
      </c>
      <c r="J2335" s="92">
        <f>IF(K2335="","N","Y")</f>
        <v/>
      </c>
      <c r="K2335" s="94">
        <f>_xlfn.TEXTJOIN("; ",TRUE,IF(P2335="52-wk low","52-wk low",""),IF(AND(AD2335&gt;=Settings!$B$12,M2335&lt;0),"Distribution",""),IF(AND(AJ2335="Y",M2335&lt;0,AK2335&lt;-Settings!$B$13),"Long unwinding",""),IF(AND(AJ2335="Y",M2335&lt;0,AK2335&gt;Settings!$B$13),"Short buildup",""))</f>
        <v/>
      </c>
      <c r="L2335" s="95" t="n">
        <v>6.68</v>
      </c>
      <c r="M2335" s="96" t="n">
        <v>-2.2</v>
      </c>
      <c r="N2335" s="93" t="n">
        <v>1743</v>
      </c>
      <c r="O2335" s="91" t="inlineStr">
        <is>
          <t>None</t>
        </is>
      </c>
      <c r="P2335" s="91" t="inlineStr">
        <is>
          <t>52-wk low</t>
        </is>
      </c>
      <c r="Q2335" s="97" t="n">
        <v>0.47</v>
      </c>
      <c r="R2335" s="96" t="n">
        <v>3.73</v>
      </c>
      <c r="S2335" s="96" t="n">
        <v>0.12</v>
      </c>
      <c r="T2335" s="96" t="n">
        <v>0.11</v>
      </c>
      <c r="U2335" s="96" t="n">
        <v>0.13</v>
      </c>
      <c r="V2335" s="103" t="n">
        <v>1.01</v>
      </c>
      <c r="W2335" s="102" t="n"/>
      <c r="X2335" s="93" t="n"/>
      <c r="Y2335" s="91" t="inlineStr">
        <is>
          <t>None</t>
        </is>
      </c>
      <c r="Z2335" s="99" t="n">
        <v>76.36</v>
      </c>
      <c r="AA2335" s="96" t="n">
        <v>1.11</v>
      </c>
      <c r="AB2335" s="96" t="n">
        <v>1.24</v>
      </c>
      <c r="AC2335" s="96" t="n">
        <v>0.15</v>
      </c>
      <c r="AD2335" s="96" t="n">
        <v>0.15</v>
      </c>
      <c r="AE2335" s="96" t="n">
        <v>0.17</v>
      </c>
      <c r="AF2335" s="103" t="n">
        <v>1.12</v>
      </c>
      <c r="AG2335" s="91" t="inlineStr">
        <is>
          <t>Normal</t>
        </is>
      </c>
      <c r="AH2335" s="100" t="n">
        <v>0</v>
      </c>
      <c r="AI2335" s="101" t="n">
        <v>0</v>
      </c>
      <c r="AJ2335" s="92" t="inlineStr">
        <is>
          <t>N</t>
        </is>
      </c>
      <c r="AK2335" s="96" t="n"/>
      <c r="AL2335" s="91" t="inlineStr">
        <is>
          <t>n/a</t>
        </is>
      </c>
      <c r="AM2335" s="93" t="n"/>
      <c r="AN2335" s="92" t="inlineStr">
        <is>
          <t>None</t>
        </is>
      </c>
      <c r="AO2335" s="102" t="n">
        <v>0</v>
      </c>
      <c r="AP2335" s="103" t="n"/>
      <c r="AQ2335" s="102" t="n"/>
      <c r="AR2335" s="91" t="inlineStr">
        <is>
          <t>N</t>
        </is>
      </c>
      <c r="AS2335" s="104" t="n"/>
      <c r="AT2335" s="92">
        <f>IF(AND(P2335="52-wk high",T2335&gt;=Settings!$B$7),"Y","N")</f>
        <v/>
      </c>
      <c r="AU2335" s="91">
        <f>IF(AND(AD2335&gt;=Settings!$B$8,M2335&gt;0),"Y","N")</f>
        <v/>
      </c>
      <c r="AV2335" s="91">
        <f>IF(OR(AH2335&gt;Settings!$B$9,AI2335&gt;Settings!$B$9),"Y","N")</f>
        <v/>
      </c>
      <c r="AW2335" s="91">
        <f>IF(AJ2335&lt;&gt;"Y","n/a",IF(AND(M2335&gt;0,AK2335&gt;Settings!$B$10),"Y","N"))</f>
        <v/>
      </c>
      <c r="AX2335" s="91">
        <f>IF(AO2335&gt;=Settings!$B$11,"Y","N")</f>
        <v/>
      </c>
      <c r="AY2335" s="99">
        <f>(AT2335="Y")+(AU2335="Y")+(AV2335="Y")+(AW2335="Y")+(AX2335="Y")</f>
        <v/>
      </c>
      <c r="AZ2335" s="94">
        <f>IF(AY2335=0,"None",_xlfn.TEXTJOIN(", ",TRUE(),IF(AT2335="Y","Breakout",""),IF(AU2335="Y","Accumulation",""),IF(AV2335="Y","Institutional buying",""),IF(AW2335="Y","Long buildup",""),IF(AX2335="Y","Momentum leader","")))</f>
        <v/>
      </c>
      <c r="BA2335" s="94">
        <f>IF(BW2335="","","Passes "&amp;AY2335&amp;" of 5 buy-side scans"&amp;IF(G2335="Y","; RED FLAG: filter out using Red flag column",""))</f>
        <v/>
      </c>
      <c r="BB2335" s="91" t="inlineStr">
        <is>
          <t>None</t>
        </is>
      </c>
      <c r="BC2335" s="92" t="inlineStr">
        <is>
          <t>Y</t>
        </is>
      </c>
      <c r="BD2335" s="94" t="inlineStr">
        <is>
          <t>High-low range &gt;100% in 6 months</t>
        </is>
      </c>
      <c r="BE2335" s="94" t="inlineStr">
        <is>
          <t>FVSPLT FRM RS 10 TO RE 1, ex 05-May-2026</t>
        </is>
      </c>
      <c r="BF2335" s="92">
        <f>IF(R2335*100000&gt;=Settings!$B$5,"Y","N")</f>
        <v/>
      </c>
      <c r="BG2335" s="91">
        <f>IF(F2335&gt;Settings!$B$6,"Y","N")</f>
        <v/>
      </c>
      <c r="BH2335" s="97" t="n">
        <v>-57.91</v>
      </c>
      <c r="BI2335" s="96" t="n">
        <v>-5.65</v>
      </c>
      <c r="BJ2335" s="96" t="n">
        <v>-22.69</v>
      </c>
      <c r="BK2335" s="96" t="n">
        <v>-34.77</v>
      </c>
      <c r="BL2335" s="96" t="n"/>
      <c r="BM2335" s="96" t="n"/>
      <c r="BN2335" s="97" t="n">
        <v>-11.95</v>
      </c>
      <c r="BO2335" s="96" t="n">
        <v>-20.16</v>
      </c>
      <c r="BP2335" s="96" t="n">
        <v>-27.48</v>
      </c>
      <c r="BQ2335" s="96" t="n"/>
      <c r="BR2335" s="91" t="n"/>
      <c r="BS2335" s="91" t="inlineStr">
        <is>
          <t>None</t>
        </is>
      </c>
      <c r="BT2335" s="96" t="n">
        <v>20.5</v>
      </c>
      <c r="BU2335" s="91" t="n"/>
      <c r="BV2335" s="99">
        <f>IF(OR(BF2335&lt;&gt;"Y",BG2335&lt;&gt;"Y"),"",(AND(ISNUMBER(BQ2335),BQ2335&gt;0))+(BR2335="Stacked up")+(AND(ISNUMBER(BH2335),BH2335&gt;=-Settings!$B$17))+(AND(ISNUMBER(BK2335),ISNUMBER(BM2335),BK2335&gt;0,BM2335&gt;0))+(AND(ISNUMBER(AQ2335),AQ2335&gt;=Settings!$B$18))+(AND(ISNUMBER(BT2335),BT2335&gt;=Settings!$B$19,BT2335&lt;=Settings!$B$20))+(AND(ISNUMBER(AS2335),AS2335&gt;0))+(AND(ISNUMBER(T2335),ISNUMBER(M2335),T2335&gt;=Settings!$B$21,M2335&gt;0))+(AND(ISNUMBER(AD2335),ISNUMBER(M2335),AD2335&gt;=Settings!$B$22,M2335&gt;0))+(AY2335&gt;=1))</f>
        <v/>
      </c>
      <c r="BW2335" s="91">
        <f>IF(OR(AY2335=0,BF2335&lt;&gt;"Y",BG2335&lt;&gt;"Y"),"",1+SUMPRODUCT(($A$6:$A$2604=A2335)*($AY$6:$AY$2604&gt;0)*($BF$6:$BF$2604="Y")*($BG$6:$BG$2604="Y")*(($AY$6:$AY$2604&gt;AY2335)+($AY$6:$AY$2604=AY2335)*($AD$6:$AD$2604&gt;AD2335))))</f>
        <v/>
      </c>
    </row>
    <row r="2336" ht="23.85" customHeight="1" s="55">
      <c r="A2336" s="90" t="n">
        <v>46296</v>
      </c>
      <c r="B2336" s="91" t="inlineStr">
        <is>
          <t>CRAVATEX</t>
        </is>
      </c>
      <c r="C2336" s="91" t="inlineStr">
        <is>
          <t>INE145E01017</t>
        </is>
      </c>
      <c r="D2336" s="91" t="n"/>
      <c r="E2336" s="91" t="inlineStr">
        <is>
          <t>None</t>
        </is>
      </c>
      <c r="F2336" s="93" t="n">
        <v>90</v>
      </c>
      <c r="G2336" s="92" t="inlineStr">
        <is>
          <t>N</t>
        </is>
      </c>
      <c r="H2336" s="94" t="n"/>
      <c r="I2336" s="91" t="inlineStr">
        <is>
          <t>N</t>
        </is>
      </c>
      <c r="J2336" s="92">
        <f>IF(K2336="","N","Y")</f>
        <v/>
      </c>
      <c r="K2336" s="94">
        <f>_xlfn.TEXTJOIN("; ",TRUE,IF(P2336="52-wk low","52-wk low",""),IF(AND(AD2336&gt;=Settings!$B$12,M2336&lt;0),"Distribution",""),IF(AND(AJ2336="Y",M2336&lt;0,AK2336&lt;-Settings!$B$13),"Long unwinding",""),IF(AND(AJ2336="Y",M2336&lt;0,AK2336&gt;Settings!$B$13),"Short buildup",""))</f>
        <v/>
      </c>
      <c r="L2336" s="95" t="n">
        <v>349</v>
      </c>
      <c r="M2336" s="96" t="n">
        <v>-3.02</v>
      </c>
      <c r="N2336" s="93" t="n">
        <v>2099</v>
      </c>
      <c r="O2336" s="91" t="inlineStr">
        <is>
          <t>None</t>
        </is>
      </c>
      <c r="P2336" s="91" t="inlineStr">
        <is>
          <t>None</t>
        </is>
      </c>
      <c r="Q2336" s="97" t="n">
        <v>0</v>
      </c>
      <c r="R2336" s="96" t="n">
        <v>0.02</v>
      </c>
      <c r="S2336" s="96" t="n">
        <v>0.08</v>
      </c>
      <c r="T2336" s="96" t="n"/>
      <c r="U2336" s="96" t="n"/>
      <c r="V2336" s="103" t="n"/>
      <c r="W2336" s="102" t="n"/>
      <c r="X2336" s="93" t="n"/>
      <c r="Y2336" s="91" t="inlineStr">
        <is>
          <t>None</t>
        </is>
      </c>
      <c r="Z2336" s="99" t="n">
        <v>60.56</v>
      </c>
      <c r="AA2336" s="96" t="n">
        <v>0.73</v>
      </c>
      <c r="AB2336" s="96" t="n"/>
      <c r="AC2336" s="96" t="n">
        <v>0.07000000000000001</v>
      </c>
      <c r="AD2336" s="96" t="n"/>
      <c r="AE2336" s="96" t="n"/>
      <c r="AF2336" s="103" t="n"/>
      <c r="AG2336" s="91" t="n"/>
      <c r="AH2336" s="100" t="n">
        <v>0</v>
      </c>
      <c r="AI2336" s="101" t="n">
        <v>0</v>
      </c>
      <c r="AJ2336" s="92" t="inlineStr">
        <is>
          <t>N</t>
        </is>
      </c>
      <c r="AK2336" s="96" t="n"/>
      <c r="AL2336" s="91" t="inlineStr">
        <is>
          <t>n/a</t>
        </is>
      </c>
      <c r="AM2336" s="93" t="n"/>
      <c r="AN2336" s="92" t="inlineStr">
        <is>
          <t>None</t>
        </is>
      </c>
      <c r="AO2336" s="102" t="n">
        <v>0</v>
      </c>
      <c r="AP2336" s="103" t="n"/>
      <c r="AQ2336" s="102" t="n"/>
      <c r="AR2336" s="91" t="inlineStr">
        <is>
          <t>N</t>
        </is>
      </c>
      <c r="AS2336" s="104" t="n"/>
      <c r="AT2336" s="92">
        <f>IF(AND(P2336="52-wk high",T2336&gt;=Settings!$B$7),"Y","N")</f>
        <v/>
      </c>
      <c r="AU2336" s="91">
        <f>IF(AND(AD2336&gt;=Settings!$B$8,M2336&gt;0),"Y","N")</f>
        <v/>
      </c>
      <c r="AV2336" s="91">
        <f>IF(OR(AH2336&gt;Settings!$B$9,AI2336&gt;Settings!$B$9),"Y","N")</f>
        <v/>
      </c>
      <c r="AW2336" s="91">
        <f>IF(AJ2336&lt;&gt;"Y","n/a",IF(AND(M2336&gt;0,AK2336&gt;Settings!$B$10),"Y","N"))</f>
        <v/>
      </c>
      <c r="AX2336" s="91">
        <f>IF(AO2336&gt;=Settings!$B$11,"Y","N")</f>
        <v/>
      </c>
      <c r="AY2336" s="99">
        <f>(AT2336="Y")+(AU2336="Y")+(AV2336="Y")+(AW2336="Y")+(AX2336="Y")</f>
        <v/>
      </c>
      <c r="AZ2336" s="94">
        <f>IF(AY2336=0,"None",_xlfn.TEXTJOIN(", ",TRUE(),IF(AT2336="Y","Breakout",""),IF(AU2336="Y","Accumulation",""),IF(AV2336="Y","Institutional buying",""),IF(AW2336="Y","Long buildup",""),IF(AX2336="Y","Momentum leader","")))</f>
        <v/>
      </c>
      <c r="BA2336" s="94">
        <f>IF(BW2336="","","Passes "&amp;AY2336&amp;" of 5 buy-side scans"&amp;IF(G2336="Y","; RED FLAG: filter out using Red flag column",""))</f>
        <v/>
      </c>
      <c r="BB2336" s="91" t="inlineStr">
        <is>
          <t>None</t>
        </is>
      </c>
      <c r="BC2336" s="92" t="inlineStr">
        <is>
          <t>Y</t>
        </is>
      </c>
      <c r="BD2336" s="94" t="inlineStr">
        <is>
          <t>Few traders (&lt;100 unique PAN, 30 days)</t>
        </is>
      </c>
      <c r="BE2336" s="94" t="n"/>
      <c r="BF2336" s="92">
        <f>IF(R2336*100000&gt;=Settings!$B$5,"Y","N")</f>
        <v/>
      </c>
      <c r="BG2336" s="91">
        <f>IF(F2336&gt;Settings!$B$6,"Y","N")</f>
        <v/>
      </c>
      <c r="BH2336" s="97" t="n">
        <v>-14.88</v>
      </c>
      <c r="BI2336" s="96" t="n">
        <v>-3.44</v>
      </c>
      <c r="BJ2336" s="96" t="n">
        <v>9.710000000000001</v>
      </c>
      <c r="BK2336" s="96" t="n"/>
      <c r="BL2336" s="96" t="n"/>
      <c r="BM2336" s="96" t="n"/>
      <c r="BN2336" s="97" t="n">
        <v>1.85</v>
      </c>
      <c r="BO2336" s="96" t="n"/>
      <c r="BP2336" s="96" t="n"/>
      <c r="BQ2336" s="96" t="n"/>
      <c r="BR2336" s="91" t="n"/>
      <c r="BS2336" s="91" t="n"/>
      <c r="BT2336" s="96" t="n">
        <v>52.7</v>
      </c>
      <c r="BU2336" s="91" t="n"/>
      <c r="BV2336" s="99">
        <f>IF(OR(BF2336&lt;&gt;"Y",BG2336&lt;&gt;"Y"),"",(AND(ISNUMBER(BQ2336),BQ2336&gt;0))+(BR2336="Stacked up")+(AND(ISNUMBER(BH2336),BH2336&gt;=-Settings!$B$17))+(AND(ISNUMBER(BK2336),ISNUMBER(BM2336),BK2336&gt;0,BM2336&gt;0))+(AND(ISNUMBER(AQ2336),AQ2336&gt;=Settings!$B$18))+(AND(ISNUMBER(BT2336),BT2336&gt;=Settings!$B$19,BT2336&lt;=Settings!$B$20))+(AND(ISNUMBER(AS2336),AS2336&gt;0))+(AND(ISNUMBER(T2336),ISNUMBER(M2336),T2336&gt;=Settings!$B$21,M2336&gt;0))+(AND(ISNUMBER(AD2336),ISNUMBER(M2336),AD2336&gt;=Settings!$B$22,M2336&gt;0))+(AY2336&gt;=1))</f>
        <v/>
      </c>
      <c r="BW2336" s="91">
        <f>IF(OR(AY2336=0,BF2336&lt;&gt;"Y",BG2336&lt;&gt;"Y"),"",1+SUMPRODUCT(($A$6:$A$2604=A2336)*($AY$6:$AY$2604&gt;0)*($BF$6:$BF$2604="Y")*($BG$6:$BG$2604="Y")*(($AY$6:$AY$2604&gt;AY2336)+($AY$6:$AY$2604=AY2336)*($AD$6:$AD$2604&gt;AD2336))))</f>
        <v/>
      </c>
    </row>
    <row r="2337" ht="23.85" customHeight="1" s="55">
      <c r="A2337" s="90" t="n">
        <v>46296</v>
      </c>
      <c r="B2337" s="91" t="inlineStr">
        <is>
          <t>MUKESHB</t>
        </is>
      </c>
      <c r="C2337" s="91" t="inlineStr">
        <is>
          <t>INE596B01017</t>
        </is>
      </c>
      <c r="D2337" s="91" t="n"/>
      <c r="E2337" s="91" t="inlineStr">
        <is>
          <t>None</t>
        </is>
      </c>
      <c r="F2337" s="93" t="n">
        <v>90</v>
      </c>
      <c r="G2337" s="92" t="inlineStr">
        <is>
          <t>N</t>
        </is>
      </c>
      <c r="H2337" s="94" t="n"/>
      <c r="I2337" s="91" t="inlineStr">
        <is>
          <t>N</t>
        </is>
      </c>
      <c r="J2337" s="92">
        <f>IF(K2337="","N","Y")</f>
        <v/>
      </c>
      <c r="K2337" s="94">
        <f>_xlfn.TEXTJOIN("; ",TRUE,IF(P2337="52-wk low","52-wk low",""),IF(AND(AD2337&gt;=Settings!$B$12,M2337&lt;0),"Distribution",""),IF(AND(AJ2337="Y",M2337&lt;0,AK2337&lt;-Settings!$B$13),"Long unwinding",""),IF(AND(AJ2337="Y",M2337&lt;0,AK2337&gt;Settings!$B$13),"Short buildup",""))</f>
        <v/>
      </c>
      <c r="L2337" s="95" t="n">
        <v>128.8</v>
      </c>
      <c r="M2337" s="96" t="n">
        <v>2.22</v>
      </c>
      <c r="N2337" s="93" t="n">
        <v>171</v>
      </c>
      <c r="O2337" s="91" t="inlineStr">
        <is>
          <t>None</t>
        </is>
      </c>
      <c r="P2337" s="91" t="inlineStr">
        <is>
          <t>52-wk low</t>
        </is>
      </c>
      <c r="Q2337" s="97" t="n">
        <v>0.01</v>
      </c>
      <c r="R2337" s="96" t="n">
        <v>0</v>
      </c>
      <c r="S2337" s="96" t="n">
        <v>1.62</v>
      </c>
      <c r="T2337" s="96" t="n"/>
      <c r="U2337" s="96" t="n"/>
      <c r="V2337" s="103" t="n"/>
      <c r="W2337" s="102" t="n"/>
      <c r="X2337" s="93" t="n"/>
      <c r="Y2337" s="91" t="inlineStr">
        <is>
          <t>None</t>
        </is>
      </c>
      <c r="Z2337" s="99" t="n">
        <v>100</v>
      </c>
      <c r="AA2337" s="96" t="n">
        <v>1.09</v>
      </c>
      <c r="AB2337" s="96" t="n"/>
      <c r="AC2337" s="96" t="n">
        <v>1.77</v>
      </c>
      <c r="AD2337" s="96" t="n"/>
      <c r="AE2337" s="96" t="n"/>
      <c r="AF2337" s="103" t="n"/>
      <c r="AG2337" s="91" t="n"/>
      <c r="AH2337" s="100" t="n">
        <v>0</v>
      </c>
      <c r="AI2337" s="101" t="n">
        <v>0</v>
      </c>
      <c r="AJ2337" s="92" t="inlineStr">
        <is>
          <t>N</t>
        </is>
      </c>
      <c r="AK2337" s="96" t="n"/>
      <c r="AL2337" s="91" t="inlineStr">
        <is>
          <t>n/a</t>
        </is>
      </c>
      <c r="AM2337" s="93" t="n"/>
      <c r="AN2337" s="92" t="inlineStr">
        <is>
          <t>None</t>
        </is>
      </c>
      <c r="AO2337" s="102" t="n">
        <v>0</v>
      </c>
      <c r="AP2337" s="103" t="n"/>
      <c r="AQ2337" s="102" t="n"/>
      <c r="AR2337" s="91" t="inlineStr">
        <is>
          <t>N</t>
        </is>
      </c>
      <c r="AS2337" s="104" t="n"/>
      <c r="AT2337" s="92">
        <f>IF(AND(P2337="52-wk high",T2337&gt;=Settings!$B$7),"Y","N")</f>
        <v/>
      </c>
      <c r="AU2337" s="91">
        <f>IF(AND(AD2337&gt;=Settings!$B$8,M2337&gt;0),"Y","N")</f>
        <v/>
      </c>
      <c r="AV2337" s="91">
        <f>IF(OR(AH2337&gt;Settings!$B$9,AI2337&gt;Settings!$B$9),"Y","N")</f>
        <v/>
      </c>
      <c r="AW2337" s="91">
        <f>IF(AJ2337&lt;&gt;"Y","n/a",IF(AND(M2337&gt;0,AK2337&gt;Settings!$B$10),"Y","N"))</f>
        <v/>
      </c>
      <c r="AX2337" s="91">
        <f>IF(AO2337&gt;=Settings!$B$11,"Y","N")</f>
        <v/>
      </c>
      <c r="AY2337" s="99">
        <f>(AT2337="Y")+(AU2337="Y")+(AV2337="Y")+(AW2337="Y")+(AX2337="Y")</f>
        <v/>
      </c>
      <c r="AZ2337" s="94">
        <f>IF(AY2337=0,"None",_xlfn.TEXTJOIN(", ",TRUE(),IF(AT2337="Y","Breakout",""),IF(AU2337="Y","Accumulation",""),IF(AV2337="Y","Institutional buying",""),IF(AW2337="Y","Long buildup",""),IF(AX2337="Y","Momentum leader","")))</f>
        <v/>
      </c>
      <c r="BA2337" s="94">
        <f>IF(BW2337="","","Passes "&amp;AY2337&amp;" of 5 buy-side scans"&amp;IF(G2337="Y","; RED FLAG: filter out using Red flag column",""))</f>
        <v/>
      </c>
      <c r="BB2337" s="91" t="inlineStr">
        <is>
          <t>None</t>
        </is>
      </c>
      <c r="BC2337" s="92" t="inlineStr">
        <is>
          <t>Y</t>
        </is>
      </c>
      <c r="BD2337" s="94" t="inlineStr">
        <is>
          <t>Few traders (&lt;100 unique PAN, 30 days)</t>
        </is>
      </c>
      <c r="BE2337" s="94" t="n"/>
      <c r="BF2337" s="92">
        <f>IF(R2337*100000&gt;=Settings!$B$5,"Y","N")</f>
        <v/>
      </c>
      <c r="BG2337" s="91">
        <f>IF(F2337&gt;Settings!$B$6,"Y","N")</f>
        <v/>
      </c>
      <c r="BH2337" s="97" t="n">
        <v>-12.47</v>
      </c>
      <c r="BI2337" s="96" t="n">
        <v>1.42</v>
      </c>
      <c r="BJ2337" s="96" t="n">
        <v>-5.99</v>
      </c>
      <c r="BK2337" s="96" t="n"/>
      <c r="BL2337" s="96" t="n"/>
      <c r="BM2337" s="96" t="n"/>
      <c r="BN2337" s="97" t="n">
        <v>-2.89</v>
      </c>
      <c r="BO2337" s="96" t="n"/>
      <c r="BP2337" s="96" t="n"/>
      <c r="BQ2337" s="96" t="n"/>
      <c r="BR2337" s="91" t="n"/>
      <c r="BS2337" s="91" t="n"/>
      <c r="BT2337" s="96" t="n"/>
      <c r="BU2337" s="91" t="n"/>
      <c r="BV2337" s="99">
        <f>IF(OR(BF2337&lt;&gt;"Y",BG2337&lt;&gt;"Y"),"",(AND(ISNUMBER(BQ2337),BQ2337&gt;0))+(BR2337="Stacked up")+(AND(ISNUMBER(BH2337),BH2337&gt;=-Settings!$B$17))+(AND(ISNUMBER(BK2337),ISNUMBER(BM2337),BK2337&gt;0,BM2337&gt;0))+(AND(ISNUMBER(AQ2337),AQ2337&gt;=Settings!$B$18))+(AND(ISNUMBER(BT2337),BT2337&gt;=Settings!$B$19,BT2337&lt;=Settings!$B$20))+(AND(ISNUMBER(AS2337),AS2337&gt;0))+(AND(ISNUMBER(T2337),ISNUMBER(M2337),T2337&gt;=Settings!$B$21,M2337&gt;0))+(AND(ISNUMBER(AD2337),ISNUMBER(M2337),AD2337&gt;=Settings!$B$22,M2337&gt;0))+(AY2337&gt;=1))</f>
        <v/>
      </c>
      <c r="BW2337" s="91">
        <f>IF(OR(AY2337=0,BF2337&lt;&gt;"Y",BG2337&lt;&gt;"Y"),"",1+SUMPRODUCT(($A$6:$A$2604=A2337)*($AY$6:$AY$2604&gt;0)*($BF$6:$BF$2604="Y")*($BG$6:$BG$2604="Y")*(($AY$6:$AY$2604&gt;AY2337)+($AY$6:$AY$2604=AY2337)*($AD$6:$AD$2604&gt;AD2337))))</f>
        <v/>
      </c>
    </row>
    <row r="2338" ht="23.85" customHeight="1" s="55">
      <c r="A2338" s="90" t="n">
        <v>46296</v>
      </c>
      <c r="B2338" s="91" t="inlineStr">
        <is>
          <t>PIONRINV</t>
        </is>
      </c>
      <c r="C2338" s="91" t="inlineStr">
        <is>
          <t>INE746D01014</t>
        </is>
      </c>
      <c r="D2338" s="91" t="n"/>
      <c r="E2338" s="91" t="inlineStr">
        <is>
          <t>None</t>
        </is>
      </c>
      <c r="F2338" s="93" t="n">
        <v>90</v>
      </c>
      <c r="G2338" s="92" t="inlineStr">
        <is>
          <t>Y</t>
        </is>
      </c>
      <c r="H2338" s="94" t="inlineStr">
        <is>
          <t>ESM Stage 1; T2T (BE series)</t>
        </is>
      </c>
      <c r="I2338" s="91" t="inlineStr">
        <is>
          <t>Y</t>
        </is>
      </c>
      <c r="J2338" s="92">
        <f>IF(K2338="","N","Y")</f>
        <v/>
      </c>
      <c r="K2338" s="94">
        <f>_xlfn.TEXTJOIN("; ",TRUE,IF(P2338="52-wk low","52-wk low",""),IF(AND(AD2338&gt;=Settings!$B$12,M2338&lt;0),"Distribution",""),IF(AND(AJ2338="Y",M2338&lt;0,AK2338&lt;-Settings!$B$13),"Long unwinding",""),IF(AND(AJ2338="Y",M2338&lt;0,AK2338&gt;Settings!$B$13),"Short buildup",""))</f>
        <v/>
      </c>
      <c r="L2338" s="95" t="n">
        <v>73</v>
      </c>
      <c r="M2338" s="96" t="n">
        <v>-3.88</v>
      </c>
      <c r="N2338" s="93" t="n">
        <v>2323</v>
      </c>
      <c r="O2338" s="91" t="inlineStr">
        <is>
          <t>None</t>
        </is>
      </c>
      <c r="P2338" s="91" t="inlineStr">
        <is>
          <t>None</t>
        </is>
      </c>
      <c r="Q2338" s="97" t="n">
        <v>0.05</v>
      </c>
      <c r="R2338" s="96" t="n">
        <v>0.01</v>
      </c>
      <c r="S2338" s="96" t="n">
        <v>4.12</v>
      </c>
      <c r="T2338" s="96" t="n">
        <v>2.72</v>
      </c>
      <c r="U2338" s="96" t="n">
        <v>0.66</v>
      </c>
      <c r="V2338" s="103" t="n">
        <v>0.18</v>
      </c>
      <c r="W2338" s="102" t="n"/>
      <c r="X2338" s="93" t="n"/>
      <c r="Y2338" s="91" t="inlineStr">
        <is>
          <t>None</t>
        </is>
      </c>
      <c r="Z2338" s="99" t="n"/>
      <c r="AA2338" s="96" t="n"/>
      <c r="AB2338" s="96" t="n"/>
      <c r="AC2338" s="96" t="n"/>
      <c r="AD2338" s="96" t="n"/>
      <c r="AE2338" s="96" t="n"/>
      <c r="AF2338" s="103" t="n"/>
      <c r="AG2338" s="91" t="inlineStr">
        <is>
          <t>No delivery data</t>
        </is>
      </c>
      <c r="AH2338" s="100" t="n">
        <v>0</v>
      </c>
      <c r="AI2338" s="101" t="n">
        <v>0</v>
      </c>
      <c r="AJ2338" s="92" t="inlineStr">
        <is>
          <t>N</t>
        </is>
      </c>
      <c r="AK2338" s="96" t="n"/>
      <c r="AL2338" s="91" t="inlineStr">
        <is>
          <t>n/a</t>
        </is>
      </c>
      <c r="AM2338" s="93" t="n"/>
      <c r="AN2338" s="92" t="inlineStr">
        <is>
          <t>None</t>
        </is>
      </c>
      <c r="AO2338" s="102" t="n">
        <v>0</v>
      </c>
      <c r="AP2338" s="103" t="n"/>
      <c r="AQ2338" s="102" t="n"/>
      <c r="AR2338" s="91" t="inlineStr">
        <is>
          <t>N</t>
        </is>
      </c>
      <c r="AS2338" s="104" t="n"/>
      <c r="AT2338" s="92">
        <f>IF(AND(P2338="52-wk high",T2338&gt;=Settings!$B$7),"Y","N")</f>
        <v/>
      </c>
      <c r="AU2338" s="91">
        <f>IF(AND(AD2338&gt;=Settings!$B$8,M2338&gt;0),"Y","N")</f>
        <v/>
      </c>
      <c r="AV2338" s="91">
        <f>IF(OR(AH2338&gt;Settings!$B$9,AI2338&gt;Settings!$B$9),"Y","N")</f>
        <v/>
      </c>
      <c r="AW2338" s="91">
        <f>IF(AJ2338&lt;&gt;"Y","n/a",IF(AND(M2338&gt;0,AK2338&gt;Settings!$B$10),"Y","N"))</f>
        <v/>
      </c>
      <c r="AX2338" s="91">
        <f>IF(AO2338&gt;=Settings!$B$11,"Y","N")</f>
        <v/>
      </c>
      <c r="AY2338" s="99">
        <f>(AT2338="Y")+(AU2338="Y")+(AV2338="Y")+(AW2338="Y")+(AX2338="Y")</f>
        <v/>
      </c>
      <c r="AZ2338" s="94">
        <f>IF(AY2338=0,"None",_xlfn.TEXTJOIN(", ",TRUE(),IF(AT2338="Y","Breakout",""),IF(AU2338="Y","Accumulation",""),IF(AV2338="Y","Institutional buying",""),IF(AW2338="Y","Long buildup",""),IF(AX2338="Y","Momentum leader","")))</f>
        <v/>
      </c>
      <c r="BA2338" s="94">
        <f>IF(BW2338="","","Passes "&amp;AY2338&amp;" of 5 buy-side scans"&amp;IF(G2338="Y","; RED FLAG: filter out using Red flag column",""))</f>
        <v/>
      </c>
      <c r="BB2338" s="91" t="inlineStr">
        <is>
          <t>Upper</t>
        </is>
      </c>
      <c r="BC2338" s="92" t="inlineStr">
        <is>
          <t>Y</t>
        </is>
      </c>
      <c r="BD2338" s="94" t="inlineStr">
        <is>
          <t>Few traders (&lt;100 unique PAN, 30 days)</t>
        </is>
      </c>
      <c r="BE2338" s="94" t="n"/>
      <c r="BF2338" s="92">
        <f>IF(R2338*100000&gt;=Settings!$B$5,"Y","N")</f>
        <v/>
      </c>
      <c r="BG2338" s="91">
        <f>IF(F2338&gt;Settings!$B$6,"Y","N")</f>
        <v/>
      </c>
      <c r="BH2338" s="97" t="n">
        <v>-46.1</v>
      </c>
      <c r="BI2338" s="96" t="n">
        <v>-7.09</v>
      </c>
      <c r="BJ2338" s="96" t="n">
        <v>-8.18</v>
      </c>
      <c r="BK2338" s="96" t="n">
        <v>-17.05</v>
      </c>
      <c r="BL2338" s="96" t="n"/>
      <c r="BM2338" s="96" t="n"/>
      <c r="BN2338" s="97" t="n">
        <v>-7.99</v>
      </c>
      <c r="BO2338" s="96" t="n">
        <v>-12.38</v>
      </c>
      <c r="BP2338" s="96" t="n">
        <v>-17.98</v>
      </c>
      <c r="BQ2338" s="96" t="n"/>
      <c r="BR2338" s="91" t="n"/>
      <c r="BS2338" s="91" t="inlineStr">
        <is>
          <t>None</t>
        </is>
      </c>
      <c r="BT2338" s="96" t="n">
        <v>27.2</v>
      </c>
      <c r="BU2338" s="91" t="n"/>
      <c r="BV2338" s="99">
        <f>IF(OR(BF2338&lt;&gt;"Y",BG2338&lt;&gt;"Y"),"",(AND(ISNUMBER(BQ2338),BQ2338&gt;0))+(BR2338="Stacked up")+(AND(ISNUMBER(BH2338),BH2338&gt;=-Settings!$B$17))+(AND(ISNUMBER(BK2338),ISNUMBER(BM2338),BK2338&gt;0,BM2338&gt;0))+(AND(ISNUMBER(AQ2338),AQ2338&gt;=Settings!$B$18))+(AND(ISNUMBER(BT2338),BT2338&gt;=Settings!$B$19,BT2338&lt;=Settings!$B$20))+(AND(ISNUMBER(AS2338),AS2338&gt;0))+(AND(ISNUMBER(T2338),ISNUMBER(M2338),T2338&gt;=Settings!$B$21,M2338&gt;0))+(AND(ISNUMBER(AD2338),ISNUMBER(M2338),AD2338&gt;=Settings!$B$22,M2338&gt;0))+(AY2338&gt;=1))</f>
        <v/>
      </c>
      <c r="BW2338" s="91">
        <f>IF(OR(AY2338=0,BF2338&lt;&gt;"Y",BG2338&lt;&gt;"Y"),"",1+SUMPRODUCT(($A$6:$A$2604=A2338)*($AY$6:$AY$2604&gt;0)*($BF$6:$BF$2604="Y")*($BG$6:$BG$2604="Y")*(($AY$6:$AY$2604&gt;AY2338)+($AY$6:$AY$2604=AY2338)*($AD$6:$AD$2604&gt;AD2338))))</f>
        <v/>
      </c>
    </row>
    <row r="2339" ht="23.85" customHeight="1" s="55">
      <c r="A2339" s="90" t="n">
        <v>46296</v>
      </c>
      <c r="B2339" s="91" t="inlineStr">
        <is>
          <t>ALKALI</t>
        </is>
      </c>
      <c r="C2339" s="91" t="inlineStr">
        <is>
          <t>INE773I01017</t>
        </is>
      </c>
      <c r="D2339" s="91" t="n"/>
      <c r="E2339" s="91" t="inlineStr">
        <is>
          <t>None</t>
        </is>
      </c>
      <c r="F2339" s="93" t="n">
        <v>89</v>
      </c>
      <c r="G2339" s="92" t="inlineStr">
        <is>
          <t>Y</t>
        </is>
      </c>
      <c r="H2339" s="94" t="inlineStr">
        <is>
          <t>ESM Stage 1; T2T (BE series)</t>
        </is>
      </c>
      <c r="I2339" s="91" t="inlineStr">
        <is>
          <t>Y</t>
        </is>
      </c>
      <c r="J2339" s="92">
        <f>IF(K2339="","N","Y")</f>
        <v/>
      </c>
      <c r="K2339" s="94">
        <f>_xlfn.TEXTJOIN("; ",TRUE,IF(P2339="52-wk low","52-wk low",""),IF(AND(AD2339&gt;=Settings!$B$12,M2339&lt;0),"Distribution",""),IF(AND(AJ2339="Y",M2339&lt;0,AK2339&lt;-Settings!$B$13),"Long unwinding",""),IF(AND(AJ2339="Y",M2339&lt;0,AK2339&gt;Settings!$B$13),"Short buildup",""))</f>
        <v/>
      </c>
      <c r="L2339" s="95" t="n">
        <v>87.09999999999999</v>
      </c>
      <c r="M2339" s="96" t="n">
        <v>-4.74</v>
      </c>
      <c r="N2339" s="93" t="n">
        <v>2443</v>
      </c>
      <c r="O2339" s="91" t="inlineStr">
        <is>
          <t>None</t>
        </is>
      </c>
      <c r="P2339" s="91" t="inlineStr">
        <is>
          <t>None</t>
        </is>
      </c>
      <c r="Q2339" s="97" t="n">
        <v>0.09</v>
      </c>
      <c r="R2339" s="96" t="n">
        <v>1.03</v>
      </c>
      <c r="S2339" s="96" t="n">
        <v>0.08</v>
      </c>
      <c r="T2339" s="96" t="n">
        <v>0.2</v>
      </c>
      <c r="U2339" s="96" t="n">
        <v>0.25</v>
      </c>
      <c r="V2339" s="103" t="n">
        <v>2.94</v>
      </c>
      <c r="W2339" s="102" t="n">
        <v>8</v>
      </c>
      <c r="X2339" s="93" t="n"/>
      <c r="Y2339" s="91" t="inlineStr">
        <is>
          <t>None</t>
        </is>
      </c>
      <c r="Z2339" s="99" t="n"/>
      <c r="AA2339" s="96" t="n"/>
      <c r="AB2339" s="96" t="n"/>
      <c r="AC2339" s="96" t="n"/>
      <c r="AD2339" s="96" t="n"/>
      <c r="AE2339" s="96" t="n"/>
      <c r="AF2339" s="103" t="n"/>
      <c r="AG2339" s="91" t="inlineStr">
        <is>
          <t>Drying up</t>
        </is>
      </c>
      <c r="AH2339" s="100" t="n">
        <v>0</v>
      </c>
      <c r="AI2339" s="101" t="n">
        <v>0</v>
      </c>
      <c r="AJ2339" s="92" t="inlineStr">
        <is>
          <t>N</t>
        </is>
      </c>
      <c r="AK2339" s="96" t="n"/>
      <c r="AL2339" s="91" t="inlineStr">
        <is>
          <t>n/a</t>
        </is>
      </c>
      <c r="AM2339" s="93" t="n"/>
      <c r="AN2339" s="92" t="inlineStr">
        <is>
          <t>None</t>
        </is>
      </c>
      <c r="AO2339" s="102" t="n">
        <v>0</v>
      </c>
      <c r="AP2339" s="103" t="n">
        <v>1.44</v>
      </c>
      <c r="AQ2339" s="102" t="n">
        <v>77</v>
      </c>
      <c r="AR2339" s="91" t="inlineStr">
        <is>
          <t>N</t>
        </is>
      </c>
      <c r="AS2339" s="104" t="n"/>
      <c r="AT2339" s="92">
        <f>IF(AND(P2339="52-wk high",T2339&gt;=Settings!$B$7),"Y","N")</f>
        <v/>
      </c>
      <c r="AU2339" s="91">
        <f>IF(AND(AD2339&gt;=Settings!$B$8,M2339&gt;0),"Y","N")</f>
        <v/>
      </c>
      <c r="AV2339" s="91">
        <f>IF(OR(AH2339&gt;Settings!$B$9,AI2339&gt;Settings!$B$9),"Y","N")</f>
        <v/>
      </c>
      <c r="AW2339" s="91">
        <f>IF(AJ2339&lt;&gt;"Y","n/a",IF(AND(M2339&gt;0,AK2339&gt;Settings!$B$10),"Y","N"))</f>
        <v/>
      </c>
      <c r="AX2339" s="91">
        <f>IF(AO2339&gt;=Settings!$B$11,"Y","N")</f>
        <v/>
      </c>
      <c r="AY2339" s="99">
        <f>(AT2339="Y")+(AU2339="Y")+(AV2339="Y")+(AW2339="Y")+(AX2339="Y")</f>
        <v/>
      </c>
      <c r="AZ2339" s="94">
        <f>IF(AY2339=0,"None",_xlfn.TEXTJOIN(", ",TRUE(),IF(AT2339="Y","Breakout",""),IF(AU2339="Y","Accumulation",""),IF(AV2339="Y","Institutional buying",""),IF(AW2339="Y","Long buildup",""),IF(AX2339="Y","Momentum leader","")))</f>
        <v/>
      </c>
      <c r="BA2339" s="94">
        <f>IF(BW2339="","","Passes "&amp;AY2339&amp;" of 5 buy-side scans"&amp;IF(G2339="Y","; RED FLAG: filter out using Red flag column",""))</f>
        <v/>
      </c>
      <c r="BB2339" s="91" t="inlineStr">
        <is>
          <t>Lower</t>
        </is>
      </c>
      <c r="BC2339" s="92" t="inlineStr">
        <is>
          <t>Y</t>
        </is>
      </c>
      <c r="BD2339" s="94" t="inlineStr">
        <is>
          <t>PE &gt; 50</t>
        </is>
      </c>
      <c r="BE2339" s="94" t="n"/>
      <c r="BF2339" s="92">
        <f>IF(R2339*100000&gt;=Settings!$B$5,"Y","N")</f>
        <v/>
      </c>
      <c r="BG2339" s="91">
        <f>IF(F2339&gt;Settings!$B$6,"Y","N")</f>
        <v/>
      </c>
      <c r="BH2339" s="97" t="n">
        <v>-18.89</v>
      </c>
      <c r="BI2339" s="96" t="n">
        <v>-9.619999999999999</v>
      </c>
      <c r="BJ2339" s="96" t="n">
        <v>29.21</v>
      </c>
      <c r="BK2339" s="96" t="n">
        <v>6.22</v>
      </c>
      <c r="BL2339" s="96" t="n">
        <v>75.18000000000001</v>
      </c>
      <c r="BM2339" s="96" t="n">
        <v>-4.95</v>
      </c>
      <c r="BN2339" s="97" t="n">
        <v>0.95</v>
      </c>
      <c r="BO2339" s="96" t="n">
        <v>8.619999999999999</v>
      </c>
      <c r="BP2339" s="96" t="n">
        <v>12.2</v>
      </c>
      <c r="BQ2339" s="96" t="n">
        <v>12.04</v>
      </c>
      <c r="BR2339" s="91" t="inlineStr">
        <is>
          <t>Mixed</t>
        </is>
      </c>
      <c r="BS2339" s="91" t="inlineStr">
        <is>
          <t>None</t>
        </is>
      </c>
      <c r="BT2339" s="96" t="n">
        <v>49.3</v>
      </c>
      <c r="BU2339" s="91" t="inlineStr">
        <is>
          <t>N</t>
        </is>
      </c>
      <c r="BV2339" s="99">
        <f>IF(OR(BF2339&lt;&gt;"Y",BG2339&lt;&gt;"Y"),"",(AND(ISNUMBER(BQ2339),BQ2339&gt;0))+(BR2339="Stacked up")+(AND(ISNUMBER(BH2339),BH2339&gt;=-Settings!$B$17))+(AND(ISNUMBER(BK2339),ISNUMBER(BM2339),BK2339&gt;0,BM2339&gt;0))+(AND(ISNUMBER(AQ2339),AQ2339&gt;=Settings!$B$18))+(AND(ISNUMBER(BT2339),BT2339&gt;=Settings!$B$19,BT2339&lt;=Settings!$B$20))+(AND(ISNUMBER(AS2339),AS2339&gt;0))+(AND(ISNUMBER(T2339),ISNUMBER(M2339),T2339&gt;=Settings!$B$21,M2339&gt;0))+(AND(ISNUMBER(AD2339),ISNUMBER(M2339),AD2339&gt;=Settings!$B$22,M2339&gt;0))+(AY2339&gt;=1))</f>
        <v/>
      </c>
      <c r="BW2339" s="91">
        <f>IF(OR(AY2339=0,BF2339&lt;&gt;"Y",BG2339&lt;&gt;"Y"),"",1+SUMPRODUCT(($A$6:$A$2604=A2339)*($AY$6:$AY$2604&gt;0)*($BF$6:$BF$2604="Y")*($BG$6:$BG$2604="Y")*(($AY$6:$AY$2604&gt;AY2339)+($AY$6:$AY$2604=AY2339)*($AD$6:$AD$2604&gt;AD2339))))</f>
        <v/>
      </c>
    </row>
    <row r="2340" ht="23.85" customHeight="1" s="55">
      <c r="A2340" s="90" t="n">
        <v>46296</v>
      </c>
      <c r="B2340" s="91" t="inlineStr">
        <is>
          <t>BAGFILMS</t>
        </is>
      </c>
      <c r="C2340" s="91" t="inlineStr">
        <is>
          <t>INE116D01028</t>
        </is>
      </c>
      <c r="D2340" s="91" t="n"/>
      <c r="E2340" s="91" t="inlineStr">
        <is>
          <t>None</t>
        </is>
      </c>
      <c r="F2340" s="93" t="n">
        <v>89</v>
      </c>
      <c r="G2340" s="92" t="inlineStr">
        <is>
          <t>N</t>
        </is>
      </c>
      <c r="H2340" s="94" t="n"/>
      <c r="I2340" s="91" t="inlineStr">
        <is>
          <t>N</t>
        </is>
      </c>
      <c r="J2340" s="92">
        <f>IF(K2340="","N","Y")</f>
        <v/>
      </c>
      <c r="K2340" s="94">
        <f>_xlfn.TEXTJOIN("; ",TRUE,IF(P2340="52-wk low","52-wk low",""),IF(AND(AD2340&gt;=Settings!$B$12,M2340&lt;0),"Distribution",""),IF(AND(AJ2340="Y",M2340&lt;0,AK2340&lt;-Settings!$B$13),"Long unwinding",""),IF(AND(AJ2340="Y",M2340&lt;0,AK2340&gt;Settings!$B$13),"Short buildup",""))</f>
        <v/>
      </c>
      <c r="L2340" s="95" t="n">
        <v>4.07</v>
      </c>
      <c r="M2340" s="96" t="n">
        <v>-0.73</v>
      </c>
      <c r="N2340" s="93" t="n">
        <v>897</v>
      </c>
      <c r="O2340" s="91" t="inlineStr">
        <is>
          <t>None</t>
        </is>
      </c>
      <c r="P2340" s="91" t="inlineStr">
        <is>
          <t>None</t>
        </is>
      </c>
      <c r="Q2340" s="97" t="n">
        <v>0.28</v>
      </c>
      <c r="R2340" s="96" t="n">
        <v>1.05</v>
      </c>
      <c r="S2340" s="96" t="n">
        <v>0.26</v>
      </c>
      <c r="T2340" s="96" t="n">
        <v>0.29</v>
      </c>
      <c r="U2340" s="96" t="n">
        <v>0.3</v>
      </c>
      <c r="V2340" s="103" t="n">
        <v>1.13</v>
      </c>
      <c r="W2340" s="102" t="n">
        <v>3</v>
      </c>
      <c r="X2340" s="93" t="n"/>
      <c r="Y2340" s="91" t="inlineStr">
        <is>
          <t>None</t>
        </is>
      </c>
      <c r="Z2340" s="99" t="n">
        <v>95.7</v>
      </c>
      <c r="AA2340" s="96" t="n">
        <v>1.4</v>
      </c>
      <c r="AB2340" s="96" t="n">
        <v>1.36</v>
      </c>
      <c r="AC2340" s="96" t="n">
        <v>0.41</v>
      </c>
      <c r="AD2340" s="96" t="n">
        <v>0.42</v>
      </c>
      <c r="AE2340" s="96" t="n">
        <v>0.42</v>
      </c>
      <c r="AF2340" s="103" t="n">
        <v>0.9</v>
      </c>
      <c r="AG2340" s="91" t="inlineStr">
        <is>
          <t>Normal</t>
        </is>
      </c>
      <c r="AH2340" s="100" t="n">
        <v>0</v>
      </c>
      <c r="AI2340" s="101" t="n">
        <v>0</v>
      </c>
      <c r="AJ2340" s="92" t="inlineStr">
        <is>
          <t>N</t>
        </is>
      </c>
      <c r="AK2340" s="96" t="n"/>
      <c r="AL2340" s="91" t="inlineStr">
        <is>
          <t>n/a</t>
        </is>
      </c>
      <c r="AM2340" s="93" t="n"/>
      <c r="AN2340" s="92" t="inlineStr">
        <is>
          <t>None</t>
        </is>
      </c>
      <c r="AO2340" s="102" t="n">
        <v>0</v>
      </c>
      <c r="AP2340" s="103" t="n">
        <v>0.59</v>
      </c>
      <c r="AQ2340" s="102" t="n">
        <v>17</v>
      </c>
      <c r="AR2340" s="91" t="inlineStr">
        <is>
          <t>N</t>
        </is>
      </c>
      <c r="AS2340" s="104" t="n"/>
      <c r="AT2340" s="92">
        <f>IF(AND(P2340="52-wk high",T2340&gt;=Settings!$B$7),"Y","N")</f>
        <v/>
      </c>
      <c r="AU2340" s="91">
        <f>IF(AND(AD2340&gt;=Settings!$B$8,M2340&gt;0),"Y","N")</f>
        <v/>
      </c>
      <c r="AV2340" s="91">
        <f>IF(OR(AH2340&gt;Settings!$B$9,AI2340&gt;Settings!$B$9),"Y","N")</f>
        <v/>
      </c>
      <c r="AW2340" s="91">
        <f>IF(AJ2340&lt;&gt;"Y","n/a",IF(AND(M2340&gt;0,AK2340&gt;Settings!$B$10),"Y","N"))</f>
        <v/>
      </c>
      <c r="AX2340" s="91">
        <f>IF(AO2340&gt;=Settings!$B$11,"Y","N")</f>
        <v/>
      </c>
      <c r="AY2340" s="99">
        <f>(AT2340="Y")+(AU2340="Y")+(AV2340="Y")+(AW2340="Y")+(AX2340="Y")</f>
        <v/>
      </c>
      <c r="AZ2340" s="94">
        <f>IF(AY2340=0,"None",_xlfn.TEXTJOIN(", ",TRUE(),IF(AT2340="Y","Breakout",""),IF(AU2340="Y","Accumulation",""),IF(AV2340="Y","Institutional buying",""),IF(AW2340="Y","Long buildup",""),IF(AX2340="Y","Momentum leader","")))</f>
        <v/>
      </c>
      <c r="BA2340" s="94">
        <f>IF(BW2340="","","Passes "&amp;AY2340&amp;" of 5 buy-side scans"&amp;IF(G2340="Y","; RED FLAG: filter out using Red flag column",""))</f>
        <v/>
      </c>
      <c r="BB2340" s="91" t="inlineStr">
        <is>
          <t>None</t>
        </is>
      </c>
      <c r="BC2340" s="92" t="inlineStr">
        <is>
          <t>N</t>
        </is>
      </c>
      <c r="BD2340" s="94" t="n"/>
      <c r="BE2340" s="94" t="n"/>
      <c r="BF2340" s="92">
        <f>IF(R2340*100000&gt;=Settings!$B$5,"Y","N")</f>
        <v/>
      </c>
      <c r="BG2340" s="91">
        <f>IF(F2340&gt;Settings!$B$6,"Y","N")</f>
        <v/>
      </c>
      <c r="BH2340" s="97" t="n">
        <v>-49.12</v>
      </c>
      <c r="BI2340" s="96" t="n">
        <v>-5.13</v>
      </c>
      <c r="BJ2340" s="96" t="n">
        <v>-6.65</v>
      </c>
      <c r="BK2340" s="96" t="n">
        <v>-12.85</v>
      </c>
      <c r="BL2340" s="96" t="n">
        <v>-4.91</v>
      </c>
      <c r="BM2340" s="96" t="n">
        <v>-42.02</v>
      </c>
      <c r="BN2340" s="97" t="n">
        <v>-5.22</v>
      </c>
      <c r="BO2340" s="96" t="n">
        <v>-7.77</v>
      </c>
      <c r="BP2340" s="96" t="n">
        <v>-11.67</v>
      </c>
      <c r="BQ2340" s="96" t="n">
        <v>-19.15</v>
      </c>
      <c r="BR2340" s="91" t="inlineStr">
        <is>
          <t>Stacked down</t>
        </is>
      </c>
      <c r="BS2340" s="91" t="inlineStr">
        <is>
          <t>None</t>
        </is>
      </c>
      <c r="BT2340" s="96" t="n">
        <v>23.9</v>
      </c>
      <c r="BU2340" s="91" t="inlineStr">
        <is>
          <t>N</t>
        </is>
      </c>
      <c r="BV2340" s="99">
        <f>IF(OR(BF2340&lt;&gt;"Y",BG2340&lt;&gt;"Y"),"",(AND(ISNUMBER(BQ2340),BQ2340&gt;0))+(BR2340="Stacked up")+(AND(ISNUMBER(BH2340),BH2340&gt;=-Settings!$B$17))+(AND(ISNUMBER(BK2340),ISNUMBER(BM2340),BK2340&gt;0,BM2340&gt;0))+(AND(ISNUMBER(AQ2340),AQ2340&gt;=Settings!$B$18))+(AND(ISNUMBER(BT2340),BT2340&gt;=Settings!$B$19,BT2340&lt;=Settings!$B$20))+(AND(ISNUMBER(AS2340),AS2340&gt;0))+(AND(ISNUMBER(T2340),ISNUMBER(M2340),T2340&gt;=Settings!$B$21,M2340&gt;0))+(AND(ISNUMBER(AD2340),ISNUMBER(M2340),AD2340&gt;=Settings!$B$22,M2340&gt;0))+(AY2340&gt;=1))</f>
        <v/>
      </c>
      <c r="BW2340" s="91">
        <f>IF(OR(AY2340=0,BF2340&lt;&gt;"Y",BG2340&lt;&gt;"Y"),"",1+SUMPRODUCT(($A$6:$A$2604=A2340)*($AY$6:$AY$2604&gt;0)*($BF$6:$BF$2604="Y")*($BG$6:$BG$2604="Y")*(($AY$6:$AY$2604&gt;AY2340)+($AY$6:$AY$2604=AY2340)*($AD$6:$AD$2604&gt;AD2340))))</f>
        <v/>
      </c>
    </row>
    <row r="2341" ht="23.85" customHeight="1" s="55">
      <c r="A2341" s="90" t="n">
        <v>46296</v>
      </c>
      <c r="B2341" s="91" t="inlineStr">
        <is>
          <t>INVENTURE</t>
        </is>
      </c>
      <c r="C2341" s="91" t="inlineStr">
        <is>
          <t>INE878H01024</t>
        </is>
      </c>
      <c r="D2341" s="91" t="n"/>
      <c r="E2341" s="91" t="inlineStr">
        <is>
          <t>None</t>
        </is>
      </c>
      <c r="F2341" s="93" t="n">
        <v>89</v>
      </c>
      <c r="G2341" s="92" t="inlineStr">
        <is>
          <t>N</t>
        </is>
      </c>
      <c r="H2341" s="94" t="n"/>
      <c r="I2341" s="91" t="inlineStr">
        <is>
          <t>N</t>
        </is>
      </c>
      <c r="J2341" s="92">
        <f>IF(K2341="","N","Y")</f>
        <v/>
      </c>
      <c r="K2341" s="94">
        <f>_xlfn.TEXTJOIN("; ",TRUE,IF(P2341="52-wk low","52-wk low",""),IF(AND(AD2341&gt;=Settings!$B$12,M2341&lt;0),"Distribution",""),IF(AND(AJ2341="Y",M2341&lt;0,AK2341&lt;-Settings!$B$13),"Long unwinding",""),IF(AND(AJ2341="Y",M2341&lt;0,AK2341&gt;Settings!$B$13),"Short buildup",""))</f>
        <v/>
      </c>
      <c r="L2341" s="95" t="n">
        <v>0.85</v>
      </c>
      <c r="M2341" s="96" t="n">
        <v>-1.16</v>
      </c>
      <c r="N2341" s="93" t="n">
        <v>1124</v>
      </c>
      <c r="O2341" s="91" t="inlineStr">
        <is>
          <t>None</t>
        </is>
      </c>
      <c r="P2341" s="91" t="inlineStr">
        <is>
          <t>None</t>
        </is>
      </c>
      <c r="Q2341" s="97" t="n">
        <v>3.99</v>
      </c>
      <c r="R2341" s="96" t="n">
        <v>7</v>
      </c>
      <c r="S2341" s="96" t="n">
        <v>0.5600000000000001</v>
      </c>
      <c r="T2341" s="96" t="n">
        <v>0.4</v>
      </c>
      <c r="U2341" s="96" t="n">
        <v>0.39</v>
      </c>
      <c r="V2341" s="103" t="n">
        <v>0.68</v>
      </c>
      <c r="W2341" s="102" t="n">
        <v>5</v>
      </c>
      <c r="X2341" s="93" t="n"/>
      <c r="Y2341" s="91" t="inlineStr">
        <is>
          <t>None</t>
        </is>
      </c>
      <c r="Z2341" s="99" t="n">
        <v>59.41</v>
      </c>
      <c r="AA2341" s="96" t="n">
        <v>0.9399999999999999</v>
      </c>
      <c r="AB2341" s="96" t="n">
        <v>0.92</v>
      </c>
      <c r="AC2341" s="96" t="n">
        <v>0.58</v>
      </c>
      <c r="AD2341" s="96" t="n">
        <v>0.38</v>
      </c>
      <c r="AE2341" s="96" t="n">
        <v>0.36</v>
      </c>
      <c r="AF2341" s="103" t="n">
        <v>0.87</v>
      </c>
      <c r="AG2341" s="91" t="inlineStr">
        <is>
          <t>Normal</t>
        </is>
      </c>
      <c r="AH2341" s="100" t="n">
        <v>0</v>
      </c>
      <c r="AI2341" s="101" t="n">
        <v>0</v>
      </c>
      <c r="AJ2341" s="92" t="inlineStr">
        <is>
          <t>N</t>
        </is>
      </c>
      <c r="AK2341" s="96" t="n"/>
      <c r="AL2341" s="91" t="inlineStr">
        <is>
          <t>n/a</t>
        </is>
      </c>
      <c r="AM2341" s="93" t="n"/>
      <c r="AN2341" s="92" t="inlineStr">
        <is>
          <t>None</t>
        </is>
      </c>
      <c r="AO2341" s="102" t="n">
        <v>0</v>
      </c>
      <c r="AP2341" s="103" t="n">
        <v>0.54</v>
      </c>
      <c r="AQ2341" s="102" t="n">
        <v>10</v>
      </c>
      <c r="AR2341" s="91" t="inlineStr">
        <is>
          <t>N</t>
        </is>
      </c>
      <c r="AS2341" s="104" t="n"/>
      <c r="AT2341" s="92">
        <f>IF(AND(P2341="52-wk high",T2341&gt;=Settings!$B$7),"Y","N")</f>
        <v/>
      </c>
      <c r="AU2341" s="91">
        <f>IF(AND(AD2341&gt;=Settings!$B$8,M2341&gt;0),"Y","N")</f>
        <v/>
      </c>
      <c r="AV2341" s="91">
        <f>IF(OR(AH2341&gt;Settings!$B$9,AI2341&gt;Settings!$B$9),"Y","N")</f>
        <v/>
      </c>
      <c r="AW2341" s="91">
        <f>IF(AJ2341&lt;&gt;"Y","n/a",IF(AND(M2341&gt;0,AK2341&gt;Settings!$B$10),"Y","N"))</f>
        <v/>
      </c>
      <c r="AX2341" s="91">
        <f>IF(AO2341&gt;=Settings!$B$11,"Y","N")</f>
        <v/>
      </c>
      <c r="AY2341" s="99">
        <f>(AT2341="Y")+(AU2341="Y")+(AV2341="Y")+(AW2341="Y")+(AX2341="Y")</f>
        <v/>
      </c>
      <c r="AZ2341" s="94">
        <f>IF(AY2341=0,"None",_xlfn.TEXTJOIN(", ",TRUE(),IF(AT2341="Y","Breakout",""),IF(AU2341="Y","Accumulation",""),IF(AV2341="Y","Institutional buying",""),IF(AW2341="Y","Long buildup",""),IF(AX2341="Y","Momentum leader","")))</f>
        <v/>
      </c>
      <c r="BA2341" s="94">
        <f>IF(BW2341="","","Passes "&amp;AY2341&amp;" of 5 buy-side scans"&amp;IF(G2341="Y","; RED FLAG: filter out using Red flag column",""))</f>
        <v/>
      </c>
      <c r="BB2341" s="91" t="inlineStr">
        <is>
          <t>None</t>
        </is>
      </c>
      <c r="BC2341" s="92" t="inlineStr">
        <is>
          <t>N</t>
        </is>
      </c>
      <c r="BD2341" s="94" t="n"/>
      <c r="BE2341" s="94" t="n"/>
      <c r="BF2341" s="92">
        <f>IF(R2341*100000&gt;=Settings!$B$5,"Y","N")</f>
        <v/>
      </c>
      <c r="BG2341" s="91">
        <f>IF(F2341&gt;Settings!$B$6,"Y","N")</f>
        <v/>
      </c>
      <c r="BH2341" s="97" t="n">
        <v>-45.16</v>
      </c>
      <c r="BI2341" s="96" t="n">
        <v>-2.3</v>
      </c>
      <c r="BJ2341" s="96" t="n">
        <v>-7.61</v>
      </c>
      <c r="BK2341" s="96" t="n">
        <v>-10.53</v>
      </c>
      <c r="BL2341" s="96" t="n">
        <v>-5.56</v>
      </c>
      <c r="BM2341" s="96" t="n">
        <v>-42.95</v>
      </c>
      <c r="BN2341" s="97" t="n">
        <v>-4.03</v>
      </c>
      <c r="BO2341" s="96" t="n">
        <v>-5.88</v>
      </c>
      <c r="BP2341" s="96" t="n">
        <v>-9.15</v>
      </c>
      <c r="BQ2341" s="96" t="n">
        <v>-17.22</v>
      </c>
      <c r="BR2341" s="91" t="inlineStr">
        <is>
          <t>Stacked down</t>
        </is>
      </c>
      <c r="BS2341" s="91" t="inlineStr">
        <is>
          <t>None</t>
        </is>
      </c>
      <c r="BT2341" s="96" t="n">
        <v>24.9</v>
      </c>
      <c r="BU2341" s="91" t="inlineStr">
        <is>
          <t>N</t>
        </is>
      </c>
      <c r="BV2341" s="99">
        <f>IF(OR(BF2341&lt;&gt;"Y",BG2341&lt;&gt;"Y"),"",(AND(ISNUMBER(BQ2341),BQ2341&gt;0))+(BR2341="Stacked up")+(AND(ISNUMBER(BH2341),BH2341&gt;=-Settings!$B$17))+(AND(ISNUMBER(BK2341),ISNUMBER(BM2341),BK2341&gt;0,BM2341&gt;0))+(AND(ISNUMBER(AQ2341),AQ2341&gt;=Settings!$B$18))+(AND(ISNUMBER(BT2341),BT2341&gt;=Settings!$B$19,BT2341&lt;=Settings!$B$20))+(AND(ISNUMBER(AS2341),AS2341&gt;0))+(AND(ISNUMBER(T2341),ISNUMBER(M2341),T2341&gt;=Settings!$B$21,M2341&gt;0))+(AND(ISNUMBER(AD2341),ISNUMBER(M2341),AD2341&gt;=Settings!$B$22,M2341&gt;0))+(AY2341&gt;=1))</f>
        <v/>
      </c>
      <c r="BW2341" s="91">
        <f>IF(OR(AY2341=0,BF2341&lt;&gt;"Y",BG2341&lt;&gt;"Y"),"",1+SUMPRODUCT(($A$6:$A$2604=A2341)*($AY$6:$AY$2604&gt;0)*($BF$6:$BF$2604="Y")*($BG$6:$BG$2604="Y")*(($AY$6:$AY$2604&gt;AY2341)+($AY$6:$AY$2604=AY2341)*($AD$6:$AD$2604&gt;AD2341))))</f>
        <v/>
      </c>
    </row>
    <row r="2342" ht="23.85" customHeight="1" s="55">
      <c r="A2342" s="90" t="n">
        <v>46296</v>
      </c>
      <c r="B2342" s="91" t="inlineStr">
        <is>
          <t>BLBLIMITED</t>
        </is>
      </c>
      <c r="C2342" s="91" t="inlineStr">
        <is>
          <t>INE791A01024</t>
        </is>
      </c>
      <c r="D2342" s="91" t="n"/>
      <c r="E2342" s="91" t="inlineStr">
        <is>
          <t>None</t>
        </is>
      </c>
      <c r="F2342" s="93" t="n">
        <v>88</v>
      </c>
      <c r="G2342" s="92" t="inlineStr">
        <is>
          <t>N</t>
        </is>
      </c>
      <c r="H2342" s="94" t="n"/>
      <c r="I2342" s="91" t="inlineStr">
        <is>
          <t>N</t>
        </is>
      </c>
      <c r="J2342" s="92">
        <f>IF(K2342="","N","Y")</f>
        <v/>
      </c>
      <c r="K2342" s="94">
        <f>_xlfn.TEXTJOIN("; ",TRUE,IF(P2342="52-wk low","52-wk low",""),IF(AND(AD2342&gt;=Settings!$B$12,M2342&lt;0),"Distribution",""),IF(AND(AJ2342="Y",M2342&lt;0,AK2342&lt;-Settings!$B$13),"Long unwinding",""),IF(AND(AJ2342="Y",M2342&lt;0,AK2342&gt;Settings!$B$13),"Short buildup",""))</f>
        <v/>
      </c>
      <c r="L2342" s="95" t="n">
        <v>16.64</v>
      </c>
      <c r="M2342" s="96" t="n">
        <v>-0.54</v>
      </c>
      <c r="N2342" s="93" t="n">
        <v>809</v>
      </c>
      <c r="O2342" s="91" t="inlineStr">
        <is>
          <t>None</t>
        </is>
      </c>
      <c r="P2342" s="91" t="inlineStr">
        <is>
          <t>None</t>
        </is>
      </c>
      <c r="Q2342" s="97" t="n">
        <v>0.7</v>
      </c>
      <c r="R2342" s="96" t="n">
        <v>1.75</v>
      </c>
      <c r="S2342" s="96" t="n">
        <v>0.37</v>
      </c>
      <c r="T2342" s="96" t="n">
        <v>0.49</v>
      </c>
      <c r="U2342" s="96" t="n">
        <v>0.68</v>
      </c>
      <c r="V2342" s="103" t="n">
        <v>1.69</v>
      </c>
      <c r="W2342" s="102" t="n">
        <v>5</v>
      </c>
      <c r="X2342" s="93" t="n"/>
      <c r="Y2342" s="91" t="inlineStr">
        <is>
          <t>None</t>
        </is>
      </c>
      <c r="Z2342" s="99" t="n">
        <v>68.78</v>
      </c>
      <c r="AA2342" s="96" t="n">
        <v>0.96</v>
      </c>
      <c r="AB2342" s="96" t="n">
        <v>0.86</v>
      </c>
      <c r="AC2342" s="96" t="n">
        <v>0.35</v>
      </c>
      <c r="AD2342" s="96" t="n">
        <v>0.42</v>
      </c>
      <c r="AE2342" s="96" t="n"/>
      <c r="AF2342" s="103" t="n">
        <v>0.9</v>
      </c>
      <c r="AG2342" s="91" t="inlineStr">
        <is>
          <t>Drying up</t>
        </is>
      </c>
      <c r="AH2342" s="100" t="n">
        <v>0</v>
      </c>
      <c r="AI2342" s="101" t="n">
        <v>0</v>
      </c>
      <c r="AJ2342" s="92" t="inlineStr">
        <is>
          <t>N</t>
        </is>
      </c>
      <c r="AK2342" s="96" t="n"/>
      <c r="AL2342" s="91" t="inlineStr">
        <is>
          <t>n/a</t>
        </is>
      </c>
      <c r="AM2342" s="93" t="n"/>
      <c r="AN2342" s="92" t="inlineStr">
        <is>
          <t>None</t>
        </is>
      </c>
      <c r="AO2342" s="102" t="n">
        <v>0</v>
      </c>
      <c r="AP2342" s="103" t="n">
        <v>0.85</v>
      </c>
      <c r="AQ2342" s="102" t="n">
        <v>54</v>
      </c>
      <c r="AR2342" s="91" t="inlineStr">
        <is>
          <t>N</t>
        </is>
      </c>
      <c r="AS2342" s="104" t="n"/>
      <c r="AT2342" s="92">
        <f>IF(AND(P2342="52-wk high",T2342&gt;=Settings!$B$7),"Y","N")</f>
        <v/>
      </c>
      <c r="AU2342" s="91">
        <f>IF(AND(AD2342&gt;=Settings!$B$8,M2342&gt;0),"Y","N")</f>
        <v/>
      </c>
      <c r="AV2342" s="91">
        <f>IF(OR(AH2342&gt;Settings!$B$9,AI2342&gt;Settings!$B$9),"Y","N")</f>
        <v/>
      </c>
      <c r="AW2342" s="91">
        <f>IF(AJ2342&lt;&gt;"Y","n/a",IF(AND(M2342&gt;0,AK2342&gt;Settings!$B$10),"Y","N"))</f>
        <v/>
      </c>
      <c r="AX2342" s="91">
        <f>IF(AO2342&gt;=Settings!$B$11,"Y","N")</f>
        <v/>
      </c>
      <c r="AY2342" s="99">
        <f>(AT2342="Y")+(AU2342="Y")+(AV2342="Y")+(AW2342="Y")+(AX2342="Y")</f>
        <v/>
      </c>
      <c r="AZ2342" s="94">
        <f>IF(AY2342=0,"None",_xlfn.TEXTJOIN(", ",TRUE(),IF(AT2342="Y","Breakout",""),IF(AU2342="Y","Accumulation",""),IF(AV2342="Y","Institutional buying",""),IF(AW2342="Y","Long buildup",""),IF(AX2342="Y","Momentum leader","")))</f>
        <v/>
      </c>
      <c r="BA2342" s="94">
        <f>IF(BW2342="","","Passes "&amp;AY2342&amp;" of 5 buy-side scans"&amp;IF(G2342="Y","; RED FLAG: filter out using Red flag column",""))</f>
        <v/>
      </c>
      <c r="BB2342" s="91" t="inlineStr">
        <is>
          <t>None</t>
        </is>
      </c>
      <c r="BC2342" s="92" t="inlineStr">
        <is>
          <t>N</t>
        </is>
      </c>
      <c r="BD2342" s="94" t="n"/>
      <c r="BE2342" s="94" t="n"/>
      <c r="BF2342" s="92">
        <f>IF(R2342*100000&gt;=Settings!$B$5,"Y","N")</f>
        <v/>
      </c>
      <c r="BG2342" s="91">
        <f>IF(F2342&gt;Settings!$B$6,"Y","N")</f>
        <v/>
      </c>
      <c r="BH2342" s="97" t="n">
        <v>-25.95</v>
      </c>
      <c r="BI2342" s="96" t="n">
        <v>-2.8</v>
      </c>
      <c r="BJ2342" s="96" t="n">
        <v>3.03</v>
      </c>
      <c r="BK2342" s="96" t="n">
        <v>-2.12</v>
      </c>
      <c r="BL2342" s="96" t="n">
        <v>5.72</v>
      </c>
      <c r="BM2342" s="96" t="n">
        <v>-1.94</v>
      </c>
      <c r="BN2342" s="97" t="n">
        <v>0.37</v>
      </c>
      <c r="BO2342" s="96" t="n">
        <v>1.74</v>
      </c>
      <c r="BP2342" s="96" t="n">
        <v>2.42</v>
      </c>
      <c r="BQ2342" s="96" t="n">
        <v>3.19</v>
      </c>
      <c r="BR2342" s="91" t="inlineStr">
        <is>
          <t>Stacked up</t>
        </is>
      </c>
      <c r="BS2342" s="91" t="inlineStr">
        <is>
          <t>None</t>
        </is>
      </c>
      <c r="BT2342" s="96" t="n">
        <v>50.7</v>
      </c>
      <c r="BU2342" s="91" t="inlineStr">
        <is>
          <t>N</t>
        </is>
      </c>
      <c r="BV2342" s="99">
        <f>IF(OR(BF2342&lt;&gt;"Y",BG2342&lt;&gt;"Y"),"",(AND(ISNUMBER(BQ2342),BQ2342&gt;0))+(BR2342="Stacked up")+(AND(ISNUMBER(BH2342),BH2342&gt;=-Settings!$B$17))+(AND(ISNUMBER(BK2342),ISNUMBER(BM2342),BK2342&gt;0,BM2342&gt;0))+(AND(ISNUMBER(AQ2342),AQ2342&gt;=Settings!$B$18))+(AND(ISNUMBER(BT2342),BT2342&gt;=Settings!$B$19,BT2342&lt;=Settings!$B$20))+(AND(ISNUMBER(AS2342),AS2342&gt;0))+(AND(ISNUMBER(T2342),ISNUMBER(M2342),T2342&gt;=Settings!$B$21,M2342&gt;0))+(AND(ISNUMBER(AD2342),ISNUMBER(M2342),AD2342&gt;=Settings!$B$22,M2342&gt;0))+(AY2342&gt;=1))</f>
        <v/>
      </c>
      <c r="BW2342" s="91">
        <f>IF(OR(AY2342=0,BF2342&lt;&gt;"Y",BG2342&lt;&gt;"Y"),"",1+SUMPRODUCT(($A$6:$A$2604=A2342)*($AY$6:$AY$2604&gt;0)*($BF$6:$BF$2604="Y")*($BG$6:$BG$2604="Y")*(($AY$6:$AY$2604&gt;AY2342)+($AY$6:$AY$2604=AY2342)*($AD$6:$AD$2604&gt;AD2342))))</f>
        <v/>
      </c>
    </row>
    <row r="2343" ht="23.85" customHeight="1" s="55">
      <c r="A2343" s="90" t="n">
        <v>46296</v>
      </c>
      <c r="B2343" s="91" t="inlineStr">
        <is>
          <t>BEARDSELL</t>
        </is>
      </c>
      <c r="C2343" s="91" t="inlineStr">
        <is>
          <t>INE520H01022</t>
        </is>
      </c>
      <c r="D2343" s="91" t="n"/>
      <c r="E2343" s="91" t="inlineStr">
        <is>
          <t>None</t>
        </is>
      </c>
      <c r="F2343" s="93" t="n">
        <v>87</v>
      </c>
      <c r="G2343" s="92" t="inlineStr">
        <is>
          <t>N</t>
        </is>
      </c>
      <c r="H2343" s="94" t="n"/>
      <c r="I2343" s="91" t="inlineStr">
        <is>
          <t>N</t>
        </is>
      </c>
      <c r="J2343" s="92">
        <f>IF(K2343="","N","Y")</f>
        <v/>
      </c>
      <c r="K2343" s="94">
        <f>_xlfn.TEXTJOIN("; ",TRUE,IF(P2343="52-wk low","52-wk low",""),IF(AND(AD2343&gt;=Settings!$B$12,M2343&lt;0),"Distribution",""),IF(AND(AJ2343="Y",M2343&lt;0,AK2343&lt;-Settings!$B$13),"Long unwinding",""),IF(AND(AJ2343="Y",M2343&lt;0,AK2343&gt;Settings!$B$13),"Short buildup",""))</f>
        <v/>
      </c>
      <c r="L2343" s="95" t="n">
        <v>22.13</v>
      </c>
      <c r="M2343" s="96" t="n">
        <v>-1.34</v>
      </c>
      <c r="N2343" s="93" t="n">
        <v>1220</v>
      </c>
      <c r="O2343" s="91" t="inlineStr">
        <is>
          <t>None</t>
        </is>
      </c>
      <c r="P2343" s="91" t="inlineStr">
        <is>
          <t>None</t>
        </is>
      </c>
      <c r="Q2343" s="97" t="n">
        <v>0.44</v>
      </c>
      <c r="R2343" s="96" t="n">
        <v>0.28</v>
      </c>
      <c r="S2343" s="96" t="n">
        <v>1.64</v>
      </c>
      <c r="T2343" s="96" t="n">
        <v>2.07</v>
      </c>
      <c r="U2343" s="96" t="n">
        <v>1.62</v>
      </c>
      <c r="V2343" s="103" t="n">
        <v>1.02</v>
      </c>
      <c r="W2343" s="102" t="n">
        <v>5</v>
      </c>
      <c r="X2343" s="93" t="n"/>
      <c r="Y2343" s="91" t="inlineStr">
        <is>
          <t>None</t>
        </is>
      </c>
      <c r="Z2343" s="99" t="n">
        <v>51.02</v>
      </c>
      <c r="AA2343" s="96" t="n">
        <v>0.67</v>
      </c>
      <c r="AB2343" s="96" t="n">
        <v>0.71</v>
      </c>
      <c r="AC2343" s="96" t="n">
        <v>1.1</v>
      </c>
      <c r="AD2343" s="96" t="n">
        <v>1.47</v>
      </c>
      <c r="AE2343" s="96" t="n">
        <v>1.25</v>
      </c>
      <c r="AF2343" s="103" t="n">
        <v>1.12</v>
      </c>
      <c r="AG2343" s="91" t="inlineStr">
        <is>
          <t>Normal</t>
        </is>
      </c>
      <c r="AH2343" s="100" t="n">
        <v>0</v>
      </c>
      <c r="AI2343" s="101" t="n">
        <v>0</v>
      </c>
      <c r="AJ2343" s="92" t="inlineStr">
        <is>
          <t>N</t>
        </is>
      </c>
      <c r="AK2343" s="96" t="n"/>
      <c r="AL2343" s="91" t="inlineStr">
        <is>
          <t>n/a</t>
        </is>
      </c>
      <c r="AM2343" s="93" t="n"/>
      <c r="AN2343" s="92" t="inlineStr">
        <is>
          <t>None</t>
        </is>
      </c>
      <c r="AO2343" s="102" t="n">
        <v>0</v>
      </c>
      <c r="AP2343" s="103" t="n">
        <v>0.63</v>
      </c>
      <c r="AQ2343" s="102" t="n">
        <v>26</v>
      </c>
      <c r="AR2343" s="91" t="inlineStr">
        <is>
          <t>N</t>
        </is>
      </c>
      <c r="AS2343" s="104" t="n"/>
      <c r="AT2343" s="92">
        <f>IF(AND(P2343="52-wk high",T2343&gt;=Settings!$B$7),"Y","N")</f>
        <v/>
      </c>
      <c r="AU2343" s="91">
        <f>IF(AND(AD2343&gt;=Settings!$B$8,M2343&gt;0),"Y","N")</f>
        <v/>
      </c>
      <c r="AV2343" s="91">
        <f>IF(OR(AH2343&gt;Settings!$B$9,AI2343&gt;Settings!$B$9),"Y","N")</f>
        <v/>
      </c>
      <c r="AW2343" s="91">
        <f>IF(AJ2343&lt;&gt;"Y","n/a",IF(AND(M2343&gt;0,AK2343&gt;Settings!$B$10),"Y","N"))</f>
        <v/>
      </c>
      <c r="AX2343" s="91">
        <f>IF(AO2343&gt;=Settings!$B$11,"Y","N")</f>
        <v/>
      </c>
      <c r="AY2343" s="99">
        <f>(AT2343="Y")+(AU2343="Y")+(AV2343="Y")+(AW2343="Y")+(AX2343="Y")</f>
        <v/>
      </c>
      <c r="AZ2343" s="94">
        <f>IF(AY2343=0,"None",_xlfn.TEXTJOIN(", ",TRUE(),IF(AT2343="Y","Breakout",""),IF(AU2343="Y","Accumulation",""),IF(AV2343="Y","Institutional buying",""),IF(AW2343="Y","Long buildup",""),IF(AX2343="Y","Momentum leader","")))</f>
        <v/>
      </c>
      <c r="BA2343" s="94">
        <f>IF(BW2343="","","Passes "&amp;AY2343&amp;" of 5 buy-side scans"&amp;IF(G2343="Y","; RED FLAG: filter out using Red flag column",""))</f>
        <v/>
      </c>
      <c r="BB2343" s="91" t="inlineStr">
        <is>
          <t>None</t>
        </is>
      </c>
      <c r="BC2343" s="92" t="inlineStr">
        <is>
          <t>Y</t>
        </is>
      </c>
      <c r="BD2343" s="94" t="inlineStr">
        <is>
          <t>Few traders (&lt;100 unique PAN, 30 days)</t>
        </is>
      </c>
      <c r="BE2343" s="94" t="n"/>
      <c r="BF2343" s="92">
        <f>IF(R2343*100000&gt;=Settings!$B$5,"Y","N")</f>
        <v/>
      </c>
      <c r="BG2343" s="91">
        <f>IF(F2343&gt;Settings!$B$6,"Y","N")</f>
        <v/>
      </c>
      <c r="BH2343" s="97" t="n">
        <v>-40.78</v>
      </c>
      <c r="BI2343" s="96" t="n">
        <v>-8.210000000000001</v>
      </c>
      <c r="BJ2343" s="96" t="n">
        <v>-14.19</v>
      </c>
      <c r="BK2343" s="96" t="n">
        <v>-23.85</v>
      </c>
      <c r="BL2343" s="96" t="n">
        <v>-1.03</v>
      </c>
      <c r="BM2343" s="96" t="n">
        <v>-33.38</v>
      </c>
      <c r="BN2343" s="97" t="n">
        <v>-8.529999999999999</v>
      </c>
      <c r="BO2343" s="96" t="n">
        <v>-12.5</v>
      </c>
      <c r="BP2343" s="96" t="n">
        <v>-15.37</v>
      </c>
      <c r="BQ2343" s="96" t="n">
        <v>-19.57</v>
      </c>
      <c r="BR2343" s="91" t="inlineStr">
        <is>
          <t>Stacked down</t>
        </is>
      </c>
      <c r="BS2343" s="91" t="inlineStr">
        <is>
          <t>None</t>
        </is>
      </c>
      <c r="BT2343" s="96" t="n">
        <v>24.5</v>
      </c>
      <c r="BU2343" s="91" t="inlineStr">
        <is>
          <t>N</t>
        </is>
      </c>
      <c r="BV2343" s="99">
        <f>IF(OR(BF2343&lt;&gt;"Y",BG2343&lt;&gt;"Y"),"",(AND(ISNUMBER(BQ2343),BQ2343&gt;0))+(BR2343="Stacked up")+(AND(ISNUMBER(BH2343),BH2343&gt;=-Settings!$B$17))+(AND(ISNUMBER(BK2343),ISNUMBER(BM2343),BK2343&gt;0,BM2343&gt;0))+(AND(ISNUMBER(AQ2343),AQ2343&gt;=Settings!$B$18))+(AND(ISNUMBER(BT2343),BT2343&gt;=Settings!$B$19,BT2343&lt;=Settings!$B$20))+(AND(ISNUMBER(AS2343),AS2343&gt;0))+(AND(ISNUMBER(T2343),ISNUMBER(M2343),T2343&gt;=Settings!$B$21,M2343&gt;0))+(AND(ISNUMBER(AD2343),ISNUMBER(M2343),AD2343&gt;=Settings!$B$22,M2343&gt;0))+(AY2343&gt;=1))</f>
        <v/>
      </c>
      <c r="BW2343" s="91">
        <f>IF(OR(AY2343=0,BF2343&lt;&gt;"Y",BG2343&lt;&gt;"Y"),"",1+SUMPRODUCT(($A$6:$A$2604=A2343)*($AY$6:$AY$2604&gt;0)*($BF$6:$BF$2604="Y")*($BG$6:$BG$2604="Y")*(($AY$6:$AY$2604&gt;AY2343)+($AY$6:$AY$2604=AY2343)*($AD$6:$AD$2604&gt;AD2343))))</f>
        <v/>
      </c>
    </row>
    <row r="2344" ht="23.85" customHeight="1" s="55">
      <c r="A2344" s="90" t="n">
        <v>46296</v>
      </c>
      <c r="B2344" s="91" t="inlineStr">
        <is>
          <t>HILTON</t>
        </is>
      </c>
      <c r="C2344" s="91" t="inlineStr">
        <is>
          <t>INE788H01017</t>
        </is>
      </c>
      <c r="D2344" s="91" t="n"/>
      <c r="E2344" s="91" t="inlineStr">
        <is>
          <t>None</t>
        </is>
      </c>
      <c r="F2344" s="93" t="n">
        <v>87</v>
      </c>
      <c r="G2344" s="92" t="inlineStr">
        <is>
          <t>N</t>
        </is>
      </c>
      <c r="H2344" s="94" t="n"/>
      <c r="I2344" s="91" t="inlineStr">
        <is>
          <t>N</t>
        </is>
      </c>
      <c r="J2344" s="92">
        <f>IF(K2344="","N","Y")</f>
        <v/>
      </c>
      <c r="K2344" s="94">
        <f>_xlfn.TEXTJOIN("; ",TRUE,IF(P2344="52-wk low","52-wk low",""),IF(AND(AD2344&gt;=Settings!$B$12,M2344&lt;0),"Distribution",""),IF(AND(AJ2344="Y",M2344&lt;0,AK2344&lt;-Settings!$B$13),"Long unwinding",""),IF(AND(AJ2344="Y",M2344&lt;0,AK2344&gt;Settings!$B$13),"Short buildup",""))</f>
        <v/>
      </c>
      <c r="L2344" s="95" t="n">
        <v>16.86</v>
      </c>
      <c r="M2344" s="96" t="n">
        <v>3.18</v>
      </c>
      <c r="N2344" s="93" t="n">
        <v>113</v>
      </c>
      <c r="O2344" s="91" t="inlineStr">
        <is>
          <t>None</t>
        </is>
      </c>
      <c r="P2344" s="91" t="inlineStr">
        <is>
          <t>None</t>
        </is>
      </c>
      <c r="Q2344" s="97" t="n">
        <v>1.44</v>
      </c>
      <c r="R2344" s="96" t="n">
        <v>1.19</v>
      </c>
      <c r="S2344" s="96" t="n">
        <v>1.18</v>
      </c>
      <c r="T2344" s="96" t="n">
        <v>1.5</v>
      </c>
      <c r="U2344" s="96" t="n">
        <v>1.12</v>
      </c>
      <c r="V2344" s="103" t="n">
        <v>0.93</v>
      </c>
      <c r="W2344" s="102" t="n">
        <v>5</v>
      </c>
      <c r="X2344" s="93" t="n">
        <v>238</v>
      </c>
      <c r="Y2344" s="91" t="inlineStr">
        <is>
          <t>None</t>
        </is>
      </c>
      <c r="Z2344" s="99" t="n">
        <v>71.5</v>
      </c>
      <c r="AA2344" s="96" t="n">
        <v>1.01</v>
      </c>
      <c r="AB2344" s="96" t="n">
        <v>0.99</v>
      </c>
      <c r="AC2344" s="96" t="n">
        <v>1.19</v>
      </c>
      <c r="AD2344" s="96" t="n"/>
      <c r="AE2344" s="96" t="n"/>
      <c r="AF2344" s="103" t="n"/>
      <c r="AG2344" s="91" t="inlineStr">
        <is>
          <t>No delivery data</t>
        </is>
      </c>
      <c r="AH2344" s="100" t="n">
        <v>0</v>
      </c>
      <c r="AI2344" s="101" t="n">
        <v>0</v>
      </c>
      <c r="AJ2344" s="92" t="inlineStr">
        <is>
          <t>N</t>
        </is>
      </c>
      <c r="AK2344" s="96" t="n"/>
      <c r="AL2344" s="91" t="inlineStr">
        <is>
          <t>n/a</t>
        </is>
      </c>
      <c r="AM2344" s="93" t="n"/>
      <c r="AN2344" s="92" t="inlineStr">
        <is>
          <t>None</t>
        </is>
      </c>
      <c r="AO2344" s="102" t="n">
        <v>0</v>
      </c>
      <c r="AP2344" s="103" t="n">
        <v>0.51</v>
      </c>
      <c r="AQ2344" s="102" t="n">
        <v>6</v>
      </c>
      <c r="AR2344" s="91" t="inlineStr">
        <is>
          <t>N</t>
        </is>
      </c>
      <c r="AS2344" s="104" t="n"/>
      <c r="AT2344" s="92">
        <f>IF(AND(P2344="52-wk high",T2344&gt;=Settings!$B$7),"Y","N")</f>
        <v/>
      </c>
      <c r="AU2344" s="91">
        <f>IF(AND(AD2344&gt;=Settings!$B$8,M2344&gt;0),"Y","N")</f>
        <v/>
      </c>
      <c r="AV2344" s="91">
        <f>IF(OR(AH2344&gt;Settings!$B$9,AI2344&gt;Settings!$B$9),"Y","N")</f>
        <v/>
      </c>
      <c r="AW2344" s="91">
        <f>IF(AJ2344&lt;&gt;"Y","n/a",IF(AND(M2344&gt;0,AK2344&gt;Settings!$B$10),"Y","N"))</f>
        <v/>
      </c>
      <c r="AX2344" s="91">
        <f>IF(AO2344&gt;=Settings!$B$11,"Y","N")</f>
        <v/>
      </c>
      <c r="AY2344" s="99">
        <f>(AT2344="Y")+(AU2344="Y")+(AV2344="Y")+(AW2344="Y")+(AX2344="Y")</f>
        <v/>
      </c>
      <c r="AZ2344" s="94">
        <f>IF(AY2344=0,"None",_xlfn.TEXTJOIN(", ",TRUE(),IF(AT2344="Y","Breakout",""),IF(AU2344="Y","Accumulation",""),IF(AV2344="Y","Institutional buying",""),IF(AW2344="Y","Long buildup",""),IF(AX2344="Y","Momentum leader","")))</f>
        <v/>
      </c>
      <c r="BA2344" s="94">
        <f>IF(BW2344="","","Passes "&amp;AY2344&amp;" of 5 buy-side scans"&amp;IF(G2344="Y","; RED FLAG: filter out using Red flag column",""))</f>
        <v/>
      </c>
      <c r="BB2344" s="91" t="inlineStr">
        <is>
          <t>Upper</t>
        </is>
      </c>
      <c r="BC2344" s="92" t="inlineStr">
        <is>
          <t>Y</t>
        </is>
      </c>
      <c r="BD2344" s="94" t="inlineStr">
        <is>
          <t>High-low range &gt;200% in 365 days; High-low range &gt;150% in 12 months</t>
        </is>
      </c>
      <c r="BE2344" s="94" t="n"/>
      <c r="BF2344" s="92">
        <f>IF(R2344*100000&gt;=Settings!$B$5,"Y","N")</f>
        <v/>
      </c>
      <c r="BG2344" s="91">
        <f>IF(F2344&gt;Settings!$B$6,"Y","N")</f>
        <v/>
      </c>
      <c r="BH2344" s="97" t="n">
        <v>-60.12</v>
      </c>
      <c r="BI2344" s="96" t="n">
        <v>-0.77</v>
      </c>
      <c r="BJ2344" s="96" t="n">
        <v>-12.73</v>
      </c>
      <c r="BK2344" s="96" t="n">
        <v>-25.23</v>
      </c>
      <c r="BL2344" s="96" t="n">
        <v>-29.19</v>
      </c>
      <c r="BM2344" s="96" t="n">
        <v>-62.54</v>
      </c>
      <c r="BN2344" s="97" t="n">
        <v>-3.15</v>
      </c>
      <c r="BO2344" s="96" t="n">
        <v>-10.6</v>
      </c>
      <c r="BP2344" s="96" t="n">
        <v>-18.32</v>
      </c>
      <c r="BQ2344" s="96" t="n">
        <v>-32.83</v>
      </c>
      <c r="BR2344" s="91" t="inlineStr">
        <is>
          <t>Stacked down</t>
        </is>
      </c>
      <c r="BS2344" s="91" t="inlineStr">
        <is>
          <t>None</t>
        </is>
      </c>
      <c r="BT2344" s="96" t="n">
        <v>41</v>
      </c>
      <c r="BU2344" s="91" t="inlineStr">
        <is>
          <t>N</t>
        </is>
      </c>
      <c r="BV2344" s="99">
        <f>IF(OR(BF2344&lt;&gt;"Y",BG2344&lt;&gt;"Y"),"",(AND(ISNUMBER(BQ2344),BQ2344&gt;0))+(BR2344="Stacked up")+(AND(ISNUMBER(BH2344),BH2344&gt;=-Settings!$B$17))+(AND(ISNUMBER(BK2344),ISNUMBER(BM2344),BK2344&gt;0,BM2344&gt;0))+(AND(ISNUMBER(AQ2344),AQ2344&gt;=Settings!$B$18))+(AND(ISNUMBER(BT2344),BT2344&gt;=Settings!$B$19,BT2344&lt;=Settings!$B$20))+(AND(ISNUMBER(AS2344),AS2344&gt;0))+(AND(ISNUMBER(T2344),ISNUMBER(M2344),T2344&gt;=Settings!$B$21,M2344&gt;0))+(AND(ISNUMBER(AD2344),ISNUMBER(M2344),AD2344&gt;=Settings!$B$22,M2344&gt;0))+(AY2344&gt;=1))</f>
        <v/>
      </c>
      <c r="BW2344" s="91">
        <f>IF(OR(AY2344=0,BF2344&lt;&gt;"Y",BG2344&lt;&gt;"Y"),"",1+SUMPRODUCT(($A$6:$A$2604=A2344)*($AY$6:$AY$2604&gt;0)*($BF$6:$BF$2604="Y")*($BG$6:$BG$2604="Y")*(($AY$6:$AY$2604&gt;AY2344)+($AY$6:$AY$2604=AY2344)*($AD$6:$AD$2604&gt;AD2344))))</f>
        <v/>
      </c>
    </row>
    <row r="2345" ht="23.85" customHeight="1" s="55">
      <c r="A2345" s="90" t="n">
        <v>46296</v>
      </c>
      <c r="B2345" s="91" t="inlineStr">
        <is>
          <t>SUPTANERY</t>
        </is>
      </c>
      <c r="C2345" s="91" t="inlineStr">
        <is>
          <t>INE460D01038</t>
        </is>
      </c>
      <c r="D2345" s="91" t="n"/>
      <c r="E2345" s="91" t="inlineStr">
        <is>
          <t>None</t>
        </is>
      </c>
      <c r="F2345" s="93" t="n">
        <v>87</v>
      </c>
      <c r="G2345" s="92" t="inlineStr">
        <is>
          <t>Y</t>
        </is>
      </c>
      <c r="H2345" s="94" t="inlineStr">
        <is>
          <t>ESM Stage 1; T2T (BE series)</t>
        </is>
      </c>
      <c r="I2345" s="91" t="inlineStr">
        <is>
          <t>Y</t>
        </is>
      </c>
      <c r="J2345" s="92">
        <f>IF(K2345="","N","Y")</f>
        <v/>
      </c>
      <c r="K2345" s="94">
        <f>_xlfn.TEXTJOIN("; ",TRUE,IF(P2345="52-wk low","52-wk low",""),IF(AND(AD2345&gt;=Settings!$B$12,M2345&lt;0),"Distribution",""),IF(AND(AJ2345="Y",M2345&lt;0,AK2345&lt;-Settings!$B$13),"Long unwinding",""),IF(AND(AJ2345="Y",M2345&lt;0,AK2345&gt;Settings!$B$13),"Short buildup",""))</f>
        <v/>
      </c>
      <c r="L2345" s="95" t="n">
        <v>8.06</v>
      </c>
      <c r="M2345" s="96" t="n">
        <v>-4.95</v>
      </c>
      <c r="N2345" s="93" t="n">
        <v>2471</v>
      </c>
      <c r="O2345" s="91" t="inlineStr">
        <is>
          <t>None</t>
        </is>
      </c>
      <c r="P2345" s="91" t="inlineStr">
        <is>
          <t>None</t>
        </is>
      </c>
      <c r="Q2345" s="97" t="n">
        <v>1.58</v>
      </c>
      <c r="R2345" s="96" t="n">
        <v>1.19</v>
      </c>
      <c r="S2345" s="96" t="n">
        <v>1.1</v>
      </c>
      <c r="T2345" s="96" t="n"/>
      <c r="U2345" s="96" t="n"/>
      <c r="V2345" s="103" t="n"/>
      <c r="W2345" s="102" t="n"/>
      <c r="X2345" s="93" t="n"/>
      <c r="Y2345" s="91" t="inlineStr">
        <is>
          <t>None</t>
        </is>
      </c>
      <c r="Z2345" s="99" t="n"/>
      <c r="AA2345" s="96" t="n"/>
      <c r="AB2345" s="96" t="n"/>
      <c r="AC2345" s="96" t="n"/>
      <c r="AD2345" s="96" t="n"/>
      <c r="AE2345" s="96" t="n"/>
      <c r="AF2345" s="103" t="n"/>
      <c r="AG2345" s="91" t="n"/>
      <c r="AH2345" s="100" t="n">
        <v>0</v>
      </c>
      <c r="AI2345" s="101" t="n">
        <v>0</v>
      </c>
      <c r="AJ2345" s="92" t="inlineStr">
        <is>
          <t>N</t>
        </is>
      </c>
      <c r="AK2345" s="96" t="n"/>
      <c r="AL2345" s="91" t="inlineStr">
        <is>
          <t>n/a</t>
        </is>
      </c>
      <c r="AM2345" s="93" t="n"/>
      <c r="AN2345" s="92" t="inlineStr">
        <is>
          <t>None</t>
        </is>
      </c>
      <c r="AO2345" s="102" t="n">
        <v>0</v>
      </c>
      <c r="AP2345" s="103" t="n"/>
      <c r="AQ2345" s="102" t="n"/>
      <c r="AR2345" s="91" t="inlineStr">
        <is>
          <t>N</t>
        </is>
      </c>
      <c r="AS2345" s="104" t="n"/>
      <c r="AT2345" s="92">
        <f>IF(AND(P2345="52-wk high",T2345&gt;=Settings!$B$7),"Y","N")</f>
        <v/>
      </c>
      <c r="AU2345" s="91">
        <f>IF(AND(AD2345&gt;=Settings!$B$8,M2345&gt;0),"Y","N")</f>
        <v/>
      </c>
      <c r="AV2345" s="91">
        <f>IF(OR(AH2345&gt;Settings!$B$9,AI2345&gt;Settings!$B$9),"Y","N")</f>
        <v/>
      </c>
      <c r="AW2345" s="91">
        <f>IF(AJ2345&lt;&gt;"Y","n/a",IF(AND(M2345&gt;0,AK2345&gt;Settings!$B$10),"Y","N"))</f>
        <v/>
      </c>
      <c r="AX2345" s="91">
        <f>IF(AO2345&gt;=Settings!$B$11,"Y","N")</f>
        <v/>
      </c>
      <c r="AY2345" s="99">
        <f>(AT2345="Y")+(AU2345="Y")+(AV2345="Y")+(AW2345="Y")+(AX2345="Y")</f>
        <v/>
      </c>
      <c r="AZ2345" s="94">
        <f>IF(AY2345=0,"None",_xlfn.TEXTJOIN(", ",TRUE(),IF(AT2345="Y","Breakout",""),IF(AU2345="Y","Accumulation",""),IF(AV2345="Y","Institutional buying",""),IF(AW2345="Y","Long buildup",""),IF(AX2345="Y","Momentum leader","")))</f>
        <v/>
      </c>
      <c r="BA2345" s="94">
        <f>IF(BW2345="","","Passes "&amp;AY2345&amp;" of 5 buy-side scans"&amp;IF(G2345="Y","; RED FLAG: filter out using Red flag column",""))</f>
        <v/>
      </c>
      <c r="BB2345" s="91" t="inlineStr">
        <is>
          <t>Lower</t>
        </is>
      </c>
      <c r="BC2345" s="92" t="inlineStr">
        <is>
          <t>N</t>
        </is>
      </c>
      <c r="BD2345" s="94" t="n"/>
      <c r="BE2345" s="94" t="n"/>
      <c r="BF2345" s="92">
        <f>IF(R2345*100000&gt;=Settings!$B$5,"Y","N")</f>
        <v/>
      </c>
      <c r="BG2345" s="91">
        <f>IF(F2345&gt;Settings!$B$6,"Y","N")</f>
        <v/>
      </c>
      <c r="BH2345" s="97" t="n">
        <v>-50.28</v>
      </c>
      <c r="BI2345" s="96" t="n">
        <v>-20.36</v>
      </c>
      <c r="BJ2345" s="96" t="n">
        <v>-47.8</v>
      </c>
      <c r="BK2345" s="96" t="n"/>
      <c r="BL2345" s="96" t="n"/>
      <c r="BM2345" s="96" t="n"/>
      <c r="BN2345" s="97" t="n">
        <v>-17.69</v>
      </c>
      <c r="BO2345" s="96" t="n"/>
      <c r="BP2345" s="96" t="n"/>
      <c r="BQ2345" s="96" t="n"/>
      <c r="BR2345" s="91" t="n"/>
      <c r="BS2345" s="91" t="n"/>
      <c r="BT2345" s="96" t="n">
        <v>33.1</v>
      </c>
      <c r="BU2345" s="91" t="n"/>
      <c r="BV2345" s="99">
        <f>IF(OR(BF2345&lt;&gt;"Y",BG2345&lt;&gt;"Y"),"",(AND(ISNUMBER(BQ2345),BQ2345&gt;0))+(BR2345="Stacked up")+(AND(ISNUMBER(BH2345),BH2345&gt;=-Settings!$B$17))+(AND(ISNUMBER(BK2345),ISNUMBER(BM2345),BK2345&gt;0,BM2345&gt;0))+(AND(ISNUMBER(AQ2345),AQ2345&gt;=Settings!$B$18))+(AND(ISNUMBER(BT2345),BT2345&gt;=Settings!$B$19,BT2345&lt;=Settings!$B$20))+(AND(ISNUMBER(AS2345),AS2345&gt;0))+(AND(ISNUMBER(T2345),ISNUMBER(M2345),T2345&gt;=Settings!$B$21,M2345&gt;0))+(AND(ISNUMBER(AD2345),ISNUMBER(M2345),AD2345&gt;=Settings!$B$22,M2345&gt;0))+(AY2345&gt;=1))</f>
        <v/>
      </c>
      <c r="BW2345" s="91">
        <f>IF(OR(AY2345=0,BF2345&lt;&gt;"Y",BG2345&lt;&gt;"Y"),"",1+SUMPRODUCT(($A$6:$A$2604=A2345)*($AY$6:$AY$2604&gt;0)*($BF$6:$BF$2604="Y")*($BG$6:$BG$2604="Y")*(($AY$6:$AY$2604&gt;AY2345)+($AY$6:$AY$2604=AY2345)*($AD$6:$AD$2604&gt;AD2345))))</f>
        <v/>
      </c>
    </row>
    <row r="2346" ht="23.85" customHeight="1" s="55">
      <c r="A2346" s="90" t="n">
        <v>46296</v>
      </c>
      <c r="B2346" s="91" t="inlineStr">
        <is>
          <t>RELCHEMQ</t>
        </is>
      </c>
      <c r="C2346" s="91" t="inlineStr">
        <is>
          <t>INE750D01016</t>
        </is>
      </c>
      <c r="D2346" s="91" t="n"/>
      <c r="E2346" s="91" t="inlineStr">
        <is>
          <t>None</t>
        </is>
      </c>
      <c r="F2346" s="93" t="n">
        <v>86</v>
      </c>
      <c r="G2346" s="92" t="inlineStr">
        <is>
          <t>N</t>
        </is>
      </c>
      <c r="H2346" s="94" t="n"/>
      <c r="I2346" s="91" t="inlineStr">
        <is>
          <t>N</t>
        </is>
      </c>
      <c r="J2346" s="92">
        <f>IF(K2346="","N","Y")</f>
        <v/>
      </c>
      <c r="K2346" s="94">
        <f>_xlfn.TEXTJOIN("; ",TRUE,IF(P2346="52-wk low","52-wk low",""),IF(AND(AD2346&gt;=Settings!$B$12,M2346&lt;0),"Distribution",""),IF(AND(AJ2346="Y",M2346&lt;0,AK2346&lt;-Settings!$B$13),"Long unwinding",""),IF(AND(AJ2346="Y",M2346&lt;0,AK2346&gt;Settings!$B$13),"Short buildup",""))</f>
        <v/>
      </c>
      <c r="L2346" s="95" t="n">
        <v>114.36</v>
      </c>
      <c r="M2346" s="96" t="n">
        <v>-1.61</v>
      </c>
      <c r="N2346" s="93" t="n">
        <v>1411</v>
      </c>
      <c r="O2346" s="91" t="inlineStr">
        <is>
          <t>None</t>
        </is>
      </c>
      <c r="P2346" s="91" t="inlineStr">
        <is>
          <t>None</t>
        </is>
      </c>
      <c r="Q2346" s="97" t="n">
        <v>0.02</v>
      </c>
      <c r="R2346" s="96" t="n">
        <v>0.11</v>
      </c>
      <c r="S2346" s="96" t="n">
        <v>0.14</v>
      </c>
      <c r="T2346" s="96" t="n">
        <v>0.22</v>
      </c>
      <c r="U2346" s="96" t="n">
        <v>0.22</v>
      </c>
      <c r="V2346" s="103" t="n">
        <v>1.56</v>
      </c>
      <c r="W2346" s="102" t="n">
        <v>2</v>
      </c>
      <c r="X2346" s="93" t="n"/>
      <c r="Y2346" s="91" t="inlineStr">
        <is>
          <t>None</t>
        </is>
      </c>
      <c r="Z2346" s="99" t="n">
        <v>71.93000000000001</v>
      </c>
      <c r="AA2346" s="96" t="n">
        <v>1.17</v>
      </c>
      <c r="AB2346" s="96" t="n">
        <v>1.16</v>
      </c>
      <c r="AC2346" s="96" t="n">
        <v>0.24</v>
      </c>
      <c r="AD2346" s="96" t="n">
        <v>0.32</v>
      </c>
      <c r="AE2346" s="96" t="n">
        <v>0.32</v>
      </c>
      <c r="AF2346" s="103" t="n">
        <v>0.85</v>
      </c>
      <c r="AG2346" s="91" t="inlineStr">
        <is>
          <t>Drying up</t>
        </is>
      </c>
      <c r="AH2346" s="100" t="n">
        <v>0</v>
      </c>
      <c r="AI2346" s="101" t="n">
        <v>0</v>
      </c>
      <c r="AJ2346" s="92" t="inlineStr">
        <is>
          <t>N</t>
        </is>
      </c>
      <c r="AK2346" s="96" t="n"/>
      <c r="AL2346" s="91" t="inlineStr">
        <is>
          <t>n/a</t>
        </is>
      </c>
      <c r="AM2346" s="93" t="n"/>
      <c r="AN2346" s="92" t="inlineStr">
        <is>
          <t>None</t>
        </is>
      </c>
      <c r="AO2346" s="102" t="n">
        <v>0</v>
      </c>
      <c r="AP2346" s="103" t="n">
        <v>0.67</v>
      </c>
      <c r="AQ2346" s="102" t="n">
        <v>33</v>
      </c>
      <c r="AR2346" s="91" t="inlineStr">
        <is>
          <t>N</t>
        </is>
      </c>
      <c r="AS2346" s="104" t="n"/>
      <c r="AT2346" s="92">
        <f>IF(AND(P2346="52-wk high",T2346&gt;=Settings!$B$7),"Y","N")</f>
        <v/>
      </c>
      <c r="AU2346" s="91">
        <f>IF(AND(AD2346&gt;=Settings!$B$8,M2346&gt;0),"Y","N")</f>
        <v/>
      </c>
      <c r="AV2346" s="91">
        <f>IF(OR(AH2346&gt;Settings!$B$9,AI2346&gt;Settings!$B$9),"Y","N")</f>
        <v/>
      </c>
      <c r="AW2346" s="91">
        <f>IF(AJ2346&lt;&gt;"Y","n/a",IF(AND(M2346&gt;0,AK2346&gt;Settings!$B$10),"Y","N"))</f>
        <v/>
      </c>
      <c r="AX2346" s="91">
        <f>IF(AO2346&gt;=Settings!$B$11,"Y","N")</f>
        <v/>
      </c>
      <c r="AY2346" s="99">
        <f>(AT2346="Y")+(AU2346="Y")+(AV2346="Y")+(AW2346="Y")+(AX2346="Y")</f>
        <v/>
      </c>
      <c r="AZ2346" s="94">
        <f>IF(AY2346=0,"None",_xlfn.TEXTJOIN(", ",TRUE(),IF(AT2346="Y","Breakout",""),IF(AU2346="Y","Accumulation",""),IF(AV2346="Y","Institutional buying",""),IF(AW2346="Y","Long buildup",""),IF(AX2346="Y","Momentum leader","")))</f>
        <v/>
      </c>
      <c r="BA2346" s="94">
        <f>IF(BW2346="","","Passes "&amp;AY2346&amp;" of 5 buy-side scans"&amp;IF(G2346="Y","; RED FLAG: filter out using Red flag column",""))</f>
        <v/>
      </c>
      <c r="BB2346" s="91" t="inlineStr">
        <is>
          <t>None</t>
        </is>
      </c>
      <c r="BC2346" s="92" t="inlineStr">
        <is>
          <t>Y</t>
        </is>
      </c>
      <c r="BD2346" s="94" t="inlineStr">
        <is>
          <t>Few traders (&lt;100 unique PAN, 30 days)</t>
        </is>
      </c>
      <c r="BE2346" s="94" t="n"/>
      <c r="BF2346" s="92">
        <f>IF(R2346*100000&gt;=Settings!$B$5,"Y","N")</f>
        <v/>
      </c>
      <c r="BG2346" s="91">
        <f>IF(F2346&gt;Settings!$B$6,"Y","N")</f>
        <v/>
      </c>
      <c r="BH2346" s="97" t="n">
        <v>-29.84</v>
      </c>
      <c r="BI2346" s="96" t="n">
        <v>-3.42</v>
      </c>
      <c r="BJ2346" s="96" t="n">
        <v>1.03</v>
      </c>
      <c r="BK2346" s="96" t="n">
        <v>-14.34</v>
      </c>
      <c r="BL2346" s="96" t="n">
        <v>3.95</v>
      </c>
      <c r="BM2346" s="96" t="n">
        <v>-27.34</v>
      </c>
      <c r="BN2346" s="97" t="n">
        <v>-1.76</v>
      </c>
      <c r="BO2346" s="96" t="n">
        <v>-3.7</v>
      </c>
      <c r="BP2346" s="96" t="n">
        <v>-5.98</v>
      </c>
      <c r="BQ2346" s="96" t="n">
        <v>-9.94</v>
      </c>
      <c r="BR2346" s="91" t="inlineStr">
        <is>
          <t>Stacked down</t>
        </is>
      </c>
      <c r="BS2346" s="91" t="inlineStr">
        <is>
          <t>None</t>
        </is>
      </c>
      <c r="BT2346" s="96" t="n">
        <v>44</v>
      </c>
      <c r="BU2346" s="91" t="inlineStr">
        <is>
          <t>N</t>
        </is>
      </c>
      <c r="BV2346" s="99">
        <f>IF(OR(BF2346&lt;&gt;"Y",BG2346&lt;&gt;"Y"),"",(AND(ISNUMBER(BQ2346),BQ2346&gt;0))+(BR2346="Stacked up")+(AND(ISNUMBER(BH2346),BH2346&gt;=-Settings!$B$17))+(AND(ISNUMBER(BK2346),ISNUMBER(BM2346),BK2346&gt;0,BM2346&gt;0))+(AND(ISNUMBER(AQ2346),AQ2346&gt;=Settings!$B$18))+(AND(ISNUMBER(BT2346),BT2346&gt;=Settings!$B$19,BT2346&lt;=Settings!$B$20))+(AND(ISNUMBER(AS2346),AS2346&gt;0))+(AND(ISNUMBER(T2346),ISNUMBER(M2346),T2346&gt;=Settings!$B$21,M2346&gt;0))+(AND(ISNUMBER(AD2346),ISNUMBER(M2346),AD2346&gt;=Settings!$B$22,M2346&gt;0))+(AY2346&gt;=1))</f>
        <v/>
      </c>
      <c r="BW2346" s="91">
        <f>IF(OR(AY2346=0,BF2346&lt;&gt;"Y",BG2346&lt;&gt;"Y"),"",1+SUMPRODUCT(($A$6:$A$2604=A2346)*($AY$6:$AY$2604&gt;0)*($BF$6:$BF$2604="Y")*($BG$6:$BG$2604="Y")*(($AY$6:$AY$2604&gt;AY2346)+($AY$6:$AY$2604=AY2346)*($AD$6:$AD$2604&gt;AD2346))))</f>
        <v/>
      </c>
    </row>
    <row r="2347" ht="23.85" customHeight="1" s="55">
      <c r="A2347" s="90" t="n">
        <v>46296</v>
      </c>
      <c r="B2347" s="91" t="inlineStr">
        <is>
          <t>SHERVANI</t>
        </is>
      </c>
      <c r="C2347" s="91" t="inlineStr">
        <is>
          <t>INE011D01013</t>
        </is>
      </c>
      <c r="D2347" s="91" t="n"/>
      <c r="E2347" s="91" t="inlineStr">
        <is>
          <t>None</t>
        </is>
      </c>
      <c r="F2347" s="93" t="n">
        <v>86</v>
      </c>
      <c r="G2347" s="92" t="inlineStr">
        <is>
          <t>N</t>
        </is>
      </c>
      <c r="H2347" s="94" t="n"/>
      <c r="I2347" s="91" t="inlineStr">
        <is>
          <t>N</t>
        </is>
      </c>
      <c r="J2347" s="92">
        <f>IF(K2347="","N","Y")</f>
        <v/>
      </c>
      <c r="K2347" s="94">
        <f>_xlfn.TEXTJOIN("; ",TRUE,IF(P2347="52-wk low","52-wk low",""),IF(AND(AD2347&gt;=Settings!$B$12,M2347&lt;0),"Distribution",""),IF(AND(AJ2347="Y",M2347&lt;0,AK2347&lt;-Settings!$B$13),"Long unwinding",""),IF(AND(AJ2347="Y",M2347&lt;0,AK2347&gt;Settings!$B$13),"Short buildup",""))</f>
        <v/>
      </c>
      <c r="L2347" s="95" t="n"/>
      <c r="M2347" s="96" t="n"/>
      <c r="N2347" s="93" t="n"/>
      <c r="O2347" s="91" t="inlineStr">
        <is>
          <t>None</t>
        </is>
      </c>
      <c r="P2347" s="91" t="inlineStr">
        <is>
          <t>missing</t>
        </is>
      </c>
      <c r="Q2347" s="97" t="n"/>
      <c r="R2347" s="96" t="n">
        <v>0</v>
      </c>
      <c r="S2347" s="96" t="n"/>
      <c r="T2347" s="96" t="n"/>
      <c r="U2347" s="96" t="n"/>
      <c r="V2347" s="103" t="n"/>
      <c r="W2347" s="102" t="n"/>
      <c r="X2347" s="93" t="n"/>
      <c r="Y2347" s="91" t="inlineStr">
        <is>
          <t>None</t>
        </is>
      </c>
      <c r="Z2347" s="99" t="n"/>
      <c r="AA2347" s="96" t="n"/>
      <c r="AB2347" s="96" t="n"/>
      <c r="AC2347" s="96" t="n"/>
      <c r="AD2347" s="96" t="n"/>
      <c r="AE2347" s="96" t="n"/>
      <c r="AF2347" s="103" t="n"/>
      <c r="AG2347" s="91" t="n"/>
      <c r="AH2347" s="100" t="n">
        <v>0</v>
      </c>
      <c r="AI2347" s="101" t="n">
        <v>0</v>
      </c>
      <c r="AJ2347" s="92" t="inlineStr">
        <is>
          <t>N</t>
        </is>
      </c>
      <c r="AK2347" s="96" t="n"/>
      <c r="AL2347" s="91" t="inlineStr">
        <is>
          <t>n/a</t>
        </is>
      </c>
      <c r="AM2347" s="93" t="n"/>
      <c r="AN2347" s="92" t="inlineStr">
        <is>
          <t>None</t>
        </is>
      </c>
      <c r="AO2347" s="102" t="n">
        <v>0</v>
      </c>
      <c r="AP2347" s="103" t="n"/>
      <c r="AQ2347" s="102" t="n"/>
      <c r="AR2347" s="91" t="inlineStr">
        <is>
          <t>N</t>
        </is>
      </c>
      <c r="AS2347" s="104" t="n"/>
      <c r="AT2347" s="92">
        <f>IF(AND(P2347="52-wk high",T2347&gt;=Settings!$B$7),"Y","N")</f>
        <v/>
      </c>
      <c r="AU2347" s="91">
        <f>IF(AND(AD2347&gt;=Settings!$B$8,M2347&gt;0),"Y","N")</f>
        <v/>
      </c>
      <c r="AV2347" s="91">
        <f>IF(OR(AH2347&gt;Settings!$B$9,AI2347&gt;Settings!$B$9),"Y","N")</f>
        <v/>
      </c>
      <c r="AW2347" s="91">
        <f>IF(AJ2347&lt;&gt;"Y","n/a",IF(AND(M2347&gt;0,AK2347&gt;Settings!$B$10),"Y","N"))</f>
        <v/>
      </c>
      <c r="AX2347" s="91">
        <f>IF(AO2347&gt;=Settings!$B$11,"Y","N")</f>
        <v/>
      </c>
      <c r="AY2347" s="99">
        <f>(AT2347="Y")+(AU2347="Y")+(AV2347="Y")+(AW2347="Y")+(AX2347="Y")</f>
        <v/>
      </c>
      <c r="AZ2347" s="94">
        <f>IF(AY2347=0,"None",_xlfn.TEXTJOIN(", ",TRUE(),IF(AT2347="Y","Breakout",""),IF(AU2347="Y","Accumulation",""),IF(AV2347="Y","Institutional buying",""),IF(AW2347="Y","Long buildup",""),IF(AX2347="Y","Momentum leader","")))</f>
        <v/>
      </c>
      <c r="BA2347" s="94">
        <f>IF(BW2347="","","Passes "&amp;AY2347&amp;" of 5 buy-side scans"&amp;IF(G2347="Y","; RED FLAG: filter out using Red flag column",""))</f>
        <v/>
      </c>
      <c r="BB2347" s="91" t="inlineStr">
        <is>
          <t>None</t>
        </is>
      </c>
      <c r="BC2347" s="92" t="inlineStr">
        <is>
          <t>Y</t>
        </is>
      </c>
      <c r="BD2347" s="94" t="inlineStr">
        <is>
          <t>Few traders (&lt;100 unique PAN, 30 days)</t>
        </is>
      </c>
      <c r="BE2347" s="94" t="n"/>
      <c r="BF2347" s="92">
        <f>IF(R2347*100000&gt;=Settings!$B$5,"Y","N")</f>
        <v/>
      </c>
      <c r="BG2347" s="91">
        <f>IF(F2347&gt;Settings!$B$6,"Y","N")</f>
        <v/>
      </c>
      <c r="BH2347" s="97" t="n"/>
      <c r="BI2347" s="96" t="n"/>
      <c r="BJ2347" s="96" t="n"/>
      <c r="BK2347" s="96" t="n"/>
      <c r="BL2347" s="96" t="n"/>
      <c r="BM2347" s="96" t="n"/>
      <c r="BN2347" s="97" t="n"/>
      <c r="BO2347" s="96" t="n"/>
      <c r="BP2347" s="96" t="n"/>
      <c r="BQ2347" s="96" t="n"/>
      <c r="BR2347" s="91" t="n"/>
      <c r="BS2347" s="91" t="n"/>
      <c r="BT2347" s="96" t="n"/>
      <c r="BU2347" s="91" t="n"/>
      <c r="BV2347" s="99">
        <f>IF(OR(BF2347&lt;&gt;"Y",BG2347&lt;&gt;"Y"),"",(AND(ISNUMBER(BQ2347),BQ2347&gt;0))+(BR2347="Stacked up")+(AND(ISNUMBER(BH2347),BH2347&gt;=-Settings!$B$17))+(AND(ISNUMBER(BK2347),ISNUMBER(BM2347),BK2347&gt;0,BM2347&gt;0))+(AND(ISNUMBER(AQ2347),AQ2347&gt;=Settings!$B$18))+(AND(ISNUMBER(BT2347),BT2347&gt;=Settings!$B$19,BT2347&lt;=Settings!$B$20))+(AND(ISNUMBER(AS2347),AS2347&gt;0))+(AND(ISNUMBER(T2347),ISNUMBER(M2347),T2347&gt;=Settings!$B$21,M2347&gt;0))+(AND(ISNUMBER(AD2347),ISNUMBER(M2347),AD2347&gt;=Settings!$B$22,M2347&gt;0))+(AY2347&gt;=1))</f>
        <v/>
      </c>
      <c r="BW2347" s="91">
        <f>IF(OR(AY2347=0,BF2347&lt;&gt;"Y",BG2347&lt;&gt;"Y"),"",1+SUMPRODUCT(($A$6:$A$2604=A2347)*($AY$6:$AY$2604&gt;0)*($BF$6:$BF$2604="Y")*($BG$6:$BG$2604="Y")*(($AY$6:$AY$2604&gt;AY2347)+($AY$6:$AY$2604=AY2347)*($AD$6:$AD$2604&gt;AD2347))))</f>
        <v/>
      </c>
    </row>
    <row r="2348" ht="23.85" customHeight="1" s="55">
      <c r="A2348" s="90" t="n">
        <v>46296</v>
      </c>
      <c r="B2348" s="91" t="inlineStr">
        <is>
          <t>SHILGRAVQ</t>
        </is>
      </c>
      <c r="C2348" s="91" t="inlineStr">
        <is>
          <t>INE960A01017</t>
        </is>
      </c>
      <c r="D2348" s="91" t="n"/>
      <c r="E2348" s="91" t="inlineStr">
        <is>
          <t>None</t>
        </is>
      </c>
      <c r="F2348" s="93" t="n">
        <v>86</v>
      </c>
      <c r="G2348" s="92" t="inlineStr">
        <is>
          <t>N</t>
        </is>
      </c>
      <c r="H2348" s="94" t="n"/>
      <c r="I2348" s="91" t="inlineStr">
        <is>
          <t>N</t>
        </is>
      </c>
      <c r="J2348" s="92">
        <f>IF(K2348="","N","Y")</f>
        <v/>
      </c>
      <c r="K2348" s="94">
        <f>_xlfn.TEXTJOIN("; ",TRUE,IF(P2348="52-wk low","52-wk low",""),IF(AND(AD2348&gt;=Settings!$B$12,M2348&lt;0),"Distribution",""),IF(AND(AJ2348="Y",M2348&lt;0,AK2348&lt;-Settings!$B$13),"Long unwinding",""),IF(AND(AJ2348="Y",M2348&lt;0,AK2348&gt;Settings!$B$13),"Short buildup",""))</f>
        <v/>
      </c>
      <c r="L2348" s="95" t="n">
        <v>139.35</v>
      </c>
      <c r="M2348" s="96" t="n">
        <v>-4.59</v>
      </c>
      <c r="N2348" s="93" t="n">
        <v>2426</v>
      </c>
      <c r="O2348" s="91" t="inlineStr">
        <is>
          <t>None</t>
        </is>
      </c>
      <c r="P2348" s="91" t="inlineStr">
        <is>
          <t>52-wk low</t>
        </is>
      </c>
      <c r="Q2348" s="97" t="n">
        <v>0.04</v>
      </c>
      <c r="R2348" s="96" t="n">
        <v>0.12</v>
      </c>
      <c r="S2348" s="96" t="n">
        <v>0.37</v>
      </c>
      <c r="T2348" s="96" t="n"/>
      <c r="U2348" s="96" t="n"/>
      <c r="V2348" s="103" t="n"/>
      <c r="W2348" s="102" t="n"/>
      <c r="X2348" s="93" t="n"/>
      <c r="Y2348" s="91" t="inlineStr">
        <is>
          <t>None</t>
        </is>
      </c>
      <c r="Z2348" s="99" t="n">
        <v>79.17</v>
      </c>
      <c r="AA2348" s="96" t="n">
        <v>1</v>
      </c>
      <c r="AB2348" s="96" t="n"/>
      <c r="AC2348" s="96" t="n">
        <v>0.5</v>
      </c>
      <c r="AD2348" s="96" t="n"/>
      <c r="AE2348" s="96" t="n"/>
      <c r="AF2348" s="103" t="n"/>
      <c r="AG2348" s="91" t="n"/>
      <c r="AH2348" s="100" t="n">
        <v>0</v>
      </c>
      <c r="AI2348" s="101" t="n">
        <v>0</v>
      </c>
      <c r="AJ2348" s="92" t="inlineStr">
        <is>
          <t>N</t>
        </is>
      </c>
      <c r="AK2348" s="96" t="n"/>
      <c r="AL2348" s="91" t="inlineStr">
        <is>
          <t>n/a</t>
        </is>
      </c>
      <c r="AM2348" s="93" t="n"/>
      <c r="AN2348" s="92" t="inlineStr">
        <is>
          <t>None</t>
        </is>
      </c>
      <c r="AO2348" s="102" t="n">
        <v>0</v>
      </c>
      <c r="AP2348" s="103" t="n"/>
      <c r="AQ2348" s="102" t="n"/>
      <c r="AR2348" s="91" t="inlineStr">
        <is>
          <t>N</t>
        </is>
      </c>
      <c r="AS2348" s="104" t="n"/>
      <c r="AT2348" s="92">
        <f>IF(AND(P2348="52-wk high",T2348&gt;=Settings!$B$7),"Y","N")</f>
        <v/>
      </c>
      <c r="AU2348" s="91">
        <f>IF(AND(AD2348&gt;=Settings!$B$8,M2348&gt;0),"Y","N")</f>
        <v/>
      </c>
      <c r="AV2348" s="91">
        <f>IF(OR(AH2348&gt;Settings!$B$9,AI2348&gt;Settings!$B$9),"Y","N")</f>
        <v/>
      </c>
      <c r="AW2348" s="91">
        <f>IF(AJ2348&lt;&gt;"Y","n/a",IF(AND(M2348&gt;0,AK2348&gt;Settings!$B$10),"Y","N"))</f>
        <v/>
      </c>
      <c r="AX2348" s="91">
        <f>IF(AO2348&gt;=Settings!$B$11,"Y","N")</f>
        <v/>
      </c>
      <c r="AY2348" s="99">
        <f>(AT2348="Y")+(AU2348="Y")+(AV2348="Y")+(AW2348="Y")+(AX2348="Y")</f>
        <v/>
      </c>
      <c r="AZ2348" s="94">
        <f>IF(AY2348=0,"None",_xlfn.TEXTJOIN(", ",TRUE(),IF(AT2348="Y","Breakout",""),IF(AU2348="Y","Accumulation",""),IF(AV2348="Y","Institutional buying",""),IF(AW2348="Y","Long buildup",""),IF(AX2348="Y","Momentum leader","")))</f>
        <v/>
      </c>
      <c r="BA2348" s="94">
        <f>IF(BW2348="","","Passes "&amp;AY2348&amp;" of 5 buy-side scans"&amp;IF(G2348="Y","; RED FLAG: filter out using Red flag column",""))</f>
        <v/>
      </c>
      <c r="BB2348" s="91" t="inlineStr">
        <is>
          <t>None</t>
        </is>
      </c>
      <c r="BC2348" s="92" t="inlineStr">
        <is>
          <t>Y</t>
        </is>
      </c>
      <c r="BD2348" s="94" t="inlineStr">
        <is>
          <t>Few traders (&lt;100 unique PAN, 30 days)</t>
        </is>
      </c>
      <c r="BE2348" s="94" t="n"/>
      <c r="BF2348" s="92">
        <f>IF(R2348*100000&gt;=Settings!$B$5,"Y","N")</f>
        <v/>
      </c>
      <c r="BG2348" s="91">
        <f>IF(F2348&gt;Settings!$B$6,"Y","N")</f>
        <v/>
      </c>
      <c r="BH2348" s="97" t="n">
        <v>-22.45</v>
      </c>
      <c r="BI2348" s="96" t="n">
        <v>-3.86</v>
      </c>
      <c r="BJ2348" s="96" t="n">
        <v>-9.35</v>
      </c>
      <c r="BK2348" s="96" t="n"/>
      <c r="BL2348" s="96" t="n"/>
      <c r="BM2348" s="96" t="n"/>
      <c r="BN2348" s="97" t="n">
        <v>-7.46</v>
      </c>
      <c r="BO2348" s="96" t="n"/>
      <c r="BP2348" s="96" t="n"/>
      <c r="BQ2348" s="96" t="n"/>
      <c r="BR2348" s="91" t="n"/>
      <c r="BS2348" s="91" t="n"/>
      <c r="BT2348" s="96" t="n">
        <v>37.4</v>
      </c>
      <c r="BU2348" s="91" t="n"/>
      <c r="BV2348" s="99">
        <f>IF(OR(BF2348&lt;&gt;"Y",BG2348&lt;&gt;"Y"),"",(AND(ISNUMBER(BQ2348),BQ2348&gt;0))+(BR2348="Stacked up")+(AND(ISNUMBER(BH2348),BH2348&gt;=-Settings!$B$17))+(AND(ISNUMBER(BK2348),ISNUMBER(BM2348),BK2348&gt;0,BM2348&gt;0))+(AND(ISNUMBER(AQ2348),AQ2348&gt;=Settings!$B$18))+(AND(ISNUMBER(BT2348),BT2348&gt;=Settings!$B$19,BT2348&lt;=Settings!$B$20))+(AND(ISNUMBER(AS2348),AS2348&gt;0))+(AND(ISNUMBER(T2348),ISNUMBER(M2348),T2348&gt;=Settings!$B$21,M2348&gt;0))+(AND(ISNUMBER(AD2348),ISNUMBER(M2348),AD2348&gt;=Settings!$B$22,M2348&gt;0))+(AY2348&gt;=1))</f>
        <v/>
      </c>
      <c r="BW2348" s="91">
        <f>IF(OR(AY2348=0,BF2348&lt;&gt;"Y",BG2348&lt;&gt;"Y"),"",1+SUMPRODUCT(($A$6:$A$2604=A2348)*($AY$6:$AY$2604&gt;0)*($BF$6:$BF$2604="Y")*($BG$6:$BG$2604="Y")*(($AY$6:$AY$2604&gt;AY2348)+($AY$6:$AY$2604=AY2348)*($AD$6:$AD$2604&gt;AD2348))))</f>
        <v/>
      </c>
    </row>
    <row r="2349" ht="23.85" customHeight="1" s="55">
      <c r="A2349" s="90" t="n">
        <v>46296</v>
      </c>
      <c r="B2349" s="91" t="inlineStr">
        <is>
          <t>PALASHSECU</t>
        </is>
      </c>
      <c r="C2349" s="91" t="inlineStr">
        <is>
          <t>INE471W01019</t>
        </is>
      </c>
      <c r="D2349" s="91" t="n"/>
      <c r="E2349" s="91" t="inlineStr">
        <is>
          <t>None</t>
        </is>
      </c>
      <c r="F2349" s="93" t="n">
        <v>85</v>
      </c>
      <c r="G2349" s="92" t="inlineStr">
        <is>
          <t>N</t>
        </is>
      </c>
      <c r="H2349" s="94" t="n"/>
      <c r="I2349" s="91" t="inlineStr">
        <is>
          <t>N</t>
        </is>
      </c>
      <c r="J2349" s="92">
        <f>IF(K2349="","N","Y")</f>
        <v/>
      </c>
      <c r="K2349" s="94">
        <f>_xlfn.TEXTJOIN("; ",TRUE,IF(P2349="52-wk low","52-wk low",""),IF(AND(AD2349&gt;=Settings!$B$12,M2349&lt;0),"Distribution",""),IF(AND(AJ2349="Y",M2349&lt;0,AK2349&lt;-Settings!$B$13),"Long unwinding",""),IF(AND(AJ2349="Y",M2349&lt;0,AK2349&gt;Settings!$B$13),"Short buildup",""))</f>
        <v/>
      </c>
      <c r="L2349" s="95" t="n">
        <v>84.5</v>
      </c>
      <c r="M2349" s="96" t="n">
        <v>0.3</v>
      </c>
      <c r="N2349" s="93" t="n">
        <v>496</v>
      </c>
      <c r="O2349" s="91" t="inlineStr">
        <is>
          <t>None</t>
        </is>
      </c>
      <c r="P2349" s="91" t="inlineStr">
        <is>
          <t>None</t>
        </is>
      </c>
      <c r="Q2349" s="97" t="n">
        <v>0.01</v>
      </c>
      <c r="R2349" s="96" t="n">
        <v>0.01</v>
      </c>
      <c r="S2349" s="96" t="n">
        <v>1.48</v>
      </c>
      <c r="T2349" s="96" t="n">
        <v>0.75</v>
      </c>
      <c r="U2349" s="96" t="n">
        <v>0.78</v>
      </c>
      <c r="V2349" s="103" t="n">
        <v>0.52</v>
      </c>
      <c r="W2349" s="102" t="n">
        <v>2</v>
      </c>
      <c r="X2349" s="93" t="n"/>
      <c r="Y2349" s="91" t="inlineStr">
        <is>
          <t>None</t>
        </is>
      </c>
      <c r="Z2349" s="99" t="n">
        <v>96.66</v>
      </c>
      <c r="AA2349" s="96" t="n">
        <v>1.26</v>
      </c>
      <c r="AB2349" s="96" t="n">
        <v>1.31</v>
      </c>
      <c r="AC2349" s="96" t="n">
        <v>1.79</v>
      </c>
      <c r="AD2349" s="96" t="n">
        <v>0.95</v>
      </c>
      <c r="AE2349" s="96" t="n">
        <v>0.97</v>
      </c>
      <c r="AF2349" s="103" t="n">
        <v>1.03</v>
      </c>
      <c r="AG2349" s="91" t="inlineStr">
        <is>
          <t>Normal</t>
        </is>
      </c>
      <c r="AH2349" s="100" t="n">
        <v>0</v>
      </c>
      <c r="AI2349" s="101" t="n">
        <v>0</v>
      </c>
      <c r="AJ2349" s="92" t="inlineStr">
        <is>
          <t>N</t>
        </is>
      </c>
      <c r="AK2349" s="96" t="n"/>
      <c r="AL2349" s="91" t="inlineStr">
        <is>
          <t>n/a</t>
        </is>
      </c>
      <c r="AM2349" s="93" t="n"/>
      <c r="AN2349" s="92" t="inlineStr">
        <is>
          <t>None</t>
        </is>
      </c>
      <c r="AO2349" s="102" t="n">
        <v>0</v>
      </c>
      <c r="AP2349" s="103" t="n">
        <v>0.62</v>
      </c>
      <c r="AQ2349" s="102" t="n">
        <v>24</v>
      </c>
      <c r="AR2349" s="91" t="inlineStr">
        <is>
          <t>N</t>
        </is>
      </c>
      <c r="AS2349" s="104" t="n"/>
      <c r="AT2349" s="92">
        <f>IF(AND(P2349="52-wk high",T2349&gt;=Settings!$B$7),"Y","N")</f>
        <v/>
      </c>
      <c r="AU2349" s="91">
        <f>IF(AND(AD2349&gt;=Settings!$B$8,M2349&gt;0),"Y","N")</f>
        <v/>
      </c>
      <c r="AV2349" s="91">
        <f>IF(OR(AH2349&gt;Settings!$B$9,AI2349&gt;Settings!$B$9),"Y","N")</f>
        <v/>
      </c>
      <c r="AW2349" s="91">
        <f>IF(AJ2349&lt;&gt;"Y","n/a",IF(AND(M2349&gt;0,AK2349&gt;Settings!$B$10),"Y","N"))</f>
        <v/>
      </c>
      <c r="AX2349" s="91">
        <f>IF(AO2349&gt;=Settings!$B$11,"Y","N")</f>
        <v/>
      </c>
      <c r="AY2349" s="99">
        <f>(AT2349="Y")+(AU2349="Y")+(AV2349="Y")+(AW2349="Y")+(AX2349="Y")</f>
        <v/>
      </c>
      <c r="AZ2349" s="94">
        <f>IF(AY2349=0,"None",_xlfn.TEXTJOIN(", ",TRUE(),IF(AT2349="Y","Breakout",""),IF(AU2349="Y","Accumulation",""),IF(AV2349="Y","Institutional buying",""),IF(AW2349="Y","Long buildup",""),IF(AX2349="Y","Momentum leader","")))</f>
        <v/>
      </c>
      <c r="BA2349" s="94">
        <f>IF(BW2349="","","Passes "&amp;AY2349&amp;" of 5 buy-side scans"&amp;IF(G2349="Y","; RED FLAG: filter out using Red flag column",""))</f>
        <v/>
      </c>
      <c r="BB2349" s="91" t="inlineStr">
        <is>
          <t>None</t>
        </is>
      </c>
      <c r="BC2349" s="92" t="inlineStr">
        <is>
          <t>Y</t>
        </is>
      </c>
      <c r="BD2349" s="94" t="inlineStr">
        <is>
          <t>Few traders (&lt;100 unique PAN, 30 days)</t>
        </is>
      </c>
      <c r="BE2349" s="94" t="n"/>
      <c r="BF2349" s="92">
        <f>IF(R2349*100000&gt;=Settings!$B$5,"Y","N")</f>
        <v/>
      </c>
      <c r="BG2349" s="91">
        <f>IF(F2349&gt;Settings!$B$6,"Y","N")</f>
        <v/>
      </c>
      <c r="BH2349" s="97" t="n">
        <v>-36.32</v>
      </c>
      <c r="BI2349" s="96" t="n">
        <v>0.46</v>
      </c>
      <c r="BJ2349" s="96" t="n">
        <v>-6.91</v>
      </c>
      <c r="BK2349" s="96" t="n">
        <v>-9.1</v>
      </c>
      <c r="BL2349" s="96" t="n">
        <v>0.96</v>
      </c>
      <c r="BM2349" s="96" t="n">
        <v>-28.73</v>
      </c>
      <c r="BN2349" s="97" t="n">
        <v>-3</v>
      </c>
      <c r="BO2349" s="96" t="n">
        <v>-4.73</v>
      </c>
      <c r="BP2349" s="96" t="n">
        <v>-7.07</v>
      </c>
      <c r="BQ2349" s="96" t="n">
        <v>-11.66</v>
      </c>
      <c r="BR2349" s="91" t="inlineStr">
        <is>
          <t>Stacked down</t>
        </is>
      </c>
      <c r="BS2349" s="91" t="inlineStr">
        <is>
          <t>None</t>
        </is>
      </c>
      <c r="BT2349" s="96" t="n">
        <v>41</v>
      </c>
      <c r="BU2349" s="91" t="inlineStr">
        <is>
          <t>N</t>
        </is>
      </c>
      <c r="BV2349" s="99">
        <f>IF(OR(BF2349&lt;&gt;"Y",BG2349&lt;&gt;"Y"),"",(AND(ISNUMBER(BQ2349),BQ2349&gt;0))+(BR2349="Stacked up")+(AND(ISNUMBER(BH2349),BH2349&gt;=-Settings!$B$17))+(AND(ISNUMBER(BK2349),ISNUMBER(BM2349),BK2349&gt;0,BM2349&gt;0))+(AND(ISNUMBER(AQ2349),AQ2349&gt;=Settings!$B$18))+(AND(ISNUMBER(BT2349),BT2349&gt;=Settings!$B$19,BT2349&lt;=Settings!$B$20))+(AND(ISNUMBER(AS2349),AS2349&gt;0))+(AND(ISNUMBER(T2349),ISNUMBER(M2349),T2349&gt;=Settings!$B$21,M2349&gt;0))+(AND(ISNUMBER(AD2349),ISNUMBER(M2349),AD2349&gt;=Settings!$B$22,M2349&gt;0))+(AY2349&gt;=1))</f>
        <v/>
      </c>
      <c r="BW2349" s="91">
        <f>IF(OR(AY2349=0,BF2349&lt;&gt;"Y",BG2349&lt;&gt;"Y"),"",1+SUMPRODUCT(($A$6:$A$2604=A2349)*($AY$6:$AY$2604&gt;0)*($BF$6:$BF$2604="Y")*($BG$6:$BG$2604="Y")*(($AY$6:$AY$2604&gt;AY2349)+($AY$6:$AY$2604=AY2349)*($AD$6:$AD$2604&gt;AD2349))))</f>
        <v/>
      </c>
    </row>
    <row r="2350" ht="23.85" customHeight="1" s="55">
      <c r="A2350" s="90" t="n">
        <v>46296</v>
      </c>
      <c r="B2350" s="91" t="inlineStr">
        <is>
          <t>PATINTLOG</t>
        </is>
      </c>
      <c r="C2350" s="91" t="inlineStr">
        <is>
          <t>INE529D01014</t>
        </is>
      </c>
      <c r="D2350" s="91" t="n"/>
      <c r="E2350" s="91" t="inlineStr">
        <is>
          <t>None</t>
        </is>
      </c>
      <c r="F2350" s="93" t="n">
        <v>85</v>
      </c>
      <c r="G2350" s="92" t="inlineStr">
        <is>
          <t>N</t>
        </is>
      </c>
      <c r="H2350" s="94" t="n"/>
      <c r="I2350" s="91" t="inlineStr">
        <is>
          <t>N</t>
        </is>
      </c>
      <c r="J2350" s="92">
        <f>IF(K2350="","N","Y")</f>
        <v/>
      </c>
      <c r="K2350" s="94">
        <f>_xlfn.TEXTJOIN("; ",TRUE,IF(P2350="52-wk low","52-wk low",""),IF(AND(AD2350&gt;=Settings!$B$12,M2350&lt;0),"Distribution",""),IF(AND(AJ2350="Y",M2350&lt;0,AK2350&lt;-Settings!$B$13),"Long unwinding",""),IF(AND(AJ2350="Y",M2350&lt;0,AK2350&gt;Settings!$B$13),"Short buildup",""))</f>
        <v/>
      </c>
      <c r="L2350" s="95" t="n">
        <v>13.23</v>
      </c>
      <c r="M2350" s="96" t="n">
        <v>0.92</v>
      </c>
      <c r="N2350" s="93" t="n">
        <v>356</v>
      </c>
      <c r="O2350" s="91" t="inlineStr">
        <is>
          <t>None</t>
        </is>
      </c>
      <c r="P2350" s="91" t="inlineStr">
        <is>
          <t>None</t>
        </is>
      </c>
      <c r="Q2350" s="97" t="n">
        <v>1.05</v>
      </c>
      <c r="R2350" s="96" t="n">
        <v>1.07</v>
      </c>
      <c r="S2350" s="96" t="n">
        <v>0.97</v>
      </c>
      <c r="T2350" s="96" t="n">
        <v>1.37</v>
      </c>
      <c r="U2350" s="96" t="n">
        <v>0.67</v>
      </c>
      <c r="V2350" s="103" t="n">
        <v>0.68</v>
      </c>
      <c r="W2350" s="102" t="n">
        <v>4</v>
      </c>
      <c r="X2350" s="93" t="n"/>
      <c r="Y2350" s="91" t="inlineStr">
        <is>
          <t>None</t>
        </is>
      </c>
      <c r="Z2350" s="99" t="n">
        <v>69.06999999999999</v>
      </c>
      <c r="AA2350" s="96" t="n">
        <v>0.99</v>
      </c>
      <c r="AB2350" s="96" t="n">
        <v>0.99</v>
      </c>
      <c r="AC2350" s="96" t="n"/>
      <c r="AD2350" s="96" t="n"/>
      <c r="AE2350" s="96" t="n"/>
      <c r="AF2350" s="103" t="n"/>
      <c r="AG2350" s="91" t="inlineStr">
        <is>
          <t>No delivery data</t>
        </is>
      </c>
      <c r="AH2350" s="100" t="n">
        <v>0</v>
      </c>
      <c r="AI2350" s="101" t="n">
        <v>0</v>
      </c>
      <c r="AJ2350" s="92" t="inlineStr">
        <is>
          <t>N</t>
        </is>
      </c>
      <c r="AK2350" s="96" t="n"/>
      <c r="AL2350" s="91" t="inlineStr">
        <is>
          <t>n/a</t>
        </is>
      </c>
      <c r="AM2350" s="93" t="n"/>
      <c r="AN2350" s="92" t="inlineStr">
        <is>
          <t>None</t>
        </is>
      </c>
      <c r="AO2350" s="102" t="n">
        <v>0</v>
      </c>
      <c r="AP2350" s="103" t="n">
        <v>1.27</v>
      </c>
      <c r="AQ2350" s="102" t="n">
        <v>72</v>
      </c>
      <c r="AR2350" s="91" t="inlineStr">
        <is>
          <t>N</t>
        </is>
      </c>
      <c r="AS2350" s="104" t="n"/>
      <c r="AT2350" s="92">
        <f>IF(AND(P2350="52-wk high",T2350&gt;=Settings!$B$7),"Y","N")</f>
        <v/>
      </c>
      <c r="AU2350" s="91">
        <f>IF(AND(AD2350&gt;=Settings!$B$8,M2350&gt;0),"Y","N")</f>
        <v/>
      </c>
      <c r="AV2350" s="91">
        <f>IF(OR(AH2350&gt;Settings!$B$9,AI2350&gt;Settings!$B$9),"Y","N")</f>
        <v/>
      </c>
      <c r="AW2350" s="91">
        <f>IF(AJ2350&lt;&gt;"Y","n/a",IF(AND(M2350&gt;0,AK2350&gt;Settings!$B$10),"Y","N"))</f>
        <v/>
      </c>
      <c r="AX2350" s="91">
        <f>IF(AO2350&gt;=Settings!$B$11,"Y","N")</f>
        <v/>
      </c>
      <c r="AY2350" s="99">
        <f>(AT2350="Y")+(AU2350="Y")+(AV2350="Y")+(AW2350="Y")+(AX2350="Y")</f>
        <v/>
      </c>
      <c r="AZ2350" s="94">
        <f>IF(AY2350=0,"None",_xlfn.TEXTJOIN(", ",TRUE(),IF(AT2350="Y","Breakout",""),IF(AU2350="Y","Accumulation",""),IF(AV2350="Y","Institutional buying",""),IF(AW2350="Y","Long buildup",""),IF(AX2350="Y","Momentum leader","")))</f>
        <v/>
      </c>
      <c r="BA2350" s="94">
        <f>IF(BW2350="","","Passes "&amp;AY2350&amp;" of 5 buy-side scans"&amp;IF(G2350="Y","; RED FLAG: filter out using Red flag column",""))</f>
        <v/>
      </c>
      <c r="BB2350" s="91" t="inlineStr">
        <is>
          <t>None</t>
        </is>
      </c>
      <c r="BC2350" s="92" t="inlineStr">
        <is>
          <t>N</t>
        </is>
      </c>
      <c r="BD2350" s="94" t="n"/>
      <c r="BE2350" s="94" t="n"/>
      <c r="BF2350" s="92">
        <f>IF(R2350*100000&gt;=Settings!$B$5,"Y","N")</f>
        <v/>
      </c>
      <c r="BG2350" s="91">
        <f>IF(F2350&gt;Settings!$B$6,"Y","N")</f>
        <v/>
      </c>
      <c r="BH2350" s="97" t="n">
        <v>-18.58</v>
      </c>
      <c r="BI2350" s="96" t="n">
        <v>-5.57</v>
      </c>
      <c r="BJ2350" s="96" t="n">
        <v>2.8</v>
      </c>
      <c r="BK2350" s="96" t="n">
        <v>-10.37</v>
      </c>
      <c r="BL2350" s="96" t="n">
        <v>42.41</v>
      </c>
      <c r="BM2350" s="96" t="n">
        <v>-8.44</v>
      </c>
      <c r="BN2350" s="97" t="n">
        <v>-2.61</v>
      </c>
      <c r="BO2350" s="96" t="n">
        <v>-3.34</v>
      </c>
      <c r="BP2350" s="96" t="n">
        <v>-2.34</v>
      </c>
      <c r="BQ2350" s="96" t="n">
        <v>-1.39</v>
      </c>
      <c r="BR2350" s="91" t="inlineStr">
        <is>
          <t>Mixed</t>
        </is>
      </c>
      <c r="BS2350" s="91" t="inlineStr">
        <is>
          <t>None</t>
        </is>
      </c>
      <c r="BT2350" s="96" t="n">
        <v>42.6</v>
      </c>
      <c r="BU2350" s="91" t="inlineStr">
        <is>
          <t>N</t>
        </is>
      </c>
      <c r="BV2350" s="99">
        <f>IF(OR(BF2350&lt;&gt;"Y",BG2350&lt;&gt;"Y"),"",(AND(ISNUMBER(BQ2350),BQ2350&gt;0))+(BR2350="Stacked up")+(AND(ISNUMBER(BH2350),BH2350&gt;=-Settings!$B$17))+(AND(ISNUMBER(BK2350),ISNUMBER(BM2350),BK2350&gt;0,BM2350&gt;0))+(AND(ISNUMBER(AQ2350),AQ2350&gt;=Settings!$B$18))+(AND(ISNUMBER(BT2350),BT2350&gt;=Settings!$B$19,BT2350&lt;=Settings!$B$20))+(AND(ISNUMBER(AS2350),AS2350&gt;0))+(AND(ISNUMBER(T2350),ISNUMBER(M2350),T2350&gt;=Settings!$B$21,M2350&gt;0))+(AND(ISNUMBER(AD2350),ISNUMBER(M2350),AD2350&gt;=Settings!$B$22,M2350&gt;0))+(AY2350&gt;=1))</f>
        <v/>
      </c>
      <c r="BW2350" s="91">
        <f>IF(OR(AY2350=0,BF2350&lt;&gt;"Y",BG2350&lt;&gt;"Y"),"",1+SUMPRODUCT(($A$6:$A$2604=A2350)*($AY$6:$AY$2604&gt;0)*($BF$6:$BF$2604="Y")*($BG$6:$BG$2604="Y")*(($AY$6:$AY$2604&gt;AY2350)+($AY$6:$AY$2604=AY2350)*($AD$6:$AD$2604&gt;AD2350))))</f>
        <v/>
      </c>
    </row>
    <row r="2351" ht="23.85" customHeight="1" s="55">
      <c r="A2351" s="90" t="n">
        <v>46296</v>
      </c>
      <c r="B2351" s="91" t="inlineStr">
        <is>
          <t>RAJMET</t>
        </is>
      </c>
      <c r="C2351" s="91" t="inlineStr">
        <is>
          <t>INE00KV01022</t>
        </is>
      </c>
      <c r="D2351" s="91" t="n"/>
      <c r="E2351" s="91" t="inlineStr">
        <is>
          <t>None</t>
        </is>
      </c>
      <c r="F2351" s="93" t="n">
        <v>85</v>
      </c>
      <c r="G2351" s="92" t="inlineStr">
        <is>
          <t>N</t>
        </is>
      </c>
      <c r="H2351" s="94" t="n"/>
      <c r="I2351" s="91" t="inlineStr">
        <is>
          <t>N</t>
        </is>
      </c>
      <c r="J2351" s="92">
        <f>IF(K2351="","N","Y")</f>
        <v/>
      </c>
      <c r="K2351" s="94">
        <f>_xlfn.TEXTJOIN("; ",TRUE,IF(P2351="52-wk low","52-wk low",""),IF(AND(AD2351&gt;=Settings!$B$12,M2351&lt;0),"Distribution",""),IF(AND(AJ2351="Y",M2351&lt;0,AK2351&lt;-Settings!$B$13),"Long unwinding",""),IF(AND(AJ2351="Y",M2351&lt;0,AK2351&gt;Settings!$B$13),"Short buildup",""))</f>
        <v/>
      </c>
      <c r="L2351" s="95" t="n">
        <v>3.08</v>
      </c>
      <c r="M2351" s="96" t="n">
        <v>-1.28</v>
      </c>
      <c r="N2351" s="93" t="n">
        <v>1188</v>
      </c>
      <c r="O2351" s="91" t="inlineStr">
        <is>
          <t>None</t>
        </is>
      </c>
      <c r="P2351" s="91" t="inlineStr">
        <is>
          <t>None</t>
        </is>
      </c>
      <c r="Q2351" s="97" t="n">
        <v>1.79</v>
      </c>
      <c r="R2351" s="96" t="n">
        <v>2.55</v>
      </c>
      <c r="S2351" s="96" t="n">
        <v>0.6899999999999999</v>
      </c>
      <c r="T2351" s="96" t="n">
        <v>0.45</v>
      </c>
      <c r="U2351" s="96" t="n">
        <v>0.53</v>
      </c>
      <c r="V2351" s="103" t="n">
        <v>0.75</v>
      </c>
      <c r="W2351" s="102" t="n">
        <v>0</v>
      </c>
      <c r="X2351" s="93" t="n"/>
      <c r="Y2351" s="91" t="inlineStr">
        <is>
          <t>None</t>
        </is>
      </c>
      <c r="Z2351" s="99" t="n">
        <v>79.81</v>
      </c>
      <c r="AA2351" s="96" t="n">
        <v>1.1</v>
      </c>
      <c r="AB2351" s="96" t="n">
        <v>1.11</v>
      </c>
      <c r="AC2351" s="96" t="n">
        <v>0.78</v>
      </c>
      <c r="AD2351" s="96" t="n">
        <v>0.53</v>
      </c>
      <c r="AE2351" s="96" t="n"/>
      <c r="AF2351" s="103" t="n">
        <v>1.02</v>
      </c>
      <c r="AG2351" s="91" t="inlineStr">
        <is>
          <t>Normal</t>
        </is>
      </c>
      <c r="AH2351" s="100" t="n">
        <v>0</v>
      </c>
      <c r="AI2351" s="101" t="n">
        <v>0</v>
      </c>
      <c r="AJ2351" s="92" t="inlineStr">
        <is>
          <t>N</t>
        </is>
      </c>
      <c r="AK2351" s="96" t="n"/>
      <c r="AL2351" s="91" t="inlineStr">
        <is>
          <t>n/a</t>
        </is>
      </c>
      <c r="AM2351" s="93" t="n"/>
      <c r="AN2351" s="92" t="inlineStr">
        <is>
          <t>None</t>
        </is>
      </c>
      <c r="AO2351" s="102" t="n">
        <v>0</v>
      </c>
      <c r="AP2351" s="103" t="n">
        <v>0.61</v>
      </c>
      <c r="AQ2351" s="102" t="n">
        <v>22</v>
      </c>
      <c r="AR2351" s="91" t="inlineStr">
        <is>
          <t>N</t>
        </is>
      </c>
      <c r="AS2351" s="104" t="n"/>
      <c r="AT2351" s="92">
        <f>IF(AND(P2351="52-wk high",T2351&gt;=Settings!$B$7),"Y","N")</f>
        <v/>
      </c>
      <c r="AU2351" s="91">
        <f>IF(AND(AD2351&gt;=Settings!$B$8,M2351&gt;0),"Y","N")</f>
        <v/>
      </c>
      <c r="AV2351" s="91">
        <f>IF(OR(AH2351&gt;Settings!$B$9,AI2351&gt;Settings!$B$9),"Y","N")</f>
        <v/>
      </c>
      <c r="AW2351" s="91">
        <f>IF(AJ2351&lt;&gt;"Y","n/a",IF(AND(M2351&gt;0,AK2351&gt;Settings!$B$10),"Y","N"))</f>
        <v/>
      </c>
      <c r="AX2351" s="91">
        <f>IF(AO2351&gt;=Settings!$B$11,"Y","N")</f>
        <v/>
      </c>
      <c r="AY2351" s="99">
        <f>(AT2351="Y")+(AU2351="Y")+(AV2351="Y")+(AW2351="Y")+(AX2351="Y")</f>
        <v/>
      </c>
      <c r="AZ2351" s="94">
        <f>IF(AY2351=0,"None",_xlfn.TEXTJOIN(", ",TRUE(),IF(AT2351="Y","Breakout",""),IF(AU2351="Y","Accumulation",""),IF(AV2351="Y","Institutional buying",""),IF(AW2351="Y","Long buildup",""),IF(AX2351="Y","Momentum leader","")))</f>
        <v/>
      </c>
      <c r="BA2351" s="94">
        <f>IF(BW2351="","","Passes "&amp;AY2351&amp;" of 5 buy-side scans"&amp;IF(G2351="Y","; RED FLAG: filter out using Red flag column",""))</f>
        <v/>
      </c>
      <c r="BB2351" s="91" t="inlineStr">
        <is>
          <t>None</t>
        </is>
      </c>
      <c r="BC2351" s="92" t="inlineStr">
        <is>
          <t>N</t>
        </is>
      </c>
      <c r="BD2351" s="94" t="n"/>
      <c r="BE2351" s="94" t="n"/>
      <c r="BF2351" s="92">
        <f>IF(R2351*100000&gt;=Settings!$B$5,"Y","N")</f>
        <v/>
      </c>
      <c r="BG2351" s="91">
        <f>IF(F2351&gt;Settings!$B$6,"Y","N")</f>
        <v/>
      </c>
      <c r="BH2351" s="97" t="n">
        <v>-41.67</v>
      </c>
      <c r="BI2351" s="96" t="n">
        <v>-1.28</v>
      </c>
      <c r="BJ2351" s="96" t="n">
        <v>-0.96</v>
      </c>
      <c r="BK2351" s="96" t="n">
        <v>-18.73</v>
      </c>
      <c r="BL2351" s="96" t="n">
        <v>-2.22</v>
      </c>
      <c r="BM2351" s="96" t="n">
        <v>-32.6</v>
      </c>
      <c r="BN2351" s="97" t="n">
        <v>-1.89</v>
      </c>
      <c r="BO2351" s="96" t="n">
        <v>-5.18</v>
      </c>
      <c r="BP2351" s="96" t="n">
        <v>-9.960000000000001</v>
      </c>
      <c r="BQ2351" s="96" t="n">
        <v>-16.28</v>
      </c>
      <c r="BR2351" s="91" t="inlineStr">
        <is>
          <t>Stacked down</t>
        </is>
      </c>
      <c r="BS2351" s="91" t="inlineStr">
        <is>
          <t>None</t>
        </is>
      </c>
      <c r="BT2351" s="96" t="n">
        <v>40.2</v>
      </c>
      <c r="BU2351" s="91" t="inlineStr">
        <is>
          <t>N</t>
        </is>
      </c>
      <c r="BV2351" s="99">
        <f>IF(OR(BF2351&lt;&gt;"Y",BG2351&lt;&gt;"Y"),"",(AND(ISNUMBER(BQ2351),BQ2351&gt;0))+(BR2351="Stacked up")+(AND(ISNUMBER(BH2351),BH2351&gt;=-Settings!$B$17))+(AND(ISNUMBER(BK2351),ISNUMBER(BM2351),BK2351&gt;0,BM2351&gt;0))+(AND(ISNUMBER(AQ2351),AQ2351&gt;=Settings!$B$18))+(AND(ISNUMBER(BT2351),BT2351&gt;=Settings!$B$19,BT2351&lt;=Settings!$B$20))+(AND(ISNUMBER(AS2351),AS2351&gt;0))+(AND(ISNUMBER(T2351),ISNUMBER(M2351),T2351&gt;=Settings!$B$21,M2351&gt;0))+(AND(ISNUMBER(AD2351),ISNUMBER(M2351),AD2351&gt;=Settings!$B$22,M2351&gt;0))+(AY2351&gt;=1))</f>
        <v/>
      </c>
      <c r="BW2351" s="91">
        <f>IF(OR(AY2351=0,BF2351&lt;&gt;"Y",BG2351&lt;&gt;"Y"),"",1+SUMPRODUCT(($A$6:$A$2604=A2351)*($AY$6:$AY$2604&gt;0)*($BF$6:$BF$2604="Y")*($BG$6:$BG$2604="Y")*(($AY$6:$AY$2604&gt;AY2351)+($AY$6:$AY$2604=AY2351)*($AD$6:$AD$2604&gt;AD2351))))</f>
        <v/>
      </c>
    </row>
    <row r="2352" ht="23.85" customHeight="1" s="55">
      <c r="A2352" s="90" t="n">
        <v>46296</v>
      </c>
      <c r="B2352" s="91" t="inlineStr">
        <is>
          <t>REGENCERAM</t>
        </is>
      </c>
      <c r="C2352" s="91" t="inlineStr">
        <is>
          <t>INE277C01012</t>
        </is>
      </c>
      <c r="D2352" s="91" t="n"/>
      <c r="E2352" s="91" t="inlineStr">
        <is>
          <t>None</t>
        </is>
      </c>
      <c r="F2352" s="93" t="n">
        <v>85</v>
      </c>
      <c r="G2352" s="92" t="inlineStr">
        <is>
          <t>Y</t>
        </is>
      </c>
      <c r="H2352" s="94" t="inlineStr">
        <is>
          <t>GSM Stage 0</t>
        </is>
      </c>
      <c r="I2352" s="91" t="inlineStr">
        <is>
          <t>N</t>
        </is>
      </c>
      <c r="J2352" s="92">
        <f>IF(K2352="","N","Y")</f>
        <v/>
      </c>
      <c r="K2352" s="94">
        <f>_xlfn.TEXTJOIN("; ",TRUE,IF(P2352="52-wk low","52-wk low",""),IF(AND(AD2352&gt;=Settings!$B$12,M2352&lt;0),"Distribution",""),IF(AND(AJ2352="Y",M2352&lt;0,AK2352&lt;-Settings!$B$13),"Long unwinding",""),IF(AND(AJ2352="Y",M2352&lt;0,AK2352&gt;Settings!$B$13),"Short buildup",""))</f>
        <v/>
      </c>
      <c r="L2352" s="95" t="n">
        <v>31.98</v>
      </c>
      <c r="M2352" s="96" t="n">
        <v>-1.24</v>
      </c>
      <c r="N2352" s="93" t="n">
        <v>1171</v>
      </c>
      <c r="O2352" s="91" t="inlineStr">
        <is>
          <t>None</t>
        </is>
      </c>
      <c r="P2352" s="91" t="inlineStr">
        <is>
          <t>None</t>
        </is>
      </c>
      <c r="Q2352" s="97" t="n">
        <v>0.06</v>
      </c>
      <c r="R2352" s="96" t="n">
        <v>0.17</v>
      </c>
      <c r="S2352" s="96" t="n">
        <v>0.38</v>
      </c>
      <c r="T2352" s="96" t="n">
        <v>0.33</v>
      </c>
      <c r="U2352" s="96" t="n">
        <v>0.57</v>
      </c>
      <c r="V2352" s="103" t="n">
        <v>1.51</v>
      </c>
      <c r="W2352" s="102" t="n">
        <v>2</v>
      </c>
      <c r="X2352" s="93" t="n"/>
      <c r="Y2352" s="91" t="inlineStr">
        <is>
          <t>None</t>
        </is>
      </c>
      <c r="Z2352" s="99" t="n">
        <v>67.8</v>
      </c>
      <c r="AA2352" s="96" t="n">
        <v>0.96</v>
      </c>
      <c r="AB2352" s="96" t="n">
        <v>0.92</v>
      </c>
      <c r="AC2352" s="96" t="n">
        <v>0.5</v>
      </c>
      <c r="AD2352" s="96" t="n">
        <v>0.49</v>
      </c>
      <c r="AE2352" s="96" t="n">
        <v>0.78</v>
      </c>
      <c r="AF2352" s="103" t="n">
        <v>1.05</v>
      </c>
      <c r="AG2352" s="91" t="inlineStr">
        <is>
          <t>Drying up</t>
        </is>
      </c>
      <c r="AH2352" s="100" t="n">
        <v>0</v>
      </c>
      <c r="AI2352" s="101" t="n">
        <v>0</v>
      </c>
      <c r="AJ2352" s="92" t="inlineStr">
        <is>
          <t>N</t>
        </is>
      </c>
      <c r="AK2352" s="96" t="n"/>
      <c r="AL2352" s="91" t="inlineStr">
        <is>
          <t>n/a</t>
        </is>
      </c>
      <c r="AM2352" s="93" t="n"/>
      <c r="AN2352" s="92" t="inlineStr">
        <is>
          <t>None</t>
        </is>
      </c>
      <c r="AO2352" s="102" t="n">
        <v>0</v>
      </c>
      <c r="AP2352" s="103" t="n">
        <v>0.62</v>
      </c>
      <c r="AQ2352" s="102" t="n">
        <v>24</v>
      </c>
      <c r="AR2352" s="91" t="inlineStr">
        <is>
          <t>N</t>
        </is>
      </c>
      <c r="AS2352" s="104" t="n"/>
      <c r="AT2352" s="92">
        <f>IF(AND(P2352="52-wk high",T2352&gt;=Settings!$B$7),"Y","N")</f>
        <v/>
      </c>
      <c r="AU2352" s="91">
        <f>IF(AND(AD2352&gt;=Settings!$B$8,M2352&gt;0),"Y","N")</f>
        <v/>
      </c>
      <c r="AV2352" s="91">
        <f>IF(OR(AH2352&gt;Settings!$B$9,AI2352&gt;Settings!$B$9),"Y","N")</f>
        <v/>
      </c>
      <c r="AW2352" s="91">
        <f>IF(AJ2352&lt;&gt;"Y","n/a",IF(AND(M2352&gt;0,AK2352&gt;Settings!$B$10),"Y","N"))</f>
        <v/>
      </c>
      <c r="AX2352" s="91">
        <f>IF(AO2352&gt;=Settings!$B$11,"Y","N")</f>
        <v/>
      </c>
      <c r="AY2352" s="99">
        <f>(AT2352="Y")+(AU2352="Y")+(AV2352="Y")+(AW2352="Y")+(AX2352="Y")</f>
        <v/>
      </c>
      <c r="AZ2352" s="94">
        <f>IF(AY2352=0,"None",_xlfn.TEXTJOIN(", ",TRUE(),IF(AT2352="Y","Breakout",""),IF(AU2352="Y","Accumulation",""),IF(AV2352="Y","Institutional buying",""),IF(AW2352="Y","Long buildup",""),IF(AX2352="Y","Momentum leader","")))</f>
        <v/>
      </c>
      <c r="BA2352" s="94">
        <f>IF(BW2352="","","Passes "&amp;AY2352&amp;" of 5 buy-side scans"&amp;IF(G2352="Y","; RED FLAG: filter out using Red flag column",""))</f>
        <v/>
      </c>
      <c r="BB2352" s="91" t="inlineStr">
        <is>
          <t>None</t>
        </is>
      </c>
      <c r="BC2352" s="92" t="inlineStr">
        <is>
          <t>Y</t>
        </is>
      </c>
      <c r="BD2352" s="94" t="inlineStr">
        <is>
          <t>EPS zero; Few traders (&lt;100 unique PAN, 30 days)</t>
        </is>
      </c>
      <c r="BE2352" s="94" t="n"/>
      <c r="BF2352" s="92">
        <f>IF(R2352*100000&gt;=Settings!$B$5,"Y","N")</f>
        <v/>
      </c>
      <c r="BG2352" s="91">
        <f>IF(F2352&gt;Settings!$B$6,"Y","N")</f>
        <v/>
      </c>
      <c r="BH2352" s="97" t="n">
        <v>-41.84</v>
      </c>
      <c r="BI2352" s="96" t="n">
        <v>-8.050000000000001</v>
      </c>
      <c r="BJ2352" s="96" t="n">
        <v>-7.28</v>
      </c>
      <c r="BK2352" s="96" t="n">
        <v>-22</v>
      </c>
      <c r="BL2352" s="96" t="n">
        <v>-20.7</v>
      </c>
      <c r="BM2352" s="96" t="n">
        <v>-21.98</v>
      </c>
      <c r="BN2352" s="97" t="n">
        <v>-4.64</v>
      </c>
      <c r="BO2352" s="96" t="n">
        <v>-8.039999999999999</v>
      </c>
      <c r="BP2352" s="96" t="n">
        <v>-13.16</v>
      </c>
      <c r="BQ2352" s="96" t="n">
        <v>-18.43</v>
      </c>
      <c r="BR2352" s="91" t="inlineStr">
        <is>
          <t>Stacked down</t>
        </is>
      </c>
      <c r="BS2352" s="91" t="inlineStr">
        <is>
          <t>None</t>
        </is>
      </c>
      <c r="BT2352" s="96" t="n">
        <v>40.3</v>
      </c>
      <c r="BU2352" s="91" t="inlineStr">
        <is>
          <t>N</t>
        </is>
      </c>
      <c r="BV2352" s="99">
        <f>IF(OR(BF2352&lt;&gt;"Y",BG2352&lt;&gt;"Y"),"",(AND(ISNUMBER(BQ2352),BQ2352&gt;0))+(BR2352="Stacked up")+(AND(ISNUMBER(BH2352),BH2352&gt;=-Settings!$B$17))+(AND(ISNUMBER(BK2352),ISNUMBER(BM2352),BK2352&gt;0,BM2352&gt;0))+(AND(ISNUMBER(AQ2352),AQ2352&gt;=Settings!$B$18))+(AND(ISNUMBER(BT2352),BT2352&gt;=Settings!$B$19,BT2352&lt;=Settings!$B$20))+(AND(ISNUMBER(AS2352),AS2352&gt;0))+(AND(ISNUMBER(T2352),ISNUMBER(M2352),T2352&gt;=Settings!$B$21,M2352&gt;0))+(AND(ISNUMBER(AD2352),ISNUMBER(M2352),AD2352&gt;=Settings!$B$22,M2352&gt;0))+(AY2352&gt;=1))</f>
        <v/>
      </c>
      <c r="BW2352" s="91">
        <f>IF(OR(AY2352=0,BF2352&lt;&gt;"Y",BG2352&lt;&gt;"Y"),"",1+SUMPRODUCT(($A$6:$A$2604=A2352)*($AY$6:$AY$2604&gt;0)*($BF$6:$BF$2604="Y")*($BG$6:$BG$2604="Y")*(($AY$6:$AY$2604&gt;AY2352)+($AY$6:$AY$2604=AY2352)*($AD$6:$AD$2604&gt;AD2352))))</f>
        <v/>
      </c>
    </row>
    <row r="2353" ht="23.85" customHeight="1" s="55">
      <c r="A2353" s="90" t="n">
        <v>46296</v>
      </c>
      <c r="B2353" s="91" t="inlineStr">
        <is>
          <t>AAKASH</t>
        </is>
      </c>
      <c r="C2353" s="91" t="inlineStr">
        <is>
          <t>INE087Z01024</t>
        </is>
      </c>
      <c r="D2353" s="91" t="n"/>
      <c r="E2353" s="91" t="inlineStr">
        <is>
          <t>None</t>
        </is>
      </c>
      <c r="F2353" s="93" t="n">
        <v>84</v>
      </c>
      <c r="G2353" s="92" t="inlineStr">
        <is>
          <t>N</t>
        </is>
      </c>
      <c r="H2353" s="94" t="n"/>
      <c r="I2353" s="91" t="inlineStr">
        <is>
          <t>N</t>
        </is>
      </c>
      <c r="J2353" s="92">
        <f>IF(K2353="","N","Y")</f>
        <v/>
      </c>
      <c r="K2353" s="94">
        <f>_xlfn.TEXTJOIN("; ",TRUE,IF(P2353="52-wk low","52-wk low",""),IF(AND(AD2353&gt;=Settings!$B$12,M2353&lt;0),"Distribution",""),IF(AND(AJ2353="Y",M2353&lt;0,AK2353&lt;-Settings!$B$13),"Long unwinding",""),IF(AND(AJ2353="Y",M2353&lt;0,AK2353&gt;Settings!$B$13),"Short buildup",""))</f>
        <v/>
      </c>
      <c r="L2353" s="95" t="n">
        <v>8.34</v>
      </c>
      <c r="M2353" s="96" t="n">
        <v>-1.18</v>
      </c>
      <c r="N2353" s="93" t="n">
        <v>1134</v>
      </c>
      <c r="O2353" s="91" t="inlineStr">
        <is>
          <t>None</t>
        </is>
      </c>
      <c r="P2353" s="91" t="inlineStr">
        <is>
          <t>None</t>
        </is>
      </c>
      <c r="Q2353" s="97" t="n">
        <v>1.21</v>
      </c>
      <c r="R2353" s="96" t="n">
        <v>1.44</v>
      </c>
      <c r="S2353" s="96" t="n">
        <v>0.85</v>
      </c>
      <c r="T2353" s="96" t="n">
        <v>0.87</v>
      </c>
      <c r="U2353" s="96" t="n">
        <v>0.76</v>
      </c>
      <c r="V2353" s="103" t="n">
        <v>0.91</v>
      </c>
      <c r="W2353" s="102" t="n">
        <v>3</v>
      </c>
      <c r="X2353" s="93" t="n"/>
      <c r="Y2353" s="91" t="inlineStr">
        <is>
          <t>None</t>
        </is>
      </c>
      <c r="Z2353" s="99" t="n">
        <v>79.78</v>
      </c>
      <c r="AA2353" s="96" t="n">
        <v>1.08</v>
      </c>
      <c r="AB2353" s="96" t="n">
        <v>1.11</v>
      </c>
      <c r="AC2353" s="96" t="n">
        <v>1.01</v>
      </c>
      <c r="AD2353" s="96" t="n">
        <v>1.07</v>
      </c>
      <c r="AE2353" s="96" t="n"/>
      <c r="AF2353" s="103" t="n">
        <v>0.99</v>
      </c>
      <c r="AG2353" s="91" t="inlineStr">
        <is>
          <t>Normal</t>
        </is>
      </c>
      <c r="AH2353" s="100" t="n">
        <v>0</v>
      </c>
      <c r="AI2353" s="101" t="n">
        <v>0</v>
      </c>
      <c r="AJ2353" s="92" t="inlineStr">
        <is>
          <t>N</t>
        </is>
      </c>
      <c r="AK2353" s="96" t="n"/>
      <c r="AL2353" s="91" t="inlineStr">
        <is>
          <t>n/a</t>
        </is>
      </c>
      <c r="AM2353" s="93" t="n"/>
      <c r="AN2353" s="92" t="inlineStr">
        <is>
          <t>None</t>
        </is>
      </c>
      <c r="AO2353" s="102" t="n">
        <v>0</v>
      </c>
      <c r="AP2353" s="103" t="n">
        <v>0.77</v>
      </c>
      <c r="AQ2353" s="102" t="n">
        <v>47</v>
      </c>
      <c r="AR2353" s="91" t="inlineStr">
        <is>
          <t>N</t>
        </is>
      </c>
      <c r="AS2353" s="104" t="n"/>
      <c r="AT2353" s="92">
        <f>IF(AND(P2353="52-wk high",T2353&gt;=Settings!$B$7),"Y","N")</f>
        <v/>
      </c>
      <c r="AU2353" s="91">
        <f>IF(AND(AD2353&gt;=Settings!$B$8,M2353&gt;0),"Y","N")</f>
        <v/>
      </c>
      <c r="AV2353" s="91">
        <f>IF(OR(AH2353&gt;Settings!$B$9,AI2353&gt;Settings!$B$9),"Y","N")</f>
        <v/>
      </c>
      <c r="AW2353" s="91">
        <f>IF(AJ2353&lt;&gt;"Y","n/a",IF(AND(M2353&gt;0,AK2353&gt;Settings!$B$10),"Y","N"))</f>
        <v/>
      </c>
      <c r="AX2353" s="91">
        <f>IF(AO2353&gt;=Settings!$B$11,"Y","N")</f>
        <v/>
      </c>
      <c r="AY2353" s="99">
        <f>(AT2353="Y")+(AU2353="Y")+(AV2353="Y")+(AW2353="Y")+(AX2353="Y")</f>
        <v/>
      </c>
      <c r="AZ2353" s="94">
        <f>IF(AY2353=0,"None",_xlfn.TEXTJOIN(", ",TRUE(),IF(AT2353="Y","Breakout",""),IF(AU2353="Y","Accumulation",""),IF(AV2353="Y","Institutional buying",""),IF(AW2353="Y","Long buildup",""),IF(AX2353="Y","Momentum leader","")))</f>
        <v/>
      </c>
      <c r="BA2353" s="94">
        <f>IF(BW2353="","","Passes "&amp;AY2353&amp;" of 5 buy-side scans"&amp;IF(G2353="Y","; RED FLAG: filter out using Red flag column",""))</f>
        <v/>
      </c>
      <c r="BB2353" s="91" t="inlineStr">
        <is>
          <t>None</t>
        </is>
      </c>
      <c r="BC2353" s="92" t="inlineStr">
        <is>
          <t>N</t>
        </is>
      </c>
      <c r="BD2353" s="94" t="n"/>
      <c r="BE2353" s="94" t="n"/>
      <c r="BF2353" s="92">
        <f>IF(R2353*100000&gt;=Settings!$B$5,"Y","N")</f>
        <v/>
      </c>
      <c r="BG2353" s="91">
        <f>IF(F2353&gt;Settings!$B$6,"Y","N")</f>
        <v/>
      </c>
      <c r="BH2353" s="97" t="n">
        <v>-37.76</v>
      </c>
      <c r="BI2353" s="96" t="n">
        <v>-8.25</v>
      </c>
      <c r="BJ2353" s="96" t="n">
        <v>-3.92</v>
      </c>
      <c r="BK2353" s="96" t="n">
        <v>-8.449999999999999</v>
      </c>
      <c r="BL2353" s="96" t="n">
        <v>4.51</v>
      </c>
      <c r="BM2353" s="96" t="n">
        <v>-12.85</v>
      </c>
      <c r="BN2353" s="97" t="n">
        <v>-4.9</v>
      </c>
      <c r="BO2353" s="96" t="n">
        <v>-5.55</v>
      </c>
      <c r="BP2353" s="96" t="n">
        <v>-5.84</v>
      </c>
      <c r="BQ2353" s="96" t="n">
        <v>-6.58</v>
      </c>
      <c r="BR2353" s="91" t="inlineStr">
        <is>
          <t>Stacked down</t>
        </is>
      </c>
      <c r="BS2353" s="91" t="inlineStr">
        <is>
          <t>None</t>
        </is>
      </c>
      <c r="BT2353" s="96" t="n">
        <v>28.8</v>
      </c>
      <c r="BU2353" s="91" t="inlineStr">
        <is>
          <t>N</t>
        </is>
      </c>
      <c r="BV2353" s="99">
        <f>IF(OR(BF2353&lt;&gt;"Y",BG2353&lt;&gt;"Y"),"",(AND(ISNUMBER(BQ2353),BQ2353&gt;0))+(BR2353="Stacked up")+(AND(ISNUMBER(BH2353),BH2353&gt;=-Settings!$B$17))+(AND(ISNUMBER(BK2353),ISNUMBER(BM2353),BK2353&gt;0,BM2353&gt;0))+(AND(ISNUMBER(AQ2353),AQ2353&gt;=Settings!$B$18))+(AND(ISNUMBER(BT2353),BT2353&gt;=Settings!$B$19,BT2353&lt;=Settings!$B$20))+(AND(ISNUMBER(AS2353),AS2353&gt;0))+(AND(ISNUMBER(T2353),ISNUMBER(M2353),T2353&gt;=Settings!$B$21,M2353&gt;0))+(AND(ISNUMBER(AD2353),ISNUMBER(M2353),AD2353&gt;=Settings!$B$22,M2353&gt;0))+(AY2353&gt;=1))</f>
        <v/>
      </c>
      <c r="BW2353" s="91">
        <f>IF(OR(AY2353=0,BF2353&lt;&gt;"Y",BG2353&lt;&gt;"Y"),"",1+SUMPRODUCT(($A$6:$A$2604=A2353)*($AY$6:$AY$2604&gt;0)*($BF$6:$BF$2604="Y")*($BG$6:$BG$2604="Y")*(($AY$6:$AY$2604&gt;AY2353)+($AY$6:$AY$2604=AY2353)*($AD$6:$AD$2604&gt;AD2353))))</f>
        <v/>
      </c>
    </row>
    <row r="2354" ht="23.85" customHeight="1" s="55">
      <c r="A2354" s="90" t="n">
        <v>46296</v>
      </c>
      <c r="B2354" s="91" t="inlineStr">
        <is>
          <t>GOYALALUM</t>
        </is>
      </c>
      <c r="C2354" s="91" t="inlineStr">
        <is>
          <t>INE705X01026</t>
        </is>
      </c>
      <c r="D2354" s="91" t="n"/>
      <c r="E2354" s="91" t="inlineStr">
        <is>
          <t>None</t>
        </is>
      </c>
      <c r="F2354" s="93" t="n">
        <v>84</v>
      </c>
      <c r="G2354" s="92" t="inlineStr">
        <is>
          <t>N</t>
        </is>
      </c>
      <c r="H2354" s="94" t="n"/>
      <c r="I2354" s="91" t="inlineStr">
        <is>
          <t>N</t>
        </is>
      </c>
      <c r="J2354" s="92">
        <f>IF(K2354="","N","Y")</f>
        <v/>
      </c>
      <c r="K2354" s="94">
        <f>_xlfn.TEXTJOIN("; ",TRUE,IF(P2354="52-wk low","52-wk low",""),IF(AND(AD2354&gt;=Settings!$B$12,M2354&lt;0),"Distribution",""),IF(AND(AJ2354="Y",M2354&lt;0,AK2354&lt;-Settings!$B$13),"Long unwinding",""),IF(AND(AJ2354="Y",M2354&lt;0,AK2354&gt;Settings!$B$13),"Short buildup",""))</f>
        <v/>
      </c>
      <c r="L2354" s="95" t="n">
        <v>5.91</v>
      </c>
      <c r="M2354" s="96" t="n">
        <v>0.85</v>
      </c>
      <c r="N2354" s="93" t="n">
        <v>373</v>
      </c>
      <c r="O2354" s="91" t="inlineStr">
        <is>
          <t>None</t>
        </is>
      </c>
      <c r="P2354" s="91" t="inlineStr">
        <is>
          <t>None</t>
        </is>
      </c>
      <c r="Q2354" s="97" t="n">
        <v>0.31</v>
      </c>
      <c r="R2354" s="96" t="n">
        <v>0.8</v>
      </c>
      <c r="S2354" s="96" t="n">
        <v>0.38</v>
      </c>
      <c r="T2354" s="96" t="n">
        <v>0.45</v>
      </c>
      <c r="U2354" s="96" t="n">
        <v>0.41</v>
      </c>
      <c r="V2354" s="103" t="n">
        <v>1.08</v>
      </c>
      <c r="W2354" s="102" t="n">
        <v>6</v>
      </c>
      <c r="X2354" s="93" t="n"/>
      <c r="Y2354" s="91" t="inlineStr">
        <is>
          <t>None</t>
        </is>
      </c>
      <c r="Z2354" s="99" t="n">
        <v>78.92</v>
      </c>
      <c r="AA2354" s="96" t="n">
        <v>1.14</v>
      </c>
      <c r="AB2354" s="96" t="n">
        <v>1.09</v>
      </c>
      <c r="AC2354" s="96" t="n">
        <v>0.48</v>
      </c>
      <c r="AD2354" s="96" t="n">
        <v>0.51</v>
      </c>
      <c r="AE2354" s="96" t="n">
        <v>0.46</v>
      </c>
      <c r="AF2354" s="103" t="n">
        <v>0.9</v>
      </c>
      <c r="AG2354" s="91" t="inlineStr">
        <is>
          <t>Normal</t>
        </is>
      </c>
      <c r="AH2354" s="100" t="n">
        <v>0</v>
      </c>
      <c r="AI2354" s="101" t="n">
        <v>0</v>
      </c>
      <c r="AJ2354" s="92" t="inlineStr">
        <is>
          <t>N</t>
        </is>
      </c>
      <c r="AK2354" s="96" t="n"/>
      <c r="AL2354" s="91" t="inlineStr">
        <is>
          <t>n/a</t>
        </is>
      </c>
      <c r="AM2354" s="93" t="n"/>
      <c r="AN2354" s="92" t="inlineStr">
        <is>
          <t>None</t>
        </is>
      </c>
      <c r="AO2354" s="102" t="n">
        <v>0</v>
      </c>
      <c r="AP2354" s="103" t="n">
        <v>0.73</v>
      </c>
      <c r="AQ2354" s="102" t="n">
        <v>41</v>
      </c>
      <c r="AR2354" s="91" t="inlineStr">
        <is>
          <t>N</t>
        </is>
      </c>
      <c r="AS2354" s="104" t="n"/>
      <c r="AT2354" s="92">
        <f>IF(AND(P2354="52-wk high",T2354&gt;=Settings!$B$7),"Y","N")</f>
        <v/>
      </c>
      <c r="AU2354" s="91">
        <f>IF(AND(AD2354&gt;=Settings!$B$8,M2354&gt;0),"Y","N")</f>
        <v/>
      </c>
      <c r="AV2354" s="91">
        <f>IF(OR(AH2354&gt;Settings!$B$9,AI2354&gt;Settings!$B$9),"Y","N")</f>
        <v/>
      </c>
      <c r="AW2354" s="91">
        <f>IF(AJ2354&lt;&gt;"Y","n/a",IF(AND(M2354&gt;0,AK2354&gt;Settings!$B$10),"Y","N"))</f>
        <v/>
      </c>
      <c r="AX2354" s="91">
        <f>IF(AO2354&gt;=Settings!$B$11,"Y","N")</f>
        <v/>
      </c>
      <c r="AY2354" s="99">
        <f>(AT2354="Y")+(AU2354="Y")+(AV2354="Y")+(AW2354="Y")+(AX2354="Y")</f>
        <v/>
      </c>
      <c r="AZ2354" s="94">
        <f>IF(AY2354=0,"None",_xlfn.TEXTJOIN(", ",TRUE(),IF(AT2354="Y","Breakout",""),IF(AU2354="Y","Accumulation",""),IF(AV2354="Y","Institutional buying",""),IF(AW2354="Y","Long buildup",""),IF(AX2354="Y","Momentum leader","")))</f>
        <v/>
      </c>
      <c r="BA2354" s="94">
        <f>IF(BW2354="","","Passes "&amp;AY2354&amp;" of 5 buy-side scans"&amp;IF(G2354="Y","; RED FLAG: filter out using Red flag column",""))</f>
        <v/>
      </c>
      <c r="BB2354" s="91" t="inlineStr">
        <is>
          <t>None</t>
        </is>
      </c>
      <c r="BC2354" s="92" t="inlineStr">
        <is>
          <t>N</t>
        </is>
      </c>
      <c r="BD2354" s="94" t="n"/>
      <c r="BE2354" s="94" t="n"/>
      <c r="BF2354" s="92">
        <f>IF(R2354*100000&gt;=Settings!$B$5,"Y","N")</f>
        <v/>
      </c>
      <c r="BG2354" s="91">
        <f>IF(F2354&gt;Settings!$B$6,"Y","N")</f>
        <v/>
      </c>
      <c r="BH2354" s="97" t="n">
        <v>-48.02</v>
      </c>
      <c r="BI2354" s="96" t="n">
        <v>-0.34</v>
      </c>
      <c r="BJ2354" s="96" t="n">
        <v>-6.04</v>
      </c>
      <c r="BK2354" s="96" t="n">
        <v>-13.47</v>
      </c>
      <c r="BL2354" s="96" t="n">
        <v>3.5</v>
      </c>
      <c r="BM2354" s="96" t="n">
        <v>-18.48</v>
      </c>
      <c r="BN2354" s="97" t="n">
        <v>-1.69</v>
      </c>
      <c r="BO2354" s="96" t="n">
        <v>-4.99</v>
      </c>
      <c r="BP2354" s="96" t="n">
        <v>-8.140000000000001</v>
      </c>
      <c r="BQ2354" s="96" t="n">
        <v>-11.59</v>
      </c>
      <c r="BR2354" s="91" t="inlineStr">
        <is>
          <t>Stacked down</t>
        </is>
      </c>
      <c r="BS2354" s="91" t="inlineStr">
        <is>
          <t>None</t>
        </is>
      </c>
      <c r="BT2354" s="96" t="n">
        <v>42.7</v>
      </c>
      <c r="BU2354" s="91" t="inlineStr">
        <is>
          <t>N</t>
        </is>
      </c>
      <c r="BV2354" s="99">
        <f>IF(OR(BF2354&lt;&gt;"Y",BG2354&lt;&gt;"Y"),"",(AND(ISNUMBER(BQ2354),BQ2354&gt;0))+(BR2354="Stacked up")+(AND(ISNUMBER(BH2354),BH2354&gt;=-Settings!$B$17))+(AND(ISNUMBER(BK2354),ISNUMBER(BM2354),BK2354&gt;0,BM2354&gt;0))+(AND(ISNUMBER(AQ2354),AQ2354&gt;=Settings!$B$18))+(AND(ISNUMBER(BT2354),BT2354&gt;=Settings!$B$19,BT2354&lt;=Settings!$B$20))+(AND(ISNUMBER(AS2354),AS2354&gt;0))+(AND(ISNUMBER(T2354),ISNUMBER(M2354),T2354&gt;=Settings!$B$21,M2354&gt;0))+(AND(ISNUMBER(AD2354),ISNUMBER(M2354),AD2354&gt;=Settings!$B$22,M2354&gt;0))+(AY2354&gt;=1))</f>
        <v/>
      </c>
      <c r="BW2354" s="91">
        <f>IF(OR(AY2354=0,BF2354&lt;&gt;"Y",BG2354&lt;&gt;"Y"),"",1+SUMPRODUCT(($A$6:$A$2604=A2354)*($AY$6:$AY$2604&gt;0)*($BF$6:$BF$2604="Y")*($BG$6:$BG$2604="Y")*(($AY$6:$AY$2604&gt;AY2354)+($AY$6:$AY$2604=AY2354)*($AD$6:$AD$2604&gt;AD2354))))</f>
        <v/>
      </c>
    </row>
    <row r="2355" ht="23.85" customHeight="1" s="55">
      <c r="A2355" s="90" t="n">
        <v>46296</v>
      </c>
      <c r="B2355" s="91" t="inlineStr">
        <is>
          <t>KSHITIJPOL</t>
        </is>
      </c>
      <c r="C2355" s="91" t="inlineStr">
        <is>
          <t>INE013801027</t>
        </is>
      </c>
      <c r="D2355" s="91" t="n"/>
      <c r="E2355" s="91" t="inlineStr">
        <is>
          <t>None</t>
        </is>
      </c>
      <c r="F2355" s="93" t="n">
        <v>84</v>
      </c>
      <c r="G2355" s="92" t="inlineStr">
        <is>
          <t>Y</t>
        </is>
      </c>
      <c r="H2355" s="94" t="inlineStr">
        <is>
          <t>ESM Stage 1; T2T (BE series)</t>
        </is>
      </c>
      <c r="I2355" s="91" t="inlineStr">
        <is>
          <t>Y</t>
        </is>
      </c>
      <c r="J2355" s="92">
        <f>IF(K2355="","N","Y")</f>
        <v/>
      </c>
      <c r="K2355" s="94">
        <f>_xlfn.TEXTJOIN("; ",TRUE,IF(P2355="52-wk low","52-wk low",""),IF(AND(AD2355&gt;=Settings!$B$12,M2355&lt;0),"Distribution",""),IF(AND(AJ2355="Y",M2355&lt;0,AK2355&lt;-Settings!$B$13),"Long unwinding",""),IF(AND(AJ2355="Y",M2355&lt;0,AK2355&gt;Settings!$B$13),"Short buildup",""))</f>
        <v/>
      </c>
      <c r="L2355" s="95" t="n">
        <v>3.94</v>
      </c>
      <c r="M2355" s="96" t="n">
        <v>-4.83</v>
      </c>
      <c r="N2355" s="93" t="n">
        <v>2455</v>
      </c>
      <c r="O2355" s="91" t="inlineStr">
        <is>
          <t>None</t>
        </is>
      </c>
      <c r="P2355" s="91" t="inlineStr">
        <is>
          <t>None</t>
        </is>
      </c>
      <c r="Q2355" s="97" t="n">
        <v>1.51</v>
      </c>
      <c r="R2355" s="96" t="n">
        <v>41.31</v>
      </c>
      <c r="S2355" s="96" t="n">
        <v>0.04</v>
      </c>
      <c r="T2355" s="96" t="n">
        <v>0.06</v>
      </c>
      <c r="U2355" s="96" t="n">
        <v>0.05</v>
      </c>
      <c r="V2355" s="103" t="n">
        <v>1.49</v>
      </c>
      <c r="W2355" s="102" t="n">
        <v>12</v>
      </c>
      <c r="X2355" s="93" t="n"/>
      <c r="Y2355" s="91" t="inlineStr">
        <is>
          <t>None</t>
        </is>
      </c>
      <c r="Z2355" s="99" t="n"/>
      <c r="AA2355" s="96" t="n"/>
      <c r="AB2355" s="96" t="n"/>
      <c r="AC2355" s="96" t="n"/>
      <c r="AD2355" s="96" t="n"/>
      <c r="AE2355" s="96" t="n"/>
      <c r="AF2355" s="103" t="n"/>
      <c r="AG2355" s="91" t="inlineStr">
        <is>
          <t>No delivery data</t>
        </is>
      </c>
      <c r="AH2355" s="100" t="n">
        <v>0</v>
      </c>
      <c r="AI2355" s="101" t="n">
        <v>0</v>
      </c>
      <c r="AJ2355" s="92" t="inlineStr">
        <is>
          <t>N</t>
        </is>
      </c>
      <c r="AK2355" s="96" t="n"/>
      <c r="AL2355" s="91" t="inlineStr">
        <is>
          <t>n/a</t>
        </is>
      </c>
      <c r="AM2355" s="93" t="n"/>
      <c r="AN2355" s="92" t="inlineStr">
        <is>
          <t>None</t>
        </is>
      </c>
      <c r="AO2355" s="102" t="n">
        <v>0</v>
      </c>
      <c r="AP2355" s="103" t="n">
        <v>1.67</v>
      </c>
      <c r="AQ2355" s="102" t="n">
        <v>83</v>
      </c>
      <c r="AR2355" s="91" t="inlineStr">
        <is>
          <t>N</t>
        </is>
      </c>
      <c r="AS2355" s="104" t="n"/>
      <c r="AT2355" s="92">
        <f>IF(AND(P2355="52-wk high",T2355&gt;=Settings!$B$7),"Y","N")</f>
        <v/>
      </c>
      <c r="AU2355" s="91">
        <f>IF(AND(AD2355&gt;=Settings!$B$8,M2355&gt;0),"Y","N")</f>
        <v/>
      </c>
      <c r="AV2355" s="91">
        <f>IF(OR(AH2355&gt;Settings!$B$9,AI2355&gt;Settings!$B$9),"Y","N")</f>
        <v/>
      </c>
      <c r="AW2355" s="91">
        <f>IF(AJ2355&lt;&gt;"Y","n/a",IF(AND(M2355&gt;0,AK2355&gt;Settings!$B$10),"Y","N"))</f>
        <v/>
      </c>
      <c r="AX2355" s="91">
        <f>IF(AO2355&gt;=Settings!$B$11,"Y","N")</f>
        <v/>
      </c>
      <c r="AY2355" s="99">
        <f>(AT2355="Y")+(AU2355="Y")+(AV2355="Y")+(AW2355="Y")+(AX2355="Y")</f>
        <v/>
      </c>
      <c r="AZ2355" s="94">
        <f>IF(AY2355=0,"None",_xlfn.TEXTJOIN(", ",TRUE(),IF(AT2355="Y","Breakout",""),IF(AU2355="Y","Accumulation",""),IF(AV2355="Y","Institutional buying",""),IF(AW2355="Y","Long buildup",""),IF(AX2355="Y","Momentum leader","")))</f>
        <v/>
      </c>
      <c r="BA2355" s="94">
        <f>IF(BW2355="","","Passes "&amp;AY2355&amp;" of 5 buy-side scans"&amp;IF(G2355="Y","; RED FLAG: filter out using Red flag column",""))</f>
        <v/>
      </c>
      <c r="BB2355" s="91" t="inlineStr">
        <is>
          <t>Lower</t>
        </is>
      </c>
      <c r="BC2355" s="92" t="inlineStr">
        <is>
          <t>N</t>
        </is>
      </c>
      <c r="BD2355" s="94" t="n"/>
      <c r="BE2355" s="94" t="n"/>
      <c r="BF2355" s="92">
        <f>IF(R2355*100000&gt;=Settings!$B$5,"Y","N")</f>
        <v/>
      </c>
      <c r="BG2355" s="91">
        <f>IF(F2355&gt;Settings!$B$6,"Y","N")</f>
        <v/>
      </c>
      <c r="BH2355" s="97" t="n">
        <v>-45.28</v>
      </c>
      <c r="BI2355" s="96" t="n">
        <v>-22.13</v>
      </c>
      <c r="BJ2355" s="96" t="n">
        <v>37.76</v>
      </c>
      <c r="BK2355" s="96" t="n">
        <v>5.07</v>
      </c>
      <c r="BL2355" s="96" t="n">
        <v>75.11</v>
      </c>
      <c r="BM2355" s="96" t="n">
        <v>32.66</v>
      </c>
      <c r="BN2355" s="97" t="n">
        <v>-2.73</v>
      </c>
      <c r="BO2355" s="96" t="n">
        <v>6.29</v>
      </c>
      <c r="BP2355" s="96" t="n">
        <v>9.93</v>
      </c>
      <c r="BQ2355" s="96" t="n">
        <v>15.81</v>
      </c>
      <c r="BR2355" s="91" t="inlineStr">
        <is>
          <t>Mixed</t>
        </is>
      </c>
      <c r="BS2355" s="91" t="inlineStr">
        <is>
          <t>None</t>
        </is>
      </c>
      <c r="BT2355" s="96" t="n">
        <v>44</v>
      </c>
      <c r="BU2355" s="91" t="inlineStr">
        <is>
          <t>N</t>
        </is>
      </c>
      <c r="BV2355" s="99">
        <f>IF(OR(BF2355&lt;&gt;"Y",BG2355&lt;&gt;"Y"),"",(AND(ISNUMBER(BQ2355),BQ2355&gt;0))+(BR2355="Stacked up")+(AND(ISNUMBER(BH2355),BH2355&gt;=-Settings!$B$17))+(AND(ISNUMBER(BK2355),ISNUMBER(BM2355),BK2355&gt;0,BM2355&gt;0))+(AND(ISNUMBER(AQ2355),AQ2355&gt;=Settings!$B$18))+(AND(ISNUMBER(BT2355),BT2355&gt;=Settings!$B$19,BT2355&lt;=Settings!$B$20))+(AND(ISNUMBER(AS2355),AS2355&gt;0))+(AND(ISNUMBER(T2355),ISNUMBER(M2355),T2355&gt;=Settings!$B$21,M2355&gt;0))+(AND(ISNUMBER(AD2355),ISNUMBER(M2355),AD2355&gt;=Settings!$B$22,M2355&gt;0))+(AY2355&gt;=1))</f>
        <v/>
      </c>
      <c r="BW2355" s="91">
        <f>IF(OR(AY2355=0,BF2355&lt;&gt;"Y",BG2355&lt;&gt;"Y"),"",1+SUMPRODUCT(($A$6:$A$2604=A2355)*($AY$6:$AY$2604&gt;0)*($BF$6:$BF$2604="Y")*($BG$6:$BG$2604="Y")*(($AY$6:$AY$2604&gt;AY2355)+($AY$6:$AY$2604=AY2355)*($AD$6:$AD$2604&gt;AD2355))))</f>
        <v/>
      </c>
    </row>
    <row r="2356" ht="23.85" customHeight="1" s="55">
      <c r="A2356" s="90" t="n">
        <v>46296</v>
      </c>
      <c r="B2356" s="91" t="inlineStr">
        <is>
          <t>LPDC</t>
        </is>
      </c>
      <c r="C2356" s="91" t="inlineStr">
        <is>
          <t>INE197J01017</t>
        </is>
      </c>
      <c r="D2356" s="91" t="n"/>
      <c r="E2356" s="91" t="inlineStr">
        <is>
          <t>None</t>
        </is>
      </c>
      <c r="F2356" s="93" t="n">
        <v>83</v>
      </c>
      <c r="G2356" s="92" t="inlineStr">
        <is>
          <t>N</t>
        </is>
      </c>
      <c r="H2356" s="94" t="n"/>
      <c r="I2356" s="91" t="inlineStr">
        <is>
          <t>N</t>
        </is>
      </c>
      <c r="J2356" s="92">
        <f>IF(K2356="","N","Y")</f>
        <v/>
      </c>
      <c r="K2356" s="94">
        <f>_xlfn.TEXTJOIN("; ",TRUE,IF(P2356="52-wk low","52-wk low",""),IF(AND(AD2356&gt;=Settings!$B$12,M2356&lt;0),"Distribution",""),IF(AND(AJ2356="Y",M2356&lt;0,AK2356&lt;-Settings!$B$13),"Long unwinding",""),IF(AND(AJ2356="Y",M2356&lt;0,AK2356&gt;Settings!$B$13),"Short buildup",""))</f>
        <v/>
      </c>
      <c r="L2356" s="95" t="n">
        <v>6.21</v>
      </c>
      <c r="M2356" s="96" t="n">
        <v>0.49</v>
      </c>
      <c r="N2356" s="93" t="n">
        <v>447</v>
      </c>
      <c r="O2356" s="91" t="inlineStr">
        <is>
          <t>None</t>
        </is>
      </c>
      <c r="P2356" s="91" t="inlineStr">
        <is>
          <t>None</t>
        </is>
      </c>
      <c r="Q2356" s="97" t="n">
        <v>0.13</v>
      </c>
      <c r="R2356" s="96" t="n">
        <v>0.74</v>
      </c>
      <c r="S2356" s="96" t="n">
        <v>0.17</v>
      </c>
      <c r="T2356" s="96" t="n">
        <v>0.13</v>
      </c>
      <c r="U2356" s="96" t="n">
        <v>0.18</v>
      </c>
      <c r="V2356" s="103" t="n">
        <v>1.04</v>
      </c>
      <c r="W2356" s="102" t="n">
        <v>4</v>
      </c>
      <c r="X2356" s="93" t="n"/>
      <c r="Y2356" s="91" t="inlineStr">
        <is>
          <t>None</t>
        </is>
      </c>
      <c r="Z2356" s="99" t="n">
        <v>73.26000000000001</v>
      </c>
      <c r="AA2356" s="96" t="n">
        <v>1.05</v>
      </c>
      <c r="AB2356" s="96" t="n">
        <v>1.08</v>
      </c>
      <c r="AC2356" s="96" t="n">
        <v>0.21</v>
      </c>
      <c r="AD2356" s="96" t="n">
        <v>0.17</v>
      </c>
      <c r="AE2356" s="96" t="n"/>
      <c r="AF2356" s="103" t="n">
        <v>1.07</v>
      </c>
      <c r="AG2356" s="91" t="inlineStr">
        <is>
          <t>Normal</t>
        </is>
      </c>
      <c r="AH2356" s="100" t="n">
        <v>0</v>
      </c>
      <c r="AI2356" s="101" t="n">
        <v>0</v>
      </c>
      <c r="AJ2356" s="92" t="inlineStr">
        <is>
          <t>N</t>
        </is>
      </c>
      <c r="AK2356" s="96" t="n"/>
      <c r="AL2356" s="91" t="inlineStr">
        <is>
          <t>n/a</t>
        </is>
      </c>
      <c r="AM2356" s="93" t="n"/>
      <c r="AN2356" s="92" t="inlineStr">
        <is>
          <t>None</t>
        </is>
      </c>
      <c r="AO2356" s="102" t="n">
        <v>0</v>
      </c>
      <c r="AP2356" s="103" t="n">
        <v>0.75</v>
      </c>
      <c r="AQ2356" s="102" t="n">
        <v>44</v>
      </c>
      <c r="AR2356" s="91" t="inlineStr">
        <is>
          <t>N</t>
        </is>
      </c>
      <c r="AS2356" s="104" t="n"/>
      <c r="AT2356" s="92">
        <f>IF(AND(P2356="52-wk high",T2356&gt;=Settings!$B$7),"Y","N")</f>
        <v/>
      </c>
      <c r="AU2356" s="91">
        <f>IF(AND(AD2356&gt;=Settings!$B$8,M2356&gt;0),"Y","N")</f>
        <v/>
      </c>
      <c r="AV2356" s="91">
        <f>IF(OR(AH2356&gt;Settings!$B$9,AI2356&gt;Settings!$B$9),"Y","N")</f>
        <v/>
      </c>
      <c r="AW2356" s="91">
        <f>IF(AJ2356&lt;&gt;"Y","n/a",IF(AND(M2356&gt;0,AK2356&gt;Settings!$B$10),"Y","N"))</f>
        <v/>
      </c>
      <c r="AX2356" s="91">
        <f>IF(AO2356&gt;=Settings!$B$11,"Y","N")</f>
        <v/>
      </c>
      <c r="AY2356" s="99">
        <f>(AT2356="Y")+(AU2356="Y")+(AV2356="Y")+(AW2356="Y")+(AX2356="Y")</f>
        <v/>
      </c>
      <c r="AZ2356" s="94">
        <f>IF(AY2356=0,"None",_xlfn.TEXTJOIN(", ",TRUE(),IF(AT2356="Y","Breakout",""),IF(AU2356="Y","Accumulation",""),IF(AV2356="Y","Institutional buying",""),IF(AW2356="Y","Long buildup",""),IF(AX2356="Y","Momentum leader","")))</f>
        <v/>
      </c>
      <c r="BA2356" s="94">
        <f>IF(BW2356="","","Passes "&amp;AY2356&amp;" of 5 buy-side scans"&amp;IF(G2356="Y","; RED FLAG: filter out using Red flag column",""))</f>
        <v/>
      </c>
      <c r="BB2356" s="91" t="inlineStr">
        <is>
          <t>None</t>
        </is>
      </c>
      <c r="BC2356" s="92" t="inlineStr">
        <is>
          <t>N</t>
        </is>
      </c>
      <c r="BD2356" s="94" t="n"/>
      <c r="BE2356" s="94" t="n"/>
      <c r="BF2356" s="92">
        <f>IF(R2356*100000&gt;=Settings!$B$5,"Y","N")</f>
        <v/>
      </c>
      <c r="BG2356" s="91">
        <f>IF(F2356&gt;Settings!$B$6,"Y","N")</f>
        <v/>
      </c>
      <c r="BH2356" s="97" t="n">
        <v>-34.36</v>
      </c>
      <c r="BI2356" s="96" t="n">
        <v>-6.33</v>
      </c>
      <c r="BJ2356" s="96" t="n">
        <v>-6.9</v>
      </c>
      <c r="BK2356" s="96" t="n">
        <v>-7.04</v>
      </c>
      <c r="BL2356" s="96" t="n">
        <v>9.33</v>
      </c>
      <c r="BM2356" s="96" t="n">
        <v>-24.27</v>
      </c>
      <c r="BN2356" s="97" t="n">
        <v>-3.99</v>
      </c>
      <c r="BO2356" s="96" t="n">
        <v>-5.47</v>
      </c>
      <c r="BP2356" s="96" t="n">
        <v>-6.44</v>
      </c>
      <c r="BQ2356" s="96" t="n">
        <v>-8.66</v>
      </c>
      <c r="BR2356" s="91" t="inlineStr">
        <is>
          <t>Stacked down</t>
        </is>
      </c>
      <c r="BS2356" s="91" t="inlineStr">
        <is>
          <t>None</t>
        </is>
      </c>
      <c r="BT2356" s="96" t="n">
        <v>39.6</v>
      </c>
      <c r="BU2356" s="91" t="inlineStr">
        <is>
          <t>N</t>
        </is>
      </c>
      <c r="BV2356" s="99">
        <f>IF(OR(BF2356&lt;&gt;"Y",BG2356&lt;&gt;"Y"),"",(AND(ISNUMBER(BQ2356),BQ2356&gt;0))+(BR2356="Stacked up")+(AND(ISNUMBER(BH2356),BH2356&gt;=-Settings!$B$17))+(AND(ISNUMBER(BK2356),ISNUMBER(BM2356),BK2356&gt;0,BM2356&gt;0))+(AND(ISNUMBER(AQ2356),AQ2356&gt;=Settings!$B$18))+(AND(ISNUMBER(BT2356),BT2356&gt;=Settings!$B$19,BT2356&lt;=Settings!$B$20))+(AND(ISNUMBER(AS2356),AS2356&gt;0))+(AND(ISNUMBER(T2356),ISNUMBER(M2356),T2356&gt;=Settings!$B$21,M2356&gt;0))+(AND(ISNUMBER(AD2356),ISNUMBER(M2356),AD2356&gt;=Settings!$B$22,M2356&gt;0))+(AY2356&gt;=1))</f>
        <v/>
      </c>
      <c r="BW2356" s="91">
        <f>IF(OR(AY2356=0,BF2356&lt;&gt;"Y",BG2356&lt;&gt;"Y"),"",1+SUMPRODUCT(($A$6:$A$2604=A2356)*($AY$6:$AY$2604&gt;0)*($BF$6:$BF$2604="Y")*($BG$6:$BG$2604="Y")*(($AY$6:$AY$2604&gt;AY2356)+($AY$6:$AY$2604=AY2356)*($AD$6:$AD$2604&gt;AD2356))))</f>
        <v/>
      </c>
    </row>
    <row r="2357" ht="23.85" customHeight="1" s="55">
      <c r="A2357" s="90" t="n">
        <v>46296</v>
      </c>
      <c r="B2357" s="91" t="inlineStr">
        <is>
          <t>MINALIND</t>
        </is>
      </c>
      <c r="C2357" s="91" t="inlineStr">
        <is>
          <t>INE097E01028</t>
        </is>
      </c>
      <c r="D2357" s="91" t="n"/>
      <c r="E2357" s="91" t="inlineStr">
        <is>
          <t>None</t>
        </is>
      </c>
      <c r="F2357" s="93" t="n">
        <v>83</v>
      </c>
      <c r="G2357" s="92" t="inlineStr">
        <is>
          <t>Y</t>
        </is>
      </c>
      <c r="H2357" s="94" t="inlineStr">
        <is>
          <t>ESM Stage 2; T2T (BE series)</t>
        </is>
      </c>
      <c r="I2357" s="91" t="inlineStr">
        <is>
          <t>Y</t>
        </is>
      </c>
      <c r="J2357" s="92">
        <f>IF(K2357="","N","Y")</f>
        <v/>
      </c>
      <c r="K2357" s="94">
        <f>_xlfn.TEXTJOIN("; ",TRUE,IF(P2357="52-wk low","52-wk low",""),IF(AND(AD2357&gt;=Settings!$B$12,M2357&lt;0),"Distribution",""),IF(AND(AJ2357="Y",M2357&lt;0,AK2357&lt;-Settings!$B$13),"Long unwinding",""),IF(AND(AJ2357="Y",M2357&lt;0,AK2357&gt;Settings!$B$13),"Short buildup",""))</f>
        <v/>
      </c>
      <c r="L2357" s="95" t="n">
        <v>4.33</v>
      </c>
      <c r="M2357" s="96" t="n">
        <v>-1.81</v>
      </c>
      <c r="N2357" s="93" t="n">
        <v>1532</v>
      </c>
      <c r="O2357" s="91" t="inlineStr">
        <is>
          <t>None</t>
        </is>
      </c>
      <c r="P2357" s="91" t="inlineStr">
        <is>
          <t>None</t>
        </is>
      </c>
      <c r="Q2357" s="97" t="n">
        <v>0.01</v>
      </c>
      <c r="R2357" s="96" t="n">
        <v>0.46</v>
      </c>
      <c r="S2357" s="96" t="n">
        <v>0.02</v>
      </c>
      <c r="T2357" s="96" t="n"/>
      <c r="U2357" s="96" t="n"/>
      <c r="V2357" s="103" t="n"/>
      <c r="W2357" s="102" t="n"/>
      <c r="X2357" s="93" t="n"/>
      <c r="Y2357" s="91" t="inlineStr">
        <is>
          <t>None</t>
        </is>
      </c>
      <c r="Z2357" s="99" t="n"/>
      <c r="AA2357" s="96" t="n"/>
      <c r="AB2357" s="96" t="n"/>
      <c r="AC2357" s="96" t="n"/>
      <c r="AD2357" s="96" t="n"/>
      <c r="AE2357" s="96" t="n"/>
      <c r="AF2357" s="103" t="n"/>
      <c r="AG2357" s="91" t="n"/>
      <c r="AH2357" s="100" t="n">
        <v>0</v>
      </c>
      <c r="AI2357" s="101" t="n">
        <v>0</v>
      </c>
      <c r="AJ2357" s="92" t="inlineStr">
        <is>
          <t>N</t>
        </is>
      </c>
      <c r="AK2357" s="96" t="n"/>
      <c r="AL2357" s="91" t="inlineStr">
        <is>
          <t>n/a</t>
        </is>
      </c>
      <c r="AM2357" s="93" t="n"/>
      <c r="AN2357" s="92" t="inlineStr">
        <is>
          <t>None</t>
        </is>
      </c>
      <c r="AO2357" s="102" t="n">
        <v>0</v>
      </c>
      <c r="AP2357" s="103" t="n"/>
      <c r="AQ2357" s="102" t="n"/>
      <c r="AR2357" s="91" t="inlineStr">
        <is>
          <t>N</t>
        </is>
      </c>
      <c r="AS2357" s="104" t="n"/>
      <c r="AT2357" s="92">
        <f>IF(AND(P2357="52-wk high",T2357&gt;=Settings!$B$7),"Y","N")</f>
        <v/>
      </c>
      <c r="AU2357" s="91">
        <f>IF(AND(AD2357&gt;=Settings!$B$8,M2357&gt;0),"Y","N")</f>
        <v/>
      </c>
      <c r="AV2357" s="91">
        <f>IF(OR(AH2357&gt;Settings!$B$9,AI2357&gt;Settings!$B$9),"Y","N")</f>
        <v/>
      </c>
      <c r="AW2357" s="91">
        <f>IF(AJ2357&lt;&gt;"Y","n/a",IF(AND(M2357&gt;0,AK2357&gt;Settings!$B$10),"Y","N"))</f>
        <v/>
      </c>
      <c r="AX2357" s="91">
        <f>IF(AO2357&gt;=Settings!$B$11,"Y","N")</f>
        <v/>
      </c>
      <c r="AY2357" s="99">
        <f>(AT2357="Y")+(AU2357="Y")+(AV2357="Y")+(AW2357="Y")+(AX2357="Y")</f>
        <v/>
      </c>
      <c r="AZ2357" s="94">
        <f>IF(AY2357=0,"None",_xlfn.TEXTJOIN(", ",TRUE(),IF(AT2357="Y","Breakout",""),IF(AU2357="Y","Accumulation",""),IF(AV2357="Y","Institutional buying",""),IF(AW2357="Y","Long buildup",""),IF(AX2357="Y","Momentum leader","")))</f>
        <v/>
      </c>
      <c r="BA2357" s="94">
        <f>IF(BW2357="","","Passes "&amp;AY2357&amp;" of 5 buy-side scans"&amp;IF(G2357="Y","; RED FLAG: filter out using Red flag column",""))</f>
        <v/>
      </c>
      <c r="BB2357" s="91" t="inlineStr">
        <is>
          <t>None</t>
        </is>
      </c>
      <c r="BC2357" s="92" t="inlineStr">
        <is>
          <t>Y</t>
        </is>
      </c>
      <c r="BD2357" s="94" t="inlineStr">
        <is>
          <t>Few traders (&lt;100 unique PAN, 30 days)</t>
        </is>
      </c>
      <c r="BE2357" s="94" t="n"/>
      <c r="BF2357" s="92">
        <f>IF(R2357*100000&gt;=Settings!$B$5,"Y","N")</f>
        <v/>
      </c>
      <c r="BG2357" s="91">
        <f>IF(F2357&gt;Settings!$B$6,"Y","N")</f>
        <v/>
      </c>
      <c r="BH2357" s="97" t="n">
        <v>-26.49</v>
      </c>
      <c r="BI2357" s="96" t="n">
        <v>-9.220000000000001</v>
      </c>
      <c r="BJ2357" s="96" t="n">
        <v>-6.48</v>
      </c>
      <c r="BK2357" s="96" t="n"/>
      <c r="BL2357" s="96" t="n"/>
      <c r="BM2357" s="96" t="n"/>
      <c r="BN2357" s="97" t="n">
        <v>-7.3</v>
      </c>
      <c r="BO2357" s="96" t="n"/>
      <c r="BP2357" s="96" t="n"/>
      <c r="BQ2357" s="96" t="n"/>
      <c r="BR2357" s="91" t="n"/>
      <c r="BS2357" s="91" t="n"/>
      <c r="BT2357" s="96" t="n">
        <v>28.6</v>
      </c>
      <c r="BU2357" s="91" t="n"/>
      <c r="BV2357" s="99">
        <f>IF(OR(BF2357&lt;&gt;"Y",BG2357&lt;&gt;"Y"),"",(AND(ISNUMBER(BQ2357),BQ2357&gt;0))+(BR2357="Stacked up")+(AND(ISNUMBER(BH2357),BH2357&gt;=-Settings!$B$17))+(AND(ISNUMBER(BK2357),ISNUMBER(BM2357),BK2357&gt;0,BM2357&gt;0))+(AND(ISNUMBER(AQ2357),AQ2357&gt;=Settings!$B$18))+(AND(ISNUMBER(BT2357),BT2357&gt;=Settings!$B$19,BT2357&lt;=Settings!$B$20))+(AND(ISNUMBER(AS2357),AS2357&gt;0))+(AND(ISNUMBER(T2357),ISNUMBER(M2357),T2357&gt;=Settings!$B$21,M2357&gt;0))+(AND(ISNUMBER(AD2357),ISNUMBER(M2357),AD2357&gt;=Settings!$B$22,M2357&gt;0))+(AY2357&gt;=1))</f>
        <v/>
      </c>
      <c r="BW2357" s="91">
        <f>IF(OR(AY2357=0,BF2357&lt;&gt;"Y",BG2357&lt;&gt;"Y"),"",1+SUMPRODUCT(($A$6:$A$2604=A2357)*($AY$6:$AY$2604&gt;0)*($BF$6:$BF$2604="Y")*($BG$6:$BG$2604="Y")*(($AY$6:$AY$2604&gt;AY2357)+($AY$6:$AY$2604=AY2357)*($AD$6:$AD$2604&gt;AD2357))))</f>
        <v/>
      </c>
    </row>
    <row r="2358" ht="23.85" customHeight="1" s="55">
      <c r="A2358" s="90" t="n">
        <v>46296</v>
      </c>
      <c r="B2358" s="91" t="inlineStr">
        <is>
          <t>SPLIL</t>
        </is>
      </c>
      <c r="C2358" s="91" t="inlineStr">
        <is>
          <t>INE978G01016</t>
        </is>
      </c>
      <c r="D2358" s="91" t="n"/>
      <c r="E2358" s="91" t="inlineStr">
        <is>
          <t>None</t>
        </is>
      </c>
      <c r="F2358" s="93" t="n">
        <v>83</v>
      </c>
      <c r="G2358" s="92" t="inlineStr">
        <is>
          <t>N</t>
        </is>
      </c>
      <c r="H2358" s="94" t="n"/>
      <c r="I2358" s="91" t="inlineStr">
        <is>
          <t>N</t>
        </is>
      </c>
      <c r="J2358" s="92">
        <f>IF(K2358="","N","Y")</f>
        <v/>
      </c>
      <c r="K2358" s="94">
        <f>_xlfn.TEXTJOIN("; ",TRUE,IF(P2358="52-wk low","52-wk low",""),IF(AND(AD2358&gt;=Settings!$B$12,M2358&lt;0),"Distribution",""),IF(AND(AJ2358="Y",M2358&lt;0,AK2358&lt;-Settings!$B$13),"Long unwinding",""),IF(AND(AJ2358="Y",M2358&lt;0,AK2358&gt;Settings!$B$13),"Short buildup",""))</f>
        <v/>
      </c>
      <c r="L2358" s="95" t="n">
        <v>28.5</v>
      </c>
      <c r="M2358" s="96" t="n">
        <v>-2.53</v>
      </c>
      <c r="N2358" s="93" t="n">
        <v>1904</v>
      </c>
      <c r="O2358" s="91" t="inlineStr">
        <is>
          <t>None</t>
        </is>
      </c>
      <c r="P2358" s="91" t="inlineStr">
        <is>
          <t>None</t>
        </is>
      </c>
      <c r="Q2358" s="97" t="n">
        <v>0.04</v>
      </c>
      <c r="R2358" s="96" t="n">
        <v>0.08</v>
      </c>
      <c r="S2358" s="96" t="n">
        <v>0.5</v>
      </c>
      <c r="T2358" s="96" t="n">
        <v>0.39</v>
      </c>
      <c r="U2358" s="96" t="n">
        <v>0.43</v>
      </c>
      <c r="V2358" s="103" t="n">
        <v>0.85</v>
      </c>
      <c r="W2358" s="102" t="n">
        <v>5</v>
      </c>
      <c r="X2358" s="93" t="n"/>
      <c r="Y2358" s="91" t="inlineStr">
        <is>
          <t>None</t>
        </is>
      </c>
      <c r="Z2358" s="99" t="n">
        <v>70.48</v>
      </c>
      <c r="AA2358" s="96" t="n">
        <v>0.87</v>
      </c>
      <c r="AB2358" s="96" t="n">
        <v>0.89</v>
      </c>
      <c r="AC2358" s="96" t="n">
        <v>0.49</v>
      </c>
      <c r="AD2358" s="96" t="n">
        <v>0.39</v>
      </c>
      <c r="AE2358" s="96" t="n">
        <v>0.43</v>
      </c>
      <c r="AF2358" s="103" t="n">
        <v>1.01</v>
      </c>
      <c r="AG2358" s="91" t="inlineStr">
        <is>
          <t>Normal</t>
        </is>
      </c>
      <c r="AH2358" s="100" t="n">
        <v>0</v>
      </c>
      <c r="AI2358" s="101" t="n">
        <v>0</v>
      </c>
      <c r="AJ2358" s="92" t="inlineStr">
        <is>
          <t>N</t>
        </is>
      </c>
      <c r="AK2358" s="96" t="n"/>
      <c r="AL2358" s="91" t="inlineStr">
        <is>
          <t>n/a</t>
        </is>
      </c>
      <c r="AM2358" s="93" t="n"/>
      <c r="AN2358" s="92" t="inlineStr">
        <is>
          <t>None</t>
        </is>
      </c>
      <c r="AO2358" s="102" t="n">
        <v>0</v>
      </c>
      <c r="AP2358" s="103" t="n">
        <v>0.83</v>
      </c>
      <c r="AQ2358" s="102" t="n">
        <v>52</v>
      </c>
      <c r="AR2358" s="91" t="inlineStr">
        <is>
          <t>N</t>
        </is>
      </c>
      <c r="AS2358" s="104" t="n"/>
      <c r="AT2358" s="92">
        <f>IF(AND(P2358="52-wk high",T2358&gt;=Settings!$B$7),"Y","N")</f>
        <v/>
      </c>
      <c r="AU2358" s="91">
        <f>IF(AND(AD2358&gt;=Settings!$B$8,M2358&gt;0),"Y","N")</f>
        <v/>
      </c>
      <c r="AV2358" s="91">
        <f>IF(OR(AH2358&gt;Settings!$B$9,AI2358&gt;Settings!$B$9),"Y","N")</f>
        <v/>
      </c>
      <c r="AW2358" s="91">
        <f>IF(AJ2358&lt;&gt;"Y","n/a",IF(AND(M2358&gt;0,AK2358&gt;Settings!$B$10),"Y","N"))</f>
        <v/>
      </c>
      <c r="AX2358" s="91">
        <f>IF(AO2358&gt;=Settings!$B$11,"Y","N")</f>
        <v/>
      </c>
      <c r="AY2358" s="99">
        <f>(AT2358="Y")+(AU2358="Y")+(AV2358="Y")+(AW2358="Y")+(AX2358="Y")</f>
        <v/>
      </c>
      <c r="AZ2358" s="94">
        <f>IF(AY2358=0,"None",_xlfn.TEXTJOIN(", ",TRUE(),IF(AT2358="Y","Breakout",""),IF(AU2358="Y","Accumulation",""),IF(AV2358="Y","Institutional buying",""),IF(AW2358="Y","Long buildup",""),IF(AX2358="Y","Momentum leader","")))</f>
        <v/>
      </c>
      <c r="BA2358" s="94">
        <f>IF(BW2358="","","Passes "&amp;AY2358&amp;" of 5 buy-side scans"&amp;IF(G2358="Y","; RED FLAG: filter out using Red flag column",""))</f>
        <v/>
      </c>
      <c r="BB2358" s="91" t="inlineStr">
        <is>
          <t>None</t>
        </is>
      </c>
      <c r="BC2358" s="92" t="inlineStr">
        <is>
          <t>Y</t>
        </is>
      </c>
      <c r="BD2358" s="94" t="inlineStr">
        <is>
          <t>Few traders (&lt;100 unique PAN, 30 days)</t>
        </is>
      </c>
      <c r="BE2358" s="94" t="n"/>
      <c r="BF2358" s="92">
        <f>IF(R2358*100000&gt;=Settings!$B$5,"Y","N")</f>
        <v/>
      </c>
      <c r="BG2358" s="91">
        <f>IF(F2358&gt;Settings!$B$6,"Y","N")</f>
        <v/>
      </c>
      <c r="BH2358" s="97" t="n">
        <v>-36.95</v>
      </c>
      <c r="BI2358" s="96" t="n">
        <v>-3.75</v>
      </c>
      <c r="BJ2358" s="96" t="n">
        <v>-9.949999999999999</v>
      </c>
      <c r="BK2358" s="96" t="n">
        <v>-6.74</v>
      </c>
      <c r="BL2358" s="96" t="n">
        <v>23.64</v>
      </c>
      <c r="BM2358" s="96" t="n">
        <v>-26.34</v>
      </c>
      <c r="BN2358" s="97" t="n">
        <v>-5.47</v>
      </c>
      <c r="BO2358" s="96" t="n">
        <v>-7.03</v>
      </c>
      <c r="BP2358" s="96" t="n">
        <v>-7.73</v>
      </c>
      <c r="BQ2358" s="96" t="n">
        <v>-10.49</v>
      </c>
      <c r="BR2358" s="91" t="inlineStr">
        <is>
          <t>Stacked down</t>
        </is>
      </c>
      <c r="BS2358" s="91" t="inlineStr">
        <is>
          <t>None</t>
        </is>
      </c>
      <c r="BT2358" s="96" t="n">
        <v>34.4</v>
      </c>
      <c r="BU2358" s="91" t="inlineStr">
        <is>
          <t>N</t>
        </is>
      </c>
      <c r="BV2358" s="99">
        <f>IF(OR(BF2358&lt;&gt;"Y",BG2358&lt;&gt;"Y"),"",(AND(ISNUMBER(BQ2358),BQ2358&gt;0))+(BR2358="Stacked up")+(AND(ISNUMBER(BH2358),BH2358&gt;=-Settings!$B$17))+(AND(ISNUMBER(BK2358),ISNUMBER(BM2358),BK2358&gt;0,BM2358&gt;0))+(AND(ISNUMBER(AQ2358),AQ2358&gt;=Settings!$B$18))+(AND(ISNUMBER(BT2358),BT2358&gt;=Settings!$B$19,BT2358&lt;=Settings!$B$20))+(AND(ISNUMBER(AS2358),AS2358&gt;0))+(AND(ISNUMBER(T2358),ISNUMBER(M2358),T2358&gt;=Settings!$B$21,M2358&gt;0))+(AND(ISNUMBER(AD2358),ISNUMBER(M2358),AD2358&gt;=Settings!$B$22,M2358&gt;0))+(AY2358&gt;=1))</f>
        <v/>
      </c>
      <c r="BW2358" s="91">
        <f>IF(OR(AY2358=0,BF2358&lt;&gt;"Y",BG2358&lt;&gt;"Y"),"",1+SUMPRODUCT(($A$6:$A$2604=A2358)*($AY$6:$AY$2604&gt;0)*($BF$6:$BF$2604="Y")*($BG$6:$BG$2604="Y")*(($AY$6:$AY$2604&gt;AY2358)+($AY$6:$AY$2604=AY2358)*($AD$6:$AD$2604&gt;AD2358))))</f>
        <v/>
      </c>
    </row>
    <row r="2359" ht="23.85" customHeight="1" s="55">
      <c r="A2359" s="90" t="n">
        <v>46296</v>
      </c>
      <c r="B2359" s="91" t="inlineStr">
        <is>
          <t>ADDIND</t>
        </is>
      </c>
      <c r="C2359" s="91" t="inlineStr">
        <is>
          <t>INE757C01021</t>
        </is>
      </c>
      <c r="D2359" s="91" t="n"/>
      <c r="E2359" s="91" t="inlineStr">
        <is>
          <t>None</t>
        </is>
      </c>
      <c r="F2359" s="93" t="n">
        <v>82</v>
      </c>
      <c r="G2359" s="92" t="inlineStr">
        <is>
          <t>N</t>
        </is>
      </c>
      <c r="H2359" s="94" t="n"/>
      <c r="I2359" s="91" t="inlineStr">
        <is>
          <t>N</t>
        </is>
      </c>
      <c r="J2359" s="92">
        <f>IF(K2359="","N","Y")</f>
        <v/>
      </c>
      <c r="K2359" s="94">
        <f>_xlfn.TEXTJOIN("; ",TRUE,IF(P2359="52-wk low","52-wk low",""),IF(AND(AD2359&gt;=Settings!$B$12,M2359&lt;0),"Distribution",""),IF(AND(AJ2359="Y",M2359&lt;0,AK2359&lt;-Settings!$B$13),"Long unwinding",""),IF(AND(AJ2359="Y",M2359&lt;0,AK2359&gt;Settings!$B$13),"Short buildup",""))</f>
        <v/>
      </c>
      <c r="L2359" s="95" t="n">
        <v>76.40000000000001</v>
      </c>
      <c r="M2359" s="96" t="n">
        <v>-2.97</v>
      </c>
      <c r="N2359" s="93" t="n">
        <v>2075</v>
      </c>
      <c r="O2359" s="91" t="inlineStr">
        <is>
          <t>None</t>
        </is>
      </c>
      <c r="P2359" s="91" t="inlineStr">
        <is>
          <t>None</t>
        </is>
      </c>
      <c r="Q2359" s="97" t="n">
        <v>0</v>
      </c>
      <c r="R2359" s="96" t="n">
        <v>0.01</v>
      </c>
      <c r="S2359" s="96" t="n">
        <v>0.15</v>
      </c>
      <c r="T2359" s="96" t="n"/>
      <c r="U2359" s="96" t="n"/>
      <c r="V2359" s="103" t="n"/>
      <c r="W2359" s="102" t="n"/>
      <c r="X2359" s="93" t="n"/>
      <c r="Y2359" s="91" t="inlineStr">
        <is>
          <t>None</t>
        </is>
      </c>
      <c r="Z2359" s="99" t="n">
        <v>37.12</v>
      </c>
      <c r="AA2359" s="96" t="n">
        <v>0.44</v>
      </c>
      <c r="AB2359" s="96" t="n"/>
      <c r="AC2359" s="96" t="n">
        <v>0.06</v>
      </c>
      <c r="AD2359" s="96" t="n"/>
      <c r="AE2359" s="96" t="n"/>
      <c r="AF2359" s="103" t="n"/>
      <c r="AG2359" s="91" t="n"/>
      <c r="AH2359" s="100" t="n">
        <v>0</v>
      </c>
      <c r="AI2359" s="101" t="n">
        <v>0</v>
      </c>
      <c r="AJ2359" s="92" t="inlineStr">
        <is>
          <t>N</t>
        </is>
      </c>
      <c r="AK2359" s="96" t="n"/>
      <c r="AL2359" s="91" t="inlineStr">
        <is>
          <t>n/a</t>
        </is>
      </c>
      <c r="AM2359" s="93" t="n"/>
      <c r="AN2359" s="92" t="inlineStr">
        <is>
          <t>None</t>
        </is>
      </c>
      <c r="AO2359" s="102" t="n">
        <v>0</v>
      </c>
      <c r="AP2359" s="103" t="n"/>
      <c r="AQ2359" s="102" t="n"/>
      <c r="AR2359" s="91" t="inlineStr">
        <is>
          <t>N</t>
        </is>
      </c>
      <c r="AS2359" s="104" t="n"/>
      <c r="AT2359" s="92">
        <f>IF(AND(P2359="52-wk high",T2359&gt;=Settings!$B$7),"Y","N")</f>
        <v/>
      </c>
      <c r="AU2359" s="91">
        <f>IF(AND(AD2359&gt;=Settings!$B$8,M2359&gt;0),"Y","N")</f>
        <v/>
      </c>
      <c r="AV2359" s="91">
        <f>IF(OR(AH2359&gt;Settings!$B$9,AI2359&gt;Settings!$B$9),"Y","N")</f>
        <v/>
      </c>
      <c r="AW2359" s="91">
        <f>IF(AJ2359&lt;&gt;"Y","n/a",IF(AND(M2359&gt;0,AK2359&gt;Settings!$B$10),"Y","N"))</f>
        <v/>
      </c>
      <c r="AX2359" s="91">
        <f>IF(AO2359&gt;=Settings!$B$11,"Y","N")</f>
        <v/>
      </c>
      <c r="AY2359" s="99">
        <f>(AT2359="Y")+(AU2359="Y")+(AV2359="Y")+(AW2359="Y")+(AX2359="Y")</f>
        <v/>
      </c>
      <c r="AZ2359" s="94">
        <f>IF(AY2359=0,"None",_xlfn.TEXTJOIN(", ",TRUE(),IF(AT2359="Y","Breakout",""),IF(AU2359="Y","Accumulation",""),IF(AV2359="Y","Institutional buying",""),IF(AW2359="Y","Long buildup",""),IF(AX2359="Y","Momentum leader","")))</f>
        <v/>
      </c>
      <c r="BA2359" s="94">
        <f>IF(BW2359="","","Passes "&amp;AY2359&amp;" of 5 buy-side scans"&amp;IF(G2359="Y","; RED FLAG: filter out using Red flag column",""))</f>
        <v/>
      </c>
      <c r="BB2359" s="91" t="inlineStr">
        <is>
          <t>None</t>
        </is>
      </c>
      <c r="BC2359" s="92" t="inlineStr">
        <is>
          <t>Y</t>
        </is>
      </c>
      <c r="BD2359" s="94" t="inlineStr">
        <is>
          <t>Few traders (&lt;100 unique PAN, 30 days)</t>
        </is>
      </c>
      <c r="BE2359" s="94" t="n"/>
      <c r="BF2359" s="92">
        <f>IF(R2359*100000&gt;=Settings!$B$5,"Y","N")</f>
        <v/>
      </c>
      <c r="BG2359" s="91">
        <f>IF(F2359&gt;Settings!$B$6,"Y","N")</f>
        <v/>
      </c>
      <c r="BH2359" s="97" t="n">
        <v>-19.24</v>
      </c>
      <c r="BI2359" s="96" t="n">
        <v>-0.77</v>
      </c>
      <c r="BJ2359" s="96" t="n">
        <v>-6.19</v>
      </c>
      <c r="BK2359" s="96" t="n"/>
      <c r="BL2359" s="96" t="n"/>
      <c r="BM2359" s="96" t="n"/>
      <c r="BN2359" s="97" t="n">
        <v>-3.14</v>
      </c>
      <c r="BO2359" s="96" t="n"/>
      <c r="BP2359" s="96" t="n"/>
      <c r="BQ2359" s="96" t="n"/>
      <c r="BR2359" s="91" t="n"/>
      <c r="BS2359" s="91" t="n"/>
      <c r="BT2359" s="96" t="n">
        <v>41.2</v>
      </c>
      <c r="BU2359" s="91" t="n"/>
      <c r="BV2359" s="99">
        <f>IF(OR(BF2359&lt;&gt;"Y",BG2359&lt;&gt;"Y"),"",(AND(ISNUMBER(BQ2359),BQ2359&gt;0))+(BR2359="Stacked up")+(AND(ISNUMBER(BH2359),BH2359&gt;=-Settings!$B$17))+(AND(ISNUMBER(BK2359),ISNUMBER(BM2359),BK2359&gt;0,BM2359&gt;0))+(AND(ISNUMBER(AQ2359),AQ2359&gt;=Settings!$B$18))+(AND(ISNUMBER(BT2359),BT2359&gt;=Settings!$B$19,BT2359&lt;=Settings!$B$20))+(AND(ISNUMBER(AS2359),AS2359&gt;0))+(AND(ISNUMBER(T2359),ISNUMBER(M2359),T2359&gt;=Settings!$B$21,M2359&gt;0))+(AND(ISNUMBER(AD2359),ISNUMBER(M2359),AD2359&gt;=Settings!$B$22,M2359&gt;0))+(AY2359&gt;=1))</f>
        <v/>
      </c>
      <c r="BW2359" s="91">
        <f>IF(OR(AY2359=0,BF2359&lt;&gt;"Y",BG2359&lt;&gt;"Y"),"",1+SUMPRODUCT(($A$6:$A$2604=A2359)*($AY$6:$AY$2604&gt;0)*($BF$6:$BF$2604="Y")*($BG$6:$BG$2604="Y")*(($AY$6:$AY$2604&gt;AY2359)+($AY$6:$AY$2604=AY2359)*($AD$6:$AD$2604&gt;AD2359))))</f>
        <v/>
      </c>
    </row>
    <row r="2360" ht="23.85" customHeight="1" s="55">
      <c r="A2360" s="90" t="n">
        <v>46296</v>
      </c>
      <c r="B2360" s="91" t="inlineStr">
        <is>
          <t>PRAXIS</t>
        </is>
      </c>
      <c r="C2360" s="91" t="inlineStr">
        <is>
          <t>INE546Y01022</t>
        </is>
      </c>
      <c r="D2360" s="91" t="n"/>
      <c r="E2360" s="91" t="inlineStr">
        <is>
          <t>None</t>
        </is>
      </c>
      <c r="F2360" s="93" t="n">
        <v>82</v>
      </c>
      <c r="G2360" s="92" t="inlineStr">
        <is>
          <t>N</t>
        </is>
      </c>
      <c r="H2360" s="94" t="n"/>
      <c r="I2360" s="91" t="inlineStr">
        <is>
          <t>N</t>
        </is>
      </c>
      <c r="J2360" s="92">
        <f>IF(K2360="","N","Y")</f>
        <v/>
      </c>
      <c r="K2360" s="94">
        <f>_xlfn.TEXTJOIN("; ",TRUE,IF(P2360="52-wk low","52-wk low",""),IF(AND(AD2360&gt;=Settings!$B$12,M2360&lt;0),"Distribution",""),IF(AND(AJ2360="Y",M2360&lt;0,AK2360&lt;-Settings!$B$13),"Long unwinding",""),IF(AND(AJ2360="Y",M2360&lt;0,AK2360&gt;Settings!$B$13),"Short buildup",""))</f>
        <v/>
      </c>
      <c r="L2360" s="95" t="n">
        <v>4.39</v>
      </c>
      <c r="M2360" s="96" t="n">
        <v>-4.36</v>
      </c>
      <c r="N2360" s="93" t="n">
        <v>2396</v>
      </c>
      <c r="O2360" s="91" t="inlineStr">
        <is>
          <t>None</t>
        </is>
      </c>
      <c r="P2360" s="91" t="inlineStr">
        <is>
          <t>None</t>
        </is>
      </c>
      <c r="Q2360" s="97" t="n">
        <v>1.05</v>
      </c>
      <c r="R2360" s="96" t="n">
        <v>1.28</v>
      </c>
      <c r="S2360" s="96" t="n">
        <v>0.79</v>
      </c>
      <c r="T2360" s="96" t="n">
        <v>0.67</v>
      </c>
      <c r="U2360" s="96" t="n">
        <v>0.89</v>
      </c>
      <c r="V2360" s="103" t="n">
        <v>1.09</v>
      </c>
      <c r="W2360" s="102" t="n">
        <v>4</v>
      </c>
      <c r="X2360" s="93" t="n"/>
      <c r="Y2360" s="91" t="inlineStr">
        <is>
          <t>None</t>
        </is>
      </c>
      <c r="Z2360" s="99" t="n">
        <v>71.89</v>
      </c>
      <c r="AA2360" s="96" t="n">
        <v>0.83</v>
      </c>
      <c r="AB2360" s="96" t="n">
        <v>0.85</v>
      </c>
      <c r="AC2360" s="96" t="n">
        <v>0.65</v>
      </c>
      <c r="AD2360" s="96" t="n"/>
      <c r="AE2360" s="96" t="n"/>
      <c r="AF2360" s="103" t="n"/>
      <c r="AG2360" s="91" t="inlineStr">
        <is>
          <t>No delivery data</t>
        </is>
      </c>
      <c r="AH2360" s="100" t="n">
        <v>0</v>
      </c>
      <c r="AI2360" s="101" t="n">
        <v>0</v>
      </c>
      <c r="AJ2360" s="92" t="inlineStr">
        <is>
          <t>N</t>
        </is>
      </c>
      <c r="AK2360" s="96" t="n"/>
      <c r="AL2360" s="91" t="inlineStr">
        <is>
          <t>n/a</t>
        </is>
      </c>
      <c r="AM2360" s="93" t="n"/>
      <c r="AN2360" s="92" t="inlineStr">
        <is>
          <t>None</t>
        </is>
      </c>
      <c r="AO2360" s="102" t="n">
        <v>0</v>
      </c>
      <c r="AP2360" s="103" t="n">
        <v>0.52</v>
      </c>
      <c r="AQ2360" s="102" t="n">
        <v>7</v>
      </c>
      <c r="AR2360" s="91" t="inlineStr">
        <is>
          <t>N</t>
        </is>
      </c>
      <c r="AS2360" s="104" t="n"/>
      <c r="AT2360" s="92">
        <f>IF(AND(P2360="52-wk high",T2360&gt;=Settings!$B$7),"Y","N")</f>
        <v/>
      </c>
      <c r="AU2360" s="91">
        <f>IF(AND(AD2360&gt;=Settings!$B$8,M2360&gt;0),"Y","N")</f>
        <v/>
      </c>
      <c r="AV2360" s="91">
        <f>IF(OR(AH2360&gt;Settings!$B$9,AI2360&gt;Settings!$B$9),"Y","N")</f>
        <v/>
      </c>
      <c r="AW2360" s="91">
        <f>IF(AJ2360&lt;&gt;"Y","n/a",IF(AND(M2360&gt;0,AK2360&gt;Settings!$B$10),"Y","N"))</f>
        <v/>
      </c>
      <c r="AX2360" s="91">
        <f>IF(AO2360&gt;=Settings!$B$11,"Y","N")</f>
        <v/>
      </c>
      <c r="AY2360" s="99">
        <f>(AT2360="Y")+(AU2360="Y")+(AV2360="Y")+(AW2360="Y")+(AX2360="Y")</f>
        <v/>
      </c>
      <c r="AZ2360" s="94">
        <f>IF(AY2360=0,"None",_xlfn.TEXTJOIN(", ",TRUE(),IF(AT2360="Y","Breakout",""),IF(AU2360="Y","Accumulation",""),IF(AV2360="Y","Institutional buying",""),IF(AW2360="Y","Long buildup",""),IF(AX2360="Y","Momentum leader","")))</f>
        <v/>
      </c>
      <c r="BA2360" s="94">
        <f>IF(BW2360="","","Passes "&amp;AY2360&amp;" of 5 buy-side scans"&amp;IF(G2360="Y","; RED FLAG: filter out using Red flag column",""))</f>
        <v/>
      </c>
      <c r="BB2360" s="91" t="inlineStr">
        <is>
          <t>Lower</t>
        </is>
      </c>
      <c r="BC2360" s="92" t="inlineStr">
        <is>
          <t>Y</t>
        </is>
      </c>
      <c r="BD2360" s="94" t="inlineStr">
        <is>
          <t>EPS zero; Few traders (&lt;100 unique PAN, 30 days); High-low range &gt;75% in 3 months; High-low range &gt;100% in 6 months; High-low range &gt;200% in 365 days</t>
        </is>
      </c>
      <c r="BE2360" s="94" t="n"/>
      <c r="BF2360" s="92">
        <f>IF(R2360*100000&gt;=Settings!$B$5,"Y","N")</f>
        <v/>
      </c>
      <c r="BG2360" s="91">
        <f>IF(F2360&gt;Settings!$B$6,"Y","N")</f>
        <v/>
      </c>
      <c r="BH2360" s="97" t="n">
        <v>-69.59999999999999</v>
      </c>
      <c r="BI2360" s="96" t="n">
        <v>-1.35</v>
      </c>
      <c r="BJ2360" s="96" t="n">
        <v>-6.4</v>
      </c>
      <c r="BK2360" s="96" t="n">
        <v>-47.36</v>
      </c>
      <c r="BL2360" s="96" t="n">
        <v>-20.61</v>
      </c>
      <c r="BM2360" s="96" t="n">
        <v>-60.52</v>
      </c>
      <c r="BN2360" s="97" t="n">
        <v>-5.32</v>
      </c>
      <c r="BO2360" s="96" t="n">
        <v>-17.42</v>
      </c>
      <c r="BP2360" s="96" t="n">
        <v>-28.31</v>
      </c>
      <c r="BQ2360" s="96" t="n">
        <v>-39.66</v>
      </c>
      <c r="BR2360" s="91" t="inlineStr">
        <is>
          <t>Stacked down</t>
        </is>
      </c>
      <c r="BS2360" s="91" t="inlineStr">
        <is>
          <t>None</t>
        </is>
      </c>
      <c r="BT2360" s="96" t="n">
        <v>41.2</v>
      </c>
      <c r="BU2360" s="91" t="inlineStr">
        <is>
          <t>N</t>
        </is>
      </c>
      <c r="BV2360" s="99">
        <f>IF(OR(BF2360&lt;&gt;"Y",BG2360&lt;&gt;"Y"),"",(AND(ISNUMBER(BQ2360),BQ2360&gt;0))+(BR2360="Stacked up")+(AND(ISNUMBER(BH2360),BH2360&gt;=-Settings!$B$17))+(AND(ISNUMBER(BK2360),ISNUMBER(BM2360),BK2360&gt;0,BM2360&gt;0))+(AND(ISNUMBER(AQ2360),AQ2360&gt;=Settings!$B$18))+(AND(ISNUMBER(BT2360),BT2360&gt;=Settings!$B$19,BT2360&lt;=Settings!$B$20))+(AND(ISNUMBER(AS2360),AS2360&gt;0))+(AND(ISNUMBER(T2360),ISNUMBER(M2360),T2360&gt;=Settings!$B$21,M2360&gt;0))+(AND(ISNUMBER(AD2360),ISNUMBER(M2360),AD2360&gt;=Settings!$B$22,M2360&gt;0))+(AY2360&gt;=1))</f>
        <v/>
      </c>
      <c r="BW2360" s="91">
        <f>IF(OR(AY2360=0,BF2360&lt;&gt;"Y",BG2360&lt;&gt;"Y"),"",1+SUMPRODUCT(($A$6:$A$2604=A2360)*($AY$6:$AY$2604&gt;0)*($BF$6:$BF$2604="Y")*($BG$6:$BG$2604="Y")*(($AY$6:$AY$2604&gt;AY2360)+($AY$6:$AY$2604=AY2360)*($AD$6:$AD$2604&gt;AD2360))))</f>
        <v/>
      </c>
    </row>
    <row r="2361" ht="23.85" customHeight="1" s="55">
      <c r="A2361" s="90" t="n">
        <v>46296</v>
      </c>
      <c r="B2361" s="91" t="inlineStr">
        <is>
          <t>MOKSH</t>
        </is>
      </c>
      <c r="C2361" s="91" t="inlineStr">
        <is>
          <t>INE514Y01020</t>
        </is>
      </c>
      <c r="D2361" s="91" t="n"/>
      <c r="E2361" s="91" t="inlineStr">
        <is>
          <t>None</t>
        </is>
      </c>
      <c r="F2361" s="93" t="n">
        <v>81</v>
      </c>
      <c r="G2361" s="92" t="inlineStr">
        <is>
          <t>N</t>
        </is>
      </c>
      <c r="H2361" s="94" t="n"/>
      <c r="I2361" s="91" t="inlineStr">
        <is>
          <t>N</t>
        </is>
      </c>
      <c r="J2361" s="92">
        <f>IF(K2361="","N","Y")</f>
        <v/>
      </c>
      <c r="K2361" s="94">
        <f>_xlfn.TEXTJOIN("; ",TRUE,IF(P2361="52-wk low","52-wk low",""),IF(AND(AD2361&gt;=Settings!$B$12,M2361&lt;0),"Distribution",""),IF(AND(AJ2361="Y",M2361&lt;0,AK2361&lt;-Settings!$B$13),"Long unwinding",""),IF(AND(AJ2361="Y",M2361&lt;0,AK2361&gt;Settings!$B$13),"Short buildup",""))</f>
        <v/>
      </c>
      <c r="L2361" s="95" t="n">
        <v>9.19</v>
      </c>
      <c r="M2361" s="96" t="n">
        <v>-3.36</v>
      </c>
      <c r="N2361" s="93" t="n">
        <v>2185</v>
      </c>
      <c r="O2361" s="91" t="inlineStr">
        <is>
          <t>None</t>
        </is>
      </c>
      <c r="P2361" s="91" t="inlineStr">
        <is>
          <t>None</t>
        </is>
      </c>
      <c r="Q2361" s="97" t="n">
        <v>1.23</v>
      </c>
      <c r="R2361" s="96" t="n">
        <v>1.17</v>
      </c>
      <c r="S2361" s="96" t="n">
        <v>1.04</v>
      </c>
      <c r="T2361" s="96" t="n">
        <v>1.02</v>
      </c>
      <c r="U2361" s="96" t="n">
        <v>1.04</v>
      </c>
      <c r="V2361" s="103" t="n">
        <v>1</v>
      </c>
      <c r="W2361" s="102" t="n">
        <v>5</v>
      </c>
      <c r="X2361" s="93" t="n">
        <v>288</v>
      </c>
      <c r="Y2361" s="91" t="inlineStr">
        <is>
          <t>None</t>
        </is>
      </c>
      <c r="Z2361" s="99" t="n">
        <v>67.98</v>
      </c>
      <c r="AA2361" s="96" t="n">
        <v>0.87</v>
      </c>
      <c r="AB2361" s="96" t="n">
        <v>0.89</v>
      </c>
      <c r="AC2361" s="96" t="n">
        <v>0.9399999999999999</v>
      </c>
      <c r="AD2361" s="96" t="n">
        <v>0.96</v>
      </c>
      <c r="AE2361" s="96" t="n">
        <v>0.99</v>
      </c>
      <c r="AF2361" s="103" t="n">
        <v>1.03</v>
      </c>
      <c r="AG2361" s="91" t="inlineStr">
        <is>
          <t>Normal</t>
        </is>
      </c>
      <c r="AH2361" s="100" t="n">
        <v>0</v>
      </c>
      <c r="AI2361" s="101" t="n">
        <v>0</v>
      </c>
      <c r="AJ2361" s="92" t="inlineStr">
        <is>
          <t>N</t>
        </is>
      </c>
      <c r="AK2361" s="96" t="n"/>
      <c r="AL2361" s="91" t="inlineStr">
        <is>
          <t>n/a</t>
        </is>
      </c>
      <c r="AM2361" s="93" t="n"/>
      <c r="AN2361" s="92" t="inlineStr">
        <is>
          <t>None</t>
        </is>
      </c>
      <c r="AO2361" s="102" t="n">
        <v>0</v>
      </c>
      <c r="AP2361" s="103" t="n">
        <v>0.64</v>
      </c>
      <c r="AQ2361" s="102" t="n">
        <v>27</v>
      </c>
      <c r="AR2361" s="91" t="inlineStr">
        <is>
          <t>N</t>
        </is>
      </c>
      <c r="AS2361" s="104" t="n"/>
      <c r="AT2361" s="92">
        <f>IF(AND(P2361="52-wk high",T2361&gt;=Settings!$B$7),"Y","N")</f>
        <v/>
      </c>
      <c r="AU2361" s="91">
        <f>IF(AND(AD2361&gt;=Settings!$B$8,M2361&gt;0),"Y","N")</f>
        <v/>
      </c>
      <c r="AV2361" s="91">
        <f>IF(OR(AH2361&gt;Settings!$B$9,AI2361&gt;Settings!$B$9),"Y","N")</f>
        <v/>
      </c>
      <c r="AW2361" s="91">
        <f>IF(AJ2361&lt;&gt;"Y","n/a",IF(AND(M2361&gt;0,AK2361&gt;Settings!$B$10),"Y","N"))</f>
        <v/>
      </c>
      <c r="AX2361" s="91">
        <f>IF(AO2361&gt;=Settings!$B$11,"Y","N")</f>
        <v/>
      </c>
      <c r="AY2361" s="99">
        <f>(AT2361="Y")+(AU2361="Y")+(AV2361="Y")+(AW2361="Y")+(AX2361="Y")</f>
        <v/>
      </c>
      <c r="AZ2361" s="94">
        <f>IF(AY2361=0,"None",_xlfn.TEXTJOIN(", ",TRUE(),IF(AT2361="Y","Breakout",""),IF(AU2361="Y","Accumulation",""),IF(AV2361="Y","Institutional buying",""),IF(AW2361="Y","Long buildup",""),IF(AX2361="Y","Momentum leader","")))</f>
        <v/>
      </c>
      <c r="BA2361" s="94">
        <f>IF(BW2361="","","Passes "&amp;AY2361&amp;" of 5 buy-side scans"&amp;IF(G2361="Y","; RED FLAG: filter out using Red flag column",""))</f>
        <v/>
      </c>
      <c r="BB2361" s="91" t="inlineStr">
        <is>
          <t>None</t>
        </is>
      </c>
      <c r="BC2361" s="92" t="inlineStr">
        <is>
          <t>N</t>
        </is>
      </c>
      <c r="BD2361" s="94" t="n"/>
      <c r="BE2361" s="94" t="n"/>
      <c r="BF2361" s="92">
        <f>IF(R2361*100000&gt;=Settings!$B$5,"Y","N")</f>
        <v/>
      </c>
      <c r="BG2361" s="91">
        <f>IF(F2361&gt;Settings!$B$6,"Y","N")</f>
        <v/>
      </c>
      <c r="BH2361" s="97" t="n">
        <v>-44.8</v>
      </c>
      <c r="BI2361" s="96" t="n">
        <v>-7.36</v>
      </c>
      <c r="BJ2361" s="96" t="n">
        <v>-12.14</v>
      </c>
      <c r="BK2361" s="96" t="n">
        <v>-21.85</v>
      </c>
      <c r="BL2361" s="96" t="n">
        <v>1.43</v>
      </c>
      <c r="BM2361" s="96" t="n">
        <v>-34.07</v>
      </c>
      <c r="BN2361" s="97" t="n">
        <v>-7.38</v>
      </c>
      <c r="BO2361" s="96" t="n">
        <v>-11.12</v>
      </c>
      <c r="BP2361" s="96" t="n">
        <v>-15.69</v>
      </c>
      <c r="BQ2361" s="96" t="n">
        <v>-21.75</v>
      </c>
      <c r="BR2361" s="91" t="inlineStr">
        <is>
          <t>Stacked down</t>
        </is>
      </c>
      <c r="BS2361" s="91" t="inlineStr">
        <is>
          <t>None</t>
        </is>
      </c>
      <c r="BT2361" s="96" t="n">
        <v>23.9</v>
      </c>
      <c r="BU2361" s="91" t="inlineStr">
        <is>
          <t>N</t>
        </is>
      </c>
      <c r="BV2361" s="99">
        <f>IF(OR(BF2361&lt;&gt;"Y",BG2361&lt;&gt;"Y"),"",(AND(ISNUMBER(BQ2361),BQ2361&gt;0))+(BR2361="Stacked up")+(AND(ISNUMBER(BH2361),BH2361&gt;=-Settings!$B$17))+(AND(ISNUMBER(BK2361),ISNUMBER(BM2361),BK2361&gt;0,BM2361&gt;0))+(AND(ISNUMBER(AQ2361),AQ2361&gt;=Settings!$B$18))+(AND(ISNUMBER(BT2361),BT2361&gt;=Settings!$B$19,BT2361&lt;=Settings!$B$20))+(AND(ISNUMBER(AS2361),AS2361&gt;0))+(AND(ISNUMBER(T2361),ISNUMBER(M2361),T2361&gt;=Settings!$B$21,M2361&gt;0))+(AND(ISNUMBER(AD2361),ISNUMBER(M2361),AD2361&gt;=Settings!$B$22,M2361&gt;0))+(AY2361&gt;=1))</f>
        <v/>
      </c>
      <c r="BW2361" s="91">
        <f>IF(OR(AY2361=0,BF2361&lt;&gt;"Y",BG2361&lt;&gt;"Y"),"",1+SUMPRODUCT(($A$6:$A$2604=A2361)*($AY$6:$AY$2604&gt;0)*($BF$6:$BF$2604="Y")*($BG$6:$BG$2604="Y")*(($AY$6:$AY$2604&gt;AY2361)+($AY$6:$AY$2604=AY2361)*($AD$6:$AD$2604&gt;AD2361))))</f>
        <v/>
      </c>
    </row>
    <row r="2362" ht="23.85" customHeight="1" s="55">
      <c r="A2362" s="90" t="n">
        <v>46296</v>
      </c>
      <c r="B2362" s="91" t="inlineStr">
        <is>
          <t>KAKATCEM</t>
        </is>
      </c>
      <c r="C2362" s="91" t="inlineStr">
        <is>
          <t>INE437B01014</t>
        </is>
      </c>
      <c r="D2362" s="91" t="n"/>
      <c r="E2362" s="91" t="inlineStr">
        <is>
          <t>None</t>
        </is>
      </c>
      <c r="F2362" s="93" t="n">
        <v>80</v>
      </c>
      <c r="G2362" s="92" t="inlineStr">
        <is>
          <t>N</t>
        </is>
      </c>
      <c r="H2362" s="94" t="n"/>
      <c r="I2362" s="91" t="inlineStr">
        <is>
          <t>N</t>
        </is>
      </c>
      <c r="J2362" s="92">
        <f>IF(K2362="","N","Y")</f>
        <v/>
      </c>
      <c r="K2362" s="94">
        <f>_xlfn.TEXTJOIN("; ",TRUE,IF(P2362="52-wk low","52-wk low",""),IF(AND(AD2362&gt;=Settings!$B$12,M2362&lt;0),"Distribution",""),IF(AND(AJ2362="Y",M2362&lt;0,AK2362&lt;-Settings!$B$13),"Long unwinding",""),IF(AND(AJ2362="Y",M2362&lt;0,AK2362&gt;Settings!$B$13),"Short buildup",""))</f>
        <v/>
      </c>
      <c r="L2362" s="95" t="n">
        <v>103.09</v>
      </c>
      <c r="M2362" s="96" t="n">
        <v>-1.99</v>
      </c>
      <c r="N2362" s="93" t="n">
        <v>1635</v>
      </c>
      <c r="O2362" s="91" t="inlineStr">
        <is>
          <t>None</t>
        </is>
      </c>
      <c r="P2362" s="91" t="inlineStr">
        <is>
          <t>None</t>
        </is>
      </c>
      <c r="Q2362" s="97" t="n">
        <v>0.01</v>
      </c>
      <c r="R2362" s="96" t="n">
        <v>0.02</v>
      </c>
      <c r="S2362" s="96" t="n">
        <v>0.63</v>
      </c>
      <c r="T2362" s="96" t="n">
        <v>0.45</v>
      </c>
      <c r="U2362" s="96" t="n">
        <v>0.51</v>
      </c>
      <c r="V2362" s="103" t="n">
        <v>0.7</v>
      </c>
      <c r="W2362" s="102" t="n">
        <v>1</v>
      </c>
      <c r="X2362" s="93" t="n"/>
      <c r="Y2362" s="91" t="inlineStr">
        <is>
          <t>None</t>
        </is>
      </c>
      <c r="Z2362" s="99" t="n">
        <v>86.51000000000001</v>
      </c>
      <c r="AA2362" s="96" t="n">
        <v>1.27</v>
      </c>
      <c r="AB2362" s="96" t="n">
        <v>1.22</v>
      </c>
      <c r="AC2362" s="96" t="n">
        <v>0.84</v>
      </c>
      <c r="AD2362" s="96" t="n"/>
      <c r="AE2362" s="96" t="n"/>
      <c r="AF2362" s="103" t="n"/>
      <c r="AG2362" s="91" t="inlineStr">
        <is>
          <t>No delivery data</t>
        </is>
      </c>
      <c r="AH2362" s="100" t="n">
        <v>0</v>
      </c>
      <c r="AI2362" s="101" t="n">
        <v>0</v>
      </c>
      <c r="AJ2362" s="92" t="inlineStr">
        <is>
          <t>N</t>
        </is>
      </c>
      <c r="AK2362" s="96" t="n"/>
      <c r="AL2362" s="91" t="inlineStr">
        <is>
          <t>n/a</t>
        </is>
      </c>
      <c r="AM2362" s="93" t="n"/>
      <c r="AN2362" s="92" t="inlineStr">
        <is>
          <t>None</t>
        </is>
      </c>
      <c r="AO2362" s="102" t="n">
        <v>0</v>
      </c>
      <c r="AP2362" s="103" t="n">
        <v>0.7</v>
      </c>
      <c r="AQ2362" s="102" t="n">
        <v>38</v>
      </c>
      <c r="AR2362" s="91" t="inlineStr">
        <is>
          <t>N</t>
        </is>
      </c>
      <c r="AS2362" s="104" t="n"/>
      <c r="AT2362" s="92">
        <f>IF(AND(P2362="52-wk high",T2362&gt;=Settings!$B$7),"Y","N")</f>
        <v/>
      </c>
      <c r="AU2362" s="91">
        <f>IF(AND(AD2362&gt;=Settings!$B$8,M2362&gt;0),"Y","N")</f>
        <v/>
      </c>
      <c r="AV2362" s="91">
        <f>IF(OR(AH2362&gt;Settings!$B$9,AI2362&gt;Settings!$B$9),"Y","N")</f>
        <v/>
      </c>
      <c r="AW2362" s="91">
        <f>IF(AJ2362&lt;&gt;"Y","n/a",IF(AND(M2362&gt;0,AK2362&gt;Settings!$B$10),"Y","N"))</f>
        <v/>
      </c>
      <c r="AX2362" s="91">
        <f>IF(AO2362&gt;=Settings!$B$11,"Y","N")</f>
        <v/>
      </c>
      <c r="AY2362" s="99">
        <f>(AT2362="Y")+(AU2362="Y")+(AV2362="Y")+(AW2362="Y")+(AX2362="Y")</f>
        <v/>
      </c>
      <c r="AZ2362" s="94">
        <f>IF(AY2362=0,"None",_xlfn.TEXTJOIN(", ",TRUE(),IF(AT2362="Y","Breakout",""),IF(AU2362="Y","Accumulation",""),IF(AV2362="Y","Institutional buying",""),IF(AW2362="Y","Long buildup",""),IF(AX2362="Y","Momentum leader","")))</f>
        <v/>
      </c>
      <c r="BA2362" s="94">
        <f>IF(BW2362="","","Passes "&amp;AY2362&amp;" of 5 buy-side scans"&amp;IF(G2362="Y","; RED FLAG: filter out using Red flag column",""))</f>
        <v/>
      </c>
      <c r="BB2362" s="91" t="inlineStr">
        <is>
          <t>None</t>
        </is>
      </c>
      <c r="BC2362" s="92" t="inlineStr">
        <is>
          <t>Y</t>
        </is>
      </c>
      <c r="BD2362" s="94" t="inlineStr">
        <is>
          <t>EPS zero; Few traders (&lt;100 unique PAN, 30 days)</t>
        </is>
      </c>
      <c r="BE2362" s="94" t="n"/>
      <c r="BF2362" s="92">
        <f>IF(R2362*100000&gt;=Settings!$B$5,"Y","N")</f>
        <v/>
      </c>
      <c r="BG2362" s="91">
        <f>IF(F2362&gt;Settings!$B$6,"Y","N")</f>
        <v/>
      </c>
      <c r="BH2362" s="97" t="n">
        <v>-37.73</v>
      </c>
      <c r="BI2362" s="96" t="n">
        <v>-2.74</v>
      </c>
      <c r="BJ2362" s="96" t="n">
        <v>-8.199999999999999</v>
      </c>
      <c r="BK2362" s="96" t="n">
        <v>-13.98</v>
      </c>
      <c r="BL2362" s="96" t="n">
        <v>11.32</v>
      </c>
      <c r="BM2362" s="96" t="n">
        <v>-30.73</v>
      </c>
      <c r="BN2362" s="97" t="n">
        <v>-4.82</v>
      </c>
      <c r="BO2362" s="96" t="n">
        <v>-7.78</v>
      </c>
      <c r="BP2362" s="96" t="n">
        <v>-10.38</v>
      </c>
      <c r="BQ2362" s="96" t="n">
        <v>-14.3</v>
      </c>
      <c r="BR2362" s="91" t="inlineStr">
        <is>
          <t>Stacked down</t>
        </is>
      </c>
      <c r="BS2362" s="91" t="inlineStr">
        <is>
          <t>None</t>
        </is>
      </c>
      <c r="BT2362" s="96" t="n">
        <v>28.5</v>
      </c>
      <c r="BU2362" s="91" t="inlineStr">
        <is>
          <t>N</t>
        </is>
      </c>
      <c r="BV2362" s="99">
        <f>IF(OR(BF2362&lt;&gt;"Y",BG2362&lt;&gt;"Y"),"",(AND(ISNUMBER(BQ2362),BQ2362&gt;0))+(BR2362="Stacked up")+(AND(ISNUMBER(BH2362),BH2362&gt;=-Settings!$B$17))+(AND(ISNUMBER(BK2362),ISNUMBER(BM2362),BK2362&gt;0,BM2362&gt;0))+(AND(ISNUMBER(AQ2362),AQ2362&gt;=Settings!$B$18))+(AND(ISNUMBER(BT2362),BT2362&gt;=Settings!$B$19,BT2362&lt;=Settings!$B$20))+(AND(ISNUMBER(AS2362),AS2362&gt;0))+(AND(ISNUMBER(T2362),ISNUMBER(M2362),T2362&gt;=Settings!$B$21,M2362&gt;0))+(AND(ISNUMBER(AD2362),ISNUMBER(M2362),AD2362&gt;=Settings!$B$22,M2362&gt;0))+(AY2362&gt;=1))</f>
        <v/>
      </c>
      <c r="BW2362" s="91">
        <f>IF(OR(AY2362=0,BF2362&lt;&gt;"Y",BG2362&lt;&gt;"Y"),"",1+SUMPRODUCT(($A$6:$A$2604=A2362)*($AY$6:$AY$2604&gt;0)*($BF$6:$BF$2604="Y")*($BG$6:$BG$2604="Y")*(($AY$6:$AY$2604&gt;AY2362)+($AY$6:$AY$2604=AY2362)*($AD$6:$AD$2604&gt;AD2362))))</f>
        <v/>
      </c>
    </row>
    <row r="2363" ht="23.85" customHeight="1" s="55">
      <c r="A2363" s="90" t="n">
        <v>46296</v>
      </c>
      <c r="B2363" s="91" t="inlineStr">
        <is>
          <t>SWARNSAR</t>
        </is>
      </c>
      <c r="C2363" s="91" t="inlineStr">
        <is>
          <t>INE967A01012</t>
        </is>
      </c>
      <c r="D2363" s="91" t="n"/>
      <c r="E2363" s="91" t="inlineStr">
        <is>
          <t>None</t>
        </is>
      </c>
      <c r="F2363" s="93" t="n">
        <v>80</v>
      </c>
      <c r="G2363" s="92" t="inlineStr">
        <is>
          <t>N</t>
        </is>
      </c>
      <c r="H2363" s="94" t="n"/>
      <c r="I2363" s="91" t="inlineStr">
        <is>
          <t>N</t>
        </is>
      </c>
      <c r="J2363" s="92">
        <f>IF(K2363="","N","Y")</f>
        <v/>
      </c>
      <c r="K2363" s="94">
        <f>_xlfn.TEXTJOIN("; ",TRUE,IF(P2363="52-wk low","52-wk low",""),IF(AND(AD2363&gt;=Settings!$B$12,M2363&lt;0),"Distribution",""),IF(AND(AJ2363="Y",M2363&lt;0,AK2363&lt;-Settings!$B$13),"Long unwinding",""),IF(AND(AJ2363="Y",M2363&lt;0,AK2363&gt;Settings!$B$13),"Short buildup",""))</f>
        <v/>
      </c>
      <c r="L2363" s="95" t="n">
        <v>38.44</v>
      </c>
      <c r="M2363" s="96" t="n">
        <v>-3.8</v>
      </c>
      <c r="N2363" s="93" t="n">
        <v>2301</v>
      </c>
      <c r="O2363" s="91" t="inlineStr">
        <is>
          <t>None</t>
        </is>
      </c>
      <c r="P2363" s="91" t="inlineStr">
        <is>
          <t>None</t>
        </is>
      </c>
      <c r="Q2363" s="97" t="n">
        <v>0.07000000000000001</v>
      </c>
      <c r="R2363" s="96" t="n">
        <v>0.41</v>
      </c>
      <c r="S2363" s="96" t="n">
        <v>0.18</v>
      </c>
      <c r="T2363" s="96" t="n"/>
      <c r="U2363" s="96" t="n"/>
      <c r="V2363" s="103" t="n"/>
      <c r="W2363" s="102" t="n"/>
      <c r="X2363" s="93" t="n"/>
      <c r="Y2363" s="91" t="inlineStr">
        <is>
          <t>None</t>
        </is>
      </c>
      <c r="Z2363" s="99" t="n">
        <v>71.31999999999999</v>
      </c>
      <c r="AA2363" s="96" t="n">
        <v>0.88</v>
      </c>
      <c r="AB2363" s="96" t="n"/>
      <c r="AC2363" s="96" t="n">
        <v>0.19</v>
      </c>
      <c r="AD2363" s="96" t="n"/>
      <c r="AE2363" s="96" t="n"/>
      <c r="AF2363" s="103" t="n"/>
      <c r="AG2363" s="91" t="n"/>
      <c r="AH2363" s="100" t="n">
        <v>0</v>
      </c>
      <c r="AI2363" s="101" t="n">
        <v>0</v>
      </c>
      <c r="AJ2363" s="92" t="inlineStr">
        <is>
          <t>N</t>
        </is>
      </c>
      <c r="AK2363" s="96" t="n"/>
      <c r="AL2363" s="91" t="inlineStr">
        <is>
          <t>n/a</t>
        </is>
      </c>
      <c r="AM2363" s="93" t="n"/>
      <c r="AN2363" s="92" t="inlineStr">
        <is>
          <t>None</t>
        </is>
      </c>
      <c r="AO2363" s="102" t="n">
        <v>0</v>
      </c>
      <c r="AP2363" s="103" t="n"/>
      <c r="AQ2363" s="102" t="n"/>
      <c r="AR2363" s="91" t="inlineStr">
        <is>
          <t>N</t>
        </is>
      </c>
      <c r="AS2363" s="104" t="n"/>
      <c r="AT2363" s="92">
        <f>IF(AND(P2363="52-wk high",T2363&gt;=Settings!$B$7),"Y","N")</f>
        <v/>
      </c>
      <c r="AU2363" s="91">
        <f>IF(AND(AD2363&gt;=Settings!$B$8,M2363&gt;0),"Y","N")</f>
        <v/>
      </c>
      <c r="AV2363" s="91">
        <f>IF(OR(AH2363&gt;Settings!$B$9,AI2363&gt;Settings!$B$9),"Y","N")</f>
        <v/>
      </c>
      <c r="AW2363" s="91">
        <f>IF(AJ2363&lt;&gt;"Y","n/a",IF(AND(M2363&gt;0,AK2363&gt;Settings!$B$10),"Y","N"))</f>
        <v/>
      </c>
      <c r="AX2363" s="91">
        <f>IF(AO2363&gt;=Settings!$B$11,"Y","N")</f>
        <v/>
      </c>
      <c r="AY2363" s="99">
        <f>(AT2363="Y")+(AU2363="Y")+(AV2363="Y")+(AW2363="Y")+(AX2363="Y")</f>
        <v/>
      </c>
      <c r="AZ2363" s="94">
        <f>IF(AY2363=0,"None",_xlfn.TEXTJOIN(", ",TRUE(),IF(AT2363="Y","Breakout",""),IF(AU2363="Y","Accumulation",""),IF(AV2363="Y","Institutional buying",""),IF(AW2363="Y","Long buildup",""),IF(AX2363="Y","Momentum leader","")))</f>
        <v/>
      </c>
      <c r="BA2363" s="94">
        <f>IF(BW2363="","","Passes "&amp;AY2363&amp;" of 5 buy-side scans"&amp;IF(G2363="Y","; RED FLAG: filter out using Red flag column",""))</f>
        <v/>
      </c>
      <c r="BB2363" s="91" t="inlineStr">
        <is>
          <t>None</t>
        </is>
      </c>
      <c r="BC2363" s="92" t="inlineStr">
        <is>
          <t>Y</t>
        </is>
      </c>
      <c r="BD2363" s="94" t="inlineStr">
        <is>
          <t>Few traders (&lt;100 unique PAN, 30 days)</t>
        </is>
      </c>
      <c r="BE2363" s="94" t="n"/>
      <c r="BF2363" s="92">
        <f>IF(R2363*100000&gt;=Settings!$B$5,"Y","N")</f>
        <v/>
      </c>
      <c r="BG2363" s="91">
        <f>IF(F2363&gt;Settings!$B$6,"Y","N")</f>
        <v/>
      </c>
      <c r="BH2363" s="97" t="n">
        <v>-15.89</v>
      </c>
      <c r="BI2363" s="96" t="n">
        <v>-8.56</v>
      </c>
      <c r="BJ2363" s="96" t="n">
        <v>10.4</v>
      </c>
      <c r="BK2363" s="96" t="n"/>
      <c r="BL2363" s="96" t="n"/>
      <c r="BM2363" s="96" t="n"/>
      <c r="BN2363" s="97" t="n">
        <v>-1.88</v>
      </c>
      <c r="BO2363" s="96" t="n"/>
      <c r="BP2363" s="96" t="n"/>
      <c r="BQ2363" s="96" t="n"/>
      <c r="BR2363" s="91" t="n"/>
      <c r="BS2363" s="91" t="n"/>
      <c r="BT2363" s="96" t="n">
        <v>43.5</v>
      </c>
      <c r="BU2363" s="91" t="n"/>
      <c r="BV2363" s="99">
        <f>IF(OR(BF2363&lt;&gt;"Y",BG2363&lt;&gt;"Y"),"",(AND(ISNUMBER(BQ2363),BQ2363&gt;0))+(BR2363="Stacked up")+(AND(ISNUMBER(BH2363),BH2363&gt;=-Settings!$B$17))+(AND(ISNUMBER(BK2363),ISNUMBER(BM2363),BK2363&gt;0,BM2363&gt;0))+(AND(ISNUMBER(AQ2363),AQ2363&gt;=Settings!$B$18))+(AND(ISNUMBER(BT2363),BT2363&gt;=Settings!$B$19,BT2363&lt;=Settings!$B$20))+(AND(ISNUMBER(AS2363),AS2363&gt;0))+(AND(ISNUMBER(T2363),ISNUMBER(M2363),T2363&gt;=Settings!$B$21,M2363&gt;0))+(AND(ISNUMBER(AD2363),ISNUMBER(M2363),AD2363&gt;=Settings!$B$22,M2363&gt;0))+(AY2363&gt;=1))</f>
        <v/>
      </c>
      <c r="BW2363" s="91">
        <f>IF(OR(AY2363=0,BF2363&lt;&gt;"Y",BG2363&lt;&gt;"Y"),"",1+SUMPRODUCT(($A$6:$A$2604=A2363)*($AY$6:$AY$2604&gt;0)*($BF$6:$BF$2604="Y")*($BG$6:$BG$2604="Y")*(($AY$6:$AY$2604&gt;AY2363)+($AY$6:$AY$2604=AY2363)*($AD$6:$AD$2604&gt;AD2363))))</f>
        <v/>
      </c>
    </row>
    <row r="2364" ht="23.85" customHeight="1" s="55">
      <c r="A2364" s="90" t="n">
        <v>46296</v>
      </c>
      <c r="B2364" s="91" t="inlineStr">
        <is>
          <t>TERAI</t>
        </is>
      </c>
      <c r="C2364" s="91" t="inlineStr">
        <is>
          <t>INE390D01011</t>
        </is>
      </c>
      <c r="D2364" s="91" t="n"/>
      <c r="E2364" s="91" t="inlineStr">
        <is>
          <t>None</t>
        </is>
      </c>
      <c r="F2364" s="93" t="n">
        <v>80</v>
      </c>
      <c r="G2364" s="92" t="inlineStr">
        <is>
          <t>N</t>
        </is>
      </c>
      <c r="H2364" s="94" t="n"/>
      <c r="I2364" s="91" t="inlineStr">
        <is>
          <t>N</t>
        </is>
      </c>
      <c r="J2364" s="92">
        <f>IF(K2364="","N","Y")</f>
        <v/>
      </c>
      <c r="K2364" s="94">
        <f>_xlfn.TEXTJOIN("; ",TRUE,IF(P2364="52-wk low","52-wk low",""),IF(AND(AD2364&gt;=Settings!$B$12,M2364&lt;0),"Distribution",""),IF(AND(AJ2364="Y",M2364&lt;0,AK2364&lt;-Settings!$B$13),"Long unwinding",""),IF(AND(AJ2364="Y",M2364&lt;0,AK2364&gt;Settings!$B$13),"Short buildup",""))</f>
        <v/>
      </c>
      <c r="L2364" s="95" t="n"/>
      <c r="M2364" s="96" t="n"/>
      <c r="N2364" s="93" t="n"/>
      <c r="O2364" s="91" t="inlineStr">
        <is>
          <t>None</t>
        </is>
      </c>
      <c r="P2364" s="91" t="inlineStr">
        <is>
          <t>missing</t>
        </is>
      </c>
      <c r="Q2364" s="97" t="n"/>
      <c r="R2364" s="96" t="n">
        <v>0</v>
      </c>
      <c r="S2364" s="96" t="n"/>
      <c r="T2364" s="96" t="n"/>
      <c r="U2364" s="96" t="n"/>
      <c r="V2364" s="103" t="n"/>
      <c r="W2364" s="102" t="n"/>
      <c r="X2364" s="93" t="n"/>
      <c r="Y2364" s="91" t="inlineStr">
        <is>
          <t>None</t>
        </is>
      </c>
      <c r="Z2364" s="99" t="n"/>
      <c r="AA2364" s="96" t="n"/>
      <c r="AB2364" s="96" t="n"/>
      <c r="AC2364" s="96" t="n"/>
      <c r="AD2364" s="96" t="n"/>
      <c r="AE2364" s="96" t="n"/>
      <c r="AF2364" s="103" t="n"/>
      <c r="AG2364" s="91" t="n"/>
      <c r="AH2364" s="100" t="n">
        <v>0</v>
      </c>
      <c r="AI2364" s="101" t="n">
        <v>0</v>
      </c>
      <c r="AJ2364" s="92" t="inlineStr">
        <is>
          <t>N</t>
        </is>
      </c>
      <c r="AK2364" s="96" t="n"/>
      <c r="AL2364" s="91" t="inlineStr">
        <is>
          <t>n/a</t>
        </is>
      </c>
      <c r="AM2364" s="93" t="n"/>
      <c r="AN2364" s="92" t="inlineStr">
        <is>
          <t>None</t>
        </is>
      </c>
      <c r="AO2364" s="102" t="n">
        <v>0</v>
      </c>
      <c r="AP2364" s="103" t="n"/>
      <c r="AQ2364" s="102" t="n"/>
      <c r="AR2364" s="91" t="inlineStr">
        <is>
          <t>N</t>
        </is>
      </c>
      <c r="AS2364" s="104" t="n"/>
      <c r="AT2364" s="92">
        <f>IF(AND(P2364="52-wk high",T2364&gt;=Settings!$B$7),"Y","N")</f>
        <v/>
      </c>
      <c r="AU2364" s="91">
        <f>IF(AND(AD2364&gt;=Settings!$B$8,M2364&gt;0),"Y","N")</f>
        <v/>
      </c>
      <c r="AV2364" s="91">
        <f>IF(OR(AH2364&gt;Settings!$B$9,AI2364&gt;Settings!$B$9),"Y","N")</f>
        <v/>
      </c>
      <c r="AW2364" s="91">
        <f>IF(AJ2364&lt;&gt;"Y","n/a",IF(AND(M2364&gt;0,AK2364&gt;Settings!$B$10),"Y","N"))</f>
        <v/>
      </c>
      <c r="AX2364" s="91">
        <f>IF(AO2364&gt;=Settings!$B$11,"Y","N")</f>
        <v/>
      </c>
      <c r="AY2364" s="99">
        <f>(AT2364="Y")+(AU2364="Y")+(AV2364="Y")+(AW2364="Y")+(AX2364="Y")</f>
        <v/>
      </c>
      <c r="AZ2364" s="94">
        <f>IF(AY2364=0,"None",_xlfn.TEXTJOIN(", ",TRUE(),IF(AT2364="Y","Breakout",""),IF(AU2364="Y","Accumulation",""),IF(AV2364="Y","Institutional buying",""),IF(AW2364="Y","Long buildup",""),IF(AX2364="Y","Momentum leader","")))</f>
        <v/>
      </c>
      <c r="BA2364" s="94">
        <f>IF(BW2364="","","Passes "&amp;AY2364&amp;" of 5 buy-side scans"&amp;IF(G2364="Y","; RED FLAG: filter out using Red flag column",""))</f>
        <v/>
      </c>
      <c r="BB2364" s="91" t="inlineStr">
        <is>
          <t>None</t>
        </is>
      </c>
      <c r="BC2364" s="92" t="inlineStr">
        <is>
          <t>Y</t>
        </is>
      </c>
      <c r="BD2364" s="94" t="inlineStr">
        <is>
          <t>Few traders (&lt;100 unique PAN, 30 days)</t>
        </is>
      </c>
      <c r="BE2364" s="94" t="n"/>
      <c r="BF2364" s="92">
        <f>IF(R2364*100000&gt;=Settings!$B$5,"Y","N")</f>
        <v/>
      </c>
      <c r="BG2364" s="91">
        <f>IF(F2364&gt;Settings!$B$6,"Y","N")</f>
        <v/>
      </c>
      <c r="BH2364" s="97" t="n"/>
      <c r="BI2364" s="96" t="n"/>
      <c r="BJ2364" s="96" t="n"/>
      <c r="BK2364" s="96" t="n"/>
      <c r="BL2364" s="96" t="n"/>
      <c r="BM2364" s="96" t="n"/>
      <c r="BN2364" s="97" t="n"/>
      <c r="BO2364" s="96" t="n"/>
      <c r="BP2364" s="96" t="n"/>
      <c r="BQ2364" s="96" t="n"/>
      <c r="BR2364" s="91" t="n"/>
      <c r="BS2364" s="91" t="n"/>
      <c r="BT2364" s="96" t="n"/>
      <c r="BU2364" s="91" t="n"/>
      <c r="BV2364" s="99">
        <f>IF(OR(BF2364&lt;&gt;"Y",BG2364&lt;&gt;"Y"),"",(AND(ISNUMBER(BQ2364),BQ2364&gt;0))+(BR2364="Stacked up")+(AND(ISNUMBER(BH2364),BH2364&gt;=-Settings!$B$17))+(AND(ISNUMBER(BK2364),ISNUMBER(BM2364),BK2364&gt;0,BM2364&gt;0))+(AND(ISNUMBER(AQ2364),AQ2364&gt;=Settings!$B$18))+(AND(ISNUMBER(BT2364),BT2364&gt;=Settings!$B$19,BT2364&lt;=Settings!$B$20))+(AND(ISNUMBER(AS2364),AS2364&gt;0))+(AND(ISNUMBER(T2364),ISNUMBER(M2364),T2364&gt;=Settings!$B$21,M2364&gt;0))+(AND(ISNUMBER(AD2364),ISNUMBER(M2364),AD2364&gt;=Settings!$B$22,M2364&gt;0))+(AY2364&gt;=1))</f>
        <v/>
      </c>
      <c r="BW2364" s="91">
        <f>IF(OR(AY2364=0,BF2364&lt;&gt;"Y",BG2364&lt;&gt;"Y"),"",1+SUMPRODUCT(($A$6:$A$2604=A2364)*($AY$6:$AY$2604&gt;0)*($BF$6:$BF$2604="Y")*($BG$6:$BG$2604="Y")*(($AY$6:$AY$2604&gt;AY2364)+($AY$6:$AY$2604=AY2364)*($AD$6:$AD$2604&gt;AD2364))))</f>
        <v/>
      </c>
    </row>
    <row r="2365" ht="23.85" customHeight="1" s="55">
      <c r="A2365" s="90" t="n">
        <v>46296</v>
      </c>
      <c r="B2365" s="91" t="inlineStr">
        <is>
          <t>HISARMETAL</t>
        </is>
      </c>
      <c r="C2365" s="91" t="inlineStr">
        <is>
          <t>INE598C01011</t>
        </is>
      </c>
      <c r="D2365" s="91" t="n"/>
      <c r="E2365" s="91" t="inlineStr">
        <is>
          <t>None</t>
        </is>
      </c>
      <c r="F2365" s="93" t="n">
        <v>79</v>
      </c>
      <c r="G2365" s="92" t="inlineStr">
        <is>
          <t>N</t>
        </is>
      </c>
      <c r="H2365" s="94" t="n"/>
      <c r="I2365" s="91" t="inlineStr">
        <is>
          <t>N</t>
        </is>
      </c>
      <c r="J2365" s="92">
        <f>IF(K2365="","N","Y")</f>
        <v/>
      </c>
      <c r="K2365" s="94">
        <f>_xlfn.TEXTJOIN("; ",TRUE,IF(P2365="52-wk low","52-wk low",""),IF(AND(AD2365&gt;=Settings!$B$12,M2365&lt;0),"Distribution",""),IF(AND(AJ2365="Y",M2365&lt;0,AK2365&lt;-Settings!$B$13),"Long unwinding",""),IF(AND(AJ2365="Y",M2365&lt;0,AK2365&gt;Settings!$B$13),"Short buildup",""))</f>
        <v/>
      </c>
      <c r="L2365" s="95" t="n">
        <v>146.92</v>
      </c>
      <c r="M2365" s="96" t="n">
        <v>-1.38</v>
      </c>
      <c r="N2365" s="93" t="n">
        <v>1243</v>
      </c>
      <c r="O2365" s="91" t="inlineStr">
        <is>
          <t>None</t>
        </is>
      </c>
      <c r="P2365" s="91" t="inlineStr">
        <is>
          <t>None</t>
        </is>
      </c>
      <c r="Q2365" s="97" t="n">
        <v>0.05</v>
      </c>
      <c r="R2365" s="96" t="n">
        <v>0.01</v>
      </c>
      <c r="S2365" s="96" t="n">
        <v>3.88</v>
      </c>
      <c r="T2365" s="96" t="n">
        <v>2.54</v>
      </c>
      <c r="U2365" s="96" t="n">
        <v>2.66</v>
      </c>
      <c r="V2365" s="103" t="n">
        <v>0.74</v>
      </c>
      <c r="W2365" s="102" t="n">
        <v>4</v>
      </c>
      <c r="X2365" s="93" t="n"/>
      <c r="Y2365" s="91" t="inlineStr">
        <is>
          <t>None</t>
        </is>
      </c>
      <c r="Z2365" s="99" t="n">
        <v>79.64</v>
      </c>
      <c r="AA2365" s="96" t="n">
        <v>1.1</v>
      </c>
      <c r="AB2365" s="96" t="n">
        <v>1.11</v>
      </c>
      <c r="AC2365" s="96" t="n">
        <v>4.4</v>
      </c>
      <c r="AD2365" s="96" t="n">
        <v>2.91</v>
      </c>
      <c r="AE2365" s="96" t="n">
        <v>2.98</v>
      </c>
      <c r="AF2365" s="103" t="n">
        <v>1.03</v>
      </c>
      <c r="AG2365" s="91" t="inlineStr">
        <is>
          <t>Normal</t>
        </is>
      </c>
      <c r="AH2365" s="100" t="n">
        <v>0</v>
      </c>
      <c r="AI2365" s="101" t="n">
        <v>0</v>
      </c>
      <c r="AJ2365" s="92" t="inlineStr">
        <is>
          <t>N</t>
        </is>
      </c>
      <c r="AK2365" s="96" t="n"/>
      <c r="AL2365" s="91" t="inlineStr">
        <is>
          <t>n/a</t>
        </is>
      </c>
      <c r="AM2365" s="93" t="n"/>
      <c r="AN2365" s="92" t="inlineStr">
        <is>
          <t>None</t>
        </is>
      </c>
      <c r="AO2365" s="102" t="n">
        <v>0</v>
      </c>
      <c r="AP2365" s="103" t="n">
        <v>0.71</v>
      </c>
      <c r="AQ2365" s="102" t="n">
        <v>38</v>
      </c>
      <c r="AR2365" s="91" t="inlineStr">
        <is>
          <t>N</t>
        </is>
      </c>
      <c r="AS2365" s="104" t="n"/>
      <c r="AT2365" s="92">
        <f>IF(AND(P2365="52-wk high",T2365&gt;=Settings!$B$7),"Y","N")</f>
        <v/>
      </c>
      <c r="AU2365" s="91">
        <f>IF(AND(AD2365&gt;=Settings!$B$8,M2365&gt;0),"Y","N")</f>
        <v/>
      </c>
      <c r="AV2365" s="91">
        <f>IF(OR(AH2365&gt;Settings!$B$9,AI2365&gt;Settings!$B$9),"Y","N")</f>
        <v/>
      </c>
      <c r="AW2365" s="91">
        <f>IF(AJ2365&lt;&gt;"Y","n/a",IF(AND(M2365&gt;0,AK2365&gt;Settings!$B$10),"Y","N"))</f>
        <v/>
      </c>
      <c r="AX2365" s="91">
        <f>IF(AO2365&gt;=Settings!$B$11,"Y","N")</f>
        <v/>
      </c>
      <c r="AY2365" s="99">
        <f>(AT2365="Y")+(AU2365="Y")+(AV2365="Y")+(AW2365="Y")+(AX2365="Y")</f>
        <v/>
      </c>
      <c r="AZ2365" s="94">
        <f>IF(AY2365=0,"None",_xlfn.TEXTJOIN(", ",TRUE(),IF(AT2365="Y","Breakout",""),IF(AU2365="Y","Accumulation",""),IF(AV2365="Y","Institutional buying",""),IF(AW2365="Y","Long buildup",""),IF(AX2365="Y","Momentum leader","")))</f>
        <v/>
      </c>
      <c r="BA2365" s="94">
        <f>IF(BW2365="","","Passes "&amp;AY2365&amp;" of 5 buy-side scans"&amp;IF(G2365="Y","; RED FLAG: filter out using Red flag column",""))</f>
        <v/>
      </c>
      <c r="BB2365" s="91" t="inlineStr">
        <is>
          <t>None</t>
        </is>
      </c>
      <c r="BC2365" s="92" t="inlineStr">
        <is>
          <t>Y</t>
        </is>
      </c>
      <c r="BD2365" s="94" t="inlineStr">
        <is>
          <t>Few traders (&lt;100 unique PAN, 30 days)</t>
        </is>
      </c>
      <c r="BE2365" s="94" t="n"/>
      <c r="BF2365" s="92">
        <f>IF(R2365*100000&gt;=Settings!$B$5,"Y","N")</f>
        <v/>
      </c>
      <c r="BG2365" s="91">
        <f>IF(F2365&gt;Settings!$B$6,"Y","N")</f>
        <v/>
      </c>
      <c r="BH2365" s="97" t="n">
        <v>-23.64</v>
      </c>
      <c r="BI2365" s="96" t="n">
        <v>-3.82</v>
      </c>
      <c r="BJ2365" s="96" t="n">
        <v>-7.91</v>
      </c>
      <c r="BK2365" s="96" t="n">
        <v>-4.01</v>
      </c>
      <c r="BL2365" s="96" t="n">
        <v>3.7</v>
      </c>
      <c r="BM2365" s="96" t="n">
        <v>-19.32</v>
      </c>
      <c r="BN2365" s="97" t="n">
        <v>-4.29</v>
      </c>
      <c r="BO2365" s="96" t="n">
        <v>-4.4</v>
      </c>
      <c r="BP2365" s="96" t="n">
        <v>-4.58</v>
      </c>
      <c r="BQ2365" s="96" t="n">
        <v>-6.76</v>
      </c>
      <c r="BR2365" s="91" t="inlineStr">
        <is>
          <t>Stacked down</t>
        </is>
      </c>
      <c r="BS2365" s="91" t="inlineStr">
        <is>
          <t>Bearish cross</t>
        </is>
      </c>
      <c r="BT2365" s="96" t="n">
        <v>26.7</v>
      </c>
      <c r="BU2365" s="91" t="inlineStr">
        <is>
          <t>N</t>
        </is>
      </c>
      <c r="BV2365" s="99">
        <f>IF(OR(BF2365&lt;&gt;"Y",BG2365&lt;&gt;"Y"),"",(AND(ISNUMBER(BQ2365),BQ2365&gt;0))+(BR2365="Stacked up")+(AND(ISNUMBER(BH2365),BH2365&gt;=-Settings!$B$17))+(AND(ISNUMBER(BK2365),ISNUMBER(BM2365),BK2365&gt;0,BM2365&gt;0))+(AND(ISNUMBER(AQ2365),AQ2365&gt;=Settings!$B$18))+(AND(ISNUMBER(BT2365),BT2365&gt;=Settings!$B$19,BT2365&lt;=Settings!$B$20))+(AND(ISNUMBER(AS2365),AS2365&gt;0))+(AND(ISNUMBER(T2365),ISNUMBER(M2365),T2365&gt;=Settings!$B$21,M2365&gt;0))+(AND(ISNUMBER(AD2365),ISNUMBER(M2365),AD2365&gt;=Settings!$B$22,M2365&gt;0))+(AY2365&gt;=1))</f>
        <v/>
      </c>
      <c r="BW2365" s="91">
        <f>IF(OR(AY2365=0,BF2365&lt;&gt;"Y",BG2365&lt;&gt;"Y"),"",1+SUMPRODUCT(($A$6:$A$2604=A2365)*($AY$6:$AY$2604&gt;0)*($BF$6:$BF$2604="Y")*($BG$6:$BG$2604="Y")*(($AY$6:$AY$2604&gt;AY2365)+($AY$6:$AY$2604=AY2365)*($AD$6:$AD$2604&gt;AD2365))))</f>
        <v/>
      </c>
    </row>
    <row r="2366" ht="23.85" customHeight="1" s="55">
      <c r="A2366" s="90" t="n">
        <v>46296</v>
      </c>
      <c r="B2366" s="91" t="inlineStr">
        <is>
          <t>MYSORPETRO</t>
        </is>
      </c>
      <c r="C2366" s="91" t="inlineStr">
        <is>
          <t>INE741A01011</t>
        </is>
      </c>
      <c r="D2366" s="91" t="n"/>
      <c r="E2366" s="91" t="inlineStr">
        <is>
          <t>None</t>
        </is>
      </c>
      <c r="F2366" s="93" t="n">
        <v>79</v>
      </c>
      <c r="G2366" s="92" t="inlineStr">
        <is>
          <t>Y</t>
        </is>
      </c>
      <c r="H2366" s="94" t="inlineStr">
        <is>
          <t>ESM Stage 1; T2T (BE series)</t>
        </is>
      </c>
      <c r="I2366" s="91" t="inlineStr">
        <is>
          <t>Y</t>
        </is>
      </c>
      <c r="J2366" s="92">
        <f>IF(K2366="","N","Y")</f>
        <v/>
      </c>
      <c r="K2366" s="94">
        <f>_xlfn.TEXTJOIN("; ",TRUE,IF(P2366="52-wk low","52-wk low",""),IF(AND(AD2366&gt;=Settings!$B$12,M2366&lt;0),"Distribution",""),IF(AND(AJ2366="Y",M2366&lt;0,AK2366&lt;-Settings!$B$13),"Long unwinding",""),IF(AND(AJ2366="Y",M2366&lt;0,AK2366&gt;Settings!$B$13),"Short buildup",""))</f>
        <v/>
      </c>
      <c r="L2366" s="95" t="n">
        <v>119.4</v>
      </c>
      <c r="M2366" s="96" t="n">
        <v>-2.33</v>
      </c>
      <c r="N2366" s="93" t="n">
        <v>1804</v>
      </c>
      <c r="O2366" s="91" t="inlineStr">
        <is>
          <t>None</t>
        </is>
      </c>
      <c r="P2366" s="91" t="inlineStr">
        <is>
          <t>None</t>
        </is>
      </c>
      <c r="Q2366" s="97" t="n">
        <v>0.04</v>
      </c>
      <c r="R2366" s="96" t="n">
        <v>0.05</v>
      </c>
      <c r="S2366" s="96" t="n">
        <v>0.8100000000000001</v>
      </c>
      <c r="T2366" s="96" t="n"/>
      <c r="U2366" s="96" t="n"/>
      <c r="V2366" s="103" t="n"/>
      <c r="W2366" s="102" t="n"/>
      <c r="X2366" s="93" t="n"/>
      <c r="Y2366" s="91" t="inlineStr">
        <is>
          <t>None</t>
        </is>
      </c>
      <c r="Z2366" s="99" t="n"/>
      <c r="AA2366" s="96" t="n"/>
      <c r="AB2366" s="96" t="n"/>
      <c r="AC2366" s="96" t="n"/>
      <c r="AD2366" s="96" t="n"/>
      <c r="AE2366" s="96" t="n"/>
      <c r="AF2366" s="103" t="n"/>
      <c r="AG2366" s="91" t="n"/>
      <c r="AH2366" s="100" t="n">
        <v>0</v>
      </c>
      <c r="AI2366" s="101" t="n">
        <v>0</v>
      </c>
      <c r="AJ2366" s="92" t="inlineStr">
        <is>
          <t>N</t>
        </is>
      </c>
      <c r="AK2366" s="96" t="n"/>
      <c r="AL2366" s="91" t="inlineStr">
        <is>
          <t>n/a</t>
        </is>
      </c>
      <c r="AM2366" s="93" t="n"/>
      <c r="AN2366" s="92" t="inlineStr">
        <is>
          <t>None</t>
        </is>
      </c>
      <c r="AO2366" s="102" t="n">
        <v>0</v>
      </c>
      <c r="AP2366" s="103" t="n"/>
      <c r="AQ2366" s="102" t="n"/>
      <c r="AR2366" s="91" t="inlineStr">
        <is>
          <t>N</t>
        </is>
      </c>
      <c r="AS2366" s="104" t="n"/>
      <c r="AT2366" s="92">
        <f>IF(AND(P2366="52-wk high",T2366&gt;=Settings!$B$7),"Y","N")</f>
        <v/>
      </c>
      <c r="AU2366" s="91">
        <f>IF(AND(AD2366&gt;=Settings!$B$8,M2366&gt;0),"Y","N")</f>
        <v/>
      </c>
      <c r="AV2366" s="91">
        <f>IF(OR(AH2366&gt;Settings!$B$9,AI2366&gt;Settings!$B$9),"Y","N")</f>
        <v/>
      </c>
      <c r="AW2366" s="91">
        <f>IF(AJ2366&lt;&gt;"Y","n/a",IF(AND(M2366&gt;0,AK2366&gt;Settings!$B$10),"Y","N"))</f>
        <v/>
      </c>
      <c r="AX2366" s="91">
        <f>IF(AO2366&gt;=Settings!$B$11,"Y","N")</f>
        <v/>
      </c>
      <c r="AY2366" s="99">
        <f>(AT2366="Y")+(AU2366="Y")+(AV2366="Y")+(AW2366="Y")+(AX2366="Y")</f>
        <v/>
      </c>
      <c r="AZ2366" s="94">
        <f>IF(AY2366=0,"None",_xlfn.TEXTJOIN(", ",TRUE(),IF(AT2366="Y","Breakout",""),IF(AU2366="Y","Accumulation",""),IF(AV2366="Y","Institutional buying",""),IF(AW2366="Y","Long buildup",""),IF(AX2366="Y","Momentum leader","")))</f>
        <v/>
      </c>
      <c r="BA2366" s="94">
        <f>IF(BW2366="","","Passes "&amp;AY2366&amp;" of 5 buy-side scans"&amp;IF(G2366="Y","; RED FLAG: filter out using Red flag column",""))</f>
        <v/>
      </c>
      <c r="BB2366" s="91" t="inlineStr">
        <is>
          <t>None</t>
        </is>
      </c>
      <c r="BC2366" s="92" t="inlineStr">
        <is>
          <t>Y</t>
        </is>
      </c>
      <c r="BD2366" s="94" t="inlineStr">
        <is>
          <t>Few traders (&lt;100 unique PAN, 30 days)</t>
        </is>
      </c>
      <c r="BE2366" s="94" t="n"/>
      <c r="BF2366" s="92">
        <f>IF(R2366*100000&gt;=Settings!$B$5,"Y","N")</f>
        <v/>
      </c>
      <c r="BG2366" s="91">
        <f>IF(F2366&gt;Settings!$B$6,"Y","N")</f>
        <v/>
      </c>
      <c r="BH2366" s="97" t="n">
        <v>-34.41</v>
      </c>
      <c r="BI2366" s="96" t="n">
        <v>-6.13</v>
      </c>
      <c r="BJ2366" s="96" t="n">
        <v>-4.3</v>
      </c>
      <c r="BK2366" s="96" t="n"/>
      <c r="BL2366" s="96" t="n"/>
      <c r="BM2366" s="96" t="n"/>
      <c r="BN2366" s="97" t="n">
        <v>-7.15</v>
      </c>
      <c r="BO2366" s="96" t="n"/>
      <c r="BP2366" s="96" t="n"/>
      <c r="BQ2366" s="96" t="n"/>
      <c r="BR2366" s="91" t="n"/>
      <c r="BS2366" s="91" t="n"/>
      <c r="BT2366" s="96" t="n">
        <v>43.2</v>
      </c>
      <c r="BU2366" s="91" t="n"/>
      <c r="BV2366" s="99">
        <f>IF(OR(BF2366&lt;&gt;"Y",BG2366&lt;&gt;"Y"),"",(AND(ISNUMBER(BQ2366),BQ2366&gt;0))+(BR2366="Stacked up")+(AND(ISNUMBER(BH2366),BH2366&gt;=-Settings!$B$17))+(AND(ISNUMBER(BK2366),ISNUMBER(BM2366),BK2366&gt;0,BM2366&gt;0))+(AND(ISNUMBER(AQ2366),AQ2366&gt;=Settings!$B$18))+(AND(ISNUMBER(BT2366),BT2366&gt;=Settings!$B$19,BT2366&lt;=Settings!$B$20))+(AND(ISNUMBER(AS2366),AS2366&gt;0))+(AND(ISNUMBER(T2366),ISNUMBER(M2366),T2366&gt;=Settings!$B$21,M2366&gt;0))+(AND(ISNUMBER(AD2366),ISNUMBER(M2366),AD2366&gt;=Settings!$B$22,M2366&gt;0))+(AY2366&gt;=1))</f>
        <v/>
      </c>
      <c r="BW2366" s="91">
        <f>IF(OR(AY2366=0,BF2366&lt;&gt;"Y",BG2366&lt;&gt;"Y"),"",1+SUMPRODUCT(($A$6:$A$2604=A2366)*($AY$6:$AY$2604&gt;0)*($BF$6:$BF$2604="Y")*($BG$6:$BG$2604="Y")*(($AY$6:$AY$2604&gt;AY2366)+($AY$6:$AY$2604=AY2366)*($AD$6:$AD$2604&gt;AD2366))))</f>
        <v/>
      </c>
    </row>
    <row r="2367" ht="23.85" customHeight="1" s="55">
      <c r="A2367" s="90" t="n">
        <v>46296</v>
      </c>
      <c r="B2367" s="91" t="inlineStr">
        <is>
          <t>VASUPRADA</t>
        </is>
      </c>
      <c r="C2367" s="91" t="inlineStr">
        <is>
          <t>INE574G01013</t>
        </is>
      </c>
      <c r="D2367" s="91" t="n"/>
      <c r="E2367" s="91" t="inlineStr">
        <is>
          <t>None</t>
        </is>
      </c>
      <c r="F2367" s="93" t="n">
        <v>79</v>
      </c>
      <c r="G2367" s="92" t="inlineStr">
        <is>
          <t>N</t>
        </is>
      </c>
      <c r="H2367" s="94" t="n"/>
      <c r="I2367" s="91" t="inlineStr">
        <is>
          <t>N</t>
        </is>
      </c>
      <c r="J2367" s="92">
        <f>IF(K2367="","N","Y")</f>
        <v/>
      </c>
      <c r="K2367" s="94">
        <f>_xlfn.TEXTJOIN("; ",TRUE,IF(P2367="52-wk low","52-wk low",""),IF(AND(AD2367&gt;=Settings!$B$12,M2367&lt;0),"Distribution",""),IF(AND(AJ2367="Y",M2367&lt;0,AK2367&lt;-Settings!$B$13),"Long unwinding",""),IF(AND(AJ2367="Y",M2367&lt;0,AK2367&gt;Settings!$B$13),"Short buildup",""))</f>
        <v/>
      </c>
      <c r="L2367" s="95" t="n">
        <v>95.52</v>
      </c>
      <c r="M2367" s="96" t="n">
        <v>0.55</v>
      </c>
      <c r="N2367" s="93" t="n">
        <v>433</v>
      </c>
      <c r="O2367" s="91" t="inlineStr">
        <is>
          <t>None</t>
        </is>
      </c>
      <c r="P2367" s="91" t="inlineStr">
        <is>
          <t>None</t>
        </is>
      </c>
      <c r="Q2367" s="97" t="n">
        <v>0.04</v>
      </c>
      <c r="R2367" s="96" t="n">
        <v>0</v>
      </c>
      <c r="S2367" s="96" t="n">
        <v>30.52</v>
      </c>
      <c r="T2367" s="96" t="n"/>
      <c r="U2367" s="96" t="n"/>
      <c r="V2367" s="103" t="n"/>
      <c r="W2367" s="102" t="n"/>
      <c r="X2367" s="93" t="n"/>
      <c r="Y2367" s="91" t="inlineStr">
        <is>
          <t>None</t>
        </is>
      </c>
      <c r="Z2367" s="99" t="n">
        <v>100</v>
      </c>
      <c r="AA2367" s="96" t="n">
        <v>1</v>
      </c>
      <c r="AB2367" s="96" t="n"/>
      <c r="AC2367" s="96" t="n">
        <v>30.52</v>
      </c>
      <c r="AD2367" s="96" t="n"/>
      <c r="AE2367" s="96" t="n"/>
      <c r="AF2367" s="103" t="n"/>
      <c r="AG2367" s="91" t="n"/>
      <c r="AH2367" s="100" t="n">
        <v>0</v>
      </c>
      <c r="AI2367" s="101" t="n">
        <v>0</v>
      </c>
      <c r="AJ2367" s="92" t="inlineStr">
        <is>
          <t>N</t>
        </is>
      </c>
      <c r="AK2367" s="96" t="n"/>
      <c r="AL2367" s="91" t="inlineStr">
        <is>
          <t>n/a</t>
        </is>
      </c>
      <c r="AM2367" s="93" t="n"/>
      <c r="AN2367" s="92" t="inlineStr">
        <is>
          <t>None</t>
        </is>
      </c>
      <c r="AO2367" s="102" t="n">
        <v>0</v>
      </c>
      <c r="AP2367" s="103" t="n"/>
      <c r="AQ2367" s="102" t="n"/>
      <c r="AR2367" s="91" t="inlineStr">
        <is>
          <t>N</t>
        </is>
      </c>
      <c r="AS2367" s="104" t="n"/>
      <c r="AT2367" s="92">
        <f>IF(AND(P2367="52-wk high",T2367&gt;=Settings!$B$7),"Y","N")</f>
        <v/>
      </c>
      <c r="AU2367" s="91">
        <f>IF(AND(AD2367&gt;=Settings!$B$8,M2367&gt;0),"Y","N")</f>
        <v/>
      </c>
      <c r="AV2367" s="91">
        <f>IF(OR(AH2367&gt;Settings!$B$9,AI2367&gt;Settings!$B$9),"Y","N")</f>
        <v/>
      </c>
      <c r="AW2367" s="91">
        <f>IF(AJ2367&lt;&gt;"Y","n/a",IF(AND(M2367&gt;0,AK2367&gt;Settings!$B$10),"Y","N"))</f>
        <v/>
      </c>
      <c r="AX2367" s="91">
        <f>IF(AO2367&gt;=Settings!$B$11,"Y","N")</f>
        <v/>
      </c>
      <c r="AY2367" s="99">
        <f>(AT2367="Y")+(AU2367="Y")+(AV2367="Y")+(AW2367="Y")+(AX2367="Y")</f>
        <v/>
      </c>
      <c r="AZ2367" s="94">
        <f>IF(AY2367=0,"None",_xlfn.TEXTJOIN(", ",TRUE(),IF(AT2367="Y","Breakout",""),IF(AU2367="Y","Accumulation",""),IF(AV2367="Y","Institutional buying",""),IF(AW2367="Y","Long buildup",""),IF(AX2367="Y","Momentum leader","")))</f>
        <v/>
      </c>
      <c r="BA2367" s="94">
        <f>IF(BW2367="","","Passes "&amp;AY2367&amp;" of 5 buy-side scans"&amp;IF(G2367="Y","; RED FLAG: filter out using Red flag column",""))</f>
        <v/>
      </c>
      <c r="BB2367" s="91" t="inlineStr">
        <is>
          <t>Upper</t>
        </is>
      </c>
      <c r="BC2367" s="92" t="inlineStr">
        <is>
          <t>Y</t>
        </is>
      </c>
      <c r="BD2367" s="94" t="inlineStr">
        <is>
          <t>Few traders (&lt;100 unique PAN, 30 days)</t>
        </is>
      </c>
      <c r="BE2367" s="94" t="n"/>
      <c r="BF2367" s="92">
        <f>IF(R2367*100000&gt;=Settings!$B$5,"Y","N")</f>
        <v/>
      </c>
      <c r="BG2367" s="91">
        <f>IF(F2367&gt;Settings!$B$6,"Y","N")</f>
        <v/>
      </c>
      <c r="BH2367" s="97" t="n">
        <v>-14.24</v>
      </c>
      <c r="BI2367" s="96" t="n">
        <v>0.23</v>
      </c>
      <c r="BJ2367" s="96" t="n">
        <v>-1.53</v>
      </c>
      <c r="BK2367" s="96" t="n"/>
      <c r="BL2367" s="96" t="n"/>
      <c r="BM2367" s="96" t="n"/>
      <c r="BN2367" s="97" t="n">
        <v>-2.8</v>
      </c>
      <c r="BO2367" s="96" t="n"/>
      <c r="BP2367" s="96" t="n"/>
      <c r="BQ2367" s="96" t="n"/>
      <c r="BR2367" s="91" t="n"/>
      <c r="BS2367" s="91" t="n"/>
      <c r="BT2367" s="96" t="n"/>
      <c r="BU2367" s="91" t="n"/>
      <c r="BV2367" s="99">
        <f>IF(OR(BF2367&lt;&gt;"Y",BG2367&lt;&gt;"Y"),"",(AND(ISNUMBER(BQ2367),BQ2367&gt;0))+(BR2367="Stacked up")+(AND(ISNUMBER(BH2367),BH2367&gt;=-Settings!$B$17))+(AND(ISNUMBER(BK2367),ISNUMBER(BM2367),BK2367&gt;0,BM2367&gt;0))+(AND(ISNUMBER(AQ2367),AQ2367&gt;=Settings!$B$18))+(AND(ISNUMBER(BT2367),BT2367&gt;=Settings!$B$19,BT2367&lt;=Settings!$B$20))+(AND(ISNUMBER(AS2367),AS2367&gt;0))+(AND(ISNUMBER(T2367),ISNUMBER(M2367),T2367&gt;=Settings!$B$21,M2367&gt;0))+(AND(ISNUMBER(AD2367),ISNUMBER(M2367),AD2367&gt;=Settings!$B$22,M2367&gt;0))+(AY2367&gt;=1))</f>
        <v/>
      </c>
      <c r="BW2367" s="91">
        <f>IF(OR(AY2367=0,BF2367&lt;&gt;"Y",BG2367&lt;&gt;"Y"),"",1+SUMPRODUCT(($A$6:$A$2604=A2367)*($AY$6:$AY$2604&gt;0)*($BF$6:$BF$2604="Y")*($BG$6:$BG$2604="Y")*(($AY$6:$AY$2604&gt;AY2367)+($AY$6:$AY$2604=AY2367)*($AD$6:$AD$2604&gt;AD2367))))</f>
        <v/>
      </c>
    </row>
    <row r="2368" ht="23.85" customHeight="1" s="55">
      <c r="A2368" s="90" t="n">
        <v>46296</v>
      </c>
      <c r="B2368" s="91" t="inlineStr">
        <is>
          <t>CINEVISTA</t>
        </is>
      </c>
      <c r="C2368" s="91" t="inlineStr">
        <is>
          <t>INE039B01026</t>
        </is>
      </c>
      <c r="D2368" s="91" t="n"/>
      <c r="E2368" s="91" t="inlineStr">
        <is>
          <t>None</t>
        </is>
      </c>
      <c r="F2368" s="93" t="n">
        <v>78</v>
      </c>
      <c r="G2368" s="92" t="inlineStr">
        <is>
          <t>N</t>
        </is>
      </c>
      <c r="H2368" s="94" t="n"/>
      <c r="I2368" s="91" t="inlineStr">
        <is>
          <t>N</t>
        </is>
      </c>
      <c r="J2368" s="92">
        <f>IF(K2368="","N","Y")</f>
        <v/>
      </c>
      <c r="K2368" s="94">
        <f>_xlfn.TEXTJOIN("; ",TRUE,IF(P2368="52-wk low","52-wk low",""),IF(AND(AD2368&gt;=Settings!$B$12,M2368&lt;0),"Distribution",""),IF(AND(AJ2368="Y",M2368&lt;0,AK2368&lt;-Settings!$B$13),"Long unwinding",""),IF(AND(AJ2368="Y",M2368&lt;0,AK2368&gt;Settings!$B$13),"Short buildup",""))</f>
        <v/>
      </c>
      <c r="L2368" s="95" t="n">
        <v>13.63</v>
      </c>
      <c r="M2368" s="96" t="n">
        <v>-1.45</v>
      </c>
      <c r="N2368" s="93" t="n">
        <v>1284</v>
      </c>
      <c r="O2368" s="91" t="inlineStr">
        <is>
          <t>None</t>
        </is>
      </c>
      <c r="P2368" s="91" t="inlineStr">
        <is>
          <t>None</t>
        </is>
      </c>
      <c r="Q2368" s="97" t="n">
        <v>0.06</v>
      </c>
      <c r="R2368" s="96" t="n">
        <v>0.17</v>
      </c>
      <c r="S2368" s="96" t="n">
        <v>0.38</v>
      </c>
      <c r="T2368" s="96" t="n">
        <v>0.47</v>
      </c>
      <c r="U2368" s="96" t="n">
        <v>0.3</v>
      </c>
      <c r="V2368" s="103" t="n">
        <v>0.77</v>
      </c>
      <c r="W2368" s="102" t="n">
        <v>3</v>
      </c>
      <c r="X2368" s="93" t="n"/>
      <c r="Y2368" s="91" t="inlineStr">
        <is>
          <t>None</t>
        </is>
      </c>
      <c r="Z2368" s="99" t="n">
        <v>99.70999999999999</v>
      </c>
      <c r="AA2368" s="96" t="n">
        <v>1.25</v>
      </c>
      <c r="AB2368" s="96" t="n">
        <v>1.26</v>
      </c>
      <c r="AC2368" s="96" t="n">
        <v>0.58</v>
      </c>
      <c r="AD2368" s="96" t="n">
        <v>0.64</v>
      </c>
      <c r="AE2368" s="96" t="n">
        <v>0.45</v>
      </c>
      <c r="AF2368" s="103" t="n">
        <v>1</v>
      </c>
      <c r="AG2368" s="91" t="inlineStr">
        <is>
          <t>Normal</t>
        </is>
      </c>
      <c r="AH2368" s="100" t="n">
        <v>0</v>
      </c>
      <c r="AI2368" s="101" t="n">
        <v>0</v>
      </c>
      <c r="AJ2368" s="92" t="inlineStr">
        <is>
          <t>N</t>
        </is>
      </c>
      <c r="AK2368" s="96" t="n"/>
      <c r="AL2368" s="91" t="inlineStr">
        <is>
          <t>n/a</t>
        </is>
      </c>
      <c r="AM2368" s="93" t="n"/>
      <c r="AN2368" s="92" t="inlineStr">
        <is>
          <t>None</t>
        </is>
      </c>
      <c r="AO2368" s="102" t="n">
        <v>0</v>
      </c>
      <c r="AP2368" s="103" t="n">
        <v>0.64</v>
      </c>
      <c r="AQ2368" s="102" t="n">
        <v>26</v>
      </c>
      <c r="AR2368" s="91" t="inlineStr">
        <is>
          <t>N</t>
        </is>
      </c>
      <c r="AS2368" s="104" t="n"/>
      <c r="AT2368" s="92">
        <f>IF(AND(P2368="52-wk high",T2368&gt;=Settings!$B$7),"Y","N")</f>
        <v/>
      </c>
      <c r="AU2368" s="91">
        <f>IF(AND(AD2368&gt;=Settings!$B$8,M2368&gt;0),"Y","N")</f>
        <v/>
      </c>
      <c r="AV2368" s="91">
        <f>IF(OR(AH2368&gt;Settings!$B$9,AI2368&gt;Settings!$B$9),"Y","N")</f>
        <v/>
      </c>
      <c r="AW2368" s="91">
        <f>IF(AJ2368&lt;&gt;"Y","n/a",IF(AND(M2368&gt;0,AK2368&gt;Settings!$B$10),"Y","N"))</f>
        <v/>
      </c>
      <c r="AX2368" s="91">
        <f>IF(AO2368&gt;=Settings!$B$11,"Y","N")</f>
        <v/>
      </c>
      <c r="AY2368" s="99">
        <f>(AT2368="Y")+(AU2368="Y")+(AV2368="Y")+(AW2368="Y")+(AX2368="Y")</f>
        <v/>
      </c>
      <c r="AZ2368" s="94">
        <f>IF(AY2368=0,"None",_xlfn.TEXTJOIN(", ",TRUE(),IF(AT2368="Y","Breakout",""),IF(AU2368="Y","Accumulation",""),IF(AV2368="Y","Institutional buying",""),IF(AW2368="Y","Long buildup",""),IF(AX2368="Y","Momentum leader","")))</f>
        <v/>
      </c>
      <c r="BA2368" s="94">
        <f>IF(BW2368="","","Passes "&amp;AY2368&amp;" of 5 buy-side scans"&amp;IF(G2368="Y","; RED FLAG: filter out using Red flag column",""))</f>
        <v/>
      </c>
      <c r="BB2368" s="91" t="inlineStr">
        <is>
          <t>None</t>
        </is>
      </c>
      <c r="BC2368" s="92" t="inlineStr">
        <is>
          <t>Y</t>
        </is>
      </c>
      <c r="BD2368" s="94" t="inlineStr">
        <is>
          <t>Few traders (&lt;100 unique PAN, 30 days)</t>
        </is>
      </c>
      <c r="BE2368" s="94" t="n"/>
      <c r="BF2368" s="92">
        <f>IF(R2368*100000&gt;=Settings!$B$5,"Y","N")</f>
        <v/>
      </c>
      <c r="BG2368" s="91">
        <f>IF(F2368&gt;Settings!$B$6,"Y","N")</f>
        <v/>
      </c>
      <c r="BH2368" s="97" t="n">
        <v>-34.78</v>
      </c>
      <c r="BI2368" s="96" t="n">
        <v>-3.4</v>
      </c>
      <c r="BJ2368" s="96" t="n">
        <v>-5.22</v>
      </c>
      <c r="BK2368" s="96" t="n">
        <v>-21.53</v>
      </c>
      <c r="BL2368" s="96" t="n">
        <v>-7.66</v>
      </c>
      <c r="BM2368" s="96" t="n">
        <v>-25.11</v>
      </c>
      <c r="BN2368" s="97" t="n">
        <v>-3.07</v>
      </c>
      <c r="BO2368" s="96" t="n">
        <v>-5.59</v>
      </c>
      <c r="BP2368" s="96" t="n">
        <v>-8.25</v>
      </c>
      <c r="BQ2368" s="96" t="n">
        <v>-12.19</v>
      </c>
      <c r="BR2368" s="91" t="inlineStr">
        <is>
          <t>Stacked down</t>
        </is>
      </c>
      <c r="BS2368" s="91" t="inlineStr">
        <is>
          <t>None</t>
        </is>
      </c>
      <c r="BT2368" s="96" t="n">
        <v>34.9</v>
      </c>
      <c r="BU2368" s="91" t="inlineStr">
        <is>
          <t>N</t>
        </is>
      </c>
      <c r="BV2368" s="99">
        <f>IF(OR(BF2368&lt;&gt;"Y",BG2368&lt;&gt;"Y"),"",(AND(ISNUMBER(BQ2368),BQ2368&gt;0))+(BR2368="Stacked up")+(AND(ISNUMBER(BH2368),BH2368&gt;=-Settings!$B$17))+(AND(ISNUMBER(BK2368),ISNUMBER(BM2368),BK2368&gt;0,BM2368&gt;0))+(AND(ISNUMBER(AQ2368),AQ2368&gt;=Settings!$B$18))+(AND(ISNUMBER(BT2368),BT2368&gt;=Settings!$B$19,BT2368&lt;=Settings!$B$20))+(AND(ISNUMBER(AS2368),AS2368&gt;0))+(AND(ISNUMBER(T2368),ISNUMBER(M2368),T2368&gt;=Settings!$B$21,M2368&gt;0))+(AND(ISNUMBER(AD2368),ISNUMBER(M2368),AD2368&gt;=Settings!$B$22,M2368&gt;0))+(AY2368&gt;=1))</f>
        <v/>
      </c>
      <c r="BW2368" s="91">
        <f>IF(OR(AY2368=0,BF2368&lt;&gt;"Y",BG2368&lt;&gt;"Y"),"",1+SUMPRODUCT(($A$6:$A$2604=A2368)*($AY$6:$AY$2604&gt;0)*($BF$6:$BF$2604="Y")*($BG$6:$BG$2604="Y")*(($AY$6:$AY$2604&gt;AY2368)+($AY$6:$AY$2604=AY2368)*($AD$6:$AD$2604&gt;AD2368))))</f>
        <v/>
      </c>
    </row>
    <row r="2369" ht="23.85" customHeight="1" s="55">
      <c r="A2369" s="90" t="n">
        <v>46296</v>
      </c>
      <c r="B2369" s="91" t="inlineStr">
        <is>
          <t>GRADIENTE</t>
        </is>
      </c>
      <c r="C2369" s="91" t="inlineStr">
        <is>
          <t>INE361K01017</t>
        </is>
      </c>
      <c r="D2369" s="91" t="n"/>
      <c r="E2369" s="91" t="inlineStr">
        <is>
          <t>None</t>
        </is>
      </c>
      <c r="F2369" s="93" t="n">
        <v>78</v>
      </c>
      <c r="G2369" s="92" t="inlineStr">
        <is>
          <t>Y</t>
        </is>
      </c>
      <c r="H2369" s="94" t="inlineStr">
        <is>
          <t>ESM Stage 1; T2T (BE series)</t>
        </is>
      </c>
      <c r="I2369" s="91" t="inlineStr">
        <is>
          <t>Y</t>
        </is>
      </c>
      <c r="J2369" s="92">
        <f>IF(K2369="","N","Y")</f>
        <v/>
      </c>
      <c r="K2369" s="94">
        <f>_xlfn.TEXTJOIN("; ",TRUE,IF(P2369="52-wk low","52-wk low",""),IF(AND(AD2369&gt;=Settings!$B$12,M2369&lt;0),"Distribution",""),IF(AND(AJ2369="Y",M2369&lt;0,AK2369&lt;-Settings!$B$13),"Long unwinding",""),IF(AND(AJ2369="Y",M2369&lt;0,AK2369&gt;Settings!$B$13),"Short buildup",""))</f>
        <v/>
      </c>
      <c r="L2369" s="95" t="n">
        <v>2.36</v>
      </c>
      <c r="M2369" s="96" t="n">
        <v>4.89</v>
      </c>
      <c r="N2369" s="93" t="n">
        <v>54</v>
      </c>
      <c r="O2369" s="91" t="inlineStr">
        <is>
          <t>None</t>
        </is>
      </c>
      <c r="P2369" s="91" t="inlineStr">
        <is>
          <t>None</t>
        </is>
      </c>
      <c r="Q2369" s="97" t="n">
        <v>10.28</v>
      </c>
      <c r="R2369" s="96" t="n">
        <v>9.720000000000001</v>
      </c>
      <c r="S2369" s="96" t="n">
        <v>1.08</v>
      </c>
      <c r="T2369" s="96" t="n">
        <v>0.8</v>
      </c>
      <c r="U2369" s="96" t="n">
        <v>1.09</v>
      </c>
      <c r="V2369" s="103" t="n">
        <v>1.02</v>
      </c>
      <c r="W2369" s="102" t="n"/>
      <c r="X2369" s="93" t="n"/>
      <c r="Y2369" s="91" t="inlineStr">
        <is>
          <t>None</t>
        </is>
      </c>
      <c r="Z2369" s="99" t="n"/>
      <c r="AA2369" s="96" t="n"/>
      <c r="AB2369" s="96" t="n"/>
      <c r="AC2369" s="96" t="n"/>
      <c r="AD2369" s="96" t="n"/>
      <c r="AE2369" s="96" t="n"/>
      <c r="AF2369" s="103" t="n"/>
      <c r="AG2369" s="91" t="inlineStr">
        <is>
          <t>No delivery data</t>
        </is>
      </c>
      <c r="AH2369" s="100" t="n">
        <v>0</v>
      </c>
      <c r="AI2369" s="101" t="n">
        <v>0</v>
      </c>
      <c r="AJ2369" s="92" t="inlineStr">
        <is>
          <t>N</t>
        </is>
      </c>
      <c r="AK2369" s="96" t="n"/>
      <c r="AL2369" s="91" t="inlineStr">
        <is>
          <t>n/a</t>
        </is>
      </c>
      <c r="AM2369" s="93" t="n"/>
      <c r="AN2369" s="92" t="inlineStr">
        <is>
          <t>None</t>
        </is>
      </c>
      <c r="AO2369" s="102" t="n">
        <v>0</v>
      </c>
      <c r="AP2369" s="103" t="n"/>
      <c r="AQ2369" s="102" t="n"/>
      <c r="AR2369" s="91" t="inlineStr">
        <is>
          <t>N</t>
        </is>
      </c>
      <c r="AS2369" s="104" t="n"/>
      <c r="AT2369" s="92">
        <f>IF(AND(P2369="52-wk high",T2369&gt;=Settings!$B$7),"Y","N")</f>
        <v/>
      </c>
      <c r="AU2369" s="91">
        <f>IF(AND(AD2369&gt;=Settings!$B$8,M2369&gt;0),"Y","N")</f>
        <v/>
      </c>
      <c r="AV2369" s="91">
        <f>IF(OR(AH2369&gt;Settings!$B$9,AI2369&gt;Settings!$B$9),"Y","N")</f>
        <v/>
      </c>
      <c r="AW2369" s="91">
        <f>IF(AJ2369&lt;&gt;"Y","n/a",IF(AND(M2369&gt;0,AK2369&gt;Settings!$B$10),"Y","N"))</f>
        <v/>
      </c>
      <c r="AX2369" s="91">
        <f>IF(AO2369&gt;=Settings!$B$11,"Y","N")</f>
        <v/>
      </c>
      <c r="AY2369" s="99">
        <f>(AT2369="Y")+(AU2369="Y")+(AV2369="Y")+(AW2369="Y")+(AX2369="Y")</f>
        <v/>
      </c>
      <c r="AZ2369" s="94">
        <f>IF(AY2369=0,"None",_xlfn.TEXTJOIN(", ",TRUE(),IF(AT2369="Y","Breakout",""),IF(AU2369="Y","Accumulation",""),IF(AV2369="Y","Institutional buying",""),IF(AW2369="Y","Long buildup",""),IF(AX2369="Y","Momentum leader","")))</f>
        <v/>
      </c>
      <c r="BA2369" s="94">
        <f>IF(BW2369="","","Passes "&amp;AY2369&amp;" of 5 buy-side scans"&amp;IF(G2369="Y","; RED FLAG: filter out using Red flag column",""))</f>
        <v/>
      </c>
      <c r="BB2369" s="91" t="inlineStr">
        <is>
          <t>Upper</t>
        </is>
      </c>
      <c r="BC2369" s="92" t="inlineStr">
        <is>
          <t>N</t>
        </is>
      </c>
      <c r="BD2369" s="94" t="n"/>
      <c r="BE2369" s="94" t="n"/>
      <c r="BF2369" s="92">
        <f>IF(R2369*100000&gt;=Settings!$B$5,"Y","N")</f>
        <v/>
      </c>
      <c r="BG2369" s="91">
        <f>IF(F2369&gt;Settings!$B$6,"Y","N")</f>
        <v/>
      </c>
      <c r="BH2369" s="97" t="n">
        <v>-74.89</v>
      </c>
      <c r="BI2369" s="96" t="n">
        <v>9.77</v>
      </c>
      <c r="BJ2369" s="96" t="n">
        <v>-8.880000000000001</v>
      </c>
      <c r="BK2369" s="96" t="n">
        <v>-16.61</v>
      </c>
      <c r="BL2369" s="96" t="n"/>
      <c r="BM2369" s="96" t="n"/>
      <c r="BN2369" s="97" t="n">
        <v>-0.1</v>
      </c>
      <c r="BO2369" s="96" t="n">
        <v>-12.68</v>
      </c>
      <c r="BP2369" s="96" t="n">
        <v>-34.85</v>
      </c>
      <c r="BQ2369" s="96" t="n"/>
      <c r="BR2369" s="91" t="n"/>
      <c r="BS2369" s="91" t="inlineStr">
        <is>
          <t>None</t>
        </is>
      </c>
      <c r="BT2369" s="96" t="n">
        <v>52.5</v>
      </c>
      <c r="BU2369" s="91" t="n"/>
      <c r="BV2369" s="99">
        <f>IF(OR(BF2369&lt;&gt;"Y",BG2369&lt;&gt;"Y"),"",(AND(ISNUMBER(BQ2369),BQ2369&gt;0))+(BR2369="Stacked up")+(AND(ISNUMBER(BH2369),BH2369&gt;=-Settings!$B$17))+(AND(ISNUMBER(BK2369),ISNUMBER(BM2369),BK2369&gt;0,BM2369&gt;0))+(AND(ISNUMBER(AQ2369),AQ2369&gt;=Settings!$B$18))+(AND(ISNUMBER(BT2369),BT2369&gt;=Settings!$B$19,BT2369&lt;=Settings!$B$20))+(AND(ISNUMBER(AS2369),AS2369&gt;0))+(AND(ISNUMBER(T2369),ISNUMBER(M2369),T2369&gt;=Settings!$B$21,M2369&gt;0))+(AND(ISNUMBER(AD2369),ISNUMBER(M2369),AD2369&gt;=Settings!$B$22,M2369&gt;0))+(AY2369&gt;=1))</f>
        <v/>
      </c>
      <c r="BW2369" s="91">
        <f>IF(OR(AY2369=0,BF2369&lt;&gt;"Y",BG2369&lt;&gt;"Y"),"",1+SUMPRODUCT(($A$6:$A$2604=A2369)*($AY$6:$AY$2604&gt;0)*($BF$6:$BF$2604="Y")*($BG$6:$BG$2604="Y")*(($AY$6:$AY$2604&gt;AY2369)+($AY$6:$AY$2604=AY2369)*($AD$6:$AD$2604&gt;AD2369))))</f>
        <v/>
      </c>
    </row>
    <row r="2370" ht="23.85" customHeight="1" s="55">
      <c r="A2370" s="90" t="n">
        <v>46296</v>
      </c>
      <c r="B2370" s="91" t="inlineStr">
        <is>
          <t>ORIENTLTD</t>
        </is>
      </c>
      <c r="C2370" s="91" t="inlineStr">
        <is>
          <t>INE609C01024</t>
        </is>
      </c>
      <c r="D2370" s="91" t="n"/>
      <c r="E2370" s="91" t="inlineStr">
        <is>
          <t>None</t>
        </is>
      </c>
      <c r="F2370" s="93" t="n">
        <v>78</v>
      </c>
      <c r="G2370" s="92" t="inlineStr">
        <is>
          <t>Y</t>
        </is>
      </c>
      <c r="H2370" s="94" t="inlineStr">
        <is>
          <t>ESM Stage 1; T2T (BE series)</t>
        </is>
      </c>
      <c r="I2370" s="91" t="inlineStr">
        <is>
          <t>Y</t>
        </is>
      </c>
      <c r="J2370" s="92">
        <f>IF(K2370="","N","Y")</f>
        <v/>
      </c>
      <c r="K2370" s="94">
        <f>_xlfn.TEXTJOIN("; ",TRUE,IF(P2370="52-wk low","52-wk low",""),IF(AND(AD2370&gt;=Settings!$B$12,M2370&lt;0),"Distribution",""),IF(AND(AJ2370="Y",M2370&lt;0,AK2370&lt;-Settings!$B$13),"Long unwinding",""),IF(AND(AJ2370="Y",M2370&lt;0,AK2370&gt;Settings!$B$13),"Short buildup",""))</f>
        <v/>
      </c>
      <c r="L2370" s="95" t="n">
        <v>77.92</v>
      </c>
      <c r="M2370" s="96" t="n">
        <v>-0.4</v>
      </c>
      <c r="N2370" s="93" t="n">
        <v>753</v>
      </c>
      <c r="O2370" s="91" t="inlineStr">
        <is>
          <t>None</t>
        </is>
      </c>
      <c r="P2370" s="91" t="inlineStr">
        <is>
          <t>None</t>
        </is>
      </c>
      <c r="Q2370" s="97" t="n">
        <v>0.02</v>
      </c>
      <c r="R2370" s="96" t="n">
        <v>0.02</v>
      </c>
      <c r="S2370" s="96" t="n">
        <v>1.17</v>
      </c>
      <c r="T2370" s="96" t="n">
        <v>0.1</v>
      </c>
      <c r="U2370" s="96" t="n">
        <v>0.16</v>
      </c>
      <c r="V2370" s="103" t="n">
        <v>0.15</v>
      </c>
      <c r="W2370" s="102" t="n">
        <v>0</v>
      </c>
      <c r="X2370" s="93" t="n"/>
      <c r="Y2370" s="91" t="inlineStr">
        <is>
          <t>None</t>
        </is>
      </c>
      <c r="Z2370" s="99" t="n"/>
      <c r="AA2370" s="96" t="n"/>
      <c r="AB2370" s="96" t="n"/>
      <c r="AC2370" s="96" t="n"/>
      <c r="AD2370" s="96" t="n"/>
      <c r="AE2370" s="96" t="n"/>
      <c r="AF2370" s="103" t="n"/>
      <c r="AG2370" s="91" t="inlineStr">
        <is>
          <t>No delivery data</t>
        </is>
      </c>
      <c r="AH2370" s="100" t="n">
        <v>0</v>
      </c>
      <c r="AI2370" s="101" t="n">
        <v>0</v>
      </c>
      <c r="AJ2370" s="92" t="inlineStr">
        <is>
          <t>N</t>
        </is>
      </c>
      <c r="AK2370" s="96" t="n"/>
      <c r="AL2370" s="91" t="inlineStr">
        <is>
          <t>n/a</t>
        </is>
      </c>
      <c r="AM2370" s="93" t="n"/>
      <c r="AN2370" s="92" t="inlineStr">
        <is>
          <t>None</t>
        </is>
      </c>
      <c r="AO2370" s="102" t="n">
        <v>0</v>
      </c>
      <c r="AP2370" s="103" t="n">
        <v>1.02</v>
      </c>
      <c r="AQ2370" s="102" t="n">
        <v>63</v>
      </c>
      <c r="AR2370" s="91" t="inlineStr">
        <is>
          <t>N</t>
        </is>
      </c>
      <c r="AS2370" s="104" t="n"/>
      <c r="AT2370" s="92">
        <f>IF(AND(P2370="52-wk high",T2370&gt;=Settings!$B$7),"Y","N")</f>
        <v/>
      </c>
      <c r="AU2370" s="91">
        <f>IF(AND(AD2370&gt;=Settings!$B$8,M2370&gt;0),"Y","N")</f>
        <v/>
      </c>
      <c r="AV2370" s="91">
        <f>IF(OR(AH2370&gt;Settings!$B$9,AI2370&gt;Settings!$B$9),"Y","N")</f>
        <v/>
      </c>
      <c r="AW2370" s="91">
        <f>IF(AJ2370&lt;&gt;"Y","n/a",IF(AND(M2370&gt;0,AK2370&gt;Settings!$B$10),"Y","N"))</f>
        <v/>
      </c>
      <c r="AX2370" s="91">
        <f>IF(AO2370&gt;=Settings!$B$11,"Y","N")</f>
        <v/>
      </c>
      <c r="AY2370" s="99">
        <f>(AT2370="Y")+(AU2370="Y")+(AV2370="Y")+(AW2370="Y")+(AX2370="Y")</f>
        <v/>
      </c>
      <c r="AZ2370" s="94">
        <f>IF(AY2370=0,"None",_xlfn.TEXTJOIN(", ",TRUE(),IF(AT2370="Y","Breakout",""),IF(AU2370="Y","Accumulation",""),IF(AV2370="Y","Institutional buying",""),IF(AW2370="Y","Long buildup",""),IF(AX2370="Y","Momentum leader","")))</f>
        <v/>
      </c>
      <c r="BA2370" s="94">
        <f>IF(BW2370="","","Passes "&amp;AY2370&amp;" of 5 buy-side scans"&amp;IF(G2370="Y","; RED FLAG: filter out using Red flag column",""))</f>
        <v/>
      </c>
      <c r="BB2370" s="91" t="inlineStr">
        <is>
          <t>None</t>
        </is>
      </c>
      <c r="BC2370" s="92" t="inlineStr">
        <is>
          <t>Y</t>
        </is>
      </c>
      <c r="BD2370" s="94" t="inlineStr">
        <is>
          <t>EPS zero; Few traders (&lt;100 unique PAN, 30 days)</t>
        </is>
      </c>
      <c r="BE2370" s="94" t="n"/>
      <c r="BF2370" s="92">
        <f>IF(R2370*100000&gt;=Settings!$B$5,"Y","N")</f>
        <v/>
      </c>
      <c r="BG2370" s="91">
        <f>IF(F2370&gt;Settings!$B$6,"Y","N")</f>
        <v/>
      </c>
      <c r="BH2370" s="97" t="n">
        <v>-23.83</v>
      </c>
      <c r="BI2370" s="96" t="n">
        <v>-1.99</v>
      </c>
      <c r="BJ2370" s="96" t="n">
        <v>-5.23</v>
      </c>
      <c r="BK2370" s="96" t="n">
        <v>10.6</v>
      </c>
      <c r="BL2370" s="96" t="n">
        <v>28.39</v>
      </c>
      <c r="BM2370" s="96" t="n">
        <v>-8.710000000000001</v>
      </c>
      <c r="BN2370" s="97" t="n">
        <v>-2.9</v>
      </c>
      <c r="BO2370" s="96" t="n">
        <v>-1.18</v>
      </c>
      <c r="BP2370" s="96" t="n">
        <v>2.99</v>
      </c>
      <c r="BQ2370" s="96" t="n">
        <v>5</v>
      </c>
      <c r="BR2370" s="91" t="inlineStr">
        <is>
          <t>Mixed</t>
        </is>
      </c>
      <c r="BS2370" s="91" t="inlineStr">
        <is>
          <t>None</t>
        </is>
      </c>
      <c r="BT2370" s="96" t="n">
        <v>38.5</v>
      </c>
      <c r="BU2370" s="91" t="inlineStr">
        <is>
          <t>N</t>
        </is>
      </c>
      <c r="BV2370" s="99">
        <f>IF(OR(BF2370&lt;&gt;"Y",BG2370&lt;&gt;"Y"),"",(AND(ISNUMBER(BQ2370),BQ2370&gt;0))+(BR2370="Stacked up")+(AND(ISNUMBER(BH2370),BH2370&gt;=-Settings!$B$17))+(AND(ISNUMBER(BK2370),ISNUMBER(BM2370),BK2370&gt;0,BM2370&gt;0))+(AND(ISNUMBER(AQ2370),AQ2370&gt;=Settings!$B$18))+(AND(ISNUMBER(BT2370),BT2370&gt;=Settings!$B$19,BT2370&lt;=Settings!$B$20))+(AND(ISNUMBER(AS2370),AS2370&gt;0))+(AND(ISNUMBER(T2370),ISNUMBER(M2370),T2370&gt;=Settings!$B$21,M2370&gt;0))+(AND(ISNUMBER(AD2370),ISNUMBER(M2370),AD2370&gt;=Settings!$B$22,M2370&gt;0))+(AY2370&gt;=1))</f>
        <v/>
      </c>
      <c r="BW2370" s="91">
        <f>IF(OR(AY2370=0,BF2370&lt;&gt;"Y",BG2370&lt;&gt;"Y"),"",1+SUMPRODUCT(($A$6:$A$2604=A2370)*($AY$6:$AY$2604&gt;0)*($BF$6:$BF$2604="Y")*($BG$6:$BG$2604="Y")*(($AY$6:$AY$2604&gt;AY2370)+($AY$6:$AY$2604=AY2370)*($AD$6:$AD$2604&gt;AD2370))))</f>
        <v/>
      </c>
    </row>
    <row r="2371" ht="23.85" customHeight="1" s="55">
      <c r="A2371" s="90" t="n">
        <v>46296</v>
      </c>
      <c r="B2371" s="91" t="inlineStr">
        <is>
          <t>RSSOFTWARE</t>
        </is>
      </c>
      <c r="C2371" s="91" t="inlineStr">
        <is>
          <t>INE165B01029</t>
        </is>
      </c>
      <c r="D2371" s="91" t="n"/>
      <c r="E2371" s="91" t="inlineStr">
        <is>
          <t>None</t>
        </is>
      </c>
      <c r="F2371" s="93" t="n">
        <v>78</v>
      </c>
      <c r="G2371" s="92" t="inlineStr">
        <is>
          <t>N</t>
        </is>
      </c>
      <c r="H2371" s="94" t="n"/>
      <c r="I2371" s="91" t="inlineStr">
        <is>
          <t>N</t>
        </is>
      </c>
      <c r="J2371" s="92">
        <f>IF(K2371="","N","Y")</f>
        <v/>
      </c>
      <c r="K2371" s="94">
        <f>_xlfn.TEXTJOIN("; ",TRUE,IF(P2371="52-wk low","52-wk low",""),IF(AND(AD2371&gt;=Settings!$B$12,M2371&lt;0),"Distribution",""),IF(AND(AJ2371="Y",M2371&lt;0,AK2371&lt;-Settings!$B$13),"Long unwinding",""),IF(AND(AJ2371="Y",M2371&lt;0,AK2371&gt;Settings!$B$13),"Short buildup",""))</f>
        <v/>
      </c>
      <c r="L2371" s="95" t="n">
        <v>30.04</v>
      </c>
      <c r="M2371" s="96" t="n">
        <v>1.04</v>
      </c>
      <c r="N2371" s="93" t="n">
        <v>329</v>
      </c>
      <c r="O2371" s="91" t="inlineStr">
        <is>
          <t>None</t>
        </is>
      </c>
      <c r="P2371" s="91" t="inlineStr">
        <is>
          <t>None</t>
        </is>
      </c>
      <c r="Q2371" s="97" t="n">
        <v>0.15</v>
      </c>
      <c r="R2371" s="96" t="n">
        <v>0.22</v>
      </c>
      <c r="S2371" s="96" t="n">
        <v>0.59</v>
      </c>
      <c r="T2371" s="96" t="n">
        <v>0.53</v>
      </c>
      <c r="U2371" s="96" t="n">
        <v>0.61</v>
      </c>
      <c r="V2371" s="103" t="n">
        <v>0.89</v>
      </c>
      <c r="W2371" s="102" t="n">
        <v>2</v>
      </c>
      <c r="X2371" s="93" t="n"/>
      <c r="Y2371" s="91" t="inlineStr">
        <is>
          <t>None</t>
        </is>
      </c>
      <c r="Z2371" s="99" t="n">
        <v>61.08</v>
      </c>
      <c r="AA2371" s="96" t="n">
        <v>0.8</v>
      </c>
      <c r="AB2371" s="96" t="n">
        <v>0.78</v>
      </c>
      <c r="AC2371" s="96" t="n">
        <v>0.51</v>
      </c>
      <c r="AD2371" s="96" t="n"/>
      <c r="AE2371" s="96" t="n"/>
      <c r="AF2371" s="103" t="n"/>
      <c r="AG2371" s="91" t="inlineStr">
        <is>
          <t>No delivery data</t>
        </is>
      </c>
      <c r="AH2371" s="100" t="n">
        <v>0</v>
      </c>
      <c r="AI2371" s="101" t="n">
        <v>0</v>
      </c>
      <c r="AJ2371" s="92" t="inlineStr">
        <is>
          <t>N</t>
        </is>
      </c>
      <c r="AK2371" s="96" t="n"/>
      <c r="AL2371" s="91" t="inlineStr">
        <is>
          <t>n/a</t>
        </is>
      </c>
      <c r="AM2371" s="93" t="n"/>
      <c r="AN2371" s="92" t="inlineStr">
        <is>
          <t>None</t>
        </is>
      </c>
      <c r="AO2371" s="102" t="n">
        <v>0</v>
      </c>
      <c r="AP2371" s="103" t="n">
        <v>0.72</v>
      </c>
      <c r="AQ2371" s="102" t="n">
        <v>39</v>
      </c>
      <c r="AR2371" s="91" t="inlineStr">
        <is>
          <t>N</t>
        </is>
      </c>
      <c r="AS2371" s="104" t="n"/>
      <c r="AT2371" s="92">
        <f>IF(AND(P2371="52-wk high",T2371&gt;=Settings!$B$7),"Y","N")</f>
        <v/>
      </c>
      <c r="AU2371" s="91">
        <f>IF(AND(AD2371&gt;=Settings!$B$8,M2371&gt;0),"Y","N")</f>
        <v/>
      </c>
      <c r="AV2371" s="91">
        <f>IF(OR(AH2371&gt;Settings!$B$9,AI2371&gt;Settings!$B$9),"Y","N")</f>
        <v/>
      </c>
      <c r="AW2371" s="91">
        <f>IF(AJ2371&lt;&gt;"Y","n/a",IF(AND(M2371&gt;0,AK2371&gt;Settings!$B$10),"Y","N"))</f>
        <v/>
      </c>
      <c r="AX2371" s="91">
        <f>IF(AO2371&gt;=Settings!$B$11,"Y","N")</f>
        <v/>
      </c>
      <c r="AY2371" s="99">
        <f>(AT2371="Y")+(AU2371="Y")+(AV2371="Y")+(AW2371="Y")+(AX2371="Y")</f>
        <v/>
      </c>
      <c r="AZ2371" s="94">
        <f>IF(AY2371=0,"None",_xlfn.TEXTJOIN(", ",TRUE(),IF(AT2371="Y","Breakout",""),IF(AU2371="Y","Accumulation",""),IF(AV2371="Y","Institutional buying",""),IF(AW2371="Y","Long buildup",""),IF(AX2371="Y","Momentum leader","")))</f>
        <v/>
      </c>
      <c r="BA2371" s="94">
        <f>IF(BW2371="","","Passes "&amp;AY2371&amp;" of 5 buy-side scans"&amp;IF(G2371="Y","; RED FLAG: filter out using Red flag column",""))</f>
        <v/>
      </c>
      <c r="BB2371" s="91" t="inlineStr">
        <is>
          <t>None</t>
        </is>
      </c>
      <c r="BC2371" s="92" t="inlineStr">
        <is>
          <t>Y</t>
        </is>
      </c>
      <c r="BD2371" s="94" t="inlineStr">
        <is>
          <t>EPS zero; Few traders (&lt;100 unique PAN, 30 days); High-low range &gt;100% in 6 months; High-low range &gt;200% in 365 days; High-low range &gt;150% in 12 months</t>
        </is>
      </c>
      <c r="BE2371" s="94" t="n"/>
      <c r="BF2371" s="92">
        <f>IF(R2371*100000&gt;=Settings!$B$5,"Y","N")</f>
        <v/>
      </c>
      <c r="BG2371" s="91">
        <f>IF(F2371&gt;Settings!$B$6,"Y","N")</f>
        <v/>
      </c>
      <c r="BH2371" s="97" t="n">
        <v>-60.08</v>
      </c>
      <c r="BI2371" s="96" t="n">
        <v>-3.84</v>
      </c>
      <c r="BJ2371" s="96" t="n">
        <v>4.6</v>
      </c>
      <c r="BK2371" s="96" t="n">
        <v>-18.19</v>
      </c>
      <c r="BL2371" s="96" t="n">
        <v>30.5</v>
      </c>
      <c r="BM2371" s="96" t="n">
        <v>-56.99</v>
      </c>
      <c r="BN2371" s="97" t="n">
        <v>-1.2</v>
      </c>
      <c r="BO2371" s="96" t="n">
        <v>-3.05</v>
      </c>
      <c r="BP2371" s="96" t="n">
        <v>-7.98</v>
      </c>
      <c r="BQ2371" s="96" t="n">
        <v>-21.88</v>
      </c>
      <c r="BR2371" s="91" t="inlineStr">
        <is>
          <t>Stacked down</t>
        </is>
      </c>
      <c r="BS2371" s="91" t="inlineStr">
        <is>
          <t>None</t>
        </is>
      </c>
      <c r="BT2371" s="96" t="n">
        <v>46.2</v>
      </c>
      <c r="BU2371" s="91" t="inlineStr">
        <is>
          <t>N</t>
        </is>
      </c>
      <c r="BV2371" s="99">
        <f>IF(OR(BF2371&lt;&gt;"Y",BG2371&lt;&gt;"Y"),"",(AND(ISNUMBER(BQ2371),BQ2371&gt;0))+(BR2371="Stacked up")+(AND(ISNUMBER(BH2371),BH2371&gt;=-Settings!$B$17))+(AND(ISNUMBER(BK2371),ISNUMBER(BM2371),BK2371&gt;0,BM2371&gt;0))+(AND(ISNUMBER(AQ2371),AQ2371&gt;=Settings!$B$18))+(AND(ISNUMBER(BT2371),BT2371&gt;=Settings!$B$19,BT2371&lt;=Settings!$B$20))+(AND(ISNUMBER(AS2371),AS2371&gt;0))+(AND(ISNUMBER(T2371),ISNUMBER(M2371),T2371&gt;=Settings!$B$21,M2371&gt;0))+(AND(ISNUMBER(AD2371),ISNUMBER(M2371),AD2371&gt;=Settings!$B$22,M2371&gt;0))+(AY2371&gt;=1))</f>
        <v/>
      </c>
      <c r="BW2371" s="91">
        <f>IF(OR(AY2371=0,BF2371&lt;&gt;"Y",BG2371&lt;&gt;"Y"),"",1+SUMPRODUCT(($A$6:$A$2604=A2371)*($AY$6:$AY$2604&gt;0)*($BF$6:$BF$2604="Y")*($BG$6:$BG$2604="Y")*(($AY$6:$AY$2604&gt;AY2371)+($AY$6:$AY$2604=AY2371)*($AD$6:$AD$2604&gt;AD2371))))</f>
        <v/>
      </c>
    </row>
    <row r="2372" ht="23.85" customHeight="1" s="55">
      <c r="A2372" s="90" t="n">
        <v>46296</v>
      </c>
      <c r="B2372" s="91" t="inlineStr">
        <is>
          <t>ANMOL</t>
        </is>
      </c>
      <c r="C2372" s="91" t="inlineStr">
        <is>
          <t>INE02AR01019</t>
        </is>
      </c>
      <c r="D2372" s="91" t="n"/>
      <c r="E2372" s="91" t="inlineStr">
        <is>
          <t>None</t>
        </is>
      </c>
      <c r="F2372" s="93" t="n">
        <v>77</v>
      </c>
      <c r="G2372" s="92" t="inlineStr">
        <is>
          <t>Y</t>
        </is>
      </c>
      <c r="H2372" s="94" t="inlineStr">
        <is>
          <t>ESM Stage 1; T2T (BE series)</t>
        </is>
      </c>
      <c r="I2372" s="91" t="inlineStr">
        <is>
          <t>Y</t>
        </is>
      </c>
      <c r="J2372" s="92">
        <f>IF(K2372="","N","Y")</f>
        <v/>
      </c>
      <c r="K2372" s="94">
        <f>_xlfn.TEXTJOIN("; ",TRUE,IF(P2372="52-wk low","52-wk low",""),IF(AND(AD2372&gt;=Settings!$B$12,M2372&lt;0),"Distribution",""),IF(AND(AJ2372="Y",M2372&lt;0,AK2372&lt;-Settings!$B$13),"Long unwinding",""),IF(AND(AJ2372="Y",M2372&lt;0,AK2372&gt;Settings!$B$13),"Short buildup",""))</f>
        <v/>
      </c>
      <c r="L2372" s="95" t="n">
        <v>13.5</v>
      </c>
      <c r="M2372" s="96" t="n">
        <v>-1.53</v>
      </c>
      <c r="N2372" s="93" t="n">
        <v>1352</v>
      </c>
      <c r="O2372" s="91" t="inlineStr">
        <is>
          <t>None</t>
        </is>
      </c>
      <c r="P2372" s="91" t="inlineStr">
        <is>
          <t>None</t>
        </is>
      </c>
      <c r="Q2372" s="97" t="n">
        <v>0.51</v>
      </c>
      <c r="R2372" s="96" t="n">
        <v>3.94</v>
      </c>
      <c r="S2372" s="96" t="n">
        <v>0.13</v>
      </c>
      <c r="T2372" s="96" t="n">
        <v>0.28</v>
      </c>
      <c r="U2372" s="96" t="n">
        <v>0.36</v>
      </c>
      <c r="V2372" s="103" t="n">
        <v>2.76</v>
      </c>
      <c r="W2372" s="102" t="n">
        <v>6</v>
      </c>
      <c r="X2372" s="93" t="n"/>
      <c r="Y2372" s="91" t="inlineStr">
        <is>
          <t>None</t>
        </is>
      </c>
      <c r="Z2372" s="99" t="n"/>
      <c r="AA2372" s="96" t="n"/>
      <c r="AB2372" s="96" t="n"/>
      <c r="AC2372" s="96" t="n"/>
      <c r="AD2372" s="96" t="n"/>
      <c r="AE2372" s="96" t="n"/>
      <c r="AF2372" s="103" t="n"/>
      <c r="AG2372" s="91" t="inlineStr">
        <is>
          <t>Drying up</t>
        </is>
      </c>
      <c r="AH2372" s="100" t="n">
        <v>0</v>
      </c>
      <c r="AI2372" s="101" t="n">
        <v>0</v>
      </c>
      <c r="AJ2372" s="92" t="inlineStr">
        <is>
          <t>N</t>
        </is>
      </c>
      <c r="AK2372" s="96" t="n"/>
      <c r="AL2372" s="91" t="inlineStr">
        <is>
          <t>n/a</t>
        </is>
      </c>
      <c r="AM2372" s="93" t="n"/>
      <c r="AN2372" s="92" t="inlineStr">
        <is>
          <t>None</t>
        </is>
      </c>
      <c r="AO2372" s="102" t="n">
        <v>0</v>
      </c>
      <c r="AP2372" s="103" t="n">
        <v>1.12</v>
      </c>
      <c r="AQ2372" s="102" t="n">
        <v>66</v>
      </c>
      <c r="AR2372" s="91" t="inlineStr">
        <is>
          <t>N</t>
        </is>
      </c>
      <c r="AS2372" s="104" t="n"/>
      <c r="AT2372" s="92">
        <f>IF(AND(P2372="52-wk high",T2372&gt;=Settings!$B$7),"Y","N")</f>
        <v/>
      </c>
      <c r="AU2372" s="91">
        <f>IF(AND(AD2372&gt;=Settings!$B$8,M2372&gt;0),"Y","N")</f>
        <v/>
      </c>
      <c r="AV2372" s="91">
        <f>IF(OR(AH2372&gt;Settings!$B$9,AI2372&gt;Settings!$B$9),"Y","N")</f>
        <v/>
      </c>
      <c r="AW2372" s="91">
        <f>IF(AJ2372&lt;&gt;"Y","n/a",IF(AND(M2372&gt;0,AK2372&gt;Settings!$B$10),"Y","N"))</f>
        <v/>
      </c>
      <c r="AX2372" s="91">
        <f>IF(AO2372&gt;=Settings!$B$11,"Y","N")</f>
        <v/>
      </c>
      <c r="AY2372" s="99">
        <f>(AT2372="Y")+(AU2372="Y")+(AV2372="Y")+(AW2372="Y")+(AX2372="Y")</f>
        <v/>
      </c>
      <c r="AZ2372" s="94">
        <f>IF(AY2372=0,"None",_xlfn.TEXTJOIN(", ",TRUE(),IF(AT2372="Y","Breakout",""),IF(AU2372="Y","Accumulation",""),IF(AV2372="Y","Institutional buying",""),IF(AW2372="Y","Long buildup",""),IF(AX2372="Y","Momentum leader","")))</f>
        <v/>
      </c>
      <c r="BA2372" s="94">
        <f>IF(BW2372="","","Passes "&amp;AY2372&amp;" of 5 buy-side scans"&amp;IF(G2372="Y","; RED FLAG: filter out using Red flag column",""))</f>
        <v/>
      </c>
      <c r="BB2372" s="91" t="inlineStr">
        <is>
          <t>None</t>
        </is>
      </c>
      <c r="BC2372" s="92" t="inlineStr">
        <is>
          <t>N</t>
        </is>
      </c>
      <c r="BD2372" s="94" t="n"/>
      <c r="BE2372" s="94" t="n"/>
      <c r="BF2372" s="92">
        <f>IF(R2372*100000&gt;=Settings!$B$5,"Y","N")</f>
        <v/>
      </c>
      <c r="BG2372" s="91">
        <f>IF(F2372&gt;Settings!$B$6,"Y","N")</f>
        <v/>
      </c>
      <c r="BH2372" s="97" t="n">
        <v>-27.22</v>
      </c>
      <c r="BI2372" s="96" t="n">
        <v>0.37</v>
      </c>
      <c r="BJ2372" s="96" t="n">
        <v>34.73</v>
      </c>
      <c r="BK2372" s="96" t="n">
        <v>21.18</v>
      </c>
      <c r="BL2372" s="96" t="n">
        <v>42.71</v>
      </c>
      <c r="BM2372" s="96" t="n">
        <v>-13.85</v>
      </c>
      <c r="BN2372" s="97" t="n">
        <v>1.91</v>
      </c>
      <c r="BO2372" s="96" t="n">
        <v>10.75</v>
      </c>
      <c r="BP2372" s="96" t="n">
        <v>14.49</v>
      </c>
      <c r="BQ2372" s="96" t="n">
        <v>11.01</v>
      </c>
      <c r="BR2372" s="91" t="inlineStr">
        <is>
          <t>Mixed</t>
        </is>
      </c>
      <c r="BS2372" s="91" t="inlineStr">
        <is>
          <t>None</t>
        </is>
      </c>
      <c r="BT2372" s="96" t="n">
        <v>51.4</v>
      </c>
      <c r="BU2372" s="91" t="inlineStr">
        <is>
          <t>N</t>
        </is>
      </c>
      <c r="BV2372" s="99">
        <f>IF(OR(BF2372&lt;&gt;"Y",BG2372&lt;&gt;"Y"),"",(AND(ISNUMBER(BQ2372),BQ2372&gt;0))+(BR2372="Stacked up")+(AND(ISNUMBER(BH2372),BH2372&gt;=-Settings!$B$17))+(AND(ISNUMBER(BK2372),ISNUMBER(BM2372),BK2372&gt;0,BM2372&gt;0))+(AND(ISNUMBER(AQ2372),AQ2372&gt;=Settings!$B$18))+(AND(ISNUMBER(BT2372),BT2372&gt;=Settings!$B$19,BT2372&lt;=Settings!$B$20))+(AND(ISNUMBER(AS2372),AS2372&gt;0))+(AND(ISNUMBER(T2372),ISNUMBER(M2372),T2372&gt;=Settings!$B$21,M2372&gt;0))+(AND(ISNUMBER(AD2372),ISNUMBER(M2372),AD2372&gt;=Settings!$B$22,M2372&gt;0))+(AY2372&gt;=1))</f>
        <v/>
      </c>
      <c r="BW2372" s="91">
        <f>IF(OR(AY2372=0,BF2372&lt;&gt;"Y",BG2372&lt;&gt;"Y"),"",1+SUMPRODUCT(($A$6:$A$2604=A2372)*($AY$6:$AY$2604&gt;0)*($BF$6:$BF$2604="Y")*($BG$6:$BG$2604="Y")*(($AY$6:$AY$2604&gt;AY2372)+($AY$6:$AY$2604=AY2372)*($AD$6:$AD$2604&gt;AD2372))))</f>
        <v/>
      </c>
    </row>
    <row r="2373" ht="23.85" customHeight="1" s="55">
      <c r="A2373" s="90" t="n">
        <v>46296</v>
      </c>
      <c r="B2373" s="91" t="inlineStr">
        <is>
          <t>BANARBEADS</t>
        </is>
      </c>
      <c r="C2373" s="91" t="inlineStr">
        <is>
          <t>INE655B01011</t>
        </is>
      </c>
      <c r="D2373" s="91" t="n"/>
      <c r="E2373" s="91" t="inlineStr">
        <is>
          <t>None</t>
        </is>
      </c>
      <c r="F2373" s="93" t="n">
        <v>77</v>
      </c>
      <c r="G2373" s="92" t="inlineStr">
        <is>
          <t>N</t>
        </is>
      </c>
      <c r="H2373" s="94" t="n"/>
      <c r="I2373" s="91" t="inlineStr">
        <is>
          <t>N</t>
        </is>
      </c>
      <c r="J2373" s="92">
        <f>IF(K2373="","N","Y")</f>
        <v/>
      </c>
      <c r="K2373" s="94">
        <f>_xlfn.TEXTJOIN("; ",TRUE,IF(P2373="52-wk low","52-wk low",""),IF(AND(AD2373&gt;=Settings!$B$12,M2373&lt;0),"Distribution",""),IF(AND(AJ2373="Y",M2373&lt;0,AK2373&lt;-Settings!$B$13),"Long unwinding",""),IF(AND(AJ2373="Y",M2373&lt;0,AK2373&gt;Settings!$B$13),"Short buildup",""))</f>
        <v/>
      </c>
      <c r="L2373" s="95" t="n">
        <v>116</v>
      </c>
      <c r="M2373" s="96" t="n">
        <v>-3.93</v>
      </c>
      <c r="N2373" s="93" t="n">
        <v>2331</v>
      </c>
      <c r="O2373" s="91" t="inlineStr">
        <is>
          <t>None</t>
        </is>
      </c>
      <c r="P2373" s="91" t="inlineStr">
        <is>
          <t>None</t>
        </is>
      </c>
      <c r="Q2373" s="97" t="n">
        <v>0.02</v>
      </c>
      <c r="R2373" s="96" t="n">
        <v>0.04</v>
      </c>
      <c r="S2373" s="96" t="n">
        <v>0.42</v>
      </c>
      <c r="T2373" s="96" t="n">
        <v>0.31</v>
      </c>
      <c r="U2373" s="96" t="n">
        <v>0.25</v>
      </c>
      <c r="V2373" s="103" t="n">
        <v>0.62</v>
      </c>
      <c r="W2373" s="102" t="n">
        <v>2</v>
      </c>
      <c r="X2373" s="93" t="n"/>
      <c r="Y2373" s="91" t="inlineStr">
        <is>
          <t>None</t>
        </is>
      </c>
      <c r="Z2373" s="99" t="n">
        <v>64.77</v>
      </c>
      <c r="AA2373" s="96" t="n">
        <v>0.87</v>
      </c>
      <c r="AB2373" s="96" t="n">
        <v>0.9399999999999999</v>
      </c>
      <c r="AC2373" s="96" t="n">
        <v>0.4</v>
      </c>
      <c r="AD2373" s="96" t="n">
        <v>0.34</v>
      </c>
      <c r="AE2373" s="96" t="n">
        <v>0.33</v>
      </c>
      <c r="AF2373" s="103" t="n">
        <v>1.35</v>
      </c>
      <c r="AG2373" s="91" t="inlineStr">
        <is>
          <t>Normal</t>
        </is>
      </c>
      <c r="AH2373" s="100" t="n">
        <v>0</v>
      </c>
      <c r="AI2373" s="101" t="n">
        <v>0</v>
      </c>
      <c r="AJ2373" s="92" t="inlineStr">
        <is>
          <t>N</t>
        </is>
      </c>
      <c r="AK2373" s="96" t="n"/>
      <c r="AL2373" s="91" t="inlineStr">
        <is>
          <t>n/a</t>
        </is>
      </c>
      <c r="AM2373" s="93" t="n"/>
      <c r="AN2373" s="92" t="inlineStr">
        <is>
          <t>None</t>
        </is>
      </c>
      <c r="AO2373" s="102" t="n">
        <v>0</v>
      </c>
      <c r="AP2373" s="103" t="n">
        <v>0.8</v>
      </c>
      <c r="AQ2373" s="102" t="n">
        <v>49</v>
      </c>
      <c r="AR2373" s="91" t="inlineStr">
        <is>
          <t>N</t>
        </is>
      </c>
      <c r="AS2373" s="104" t="n"/>
      <c r="AT2373" s="92">
        <f>IF(AND(P2373="52-wk high",T2373&gt;=Settings!$B$7),"Y","N")</f>
        <v/>
      </c>
      <c r="AU2373" s="91">
        <f>IF(AND(AD2373&gt;=Settings!$B$8,M2373&gt;0),"Y","N")</f>
        <v/>
      </c>
      <c r="AV2373" s="91">
        <f>IF(OR(AH2373&gt;Settings!$B$9,AI2373&gt;Settings!$B$9),"Y","N")</f>
        <v/>
      </c>
      <c r="AW2373" s="91">
        <f>IF(AJ2373&lt;&gt;"Y","n/a",IF(AND(M2373&gt;0,AK2373&gt;Settings!$B$10),"Y","N"))</f>
        <v/>
      </c>
      <c r="AX2373" s="91">
        <f>IF(AO2373&gt;=Settings!$B$11,"Y","N")</f>
        <v/>
      </c>
      <c r="AY2373" s="99">
        <f>(AT2373="Y")+(AU2373="Y")+(AV2373="Y")+(AW2373="Y")+(AX2373="Y")</f>
        <v/>
      </c>
      <c r="AZ2373" s="94">
        <f>IF(AY2373=0,"None",_xlfn.TEXTJOIN(", ",TRUE(),IF(AT2373="Y","Breakout",""),IF(AU2373="Y","Accumulation",""),IF(AV2373="Y","Institutional buying",""),IF(AW2373="Y","Long buildup",""),IF(AX2373="Y","Momentum leader","")))</f>
        <v/>
      </c>
      <c r="BA2373" s="94">
        <f>IF(BW2373="","","Passes "&amp;AY2373&amp;" of 5 buy-side scans"&amp;IF(G2373="Y","; RED FLAG: filter out using Red flag column",""))</f>
        <v/>
      </c>
      <c r="BB2373" s="91" t="inlineStr">
        <is>
          <t>None</t>
        </is>
      </c>
      <c r="BC2373" s="92" t="inlineStr">
        <is>
          <t>Y</t>
        </is>
      </c>
      <c r="BD2373" s="94" t="inlineStr">
        <is>
          <t>Few traders (&lt;100 unique PAN, 30 days)</t>
        </is>
      </c>
      <c r="BE2373" s="94" t="n"/>
      <c r="BF2373" s="92">
        <f>IF(R2373*100000&gt;=Settings!$B$5,"Y","N")</f>
        <v/>
      </c>
      <c r="BG2373" s="91">
        <f>IF(F2373&gt;Settings!$B$6,"Y","N")</f>
        <v/>
      </c>
      <c r="BH2373" s="97" t="n">
        <v>-29.57</v>
      </c>
      <c r="BI2373" s="96" t="n">
        <v>0.12</v>
      </c>
      <c r="BJ2373" s="96" t="n">
        <v>-0.34</v>
      </c>
      <c r="BK2373" s="96" t="n">
        <v>14.12</v>
      </c>
      <c r="BL2373" s="96" t="n">
        <v>11.06</v>
      </c>
      <c r="BM2373" s="96" t="n">
        <v>-16.49</v>
      </c>
      <c r="BN2373" s="97" t="n">
        <v>1.09</v>
      </c>
      <c r="BO2373" s="96" t="n">
        <v>2.24</v>
      </c>
      <c r="BP2373" s="96" t="n">
        <v>2.63</v>
      </c>
      <c r="BQ2373" s="96" t="n">
        <v>0.76</v>
      </c>
      <c r="BR2373" s="91" t="inlineStr">
        <is>
          <t>Mixed</t>
        </is>
      </c>
      <c r="BS2373" s="91" t="inlineStr">
        <is>
          <t>None</t>
        </is>
      </c>
      <c r="BT2373" s="96" t="n">
        <v>51.8</v>
      </c>
      <c r="BU2373" s="91" t="inlineStr">
        <is>
          <t>N</t>
        </is>
      </c>
      <c r="BV2373" s="99">
        <f>IF(OR(BF2373&lt;&gt;"Y",BG2373&lt;&gt;"Y"),"",(AND(ISNUMBER(BQ2373),BQ2373&gt;0))+(BR2373="Stacked up")+(AND(ISNUMBER(BH2373),BH2373&gt;=-Settings!$B$17))+(AND(ISNUMBER(BK2373),ISNUMBER(BM2373),BK2373&gt;0,BM2373&gt;0))+(AND(ISNUMBER(AQ2373),AQ2373&gt;=Settings!$B$18))+(AND(ISNUMBER(BT2373),BT2373&gt;=Settings!$B$19,BT2373&lt;=Settings!$B$20))+(AND(ISNUMBER(AS2373),AS2373&gt;0))+(AND(ISNUMBER(T2373),ISNUMBER(M2373),T2373&gt;=Settings!$B$21,M2373&gt;0))+(AND(ISNUMBER(AD2373),ISNUMBER(M2373),AD2373&gt;=Settings!$B$22,M2373&gt;0))+(AY2373&gt;=1))</f>
        <v/>
      </c>
      <c r="BW2373" s="91">
        <f>IF(OR(AY2373=0,BF2373&lt;&gt;"Y",BG2373&lt;&gt;"Y"),"",1+SUMPRODUCT(($A$6:$A$2604=A2373)*($AY$6:$AY$2604&gt;0)*($BF$6:$BF$2604="Y")*($BG$6:$BG$2604="Y")*(($AY$6:$AY$2604&gt;AY2373)+($AY$6:$AY$2604=AY2373)*($AD$6:$AD$2604&gt;AD2373))))</f>
        <v/>
      </c>
    </row>
    <row r="2374" ht="23.85" customHeight="1" s="55">
      <c r="A2374" s="90" t="n">
        <v>46296</v>
      </c>
      <c r="B2374" s="91" t="inlineStr">
        <is>
          <t>RHFL</t>
        </is>
      </c>
      <c r="C2374" s="91" t="inlineStr">
        <is>
          <t>INE217K01011</t>
        </is>
      </c>
      <c r="D2374" s="91" t="n"/>
      <c r="E2374" s="91" t="inlineStr">
        <is>
          <t>None</t>
        </is>
      </c>
      <c r="F2374" s="93" t="n">
        <v>77</v>
      </c>
      <c r="G2374" s="92" t="inlineStr">
        <is>
          <t>Y</t>
        </is>
      </c>
      <c r="H2374" s="94" t="inlineStr">
        <is>
          <t>GSM Stage 0; IRP (insolvency); BZ/SZ series</t>
        </is>
      </c>
      <c r="I2374" s="91" t="inlineStr">
        <is>
          <t>Y</t>
        </is>
      </c>
      <c r="J2374" s="92">
        <f>IF(K2374="","N","Y")</f>
        <v/>
      </c>
      <c r="K2374" s="94">
        <f>_xlfn.TEXTJOIN("; ",TRUE,IF(P2374="52-wk low","52-wk low",""),IF(AND(AD2374&gt;=Settings!$B$12,M2374&lt;0),"Distribution",""),IF(AND(AJ2374="Y",M2374&lt;0,AK2374&lt;-Settings!$B$13),"Long unwinding",""),IF(AND(AJ2374="Y",M2374&lt;0,AK2374&gt;Settings!$B$13),"Short buildup",""))</f>
        <v/>
      </c>
      <c r="L2374" s="95" t="n">
        <v>1.59</v>
      </c>
      <c r="M2374" s="96" t="n">
        <v>0.63</v>
      </c>
      <c r="N2374" s="93" t="n">
        <v>414</v>
      </c>
      <c r="O2374" s="91" t="inlineStr">
        <is>
          <t>None</t>
        </is>
      </c>
      <c r="P2374" s="91" t="inlineStr">
        <is>
          <t>None</t>
        </is>
      </c>
      <c r="Q2374" s="97" t="n">
        <v>4.17</v>
      </c>
      <c r="R2374" s="96" t="n">
        <v>6.58</v>
      </c>
      <c r="S2374" s="96" t="n">
        <v>0.62</v>
      </c>
      <c r="T2374" s="96" t="n">
        <v>0.66</v>
      </c>
      <c r="U2374" s="96" t="n">
        <v>0.64</v>
      </c>
      <c r="V2374" s="103" t="n">
        <v>1.03</v>
      </c>
      <c r="W2374" s="102" t="n">
        <v>7</v>
      </c>
      <c r="X2374" s="93" t="n"/>
      <c r="Y2374" s="91" t="inlineStr">
        <is>
          <t>None</t>
        </is>
      </c>
      <c r="Z2374" s="99" t="n"/>
      <c r="AA2374" s="96" t="n"/>
      <c r="AB2374" s="96" t="n"/>
      <c r="AC2374" s="96" t="n"/>
      <c r="AD2374" s="96" t="n"/>
      <c r="AE2374" s="96" t="n"/>
      <c r="AF2374" s="103" t="n"/>
      <c r="AG2374" s="91" t="inlineStr">
        <is>
          <t>No delivery data</t>
        </is>
      </c>
      <c r="AH2374" s="100" t="n">
        <v>0</v>
      </c>
      <c r="AI2374" s="101" t="n">
        <v>0</v>
      </c>
      <c r="AJ2374" s="92" t="inlineStr">
        <is>
          <t>N</t>
        </is>
      </c>
      <c r="AK2374" s="96" t="n"/>
      <c r="AL2374" s="91" t="inlineStr">
        <is>
          <t>n/a</t>
        </is>
      </c>
      <c r="AM2374" s="93" t="n"/>
      <c r="AN2374" s="92" t="inlineStr">
        <is>
          <t>None</t>
        </is>
      </c>
      <c r="AO2374" s="102" t="n">
        <v>0</v>
      </c>
      <c r="AP2374" s="103" t="n"/>
      <c r="AQ2374" s="102" t="n"/>
      <c r="AR2374" s="91" t="inlineStr">
        <is>
          <t>N</t>
        </is>
      </c>
      <c r="AS2374" s="104" t="n"/>
      <c r="AT2374" s="92">
        <f>IF(AND(P2374="52-wk high",T2374&gt;=Settings!$B$7),"Y","N")</f>
        <v/>
      </c>
      <c r="AU2374" s="91">
        <f>IF(AND(AD2374&gt;=Settings!$B$8,M2374&gt;0),"Y","N")</f>
        <v/>
      </c>
      <c r="AV2374" s="91">
        <f>IF(OR(AH2374&gt;Settings!$B$9,AI2374&gt;Settings!$B$9),"Y","N")</f>
        <v/>
      </c>
      <c r="AW2374" s="91">
        <f>IF(AJ2374&lt;&gt;"Y","n/a",IF(AND(M2374&gt;0,AK2374&gt;Settings!$B$10),"Y","N"))</f>
        <v/>
      </c>
      <c r="AX2374" s="91">
        <f>IF(AO2374&gt;=Settings!$B$11,"Y","N")</f>
        <v/>
      </c>
      <c r="AY2374" s="99">
        <f>(AT2374="Y")+(AU2374="Y")+(AV2374="Y")+(AW2374="Y")+(AX2374="Y")</f>
        <v/>
      </c>
      <c r="AZ2374" s="94">
        <f>IF(AY2374=0,"None",_xlfn.TEXTJOIN(", ",TRUE(),IF(AT2374="Y","Breakout",""),IF(AU2374="Y","Accumulation",""),IF(AV2374="Y","Institutional buying",""),IF(AW2374="Y","Long buildup",""),IF(AX2374="Y","Momentum leader","")))</f>
        <v/>
      </c>
      <c r="BA2374" s="94">
        <f>IF(BW2374="","","Passes "&amp;AY2374&amp;" of 5 buy-side scans"&amp;IF(G2374="Y","; RED FLAG: filter out using Red flag column",""))</f>
        <v/>
      </c>
      <c r="BB2374" s="91" t="inlineStr">
        <is>
          <t>None</t>
        </is>
      </c>
      <c r="BC2374" s="92" t="inlineStr">
        <is>
          <t>N</t>
        </is>
      </c>
      <c r="BD2374" s="94" t="n"/>
      <c r="BE2374" s="94" t="n"/>
      <c r="BF2374" s="92">
        <f>IF(R2374*100000&gt;=Settings!$B$5,"Y","N")</f>
        <v/>
      </c>
      <c r="BG2374" s="91">
        <f>IF(F2374&gt;Settings!$B$6,"Y","N")</f>
        <v/>
      </c>
      <c r="BH2374" s="97" t="n">
        <v>-62.59</v>
      </c>
      <c r="BI2374" s="96" t="n">
        <v>-5.36</v>
      </c>
      <c r="BJ2374" s="96" t="n">
        <v>-12.15</v>
      </c>
      <c r="BK2374" s="96" t="n">
        <v>-26.39</v>
      </c>
      <c r="BL2374" s="96" t="n">
        <v>-35.1</v>
      </c>
      <c r="BM2374" s="96" t="n">
        <v>-61.03</v>
      </c>
      <c r="BN2374" s="97" t="n">
        <v>-6.77</v>
      </c>
      <c r="BO2374" s="96" t="n">
        <v>-12.3</v>
      </c>
      <c r="BP2374" s="96" t="n">
        <v>-20.22</v>
      </c>
      <c r="BQ2374" s="96" t="n">
        <v>-32.71</v>
      </c>
      <c r="BR2374" s="91" t="inlineStr">
        <is>
          <t>Stacked down</t>
        </is>
      </c>
      <c r="BS2374" s="91" t="inlineStr">
        <is>
          <t>None</t>
        </is>
      </c>
      <c r="BT2374" s="96" t="n">
        <v>21.8</v>
      </c>
      <c r="BU2374" s="91" t="inlineStr">
        <is>
          <t>N</t>
        </is>
      </c>
      <c r="BV2374" s="99">
        <f>IF(OR(BF2374&lt;&gt;"Y",BG2374&lt;&gt;"Y"),"",(AND(ISNUMBER(BQ2374),BQ2374&gt;0))+(BR2374="Stacked up")+(AND(ISNUMBER(BH2374),BH2374&gt;=-Settings!$B$17))+(AND(ISNUMBER(BK2374),ISNUMBER(BM2374),BK2374&gt;0,BM2374&gt;0))+(AND(ISNUMBER(AQ2374),AQ2374&gt;=Settings!$B$18))+(AND(ISNUMBER(BT2374),BT2374&gt;=Settings!$B$19,BT2374&lt;=Settings!$B$20))+(AND(ISNUMBER(AS2374),AS2374&gt;0))+(AND(ISNUMBER(T2374),ISNUMBER(M2374),T2374&gt;=Settings!$B$21,M2374&gt;0))+(AND(ISNUMBER(AD2374),ISNUMBER(M2374),AD2374&gt;=Settings!$B$22,M2374&gt;0))+(AY2374&gt;=1))</f>
        <v/>
      </c>
      <c r="BW2374" s="91">
        <f>IF(OR(AY2374=0,BF2374&lt;&gt;"Y",BG2374&lt;&gt;"Y"),"",1+SUMPRODUCT(($A$6:$A$2604=A2374)*($AY$6:$AY$2604&gt;0)*($BF$6:$BF$2604="Y")*($BG$6:$BG$2604="Y")*(($AY$6:$AY$2604&gt;AY2374)+($AY$6:$AY$2604=AY2374)*($AD$6:$AD$2604&gt;AD2374))))</f>
        <v/>
      </c>
    </row>
    <row r="2375" ht="23.85" customHeight="1" s="55">
      <c r="A2375" s="90" t="n">
        <v>46296</v>
      </c>
      <c r="B2375" s="91" t="inlineStr">
        <is>
          <t>TRANSCOR</t>
        </is>
      </c>
      <c r="C2375" s="91" t="inlineStr">
        <is>
          <t>INE330E01023</t>
        </is>
      </c>
      <c r="D2375" s="91" t="n"/>
      <c r="E2375" s="91" t="inlineStr">
        <is>
          <t>None</t>
        </is>
      </c>
      <c r="F2375" s="93" t="n">
        <v>77</v>
      </c>
      <c r="G2375" s="92" t="inlineStr">
        <is>
          <t>N</t>
        </is>
      </c>
      <c r="H2375" s="94" t="n"/>
      <c r="I2375" s="91" t="inlineStr">
        <is>
          <t>N</t>
        </is>
      </c>
      <c r="J2375" s="92">
        <f>IF(K2375="","N","Y")</f>
        <v/>
      </c>
      <c r="K2375" s="94">
        <f>_xlfn.TEXTJOIN("; ",TRUE,IF(P2375="52-wk low","52-wk low",""),IF(AND(AD2375&gt;=Settings!$B$12,M2375&lt;0),"Distribution",""),IF(AND(AJ2375="Y",M2375&lt;0,AK2375&lt;-Settings!$B$13),"Long unwinding",""),IF(AND(AJ2375="Y",M2375&lt;0,AK2375&gt;Settings!$B$13),"Short buildup",""))</f>
        <v/>
      </c>
      <c r="L2375" s="95" t="n">
        <v>24.18</v>
      </c>
      <c r="M2375" s="96" t="n">
        <v>-0.17</v>
      </c>
      <c r="N2375" s="93" t="n">
        <v>668</v>
      </c>
      <c r="O2375" s="91" t="inlineStr">
        <is>
          <t>None</t>
        </is>
      </c>
      <c r="P2375" s="91" t="inlineStr">
        <is>
          <t>52-wk low</t>
        </is>
      </c>
      <c r="Q2375" s="97" t="n">
        <v>0.05</v>
      </c>
      <c r="R2375" s="96" t="n">
        <v>0.04</v>
      </c>
      <c r="S2375" s="96" t="n">
        <v>1.18</v>
      </c>
      <c r="T2375" s="96" t="n"/>
      <c r="U2375" s="96" t="n"/>
      <c r="V2375" s="103" t="n"/>
      <c r="W2375" s="102" t="n"/>
      <c r="X2375" s="93" t="n"/>
      <c r="Y2375" s="91" t="inlineStr">
        <is>
          <t>None</t>
        </is>
      </c>
      <c r="Z2375" s="99" t="n">
        <v>82.25</v>
      </c>
      <c r="AA2375" s="96" t="n">
        <v>1.03</v>
      </c>
      <c r="AB2375" s="96" t="n"/>
      <c r="AC2375" s="96" t="n">
        <v>1.34</v>
      </c>
      <c r="AD2375" s="96" t="n"/>
      <c r="AE2375" s="96" t="n"/>
      <c r="AF2375" s="103" t="n"/>
      <c r="AG2375" s="91" t="n"/>
      <c r="AH2375" s="100" t="n">
        <v>0</v>
      </c>
      <c r="AI2375" s="101" t="n">
        <v>0</v>
      </c>
      <c r="AJ2375" s="92" t="inlineStr">
        <is>
          <t>N</t>
        </is>
      </c>
      <c r="AK2375" s="96" t="n"/>
      <c r="AL2375" s="91" t="inlineStr">
        <is>
          <t>n/a</t>
        </is>
      </c>
      <c r="AM2375" s="93" t="n"/>
      <c r="AN2375" s="92" t="inlineStr">
        <is>
          <t>None</t>
        </is>
      </c>
      <c r="AO2375" s="102" t="n">
        <v>0</v>
      </c>
      <c r="AP2375" s="103" t="n"/>
      <c r="AQ2375" s="102" t="n"/>
      <c r="AR2375" s="91" t="inlineStr">
        <is>
          <t>N</t>
        </is>
      </c>
      <c r="AS2375" s="104" t="n"/>
      <c r="AT2375" s="92">
        <f>IF(AND(P2375="52-wk high",T2375&gt;=Settings!$B$7),"Y","N")</f>
        <v/>
      </c>
      <c r="AU2375" s="91">
        <f>IF(AND(AD2375&gt;=Settings!$B$8,M2375&gt;0),"Y","N")</f>
        <v/>
      </c>
      <c r="AV2375" s="91">
        <f>IF(OR(AH2375&gt;Settings!$B$9,AI2375&gt;Settings!$B$9),"Y","N")</f>
        <v/>
      </c>
      <c r="AW2375" s="91">
        <f>IF(AJ2375&lt;&gt;"Y","n/a",IF(AND(M2375&gt;0,AK2375&gt;Settings!$B$10),"Y","N"))</f>
        <v/>
      </c>
      <c r="AX2375" s="91">
        <f>IF(AO2375&gt;=Settings!$B$11,"Y","N")</f>
        <v/>
      </c>
      <c r="AY2375" s="99">
        <f>(AT2375="Y")+(AU2375="Y")+(AV2375="Y")+(AW2375="Y")+(AX2375="Y")</f>
        <v/>
      </c>
      <c r="AZ2375" s="94">
        <f>IF(AY2375=0,"None",_xlfn.TEXTJOIN(", ",TRUE(),IF(AT2375="Y","Breakout",""),IF(AU2375="Y","Accumulation",""),IF(AV2375="Y","Institutional buying",""),IF(AW2375="Y","Long buildup",""),IF(AX2375="Y","Momentum leader","")))</f>
        <v/>
      </c>
      <c r="BA2375" s="94">
        <f>IF(BW2375="","","Passes "&amp;AY2375&amp;" of 5 buy-side scans"&amp;IF(G2375="Y","; RED FLAG: filter out using Red flag column",""))</f>
        <v/>
      </c>
      <c r="BB2375" s="91" t="inlineStr">
        <is>
          <t>None</t>
        </is>
      </c>
      <c r="BC2375" s="92" t="inlineStr">
        <is>
          <t>Y</t>
        </is>
      </c>
      <c r="BD2375" s="94" t="inlineStr">
        <is>
          <t>Few traders (&lt;100 unique PAN, 30 days)</t>
        </is>
      </c>
      <c r="BE2375" s="94" t="n"/>
      <c r="BF2375" s="92">
        <f>IF(R2375*100000&gt;=Settings!$B$5,"Y","N")</f>
        <v/>
      </c>
      <c r="BG2375" s="91">
        <f>IF(F2375&gt;Settings!$B$6,"Y","N")</f>
        <v/>
      </c>
      <c r="BH2375" s="97" t="n">
        <v>-16.62</v>
      </c>
      <c r="BI2375" s="96" t="n">
        <v>-0.9399999999999999</v>
      </c>
      <c r="BJ2375" s="96" t="n">
        <v>-5.14</v>
      </c>
      <c r="BK2375" s="96" t="n"/>
      <c r="BL2375" s="96" t="n"/>
      <c r="BM2375" s="96" t="n"/>
      <c r="BN2375" s="97" t="n">
        <v>-1.57</v>
      </c>
      <c r="BO2375" s="96" t="n"/>
      <c r="BP2375" s="96" t="n"/>
      <c r="BQ2375" s="96" t="n"/>
      <c r="BR2375" s="91" t="n"/>
      <c r="BS2375" s="91" t="n"/>
      <c r="BT2375" s="96" t="n">
        <v>46</v>
      </c>
      <c r="BU2375" s="91" t="n"/>
      <c r="BV2375" s="99">
        <f>IF(OR(BF2375&lt;&gt;"Y",BG2375&lt;&gt;"Y"),"",(AND(ISNUMBER(BQ2375),BQ2375&gt;0))+(BR2375="Stacked up")+(AND(ISNUMBER(BH2375),BH2375&gt;=-Settings!$B$17))+(AND(ISNUMBER(BK2375),ISNUMBER(BM2375),BK2375&gt;0,BM2375&gt;0))+(AND(ISNUMBER(AQ2375),AQ2375&gt;=Settings!$B$18))+(AND(ISNUMBER(BT2375),BT2375&gt;=Settings!$B$19,BT2375&lt;=Settings!$B$20))+(AND(ISNUMBER(AS2375),AS2375&gt;0))+(AND(ISNUMBER(T2375),ISNUMBER(M2375),T2375&gt;=Settings!$B$21,M2375&gt;0))+(AND(ISNUMBER(AD2375),ISNUMBER(M2375),AD2375&gt;=Settings!$B$22,M2375&gt;0))+(AY2375&gt;=1))</f>
        <v/>
      </c>
      <c r="BW2375" s="91">
        <f>IF(OR(AY2375=0,BF2375&lt;&gt;"Y",BG2375&lt;&gt;"Y"),"",1+SUMPRODUCT(($A$6:$A$2604=A2375)*($AY$6:$AY$2604&gt;0)*($BF$6:$BF$2604="Y")*($BG$6:$BG$2604="Y")*(($AY$6:$AY$2604&gt;AY2375)+($AY$6:$AY$2604=AY2375)*($AD$6:$AD$2604&gt;AD2375))))</f>
        <v/>
      </c>
    </row>
    <row r="2376" ht="23.85" customHeight="1" s="55">
      <c r="A2376" s="90" t="n">
        <v>46296</v>
      </c>
      <c r="B2376" s="91" t="inlineStr">
        <is>
          <t>ADROITINFO</t>
        </is>
      </c>
      <c r="C2376" s="91" t="inlineStr">
        <is>
          <t>INE737B01033</t>
        </is>
      </c>
      <c r="D2376" s="91" t="n"/>
      <c r="E2376" s="91" t="inlineStr">
        <is>
          <t>None</t>
        </is>
      </c>
      <c r="F2376" s="93" t="n">
        <v>76</v>
      </c>
      <c r="G2376" s="92" t="inlineStr">
        <is>
          <t>Y</t>
        </is>
      </c>
      <c r="H2376" s="94" t="inlineStr">
        <is>
          <t>ESM Stage 1; T2T (BE series)</t>
        </is>
      </c>
      <c r="I2376" s="91" t="inlineStr">
        <is>
          <t>Y</t>
        </is>
      </c>
      <c r="J2376" s="92">
        <f>IF(K2376="","N","Y")</f>
        <v/>
      </c>
      <c r="K2376" s="94">
        <f>_xlfn.TEXTJOIN("; ",TRUE,IF(P2376="52-wk low","52-wk low",""),IF(AND(AD2376&gt;=Settings!$B$12,M2376&lt;0),"Distribution",""),IF(AND(AJ2376="Y",M2376&lt;0,AK2376&lt;-Settings!$B$13),"Long unwinding",""),IF(AND(AJ2376="Y",M2376&lt;0,AK2376&gt;Settings!$B$13),"Short buildup",""))</f>
        <v/>
      </c>
      <c r="L2376" s="95" t="n">
        <v>13.94</v>
      </c>
      <c r="M2376" s="96" t="n">
        <v>-4.98</v>
      </c>
      <c r="N2376" s="93" t="n">
        <v>2481</v>
      </c>
      <c r="O2376" s="91" t="inlineStr">
        <is>
          <t>None</t>
        </is>
      </c>
      <c r="P2376" s="91" t="inlineStr">
        <is>
          <t>None</t>
        </is>
      </c>
      <c r="Q2376" s="97" t="n">
        <v>0.55</v>
      </c>
      <c r="R2376" s="96" t="n">
        <v>2.19</v>
      </c>
      <c r="S2376" s="96" t="n">
        <v>0.25</v>
      </c>
      <c r="T2376" s="96" t="n">
        <v>0.52</v>
      </c>
      <c r="U2376" s="96" t="n">
        <v>0.76</v>
      </c>
      <c r="V2376" s="103" t="n">
        <v>3.02</v>
      </c>
      <c r="W2376" s="102" t="n">
        <v>13</v>
      </c>
      <c r="X2376" s="93" t="n"/>
      <c r="Y2376" s="91" t="inlineStr">
        <is>
          <t>None</t>
        </is>
      </c>
      <c r="Z2376" s="99" t="n"/>
      <c r="AA2376" s="96" t="n"/>
      <c r="AB2376" s="96" t="n"/>
      <c r="AC2376" s="96" t="n"/>
      <c r="AD2376" s="96" t="n"/>
      <c r="AE2376" s="96" t="n"/>
      <c r="AF2376" s="103" t="n">
        <v>0.87</v>
      </c>
      <c r="AG2376" s="91" t="inlineStr">
        <is>
          <t>Drying up</t>
        </is>
      </c>
      <c r="AH2376" s="100" t="n">
        <v>0</v>
      </c>
      <c r="AI2376" s="101" t="n">
        <v>0</v>
      </c>
      <c r="AJ2376" s="92" t="inlineStr">
        <is>
          <t>N</t>
        </is>
      </c>
      <c r="AK2376" s="96" t="n"/>
      <c r="AL2376" s="91" t="inlineStr">
        <is>
          <t>n/a</t>
        </is>
      </c>
      <c r="AM2376" s="93" t="n"/>
      <c r="AN2376" s="92" t="inlineStr">
        <is>
          <t>None</t>
        </is>
      </c>
      <c r="AO2376" s="102" t="n">
        <v>0</v>
      </c>
      <c r="AP2376" s="103" t="n">
        <v>1.85</v>
      </c>
      <c r="AQ2376" s="102" t="n">
        <v>87</v>
      </c>
      <c r="AR2376" s="91" t="inlineStr">
        <is>
          <t>N</t>
        </is>
      </c>
      <c r="AS2376" s="104" t="n"/>
      <c r="AT2376" s="92">
        <f>IF(AND(P2376="52-wk high",T2376&gt;=Settings!$B$7),"Y","N")</f>
        <v/>
      </c>
      <c r="AU2376" s="91">
        <f>IF(AND(AD2376&gt;=Settings!$B$8,M2376&gt;0),"Y","N")</f>
        <v/>
      </c>
      <c r="AV2376" s="91">
        <f>IF(OR(AH2376&gt;Settings!$B$9,AI2376&gt;Settings!$B$9),"Y","N")</f>
        <v/>
      </c>
      <c r="AW2376" s="91">
        <f>IF(AJ2376&lt;&gt;"Y","n/a",IF(AND(M2376&gt;0,AK2376&gt;Settings!$B$10),"Y","N"))</f>
        <v/>
      </c>
      <c r="AX2376" s="91">
        <f>IF(AO2376&gt;=Settings!$B$11,"Y","N")</f>
        <v/>
      </c>
      <c r="AY2376" s="99">
        <f>(AT2376="Y")+(AU2376="Y")+(AV2376="Y")+(AW2376="Y")+(AX2376="Y")</f>
        <v/>
      </c>
      <c r="AZ2376" s="94">
        <f>IF(AY2376=0,"None",_xlfn.TEXTJOIN(", ",TRUE(),IF(AT2376="Y","Breakout",""),IF(AU2376="Y","Accumulation",""),IF(AV2376="Y","Institutional buying",""),IF(AW2376="Y","Long buildup",""),IF(AX2376="Y","Momentum leader","")))</f>
        <v/>
      </c>
      <c r="BA2376" s="94">
        <f>IF(BW2376="","","Passes "&amp;AY2376&amp;" of 5 buy-side scans"&amp;IF(G2376="Y","; RED FLAG: filter out using Red flag column",""))</f>
        <v/>
      </c>
      <c r="BB2376" s="91" t="inlineStr">
        <is>
          <t>Lower</t>
        </is>
      </c>
      <c r="BC2376" s="92" t="inlineStr">
        <is>
          <t>N</t>
        </is>
      </c>
      <c r="BD2376" s="94" t="n"/>
      <c r="BE2376" s="94" t="n"/>
      <c r="BF2376" s="92">
        <f>IF(R2376*100000&gt;=Settings!$B$5,"Y","N")</f>
        <v/>
      </c>
      <c r="BG2376" s="91">
        <f>IF(F2376&gt;Settings!$B$6,"Y","N")</f>
        <v/>
      </c>
      <c r="BH2376" s="97" t="n">
        <v>-11.99</v>
      </c>
      <c r="BI2376" s="96" t="n">
        <v>9.51</v>
      </c>
      <c r="BJ2376" s="96" t="n">
        <v>33.27</v>
      </c>
      <c r="BK2376" s="96" t="n">
        <v>54.55</v>
      </c>
      <c r="BL2376" s="96" t="n">
        <v>57.69</v>
      </c>
      <c r="BM2376" s="96" t="n">
        <v>31.26</v>
      </c>
      <c r="BN2376" s="97" t="n">
        <v>13.14</v>
      </c>
      <c r="BO2376" s="96" t="n">
        <v>25.28</v>
      </c>
      <c r="BP2376" s="96" t="n">
        <v>33.43</v>
      </c>
      <c r="BQ2376" s="96" t="n">
        <v>37.14</v>
      </c>
      <c r="BR2376" s="91" t="inlineStr">
        <is>
          <t>Stacked up</t>
        </is>
      </c>
      <c r="BS2376" s="91" t="inlineStr">
        <is>
          <t>None</t>
        </is>
      </c>
      <c r="BT2376" s="96" t="n">
        <v>68.90000000000001</v>
      </c>
      <c r="BU2376" s="91" t="inlineStr">
        <is>
          <t>N</t>
        </is>
      </c>
      <c r="BV2376" s="99">
        <f>IF(OR(BF2376&lt;&gt;"Y",BG2376&lt;&gt;"Y"),"",(AND(ISNUMBER(BQ2376),BQ2376&gt;0))+(BR2376="Stacked up")+(AND(ISNUMBER(BH2376),BH2376&gt;=-Settings!$B$17))+(AND(ISNUMBER(BK2376),ISNUMBER(BM2376),BK2376&gt;0,BM2376&gt;0))+(AND(ISNUMBER(AQ2376),AQ2376&gt;=Settings!$B$18))+(AND(ISNUMBER(BT2376),BT2376&gt;=Settings!$B$19,BT2376&lt;=Settings!$B$20))+(AND(ISNUMBER(AS2376),AS2376&gt;0))+(AND(ISNUMBER(T2376),ISNUMBER(M2376),T2376&gt;=Settings!$B$21,M2376&gt;0))+(AND(ISNUMBER(AD2376),ISNUMBER(M2376),AD2376&gt;=Settings!$B$22,M2376&gt;0))+(AY2376&gt;=1))</f>
        <v/>
      </c>
      <c r="BW2376" s="91">
        <f>IF(OR(AY2376=0,BF2376&lt;&gt;"Y",BG2376&lt;&gt;"Y"),"",1+SUMPRODUCT(($A$6:$A$2604=A2376)*($AY$6:$AY$2604&gt;0)*($BF$6:$BF$2604="Y")*($BG$6:$BG$2604="Y")*(($AY$6:$AY$2604&gt;AY2376)+($AY$6:$AY$2604=AY2376)*($AD$6:$AD$2604&gt;AD2376))))</f>
        <v/>
      </c>
    </row>
    <row r="2377" ht="23.85" customHeight="1" s="55">
      <c r="A2377" s="90" t="n">
        <v>46296</v>
      </c>
      <c r="B2377" s="91" t="inlineStr">
        <is>
          <t>CTE</t>
        </is>
      </c>
      <c r="C2377" s="91" t="inlineStr">
        <is>
          <t>INE627H01017</t>
        </is>
      </c>
      <c r="D2377" s="91" t="n"/>
      <c r="E2377" s="91" t="inlineStr">
        <is>
          <t>None</t>
        </is>
      </c>
      <c r="F2377" s="93" t="n">
        <v>76</v>
      </c>
      <c r="G2377" s="92" t="inlineStr">
        <is>
          <t>Y</t>
        </is>
      </c>
      <c r="H2377" s="94" t="inlineStr">
        <is>
          <t>ESM Stage 1; T2T (BE series)</t>
        </is>
      </c>
      <c r="I2377" s="91" t="inlineStr">
        <is>
          <t>Y</t>
        </is>
      </c>
      <c r="J2377" s="92">
        <f>IF(K2377="","N","Y")</f>
        <v/>
      </c>
      <c r="K2377" s="94">
        <f>_xlfn.TEXTJOIN("; ",TRUE,IF(P2377="52-wk low","52-wk low",""),IF(AND(AD2377&gt;=Settings!$B$12,M2377&lt;0),"Distribution",""),IF(AND(AJ2377="Y",M2377&lt;0,AK2377&lt;-Settings!$B$13),"Long unwinding",""),IF(AND(AJ2377="Y",M2377&lt;0,AK2377&gt;Settings!$B$13),"Short buildup",""))</f>
        <v/>
      </c>
      <c r="L2377" s="95" t="n">
        <v>38.91</v>
      </c>
      <c r="M2377" s="96" t="n">
        <v>-3.66</v>
      </c>
      <c r="N2377" s="93" t="n">
        <v>2269</v>
      </c>
      <c r="O2377" s="91" t="inlineStr">
        <is>
          <t>None</t>
        </is>
      </c>
      <c r="P2377" s="91" t="inlineStr">
        <is>
          <t>None</t>
        </is>
      </c>
      <c r="Q2377" s="97" t="n">
        <v>0.07000000000000001</v>
      </c>
      <c r="R2377" s="96" t="n">
        <v>0.1</v>
      </c>
      <c r="S2377" s="96" t="n">
        <v>0.7</v>
      </c>
      <c r="T2377" s="96" t="n">
        <v>0.3</v>
      </c>
      <c r="U2377" s="96" t="n">
        <v>0.42</v>
      </c>
      <c r="V2377" s="103" t="n">
        <v>0.6</v>
      </c>
      <c r="W2377" s="102" t="n">
        <v>1</v>
      </c>
      <c r="X2377" s="93" t="n"/>
      <c r="Y2377" s="91" t="inlineStr">
        <is>
          <t>None</t>
        </is>
      </c>
      <c r="Z2377" s="99" t="n"/>
      <c r="AA2377" s="96" t="n"/>
      <c r="AB2377" s="96" t="n"/>
      <c r="AC2377" s="96" t="n"/>
      <c r="AD2377" s="96" t="n"/>
      <c r="AE2377" s="96" t="n"/>
      <c r="AF2377" s="103" t="n"/>
      <c r="AG2377" s="91" t="inlineStr">
        <is>
          <t>No delivery data</t>
        </is>
      </c>
      <c r="AH2377" s="100" t="n">
        <v>0</v>
      </c>
      <c r="AI2377" s="101" t="n">
        <v>0</v>
      </c>
      <c r="AJ2377" s="92" t="inlineStr">
        <is>
          <t>N</t>
        </is>
      </c>
      <c r="AK2377" s="96" t="n"/>
      <c r="AL2377" s="91" t="inlineStr">
        <is>
          <t>n/a</t>
        </is>
      </c>
      <c r="AM2377" s="93" t="n"/>
      <c r="AN2377" s="92" t="inlineStr">
        <is>
          <t>None</t>
        </is>
      </c>
      <c r="AO2377" s="102" t="n">
        <v>0</v>
      </c>
      <c r="AP2377" s="103" t="n">
        <v>1.46</v>
      </c>
      <c r="AQ2377" s="102" t="n">
        <v>78</v>
      </c>
      <c r="AR2377" s="91" t="inlineStr">
        <is>
          <t>N</t>
        </is>
      </c>
      <c r="AS2377" s="104" t="n"/>
      <c r="AT2377" s="92">
        <f>IF(AND(P2377="52-wk high",T2377&gt;=Settings!$B$7),"Y","N")</f>
        <v/>
      </c>
      <c r="AU2377" s="91">
        <f>IF(AND(AD2377&gt;=Settings!$B$8,M2377&gt;0),"Y","N")</f>
        <v/>
      </c>
      <c r="AV2377" s="91">
        <f>IF(OR(AH2377&gt;Settings!$B$9,AI2377&gt;Settings!$B$9),"Y","N")</f>
        <v/>
      </c>
      <c r="AW2377" s="91">
        <f>IF(AJ2377&lt;&gt;"Y","n/a",IF(AND(M2377&gt;0,AK2377&gt;Settings!$B$10),"Y","N"))</f>
        <v/>
      </c>
      <c r="AX2377" s="91">
        <f>IF(AO2377&gt;=Settings!$B$11,"Y","N")</f>
        <v/>
      </c>
      <c r="AY2377" s="99">
        <f>(AT2377="Y")+(AU2377="Y")+(AV2377="Y")+(AW2377="Y")+(AX2377="Y")</f>
        <v/>
      </c>
      <c r="AZ2377" s="94">
        <f>IF(AY2377=0,"None",_xlfn.TEXTJOIN(", ",TRUE(),IF(AT2377="Y","Breakout",""),IF(AU2377="Y","Accumulation",""),IF(AV2377="Y","Institutional buying",""),IF(AW2377="Y","Long buildup",""),IF(AX2377="Y","Momentum leader","")))</f>
        <v/>
      </c>
      <c r="BA2377" s="94">
        <f>IF(BW2377="","","Passes "&amp;AY2377&amp;" of 5 buy-side scans"&amp;IF(G2377="Y","; RED FLAG: filter out using Red flag column",""))</f>
        <v/>
      </c>
      <c r="BB2377" s="91" t="inlineStr">
        <is>
          <t>None</t>
        </is>
      </c>
      <c r="BC2377" s="92" t="inlineStr">
        <is>
          <t>Y</t>
        </is>
      </c>
      <c r="BD2377" s="94" t="inlineStr">
        <is>
          <t>Few traders (&lt;100 unique PAN, 30 days)</t>
        </is>
      </c>
      <c r="BE2377" s="94" t="n"/>
      <c r="BF2377" s="92">
        <f>IF(R2377*100000&gt;=Settings!$B$5,"Y","N")</f>
        <v/>
      </c>
      <c r="BG2377" s="91">
        <f>IF(F2377&gt;Settings!$B$6,"Y","N")</f>
        <v/>
      </c>
      <c r="BH2377" s="97" t="n">
        <v>-35.07</v>
      </c>
      <c r="BI2377" s="96" t="n">
        <v>-11.14</v>
      </c>
      <c r="BJ2377" s="96" t="n">
        <v>-13.11</v>
      </c>
      <c r="BK2377" s="96" t="n">
        <v>24.47</v>
      </c>
      <c r="BL2377" s="96" t="n">
        <v>72.17</v>
      </c>
      <c r="BM2377" s="96" t="n">
        <v>0.1</v>
      </c>
      <c r="BN2377" s="97" t="n">
        <v>-6.79</v>
      </c>
      <c r="BO2377" s="96" t="n">
        <v>-3.37</v>
      </c>
      <c r="BP2377" s="96" t="n">
        <v>2.8</v>
      </c>
      <c r="BQ2377" s="96" t="n">
        <v>5.47</v>
      </c>
      <c r="BR2377" s="91" t="inlineStr">
        <is>
          <t>Mixed</t>
        </is>
      </c>
      <c r="BS2377" s="91" t="inlineStr">
        <is>
          <t>None</t>
        </is>
      </c>
      <c r="BT2377" s="96" t="n">
        <v>33</v>
      </c>
      <c r="BU2377" s="91" t="inlineStr">
        <is>
          <t>N</t>
        </is>
      </c>
      <c r="BV2377" s="99">
        <f>IF(OR(BF2377&lt;&gt;"Y",BG2377&lt;&gt;"Y"),"",(AND(ISNUMBER(BQ2377),BQ2377&gt;0))+(BR2377="Stacked up")+(AND(ISNUMBER(BH2377),BH2377&gt;=-Settings!$B$17))+(AND(ISNUMBER(BK2377),ISNUMBER(BM2377),BK2377&gt;0,BM2377&gt;0))+(AND(ISNUMBER(AQ2377),AQ2377&gt;=Settings!$B$18))+(AND(ISNUMBER(BT2377),BT2377&gt;=Settings!$B$19,BT2377&lt;=Settings!$B$20))+(AND(ISNUMBER(AS2377),AS2377&gt;0))+(AND(ISNUMBER(T2377),ISNUMBER(M2377),T2377&gt;=Settings!$B$21,M2377&gt;0))+(AND(ISNUMBER(AD2377),ISNUMBER(M2377),AD2377&gt;=Settings!$B$22,M2377&gt;0))+(AY2377&gt;=1))</f>
        <v/>
      </c>
      <c r="BW2377" s="91">
        <f>IF(OR(AY2377=0,BF2377&lt;&gt;"Y",BG2377&lt;&gt;"Y"),"",1+SUMPRODUCT(($A$6:$A$2604=A2377)*($AY$6:$AY$2604&gt;0)*($BF$6:$BF$2604="Y")*($BG$6:$BG$2604="Y")*(($AY$6:$AY$2604&gt;AY2377)+($AY$6:$AY$2604=AY2377)*($AD$6:$AD$2604&gt;AD2377))))</f>
        <v/>
      </c>
    </row>
    <row r="2378" ht="23.85" customHeight="1" s="55">
      <c r="A2378" s="90" t="n">
        <v>46296</v>
      </c>
      <c r="B2378" s="91" t="inlineStr">
        <is>
          <t>FIBERWEB</t>
        </is>
      </c>
      <c r="C2378" s="91" t="inlineStr">
        <is>
          <t>INE296C01020</t>
        </is>
      </c>
      <c r="D2378" s="91" t="n"/>
      <c r="E2378" s="91" t="inlineStr">
        <is>
          <t>None</t>
        </is>
      </c>
      <c r="F2378" s="93" t="n">
        <v>76</v>
      </c>
      <c r="G2378" s="92" t="inlineStr">
        <is>
          <t>N</t>
        </is>
      </c>
      <c r="H2378" s="94" t="n"/>
      <c r="I2378" s="91" t="inlineStr">
        <is>
          <t>N</t>
        </is>
      </c>
      <c r="J2378" s="92">
        <f>IF(K2378="","N","Y")</f>
        <v/>
      </c>
      <c r="K2378" s="94">
        <f>_xlfn.TEXTJOIN("; ",TRUE,IF(P2378="52-wk low","52-wk low",""),IF(AND(AD2378&gt;=Settings!$B$12,M2378&lt;0),"Distribution",""),IF(AND(AJ2378="Y",M2378&lt;0,AK2378&lt;-Settings!$B$13),"Long unwinding",""),IF(AND(AJ2378="Y",M2378&lt;0,AK2378&gt;Settings!$B$13),"Short buildup",""))</f>
        <v/>
      </c>
      <c r="L2378" s="95" t="n">
        <v>26.55</v>
      </c>
      <c r="M2378" s="96" t="n">
        <v>-3.14</v>
      </c>
      <c r="N2378" s="93" t="n">
        <v>2132</v>
      </c>
      <c r="O2378" s="91" t="inlineStr">
        <is>
          <t>None</t>
        </is>
      </c>
      <c r="P2378" s="91" t="inlineStr">
        <is>
          <t>None</t>
        </is>
      </c>
      <c r="Q2378" s="97" t="n">
        <v>0.12</v>
      </c>
      <c r="R2378" s="96" t="n">
        <v>0.17</v>
      </c>
      <c r="S2378" s="96" t="n">
        <v>0.71</v>
      </c>
      <c r="T2378" s="96" t="n">
        <v>0.46</v>
      </c>
      <c r="U2378" s="96" t="n">
        <v>0.4</v>
      </c>
      <c r="V2378" s="103" t="n">
        <v>0.5600000000000001</v>
      </c>
      <c r="W2378" s="102" t="n">
        <v>2</v>
      </c>
      <c r="X2378" s="93" t="n"/>
      <c r="Y2378" s="91" t="inlineStr">
        <is>
          <t>None</t>
        </is>
      </c>
      <c r="Z2378" s="99" t="n">
        <v>75.22</v>
      </c>
      <c r="AA2378" s="96" t="n">
        <v>0.97</v>
      </c>
      <c r="AB2378" s="96" t="n">
        <v>1.02</v>
      </c>
      <c r="AC2378" s="96" t="n">
        <v>0.72</v>
      </c>
      <c r="AD2378" s="96" t="n">
        <v>0.53</v>
      </c>
      <c r="AE2378" s="96" t="n"/>
      <c r="AF2378" s="103" t="n">
        <v>1.1</v>
      </c>
      <c r="AG2378" s="91" t="inlineStr">
        <is>
          <t>Normal</t>
        </is>
      </c>
      <c r="AH2378" s="100" t="n">
        <v>0</v>
      </c>
      <c r="AI2378" s="101" t="n">
        <v>0</v>
      </c>
      <c r="AJ2378" s="92" t="inlineStr">
        <is>
          <t>N</t>
        </is>
      </c>
      <c r="AK2378" s="96" t="n"/>
      <c r="AL2378" s="91" t="inlineStr">
        <is>
          <t>n/a</t>
        </is>
      </c>
      <c r="AM2378" s="93" t="n"/>
      <c r="AN2378" s="92" t="inlineStr">
        <is>
          <t>None</t>
        </is>
      </c>
      <c r="AO2378" s="102" t="n">
        <v>0</v>
      </c>
      <c r="AP2378" s="103" t="n">
        <v>0.51</v>
      </c>
      <c r="AQ2378" s="102" t="n">
        <v>5</v>
      </c>
      <c r="AR2378" s="91" t="inlineStr">
        <is>
          <t>N</t>
        </is>
      </c>
      <c r="AS2378" s="104" t="n"/>
      <c r="AT2378" s="92">
        <f>IF(AND(P2378="52-wk high",T2378&gt;=Settings!$B$7),"Y","N")</f>
        <v/>
      </c>
      <c r="AU2378" s="91">
        <f>IF(AND(AD2378&gt;=Settings!$B$8,M2378&gt;0),"Y","N")</f>
        <v/>
      </c>
      <c r="AV2378" s="91">
        <f>IF(OR(AH2378&gt;Settings!$B$9,AI2378&gt;Settings!$B$9),"Y","N")</f>
        <v/>
      </c>
      <c r="AW2378" s="91">
        <f>IF(AJ2378&lt;&gt;"Y","n/a",IF(AND(M2378&gt;0,AK2378&gt;Settings!$B$10),"Y","N"))</f>
        <v/>
      </c>
      <c r="AX2378" s="91">
        <f>IF(AO2378&gt;=Settings!$B$11,"Y","N")</f>
        <v/>
      </c>
      <c r="AY2378" s="99">
        <f>(AT2378="Y")+(AU2378="Y")+(AV2378="Y")+(AW2378="Y")+(AX2378="Y")</f>
        <v/>
      </c>
      <c r="AZ2378" s="94">
        <f>IF(AY2378=0,"None",_xlfn.TEXTJOIN(", ",TRUE(),IF(AT2378="Y","Breakout",""),IF(AU2378="Y","Accumulation",""),IF(AV2378="Y","Institutional buying",""),IF(AW2378="Y","Long buildup",""),IF(AX2378="Y","Momentum leader","")))</f>
        <v/>
      </c>
      <c r="BA2378" s="94">
        <f>IF(BW2378="","","Passes "&amp;AY2378&amp;" of 5 buy-side scans"&amp;IF(G2378="Y","; RED FLAG: filter out using Red flag column",""))</f>
        <v/>
      </c>
      <c r="BB2378" s="91" t="inlineStr">
        <is>
          <t>None</t>
        </is>
      </c>
      <c r="BC2378" s="92" t="inlineStr">
        <is>
          <t>Y</t>
        </is>
      </c>
      <c r="BD2378" s="94" t="inlineStr">
        <is>
          <t>Few traders (&lt;100 unique PAN, 30 days)</t>
        </is>
      </c>
      <c r="BE2378" s="94" t="n"/>
      <c r="BF2378" s="92">
        <f>IF(R2378*100000&gt;=Settings!$B$5,"Y","N")</f>
        <v/>
      </c>
      <c r="BG2378" s="91">
        <f>IF(F2378&gt;Settings!$B$6,"Y","N")</f>
        <v/>
      </c>
      <c r="BH2378" s="97" t="n">
        <v>-43.45</v>
      </c>
      <c r="BI2378" s="96" t="n">
        <v>-0.08</v>
      </c>
      <c r="BJ2378" s="96" t="n">
        <v>1.53</v>
      </c>
      <c r="BK2378" s="96" t="n">
        <v>-14.13</v>
      </c>
      <c r="BL2378" s="96" t="n">
        <v>-20.01</v>
      </c>
      <c r="BM2378" s="96" t="n">
        <v>-38.24</v>
      </c>
      <c r="BN2378" s="97" t="n">
        <v>-0.21</v>
      </c>
      <c r="BO2378" s="96" t="n">
        <v>-3.5</v>
      </c>
      <c r="BP2378" s="96" t="n">
        <v>-9.77</v>
      </c>
      <c r="BQ2378" s="96" t="n">
        <v>-18.82</v>
      </c>
      <c r="BR2378" s="91" t="inlineStr">
        <is>
          <t>Stacked down</t>
        </is>
      </c>
      <c r="BS2378" s="91" t="inlineStr">
        <is>
          <t>None</t>
        </is>
      </c>
      <c r="BT2378" s="96" t="n">
        <v>49.6</v>
      </c>
      <c r="BU2378" s="91" t="inlineStr">
        <is>
          <t>N</t>
        </is>
      </c>
      <c r="BV2378" s="99">
        <f>IF(OR(BF2378&lt;&gt;"Y",BG2378&lt;&gt;"Y"),"",(AND(ISNUMBER(BQ2378),BQ2378&gt;0))+(BR2378="Stacked up")+(AND(ISNUMBER(BH2378),BH2378&gt;=-Settings!$B$17))+(AND(ISNUMBER(BK2378),ISNUMBER(BM2378),BK2378&gt;0,BM2378&gt;0))+(AND(ISNUMBER(AQ2378),AQ2378&gt;=Settings!$B$18))+(AND(ISNUMBER(BT2378),BT2378&gt;=Settings!$B$19,BT2378&lt;=Settings!$B$20))+(AND(ISNUMBER(AS2378),AS2378&gt;0))+(AND(ISNUMBER(T2378),ISNUMBER(M2378),T2378&gt;=Settings!$B$21,M2378&gt;0))+(AND(ISNUMBER(AD2378),ISNUMBER(M2378),AD2378&gt;=Settings!$B$22,M2378&gt;0))+(AY2378&gt;=1))</f>
        <v/>
      </c>
      <c r="BW2378" s="91">
        <f>IF(OR(AY2378=0,BF2378&lt;&gt;"Y",BG2378&lt;&gt;"Y"),"",1+SUMPRODUCT(($A$6:$A$2604=A2378)*($AY$6:$AY$2604&gt;0)*($BF$6:$BF$2604="Y")*($BG$6:$BG$2604="Y")*(($AY$6:$AY$2604&gt;AY2378)+($AY$6:$AY$2604=AY2378)*($AD$6:$AD$2604&gt;AD2378))))</f>
        <v/>
      </c>
    </row>
    <row r="2379" ht="23.85" customHeight="1" s="55">
      <c r="A2379" s="90" t="n">
        <v>46296</v>
      </c>
      <c r="B2379" s="91" t="inlineStr">
        <is>
          <t>NIBL</t>
        </is>
      </c>
      <c r="C2379" s="91" t="inlineStr">
        <is>
          <t>INE047O01014</t>
        </is>
      </c>
      <c r="D2379" s="91" t="n"/>
      <c r="E2379" s="91" t="inlineStr">
        <is>
          <t>None</t>
        </is>
      </c>
      <c r="F2379" s="93" t="n">
        <v>76</v>
      </c>
      <c r="G2379" s="92" t="inlineStr">
        <is>
          <t>Y</t>
        </is>
      </c>
      <c r="H2379" s="94" t="inlineStr">
        <is>
          <t>Long-term ASM Stage 1</t>
        </is>
      </c>
      <c r="I2379" s="91" t="inlineStr">
        <is>
          <t>N</t>
        </is>
      </c>
      <c r="J2379" s="92">
        <f>IF(K2379="","N","Y")</f>
        <v/>
      </c>
      <c r="K2379" s="94">
        <f>_xlfn.TEXTJOIN("; ",TRUE,IF(P2379="52-wk low","52-wk low",""),IF(AND(AD2379&gt;=Settings!$B$12,M2379&lt;0),"Distribution",""),IF(AND(AJ2379="Y",M2379&lt;0,AK2379&lt;-Settings!$B$13),"Long unwinding",""),IF(AND(AJ2379="Y",M2379&lt;0,AK2379&gt;Settings!$B$13),"Short buildup",""))</f>
        <v/>
      </c>
      <c r="L2379" s="95" t="n">
        <v>31.32</v>
      </c>
      <c r="M2379" s="96" t="n">
        <v>-1.66</v>
      </c>
      <c r="N2379" s="93" t="n">
        <v>1442</v>
      </c>
      <c r="O2379" s="91" t="inlineStr">
        <is>
          <t>None</t>
        </is>
      </c>
      <c r="P2379" s="91" t="inlineStr">
        <is>
          <t>None</t>
        </is>
      </c>
      <c r="Q2379" s="97" t="n">
        <v>0.11</v>
      </c>
      <c r="R2379" s="96" t="n">
        <v>0.42</v>
      </c>
      <c r="S2379" s="96" t="n">
        <v>0.25</v>
      </c>
      <c r="T2379" s="96" t="n">
        <v>0.29</v>
      </c>
      <c r="U2379" s="96" t="n">
        <v>0.28</v>
      </c>
      <c r="V2379" s="103" t="n">
        <v>1.11</v>
      </c>
      <c r="W2379" s="102" t="n">
        <v>4</v>
      </c>
      <c r="X2379" s="93" t="n"/>
      <c r="Y2379" s="91" t="inlineStr">
        <is>
          <t>None</t>
        </is>
      </c>
      <c r="Z2379" s="99" t="n">
        <v>72.86</v>
      </c>
      <c r="AA2379" s="96" t="n">
        <v>1.01</v>
      </c>
      <c r="AB2379" s="96" t="n">
        <v>1.1</v>
      </c>
      <c r="AC2379" s="96" t="n">
        <v>0.38</v>
      </c>
      <c r="AD2379" s="96" t="n">
        <v>0.39</v>
      </c>
      <c r="AE2379" s="96" t="n">
        <v>0.36</v>
      </c>
      <c r="AF2379" s="103" t="n">
        <v>0.89</v>
      </c>
      <c r="AG2379" s="91" t="inlineStr">
        <is>
          <t>Normal</t>
        </is>
      </c>
      <c r="AH2379" s="100" t="n">
        <v>0</v>
      </c>
      <c r="AI2379" s="101" t="n">
        <v>0</v>
      </c>
      <c r="AJ2379" s="92" t="inlineStr">
        <is>
          <t>N</t>
        </is>
      </c>
      <c r="AK2379" s="96" t="n"/>
      <c r="AL2379" s="91" t="inlineStr">
        <is>
          <t>n/a</t>
        </is>
      </c>
      <c r="AM2379" s="93" t="n"/>
      <c r="AN2379" s="92" t="inlineStr">
        <is>
          <t>None</t>
        </is>
      </c>
      <c r="AO2379" s="102" t="n">
        <v>0</v>
      </c>
      <c r="AP2379" s="103" t="n">
        <v>1.01</v>
      </c>
      <c r="AQ2379" s="102" t="n">
        <v>62</v>
      </c>
      <c r="AR2379" s="91" t="inlineStr">
        <is>
          <t>N</t>
        </is>
      </c>
      <c r="AS2379" s="104" t="n"/>
      <c r="AT2379" s="92">
        <f>IF(AND(P2379="52-wk high",T2379&gt;=Settings!$B$7),"Y","N")</f>
        <v/>
      </c>
      <c r="AU2379" s="91">
        <f>IF(AND(AD2379&gt;=Settings!$B$8,M2379&gt;0),"Y","N")</f>
        <v/>
      </c>
      <c r="AV2379" s="91">
        <f>IF(OR(AH2379&gt;Settings!$B$9,AI2379&gt;Settings!$B$9),"Y","N")</f>
        <v/>
      </c>
      <c r="AW2379" s="91">
        <f>IF(AJ2379&lt;&gt;"Y","n/a",IF(AND(M2379&gt;0,AK2379&gt;Settings!$B$10),"Y","N"))</f>
        <v/>
      </c>
      <c r="AX2379" s="91">
        <f>IF(AO2379&gt;=Settings!$B$11,"Y","N")</f>
        <v/>
      </c>
      <c r="AY2379" s="99">
        <f>(AT2379="Y")+(AU2379="Y")+(AV2379="Y")+(AW2379="Y")+(AX2379="Y")</f>
        <v/>
      </c>
      <c r="AZ2379" s="94">
        <f>IF(AY2379=0,"None",_xlfn.TEXTJOIN(", ",TRUE(),IF(AT2379="Y","Breakout",""),IF(AU2379="Y","Accumulation",""),IF(AV2379="Y","Institutional buying",""),IF(AW2379="Y","Long buildup",""),IF(AX2379="Y","Momentum leader","")))</f>
        <v/>
      </c>
      <c r="BA2379" s="94">
        <f>IF(BW2379="","","Passes "&amp;AY2379&amp;" of 5 buy-side scans"&amp;IF(G2379="Y","; RED FLAG: filter out using Red flag column",""))</f>
        <v/>
      </c>
      <c r="BB2379" s="91" t="inlineStr">
        <is>
          <t>None</t>
        </is>
      </c>
      <c r="BC2379" s="92" t="inlineStr">
        <is>
          <t>Y</t>
        </is>
      </c>
      <c r="BD2379" s="94" t="inlineStr">
        <is>
          <t>EPS zero; Few traders (&lt;100 unique PAN, 30 days)</t>
        </is>
      </c>
      <c r="BE2379" s="94" t="n"/>
      <c r="BF2379" s="92">
        <f>IF(R2379*100000&gt;=Settings!$B$5,"Y","N")</f>
        <v/>
      </c>
      <c r="BG2379" s="91">
        <f>IF(F2379&gt;Settings!$B$6,"Y","N")</f>
        <v/>
      </c>
      <c r="BH2379" s="97" t="n">
        <v>-23.24</v>
      </c>
      <c r="BI2379" s="96" t="n">
        <v>-3.96</v>
      </c>
      <c r="BJ2379" s="96" t="n">
        <v>1.62</v>
      </c>
      <c r="BK2379" s="96" t="n">
        <v>4.26</v>
      </c>
      <c r="BL2379" s="96" t="n">
        <v>13.23</v>
      </c>
      <c r="BM2379" s="96" t="n">
        <v>14.56</v>
      </c>
      <c r="BN2379" s="97" t="n">
        <v>-1.26</v>
      </c>
      <c r="BO2379" s="96" t="n">
        <v>-1.82</v>
      </c>
      <c r="BP2379" s="96" t="n">
        <v>-1.45</v>
      </c>
      <c r="BQ2379" s="96" t="n">
        <v>0.24</v>
      </c>
      <c r="BR2379" s="91" t="inlineStr">
        <is>
          <t>Mixed</t>
        </is>
      </c>
      <c r="BS2379" s="91" t="inlineStr">
        <is>
          <t>None</t>
        </is>
      </c>
      <c r="BT2379" s="96" t="n">
        <v>45.9</v>
      </c>
      <c r="BU2379" s="91" t="inlineStr">
        <is>
          <t>N</t>
        </is>
      </c>
      <c r="BV2379" s="99">
        <f>IF(OR(BF2379&lt;&gt;"Y",BG2379&lt;&gt;"Y"),"",(AND(ISNUMBER(BQ2379),BQ2379&gt;0))+(BR2379="Stacked up")+(AND(ISNUMBER(BH2379),BH2379&gt;=-Settings!$B$17))+(AND(ISNUMBER(BK2379),ISNUMBER(BM2379),BK2379&gt;0,BM2379&gt;0))+(AND(ISNUMBER(AQ2379),AQ2379&gt;=Settings!$B$18))+(AND(ISNUMBER(BT2379),BT2379&gt;=Settings!$B$19,BT2379&lt;=Settings!$B$20))+(AND(ISNUMBER(AS2379),AS2379&gt;0))+(AND(ISNUMBER(T2379),ISNUMBER(M2379),T2379&gt;=Settings!$B$21,M2379&gt;0))+(AND(ISNUMBER(AD2379),ISNUMBER(M2379),AD2379&gt;=Settings!$B$22,M2379&gt;0))+(AY2379&gt;=1))</f>
        <v/>
      </c>
      <c r="BW2379" s="91">
        <f>IF(OR(AY2379=0,BF2379&lt;&gt;"Y",BG2379&lt;&gt;"Y"),"",1+SUMPRODUCT(($A$6:$A$2604=A2379)*($AY$6:$AY$2604&gt;0)*($BF$6:$BF$2604="Y")*($BG$6:$BG$2604="Y")*(($AY$6:$AY$2604&gt;AY2379)+($AY$6:$AY$2604=AY2379)*($AD$6:$AD$2604&gt;AD2379))))</f>
        <v/>
      </c>
    </row>
    <row r="2380" ht="23.85" customHeight="1" s="55">
      <c r="A2380" s="90" t="n">
        <v>46296</v>
      </c>
      <c r="B2380" s="91" t="inlineStr">
        <is>
          <t>BANKA</t>
        </is>
      </c>
      <c r="C2380" s="91" t="inlineStr">
        <is>
          <t>INE862Y01015</t>
        </is>
      </c>
      <c r="D2380" s="91" t="n"/>
      <c r="E2380" s="91" t="inlineStr">
        <is>
          <t>None</t>
        </is>
      </c>
      <c r="F2380" s="93" t="n">
        <v>75</v>
      </c>
      <c r="G2380" s="92" t="inlineStr">
        <is>
          <t>N</t>
        </is>
      </c>
      <c r="H2380" s="94" t="n"/>
      <c r="I2380" s="91" t="inlineStr">
        <is>
          <t>N</t>
        </is>
      </c>
      <c r="J2380" s="92">
        <f>IF(K2380="","N","Y")</f>
        <v/>
      </c>
      <c r="K2380" s="94">
        <f>_xlfn.TEXTJOIN("; ",TRUE,IF(P2380="52-wk low","52-wk low",""),IF(AND(AD2380&gt;=Settings!$B$12,M2380&lt;0),"Distribution",""),IF(AND(AJ2380="Y",M2380&lt;0,AK2380&lt;-Settings!$B$13),"Long unwinding",""),IF(AND(AJ2380="Y",M2380&lt;0,AK2380&gt;Settings!$B$13),"Short buildup",""))</f>
        <v/>
      </c>
      <c r="L2380" s="95" t="n">
        <v>68.51000000000001</v>
      </c>
      <c r="M2380" s="96" t="n">
        <v>-2.13</v>
      </c>
      <c r="N2380" s="93" t="n">
        <v>1714</v>
      </c>
      <c r="O2380" s="91" t="inlineStr">
        <is>
          <t>None</t>
        </is>
      </c>
      <c r="P2380" s="91" t="inlineStr">
        <is>
          <t>None</t>
        </is>
      </c>
      <c r="Q2380" s="97" t="n">
        <v>0.19</v>
      </c>
      <c r="R2380" s="96" t="n">
        <v>0.05</v>
      </c>
      <c r="S2380" s="96" t="n">
        <v>5.09</v>
      </c>
      <c r="T2380" s="96" t="n">
        <v>5.33</v>
      </c>
      <c r="U2380" s="96" t="n">
        <v>4.08</v>
      </c>
      <c r="V2380" s="103" t="n">
        <v>0.97</v>
      </c>
      <c r="W2380" s="102" t="n">
        <v>5</v>
      </c>
      <c r="X2380" s="93" t="n"/>
      <c r="Y2380" s="91" t="inlineStr">
        <is>
          <t>None</t>
        </is>
      </c>
      <c r="Z2380" s="99" t="n">
        <v>99.27</v>
      </c>
      <c r="AA2380" s="96" t="n">
        <v>1.22</v>
      </c>
      <c r="AB2380" s="96" t="n">
        <v>1.27</v>
      </c>
      <c r="AC2380" s="96" t="n">
        <v>6.23</v>
      </c>
      <c r="AD2380" s="96" t="n"/>
      <c r="AE2380" s="96" t="n"/>
      <c r="AF2380" s="103" t="n"/>
      <c r="AG2380" s="91" t="inlineStr">
        <is>
          <t>No delivery data</t>
        </is>
      </c>
      <c r="AH2380" s="100" t="n">
        <v>0</v>
      </c>
      <c r="AI2380" s="101" t="n">
        <v>0</v>
      </c>
      <c r="AJ2380" s="92" t="inlineStr">
        <is>
          <t>N</t>
        </is>
      </c>
      <c r="AK2380" s="96" t="n"/>
      <c r="AL2380" s="91" t="inlineStr">
        <is>
          <t>n/a</t>
        </is>
      </c>
      <c r="AM2380" s="93" t="n"/>
      <c r="AN2380" s="92" t="inlineStr">
        <is>
          <t>None</t>
        </is>
      </c>
      <c r="AO2380" s="102" t="n">
        <v>0</v>
      </c>
      <c r="AP2380" s="103" t="n">
        <v>1.15</v>
      </c>
      <c r="AQ2380" s="102" t="n">
        <v>68</v>
      </c>
      <c r="AR2380" s="91" t="inlineStr">
        <is>
          <t>N</t>
        </is>
      </c>
      <c r="AS2380" s="104" t="n"/>
      <c r="AT2380" s="92">
        <f>IF(AND(P2380="52-wk high",T2380&gt;=Settings!$B$7),"Y","N")</f>
        <v/>
      </c>
      <c r="AU2380" s="91">
        <f>IF(AND(AD2380&gt;=Settings!$B$8,M2380&gt;0),"Y","N")</f>
        <v/>
      </c>
      <c r="AV2380" s="91">
        <f>IF(OR(AH2380&gt;Settings!$B$9,AI2380&gt;Settings!$B$9),"Y","N")</f>
        <v/>
      </c>
      <c r="AW2380" s="91">
        <f>IF(AJ2380&lt;&gt;"Y","n/a",IF(AND(M2380&gt;0,AK2380&gt;Settings!$B$10),"Y","N"))</f>
        <v/>
      </c>
      <c r="AX2380" s="91">
        <f>IF(AO2380&gt;=Settings!$B$11,"Y","N")</f>
        <v/>
      </c>
      <c r="AY2380" s="99">
        <f>(AT2380="Y")+(AU2380="Y")+(AV2380="Y")+(AW2380="Y")+(AX2380="Y")</f>
        <v/>
      </c>
      <c r="AZ2380" s="94">
        <f>IF(AY2380=0,"None",_xlfn.TEXTJOIN(", ",TRUE(),IF(AT2380="Y","Breakout",""),IF(AU2380="Y","Accumulation",""),IF(AV2380="Y","Institutional buying",""),IF(AW2380="Y","Long buildup",""),IF(AX2380="Y","Momentum leader","")))</f>
        <v/>
      </c>
      <c r="BA2380" s="94">
        <f>IF(BW2380="","","Passes "&amp;AY2380&amp;" of 5 buy-side scans"&amp;IF(G2380="Y","; RED FLAG: filter out using Red flag column",""))</f>
        <v/>
      </c>
      <c r="BB2380" s="91" t="inlineStr">
        <is>
          <t>None</t>
        </is>
      </c>
      <c r="BC2380" s="92" t="inlineStr">
        <is>
          <t>Y</t>
        </is>
      </c>
      <c r="BD2380" s="94" t="inlineStr">
        <is>
          <t>PE &gt; 50; Few traders (&lt;100 unique PAN, 30 days); High-low range &gt;100% in 6 months</t>
        </is>
      </c>
      <c r="BE2380" s="94" t="n"/>
      <c r="BF2380" s="92">
        <f>IF(R2380*100000&gt;=Settings!$B$5,"Y","N")</f>
        <v/>
      </c>
      <c r="BG2380" s="91">
        <f>IF(F2380&gt;Settings!$B$6,"Y","N")</f>
        <v/>
      </c>
      <c r="BH2380" s="97" t="n">
        <v>-29.06</v>
      </c>
      <c r="BI2380" s="96" t="n">
        <v>-10.44</v>
      </c>
      <c r="BJ2380" s="96" t="n">
        <v>-13</v>
      </c>
      <c r="BK2380" s="96" t="n">
        <v>-24.13</v>
      </c>
      <c r="BL2380" s="96" t="n">
        <v>49</v>
      </c>
      <c r="BM2380" s="96" t="n">
        <v>-21.43</v>
      </c>
      <c r="BN2380" s="97" t="n">
        <v>-9.33</v>
      </c>
      <c r="BO2380" s="96" t="n">
        <v>-13.62</v>
      </c>
      <c r="BP2380" s="96" t="n">
        <v>-14.44</v>
      </c>
      <c r="BQ2380" s="96" t="n">
        <v>-13.15</v>
      </c>
      <c r="BR2380" s="91" t="inlineStr">
        <is>
          <t>Mixed</t>
        </is>
      </c>
      <c r="BS2380" s="91" t="inlineStr">
        <is>
          <t>None</t>
        </is>
      </c>
      <c r="BT2380" s="96" t="n">
        <v>24</v>
      </c>
      <c r="BU2380" s="91" t="inlineStr">
        <is>
          <t>N</t>
        </is>
      </c>
      <c r="BV2380" s="99">
        <f>IF(OR(BF2380&lt;&gt;"Y",BG2380&lt;&gt;"Y"),"",(AND(ISNUMBER(BQ2380),BQ2380&gt;0))+(BR2380="Stacked up")+(AND(ISNUMBER(BH2380),BH2380&gt;=-Settings!$B$17))+(AND(ISNUMBER(BK2380),ISNUMBER(BM2380),BK2380&gt;0,BM2380&gt;0))+(AND(ISNUMBER(AQ2380),AQ2380&gt;=Settings!$B$18))+(AND(ISNUMBER(BT2380),BT2380&gt;=Settings!$B$19,BT2380&lt;=Settings!$B$20))+(AND(ISNUMBER(AS2380),AS2380&gt;0))+(AND(ISNUMBER(T2380),ISNUMBER(M2380),T2380&gt;=Settings!$B$21,M2380&gt;0))+(AND(ISNUMBER(AD2380),ISNUMBER(M2380),AD2380&gt;=Settings!$B$22,M2380&gt;0))+(AY2380&gt;=1))</f>
        <v/>
      </c>
      <c r="BW2380" s="91">
        <f>IF(OR(AY2380=0,BF2380&lt;&gt;"Y",BG2380&lt;&gt;"Y"),"",1+SUMPRODUCT(($A$6:$A$2604=A2380)*($AY$6:$AY$2604&gt;0)*($BF$6:$BF$2604="Y")*($BG$6:$BG$2604="Y")*(($AY$6:$AY$2604&gt;AY2380)+($AY$6:$AY$2604=AY2380)*($AD$6:$AD$2604&gt;AD2380))))</f>
        <v/>
      </c>
    </row>
    <row r="2381" ht="23.85" customHeight="1" s="55">
      <c r="A2381" s="90" t="n">
        <v>46296</v>
      </c>
      <c r="B2381" s="91" t="inlineStr">
        <is>
          <t>DUCON</t>
        </is>
      </c>
      <c r="C2381" s="91" t="inlineStr">
        <is>
          <t>INE741L01018</t>
        </is>
      </c>
      <c r="D2381" s="91" t="n"/>
      <c r="E2381" s="91" t="inlineStr">
        <is>
          <t>None</t>
        </is>
      </c>
      <c r="F2381" s="93" t="n">
        <v>75</v>
      </c>
      <c r="G2381" s="92" t="inlineStr">
        <is>
          <t>Y</t>
        </is>
      </c>
      <c r="H2381" s="94" t="inlineStr">
        <is>
          <t>Short-term ASM Stage 2</t>
        </is>
      </c>
      <c r="I2381" s="91" t="inlineStr">
        <is>
          <t>N</t>
        </is>
      </c>
      <c r="J2381" s="92">
        <f>IF(K2381="","N","Y")</f>
        <v/>
      </c>
      <c r="K2381" s="94">
        <f>_xlfn.TEXTJOIN("; ",TRUE,IF(P2381="52-wk low","52-wk low",""),IF(AND(AD2381&gt;=Settings!$B$12,M2381&lt;0),"Distribution",""),IF(AND(AJ2381="Y",M2381&lt;0,AK2381&lt;-Settings!$B$13),"Long unwinding",""),IF(AND(AJ2381="Y",M2381&lt;0,AK2381&gt;Settings!$B$13),"Short buildup",""))</f>
        <v/>
      </c>
      <c r="L2381" s="95" t="n">
        <v>1.3</v>
      </c>
      <c r="M2381" s="96" t="n">
        <v>-4.41</v>
      </c>
      <c r="N2381" s="93" t="n">
        <v>2402</v>
      </c>
      <c r="O2381" s="91" t="inlineStr">
        <is>
          <t>None</t>
        </is>
      </c>
      <c r="P2381" s="91" t="inlineStr">
        <is>
          <t>None</t>
        </is>
      </c>
      <c r="Q2381" s="97" t="n">
        <v>37.05</v>
      </c>
      <c r="R2381" s="96" t="n">
        <v>43.07</v>
      </c>
      <c r="S2381" s="96" t="n">
        <v>0.89</v>
      </c>
      <c r="T2381" s="96" t="n">
        <v>1.7</v>
      </c>
      <c r="U2381" s="96" t="n">
        <v>2.98</v>
      </c>
      <c r="V2381" s="103" t="n">
        <v>3.37</v>
      </c>
      <c r="W2381" s="102" t="n">
        <v>12</v>
      </c>
      <c r="X2381" s="93" t="n"/>
      <c r="Y2381" s="91" t="inlineStr">
        <is>
          <t>None</t>
        </is>
      </c>
      <c r="Z2381" s="99" t="n">
        <v>49.99</v>
      </c>
      <c r="AA2381" s="96" t="n">
        <v>0.72</v>
      </c>
      <c r="AB2381" s="96" t="n">
        <v>0.67</v>
      </c>
      <c r="AC2381" s="96" t="n">
        <v>0.66</v>
      </c>
      <c r="AD2381" s="96" t="n">
        <v>1.23</v>
      </c>
      <c r="AE2381" s="96" t="n"/>
      <c r="AF2381" s="103" t="n"/>
      <c r="AG2381" s="91" t="inlineStr">
        <is>
          <t>No delivery data</t>
        </is>
      </c>
      <c r="AH2381" s="100" t="n">
        <v>0</v>
      </c>
      <c r="AI2381" s="101" t="n">
        <v>0</v>
      </c>
      <c r="AJ2381" s="92" t="inlineStr">
        <is>
          <t>N</t>
        </is>
      </c>
      <c r="AK2381" s="96" t="n"/>
      <c r="AL2381" s="91" t="inlineStr">
        <is>
          <t>n/a</t>
        </is>
      </c>
      <c r="AM2381" s="93" t="n"/>
      <c r="AN2381" s="92" t="inlineStr">
        <is>
          <t>None</t>
        </is>
      </c>
      <c r="AO2381" s="102" t="n">
        <v>0</v>
      </c>
      <c r="AP2381" s="103" t="n">
        <v>0.47</v>
      </c>
      <c r="AQ2381" s="102" t="n">
        <v>2</v>
      </c>
      <c r="AR2381" s="91" t="inlineStr">
        <is>
          <t>N</t>
        </is>
      </c>
      <c r="AS2381" s="104" t="n"/>
      <c r="AT2381" s="92">
        <f>IF(AND(P2381="52-wk high",T2381&gt;=Settings!$B$7),"Y","N")</f>
        <v/>
      </c>
      <c r="AU2381" s="91">
        <f>IF(AND(AD2381&gt;=Settings!$B$8,M2381&gt;0),"Y","N")</f>
        <v/>
      </c>
      <c r="AV2381" s="91">
        <f>IF(OR(AH2381&gt;Settings!$B$9,AI2381&gt;Settings!$B$9),"Y","N")</f>
        <v/>
      </c>
      <c r="AW2381" s="91">
        <f>IF(AJ2381&lt;&gt;"Y","n/a",IF(AND(M2381&gt;0,AK2381&gt;Settings!$B$10),"Y","N"))</f>
        <v/>
      </c>
      <c r="AX2381" s="91">
        <f>IF(AO2381&gt;=Settings!$B$11,"Y","N")</f>
        <v/>
      </c>
      <c r="AY2381" s="99">
        <f>(AT2381="Y")+(AU2381="Y")+(AV2381="Y")+(AW2381="Y")+(AX2381="Y")</f>
        <v/>
      </c>
      <c r="AZ2381" s="94">
        <f>IF(AY2381=0,"None",_xlfn.TEXTJOIN(", ",TRUE(),IF(AT2381="Y","Breakout",""),IF(AU2381="Y","Accumulation",""),IF(AV2381="Y","Institutional buying",""),IF(AW2381="Y","Long buildup",""),IF(AX2381="Y","Momentum leader","")))</f>
        <v/>
      </c>
      <c r="BA2381" s="94">
        <f>IF(BW2381="","","Passes "&amp;AY2381&amp;" of 5 buy-side scans"&amp;IF(G2381="Y","; RED FLAG: filter out using Red flag column",""))</f>
        <v/>
      </c>
      <c r="BB2381" s="91" t="inlineStr">
        <is>
          <t>Lower</t>
        </is>
      </c>
      <c r="BC2381" s="92" t="inlineStr">
        <is>
          <t>N</t>
        </is>
      </c>
      <c r="BD2381" s="94" t="n"/>
      <c r="BE2381" s="94" t="n"/>
      <c r="BF2381" s="92">
        <f>IF(R2381*100000&gt;=Settings!$B$5,"Y","N")</f>
        <v/>
      </c>
      <c r="BG2381" s="91">
        <f>IF(F2381&gt;Settings!$B$6,"Y","N")</f>
        <v/>
      </c>
      <c r="BH2381" s="97" t="n">
        <v>-68.22</v>
      </c>
      <c r="BI2381" s="96" t="n">
        <v>-20.73</v>
      </c>
      <c r="BJ2381" s="96" t="n">
        <v>-37.2</v>
      </c>
      <c r="BK2381" s="96" t="n">
        <v>-58.99</v>
      </c>
      <c r="BL2381" s="96" t="n">
        <v>-52.21</v>
      </c>
      <c r="BM2381" s="96" t="n">
        <v>-76.45</v>
      </c>
      <c r="BN2381" s="97" t="n">
        <v>-21.45</v>
      </c>
      <c r="BO2381" s="96" t="n">
        <v>-40</v>
      </c>
      <c r="BP2381" s="96" t="n">
        <v>-50.28</v>
      </c>
      <c r="BQ2381" s="96" t="n">
        <v>-58.72</v>
      </c>
      <c r="BR2381" s="91" t="inlineStr">
        <is>
          <t>Stacked down</t>
        </is>
      </c>
      <c r="BS2381" s="91" t="inlineStr">
        <is>
          <t>None</t>
        </is>
      </c>
      <c r="BT2381" s="96" t="n">
        <v>28.6</v>
      </c>
      <c r="BU2381" s="91" t="inlineStr">
        <is>
          <t>N</t>
        </is>
      </c>
      <c r="BV2381" s="99">
        <f>IF(OR(BF2381&lt;&gt;"Y",BG2381&lt;&gt;"Y"),"",(AND(ISNUMBER(BQ2381),BQ2381&gt;0))+(BR2381="Stacked up")+(AND(ISNUMBER(BH2381),BH2381&gt;=-Settings!$B$17))+(AND(ISNUMBER(BK2381),ISNUMBER(BM2381),BK2381&gt;0,BM2381&gt;0))+(AND(ISNUMBER(AQ2381),AQ2381&gt;=Settings!$B$18))+(AND(ISNUMBER(BT2381),BT2381&gt;=Settings!$B$19,BT2381&lt;=Settings!$B$20))+(AND(ISNUMBER(AS2381),AS2381&gt;0))+(AND(ISNUMBER(T2381),ISNUMBER(M2381),T2381&gt;=Settings!$B$21,M2381&gt;0))+(AND(ISNUMBER(AD2381),ISNUMBER(M2381),AD2381&gt;=Settings!$B$22,M2381&gt;0))+(AY2381&gt;=1))</f>
        <v/>
      </c>
      <c r="BW2381" s="91">
        <f>IF(OR(AY2381=0,BF2381&lt;&gt;"Y",BG2381&lt;&gt;"Y"),"",1+SUMPRODUCT(($A$6:$A$2604=A2381)*($AY$6:$AY$2604&gt;0)*($BF$6:$BF$2604="Y")*($BG$6:$BG$2604="Y")*(($AY$6:$AY$2604&gt;AY2381)+($AY$6:$AY$2604=AY2381)*($AD$6:$AD$2604&gt;AD2381))))</f>
        <v/>
      </c>
    </row>
    <row r="2382" ht="23.85" customHeight="1" s="55">
      <c r="A2382" s="90" t="n">
        <v>46296</v>
      </c>
      <c r="B2382" s="91" t="inlineStr">
        <is>
          <t>SEMAC</t>
        </is>
      </c>
      <c r="C2382" s="91" t="inlineStr">
        <is>
          <t>INE617A01013</t>
        </is>
      </c>
      <c r="D2382" s="91" t="n"/>
      <c r="E2382" s="91" t="inlineStr">
        <is>
          <t>None</t>
        </is>
      </c>
      <c r="F2382" s="93" t="n">
        <v>75</v>
      </c>
      <c r="G2382" s="92" t="inlineStr">
        <is>
          <t>N</t>
        </is>
      </c>
      <c r="H2382" s="94" t="n"/>
      <c r="I2382" s="91" t="inlineStr">
        <is>
          <t>N</t>
        </is>
      </c>
      <c r="J2382" s="92">
        <f>IF(K2382="","N","Y")</f>
        <v/>
      </c>
      <c r="K2382" s="94">
        <f>_xlfn.TEXTJOIN("; ",TRUE,IF(P2382="52-wk low","52-wk low",""),IF(AND(AD2382&gt;=Settings!$B$12,M2382&lt;0),"Distribution",""),IF(AND(AJ2382="Y",M2382&lt;0,AK2382&lt;-Settings!$B$13),"Long unwinding",""),IF(AND(AJ2382="Y",M2382&lt;0,AK2382&gt;Settings!$B$13),"Short buildup",""))</f>
        <v/>
      </c>
      <c r="L2382" s="95" t="n">
        <v>241.99</v>
      </c>
      <c r="M2382" s="96" t="n">
        <v>3.93</v>
      </c>
      <c r="N2382" s="93" t="n">
        <v>89</v>
      </c>
      <c r="O2382" s="91" t="inlineStr">
        <is>
          <t>None</t>
        </is>
      </c>
      <c r="P2382" s="91" t="inlineStr">
        <is>
          <t>None</t>
        </is>
      </c>
      <c r="Q2382" s="97" t="n">
        <v>0.02</v>
      </c>
      <c r="R2382" s="96" t="n">
        <v>0.01</v>
      </c>
      <c r="S2382" s="96" t="n">
        <v>1.52</v>
      </c>
      <c r="T2382" s="96" t="n">
        <v>2.23</v>
      </c>
      <c r="U2382" s="96" t="n">
        <v>1.74</v>
      </c>
      <c r="V2382" s="103" t="n">
        <v>1.22</v>
      </c>
      <c r="W2382" s="102" t="n">
        <v>7</v>
      </c>
      <c r="X2382" s="93" t="n"/>
      <c r="Y2382" s="91" t="inlineStr">
        <is>
          <t>None</t>
        </is>
      </c>
      <c r="Z2382" s="99" t="n">
        <v>91.13</v>
      </c>
      <c r="AA2382" s="96" t="n">
        <v>1.14</v>
      </c>
      <c r="AB2382" s="96" t="n">
        <v>1.22</v>
      </c>
      <c r="AC2382" s="96" t="n">
        <v>1.88</v>
      </c>
      <c r="AD2382" s="96" t="n"/>
      <c r="AE2382" s="96" t="n"/>
      <c r="AF2382" s="103" t="n"/>
      <c r="AG2382" s="91" t="inlineStr">
        <is>
          <t>No delivery data</t>
        </is>
      </c>
      <c r="AH2382" s="100" t="n">
        <v>0</v>
      </c>
      <c r="AI2382" s="101" t="n">
        <v>0</v>
      </c>
      <c r="AJ2382" s="92" t="inlineStr">
        <is>
          <t>N</t>
        </is>
      </c>
      <c r="AK2382" s="96" t="n"/>
      <c r="AL2382" s="91" t="inlineStr">
        <is>
          <t>n/a</t>
        </is>
      </c>
      <c r="AM2382" s="93" t="n"/>
      <c r="AN2382" s="92" t="inlineStr">
        <is>
          <t>None</t>
        </is>
      </c>
      <c r="AO2382" s="102" t="n">
        <v>0</v>
      </c>
      <c r="AP2382" s="103" t="n">
        <v>0.63</v>
      </c>
      <c r="AQ2382" s="102" t="n">
        <v>25</v>
      </c>
      <c r="AR2382" s="91" t="inlineStr">
        <is>
          <t>N</t>
        </is>
      </c>
      <c r="AS2382" s="104" t="n"/>
      <c r="AT2382" s="92">
        <f>IF(AND(P2382="52-wk high",T2382&gt;=Settings!$B$7),"Y","N")</f>
        <v/>
      </c>
      <c r="AU2382" s="91">
        <f>IF(AND(AD2382&gt;=Settings!$B$8,M2382&gt;0),"Y","N")</f>
        <v/>
      </c>
      <c r="AV2382" s="91">
        <f>IF(OR(AH2382&gt;Settings!$B$9,AI2382&gt;Settings!$B$9),"Y","N")</f>
        <v/>
      </c>
      <c r="AW2382" s="91">
        <f>IF(AJ2382&lt;&gt;"Y","n/a",IF(AND(M2382&gt;0,AK2382&gt;Settings!$B$10),"Y","N"))</f>
        <v/>
      </c>
      <c r="AX2382" s="91">
        <f>IF(AO2382&gt;=Settings!$B$11,"Y","N")</f>
        <v/>
      </c>
      <c r="AY2382" s="99">
        <f>(AT2382="Y")+(AU2382="Y")+(AV2382="Y")+(AW2382="Y")+(AX2382="Y")</f>
        <v/>
      </c>
      <c r="AZ2382" s="94">
        <f>IF(AY2382=0,"None",_xlfn.TEXTJOIN(", ",TRUE(),IF(AT2382="Y","Breakout",""),IF(AU2382="Y","Accumulation",""),IF(AV2382="Y","Institutional buying",""),IF(AW2382="Y","Long buildup",""),IF(AX2382="Y","Momentum leader","")))</f>
        <v/>
      </c>
      <c r="BA2382" s="94">
        <f>IF(BW2382="","","Passes "&amp;AY2382&amp;" of 5 buy-side scans"&amp;IF(G2382="Y","; RED FLAG: filter out using Red flag column",""))</f>
        <v/>
      </c>
      <c r="BB2382" s="91" t="inlineStr">
        <is>
          <t>None</t>
        </is>
      </c>
      <c r="BC2382" s="92" t="inlineStr">
        <is>
          <t>Y</t>
        </is>
      </c>
      <c r="BD2382" s="94" t="inlineStr">
        <is>
          <t>Few traders (&lt;100 unique PAN, 30 days); High-low range &gt;150% in 12 months</t>
        </is>
      </c>
      <c r="BE2382" s="94" t="n"/>
      <c r="BF2382" s="92">
        <f>IF(R2382*100000&gt;=Settings!$B$5,"Y","N")</f>
        <v/>
      </c>
      <c r="BG2382" s="91">
        <f>IF(F2382&gt;Settings!$B$6,"Y","N")</f>
        <v/>
      </c>
      <c r="BH2382" s="97" t="n">
        <v>-53.4</v>
      </c>
      <c r="BI2382" s="96" t="n">
        <v>-9.84</v>
      </c>
      <c r="BJ2382" s="96" t="n">
        <v>-17.13</v>
      </c>
      <c r="BK2382" s="96" t="n">
        <v>-28.95</v>
      </c>
      <c r="BL2382" s="96" t="n">
        <v>5.26</v>
      </c>
      <c r="BM2382" s="96" t="n">
        <v>-51.77</v>
      </c>
      <c r="BN2382" s="97" t="n">
        <v>-8.869999999999999</v>
      </c>
      <c r="BO2382" s="96" t="n">
        <v>-14.91</v>
      </c>
      <c r="BP2382" s="96" t="n">
        <v>-18.29</v>
      </c>
      <c r="BQ2382" s="96" t="n">
        <v>-23.55</v>
      </c>
      <c r="BR2382" s="91" t="inlineStr">
        <is>
          <t>Stacked down</t>
        </is>
      </c>
      <c r="BS2382" s="91" t="inlineStr">
        <is>
          <t>None</t>
        </is>
      </c>
      <c r="BT2382" s="96" t="n">
        <v>31.4</v>
      </c>
      <c r="BU2382" s="91" t="inlineStr">
        <is>
          <t>N</t>
        </is>
      </c>
      <c r="BV2382" s="99">
        <f>IF(OR(BF2382&lt;&gt;"Y",BG2382&lt;&gt;"Y"),"",(AND(ISNUMBER(BQ2382),BQ2382&gt;0))+(BR2382="Stacked up")+(AND(ISNUMBER(BH2382),BH2382&gt;=-Settings!$B$17))+(AND(ISNUMBER(BK2382),ISNUMBER(BM2382),BK2382&gt;0,BM2382&gt;0))+(AND(ISNUMBER(AQ2382),AQ2382&gt;=Settings!$B$18))+(AND(ISNUMBER(BT2382),BT2382&gt;=Settings!$B$19,BT2382&lt;=Settings!$B$20))+(AND(ISNUMBER(AS2382),AS2382&gt;0))+(AND(ISNUMBER(T2382),ISNUMBER(M2382),T2382&gt;=Settings!$B$21,M2382&gt;0))+(AND(ISNUMBER(AD2382),ISNUMBER(M2382),AD2382&gt;=Settings!$B$22,M2382&gt;0))+(AY2382&gt;=1))</f>
        <v/>
      </c>
      <c r="BW2382" s="91">
        <f>IF(OR(AY2382=0,BF2382&lt;&gt;"Y",BG2382&lt;&gt;"Y"),"",1+SUMPRODUCT(($A$6:$A$2604=A2382)*($AY$6:$AY$2604&gt;0)*($BF$6:$BF$2604="Y")*($BG$6:$BG$2604="Y")*(($AY$6:$AY$2604&gt;AY2382)+($AY$6:$AY$2604=AY2382)*($AD$6:$AD$2604&gt;AD2382))))</f>
        <v/>
      </c>
    </row>
    <row r="2383" ht="23.85" customHeight="1" s="55">
      <c r="A2383" s="90" t="n">
        <v>46296</v>
      </c>
      <c r="B2383" s="91" t="inlineStr">
        <is>
          <t>UMAEXPORTS</t>
        </is>
      </c>
      <c r="C2383" s="91" t="inlineStr">
        <is>
          <t>INE0GIU01018</t>
        </is>
      </c>
      <c r="D2383" s="91" t="n"/>
      <c r="E2383" s="91" t="inlineStr">
        <is>
          <t>None</t>
        </is>
      </c>
      <c r="F2383" s="93" t="n">
        <v>75</v>
      </c>
      <c r="G2383" s="92" t="inlineStr">
        <is>
          <t>Y</t>
        </is>
      </c>
      <c r="H2383" s="94" t="inlineStr">
        <is>
          <t>ESM Stage 1; T2T (BE series)</t>
        </is>
      </c>
      <c r="I2383" s="91" t="inlineStr">
        <is>
          <t>Y</t>
        </is>
      </c>
      <c r="J2383" s="92">
        <f>IF(K2383="","N","Y")</f>
        <v/>
      </c>
      <c r="K2383" s="94">
        <f>_xlfn.TEXTJOIN("; ",TRUE,IF(P2383="52-wk low","52-wk low",""),IF(AND(AD2383&gt;=Settings!$B$12,M2383&lt;0),"Distribution",""),IF(AND(AJ2383="Y",M2383&lt;0,AK2383&lt;-Settings!$B$13),"Long unwinding",""),IF(AND(AJ2383="Y",M2383&lt;0,AK2383&gt;Settings!$B$13),"Short buildup",""))</f>
        <v/>
      </c>
      <c r="L2383" s="95" t="n">
        <v>22.05</v>
      </c>
      <c r="M2383" s="96" t="n">
        <v>1.99</v>
      </c>
      <c r="N2383" s="93" t="n">
        <v>188</v>
      </c>
      <c r="O2383" s="91" t="inlineStr">
        <is>
          <t>None</t>
        </is>
      </c>
      <c r="P2383" s="91" t="inlineStr">
        <is>
          <t>None</t>
        </is>
      </c>
      <c r="Q2383" s="97" t="n">
        <v>0.49</v>
      </c>
      <c r="R2383" s="96" t="n">
        <v>0.14</v>
      </c>
      <c r="S2383" s="96" t="n">
        <v>3.95</v>
      </c>
      <c r="T2383" s="96" t="n">
        <v>1.94</v>
      </c>
      <c r="U2383" s="96" t="n">
        <v>1.1</v>
      </c>
      <c r="V2383" s="103" t="n">
        <v>0.32</v>
      </c>
      <c r="W2383" s="102" t="n">
        <v>2</v>
      </c>
      <c r="X2383" s="93" t="n"/>
      <c r="Y2383" s="91" t="inlineStr">
        <is>
          <t>None</t>
        </is>
      </c>
      <c r="Z2383" s="99" t="n"/>
      <c r="AA2383" s="96" t="n"/>
      <c r="AB2383" s="96" t="n"/>
      <c r="AC2383" s="96" t="n"/>
      <c r="AD2383" s="96" t="n"/>
      <c r="AE2383" s="96" t="n"/>
      <c r="AF2383" s="103" t="n"/>
      <c r="AG2383" s="91" t="inlineStr">
        <is>
          <t>No delivery data</t>
        </is>
      </c>
      <c r="AH2383" s="100" t="n">
        <v>0</v>
      </c>
      <c r="AI2383" s="101" t="n">
        <v>0</v>
      </c>
      <c r="AJ2383" s="92" t="inlineStr">
        <is>
          <t>N</t>
        </is>
      </c>
      <c r="AK2383" s="96" t="n"/>
      <c r="AL2383" s="91" t="inlineStr">
        <is>
          <t>n/a</t>
        </is>
      </c>
      <c r="AM2383" s="93" t="n"/>
      <c r="AN2383" s="92" t="inlineStr">
        <is>
          <t>None</t>
        </is>
      </c>
      <c r="AO2383" s="102" t="n">
        <v>0</v>
      </c>
      <c r="AP2383" s="103" t="n">
        <v>0.63</v>
      </c>
      <c r="AQ2383" s="102" t="n">
        <v>25</v>
      </c>
      <c r="AR2383" s="91" t="inlineStr">
        <is>
          <t>N</t>
        </is>
      </c>
      <c r="AS2383" s="104" t="n"/>
      <c r="AT2383" s="92">
        <f>IF(AND(P2383="52-wk high",T2383&gt;=Settings!$B$7),"Y","N")</f>
        <v/>
      </c>
      <c r="AU2383" s="91">
        <f>IF(AND(AD2383&gt;=Settings!$B$8,M2383&gt;0),"Y","N")</f>
        <v/>
      </c>
      <c r="AV2383" s="91">
        <f>IF(OR(AH2383&gt;Settings!$B$9,AI2383&gt;Settings!$B$9),"Y","N")</f>
        <v/>
      </c>
      <c r="AW2383" s="91">
        <f>IF(AJ2383&lt;&gt;"Y","n/a",IF(AND(M2383&gt;0,AK2383&gt;Settings!$B$10),"Y","N"))</f>
        <v/>
      </c>
      <c r="AX2383" s="91">
        <f>IF(AO2383&gt;=Settings!$B$11,"Y","N")</f>
        <v/>
      </c>
      <c r="AY2383" s="99">
        <f>(AT2383="Y")+(AU2383="Y")+(AV2383="Y")+(AW2383="Y")+(AX2383="Y")</f>
        <v/>
      </c>
      <c r="AZ2383" s="94">
        <f>IF(AY2383=0,"None",_xlfn.TEXTJOIN(", ",TRUE(),IF(AT2383="Y","Breakout",""),IF(AU2383="Y","Accumulation",""),IF(AV2383="Y","Institutional buying",""),IF(AW2383="Y","Long buildup",""),IF(AX2383="Y","Momentum leader","")))</f>
        <v/>
      </c>
      <c r="BA2383" s="94">
        <f>IF(BW2383="","","Passes "&amp;AY2383&amp;" of 5 buy-side scans"&amp;IF(G2383="Y","; RED FLAG: filter out using Red flag column",""))</f>
        <v/>
      </c>
      <c r="BB2383" s="91" t="inlineStr">
        <is>
          <t>None</t>
        </is>
      </c>
      <c r="BC2383" s="92" t="inlineStr">
        <is>
          <t>Y</t>
        </is>
      </c>
      <c r="BD2383" s="94" t="inlineStr">
        <is>
          <t>PE &gt; 50; Few traders (&lt;100 unique PAN, 30 days)</t>
        </is>
      </c>
      <c r="BE2383" s="94" t="n"/>
      <c r="BF2383" s="92">
        <f>IF(R2383*100000&gt;=Settings!$B$5,"Y","N")</f>
        <v/>
      </c>
      <c r="BG2383" s="91">
        <f>IF(F2383&gt;Settings!$B$6,"Y","N")</f>
        <v/>
      </c>
      <c r="BH2383" s="97" t="n">
        <v>-60.55</v>
      </c>
      <c r="BI2383" s="96" t="n">
        <v>5.96</v>
      </c>
      <c r="BJ2383" s="96" t="n">
        <v>-13.33</v>
      </c>
      <c r="BK2383" s="96" t="n">
        <v>-1.08</v>
      </c>
      <c r="BL2383" s="96" t="n">
        <v>8.35</v>
      </c>
      <c r="BM2383" s="96" t="n">
        <v>-51.36</v>
      </c>
      <c r="BN2383" s="97" t="n">
        <v>1.53</v>
      </c>
      <c r="BO2383" s="96" t="n">
        <v>-0.29</v>
      </c>
      <c r="BP2383" s="96" t="n">
        <v>-5.14</v>
      </c>
      <c r="BQ2383" s="96" t="n">
        <v>-18.52</v>
      </c>
      <c r="BR2383" s="91" t="inlineStr">
        <is>
          <t>Mixed</t>
        </is>
      </c>
      <c r="BS2383" s="91" t="inlineStr">
        <is>
          <t>None</t>
        </is>
      </c>
      <c r="BT2383" s="96" t="n">
        <v>55.9</v>
      </c>
      <c r="BU2383" s="91" t="inlineStr">
        <is>
          <t>N</t>
        </is>
      </c>
      <c r="BV2383" s="99">
        <f>IF(OR(BF2383&lt;&gt;"Y",BG2383&lt;&gt;"Y"),"",(AND(ISNUMBER(BQ2383),BQ2383&gt;0))+(BR2383="Stacked up")+(AND(ISNUMBER(BH2383),BH2383&gt;=-Settings!$B$17))+(AND(ISNUMBER(BK2383),ISNUMBER(BM2383),BK2383&gt;0,BM2383&gt;0))+(AND(ISNUMBER(AQ2383),AQ2383&gt;=Settings!$B$18))+(AND(ISNUMBER(BT2383),BT2383&gt;=Settings!$B$19,BT2383&lt;=Settings!$B$20))+(AND(ISNUMBER(AS2383),AS2383&gt;0))+(AND(ISNUMBER(T2383),ISNUMBER(M2383),T2383&gt;=Settings!$B$21,M2383&gt;0))+(AND(ISNUMBER(AD2383),ISNUMBER(M2383),AD2383&gt;=Settings!$B$22,M2383&gt;0))+(AY2383&gt;=1))</f>
        <v/>
      </c>
      <c r="BW2383" s="91">
        <f>IF(OR(AY2383=0,BF2383&lt;&gt;"Y",BG2383&lt;&gt;"Y"),"",1+SUMPRODUCT(($A$6:$A$2604=A2383)*($AY$6:$AY$2604&gt;0)*($BF$6:$BF$2604="Y")*($BG$6:$BG$2604="Y")*(($AY$6:$AY$2604&gt;AY2383)+($AY$6:$AY$2604=AY2383)*($AD$6:$AD$2604&gt;AD2383))))</f>
        <v/>
      </c>
    </row>
    <row r="2384" ht="23.85" customHeight="1" s="55">
      <c r="A2384" s="90" t="n">
        <v>46296</v>
      </c>
      <c r="B2384" s="91" t="inlineStr">
        <is>
          <t>CGVAK</t>
        </is>
      </c>
      <c r="C2384" s="91" t="inlineStr">
        <is>
          <t>INE084D01010</t>
        </is>
      </c>
      <c r="D2384" s="91" t="n"/>
      <c r="E2384" s="91" t="inlineStr">
        <is>
          <t>None</t>
        </is>
      </c>
      <c r="F2384" s="93" t="n">
        <v>74</v>
      </c>
      <c r="G2384" s="92" t="inlineStr">
        <is>
          <t>N</t>
        </is>
      </c>
      <c r="H2384" s="94" t="n"/>
      <c r="I2384" s="91" t="inlineStr">
        <is>
          <t>N</t>
        </is>
      </c>
      <c r="J2384" s="92">
        <f>IF(K2384="","N","Y")</f>
        <v/>
      </c>
      <c r="K2384" s="94">
        <f>_xlfn.TEXTJOIN("; ",TRUE,IF(P2384="52-wk low","52-wk low",""),IF(AND(AD2384&gt;=Settings!$B$12,M2384&lt;0),"Distribution",""),IF(AND(AJ2384="Y",M2384&lt;0,AK2384&lt;-Settings!$B$13),"Long unwinding",""),IF(AND(AJ2384="Y",M2384&lt;0,AK2384&gt;Settings!$B$13),"Short buildup",""))</f>
        <v/>
      </c>
      <c r="L2384" s="95" t="n">
        <v>147.24</v>
      </c>
      <c r="M2384" s="96" t="n">
        <v>1.06</v>
      </c>
      <c r="N2384" s="93" t="n">
        <v>324</v>
      </c>
      <c r="O2384" s="91" t="inlineStr">
        <is>
          <t>None</t>
        </is>
      </c>
      <c r="P2384" s="91" t="inlineStr">
        <is>
          <t>None</t>
        </is>
      </c>
      <c r="Q2384" s="97" t="n">
        <v>0.02</v>
      </c>
      <c r="R2384" s="96" t="n">
        <v>0.02</v>
      </c>
      <c r="S2384" s="96" t="n">
        <v>0.77</v>
      </c>
      <c r="T2384" s="96" t="n"/>
      <c r="U2384" s="96" t="n"/>
      <c r="V2384" s="103" t="n"/>
      <c r="W2384" s="102" t="n"/>
      <c r="X2384" s="93" t="n"/>
      <c r="Y2384" s="91" t="inlineStr">
        <is>
          <t>None</t>
        </is>
      </c>
      <c r="Z2384" s="99" t="n">
        <v>70.72</v>
      </c>
      <c r="AA2384" s="96" t="n">
        <v>0.92</v>
      </c>
      <c r="AB2384" s="96" t="n"/>
      <c r="AC2384" s="96" t="n">
        <v>0.74</v>
      </c>
      <c r="AD2384" s="96" t="n"/>
      <c r="AE2384" s="96" t="n"/>
      <c r="AF2384" s="103" t="n"/>
      <c r="AG2384" s="91" t="n"/>
      <c r="AH2384" s="100" t="n">
        <v>0</v>
      </c>
      <c r="AI2384" s="101" t="n">
        <v>0</v>
      </c>
      <c r="AJ2384" s="92" t="inlineStr">
        <is>
          <t>N</t>
        </is>
      </c>
      <c r="AK2384" s="96" t="n"/>
      <c r="AL2384" s="91" t="inlineStr">
        <is>
          <t>n/a</t>
        </is>
      </c>
      <c r="AM2384" s="93" t="n"/>
      <c r="AN2384" s="92" t="inlineStr">
        <is>
          <t>None</t>
        </is>
      </c>
      <c r="AO2384" s="102" t="n">
        <v>0</v>
      </c>
      <c r="AP2384" s="103" t="n"/>
      <c r="AQ2384" s="102" t="n"/>
      <c r="AR2384" s="91" t="inlineStr">
        <is>
          <t>N</t>
        </is>
      </c>
      <c r="AS2384" s="104" t="n"/>
      <c r="AT2384" s="92">
        <f>IF(AND(P2384="52-wk high",T2384&gt;=Settings!$B$7),"Y","N")</f>
        <v/>
      </c>
      <c r="AU2384" s="91">
        <f>IF(AND(AD2384&gt;=Settings!$B$8,M2384&gt;0),"Y","N")</f>
        <v/>
      </c>
      <c r="AV2384" s="91">
        <f>IF(OR(AH2384&gt;Settings!$B$9,AI2384&gt;Settings!$B$9),"Y","N")</f>
        <v/>
      </c>
      <c r="AW2384" s="91">
        <f>IF(AJ2384&lt;&gt;"Y","n/a",IF(AND(M2384&gt;0,AK2384&gt;Settings!$B$10),"Y","N"))</f>
        <v/>
      </c>
      <c r="AX2384" s="91">
        <f>IF(AO2384&gt;=Settings!$B$11,"Y","N")</f>
        <v/>
      </c>
      <c r="AY2384" s="99">
        <f>(AT2384="Y")+(AU2384="Y")+(AV2384="Y")+(AW2384="Y")+(AX2384="Y")</f>
        <v/>
      </c>
      <c r="AZ2384" s="94">
        <f>IF(AY2384=0,"None",_xlfn.TEXTJOIN(", ",TRUE(),IF(AT2384="Y","Breakout",""),IF(AU2384="Y","Accumulation",""),IF(AV2384="Y","Institutional buying",""),IF(AW2384="Y","Long buildup",""),IF(AX2384="Y","Momentum leader","")))</f>
        <v/>
      </c>
      <c r="BA2384" s="94">
        <f>IF(BW2384="","","Passes "&amp;AY2384&amp;" of 5 buy-side scans"&amp;IF(G2384="Y","; RED FLAG: filter out using Red flag column",""))</f>
        <v/>
      </c>
      <c r="BB2384" s="91" t="inlineStr">
        <is>
          <t>None</t>
        </is>
      </c>
      <c r="BC2384" s="92" t="inlineStr">
        <is>
          <t>Y</t>
        </is>
      </c>
      <c r="BD2384" s="94" t="inlineStr">
        <is>
          <t>Few traders (&lt;100 unique PAN, 30 days)</t>
        </is>
      </c>
      <c r="BE2384" s="94" t="n"/>
      <c r="BF2384" s="92">
        <f>IF(R2384*100000&gt;=Settings!$B$5,"Y","N")</f>
        <v/>
      </c>
      <c r="BG2384" s="91">
        <f>IF(F2384&gt;Settings!$B$6,"Y","N")</f>
        <v/>
      </c>
      <c r="BH2384" s="97" t="n">
        <v>-10.05</v>
      </c>
      <c r="BI2384" s="96" t="n">
        <v>-0.59</v>
      </c>
      <c r="BJ2384" s="96" t="n">
        <v>-3.76</v>
      </c>
      <c r="BK2384" s="96" t="n"/>
      <c r="BL2384" s="96" t="n"/>
      <c r="BM2384" s="96" t="n"/>
      <c r="BN2384" s="97" t="n">
        <v>-0.66</v>
      </c>
      <c r="BO2384" s="96" t="n"/>
      <c r="BP2384" s="96" t="n"/>
      <c r="BQ2384" s="96" t="n"/>
      <c r="BR2384" s="91" t="n"/>
      <c r="BS2384" s="91" t="n"/>
      <c r="BT2384" s="96" t="n">
        <v>47.1</v>
      </c>
      <c r="BU2384" s="91" t="n"/>
      <c r="BV2384" s="99">
        <f>IF(OR(BF2384&lt;&gt;"Y",BG2384&lt;&gt;"Y"),"",(AND(ISNUMBER(BQ2384),BQ2384&gt;0))+(BR2384="Stacked up")+(AND(ISNUMBER(BH2384),BH2384&gt;=-Settings!$B$17))+(AND(ISNUMBER(BK2384),ISNUMBER(BM2384),BK2384&gt;0,BM2384&gt;0))+(AND(ISNUMBER(AQ2384),AQ2384&gt;=Settings!$B$18))+(AND(ISNUMBER(BT2384),BT2384&gt;=Settings!$B$19,BT2384&lt;=Settings!$B$20))+(AND(ISNUMBER(AS2384),AS2384&gt;0))+(AND(ISNUMBER(T2384),ISNUMBER(M2384),T2384&gt;=Settings!$B$21,M2384&gt;0))+(AND(ISNUMBER(AD2384),ISNUMBER(M2384),AD2384&gt;=Settings!$B$22,M2384&gt;0))+(AY2384&gt;=1))</f>
        <v/>
      </c>
      <c r="BW2384" s="91">
        <f>IF(OR(AY2384=0,BF2384&lt;&gt;"Y",BG2384&lt;&gt;"Y"),"",1+SUMPRODUCT(($A$6:$A$2604=A2384)*($AY$6:$AY$2604&gt;0)*($BF$6:$BF$2604="Y")*($BG$6:$BG$2604="Y")*(($AY$6:$AY$2604&gt;AY2384)+($AY$6:$AY$2604=AY2384)*($AD$6:$AD$2604&gt;AD2384))))</f>
        <v/>
      </c>
    </row>
    <row r="2385" ht="23.85" customHeight="1" s="55">
      <c r="A2385" s="90" t="n">
        <v>46296</v>
      </c>
      <c r="B2385" s="91" t="inlineStr">
        <is>
          <t>ZENITHSTL</t>
        </is>
      </c>
      <c r="C2385" s="91" t="inlineStr">
        <is>
          <t>INE318D01020</t>
        </is>
      </c>
      <c r="D2385" s="91" t="n"/>
      <c r="E2385" s="91" t="inlineStr">
        <is>
          <t>None</t>
        </is>
      </c>
      <c r="F2385" s="93" t="n">
        <v>73</v>
      </c>
      <c r="G2385" s="92" t="inlineStr">
        <is>
          <t>N</t>
        </is>
      </c>
      <c r="H2385" s="94" t="n"/>
      <c r="I2385" s="91" t="inlineStr">
        <is>
          <t>N</t>
        </is>
      </c>
      <c r="J2385" s="92">
        <f>IF(K2385="","N","Y")</f>
        <v/>
      </c>
      <c r="K2385" s="94">
        <f>_xlfn.TEXTJOIN("; ",TRUE,IF(P2385="52-wk low","52-wk low",""),IF(AND(AD2385&gt;=Settings!$B$12,M2385&lt;0),"Distribution",""),IF(AND(AJ2385="Y",M2385&lt;0,AK2385&lt;-Settings!$B$13),"Long unwinding",""),IF(AND(AJ2385="Y",M2385&lt;0,AK2385&gt;Settings!$B$13),"Short buildup",""))</f>
        <v/>
      </c>
      <c r="L2385" s="95" t="n">
        <v>5.1</v>
      </c>
      <c r="M2385" s="96" t="n">
        <v>-3.77</v>
      </c>
      <c r="N2385" s="93" t="n">
        <v>2296</v>
      </c>
      <c r="O2385" s="91" t="inlineStr">
        <is>
          <t>None</t>
        </is>
      </c>
      <c r="P2385" s="91" t="inlineStr">
        <is>
          <t>None</t>
        </is>
      </c>
      <c r="Q2385" s="97" t="n">
        <v>0.57</v>
      </c>
      <c r="R2385" s="96" t="n">
        <v>1.32</v>
      </c>
      <c r="S2385" s="96" t="n">
        <v>0.43</v>
      </c>
      <c r="T2385" s="96" t="n">
        <v>0.53</v>
      </c>
      <c r="U2385" s="96" t="n">
        <v>0.55</v>
      </c>
      <c r="V2385" s="103" t="n">
        <v>1.28</v>
      </c>
      <c r="W2385" s="102" t="n">
        <v>5</v>
      </c>
      <c r="X2385" s="93" t="n"/>
      <c r="Y2385" s="91" t="inlineStr">
        <is>
          <t>None</t>
        </is>
      </c>
      <c r="Z2385" s="99" t="n">
        <v>78.45</v>
      </c>
      <c r="AA2385" s="96" t="n">
        <v>1.07</v>
      </c>
      <c r="AB2385" s="96" t="n">
        <v>1.01</v>
      </c>
      <c r="AC2385" s="96" t="n">
        <v>0.52</v>
      </c>
      <c r="AD2385" s="96" t="n">
        <v>0.58</v>
      </c>
      <c r="AE2385" s="96" t="n">
        <v>0.61</v>
      </c>
      <c r="AF2385" s="103" t="n">
        <v>0.93</v>
      </c>
      <c r="AG2385" s="91" t="inlineStr">
        <is>
          <t>Normal</t>
        </is>
      </c>
      <c r="AH2385" s="100" t="n">
        <v>0</v>
      </c>
      <c r="AI2385" s="101" t="n">
        <v>0</v>
      </c>
      <c r="AJ2385" s="92" t="inlineStr">
        <is>
          <t>N</t>
        </is>
      </c>
      <c r="AK2385" s="96" t="n"/>
      <c r="AL2385" s="91" t="inlineStr">
        <is>
          <t>n/a</t>
        </is>
      </c>
      <c r="AM2385" s="93" t="n"/>
      <c r="AN2385" s="92" t="inlineStr">
        <is>
          <t>None</t>
        </is>
      </c>
      <c r="AO2385" s="102" t="n">
        <v>0</v>
      </c>
      <c r="AP2385" s="103" t="n">
        <v>0.71</v>
      </c>
      <c r="AQ2385" s="102" t="n">
        <v>39</v>
      </c>
      <c r="AR2385" s="91" t="inlineStr">
        <is>
          <t>N</t>
        </is>
      </c>
      <c r="AS2385" s="104" t="n"/>
      <c r="AT2385" s="92">
        <f>IF(AND(P2385="52-wk high",T2385&gt;=Settings!$B$7),"Y","N")</f>
        <v/>
      </c>
      <c r="AU2385" s="91">
        <f>IF(AND(AD2385&gt;=Settings!$B$8,M2385&gt;0),"Y","N")</f>
        <v/>
      </c>
      <c r="AV2385" s="91">
        <f>IF(OR(AH2385&gt;Settings!$B$9,AI2385&gt;Settings!$B$9),"Y","N")</f>
        <v/>
      </c>
      <c r="AW2385" s="91">
        <f>IF(AJ2385&lt;&gt;"Y","n/a",IF(AND(M2385&gt;0,AK2385&gt;Settings!$B$10),"Y","N"))</f>
        <v/>
      </c>
      <c r="AX2385" s="91">
        <f>IF(AO2385&gt;=Settings!$B$11,"Y","N")</f>
        <v/>
      </c>
      <c r="AY2385" s="99">
        <f>(AT2385="Y")+(AU2385="Y")+(AV2385="Y")+(AW2385="Y")+(AX2385="Y")</f>
        <v/>
      </c>
      <c r="AZ2385" s="94">
        <f>IF(AY2385=0,"None",_xlfn.TEXTJOIN(", ",TRUE(),IF(AT2385="Y","Breakout",""),IF(AU2385="Y","Accumulation",""),IF(AV2385="Y","Institutional buying",""),IF(AW2385="Y","Long buildup",""),IF(AX2385="Y","Momentum leader","")))</f>
        <v/>
      </c>
      <c r="BA2385" s="94">
        <f>IF(BW2385="","","Passes "&amp;AY2385&amp;" of 5 buy-side scans"&amp;IF(G2385="Y","; RED FLAG: filter out using Red flag column",""))</f>
        <v/>
      </c>
      <c r="BB2385" s="91" t="inlineStr">
        <is>
          <t>None</t>
        </is>
      </c>
      <c r="BC2385" s="92" t="inlineStr">
        <is>
          <t>N</t>
        </is>
      </c>
      <c r="BD2385" s="94" t="n"/>
      <c r="BE2385" s="94" t="n"/>
      <c r="BF2385" s="92">
        <f>IF(R2385*100000&gt;=Settings!$B$5,"Y","N")</f>
        <v/>
      </c>
      <c r="BG2385" s="91">
        <f>IF(F2385&gt;Settings!$B$6,"Y","N")</f>
        <v/>
      </c>
      <c r="BH2385" s="97" t="n">
        <v>-50.63</v>
      </c>
      <c r="BI2385" s="96" t="n">
        <v>-3.23</v>
      </c>
      <c r="BJ2385" s="96" t="n">
        <v>-3.77</v>
      </c>
      <c r="BK2385" s="96" t="n">
        <v>-8.93</v>
      </c>
      <c r="BL2385" s="96" t="n">
        <v>6.25</v>
      </c>
      <c r="BM2385" s="96" t="n">
        <v>-27.14</v>
      </c>
      <c r="BN2385" s="97" t="n">
        <v>-5.58</v>
      </c>
      <c r="BO2385" s="96" t="n">
        <v>-7.41</v>
      </c>
      <c r="BP2385" s="96" t="n">
        <v>-9.57</v>
      </c>
      <c r="BQ2385" s="96" t="n">
        <v>-14.28</v>
      </c>
      <c r="BR2385" s="91" t="inlineStr">
        <is>
          <t>Stacked down</t>
        </is>
      </c>
      <c r="BS2385" s="91" t="inlineStr">
        <is>
          <t>None</t>
        </is>
      </c>
      <c r="BT2385" s="96" t="n">
        <v>31.7</v>
      </c>
      <c r="BU2385" s="91" t="inlineStr">
        <is>
          <t>N</t>
        </is>
      </c>
      <c r="BV2385" s="99">
        <f>IF(OR(BF2385&lt;&gt;"Y",BG2385&lt;&gt;"Y"),"",(AND(ISNUMBER(BQ2385),BQ2385&gt;0))+(BR2385="Stacked up")+(AND(ISNUMBER(BH2385),BH2385&gt;=-Settings!$B$17))+(AND(ISNUMBER(BK2385),ISNUMBER(BM2385),BK2385&gt;0,BM2385&gt;0))+(AND(ISNUMBER(AQ2385),AQ2385&gt;=Settings!$B$18))+(AND(ISNUMBER(BT2385),BT2385&gt;=Settings!$B$19,BT2385&lt;=Settings!$B$20))+(AND(ISNUMBER(AS2385),AS2385&gt;0))+(AND(ISNUMBER(T2385),ISNUMBER(M2385),T2385&gt;=Settings!$B$21,M2385&gt;0))+(AND(ISNUMBER(AD2385),ISNUMBER(M2385),AD2385&gt;=Settings!$B$22,M2385&gt;0))+(AY2385&gt;=1))</f>
        <v/>
      </c>
      <c r="BW2385" s="91">
        <f>IF(OR(AY2385=0,BF2385&lt;&gt;"Y",BG2385&lt;&gt;"Y"),"",1+SUMPRODUCT(($A$6:$A$2604=A2385)*($AY$6:$AY$2604&gt;0)*($BF$6:$BF$2604="Y")*($BG$6:$BG$2604="Y")*(($AY$6:$AY$2604&gt;AY2385)+($AY$6:$AY$2604=AY2385)*($AD$6:$AD$2604&gt;AD2385))))</f>
        <v/>
      </c>
    </row>
    <row r="2386" ht="23.85" customHeight="1" s="55">
      <c r="A2386" s="90" t="n">
        <v>46296</v>
      </c>
      <c r="B2386" s="91" t="inlineStr">
        <is>
          <t>CURAA</t>
        </is>
      </c>
      <c r="C2386" s="91" t="inlineStr">
        <is>
          <t>INE117B01020</t>
        </is>
      </c>
      <c r="D2386" s="91" t="n"/>
      <c r="E2386" s="91" t="inlineStr">
        <is>
          <t>None</t>
        </is>
      </c>
      <c r="F2386" s="93" t="n">
        <v>72</v>
      </c>
      <c r="G2386" s="92" t="inlineStr">
        <is>
          <t>Y</t>
        </is>
      </c>
      <c r="H2386" s="94" t="inlineStr">
        <is>
          <t>GSM Stage 0; T2T (BE series)</t>
        </is>
      </c>
      <c r="I2386" s="91" t="inlineStr">
        <is>
          <t>Y</t>
        </is>
      </c>
      <c r="J2386" s="92">
        <f>IF(K2386="","N","Y")</f>
        <v/>
      </c>
      <c r="K2386" s="94">
        <f>_xlfn.TEXTJOIN("; ",TRUE,IF(P2386="52-wk low","52-wk low",""),IF(AND(AD2386&gt;=Settings!$B$12,M2386&lt;0),"Distribution",""),IF(AND(AJ2386="Y",M2386&lt;0,AK2386&lt;-Settings!$B$13),"Long unwinding",""),IF(AND(AJ2386="Y",M2386&lt;0,AK2386&gt;Settings!$B$13),"Short buildup",""))</f>
        <v/>
      </c>
      <c r="L2386" s="95" t="n">
        <v>72.25</v>
      </c>
      <c r="M2386" s="96" t="n">
        <v>-0.34</v>
      </c>
      <c r="N2386" s="93" t="n">
        <v>729</v>
      </c>
      <c r="O2386" s="91" t="inlineStr">
        <is>
          <t>None</t>
        </is>
      </c>
      <c r="P2386" s="91" t="inlineStr">
        <is>
          <t>None</t>
        </is>
      </c>
      <c r="Q2386" s="97" t="n">
        <v>0</v>
      </c>
      <c r="R2386" s="96" t="n">
        <v>0.01</v>
      </c>
      <c r="S2386" s="96" t="n">
        <v>0.26</v>
      </c>
      <c r="T2386" s="96" t="n">
        <v>0.22</v>
      </c>
      <c r="U2386" s="96" t="n">
        <v>0.17</v>
      </c>
      <c r="V2386" s="103" t="n">
        <v>0.6899999999999999</v>
      </c>
      <c r="W2386" s="102" t="n">
        <v>2</v>
      </c>
      <c r="X2386" s="93" t="n"/>
      <c r="Y2386" s="91" t="inlineStr">
        <is>
          <t>None</t>
        </is>
      </c>
      <c r="Z2386" s="99" t="n"/>
      <c r="AA2386" s="96" t="n"/>
      <c r="AB2386" s="96" t="n"/>
      <c r="AC2386" s="96" t="n"/>
      <c r="AD2386" s="96" t="n"/>
      <c r="AE2386" s="96" t="n"/>
      <c r="AF2386" s="103" t="n"/>
      <c r="AG2386" s="91" t="inlineStr">
        <is>
          <t>No delivery data</t>
        </is>
      </c>
      <c r="AH2386" s="100" t="n">
        <v>0</v>
      </c>
      <c r="AI2386" s="101" t="n">
        <v>0</v>
      </c>
      <c r="AJ2386" s="92" t="inlineStr">
        <is>
          <t>N</t>
        </is>
      </c>
      <c r="AK2386" s="96" t="n"/>
      <c r="AL2386" s="91" t="inlineStr">
        <is>
          <t>n/a</t>
        </is>
      </c>
      <c r="AM2386" s="93" t="n"/>
      <c r="AN2386" s="92" t="inlineStr">
        <is>
          <t>None</t>
        </is>
      </c>
      <c r="AO2386" s="102" t="n">
        <v>0</v>
      </c>
      <c r="AP2386" s="103" t="n">
        <v>0.48</v>
      </c>
      <c r="AQ2386" s="102" t="n">
        <v>3</v>
      </c>
      <c r="AR2386" s="91" t="inlineStr">
        <is>
          <t>N</t>
        </is>
      </c>
      <c r="AS2386" s="104" t="n"/>
      <c r="AT2386" s="92">
        <f>IF(AND(P2386="52-wk high",T2386&gt;=Settings!$B$7),"Y","N")</f>
        <v/>
      </c>
      <c r="AU2386" s="91">
        <f>IF(AND(AD2386&gt;=Settings!$B$8,M2386&gt;0),"Y","N")</f>
        <v/>
      </c>
      <c r="AV2386" s="91">
        <f>IF(OR(AH2386&gt;Settings!$B$9,AI2386&gt;Settings!$B$9),"Y","N")</f>
        <v/>
      </c>
      <c r="AW2386" s="91">
        <f>IF(AJ2386&lt;&gt;"Y","n/a",IF(AND(M2386&gt;0,AK2386&gt;Settings!$B$10),"Y","N"))</f>
        <v/>
      </c>
      <c r="AX2386" s="91">
        <f>IF(AO2386&gt;=Settings!$B$11,"Y","N")</f>
        <v/>
      </c>
      <c r="AY2386" s="99">
        <f>(AT2386="Y")+(AU2386="Y")+(AV2386="Y")+(AW2386="Y")+(AX2386="Y")</f>
        <v/>
      </c>
      <c r="AZ2386" s="94">
        <f>IF(AY2386=0,"None",_xlfn.TEXTJOIN(", ",TRUE(),IF(AT2386="Y","Breakout",""),IF(AU2386="Y","Accumulation",""),IF(AV2386="Y","Institutional buying",""),IF(AW2386="Y","Long buildup",""),IF(AX2386="Y","Momentum leader","")))</f>
        <v/>
      </c>
      <c r="BA2386" s="94">
        <f>IF(BW2386="","","Passes "&amp;AY2386&amp;" of 5 buy-side scans"&amp;IF(G2386="Y","; RED FLAG: filter out using Red flag column",""))</f>
        <v/>
      </c>
      <c r="BB2386" s="91" t="inlineStr">
        <is>
          <t>Lower</t>
        </is>
      </c>
      <c r="BC2386" s="92" t="inlineStr">
        <is>
          <t>Y</t>
        </is>
      </c>
      <c r="BD2386" s="94" t="inlineStr">
        <is>
          <t>EPS zero; Few traders (&lt;100 unique PAN, 30 days)</t>
        </is>
      </c>
      <c r="BE2386" s="94" t="n"/>
      <c r="BF2386" s="92">
        <f>IF(R2386*100000&gt;=Settings!$B$5,"Y","N")</f>
        <v/>
      </c>
      <c r="BG2386" s="91">
        <f>IF(F2386&gt;Settings!$B$6,"Y","N")</f>
        <v/>
      </c>
      <c r="BH2386" s="97" t="n">
        <v>-66.72</v>
      </c>
      <c r="BI2386" s="96" t="n">
        <v>-2.89</v>
      </c>
      <c r="BJ2386" s="96" t="n">
        <v>7.84</v>
      </c>
      <c r="BK2386" s="96" t="n">
        <v>-9.800000000000001</v>
      </c>
      <c r="BL2386" s="96" t="n">
        <v>-34.91</v>
      </c>
      <c r="BM2386" s="96" t="n">
        <v>-66.04000000000001</v>
      </c>
      <c r="BN2386" s="97" t="n">
        <v>-1.05</v>
      </c>
      <c r="BO2386" s="96" t="n">
        <v>-2.66</v>
      </c>
      <c r="BP2386" s="96" t="n">
        <v>-9.75</v>
      </c>
      <c r="BQ2386" s="96" t="n">
        <v>-26.64</v>
      </c>
      <c r="BR2386" s="91" t="inlineStr">
        <is>
          <t>Stacked down</t>
        </is>
      </c>
      <c r="BS2386" s="91" t="inlineStr">
        <is>
          <t>None</t>
        </is>
      </c>
      <c r="BT2386" s="96" t="n">
        <v>46.6</v>
      </c>
      <c r="BU2386" s="91" t="inlineStr">
        <is>
          <t>N</t>
        </is>
      </c>
      <c r="BV2386" s="99">
        <f>IF(OR(BF2386&lt;&gt;"Y",BG2386&lt;&gt;"Y"),"",(AND(ISNUMBER(BQ2386),BQ2386&gt;0))+(BR2386="Stacked up")+(AND(ISNUMBER(BH2386),BH2386&gt;=-Settings!$B$17))+(AND(ISNUMBER(BK2386),ISNUMBER(BM2386),BK2386&gt;0,BM2386&gt;0))+(AND(ISNUMBER(AQ2386),AQ2386&gt;=Settings!$B$18))+(AND(ISNUMBER(BT2386),BT2386&gt;=Settings!$B$19,BT2386&lt;=Settings!$B$20))+(AND(ISNUMBER(AS2386),AS2386&gt;0))+(AND(ISNUMBER(T2386),ISNUMBER(M2386),T2386&gt;=Settings!$B$21,M2386&gt;0))+(AND(ISNUMBER(AD2386),ISNUMBER(M2386),AD2386&gt;=Settings!$B$22,M2386&gt;0))+(AY2386&gt;=1))</f>
        <v/>
      </c>
      <c r="BW2386" s="91">
        <f>IF(OR(AY2386=0,BF2386&lt;&gt;"Y",BG2386&lt;&gt;"Y"),"",1+SUMPRODUCT(($A$6:$A$2604=A2386)*($AY$6:$AY$2604&gt;0)*($BF$6:$BF$2604="Y")*($BG$6:$BG$2604="Y")*(($AY$6:$AY$2604&gt;AY2386)+($AY$6:$AY$2604=AY2386)*($AD$6:$AD$2604&gt;AD2386))))</f>
        <v/>
      </c>
    </row>
    <row r="2387" ht="23.85" customHeight="1" s="55">
      <c r="A2387" s="90" t="n">
        <v>46296</v>
      </c>
      <c r="B2387" s="91" t="inlineStr">
        <is>
          <t>SUNLOC</t>
        </is>
      </c>
      <c r="C2387" s="91" t="inlineStr">
        <is>
          <t>INE671C01016</t>
        </is>
      </c>
      <c r="D2387" s="91" t="n"/>
      <c r="E2387" s="91" t="inlineStr">
        <is>
          <t>None</t>
        </is>
      </c>
      <c r="F2387" s="93" t="n">
        <v>72</v>
      </c>
      <c r="G2387" s="92" t="inlineStr">
        <is>
          <t>N</t>
        </is>
      </c>
      <c r="H2387" s="94" t="n"/>
      <c r="I2387" s="91" t="inlineStr">
        <is>
          <t>N</t>
        </is>
      </c>
      <c r="J2387" s="92">
        <f>IF(K2387="","N","Y")</f>
        <v/>
      </c>
      <c r="K2387" s="94">
        <f>_xlfn.TEXTJOIN("; ",TRUE,IF(P2387="52-wk low","52-wk low",""),IF(AND(AD2387&gt;=Settings!$B$12,M2387&lt;0),"Distribution",""),IF(AND(AJ2387="Y",M2387&lt;0,AK2387&lt;-Settings!$B$13),"Long unwinding",""),IF(AND(AJ2387="Y",M2387&lt;0,AK2387&gt;Settings!$B$13),"Short buildup",""))</f>
        <v/>
      </c>
      <c r="L2387" s="95" t="n">
        <v>70.09999999999999</v>
      </c>
      <c r="M2387" s="96" t="n">
        <v>1.89</v>
      </c>
      <c r="N2387" s="93" t="n">
        <v>200</v>
      </c>
      <c r="O2387" s="91" t="inlineStr">
        <is>
          <t>None</t>
        </is>
      </c>
      <c r="P2387" s="91" t="inlineStr">
        <is>
          <t>None</t>
        </is>
      </c>
      <c r="Q2387" s="97" t="n">
        <v>0.01</v>
      </c>
      <c r="R2387" s="96" t="n">
        <v>0</v>
      </c>
      <c r="S2387" s="96" t="n">
        <v>5.06</v>
      </c>
      <c r="T2387" s="96" t="n"/>
      <c r="U2387" s="96" t="n"/>
      <c r="V2387" s="103" t="n"/>
      <c r="W2387" s="102" t="n"/>
      <c r="X2387" s="93" t="n"/>
      <c r="Y2387" s="91" t="inlineStr">
        <is>
          <t>None</t>
        </is>
      </c>
      <c r="Z2387" s="99" t="n">
        <v>16.48</v>
      </c>
      <c r="AA2387" s="96" t="n">
        <v>0.18</v>
      </c>
      <c r="AB2387" s="96" t="n"/>
      <c r="AC2387" s="96" t="n">
        <v>0.9</v>
      </c>
      <c r="AD2387" s="96" t="n"/>
      <c r="AE2387" s="96" t="n"/>
      <c r="AF2387" s="103" t="n"/>
      <c r="AG2387" s="91" t="n"/>
      <c r="AH2387" s="100" t="n">
        <v>0</v>
      </c>
      <c r="AI2387" s="101" t="n">
        <v>0</v>
      </c>
      <c r="AJ2387" s="92" t="inlineStr">
        <is>
          <t>N</t>
        </is>
      </c>
      <c r="AK2387" s="96" t="n"/>
      <c r="AL2387" s="91" t="inlineStr">
        <is>
          <t>n/a</t>
        </is>
      </c>
      <c r="AM2387" s="93" t="n"/>
      <c r="AN2387" s="92" t="inlineStr">
        <is>
          <t>None</t>
        </is>
      </c>
      <c r="AO2387" s="102" t="n">
        <v>0</v>
      </c>
      <c r="AP2387" s="103" t="n"/>
      <c r="AQ2387" s="102" t="n"/>
      <c r="AR2387" s="91" t="inlineStr">
        <is>
          <t>N</t>
        </is>
      </c>
      <c r="AS2387" s="104" t="n"/>
      <c r="AT2387" s="92">
        <f>IF(AND(P2387="52-wk high",T2387&gt;=Settings!$B$7),"Y","N")</f>
        <v/>
      </c>
      <c r="AU2387" s="91">
        <f>IF(AND(AD2387&gt;=Settings!$B$8,M2387&gt;0),"Y","N")</f>
        <v/>
      </c>
      <c r="AV2387" s="91">
        <f>IF(OR(AH2387&gt;Settings!$B$9,AI2387&gt;Settings!$B$9),"Y","N")</f>
        <v/>
      </c>
      <c r="AW2387" s="91">
        <f>IF(AJ2387&lt;&gt;"Y","n/a",IF(AND(M2387&gt;0,AK2387&gt;Settings!$B$10),"Y","N"))</f>
        <v/>
      </c>
      <c r="AX2387" s="91">
        <f>IF(AO2387&gt;=Settings!$B$11,"Y","N")</f>
        <v/>
      </c>
      <c r="AY2387" s="99">
        <f>(AT2387="Y")+(AU2387="Y")+(AV2387="Y")+(AW2387="Y")+(AX2387="Y")</f>
        <v/>
      </c>
      <c r="AZ2387" s="94">
        <f>IF(AY2387=0,"None",_xlfn.TEXTJOIN(", ",TRUE(),IF(AT2387="Y","Breakout",""),IF(AU2387="Y","Accumulation",""),IF(AV2387="Y","Institutional buying",""),IF(AW2387="Y","Long buildup",""),IF(AX2387="Y","Momentum leader","")))</f>
        <v/>
      </c>
      <c r="BA2387" s="94">
        <f>IF(BW2387="","","Passes "&amp;AY2387&amp;" of 5 buy-side scans"&amp;IF(G2387="Y","; RED FLAG: filter out using Red flag column",""))</f>
        <v/>
      </c>
      <c r="BB2387" s="91" t="inlineStr">
        <is>
          <t>None</t>
        </is>
      </c>
      <c r="BC2387" s="92" t="inlineStr">
        <is>
          <t>Y</t>
        </is>
      </c>
      <c r="BD2387" s="94" t="inlineStr">
        <is>
          <t>Few traders (&lt;100 unique PAN, 30 days)</t>
        </is>
      </c>
      <c r="BE2387" s="94" t="n"/>
      <c r="BF2387" s="92">
        <f>IF(R2387*100000&gt;=Settings!$B$5,"Y","N")</f>
        <v/>
      </c>
      <c r="BG2387" s="91">
        <f>IF(F2387&gt;Settings!$B$6,"Y","N")</f>
        <v/>
      </c>
      <c r="BH2387" s="97" t="n">
        <v>-14.51</v>
      </c>
      <c r="BI2387" s="96" t="n">
        <v>-2.64</v>
      </c>
      <c r="BJ2387" s="96" t="n">
        <v>-12.09</v>
      </c>
      <c r="BK2387" s="96" t="n"/>
      <c r="BL2387" s="96" t="n"/>
      <c r="BM2387" s="96" t="n"/>
      <c r="BN2387" s="97" t="n">
        <v>-3.44</v>
      </c>
      <c r="BO2387" s="96" t="n"/>
      <c r="BP2387" s="96" t="n"/>
      <c r="BQ2387" s="96" t="n"/>
      <c r="BR2387" s="91" t="n"/>
      <c r="BS2387" s="91" t="n"/>
      <c r="BT2387" s="96" t="n">
        <v>38.5</v>
      </c>
      <c r="BU2387" s="91" t="n"/>
      <c r="BV2387" s="99">
        <f>IF(OR(BF2387&lt;&gt;"Y",BG2387&lt;&gt;"Y"),"",(AND(ISNUMBER(BQ2387),BQ2387&gt;0))+(BR2387="Stacked up")+(AND(ISNUMBER(BH2387),BH2387&gt;=-Settings!$B$17))+(AND(ISNUMBER(BK2387),ISNUMBER(BM2387),BK2387&gt;0,BM2387&gt;0))+(AND(ISNUMBER(AQ2387),AQ2387&gt;=Settings!$B$18))+(AND(ISNUMBER(BT2387),BT2387&gt;=Settings!$B$19,BT2387&lt;=Settings!$B$20))+(AND(ISNUMBER(AS2387),AS2387&gt;0))+(AND(ISNUMBER(T2387),ISNUMBER(M2387),T2387&gt;=Settings!$B$21,M2387&gt;0))+(AND(ISNUMBER(AD2387),ISNUMBER(M2387),AD2387&gt;=Settings!$B$22,M2387&gt;0))+(AY2387&gt;=1))</f>
        <v/>
      </c>
      <c r="BW2387" s="91">
        <f>IF(OR(AY2387=0,BF2387&lt;&gt;"Y",BG2387&lt;&gt;"Y"),"",1+SUMPRODUCT(($A$6:$A$2604=A2387)*($AY$6:$AY$2604&gt;0)*($BF$6:$BF$2604="Y")*($BG$6:$BG$2604="Y")*(($AY$6:$AY$2604&gt;AY2387)+($AY$6:$AY$2604=AY2387)*($AD$6:$AD$2604&gt;AD2387))))</f>
        <v/>
      </c>
    </row>
    <row r="2388" ht="23.85" customHeight="1" s="55">
      <c r="A2388" s="90" t="n">
        <v>46296</v>
      </c>
      <c r="B2388" s="91" t="inlineStr">
        <is>
          <t>KHAITANLTD</t>
        </is>
      </c>
      <c r="C2388" s="91" t="inlineStr">
        <is>
          <t>INE731C01018</t>
        </is>
      </c>
      <c r="D2388" s="91" t="n"/>
      <c r="E2388" s="91" t="inlineStr">
        <is>
          <t>None</t>
        </is>
      </c>
      <c r="F2388" s="93" t="n">
        <v>70</v>
      </c>
      <c r="G2388" s="92" t="inlineStr">
        <is>
          <t>N</t>
        </is>
      </c>
      <c r="H2388" s="94" t="n"/>
      <c r="I2388" s="91" t="inlineStr">
        <is>
          <t>N</t>
        </is>
      </c>
      <c r="J2388" s="92">
        <f>IF(K2388="","N","Y")</f>
        <v/>
      </c>
      <c r="K2388" s="94">
        <f>_xlfn.TEXTJOIN("; ",TRUE,IF(P2388="52-wk low","52-wk low",""),IF(AND(AD2388&gt;=Settings!$B$12,M2388&lt;0),"Distribution",""),IF(AND(AJ2388="Y",M2388&lt;0,AK2388&lt;-Settings!$B$13),"Long unwinding",""),IF(AND(AJ2388="Y",M2388&lt;0,AK2388&gt;Settings!$B$13),"Short buildup",""))</f>
        <v/>
      </c>
      <c r="L2388" s="95" t="n">
        <v>147.19</v>
      </c>
      <c r="M2388" s="96" t="n">
        <v>0.64</v>
      </c>
      <c r="N2388" s="93" t="n">
        <v>412</v>
      </c>
      <c r="O2388" s="91" t="inlineStr">
        <is>
          <t>None</t>
        </is>
      </c>
      <c r="P2388" s="91" t="inlineStr">
        <is>
          <t>None</t>
        </is>
      </c>
      <c r="Q2388" s="97" t="n">
        <v>0.01</v>
      </c>
      <c r="R2388" s="96" t="n">
        <v>0.04</v>
      </c>
      <c r="S2388" s="96" t="n">
        <v>0.17</v>
      </c>
      <c r="T2388" s="96" t="n">
        <v>0.12</v>
      </c>
      <c r="U2388" s="96" t="n">
        <v>0.19</v>
      </c>
      <c r="V2388" s="103" t="n">
        <v>0.95</v>
      </c>
      <c r="W2388" s="102" t="n">
        <v>1</v>
      </c>
      <c r="X2388" s="93" t="n"/>
      <c r="Y2388" s="91" t="inlineStr">
        <is>
          <t>None</t>
        </is>
      </c>
      <c r="Z2388" s="99" t="n">
        <v>76.22</v>
      </c>
      <c r="AA2388" s="96" t="n">
        <v>1.08</v>
      </c>
      <c r="AB2388" s="96" t="n">
        <v>1.1</v>
      </c>
      <c r="AC2388" s="96" t="n">
        <v>0.19</v>
      </c>
      <c r="AD2388" s="96" t="n"/>
      <c r="AE2388" s="96" t="n"/>
      <c r="AF2388" s="103" t="n"/>
      <c r="AG2388" s="91" t="inlineStr">
        <is>
          <t>No delivery data</t>
        </is>
      </c>
      <c r="AH2388" s="100" t="n">
        <v>0</v>
      </c>
      <c r="AI2388" s="101" t="n">
        <v>0</v>
      </c>
      <c r="AJ2388" s="92" t="inlineStr">
        <is>
          <t>N</t>
        </is>
      </c>
      <c r="AK2388" s="96" t="n"/>
      <c r="AL2388" s="91" t="inlineStr">
        <is>
          <t>n/a</t>
        </is>
      </c>
      <c r="AM2388" s="93" t="n"/>
      <c r="AN2388" s="92" t="inlineStr">
        <is>
          <t>None</t>
        </is>
      </c>
      <c r="AO2388" s="102" t="n">
        <v>0</v>
      </c>
      <c r="AP2388" s="103" t="n">
        <v>1.42</v>
      </c>
      <c r="AQ2388" s="102" t="n">
        <v>77</v>
      </c>
      <c r="AR2388" s="91" t="inlineStr">
        <is>
          <t>N</t>
        </is>
      </c>
      <c r="AS2388" s="104" t="n"/>
      <c r="AT2388" s="92">
        <f>IF(AND(P2388="52-wk high",T2388&gt;=Settings!$B$7),"Y","N")</f>
        <v/>
      </c>
      <c r="AU2388" s="91">
        <f>IF(AND(AD2388&gt;=Settings!$B$8,M2388&gt;0),"Y","N")</f>
        <v/>
      </c>
      <c r="AV2388" s="91">
        <f>IF(OR(AH2388&gt;Settings!$B$9,AI2388&gt;Settings!$B$9),"Y","N")</f>
        <v/>
      </c>
      <c r="AW2388" s="91">
        <f>IF(AJ2388&lt;&gt;"Y","n/a",IF(AND(M2388&gt;0,AK2388&gt;Settings!$B$10),"Y","N"))</f>
        <v/>
      </c>
      <c r="AX2388" s="91">
        <f>IF(AO2388&gt;=Settings!$B$11,"Y","N")</f>
        <v/>
      </c>
      <c r="AY2388" s="99">
        <f>(AT2388="Y")+(AU2388="Y")+(AV2388="Y")+(AW2388="Y")+(AX2388="Y")</f>
        <v/>
      </c>
      <c r="AZ2388" s="94">
        <f>IF(AY2388=0,"None",_xlfn.TEXTJOIN(", ",TRUE(),IF(AT2388="Y","Breakout",""),IF(AU2388="Y","Accumulation",""),IF(AV2388="Y","Institutional buying",""),IF(AW2388="Y","Long buildup",""),IF(AX2388="Y","Momentum leader","")))</f>
        <v/>
      </c>
      <c r="BA2388" s="94">
        <f>IF(BW2388="","","Passes "&amp;AY2388&amp;" of 5 buy-side scans"&amp;IF(G2388="Y","; RED FLAG: filter out using Red flag column",""))</f>
        <v/>
      </c>
      <c r="BB2388" s="91" t="inlineStr">
        <is>
          <t>None</t>
        </is>
      </c>
      <c r="BC2388" s="92" t="inlineStr">
        <is>
          <t>Y</t>
        </is>
      </c>
      <c r="BD2388" s="94" t="inlineStr">
        <is>
          <t>Few traders (&lt;100 unique PAN, 30 days)</t>
        </is>
      </c>
      <c r="BE2388" s="94" t="n"/>
      <c r="BF2388" s="92">
        <f>IF(R2388*100000&gt;=Settings!$B$5,"Y","N")</f>
        <v/>
      </c>
      <c r="BG2388" s="91">
        <f>IF(F2388&gt;Settings!$B$6,"Y","N")</f>
        <v/>
      </c>
      <c r="BH2388" s="97" t="n">
        <v>-17.31</v>
      </c>
      <c r="BI2388" s="96" t="n">
        <v>-2.1</v>
      </c>
      <c r="BJ2388" s="96" t="n">
        <v>-1.51</v>
      </c>
      <c r="BK2388" s="96" t="n">
        <v>10.63</v>
      </c>
      <c r="BL2388" s="96" t="n">
        <v>50.16</v>
      </c>
      <c r="BM2388" s="96" t="n">
        <v>13.14</v>
      </c>
      <c r="BN2388" s="97" t="n">
        <v>-2.36</v>
      </c>
      <c r="BO2388" s="96" t="n">
        <v>-0.16</v>
      </c>
      <c r="BP2388" s="96" t="n">
        <v>5.2</v>
      </c>
      <c r="BQ2388" s="96" t="n">
        <v>12.24</v>
      </c>
      <c r="BR2388" s="91" t="inlineStr">
        <is>
          <t>Mixed</t>
        </is>
      </c>
      <c r="BS2388" s="91" t="inlineStr">
        <is>
          <t>None</t>
        </is>
      </c>
      <c r="BT2388" s="96" t="n">
        <v>42.7</v>
      </c>
      <c r="BU2388" s="91" t="inlineStr">
        <is>
          <t>N</t>
        </is>
      </c>
      <c r="BV2388" s="99">
        <f>IF(OR(BF2388&lt;&gt;"Y",BG2388&lt;&gt;"Y"),"",(AND(ISNUMBER(BQ2388),BQ2388&gt;0))+(BR2388="Stacked up")+(AND(ISNUMBER(BH2388),BH2388&gt;=-Settings!$B$17))+(AND(ISNUMBER(BK2388),ISNUMBER(BM2388),BK2388&gt;0,BM2388&gt;0))+(AND(ISNUMBER(AQ2388),AQ2388&gt;=Settings!$B$18))+(AND(ISNUMBER(BT2388),BT2388&gt;=Settings!$B$19,BT2388&lt;=Settings!$B$20))+(AND(ISNUMBER(AS2388),AS2388&gt;0))+(AND(ISNUMBER(T2388),ISNUMBER(M2388),T2388&gt;=Settings!$B$21,M2388&gt;0))+(AND(ISNUMBER(AD2388),ISNUMBER(M2388),AD2388&gt;=Settings!$B$22,M2388&gt;0))+(AY2388&gt;=1))</f>
        <v/>
      </c>
      <c r="BW2388" s="91">
        <f>IF(OR(AY2388=0,BF2388&lt;&gt;"Y",BG2388&lt;&gt;"Y"),"",1+SUMPRODUCT(($A$6:$A$2604=A2388)*($AY$6:$AY$2604&gt;0)*($BF$6:$BF$2604="Y")*($BG$6:$BG$2604="Y")*(($AY$6:$AY$2604&gt;AY2388)+($AY$6:$AY$2604=AY2388)*($AD$6:$AD$2604&gt;AD2388))))</f>
        <v/>
      </c>
    </row>
    <row r="2389" ht="23.85" customHeight="1" s="55">
      <c r="A2389" s="90" t="n">
        <v>46296</v>
      </c>
      <c r="B2389" s="91" t="inlineStr">
        <is>
          <t>ENERGYDEV</t>
        </is>
      </c>
      <c r="C2389" s="91" t="inlineStr">
        <is>
          <t>INE306C01019</t>
        </is>
      </c>
      <c r="D2389" s="91" t="n"/>
      <c r="E2389" s="91" t="inlineStr">
        <is>
          <t>None</t>
        </is>
      </c>
      <c r="F2389" s="93" t="n">
        <v>69</v>
      </c>
      <c r="G2389" s="92" t="inlineStr">
        <is>
          <t>N</t>
        </is>
      </c>
      <c r="H2389" s="94" t="n"/>
      <c r="I2389" s="91" t="inlineStr">
        <is>
          <t>N</t>
        </is>
      </c>
      <c r="J2389" s="92">
        <f>IF(K2389="","N","Y")</f>
        <v/>
      </c>
      <c r="K2389" s="94">
        <f>_xlfn.TEXTJOIN("; ",TRUE,IF(P2389="52-wk low","52-wk low",""),IF(AND(AD2389&gt;=Settings!$B$12,M2389&lt;0),"Distribution",""),IF(AND(AJ2389="Y",M2389&lt;0,AK2389&lt;-Settings!$B$13),"Long unwinding",""),IF(AND(AJ2389="Y",M2389&lt;0,AK2389&gt;Settings!$B$13),"Short buildup",""))</f>
        <v/>
      </c>
      <c r="L2389" s="95" t="n">
        <v>14.52</v>
      </c>
      <c r="M2389" s="96" t="n">
        <v>0.9</v>
      </c>
      <c r="N2389" s="93" t="n">
        <v>365</v>
      </c>
      <c r="O2389" s="91" t="inlineStr">
        <is>
          <t>None</t>
        </is>
      </c>
      <c r="P2389" s="91" t="inlineStr">
        <is>
          <t>None</t>
        </is>
      </c>
      <c r="Q2389" s="97" t="n">
        <v>0.11</v>
      </c>
      <c r="R2389" s="96" t="n">
        <v>0.23</v>
      </c>
      <c r="S2389" s="96" t="n">
        <v>0.47</v>
      </c>
      <c r="T2389" s="96" t="n">
        <v>0.43</v>
      </c>
      <c r="U2389" s="96" t="n">
        <v>0.31</v>
      </c>
      <c r="V2389" s="103" t="n">
        <v>0.67</v>
      </c>
      <c r="W2389" s="102" t="n">
        <v>3</v>
      </c>
      <c r="X2389" s="93" t="n"/>
      <c r="Y2389" s="91" t="inlineStr">
        <is>
          <t>None</t>
        </is>
      </c>
      <c r="Z2389" s="99" t="n">
        <v>62.09</v>
      </c>
      <c r="AA2389" s="96" t="n">
        <v>0.82</v>
      </c>
      <c r="AB2389" s="96" t="n">
        <v>0.84</v>
      </c>
      <c r="AC2389" s="96" t="n">
        <v>0.39</v>
      </c>
      <c r="AD2389" s="96" t="n">
        <v>0.36</v>
      </c>
      <c r="AE2389" s="96" t="n">
        <v>0.27</v>
      </c>
      <c r="AF2389" s="103" t="n">
        <v>1.05</v>
      </c>
      <c r="AG2389" s="91" t="inlineStr">
        <is>
          <t>Normal</t>
        </is>
      </c>
      <c r="AH2389" s="100" t="n">
        <v>0</v>
      </c>
      <c r="AI2389" s="101" t="n">
        <v>0</v>
      </c>
      <c r="AJ2389" s="92" t="inlineStr">
        <is>
          <t>N</t>
        </is>
      </c>
      <c r="AK2389" s="96" t="n"/>
      <c r="AL2389" s="91" t="inlineStr">
        <is>
          <t>n/a</t>
        </is>
      </c>
      <c r="AM2389" s="93" t="n"/>
      <c r="AN2389" s="92" t="inlineStr">
        <is>
          <t>None</t>
        </is>
      </c>
      <c r="AO2389" s="102" t="n">
        <v>0</v>
      </c>
      <c r="AP2389" s="103" t="n">
        <v>0.72</v>
      </c>
      <c r="AQ2389" s="102" t="n">
        <v>39</v>
      </c>
      <c r="AR2389" s="91" t="inlineStr">
        <is>
          <t>N</t>
        </is>
      </c>
      <c r="AS2389" s="104" t="n"/>
      <c r="AT2389" s="92">
        <f>IF(AND(P2389="52-wk high",T2389&gt;=Settings!$B$7),"Y","N")</f>
        <v/>
      </c>
      <c r="AU2389" s="91">
        <f>IF(AND(AD2389&gt;=Settings!$B$8,M2389&gt;0),"Y","N")</f>
        <v/>
      </c>
      <c r="AV2389" s="91">
        <f>IF(OR(AH2389&gt;Settings!$B$9,AI2389&gt;Settings!$B$9),"Y","N")</f>
        <v/>
      </c>
      <c r="AW2389" s="91">
        <f>IF(AJ2389&lt;&gt;"Y","n/a",IF(AND(M2389&gt;0,AK2389&gt;Settings!$B$10),"Y","N"))</f>
        <v/>
      </c>
      <c r="AX2389" s="91">
        <f>IF(AO2389&gt;=Settings!$B$11,"Y","N")</f>
        <v/>
      </c>
      <c r="AY2389" s="99">
        <f>(AT2389="Y")+(AU2389="Y")+(AV2389="Y")+(AW2389="Y")+(AX2389="Y")</f>
        <v/>
      </c>
      <c r="AZ2389" s="94">
        <f>IF(AY2389=0,"None",_xlfn.TEXTJOIN(", ",TRUE(),IF(AT2389="Y","Breakout",""),IF(AU2389="Y","Accumulation",""),IF(AV2389="Y","Institutional buying",""),IF(AW2389="Y","Long buildup",""),IF(AX2389="Y","Momentum leader","")))</f>
        <v/>
      </c>
      <c r="BA2389" s="94">
        <f>IF(BW2389="","","Passes "&amp;AY2389&amp;" of 5 buy-side scans"&amp;IF(G2389="Y","; RED FLAG: filter out using Red flag column",""))</f>
        <v/>
      </c>
      <c r="BB2389" s="91" t="inlineStr">
        <is>
          <t>None</t>
        </is>
      </c>
      <c r="BC2389" s="92" t="inlineStr">
        <is>
          <t>Y</t>
        </is>
      </c>
      <c r="BD2389" s="94" t="inlineStr">
        <is>
          <t>EPS zero</t>
        </is>
      </c>
      <c r="BE2389" s="94" t="n"/>
      <c r="BF2389" s="92">
        <f>IF(R2389*100000&gt;=Settings!$B$5,"Y","N")</f>
        <v/>
      </c>
      <c r="BG2389" s="91">
        <f>IF(F2389&gt;Settings!$B$6,"Y","N")</f>
        <v/>
      </c>
      <c r="BH2389" s="97" t="n">
        <v>-51.09</v>
      </c>
      <c r="BI2389" s="96" t="n">
        <v>-2.62</v>
      </c>
      <c r="BJ2389" s="96" t="n">
        <v>-7.98</v>
      </c>
      <c r="BK2389" s="96" t="n">
        <v>-19.82</v>
      </c>
      <c r="BL2389" s="96" t="n">
        <v>5.22</v>
      </c>
      <c r="BM2389" s="96" t="n">
        <v>-24.49</v>
      </c>
      <c r="BN2389" s="97" t="n">
        <v>-2.78</v>
      </c>
      <c r="BO2389" s="96" t="n">
        <v>-6.7</v>
      </c>
      <c r="BP2389" s="96" t="n">
        <v>-9.800000000000001</v>
      </c>
      <c r="BQ2389" s="96" t="n">
        <v>-13.97</v>
      </c>
      <c r="BR2389" s="91" t="inlineStr">
        <is>
          <t>Stacked down</t>
        </is>
      </c>
      <c r="BS2389" s="91" t="inlineStr">
        <is>
          <t>None</t>
        </is>
      </c>
      <c r="BT2389" s="96" t="n">
        <v>40.4</v>
      </c>
      <c r="BU2389" s="91" t="inlineStr">
        <is>
          <t>N</t>
        </is>
      </c>
      <c r="BV2389" s="99">
        <f>IF(OR(BF2389&lt;&gt;"Y",BG2389&lt;&gt;"Y"),"",(AND(ISNUMBER(BQ2389),BQ2389&gt;0))+(BR2389="Stacked up")+(AND(ISNUMBER(BH2389),BH2389&gt;=-Settings!$B$17))+(AND(ISNUMBER(BK2389),ISNUMBER(BM2389),BK2389&gt;0,BM2389&gt;0))+(AND(ISNUMBER(AQ2389),AQ2389&gt;=Settings!$B$18))+(AND(ISNUMBER(BT2389),BT2389&gt;=Settings!$B$19,BT2389&lt;=Settings!$B$20))+(AND(ISNUMBER(AS2389),AS2389&gt;0))+(AND(ISNUMBER(T2389),ISNUMBER(M2389),T2389&gt;=Settings!$B$21,M2389&gt;0))+(AND(ISNUMBER(AD2389),ISNUMBER(M2389),AD2389&gt;=Settings!$B$22,M2389&gt;0))+(AY2389&gt;=1))</f>
        <v/>
      </c>
      <c r="BW2389" s="91">
        <f>IF(OR(AY2389=0,BF2389&lt;&gt;"Y",BG2389&lt;&gt;"Y"),"",1+SUMPRODUCT(($A$6:$A$2604=A2389)*($AY$6:$AY$2604&gt;0)*($BF$6:$BF$2604="Y")*($BG$6:$BG$2604="Y")*(($AY$6:$AY$2604&gt;AY2389)+($AY$6:$AY$2604=AY2389)*($AD$6:$AD$2604&gt;AD2389))))</f>
        <v/>
      </c>
    </row>
    <row r="2390" ht="23.85" customHeight="1" s="55">
      <c r="A2390" s="90" t="n">
        <v>46296</v>
      </c>
      <c r="B2390" s="91" t="inlineStr">
        <is>
          <t>HDIL</t>
        </is>
      </c>
      <c r="C2390" s="91" t="inlineStr">
        <is>
          <t>INE191I01012</t>
        </is>
      </c>
      <c r="D2390" s="91" t="n"/>
      <c r="E2390" s="91" t="inlineStr">
        <is>
          <t>None</t>
        </is>
      </c>
      <c r="F2390" s="93" t="n">
        <v>69</v>
      </c>
      <c r="G2390" s="92" t="inlineStr">
        <is>
          <t>Y</t>
        </is>
      </c>
      <c r="H2390" s="94" t="inlineStr">
        <is>
          <t>IRP (insolvency); BZ/SZ series</t>
        </is>
      </c>
      <c r="I2390" s="91" t="inlineStr">
        <is>
          <t>Y</t>
        </is>
      </c>
      <c r="J2390" s="92">
        <f>IF(K2390="","N","Y")</f>
        <v/>
      </c>
      <c r="K2390" s="94">
        <f>_xlfn.TEXTJOIN("; ",TRUE,IF(P2390="52-wk low","52-wk low",""),IF(AND(AD2390&gt;=Settings!$B$12,M2390&lt;0),"Distribution",""),IF(AND(AJ2390="Y",M2390&lt;0,AK2390&lt;-Settings!$B$13),"Long unwinding",""),IF(AND(AJ2390="Y",M2390&lt;0,AK2390&gt;Settings!$B$13),"Short buildup",""))</f>
        <v/>
      </c>
      <c r="L2390" s="95" t="n">
        <v>1.45</v>
      </c>
      <c r="M2390" s="96" t="n">
        <v>-1.36</v>
      </c>
      <c r="N2390" s="93" t="n">
        <v>1230</v>
      </c>
      <c r="O2390" s="91" t="inlineStr">
        <is>
          <t>None</t>
        </is>
      </c>
      <c r="P2390" s="91" t="inlineStr">
        <is>
          <t>None</t>
        </is>
      </c>
      <c r="Q2390" s="97" t="n">
        <v>0.59</v>
      </c>
      <c r="R2390" s="96" t="n">
        <v>1.11</v>
      </c>
      <c r="S2390" s="96" t="n">
        <v>0.51</v>
      </c>
      <c r="T2390" s="96" t="n">
        <v>0.4</v>
      </c>
      <c r="U2390" s="96" t="n">
        <v>0.41</v>
      </c>
      <c r="V2390" s="103" t="n">
        <v>0.79</v>
      </c>
      <c r="W2390" s="102" t="n">
        <v>2</v>
      </c>
      <c r="X2390" s="93" t="n"/>
      <c r="Y2390" s="91" t="inlineStr">
        <is>
          <t>None</t>
        </is>
      </c>
      <c r="Z2390" s="99" t="n"/>
      <c r="AA2390" s="96" t="n"/>
      <c r="AB2390" s="96" t="n"/>
      <c r="AC2390" s="96" t="n"/>
      <c r="AD2390" s="96" t="n"/>
      <c r="AE2390" s="96" t="n"/>
      <c r="AF2390" s="103" t="n"/>
      <c r="AG2390" s="91" t="inlineStr">
        <is>
          <t>No delivery data</t>
        </is>
      </c>
      <c r="AH2390" s="100" t="n">
        <v>0</v>
      </c>
      <c r="AI2390" s="101" t="n">
        <v>0</v>
      </c>
      <c r="AJ2390" s="92" t="inlineStr">
        <is>
          <t>N</t>
        </is>
      </c>
      <c r="AK2390" s="96" t="n"/>
      <c r="AL2390" s="91" t="inlineStr">
        <is>
          <t>n/a</t>
        </is>
      </c>
      <c r="AM2390" s="93" t="n"/>
      <c r="AN2390" s="92" t="inlineStr">
        <is>
          <t>None</t>
        </is>
      </c>
      <c r="AO2390" s="102" t="n">
        <v>0</v>
      </c>
      <c r="AP2390" s="103" t="n">
        <v>0.42</v>
      </c>
      <c r="AQ2390" s="102" t="n">
        <v>1</v>
      </c>
      <c r="AR2390" s="91" t="inlineStr">
        <is>
          <t>N</t>
        </is>
      </c>
      <c r="AS2390" s="104" t="n"/>
      <c r="AT2390" s="92">
        <f>IF(AND(P2390="52-wk high",T2390&gt;=Settings!$B$7),"Y","N")</f>
        <v/>
      </c>
      <c r="AU2390" s="91">
        <f>IF(AND(AD2390&gt;=Settings!$B$8,M2390&gt;0),"Y","N")</f>
        <v/>
      </c>
      <c r="AV2390" s="91">
        <f>IF(OR(AH2390&gt;Settings!$B$9,AI2390&gt;Settings!$B$9),"Y","N")</f>
        <v/>
      </c>
      <c r="AW2390" s="91">
        <f>IF(AJ2390&lt;&gt;"Y","n/a",IF(AND(M2390&gt;0,AK2390&gt;Settings!$B$10),"Y","N"))</f>
        <v/>
      </c>
      <c r="AX2390" s="91">
        <f>IF(AO2390&gt;=Settings!$B$11,"Y","N")</f>
        <v/>
      </c>
      <c r="AY2390" s="99">
        <f>(AT2390="Y")+(AU2390="Y")+(AV2390="Y")+(AW2390="Y")+(AX2390="Y")</f>
        <v/>
      </c>
      <c r="AZ2390" s="94">
        <f>IF(AY2390=0,"None",_xlfn.TEXTJOIN(", ",TRUE(),IF(AT2390="Y","Breakout",""),IF(AU2390="Y","Accumulation",""),IF(AV2390="Y","Institutional buying",""),IF(AW2390="Y","Long buildup",""),IF(AX2390="Y","Momentum leader","")))</f>
        <v/>
      </c>
      <c r="BA2390" s="94">
        <f>IF(BW2390="","","Passes "&amp;AY2390&amp;" of 5 buy-side scans"&amp;IF(G2390="Y","; RED FLAG: filter out using Red flag column",""))</f>
        <v/>
      </c>
      <c r="BB2390" s="91" t="inlineStr">
        <is>
          <t>None</t>
        </is>
      </c>
      <c r="BC2390" s="92" t="inlineStr">
        <is>
          <t>N</t>
        </is>
      </c>
      <c r="BD2390" s="94" t="n"/>
      <c r="BE2390" s="94" t="n"/>
      <c r="BF2390" s="92">
        <f>IF(R2390*100000&gt;=Settings!$B$5,"Y","N")</f>
        <v/>
      </c>
      <c r="BG2390" s="91">
        <f>IF(F2390&gt;Settings!$B$6,"Y","N")</f>
        <v/>
      </c>
      <c r="BH2390" s="97" t="n">
        <v>-52.46</v>
      </c>
      <c r="BI2390" s="96" t="n">
        <v>-1.36</v>
      </c>
      <c r="BJ2390" s="96" t="n">
        <v>-3.33</v>
      </c>
      <c r="BK2390" s="96" t="n">
        <v>-16.18</v>
      </c>
      <c r="BL2390" s="96" t="n">
        <v>-27.14</v>
      </c>
      <c r="BM2390" s="96" t="n">
        <v>-50.85</v>
      </c>
      <c r="BN2390" s="97" t="n">
        <v>-1.76</v>
      </c>
      <c r="BO2390" s="96" t="n">
        <v>-6.07</v>
      </c>
      <c r="BP2390" s="96" t="n">
        <v>-14.35</v>
      </c>
      <c r="BQ2390" s="96" t="n">
        <v>-26.47</v>
      </c>
      <c r="BR2390" s="91" t="inlineStr">
        <is>
          <t>Stacked down</t>
        </is>
      </c>
      <c r="BS2390" s="91" t="inlineStr">
        <is>
          <t>None</t>
        </is>
      </c>
      <c r="BT2390" s="96" t="n">
        <v>41.3</v>
      </c>
      <c r="BU2390" s="91" t="inlineStr">
        <is>
          <t>N</t>
        </is>
      </c>
      <c r="BV2390" s="99">
        <f>IF(OR(BF2390&lt;&gt;"Y",BG2390&lt;&gt;"Y"),"",(AND(ISNUMBER(BQ2390),BQ2390&gt;0))+(BR2390="Stacked up")+(AND(ISNUMBER(BH2390),BH2390&gt;=-Settings!$B$17))+(AND(ISNUMBER(BK2390),ISNUMBER(BM2390),BK2390&gt;0,BM2390&gt;0))+(AND(ISNUMBER(AQ2390),AQ2390&gt;=Settings!$B$18))+(AND(ISNUMBER(BT2390),BT2390&gt;=Settings!$B$19,BT2390&lt;=Settings!$B$20))+(AND(ISNUMBER(AS2390),AS2390&gt;0))+(AND(ISNUMBER(T2390),ISNUMBER(M2390),T2390&gt;=Settings!$B$21,M2390&gt;0))+(AND(ISNUMBER(AD2390),ISNUMBER(M2390),AD2390&gt;=Settings!$B$22,M2390&gt;0))+(AY2390&gt;=1))</f>
        <v/>
      </c>
      <c r="BW2390" s="91">
        <f>IF(OR(AY2390=0,BF2390&lt;&gt;"Y",BG2390&lt;&gt;"Y"),"",1+SUMPRODUCT(($A$6:$A$2604=A2390)*($AY$6:$AY$2604&gt;0)*($BF$6:$BF$2604="Y")*($BG$6:$BG$2604="Y")*(($AY$6:$AY$2604&gt;AY2390)+($AY$6:$AY$2604=AY2390)*($AD$6:$AD$2604&gt;AD2390))))</f>
        <v/>
      </c>
    </row>
    <row r="2391" ht="23.85" customHeight="1" s="55">
      <c r="A2391" s="90" t="n">
        <v>46296</v>
      </c>
      <c r="B2391" s="91" t="inlineStr">
        <is>
          <t>KSR</t>
        </is>
      </c>
      <c r="C2391" s="91" t="inlineStr">
        <is>
          <t>INE1SPP01016</t>
        </is>
      </c>
      <c r="D2391" s="91" t="n"/>
      <c r="E2391" s="91" t="inlineStr">
        <is>
          <t>None</t>
        </is>
      </c>
      <c r="F2391" s="93" t="n">
        <v>69</v>
      </c>
      <c r="G2391" s="92" t="inlineStr">
        <is>
          <t>Y</t>
        </is>
      </c>
      <c r="H2391" s="94" t="inlineStr">
        <is>
          <t>ESM Stage 1; T2T (BE series)</t>
        </is>
      </c>
      <c r="I2391" s="91" t="inlineStr">
        <is>
          <t>Y</t>
        </is>
      </c>
      <c r="J2391" s="92">
        <f>IF(K2391="","N","Y")</f>
        <v/>
      </c>
      <c r="K2391" s="94">
        <f>_xlfn.TEXTJOIN("; ",TRUE,IF(P2391="52-wk low","52-wk low",""),IF(AND(AD2391&gt;=Settings!$B$12,M2391&lt;0),"Distribution",""),IF(AND(AJ2391="Y",M2391&lt;0,AK2391&lt;-Settings!$B$13),"Long unwinding",""),IF(AND(AJ2391="Y",M2391&lt;0,AK2391&gt;Settings!$B$13),"Short buildup",""))</f>
        <v/>
      </c>
      <c r="L2391" s="95" t="n">
        <v>37.38</v>
      </c>
      <c r="M2391" s="96" t="n">
        <v>-4.93</v>
      </c>
      <c r="N2391" s="93" t="n">
        <v>2466</v>
      </c>
      <c r="O2391" s="91" t="inlineStr">
        <is>
          <t>None</t>
        </is>
      </c>
      <c r="P2391" s="91" t="inlineStr">
        <is>
          <t>None</t>
        </is>
      </c>
      <c r="Q2391" s="97" t="n">
        <v>0.16</v>
      </c>
      <c r="R2391" s="96" t="n">
        <v>1.11</v>
      </c>
      <c r="S2391" s="96" t="n">
        <v>0.14</v>
      </c>
      <c r="T2391" s="96" t="n">
        <v>0.25</v>
      </c>
      <c r="U2391" s="96" t="n">
        <v>0.37</v>
      </c>
      <c r="V2391" s="103" t="n">
        <v>2.63</v>
      </c>
      <c r="W2391" s="102" t="n">
        <v>7</v>
      </c>
      <c r="X2391" s="93" t="n"/>
      <c r="Y2391" s="91" t="inlineStr">
        <is>
          <t>None</t>
        </is>
      </c>
      <c r="Z2391" s="99" t="n"/>
      <c r="AA2391" s="96" t="n"/>
      <c r="AB2391" s="96" t="n"/>
      <c r="AC2391" s="96" t="n"/>
      <c r="AD2391" s="96" t="n"/>
      <c r="AE2391" s="96" t="n"/>
      <c r="AF2391" s="103" t="n"/>
      <c r="AG2391" s="91" t="inlineStr">
        <is>
          <t>Drying up</t>
        </is>
      </c>
      <c r="AH2391" s="100" t="n">
        <v>0</v>
      </c>
      <c r="AI2391" s="101" t="n">
        <v>0</v>
      </c>
      <c r="AJ2391" s="92" t="inlineStr">
        <is>
          <t>N</t>
        </is>
      </c>
      <c r="AK2391" s="96" t="n"/>
      <c r="AL2391" s="91" t="inlineStr">
        <is>
          <t>n/a</t>
        </is>
      </c>
      <c r="AM2391" s="93" t="n"/>
      <c r="AN2391" s="92" t="inlineStr">
        <is>
          <t>None</t>
        </is>
      </c>
      <c r="AO2391" s="102" t="n">
        <v>0</v>
      </c>
      <c r="AP2391" s="103" t="n"/>
      <c r="AQ2391" s="102" t="n"/>
      <c r="AR2391" s="91" t="inlineStr">
        <is>
          <t>N</t>
        </is>
      </c>
      <c r="AS2391" s="104" t="n"/>
      <c r="AT2391" s="92">
        <f>IF(AND(P2391="52-wk high",T2391&gt;=Settings!$B$7),"Y","N")</f>
        <v/>
      </c>
      <c r="AU2391" s="91">
        <f>IF(AND(AD2391&gt;=Settings!$B$8,M2391&gt;0),"Y","N")</f>
        <v/>
      </c>
      <c r="AV2391" s="91">
        <f>IF(OR(AH2391&gt;Settings!$B$9,AI2391&gt;Settings!$B$9),"Y","N")</f>
        <v/>
      </c>
      <c r="AW2391" s="91">
        <f>IF(AJ2391&lt;&gt;"Y","n/a",IF(AND(M2391&gt;0,AK2391&gt;Settings!$B$10),"Y","N"))</f>
        <v/>
      </c>
      <c r="AX2391" s="91">
        <f>IF(AO2391&gt;=Settings!$B$11,"Y","N")</f>
        <v/>
      </c>
      <c r="AY2391" s="99">
        <f>(AT2391="Y")+(AU2391="Y")+(AV2391="Y")+(AW2391="Y")+(AX2391="Y")</f>
        <v/>
      </c>
      <c r="AZ2391" s="94">
        <f>IF(AY2391=0,"None",_xlfn.TEXTJOIN(", ",TRUE(),IF(AT2391="Y","Breakout",""),IF(AU2391="Y","Accumulation",""),IF(AV2391="Y","Institutional buying",""),IF(AW2391="Y","Long buildup",""),IF(AX2391="Y","Momentum leader","")))</f>
        <v/>
      </c>
      <c r="BA2391" s="94">
        <f>IF(BW2391="","","Passes "&amp;AY2391&amp;" of 5 buy-side scans"&amp;IF(G2391="Y","; RED FLAG: filter out using Red flag column",""))</f>
        <v/>
      </c>
      <c r="BB2391" s="91" t="inlineStr">
        <is>
          <t>Lower</t>
        </is>
      </c>
      <c r="BC2391" s="92" t="inlineStr">
        <is>
          <t>Y</t>
        </is>
      </c>
      <c r="BD2391" s="94" t="inlineStr">
        <is>
          <t>EPS zero</t>
        </is>
      </c>
      <c r="BE2391" s="94" t="n"/>
      <c r="BF2391" s="92">
        <f>IF(R2391*100000&gt;=Settings!$B$5,"Y","N")</f>
        <v/>
      </c>
      <c r="BG2391" s="91">
        <f>IF(F2391&gt;Settings!$B$6,"Y","N")</f>
        <v/>
      </c>
      <c r="BH2391" s="97" t="n">
        <v>-23.46</v>
      </c>
      <c r="BI2391" s="96" t="n">
        <v>-1.11</v>
      </c>
      <c r="BJ2391" s="96" t="n">
        <v>30.47</v>
      </c>
      <c r="BK2391" s="96" t="n">
        <v>20.85</v>
      </c>
      <c r="BL2391" s="96" t="n">
        <v>14.1</v>
      </c>
      <c r="BM2391" s="96" t="n"/>
      <c r="BN2391" s="97" t="n">
        <v>-1.29</v>
      </c>
      <c r="BO2391" s="96" t="n">
        <v>6.68</v>
      </c>
      <c r="BP2391" s="96" t="n">
        <v>11.62</v>
      </c>
      <c r="BQ2391" s="96" t="n">
        <v>15.16</v>
      </c>
      <c r="BR2391" s="91" t="inlineStr">
        <is>
          <t>Mixed</t>
        </is>
      </c>
      <c r="BS2391" s="91" t="inlineStr">
        <is>
          <t>None</t>
        </is>
      </c>
      <c r="BT2391" s="96" t="n">
        <v>46.3</v>
      </c>
      <c r="BU2391" s="91" t="inlineStr">
        <is>
          <t>N</t>
        </is>
      </c>
      <c r="BV2391" s="99">
        <f>IF(OR(BF2391&lt;&gt;"Y",BG2391&lt;&gt;"Y"),"",(AND(ISNUMBER(BQ2391),BQ2391&gt;0))+(BR2391="Stacked up")+(AND(ISNUMBER(BH2391),BH2391&gt;=-Settings!$B$17))+(AND(ISNUMBER(BK2391),ISNUMBER(BM2391),BK2391&gt;0,BM2391&gt;0))+(AND(ISNUMBER(AQ2391),AQ2391&gt;=Settings!$B$18))+(AND(ISNUMBER(BT2391),BT2391&gt;=Settings!$B$19,BT2391&lt;=Settings!$B$20))+(AND(ISNUMBER(AS2391),AS2391&gt;0))+(AND(ISNUMBER(T2391),ISNUMBER(M2391),T2391&gt;=Settings!$B$21,M2391&gt;0))+(AND(ISNUMBER(AD2391),ISNUMBER(M2391),AD2391&gt;=Settings!$B$22,M2391&gt;0))+(AY2391&gt;=1))</f>
        <v/>
      </c>
      <c r="BW2391" s="91">
        <f>IF(OR(AY2391=0,BF2391&lt;&gt;"Y",BG2391&lt;&gt;"Y"),"",1+SUMPRODUCT(($A$6:$A$2604=A2391)*($AY$6:$AY$2604&gt;0)*($BF$6:$BF$2604="Y")*($BG$6:$BG$2604="Y")*(($AY$6:$AY$2604&gt;AY2391)+($AY$6:$AY$2604=AY2391)*($AD$6:$AD$2604&gt;AD2391))))</f>
        <v/>
      </c>
    </row>
    <row r="2392" ht="23.85" customHeight="1" s="55">
      <c r="A2392" s="90" t="n">
        <v>46296</v>
      </c>
      <c r="B2392" s="91" t="inlineStr">
        <is>
          <t>VINEETLAB</t>
        </is>
      </c>
      <c r="C2392" s="91" t="inlineStr">
        <is>
          <t>INE505Y01010</t>
        </is>
      </c>
      <c r="D2392" s="91" t="n"/>
      <c r="E2392" s="91" t="inlineStr">
        <is>
          <t>None</t>
        </is>
      </c>
      <c r="F2392" s="93" t="n">
        <v>69</v>
      </c>
      <c r="G2392" s="92" t="inlineStr">
        <is>
          <t>N</t>
        </is>
      </c>
      <c r="H2392" s="94" t="n"/>
      <c r="I2392" s="91" t="inlineStr">
        <is>
          <t>N</t>
        </is>
      </c>
      <c r="J2392" s="92">
        <f>IF(K2392="","N","Y")</f>
        <v/>
      </c>
      <c r="K2392" s="94">
        <f>_xlfn.TEXTJOIN("; ",TRUE,IF(P2392="52-wk low","52-wk low",""),IF(AND(AD2392&gt;=Settings!$B$12,M2392&lt;0),"Distribution",""),IF(AND(AJ2392="Y",M2392&lt;0,AK2392&lt;-Settings!$B$13),"Long unwinding",""),IF(AND(AJ2392="Y",M2392&lt;0,AK2392&gt;Settings!$B$13),"Short buildup",""))</f>
        <v/>
      </c>
      <c r="L2392" s="95" t="n">
        <v>35.91</v>
      </c>
      <c r="M2392" s="96" t="n">
        <v>-3.36</v>
      </c>
      <c r="N2392" s="93" t="n">
        <v>2185</v>
      </c>
      <c r="O2392" s="91" t="inlineStr">
        <is>
          <t>None</t>
        </is>
      </c>
      <c r="P2392" s="91" t="inlineStr">
        <is>
          <t>None</t>
        </is>
      </c>
      <c r="Q2392" s="97" t="n">
        <v>0.5</v>
      </c>
      <c r="R2392" s="96" t="n">
        <v>1.15</v>
      </c>
      <c r="S2392" s="96" t="n">
        <v>0.43</v>
      </c>
      <c r="T2392" s="96" t="n">
        <v>0.51</v>
      </c>
      <c r="U2392" s="96" t="n">
        <v>0.71</v>
      </c>
      <c r="V2392" s="103" t="n">
        <v>1.61</v>
      </c>
      <c r="W2392" s="102" t="n">
        <v>4</v>
      </c>
      <c r="X2392" s="93" t="n"/>
      <c r="Y2392" s="91" t="inlineStr">
        <is>
          <t>None</t>
        </is>
      </c>
      <c r="Z2392" s="99" t="n">
        <v>73.42</v>
      </c>
      <c r="AA2392" s="96" t="n">
        <v>1.11</v>
      </c>
      <c r="AB2392" s="96" t="n">
        <v>1.12</v>
      </c>
      <c r="AC2392" s="96" t="n">
        <v>0.41</v>
      </c>
      <c r="AD2392" s="96" t="n"/>
      <c r="AE2392" s="96" t="n"/>
      <c r="AF2392" s="103" t="n"/>
      <c r="AG2392" s="91" t="inlineStr">
        <is>
          <t>Drying up</t>
        </is>
      </c>
      <c r="AH2392" s="100" t="n">
        <v>0</v>
      </c>
      <c r="AI2392" s="101" t="n">
        <v>0</v>
      </c>
      <c r="AJ2392" s="92" t="inlineStr">
        <is>
          <t>N</t>
        </is>
      </c>
      <c r="AK2392" s="96" t="n"/>
      <c r="AL2392" s="91" t="inlineStr">
        <is>
          <t>n/a</t>
        </is>
      </c>
      <c r="AM2392" s="93" t="n"/>
      <c r="AN2392" s="92" t="inlineStr">
        <is>
          <t>None</t>
        </is>
      </c>
      <c r="AO2392" s="102" t="n">
        <v>0</v>
      </c>
      <c r="AP2392" s="103" t="n">
        <v>0.9</v>
      </c>
      <c r="AQ2392" s="102" t="n">
        <v>56</v>
      </c>
      <c r="AR2392" s="91" t="inlineStr">
        <is>
          <t>N</t>
        </is>
      </c>
      <c r="AS2392" s="104" t="n"/>
      <c r="AT2392" s="92">
        <f>IF(AND(P2392="52-wk high",T2392&gt;=Settings!$B$7),"Y","N")</f>
        <v/>
      </c>
      <c r="AU2392" s="91">
        <f>IF(AND(AD2392&gt;=Settings!$B$8,M2392&gt;0),"Y","N")</f>
        <v/>
      </c>
      <c r="AV2392" s="91">
        <f>IF(OR(AH2392&gt;Settings!$B$9,AI2392&gt;Settings!$B$9),"Y","N")</f>
        <v/>
      </c>
      <c r="AW2392" s="91">
        <f>IF(AJ2392&lt;&gt;"Y","n/a",IF(AND(M2392&gt;0,AK2392&gt;Settings!$B$10),"Y","N"))</f>
        <v/>
      </c>
      <c r="AX2392" s="91">
        <f>IF(AO2392&gt;=Settings!$B$11,"Y","N")</f>
        <v/>
      </c>
      <c r="AY2392" s="99">
        <f>(AT2392="Y")+(AU2392="Y")+(AV2392="Y")+(AW2392="Y")+(AX2392="Y")</f>
        <v/>
      </c>
      <c r="AZ2392" s="94">
        <f>IF(AY2392=0,"None",_xlfn.TEXTJOIN(", ",TRUE(),IF(AT2392="Y","Breakout",""),IF(AU2392="Y","Accumulation",""),IF(AV2392="Y","Institutional buying",""),IF(AW2392="Y","Long buildup",""),IF(AX2392="Y","Momentum leader","")))</f>
        <v/>
      </c>
      <c r="BA2392" s="94">
        <f>IF(BW2392="","","Passes "&amp;AY2392&amp;" of 5 buy-side scans"&amp;IF(G2392="Y","; RED FLAG: filter out using Red flag column",""))</f>
        <v/>
      </c>
      <c r="BB2392" s="91" t="inlineStr">
        <is>
          <t>None</t>
        </is>
      </c>
      <c r="BC2392" s="92" t="inlineStr">
        <is>
          <t>Y</t>
        </is>
      </c>
      <c r="BD2392" s="94" t="inlineStr">
        <is>
          <t>Few traders (&lt;100 unique PAN, 30 days)</t>
        </is>
      </c>
      <c r="BE2392" s="94" t="n"/>
      <c r="BF2392" s="92">
        <f>IF(R2392*100000&gt;=Settings!$B$5,"Y","N")</f>
        <v/>
      </c>
      <c r="BG2392" s="91">
        <f>IF(F2392&gt;Settings!$B$6,"Y","N")</f>
        <v/>
      </c>
      <c r="BH2392" s="97" t="n">
        <v>-17.45</v>
      </c>
      <c r="BI2392" s="96" t="n">
        <v>2.81</v>
      </c>
      <c r="BJ2392" s="96" t="n">
        <v>-5.38</v>
      </c>
      <c r="BK2392" s="96" t="n">
        <v>7.97</v>
      </c>
      <c r="BL2392" s="96" t="n">
        <v>21.85</v>
      </c>
      <c r="BM2392" s="96" t="n">
        <v>-14.93</v>
      </c>
      <c r="BN2392" s="97" t="n">
        <v>-0.92</v>
      </c>
      <c r="BO2392" s="96" t="n">
        <v>-1.78</v>
      </c>
      <c r="BP2392" s="96" t="n">
        <v>-0.92</v>
      </c>
      <c r="BQ2392" s="96" t="n">
        <v>-0.39</v>
      </c>
      <c r="BR2392" s="91" t="inlineStr">
        <is>
          <t>Mixed</t>
        </is>
      </c>
      <c r="BS2392" s="91" t="inlineStr">
        <is>
          <t>None</t>
        </is>
      </c>
      <c r="BT2392" s="96" t="n">
        <v>47.7</v>
      </c>
      <c r="BU2392" s="91" t="inlineStr">
        <is>
          <t>N</t>
        </is>
      </c>
      <c r="BV2392" s="99">
        <f>IF(OR(BF2392&lt;&gt;"Y",BG2392&lt;&gt;"Y"),"",(AND(ISNUMBER(BQ2392),BQ2392&gt;0))+(BR2392="Stacked up")+(AND(ISNUMBER(BH2392),BH2392&gt;=-Settings!$B$17))+(AND(ISNUMBER(BK2392),ISNUMBER(BM2392),BK2392&gt;0,BM2392&gt;0))+(AND(ISNUMBER(AQ2392),AQ2392&gt;=Settings!$B$18))+(AND(ISNUMBER(BT2392),BT2392&gt;=Settings!$B$19,BT2392&lt;=Settings!$B$20))+(AND(ISNUMBER(AS2392),AS2392&gt;0))+(AND(ISNUMBER(T2392),ISNUMBER(M2392),T2392&gt;=Settings!$B$21,M2392&gt;0))+(AND(ISNUMBER(AD2392),ISNUMBER(M2392),AD2392&gt;=Settings!$B$22,M2392&gt;0))+(AY2392&gt;=1))</f>
        <v/>
      </c>
      <c r="BW2392" s="91">
        <f>IF(OR(AY2392=0,BF2392&lt;&gt;"Y",BG2392&lt;&gt;"Y"),"",1+SUMPRODUCT(($A$6:$A$2604=A2392)*($AY$6:$AY$2604&gt;0)*($BF$6:$BF$2604="Y")*($BG$6:$BG$2604="Y")*(($AY$6:$AY$2604&gt;AY2392)+($AY$6:$AY$2604=AY2392)*($AD$6:$AD$2604&gt;AD2392))))</f>
        <v/>
      </c>
    </row>
    <row r="2393" ht="23.85" customHeight="1" s="55">
      <c r="A2393" s="90" t="n">
        <v>46296</v>
      </c>
      <c r="B2393" s="91" t="inlineStr">
        <is>
          <t>DHARAN</t>
        </is>
      </c>
      <c r="C2393" s="91" t="inlineStr">
        <is>
          <t>INE278R01034</t>
        </is>
      </c>
      <c r="D2393" s="91" t="n"/>
      <c r="E2393" s="91" t="inlineStr">
        <is>
          <t>None</t>
        </is>
      </c>
      <c r="F2393" s="93" t="n">
        <v>68</v>
      </c>
      <c r="G2393" s="92" t="inlineStr">
        <is>
          <t>Y</t>
        </is>
      </c>
      <c r="H2393" s="94" t="inlineStr">
        <is>
          <t>IRP (insolvency); BZ/SZ series</t>
        </is>
      </c>
      <c r="I2393" s="91" t="inlineStr">
        <is>
          <t>Y</t>
        </is>
      </c>
      <c r="J2393" s="92">
        <f>IF(K2393="","N","Y")</f>
        <v/>
      </c>
      <c r="K2393" s="94">
        <f>_xlfn.TEXTJOIN("; ",TRUE,IF(P2393="52-wk low","52-wk low",""),IF(AND(AD2393&gt;=Settings!$B$12,M2393&lt;0),"Distribution",""),IF(AND(AJ2393="Y",M2393&lt;0,AK2393&lt;-Settings!$B$13),"Long unwinding",""),IF(AND(AJ2393="Y",M2393&lt;0,AK2393&gt;Settings!$B$13),"Short buildup",""))</f>
        <v/>
      </c>
      <c r="L2393" s="95" t="n">
        <v>0.13</v>
      </c>
      <c r="M2393" s="96" t="n">
        <v>-7.14</v>
      </c>
      <c r="N2393" s="93" t="n">
        <v>2566</v>
      </c>
      <c r="O2393" s="91" t="inlineStr">
        <is>
          <t>None</t>
        </is>
      </c>
      <c r="P2393" s="91" t="inlineStr">
        <is>
          <t>None</t>
        </is>
      </c>
      <c r="Q2393" s="97" t="n">
        <v>70.39</v>
      </c>
      <c r="R2393" s="96" t="n">
        <v>86.51000000000001</v>
      </c>
      <c r="S2393" s="96" t="n">
        <v>0.72</v>
      </c>
      <c r="T2393" s="96" t="n">
        <v>0.57</v>
      </c>
      <c r="U2393" s="96" t="n">
        <v>0.46</v>
      </c>
      <c r="V2393" s="103" t="n">
        <v>0.59</v>
      </c>
      <c r="W2393" s="102" t="n">
        <v>1</v>
      </c>
      <c r="X2393" s="93" t="n"/>
      <c r="Y2393" s="91" t="inlineStr">
        <is>
          <t>None</t>
        </is>
      </c>
      <c r="Z2393" s="99" t="n"/>
      <c r="AA2393" s="96" t="n"/>
      <c r="AB2393" s="96" t="n"/>
      <c r="AC2393" s="96" t="n"/>
      <c r="AD2393" s="96" t="n"/>
      <c r="AE2393" s="96" t="n"/>
      <c r="AF2393" s="103" t="n"/>
      <c r="AG2393" s="91" t="inlineStr">
        <is>
          <t>No delivery data</t>
        </is>
      </c>
      <c r="AH2393" s="100" t="n">
        <v>0</v>
      </c>
      <c r="AI2393" s="101" t="n">
        <v>0</v>
      </c>
      <c r="AJ2393" s="92" t="inlineStr">
        <is>
          <t>N</t>
        </is>
      </c>
      <c r="AK2393" s="96" t="n"/>
      <c r="AL2393" s="91" t="inlineStr">
        <is>
          <t>n/a</t>
        </is>
      </c>
      <c r="AM2393" s="93" t="n"/>
      <c r="AN2393" s="92" t="inlineStr">
        <is>
          <t>None</t>
        </is>
      </c>
      <c r="AO2393" s="102" t="n">
        <v>0</v>
      </c>
      <c r="AP2393" s="103" t="n">
        <v>0.59</v>
      </c>
      <c r="AQ2393" s="102" t="n">
        <v>17</v>
      </c>
      <c r="AR2393" s="91" t="inlineStr">
        <is>
          <t>N</t>
        </is>
      </c>
      <c r="AS2393" s="104" t="n"/>
      <c r="AT2393" s="92">
        <f>IF(AND(P2393="52-wk high",T2393&gt;=Settings!$B$7),"Y","N")</f>
        <v/>
      </c>
      <c r="AU2393" s="91">
        <f>IF(AND(AD2393&gt;=Settings!$B$8,M2393&gt;0),"Y","N")</f>
        <v/>
      </c>
      <c r="AV2393" s="91">
        <f>IF(OR(AH2393&gt;Settings!$B$9,AI2393&gt;Settings!$B$9),"Y","N")</f>
        <v/>
      </c>
      <c r="AW2393" s="91">
        <f>IF(AJ2393&lt;&gt;"Y","n/a",IF(AND(M2393&gt;0,AK2393&gt;Settings!$B$10),"Y","N"))</f>
        <v/>
      </c>
      <c r="AX2393" s="91">
        <f>IF(AO2393&gt;=Settings!$B$11,"Y","N")</f>
        <v/>
      </c>
      <c r="AY2393" s="99">
        <f>(AT2393="Y")+(AU2393="Y")+(AV2393="Y")+(AW2393="Y")+(AX2393="Y")</f>
        <v/>
      </c>
      <c r="AZ2393" s="94">
        <f>IF(AY2393=0,"None",_xlfn.TEXTJOIN(", ",TRUE(),IF(AT2393="Y","Breakout",""),IF(AU2393="Y","Accumulation",""),IF(AV2393="Y","Institutional buying",""),IF(AW2393="Y","Long buildup",""),IF(AX2393="Y","Momentum leader","")))</f>
        <v/>
      </c>
      <c r="BA2393" s="94">
        <f>IF(BW2393="","","Passes "&amp;AY2393&amp;" of 5 buy-side scans"&amp;IF(G2393="Y","; RED FLAG: filter out using Red flag column",""))</f>
        <v/>
      </c>
      <c r="BB2393" s="91" t="inlineStr">
        <is>
          <t>Upper</t>
        </is>
      </c>
      <c r="BC2393" s="92" t="inlineStr">
        <is>
          <t>Y</t>
        </is>
      </c>
      <c r="BD2393" s="94" t="inlineStr">
        <is>
          <t>EPS zero</t>
        </is>
      </c>
      <c r="BE2393" s="94" t="n"/>
      <c r="BF2393" s="92">
        <f>IF(R2393*100000&gt;=Settings!$B$5,"Y","N")</f>
        <v/>
      </c>
      <c r="BG2393" s="91">
        <f>IF(F2393&gt;Settings!$B$6,"Y","N")</f>
        <v/>
      </c>
      <c r="BH2393" s="97" t="n">
        <v>-77.97</v>
      </c>
      <c r="BI2393" s="96" t="n">
        <v>-7.14</v>
      </c>
      <c r="BJ2393" s="96" t="n">
        <v>-7.14</v>
      </c>
      <c r="BK2393" s="96" t="n">
        <v>-13.33</v>
      </c>
      <c r="BL2393" s="96" t="n">
        <v>8.33</v>
      </c>
      <c r="BM2393" s="96" t="n">
        <v>-76.36</v>
      </c>
      <c r="BN2393" s="97" t="n">
        <v>-5.95</v>
      </c>
      <c r="BO2393" s="96" t="n">
        <v>-9.15</v>
      </c>
      <c r="BP2393" s="96" t="n">
        <v>-18.29</v>
      </c>
      <c r="BQ2393" s="96" t="n">
        <v>-41.52</v>
      </c>
      <c r="BR2393" s="91" t="inlineStr">
        <is>
          <t>Stacked down</t>
        </is>
      </c>
      <c r="BS2393" s="91" t="inlineStr">
        <is>
          <t>None</t>
        </is>
      </c>
      <c r="BT2393" s="96" t="n">
        <v>24.4</v>
      </c>
      <c r="BU2393" s="91" t="inlineStr">
        <is>
          <t>N</t>
        </is>
      </c>
      <c r="BV2393" s="99">
        <f>IF(OR(BF2393&lt;&gt;"Y",BG2393&lt;&gt;"Y"),"",(AND(ISNUMBER(BQ2393),BQ2393&gt;0))+(BR2393="Stacked up")+(AND(ISNUMBER(BH2393),BH2393&gt;=-Settings!$B$17))+(AND(ISNUMBER(BK2393),ISNUMBER(BM2393),BK2393&gt;0,BM2393&gt;0))+(AND(ISNUMBER(AQ2393),AQ2393&gt;=Settings!$B$18))+(AND(ISNUMBER(BT2393),BT2393&gt;=Settings!$B$19,BT2393&lt;=Settings!$B$20))+(AND(ISNUMBER(AS2393),AS2393&gt;0))+(AND(ISNUMBER(T2393),ISNUMBER(M2393),T2393&gt;=Settings!$B$21,M2393&gt;0))+(AND(ISNUMBER(AD2393),ISNUMBER(M2393),AD2393&gt;=Settings!$B$22,M2393&gt;0))+(AY2393&gt;=1))</f>
        <v/>
      </c>
      <c r="BW2393" s="91">
        <f>IF(OR(AY2393=0,BF2393&lt;&gt;"Y",BG2393&lt;&gt;"Y"),"",1+SUMPRODUCT(($A$6:$A$2604=A2393)*($AY$6:$AY$2604&gt;0)*($BF$6:$BF$2604="Y")*($BG$6:$BG$2604="Y")*(($AY$6:$AY$2604&gt;AY2393)+($AY$6:$AY$2604=AY2393)*($AD$6:$AD$2604&gt;AD2393))))</f>
        <v/>
      </c>
    </row>
    <row r="2394" ht="23.85" customHeight="1" s="55">
      <c r="A2394" s="90" t="n">
        <v>46296</v>
      </c>
      <c r="B2394" s="91" t="inlineStr">
        <is>
          <t>DIGIDRIVE</t>
        </is>
      </c>
      <c r="C2394" s="91" t="inlineStr">
        <is>
          <t>INE0PSC01024</t>
        </is>
      </c>
      <c r="D2394" s="91" t="n"/>
      <c r="E2394" s="91" t="inlineStr">
        <is>
          <t>None</t>
        </is>
      </c>
      <c r="F2394" s="93" t="n">
        <v>68</v>
      </c>
      <c r="G2394" s="92" t="inlineStr">
        <is>
          <t>N</t>
        </is>
      </c>
      <c r="H2394" s="94" t="n"/>
      <c r="I2394" s="91" t="inlineStr">
        <is>
          <t>N</t>
        </is>
      </c>
      <c r="J2394" s="92">
        <f>IF(K2394="","N","Y")</f>
        <v/>
      </c>
      <c r="K2394" s="94">
        <f>_xlfn.TEXTJOIN("; ",TRUE,IF(P2394="52-wk low","52-wk low",""),IF(AND(AD2394&gt;=Settings!$B$12,M2394&lt;0),"Distribution",""),IF(AND(AJ2394="Y",M2394&lt;0,AK2394&lt;-Settings!$B$13),"Long unwinding",""),IF(AND(AJ2394="Y",M2394&lt;0,AK2394&gt;Settings!$B$13),"Short buildup",""))</f>
        <v/>
      </c>
      <c r="L2394" s="95" t="n">
        <v>17.61</v>
      </c>
      <c r="M2394" s="96" t="n">
        <v>-1.57</v>
      </c>
      <c r="N2394" s="93" t="n">
        <v>1381</v>
      </c>
      <c r="O2394" s="91" t="inlineStr">
        <is>
          <t>None</t>
        </is>
      </c>
      <c r="P2394" s="91" t="inlineStr">
        <is>
          <t>None</t>
        </is>
      </c>
      <c r="Q2394" s="97" t="n">
        <v>0.16</v>
      </c>
      <c r="R2394" s="96" t="n">
        <v>0.17</v>
      </c>
      <c r="S2394" s="96" t="n">
        <v>1.01</v>
      </c>
      <c r="T2394" s="96" t="n">
        <v>0.86</v>
      </c>
      <c r="U2394" s="96" t="n">
        <v>0.63</v>
      </c>
      <c r="V2394" s="103" t="n">
        <v>0.64</v>
      </c>
      <c r="W2394" s="102" t="n">
        <v>3</v>
      </c>
      <c r="X2394" s="93" t="n"/>
      <c r="Y2394" s="91" t="inlineStr">
        <is>
          <t>None</t>
        </is>
      </c>
      <c r="Z2394" s="99" t="n">
        <v>84.38</v>
      </c>
      <c r="AA2394" s="96" t="n">
        <v>1.02</v>
      </c>
      <c r="AB2394" s="96" t="n">
        <v>1.04</v>
      </c>
      <c r="AC2394" s="96" t="n">
        <v>1.07</v>
      </c>
      <c r="AD2394" s="96" t="n">
        <v>0.9</v>
      </c>
      <c r="AE2394" s="96" t="n">
        <v>0.72</v>
      </c>
      <c r="AF2394" s="103" t="n">
        <v>1.08</v>
      </c>
      <c r="AG2394" s="91" t="inlineStr">
        <is>
          <t>Normal</t>
        </is>
      </c>
      <c r="AH2394" s="100" t="n">
        <v>0</v>
      </c>
      <c r="AI2394" s="101" t="n">
        <v>0</v>
      </c>
      <c r="AJ2394" s="92" t="inlineStr">
        <is>
          <t>N</t>
        </is>
      </c>
      <c r="AK2394" s="96" t="n"/>
      <c r="AL2394" s="91" t="inlineStr">
        <is>
          <t>n/a</t>
        </is>
      </c>
      <c r="AM2394" s="93" t="n"/>
      <c r="AN2394" s="92" t="inlineStr">
        <is>
          <t>None</t>
        </is>
      </c>
      <c r="AO2394" s="102" t="n">
        <v>0</v>
      </c>
      <c r="AP2394" s="103" t="n">
        <v>0.57</v>
      </c>
      <c r="AQ2394" s="102" t="n">
        <v>14</v>
      </c>
      <c r="AR2394" s="91" t="inlineStr">
        <is>
          <t>N</t>
        </is>
      </c>
      <c r="AS2394" s="104" t="n"/>
      <c r="AT2394" s="92">
        <f>IF(AND(P2394="52-wk high",T2394&gt;=Settings!$B$7),"Y","N")</f>
        <v/>
      </c>
      <c r="AU2394" s="91">
        <f>IF(AND(AD2394&gt;=Settings!$B$8,M2394&gt;0),"Y","N")</f>
        <v/>
      </c>
      <c r="AV2394" s="91">
        <f>IF(OR(AH2394&gt;Settings!$B$9,AI2394&gt;Settings!$B$9),"Y","N")</f>
        <v/>
      </c>
      <c r="AW2394" s="91">
        <f>IF(AJ2394&lt;&gt;"Y","n/a",IF(AND(M2394&gt;0,AK2394&gt;Settings!$B$10),"Y","N"))</f>
        <v/>
      </c>
      <c r="AX2394" s="91">
        <f>IF(AO2394&gt;=Settings!$B$11,"Y","N")</f>
        <v/>
      </c>
      <c r="AY2394" s="99">
        <f>(AT2394="Y")+(AU2394="Y")+(AV2394="Y")+(AW2394="Y")+(AX2394="Y")</f>
        <v/>
      </c>
      <c r="AZ2394" s="94">
        <f>IF(AY2394=0,"None",_xlfn.TEXTJOIN(", ",TRUE(),IF(AT2394="Y","Breakout",""),IF(AU2394="Y","Accumulation",""),IF(AV2394="Y","Institutional buying",""),IF(AW2394="Y","Long buildup",""),IF(AX2394="Y","Momentum leader","")))</f>
        <v/>
      </c>
      <c r="BA2394" s="94">
        <f>IF(BW2394="","","Passes "&amp;AY2394&amp;" of 5 buy-side scans"&amp;IF(G2394="Y","; RED FLAG: filter out using Red flag column",""))</f>
        <v/>
      </c>
      <c r="BB2394" s="91" t="inlineStr">
        <is>
          <t>None</t>
        </is>
      </c>
      <c r="BC2394" s="92" t="inlineStr">
        <is>
          <t>Y</t>
        </is>
      </c>
      <c r="BD2394" s="94" t="inlineStr">
        <is>
          <t>Few traders (&lt;100 unique PAN, 30 days)</t>
        </is>
      </c>
      <c r="BE2394" s="94" t="n"/>
      <c r="BF2394" s="92">
        <f>IF(R2394*100000&gt;=Settings!$B$5,"Y","N")</f>
        <v/>
      </c>
      <c r="BG2394" s="91">
        <f>IF(F2394&gt;Settings!$B$6,"Y","N")</f>
        <v/>
      </c>
      <c r="BH2394" s="97" t="n">
        <v>-44.1</v>
      </c>
      <c r="BI2394" s="96" t="n">
        <v>-1.51</v>
      </c>
      <c r="BJ2394" s="96" t="n">
        <v>-1.18</v>
      </c>
      <c r="BK2394" s="96" t="n">
        <v>-5.68</v>
      </c>
      <c r="BL2394" s="96" t="n">
        <v>-2.92</v>
      </c>
      <c r="BM2394" s="96" t="n">
        <v>-40.89</v>
      </c>
      <c r="BN2394" s="97" t="n">
        <v>-0.67</v>
      </c>
      <c r="BO2394" s="96" t="n">
        <v>-1.65</v>
      </c>
      <c r="BP2394" s="96" t="n">
        <v>-6.06</v>
      </c>
      <c r="BQ2394" s="96" t="n">
        <v>-15.75</v>
      </c>
      <c r="BR2394" s="91" t="inlineStr">
        <is>
          <t>Stacked down</t>
        </is>
      </c>
      <c r="BS2394" s="91" t="inlineStr">
        <is>
          <t>None</t>
        </is>
      </c>
      <c r="BT2394" s="96" t="n">
        <v>46.5</v>
      </c>
      <c r="BU2394" s="91" t="inlineStr">
        <is>
          <t>N</t>
        </is>
      </c>
      <c r="BV2394" s="99">
        <f>IF(OR(BF2394&lt;&gt;"Y",BG2394&lt;&gt;"Y"),"",(AND(ISNUMBER(BQ2394),BQ2394&gt;0))+(BR2394="Stacked up")+(AND(ISNUMBER(BH2394),BH2394&gt;=-Settings!$B$17))+(AND(ISNUMBER(BK2394),ISNUMBER(BM2394),BK2394&gt;0,BM2394&gt;0))+(AND(ISNUMBER(AQ2394),AQ2394&gt;=Settings!$B$18))+(AND(ISNUMBER(BT2394),BT2394&gt;=Settings!$B$19,BT2394&lt;=Settings!$B$20))+(AND(ISNUMBER(AS2394),AS2394&gt;0))+(AND(ISNUMBER(T2394),ISNUMBER(M2394),T2394&gt;=Settings!$B$21,M2394&gt;0))+(AND(ISNUMBER(AD2394),ISNUMBER(M2394),AD2394&gt;=Settings!$B$22,M2394&gt;0))+(AY2394&gt;=1))</f>
        <v/>
      </c>
      <c r="BW2394" s="91">
        <f>IF(OR(AY2394=0,BF2394&lt;&gt;"Y",BG2394&lt;&gt;"Y"),"",1+SUMPRODUCT(($A$6:$A$2604=A2394)*($AY$6:$AY$2604&gt;0)*($BF$6:$BF$2604="Y")*($BG$6:$BG$2604="Y")*(($AY$6:$AY$2604&gt;AY2394)+($AY$6:$AY$2604=AY2394)*($AD$6:$AD$2604&gt;AD2394))))</f>
        <v/>
      </c>
    </row>
    <row r="2395" ht="23.85" customHeight="1" s="55">
      <c r="A2395" s="90" t="n">
        <v>46296</v>
      </c>
      <c r="B2395" s="91" t="inlineStr">
        <is>
          <t>PARASPETRO</t>
        </is>
      </c>
      <c r="C2395" s="91" t="inlineStr">
        <is>
          <t>INE162C01024</t>
        </is>
      </c>
      <c r="D2395" s="91" t="n"/>
      <c r="E2395" s="91" t="inlineStr">
        <is>
          <t>None</t>
        </is>
      </c>
      <c r="F2395" s="93" t="n">
        <v>68</v>
      </c>
      <c r="G2395" s="92" t="inlineStr">
        <is>
          <t>Y</t>
        </is>
      </c>
      <c r="H2395" s="94" t="inlineStr">
        <is>
          <t>Long-term ASM Stage 1</t>
        </is>
      </c>
      <c r="I2395" s="91" t="inlineStr">
        <is>
          <t>N</t>
        </is>
      </c>
      <c r="J2395" s="92">
        <f>IF(K2395="","N","Y")</f>
        <v/>
      </c>
      <c r="K2395" s="94">
        <f>_xlfn.TEXTJOIN("; ",TRUE,IF(P2395="52-wk low","52-wk low",""),IF(AND(AD2395&gt;=Settings!$B$12,M2395&lt;0),"Distribution",""),IF(AND(AJ2395="Y",M2395&lt;0,AK2395&lt;-Settings!$B$13),"Long unwinding",""),IF(AND(AJ2395="Y",M2395&lt;0,AK2395&gt;Settings!$B$13),"Short buildup",""))</f>
        <v/>
      </c>
      <c r="L2395" s="95" t="n">
        <v>2.02</v>
      </c>
      <c r="M2395" s="96" t="n">
        <v>-2.42</v>
      </c>
      <c r="N2395" s="93" t="n">
        <v>1849</v>
      </c>
      <c r="O2395" s="91" t="inlineStr">
        <is>
          <t>None</t>
        </is>
      </c>
      <c r="P2395" s="91" t="inlineStr">
        <is>
          <t>None</t>
        </is>
      </c>
      <c r="Q2395" s="97" t="n">
        <v>0.42</v>
      </c>
      <c r="R2395" s="96" t="n">
        <v>1.05</v>
      </c>
      <c r="S2395" s="96" t="n">
        <v>0.38</v>
      </c>
      <c r="T2395" s="96" t="n">
        <v>0.17</v>
      </c>
      <c r="U2395" s="96" t="n">
        <v>0.2</v>
      </c>
      <c r="V2395" s="103" t="n">
        <v>0.5</v>
      </c>
      <c r="W2395" s="102" t="n">
        <v>0</v>
      </c>
      <c r="X2395" s="93" t="n"/>
      <c r="Y2395" s="91" t="inlineStr">
        <is>
          <t>None</t>
        </is>
      </c>
      <c r="Z2395" s="99" t="n">
        <v>70.89</v>
      </c>
      <c r="AA2395" s="96" t="n">
        <v>1.03</v>
      </c>
      <c r="AB2395" s="96" t="n">
        <v>1.01</v>
      </c>
      <c r="AC2395" s="96" t="n">
        <v>0.4</v>
      </c>
      <c r="AD2395" s="96" t="n">
        <v>0.18</v>
      </c>
      <c r="AE2395" s="96" t="n"/>
      <c r="AF2395" s="103" t="n">
        <v>0.99</v>
      </c>
      <c r="AG2395" s="91" t="inlineStr">
        <is>
          <t>Normal</t>
        </is>
      </c>
      <c r="AH2395" s="100" t="n">
        <v>0</v>
      </c>
      <c r="AI2395" s="101" t="n">
        <v>0</v>
      </c>
      <c r="AJ2395" s="92" t="inlineStr">
        <is>
          <t>N</t>
        </is>
      </c>
      <c r="AK2395" s="96" t="n"/>
      <c r="AL2395" s="91" t="inlineStr">
        <is>
          <t>n/a</t>
        </is>
      </c>
      <c r="AM2395" s="93" t="n"/>
      <c r="AN2395" s="92" t="inlineStr">
        <is>
          <t>None</t>
        </is>
      </c>
      <c r="AO2395" s="102" t="n">
        <v>0</v>
      </c>
      <c r="AP2395" s="103" t="n">
        <v>0.6899999999999999</v>
      </c>
      <c r="AQ2395" s="102" t="n">
        <v>35</v>
      </c>
      <c r="AR2395" s="91" t="inlineStr">
        <is>
          <t>N</t>
        </is>
      </c>
      <c r="AS2395" s="104" t="n"/>
      <c r="AT2395" s="92">
        <f>IF(AND(P2395="52-wk high",T2395&gt;=Settings!$B$7),"Y","N")</f>
        <v/>
      </c>
      <c r="AU2395" s="91">
        <f>IF(AND(AD2395&gt;=Settings!$B$8,M2395&gt;0),"Y","N")</f>
        <v/>
      </c>
      <c r="AV2395" s="91">
        <f>IF(OR(AH2395&gt;Settings!$B$9,AI2395&gt;Settings!$B$9),"Y","N")</f>
        <v/>
      </c>
      <c r="AW2395" s="91">
        <f>IF(AJ2395&lt;&gt;"Y","n/a",IF(AND(M2395&gt;0,AK2395&gt;Settings!$B$10),"Y","N"))</f>
        <v/>
      </c>
      <c r="AX2395" s="91">
        <f>IF(AO2395&gt;=Settings!$B$11,"Y","N")</f>
        <v/>
      </c>
      <c r="AY2395" s="99">
        <f>(AT2395="Y")+(AU2395="Y")+(AV2395="Y")+(AW2395="Y")+(AX2395="Y")</f>
        <v/>
      </c>
      <c r="AZ2395" s="94">
        <f>IF(AY2395=0,"None",_xlfn.TEXTJOIN(", ",TRUE(),IF(AT2395="Y","Breakout",""),IF(AU2395="Y","Accumulation",""),IF(AV2395="Y","Institutional buying",""),IF(AW2395="Y","Long buildup",""),IF(AX2395="Y","Momentum leader","")))</f>
        <v/>
      </c>
      <c r="BA2395" s="94">
        <f>IF(BW2395="","","Passes "&amp;AY2395&amp;" of 5 buy-side scans"&amp;IF(G2395="Y","; RED FLAG: filter out using Red flag column",""))</f>
        <v/>
      </c>
      <c r="BB2395" s="91" t="inlineStr">
        <is>
          <t>None</t>
        </is>
      </c>
      <c r="BC2395" s="92" t="inlineStr">
        <is>
          <t>Y</t>
        </is>
      </c>
      <c r="BD2395" s="94" t="inlineStr">
        <is>
          <t>EPS zero</t>
        </is>
      </c>
      <c r="BE2395" s="94" t="n"/>
      <c r="BF2395" s="92">
        <f>IF(R2395*100000&gt;=Settings!$B$5,"Y","N")</f>
        <v/>
      </c>
      <c r="BG2395" s="91">
        <f>IF(F2395&gt;Settings!$B$6,"Y","N")</f>
        <v/>
      </c>
      <c r="BH2395" s="97" t="n">
        <v>-37.46</v>
      </c>
      <c r="BI2395" s="96" t="n">
        <v>-2.88</v>
      </c>
      <c r="BJ2395" s="96" t="n">
        <v>-3.81</v>
      </c>
      <c r="BK2395" s="96" t="n">
        <v>-1.46</v>
      </c>
      <c r="BL2395" s="96" t="n">
        <v>-18.88</v>
      </c>
      <c r="BM2395" s="96" t="n">
        <v>-5.61</v>
      </c>
      <c r="BN2395" s="97" t="n">
        <v>-4.35</v>
      </c>
      <c r="BO2395" s="96" t="n">
        <v>-6.45</v>
      </c>
      <c r="BP2395" s="96" t="n">
        <v>-6.8</v>
      </c>
      <c r="BQ2395" s="96" t="n">
        <v>-7.53</v>
      </c>
      <c r="BR2395" s="91" t="inlineStr">
        <is>
          <t>Stacked down</t>
        </is>
      </c>
      <c r="BS2395" s="91" t="inlineStr">
        <is>
          <t>None</t>
        </is>
      </c>
      <c r="BT2395" s="96" t="n">
        <v>29.5</v>
      </c>
      <c r="BU2395" s="91" t="inlineStr">
        <is>
          <t>N</t>
        </is>
      </c>
      <c r="BV2395" s="99">
        <f>IF(OR(BF2395&lt;&gt;"Y",BG2395&lt;&gt;"Y"),"",(AND(ISNUMBER(BQ2395),BQ2395&gt;0))+(BR2395="Stacked up")+(AND(ISNUMBER(BH2395),BH2395&gt;=-Settings!$B$17))+(AND(ISNUMBER(BK2395),ISNUMBER(BM2395),BK2395&gt;0,BM2395&gt;0))+(AND(ISNUMBER(AQ2395),AQ2395&gt;=Settings!$B$18))+(AND(ISNUMBER(BT2395),BT2395&gt;=Settings!$B$19,BT2395&lt;=Settings!$B$20))+(AND(ISNUMBER(AS2395),AS2395&gt;0))+(AND(ISNUMBER(T2395),ISNUMBER(M2395),T2395&gt;=Settings!$B$21,M2395&gt;0))+(AND(ISNUMBER(AD2395),ISNUMBER(M2395),AD2395&gt;=Settings!$B$22,M2395&gt;0))+(AY2395&gt;=1))</f>
        <v/>
      </c>
      <c r="BW2395" s="91">
        <f>IF(OR(AY2395=0,BF2395&lt;&gt;"Y",BG2395&lt;&gt;"Y"),"",1+SUMPRODUCT(($A$6:$A$2604=A2395)*($AY$6:$AY$2604&gt;0)*($BF$6:$BF$2604="Y")*($BG$6:$BG$2604="Y")*(($AY$6:$AY$2604&gt;AY2395)+($AY$6:$AY$2604=AY2395)*($AD$6:$AD$2604&gt;AD2395))))</f>
        <v/>
      </c>
    </row>
    <row r="2396" ht="23.85" customHeight="1" s="55">
      <c r="A2396" s="90" t="n">
        <v>46296</v>
      </c>
      <c r="B2396" s="91" t="inlineStr">
        <is>
          <t>NAGREEKEXP</t>
        </is>
      </c>
      <c r="C2396" s="91" t="inlineStr">
        <is>
          <t>INE123B01028</t>
        </is>
      </c>
      <c r="D2396" s="91" t="n"/>
      <c r="E2396" s="91" t="inlineStr">
        <is>
          <t>None</t>
        </is>
      </c>
      <c r="F2396" s="93" t="n">
        <v>67</v>
      </c>
      <c r="G2396" s="92" t="inlineStr">
        <is>
          <t>N</t>
        </is>
      </c>
      <c r="H2396" s="94" t="n"/>
      <c r="I2396" s="91" t="inlineStr">
        <is>
          <t>N</t>
        </is>
      </c>
      <c r="J2396" s="92">
        <f>IF(K2396="","N","Y")</f>
        <v/>
      </c>
      <c r="K2396" s="94">
        <f>_xlfn.TEXTJOIN("; ",TRUE,IF(P2396="52-wk low","52-wk low",""),IF(AND(AD2396&gt;=Settings!$B$12,M2396&lt;0),"Distribution",""),IF(AND(AJ2396="Y",M2396&lt;0,AK2396&lt;-Settings!$B$13),"Long unwinding",""),IF(AND(AJ2396="Y",M2396&lt;0,AK2396&gt;Settings!$B$13),"Short buildup",""))</f>
        <v/>
      </c>
      <c r="L2396" s="95" t="n">
        <v>21.29</v>
      </c>
      <c r="M2396" s="96" t="n">
        <v>-1.89</v>
      </c>
      <c r="N2396" s="93" t="n">
        <v>1569</v>
      </c>
      <c r="O2396" s="91" t="inlineStr">
        <is>
          <t>None</t>
        </is>
      </c>
      <c r="P2396" s="91" t="inlineStr">
        <is>
          <t>None</t>
        </is>
      </c>
      <c r="Q2396" s="97" t="n">
        <v>0.06</v>
      </c>
      <c r="R2396" s="96" t="n">
        <v>0.61</v>
      </c>
      <c r="S2396" s="96" t="n">
        <v>0.1</v>
      </c>
      <c r="T2396" s="96" t="n">
        <v>0.08</v>
      </c>
      <c r="U2396" s="96" t="n">
        <v>0.14</v>
      </c>
      <c r="V2396" s="103" t="n">
        <v>1.34</v>
      </c>
      <c r="W2396" s="102" t="n">
        <v>3</v>
      </c>
      <c r="X2396" s="93" t="n"/>
      <c r="Y2396" s="91" t="inlineStr">
        <is>
          <t>None</t>
        </is>
      </c>
      <c r="Z2396" s="99" t="n">
        <v>74.26000000000001</v>
      </c>
      <c r="AA2396" s="96" t="n">
        <v>1.07</v>
      </c>
      <c r="AB2396" s="96" t="n">
        <v>1.13</v>
      </c>
      <c r="AC2396" s="96" t="n">
        <v>0.18</v>
      </c>
      <c r="AD2396" s="96" t="n">
        <v>0.15</v>
      </c>
      <c r="AE2396" s="96" t="n">
        <v>0.24</v>
      </c>
      <c r="AF2396" s="103" t="n">
        <v>0.97</v>
      </c>
      <c r="AG2396" s="91" t="inlineStr">
        <is>
          <t>Normal</t>
        </is>
      </c>
      <c r="AH2396" s="100" t="n">
        <v>0</v>
      </c>
      <c r="AI2396" s="101" t="n">
        <v>0</v>
      </c>
      <c r="AJ2396" s="92" t="inlineStr">
        <is>
          <t>N</t>
        </is>
      </c>
      <c r="AK2396" s="96" t="n"/>
      <c r="AL2396" s="91" t="inlineStr">
        <is>
          <t>n/a</t>
        </is>
      </c>
      <c r="AM2396" s="93" t="n"/>
      <c r="AN2396" s="92" t="inlineStr">
        <is>
          <t>None</t>
        </is>
      </c>
      <c r="AO2396" s="102" t="n">
        <v>0</v>
      </c>
      <c r="AP2396" s="103" t="n">
        <v>0.66</v>
      </c>
      <c r="AQ2396" s="102" t="n">
        <v>30</v>
      </c>
      <c r="AR2396" s="91" t="inlineStr">
        <is>
          <t>N</t>
        </is>
      </c>
      <c r="AS2396" s="104" t="n"/>
      <c r="AT2396" s="92">
        <f>IF(AND(P2396="52-wk high",T2396&gt;=Settings!$B$7),"Y","N")</f>
        <v/>
      </c>
      <c r="AU2396" s="91">
        <f>IF(AND(AD2396&gt;=Settings!$B$8,M2396&gt;0),"Y","N")</f>
        <v/>
      </c>
      <c r="AV2396" s="91">
        <f>IF(OR(AH2396&gt;Settings!$B$9,AI2396&gt;Settings!$B$9),"Y","N")</f>
        <v/>
      </c>
      <c r="AW2396" s="91">
        <f>IF(AJ2396&lt;&gt;"Y","n/a",IF(AND(M2396&gt;0,AK2396&gt;Settings!$B$10),"Y","N"))</f>
        <v/>
      </c>
      <c r="AX2396" s="91">
        <f>IF(AO2396&gt;=Settings!$B$11,"Y","N")</f>
        <v/>
      </c>
      <c r="AY2396" s="99">
        <f>(AT2396="Y")+(AU2396="Y")+(AV2396="Y")+(AW2396="Y")+(AX2396="Y")</f>
        <v/>
      </c>
      <c r="AZ2396" s="94">
        <f>IF(AY2396=0,"None",_xlfn.TEXTJOIN(", ",TRUE(),IF(AT2396="Y","Breakout",""),IF(AU2396="Y","Accumulation",""),IF(AV2396="Y","Institutional buying",""),IF(AW2396="Y","Long buildup",""),IF(AX2396="Y","Momentum leader","")))</f>
        <v/>
      </c>
      <c r="BA2396" s="94">
        <f>IF(BW2396="","","Passes "&amp;AY2396&amp;" of 5 buy-side scans"&amp;IF(G2396="Y","; RED FLAG: filter out using Red flag column",""))</f>
        <v/>
      </c>
      <c r="BB2396" s="91" t="inlineStr">
        <is>
          <t>None</t>
        </is>
      </c>
      <c r="BC2396" s="92" t="inlineStr">
        <is>
          <t>Y</t>
        </is>
      </c>
      <c r="BD2396" s="94" t="inlineStr">
        <is>
          <t>Few traders (&lt;100 unique PAN, 30 days)</t>
        </is>
      </c>
      <c r="BE2396" s="94" t="n"/>
      <c r="BF2396" s="92">
        <f>IF(R2396*100000&gt;=Settings!$B$5,"Y","N")</f>
        <v/>
      </c>
      <c r="BG2396" s="91">
        <f>IF(F2396&gt;Settings!$B$6,"Y","N")</f>
        <v/>
      </c>
      <c r="BH2396" s="97" t="n">
        <v>-40.7</v>
      </c>
      <c r="BI2396" s="96" t="n">
        <v>-11.37</v>
      </c>
      <c r="BJ2396" s="96" t="n">
        <v>-3.23</v>
      </c>
      <c r="BK2396" s="96" t="n">
        <v>-16.51</v>
      </c>
      <c r="BL2396" s="96" t="n">
        <v>5.4</v>
      </c>
      <c r="BM2396" s="96" t="n">
        <v>-36.16</v>
      </c>
      <c r="BN2396" s="97" t="n">
        <v>-4.45</v>
      </c>
      <c r="BO2396" s="96" t="n">
        <v>-6.49</v>
      </c>
      <c r="BP2396" s="96" t="n">
        <v>-9.949999999999999</v>
      </c>
      <c r="BQ2396" s="96" t="n">
        <v>-15.45</v>
      </c>
      <c r="BR2396" s="91" t="inlineStr">
        <is>
          <t>Stacked down</t>
        </is>
      </c>
      <c r="BS2396" s="91" t="inlineStr">
        <is>
          <t>None</t>
        </is>
      </c>
      <c r="BT2396" s="96" t="n">
        <v>39.4</v>
      </c>
      <c r="BU2396" s="91" t="inlineStr">
        <is>
          <t>N</t>
        </is>
      </c>
      <c r="BV2396" s="99">
        <f>IF(OR(BF2396&lt;&gt;"Y",BG2396&lt;&gt;"Y"),"",(AND(ISNUMBER(BQ2396),BQ2396&gt;0))+(BR2396="Stacked up")+(AND(ISNUMBER(BH2396),BH2396&gt;=-Settings!$B$17))+(AND(ISNUMBER(BK2396),ISNUMBER(BM2396),BK2396&gt;0,BM2396&gt;0))+(AND(ISNUMBER(AQ2396),AQ2396&gt;=Settings!$B$18))+(AND(ISNUMBER(BT2396),BT2396&gt;=Settings!$B$19,BT2396&lt;=Settings!$B$20))+(AND(ISNUMBER(AS2396),AS2396&gt;0))+(AND(ISNUMBER(T2396),ISNUMBER(M2396),T2396&gt;=Settings!$B$21,M2396&gt;0))+(AND(ISNUMBER(AD2396),ISNUMBER(M2396),AD2396&gt;=Settings!$B$22,M2396&gt;0))+(AY2396&gt;=1))</f>
        <v/>
      </c>
      <c r="BW2396" s="91">
        <f>IF(OR(AY2396=0,BF2396&lt;&gt;"Y",BG2396&lt;&gt;"Y"),"",1+SUMPRODUCT(($A$6:$A$2604=A2396)*($AY$6:$AY$2604&gt;0)*($BF$6:$BF$2604="Y")*($BG$6:$BG$2604="Y")*(($AY$6:$AY$2604&gt;AY2396)+($AY$6:$AY$2604=AY2396)*($AD$6:$AD$2604&gt;AD2396))))</f>
        <v/>
      </c>
    </row>
    <row r="2397" ht="23.85" customHeight="1" s="55">
      <c r="A2397" s="90" t="n">
        <v>46296</v>
      </c>
      <c r="B2397" s="91" t="inlineStr">
        <is>
          <t>NGIL</t>
        </is>
      </c>
      <c r="C2397" s="91" t="inlineStr">
        <is>
          <t>INE236Y01012</t>
        </is>
      </c>
      <c r="D2397" s="91" t="n"/>
      <c r="E2397" s="91" t="inlineStr">
        <is>
          <t>None</t>
        </is>
      </c>
      <c r="F2397" s="93" t="n">
        <v>67</v>
      </c>
      <c r="G2397" s="92" t="inlineStr">
        <is>
          <t>N</t>
        </is>
      </c>
      <c r="H2397" s="94" t="n"/>
      <c r="I2397" s="91" t="inlineStr">
        <is>
          <t>N</t>
        </is>
      </c>
      <c r="J2397" s="92">
        <f>IF(K2397="","N","Y")</f>
        <v/>
      </c>
      <c r="K2397" s="94">
        <f>_xlfn.TEXTJOIN("; ",TRUE,IF(P2397="52-wk low","52-wk low",""),IF(AND(AD2397&gt;=Settings!$B$12,M2397&lt;0),"Distribution",""),IF(AND(AJ2397="Y",M2397&lt;0,AK2397&lt;-Settings!$B$13),"Long unwinding",""),IF(AND(AJ2397="Y",M2397&lt;0,AK2397&gt;Settings!$B$13),"Short buildup",""))</f>
        <v/>
      </c>
      <c r="L2397" s="95" t="n">
        <v>38.43</v>
      </c>
      <c r="M2397" s="96" t="n">
        <v>-1.74</v>
      </c>
      <c r="N2397" s="93" t="n">
        <v>1489</v>
      </c>
      <c r="O2397" s="91" t="inlineStr">
        <is>
          <t>None</t>
        </is>
      </c>
      <c r="P2397" s="91" t="inlineStr">
        <is>
          <t>None</t>
        </is>
      </c>
      <c r="Q2397" s="97" t="n">
        <v>0.83</v>
      </c>
      <c r="R2397" s="96" t="n">
        <v>0.37</v>
      </c>
      <c r="S2397" s="96" t="n">
        <v>2.53</v>
      </c>
      <c r="T2397" s="96" t="n">
        <v>2.25</v>
      </c>
      <c r="U2397" s="96" t="n">
        <v>2.69</v>
      </c>
      <c r="V2397" s="103" t="n">
        <v>1.18</v>
      </c>
      <c r="W2397" s="102" t="n">
        <v>8</v>
      </c>
      <c r="X2397" s="93" t="n"/>
      <c r="Y2397" s="91" t="inlineStr">
        <is>
          <t>None</t>
        </is>
      </c>
      <c r="Z2397" s="99" t="n">
        <v>50.74</v>
      </c>
      <c r="AA2397" s="96" t="n">
        <v>0.67</v>
      </c>
      <c r="AB2397" s="96" t="n">
        <v>0.65</v>
      </c>
      <c r="AC2397" s="96" t="n">
        <v>1.64</v>
      </c>
      <c r="AD2397" s="96" t="n"/>
      <c r="AE2397" s="96" t="n"/>
      <c r="AF2397" s="103" t="n"/>
      <c r="AG2397" s="91" t="inlineStr">
        <is>
          <t>No delivery data</t>
        </is>
      </c>
      <c r="AH2397" s="100" t="n">
        <v>0</v>
      </c>
      <c r="AI2397" s="101" t="n">
        <v>0</v>
      </c>
      <c r="AJ2397" s="92" t="inlineStr">
        <is>
          <t>N</t>
        </is>
      </c>
      <c r="AK2397" s="96" t="n"/>
      <c r="AL2397" s="91" t="inlineStr">
        <is>
          <t>n/a</t>
        </is>
      </c>
      <c r="AM2397" s="93" t="n"/>
      <c r="AN2397" s="92" t="inlineStr">
        <is>
          <t>None</t>
        </is>
      </c>
      <c r="AO2397" s="102" t="n">
        <v>0</v>
      </c>
      <c r="AP2397" s="103" t="n">
        <v>1.4</v>
      </c>
      <c r="AQ2397" s="102" t="n">
        <v>76</v>
      </c>
      <c r="AR2397" s="91" t="inlineStr">
        <is>
          <t>N</t>
        </is>
      </c>
      <c r="AS2397" s="104" t="n"/>
      <c r="AT2397" s="92">
        <f>IF(AND(P2397="52-wk high",T2397&gt;=Settings!$B$7),"Y","N")</f>
        <v/>
      </c>
      <c r="AU2397" s="91">
        <f>IF(AND(AD2397&gt;=Settings!$B$8,M2397&gt;0),"Y","N")</f>
        <v/>
      </c>
      <c r="AV2397" s="91">
        <f>IF(OR(AH2397&gt;Settings!$B$9,AI2397&gt;Settings!$B$9),"Y","N")</f>
        <v/>
      </c>
      <c r="AW2397" s="91">
        <f>IF(AJ2397&lt;&gt;"Y","n/a",IF(AND(M2397&gt;0,AK2397&gt;Settings!$B$10),"Y","N"))</f>
        <v/>
      </c>
      <c r="AX2397" s="91">
        <f>IF(AO2397&gt;=Settings!$B$11,"Y","N")</f>
        <v/>
      </c>
      <c r="AY2397" s="99">
        <f>(AT2397="Y")+(AU2397="Y")+(AV2397="Y")+(AW2397="Y")+(AX2397="Y")</f>
        <v/>
      </c>
      <c r="AZ2397" s="94">
        <f>IF(AY2397=0,"None",_xlfn.TEXTJOIN(", ",TRUE(),IF(AT2397="Y","Breakout",""),IF(AU2397="Y","Accumulation",""),IF(AV2397="Y","Institutional buying",""),IF(AW2397="Y","Long buildup",""),IF(AX2397="Y","Momentum leader","")))</f>
        <v/>
      </c>
      <c r="BA2397" s="94">
        <f>IF(BW2397="","","Passes "&amp;AY2397&amp;" of 5 buy-side scans"&amp;IF(G2397="Y","; RED FLAG: filter out using Red flag column",""))</f>
        <v/>
      </c>
      <c r="BB2397" s="91" t="inlineStr">
        <is>
          <t>None</t>
        </is>
      </c>
      <c r="BC2397" s="92" t="inlineStr">
        <is>
          <t>Y</t>
        </is>
      </c>
      <c r="BD2397" s="94" t="inlineStr">
        <is>
          <t>Few traders (&lt;100 unique PAN, 30 days)</t>
        </is>
      </c>
      <c r="BE2397" s="94" t="n"/>
      <c r="BF2397" s="92">
        <f>IF(R2397*100000&gt;=Settings!$B$5,"Y","N")</f>
        <v/>
      </c>
      <c r="BG2397" s="91">
        <f>IF(F2397&gt;Settings!$B$6,"Y","N")</f>
        <v/>
      </c>
      <c r="BH2397" s="97" t="n">
        <v>-12.44</v>
      </c>
      <c r="BI2397" s="96" t="n">
        <v>-2.29</v>
      </c>
      <c r="BJ2397" s="96" t="n">
        <v>-2.71</v>
      </c>
      <c r="BK2397" s="96" t="n">
        <v>-5.81</v>
      </c>
      <c r="BL2397" s="96" t="n">
        <v>47.81</v>
      </c>
      <c r="BM2397" s="96" t="n">
        <v>10.97</v>
      </c>
      <c r="BN2397" s="97" t="n">
        <v>-0.26</v>
      </c>
      <c r="BO2397" s="96" t="n">
        <v>-0.67</v>
      </c>
      <c r="BP2397" s="96" t="n">
        <v>1.55</v>
      </c>
      <c r="BQ2397" s="96" t="n">
        <v>7.55</v>
      </c>
      <c r="BR2397" s="91" t="inlineStr">
        <is>
          <t>Mixed</t>
        </is>
      </c>
      <c r="BS2397" s="91" t="inlineStr">
        <is>
          <t>None</t>
        </is>
      </c>
      <c r="BT2397" s="96" t="n">
        <v>49.3</v>
      </c>
      <c r="BU2397" s="91" t="inlineStr">
        <is>
          <t>N</t>
        </is>
      </c>
      <c r="BV2397" s="99">
        <f>IF(OR(BF2397&lt;&gt;"Y",BG2397&lt;&gt;"Y"),"",(AND(ISNUMBER(BQ2397),BQ2397&gt;0))+(BR2397="Stacked up")+(AND(ISNUMBER(BH2397),BH2397&gt;=-Settings!$B$17))+(AND(ISNUMBER(BK2397),ISNUMBER(BM2397),BK2397&gt;0,BM2397&gt;0))+(AND(ISNUMBER(AQ2397),AQ2397&gt;=Settings!$B$18))+(AND(ISNUMBER(BT2397),BT2397&gt;=Settings!$B$19,BT2397&lt;=Settings!$B$20))+(AND(ISNUMBER(AS2397),AS2397&gt;0))+(AND(ISNUMBER(T2397),ISNUMBER(M2397),T2397&gt;=Settings!$B$21,M2397&gt;0))+(AND(ISNUMBER(AD2397),ISNUMBER(M2397),AD2397&gt;=Settings!$B$22,M2397&gt;0))+(AY2397&gt;=1))</f>
        <v/>
      </c>
      <c r="BW2397" s="91">
        <f>IF(OR(AY2397=0,BF2397&lt;&gt;"Y",BG2397&lt;&gt;"Y"),"",1+SUMPRODUCT(($A$6:$A$2604=A2397)*($AY$6:$AY$2604&gt;0)*($BF$6:$BF$2604="Y")*($BG$6:$BG$2604="Y")*(($AY$6:$AY$2604&gt;AY2397)+($AY$6:$AY$2604=AY2397)*($AD$6:$AD$2604&gt;AD2397))))</f>
        <v/>
      </c>
    </row>
    <row r="2398" ht="23.85" customHeight="1" s="55">
      <c r="A2398" s="90" t="n">
        <v>46296</v>
      </c>
      <c r="B2398" s="91" t="inlineStr">
        <is>
          <t>TOKYOPLAST</t>
        </is>
      </c>
      <c r="C2398" s="91" t="inlineStr">
        <is>
          <t>INE932C01012</t>
        </is>
      </c>
      <c r="D2398" s="91" t="n"/>
      <c r="E2398" s="91" t="inlineStr">
        <is>
          <t>None</t>
        </is>
      </c>
      <c r="F2398" s="93" t="n">
        <v>67</v>
      </c>
      <c r="G2398" s="92" t="inlineStr">
        <is>
          <t>N</t>
        </is>
      </c>
      <c r="H2398" s="94" t="n"/>
      <c r="I2398" s="91" t="inlineStr">
        <is>
          <t>N</t>
        </is>
      </c>
      <c r="J2398" s="92">
        <f>IF(K2398="","N","Y")</f>
        <v/>
      </c>
      <c r="K2398" s="94">
        <f>_xlfn.TEXTJOIN("; ",TRUE,IF(P2398="52-wk low","52-wk low",""),IF(AND(AD2398&gt;=Settings!$B$12,M2398&lt;0),"Distribution",""),IF(AND(AJ2398="Y",M2398&lt;0,AK2398&lt;-Settings!$B$13),"Long unwinding",""),IF(AND(AJ2398="Y",M2398&lt;0,AK2398&gt;Settings!$B$13),"Short buildup",""))</f>
        <v/>
      </c>
      <c r="L2398" s="95" t="n">
        <v>71.01000000000001</v>
      </c>
      <c r="M2398" s="96" t="n">
        <v>-2.99</v>
      </c>
      <c r="N2398" s="93" t="n">
        <v>2084</v>
      </c>
      <c r="O2398" s="91" t="inlineStr">
        <is>
          <t>None</t>
        </is>
      </c>
      <c r="P2398" s="91" t="inlineStr">
        <is>
          <t>None</t>
        </is>
      </c>
      <c r="Q2398" s="97" t="n">
        <v>0.01</v>
      </c>
      <c r="R2398" s="96" t="n">
        <v>0.01</v>
      </c>
      <c r="S2398" s="96" t="n">
        <v>0.92</v>
      </c>
      <c r="T2398" s="96" t="n">
        <v>0.95</v>
      </c>
      <c r="U2398" s="96" t="n">
        <v>0.8</v>
      </c>
      <c r="V2398" s="103" t="n">
        <v>0.89</v>
      </c>
      <c r="W2398" s="102" t="n">
        <v>3</v>
      </c>
      <c r="X2398" s="93" t="n"/>
      <c r="Y2398" s="91" t="inlineStr">
        <is>
          <t>None</t>
        </is>
      </c>
      <c r="Z2398" s="99" t="n">
        <v>77.93000000000001</v>
      </c>
      <c r="AA2398" s="96" t="n">
        <v>0.9399999999999999</v>
      </c>
      <c r="AB2398" s="96" t="n">
        <v>0.93</v>
      </c>
      <c r="AC2398" s="96" t="n">
        <v>0.87</v>
      </c>
      <c r="AD2398" s="96" t="n"/>
      <c r="AE2398" s="96" t="n"/>
      <c r="AF2398" s="103" t="n"/>
      <c r="AG2398" s="91" t="inlineStr">
        <is>
          <t>No delivery data</t>
        </is>
      </c>
      <c r="AH2398" s="100" t="n">
        <v>0</v>
      </c>
      <c r="AI2398" s="101" t="n">
        <v>0</v>
      </c>
      <c r="AJ2398" s="92" t="inlineStr">
        <is>
          <t>N</t>
        </is>
      </c>
      <c r="AK2398" s="96" t="n"/>
      <c r="AL2398" s="91" t="inlineStr">
        <is>
          <t>n/a</t>
        </is>
      </c>
      <c r="AM2398" s="93" t="n"/>
      <c r="AN2398" s="92" t="inlineStr">
        <is>
          <t>None</t>
        </is>
      </c>
      <c r="AO2398" s="102" t="n">
        <v>0</v>
      </c>
      <c r="AP2398" s="103" t="n">
        <v>0.65</v>
      </c>
      <c r="AQ2398" s="102" t="n">
        <v>29</v>
      </c>
      <c r="AR2398" s="91" t="inlineStr">
        <is>
          <t>N</t>
        </is>
      </c>
      <c r="AS2398" s="104" t="n"/>
      <c r="AT2398" s="92">
        <f>IF(AND(P2398="52-wk high",T2398&gt;=Settings!$B$7),"Y","N")</f>
        <v/>
      </c>
      <c r="AU2398" s="91">
        <f>IF(AND(AD2398&gt;=Settings!$B$8,M2398&gt;0),"Y","N")</f>
        <v/>
      </c>
      <c r="AV2398" s="91">
        <f>IF(OR(AH2398&gt;Settings!$B$9,AI2398&gt;Settings!$B$9),"Y","N")</f>
        <v/>
      </c>
      <c r="AW2398" s="91">
        <f>IF(AJ2398&lt;&gt;"Y","n/a",IF(AND(M2398&gt;0,AK2398&gt;Settings!$B$10),"Y","N"))</f>
        <v/>
      </c>
      <c r="AX2398" s="91">
        <f>IF(AO2398&gt;=Settings!$B$11,"Y","N")</f>
        <v/>
      </c>
      <c r="AY2398" s="99">
        <f>(AT2398="Y")+(AU2398="Y")+(AV2398="Y")+(AW2398="Y")+(AX2398="Y")</f>
        <v/>
      </c>
      <c r="AZ2398" s="94">
        <f>IF(AY2398=0,"None",_xlfn.TEXTJOIN(", ",TRUE(),IF(AT2398="Y","Breakout",""),IF(AU2398="Y","Accumulation",""),IF(AV2398="Y","Institutional buying",""),IF(AW2398="Y","Long buildup",""),IF(AX2398="Y","Momentum leader","")))</f>
        <v/>
      </c>
      <c r="BA2398" s="94">
        <f>IF(BW2398="","","Passes "&amp;AY2398&amp;" of 5 buy-side scans"&amp;IF(G2398="Y","; RED FLAG: filter out using Red flag column",""))</f>
        <v/>
      </c>
      <c r="BB2398" s="91" t="inlineStr">
        <is>
          <t>None</t>
        </is>
      </c>
      <c r="BC2398" s="92" t="inlineStr">
        <is>
          <t>Y</t>
        </is>
      </c>
      <c r="BD2398" s="94" t="inlineStr">
        <is>
          <t>PE &gt; 50; Few traders (&lt;100 unique PAN, 30 days); High-low range &gt;150% in 12 months</t>
        </is>
      </c>
      <c r="BE2398" s="94" t="n"/>
      <c r="BF2398" s="92">
        <f>IF(R2398*100000&gt;=Settings!$B$5,"Y","N")</f>
        <v/>
      </c>
      <c r="BG2398" s="91">
        <f>IF(F2398&gt;Settings!$B$6,"Y","N")</f>
        <v/>
      </c>
      <c r="BH2398" s="97" t="n">
        <v>-47.4</v>
      </c>
      <c r="BI2398" s="96" t="n">
        <v>-6.1</v>
      </c>
      <c r="BJ2398" s="96" t="n">
        <v>-8.84</v>
      </c>
      <c r="BK2398" s="96" t="n">
        <v>-18.36</v>
      </c>
      <c r="BL2398" s="96" t="n">
        <v>8.94</v>
      </c>
      <c r="BM2398" s="96" t="n">
        <v>-42.16</v>
      </c>
      <c r="BN2398" s="97" t="n">
        <v>-5.88</v>
      </c>
      <c r="BO2398" s="96" t="n">
        <v>-8.57</v>
      </c>
      <c r="BP2398" s="96" t="n">
        <v>-12.29</v>
      </c>
      <c r="BQ2398" s="96" t="n">
        <v>-19.8</v>
      </c>
      <c r="BR2398" s="91" t="inlineStr">
        <is>
          <t>Stacked down</t>
        </is>
      </c>
      <c r="BS2398" s="91" t="inlineStr">
        <is>
          <t>None</t>
        </is>
      </c>
      <c r="BT2398" s="96" t="n">
        <v>32.2</v>
      </c>
      <c r="BU2398" s="91" t="inlineStr">
        <is>
          <t>N</t>
        </is>
      </c>
      <c r="BV2398" s="99">
        <f>IF(OR(BF2398&lt;&gt;"Y",BG2398&lt;&gt;"Y"),"",(AND(ISNUMBER(BQ2398),BQ2398&gt;0))+(BR2398="Stacked up")+(AND(ISNUMBER(BH2398),BH2398&gt;=-Settings!$B$17))+(AND(ISNUMBER(BK2398),ISNUMBER(BM2398),BK2398&gt;0,BM2398&gt;0))+(AND(ISNUMBER(AQ2398),AQ2398&gt;=Settings!$B$18))+(AND(ISNUMBER(BT2398),BT2398&gt;=Settings!$B$19,BT2398&lt;=Settings!$B$20))+(AND(ISNUMBER(AS2398),AS2398&gt;0))+(AND(ISNUMBER(T2398),ISNUMBER(M2398),T2398&gt;=Settings!$B$21,M2398&gt;0))+(AND(ISNUMBER(AD2398),ISNUMBER(M2398),AD2398&gt;=Settings!$B$22,M2398&gt;0))+(AY2398&gt;=1))</f>
        <v/>
      </c>
      <c r="BW2398" s="91">
        <f>IF(OR(AY2398=0,BF2398&lt;&gt;"Y",BG2398&lt;&gt;"Y"),"",1+SUMPRODUCT(($A$6:$A$2604=A2398)*($AY$6:$AY$2604&gt;0)*($BF$6:$BF$2604="Y")*($BG$6:$BG$2604="Y")*(($AY$6:$AY$2604&gt;AY2398)+($AY$6:$AY$2604=AY2398)*($AD$6:$AD$2604&gt;AD2398))))</f>
        <v/>
      </c>
    </row>
    <row r="2399" ht="23.85" customHeight="1" s="55">
      <c r="A2399" s="90" t="n">
        <v>46296</v>
      </c>
      <c r="B2399" s="91" t="inlineStr">
        <is>
          <t>APOORVA</t>
        </is>
      </c>
      <c r="C2399" s="91" t="inlineStr">
        <is>
          <t>INE217S01014</t>
        </is>
      </c>
      <c r="D2399" s="91" t="n"/>
      <c r="E2399" s="91" t="inlineStr">
        <is>
          <t>None</t>
        </is>
      </c>
      <c r="F2399" s="93" t="n">
        <v>66</v>
      </c>
      <c r="G2399" s="92" t="inlineStr">
        <is>
          <t>Y</t>
        </is>
      </c>
      <c r="H2399" s="94" t="inlineStr">
        <is>
          <t>T2T (BE series)</t>
        </is>
      </c>
      <c r="I2399" s="91" t="inlineStr">
        <is>
          <t>Y</t>
        </is>
      </c>
      <c r="J2399" s="92">
        <f>IF(K2399="","N","Y")</f>
        <v/>
      </c>
      <c r="K2399" s="94">
        <f>_xlfn.TEXTJOIN("; ",TRUE,IF(P2399="52-wk low","52-wk low",""),IF(AND(AD2399&gt;=Settings!$B$12,M2399&lt;0),"Distribution",""),IF(AND(AJ2399="Y",M2399&lt;0,AK2399&lt;-Settings!$B$13),"Long unwinding",""),IF(AND(AJ2399="Y",M2399&lt;0,AK2399&gt;Settings!$B$13),"Short buildup",""))</f>
        <v/>
      </c>
      <c r="L2399" s="95" t="n">
        <v>33</v>
      </c>
      <c r="M2399" s="96" t="n">
        <v>0</v>
      </c>
      <c r="N2399" s="93" t="n">
        <v>581</v>
      </c>
      <c r="O2399" s="91" t="inlineStr">
        <is>
          <t>None</t>
        </is>
      </c>
      <c r="P2399" s="91" t="inlineStr">
        <is>
          <t>None</t>
        </is>
      </c>
      <c r="Q2399" s="97" t="n">
        <v>0</v>
      </c>
      <c r="R2399" s="96" t="n">
        <v>0.01</v>
      </c>
      <c r="S2399" s="96" t="n">
        <v>0.42</v>
      </c>
      <c r="T2399" s="96" t="n"/>
      <c r="U2399" s="96" t="n"/>
      <c r="V2399" s="103" t="n"/>
      <c r="W2399" s="102" t="n"/>
      <c r="X2399" s="93" t="n"/>
      <c r="Y2399" s="91" t="inlineStr">
        <is>
          <t>None</t>
        </is>
      </c>
      <c r="Z2399" s="99" t="n"/>
      <c r="AA2399" s="96" t="n"/>
      <c r="AB2399" s="96" t="n"/>
      <c r="AC2399" s="96" t="n"/>
      <c r="AD2399" s="96" t="n"/>
      <c r="AE2399" s="96" t="n"/>
      <c r="AF2399" s="103" t="n"/>
      <c r="AG2399" s="91" t="n"/>
      <c r="AH2399" s="100" t="n">
        <v>0</v>
      </c>
      <c r="AI2399" s="101" t="n">
        <v>0</v>
      </c>
      <c r="AJ2399" s="92" t="inlineStr">
        <is>
          <t>N</t>
        </is>
      </c>
      <c r="AK2399" s="96" t="n"/>
      <c r="AL2399" s="91" t="inlineStr">
        <is>
          <t>n/a</t>
        </is>
      </c>
      <c r="AM2399" s="93" t="n"/>
      <c r="AN2399" s="92" t="inlineStr">
        <is>
          <t>None</t>
        </is>
      </c>
      <c r="AO2399" s="102" t="n">
        <v>0</v>
      </c>
      <c r="AP2399" s="103" t="n"/>
      <c r="AQ2399" s="102" t="n"/>
      <c r="AR2399" s="91" t="inlineStr">
        <is>
          <t>N</t>
        </is>
      </c>
      <c r="AS2399" s="104" t="n"/>
      <c r="AT2399" s="92">
        <f>IF(AND(P2399="52-wk high",T2399&gt;=Settings!$B$7),"Y","N")</f>
        <v/>
      </c>
      <c r="AU2399" s="91">
        <f>IF(AND(AD2399&gt;=Settings!$B$8,M2399&gt;0),"Y","N")</f>
        <v/>
      </c>
      <c r="AV2399" s="91">
        <f>IF(OR(AH2399&gt;Settings!$B$9,AI2399&gt;Settings!$B$9),"Y","N")</f>
        <v/>
      </c>
      <c r="AW2399" s="91">
        <f>IF(AJ2399&lt;&gt;"Y","n/a",IF(AND(M2399&gt;0,AK2399&gt;Settings!$B$10),"Y","N"))</f>
        <v/>
      </c>
      <c r="AX2399" s="91">
        <f>IF(AO2399&gt;=Settings!$B$11,"Y","N")</f>
        <v/>
      </c>
      <c r="AY2399" s="99">
        <f>(AT2399="Y")+(AU2399="Y")+(AV2399="Y")+(AW2399="Y")+(AX2399="Y")</f>
        <v/>
      </c>
      <c r="AZ2399" s="94">
        <f>IF(AY2399=0,"None",_xlfn.TEXTJOIN(", ",TRUE(),IF(AT2399="Y","Breakout",""),IF(AU2399="Y","Accumulation",""),IF(AV2399="Y","Institutional buying",""),IF(AW2399="Y","Long buildup",""),IF(AX2399="Y","Momentum leader","")))</f>
        <v/>
      </c>
      <c r="BA2399" s="94">
        <f>IF(BW2399="","","Passes "&amp;AY2399&amp;" of 5 buy-side scans"&amp;IF(G2399="Y","; RED FLAG: filter out using Red flag column",""))</f>
        <v/>
      </c>
      <c r="BB2399" s="91" t="inlineStr">
        <is>
          <t>None</t>
        </is>
      </c>
      <c r="BC2399" s="92" t="inlineStr">
        <is>
          <t>Y</t>
        </is>
      </c>
      <c r="BD2399" s="94" t="inlineStr">
        <is>
          <t>Few traders (&lt;100 unique PAN, 30 days)</t>
        </is>
      </c>
      <c r="BE2399" s="94" t="n"/>
      <c r="BF2399" s="92">
        <f>IF(R2399*100000&gt;=Settings!$B$5,"Y","N")</f>
        <v/>
      </c>
      <c r="BG2399" s="91">
        <f>IF(F2399&gt;Settings!$B$6,"Y","N")</f>
        <v/>
      </c>
      <c r="BH2399" s="97" t="n">
        <v>-7.25</v>
      </c>
      <c r="BI2399" s="96" t="n">
        <v>-2.08</v>
      </c>
      <c r="BJ2399" s="96" t="n">
        <v>24.2</v>
      </c>
      <c r="BK2399" s="96" t="n"/>
      <c r="BL2399" s="96" t="n"/>
      <c r="BM2399" s="96" t="n"/>
      <c r="BN2399" s="97" t="n">
        <v>7.04</v>
      </c>
      <c r="BO2399" s="96" t="n"/>
      <c r="BP2399" s="96" t="n"/>
      <c r="BQ2399" s="96" t="n"/>
      <c r="BR2399" s="91" t="n"/>
      <c r="BS2399" s="91" t="n"/>
      <c r="BT2399" s="96" t="n"/>
      <c r="BU2399" s="91" t="n"/>
      <c r="BV2399" s="99">
        <f>IF(OR(BF2399&lt;&gt;"Y",BG2399&lt;&gt;"Y"),"",(AND(ISNUMBER(BQ2399),BQ2399&gt;0))+(BR2399="Stacked up")+(AND(ISNUMBER(BH2399),BH2399&gt;=-Settings!$B$17))+(AND(ISNUMBER(BK2399),ISNUMBER(BM2399),BK2399&gt;0,BM2399&gt;0))+(AND(ISNUMBER(AQ2399),AQ2399&gt;=Settings!$B$18))+(AND(ISNUMBER(BT2399),BT2399&gt;=Settings!$B$19,BT2399&lt;=Settings!$B$20))+(AND(ISNUMBER(AS2399),AS2399&gt;0))+(AND(ISNUMBER(T2399),ISNUMBER(M2399),T2399&gt;=Settings!$B$21,M2399&gt;0))+(AND(ISNUMBER(AD2399),ISNUMBER(M2399),AD2399&gt;=Settings!$B$22,M2399&gt;0))+(AY2399&gt;=1))</f>
        <v/>
      </c>
      <c r="BW2399" s="91">
        <f>IF(OR(AY2399=0,BF2399&lt;&gt;"Y",BG2399&lt;&gt;"Y"),"",1+SUMPRODUCT(($A$6:$A$2604=A2399)*($AY$6:$AY$2604&gt;0)*($BF$6:$BF$2604="Y")*($BG$6:$BG$2604="Y")*(($AY$6:$AY$2604&gt;AY2399)+($AY$6:$AY$2604=AY2399)*($AD$6:$AD$2604&gt;AD2399))))</f>
        <v/>
      </c>
    </row>
    <row r="2400" ht="23.85" customHeight="1" s="55">
      <c r="A2400" s="90" t="n">
        <v>46296</v>
      </c>
      <c r="B2400" s="91" t="inlineStr">
        <is>
          <t>LCCINFOTEC</t>
        </is>
      </c>
      <c r="C2400" s="91" t="inlineStr">
        <is>
          <t>INE938A01021</t>
        </is>
      </c>
      <c r="D2400" s="91" t="n"/>
      <c r="E2400" s="91" t="inlineStr">
        <is>
          <t>None</t>
        </is>
      </c>
      <c r="F2400" s="93" t="n">
        <v>66</v>
      </c>
      <c r="G2400" s="92" t="inlineStr">
        <is>
          <t>Y</t>
        </is>
      </c>
      <c r="H2400" s="94" t="inlineStr">
        <is>
          <t>Loss making; T2T (BE series)</t>
        </is>
      </c>
      <c r="I2400" s="91" t="inlineStr">
        <is>
          <t>Y</t>
        </is>
      </c>
      <c r="J2400" s="92">
        <f>IF(K2400="","N","Y")</f>
        <v/>
      </c>
      <c r="K2400" s="94">
        <f>_xlfn.TEXTJOIN("; ",TRUE,IF(P2400="52-wk low","52-wk low",""),IF(AND(AD2400&gt;=Settings!$B$12,M2400&lt;0),"Distribution",""),IF(AND(AJ2400="Y",M2400&lt;0,AK2400&lt;-Settings!$B$13),"Long unwinding",""),IF(AND(AJ2400="Y",M2400&lt;0,AK2400&gt;Settings!$B$13),"Short buildup",""))</f>
        <v/>
      </c>
      <c r="L2400" s="95" t="n">
        <v>3.9</v>
      </c>
      <c r="M2400" s="96" t="n">
        <v>-2.99</v>
      </c>
      <c r="N2400" s="93" t="n">
        <v>2084</v>
      </c>
      <c r="O2400" s="91" t="inlineStr">
        <is>
          <t>None</t>
        </is>
      </c>
      <c r="P2400" s="91" t="inlineStr">
        <is>
          <t>None</t>
        </is>
      </c>
      <c r="Q2400" s="97" t="n">
        <v>0.17</v>
      </c>
      <c r="R2400" s="96" t="n">
        <v>1.59</v>
      </c>
      <c r="S2400" s="96" t="n">
        <v>0.11</v>
      </c>
      <c r="T2400" s="96" t="n">
        <v>0.15</v>
      </c>
      <c r="U2400" s="96" t="n">
        <v>0.21</v>
      </c>
      <c r="V2400" s="103" t="n">
        <v>1.95</v>
      </c>
      <c r="W2400" s="102" t="n">
        <v>10</v>
      </c>
      <c r="X2400" s="93" t="n"/>
      <c r="Y2400" s="91" t="inlineStr">
        <is>
          <t>None</t>
        </is>
      </c>
      <c r="Z2400" s="99" t="n"/>
      <c r="AA2400" s="96" t="n"/>
      <c r="AB2400" s="96" t="n"/>
      <c r="AC2400" s="96" t="n"/>
      <c r="AD2400" s="96" t="n"/>
      <c r="AE2400" s="96" t="n"/>
      <c r="AF2400" s="103" t="n">
        <v>0.96</v>
      </c>
      <c r="AG2400" s="91" t="inlineStr">
        <is>
          <t>Drying up</t>
        </is>
      </c>
      <c r="AH2400" s="100" t="n">
        <v>0</v>
      </c>
      <c r="AI2400" s="101" t="n">
        <v>0</v>
      </c>
      <c r="AJ2400" s="92" t="inlineStr">
        <is>
          <t>N</t>
        </is>
      </c>
      <c r="AK2400" s="96" t="n"/>
      <c r="AL2400" s="91" t="inlineStr">
        <is>
          <t>n/a</t>
        </is>
      </c>
      <c r="AM2400" s="93" t="n"/>
      <c r="AN2400" s="92" t="inlineStr">
        <is>
          <t>None</t>
        </is>
      </c>
      <c r="AO2400" s="102" t="n">
        <v>0</v>
      </c>
      <c r="AP2400" s="103" t="n">
        <v>0.63</v>
      </c>
      <c r="AQ2400" s="102" t="n">
        <v>25</v>
      </c>
      <c r="AR2400" s="91" t="inlineStr">
        <is>
          <t>N</t>
        </is>
      </c>
      <c r="AS2400" s="104" t="n"/>
      <c r="AT2400" s="92">
        <f>IF(AND(P2400="52-wk high",T2400&gt;=Settings!$B$7),"Y","N")</f>
        <v/>
      </c>
      <c r="AU2400" s="91">
        <f>IF(AND(AD2400&gt;=Settings!$B$8,M2400&gt;0),"Y","N")</f>
        <v/>
      </c>
      <c r="AV2400" s="91">
        <f>IF(OR(AH2400&gt;Settings!$B$9,AI2400&gt;Settings!$B$9),"Y","N")</f>
        <v/>
      </c>
      <c r="AW2400" s="91">
        <f>IF(AJ2400&lt;&gt;"Y","n/a",IF(AND(M2400&gt;0,AK2400&gt;Settings!$B$10),"Y","N"))</f>
        <v/>
      </c>
      <c r="AX2400" s="91">
        <f>IF(AO2400&gt;=Settings!$B$11,"Y","N")</f>
        <v/>
      </c>
      <c r="AY2400" s="99">
        <f>(AT2400="Y")+(AU2400="Y")+(AV2400="Y")+(AW2400="Y")+(AX2400="Y")</f>
        <v/>
      </c>
      <c r="AZ2400" s="94">
        <f>IF(AY2400=0,"None",_xlfn.TEXTJOIN(", ",TRUE(),IF(AT2400="Y","Breakout",""),IF(AU2400="Y","Accumulation",""),IF(AV2400="Y","Institutional buying",""),IF(AW2400="Y","Long buildup",""),IF(AX2400="Y","Momentum leader","")))</f>
        <v/>
      </c>
      <c r="BA2400" s="94">
        <f>IF(BW2400="","","Passes "&amp;AY2400&amp;" of 5 buy-side scans"&amp;IF(G2400="Y","; RED FLAG: filter out using Red flag column",""))</f>
        <v/>
      </c>
      <c r="BB2400" s="91" t="inlineStr">
        <is>
          <t>None</t>
        </is>
      </c>
      <c r="BC2400" s="92" t="inlineStr">
        <is>
          <t>Y</t>
        </is>
      </c>
      <c r="BD2400" s="94" t="inlineStr">
        <is>
          <t>EPS zero</t>
        </is>
      </c>
      <c r="BE2400" s="94" t="n"/>
      <c r="BF2400" s="92">
        <f>IF(R2400*100000&gt;=Settings!$B$5,"Y","N")</f>
        <v/>
      </c>
      <c r="BG2400" s="91">
        <f>IF(F2400&gt;Settings!$B$6,"Y","N")</f>
        <v/>
      </c>
      <c r="BH2400" s="97" t="n">
        <v>-33.79</v>
      </c>
      <c r="BI2400" s="96" t="n">
        <v>-3.23</v>
      </c>
      <c r="BJ2400" s="96" t="n">
        <v>8.33</v>
      </c>
      <c r="BK2400" s="96" t="n">
        <v>-19.59</v>
      </c>
      <c r="BL2400" s="96" t="n">
        <v>-23.98</v>
      </c>
      <c r="BM2400" s="96" t="n">
        <v>-21.37</v>
      </c>
      <c r="BN2400" s="97" t="n">
        <v>3.85</v>
      </c>
      <c r="BO2400" s="96" t="n">
        <v>1.25</v>
      </c>
      <c r="BP2400" s="96" t="n">
        <v>-4.67</v>
      </c>
      <c r="BQ2400" s="96" t="n">
        <v>-9.279999999999999</v>
      </c>
      <c r="BR2400" s="91" t="inlineStr">
        <is>
          <t>Mixed</t>
        </is>
      </c>
      <c r="BS2400" s="91" t="inlineStr">
        <is>
          <t>None</t>
        </is>
      </c>
      <c r="BT2400" s="96" t="n">
        <v>55.6</v>
      </c>
      <c r="BU2400" s="91" t="inlineStr">
        <is>
          <t>N</t>
        </is>
      </c>
      <c r="BV2400" s="99">
        <f>IF(OR(BF2400&lt;&gt;"Y",BG2400&lt;&gt;"Y"),"",(AND(ISNUMBER(BQ2400),BQ2400&gt;0))+(BR2400="Stacked up")+(AND(ISNUMBER(BH2400),BH2400&gt;=-Settings!$B$17))+(AND(ISNUMBER(BK2400),ISNUMBER(BM2400),BK2400&gt;0,BM2400&gt;0))+(AND(ISNUMBER(AQ2400),AQ2400&gt;=Settings!$B$18))+(AND(ISNUMBER(BT2400),BT2400&gt;=Settings!$B$19,BT2400&lt;=Settings!$B$20))+(AND(ISNUMBER(AS2400),AS2400&gt;0))+(AND(ISNUMBER(T2400),ISNUMBER(M2400),T2400&gt;=Settings!$B$21,M2400&gt;0))+(AND(ISNUMBER(AD2400),ISNUMBER(M2400),AD2400&gt;=Settings!$B$22,M2400&gt;0))+(AY2400&gt;=1))</f>
        <v/>
      </c>
      <c r="BW2400" s="91">
        <f>IF(OR(AY2400=0,BF2400&lt;&gt;"Y",BG2400&lt;&gt;"Y"),"",1+SUMPRODUCT(($A$6:$A$2604=A2400)*($AY$6:$AY$2604&gt;0)*($BF$6:$BF$2604="Y")*($BG$6:$BG$2604="Y")*(($AY$6:$AY$2604&gt;AY2400)+($AY$6:$AY$2604=AY2400)*($AD$6:$AD$2604&gt;AD2400))))</f>
        <v/>
      </c>
    </row>
    <row r="2401" ht="23.85" customHeight="1" s="55">
      <c r="A2401" s="90" t="n">
        <v>46296</v>
      </c>
      <c r="B2401" s="91" t="inlineStr">
        <is>
          <t>NOIDATOLL</t>
        </is>
      </c>
      <c r="C2401" s="91" t="inlineStr">
        <is>
          <t>INE781B01015</t>
        </is>
      </c>
      <c r="D2401" s="91" t="n"/>
      <c r="E2401" s="91" t="inlineStr">
        <is>
          <t>None</t>
        </is>
      </c>
      <c r="F2401" s="93" t="n">
        <v>66</v>
      </c>
      <c r="G2401" s="92" t="inlineStr">
        <is>
          <t>N</t>
        </is>
      </c>
      <c r="H2401" s="94" t="n"/>
      <c r="I2401" s="91" t="inlineStr">
        <is>
          <t>N</t>
        </is>
      </c>
      <c r="J2401" s="92">
        <f>IF(K2401="","N","Y")</f>
        <v/>
      </c>
      <c r="K2401" s="94">
        <f>_xlfn.TEXTJOIN("; ",TRUE,IF(P2401="52-wk low","52-wk low",""),IF(AND(AD2401&gt;=Settings!$B$12,M2401&lt;0),"Distribution",""),IF(AND(AJ2401="Y",M2401&lt;0,AK2401&lt;-Settings!$B$13),"Long unwinding",""),IF(AND(AJ2401="Y",M2401&lt;0,AK2401&gt;Settings!$B$13),"Short buildup",""))</f>
        <v/>
      </c>
      <c r="L2401" s="95" t="n">
        <v>3.56</v>
      </c>
      <c r="M2401" s="96" t="n">
        <v>-7.53</v>
      </c>
      <c r="N2401" s="93" t="n">
        <v>2567</v>
      </c>
      <c r="O2401" s="91" t="inlineStr">
        <is>
          <t>Top loser</t>
        </is>
      </c>
      <c r="P2401" s="91" t="inlineStr">
        <is>
          <t>None</t>
        </is>
      </c>
      <c r="Q2401" s="97" t="n">
        <v>3.17</v>
      </c>
      <c r="R2401" s="96" t="n">
        <v>1.25</v>
      </c>
      <c r="S2401" s="96" t="n">
        <v>2.84</v>
      </c>
      <c r="T2401" s="96" t="n">
        <v>3.19</v>
      </c>
      <c r="U2401" s="96" t="n">
        <v>1.03</v>
      </c>
      <c r="V2401" s="103" t="n">
        <v>0.4</v>
      </c>
      <c r="W2401" s="102" t="n">
        <v>3</v>
      </c>
      <c r="X2401" s="93" t="n">
        <v>73</v>
      </c>
      <c r="Y2401" s="91" t="inlineStr">
        <is>
          <t>None</t>
        </is>
      </c>
      <c r="Z2401" s="99" t="n">
        <v>66.58</v>
      </c>
      <c r="AA2401" s="96" t="n">
        <v>0.86</v>
      </c>
      <c r="AB2401" s="96" t="n">
        <v>0.87</v>
      </c>
      <c r="AC2401" s="96" t="n">
        <v>2.62</v>
      </c>
      <c r="AD2401" s="96" t="n"/>
      <c r="AE2401" s="96" t="n"/>
      <c r="AF2401" s="103" t="n"/>
      <c r="AG2401" s="91" t="inlineStr">
        <is>
          <t>No delivery data</t>
        </is>
      </c>
      <c r="AH2401" s="100" t="n">
        <v>0</v>
      </c>
      <c r="AI2401" s="101" t="n">
        <v>0</v>
      </c>
      <c r="AJ2401" s="92" t="inlineStr">
        <is>
          <t>N</t>
        </is>
      </c>
      <c r="AK2401" s="96" t="n"/>
      <c r="AL2401" s="91" t="inlineStr">
        <is>
          <t>n/a</t>
        </is>
      </c>
      <c r="AM2401" s="93" t="n"/>
      <c r="AN2401" s="92" t="inlineStr">
        <is>
          <t>None</t>
        </is>
      </c>
      <c r="AO2401" s="102" t="n">
        <v>0</v>
      </c>
      <c r="AP2401" s="103" t="n">
        <v>0.85</v>
      </c>
      <c r="AQ2401" s="102" t="n">
        <v>53</v>
      </c>
      <c r="AR2401" s="91" t="inlineStr">
        <is>
          <t>N</t>
        </is>
      </c>
      <c r="AS2401" s="104" t="n"/>
      <c r="AT2401" s="92">
        <f>IF(AND(P2401="52-wk high",T2401&gt;=Settings!$B$7),"Y","N")</f>
        <v/>
      </c>
      <c r="AU2401" s="91">
        <f>IF(AND(AD2401&gt;=Settings!$B$8,M2401&gt;0),"Y","N")</f>
        <v/>
      </c>
      <c r="AV2401" s="91">
        <f>IF(OR(AH2401&gt;Settings!$B$9,AI2401&gt;Settings!$B$9),"Y","N")</f>
        <v/>
      </c>
      <c r="AW2401" s="91">
        <f>IF(AJ2401&lt;&gt;"Y","n/a",IF(AND(M2401&gt;0,AK2401&gt;Settings!$B$10),"Y","N"))</f>
        <v/>
      </c>
      <c r="AX2401" s="91">
        <f>IF(AO2401&gt;=Settings!$B$11,"Y","N")</f>
        <v/>
      </c>
      <c r="AY2401" s="99">
        <f>(AT2401="Y")+(AU2401="Y")+(AV2401="Y")+(AW2401="Y")+(AX2401="Y")</f>
        <v/>
      </c>
      <c r="AZ2401" s="94">
        <f>IF(AY2401=0,"None",_xlfn.TEXTJOIN(", ",TRUE(),IF(AT2401="Y","Breakout",""),IF(AU2401="Y","Accumulation",""),IF(AV2401="Y","Institutional buying",""),IF(AW2401="Y","Long buildup",""),IF(AX2401="Y","Momentum leader","")))</f>
        <v/>
      </c>
      <c r="BA2401" s="94">
        <f>IF(BW2401="","","Passes "&amp;AY2401&amp;" of 5 buy-side scans"&amp;IF(G2401="Y","; RED FLAG: filter out using Red flag column",""))</f>
        <v/>
      </c>
      <c r="BB2401" s="91" t="inlineStr">
        <is>
          <t>Lower</t>
        </is>
      </c>
      <c r="BC2401" s="92" t="inlineStr">
        <is>
          <t>Y</t>
        </is>
      </c>
      <c r="BD2401" s="94" t="inlineStr">
        <is>
          <t>High-low range &gt;100% in 6 months; High-low range &gt;150% in 12 months</t>
        </is>
      </c>
      <c r="BE2401" s="94" t="n"/>
      <c r="BF2401" s="92">
        <f>IF(R2401*100000&gt;=Settings!$B$5,"Y","N")</f>
        <v/>
      </c>
      <c r="BG2401" s="91">
        <f>IF(F2401&gt;Settings!$B$6,"Y","N")</f>
        <v/>
      </c>
      <c r="BH2401" s="97" t="n">
        <v>-52.09</v>
      </c>
      <c r="BI2401" s="96" t="n">
        <v>-9.18</v>
      </c>
      <c r="BJ2401" s="96" t="n">
        <v>-15.84</v>
      </c>
      <c r="BK2401" s="96" t="n">
        <v>-23.28</v>
      </c>
      <c r="BL2401" s="96" t="n">
        <v>13.74</v>
      </c>
      <c r="BM2401" s="96" t="n">
        <v>-10.33</v>
      </c>
      <c r="BN2401" s="97" t="n">
        <v>-8.85</v>
      </c>
      <c r="BO2401" s="96" t="n">
        <v>-13.33</v>
      </c>
      <c r="BP2401" s="96" t="n">
        <v>-15.85</v>
      </c>
      <c r="BQ2401" s="96" t="n">
        <v>-16.25</v>
      </c>
      <c r="BR2401" s="91" t="inlineStr">
        <is>
          <t>Stacked down</t>
        </is>
      </c>
      <c r="BS2401" s="91" t="inlineStr">
        <is>
          <t>None</t>
        </is>
      </c>
      <c r="BT2401" s="96" t="n">
        <v>32.8</v>
      </c>
      <c r="BU2401" s="91" t="inlineStr">
        <is>
          <t>N</t>
        </is>
      </c>
      <c r="BV2401" s="99">
        <f>IF(OR(BF2401&lt;&gt;"Y",BG2401&lt;&gt;"Y"),"",(AND(ISNUMBER(BQ2401),BQ2401&gt;0))+(BR2401="Stacked up")+(AND(ISNUMBER(BH2401),BH2401&gt;=-Settings!$B$17))+(AND(ISNUMBER(BK2401),ISNUMBER(BM2401),BK2401&gt;0,BM2401&gt;0))+(AND(ISNUMBER(AQ2401),AQ2401&gt;=Settings!$B$18))+(AND(ISNUMBER(BT2401),BT2401&gt;=Settings!$B$19,BT2401&lt;=Settings!$B$20))+(AND(ISNUMBER(AS2401),AS2401&gt;0))+(AND(ISNUMBER(T2401),ISNUMBER(M2401),T2401&gt;=Settings!$B$21,M2401&gt;0))+(AND(ISNUMBER(AD2401),ISNUMBER(M2401),AD2401&gt;=Settings!$B$22,M2401&gt;0))+(AY2401&gt;=1))</f>
        <v/>
      </c>
      <c r="BW2401" s="91">
        <f>IF(OR(AY2401=0,BF2401&lt;&gt;"Y",BG2401&lt;&gt;"Y"),"",1+SUMPRODUCT(($A$6:$A$2604=A2401)*($AY$6:$AY$2604&gt;0)*($BF$6:$BF$2604="Y")*($BG$6:$BG$2604="Y")*(($AY$6:$AY$2604&gt;AY2401)+($AY$6:$AY$2604=AY2401)*($AD$6:$AD$2604&gt;AD2401))))</f>
        <v/>
      </c>
    </row>
    <row r="2402" ht="23.85" customHeight="1" s="55">
      <c r="A2402" s="90" t="n">
        <v>46296</v>
      </c>
      <c r="B2402" s="91" t="inlineStr">
        <is>
          <t>ODIGMA</t>
        </is>
      </c>
      <c r="C2402" s="91" t="inlineStr">
        <is>
          <t>INE054301028</t>
        </is>
      </c>
      <c r="D2402" s="91" t="n"/>
      <c r="E2402" s="91" t="inlineStr">
        <is>
          <t>None</t>
        </is>
      </c>
      <c r="F2402" s="93" t="n">
        <v>66</v>
      </c>
      <c r="G2402" s="92" t="inlineStr">
        <is>
          <t>N</t>
        </is>
      </c>
      <c r="H2402" s="94" t="n"/>
      <c r="I2402" s="91" t="inlineStr">
        <is>
          <t>N</t>
        </is>
      </c>
      <c r="J2402" s="92">
        <f>IF(K2402="","N","Y")</f>
        <v/>
      </c>
      <c r="K2402" s="94">
        <f>_xlfn.TEXTJOIN("; ",TRUE,IF(P2402="52-wk low","52-wk low",""),IF(AND(AD2402&gt;=Settings!$B$12,M2402&lt;0),"Distribution",""),IF(AND(AJ2402="Y",M2402&lt;0,AK2402&lt;-Settings!$B$13),"Long unwinding",""),IF(AND(AJ2402="Y",M2402&lt;0,AK2402&gt;Settings!$B$13),"Short buildup",""))</f>
        <v/>
      </c>
      <c r="L2402" s="95" t="n">
        <v>21.11</v>
      </c>
      <c r="M2402" s="96" t="n">
        <v>-1.12</v>
      </c>
      <c r="N2402" s="93" t="n">
        <v>1111</v>
      </c>
      <c r="O2402" s="91" t="inlineStr">
        <is>
          <t>None</t>
        </is>
      </c>
      <c r="P2402" s="91" t="inlineStr">
        <is>
          <t>None</t>
        </is>
      </c>
      <c r="Q2402" s="97" t="n">
        <v>0.12</v>
      </c>
      <c r="R2402" s="96" t="n">
        <v>0.2</v>
      </c>
      <c r="S2402" s="96" t="n">
        <v>0.59</v>
      </c>
      <c r="T2402" s="96" t="n">
        <v>0.77</v>
      </c>
      <c r="U2402" s="96" t="n">
        <v>0.4</v>
      </c>
      <c r="V2402" s="103" t="n">
        <v>0.7</v>
      </c>
      <c r="W2402" s="102" t="n">
        <v>6</v>
      </c>
      <c r="X2402" s="93" t="n"/>
      <c r="Y2402" s="91" t="inlineStr">
        <is>
          <t>None</t>
        </is>
      </c>
      <c r="Z2402" s="99" t="n">
        <v>79.7</v>
      </c>
      <c r="AA2402" s="96" t="n">
        <v>0.97</v>
      </c>
      <c r="AB2402" s="96" t="n">
        <v>0.97</v>
      </c>
      <c r="AC2402" s="96" t="n">
        <v>0.58</v>
      </c>
      <c r="AD2402" s="96" t="n"/>
      <c r="AE2402" s="96" t="n"/>
      <c r="AF2402" s="103" t="n"/>
      <c r="AG2402" s="91" t="inlineStr">
        <is>
          <t>No delivery data</t>
        </is>
      </c>
      <c r="AH2402" s="100" t="n">
        <v>0</v>
      </c>
      <c r="AI2402" s="101" t="n">
        <v>0</v>
      </c>
      <c r="AJ2402" s="92" t="inlineStr">
        <is>
          <t>N</t>
        </is>
      </c>
      <c r="AK2402" s="96" t="n"/>
      <c r="AL2402" s="91" t="inlineStr">
        <is>
          <t>n/a</t>
        </is>
      </c>
      <c r="AM2402" s="93" t="n"/>
      <c r="AN2402" s="92" t="inlineStr">
        <is>
          <t>None</t>
        </is>
      </c>
      <c r="AO2402" s="102" t="n">
        <v>0</v>
      </c>
      <c r="AP2402" s="103" t="n">
        <v>0.54</v>
      </c>
      <c r="AQ2402" s="102" t="n">
        <v>9</v>
      </c>
      <c r="AR2402" s="91" t="inlineStr">
        <is>
          <t>N</t>
        </is>
      </c>
      <c r="AS2402" s="104" t="n"/>
      <c r="AT2402" s="92">
        <f>IF(AND(P2402="52-wk high",T2402&gt;=Settings!$B$7),"Y","N")</f>
        <v/>
      </c>
      <c r="AU2402" s="91">
        <f>IF(AND(AD2402&gt;=Settings!$B$8,M2402&gt;0),"Y","N")</f>
        <v/>
      </c>
      <c r="AV2402" s="91">
        <f>IF(OR(AH2402&gt;Settings!$B$9,AI2402&gt;Settings!$B$9),"Y","N")</f>
        <v/>
      </c>
      <c r="AW2402" s="91">
        <f>IF(AJ2402&lt;&gt;"Y","n/a",IF(AND(M2402&gt;0,AK2402&gt;Settings!$B$10),"Y","N"))</f>
        <v/>
      </c>
      <c r="AX2402" s="91">
        <f>IF(AO2402&gt;=Settings!$B$11,"Y","N")</f>
        <v/>
      </c>
      <c r="AY2402" s="99">
        <f>(AT2402="Y")+(AU2402="Y")+(AV2402="Y")+(AW2402="Y")+(AX2402="Y")</f>
        <v/>
      </c>
      <c r="AZ2402" s="94">
        <f>IF(AY2402=0,"None",_xlfn.TEXTJOIN(", ",TRUE(),IF(AT2402="Y","Breakout",""),IF(AU2402="Y","Accumulation",""),IF(AV2402="Y","Institutional buying",""),IF(AW2402="Y","Long buildup",""),IF(AX2402="Y","Momentum leader","")))</f>
        <v/>
      </c>
      <c r="BA2402" s="94">
        <f>IF(BW2402="","","Passes "&amp;AY2402&amp;" of 5 buy-side scans"&amp;IF(G2402="Y","; RED FLAG: filter out using Red flag column",""))</f>
        <v/>
      </c>
      <c r="BB2402" s="91" t="inlineStr">
        <is>
          <t>None</t>
        </is>
      </c>
      <c r="BC2402" s="92" t="inlineStr">
        <is>
          <t>Y</t>
        </is>
      </c>
      <c r="BD2402" s="94" t="inlineStr">
        <is>
          <t>EPS zero</t>
        </is>
      </c>
      <c r="BE2402" s="94" t="n"/>
      <c r="BF2402" s="92">
        <f>IF(R2402*100000&gt;=Settings!$B$5,"Y","N")</f>
        <v/>
      </c>
      <c r="BG2402" s="91">
        <f>IF(F2402&gt;Settings!$B$6,"Y","N")</f>
        <v/>
      </c>
      <c r="BH2402" s="97" t="n">
        <v>-55.43</v>
      </c>
      <c r="BI2402" s="96" t="n">
        <v>0.72</v>
      </c>
      <c r="BJ2402" s="96" t="n">
        <v>-8.85</v>
      </c>
      <c r="BK2402" s="96" t="n">
        <v>-12.44</v>
      </c>
      <c r="BL2402" s="96" t="n">
        <v>-5.51</v>
      </c>
      <c r="BM2402" s="96" t="n">
        <v>-51.37</v>
      </c>
      <c r="BN2402" s="97" t="n">
        <v>-2.04</v>
      </c>
      <c r="BO2402" s="96" t="n">
        <v>-5.11</v>
      </c>
      <c r="BP2402" s="96" t="n">
        <v>-9.960000000000001</v>
      </c>
      <c r="BQ2402" s="96" t="n">
        <v>-21.63</v>
      </c>
      <c r="BR2402" s="91" t="inlineStr">
        <is>
          <t>Stacked down</t>
        </is>
      </c>
      <c r="BS2402" s="91" t="inlineStr">
        <is>
          <t>None</t>
        </is>
      </c>
      <c r="BT2402" s="96" t="n">
        <v>40.3</v>
      </c>
      <c r="BU2402" s="91" t="inlineStr">
        <is>
          <t>N</t>
        </is>
      </c>
      <c r="BV2402" s="99">
        <f>IF(OR(BF2402&lt;&gt;"Y",BG2402&lt;&gt;"Y"),"",(AND(ISNUMBER(BQ2402),BQ2402&gt;0))+(BR2402="Stacked up")+(AND(ISNUMBER(BH2402),BH2402&gt;=-Settings!$B$17))+(AND(ISNUMBER(BK2402),ISNUMBER(BM2402),BK2402&gt;0,BM2402&gt;0))+(AND(ISNUMBER(AQ2402),AQ2402&gt;=Settings!$B$18))+(AND(ISNUMBER(BT2402),BT2402&gt;=Settings!$B$19,BT2402&lt;=Settings!$B$20))+(AND(ISNUMBER(AS2402),AS2402&gt;0))+(AND(ISNUMBER(T2402),ISNUMBER(M2402),T2402&gt;=Settings!$B$21,M2402&gt;0))+(AND(ISNUMBER(AD2402),ISNUMBER(M2402),AD2402&gt;=Settings!$B$22,M2402&gt;0))+(AY2402&gt;=1))</f>
        <v/>
      </c>
      <c r="BW2402" s="91">
        <f>IF(OR(AY2402=0,BF2402&lt;&gt;"Y",BG2402&lt;&gt;"Y"),"",1+SUMPRODUCT(($A$6:$A$2604=A2402)*($AY$6:$AY$2604&gt;0)*($BF$6:$BF$2604="Y")*($BG$6:$BG$2604="Y")*(($AY$6:$AY$2604&gt;AY2402)+($AY$6:$AY$2604=AY2402)*($AD$6:$AD$2604&gt;AD2402))))</f>
        <v/>
      </c>
    </row>
    <row r="2403" ht="23.85" customHeight="1" s="55">
      <c r="A2403" s="90" t="n">
        <v>46296</v>
      </c>
      <c r="B2403" s="91" t="inlineStr">
        <is>
          <t>BONLON</t>
        </is>
      </c>
      <c r="C2403" s="91" t="inlineStr">
        <is>
          <t>INE0B9A01018</t>
        </is>
      </c>
      <c r="D2403" s="91" t="n"/>
      <c r="E2403" s="91" t="inlineStr">
        <is>
          <t>None</t>
        </is>
      </c>
      <c r="F2403" s="93" t="n">
        <v>65</v>
      </c>
      <c r="G2403" s="92" t="inlineStr">
        <is>
          <t>N</t>
        </is>
      </c>
      <c r="H2403" s="94" t="n"/>
      <c r="I2403" s="91" t="inlineStr">
        <is>
          <t>N</t>
        </is>
      </c>
      <c r="J2403" s="92">
        <f>IF(K2403="","N","Y")</f>
        <v/>
      </c>
      <c r="K2403" s="94">
        <f>_xlfn.TEXTJOIN("; ",TRUE,IF(P2403="52-wk low","52-wk low",""),IF(AND(AD2403&gt;=Settings!$B$12,M2403&lt;0),"Distribution",""),IF(AND(AJ2403="Y",M2403&lt;0,AK2403&lt;-Settings!$B$13),"Long unwinding",""),IF(AND(AJ2403="Y",M2403&lt;0,AK2403&gt;Settings!$B$13),"Short buildup",""))</f>
        <v/>
      </c>
      <c r="L2403" s="95" t="n">
        <v>39.97</v>
      </c>
      <c r="M2403" s="96" t="n">
        <v>-0.6</v>
      </c>
      <c r="N2403" s="93" t="n">
        <v>832</v>
      </c>
      <c r="O2403" s="91" t="inlineStr">
        <is>
          <t>None</t>
        </is>
      </c>
      <c r="P2403" s="91" t="inlineStr">
        <is>
          <t>None</t>
        </is>
      </c>
      <c r="Q2403" s="97" t="n">
        <v>0.06</v>
      </c>
      <c r="R2403" s="96" t="n">
        <v>0.12</v>
      </c>
      <c r="S2403" s="96" t="n">
        <v>0.53</v>
      </c>
      <c r="T2403" s="96" t="n">
        <v>0.54</v>
      </c>
      <c r="U2403" s="96" t="n">
        <v>0.48</v>
      </c>
      <c r="V2403" s="103" t="n">
        <v>0.92</v>
      </c>
      <c r="W2403" s="102" t="n">
        <v>4</v>
      </c>
      <c r="X2403" s="93" t="n"/>
      <c r="Y2403" s="91" t="inlineStr">
        <is>
          <t>None</t>
        </is>
      </c>
      <c r="Z2403" s="99" t="n">
        <v>62.13</v>
      </c>
      <c r="AA2403" s="96" t="n">
        <v>0.9399999999999999</v>
      </c>
      <c r="AB2403" s="96" t="n">
        <v>0.95</v>
      </c>
      <c r="AC2403" s="96" t="n">
        <v>0.65</v>
      </c>
      <c r="AD2403" s="96" t="n">
        <v>0.58</v>
      </c>
      <c r="AE2403" s="96" t="n">
        <v>0.46</v>
      </c>
      <c r="AF2403" s="103" t="n">
        <v>0.79</v>
      </c>
      <c r="AG2403" s="91" t="inlineStr">
        <is>
          <t>Normal</t>
        </is>
      </c>
      <c r="AH2403" s="100" t="n">
        <v>0</v>
      </c>
      <c r="AI2403" s="101" t="n">
        <v>0</v>
      </c>
      <c r="AJ2403" s="92" t="inlineStr">
        <is>
          <t>N</t>
        </is>
      </c>
      <c r="AK2403" s="96" t="n"/>
      <c r="AL2403" s="91" t="inlineStr">
        <is>
          <t>n/a</t>
        </is>
      </c>
      <c r="AM2403" s="93" t="n"/>
      <c r="AN2403" s="92" t="inlineStr">
        <is>
          <t>None</t>
        </is>
      </c>
      <c r="AO2403" s="102" t="n">
        <v>0</v>
      </c>
      <c r="AP2403" s="103" t="n"/>
      <c r="AQ2403" s="102" t="n"/>
      <c r="AR2403" s="91" t="inlineStr">
        <is>
          <t>N</t>
        </is>
      </c>
      <c r="AS2403" s="104" t="n"/>
      <c r="AT2403" s="92">
        <f>IF(AND(P2403="52-wk high",T2403&gt;=Settings!$B$7),"Y","N")</f>
        <v/>
      </c>
      <c r="AU2403" s="91">
        <f>IF(AND(AD2403&gt;=Settings!$B$8,M2403&gt;0),"Y","N")</f>
        <v/>
      </c>
      <c r="AV2403" s="91">
        <f>IF(OR(AH2403&gt;Settings!$B$9,AI2403&gt;Settings!$B$9),"Y","N")</f>
        <v/>
      </c>
      <c r="AW2403" s="91">
        <f>IF(AJ2403&lt;&gt;"Y","n/a",IF(AND(M2403&gt;0,AK2403&gt;Settings!$B$10),"Y","N"))</f>
        <v/>
      </c>
      <c r="AX2403" s="91">
        <f>IF(AO2403&gt;=Settings!$B$11,"Y","N")</f>
        <v/>
      </c>
      <c r="AY2403" s="99">
        <f>(AT2403="Y")+(AU2403="Y")+(AV2403="Y")+(AW2403="Y")+(AX2403="Y")</f>
        <v/>
      </c>
      <c r="AZ2403" s="94">
        <f>IF(AY2403=0,"None",_xlfn.TEXTJOIN(", ",TRUE(),IF(AT2403="Y","Breakout",""),IF(AU2403="Y","Accumulation",""),IF(AV2403="Y","Institutional buying",""),IF(AW2403="Y","Long buildup",""),IF(AX2403="Y","Momentum leader","")))</f>
        <v/>
      </c>
      <c r="BA2403" s="94">
        <f>IF(BW2403="","","Passes "&amp;AY2403&amp;" of 5 buy-side scans"&amp;IF(G2403="Y","; RED FLAG: filter out using Red flag column",""))</f>
        <v/>
      </c>
      <c r="BB2403" s="91" t="inlineStr">
        <is>
          <t>None</t>
        </is>
      </c>
      <c r="BC2403" s="92" t="inlineStr">
        <is>
          <t>Y</t>
        </is>
      </c>
      <c r="BD2403" s="94" t="inlineStr">
        <is>
          <t>Few traders (&lt;100 unique PAN, 30 days)</t>
        </is>
      </c>
      <c r="BE2403" s="94" t="n"/>
      <c r="BF2403" s="92">
        <f>IF(R2403*100000&gt;=Settings!$B$5,"Y","N")</f>
        <v/>
      </c>
      <c r="BG2403" s="91">
        <f>IF(F2403&gt;Settings!$B$6,"Y","N")</f>
        <v/>
      </c>
      <c r="BH2403" s="97" t="n">
        <v>-29.88</v>
      </c>
      <c r="BI2403" s="96" t="n">
        <v>-3.27</v>
      </c>
      <c r="BJ2403" s="96" t="n">
        <v>-4.17</v>
      </c>
      <c r="BK2403" s="96" t="n">
        <v>-5.04</v>
      </c>
      <c r="BL2403" s="96" t="n">
        <v>8.41</v>
      </c>
      <c r="BM2403" s="96" t="n"/>
      <c r="BN2403" s="97" t="n">
        <v>-0.44</v>
      </c>
      <c r="BO2403" s="96" t="n">
        <v>-1.86</v>
      </c>
      <c r="BP2403" s="96" t="n">
        <v>-4.42</v>
      </c>
      <c r="BQ2403" s="96" t="n"/>
      <c r="BR2403" s="91" t="n"/>
      <c r="BS2403" s="91" t="inlineStr">
        <is>
          <t>None</t>
        </is>
      </c>
      <c r="BT2403" s="96" t="n">
        <v>48.2</v>
      </c>
      <c r="BU2403" s="91" t="n"/>
      <c r="BV2403" s="99">
        <f>IF(OR(BF2403&lt;&gt;"Y",BG2403&lt;&gt;"Y"),"",(AND(ISNUMBER(BQ2403),BQ2403&gt;0))+(BR2403="Stacked up")+(AND(ISNUMBER(BH2403),BH2403&gt;=-Settings!$B$17))+(AND(ISNUMBER(BK2403),ISNUMBER(BM2403),BK2403&gt;0,BM2403&gt;0))+(AND(ISNUMBER(AQ2403),AQ2403&gt;=Settings!$B$18))+(AND(ISNUMBER(BT2403),BT2403&gt;=Settings!$B$19,BT2403&lt;=Settings!$B$20))+(AND(ISNUMBER(AS2403),AS2403&gt;0))+(AND(ISNUMBER(T2403),ISNUMBER(M2403),T2403&gt;=Settings!$B$21,M2403&gt;0))+(AND(ISNUMBER(AD2403),ISNUMBER(M2403),AD2403&gt;=Settings!$B$22,M2403&gt;0))+(AY2403&gt;=1))</f>
        <v/>
      </c>
      <c r="BW2403" s="91">
        <f>IF(OR(AY2403=0,BF2403&lt;&gt;"Y",BG2403&lt;&gt;"Y"),"",1+SUMPRODUCT(($A$6:$A$2604=A2403)*($AY$6:$AY$2604&gt;0)*($BF$6:$BF$2604="Y")*($BG$6:$BG$2604="Y")*(($AY$6:$AY$2604&gt;AY2403)+($AY$6:$AY$2604=AY2403)*($AD$6:$AD$2604&gt;AD2403))))</f>
        <v/>
      </c>
    </row>
    <row r="2404" ht="23.85" customHeight="1" s="55">
      <c r="A2404" s="90" t="n">
        <v>46296</v>
      </c>
      <c r="B2404" s="91" t="inlineStr">
        <is>
          <t>CAPTRUST</t>
        </is>
      </c>
      <c r="C2404" s="91" t="inlineStr">
        <is>
          <t>INE707C01018</t>
        </is>
      </c>
      <c r="D2404" s="91" t="n"/>
      <c r="E2404" s="91" t="inlineStr">
        <is>
          <t>None</t>
        </is>
      </c>
      <c r="F2404" s="93" t="n">
        <v>65</v>
      </c>
      <c r="G2404" s="92" t="inlineStr">
        <is>
          <t>Y</t>
        </is>
      </c>
      <c r="H2404" s="94" t="inlineStr">
        <is>
          <t>ESM Stage 1; T2T (BE series)</t>
        </is>
      </c>
      <c r="I2404" s="91" t="inlineStr">
        <is>
          <t>Y</t>
        </is>
      </c>
      <c r="J2404" s="92">
        <f>IF(K2404="","N","Y")</f>
        <v/>
      </c>
      <c r="K2404" s="94">
        <f>_xlfn.TEXTJOIN("; ",TRUE,IF(P2404="52-wk low","52-wk low",""),IF(AND(AD2404&gt;=Settings!$B$12,M2404&lt;0),"Distribution",""),IF(AND(AJ2404="Y",M2404&lt;0,AK2404&lt;-Settings!$B$13),"Long unwinding",""),IF(AND(AJ2404="Y",M2404&lt;0,AK2404&gt;Settings!$B$13),"Short buildup",""))</f>
        <v/>
      </c>
      <c r="L2404" s="95" t="n">
        <v>19.07</v>
      </c>
      <c r="M2404" s="96" t="n">
        <v>4.32</v>
      </c>
      <c r="N2404" s="93" t="n">
        <v>77</v>
      </c>
      <c r="O2404" s="91" t="inlineStr">
        <is>
          <t>None</t>
        </is>
      </c>
      <c r="P2404" s="91" t="inlineStr">
        <is>
          <t>None</t>
        </is>
      </c>
      <c r="Q2404" s="97" t="n">
        <v>0.35</v>
      </c>
      <c r="R2404" s="96" t="n">
        <v>0.27</v>
      </c>
      <c r="S2404" s="96" t="n">
        <v>1.34</v>
      </c>
      <c r="T2404" s="96" t="n">
        <v>0.61</v>
      </c>
      <c r="U2404" s="96" t="n">
        <v>0.91</v>
      </c>
      <c r="V2404" s="103" t="n">
        <v>0.68</v>
      </c>
      <c r="W2404" s="102" t="n">
        <v>1</v>
      </c>
      <c r="X2404" s="93" t="n"/>
      <c r="Y2404" s="91" t="inlineStr">
        <is>
          <t>None</t>
        </is>
      </c>
      <c r="Z2404" s="99" t="n"/>
      <c r="AA2404" s="96" t="n"/>
      <c r="AB2404" s="96" t="n"/>
      <c r="AC2404" s="96" t="n"/>
      <c r="AD2404" s="96" t="n"/>
      <c r="AE2404" s="96" t="n"/>
      <c r="AF2404" s="103" t="n"/>
      <c r="AG2404" s="91" t="inlineStr">
        <is>
          <t>No delivery data</t>
        </is>
      </c>
      <c r="AH2404" s="100" t="n">
        <v>0</v>
      </c>
      <c r="AI2404" s="101" t="n">
        <v>0</v>
      </c>
      <c r="AJ2404" s="92" t="inlineStr">
        <is>
          <t>N</t>
        </is>
      </c>
      <c r="AK2404" s="96" t="n"/>
      <c r="AL2404" s="91" t="inlineStr">
        <is>
          <t>n/a</t>
        </is>
      </c>
      <c r="AM2404" s="93" t="n"/>
      <c r="AN2404" s="92" t="inlineStr">
        <is>
          <t>None</t>
        </is>
      </c>
      <c r="AO2404" s="102" t="n">
        <v>0</v>
      </c>
      <c r="AP2404" s="103" t="n">
        <v>0.99</v>
      </c>
      <c r="AQ2404" s="102" t="n">
        <v>61</v>
      </c>
      <c r="AR2404" s="91" t="inlineStr">
        <is>
          <t>N</t>
        </is>
      </c>
      <c r="AS2404" s="104" t="n"/>
      <c r="AT2404" s="92">
        <f>IF(AND(P2404="52-wk high",T2404&gt;=Settings!$B$7),"Y","N")</f>
        <v/>
      </c>
      <c r="AU2404" s="91">
        <f>IF(AND(AD2404&gt;=Settings!$B$8,M2404&gt;0),"Y","N")</f>
        <v/>
      </c>
      <c r="AV2404" s="91">
        <f>IF(OR(AH2404&gt;Settings!$B$9,AI2404&gt;Settings!$B$9),"Y","N")</f>
        <v/>
      </c>
      <c r="AW2404" s="91">
        <f>IF(AJ2404&lt;&gt;"Y","n/a",IF(AND(M2404&gt;0,AK2404&gt;Settings!$B$10),"Y","N"))</f>
        <v/>
      </c>
      <c r="AX2404" s="91">
        <f>IF(AO2404&gt;=Settings!$B$11,"Y","N")</f>
        <v/>
      </c>
      <c r="AY2404" s="99">
        <f>(AT2404="Y")+(AU2404="Y")+(AV2404="Y")+(AW2404="Y")+(AX2404="Y")</f>
        <v/>
      </c>
      <c r="AZ2404" s="94">
        <f>IF(AY2404=0,"None",_xlfn.TEXTJOIN(", ",TRUE(),IF(AT2404="Y","Breakout",""),IF(AU2404="Y","Accumulation",""),IF(AV2404="Y","Institutional buying",""),IF(AW2404="Y","Long buildup",""),IF(AX2404="Y","Momentum leader","")))</f>
        <v/>
      </c>
      <c r="BA2404" s="94">
        <f>IF(BW2404="","","Passes "&amp;AY2404&amp;" of 5 buy-side scans"&amp;IF(G2404="Y","; RED FLAG: filter out using Red flag column",""))</f>
        <v/>
      </c>
      <c r="BB2404" s="91" t="inlineStr">
        <is>
          <t>Upper</t>
        </is>
      </c>
      <c r="BC2404" s="92" t="inlineStr">
        <is>
          <t>Y</t>
        </is>
      </c>
      <c r="BD2404" s="94" t="inlineStr">
        <is>
          <t>EPS zero; Few traders (&lt;100 unique PAN, 30 days)</t>
        </is>
      </c>
      <c r="BE2404" s="94" t="n"/>
      <c r="BF2404" s="92">
        <f>IF(R2404*100000&gt;=Settings!$B$5,"Y","N")</f>
        <v/>
      </c>
      <c r="BG2404" s="91">
        <f>IF(F2404&gt;Settings!$B$6,"Y","N")</f>
        <v/>
      </c>
      <c r="BH2404" s="97" t="n">
        <v>-44.03</v>
      </c>
      <c r="BI2404" s="96" t="n">
        <v>0.37</v>
      </c>
      <c r="BJ2404" s="96" t="n">
        <v>1.33</v>
      </c>
      <c r="BK2404" s="96" t="n">
        <v>50.28</v>
      </c>
      <c r="BL2404" s="96" t="n">
        <v>65.68000000000001</v>
      </c>
      <c r="BM2404" s="96" t="n">
        <v>-47.87</v>
      </c>
      <c r="BN2404" s="97" t="n">
        <v>1.43</v>
      </c>
      <c r="BO2404" s="96" t="n">
        <v>4.57</v>
      </c>
      <c r="BP2404" s="96" t="n">
        <v>10.92</v>
      </c>
      <c r="BQ2404" s="96" t="n">
        <v>2.63</v>
      </c>
      <c r="BR2404" s="91" t="inlineStr">
        <is>
          <t>Mixed</t>
        </is>
      </c>
      <c r="BS2404" s="91" t="inlineStr">
        <is>
          <t>None</t>
        </is>
      </c>
      <c r="BT2404" s="96" t="n">
        <v>53.5</v>
      </c>
      <c r="BU2404" s="91" t="inlineStr">
        <is>
          <t>N</t>
        </is>
      </c>
      <c r="BV2404" s="99">
        <f>IF(OR(BF2404&lt;&gt;"Y",BG2404&lt;&gt;"Y"),"",(AND(ISNUMBER(BQ2404),BQ2404&gt;0))+(BR2404="Stacked up")+(AND(ISNUMBER(BH2404),BH2404&gt;=-Settings!$B$17))+(AND(ISNUMBER(BK2404),ISNUMBER(BM2404),BK2404&gt;0,BM2404&gt;0))+(AND(ISNUMBER(AQ2404),AQ2404&gt;=Settings!$B$18))+(AND(ISNUMBER(BT2404),BT2404&gt;=Settings!$B$19,BT2404&lt;=Settings!$B$20))+(AND(ISNUMBER(AS2404),AS2404&gt;0))+(AND(ISNUMBER(T2404),ISNUMBER(M2404),T2404&gt;=Settings!$B$21,M2404&gt;0))+(AND(ISNUMBER(AD2404),ISNUMBER(M2404),AD2404&gt;=Settings!$B$22,M2404&gt;0))+(AY2404&gt;=1))</f>
        <v/>
      </c>
      <c r="BW2404" s="91">
        <f>IF(OR(AY2404=0,BF2404&lt;&gt;"Y",BG2404&lt;&gt;"Y"),"",1+SUMPRODUCT(($A$6:$A$2604=A2404)*($AY$6:$AY$2604&gt;0)*($BF$6:$BF$2604="Y")*($BG$6:$BG$2604="Y")*(($AY$6:$AY$2604&gt;AY2404)+($AY$6:$AY$2604=AY2404)*($AD$6:$AD$2604&gt;AD2404))))</f>
        <v/>
      </c>
    </row>
    <row r="2405" ht="23.85" customHeight="1" s="55">
      <c r="A2405" s="90" t="n">
        <v>46296</v>
      </c>
      <c r="B2405" s="91" t="inlineStr">
        <is>
          <t>ROML</t>
        </is>
      </c>
      <c r="C2405" s="91" t="inlineStr">
        <is>
          <t>INE294G01026</t>
        </is>
      </c>
      <c r="D2405" s="91" t="n"/>
      <c r="E2405" s="91" t="inlineStr">
        <is>
          <t>None</t>
        </is>
      </c>
      <c r="F2405" s="93" t="n">
        <v>65</v>
      </c>
      <c r="G2405" s="92" t="inlineStr">
        <is>
          <t>N</t>
        </is>
      </c>
      <c r="H2405" s="94" t="n"/>
      <c r="I2405" s="91" t="inlineStr">
        <is>
          <t>N</t>
        </is>
      </c>
      <c r="J2405" s="92">
        <f>IF(K2405="","N","Y")</f>
        <v/>
      </c>
      <c r="K2405" s="94">
        <f>_xlfn.TEXTJOIN("; ",TRUE,IF(P2405="52-wk low","52-wk low",""),IF(AND(AD2405&gt;=Settings!$B$12,M2405&lt;0),"Distribution",""),IF(AND(AJ2405="Y",M2405&lt;0,AK2405&lt;-Settings!$B$13),"Long unwinding",""),IF(AND(AJ2405="Y",M2405&lt;0,AK2405&gt;Settings!$B$13),"Short buildup",""))</f>
        <v/>
      </c>
      <c r="L2405" s="95" t="n">
        <v>43.34</v>
      </c>
      <c r="M2405" s="96" t="n">
        <v>-0.09</v>
      </c>
      <c r="N2405" s="93" t="n">
        <v>639</v>
      </c>
      <c r="O2405" s="91" t="inlineStr">
        <is>
          <t>None</t>
        </is>
      </c>
      <c r="P2405" s="91" t="inlineStr">
        <is>
          <t>None</t>
        </is>
      </c>
      <c r="Q2405" s="97" t="n">
        <v>0.01</v>
      </c>
      <c r="R2405" s="96" t="n">
        <v>0.02</v>
      </c>
      <c r="S2405" s="96" t="n">
        <v>0.55</v>
      </c>
      <c r="T2405" s="96" t="n">
        <v>0.48</v>
      </c>
      <c r="U2405" s="96" t="n">
        <v>0.32</v>
      </c>
      <c r="V2405" s="103" t="n">
        <v>0.6</v>
      </c>
      <c r="W2405" s="102" t="n">
        <v>2</v>
      </c>
      <c r="X2405" s="93" t="n"/>
      <c r="Y2405" s="91" t="inlineStr">
        <is>
          <t>None</t>
        </is>
      </c>
      <c r="Z2405" s="99" t="n">
        <v>53.34</v>
      </c>
      <c r="AA2405" s="96" t="n">
        <v>0.68</v>
      </c>
      <c r="AB2405" s="96" t="n">
        <v>0.73</v>
      </c>
      <c r="AC2405" s="96" t="n">
        <v>0.34</v>
      </c>
      <c r="AD2405" s="96" t="n">
        <v>0.34</v>
      </c>
      <c r="AE2405" s="96" t="n">
        <v>0.26</v>
      </c>
      <c r="AF2405" s="103" t="n">
        <v>1.28</v>
      </c>
      <c r="AG2405" s="91" t="inlineStr">
        <is>
          <t>Normal</t>
        </is>
      </c>
      <c r="AH2405" s="100" t="n">
        <v>0</v>
      </c>
      <c r="AI2405" s="101" t="n">
        <v>0</v>
      </c>
      <c r="AJ2405" s="92" t="inlineStr">
        <is>
          <t>N</t>
        </is>
      </c>
      <c r="AK2405" s="96" t="n"/>
      <c r="AL2405" s="91" t="inlineStr">
        <is>
          <t>n/a</t>
        </is>
      </c>
      <c r="AM2405" s="93" t="n"/>
      <c r="AN2405" s="92" t="inlineStr">
        <is>
          <t>None</t>
        </is>
      </c>
      <c r="AO2405" s="102" t="n">
        <v>0</v>
      </c>
      <c r="AP2405" s="103" t="n">
        <v>0.8</v>
      </c>
      <c r="AQ2405" s="102" t="n">
        <v>49</v>
      </c>
      <c r="AR2405" s="91" t="inlineStr">
        <is>
          <t>N</t>
        </is>
      </c>
      <c r="AS2405" s="104" t="n"/>
      <c r="AT2405" s="92">
        <f>IF(AND(P2405="52-wk high",T2405&gt;=Settings!$B$7),"Y","N")</f>
        <v/>
      </c>
      <c r="AU2405" s="91">
        <f>IF(AND(AD2405&gt;=Settings!$B$8,M2405&gt;0),"Y","N")</f>
        <v/>
      </c>
      <c r="AV2405" s="91">
        <f>IF(OR(AH2405&gt;Settings!$B$9,AI2405&gt;Settings!$B$9),"Y","N")</f>
        <v/>
      </c>
      <c r="AW2405" s="91">
        <f>IF(AJ2405&lt;&gt;"Y","n/a",IF(AND(M2405&gt;0,AK2405&gt;Settings!$B$10),"Y","N"))</f>
        <v/>
      </c>
      <c r="AX2405" s="91">
        <f>IF(AO2405&gt;=Settings!$B$11,"Y","N")</f>
        <v/>
      </c>
      <c r="AY2405" s="99">
        <f>(AT2405="Y")+(AU2405="Y")+(AV2405="Y")+(AW2405="Y")+(AX2405="Y")</f>
        <v/>
      </c>
      <c r="AZ2405" s="94">
        <f>IF(AY2405=0,"None",_xlfn.TEXTJOIN(", ",TRUE(),IF(AT2405="Y","Breakout",""),IF(AU2405="Y","Accumulation",""),IF(AV2405="Y","Institutional buying",""),IF(AW2405="Y","Long buildup",""),IF(AX2405="Y","Momentum leader","")))</f>
        <v/>
      </c>
      <c r="BA2405" s="94">
        <f>IF(BW2405="","","Passes "&amp;AY2405&amp;" of 5 buy-side scans"&amp;IF(G2405="Y","; RED FLAG: filter out using Red flag column",""))</f>
        <v/>
      </c>
      <c r="BB2405" s="91" t="inlineStr">
        <is>
          <t>None</t>
        </is>
      </c>
      <c r="BC2405" s="92" t="inlineStr">
        <is>
          <t>Y</t>
        </is>
      </c>
      <c r="BD2405" s="94" t="inlineStr">
        <is>
          <t>Few traders (&lt;100 unique PAN, 30 days)</t>
        </is>
      </c>
      <c r="BE2405" s="94" t="n"/>
      <c r="BF2405" s="92">
        <f>IF(R2405*100000&gt;=Settings!$B$5,"Y","N")</f>
        <v/>
      </c>
      <c r="BG2405" s="91">
        <f>IF(F2405&gt;Settings!$B$6,"Y","N")</f>
        <v/>
      </c>
      <c r="BH2405" s="97" t="n">
        <v>-30.1</v>
      </c>
      <c r="BI2405" s="96" t="n">
        <v>3.51</v>
      </c>
      <c r="BJ2405" s="96" t="n">
        <v>0.44</v>
      </c>
      <c r="BK2405" s="96" t="n">
        <v>-5.25</v>
      </c>
      <c r="BL2405" s="96" t="n">
        <v>8.59</v>
      </c>
      <c r="BM2405" s="96" t="n">
        <v>-12.71</v>
      </c>
      <c r="BN2405" s="97" t="n">
        <v>2.12</v>
      </c>
      <c r="BO2405" s="96" t="n">
        <v>0.55</v>
      </c>
      <c r="BP2405" s="96" t="n">
        <v>-1.31</v>
      </c>
      <c r="BQ2405" s="96" t="n">
        <v>-3.84</v>
      </c>
      <c r="BR2405" s="91" t="inlineStr">
        <is>
          <t>Mixed</t>
        </is>
      </c>
      <c r="BS2405" s="91" t="inlineStr">
        <is>
          <t>None</t>
        </is>
      </c>
      <c r="BT2405" s="96" t="n">
        <v>60</v>
      </c>
      <c r="BU2405" s="91" t="inlineStr">
        <is>
          <t>N</t>
        </is>
      </c>
      <c r="BV2405" s="99">
        <f>IF(OR(BF2405&lt;&gt;"Y",BG2405&lt;&gt;"Y"),"",(AND(ISNUMBER(BQ2405),BQ2405&gt;0))+(BR2405="Stacked up")+(AND(ISNUMBER(BH2405),BH2405&gt;=-Settings!$B$17))+(AND(ISNUMBER(BK2405),ISNUMBER(BM2405),BK2405&gt;0,BM2405&gt;0))+(AND(ISNUMBER(AQ2405),AQ2405&gt;=Settings!$B$18))+(AND(ISNUMBER(BT2405),BT2405&gt;=Settings!$B$19,BT2405&lt;=Settings!$B$20))+(AND(ISNUMBER(AS2405),AS2405&gt;0))+(AND(ISNUMBER(T2405),ISNUMBER(M2405),T2405&gt;=Settings!$B$21,M2405&gt;0))+(AND(ISNUMBER(AD2405),ISNUMBER(M2405),AD2405&gt;=Settings!$B$22,M2405&gt;0))+(AY2405&gt;=1))</f>
        <v/>
      </c>
      <c r="BW2405" s="91">
        <f>IF(OR(AY2405=0,BF2405&lt;&gt;"Y",BG2405&lt;&gt;"Y"),"",1+SUMPRODUCT(($A$6:$A$2604=A2405)*($AY$6:$AY$2604&gt;0)*($BF$6:$BF$2604="Y")*($BG$6:$BG$2604="Y")*(($AY$6:$AY$2604&gt;AY2405)+($AY$6:$AY$2604=AY2405)*($AD$6:$AD$2604&gt;AD2405))))</f>
        <v/>
      </c>
    </row>
    <row r="2406" ht="23.85" customHeight="1" s="55">
      <c r="A2406" s="90" t="n">
        <v>46296</v>
      </c>
      <c r="B2406" s="91" t="inlineStr">
        <is>
          <t>TFL</t>
        </is>
      </c>
      <c r="C2406" s="91" t="inlineStr">
        <is>
          <t>INE804H01012</t>
        </is>
      </c>
      <c r="D2406" s="91" t="n"/>
      <c r="E2406" s="91" t="inlineStr">
        <is>
          <t>None</t>
        </is>
      </c>
      <c r="F2406" s="93" t="n">
        <v>65</v>
      </c>
      <c r="G2406" s="92" t="inlineStr">
        <is>
          <t>N</t>
        </is>
      </c>
      <c r="H2406" s="94" t="n"/>
      <c r="I2406" s="91" t="inlineStr">
        <is>
          <t>N</t>
        </is>
      </c>
      <c r="J2406" s="92">
        <f>IF(K2406="","N","Y")</f>
        <v/>
      </c>
      <c r="K2406" s="94">
        <f>_xlfn.TEXTJOIN("; ",TRUE,IF(P2406="52-wk low","52-wk low",""),IF(AND(AD2406&gt;=Settings!$B$12,M2406&lt;0),"Distribution",""),IF(AND(AJ2406="Y",M2406&lt;0,AK2406&lt;-Settings!$B$13),"Long unwinding",""),IF(AND(AJ2406="Y",M2406&lt;0,AK2406&gt;Settings!$B$13),"Short buildup",""))</f>
        <v/>
      </c>
      <c r="L2406" s="95" t="n">
        <v>11.82</v>
      </c>
      <c r="M2406" s="96" t="n">
        <v>1.63</v>
      </c>
      <c r="N2406" s="93" t="n">
        <v>231</v>
      </c>
      <c r="O2406" s="91" t="inlineStr">
        <is>
          <t>None</t>
        </is>
      </c>
      <c r="P2406" s="91" t="inlineStr">
        <is>
          <t>None</t>
        </is>
      </c>
      <c r="Q2406" s="97" t="n">
        <v>0.07000000000000001</v>
      </c>
      <c r="R2406" s="96" t="n">
        <v>0.07000000000000001</v>
      </c>
      <c r="S2406" s="96" t="n">
        <v>0.98</v>
      </c>
      <c r="T2406" s="96" t="n">
        <v>0.6899999999999999</v>
      </c>
      <c r="U2406" s="96" t="n">
        <v>0.48</v>
      </c>
      <c r="V2406" s="103" t="n">
        <v>0.48</v>
      </c>
      <c r="W2406" s="102" t="n">
        <v>3</v>
      </c>
      <c r="X2406" s="93" t="n"/>
      <c r="Y2406" s="91" t="inlineStr">
        <is>
          <t>None</t>
        </is>
      </c>
      <c r="Z2406" s="99" t="n">
        <v>56.91</v>
      </c>
      <c r="AA2406" s="96" t="n">
        <v>0.74</v>
      </c>
      <c r="AB2406" s="96" t="n">
        <v>0.76</v>
      </c>
      <c r="AC2406" s="96" t="n">
        <v>0.68</v>
      </c>
      <c r="AD2406" s="96" t="n">
        <v>0.51</v>
      </c>
      <c r="AE2406" s="96" t="n">
        <v>0.41</v>
      </c>
      <c r="AF2406" s="103" t="n">
        <v>1.22</v>
      </c>
      <c r="AG2406" s="91" t="inlineStr">
        <is>
          <t>Normal</t>
        </is>
      </c>
      <c r="AH2406" s="100" t="n">
        <v>0</v>
      </c>
      <c r="AI2406" s="101" t="n">
        <v>0</v>
      </c>
      <c r="AJ2406" s="92" t="inlineStr">
        <is>
          <t>N</t>
        </is>
      </c>
      <c r="AK2406" s="96" t="n"/>
      <c r="AL2406" s="91" t="inlineStr">
        <is>
          <t>n/a</t>
        </is>
      </c>
      <c r="AM2406" s="93" t="n"/>
      <c r="AN2406" s="92" t="inlineStr">
        <is>
          <t>None</t>
        </is>
      </c>
      <c r="AO2406" s="102" t="n">
        <v>0</v>
      </c>
      <c r="AP2406" s="103" t="n">
        <v>0.74</v>
      </c>
      <c r="AQ2406" s="102" t="n">
        <v>42</v>
      </c>
      <c r="AR2406" s="91" t="inlineStr">
        <is>
          <t>N</t>
        </is>
      </c>
      <c r="AS2406" s="104" t="n"/>
      <c r="AT2406" s="92">
        <f>IF(AND(P2406="52-wk high",T2406&gt;=Settings!$B$7),"Y","N")</f>
        <v/>
      </c>
      <c r="AU2406" s="91">
        <f>IF(AND(AD2406&gt;=Settings!$B$8,M2406&gt;0),"Y","N")</f>
        <v/>
      </c>
      <c r="AV2406" s="91">
        <f>IF(OR(AH2406&gt;Settings!$B$9,AI2406&gt;Settings!$B$9),"Y","N")</f>
        <v/>
      </c>
      <c r="AW2406" s="91">
        <f>IF(AJ2406&lt;&gt;"Y","n/a",IF(AND(M2406&gt;0,AK2406&gt;Settings!$B$10),"Y","N"))</f>
        <v/>
      </c>
      <c r="AX2406" s="91">
        <f>IF(AO2406&gt;=Settings!$B$11,"Y","N")</f>
        <v/>
      </c>
      <c r="AY2406" s="99">
        <f>(AT2406="Y")+(AU2406="Y")+(AV2406="Y")+(AW2406="Y")+(AX2406="Y")</f>
        <v/>
      </c>
      <c r="AZ2406" s="94">
        <f>IF(AY2406=0,"None",_xlfn.TEXTJOIN(", ",TRUE(),IF(AT2406="Y","Breakout",""),IF(AU2406="Y","Accumulation",""),IF(AV2406="Y","Institutional buying",""),IF(AW2406="Y","Long buildup",""),IF(AX2406="Y","Momentum leader","")))</f>
        <v/>
      </c>
      <c r="BA2406" s="94">
        <f>IF(BW2406="","","Passes "&amp;AY2406&amp;" of 5 buy-side scans"&amp;IF(G2406="Y","; RED FLAG: filter out using Red flag column",""))</f>
        <v/>
      </c>
      <c r="BB2406" s="91" t="inlineStr">
        <is>
          <t>None</t>
        </is>
      </c>
      <c r="BC2406" s="92" t="inlineStr">
        <is>
          <t>Y</t>
        </is>
      </c>
      <c r="BD2406" s="94" t="inlineStr">
        <is>
          <t>EPS zero; Few traders (&lt;100 unique PAN, 30 days)</t>
        </is>
      </c>
      <c r="BE2406" s="94" t="n"/>
      <c r="BF2406" s="92">
        <f>IF(R2406*100000&gt;=Settings!$B$5,"Y","N")</f>
        <v/>
      </c>
      <c r="BG2406" s="91">
        <f>IF(F2406&gt;Settings!$B$6,"Y","N")</f>
        <v/>
      </c>
      <c r="BH2406" s="97" t="n">
        <v>-36.11</v>
      </c>
      <c r="BI2406" s="96" t="n">
        <v>0.77</v>
      </c>
      <c r="BJ2406" s="96" t="n">
        <v>1.46</v>
      </c>
      <c r="BK2406" s="96" t="n">
        <v>-1.5</v>
      </c>
      <c r="BL2406" s="96" t="n">
        <v>-2.48</v>
      </c>
      <c r="BM2406" s="96" t="n">
        <v>-14.35</v>
      </c>
      <c r="BN2406" s="97" t="n">
        <v>0.06</v>
      </c>
      <c r="BO2406" s="96" t="n">
        <v>0.37</v>
      </c>
      <c r="BP2406" s="96" t="n">
        <v>-0.99</v>
      </c>
      <c r="BQ2406" s="96" t="n">
        <v>-5.37</v>
      </c>
      <c r="BR2406" s="91" t="inlineStr">
        <is>
          <t>Mixed</t>
        </is>
      </c>
      <c r="BS2406" s="91" t="inlineStr">
        <is>
          <t>None</t>
        </is>
      </c>
      <c r="BT2406" s="96" t="n">
        <v>50.4</v>
      </c>
      <c r="BU2406" s="91" t="inlineStr">
        <is>
          <t>N</t>
        </is>
      </c>
      <c r="BV2406" s="99">
        <f>IF(OR(BF2406&lt;&gt;"Y",BG2406&lt;&gt;"Y"),"",(AND(ISNUMBER(BQ2406),BQ2406&gt;0))+(BR2406="Stacked up")+(AND(ISNUMBER(BH2406),BH2406&gt;=-Settings!$B$17))+(AND(ISNUMBER(BK2406),ISNUMBER(BM2406),BK2406&gt;0,BM2406&gt;0))+(AND(ISNUMBER(AQ2406),AQ2406&gt;=Settings!$B$18))+(AND(ISNUMBER(BT2406),BT2406&gt;=Settings!$B$19,BT2406&lt;=Settings!$B$20))+(AND(ISNUMBER(AS2406),AS2406&gt;0))+(AND(ISNUMBER(T2406),ISNUMBER(M2406),T2406&gt;=Settings!$B$21,M2406&gt;0))+(AND(ISNUMBER(AD2406),ISNUMBER(M2406),AD2406&gt;=Settings!$B$22,M2406&gt;0))+(AY2406&gt;=1))</f>
        <v/>
      </c>
      <c r="BW2406" s="91">
        <f>IF(OR(AY2406=0,BF2406&lt;&gt;"Y",BG2406&lt;&gt;"Y"),"",1+SUMPRODUCT(($A$6:$A$2604=A2406)*($AY$6:$AY$2604&gt;0)*($BF$6:$BF$2604="Y")*($BG$6:$BG$2604="Y")*(($AY$6:$AY$2604&gt;AY2406)+($AY$6:$AY$2604=AY2406)*($AD$6:$AD$2604&gt;AD2406))))</f>
        <v/>
      </c>
    </row>
    <row r="2407" ht="23.85" customHeight="1" s="55">
      <c r="A2407" s="90" t="n">
        <v>46296</v>
      </c>
      <c r="B2407" s="91" t="inlineStr">
        <is>
          <t>AKI</t>
        </is>
      </c>
      <c r="C2407" s="91" t="inlineStr">
        <is>
          <t>INE642Z01026</t>
        </is>
      </c>
      <c r="D2407" s="91" t="n"/>
      <c r="E2407" s="91" t="inlineStr">
        <is>
          <t>None</t>
        </is>
      </c>
      <c r="F2407" s="93" t="n">
        <v>64</v>
      </c>
      <c r="G2407" s="92" t="inlineStr">
        <is>
          <t>Y</t>
        </is>
      </c>
      <c r="H2407" s="94" t="inlineStr">
        <is>
          <t>ESM Stage 1; T2T (BE series)</t>
        </is>
      </c>
      <c r="I2407" s="91" t="inlineStr">
        <is>
          <t>Y</t>
        </is>
      </c>
      <c r="J2407" s="92">
        <f>IF(K2407="","N","Y")</f>
        <v/>
      </c>
      <c r="K2407" s="94">
        <f>_xlfn.TEXTJOIN("; ",TRUE,IF(P2407="52-wk low","52-wk low",""),IF(AND(AD2407&gt;=Settings!$B$12,M2407&lt;0),"Distribution",""),IF(AND(AJ2407="Y",M2407&lt;0,AK2407&lt;-Settings!$B$13),"Long unwinding",""),IF(AND(AJ2407="Y",M2407&lt;0,AK2407&gt;Settings!$B$13),"Short buildup",""))</f>
        <v/>
      </c>
      <c r="L2407" s="95" t="n">
        <v>6.16</v>
      </c>
      <c r="M2407" s="96" t="n">
        <v>0.33</v>
      </c>
      <c r="N2407" s="93" t="n">
        <v>486</v>
      </c>
      <c r="O2407" s="91" t="inlineStr">
        <is>
          <t>None</t>
        </is>
      </c>
      <c r="P2407" s="91" t="inlineStr">
        <is>
          <t>None</t>
        </is>
      </c>
      <c r="Q2407" s="97" t="n">
        <v>1.89</v>
      </c>
      <c r="R2407" s="96" t="n">
        <v>4.21</v>
      </c>
      <c r="S2407" s="96" t="n">
        <v>0.33</v>
      </c>
      <c r="T2407" s="96" t="n">
        <v>0.53</v>
      </c>
      <c r="U2407" s="96" t="n">
        <v>0.86</v>
      </c>
      <c r="V2407" s="103" t="n">
        <v>1.9</v>
      </c>
      <c r="W2407" s="102" t="n">
        <v>3</v>
      </c>
      <c r="X2407" s="93" t="n"/>
      <c r="Y2407" s="91" t="inlineStr">
        <is>
          <t>None</t>
        </is>
      </c>
      <c r="Z2407" s="99" t="n"/>
      <c r="AA2407" s="96" t="n"/>
      <c r="AB2407" s="96" t="n"/>
      <c r="AC2407" s="96" t="n"/>
      <c r="AD2407" s="96" t="n"/>
      <c r="AE2407" s="96" t="n"/>
      <c r="AF2407" s="103" t="n"/>
      <c r="AG2407" s="91" t="inlineStr">
        <is>
          <t>Drying up</t>
        </is>
      </c>
      <c r="AH2407" s="100" t="n">
        <v>0</v>
      </c>
      <c r="AI2407" s="101" t="n">
        <v>0</v>
      </c>
      <c r="AJ2407" s="92" t="inlineStr">
        <is>
          <t>N</t>
        </is>
      </c>
      <c r="AK2407" s="96" t="n"/>
      <c r="AL2407" s="91" t="inlineStr">
        <is>
          <t>n/a</t>
        </is>
      </c>
      <c r="AM2407" s="93" t="n"/>
      <c r="AN2407" s="92" t="inlineStr">
        <is>
          <t>None</t>
        </is>
      </c>
      <c r="AO2407" s="102" t="n">
        <v>0</v>
      </c>
      <c r="AP2407" s="103" t="n">
        <v>0.97</v>
      </c>
      <c r="AQ2407" s="102" t="n">
        <v>60</v>
      </c>
      <c r="AR2407" s="91" t="inlineStr">
        <is>
          <t>N</t>
        </is>
      </c>
      <c r="AS2407" s="104" t="n"/>
      <c r="AT2407" s="92">
        <f>IF(AND(P2407="52-wk high",T2407&gt;=Settings!$B$7),"Y","N")</f>
        <v/>
      </c>
      <c r="AU2407" s="91">
        <f>IF(AND(AD2407&gt;=Settings!$B$8,M2407&gt;0),"Y","N")</f>
        <v/>
      </c>
      <c r="AV2407" s="91">
        <f>IF(OR(AH2407&gt;Settings!$B$9,AI2407&gt;Settings!$B$9),"Y","N")</f>
        <v/>
      </c>
      <c r="AW2407" s="91">
        <f>IF(AJ2407&lt;&gt;"Y","n/a",IF(AND(M2407&gt;0,AK2407&gt;Settings!$B$10),"Y","N"))</f>
        <v/>
      </c>
      <c r="AX2407" s="91">
        <f>IF(AO2407&gt;=Settings!$B$11,"Y","N")</f>
        <v/>
      </c>
      <c r="AY2407" s="99">
        <f>(AT2407="Y")+(AU2407="Y")+(AV2407="Y")+(AW2407="Y")+(AX2407="Y")</f>
        <v/>
      </c>
      <c r="AZ2407" s="94">
        <f>IF(AY2407=0,"None",_xlfn.TEXTJOIN(", ",TRUE(),IF(AT2407="Y","Breakout",""),IF(AU2407="Y","Accumulation",""),IF(AV2407="Y","Institutional buying",""),IF(AW2407="Y","Long buildup",""),IF(AX2407="Y","Momentum leader","")))</f>
        <v/>
      </c>
      <c r="BA2407" s="94">
        <f>IF(BW2407="","","Passes "&amp;AY2407&amp;" of 5 buy-side scans"&amp;IF(G2407="Y","; RED FLAG: filter out using Red flag column",""))</f>
        <v/>
      </c>
      <c r="BB2407" s="91" t="inlineStr">
        <is>
          <t>None</t>
        </is>
      </c>
      <c r="BC2407" s="92" t="inlineStr">
        <is>
          <t>N</t>
        </is>
      </c>
      <c r="BD2407" s="94" t="n"/>
      <c r="BE2407" s="94" t="n"/>
      <c r="BF2407" s="92">
        <f>IF(R2407*100000&gt;=Settings!$B$5,"Y","N")</f>
        <v/>
      </c>
      <c r="BG2407" s="91">
        <f>IF(F2407&gt;Settings!$B$6,"Y","N")</f>
        <v/>
      </c>
      <c r="BH2407" s="97" t="n">
        <v>-35.09</v>
      </c>
      <c r="BI2407" s="96" t="n">
        <v>-10.07</v>
      </c>
      <c r="BJ2407" s="96" t="n">
        <v>34.79</v>
      </c>
      <c r="BK2407" s="96" t="n">
        <v>29.96</v>
      </c>
      <c r="BL2407" s="96" t="n">
        <v>48.43</v>
      </c>
      <c r="BM2407" s="96" t="n">
        <v>-31.86</v>
      </c>
      <c r="BN2407" s="97" t="n">
        <v>1</v>
      </c>
      <c r="BO2407" s="96" t="n">
        <v>11.26</v>
      </c>
      <c r="BP2407" s="96" t="n">
        <v>15.89</v>
      </c>
      <c r="BQ2407" s="96" t="n">
        <v>7.13</v>
      </c>
      <c r="BR2407" s="91" t="inlineStr">
        <is>
          <t>Mixed</t>
        </is>
      </c>
      <c r="BS2407" s="91" t="inlineStr">
        <is>
          <t>None</t>
        </is>
      </c>
      <c r="BT2407" s="96" t="n">
        <v>49.7</v>
      </c>
      <c r="BU2407" s="91" t="inlineStr">
        <is>
          <t>N</t>
        </is>
      </c>
      <c r="BV2407" s="99">
        <f>IF(OR(BF2407&lt;&gt;"Y",BG2407&lt;&gt;"Y"),"",(AND(ISNUMBER(BQ2407),BQ2407&gt;0))+(BR2407="Stacked up")+(AND(ISNUMBER(BH2407),BH2407&gt;=-Settings!$B$17))+(AND(ISNUMBER(BK2407),ISNUMBER(BM2407),BK2407&gt;0,BM2407&gt;0))+(AND(ISNUMBER(AQ2407),AQ2407&gt;=Settings!$B$18))+(AND(ISNUMBER(BT2407),BT2407&gt;=Settings!$B$19,BT2407&lt;=Settings!$B$20))+(AND(ISNUMBER(AS2407),AS2407&gt;0))+(AND(ISNUMBER(T2407),ISNUMBER(M2407),T2407&gt;=Settings!$B$21,M2407&gt;0))+(AND(ISNUMBER(AD2407),ISNUMBER(M2407),AD2407&gt;=Settings!$B$22,M2407&gt;0))+(AY2407&gt;=1))</f>
        <v/>
      </c>
      <c r="BW2407" s="91">
        <f>IF(OR(AY2407=0,BF2407&lt;&gt;"Y",BG2407&lt;&gt;"Y"),"",1+SUMPRODUCT(($A$6:$A$2604=A2407)*($AY$6:$AY$2604&gt;0)*($BF$6:$BF$2604="Y")*($BG$6:$BG$2604="Y")*(($AY$6:$AY$2604&gt;AY2407)+($AY$6:$AY$2604=AY2407)*($AD$6:$AD$2604&gt;AD2407))))</f>
        <v/>
      </c>
    </row>
    <row r="2408" ht="23.85" customHeight="1" s="55">
      <c r="A2408" s="90" t="n">
        <v>46296</v>
      </c>
      <c r="B2408" s="91" t="inlineStr">
        <is>
          <t>ANSALAPI</t>
        </is>
      </c>
      <c r="C2408" s="91" t="inlineStr">
        <is>
          <t>INE436A01026</t>
        </is>
      </c>
      <c r="D2408" s="91" t="n"/>
      <c r="E2408" s="91" t="inlineStr">
        <is>
          <t>None</t>
        </is>
      </c>
      <c r="F2408" s="93" t="n">
        <v>64</v>
      </c>
      <c r="G2408" s="92" t="inlineStr">
        <is>
          <t>Y</t>
        </is>
      </c>
      <c r="H2408" s="94" t="inlineStr">
        <is>
          <t>IRP (insolvency); BZ/SZ series</t>
        </is>
      </c>
      <c r="I2408" s="91" t="inlineStr">
        <is>
          <t>Y</t>
        </is>
      </c>
      <c r="J2408" s="92">
        <f>IF(K2408="","N","Y")</f>
        <v/>
      </c>
      <c r="K2408" s="94">
        <f>_xlfn.TEXTJOIN("; ",TRUE,IF(P2408="52-wk low","52-wk low",""),IF(AND(AD2408&gt;=Settings!$B$12,M2408&lt;0),"Distribution",""),IF(AND(AJ2408="Y",M2408&lt;0,AK2408&lt;-Settings!$B$13),"Long unwinding",""),IF(AND(AJ2408="Y",M2408&lt;0,AK2408&gt;Settings!$B$13),"Short buildup",""))</f>
        <v/>
      </c>
      <c r="L2408" s="95" t="n">
        <v>4.08</v>
      </c>
      <c r="M2408" s="96" t="n">
        <v>-1.92</v>
      </c>
      <c r="N2408" s="93" t="n">
        <v>1590</v>
      </c>
      <c r="O2408" s="91" t="inlineStr">
        <is>
          <t>None</t>
        </is>
      </c>
      <c r="P2408" s="91" t="inlineStr">
        <is>
          <t>None</t>
        </is>
      </c>
      <c r="Q2408" s="97" t="n">
        <v>0.07000000000000001</v>
      </c>
      <c r="R2408" s="96" t="n">
        <v>0.39</v>
      </c>
      <c r="S2408" s="96" t="n">
        <v>0.17</v>
      </c>
      <c r="T2408" s="96" t="n">
        <v>0.22</v>
      </c>
      <c r="U2408" s="96" t="n">
        <v>0.3</v>
      </c>
      <c r="V2408" s="103" t="n">
        <v>1.76</v>
      </c>
      <c r="W2408" s="102" t="n">
        <v>11</v>
      </c>
      <c r="X2408" s="93" t="n"/>
      <c r="Y2408" s="91" t="inlineStr">
        <is>
          <t>None</t>
        </is>
      </c>
      <c r="Z2408" s="99" t="n"/>
      <c r="AA2408" s="96" t="n"/>
      <c r="AB2408" s="96" t="n"/>
      <c r="AC2408" s="96" t="n"/>
      <c r="AD2408" s="96" t="n"/>
      <c r="AE2408" s="96" t="n"/>
      <c r="AF2408" s="103" t="n"/>
      <c r="AG2408" s="91" t="inlineStr">
        <is>
          <t>Drying up</t>
        </is>
      </c>
      <c r="AH2408" s="100" t="n">
        <v>0</v>
      </c>
      <c r="AI2408" s="101" t="n">
        <v>0</v>
      </c>
      <c r="AJ2408" s="92" t="inlineStr">
        <is>
          <t>N</t>
        </is>
      </c>
      <c r="AK2408" s="96" t="n"/>
      <c r="AL2408" s="91" t="inlineStr">
        <is>
          <t>n/a</t>
        </is>
      </c>
      <c r="AM2408" s="93" t="n"/>
      <c r="AN2408" s="92" t="inlineStr">
        <is>
          <t>None</t>
        </is>
      </c>
      <c r="AO2408" s="102" t="n">
        <v>0</v>
      </c>
      <c r="AP2408" s="103" t="n">
        <v>1.3</v>
      </c>
      <c r="AQ2408" s="102" t="n">
        <v>73</v>
      </c>
      <c r="AR2408" s="91" t="inlineStr">
        <is>
          <t>N</t>
        </is>
      </c>
      <c r="AS2408" s="104" t="n"/>
      <c r="AT2408" s="92">
        <f>IF(AND(P2408="52-wk high",T2408&gt;=Settings!$B$7),"Y","N")</f>
        <v/>
      </c>
      <c r="AU2408" s="91">
        <f>IF(AND(AD2408&gt;=Settings!$B$8,M2408&gt;0),"Y","N")</f>
        <v/>
      </c>
      <c r="AV2408" s="91">
        <f>IF(OR(AH2408&gt;Settings!$B$9,AI2408&gt;Settings!$B$9),"Y","N")</f>
        <v/>
      </c>
      <c r="AW2408" s="91">
        <f>IF(AJ2408&lt;&gt;"Y","n/a",IF(AND(M2408&gt;0,AK2408&gt;Settings!$B$10),"Y","N"))</f>
        <v/>
      </c>
      <c r="AX2408" s="91">
        <f>IF(AO2408&gt;=Settings!$B$11,"Y","N")</f>
        <v/>
      </c>
      <c r="AY2408" s="99">
        <f>(AT2408="Y")+(AU2408="Y")+(AV2408="Y")+(AW2408="Y")+(AX2408="Y")</f>
        <v/>
      </c>
      <c r="AZ2408" s="94">
        <f>IF(AY2408=0,"None",_xlfn.TEXTJOIN(", ",TRUE(),IF(AT2408="Y","Breakout",""),IF(AU2408="Y","Accumulation",""),IF(AV2408="Y","Institutional buying",""),IF(AW2408="Y","Long buildup",""),IF(AX2408="Y","Momentum leader","")))</f>
        <v/>
      </c>
      <c r="BA2408" s="94">
        <f>IF(BW2408="","","Passes "&amp;AY2408&amp;" of 5 buy-side scans"&amp;IF(G2408="Y","; RED FLAG: filter out using Red flag column",""))</f>
        <v/>
      </c>
      <c r="BB2408" s="91" t="inlineStr">
        <is>
          <t>Upper</t>
        </is>
      </c>
      <c r="BC2408" s="92" t="inlineStr">
        <is>
          <t>Y</t>
        </is>
      </c>
      <c r="BD2408" s="94" t="inlineStr">
        <is>
          <t>Few traders (&lt;100 unique PAN, 30 days)</t>
        </is>
      </c>
      <c r="BE2408" s="94" t="n"/>
      <c r="BF2408" s="92">
        <f>IF(R2408*100000&gt;=Settings!$B$5,"Y","N")</f>
        <v/>
      </c>
      <c r="BG2408" s="91">
        <f>IF(F2408&gt;Settings!$B$6,"Y","N")</f>
        <v/>
      </c>
      <c r="BH2408" s="97" t="n">
        <v>-13.19</v>
      </c>
      <c r="BI2408" s="96" t="n">
        <v>5.7</v>
      </c>
      <c r="BJ2408" s="96" t="n">
        <v>27.5</v>
      </c>
      <c r="BK2408" s="96" t="n">
        <v>41.67</v>
      </c>
      <c r="BL2408" s="96" t="n">
        <v>36</v>
      </c>
      <c r="BM2408" s="96" t="n">
        <v>-12.07</v>
      </c>
      <c r="BN2408" s="97" t="n">
        <v>9.359999999999999</v>
      </c>
      <c r="BO2408" s="96" t="n">
        <v>15.92</v>
      </c>
      <c r="BP2408" s="96" t="n">
        <v>17.85</v>
      </c>
      <c r="BQ2408" s="96" t="n">
        <v>14.38</v>
      </c>
      <c r="BR2408" s="91" t="inlineStr">
        <is>
          <t>Mixed</t>
        </is>
      </c>
      <c r="BS2408" s="91" t="inlineStr">
        <is>
          <t>None</t>
        </is>
      </c>
      <c r="BT2408" s="96" t="n">
        <v>79.40000000000001</v>
      </c>
      <c r="BU2408" s="91" t="inlineStr">
        <is>
          <t>N</t>
        </is>
      </c>
      <c r="BV2408" s="99">
        <f>IF(OR(BF2408&lt;&gt;"Y",BG2408&lt;&gt;"Y"),"",(AND(ISNUMBER(BQ2408),BQ2408&gt;0))+(BR2408="Stacked up")+(AND(ISNUMBER(BH2408),BH2408&gt;=-Settings!$B$17))+(AND(ISNUMBER(BK2408),ISNUMBER(BM2408),BK2408&gt;0,BM2408&gt;0))+(AND(ISNUMBER(AQ2408),AQ2408&gt;=Settings!$B$18))+(AND(ISNUMBER(BT2408),BT2408&gt;=Settings!$B$19,BT2408&lt;=Settings!$B$20))+(AND(ISNUMBER(AS2408),AS2408&gt;0))+(AND(ISNUMBER(T2408),ISNUMBER(M2408),T2408&gt;=Settings!$B$21,M2408&gt;0))+(AND(ISNUMBER(AD2408),ISNUMBER(M2408),AD2408&gt;=Settings!$B$22,M2408&gt;0))+(AY2408&gt;=1))</f>
        <v/>
      </c>
      <c r="BW2408" s="91">
        <f>IF(OR(AY2408=0,BF2408&lt;&gt;"Y",BG2408&lt;&gt;"Y"),"",1+SUMPRODUCT(($A$6:$A$2604=A2408)*($AY$6:$AY$2604&gt;0)*($BF$6:$BF$2604="Y")*($BG$6:$BG$2604="Y")*(($AY$6:$AY$2604&gt;AY2408)+($AY$6:$AY$2604=AY2408)*($AD$6:$AD$2604&gt;AD2408))))</f>
        <v/>
      </c>
    </row>
    <row r="2409" ht="23.85" customHeight="1" s="55">
      <c r="A2409" s="90" t="n">
        <v>46296</v>
      </c>
      <c r="B2409" s="91" t="inlineStr">
        <is>
          <t>HBPOR</t>
        </is>
      </c>
      <c r="C2409" s="91" t="inlineStr">
        <is>
          <t>INE638B01025</t>
        </is>
      </c>
      <c r="D2409" s="91" t="n"/>
      <c r="E2409" s="91" t="inlineStr">
        <is>
          <t>None</t>
        </is>
      </c>
      <c r="F2409" s="93" t="n">
        <v>64</v>
      </c>
      <c r="G2409" s="92" t="inlineStr">
        <is>
          <t>N</t>
        </is>
      </c>
      <c r="H2409" s="94" t="n"/>
      <c r="I2409" s="91" t="inlineStr">
        <is>
          <t>N</t>
        </is>
      </c>
      <c r="J2409" s="92">
        <f>IF(K2409="","N","Y")</f>
        <v/>
      </c>
      <c r="K2409" s="94">
        <f>_xlfn.TEXTJOIN("; ",TRUE,IF(P2409="52-wk low","52-wk low",""),IF(AND(AD2409&gt;=Settings!$B$12,M2409&lt;0),"Distribution",""),IF(AND(AJ2409="Y",M2409&lt;0,AK2409&lt;-Settings!$B$13),"Long unwinding",""),IF(AND(AJ2409="Y",M2409&lt;0,AK2409&gt;Settings!$B$13),"Short buildup",""))</f>
        <v/>
      </c>
      <c r="L2409" s="95" t="n">
        <v>59.83</v>
      </c>
      <c r="M2409" s="96" t="n">
        <v>0.89</v>
      </c>
      <c r="N2409" s="93" t="n">
        <v>367</v>
      </c>
      <c r="O2409" s="91" t="inlineStr">
        <is>
          <t>None</t>
        </is>
      </c>
      <c r="P2409" s="91" t="inlineStr">
        <is>
          <t>None</t>
        </is>
      </c>
      <c r="Q2409" s="97" t="n">
        <v>0</v>
      </c>
      <c r="R2409" s="96" t="n">
        <v>0.01</v>
      </c>
      <c r="S2409" s="96" t="n">
        <v>0.5600000000000001</v>
      </c>
      <c r="T2409" s="96" t="n"/>
      <c r="U2409" s="96" t="n"/>
      <c r="V2409" s="103" t="n"/>
      <c r="W2409" s="102" t="n"/>
      <c r="X2409" s="93" t="n"/>
      <c r="Y2409" s="91" t="inlineStr">
        <is>
          <t>None</t>
        </is>
      </c>
      <c r="Z2409" s="99" t="n">
        <v>94.94</v>
      </c>
      <c r="AA2409" s="96" t="n">
        <v>1.08</v>
      </c>
      <c r="AB2409" s="96" t="n"/>
      <c r="AC2409" s="96" t="n">
        <v>0.63</v>
      </c>
      <c r="AD2409" s="96" t="n"/>
      <c r="AE2409" s="96" t="n"/>
      <c r="AF2409" s="103" t="n"/>
      <c r="AG2409" s="91" t="n"/>
      <c r="AH2409" s="100" t="n">
        <v>0</v>
      </c>
      <c r="AI2409" s="101" t="n">
        <v>0</v>
      </c>
      <c r="AJ2409" s="92" t="inlineStr">
        <is>
          <t>N</t>
        </is>
      </c>
      <c r="AK2409" s="96" t="n"/>
      <c r="AL2409" s="91" t="inlineStr">
        <is>
          <t>n/a</t>
        </is>
      </c>
      <c r="AM2409" s="93" t="n"/>
      <c r="AN2409" s="92" t="inlineStr">
        <is>
          <t>None</t>
        </is>
      </c>
      <c r="AO2409" s="102" t="n">
        <v>0</v>
      </c>
      <c r="AP2409" s="103" t="n"/>
      <c r="AQ2409" s="102" t="n"/>
      <c r="AR2409" s="91" t="inlineStr">
        <is>
          <t>N</t>
        </is>
      </c>
      <c r="AS2409" s="104" t="n"/>
      <c r="AT2409" s="92">
        <f>IF(AND(P2409="52-wk high",T2409&gt;=Settings!$B$7),"Y","N")</f>
        <v/>
      </c>
      <c r="AU2409" s="91">
        <f>IF(AND(AD2409&gt;=Settings!$B$8,M2409&gt;0),"Y","N")</f>
        <v/>
      </c>
      <c r="AV2409" s="91">
        <f>IF(OR(AH2409&gt;Settings!$B$9,AI2409&gt;Settings!$B$9),"Y","N")</f>
        <v/>
      </c>
      <c r="AW2409" s="91">
        <f>IF(AJ2409&lt;&gt;"Y","n/a",IF(AND(M2409&gt;0,AK2409&gt;Settings!$B$10),"Y","N"))</f>
        <v/>
      </c>
      <c r="AX2409" s="91">
        <f>IF(AO2409&gt;=Settings!$B$11,"Y","N")</f>
        <v/>
      </c>
      <c r="AY2409" s="99">
        <f>(AT2409="Y")+(AU2409="Y")+(AV2409="Y")+(AW2409="Y")+(AX2409="Y")</f>
        <v/>
      </c>
      <c r="AZ2409" s="94">
        <f>IF(AY2409=0,"None",_xlfn.TEXTJOIN(", ",TRUE(),IF(AT2409="Y","Breakout",""),IF(AU2409="Y","Accumulation",""),IF(AV2409="Y","Institutional buying",""),IF(AW2409="Y","Long buildup",""),IF(AX2409="Y","Momentum leader","")))</f>
        <v/>
      </c>
      <c r="BA2409" s="94">
        <f>IF(BW2409="","","Passes "&amp;AY2409&amp;" of 5 buy-side scans"&amp;IF(G2409="Y","; RED FLAG: filter out using Red flag column",""))</f>
        <v/>
      </c>
      <c r="BB2409" s="91" t="inlineStr">
        <is>
          <t>None</t>
        </is>
      </c>
      <c r="BC2409" s="92" t="inlineStr">
        <is>
          <t>Y</t>
        </is>
      </c>
      <c r="BD2409" s="94" t="inlineStr">
        <is>
          <t>Few traders (&lt;100 unique PAN, 30 days)</t>
        </is>
      </c>
      <c r="BE2409" s="94" t="n"/>
      <c r="BF2409" s="92">
        <f>IF(R2409*100000&gt;=Settings!$B$5,"Y","N")</f>
        <v/>
      </c>
      <c r="BG2409" s="91">
        <f>IF(F2409&gt;Settings!$B$6,"Y","N")</f>
        <v/>
      </c>
      <c r="BH2409" s="97" t="n">
        <v>-7.95</v>
      </c>
      <c r="BI2409" s="96" t="n">
        <v>-2.54</v>
      </c>
      <c r="BJ2409" s="96" t="n">
        <v>-0.27</v>
      </c>
      <c r="BK2409" s="96" t="n"/>
      <c r="BL2409" s="96" t="n"/>
      <c r="BM2409" s="96" t="n"/>
      <c r="BN2409" s="97" t="n">
        <v>-1.33</v>
      </c>
      <c r="BO2409" s="96" t="n"/>
      <c r="BP2409" s="96" t="n"/>
      <c r="BQ2409" s="96" t="n"/>
      <c r="BR2409" s="91" t="n"/>
      <c r="BS2409" s="91" t="n"/>
      <c r="BT2409" s="96" t="n">
        <v>41.5</v>
      </c>
      <c r="BU2409" s="91" t="n"/>
      <c r="BV2409" s="99">
        <f>IF(OR(BF2409&lt;&gt;"Y",BG2409&lt;&gt;"Y"),"",(AND(ISNUMBER(BQ2409),BQ2409&gt;0))+(BR2409="Stacked up")+(AND(ISNUMBER(BH2409),BH2409&gt;=-Settings!$B$17))+(AND(ISNUMBER(BK2409),ISNUMBER(BM2409),BK2409&gt;0,BM2409&gt;0))+(AND(ISNUMBER(AQ2409),AQ2409&gt;=Settings!$B$18))+(AND(ISNUMBER(BT2409),BT2409&gt;=Settings!$B$19,BT2409&lt;=Settings!$B$20))+(AND(ISNUMBER(AS2409),AS2409&gt;0))+(AND(ISNUMBER(T2409),ISNUMBER(M2409),T2409&gt;=Settings!$B$21,M2409&gt;0))+(AND(ISNUMBER(AD2409),ISNUMBER(M2409),AD2409&gt;=Settings!$B$22,M2409&gt;0))+(AY2409&gt;=1))</f>
        <v/>
      </c>
      <c r="BW2409" s="91">
        <f>IF(OR(AY2409=0,BF2409&lt;&gt;"Y",BG2409&lt;&gt;"Y"),"",1+SUMPRODUCT(($A$6:$A$2604=A2409)*($AY$6:$AY$2604&gt;0)*($BF$6:$BF$2604="Y")*($BG$6:$BG$2604="Y")*(($AY$6:$AY$2604&gt;AY2409)+($AY$6:$AY$2604=AY2409)*($AD$6:$AD$2604&gt;AD2409))))</f>
        <v/>
      </c>
    </row>
    <row r="2410" ht="23.85" customHeight="1" s="55">
      <c r="A2410" s="90" t="n">
        <v>46296</v>
      </c>
      <c r="B2410" s="91" t="inlineStr">
        <is>
          <t>ANSALBU</t>
        </is>
      </c>
      <c r="C2410" s="91" t="inlineStr">
        <is>
          <t>INE030C01015</t>
        </is>
      </c>
      <c r="D2410" s="91" t="n"/>
      <c r="E2410" s="91" t="inlineStr">
        <is>
          <t>None</t>
        </is>
      </c>
      <c r="F2410" s="93" t="n">
        <v>63</v>
      </c>
      <c r="G2410" s="92" t="inlineStr">
        <is>
          <t>Y</t>
        </is>
      </c>
      <c r="H2410" s="94" t="inlineStr">
        <is>
          <t>Short-term ASM Stage 1</t>
        </is>
      </c>
      <c r="I2410" s="91" t="inlineStr">
        <is>
          <t>N</t>
        </is>
      </c>
      <c r="J2410" s="92">
        <f>IF(K2410="","N","Y")</f>
        <v/>
      </c>
      <c r="K2410" s="94">
        <f>_xlfn.TEXTJOIN("; ",TRUE,IF(P2410="52-wk low","52-wk low",""),IF(AND(AD2410&gt;=Settings!$B$12,M2410&lt;0),"Distribution",""),IF(AND(AJ2410="Y",M2410&lt;0,AK2410&lt;-Settings!$B$13),"Long unwinding",""),IF(AND(AJ2410="Y",M2410&lt;0,AK2410&gt;Settings!$B$13),"Short buildup",""))</f>
        <v/>
      </c>
      <c r="L2410" s="95" t="n">
        <v>85.13</v>
      </c>
      <c r="M2410" s="96" t="n">
        <v>-2.99</v>
      </c>
      <c r="N2410" s="93" t="n">
        <v>2084</v>
      </c>
      <c r="O2410" s="91" t="inlineStr">
        <is>
          <t>None</t>
        </is>
      </c>
      <c r="P2410" s="91" t="inlineStr">
        <is>
          <t>None</t>
        </is>
      </c>
      <c r="Q2410" s="97" t="n">
        <v>0.01</v>
      </c>
      <c r="R2410" s="96" t="n">
        <v>0.13</v>
      </c>
      <c r="S2410" s="96" t="n">
        <v>0.04</v>
      </c>
      <c r="T2410" s="96" t="n"/>
      <c r="U2410" s="96" t="n"/>
      <c r="V2410" s="103" t="n"/>
      <c r="W2410" s="102" t="n"/>
      <c r="X2410" s="93" t="n"/>
      <c r="Y2410" s="91" t="inlineStr">
        <is>
          <t>None</t>
        </is>
      </c>
      <c r="Z2410" s="99" t="n">
        <v>90.02</v>
      </c>
      <c r="AA2410" s="96" t="n">
        <v>1.19</v>
      </c>
      <c r="AB2410" s="96" t="n"/>
      <c r="AC2410" s="96" t="n">
        <v>0.09</v>
      </c>
      <c r="AD2410" s="96" t="n"/>
      <c r="AE2410" s="96" t="n"/>
      <c r="AF2410" s="103" t="n"/>
      <c r="AG2410" s="91" t="n"/>
      <c r="AH2410" s="100" t="n">
        <v>0</v>
      </c>
      <c r="AI2410" s="101" t="n">
        <v>0</v>
      </c>
      <c r="AJ2410" s="92" t="inlineStr">
        <is>
          <t>N</t>
        </is>
      </c>
      <c r="AK2410" s="96" t="n"/>
      <c r="AL2410" s="91" t="inlineStr">
        <is>
          <t>n/a</t>
        </is>
      </c>
      <c r="AM2410" s="93" t="n"/>
      <c r="AN2410" s="92" t="inlineStr">
        <is>
          <t>None</t>
        </is>
      </c>
      <c r="AO2410" s="102" t="n">
        <v>0</v>
      </c>
      <c r="AP2410" s="103" t="n"/>
      <c r="AQ2410" s="102" t="n"/>
      <c r="AR2410" s="91" t="inlineStr">
        <is>
          <t>N</t>
        </is>
      </c>
      <c r="AS2410" s="104" t="n"/>
      <c r="AT2410" s="92">
        <f>IF(AND(P2410="52-wk high",T2410&gt;=Settings!$B$7),"Y","N")</f>
        <v/>
      </c>
      <c r="AU2410" s="91">
        <f>IF(AND(AD2410&gt;=Settings!$B$8,M2410&gt;0),"Y","N")</f>
        <v/>
      </c>
      <c r="AV2410" s="91">
        <f>IF(OR(AH2410&gt;Settings!$B$9,AI2410&gt;Settings!$B$9),"Y","N")</f>
        <v/>
      </c>
      <c r="AW2410" s="91">
        <f>IF(AJ2410&lt;&gt;"Y","n/a",IF(AND(M2410&gt;0,AK2410&gt;Settings!$B$10),"Y","N"))</f>
        <v/>
      </c>
      <c r="AX2410" s="91">
        <f>IF(AO2410&gt;=Settings!$B$11,"Y","N")</f>
        <v/>
      </c>
      <c r="AY2410" s="99">
        <f>(AT2410="Y")+(AU2410="Y")+(AV2410="Y")+(AW2410="Y")+(AX2410="Y")</f>
        <v/>
      </c>
      <c r="AZ2410" s="94">
        <f>IF(AY2410=0,"None",_xlfn.TEXTJOIN(", ",TRUE(),IF(AT2410="Y","Breakout",""),IF(AU2410="Y","Accumulation",""),IF(AV2410="Y","Institutional buying",""),IF(AW2410="Y","Long buildup",""),IF(AX2410="Y","Momentum leader","")))</f>
        <v/>
      </c>
      <c r="BA2410" s="94">
        <f>IF(BW2410="","","Passes "&amp;AY2410&amp;" of 5 buy-side scans"&amp;IF(G2410="Y","; RED FLAG: filter out using Red flag column",""))</f>
        <v/>
      </c>
      <c r="BB2410" s="91" t="inlineStr">
        <is>
          <t>None</t>
        </is>
      </c>
      <c r="BC2410" s="92" t="inlineStr">
        <is>
          <t>Y</t>
        </is>
      </c>
      <c r="BD2410" s="94" t="inlineStr">
        <is>
          <t>Few traders (&lt;100 unique PAN, 30 days)</t>
        </is>
      </c>
      <c r="BE2410" s="94" t="n"/>
      <c r="BF2410" s="92">
        <f>IF(R2410*100000&gt;=Settings!$B$5,"Y","N")</f>
        <v/>
      </c>
      <c r="BG2410" s="91">
        <f>IF(F2410&gt;Settings!$B$6,"Y","N")</f>
        <v/>
      </c>
      <c r="BH2410" s="97" t="n">
        <v>-20.81</v>
      </c>
      <c r="BI2410" s="96" t="n">
        <v>-10.3</v>
      </c>
      <c r="BJ2410" s="96" t="n">
        <v>8.35</v>
      </c>
      <c r="BK2410" s="96" t="n"/>
      <c r="BL2410" s="96" t="n"/>
      <c r="BM2410" s="96" t="n"/>
      <c r="BN2410" s="97" t="n">
        <v>0.03</v>
      </c>
      <c r="BO2410" s="96" t="n"/>
      <c r="BP2410" s="96" t="n"/>
      <c r="BQ2410" s="96" t="n"/>
      <c r="BR2410" s="91" t="n"/>
      <c r="BS2410" s="91" t="n"/>
      <c r="BT2410" s="96" t="n">
        <v>49</v>
      </c>
      <c r="BU2410" s="91" t="n"/>
      <c r="BV2410" s="99">
        <f>IF(OR(BF2410&lt;&gt;"Y",BG2410&lt;&gt;"Y"),"",(AND(ISNUMBER(BQ2410),BQ2410&gt;0))+(BR2410="Stacked up")+(AND(ISNUMBER(BH2410),BH2410&gt;=-Settings!$B$17))+(AND(ISNUMBER(BK2410),ISNUMBER(BM2410),BK2410&gt;0,BM2410&gt;0))+(AND(ISNUMBER(AQ2410),AQ2410&gt;=Settings!$B$18))+(AND(ISNUMBER(BT2410),BT2410&gt;=Settings!$B$19,BT2410&lt;=Settings!$B$20))+(AND(ISNUMBER(AS2410),AS2410&gt;0))+(AND(ISNUMBER(T2410),ISNUMBER(M2410),T2410&gt;=Settings!$B$21,M2410&gt;0))+(AND(ISNUMBER(AD2410),ISNUMBER(M2410),AD2410&gt;=Settings!$B$22,M2410&gt;0))+(AY2410&gt;=1))</f>
        <v/>
      </c>
      <c r="BW2410" s="91">
        <f>IF(OR(AY2410=0,BF2410&lt;&gt;"Y",BG2410&lt;&gt;"Y"),"",1+SUMPRODUCT(($A$6:$A$2604=A2410)*($AY$6:$AY$2604&gt;0)*($BF$6:$BF$2604="Y")*($BG$6:$BG$2604="Y")*(($AY$6:$AY$2604&gt;AY2410)+($AY$6:$AY$2604=AY2410)*($AD$6:$AD$2604&gt;AD2410))))</f>
        <v/>
      </c>
    </row>
    <row r="2411" ht="23.85" customHeight="1" s="55">
      <c r="A2411" s="90" t="n">
        <v>46296</v>
      </c>
      <c r="B2411" s="91" t="inlineStr">
        <is>
          <t>ATAM</t>
        </is>
      </c>
      <c r="C2411" s="91" t="inlineStr">
        <is>
          <t>INE09KD01013</t>
        </is>
      </c>
      <c r="D2411" s="91" t="n"/>
      <c r="E2411" s="91" t="inlineStr">
        <is>
          <t>None</t>
        </is>
      </c>
      <c r="F2411" s="93" t="n">
        <v>63</v>
      </c>
      <c r="G2411" s="92" t="inlineStr">
        <is>
          <t>N</t>
        </is>
      </c>
      <c r="H2411" s="94" t="n"/>
      <c r="I2411" s="91" t="inlineStr">
        <is>
          <t>N</t>
        </is>
      </c>
      <c r="J2411" s="92">
        <f>IF(K2411="","N","Y")</f>
        <v/>
      </c>
      <c r="K2411" s="94">
        <f>_xlfn.TEXTJOIN("; ",TRUE,IF(P2411="52-wk low","52-wk low",""),IF(AND(AD2411&gt;=Settings!$B$12,M2411&lt;0),"Distribution",""),IF(AND(AJ2411="Y",M2411&lt;0,AK2411&lt;-Settings!$B$13),"Long unwinding",""),IF(AND(AJ2411="Y",M2411&lt;0,AK2411&gt;Settings!$B$13),"Short buildup",""))</f>
        <v/>
      </c>
      <c r="L2411" s="95" t="n">
        <v>55.35</v>
      </c>
      <c r="M2411" s="96" t="n">
        <v>-1.76</v>
      </c>
      <c r="N2411" s="93" t="n">
        <v>1505</v>
      </c>
      <c r="O2411" s="91" t="inlineStr">
        <is>
          <t>None</t>
        </is>
      </c>
      <c r="P2411" s="91" t="inlineStr">
        <is>
          <t>None</t>
        </is>
      </c>
      <c r="Q2411" s="97" t="n">
        <v>0.06</v>
      </c>
      <c r="R2411" s="96" t="n">
        <v>0.21</v>
      </c>
      <c r="S2411" s="96" t="n">
        <v>0.28</v>
      </c>
      <c r="T2411" s="96" t="n">
        <v>0.31</v>
      </c>
      <c r="U2411" s="96" t="n">
        <v>0.42</v>
      </c>
      <c r="V2411" s="103" t="n">
        <v>1.51</v>
      </c>
      <c r="W2411" s="102" t="n">
        <v>3</v>
      </c>
      <c r="X2411" s="93" t="n"/>
      <c r="Y2411" s="91" t="inlineStr">
        <is>
          <t>None</t>
        </is>
      </c>
      <c r="Z2411" s="99" t="n">
        <v>57.59</v>
      </c>
      <c r="AA2411" s="96" t="n">
        <v>0.92</v>
      </c>
      <c r="AB2411" s="96" t="n">
        <v>0.9</v>
      </c>
      <c r="AC2411" s="96" t="n">
        <v>0.3</v>
      </c>
      <c r="AD2411" s="96" t="n">
        <v>0.31</v>
      </c>
      <c r="AE2411" s="96" t="n">
        <v>0.4</v>
      </c>
      <c r="AF2411" s="103" t="n">
        <v>0.9</v>
      </c>
      <c r="AG2411" s="91" t="inlineStr">
        <is>
          <t>Drying up</t>
        </is>
      </c>
      <c r="AH2411" s="100" t="n">
        <v>0</v>
      </c>
      <c r="AI2411" s="101" t="n">
        <v>0</v>
      </c>
      <c r="AJ2411" s="92" t="inlineStr">
        <is>
          <t>N</t>
        </is>
      </c>
      <c r="AK2411" s="96" t="n"/>
      <c r="AL2411" s="91" t="inlineStr">
        <is>
          <t>n/a</t>
        </is>
      </c>
      <c r="AM2411" s="93" t="n"/>
      <c r="AN2411" s="92" t="inlineStr">
        <is>
          <t>None</t>
        </is>
      </c>
      <c r="AO2411" s="102" t="n">
        <v>0</v>
      </c>
      <c r="AP2411" s="103" t="n">
        <v>0.67</v>
      </c>
      <c r="AQ2411" s="102" t="n">
        <v>32</v>
      </c>
      <c r="AR2411" s="91" t="inlineStr">
        <is>
          <t>N</t>
        </is>
      </c>
      <c r="AS2411" s="104" t="n"/>
      <c r="AT2411" s="92">
        <f>IF(AND(P2411="52-wk high",T2411&gt;=Settings!$B$7),"Y","N")</f>
        <v/>
      </c>
      <c r="AU2411" s="91">
        <f>IF(AND(AD2411&gt;=Settings!$B$8,M2411&gt;0),"Y","N")</f>
        <v/>
      </c>
      <c r="AV2411" s="91">
        <f>IF(OR(AH2411&gt;Settings!$B$9,AI2411&gt;Settings!$B$9),"Y","N")</f>
        <v/>
      </c>
      <c r="AW2411" s="91">
        <f>IF(AJ2411&lt;&gt;"Y","n/a",IF(AND(M2411&gt;0,AK2411&gt;Settings!$B$10),"Y","N"))</f>
        <v/>
      </c>
      <c r="AX2411" s="91">
        <f>IF(AO2411&gt;=Settings!$B$11,"Y","N")</f>
        <v/>
      </c>
      <c r="AY2411" s="99">
        <f>(AT2411="Y")+(AU2411="Y")+(AV2411="Y")+(AW2411="Y")+(AX2411="Y")</f>
        <v/>
      </c>
      <c r="AZ2411" s="94">
        <f>IF(AY2411=0,"None",_xlfn.TEXTJOIN(", ",TRUE(),IF(AT2411="Y","Breakout",""),IF(AU2411="Y","Accumulation",""),IF(AV2411="Y","Institutional buying",""),IF(AW2411="Y","Long buildup",""),IF(AX2411="Y","Momentum leader","")))</f>
        <v/>
      </c>
      <c r="BA2411" s="94">
        <f>IF(BW2411="","","Passes "&amp;AY2411&amp;" of 5 buy-side scans"&amp;IF(G2411="Y","; RED FLAG: filter out using Red flag column",""))</f>
        <v/>
      </c>
      <c r="BB2411" s="91" t="inlineStr">
        <is>
          <t>None</t>
        </is>
      </c>
      <c r="BC2411" s="92" t="inlineStr">
        <is>
          <t>N</t>
        </is>
      </c>
      <c r="BD2411" s="94" t="n"/>
      <c r="BE2411" s="94" t="n"/>
      <c r="BF2411" s="92">
        <f>IF(R2411*100000&gt;=Settings!$B$5,"Y","N")</f>
        <v/>
      </c>
      <c r="BG2411" s="91">
        <f>IF(F2411&gt;Settings!$B$6,"Y","N")</f>
        <v/>
      </c>
      <c r="BH2411" s="97" t="n">
        <v>-50.14</v>
      </c>
      <c r="BI2411" s="96" t="n">
        <v>-4.7</v>
      </c>
      <c r="BJ2411" s="96" t="n">
        <v>-0.98</v>
      </c>
      <c r="BK2411" s="96" t="n">
        <v>-19.9</v>
      </c>
      <c r="BL2411" s="96" t="n">
        <v>6.32</v>
      </c>
      <c r="BM2411" s="96" t="n">
        <v>-37.56</v>
      </c>
      <c r="BN2411" s="97" t="n">
        <v>-2.79</v>
      </c>
      <c r="BO2411" s="96" t="n">
        <v>-6.65</v>
      </c>
      <c r="BP2411" s="96" t="n">
        <v>-11.9</v>
      </c>
      <c r="BQ2411" s="96" t="n">
        <v>-18.94</v>
      </c>
      <c r="BR2411" s="91" t="inlineStr">
        <is>
          <t>Stacked down</t>
        </is>
      </c>
      <c r="BS2411" s="91" t="inlineStr">
        <is>
          <t>None</t>
        </is>
      </c>
      <c r="BT2411" s="96" t="n">
        <v>43.5</v>
      </c>
      <c r="BU2411" s="91" t="inlineStr">
        <is>
          <t>N</t>
        </is>
      </c>
      <c r="BV2411" s="99">
        <f>IF(OR(BF2411&lt;&gt;"Y",BG2411&lt;&gt;"Y"),"",(AND(ISNUMBER(BQ2411),BQ2411&gt;0))+(BR2411="Stacked up")+(AND(ISNUMBER(BH2411),BH2411&gt;=-Settings!$B$17))+(AND(ISNUMBER(BK2411),ISNUMBER(BM2411),BK2411&gt;0,BM2411&gt;0))+(AND(ISNUMBER(AQ2411),AQ2411&gt;=Settings!$B$18))+(AND(ISNUMBER(BT2411),BT2411&gt;=Settings!$B$19,BT2411&lt;=Settings!$B$20))+(AND(ISNUMBER(AS2411),AS2411&gt;0))+(AND(ISNUMBER(T2411),ISNUMBER(M2411),T2411&gt;=Settings!$B$21,M2411&gt;0))+(AND(ISNUMBER(AD2411),ISNUMBER(M2411),AD2411&gt;=Settings!$B$22,M2411&gt;0))+(AY2411&gt;=1))</f>
        <v/>
      </c>
      <c r="BW2411" s="91">
        <f>IF(OR(AY2411=0,BF2411&lt;&gt;"Y",BG2411&lt;&gt;"Y"),"",1+SUMPRODUCT(($A$6:$A$2604=A2411)*($AY$6:$AY$2604&gt;0)*($BF$6:$BF$2604="Y")*($BG$6:$BG$2604="Y")*(($AY$6:$AY$2604&gt;AY2411)+($AY$6:$AY$2604=AY2411)*($AD$6:$AD$2604&gt;AD2411))))</f>
        <v/>
      </c>
    </row>
    <row r="2412" ht="23.85" customHeight="1" s="55">
      <c r="A2412" s="90" t="n">
        <v>46296</v>
      </c>
      <c r="B2412" s="91" t="inlineStr">
        <is>
          <t>TOUCHWOOD</t>
        </is>
      </c>
      <c r="C2412" s="91" t="inlineStr">
        <is>
          <t>INE486Y01013</t>
        </is>
      </c>
      <c r="D2412" s="91" t="n"/>
      <c r="E2412" s="91" t="inlineStr">
        <is>
          <t>None</t>
        </is>
      </c>
      <c r="F2412" s="93" t="n">
        <v>63</v>
      </c>
      <c r="G2412" s="92" t="inlineStr">
        <is>
          <t>N</t>
        </is>
      </c>
      <c r="H2412" s="94" t="n"/>
      <c r="I2412" s="91" t="inlineStr">
        <is>
          <t>N</t>
        </is>
      </c>
      <c r="J2412" s="92">
        <f>IF(K2412="","N","Y")</f>
        <v/>
      </c>
      <c r="K2412" s="94">
        <f>_xlfn.TEXTJOIN("; ",TRUE,IF(P2412="52-wk low","52-wk low",""),IF(AND(AD2412&gt;=Settings!$B$12,M2412&lt;0),"Distribution",""),IF(AND(AJ2412="Y",M2412&lt;0,AK2412&lt;-Settings!$B$13),"Long unwinding",""),IF(AND(AJ2412="Y",M2412&lt;0,AK2412&gt;Settings!$B$13),"Short buildup",""))</f>
        <v/>
      </c>
      <c r="L2412" s="95" t="n">
        <v>57.14</v>
      </c>
      <c r="M2412" s="96" t="n">
        <v>-3.51</v>
      </c>
      <c r="N2412" s="93" t="n">
        <v>2232</v>
      </c>
      <c r="O2412" s="91" t="inlineStr">
        <is>
          <t>None</t>
        </is>
      </c>
      <c r="P2412" s="91" t="inlineStr">
        <is>
          <t>52-wk low</t>
        </is>
      </c>
      <c r="Q2412" s="97" t="n">
        <v>0.01</v>
      </c>
      <c r="R2412" s="96" t="n">
        <v>0.01</v>
      </c>
      <c r="S2412" s="96" t="n">
        <v>1.34</v>
      </c>
      <c r="T2412" s="96" t="n">
        <v>0.64</v>
      </c>
      <c r="U2412" s="96" t="n">
        <v>0.5600000000000001</v>
      </c>
      <c r="V2412" s="103" t="n">
        <v>0.43</v>
      </c>
      <c r="W2412" s="102" t="n">
        <v>1</v>
      </c>
      <c r="X2412" s="93" t="n"/>
      <c r="Y2412" s="91" t="inlineStr">
        <is>
          <t>None</t>
        </is>
      </c>
      <c r="Z2412" s="99" t="n">
        <v>60.21</v>
      </c>
      <c r="AA2412" s="96" t="n">
        <v>0.79</v>
      </c>
      <c r="AB2412" s="96" t="n">
        <v>0.84</v>
      </c>
      <c r="AC2412" s="96" t="n">
        <v>1.04</v>
      </c>
      <c r="AD2412" s="96" t="n">
        <v>0.6</v>
      </c>
      <c r="AE2412" s="96" t="n">
        <v>0.52</v>
      </c>
      <c r="AF2412" s="103" t="n">
        <v>1.18</v>
      </c>
      <c r="AG2412" s="91" t="inlineStr">
        <is>
          <t>Normal</t>
        </is>
      </c>
      <c r="AH2412" s="100" t="n">
        <v>0</v>
      </c>
      <c r="AI2412" s="101" t="n">
        <v>0</v>
      </c>
      <c r="AJ2412" s="92" t="inlineStr">
        <is>
          <t>N</t>
        </is>
      </c>
      <c r="AK2412" s="96" t="n"/>
      <c r="AL2412" s="91" t="inlineStr">
        <is>
          <t>n/a</t>
        </is>
      </c>
      <c r="AM2412" s="93" t="n"/>
      <c r="AN2412" s="92" t="inlineStr">
        <is>
          <t>None</t>
        </is>
      </c>
      <c r="AO2412" s="102" t="n">
        <v>0</v>
      </c>
      <c r="AP2412" s="103" t="n">
        <v>0.5</v>
      </c>
      <c r="AQ2412" s="102" t="n">
        <v>4</v>
      </c>
      <c r="AR2412" s="91" t="inlineStr">
        <is>
          <t>N</t>
        </is>
      </c>
      <c r="AS2412" s="104" t="n"/>
      <c r="AT2412" s="92">
        <f>IF(AND(P2412="52-wk high",T2412&gt;=Settings!$B$7),"Y","N")</f>
        <v/>
      </c>
      <c r="AU2412" s="91">
        <f>IF(AND(AD2412&gt;=Settings!$B$8,M2412&gt;0),"Y","N")</f>
        <v/>
      </c>
      <c r="AV2412" s="91">
        <f>IF(OR(AH2412&gt;Settings!$B$9,AI2412&gt;Settings!$B$9),"Y","N")</f>
        <v/>
      </c>
      <c r="AW2412" s="91">
        <f>IF(AJ2412&lt;&gt;"Y","n/a",IF(AND(M2412&gt;0,AK2412&gt;Settings!$B$10),"Y","N"))</f>
        <v/>
      </c>
      <c r="AX2412" s="91">
        <f>IF(AO2412&gt;=Settings!$B$11,"Y","N")</f>
        <v/>
      </c>
      <c r="AY2412" s="99">
        <f>(AT2412="Y")+(AU2412="Y")+(AV2412="Y")+(AW2412="Y")+(AX2412="Y")</f>
        <v/>
      </c>
      <c r="AZ2412" s="94">
        <f>IF(AY2412=0,"None",_xlfn.TEXTJOIN(", ",TRUE(),IF(AT2412="Y","Breakout",""),IF(AU2412="Y","Accumulation",""),IF(AV2412="Y","Institutional buying",""),IF(AW2412="Y","Long buildup",""),IF(AX2412="Y","Momentum leader","")))</f>
        <v/>
      </c>
      <c r="BA2412" s="94">
        <f>IF(BW2412="","","Passes "&amp;AY2412&amp;" of 5 buy-side scans"&amp;IF(G2412="Y","; RED FLAG: filter out using Red flag column",""))</f>
        <v/>
      </c>
      <c r="BB2412" s="91" t="inlineStr">
        <is>
          <t>None</t>
        </is>
      </c>
      <c r="BC2412" s="92" t="inlineStr">
        <is>
          <t>Y</t>
        </is>
      </c>
      <c r="BD2412" s="94" t="inlineStr">
        <is>
          <t>Few traders (&lt;100 unique PAN, 30 days)</t>
        </is>
      </c>
      <c r="BE2412" s="94" t="n"/>
      <c r="BF2412" s="92">
        <f>IF(R2412*100000&gt;=Settings!$B$5,"Y","N")</f>
        <v/>
      </c>
      <c r="BG2412" s="91">
        <f>IF(F2412&gt;Settings!$B$6,"Y","N")</f>
        <v/>
      </c>
      <c r="BH2412" s="97" t="n">
        <v>-49.43</v>
      </c>
      <c r="BI2412" s="96" t="n">
        <v>-7.51</v>
      </c>
      <c r="BJ2412" s="96" t="n">
        <v>-4.43</v>
      </c>
      <c r="BK2412" s="96" t="n">
        <v>-16.85</v>
      </c>
      <c r="BL2412" s="96" t="n">
        <v>-13.28</v>
      </c>
      <c r="BM2412" s="96" t="n">
        <v>-44.42</v>
      </c>
      <c r="BN2412" s="97" t="n">
        <v>-5.89</v>
      </c>
      <c r="BO2412" s="96" t="n">
        <v>-9.24</v>
      </c>
      <c r="BP2412" s="96" t="n">
        <v>-14.67</v>
      </c>
      <c r="BQ2412" s="96" t="n">
        <v>-23.89</v>
      </c>
      <c r="BR2412" s="91" t="inlineStr">
        <is>
          <t>Stacked down</t>
        </is>
      </c>
      <c r="BS2412" s="91" t="inlineStr">
        <is>
          <t>None</t>
        </is>
      </c>
      <c r="BT2412" s="96" t="n">
        <v>21.5</v>
      </c>
      <c r="BU2412" s="91" t="inlineStr">
        <is>
          <t>N</t>
        </is>
      </c>
      <c r="BV2412" s="99">
        <f>IF(OR(BF2412&lt;&gt;"Y",BG2412&lt;&gt;"Y"),"",(AND(ISNUMBER(BQ2412),BQ2412&gt;0))+(BR2412="Stacked up")+(AND(ISNUMBER(BH2412),BH2412&gt;=-Settings!$B$17))+(AND(ISNUMBER(BK2412),ISNUMBER(BM2412),BK2412&gt;0,BM2412&gt;0))+(AND(ISNUMBER(AQ2412),AQ2412&gt;=Settings!$B$18))+(AND(ISNUMBER(BT2412),BT2412&gt;=Settings!$B$19,BT2412&lt;=Settings!$B$20))+(AND(ISNUMBER(AS2412),AS2412&gt;0))+(AND(ISNUMBER(T2412),ISNUMBER(M2412),T2412&gt;=Settings!$B$21,M2412&gt;0))+(AND(ISNUMBER(AD2412),ISNUMBER(M2412),AD2412&gt;=Settings!$B$22,M2412&gt;0))+(AY2412&gt;=1))</f>
        <v/>
      </c>
      <c r="BW2412" s="91">
        <f>IF(OR(AY2412=0,BF2412&lt;&gt;"Y",BG2412&lt;&gt;"Y"),"",1+SUMPRODUCT(($A$6:$A$2604=A2412)*($AY$6:$AY$2604&gt;0)*($BF$6:$BF$2604="Y")*($BG$6:$BG$2604="Y")*(($AY$6:$AY$2604&gt;AY2412)+($AY$6:$AY$2604=AY2412)*($AD$6:$AD$2604&gt;AD2412))))</f>
        <v/>
      </c>
    </row>
    <row r="2413" ht="23.85" customHeight="1" s="55">
      <c r="A2413" s="90" t="n">
        <v>46296</v>
      </c>
      <c r="B2413" s="91" t="inlineStr">
        <is>
          <t>ACCURACY</t>
        </is>
      </c>
      <c r="C2413" s="91" t="inlineStr">
        <is>
          <t>INE648Z01023</t>
        </is>
      </c>
      <c r="D2413" s="91" t="n"/>
      <c r="E2413" s="91" t="inlineStr">
        <is>
          <t>None</t>
        </is>
      </c>
      <c r="F2413" s="93" t="n">
        <v>62</v>
      </c>
      <c r="G2413" s="92" t="inlineStr">
        <is>
          <t>Y</t>
        </is>
      </c>
      <c r="H2413" s="94" t="inlineStr">
        <is>
          <t>T2T (BE series)</t>
        </is>
      </c>
      <c r="I2413" s="91" t="inlineStr">
        <is>
          <t>Y</t>
        </is>
      </c>
      <c r="J2413" s="92">
        <f>IF(K2413="","N","Y")</f>
        <v/>
      </c>
      <c r="K2413" s="94">
        <f>_xlfn.TEXTJOIN("; ",TRUE,IF(P2413="52-wk low","52-wk low",""),IF(AND(AD2413&gt;=Settings!$B$12,M2413&lt;0),"Distribution",""),IF(AND(AJ2413="Y",M2413&lt;0,AK2413&lt;-Settings!$B$13),"Long unwinding",""),IF(AND(AJ2413="Y",M2413&lt;0,AK2413&gt;Settings!$B$13),"Short buildup",""))</f>
        <v/>
      </c>
      <c r="L2413" s="95" t="n">
        <v>4.13</v>
      </c>
      <c r="M2413" s="96" t="n">
        <v>-3.05</v>
      </c>
      <c r="N2413" s="93" t="n">
        <v>2107</v>
      </c>
      <c r="O2413" s="91" t="inlineStr">
        <is>
          <t>None</t>
        </is>
      </c>
      <c r="P2413" s="91" t="inlineStr">
        <is>
          <t>None</t>
        </is>
      </c>
      <c r="Q2413" s="97" t="n">
        <v>0.26</v>
      </c>
      <c r="R2413" s="96" t="n">
        <v>0.55</v>
      </c>
      <c r="S2413" s="96" t="n">
        <v>0.47</v>
      </c>
      <c r="T2413" s="96" t="n">
        <v>0.46</v>
      </c>
      <c r="U2413" s="96" t="n">
        <v>0.32</v>
      </c>
      <c r="V2413" s="103" t="n">
        <v>0.65</v>
      </c>
      <c r="W2413" s="102" t="n">
        <v>4</v>
      </c>
      <c r="X2413" s="93" t="n"/>
      <c r="Y2413" s="91" t="inlineStr">
        <is>
          <t>None</t>
        </is>
      </c>
      <c r="Z2413" s="99" t="n"/>
      <c r="AA2413" s="96" t="n"/>
      <c r="AB2413" s="96" t="n"/>
      <c r="AC2413" s="96" t="n"/>
      <c r="AD2413" s="96" t="n"/>
      <c r="AE2413" s="96" t="n"/>
      <c r="AF2413" s="103" t="n"/>
      <c r="AG2413" s="91" t="inlineStr">
        <is>
          <t>No delivery data</t>
        </is>
      </c>
      <c r="AH2413" s="100" t="n">
        <v>0</v>
      </c>
      <c r="AI2413" s="101" t="n">
        <v>0</v>
      </c>
      <c r="AJ2413" s="92" t="inlineStr">
        <is>
          <t>N</t>
        </is>
      </c>
      <c r="AK2413" s="96" t="n"/>
      <c r="AL2413" s="91" t="inlineStr">
        <is>
          <t>n/a</t>
        </is>
      </c>
      <c r="AM2413" s="93" t="n"/>
      <c r="AN2413" s="92" t="inlineStr">
        <is>
          <t>None</t>
        </is>
      </c>
      <c r="AO2413" s="102" t="n">
        <v>0</v>
      </c>
      <c r="AP2413" s="103" t="n">
        <v>0.67</v>
      </c>
      <c r="AQ2413" s="102" t="n">
        <v>32</v>
      </c>
      <c r="AR2413" s="91" t="inlineStr">
        <is>
          <t>N</t>
        </is>
      </c>
      <c r="AS2413" s="104" t="n"/>
      <c r="AT2413" s="92">
        <f>IF(AND(P2413="52-wk high",T2413&gt;=Settings!$B$7),"Y","N")</f>
        <v/>
      </c>
      <c r="AU2413" s="91">
        <f>IF(AND(AD2413&gt;=Settings!$B$8,M2413&gt;0),"Y","N")</f>
        <v/>
      </c>
      <c r="AV2413" s="91">
        <f>IF(OR(AH2413&gt;Settings!$B$9,AI2413&gt;Settings!$B$9),"Y","N")</f>
        <v/>
      </c>
      <c r="AW2413" s="91">
        <f>IF(AJ2413&lt;&gt;"Y","n/a",IF(AND(M2413&gt;0,AK2413&gt;Settings!$B$10),"Y","N"))</f>
        <v/>
      </c>
      <c r="AX2413" s="91">
        <f>IF(AO2413&gt;=Settings!$B$11,"Y","N")</f>
        <v/>
      </c>
      <c r="AY2413" s="99">
        <f>(AT2413="Y")+(AU2413="Y")+(AV2413="Y")+(AW2413="Y")+(AX2413="Y")</f>
        <v/>
      </c>
      <c r="AZ2413" s="94">
        <f>IF(AY2413=0,"None",_xlfn.TEXTJOIN(", ",TRUE(),IF(AT2413="Y","Breakout",""),IF(AU2413="Y","Accumulation",""),IF(AV2413="Y","Institutional buying",""),IF(AW2413="Y","Long buildup",""),IF(AX2413="Y","Momentum leader","")))</f>
        <v/>
      </c>
      <c r="BA2413" s="94">
        <f>IF(BW2413="","","Passes "&amp;AY2413&amp;" of 5 buy-side scans"&amp;IF(G2413="Y","; RED FLAG: filter out using Red flag column",""))</f>
        <v/>
      </c>
      <c r="BB2413" s="91" t="inlineStr">
        <is>
          <t>None</t>
        </is>
      </c>
      <c r="BC2413" s="92" t="inlineStr">
        <is>
          <t>N</t>
        </is>
      </c>
      <c r="BD2413" s="94" t="n"/>
      <c r="BE2413" s="94" t="n"/>
      <c r="BF2413" s="92">
        <f>IF(R2413*100000&gt;=Settings!$B$5,"Y","N")</f>
        <v/>
      </c>
      <c r="BG2413" s="91">
        <f>IF(F2413&gt;Settings!$B$6,"Y","N")</f>
        <v/>
      </c>
      <c r="BH2413" s="97" t="n">
        <v>-42.96</v>
      </c>
      <c r="BI2413" s="96" t="n">
        <v>-3.95</v>
      </c>
      <c r="BJ2413" s="96" t="n">
        <v>-1.9</v>
      </c>
      <c r="BK2413" s="96" t="n">
        <v>-24.5</v>
      </c>
      <c r="BL2413" s="96" t="n">
        <v>10.72</v>
      </c>
      <c r="BM2413" s="96" t="n">
        <v>-41.25</v>
      </c>
      <c r="BN2413" s="97" t="n">
        <v>-5.24</v>
      </c>
      <c r="BO2413" s="96" t="n">
        <v>-9.43</v>
      </c>
      <c r="BP2413" s="96" t="n">
        <v>-13.84</v>
      </c>
      <c r="BQ2413" s="96" t="n">
        <v>-19.82</v>
      </c>
      <c r="BR2413" s="91" t="inlineStr">
        <is>
          <t>Stacked down</t>
        </is>
      </c>
      <c r="BS2413" s="91" t="inlineStr">
        <is>
          <t>None</t>
        </is>
      </c>
      <c r="BT2413" s="96" t="n">
        <v>30.3</v>
      </c>
      <c r="BU2413" s="91" t="inlineStr">
        <is>
          <t>N</t>
        </is>
      </c>
      <c r="BV2413" s="99">
        <f>IF(OR(BF2413&lt;&gt;"Y",BG2413&lt;&gt;"Y"),"",(AND(ISNUMBER(BQ2413),BQ2413&gt;0))+(BR2413="Stacked up")+(AND(ISNUMBER(BH2413),BH2413&gt;=-Settings!$B$17))+(AND(ISNUMBER(BK2413),ISNUMBER(BM2413),BK2413&gt;0,BM2413&gt;0))+(AND(ISNUMBER(AQ2413),AQ2413&gt;=Settings!$B$18))+(AND(ISNUMBER(BT2413),BT2413&gt;=Settings!$B$19,BT2413&lt;=Settings!$B$20))+(AND(ISNUMBER(AS2413),AS2413&gt;0))+(AND(ISNUMBER(T2413),ISNUMBER(M2413),T2413&gt;=Settings!$B$21,M2413&gt;0))+(AND(ISNUMBER(AD2413),ISNUMBER(M2413),AD2413&gt;=Settings!$B$22,M2413&gt;0))+(AY2413&gt;=1))</f>
        <v/>
      </c>
      <c r="BW2413" s="91">
        <f>IF(OR(AY2413=0,BF2413&lt;&gt;"Y",BG2413&lt;&gt;"Y"),"",1+SUMPRODUCT(($A$6:$A$2604=A2413)*($AY$6:$AY$2604&gt;0)*($BF$6:$BF$2604="Y")*($BG$6:$BG$2604="Y")*(($AY$6:$AY$2604&gt;AY2413)+($AY$6:$AY$2604=AY2413)*($AD$6:$AD$2604&gt;AD2413))))</f>
        <v/>
      </c>
    </row>
    <row r="2414" ht="23.85" customHeight="1" s="55">
      <c r="A2414" s="90" t="n">
        <v>46296</v>
      </c>
      <c r="B2414" s="91" t="inlineStr">
        <is>
          <t>DAMODARIND</t>
        </is>
      </c>
      <c r="C2414" s="91" t="inlineStr">
        <is>
          <t>INE497D01022</t>
        </is>
      </c>
      <c r="D2414" s="91" t="n"/>
      <c r="E2414" s="91" t="inlineStr">
        <is>
          <t>None</t>
        </is>
      </c>
      <c r="F2414" s="93" t="n">
        <v>62</v>
      </c>
      <c r="G2414" s="92" t="inlineStr">
        <is>
          <t>Y</t>
        </is>
      </c>
      <c r="H2414" s="94" t="inlineStr">
        <is>
          <t>ESM Stage 1; T2T (BE series)</t>
        </is>
      </c>
      <c r="I2414" s="91" t="inlineStr">
        <is>
          <t>Y</t>
        </is>
      </c>
      <c r="J2414" s="92">
        <f>IF(K2414="","N","Y")</f>
        <v/>
      </c>
      <c r="K2414" s="94">
        <f>_xlfn.TEXTJOIN("; ",TRUE,IF(P2414="52-wk low","52-wk low",""),IF(AND(AD2414&gt;=Settings!$B$12,M2414&lt;0),"Distribution",""),IF(AND(AJ2414="Y",M2414&lt;0,AK2414&lt;-Settings!$B$13),"Long unwinding",""),IF(AND(AJ2414="Y",M2414&lt;0,AK2414&gt;Settings!$B$13),"Short buildup",""))</f>
        <v/>
      </c>
      <c r="L2414" s="95" t="n">
        <v>26.59</v>
      </c>
      <c r="M2414" s="96" t="n">
        <v>-1.37</v>
      </c>
      <c r="N2414" s="93" t="n">
        <v>1238</v>
      </c>
      <c r="O2414" s="91" t="inlineStr">
        <is>
          <t>None</t>
        </is>
      </c>
      <c r="P2414" s="91" t="inlineStr">
        <is>
          <t>None</t>
        </is>
      </c>
      <c r="Q2414" s="97" t="n">
        <v>0.12</v>
      </c>
      <c r="R2414" s="96" t="n">
        <v>0.04</v>
      </c>
      <c r="S2414" s="96" t="n">
        <v>3.31</v>
      </c>
      <c r="T2414" s="96" t="n">
        <v>3.82</v>
      </c>
      <c r="U2414" s="96" t="n">
        <v>2.17</v>
      </c>
      <c r="V2414" s="103" t="n">
        <v>0.72</v>
      </c>
      <c r="W2414" s="102" t="n">
        <v>3</v>
      </c>
      <c r="X2414" s="93" t="n"/>
      <c r="Y2414" s="91" t="inlineStr">
        <is>
          <t>None</t>
        </is>
      </c>
      <c r="Z2414" s="99" t="n"/>
      <c r="AA2414" s="96" t="n"/>
      <c r="AB2414" s="96" t="n"/>
      <c r="AC2414" s="96" t="n"/>
      <c r="AD2414" s="96" t="n"/>
      <c r="AE2414" s="96" t="n"/>
      <c r="AF2414" s="103" t="n"/>
      <c r="AG2414" s="91" t="inlineStr">
        <is>
          <t>No delivery data</t>
        </is>
      </c>
      <c r="AH2414" s="100" t="n">
        <v>0</v>
      </c>
      <c r="AI2414" s="101" t="n">
        <v>0</v>
      </c>
      <c r="AJ2414" s="92" t="inlineStr">
        <is>
          <t>N</t>
        </is>
      </c>
      <c r="AK2414" s="96" t="n"/>
      <c r="AL2414" s="91" t="inlineStr">
        <is>
          <t>n/a</t>
        </is>
      </c>
      <c r="AM2414" s="93" t="n"/>
      <c r="AN2414" s="92" t="inlineStr">
        <is>
          <t>None</t>
        </is>
      </c>
      <c r="AO2414" s="102" t="n">
        <v>0</v>
      </c>
      <c r="AP2414" s="103" t="n">
        <v>0.87</v>
      </c>
      <c r="AQ2414" s="102" t="n">
        <v>55</v>
      </c>
      <c r="AR2414" s="91" t="inlineStr">
        <is>
          <t>N</t>
        </is>
      </c>
      <c r="AS2414" s="104" t="n"/>
      <c r="AT2414" s="92">
        <f>IF(AND(P2414="52-wk high",T2414&gt;=Settings!$B$7),"Y","N")</f>
        <v/>
      </c>
      <c r="AU2414" s="91">
        <f>IF(AND(AD2414&gt;=Settings!$B$8,M2414&gt;0),"Y","N")</f>
        <v/>
      </c>
      <c r="AV2414" s="91">
        <f>IF(OR(AH2414&gt;Settings!$B$9,AI2414&gt;Settings!$B$9),"Y","N")</f>
        <v/>
      </c>
      <c r="AW2414" s="91">
        <f>IF(AJ2414&lt;&gt;"Y","n/a",IF(AND(M2414&gt;0,AK2414&gt;Settings!$B$10),"Y","N"))</f>
        <v/>
      </c>
      <c r="AX2414" s="91">
        <f>IF(AO2414&gt;=Settings!$B$11,"Y","N")</f>
        <v/>
      </c>
      <c r="AY2414" s="99">
        <f>(AT2414="Y")+(AU2414="Y")+(AV2414="Y")+(AW2414="Y")+(AX2414="Y")</f>
        <v/>
      </c>
      <c r="AZ2414" s="94">
        <f>IF(AY2414=0,"None",_xlfn.TEXTJOIN(", ",TRUE(),IF(AT2414="Y","Breakout",""),IF(AU2414="Y","Accumulation",""),IF(AV2414="Y","Institutional buying",""),IF(AW2414="Y","Long buildup",""),IF(AX2414="Y","Momentum leader","")))</f>
        <v/>
      </c>
      <c r="BA2414" s="94">
        <f>IF(BW2414="","","Passes "&amp;AY2414&amp;" of 5 buy-side scans"&amp;IF(G2414="Y","; RED FLAG: filter out using Red flag column",""))</f>
        <v/>
      </c>
      <c r="BB2414" s="91" t="inlineStr">
        <is>
          <t>None</t>
        </is>
      </c>
      <c r="BC2414" s="92" t="inlineStr">
        <is>
          <t>Y</t>
        </is>
      </c>
      <c r="BD2414" s="94" t="inlineStr">
        <is>
          <t>Few traders (&lt;100 unique PAN, 30 days)</t>
        </is>
      </c>
      <c r="BE2414" s="94" t="n"/>
      <c r="BF2414" s="92">
        <f>IF(R2414*100000&gt;=Settings!$B$5,"Y","N")</f>
        <v/>
      </c>
      <c r="BG2414" s="91">
        <f>IF(F2414&gt;Settings!$B$6,"Y","N")</f>
        <v/>
      </c>
      <c r="BH2414" s="97" t="n">
        <v>-28.52</v>
      </c>
      <c r="BI2414" s="96" t="n">
        <v>-7.06</v>
      </c>
      <c r="BJ2414" s="96" t="n">
        <v>-4.52</v>
      </c>
      <c r="BK2414" s="96" t="n">
        <v>-14.78</v>
      </c>
      <c r="BL2414" s="96" t="n">
        <v>23.56</v>
      </c>
      <c r="BM2414" s="96" t="n">
        <v>-21.77</v>
      </c>
      <c r="BN2414" s="97" t="n">
        <v>-4.76</v>
      </c>
      <c r="BO2414" s="96" t="n">
        <v>-6.17</v>
      </c>
      <c r="BP2414" s="96" t="n">
        <v>-7.07</v>
      </c>
      <c r="BQ2414" s="96" t="n">
        <v>-8.970000000000001</v>
      </c>
      <c r="BR2414" s="91" t="inlineStr">
        <is>
          <t>Stacked down</t>
        </is>
      </c>
      <c r="BS2414" s="91" t="inlineStr">
        <is>
          <t>None</t>
        </is>
      </c>
      <c r="BT2414" s="96" t="n">
        <v>36.1</v>
      </c>
      <c r="BU2414" s="91" t="inlineStr">
        <is>
          <t>N</t>
        </is>
      </c>
      <c r="BV2414" s="99">
        <f>IF(OR(BF2414&lt;&gt;"Y",BG2414&lt;&gt;"Y"),"",(AND(ISNUMBER(BQ2414),BQ2414&gt;0))+(BR2414="Stacked up")+(AND(ISNUMBER(BH2414),BH2414&gt;=-Settings!$B$17))+(AND(ISNUMBER(BK2414),ISNUMBER(BM2414),BK2414&gt;0,BM2414&gt;0))+(AND(ISNUMBER(AQ2414),AQ2414&gt;=Settings!$B$18))+(AND(ISNUMBER(BT2414),BT2414&gt;=Settings!$B$19,BT2414&lt;=Settings!$B$20))+(AND(ISNUMBER(AS2414),AS2414&gt;0))+(AND(ISNUMBER(T2414),ISNUMBER(M2414),T2414&gt;=Settings!$B$21,M2414&gt;0))+(AND(ISNUMBER(AD2414),ISNUMBER(M2414),AD2414&gt;=Settings!$B$22,M2414&gt;0))+(AY2414&gt;=1))</f>
        <v/>
      </c>
      <c r="BW2414" s="91">
        <f>IF(OR(AY2414=0,BF2414&lt;&gt;"Y",BG2414&lt;&gt;"Y"),"",1+SUMPRODUCT(($A$6:$A$2604=A2414)*($AY$6:$AY$2604&gt;0)*($BF$6:$BF$2604="Y")*($BG$6:$BG$2604="Y")*(($AY$6:$AY$2604&gt;AY2414)+($AY$6:$AY$2604=AY2414)*($AD$6:$AD$2604&gt;AD2414))))</f>
        <v/>
      </c>
    </row>
    <row r="2415" ht="23.85" customHeight="1" s="55">
      <c r="A2415" s="90" t="n">
        <v>46296</v>
      </c>
      <c r="B2415" s="91" t="inlineStr">
        <is>
          <t>IL&amp;FSTRANS</t>
        </is>
      </c>
      <c r="C2415" s="91" t="inlineStr">
        <is>
          <t>INE975G01012</t>
        </is>
      </c>
      <c r="D2415" s="91" t="n"/>
      <c r="E2415" s="91" t="inlineStr">
        <is>
          <t>None</t>
        </is>
      </c>
      <c r="F2415" s="93" t="n">
        <v>62</v>
      </c>
      <c r="G2415" s="92" t="inlineStr">
        <is>
          <t>Y</t>
        </is>
      </c>
      <c r="H2415" s="94" t="inlineStr">
        <is>
          <t>GSM Stage 0; Promoter pledge / encumbrance &gt; 50%; BZ/SZ series</t>
        </is>
      </c>
      <c r="I2415" s="91" t="inlineStr">
        <is>
          <t>Y</t>
        </is>
      </c>
      <c r="J2415" s="92">
        <f>IF(K2415="","N","Y")</f>
        <v/>
      </c>
      <c r="K2415" s="94">
        <f>_xlfn.TEXTJOIN("; ",TRUE,IF(P2415="52-wk low","52-wk low",""),IF(AND(AD2415&gt;=Settings!$B$12,M2415&lt;0),"Distribution",""),IF(AND(AJ2415="Y",M2415&lt;0,AK2415&lt;-Settings!$B$13),"Long unwinding",""),IF(AND(AJ2415="Y",M2415&lt;0,AK2415&gt;Settings!$B$13),"Short buildup",""))</f>
        <v/>
      </c>
      <c r="L2415" s="95" t="n">
        <v>1.87</v>
      </c>
      <c r="M2415" s="96" t="n">
        <v>-2.6</v>
      </c>
      <c r="N2415" s="93" t="n">
        <v>1942</v>
      </c>
      <c r="O2415" s="91" t="inlineStr">
        <is>
          <t>None</t>
        </is>
      </c>
      <c r="P2415" s="91" t="inlineStr">
        <is>
          <t>None</t>
        </is>
      </c>
      <c r="Q2415" s="97" t="n">
        <v>0.3</v>
      </c>
      <c r="R2415" s="96" t="n">
        <v>0.72</v>
      </c>
      <c r="S2415" s="96" t="n">
        <v>0.42</v>
      </c>
      <c r="T2415" s="96" t="n">
        <v>0.55</v>
      </c>
      <c r="U2415" s="96" t="n">
        <v>0.64</v>
      </c>
      <c r="V2415" s="103" t="n">
        <v>1.58</v>
      </c>
      <c r="W2415" s="102" t="n">
        <v>9</v>
      </c>
      <c r="X2415" s="93" t="n"/>
      <c r="Y2415" s="91" t="inlineStr">
        <is>
          <t>None</t>
        </is>
      </c>
      <c r="Z2415" s="99" t="n"/>
      <c r="AA2415" s="96" t="n"/>
      <c r="AB2415" s="96" t="n"/>
      <c r="AC2415" s="96" t="n"/>
      <c r="AD2415" s="96" t="n"/>
      <c r="AE2415" s="96" t="n"/>
      <c r="AF2415" s="103" t="n"/>
      <c r="AG2415" s="91" t="inlineStr">
        <is>
          <t>Drying up</t>
        </is>
      </c>
      <c r="AH2415" s="100" t="n">
        <v>0</v>
      </c>
      <c r="AI2415" s="101" t="n">
        <v>0</v>
      </c>
      <c r="AJ2415" s="92" t="inlineStr">
        <is>
          <t>N</t>
        </is>
      </c>
      <c r="AK2415" s="96" t="n"/>
      <c r="AL2415" s="91" t="inlineStr">
        <is>
          <t>n/a</t>
        </is>
      </c>
      <c r="AM2415" s="93" t="n"/>
      <c r="AN2415" s="92" t="inlineStr">
        <is>
          <t>None</t>
        </is>
      </c>
      <c r="AO2415" s="102" t="n">
        <v>0</v>
      </c>
      <c r="AP2415" s="103" t="n">
        <v>0.59</v>
      </c>
      <c r="AQ2415" s="102" t="n">
        <v>18</v>
      </c>
      <c r="AR2415" s="91" t="inlineStr">
        <is>
          <t>N</t>
        </is>
      </c>
      <c r="AS2415" s="104" t="n"/>
      <c r="AT2415" s="92">
        <f>IF(AND(P2415="52-wk high",T2415&gt;=Settings!$B$7),"Y","N")</f>
        <v/>
      </c>
      <c r="AU2415" s="91">
        <f>IF(AND(AD2415&gt;=Settings!$B$8,M2415&gt;0),"Y","N")</f>
        <v/>
      </c>
      <c r="AV2415" s="91">
        <f>IF(OR(AH2415&gt;Settings!$B$9,AI2415&gt;Settings!$B$9),"Y","N")</f>
        <v/>
      </c>
      <c r="AW2415" s="91">
        <f>IF(AJ2415&lt;&gt;"Y","n/a",IF(AND(M2415&gt;0,AK2415&gt;Settings!$B$10),"Y","N"))</f>
        <v/>
      </c>
      <c r="AX2415" s="91">
        <f>IF(AO2415&gt;=Settings!$B$11,"Y","N")</f>
        <v/>
      </c>
      <c r="AY2415" s="99">
        <f>(AT2415="Y")+(AU2415="Y")+(AV2415="Y")+(AW2415="Y")+(AX2415="Y")</f>
        <v/>
      </c>
      <c r="AZ2415" s="94">
        <f>IF(AY2415=0,"None",_xlfn.TEXTJOIN(", ",TRUE(),IF(AT2415="Y","Breakout",""),IF(AU2415="Y","Accumulation",""),IF(AV2415="Y","Institutional buying",""),IF(AW2415="Y","Long buildup",""),IF(AX2415="Y","Momentum leader","")))</f>
        <v/>
      </c>
      <c r="BA2415" s="94">
        <f>IF(BW2415="","","Passes "&amp;AY2415&amp;" of 5 buy-side scans"&amp;IF(G2415="Y","; RED FLAG: filter out using Red flag column",""))</f>
        <v/>
      </c>
      <c r="BB2415" s="91" t="inlineStr">
        <is>
          <t>Lower</t>
        </is>
      </c>
      <c r="BC2415" s="92" t="inlineStr">
        <is>
          <t>Y</t>
        </is>
      </c>
      <c r="BD2415" s="94" t="inlineStr">
        <is>
          <t>Few traders (&lt;100 unique PAN, 30 days)</t>
        </is>
      </c>
      <c r="BE2415" s="94" t="n"/>
      <c r="BF2415" s="92">
        <f>IF(R2415*100000&gt;=Settings!$B$5,"Y","N")</f>
        <v/>
      </c>
      <c r="BG2415" s="91">
        <f>IF(F2415&gt;Settings!$B$6,"Y","N")</f>
        <v/>
      </c>
      <c r="BH2415" s="97" t="n">
        <v>-42.46</v>
      </c>
      <c r="BI2415" s="96" t="n">
        <v>0</v>
      </c>
      <c r="BJ2415" s="96" t="n">
        <v>-16.14</v>
      </c>
      <c r="BK2415" s="96" t="n">
        <v>-12.62</v>
      </c>
      <c r="BL2415" s="96" t="n">
        <v>-2.09</v>
      </c>
      <c r="BM2415" s="96" t="n">
        <v>-38.49</v>
      </c>
      <c r="BN2415" s="97" t="n">
        <v>-4.46</v>
      </c>
      <c r="BO2415" s="96" t="n">
        <v>-8.630000000000001</v>
      </c>
      <c r="BP2415" s="96" t="n">
        <v>-13.16</v>
      </c>
      <c r="BQ2415" s="96" t="n">
        <v>-20.03</v>
      </c>
      <c r="BR2415" s="91" t="inlineStr">
        <is>
          <t>Stacked down</t>
        </is>
      </c>
      <c r="BS2415" s="91" t="inlineStr">
        <is>
          <t>None</t>
        </is>
      </c>
      <c r="BT2415" s="96" t="n">
        <v>39.3</v>
      </c>
      <c r="BU2415" s="91" t="inlineStr">
        <is>
          <t>N</t>
        </is>
      </c>
      <c r="BV2415" s="99">
        <f>IF(OR(BF2415&lt;&gt;"Y",BG2415&lt;&gt;"Y"),"",(AND(ISNUMBER(BQ2415),BQ2415&gt;0))+(BR2415="Stacked up")+(AND(ISNUMBER(BH2415),BH2415&gt;=-Settings!$B$17))+(AND(ISNUMBER(BK2415),ISNUMBER(BM2415),BK2415&gt;0,BM2415&gt;0))+(AND(ISNUMBER(AQ2415),AQ2415&gt;=Settings!$B$18))+(AND(ISNUMBER(BT2415),BT2415&gt;=Settings!$B$19,BT2415&lt;=Settings!$B$20))+(AND(ISNUMBER(AS2415),AS2415&gt;0))+(AND(ISNUMBER(T2415),ISNUMBER(M2415),T2415&gt;=Settings!$B$21,M2415&gt;0))+(AND(ISNUMBER(AD2415),ISNUMBER(M2415),AD2415&gt;=Settings!$B$22,M2415&gt;0))+(AY2415&gt;=1))</f>
        <v/>
      </c>
      <c r="BW2415" s="91">
        <f>IF(OR(AY2415=0,BF2415&lt;&gt;"Y",BG2415&lt;&gt;"Y"),"",1+SUMPRODUCT(($A$6:$A$2604=A2415)*($AY$6:$AY$2604&gt;0)*($BF$6:$BF$2604="Y")*($BG$6:$BG$2604="Y")*(($AY$6:$AY$2604&gt;AY2415)+($AY$6:$AY$2604=AY2415)*($AD$6:$AD$2604&gt;AD2415))))</f>
        <v/>
      </c>
    </row>
    <row r="2416" ht="23.85" customHeight="1" s="55">
      <c r="A2416" s="90" t="n">
        <v>46296</v>
      </c>
      <c r="B2416" s="91" t="inlineStr">
        <is>
          <t>ODYCORP</t>
        </is>
      </c>
      <c r="C2416" s="91" t="inlineStr">
        <is>
          <t>INE839E01023</t>
        </is>
      </c>
      <c r="D2416" s="91" t="n"/>
      <c r="E2416" s="91" t="inlineStr">
        <is>
          <t>None</t>
        </is>
      </c>
      <c r="F2416" s="93" t="n">
        <v>62</v>
      </c>
      <c r="G2416" s="92" t="inlineStr">
        <is>
          <t>N</t>
        </is>
      </c>
      <c r="H2416" s="94" t="n"/>
      <c r="I2416" s="91" t="inlineStr">
        <is>
          <t>N</t>
        </is>
      </c>
      <c r="J2416" s="92">
        <f>IF(K2416="","N","Y")</f>
        <v/>
      </c>
      <c r="K2416" s="94">
        <f>_xlfn.TEXTJOIN("; ",TRUE,IF(P2416="52-wk low","52-wk low",""),IF(AND(AD2416&gt;=Settings!$B$12,M2416&lt;0),"Distribution",""),IF(AND(AJ2416="Y",M2416&lt;0,AK2416&lt;-Settings!$B$13),"Long unwinding",""),IF(AND(AJ2416="Y",M2416&lt;0,AK2416&gt;Settings!$B$13),"Short buildup",""))</f>
        <v/>
      </c>
      <c r="L2416" s="95" t="n">
        <v>6.91</v>
      </c>
      <c r="M2416" s="96" t="n">
        <v>-0.86</v>
      </c>
      <c r="N2416" s="93" t="n">
        <v>966</v>
      </c>
      <c r="O2416" s="91" t="inlineStr">
        <is>
          <t>None</t>
        </is>
      </c>
      <c r="P2416" s="91" t="inlineStr">
        <is>
          <t>None</t>
        </is>
      </c>
      <c r="Q2416" s="97" t="n">
        <v>0.03</v>
      </c>
      <c r="R2416" s="96" t="n">
        <v>0.68</v>
      </c>
      <c r="S2416" s="96" t="n">
        <v>0.04</v>
      </c>
      <c r="T2416" s="96" t="n"/>
      <c r="U2416" s="96" t="n"/>
      <c r="V2416" s="103" t="n"/>
      <c r="W2416" s="102" t="n"/>
      <c r="X2416" s="93" t="n"/>
      <c r="Y2416" s="91" t="inlineStr">
        <is>
          <t>None</t>
        </is>
      </c>
      <c r="Z2416" s="99" t="n">
        <v>83.91</v>
      </c>
      <c r="AA2416" s="96" t="n">
        <v>1.03</v>
      </c>
      <c r="AB2416" s="96" t="n"/>
      <c r="AC2416" s="96" t="n">
        <v>0.05</v>
      </c>
      <c r="AD2416" s="96" t="n"/>
      <c r="AE2416" s="96" t="n"/>
      <c r="AF2416" s="103" t="n"/>
      <c r="AG2416" s="91" t="n"/>
      <c r="AH2416" s="100" t="n">
        <v>0</v>
      </c>
      <c r="AI2416" s="101" t="n">
        <v>0</v>
      </c>
      <c r="AJ2416" s="92" t="inlineStr">
        <is>
          <t>N</t>
        </is>
      </c>
      <c r="AK2416" s="96" t="n"/>
      <c r="AL2416" s="91" t="inlineStr">
        <is>
          <t>n/a</t>
        </is>
      </c>
      <c r="AM2416" s="93" t="n"/>
      <c r="AN2416" s="92" t="inlineStr">
        <is>
          <t>None</t>
        </is>
      </c>
      <c r="AO2416" s="102" t="n">
        <v>0</v>
      </c>
      <c r="AP2416" s="103" t="n"/>
      <c r="AQ2416" s="102" t="n"/>
      <c r="AR2416" s="91" t="inlineStr">
        <is>
          <t>N</t>
        </is>
      </c>
      <c r="AS2416" s="104" t="n"/>
      <c r="AT2416" s="92">
        <f>IF(AND(P2416="52-wk high",T2416&gt;=Settings!$B$7),"Y","N")</f>
        <v/>
      </c>
      <c r="AU2416" s="91">
        <f>IF(AND(AD2416&gt;=Settings!$B$8,M2416&gt;0),"Y","N")</f>
        <v/>
      </c>
      <c r="AV2416" s="91">
        <f>IF(OR(AH2416&gt;Settings!$B$9,AI2416&gt;Settings!$B$9),"Y","N")</f>
        <v/>
      </c>
      <c r="AW2416" s="91">
        <f>IF(AJ2416&lt;&gt;"Y","n/a",IF(AND(M2416&gt;0,AK2416&gt;Settings!$B$10),"Y","N"))</f>
        <v/>
      </c>
      <c r="AX2416" s="91">
        <f>IF(AO2416&gt;=Settings!$B$11,"Y","N")</f>
        <v/>
      </c>
      <c r="AY2416" s="99">
        <f>(AT2416="Y")+(AU2416="Y")+(AV2416="Y")+(AW2416="Y")+(AX2416="Y")</f>
        <v/>
      </c>
      <c r="AZ2416" s="94">
        <f>IF(AY2416=0,"None",_xlfn.TEXTJOIN(", ",TRUE(),IF(AT2416="Y","Breakout",""),IF(AU2416="Y","Accumulation",""),IF(AV2416="Y","Institutional buying",""),IF(AW2416="Y","Long buildup",""),IF(AX2416="Y","Momentum leader","")))</f>
        <v/>
      </c>
      <c r="BA2416" s="94">
        <f>IF(BW2416="","","Passes "&amp;AY2416&amp;" of 5 buy-side scans"&amp;IF(G2416="Y","; RED FLAG: filter out using Red flag column",""))</f>
        <v/>
      </c>
      <c r="BB2416" s="91" t="inlineStr">
        <is>
          <t>None</t>
        </is>
      </c>
      <c r="BC2416" s="92" t="inlineStr">
        <is>
          <t>Y</t>
        </is>
      </c>
      <c r="BD2416" s="94" t="inlineStr">
        <is>
          <t>Few traders (&lt;100 unique PAN, 30 days)</t>
        </is>
      </c>
      <c r="BE2416" s="94" t="n"/>
      <c r="BF2416" s="92">
        <f>IF(R2416*100000&gt;=Settings!$B$5,"Y","N")</f>
        <v/>
      </c>
      <c r="BG2416" s="91">
        <f>IF(F2416&gt;Settings!$B$6,"Y","N")</f>
        <v/>
      </c>
      <c r="BH2416" s="97" t="n">
        <v>-18.51</v>
      </c>
      <c r="BI2416" s="96" t="n">
        <v>-1.57</v>
      </c>
      <c r="BJ2416" s="96" t="n">
        <v>-2.95</v>
      </c>
      <c r="BK2416" s="96" t="n"/>
      <c r="BL2416" s="96" t="n"/>
      <c r="BM2416" s="96" t="n"/>
      <c r="BN2416" s="97" t="n">
        <v>-1.97</v>
      </c>
      <c r="BO2416" s="96" t="n"/>
      <c r="BP2416" s="96" t="n"/>
      <c r="BQ2416" s="96" t="n"/>
      <c r="BR2416" s="91" t="n"/>
      <c r="BS2416" s="91" t="n"/>
      <c r="BT2416" s="96" t="n">
        <v>42.5</v>
      </c>
      <c r="BU2416" s="91" t="n"/>
      <c r="BV2416" s="99">
        <f>IF(OR(BF2416&lt;&gt;"Y",BG2416&lt;&gt;"Y"),"",(AND(ISNUMBER(BQ2416),BQ2416&gt;0))+(BR2416="Stacked up")+(AND(ISNUMBER(BH2416),BH2416&gt;=-Settings!$B$17))+(AND(ISNUMBER(BK2416),ISNUMBER(BM2416),BK2416&gt;0,BM2416&gt;0))+(AND(ISNUMBER(AQ2416),AQ2416&gt;=Settings!$B$18))+(AND(ISNUMBER(BT2416),BT2416&gt;=Settings!$B$19,BT2416&lt;=Settings!$B$20))+(AND(ISNUMBER(AS2416),AS2416&gt;0))+(AND(ISNUMBER(T2416),ISNUMBER(M2416),T2416&gt;=Settings!$B$21,M2416&gt;0))+(AND(ISNUMBER(AD2416),ISNUMBER(M2416),AD2416&gt;=Settings!$B$22,M2416&gt;0))+(AY2416&gt;=1))</f>
        <v/>
      </c>
      <c r="BW2416" s="91">
        <f>IF(OR(AY2416=0,BF2416&lt;&gt;"Y",BG2416&lt;&gt;"Y"),"",1+SUMPRODUCT(($A$6:$A$2604=A2416)*($AY$6:$AY$2604&gt;0)*($BF$6:$BF$2604="Y")*($BG$6:$BG$2604="Y")*(($AY$6:$AY$2604&gt;AY2416)+($AY$6:$AY$2604=AY2416)*($AD$6:$AD$2604&gt;AD2416))))</f>
        <v/>
      </c>
    </row>
    <row r="2417" ht="23.85" customHeight="1" s="55">
      <c r="A2417" s="90" t="n">
        <v>46296</v>
      </c>
      <c r="B2417" s="91" t="inlineStr">
        <is>
          <t>PIONEEREMB</t>
        </is>
      </c>
      <c r="C2417" s="91" t="inlineStr">
        <is>
          <t>INE156C01018</t>
        </is>
      </c>
      <c r="D2417" s="91" t="n"/>
      <c r="E2417" s="91" t="inlineStr">
        <is>
          <t>None</t>
        </is>
      </c>
      <c r="F2417" s="93" t="n">
        <v>62</v>
      </c>
      <c r="G2417" s="92" t="inlineStr">
        <is>
          <t>N</t>
        </is>
      </c>
      <c r="H2417" s="94" t="n"/>
      <c r="I2417" s="91" t="inlineStr">
        <is>
          <t>N</t>
        </is>
      </c>
      <c r="J2417" s="92">
        <f>IF(K2417="","N","Y")</f>
        <v/>
      </c>
      <c r="K2417" s="94">
        <f>_xlfn.TEXTJOIN("; ",TRUE,IF(P2417="52-wk low","52-wk low",""),IF(AND(AD2417&gt;=Settings!$B$12,M2417&lt;0),"Distribution",""),IF(AND(AJ2417="Y",M2417&lt;0,AK2417&lt;-Settings!$B$13),"Long unwinding",""),IF(AND(AJ2417="Y",M2417&lt;0,AK2417&gt;Settings!$B$13),"Short buildup",""))</f>
        <v/>
      </c>
      <c r="L2417" s="95" t="n">
        <v>20.07</v>
      </c>
      <c r="M2417" s="96" t="n">
        <v>-2.53</v>
      </c>
      <c r="N2417" s="93" t="n">
        <v>1904</v>
      </c>
      <c r="O2417" s="91" t="inlineStr">
        <is>
          <t>None</t>
        </is>
      </c>
      <c r="P2417" s="91" t="inlineStr">
        <is>
          <t>None</t>
        </is>
      </c>
      <c r="Q2417" s="97" t="n">
        <v>0.23</v>
      </c>
      <c r="R2417" s="96" t="n">
        <v>0.13</v>
      </c>
      <c r="S2417" s="96" t="n">
        <v>1.98</v>
      </c>
      <c r="T2417" s="96" t="n">
        <v>1.4</v>
      </c>
      <c r="U2417" s="96" t="n">
        <v>1.56</v>
      </c>
      <c r="V2417" s="103" t="n">
        <v>0.85</v>
      </c>
      <c r="W2417" s="102" t="n">
        <v>3</v>
      </c>
      <c r="X2417" s="93" t="n"/>
      <c r="Y2417" s="91" t="inlineStr">
        <is>
          <t>None</t>
        </is>
      </c>
      <c r="Z2417" s="99" t="n">
        <v>96.26000000000001</v>
      </c>
      <c r="AA2417" s="96" t="n">
        <v>1.2</v>
      </c>
      <c r="AB2417" s="96" t="n">
        <v>1.16</v>
      </c>
      <c r="AC2417" s="96" t="n">
        <v>2.4</v>
      </c>
      <c r="AD2417" s="96" t="n">
        <v>1.87</v>
      </c>
      <c r="AE2417" s="96" t="n">
        <v>2.02</v>
      </c>
      <c r="AF2417" s="103" t="n">
        <v>1.08</v>
      </c>
      <c r="AG2417" s="91" t="inlineStr">
        <is>
          <t>Normal</t>
        </is>
      </c>
      <c r="AH2417" s="100" t="n">
        <v>0</v>
      </c>
      <c r="AI2417" s="101" t="n">
        <v>0</v>
      </c>
      <c r="AJ2417" s="92" t="inlineStr">
        <is>
          <t>N</t>
        </is>
      </c>
      <c r="AK2417" s="96" t="n"/>
      <c r="AL2417" s="91" t="inlineStr">
        <is>
          <t>n/a</t>
        </is>
      </c>
      <c r="AM2417" s="93" t="n"/>
      <c r="AN2417" s="92" t="inlineStr">
        <is>
          <t>None</t>
        </is>
      </c>
      <c r="AO2417" s="102" t="n">
        <v>0</v>
      </c>
      <c r="AP2417" s="103" t="n">
        <v>0.58</v>
      </c>
      <c r="AQ2417" s="102" t="n">
        <v>16</v>
      </c>
      <c r="AR2417" s="91" t="inlineStr">
        <is>
          <t>N</t>
        </is>
      </c>
      <c r="AS2417" s="104" t="n"/>
      <c r="AT2417" s="92">
        <f>IF(AND(P2417="52-wk high",T2417&gt;=Settings!$B$7),"Y","N")</f>
        <v/>
      </c>
      <c r="AU2417" s="91">
        <f>IF(AND(AD2417&gt;=Settings!$B$8,M2417&gt;0),"Y","N")</f>
        <v/>
      </c>
      <c r="AV2417" s="91">
        <f>IF(OR(AH2417&gt;Settings!$B$9,AI2417&gt;Settings!$B$9),"Y","N")</f>
        <v/>
      </c>
      <c r="AW2417" s="91">
        <f>IF(AJ2417&lt;&gt;"Y","n/a",IF(AND(M2417&gt;0,AK2417&gt;Settings!$B$10),"Y","N"))</f>
        <v/>
      </c>
      <c r="AX2417" s="91">
        <f>IF(AO2417&gt;=Settings!$B$11,"Y","N")</f>
        <v/>
      </c>
      <c r="AY2417" s="99">
        <f>(AT2417="Y")+(AU2417="Y")+(AV2417="Y")+(AW2417="Y")+(AX2417="Y")</f>
        <v/>
      </c>
      <c r="AZ2417" s="94">
        <f>IF(AY2417=0,"None",_xlfn.TEXTJOIN(", ",TRUE(),IF(AT2417="Y","Breakout",""),IF(AU2417="Y","Accumulation",""),IF(AV2417="Y","Institutional buying",""),IF(AW2417="Y","Long buildup",""),IF(AX2417="Y","Momentum leader","")))</f>
        <v/>
      </c>
      <c r="BA2417" s="94">
        <f>IF(BW2417="","","Passes "&amp;AY2417&amp;" of 5 buy-side scans"&amp;IF(G2417="Y","; RED FLAG: filter out using Red flag column",""))</f>
        <v/>
      </c>
      <c r="BB2417" s="91" t="inlineStr">
        <is>
          <t>None</t>
        </is>
      </c>
      <c r="BC2417" s="92" t="inlineStr">
        <is>
          <t>Y</t>
        </is>
      </c>
      <c r="BD2417" s="94" t="inlineStr">
        <is>
          <t>PE &gt; 50; Few traders (&lt;100 unique PAN, 30 days)</t>
        </is>
      </c>
      <c r="BE2417" s="94" t="n"/>
      <c r="BF2417" s="92">
        <f>IF(R2417*100000&gt;=Settings!$B$5,"Y","N")</f>
        <v/>
      </c>
      <c r="BG2417" s="91">
        <f>IF(F2417&gt;Settings!$B$6,"Y","N")</f>
        <v/>
      </c>
      <c r="BH2417" s="97" t="n">
        <v>-47.87</v>
      </c>
      <c r="BI2417" s="96" t="n">
        <v>-7.51</v>
      </c>
      <c r="BJ2417" s="96" t="n">
        <v>-7.64</v>
      </c>
      <c r="BK2417" s="96" t="n">
        <v>-11.74</v>
      </c>
      <c r="BL2417" s="96" t="n">
        <v>-7.72</v>
      </c>
      <c r="BM2417" s="96" t="n">
        <v>-42.76</v>
      </c>
      <c r="BN2417" s="97" t="n">
        <v>-5.95</v>
      </c>
      <c r="BO2417" s="96" t="n">
        <v>-8.949999999999999</v>
      </c>
      <c r="BP2417" s="96" t="n">
        <v>-13.19</v>
      </c>
      <c r="BQ2417" s="96" t="n">
        <v>-20.67</v>
      </c>
      <c r="BR2417" s="91" t="inlineStr">
        <is>
          <t>Stacked down</t>
        </is>
      </c>
      <c r="BS2417" s="91" t="inlineStr">
        <is>
          <t>None</t>
        </is>
      </c>
      <c r="BT2417" s="96" t="n">
        <v>26.2</v>
      </c>
      <c r="BU2417" s="91" t="inlineStr">
        <is>
          <t>N</t>
        </is>
      </c>
      <c r="BV2417" s="99">
        <f>IF(OR(BF2417&lt;&gt;"Y",BG2417&lt;&gt;"Y"),"",(AND(ISNUMBER(BQ2417),BQ2417&gt;0))+(BR2417="Stacked up")+(AND(ISNUMBER(BH2417),BH2417&gt;=-Settings!$B$17))+(AND(ISNUMBER(BK2417),ISNUMBER(BM2417),BK2417&gt;0,BM2417&gt;0))+(AND(ISNUMBER(AQ2417),AQ2417&gt;=Settings!$B$18))+(AND(ISNUMBER(BT2417),BT2417&gt;=Settings!$B$19,BT2417&lt;=Settings!$B$20))+(AND(ISNUMBER(AS2417),AS2417&gt;0))+(AND(ISNUMBER(T2417),ISNUMBER(M2417),T2417&gt;=Settings!$B$21,M2417&gt;0))+(AND(ISNUMBER(AD2417),ISNUMBER(M2417),AD2417&gt;=Settings!$B$22,M2417&gt;0))+(AY2417&gt;=1))</f>
        <v/>
      </c>
      <c r="BW2417" s="91">
        <f>IF(OR(AY2417=0,BF2417&lt;&gt;"Y",BG2417&lt;&gt;"Y"),"",1+SUMPRODUCT(($A$6:$A$2604=A2417)*($AY$6:$AY$2604&gt;0)*($BF$6:$BF$2604="Y")*($BG$6:$BG$2604="Y")*(($AY$6:$AY$2604&gt;AY2417)+($AY$6:$AY$2604=AY2417)*($AD$6:$AD$2604&gt;AD2417))))</f>
        <v/>
      </c>
    </row>
    <row r="2418" ht="23.85" customHeight="1" s="55">
      <c r="A2418" s="90" t="n">
        <v>46296</v>
      </c>
      <c r="B2418" s="91" t="inlineStr">
        <is>
          <t>PRAKASHSTL</t>
        </is>
      </c>
      <c r="C2418" s="91" t="inlineStr">
        <is>
          <t>INE696K01024</t>
        </is>
      </c>
      <c r="D2418" s="91" t="n"/>
      <c r="E2418" s="91" t="inlineStr">
        <is>
          <t>None</t>
        </is>
      </c>
      <c r="F2418" s="93" t="n">
        <v>62</v>
      </c>
      <c r="G2418" s="92" t="inlineStr">
        <is>
          <t>Y</t>
        </is>
      </c>
      <c r="H2418" s="94" t="inlineStr">
        <is>
          <t>GSM Stage 0</t>
        </is>
      </c>
      <c r="I2418" s="91" t="inlineStr">
        <is>
          <t>N</t>
        </is>
      </c>
      <c r="J2418" s="92">
        <f>IF(K2418="","N","Y")</f>
        <v/>
      </c>
      <c r="K2418" s="94">
        <f>_xlfn.TEXTJOIN("; ",TRUE,IF(P2418="52-wk low","52-wk low",""),IF(AND(AD2418&gt;=Settings!$B$12,M2418&lt;0),"Distribution",""),IF(AND(AJ2418="Y",M2418&lt;0,AK2418&lt;-Settings!$B$13),"Long unwinding",""),IF(AND(AJ2418="Y",M2418&lt;0,AK2418&gt;Settings!$B$13),"Short buildup",""))</f>
        <v/>
      </c>
      <c r="L2418" s="95" t="n">
        <v>3.56</v>
      </c>
      <c r="M2418" s="96" t="n">
        <v>-0.84</v>
      </c>
      <c r="N2418" s="93" t="n">
        <v>951</v>
      </c>
      <c r="O2418" s="91" t="inlineStr">
        <is>
          <t>None</t>
        </is>
      </c>
      <c r="P2418" s="91" t="inlineStr">
        <is>
          <t>None</t>
        </is>
      </c>
      <c r="Q2418" s="97" t="n">
        <v>1.21</v>
      </c>
      <c r="R2418" s="96" t="n">
        <v>1.27</v>
      </c>
      <c r="S2418" s="96" t="n">
        <v>0.93</v>
      </c>
      <c r="T2418" s="96" t="n">
        <v>1.06</v>
      </c>
      <c r="U2418" s="96" t="n">
        <v>1.04</v>
      </c>
      <c r="V2418" s="103" t="n">
        <v>1.1</v>
      </c>
      <c r="W2418" s="102" t="n">
        <v>5</v>
      </c>
      <c r="X2418" s="93" t="n"/>
      <c r="Y2418" s="91" t="inlineStr">
        <is>
          <t>None</t>
        </is>
      </c>
      <c r="Z2418" s="99" t="n">
        <v>84.48999999999999</v>
      </c>
      <c r="AA2418" s="96" t="n">
        <v>1.11</v>
      </c>
      <c r="AB2418" s="96" t="n">
        <v>1.14</v>
      </c>
      <c r="AC2418" s="96" t="n">
        <v>1.06</v>
      </c>
      <c r="AD2418" s="96" t="n">
        <v>1.22</v>
      </c>
      <c r="AE2418" s="96" t="n">
        <v>1.22</v>
      </c>
      <c r="AF2418" s="103" t="n">
        <v>1.02</v>
      </c>
      <c r="AG2418" s="91" t="inlineStr">
        <is>
          <t>Normal</t>
        </is>
      </c>
      <c r="AH2418" s="100" t="n">
        <v>0</v>
      </c>
      <c r="AI2418" s="101" t="n">
        <v>0</v>
      </c>
      <c r="AJ2418" s="92" t="inlineStr">
        <is>
          <t>N</t>
        </is>
      </c>
      <c r="AK2418" s="96" t="n"/>
      <c r="AL2418" s="91" t="inlineStr">
        <is>
          <t>n/a</t>
        </is>
      </c>
      <c r="AM2418" s="93" t="n"/>
      <c r="AN2418" s="92" t="inlineStr">
        <is>
          <t>None</t>
        </is>
      </c>
      <c r="AO2418" s="102" t="n">
        <v>0</v>
      </c>
      <c r="AP2418" s="103" t="n">
        <v>0.58</v>
      </c>
      <c r="AQ2418" s="102" t="n">
        <v>15</v>
      </c>
      <c r="AR2418" s="91" t="inlineStr">
        <is>
          <t>N</t>
        </is>
      </c>
      <c r="AS2418" s="104" t="n"/>
      <c r="AT2418" s="92">
        <f>IF(AND(P2418="52-wk high",T2418&gt;=Settings!$B$7),"Y","N")</f>
        <v/>
      </c>
      <c r="AU2418" s="91">
        <f>IF(AND(AD2418&gt;=Settings!$B$8,M2418&gt;0),"Y","N")</f>
        <v/>
      </c>
      <c r="AV2418" s="91">
        <f>IF(OR(AH2418&gt;Settings!$B$9,AI2418&gt;Settings!$B$9),"Y","N")</f>
        <v/>
      </c>
      <c r="AW2418" s="91">
        <f>IF(AJ2418&lt;&gt;"Y","n/a",IF(AND(M2418&gt;0,AK2418&gt;Settings!$B$10),"Y","N"))</f>
        <v/>
      </c>
      <c r="AX2418" s="91">
        <f>IF(AO2418&gt;=Settings!$B$11,"Y","N")</f>
        <v/>
      </c>
      <c r="AY2418" s="99">
        <f>(AT2418="Y")+(AU2418="Y")+(AV2418="Y")+(AW2418="Y")+(AX2418="Y")</f>
        <v/>
      </c>
      <c r="AZ2418" s="94">
        <f>IF(AY2418=0,"None",_xlfn.TEXTJOIN(", ",TRUE(),IF(AT2418="Y","Breakout",""),IF(AU2418="Y","Accumulation",""),IF(AV2418="Y","Institutional buying",""),IF(AW2418="Y","Long buildup",""),IF(AX2418="Y","Momentum leader","")))</f>
        <v/>
      </c>
      <c r="BA2418" s="94">
        <f>IF(BW2418="","","Passes "&amp;AY2418&amp;" of 5 buy-side scans"&amp;IF(G2418="Y","; RED FLAG: filter out using Red flag column",""))</f>
        <v/>
      </c>
      <c r="BB2418" s="91" t="inlineStr">
        <is>
          <t>None</t>
        </is>
      </c>
      <c r="BC2418" s="92" t="inlineStr">
        <is>
          <t>Y</t>
        </is>
      </c>
      <c r="BD2418" s="94" t="inlineStr">
        <is>
          <t>PE &gt; 50</t>
        </is>
      </c>
      <c r="BE2418" s="94" t="n"/>
      <c r="BF2418" s="92">
        <f>IF(R2418*100000&gt;=Settings!$B$5,"Y","N")</f>
        <v/>
      </c>
      <c r="BG2418" s="91">
        <f>IF(F2418&gt;Settings!$B$6,"Y","N")</f>
        <v/>
      </c>
      <c r="BH2418" s="97" t="n">
        <v>-45.81</v>
      </c>
      <c r="BI2418" s="96" t="n">
        <v>-3.26</v>
      </c>
      <c r="BJ2418" s="96" t="n">
        <v>-8.01</v>
      </c>
      <c r="BK2418" s="96" t="n">
        <v>-14.42</v>
      </c>
      <c r="BL2418" s="96" t="n">
        <v>-12.32</v>
      </c>
      <c r="BM2418" s="96" t="n">
        <v>-32.32</v>
      </c>
      <c r="BN2418" s="97" t="n">
        <v>-3.61</v>
      </c>
      <c r="BO2418" s="96" t="n">
        <v>-7.26</v>
      </c>
      <c r="BP2418" s="96" t="n">
        <v>-11.54</v>
      </c>
      <c r="BQ2418" s="96" t="n">
        <v>-17.35</v>
      </c>
      <c r="BR2418" s="91" t="inlineStr">
        <is>
          <t>Stacked down</t>
        </is>
      </c>
      <c r="BS2418" s="91" t="inlineStr">
        <is>
          <t>None</t>
        </is>
      </c>
      <c r="BT2418" s="96" t="n">
        <v>32.7</v>
      </c>
      <c r="BU2418" s="91" t="inlineStr">
        <is>
          <t>N</t>
        </is>
      </c>
      <c r="BV2418" s="99">
        <f>IF(OR(BF2418&lt;&gt;"Y",BG2418&lt;&gt;"Y"),"",(AND(ISNUMBER(BQ2418),BQ2418&gt;0))+(BR2418="Stacked up")+(AND(ISNUMBER(BH2418),BH2418&gt;=-Settings!$B$17))+(AND(ISNUMBER(BK2418),ISNUMBER(BM2418),BK2418&gt;0,BM2418&gt;0))+(AND(ISNUMBER(AQ2418),AQ2418&gt;=Settings!$B$18))+(AND(ISNUMBER(BT2418),BT2418&gt;=Settings!$B$19,BT2418&lt;=Settings!$B$20))+(AND(ISNUMBER(AS2418),AS2418&gt;0))+(AND(ISNUMBER(T2418),ISNUMBER(M2418),T2418&gt;=Settings!$B$21,M2418&gt;0))+(AND(ISNUMBER(AD2418),ISNUMBER(M2418),AD2418&gt;=Settings!$B$22,M2418&gt;0))+(AY2418&gt;=1))</f>
        <v/>
      </c>
      <c r="BW2418" s="91">
        <f>IF(OR(AY2418=0,BF2418&lt;&gt;"Y",BG2418&lt;&gt;"Y"),"",1+SUMPRODUCT(($A$6:$A$2604=A2418)*($AY$6:$AY$2604&gt;0)*($BF$6:$BF$2604="Y")*($BG$6:$BG$2604="Y")*(($AY$6:$AY$2604&gt;AY2418)+($AY$6:$AY$2604=AY2418)*($AD$6:$AD$2604&gt;AD2418))))</f>
        <v/>
      </c>
    </row>
    <row r="2419" ht="23.85" customHeight="1" s="55">
      <c r="A2419" s="90" t="n">
        <v>46296</v>
      </c>
      <c r="B2419" s="91" t="inlineStr">
        <is>
          <t>ADVIKCA</t>
        </is>
      </c>
      <c r="C2419" s="91" t="inlineStr">
        <is>
          <t>INE178T01024</t>
        </is>
      </c>
      <c r="D2419" s="91" t="n"/>
      <c r="E2419" s="91" t="inlineStr">
        <is>
          <t>None</t>
        </is>
      </c>
      <c r="F2419" s="93" t="n">
        <v>61</v>
      </c>
      <c r="G2419" s="92" t="inlineStr">
        <is>
          <t>N</t>
        </is>
      </c>
      <c r="H2419" s="94" t="n"/>
      <c r="I2419" s="91" t="inlineStr">
        <is>
          <t>N</t>
        </is>
      </c>
      <c r="J2419" s="92">
        <f>IF(K2419="","N","Y")</f>
        <v/>
      </c>
      <c r="K2419" s="94">
        <f>_xlfn.TEXTJOIN("; ",TRUE,IF(P2419="52-wk low","52-wk low",""),IF(AND(AD2419&gt;=Settings!$B$12,M2419&lt;0),"Distribution",""),IF(AND(AJ2419="Y",M2419&lt;0,AK2419&lt;-Settings!$B$13),"Long unwinding",""),IF(AND(AJ2419="Y",M2419&lt;0,AK2419&gt;Settings!$B$13),"Short buildup",""))</f>
        <v/>
      </c>
      <c r="L2419" s="95" t="n">
        <v>1</v>
      </c>
      <c r="M2419" s="96" t="n">
        <v>0</v>
      </c>
      <c r="N2419" s="93" t="n">
        <v>581</v>
      </c>
      <c r="O2419" s="91" t="inlineStr">
        <is>
          <t>None</t>
        </is>
      </c>
      <c r="P2419" s="91" t="inlineStr">
        <is>
          <t>None</t>
        </is>
      </c>
      <c r="Q2419" s="97" t="n">
        <v>1.92</v>
      </c>
      <c r="R2419" s="96" t="n">
        <v>4.04</v>
      </c>
      <c r="S2419" s="96" t="n">
        <v>0.44</v>
      </c>
      <c r="T2419" s="96" t="n"/>
      <c r="U2419" s="96" t="n"/>
      <c r="V2419" s="103" t="n"/>
      <c r="W2419" s="102" t="n"/>
      <c r="X2419" s="93" t="n"/>
      <c r="Y2419" s="91" t="inlineStr">
        <is>
          <t>None</t>
        </is>
      </c>
      <c r="Z2419" s="99" t="n">
        <v>66.73999999999999</v>
      </c>
      <c r="AA2419" s="96" t="n">
        <v>0.91</v>
      </c>
      <c r="AB2419" s="96" t="n"/>
      <c r="AC2419" s="96" t="n">
        <v>0.45</v>
      </c>
      <c r="AD2419" s="96" t="n"/>
      <c r="AE2419" s="96" t="n"/>
      <c r="AF2419" s="103" t="n"/>
      <c r="AG2419" s="91" t="n"/>
      <c r="AH2419" s="100" t="n">
        <v>0</v>
      </c>
      <c r="AI2419" s="101" t="n">
        <v>0</v>
      </c>
      <c r="AJ2419" s="92" t="inlineStr">
        <is>
          <t>N</t>
        </is>
      </c>
      <c r="AK2419" s="96" t="n"/>
      <c r="AL2419" s="91" t="inlineStr">
        <is>
          <t>n/a</t>
        </is>
      </c>
      <c r="AM2419" s="93" t="n"/>
      <c r="AN2419" s="92" t="inlineStr">
        <is>
          <t>None</t>
        </is>
      </c>
      <c r="AO2419" s="102" t="n">
        <v>0</v>
      </c>
      <c r="AP2419" s="103" t="n"/>
      <c r="AQ2419" s="102" t="n"/>
      <c r="AR2419" s="91" t="inlineStr">
        <is>
          <t>N</t>
        </is>
      </c>
      <c r="AS2419" s="104" t="n"/>
      <c r="AT2419" s="92">
        <f>IF(AND(P2419="52-wk high",T2419&gt;=Settings!$B$7),"Y","N")</f>
        <v/>
      </c>
      <c r="AU2419" s="91">
        <f>IF(AND(AD2419&gt;=Settings!$B$8,M2419&gt;0),"Y","N")</f>
        <v/>
      </c>
      <c r="AV2419" s="91">
        <f>IF(OR(AH2419&gt;Settings!$B$9,AI2419&gt;Settings!$B$9),"Y","N")</f>
        <v/>
      </c>
      <c r="AW2419" s="91">
        <f>IF(AJ2419&lt;&gt;"Y","n/a",IF(AND(M2419&gt;0,AK2419&gt;Settings!$B$10),"Y","N"))</f>
        <v/>
      </c>
      <c r="AX2419" s="91">
        <f>IF(AO2419&gt;=Settings!$B$11,"Y","N")</f>
        <v/>
      </c>
      <c r="AY2419" s="99">
        <f>(AT2419="Y")+(AU2419="Y")+(AV2419="Y")+(AW2419="Y")+(AX2419="Y")</f>
        <v/>
      </c>
      <c r="AZ2419" s="94">
        <f>IF(AY2419=0,"None",_xlfn.TEXTJOIN(", ",TRUE(),IF(AT2419="Y","Breakout",""),IF(AU2419="Y","Accumulation",""),IF(AV2419="Y","Institutional buying",""),IF(AW2419="Y","Long buildup",""),IF(AX2419="Y","Momentum leader","")))</f>
        <v/>
      </c>
      <c r="BA2419" s="94">
        <f>IF(BW2419="","","Passes "&amp;AY2419&amp;" of 5 buy-side scans"&amp;IF(G2419="Y","; RED FLAG: filter out using Red flag column",""))</f>
        <v/>
      </c>
      <c r="BB2419" s="91" t="inlineStr">
        <is>
          <t>None</t>
        </is>
      </c>
      <c r="BC2419" s="92" t="inlineStr">
        <is>
          <t>N</t>
        </is>
      </c>
      <c r="BD2419" s="94" t="n"/>
      <c r="BE2419" s="94" t="n"/>
      <c r="BF2419" s="92">
        <f>IF(R2419*100000&gt;=Settings!$B$5,"Y","N")</f>
        <v/>
      </c>
      <c r="BG2419" s="91">
        <f>IF(F2419&gt;Settings!$B$6,"Y","N")</f>
        <v/>
      </c>
      <c r="BH2419" s="97" t="n">
        <v>-21.26</v>
      </c>
      <c r="BI2419" s="96" t="n">
        <v>1.01</v>
      </c>
      <c r="BJ2419" s="96" t="n">
        <v>-13.04</v>
      </c>
      <c r="BK2419" s="96" t="n"/>
      <c r="BL2419" s="96" t="n"/>
      <c r="BM2419" s="96" t="n"/>
      <c r="BN2419" s="97" t="n">
        <v>-2.17</v>
      </c>
      <c r="BO2419" s="96" t="n"/>
      <c r="BP2419" s="96" t="n"/>
      <c r="BQ2419" s="96" t="n"/>
      <c r="BR2419" s="91" t="n"/>
      <c r="BS2419" s="91" t="n"/>
      <c r="BT2419" s="96" t="n">
        <v>46.5</v>
      </c>
      <c r="BU2419" s="91" t="n"/>
      <c r="BV2419" s="99">
        <f>IF(OR(BF2419&lt;&gt;"Y",BG2419&lt;&gt;"Y"),"",(AND(ISNUMBER(BQ2419),BQ2419&gt;0))+(BR2419="Stacked up")+(AND(ISNUMBER(BH2419),BH2419&gt;=-Settings!$B$17))+(AND(ISNUMBER(BK2419),ISNUMBER(BM2419),BK2419&gt;0,BM2419&gt;0))+(AND(ISNUMBER(AQ2419),AQ2419&gt;=Settings!$B$18))+(AND(ISNUMBER(BT2419),BT2419&gt;=Settings!$B$19,BT2419&lt;=Settings!$B$20))+(AND(ISNUMBER(AS2419),AS2419&gt;0))+(AND(ISNUMBER(T2419),ISNUMBER(M2419),T2419&gt;=Settings!$B$21,M2419&gt;0))+(AND(ISNUMBER(AD2419),ISNUMBER(M2419),AD2419&gt;=Settings!$B$22,M2419&gt;0))+(AY2419&gt;=1))</f>
        <v/>
      </c>
      <c r="BW2419" s="91">
        <f>IF(OR(AY2419=0,BF2419&lt;&gt;"Y",BG2419&lt;&gt;"Y"),"",1+SUMPRODUCT(($A$6:$A$2604=A2419)*($AY$6:$AY$2604&gt;0)*($BF$6:$BF$2604="Y")*($BG$6:$BG$2604="Y")*(($AY$6:$AY$2604&gt;AY2419)+($AY$6:$AY$2604=AY2419)*($AD$6:$AD$2604&gt;AD2419))))</f>
        <v/>
      </c>
    </row>
    <row r="2420" ht="23.85" customHeight="1" s="55">
      <c r="A2420" s="90" t="n">
        <v>46296</v>
      </c>
      <c r="B2420" s="91" t="inlineStr">
        <is>
          <t>ICDSLTD</t>
        </is>
      </c>
      <c r="C2420" s="91" t="inlineStr">
        <is>
          <t>INE613B01010</t>
        </is>
      </c>
      <c r="D2420" s="91" t="n"/>
      <c r="E2420" s="91" t="inlineStr">
        <is>
          <t>None</t>
        </is>
      </c>
      <c r="F2420" s="93" t="n">
        <v>61</v>
      </c>
      <c r="G2420" s="92" t="inlineStr">
        <is>
          <t>Y</t>
        </is>
      </c>
      <c r="H2420" s="94" t="inlineStr">
        <is>
          <t>ESM Stage 1; T2T (BE series)</t>
        </is>
      </c>
      <c r="I2420" s="91" t="inlineStr">
        <is>
          <t>Y</t>
        </is>
      </c>
      <c r="J2420" s="92">
        <f>IF(K2420="","N","Y")</f>
        <v/>
      </c>
      <c r="K2420" s="94">
        <f>_xlfn.TEXTJOIN("; ",TRUE,IF(P2420="52-wk low","52-wk low",""),IF(AND(AD2420&gt;=Settings!$B$12,M2420&lt;0),"Distribution",""),IF(AND(AJ2420="Y",M2420&lt;0,AK2420&lt;-Settings!$B$13),"Long unwinding",""),IF(AND(AJ2420="Y",M2420&lt;0,AK2420&gt;Settings!$B$13),"Short buildup",""))</f>
        <v/>
      </c>
      <c r="L2420" s="95" t="n">
        <v>46.5</v>
      </c>
      <c r="M2420" s="96" t="n">
        <v>-4.87</v>
      </c>
      <c r="N2420" s="93" t="n">
        <v>2459</v>
      </c>
      <c r="O2420" s="91" t="inlineStr">
        <is>
          <t>None</t>
        </is>
      </c>
      <c r="P2420" s="91" t="inlineStr">
        <is>
          <t>None</t>
        </is>
      </c>
      <c r="Q2420" s="97" t="n">
        <v>0.02</v>
      </c>
      <c r="R2420" s="96" t="n">
        <v>0.19</v>
      </c>
      <c r="S2420" s="96" t="n">
        <v>0.08</v>
      </c>
      <c r="T2420" s="96" t="n">
        <v>0.18</v>
      </c>
      <c r="U2420" s="96" t="n">
        <v>0.34</v>
      </c>
      <c r="V2420" s="103" t="n">
        <v>3.14</v>
      </c>
      <c r="W2420" s="102" t="n">
        <v>3</v>
      </c>
      <c r="X2420" s="93" t="n"/>
      <c r="Y2420" s="91" t="inlineStr">
        <is>
          <t>None</t>
        </is>
      </c>
      <c r="Z2420" s="99" t="n"/>
      <c r="AA2420" s="96" t="n"/>
      <c r="AB2420" s="96" t="n"/>
      <c r="AC2420" s="96" t="n"/>
      <c r="AD2420" s="96" t="n"/>
      <c r="AE2420" s="96" t="n"/>
      <c r="AF2420" s="103" t="n"/>
      <c r="AG2420" s="91" t="inlineStr">
        <is>
          <t>Drying up</t>
        </is>
      </c>
      <c r="AH2420" s="100" t="n">
        <v>0</v>
      </c>
      <c r="AI2420" s="101" t="n">
        <v>0</v>
      </c>
      <c r="AJ2420" s="92" t="inlineStr">
        <is>
          <t>N</t>
        </is>
      </c>
      <c r="AK2420" s="96" t="n"/>
      <c r="AL2420" s="91" t="inlineStr">
        <is>
          <t>n/a</t>
        </is>
      </c>
      <c r="AM2420" s="93" t="n"/>
      <c r="AN2420" s="92" t="inlineStr">
        <is>
          <t>None</t>
        </is>
      </c>
      <c r="AO2420" s="102" t="n">
        <v>0</v>
      </c>
      <c r="AP2420" s="103" t="n">
        <v>0.8100000000000001</v>
      </c>
      <c r="AQ2420" s="102" t="n">
        <v>50</v>
      </c>
      <c r="AR2420" s="91" t="inlineStr">
        <is>
          <t>N</t>
        </is>
      </c>
      <c r="AS2420" s="104" t="n"/>
      <c r="AT2420" s="92">
        <f>IF(AND(P2420="52-wk high",T2420&gt;=Settings!$B$7),"Y","N")</f>
        <v/>
      </c>
      <c r="AU2420" s="91">
        <f>IF(AND(AD2420&gt;=Settings!$B$8,M2420&gt;0),"Y","N")</f>
        <v/>
      </c>
      <c r="AV2420" s="91">
        <f>IF(OR(AH2420&gt;Settings!$B$9,AI2420&gt;Settings!$B$9),"Y","N")</f>
        <v/>
      </c>
      <c r="AW2420" s="91">
        <f>IF(AJ2420&lt;&gt;"Y","n/a",IF(AND(M2420&gt;0,AK2420&gt;Settings!$B$10),"Y","N"))</f>
        <v/>
      </c>
      <c r="AX2420" s="91">
        <f>IF(AO2420&gt;=Settings!$B$11,"Y","N")</f>
        <v/>
      </c>
      <c r="AY2420" s="99">
        <f>(AT2420="Y")+(AU2420="Y")+(AV2420="Y")+(AW2420="Y")+(AX2420="Y")</f>
        <v/>
      </c>
      <c r="AZ2420" s="94">
        <f>IF(AY2420=0,"None",_xlfn.TEXTJOIN(", ",TRUE(),IF(AT2420="Y","Breakout",""),IF(AU2420="Y","Accumulation",""),IF(AV2420="Y","Institutional buying",""),IF(AW2420="Y","Long buildup",""),IF(AX2420="Y","Momentum leader","")))</f>
        <v/>
      </c>
      <c r="BA2420" s="94">
        <f>IF(BW2420="","","Passes "&amp;AY2420&amp;" of 5 buy-side scans"&amp;IF(G2420="Y","; RED FLAG: filter out using Red flag column",""))</f>
        <v/>
      </c>
      <c r="BB2420" s="91" t="inlineStr">
        <is>
          <t>Lower</t>
        </is>
      </c>
      <c r="BC2420" s="92" t="inlineStr">
        <is>
          <t>Y</t>
        </is>
      </c>
      <c r="BD2420" s="94" t="inlineStr">
        <is>
          <t>PE &gt; 50; Few traders (&lt;100 unique PAN, 30 days)</t>
        </is>
      </c>
      <c r="BE2420" s="94" t="n"/>
      <c r="BF2420" s="92">
        <f>IF(R2420*100000&gt;=Settings!$B$5,"Y","N")</f>
        <v/>
      </c>
      <c r="BG2420" s="91">
        <f>IF(F2420&gt;Settings!$B$6,"Y","N")</f>
        <v/>
      </c>
      <c r="BH2420" s="97" t="n">
        <v>-40.15</v>
      </c>
      <c r="BI2420" s="96" t="n">
        <v>-21.2</v>
      </c>
      <c r="BJ2420" s="96" t="n">
        <v>-5.53</v>
      </c>
      <c r="BK2420" s="96" t="n">
        <v>15.1</v>
      </c>
      <c r="BL2420" s="96" t="n">
        <v>7.79</v>
      </c>
      <c r="BM2420" s="96" t="n">
        <v>-10.58</v>
      </c>
      <c r="BN2420" s="97" t="n">
        <v>-15.14</v>
      </c>
      <c r="BO2420" s="96" t="n">
        <v>-9.119999999999999</v>
      </c>
      <c r="BP2420" s="96" t="n">
        <v>-3.32</v>
      </c>
      <c r="BQ2420" s="96" t="n">
        <v>-1.19</v>
      </c>
      <c r="BR2420" s="91" t="inlineStr">
        <is>
          <t>Mixed</t>
        </is>
      </c>
      <c r="BS2420" s="91" t="inlineStr">
        <is>
          <t>None</t>
        </is>
      </c>
      <c r="BT2420" s="96" t="n">
        <v>28.7</v>
      </c>
      <c r="BU2420" s="91" t="inlineStr">
        <is>
          <t>N</t>
        </is>
      </c>
      <c r="BV2420" s="99">
        <f>IF(OR(BF2420&lt;&gt;"Y",BG2420&lt;&gt;"Y"),"",(AND(ISNUMBER(BQ2420),BQ2420&gt;0))+(BR2420="Stacked up")+(AND(ISNUMBER(BH2420),BH2420&gt;=-Settings!$B$17))+(AND(ISNUMBER(BK2420),ISNUMBER(BM2420),BK2420&gt;0,BM2420&gt;0))+(AND(ISNUMBER(AQ2420),AQ2420&gt;=Settings!$B$18))+(AND(ISNUMBER(BT2420),BT2420&gt;=Settings!$B$19,BT2420&lt;=Settings!$B$20))+(AND(ISNUMBER(AS2420),AS2420&gt;0))+(AND(ISNUMBER(T2420),ISNUMBER(M2420),T2420&gt;=Settings!$B$21,M2420&gt;0))+(AND(ISNUMBER(AD2420),ISNUMBER(M2420),AD2420&gt;=Settings!$B$22,M2420&gt;0))+(AY2420&gt;=1))</f>
        <v/>
      </c>
      <c r="BW2420" s="91">
        <f>IF(OR(AY2420=0,BF2420&lt;&gt;"Y",BG2420&lt;&gt;"Y"),"",1+SUMPRODUCT(($A$6:$A$2604=A2420)*($AY$6:$AY$2604&gt;0)*($BF$6:$BF$2604="Y")*($BG$6:$BG$2604="Y")*(($AY$6:$AY$2604&gt;AY2420)+($AY$6:$AY$2604=AY2420)*($AD$6:$AD$2604&gt;AD2420))))</f>
        <v/>
      </c>
    </row>
    <row r="2421" ht="23.85" customHeight="1" s="55">
      <c r="A2421" s="90" t="n">
        <v>46296</v>
      </c>
      <c r="B2421" s="91" t="inlineStr">
        <is>
          <t>ATLASCYCLE</t>
        </is>
      </c>
      <c r="C2421" s="91" t="inlineStr">
        <is>
          <t>INE446A01025</t>
        </is>
      </c>
      <c r="D2421" s="91" t="n"/>
      <c r="E2421" s="91" t="inlineStr">
        <is>
          <t>None</t>
        </is>
      </c>
      <c r="F2421" s="93" t="n">
        <v>60</v>
      </c>
      <c r="G2421" s="92" t="inlineStr">
        <is>
          <t>N</t>
        </is>
      </c>
      <c r="H2421" s="94" t="n"/>
      <c r="I2421" s="91" t="inlineStr">
        <is>
          <t>N</t>
        </is>
      </c>
      <c r="J2421" s="92">
        <f>IF(K2421="","N","Y")</f>
        <v/>
      </c>
      <c r="K2421" s="94">
        <f>_xlfn.TEXTJOIN("; ",TRUE,IF(P2421="52-wk low","52-wk low",""),IF(AND(AD2421&gt;=Settings!$B$12,M2421&lt;0),"Distribution",""),IF(AND(AJ2421="Y",M2421&lt;0,AK2421&lt;-Settings!$B$13),"Long unwinding",""),IF(AND(AJ2421="Y",M2421&lt;0,AK2421&gt;Settings!$B$13),"Short buildup",""))</f>
        <v/>
      </c>
      <c r="L2421" s="95" t="n">
        <v>91.73999999999999</v>
      </c>
      <c r="M2421" s="96" t="n">
        <v>-1.91</v>
      </c>
      <c r="N2421" s="93" t="n">
        <v>1583</v>
      </c>
      <c r="O2421" s="91" t="inlineStr">
        <is>
          <t>None</t>
        </is>
      </c>
      <c r="P2421" s="91" t="inlineStr">
        <is>
          <t>None</t>
        </is>
      </c>
      <c r="Q2421" s="97" t="n">
        <v>0.1</v>
      </c>
      <c r="R2421" s="96" t="n">
        <v>0.91</v>
      </c>
      <c r="S2421" s="96" t="n">
        <v>0.11</v>
      </c>
      <c r="T2421" s="96" t="n">
        <v>0.25</v>
      </c>
      <c r="U2421" s="96" t="n">
        <v>0.43</v>
      </c>
      <c r="V2421" s="103" t="n">
        <v>3.83</v>
      </c>
      <c r="W2421" s="102" t="n">
        <v>4</v>
      </c>
      <c r="X2421" s="93" t="n"/>
      <c r="Y2421" s="91" t="inlineStr">
        <is>
          <t>None</t>
        </is>
      </c>
      <c r="Z2421" s="99" t="n">
        <v>46.71</v>
      </c>
      <c r="AA2421" s="96" t="n">
        <v>0.76</v>
      </c>
      <c r="AB2421" s="96" t="n">
        <v>0.67</v>
      </c>
      <c r="AC2421" s="96" t="n">
        <v>0.16</v>
      </c>
      <c r="AD2421" s="96" t="n">
        <v>0.33</v>
      </c>
      <c r="AE2421" s="96" t="n">
        <v>0.49</v>
      </c>
      <c r="AF2421" s="103" t="n">
        <v>0.8100000000000001</v>
      </c>
      <c r="AG2421" s="91" t="inlineStr">
        <is>
          <t>Drying up</t>
        </is>
      </c>
      <c r="AH2421" s="100" t="n">
        <v>0</v>
      </c>
      <c r="AI2421" s="101" t="n">
        <v>0</v>
      </c>
      <c r="AJ2421" s="92" t="inlineStr">
        <is>
          <t>N</t>
        </is>
      </c>
      <c r="AK2421" s="96" t="n"/>
      <c r="AL2421" s="91" t="inlineStr">
        <is>
          <t>n/a</t>
        </is>
      </c>
      <c r="AM2421" s="93" t="n"/>
      <c r="AN2421" s="92" t="inlineStr">
        <is>
          <t>None</t>
        </is>
      </c>
      <c r="AO2421" s="102" t="n">
        <v>0</v>
      </c>
      <c r="AP2421" s="103" t="n">
        <v>0.76</v>
      </c>
      <c r="AQ2421" s="102" t="n">
        <v>45</v>
      </c>
      <c r="AR2421" s="91" t="inlineStr">
        <is>
          <t>N</t>
        </is>
      </c>
      <c r="AS2421" s="104" t="n"/>
      <c r="AT2421" s="92">
        <f>IF(AND(P2421="52-wk high",T2421&gt;=Settings!$B$7),"Y","N")</f>
        <v/>
      </c>
      <c r="AU2421" s="91">
        <f>IF(AND(AD2421&gt;=Settings!$B$8,M2421&gt;0),"Y","N")</f>
        <v/>
      </c>
      <c r="AV2421" s="91">
        <f>IF(OR(AH2421&gt;Settings!$B$9,AI2421&gt;Settings!$B$9),"Y","N")</f>
        <v/>
      </c>
      <c r="AW2421" s="91">
        <f>IF(AJ2421&lt;&gt;"Y","n/a",IF(AND(M2421&gt;0,AK2421&gt;Settings!$B$10),"Y","N"))</f>
        <v/>
      </c>
      <c r="AX2421" s="91">
        <f>IF(AO2421&gt;=Settings!$B$11,"Y","N")</f>
        <v/>
      </c>
      <c r="AY2421" s="99">
        <f>(AT2421="Y")+(AU2421="Y")+(AV2421="Y")+(AW2421="Y")+(AX2421="Y")</f>
        <v/>
      </c>
      <c r="AZ2421" s="94">
        <f>IF(AY2421=0,"None",_xlfn.TEXTJOIN(", ",TRUE(),IF(AT2421="Y","Breakout",""),IF(AU2421="Y","Accumulation",""),IF(AV2421="Y","Institutional buying",""),IF(AW2421="Y","Long buildup",""),IF(AX2421="Y","Momentum leader","")))</f>
        <v/>
      </c>
      <c r="BA2421" s="94">
        <f>IF(BW2421="","","Passes "&amp;AY2421&amp;" of 5 buy-side scans"&amp;IF(G2421="Y","; RED FLAG: filter out using Red flag column",""))</f>
        <v/>
      </c>
      <c r="BB2421" s="91" t="inlineStr">
        <is>
          <t>None</t>
        </is>
      </c>
      <c r="BC2421" s="92" t="inlineStr">
        <is>
          <t>Y</t>
        </is>
      </c>
      <c r="BD2421" s="94" t="inlineStr">
        <is>
          <t>EPS zero</t>
        </is>
      </c>
      <c r="BE2421" s="94" t="n"/>
      <c r="BF2421" s="92">
        <f>IF(R2421*100000&gt;=Settings!$B$5,"Y","N")</f>
        <v/>
      </c>
      <c r="BG2421" s="91">
        <f>IF(F2421&gt;Settings!$B$6,"Y","N")</f>
        <v/>
      </c>
      <c r="BH2421" s="97" t="n">
        <v>-25.82</v>
      </c>
      <c r="BI2421" s="96" t="n">
        <v>-6.28</v>
      </c>
      <c r="BJ2421" s="96" t="n">
        <v>-3.81</v>
      </c>
      <c r="BK2421" s="96" t="n">
        <v>-6.5</v>
      </c>
      <c r="BL2421" s="96" t="n">
        <v>12.32</v>
      </c>
      <c r="BM2421" s="96" t="n">
        <v>-24.57</v>
      </c>
      <c r="BN2421" s="97" t="n">
        <v>-3.06</v>
      </c>
      <c r="BO2421" s="96" t="n">
        <v>-4.42</v>
      </c>
      <c r="BP2421" s="96" t="n">
        <v>-5.27</v>
      </c>
      <c r="BQ2421" s="96" t="n">
        <v>-7.73</v>
      </c>
      <c r="BR2421" s="91" t="inlineStr">
        <is>
          <t>Stacked down</t>
        </is>
      </c>
      <c r="BS2421" s="91" t="inlineStr">
        <is>
          <t>None</t>
        </is>
      </c>
      <c r="BT2421" s="96" t="n">
        <v>44.4</v>
      </c>
      <c r="BU2421" s="91" t="inlineStr">
        <is>
          <t>N</t>
        </is>
      </c>
      <c r="BV2421" s="99">
        <f>IF(OR(BF2421&lt;&gt;"Y",BG2421&lt;&gt;"Y"),"",(AND(ISNUMBER(BQ2421),BQ2421&gt;0))+(BR2421="Stacked up")+(AND(ISNUMBER(BH2421),BH2421&gt;=-Settings!$B$17))+(AND(ISNUMBER(BK2421),ISNUMBER(BM2421),BK2421&gt;0,BM2421&gt;0))+(AND(ISNUMBER(AQ2421),AQ2421&gt;=Settings!$B$18))+(AND(ISNUMBER(BT2421),BT2421&gt;=Settings!$B$19,BT2421&lt;=Settings!$B$20))+(AND(ISNUMBER(AS2421),AS2421&gt;0))+(AND(ISNUMBER(T2421),ISNUMBER(M2421),T2421&gt;=Settings!$B$21,M2421&gt;0))+(AND(ISNUMBER(AD2421),ISNUMBER(M2421),AD2421&gt;=Settings!$B$22,M2421&gt;0))+(AY2421&gt;=1))</f>
        <v/>
      </c>
      <c r="BW2421" s="91">
        <f>IF(OR(AY2421=0,BF2421&lt;&gt;"Y",BG2421&lt;&gt;"Y"),"",1+SUMPRODUCT(($A$6:$A$2604=A2421)*($AY$6:$AY$2604&gt;0)*($BF$6:$BF$2604="Y")*($BG$6:$BG$2604="Y")*(($AY$6:$AY$2604&gt;AY2421)+($AY$6:$AY$2604=AY2421)*($AD$6:$AD$2604&gt;AD2421))))</f>
        <v/>
      </c>
    </row>
    <row r="2422" ht="23.85" customHeight="1" s="55">
      <c r="A2422" s="90" t="n">
        <v>46296</v>
      </c>
      <c r="B2422" s="91" t="inlineStr">
        <is>
          <t>HRYNSHP</t>
        </is>
      </c>
      <c r="C2422" s="91" t="inlineStr">
        <is>
          <t>INE400G01011</t>
        </is>
      </c>
      <c r="D2422" s="91" t="n"/>
      <c r="E2422" s="91" t="inlineStr">
        <is>
          <t>None</t>
        </is>
      </c>
      <c r="F2422" s="93" t="n">
        <v>60</v>
      </c>
      <c r="G2422" s="92" t="inlineStr">
        <is>
          <t>N</t>
        </is>
      </c>
      <c r="H2422" s="94" t="n"/>
      <c r="I2422" s="91" t="inlineStr">
        <is>
          <t>N</t>
        </is>
      </c>
      <c r="J2422" s="92">
        <f>IF(K2422="","N","Y")</f>
        <v/>
      </c>
      <c r="K2422" s="94">
        <f>_xlfn.TEXTJOIN("; ",TRUE,IF(P2422="52-wk low","52-wk low",""),IF(AND(AD2422&gt;=Settings!$B$12,M2422&lt;0),"Distribution",""),IF(AND(AJ2422="Y",M2422&lt;0,AK2422&lt;-Settings!$B$13),"Long unwinding",""),IF(AND(AJ2422="Y",M2422&lt;0,AK2422&gt;Settings!$B$13),"Short buildup",""))</f>
        <v/>
      </c>
      <c r="L2422" s="95" t="n">
        <v>97.98</v>
      </c>
      <c r="M2422" s="96" t="n">
        <v>2.06</v>
      </c>
      <c r="N2422" s="93" t="n">
        <v>179</v>
      </c>
      <c r="O2422" s="91" t="inlineStr">
        <is>
          <t>None</t>
        </is>
      </c>
      <c r="P2422" s="91" t="inlineStr">
        <is>
          <t>None</t>
        </is>
      </c>
      <c r="Q2422" s="97" t="n">
        <v>0.01</v>
      </c>
      <c r="R2422" s="96" t="n">
        <v>0.01</v>
      </c>
      <c r="S2422" s="96" t="n">
        <v>0.74</v>
      </c>
      <c r="T2422" s="96" t="n"/>
      <c r="U2422" s="96" t="n"/>
      <c r="V2422" s="103" t="n"/>
      <c r="W2422" s="102" t="n"/>
      <c r="X2422" s="93" t="n"/>
      <c r="Y2422" s="91" t="inlineStr">
        <is>
          <t>None</t>
        </is>
      </c>
      <c r="Z2422" s="99" t="n">
        <v>82.59</v>
      </c>
      <c r="AA2422" s="96" t="n">
        <v>0.95</v>
      </c>
      <c r="AB2422" s="96" t="n"/>
      <c r="AC2422" s="96" t="n">
        <v>0.71</v>
      </c>
      <c r="AD2422" s="96" t="n"/>
      <c r="AE2422" s="96" t="n"/>
      <c r="AF2422" s="103" t="n"/>
      <c r="AG2422" s="91" t="n"/>
      <c r="AH2422" s="100" t="n">
        <v>0</v>
      </c>
      <c r="AI2422" s="101" t="n">
        <v>0</v>
      </c>
      <c r="AJ2422" s="92" t="inlineStr">
        <is>
          <t>N</t>
        </is>
      </c>
      <c r="AK2422" s="96" t="n"/>
      <c r="AL2422" s="91" t="inlineStr">
        <is>
          <t>n/a</t>
        </is>
      </c>
      <c r="AM2422" s="93" t="n"/>
      <c r="AN2422" s="92" t="inlineStr">
        <is>
          <t>None</t>
        </is>
      </c>
      <c r="AO2422" s="102" t="n">
        <v>0</v>
      </c>
      <c r="AP2422" s="103" t="n"/>
      <c r="AQ2422" s="102" t="n"/>
      <c r="AR2422" s="91" t="inlineStr">
        <is>
          <t>N</t>
        </is>
      </c>
      <c r="AS2422" s="104" t="n"/>
      <c r="AT2422" s="92">
        <f>IF(AND(P2422="52-wk high",T2422&gt;=Settings!$B$7),"Y","N")</f>
        <v/>
      </c>
      <c r="AU2422" s="91">
        <f>IF(AND(AD2422&gt;=Settings!$B$8,M2422&gt;0),"Y","N")</f>
        <v/>
      </c>
      <c r="AV2422" s="91">
        <f>IF(OR(AH2422&gt;Settings!$B$9,AI2422&gt;Settings!$B$9),"Y","N")</f>
        <v/>
      </c>
      <c r="AW2422" s="91">
        <f>IF(AJ2422&lt;&gt;"Y","n/a",IF(AND(M2422&gt;0,AK2422&gt;Settings!$B$10),"Y","N"))</f>
        <v/>
      </c>
      <c r="AX2422" s="91">
        <f>IF(AO2422&gt;=Settings!$B$11,"Y","N")</f>
        <v/>
      </c>
      <c r="AY2422" s="99">
        <f>(AT2422="Y")+(AU2422="Y")+(AV2422="Y")+(AW2422="Y")+(AX2422="Y")</f>
        <v/>
      </c>
      <c r="AZ2422" s="94">
        <f>IF(AY2422=0,"None",_xlfn.TEXTJOIN(", ",TRUE(),IF(AT2422="Y","Breakout",""),IF(AU2422="Y","Accumulation",""),IF(AV2422="Y","Institutional buying",""),IF(AW2422="Y","Long buildup",""),IF(AX2422="Y","Momentum leader","")))</f>
        <v/>
      </c>
      <c r="BA2422" s="94">
        <f>IF(BW2422="","","Passes "&amp;AY2422&amp;" of 5 buy-side scans"&amp;IF(G2422="Y","; RED FLAG: filter out using Red flag column",""))</f>
        <v/>
      </c>
      <c r="BB2422" s="91" t="inlineStr">
        <is>
          <t>None</t>
        </is>
      </c>
      <c r="BC2422" s="92" t="inlineStr">
        <is>
          <t>Y</t>
        </is>
      </c>
      <c r="BD2422" s="94" t="inlineStr">
        <is>
          <t>Few traders (&lt;100 unique PAN, 30 days)</t>
        </is>
      </c>
      <c r="BE2422" s="94" t="n"/>
      <c r="BF2422" s="92">
        <f>IF(R2422*100000&gt;=Settings!$B$5,"Y","N")</f>
        <v/>
      </c>
      <c r="BG2422" s="91">
        <f>IF(F2422&gt;Settings!$B$6,"Y","N")</f>
        <v/>
      </c>
      <c r="BH2422" s="97" t="n">
        <v>-5.83</v>
      </c>
      <c r="BI2422" s="96" t="n">
        <v>-0.04</v>
      </c>
      <c r="BJ2422" s="96" t="n">
        <v>-2.07</v>
      </c>
      <c r="BK2422" s="96" t="n"/>
      <c r="BL2422" s="96" t="n"/>
      <c r="BM2422" s="96" t="n"/>
      <c r="BN2422" s="97" t="n">
        <v>-0.45</v>
      </c>
      <c r="BO2422" s="96" t="n"/>
      <c r="BP2422" s="96" t="n"/>
      <c r="BQ2422" s="96" t="n"/>
      <c r="BR2422" s="91" t="n"/>
      <c r="BS2422" s="91" t="n"/>
      <c r="BT2422" s="96" t="n">
        <v>49.6</v>
      </c>
      <c r="BU2422" s="91" t="n"/>
      <c r="BV2422" s="99">
        <f>IF(OR(BF2422&lt;&gt;"Y",BG2422&lt;&gt;"Y"),"",(AND(ISNUMBER(BQ2422),BQ2422&gt;0))+(BR2422="Stacked up")+(AND(ISNUMBER(BH2422),BH2422&gt;=-Settings!$B$17))+(AND(ISNUMBER(BK2422),ISNUMBER(BM2422),BK2422&gt;0,BM2422&gt;0))+(AND(ISNUMBER(AQ2422),AQ2422&gt;=Settings!$B$18))+(AND(ISNUMBER(BT2422),BT2422&gt;=Settings!$B$19,BT2422&lt;=Settings!$B$20))+(AND(ISNUMBER(AS2422),AS2422&gt;0))+(AND(ISNUMBER(T2422),ISNUMBER(M2422),T2422&gt;=Settings!$B$21,M2422&gt;0))+(AND(ISNUMBER(AD2422),ISNUMBER(M2422),AD2422&gt;=Settings!$B$22,M2422&gt;0))+(AY2422&gt;=1))</f>
        <v/>
      </c>
      <c r="BW2422" s="91">
        <f>IF(OR(AY2422=0,BF2422&lt;&gt;"Y",BG2422&lt;&gt;"Y"),"",1+SUMPRODUCT(($A$6:$A$2604=A2422)*($AY$6:$AY$2604&gt;0)*($BF$6:$BF$2604="Y")*($BG$6:$BG$2604="Y")*(($AY$6:$AY$2604&gt;AY2422)+($AY$6:$AY$2604=AY2422)*($AD$6:$AD$2604&gt;AD2422))))</f>
        <v/>
      </c>
    </row>
    <row r="2423" ht="23.85" customHeight="1" s="55">
      <c r="A2423" s="90" t="n">
        <v>46296</v>
      </c>
      <c r="B2423" s="91" t="inlineStr">
        <is>
          <t>DELTAMAGNT</t>
        </is>
      </c>
      <c r="C2423" s="91" t="inlineStr">
        <is>
          <t>INE393A01011</t>
        </is>
      </c>
      <c r="D2423" s="91" t="n"/>
      <c r="E2423" s="91" t="inlineStr">
        <is>
          <t>None</t>
        </is>
      </c>
      <c r="F2423" s="93" t="n">
        <v>59</v>
      </c>
      <c r="G2423" s="92" t="inlineStr">
        <is>
          <t>N</t>
        </is>
      </c>
      <c r="H2423" s="94" t="n"/>
      <c r="I2423" s="91" t="inlineStr">
        <is>
          <t>N</t>
        </is>
      </c>
      <c r="J2423" s="92">
        <f>IF(K2423="","N","Y")</f>
        <v/>
      </c>
      <c r="K2423" s="94">
        <f>_xlfn.TEXTJOIN("; ",TRUE,IF(P2423="52-wk low","52-wk low",""),IF(AND(AD2423&gt;=Settings!$B$12,M2423&lt;0),"Distribution",""),IF(AND(AJ2423="Y",M2423&lt;0,AK2423&lt;-Settings!$B$13),"Long unwinding",""),IF(AND(AJ2423="Y",M2423&lt;0,AK2423&gt;Settings!$B$13),"Short buildup",""))</f>
        <v/>
      </c>
      <c r="L2423" s="95" t="n">
        <v>54.08</v>
      </c>
      <c r="M2423" s="96" t="n">
        <v>-5.44</v>
      </c>
      <c r="N2423" s="93" t="n">
        <v>2531</v>
      </c>
      <c r="O2423" s="91" t="inlineStr">
        <is>
          <t>None</t>
        </is>
      </c>
      <c r="P2423" s="91" t="inlineStr">
        <is>
          <t>None</t>
        </is>
      </c>
      <c r="Q2423" s="97" t="n">
        <v>0.08</v>
      </c>
      <c r="R2423" s="96" t="n">
        <v>0.03</v>
      </c>
      <c r="S2423" s="96" t="n">
        <v>2.46</v>
      </c>
      <c r="T2423" s="96" t="n">
        <v>0.6899999999999999</v>
      </c>
      <c r="U2423" s="96" t="n">
        <v>1.04</v>
      </c>
      <c r="V2423" s="103" t="n">
        <v>0.45</v>
      </c>
      <c r="W2423" s="102" t="n">
        <v>0</v>
      </c>
      <c r="X2423" s="93" t="n"/>
      <c r="Y2423" s="91" t="inlineStr">
        <is>
          <t>None</t>
        </is>
      </c>
      <c r="Z2423" s="99" t="n">
        <v>75.41</v>
      </c>
      <c r="AA2423" s="96" t="n">
        <v>0.98</v>
      </c>
      <c r="AB2423" s="96" t="n">
        <v>1.05</v>
      </c>
      <c r="AC2423" s="96" t="n">
        <v>2.49</v>
      </c>
      <c r="AD2423" s="96" t="n">
        <v>1.16</v>
      </c>
      <c r="AE2423" s="96" t="n">
        <v>1.52</v>
      </c>
      <c r="AF2423" s="103" t="n">
        <v>1.44</v>
      </c>
      <c r="AG2423" s="91" t="inlineStr">
        <is>
          <t>Normal</t>
        </is>
      </c>
      <c r="AH2423" s="100" t="n">
        <v>0</v>
      </c>
      <c r="AI2423" s="101" t="n">
        <v>0</v>
      </c>
      <c r="AJ2423" s="92" t="inlineStr">
        <is>
          <t>N</t>
        </is>
      </c>
      <c r="AK2423" s="96" t="n"/>
      <c r="AL2423" s="91" t="inlineStr">
        <is>
          <t>n/a</t>
        </is>
      </c>
      <c r="AM2423" s="93" t="n"/>
      <c r="AN2423" s="92" t="inlineStr">
        <is>
          <t>None</t>
        </is>
      </c>
      <c r="AO2423" s="102" t="n">
        <v>0</v>
      </c>
      <c r="AP2423" s="103" t="n">
        <v>0.6899999999999999</v>
      </c>
      <c r="AQ2423" s="102" t="n">
        <v>36</v>
      </c>
      <c r="AR2423" s="91" t="inlineStr">
        <is>
          <t>N</t>
        </is>
      </c>
      <c r="AS2423" s="104" t="n"/>
      <c r="AT2423" s="92">
        <f>IF(AND(P2423="52-wk high",T2423&gt;=Settings!$B$7),"Y","N")</f>
        <v/>
      </c>
      <c r="AU2423" s="91">
        <f>IF(AND(AD2423&gt;=Settings!$B$8,M2423&gt;0),"Y","N")</f>
        <v/>
      </c>
      <c r="AV2423" s="91">
        <f>IF(OR(AH2423&gt;Settings!$B$9,AI2423&gt;Settings!$B$9),"Y","N")</f>
        <v/>
      </c>
      <c r="AW2423" s="91">
        <f>IF(AJ2423&lt;&gt;"Y","n/a",IF(AND(M2423&gt;0,AK2423&gt;Settings!$B$10),"Y","N"))</f>
        <v/>
      </c>
      <c r="AX2423" s="91">
        <f>IF(AO2423&gt;=Settings!$B$11,"Y","N")</f>
        <v/>
      </c>
      <c r="AY2423" s="99">
        <f>(AT2423="Y")+(AU2423="Y")+(AV2423="Y")+(AW2423="Y")+(AX2423="Y")</f>
        <v/>
      </c>
      <c r="AZ2423" s="94">
        <f>IF(AY2423=0,"None",_xlfn.TEXTJOIN(", ",TRUE(),IF(AT2423="Y","Breakout",""),IF(AU2423="Y","Accumulation",""),IF(AV2423="Y","Institutional buying",""),IF(AW2423="Y","Long buildup",""),IF(AX2423="Y","Momentum leader","")))</f>
        <v/>
      </c>
      <c r="BA2423" s="94">
        <f>IF(BW2423="","","Passes "&amp;AY2423&amp;" of 5 buy-side scans"&amp;IF(G2423="Y","; RED FLAG: filter out using Red flag column",""))</f>
        <v/>
      </c>
      <c r="BB2423" s="91" t="inlineStr">
        <is>
          <t>None</t>
        </is>
      </c>
      <c r="BC2423" s="92" t="inlineStr">
        <is>
          <t>Y</t>
        </is>
      </c>
      <c r="BD2423" s="94" t="inlineStr">
        <is>
          <t>Few traders (&lt;100 unique PAN, 30 days)</t>
        </is>
      </c>
      <c r="BE2423" s="94" t="n"/>
      <c r="BF2423" s="92">
        <f>IF(R2423*100000&gt;=Settings!$B$5,"Y","N")</f>
        <v/>
      </c>
      <c r="BG2423" s="91">
        <f>IF(F2423&gt;Settings!$B$6,"Y","N")</f>
        <v/>
      </c>
      <c r="BH2423" s="97" t="n">
        <v>-37.12</v>
      </c>
      <c r="BI2423" s="96" t="n">
        <v>-0.68</v>
      </c>
      <c r="BJ2423" s="96" t="n">
        <v>-7.48</v>
      </c>
      <c r="BK2423" s="96" t="n">
        <v>-10.37</v>
      </c>
      <c r="BL2423" s="96" t="n">
        <v>7.79</v>
      </c>
      <c r="BM2423" s="96" t="n">
        <v>-30.45</v>
      </c>
      <c r="BN2423" s="97" t="n">
        <v>-3.84</v>
      </c>
      <c r="BO2423" s="96" t="n">
        <v>-5.48</v>
      </c>
      <c r="BP2423" s="96" t="n">
        <v>-7.66</v>
      </c>
      <c r="BQ2423" s="96" t="n">
        <v>-12.92</v>
      </c>
      <c r="BR2423" s="91" t="inlineStr">
        <is>
          <t>Stacked down</t>
        </is>
      </c>
      <c r="BS2423" s="91" t="inlineStr">
        <is>
          <t>None</t>
        </is>
      </c>
      <c r="BT2423" s="96" t="n">
        <v>39.1</v>
      </c>
      <c r="BU2423" s="91" t="inlineStr">
        <is>
          <t>N</t>
        </is>
      </c>
      <c r="BV2423" s="99">
        <f>IF(OR(BF2423&lt;&gt;"Y",BG2423&lt;&gt;"Y"),"",(AND(ISNUMBER(BQ2423),BQ2423&gt;0))+(BR2423="Stacked up")+(AND(ISNUMBER(BH2423),BH2423&gt;=-Settings!$B$17))+(AND(ISNUMBER(BK2423),ISNUMBER(BM2423),BK2423&gt;0,BM2423&gt;0))+(AND(ISNUMBER(AQ2423),AQ2423&gt;=Settings!$B$18))+(AND(ISNUMBER(BT2423),BT2423&gt;=Settings!$B$19,BT2423&lt;=Settings!$B$20))+(AND(ISNUMBER(AS2423),AS2423&gt;0))+(AND(ISNUMBER(T2423),ISNUMBER(M2423),T2423&gt;=Settings!$B$21,M2423&gt;0))+(AND(ISNUMBER(AD2423),ISNUMBER(M2423),AD2423&gt;=Settings!$B$22,M2423&gt;0))+(AY2423&gt;=1))</f>
        <v/>
      </c>
      <c r="BW2423" s="91">
        <f>IF(OR(AY2423=0,BF2423&lt;&gt;"Y",BG2423&lt;&gt;"Y"),"",1+SUMPRODUCT(($A$6:$A$2604=A2423)*($AY$6:$AY$2604&gt;0)*($BF$6:$BF$2604="Y")*($BG$6:$BG$2604="Y")*(($AY$6:$AY$2604&gt;AY2423)+($AY$6:$AY$2604=AY2423)*($AD$6:$AD$2604&gt;AD2423))))</f>
        <v/>
      </c>
    </row>
    <row r="2424" ht="23.85" customHeight="1" s="55">
      <c r="A2424" s="90" t="n">
        <v>46296</v>
      </c>
      <c r="B2424" s="91" t="inlineStr">
        <is>
          <t>AUSTENG</t>
        </is>
      </c>
      <c r="C2424" s="91" t="inlineStr">
        <is>
          <t>INE759F01012</t>
        </is>
      </c>
      <c r="D2424" s="91" t="n"/>
      <c r="E2424" s="91" t="inlineStr">
        <is>
          <t>None</t>
        </is>
      </c>
      <c r="F2424" s="93" t="n">
        <v>58</v>
      </c>
      <c r="G2424" s="92" t="inlineStr">
        <is>
          <t>Y</t>
        </is>
      </c>
      <c r="H2424" s="94" t="inlineStr">
        <is>
          <t>Short-term ASM Stage 1</t>
        </is>
      </c>
      <c r="I2424" s="91" t="inlineStr">
        <is>
          <t>N</t>
        </is>
      </c>
      <c r="J2424" s="92">
        <f>IF(K2424="","N","Y")</f>
        <v/>
      </c>
      <c r="K2424" s="94">
        <f>_xlfn.TEXTJOIN("; ",TRUE,IF(P2424="52-wk low","52-wk low",""),IF(AND(AD2424&gt;=Settings!$B$12,M2424&lt;0),"Distribution",""),IF(AND(AJ2424="Y",M2424&lt;0,AK2424&lt;-Settings!$B$13),"Long unwinding",""),IF(AND(AJ2424="Y",M2424&lt;0,AK2424&gt;Settings!$B$13),"Short buildup",""))</f>
        <v/>
      </c>
      <c r="L2424" s="95" t="n">
        <v>167.72</v>
      </c>
      <c r="M2424" s="96" t="n">
        <v>-2.22</v>
      </c>
      <c r="N2424" s="93" t="n">
        <v>1752</v>
      </c>
      <c r="O2424" s="91" t="inlineStr">
        <is>
          <t>None</t>
        </is>
      </c>
      <c r="P2424" s="91" t="inlineStr">
        <is>
          <t>None</t>
        </is>
      </c>
      <c r="Q2424" s="97" t="n">
        <v>0.34</v>
      </c>
      <c r="R2424" s="96" t="n">
        <v>0.26</v>
      </c>
      <c r="S2424" s="96" t="n">
        <v>1.38</v>
      </c>
      <c r="T2424" s="96" t="n"/>
      <c r="U2424" s="96" t="n"/>
      <c r="V2424" s="103" t="n"/>
      <c r="W2424" s="102" t="n"/>
      <c r="X2424" s="93" t="n"/>
      <c r="Y2424" s="91" t="inlineStr">
        <is>
          <t>None</t>
        </is>
      </c>
      <c r="Z2424" s="99" t="n">
        <v>64.31999999999999</v>
      </c>
      <c r="AA2424" s="96" t="n">
        <v>0.89</v>
      </c>
      <c r="AB2424" s="96" t="n"/>
      <c r="AC2424" s="96" t="n">
        <v>1.8</v>
      </c>
      <c r="AD2424" s="96" t="n"/>
      <c r="AE2424" s="96" t="n"/>
      <c r="AF2424" s="103" t="n"/>
      <c r="AG2424" s="91" t="n"/>
      <c r="AH2424" s="100" t="n">
        <v>0</v>
      </c>
      <c r="AI2424" s="101" t="n">
        <v>0</v>
      </c>
      <c r="AJ2424" s="92" t="inlineStr">
        <is>
          <t>N</t>
        </is>
      </c>
      <c r="AK2424" s="96" t="n"/>
      <c r="AL2424" s="91" t="inlineStr">
        <is>
          <t>n/a</t>
        </is>
      </c>
      <c r="AM2424" s="93" t="n"/>
      <c r="AN2424" s="92" t="inlineStr">
        <is>
          <t>None</t>
        </is>
      </c>
      <c r="AO2424" s="102" t="n">
        <v>0</v>
      </c>
      <c r="AP2424" s="103" t="n"/>
      <c r="AQ2424" s="102" t="n"/>
      <c r="AR2424" s="91" t="inlineStr">
        <is>
          <t>N</t>
        </is>
      </c>
      <c r="AS2424" s="104" t="n"/>
      <c r="AT2424" s="92">
        <f>IF(AND(P2424="52-wk high",T2424&gt;=Settings!$B$7),"Y","N")</f>
        <v/>
      </c>
      <c r="AU2424" s="91">
        <f>IF(AND(AD2424&gt;=Settings!$B$8,M2424&gt;0),"Y","N")</f>
        <v/>
      </c>
      <c r="AV2424" s="91">
        <f>IF(OR(AH2424&gt;Settings!$B$9,AI2424&gt;Settings!$B$9),"Y","N")</f>
        <v/>
      </c>
      <c r="AW2424" s="91">
        <f>IF(AJ2424&lt;&gt;"Y","n/a",IF(AND(M2424&gt;0,AK2424&gt;Settings!$B$10),"Y","N"))</f>
        <v/>
      </c>
      <c r="AX2424" s="91">
        <f>IF(AO2424&gt;=Settings!$B$11,"Y","N")</f>
        <v/>
      </c>
      <c r="AY2424" s="99">
        <f>(AT2424="Y")+(AU2424="Y")+(AV2424="Y")+(AW2424="Y")+(AX2424="Y")</f>
        <v/>
      </c>
      <c r="AZ2424" s="94">
        <f>IF(AY2424=0,"None",_xlfn.TEXTJOIN(", ",TRUE(),IF(AT2424="Y","Breakout",""),IF(AU2424="Y","Accumulation",""),IF(AV2424="Y","Institutional buying",""),IF(AW2424="Y","Long buildup",""),IF(AX2424="Y","Momentum leader","")))</f>
        <v/>
      </c>
      <c r="BA2424" s="94">
        <f>IF(BW2424="","","Passes "&amp;AY2424&amp;" of 5 buy-side scans"&amp;IF(G2424="Y","; RED FLAG: filter out using Red flag column",""))</f>
        <v/>
      </c>
      <c r="BB2424" s="91" t="inlineStr">
        <is>
          <t>None</t>
        </is>
      </c>
      <c r="BC2424" s="92" t="inlineStr">
        <is>
          <t>N</t>
        </is>
      </c>
      <c r="BD2424" s="94" t="n"/>
      <c r="BE2424" s="94" t="n"/>
      <c r="BF2424" s="92">
        <f>IF(R2424*100000&gt;=Settings!$B$5,"Y","N")</f>
        <v/>
      </c>
      <c r="BG2424" s="91">
        <f>IF(F2424&gt;Settings!$B$6,"Y","N")</f>
        <v/>
      </c>
      <c r="BH2424" s="97" t="n">
        <v>-5.78</v>
      </c>
      <c r="BI2424" s="96" t="n">
        <v>-0.78</v>
      </c>
      <c r="BJ2424" s="96" t="n">
        <v>36.67</v>
      </c>
      <c r="BK2424" s="96" t="n"/>
      <c r="BL2424" s="96" t="n"/>
      <c r="BM2424" s="96" t="n"/>
      <c r="BN2424" s="97" t="n">
        <v>13.61</v>
      </c>
      <c r="BO2424" s="96" t="n"/>
      <c r="BP2424" s="96" t="n"/>
      <c r="BQ2424" s="96" t="n"/>
      <c r="BR2424" s="91" t="n"/>
      <c r="BS2424" s="91" t="n"/>
      <c r="BT2424" s="96" t="n">
        <v>67.90000000000001</v>
      </c>
      <c r="BU2424" s="91" t="n"/>
      <c r="BV2424" s="99">
        <f>IF(OR(BF2424&lt;&gt;"Y",BG2424&lt;&gt;"Y"),"",(AND(ISNUMBER(BQ2424),BQ2424&gt;0))+(BR2424="Stacked up")+(AND(ISNUMBER(BH2424),BH2424&gt;=-Settings!$B$17))+(AND(ISNUMBER(BK2424),ISNUMBER(BM2424),BK2424&gt;0,BM2424&gt;0))+(AND(ISNUMBER(AQ2424),AQ2424&gt;=Settings!$B$18))+(AND(ISNUMBER(BT2424),BT2424&gt;=Settings!$B$19,BT2424&lt;=Settings!$B$20))+(AND(ISNUMBER(AS2424),AS2424&gt;0))+(AND(ISNUMBER(T2424),ISNUMBER(M2424),T2424&gt;=Settings!$B$21,M2424&gt;0))+(AND(ISNUMBER(AD2424),ISNUMBER(M2424),AD2424&gt;=Settings!$B$22,M2424&gt;0))+(AY2424&gt;=1))</f>
        <v/>
      </c>
      <c r="BW2424" s="91">
        <f>IF(OR(AY2424=0,BF2424&lt;&gt;"Y",BG2424&lt;&gt;"Y"),"",1+SUMPRODUCT(($A$6:$A$2604=A2424)*($AY$6:$AY$2604&gt;0)*($BF$6:$BF$2604="Y")*($BG$6:$BG$2604="Y")*(($AY$6:$AY$2604&gt;AY2424)+($AY$6:$AY$2604=AY2424)*($AD$6:$AD$2604&gt;AD2424))))</f>
        <v/>
      </c>
    </row>
    <row r="2425" ht="23.85" customHeight="1" s="55">
      <c r="A2425" s="90" t="n">
        <v>46296</v>
      </c>
      <c r="B2425" s="91" t="inlineStr">
        <is>
          <t>HINDALUMI</t>
        </is>
      </c>
      <c r="C2425" s="91" t="inlineStr">
        <is>
          <t>INE227B01019</t>
        </is>
      </c>
      <c r="D2425" s="91" t="n"/>
      <c r="E2425" s="91" t="inlineStr">
        <is>
          <t>None</t>
        </is>
      </c>
      <c r="F2425" s="93" t="n">
        <v>57</v>
      </c>
      <c r="G2425" s="92" t="inlineStr">
        <is>
          <t>N</t>
        </is>
      </c>
      <c r="H2425" s="94" t="n"/>
      <c r="I2425" s="91" t="inlineStr">
        <is>
          <t>N</t>
        </is>
      </c>
      <c r="J2425" s="92">
        <f>IF(K2425="","N","Y")</f>
        <v/>
      </c>
      <c r="K2425" s="94">
        <f>_xlfn.TEXTJOIN("; ",TRUE,IF(P2425="52-wk low","52-wk low",""),IF(AND(AD2425&gt;=Settings!$B$12,M2425&lt;0),"Distribution",""),IF(AND(AJ2425="Y",M2425&lt;0,AK2425&lt;-Settings!$B$13),"Long unwinding",""),IF(AND(AJ2425="Y",M2425&lt;0,AK2425&gt;Settings!$B$13),"Short buildup",""))</f>
        <v/>
      </c>
      <c r="L2425" s="95" t="n">
        <v>90.76000000000001</v>
      </c>
      <c r="M2425" s="96" t="n">
        <v>-2.08</v>
      </c>
      <c r="N2425" s="93" t="n">
        <v>1694</v>
      </c>
      <c r="O2425" s="91" t="inlineStr">
        <is>
          <t>None</t>
        </is>
      </c>
      <c r="P2425" s="91" t="inlineStr">
        <is>
          <t>None</t>
        </is>
      </c>
      <c r="Q2425" s="97" t="n">
        <v>0.02</v>
      </c>
      <c r="R2425" s="96" t="n">
        <v>0.02</v>
      </c>
      <c r="S2425" s="96" t="n">
        <v>0.87</v>
      </c>
      <c r="T2425" s="96" t="n"/>
      <c r="U2425" s="96" t="n"/>
      <c r="V2425" s="103" t="n"/>
      <c r="W2425" s="102" t="n"/>
      <c r="X2425" s="93" t="n"/>
      <c r="Y2425" s="91" t="inlineStr">
        <is>
          <t>None</t>
        </is>
      </c>
      <c r="Z2425" s="99" t="n">
        <v>88.09</v>
      </c>
      <c r="AA2425" s="96" t="n">
        <v>1.26</v>
      </c>
      <c r="AB2425" s="96" t="n"/>
      <c r="AC2425" s="96" t="n">
        <v>1.13</v>
      </c>
      <c r="AD2425" s="96" t="n"/>
      <c r="AE2425" s="96" t="n"/>
      <c r="AF2425" s="103" t="n"/>
      <c r="AG2425" s="91" t="n"/>
      <c r="AH2425" s="100" t="n">
        <v>0</v>
      </c>
      <c r="AI2425" s="101" t="n">
        <v>0</v>
      </c>
      <c r="AJ2425" s="92" t="inlineStr">
        <is>
          <t>N</t>
        </is>
      </c>
      <c r="AK2425" s="96" t="n"/>
      <c r="AL2425" s="91" t="inlineStr">
        <is>
          <t>n/a</t>
        </is>
      </c>
      <c r="AM2425" s="93" t="n"/>
      <c r="AN2425" s="92" t="inlineStr">
        <is>
          <t>None</t>
        </is>
      </c>
      <c r="AO2425" s="102" t="n">
        <v>0</v>
      </c>
      <c r="AP2425" s="103" t="n"/>
      <c r="AQ2425" s="102" t="n"/>
      <c r="AR2425" s="91" t="inlineStr">
        <is>
          <t>N</t>
        </is>
      </c>
      <c r="AS2425" s="104" t="n"/>
      <c r="AT2425" s="92">
        <f>IF(AND(P2425="52-wk high",T2425&gt;=Settings!$B$7),"Y","N")</f>
        <v/>
      </c>
      <c r="AU2425" s="91">
        <f>IF(AND(AD2425&gt;=Settings!$B$8,M2425&gt;0),"Y","N")</f>
        <v/>
      </c>
      <c r="AV2425" s="91">
        <f>IF(OR(AH2425&gt;Settings!$B$9,AI2425&gt;Settings!$B$9),"Y","N")</f>
        <v/>
      </c>
      <c r="AW2425" s="91">
        <f>IF(AJ2425&lt;&gt;"Y","n/a",IF(AND(M2425&gt;0,AK2425&gt;Settings!$B$10),"Y","N"))</f>
        <v/>
      </c>
      <c r="AX2425" s="91">
        <f>IF(AO2425&gt;=Settings!$B$11,"Y","N")</f>
        <v/>
      </c>
      <c r="AY2425" s="99">
        <f>(AT2425="Y")+(AU2425="Y")+(AV2425="Y")+(AW2425="Y")+(AX2425="Y")</f>
        <v/>
      </c>
      <c r="AZ2425" s="94">
        <f>IF(AY2425=0,"None",_xlfn.TEXTJOIN(", ",TRUE(),IF(AT2425="Y","Breakout",""),IF(AU2425="Y","Accumulation",""),IF(AV2425="Y","Institutional buying",""),IF(AW2425="Y","Long buildup",""),IF(AX2425="Y","Momentum leader","")))</f>
        <v/>
      </c>
      <c r="BA2425" s="94">
        <f>IF(BW2425="","","Passes "&amp;AY2425&amp;" of 5 buy-side scans"&amp;IF(G2425="Y","; RED FLAG: filter out using Red flag column",""))</f>
        <v/>
      </c>
      <c r="BB2425" s="91" t="inlineStr">
        <is>
          <t>None</t>
        </is>
      </c>
      <c r="BC2425" s="92" t="inlineStr">
        <is>
          <t>Y</t>
        </is>
      </c>
      <c r="BD2425" s="94" t="inlineStr">
        <is>
          <t>Few traders (&lt;100 unique PAN, 30 days)</t>
        </is>
      </c>
      <c r="BE2425" s="94" t="n"/>
      <c r="BF2425" s="92">
        <f>IF(R2425*100000&gt;=Settings!$B$5,"Y","N")</f>
        <v/>
      </c>
      <c r="BG2425" s="91">
        <f>IF(F2425&gt;Settings!$B$6,"Y","N")</f>
        <v/>
      </c>
      <c r="BH2425" s="97" t="n">
        <v>-15.57</v>
      </c>
      <c r="BI2425" s="96" t="n">
        <v>-2.57</v>
      </c>
      <c r="BJ2425" s="96" t="n">
        <v>-7.2</v>
      </c>
      <c r="BK2425" s="96" t="n"/>
      <c r="BL2425" s="96" t="n"/>
      <c r="BM2425" s="96" t="n"/>
      <c r="BN2425" s="97" t="n">
        <v>-3.42</v>
      </c>
      <c r="BO2425" s="96" t="n"/>
      <c r="BP2425" s="96" t="n"/>
      <c r="BQ2425" s="96" t="n"/>
      <c r="BR2425" s="91" t="n"/>
      <c r="BS2425" s="91" t="n"/>
      <c r="BT2425" s="96" t="n">
        <v>33.9</v>
      </c>
      <c r="BU2425" s="91" t="n"/>
      <c r="BV2425" s="99">
        <f>IF(OR(BF2425&lt;&gt;"Y",BG2425&lt;&gt;"Y"),"",(AND(ISNUMBER(BQ2425),BQ2425&gt;0))+(BR2425="Stacked up")+(AND(ISNUMBER(BH2425),BH2425&gt;=-Settings!$B$17))+(AND(ISNUMBER(BK2425),ISNUMBER(BM2425),BK2425&gt;0,BM2425&gt;0))+(AND(ISNUMBER(AQ2425),AQ2425&gt;=Settings!$B$18))+(AND(ISNUMBER(BT2425),BT2425&gt;=Settings!$B$19,BT2425&lt;=Settings!$B$20))+(AND(ISNUMBER(AS2425),AS2425&gt;0))+(AND(ISNUMBER(T2425),ISNUMBER(M2425),T2425&gt;=Settings!$B$21,M2425&gt;0))+(AND(ISNUMBER(AD2425),ISNUMBER(M2425),AD2425&gt;=Settings!$B$22,M2425&gt;0))+(AY2425&gt;=1))</f>
        <v/>
      </c>
      <c r="BW2425" s="91">
        <f>IF(OR(AY2425=0,BF2425&lt;&gt;"Y",BG2425&lt;&gt;"Y"),"",1+SUMPRODUCT(($A$6:$A$2604=A2425)*($AY$6:$AY$2604&gt;0)*($BF$6:$BF$2604="Y")*($BG$6:$BG$2604="Y")*(($AY$6:$AY$2604&gt;AY2425)+($AY$6:$AY$2604=AY2425)*($AD$6:$AD$2604&gt;AD2425))))</f>
        <v/>
      </c>
    </row>
    <row r="2426" ht="23.85" customHeight="1" s="55">
      <c r="A2426" s="90" t="n">
        <v>46296</v>
      </c>
      <c r="B2426" s="91" t="inlineStr">
        <is>
          <t>RKEC</t>
        </is>
      </c>
      <c r="C2426" s="91" t="inlineStr">
        <is>
          <t>INE786W01010</t>
        </is>
      </c>
      <c r="D2426" s="91" t="n"/>
      <c r="E2426" s="91" t="inlineStr">
        <is>
          <t>None</t>
        </is>
      </c>
      <c r="F2426" s="93" t="n">
        <v>57</v>
      </c>
      <c r="G2426" s="92" t="inlineStr">
        <is>
          <t>Y</t>
        </is>
      </c>
      <c r="H2426" s="94" t="inlineStr">
        <is>
          <t>T2T (BE series)</t>
        </is>
      </c>
      <c r="I2426" s="91" t="inlineStr">
        <is>
          <t>Y</t>
        </is>
      </c>
      <c r="J2426" s="92">
        <f>IF(K2426="","N","Y")</f>
        <v/>
      </c>
      <c r="K2426" s="94">
        <f>_xlfn.TEXTJOIN("; ",TRUE,IF(P2426="52-wk low","52-wk low",""),IF(AND(AD2426&gt;=Settings!$B$12,M2426&lt;0),"Distribution",""),IF(AND(AJ2426="Y",M2426&lt;0,AK2426&lt;-Settings!$B$13),"Long unwinding",""),IF(AND(AJ2426="Y",M2426&lt;0,AK2426&gt;Settings!$B$13),"Short buildup",""))</f>
        <v/>
      </c>
      <c r="L2426" s="95" t="n">
        <v>21.94</v>
      </c>
      <c r="M2426" s="96" t="n">
        <v>-4.98</v>
      </c>
      <c r="N2426" s="93" t="n">
        <v>2481</v>
      </c>
      <c r="O2426" s="91" t="inlineStr">
        <is>
          <t>None</t>
        </is>
      </c>
      <c r="P2426" s="91" t="inlineStr">
        <is>
          <t>None</t>
        </is>
      </c>
      <c r="Q2426" s="97" t="n">
        <v>0.28</v>
      </c>
      <c r="R2426" s="96" t="n">
        <v>1.09</v>
      </c>
      <c r="S2426" s="96" t="n">
        <v>0.26</v>
      </c>
      <c r="T2426" s="96" t="n">
        <v>0.42</v>
      </c>
      <c r="U2426" s="96" t="n">
        <v>0.5</v>
      </c>
      <c r="V2426" s="103" t="n">
        <v>1.93</v>
      </c>
      <c r="W2426" s="102" t="n">
        <v>10</v>
      </c>
      <c r="X2426" s="93" t="n"/>
      <c r="Y2426" s="91" t="inlineStr">
        <is>
          <t>None</t>
        </is>
      </c>
      <c r="Z2426" s="99" t="n"/>
      <c r="AA2426" s="96" t="n"/>
      <c r="AB2426" s="96" t="n"/>
      <c r="AC2426" s="96" t="n"/>
      <c r="AD2426" s="96" t="n"/>
      <c r="AE2426" s="96" t="n"/>
      <c r="AF2426" s="103" t="n">
        <v>0.84</v>
      </c>
      <c r="AG2426" s="91" t="inlineStr">
        <is>
          <t>Drying up</t>
        </is>
      </c>
      <c r="AH2426" s="100" t="n">
        <v>0</v>
      </c>
      <c r="AI2426" s="101" t="n">
        <v>0</v>
      </c>
      <c r="AJ2426" s="92" t="inlineStr">
        <is>
          <t>N</t>
        </is>
      </c>
      <c r="AK2426" s="96" t="n"/>
      <c r="AL2426" s="91" t="inlineStr">
        <is>
          <t>n/a</t>
        </is>
      </c>
      <c r="AM2426" s="93" t="n"/>
      <c r="AN2426" s="92" t="inlineStr">
        <is>
          <t>None</t>
        </is>
      </c>
      <c r="AO2426" s="102" t="n">
        <v>0</v>
      </c>
      <c r="AP2426" s="103" t="n">
        <v>0.53</v>
      </c>
      <c r="AQ2426" s="102" t="n">
        <v>9</v>
      </c>
      <c r="AR2426" s="91" t="inlineStr">
        <is>
          <t>N</t>
        </is>
      </c>
      <c r="AS2426" s="104" t="n"/>
      <c r="AT2426" s="92">
        <f>IF(AND(P2426="52-wk high",T2426&gt;=Settings!$B$7),"Y","N")</f>
        <v/>
      </c>
      <c r="AU2426" s="91">
        <f>IF(AND(AD2426&gt;=Settings!$B$8,M2426&gt;0),"Y","N")</f>
        <v/>
      </c>
      <c r="AV2426" s="91">
        <f>IF(OR(AH2426&gt;Settings!$B$9,AI2426&gt;Settings!$B$9),"Y","N")</f>
        <v/>
      </c>
      <c r="AW2426" s="91">
        <f>IF(AJ2426&lt;&gt;"Y","n/a",IF(AND(M2426&gt;0,AK2426&gt;Settings!$B$10),"Y","N"))</f>
        <v/>
      </c>
      <c r="AX2426" s="91">
        <f>IF(AO2426&gt;=Settings!$B$11,"Y","N")</f>
        <v/>
      </c>
      <c r="AY2426" s="99">
        <f>(AT2426="Y")+(AU2426="Y")+(AV2426="Y")+(AW2426="Y")+(AX2426="Y")</f>
        <v/>
      </c>
      <c r="AZ2426" s="94">
        <f>IF(AY2426=0,"None",_xlfn.TEXTJOIN(", ",TRUE(),IF(AT2426="Y","Breakout",""),IF(AU2426="Y","Accumulation",""),IF(AV2426="Y","Institutional buying",""),IF(AW2426="Y","Long buildup",""),IF(AX2426="Y","Momentum leader","")))</f>
        <v/>
      </c>
      <c r="BA2426" s="94">
        <f>IF(BW2426="","","Passes "&amp;AY2426&amp;" of 5 buy-side scans"&amp;IF(G2426="Y","; RED FLAG: filter out using Red flag column",""))</f>
        <v/>
      </c>
      <c r="BB2426" s="91" t="inlineStr">
        <is>
          <t>Lower</t>
        </is>
      </c>
      <c r="BC2426" s="92" t="inlineStr">
        <is>
          <t>N</t>
        </is>
      </c>
      <c r="BD2426" s="94" t="n"/>
      <c r="BE2426" s="94" t="n"/>
      <c r="BF2426" s="92">
        <f>IF(R2426*100000&gt;=Settings!$B$5,"Y","N")</f>
        <v/>
      </c>
      <c r="BG2426" s="91">
        <f>IF(F2426&gt;Settings!$B$6,"Y","N")</f>
        <v/>
      </c>
      <c r="BH2426" s="97" t="n">
        <v>-71</v>
      </c>
      <c r="BI2426" s="96" t="n">
        <v>-3.94</v>
      </c>
      <c r="BJ2426" s="96" t="n">
        <v>1.86</v>
      </c>
      <c r="BK2426" s="96" t="n">
        <v>-14.86</v>
      </c>
      <c r="BL2426" s="96" t="n">
        <v>-25.6</v>
      </c>
      <c r="BM2426" s="96" t="n">
        <v>-70.3</v>
      </c>
      <c r="BN2426" s="97" t="n">
        <v>2.11</v>
      </c>
      <c r="BO2426" s="96" t="n">
        <v>-4.57</v>
      </c>
      <c r="BP2426" s="96" t="n">
        <v>-18.06</v>
      </c>
      <c r="BQ2426" s="96" t="n">
        <v>-38.08</v>
      </c>
      <c r="BR2426" s="91" t="inlineStr">
        <is>
          <t>Mixed</t>
        </is>
      </c>
      <c r="BS2426" s="91" t="inlineStr">
        <is>
          <t>None</t>
        </is>
      </c>
      <c r="BT2426" s="96" t="n">
        <v>53.2</v>
      </c>
      <c r="BU2426" s="91" t="inlineStr">
        <is>
          <t>N</t>
        </is>
      </c>
      <c r="BV2426" s="99">
        <f>IF(OR(BF2426&lt;&gt;"Y",BG2426&lt;&gt;"Y"),"",(AND(ISNUMBER(BQ2426),BQ2426&gt;0))+(BR2426="Stacked up")+(AND(ISNUMBER(BH2426),BH2426&gt;=-Settings!$B$17))+(AND(ISNUMBER(BK2426),ISNUMBER(BM2426),BK2426&gt;0,BM2426&gt;0))+(AND(ISNUMBER(AQ2426),AQ2426&gt;=Settings!$B$18))+(AND(ISNUMBER(BT2426),BT2426&gt;=Settings!$B$19,BT2426&lt;=Settings!$B$20))+(AND(ISNUMBER(AS2426),AS2426&gt;0))+(AND(ISNUMBER(T2426),ISNUMBER(M2426),T2426&gt;=Settings!$B$21,M2426&gt;0))+(AND(ISNUMBER(AD2426),ISNUMBER(M2426),AD2426&gt;=Settings!$B$22,M2426&gt;0))+(AY2426&gt;=1))</f>
        <v/>
      </c>
      <c r="BW2426" s="91">
        <f>IF(OR(AY2426=0,BF2426&lt;&gt;"Y",BG2426&lt;&gt;"Y"),"",1+SUMPRODUCT(($A$6:$A$2604=A2426)*($AY$6:$AY$2604&gt;0)*($BF$6:$BF$2604="Y")*($BG$6:$BG$2604="Y")*(($AY$6:$AY$2604&gt;AY2426)+($AY$6:$AY$2604=AY2426)*($AD$6:$AD$2604&gt;AD2426))))</f>
        <v/>
      </c>
    </row>
    <row r="2427" ht="23.85" customHeight="1" s="55">
      <c r="A2427" s="90" t="n">
        <v>46296</v>
      </c>
      <c r="B2427" s="91" t="inlineStr">
        <is>
          <t>SGLRES</t>
        </is>
      </c>
      <c r="C2427" s="91" t="inlineStr">
        <is>
          <t>INE967B01028</t>
        </is>
      </c>
      <c r="D2427" s="91" t="n"/>
      <c r="E2427" s="91" t="inlineStr">
        <is>
          <t>None</t>
        </is>
      </c>
      <c r="F2427" s="93" t="n">
        <v>57</v>
      </c>
      <c r="G2427" s="92" t="inlineStr">
        <is>
          <t>N</t>
        </is>
      </c>
      <c r="H2427" s="94" t="n"/>
      <c r="I2427" s="91" t="inlineStr">
        <is>
          <t>N</t>
        </is>
      </c>
      <c r="J2427" s="92">
        <f>IF(K2427="","N","Y")</f>
        <v/>
      </c>
      <c r="K2427" s="94">
        <f>_xlfn.TEXTJOIN("; ",TRUE,IF(P2427="52-wk low","52-wk low",""),IF(AND(AD2427&gt;=Settings!$B$12,M2427&lt;0),"Distribution",""),IF(AND(AJ2427="Y",M2427&lt;0,AK2427&lt;-Settings!$B$13),"Long unwinding",""),IF(AND(AJ2427="Y",M2427&lt;0,AK2427&gt;Settings!$B$13),"Short buildup",""))</f>
        <v/>
      </c>
      <c r="L2427" s="95" t="n">
        <v>2.27</v>
      </c>
      <c r="M2427" s="96" t="n">
        <v>-4.62</v>
      </c>
      <c r="N2427" s="93" t="n">
        <v>2430</v>
      </c>
      <c r="O2427" s="91" t="inlineStr">
        <is>
          <t>None</t>
        </is>
      </c>
      <c r="P2427" s="91" t="inlineStr">
        <is>
          <t>None</t>
        </is>
      </c>
      <c r="Q2427" s="97" t="n">
        <v>0.91</v>
      </c>
      <c r="R2427" s="96" t="n">
        <v>0.62</v>
      </c>
      <c r="S2427" s="96" t="n">
        <v>1.57</v>
      </c>
      <c r="T2427" s="96" t="n"/>
      <c r="U2427" s="96" t="n"/>
      <c r="V2427" s="103" t="n"/>
      <c r="W2427" s="102" t="n"/>
      <c r="X2427" s="93" t="n"/>
      <c r="Y2427" s="91" t="inlineStr">
        <is>
          <t>None</t>
        </is>
      </c>
      <c r="Z2427" s="99" t="n">
        <v>59.87</v>
      </c>
      <c r="AA2427" s="96" t="n">
        <v>0.9</v>
      </c>
      <c r="AB2427" s="96" t="n"/>
      <c r="AC2427" s="96" t="n">
        <v>1.38</v>
      </c>
      <c r="AD2427" s="96" t="n"/>
      <c r="AE2427" s="96" t="n"/>
      <c r="AF2427" s="103" t="n"/>
      <c r="AG2427" s="91" t="n"/>
      <c r="AH2427" s="100" t="n">
        <v>0</v>
      </c>
      <c r="AI2427" s="101" t="n">
        <v>0</v>
      </c>
      <c r="AJ2427" s="92" t="inlineStr">
        <is>
          <t>N</t>
        </is>
      </c>
      <c r="AK2427" s="96" t="n"/>
      <c r="AL2427" s="91" t="inlineStr">
        <is>
          <t>n/a</t>
        </is>
      </c>
      <c r="AM2427" s="93" t="n"/>
      <c r="AN2427" s="92" t="inlineStr">
        <is>
          <t>None</t>
        </is>
      </c>
      <c r="AO2427" s="102" t="n">
        <v>0</v>
      </c>
      <c r="AP2427" s="103" t="n"/>
      <c r="AQ2427" s="102" t="n"/>
      <c r="AR2427" s="91" t="inlineStr">
        <is>
          <t>N</t>
        </is>
      </c>
      <c r="AS2427" s="104" t="n"/>
      <c r="AT2427" s="92">
        <f>IF(AND(P2427="52-wk high",T2427&gt;=Settings!$B$7),"Y","N")</f>
        <v/>
      </c>
      <c r="AU2427" s="91">
        <f>IF(AND(AD2427&gt;=Settings!$B$8,M2427&gt;0),"Y","N")</f>
        <v/>
      </c>
      <c r="AV2427" s="91">
        <f>IF(OR(AH2427&gt;Settings!$B$9,AI2427&gt;Settings!$B$9),"Y","N")</f>
        <v/>
      </c>
      <c r="AW2427" s="91">
        <f>IF(AJ2427&lt;&gt;"Y","n/a",IF(AND(M2427&gt;0,AK2427&gt;Settings!$B$10),"Y","N"))</f>
        <v/>
      </c>
      <c r="AX2427" s="91">
        <f>IF(AO2427&gt;=Settings!$B$11,"Y","N")</f>
        <v/>
      </c>
      <c r="AY2427" s="99">
        <f>(AT2427="Y")+(AU2427="Y")+(AV2427="Y")+(AW2427="Y")+(AX2427="Y")</f>
        <v/>
      </c>
      <c r="AZ2427" s="94">
        <f>IF(AY2427=0,"None",_xlfn.TEXTJOIN(", ",TRUE(),IF(AT2427="Y","Breakout",""),IF(AU2427="Y","Accumulation",""),IF(AV2427="Y","Institutional buying",""),IF(AW2427="Y","Long buildup",""),IF(AX2427="Y","Momentum leader","")))</f>
        <v/>
      </c>
      <c r="BA2427" s="94">
        <f>IF(BW2427="","","Passes "&amp;AY2427&amp;" of 5 buy-side scans"&amp;IF(G2427="Y","; RED FLAG: filter out using Red flag column",""))</f>
        <v/>
      </c>
      <c r="BB2427" s="91" t="inlineStr">
        <is>
          <t>Upper</t>
        </is>
      </c>
      <c r="BC2427" s="92" t="inlineStr">
        <is>
          <t>Y</t>
        </is>
      </c>
      <c r="BD2427" s="94" t="inlineStr">
        <is>
          <t>Few traders (&lt;100 unique PAN, 30 days)</t>
        </is>
      </c>
      <c r="BE2427" s="94" t="n"/>
      <c r="BF2427" s="92">
        <f>IF(R2427*100000&gt;=Settings!$B$5,"Y","N")</f>
        <v/>
      </c>
      <c r="BG2427" s="91">
        <f>IF(F2427&gt;Settings!$B$6,"Y","N")</f>
        <v/>
      </c>
      <c r="BH2427" s="97" t="n">
        <v>-17.15</v>
      </c>
      <c r="BI2427" s="96" t="n">
        <v>-2.16</v>
      </c>
      <c r="BJ2427" s="96" t="n">
        <v>-6.2</v>
      </c>
      <c r="BK2427" s="96" t="n"/>
      <c r="BL2427" s="96" t="n"/>
      <c r="BM2427" s="96" t="n"/>
      <c r="BN2427" s="97" t="n">
        <v>-5.23</v>
      </c>
      <c r="BO2427" s="96" t="n"/>
      <c r="BP2427" s="96" t="n"/>
      <c r="BQ2427" s="96" t="n"/>
      <c r="BR2427" s="91" t="n"/>
      <c r="BS2427" s="91" t="n"/>
      <c r="BT2427" s="96" t="n">
        <v>37</v>
      </c>
      <c r="BU2427" s="91" t="n"/>
      <c r="BV2427" s="99">
        <f>IF(OR(BF2427&lt;&gt;"Y",BG2427&lt;&gt;"Y"),"",(AND(ISNUMBER(BQ2427),BQ2427&gt;0))+(BR2427="Stacked up")+(AND(ISNUMBER(BH2427),BH2427&gt;=-Settings!$B$17))+(AND(ISNUMBER(BK2427),ISNUMBER(BM2427),BK2427&gt;0,BM2427&gt;0))+(AND(ISNUMBER(AQ2427),AQ2427&gt;=Settings!$B$18))+(AND(ISNUMBER(BT2427),BT2427&gt;=Settings!$B$19,BT2427&lt;=Settings!$B$20))+(AND(ISNUMBER(AS2427),AS2427&gt;0))+(AND(ISNUMBER(T2427),ISNUMBER(M2427),T2427&gt;=Settings!$B$21,M2427&gt;0))+(AND(ISNUMBER(AD2427),ISNUMBER(M2427),AD2427&gt;=Settings!$B$22,M2427&gt;0))+(AY2427&gt;=1))</f>
        <v/>
      </c>
      <c r="BW2427" s="91">
        <f>IF(OR(AY2427=0,BF2427&lt;&gt;"Y",BG2427&lt;&gt;"Y"),"",1+SUMPRODUCT(($A$6:$A$2604=A2427)*($AY$6:$AY$2604&gt;0)*($BF$6:$BF$2604="Y")*($BG$6:$BG$2604="Y")*(($AY$6:$AY$2604&gt;AY2427)+($AY$6:$AY$2604=AY2427)*($AD$6:$AD$2604&gt;AD2427))))</f>
        <v/>
      </c>
    </row>
    <row r="2428" ht="23.85" customHeight="1" s="55">
      <c r="A2428" s="90" t="n">
        <v>46296</v>
      </c>
      <c r="B2428" s="91" t="inlineStr">
        <is>
          <t>3PLAND</t>
        </is>
      </c>
      <c r="C2428" s="91" t="inlineStr">
        <is>
          <t>INE105C01023</t>
        </is>
      </c>
      <c r="D2428" s="91" t="n"/>
      <c r="E2428" s="91" t="inlineStr">
        <is>
          <t>None</t>
        </is>
      </c>
      <c r="F2428" s="93" t="n">
        <v>56</v>
      </c>
      <c r="G2428" s="92" t="inlineStr">
        <is>
          <t>N</t>
        </is>
      </c>
      <c r="H2428" s="94" t="n"/>
      <c r="I2428" s="91" t="inlineStr">
        <is>
          <t>N</t>
        </is>
      </c>
      <c r="J2428" s="92">
        <f>IF(K2428="","N","Y")</f>
        <v/>
      </c>
      <c r="K2428" s="94">
        <f>_xlfn.TEXTJOIN("; ",TRUE,IF(P2428="52-wk low","52-wk low",""),IF(AND(AD2428&gt;=Settings!$B$12,M2428&lt;0),"Distribution",""),IF(AND(AJ2428="Y",M2428&lt;0,AK2428&lt;-Settings!$B$13),"Long unwinding",""),IF(AND(AJ2428="Y",M2428&lt;0,AK2428&gt;Settings!$B$13),"Short buildup",""))</f>
        <v/>
      </c>
      <c r="L2428" s="95" t="n">
        <v>31.12</v>
      </c>
      <c r="M2428" s="96" t="n">
        <v>0.35</v>
      </c>
      <c r="N2428" s="93" t="n">
        <v>480</v>
      </c>
      <c r="O2428" s="91" t="inlineStr">
        <is>
          <t>None</t>
        </is>
      </c>
      <c r="P2428" s="91" t="inlineStr">
        <is>
          <t>None</t>
        </is>
      </c>
      <c r="Q2428" s="97" t="n">
        <v>0.09</v>
      </c>
      <c r="R2428" s="96" t="n">
        <v>0.08</v>
      </c>
      <c r="S2428" s="96" t="n">
        <v>1.15</v>
      </c>
      <c r="T2428" s="96" t="n">
        <v>1.49</v>
      </c>
      <c r="U2428" s="96" t="n">
        <v>1.57</v>
      </c>
      <c r="V2428" s="103" t="n">
        <v>1.46</v>
      </c>
      <c r="W2428" s="102" t="n">
        <v>5</v>
      </c>
      <c r="X2428" s="93" t="n"/>
      <c r="Y2428" s="91" t="inlineStr">
        <is>
          <t>None</t>
        </is>
      </c>
      <c r="Z2428" s="99" t="n">
        <v>88.95999999999999</v>
      </c>
      <c r="AA2428" s="96" t="n">
        <v>1.1</v>
      </c>
      <c r="AB2428" s="96" t="n">
        <v>1.09</v>
      </c>
      <c r="AC2428" s="96" t="n">
        <v>2.34</v>
      </c>
      <c r="AD2428" s="96" t="n">
        <v>2.04</v>
      </c>
      <c r="AE2428" s="96" t="n">
        <v>2.02</v>
      </c>
      <c r="AF2428" s="103" t="n">
        <v>0.66</v>
      </c>
      <c r="AG2428" s="91" t="inlineStr">
        <is>
          <t>Normal</t>
        </is>
      </c>
      <c r="AH2428" s="100" t="n">
        <v>0</v>
      </c>
      <c r="AI2428" s="101" t="n">
        <v>0</v>
      </c>
      <c r="AJ2428" s="92" t="inlineStr">
        <is>
          <t>N</t>
        </is>
      </c>
      <c r="AK2428" s="96" t="n"/>
      <c r="AL2428" s="91" t="inlineStr">
        <is>
          <t>n/a</t>
        </is>
      </c>
      <c r="AM2428" s="93" t="n"/>
      <c r="AN2428" s="92" t="inlineStr">
        <is>
          <t>None</t>
        </is>
      </c>
      <c r="AO2428" s="102" t="n">
        <v>0</v>
      </c>
      <c r="AP2428" s="103" t="n">
        <v>0.61</v>
      </c>
      <c r="AQ2428" s="102" t="n">
        <v>22</v>
      </c>
      <c r="AR2428" s="91" t="inlineStr">
        <is>
          <t>N</t>
        </is>
      </c>
      <c r="AS2428" s="104" t="n"/>
      <c r="AT2428" s="92">
        <f>IF(AND(P2428="52-wk high",T2428&gt;=Settings!$B$7),"Y","N")</f>
        <v/>
      </c>
      <c r="AU2428" s="91">
        <f>IF(AND(AD2428&gt;=Settings!$B$8,M2428&gt;0),"Y","N")</f>
        <v/>
      </c>
      <c r="AV2428" s="91">
        <f>IF(OR(AH2428&gt;Settings!$B$9,AI2428&gt;Settings!$B$9),"Y","N")</f>
        <v/>
      </c>
      <c r="AW2428" s="91">
        <f>IF(AJ2428&lt;&gt;"Y","n/a",IF(AND(M2428&gt;0,AK2428&gt;Settings!$B$10),"Y","N"))</f>
        <v/>
      </c>
      <c r="AX2428" s="91">
        <f>IF(AO2428&gt;=Settings!$B$11,"Y","N")</f>
        <v/>
      </c>
      <c r="AY2428" s="99">
        <f>(AT2428="Y")+(AU2428="Y")+(AV2428="Y")+(AW2428="Y")+(AX2428="Y")</f>
        <v/>
      </c>
      <c r="AZ2428" s="94">
        <f>IF(AY2428=0,"None",_xlfn.TEXTJOIN(", ",TRUE(),IF(AT2428="Y","Breakout",""),IF(AU2428="Y","Accumulation",""),IF(AV2428="Y","Institutional buying",""),IF(AW2428="Y","Long buildup",""),IF(AX2428="Y","Momentum leader","")))</f>
        <v/>
      </c>
      <c r="BA2428" s="94">
        <f>IF(BW2428="","","Passes "&amp;AY2428&amp;" of 5 buy-side scans"&amp;IF(G2428="Y","; RED FLAG: filter out using Red flag column",""))</f>
        <v/>
      </c>
      <c r="BB2428" s="91" t="inlineStr">
        <is>
          <t>None</t>
        </is>
      </c>
      <c r="BC2428" s="92" t="inlineStr">
        <is>
          <t>Y</t>
        </is>
      </c>
      <c r="BD2428" s="94" t="inlineStr">
        <is>
          <t>Few traders (&lt;100 unique PAN, 30 days)</t>
        </is>
      </c>
      <c r="BE2428" s="94" t="n"/>
      <c r="BF2428" s="92">
        <f>IF(R2428*100000&gt;=Settings!$B$5,"Y","N")</f>
        <v/>
      </c>
      <c r="BG2428" s="91">
        <f>IF(F2428&gt;Settings!$B$6,"Y","N")</f>
        <v/>
      </c>
      <c r="BH2428" s="97" t="n">
        <v>-31</v>
      </c>
      <c r="BI2428" s="96" t="n">
        <v>1.97</v>
      </c>
      <c r="BJ2428" s="96" t="n">
        <v>-2.14</v>
      </c>
      <c r="BK2428" s="96" t="n">
        <v>-2.66</v>
      </c>
      <c r="BL2428" s="96" t="n">
        <v>-1.08</v>
      </c>
      <c r="BM2428" s="96" t="n">
        <v>-28.1</v>
      </c>
      <c r="BN2428" s="97" t="n">
        <v>-0.71</v>
      </c>
      <c r="BO2428" s="96" t="n">
        <v>-1.81</v>
      </c>
      <c r="BP2428" s="96" t="n">
        <v>-3.62</v>
      </c>
      <c r="BQ2428" s="96" t="n">
        <v>-8.84</v>
      </c>
      <c r="BR2428" s="91" t="inlineStr">
        <is>
          <t>Stacked down</t>
        </is>
      </c>
      <c r="BS2428" s="91" t="inlineStr">
        <is>
          <t>None</t>
        </is>
      </c>
      <c r="BT2428" s="96" t="n">
        <v>47.5</v>
      </c>
      <c r="BU2428" s="91" t="inlineStr">
        <is>
          <t>N</t>
        </is>
      </c>
      <c r="BV2428" s="99">
        <f>IF(OR(BF2428&lt;&gt;"Y",BG2428&lt;&gt;"Y"),"",(AND(ISNUMBER(BQ2428),BQ2428&gt;0))+(BR2428="Stacked up")+(AND(ISNUMBER(BH2428),BH2428&gt;=-Settings!$B$17))+(AND(ISNUMBER(BK2428),ISNUMBER(BM2428),BK2428&gt;0,BM2428&gt;0))+(AND(ISNUMBER(AQ2428),AQ2428&gt;=Settings!$B$18))+(AND(ISNUMBER(BT2428),BT2428&gt;=Settings!$B$19,BT2428&lt;=Settings!$B$20))+(AND(ISNUMBER(AS2428),AS2428&gt;0))+(AND(ISNUMBER(T2428),ISNUMBER(M2428),T2428&gt;=Settings!$B$21,M2428&gt;0))+(AND(ISNUMBER(AD2428),ISNUMBER(M2428),AD2428&gt;=Settings!$B$22,M2428&gt;0))+(AY2428&gt;=1))</f>
        <v/>
      </c>
      <c r="BW2428" s="91">
        <f>IF(OR(AY2428=0,BF2428&lt;&gt;"Y",BG2428&lt;&gt;"Y"),"",1+SUMPRODUCT(($A$6:$A$2604=A2428)*($AY$6:$AY$2604&gt;0)*($BF$6:$BF$2604="Y")*($BG$6:$BG$2604="Y")*(($AY$6:$AY$2604&gt;AY2428)+($AY$6:$AY$2604=AY2428)*($AD$6:$AD$2604&gt;AD2428))))</f>
        <v/>
      </c>
    </row>
    <row r="2429" ht="23.85" customHeight="1" s="55">
      <c r="A2429" s="90" t="n">
        <v>46296</v>
      </c>
      <c r="B2429" s="91" t="inlineStr">
        <is>
          <t>RAJTV</t>
        </is>
      </c>
      <c r="C2429" s="91" t="inlineStr">
        <is>
          <t>INE952H01027</t>
        </is>
      </c>
      <c r="D2429" s="91" t="n"/>
      <c r="E2429" s="91" t="inlineStr">
        <is>
          <t>None</t>
        </is>
      </c>
      <c r="F2429" s="93" t="n">
        <v>56</v>
      </c>
      <c r="G2429" s="92" t="inlineStr">
        <is>
          <t>Y</t>
        </is>
      </c>
      <c r="H2429" s="94" t="inlineStr">
        <is>
          <t>T2T (BE series)</t>
        </is>
      </c>
      <c r="I2429" s="91" t="inlineStr">
        <is>
          <t>Y</t>
        </is>
      </c>
      <c r="J2429" s="92">
        <f>IF(K2429="","N","Y")</f>
        <v/>
      </c>
      <c r="K2429" s="94">
        <f>_xlfn.TEXTJOIN("; ",TRUE,IF(P2429="52-wk low","52-wk low",""),IF(AND(AD2429&gt;=Settings!$B$12,M2429&lt;0),"Distribution",""),IF(AND(AJ2429="Y",M2429&lt;0,AK2429&lt;-Settings!$B$13),"Long unwinding",""),IF(AND(AJ2429="Y",M2429&lt;0,AK2429&gt;Settings!$B$13),"Short buildup",""))</f>
        <v/>
      </c>
      <c r="L2429" s="95" t="n">
        <v>10.8</v>
      </c>
      <c r="M2429" s="96" t="n">
        <v>-0.74</v>
      </c>
      <c r="N2429" s="93" t="n">
        <v>904</v>
      </c>
      <c r="O2429" s="91" t="inlineStr">
        <is>
          <t>None</t>
        </is>
      </c>
      <c r="P2429" s="91" t="inlineStr">
        <is>
          <t>None</t>
        </is>
      </c>
      <c r="Q2429" s="97" t="n">
        <v>0.43</v>
      </c>
      <c r="R2429" s="96" t="n">
        <v>0.83</v>
      </c>
      <c r="S2429" s="96" t="n">
        <v>0.51</v>
      </c>
      <c r="T2429" s="96" t="n">
        <v>0.65</v>
      </c>
      <c r="U2429" s="96" t="n">
        <v>0.57</v>
      </c>
      <c r="V2429" s="103" t="n">
        <v>1.11</v>
      </c>
      <c r="W2429" s="102" t="n">
        <v>11</v>
      </c>
      <c r="X2429" s="93" t="n"/>
      <c r="Y2429" s="91" t="inlineStr">
        <is>
          <t>None</t>
        </is>
      </c>
      <c r="Z2429" s="99" t="n"/>
      <c r="AA2429" s="96" t="n"/>
      <c r="AB2429" s="96" t="n"/>
      <c r="AC2429" s="96" t="n"/>
      <c r="AD2429" s="96" t="n"/>
      <c r="AE2429" s="96" t="n"/>
      <c r="AF2429" s="103" t="n">
        <v>1.1</v>
      </c>
      <c r="AG2429" s="91" t="inlineStr">
        <is>
          <t>Normal</t>
        </is>
      </c>
      <c r="AH2429" s="100" t="n">
        <v>0</v>
      </c>
      <c r="AI2429" s="101" t="n">
        <v>0</v>
      </c>
      <c r="AJ2429" s="92" t="inlineStr">
        <is>
          <t>N</t>
        </is>
      </c>
      <c r="AK2429" s="96" t="n"/>
      <c r="AL2429" s="91" t="inlineStr">
        <is>
          <t>n/a</t>
        </is>
      </c>
      <c r="AM2429" s="93" t="n"/>
      <c r="AN2429" s="92" t="inlineStr">
        <is>
          <t>None</t>
        </is>
      </c>
      <c r="AO2429" s="102" t="n">
        <v>0</v>
      </c>
      <c r="AP2429" s="103" t="n">
        <v>0.4</v>
      </c>
      <c r="AQ2429" s="102" t="n">
        <v>0</v>
      </c>
      <c r="AR2429" s="91" t="inlineStr">
        <is>
          <t>N</t>
        </is>
      </c>
      <c r="AS2429" s="104" t="n"/>
      <c r="AT2429" s="92">
        <f>IF(AND(P2429="52-wk high",T2429&gt;=Settings!$B$7),"Y","N")</f>
        <v/>
      </c>
      <c r="AU2429" s="91">
        <f>IF(AND(AD2429&gt;=Settings!$B$8,M2429&gt;0),"Y","N")</f>
        <v/>
      </c>
      <c r="AV2429" s="91">
        <f>IF(OR(AH2429&gt;Settings!$B$9,AI2429&gt;Settings!$B$9),"Y","N")</f>
        <v/>
      </c>
      <c r="AW2429" s="91">
        <f>IF(AJ2429&lt;&gt;"Y","n/a",IF(AND(M2429&gt;0,AK2429&gt;Settings!$B$10),"Y","N"))</f>
        <v/>
      </c>
      <c r="AX2429" s="91">
        <f>IF(AO2429&gt;=Settings!$B$11,"Y","N")</f>
        <v/>
      </c>
      <c r="AY2429" s="99">
        <f>(AT2429="Y")+(AU2429="Y")+(AV2429="Y")+(AW2429="Y")+(AX2429="Y")</f>
        <v/>
      </c>
      <c r="AZ2429" s="94">
        <f>IF(AY2429=0,"None",_xlfn.TEXTJOIN(", ",TRUE(),IF(AT2429="Y","Breakout",""),IF(AU2429="Y","Accumulation",""),IF(AV2429="Y","Institutional buying",""),IF(AW2429="Y","Long buildup",""),IF(AX2429="Y","Momentum leader","")))</f>
        <v/>
      </c>
      <c r="BA2429" s="94">
        <f>IF(BW2429="","","Passes "&amp;AY2429&amp;" of 5 buy-side scans"&amp;IF(G2429="Y","; RED FLAG: filter out using Red flag column",""))</f>
        <v/>
      </c>
      <c r="BB2429" s="91" t="inlineStr">
        <is>
          <t>Lower</t>
        </is>
      </c>
      <c r="BC2429" s="92" t="inlineStr">
        <is>
          <t>Y</t>
        </is>
      </c>
      <c r="BD2429" s="94" t="inlineStr">
        <is>
          <t>PE &gt; 50</t>
        </is>
      </c>
      <c r="BE2429" s="94" t="n"/>
      <c r="BF2429" s="92">
        <f>IF(R2429*100000&gt;=Settings!$B$5,"Y","N")</f>
        <v/>
      </c>
      <c r="BG2429" s="91">
        <f>IF(F2429&gt;Settings!$B$6,"Y","N")</f>
        <v/>
      </c>
      <c r="BH2429" s="97" t="n">
        <v>-76.97</v>
      </c>
      <c r="BI2429" s="96" t="n">
        <v>5.37</v>
      </c>
      <c r="BJ2429" s="96" t="n">
        <v>15.02</v>
      </c>
      <c r="BK2429" s="96" t="n">
        <v>-14.29</v>
      </c>
      <c r="BL2429" s="96" t="n">
        <v>-68.91</v>
      </c>
      <c r="BM2429" s="96" t="n">
        <v>-74.01000000000001</v>
      </c>
      <c r="BN2429" s="97" t="n">
        <v>9.59</v>
      </c>
      <c r="BO2429" s="96" t="n">
        <v>2.44</v>
      </c>
      <c r="BP2429" s="96" t="n">
        <v>-22.75</v>
      </c>
      <c r="BQ2429" s="96" t="n">
        <v>-48</v>
      </c>
      <c r="BR2429" s="91" t="inlineStr">
        <is>
          <t>Mixed</t>
        </is>
      </c>
      <c r="BS2429" s="91" t="inlineStr">
        <is>
          <t>None</t>
        </is>
      </c>
      <c r="BT2429" s="96" t="n">
        <v>67.2</v>
      </c>
      <c r="BU2429" s="91" t="inlineStr">
        <is>
          <t>N</t>
        </is>
      </c>
      <c r="BV2429" s="99">
        <f>IF(OR(BF2429&lt;&gt;"Y",BG2429&lt;&gt;"Y"),"",(AND(ISNUMBER(BQ2429),BQ2429&gt;0))+(BR2429="Stacked up")+(AND(ISNUMBER(BH2429),BH2429&gt;=-Settings!$B$17))+(AND(ISNUMBER(BK2429),ISNUMBER(BM2429),BK2429&gt;0,BM2429&gt;0))+(AND(ISNUMBER(AQ2429),AQ2429&gt;=Settings!$B$18))+(AND(ISNUMBER(BT2429),BT2429&gt;=Settings!$B$19,BT2429&lt;=Settings!$B$20))+(AND(ISNUMBER(AS2429),AS2429&gt;0))+(AND(ISNUMBER(T2429),ISNUMBER(M2429),T2429&gt;=Settings!$B$21,M2429&gt;0))+(AND(ISNUMBER(AD2429),ISNUMBER(M2429),AD2429&gt;=Settings!$B$22,M2429&gt;0))+(AY2429&gt;=1))</f>
        <v/>
      </c>
      <c r="BW2429" s="91">
        <f>IF(OR(AY2429=0,BF2429&lt;&gt;"Y",BG2429&lt;&gt;"Y"),"",1+SUMPRODUCT(($A$6:$A$2604=A2429)*($AY$6:$AY$2604&gt;0)*($BF$6:$BF$2604="Y")*($BG$6:$BG$2604="Y")*(($AY$6:$AY$2604&gt;AY2429)+($AY$6:$AY$2604=AY2429)*($AD$6:$AD$2604&gt;AD2429))))</f>
        <v/>
      </c>
    </row>
    <row r="2430" ht="23.85" customHeight="1" s="55">
      <c r="A2430" s="90" t="n">
        <v>46296</v>
      </c>
      <c r="B2430" s="91" t="inlineStr">
        <is>
          <t>SECURKLOUD</t>
        </is>
      </c>
      <c r="C2430" s="91" t="inlineStr">
        <is>
          <t>INE650K01021</t>
        </is>
      </c>
      <c r="D2430" s="91" t="n"/>
      <c r="E2430" s="91" t="inlineStr">
        <is>
          <t>None</t>
        </is>
      </c>
      <c r="F2430" s="93" t="n">
        <v>56</v>
      </c>
      <c r="G2430" s="92" t="inlineStr">
        <is>
          <t>Y</t>
        </is>
      </c>
      <c r="H2430" s="94" t="inlineStr">
        <is>
          <t>GSM Stage 0; Loss making</t>
        </is>
      </c>
      <c r="I2430" s="91" t="inlineStr">
        <is>
          <t>N</t>
        </is>
      </c>
      <c r="J2430" s="92">
        <f>IF(K2430="","N","Y")</f>
        <v/>
      </c>
      <c r="K2430" s="94">
        <f>_xlfn.TEXTJOIN("; ",TRUE,IF(P2430="52-wk low","52-wk low",""),IF(AND(AD2430&gt;=Settings!$B$12,M2430&lt;0),"Distribution",""),IF(AND(AJ2430="Y",M2430&lt;0,AK2430&lt;-Settings!$B$13),"Long unwinding",""),IF(AND(AJ2430="Y",M2430&lt;0,AK2430&gt;Settings!$B$13),"Short buildup",""))</f>
        <v/>
      </c>
      <c r="L2430" s="95" t="n">
        <v>16.77</v>
      </c>
      <c r="M2430" s="96" t="n">
        <v>0.96</v>
      </c>
      <c r="N2430" s="93" t="n">
        <v>348</v>
      </c>
      <c r="O2430" s="91" t="inlineStr">
        <is>
          <t>None</t>
        </is>
      </c>
      <c r="P2430" s="91" t="inlineStr">
        <is>
          <t>None</t>
        </is>
      </c>
      <c r="Q2430" s="97" t="n">
        <v>0.05</v>
      </c>
      <c r="R2430" s="96" t="n">
        <v>0.21</v>
      </c>
      <c r="S2430" s="96" t="n">
        <v>0.25</v>
      </c>
      <c r="T2430" s="96" t="n">
        <v>0.28</v>
      </c>
      <c r="U2430" s="96" t="n">
        <v>0.29</v>
      </c>
      <c r="V2430" s="103" t="n">
        <v>1.16</v>
      </c>
      <c r="W2430" s="102" t="n">
        <v>8</v>
      </c>
      <c r="X2430" s="93" t="n"/>
      <c r="Y2430" s="91" t="inlineStr">
        <is>
          <t>None</t>
        </is>
      </c>
      <c r="Z2430" s="99" t="n">
        <v>80.81999999999999</v>
      </c>
      <c r="AA2430" s="96" t="n">
        <v>0.98</v>
      </c>
      <c r="AB2430" s="96" t="n">
        <v>1</v>
      </c>
      <c r="AC2430" s="96" t="n">
        <v>0.25</v>
      </c>
      <c r="AD2430" s="96" t="n">
        <v>0.29</v>
      </c>
      <c r="AE2430" s="96" t="n"/>
      <c r="AF2430" s="103" t="n">
        <v>1.01</v>
      </c>
      <c r="AG2430" s="91" t="inlineStr">
        <is>
          <t>Normal</t>
        </is>
      </c>
      <c r="AH2430" s="100" t="n">
        <v>0</v>
      </c>
      <c r="AI2430" s="101" t="n">
        <v>0</v>
      </c>
      <c r="AJ2430" s="92" t="inlineStr">
        <is>
          <t>N</t>
        </is>
      </c>
      <c r="AK2430" s="96" t="n"/>
      <c r="AL2430" s="91" t="inlineStr">
        <is>
          <t>n/a</t>
        </is>
      </c>
      <c r="AM2430" s="93" t="n"/>
      <c r="AN2430" s="92" t="inlineStr">
        <is>
          <t>None</t>
        </is>
      </c>
      <c r="AO2430" s="102" t="n">
        <v>0</v>
      </c>
      <c r="AP2430" s="103" t="n">
        <v>0.65</v>
      </c>
      <c r="AQ2430" s="102" t="n">
        <v>28</v>
      </c>
      <c r="AR2430" s="91" t="inlineStr">
        <is>
          <t>N</t>
        </is>
      </c>
      <c r="AS2430" s="104" t="n"/>
      <c r="AT2430" s="92">
        <f>IF(AND(P2430="52-wk high",T2430&gt;=Settings!$B$7),"Y","N")</f>
        <v/>
      </c>
      <c r="AU2430" s="91">
        <f>IF(AND(AD2430&gt;=Settings!$B$8,M2430&gt;0),"Y","N")</f>
        <v/>
      </c>
      <c r="AV2430" s="91">
        <f>IF(OR(AH2430&gt;Settings!$B$9,AI2430&gt;Settings!$B$9),"Y","N")</f>
        <v/>
      </c>
      <c r="AW2430" s="91">
        <f>IF(AJ2430&lt;&gt;"Y","n/a",IF(AND(M2430&gt;0,AK2430&gt;Settings!$B$10),"Y","N"))</f>
        <v/>
      </c>
      <c r="AX2430" s="91">
        <f>IF(AO2430&gt;=Settings!$B$11,"Y","N")</f>
        <v/>
      </c>
      <c r="AY2430" s="99">
        <f>(AT2430="Y")+(AU2430="Y")+(AV2430="Y")+(AW2430="Y")+(AX2430="Y")</f>
        <v/>
      </c>
      <c r="AZ2430" s="94">
        <f>IF(AY2430=0,"None",_xlfn.TEXTJOIN(", ",TRUE(),IF(AT2430="Y","Breakout",""),IF(AU2430="Y","Accumulation",""),IF(AV2430="Y","Institutional buying",""),IF(AW2430="Y","Long buildup",""),IF(AX2430="Y","Momentum leader","")))</f>
        <v/>
      </c>
      <c r="BA2430" s="94">
        <f>IF(BW2430="","","Passes "&amp;AY2430&amp;" of 5 buy-side scans"&amp;IF(G2430="Y","; RED FLAG: filter out using Red flag column",""))</f>
        <v/>
      </c>
      <c r="BB2430" s="91" t="inlineStr">
        <is>
          <t>None</t>
        </is>
      </c>
      <c r="BC2430" s="92" t="inlineStr">
        <is>
          <t>Y</t>
        </is>
      </c>
      <c r="BD2430" s="94" t="inlineStr">
        <is>
          <t>EPS zero; Few traders (&lt;100 unique PAN, 30 days)</t>
        </is>
      </c>
      <c r="BE2430" s="94" t="n"/>
      <c r="BF2430" s="92">
        <f>IF(R2430*100000&gt;=Settings!$B$5,"Y","N")</f>
        <v/>
      </c>
      <c r="BG2430" s="91">
        <f>IF(F2430&gt;Settings!$B$6,"Y","N")</f>
        <v/>
      </c>
      <c r="BH2430" s="97" t="n">
        <v>-50.94</v>
      </c>
      <c r="BI2430" s="96" t="n">
        <v>0.3</v>
      </c>
      <c r="BJ2430" s="96" t="n">
        <v>-3.23</v>
      </c>
      <c r="BK2430" s="96" t="n">
        <v>-10.51</v>
      </c>
      <c r="BL2430" s="96" t="n">
        <v>-12.75</v>
      </c>
      <c r="BM2430" s="96" t="n">
        <v>-27.25</v>
      </c>
      <c r="BN2430" s="97" t="n">
        <v>-1.48</v>
      </c>
      <c r="BO2430" s="96" t="n">
        <v>-4.72</v>
      </c>
      <c r="BP2430" s="96" t="n">
        <v>-9.9</v>
      </c>
      <c r="BQ2430" s="96" t="n">
        <v>-16.21</v>
      </c>
      <c r="BR2430" s="91" t="inlineStr">
        <is>
          <t>Stacked down</t>
        </is>
      </c>
      <c r="BS2430" s="91" t="inlineStr">
        <is>
          <t>None</t>
        </is>
      </c>
      <c r="BT2430" s="96" t="n">
        <v>43.4</v>
      </c>
      <c r="BU2430" s="91" t="inlineStr">
        <is>
          <t>N</t>
        </is>
      </c>
      <c r="BV2430" s="99">
        <f>IF(OR(BF2430&lt;&gt;"Y",BG2430&lt;&gt;"Y"),"",(AND(ISNUMBER(BQ2430),BQ2430&gt;0))+(BR2430="Stacked up")+(AND(ISNUMBER(BH2430),BH2430&gt;=-Settings!$B$17))+(AND(ISNUMBER(BK2430),ISNUMBER(BM2430),BK2430&gt;0,BM2430&gt;0))+(AND(ISNUMBER(AQ2430),AQ2430&gt;=Settings!$B$18))+(AND(ISNUMBER(BT2430),BT2430&gt;=Settings!$B$19,BT2430&lt;=Settings!$B$20))+(AND(ISNUMBER(AS2430),AS2430&gt;0))+(AND(ISNUMBER(T2430),ISNUMBER(M2430),T2430&gt;=Settings!$B$21,M2430&gt;0))+(AND(ISNUMBER(AD2430),ISNUMBER(M2430),AD2430&gt;=Settings!$B$22,M2430&gt;0))+(AY2430&gt;=1))</f>
        <v/>
      </c>
      <c r="BW2430" s="91">
        <f>IF(OR(AY2430=0,BF2430&lt;&gt;"Y",BG2430&lt;&gt;"Y"),"",1+SUMPRODUCT(($A$6:$A$2604=A2430)*($AY$6:$AY$2604&gt;0)*($BF$6:$BF$2604="Y")*($BG$6:$BG$2604="Y")*(($AY$6:$AY$2604&gt;AY2430)+($AY$6:$AY$2604=AY2430)*($AD$6:$AD$2604&gt;AD2430))))</f>
        <v/>
      </c>
    </row>
    <row r="2431" ht="23.85" customHeight="1" s="55">
      <c r="A2431" s="90" t="n">
        <v>46296</v>
      </c>
      <c r="B2431" s="91" t="inlineStr">
        <is>
          <t>SRIKPRIND</t>
        </is>
      </c>
      <c r="C2431" s="91" t="inlineStr">
        <is>
          <t>INE009C01019</t>
        </is>
      </c>
      <c r="D2431" s="91" t="n"/>
      <c r="E2431" s="91" t="inlineStr">
        <is>
          <t>None</t>
        </is>
      </c>
      <c r="F2431" s="93" t="n">
        <v>55</v>
      </c>
      <c r="G2431" s="92" t="inlineStr">
        <is>
          <t>Y</t>
        </is>
      </c>
      <c r="H2431" s="94" t="inlineStr">
        <is>
          <t>ESM Stage 1; T2T (BE series)</t>
        </is>
      </c>
      <c r="I2431" s="91" t="inlineStr">
        <is>
          <t>Y</t>
        </is>
      </c>
      <c r="J2431" s="92">
        <f>IF(K2431="","N","Y")</f>
        <v/>
      </c>
      <c r="K2431" s="94">
        <f>_xlfn.TEXTJOIN("; ",TRUE,IF(P2431="52-wk low","52-wk low",""),IF(AND(AD2431&gt;=Settings!$B$12,M2431&lt;0),"Distribution",""),IF(AND(AJ2431="Y",M2431&lt;0,AK2431&lt;-Settings!$B$13),"Long unwinding",""),IF(AND(AJ2431="Y",M2431&lt;0,AK2431&gt;Settings!$B$13),"Short buildup",""))</f>
        <v/>
      </c>
      <c r="L2431" s="95" t="n">
        <v>27.49</v>
      </c>
      <c r="M2431" s="96" t="n">
        <v>4.72</v>
      </c>
      <c r="N2431" s="93" t="n">
        <v>63</v>
      </c>
      <c r="O2431" s="91" t="inlineStr">
        <is>
          <t>None</t>
        </is>
      </c>
      <c r="P2431" s="91" t="inlineStr">
        <is>
          <t>None</t>
        </is>
      </c>
      <c r="Q2431" s="97" t="n">
        <v>0.03</v>
      </c>
      <c r="R2431" s="96" t="n">
        <v>0.34</v>
      </c>
      <c r="S2431" s="96" t="n">
        <v>0.06</v>
      </c>
      <c r="T2431" s="96" t="n"/>
      <c r="U2431" s="96" t="n"/>
      <c r="V2431" s="103" t="n"/>
      <c r="W2431" s="102" t="n"/>
      <c r="X2431" s="93" t="n"/>
      <c r="Y2431" s="91" t="inlineStr">
        <is>
          <t>None</t>
        </is>
      </c>
      <c r="Z2431" s="99" t="n"/>
      <c r="AA2431" s="96" t="n"/>
      <c r="AB2431" s="96" t="n"/>
      <c r="AC2431" s="96" t="n"/>
      <c r="AD2431" s="96" t="n"/>
      <c r="AE2431" s="96" t="n"/>
      <c r="AF2431" s="103" t="n"/>
      <c r="AG2431" s="91" t="n"/>
      <c r="AH2431" s="100" t="n">
        <v>0</v>
      </c>
      <c r="AI2431" s="101" t="n">
        <v>0</v>
      </c>
      <c r="AJ2431" s="92" t="inlineStr">
        <is>
          <t>N</t>
        </is>
      </c>
      <c r="AK2431" s="96" t="n"/>
      <c r="AL2431" s="91" t="inlineStr">
        <is>
          <t>n/a</t>
        </is>
      </c>
      <c r="AM2431" s="93" t="n"/>
      <c r="AN2431" s="92" t="inlineStr">
        <is>
          <t>None</t>
        </is>
      </c>
      <c r="AO2431" s="102" t="n">
        <v>0</v>
      </c>
      <c r="AP2431" s="103" t="n"/>
      <c r="AQ2431" s="102" t="n"/>
      <c r="AR2431" s="91" t="inlineStr">
        <is>
          <t>N</t>
        </is>
      </c>
      <c r="AS2431" s="104" t="n"/>
      <c r="AT2431" s="92">
        <f>IF(AND(P2431="52-wk high",T2431&gt;=Settings!$B$7),"Y","N")</f>
        <v/>
      </c>
      <c r="AU2431" s="91">
        <f>IF(AND(AD2431&gt;=Settings!$B$8,M2431&gt;0),"Y","N")</f>
        <v/>
      </c>
      <c r="AV2431" s="91">
        <f>IF(OR(AH2431&gt;Settings!$B$9,AI2431&gt;Settings!$B$9),"Y","N")</f>
        <v/>
      </c>
      <c r="AW2431" s="91">
        <f>IF(AJ2431&lt;&gt;"Y","n/a",IF(AND(M2431&gt;0,AK2431&gt;Settings!$B$10),"Y","N"))</f>
        <v/>
      </c>
      <c r="AX2431" s="91">
        <f>IF(AO2431&gt;=Settings!$B$11,"Y","N")</f>
        <v/>
      </c>
      <c r="AY2431" s="99">
        <f>(AT2431="Y")+(AU2431="Y")+(AV2431="Y")+(AW2431="Y")+(AX2431="Y")</f>
        <v/>
      </c>
      <c r="AZ2431" s="94">
        <f>IF(AY2431=0,"None",_xlfn.TEXTJOIN(", ",TRUE(),IF(AT2431="Y","Breakout",""),IF(AU2431="Y","Accumulation",""),IF(AV2431="Y","Institutional buying",""),IF(AW2431="Y","Long buildup",""),IF(AX2431="Y","Momentum leader","")))</f>
        <v/>
      </c>
      <c r="BA2431" s="94">
        <f>IF(BW2431="","","Passes "&amp;AY2431&amp;" of 5 buy-side scans"&amp;IF(G2431="Y","; RED FLAG: filter out using Red flag column",""))</f>
        <v/>
      </c>
      <c r="BB2431" s="91" t="inlineStr">
        <is>
          <t>Lower</t>
        </is>
      </c>
      <c r="BC2431" s="92" t="inlineStr">
        <is>
          <t>N</t>
        </is>
      </c>
      <c r="BD2431" s="94" t="n"/>
      <c r="BE2431" s="94" t="n"/>
      <c r="BF2431" s="92">
        <f>IF(R2431*100000&gt;=Settings!$B$5,"Y","N")</f>
        <v/>
      </c>
      <c r="BG2431" s="91">
        <f>IF(F2431&gt;Settings!$B$6,"Y","N")</f>
        <v/>
      </c>
      <c r="BH2431" s="97" t="n">
        <v>-25.3</v>
      </c>
      <c r="BI2431" s="96" t="n">
        <v>-1.26</v>
      </c>
      <c r="BJ2431" s="96" t="n">
        <v>8.44</v>
      </c>
      <c r="BK2431" s="96" t="n"/>
      <c r="BL2431" s="96" t="n"/>
      <c r="BM2431" s="96" t="n"/>
      <c r="BN2431" s="97" t="n">
        <v>-0.3</v>
      </c>
      <c r="BO2431" s="96" t="n"/>
      <c r="BP2431" s="96" t="n"/>
      <c r="BQ2431" s="96" t="n"/>
      <c r="BR2431" s="91" t="n"/>
      <c r="BS2431" s="91" t="n"/>
      <c r="BT2431" s="96" t="n">
        <v>47.3</v>
      </c>
      <c r="BU2431" s="91" t="n"/>
      <c r="BV2431" s="99">
        <f>IF(OR(BF2431&lt;&gt;"Y",BG2431&lt;&gt;"Y"),"",(AND(ISNUMBER(BQ2431),BQ2431&gt;0))+(BR2431="Stacked up")+(AND(ISNUMBER(BH2431),BH2431&gt;=-Settings!$B$17))+(AND(ISNUMBER(BK2431),ISNUMBER(BM2431),BK2431&gt;0,BM2431&gt;0))+(AND(ISNUMBER(AQ2431),AQ2431&gt;=Settings!$B$18))+(AND(ISNUMBER(BT2431),BT2431&gt;=Settings!$B$19,BT2431&lt;=Settings!$B$20))+(AND(ISNUMBER(AS2431),AS2431&gt;0))+(AND(ISNUMBER(T2431),ISNUMBER(M2431),T2431&gt;=Settings!$B$21,M2431&gt;0))+(AND(ISNUMBER(AD2431),ISNUMBER(M2431),AD2431&gt;=Settings!$B$22,M2431&gt;0))+(AY2431&gt;=1))</f>
        <v/>
      </c>
      <c r="BW2431" s="91">
        <f>IF(OR(AY2431=0,BF2431&lt;&gt;"Y",BG2431&lt;&gt;"Y"),"",1+SUMPRODUCT(($A$6:$A$2604=A2431)*($AY$6:$AY$2604&gt;0)*($BF$6:$BF$2604="Y")*($BG$6:$BG$2604="Y")*(($AY$6:$AY$2604&gt;AY2431)+($AY$6:$AY$2604=AY2431)*($AD$6:$AD$2604&gt;AD2431))))</f>
        <v/>
      </c>
    </row>
    <row r="2432" ht="23.85" customHeight="1" s="55">
      <c r="A2432" s="90" t="n">
        <v>46296</v>
      </c>
      <c r="B2432" s="91" t="inlineStr">
        <is>
          <t>TPHQ</t>
        </is>
      </c>
      <c r="C2432" s="91" t="inlineStr">
        <is>
          <t>INE065J01024</t>
        </is>
      </c>
      <c r="D2432" s="91" t="n"/>
      <c r="E2432" s="91" t="inlineStr">
        <is>
          <t>None</t>
        </is>
      </c>
      <c r="F2432" s="93" t="n">
        <v>55</v>
      </c>
      <c r="G2432" s="92" t="inlineStr">
        <is>
          <t>Y</t>
        </is>
      </c>
      <c r="H2432" s="94" t="inlineStr">
        <is>
          <t>ESM Stage 1; T2T (BE series)</t>
        </is>
      </c>
      <c r="I2432" s="91" t="inlineStr">
        <is>
          <t>Y</t>
        </is>
      </c>
      <c r="J2432" s="92">
        <f>IF(K2432="","N","Y")</f>
        <v/>
      </c>
      <c r="K2432" s="94">
        <f>_xlfn.TEXTJOIN("; ",TRUE,IF(P2432="52-wk low","52-wk low",""),IF(AND(AD2432&gt;=Settings!$B$12,M2432&lt;0),"Distribution",""),IF(AND(AJ2432="Y",M2432&lt;0,AK2432&lt;-Settings!$B$13),"Long unwinding",""),IF(AND(AJ2432="Y",M2432&lt;0,AK2432&gt;Settings!$B$13),"Short buildup",""))</f>
        <v/>
      </c>
      <c r="L2432" s="95" t="n">
        <v>0.5</v>
      </c>
      <c r="M2432" s="96" t="n">
        <v>0</v>
      </c>
      <c r="N2432" s="93" t="n">
        <v>581</v>
      </c>
      <c r="O2432" s="91" t="inlineStr">
        <is>
          <t>None</t>
        </is>
      </c>
      <c r="P2432" s="91" t="inlineStr">
        <is>
          <t>None</t>
        </is>
      </c>
      <c r="Q2432" s="97" t="n">
        <v>7.7</v>
      </c>
      <c r="R2432" s="96" t="n">
        <v>10.26</v>
      </c>
      <c r="S2432" s="96" t="n">
        <v>0.73</v>
      </c>
      <c r="T2432" s="96" t="n">
        <v>0.27</v>
      </c>
      <c r="U2432" s="96" t="n">
        <v>0.35</v>
      </c>
      <c r="V2432" s="103" t="n">
        <v>0.47</v>
      </c>
      <c r="W2432" s="102" t="n">
        <v>0</v>
      </c>
      <c r="X2432" s="93" t="n"/>
      <c r="Y2432" s="91" t="inlineStr">
        <is>
          <t>None</t>
        </is>
      </c>
      <c r="Z2432" s="99" t="n"/>
      <c r="AA2432" s="96" t="n"/>
      <c r="AB2432" s="96" t="n"/>
      <c r="AC2432" s="96" t="n"/>
      <c r="AD2432" s="96" t="n"/>
      <c r="AE2432" s="96" t="n"/>
      <c r="AF2432" s="103" t="n"/>
      <c r="AG2432" s="91" t="inlineStr">
        <is>
          <t>No delivery data</t>
        </is>
      </c>
      <c r="AH2432" s="100" t="n">
        <v>0</v>
      </c>
      <c r="AI2432" s="101" t="n">
        <v>0</v>
      </c>
      <c r="AJ2432" s="92" t="inlineStr">
        <is>
          <t>N</t>
        </is>
      </c>
      <c r="AK2432" s="96" t="n"/>
      <c r="AL2432" s="91" t="inlineStr">
        <is>
          <t>n/a</t>
        </is>
      </c>
      <c r="AM2432" s="93" t="n"/>
      <c r="AN2432" s="92" t="inlineStr">
        <is>
          <t>None</t>
        </is>
      </c>
      <c r="AO2432" s="102" t="n">
        <v>0</v>
      </c>
      <c r="AP2432" s="103" t="n">
        <v>0.75</v>
      </c>
      <c r="AQ2432" s="102" t="n">
        <v>44</v>
      </c>
      <c r="AR2432" s="91" t="inlineStr">
        <is>
          <t>N</t>
        </is>
      </c>
      <c r="AS2432" s="104" t="n"/>
      <c r="AT2432" s="92">
        <f>IF(AND(P2432="52-wk high",T2432&gt;=Settings!$B$7),"Y","N")</f>
        <v/>
      </c>
      <c r="AU2432" s="91">
        <f>IF(AND(AD2432&gt;=Settings!$B$8,M2432&gt;0),"Y","N")</f>
        <v/>
      </c>
      <c r="AV2432" s="91">
        <f>IF(OR(AH2432&gt;Settings!$B$9,AI2432&gt;Settings!$B$9),"Y","N")</f>
        <v/>
      </c>
      <c r="AW2432" s="91">
        <f>IF(AJ2432&lt;&gt;"Y","n/a",IF(AND(M2432&gt;0,AK2432&gt;Settings!$B$10),"Y","N"))</f>
        <v/>
      </c>
      <c r="AX2432" s="91">
        <f>IF(AO2432&gt;=Settings!$B$11,"Y","N")</f>
        <v/>
      </c>
      <c r="AY2432" s="99">
        <f>(AT2432="Y")+(AU2432="Y")+(AV2432="Y")+(AW2432="Y")+(AX2432="Y")</f>
        <v/>
      </c>
      <c r="AZ2432" s="94">
        <f>IF(AY2432=0,"None",_xlfn.TEXTJOIN(", ",TRUE(),IF(AT2432="Y","Breakout",""),IF(AU2432="Y","Accumulation",""),IF(AV2432="Y","Institutional buying",""),IF(AW2432="Y","Long buildup",""),IF(AX2432="Y","Momentum leader","")))</f>
        <v/>
      </c>
      <c r="BA2432" s="94">
        <f>IF(BW2432="","","Passes "&amp;AY2432&amp;" of 5 buy-side scans"&amp;IF(G2432="Y","; RED FLAG: filter out using Red flag column",""))</f>
        <v/>
      </c>
      <c r="BB2432" s="91" t="inlineStr">
        <is>
          <t>None</t>
        </is>
      </c>
      <c r="BC2432" s="92" t="inlineStr">
        <is>
          <t>N</t>
        </is>
      </c>
      <c r="BD2432" s="94" t="n"/>
      <c r="BE2432" s="94" t="n"/>
      <c r="BF2432" s="92">
        <f>IF(R2432*100000&gt;=Settings!$B$5,"Y","N")</f>
        <v/>
      </c>
      <c r="BG2432" s="91">
        <f>IF(F2432&gt;Settings!$B$6,"Y","N")</f>
        <v/>
      </c>
      <c r="BH2432" s="97" t="n">
        <v>-41.86</v>
      </c>
      <c r="BI2432" s="96" t="n">
        <v>-1.96</v>
      </c>
      <c r="BJ2432" s="96" t="n">
        <v>-12.28</v>
      </c>
      <c r="BK2432" s="96" t="n">
        <v>2.04</v>
      </c>
      <c r="BL2432" s="96" t="n">
        <v>8.699999999999999</v>
      </c>
      <c r="BM2432" s="96" t="n">
        <v>-24.24</v>
      </c>
      <c r="BN2432" s="97" t="n">
        <v>-3.49</v>
      </c>
      <c r="BO2432" s="96" t="n">
        <v>-2.45</v>
      </c>
      <c r="BP2432" s="96" t="n">
        <v>-2.6</v>
      </c>
      <c r="BQ2432" s="96" t="n">
        <v>-7.52</v>
      </c>
      <c r="BR2432" s="91" t="inlineStr">
        <is>
          <t>Mixed</t>
        </is>
      </c>
      <c r="BS2432" s="91" t="inlineStr">
        <is>
          <t>None</t>
        </is>
      </c>
      <c r="BT2432" s="96" t="n">
        <v>38.7</v>
      </c>
      <c r="BU2432" s="91" t="inlineStr">
        <is>
          <t>N</t>
        </is>
      </c>
      <c r="BV2432" s="99">
        <f>IF(OR(BF2432&lt;&gt;"Y",BG2432&lt;&gt;"Y"),"",(AND(ISNUMBER(BQ2432),BQ2432&gt;0))+(BR2432="Stacked up")+(AND(ISNUMBER(BH2432),BH2432&gt;=-Settings!$B$17))+(AND(ISNUMBER(BK2432),ISNUMBER(BM2432),BK2432&gt;0,BM2432&gt;0))+(AND(ISNUMBER(AQ2432),AQ2432&gt;=Settings!$B$18))+(AND(ISNUMBER(BT2432),BT2432&gt;=Settings!$B$19,BT2432&lt;=Settings!$B$20))+(AND(ISNUMBER(AS2432),AS2432&gt;0))+(AND(ISNUMBER(T2432),ISNUMBER(M2432),T2432&gt;=Settings!$B$21,M2432&gt;0))+(AND(ISNUMBER(AD2432),ISNUMBER(M2432),AD2432&gt;=Settings!$B$22,M2432&gt;0))+(AY2432&gt;=1))</f>
        <v/>
      </c>
      <c r="BW2432" s="91">
        <f>IF(OR(AY2432=0,BF2432&lt;&gt;"Y",BG2432&lt;&gt;"Y"),"",1+SUMPRODUCT(($A$6:$A$2604=A2432)*($AY$6:$AY$2604&gt;0)*($BF$6:$BF$2604="Y")*($BG$6:$BG$2604="Y")*(($AY$6:$AY$2604&gt;AY2432)+($AY$6:$AY$2604=AY2432)*($AD$6:$AD$2604&gt;AD2432))))</f>
        <v/>
      </c>
    </row>
    <row r="2433" ht="23.85" customHeight="1" s="55">
      <c r="A2433" s="90" t="n">
        <v>46296</v>
      </c>
      <c r="B2433" s="91" t="inlineStr">
        <is>
          <t>AGRITECH</t>
        </is>
      </c>
      <c r="C2433" s="91" t="inlineStr">
        <is>
          <t>INE449G01018</t>
        </is>
      </c>
      <c r="D2433" s="91" t="n"/>
      <c r="E2433" s="91" t="inlineStr">
        <is>
          <t>None</t>
        </is>
      </c>
      <c r="F2433" s="93" t="n">
        <v>53</v>
      </c>
      <c r="G2433" s="92" t="inlineStr">
        <is>
          <t>N</t>
        </is>
      </c>
      <c r="H2433" s="94" t="n"/>
      <c r="I2433" s="91" t="inlineStr">
        <is>
          <t>N</t>
        </is>
      </c>
      <c r="J2433" s="92">
        <f>IF(K2433="","N","Y")</f>
        <v/>
      </c>
      <c r="K2433" s="94">
        <f>_xlfn.TEXTJOIN("; ",TRUE,IF(P2433="52-wk low","52-wk low",""),IF(AND(AD2433&gt;=Settings!$B$12,M2433&lt;0),"Distribution",""),IF(AND(AJ2433="Y",M2433&lt;0,AK2433&lt;-Settings!$B$13),"Long unwinding",""),IF(AND(AJ2433="Y",M2433&lt;0,AK2433&gt;Settings!$B$13),"Short buildup",""))</f>
        <v/>
      </c>
      <c r="L2433" s="95" t="n">
        <v>89.95999999999999</v>
      </c>
      <c r="M2433" s="96" t="n">
        <v>-1.33</v>
      </c>
      <c r="N2433" s="93" t="n">
        <v>1217</v>
      </c>
      <c r="O2433" s="91" t="inlineStr">
        <is>
          <t>None</t>
        </is>
      </c>
      <c r="P2433" s="91" t="inlineStr">
        <is>
          <t>52-wk low</t>
        </is>
      </c>
      <c r="Q2433" s="97" t="n">
        <v>0.05</v>
      </c>
      <c r="R2433" s="96" t="n">
        <v>0.03</v>
      </c>
      <c r="S2433" s="96" t="n">
        <v>1.7</v>
      </c>
      <c r="T2433" s="96" t="n">
        <v>1.63</v>
      </c>
      <c r="U2433" s="96" t="n">
        <v>0.38</v>
      </c>
      <c r="V2433" s="103" t="n">
        <v>0.23</v>
      </c>
      <c r="W2433" s="102" t="n">
        <v>0</v>
      </c>
      <c r="X2433" s="93" t="n"/>
      <c r="Y2433" s="91" t="inlineStr">
        <is>
          <t>None</t>
        </is>
      </c>
      <c r="Z2433" s="99" t="n">
        <v>68.23</v>
      </c>
      <c r="AA2433" s="96" t="n">
        <v>1.04</v>
      </c>
      <c r="AB2433" s="96" t="n">
        <v>0.98</v>
      </c>
      <c r="AC2433" s="96" t="n">
        <v>1.79</v>
      </c>
      <c r="AD2433" s="96" t="n"/>
      <c r="AE2433" s="96" t="n"/>
      <c r="AF2433" s="103" t="n"/>
      <c r="AG2433" s="91" t="inlineStr">
        <is>
          <t>No delivery data</t>
        </is>
      </c>
      <c r="AH2433" s="100" t="n">
        <v>0</v>
      </c>
      <c r="AI2433" s="101" t="n">
        <v>0</v>
      </c>
      <c r="AJ2433" s="92" t="inlineStr">
        <is>
          <t>N</t>
        </is>
      </c>
      <c r="AK2433" s="96" t="n"/>
      <c r="AL2433" s="91" t="inlineStr">
        <is>
          <t>n/a</t>
        </is>
      </c>
      <c r="AM2433" s="93" t="n"/>
      <c r="AN2433" s="92" t="inlineStr">
        <is>
          <t>None</t>
        </is>
      </c>
      <c r="AO2433" s="102" t="n">
        <v>0</v>
      </c>
      <c r="AP2433" s="103" t="n">
        <v>0.63</v>
      </c>
      <c r="AQ2433" s="102" t="n">
        <v>25</v>
      </c>
      <c r="AR2433" s="91" t="inlineStr">
        <is>
          <t>N</t>
        </is>
      </c>
      <c r="AS2433" s="104" t="n"/>
      <c r="AT2433" s="92">
        <f>IF(AND(P2433="52-wk high",T2433&gt;=Settings!$B$7),"Y","N")</f>
        <v/>
      </c>
      <c r="AU2433" s="91">
        <f>IF(AND(AD2433&gt;=Settings!$B$8,M2433&gt;0),"Y","N")</f>
        <v/>
      </c>
      <c r="AV2433" s="91">
        <f>IF(OR(AH2433&gt;Settings!$B$9,AI2433&gt;Settings!$B$9),"Y","N")</f>
        <v/>
      </c>
      <c r="AW2433" s="91">
        <f>IF(AJ2433&lt;&gt;"Y","n/a",IF(AND(M2433&gt;0,AK2433&gt;Settings!$B$10),"Y","N"))</f>
        <v/>
      </c>
      <c r="AX2433" s="91">
        <f>IF(AO2433&gt;=Settings!$B$11,"Y","N")</f>
        <v/>
      </c>
      <c r="AY2433" s="99">
        <f>(AT2433="Y")+(AU2433="Y")+(AV2433="Y")+(AW2433="Y")+(AX2433="Y")</f>
        <v/>
      </c>
      <c r="AZ2433" s="94">
        <f>IF(AY2433=0,"None",_xlfn.TEXTJOIN(", ",TRUE(),IF(AT2433="Y","Breakout",""),IF(AU2433="Y","Accumulation",""),IF(AV2433="Y","Institutional buying",""),IF(AW2433="Y","Long buildup",""),IF(AX2433="Y","Momentum leader","")))</f>
        <v/>
      </c>
      <c r="BA2433" s="94">
        <f>IF(BW2433="","","Passes "&amp;AY2433&amp;" of 5 buy-side scans"&amp;IF(G2433="Y","; RED FLAG: filter out using Red flag column",""))</f>
        <v/>
      </c>
      <c r="BB2433" s="91" t="inlineStr">
        <is>
          <t>None</t>
        </is>
      </c>
      <c r="BC2433" s="92" t="inlineStr">
        <is>
          <t>Y</t>
        </is>
      </c>
      <c r="BD2433" s="94" t="inlineStr">
        <is>
          <t>EPS zero; Few traders (&lt;100 unique PAN, 30 days)</t>
        </is>
      </c>
      <c r="BE2433" s="94" t="n"/>
      <c r="BF2433" s="92">
        <f>IF(R2433*100000&gt;=Settings!$B$5,"Y","N")</f>
        <v/>
      </c>
      <c r="BG2433" s="91">
        <f>IF(F2433&gt;Settings!$B$6,"Y","N")</f>
        <v/>
      </c>
      <c r="BH2433" s="97" t="n">
        <v>-51.94</v>
      </c>
      <c r="BI2433" s="96" t="n">
        <v>-6.06</v>
      </c>
      <c r="BJ2433" s="96" t="n">
        <v>-11.07</v>
      </c>
      <c r="BK2433" s="96" t="n">
        <v>-21.09</v>
      </c>
      <c r="BL2433" s="96" t="n">
        <v>-10.08</v>
      </c>
      <c r="BM2433" s="96" t="n">
        <v>-33.3</v>
      </c>
      <c r="BN2433" s="97" t="n">
        <v>-6.99</v>
      </c>
      <c r="BO2433" s="96" t="n">
        <v>-11.47</v>
      </c>
      <c r="BP2433" s="96" t="n">
        <v>-15.86</v>
      </c>
      <c r="BQ2433" s="96" t="n">
        <v>-21.39</v>
      </c>
      <c r="BR2433" s="91" t="inlineStr">
        <is>
          <t>Stacked down</t>
        </is>
      </c>
      <c r="BS2433" s="91" t="inlineStr">
        <is>
          <t>None</t>
        </is>
      </c>
      <c r="BT2433" s="96" t="n">
        <v>19.1</v>
      </c>
      <c r="BU2433" s="91" t="inlineStr">
        <is>
          <t>N</t>
        </is>
      </c>
      <c r="BV2433" s="99">
        <f>IF(OR(BF2433&lt;&gt;"Y",BG2433&lt;&gt;"Y"),"",(AND(ISNUMBER(BQ2433),BQ2433&gt;0))+(BR2433="Stacked up")+(AND(ISNUMBER(BH2433),BH2433&gt;=-Settings!$B$17))+(AND(ISNUMBER(BK2433),ISNUMBER(BM2433),BK2433&gt;0,BM2433&gt;0))+(AND(ISNUMBER(AQ2433),AQ2433&gt;=Settings!$B$18))+(AND(ISNUMBER(BT2433),BT2433&gt;=Settings!$B$19,BT2433&lt;=Settings!$B$20))+(AND(ISNUMBER(AS2433),AS2433&gt;0))+(AND(ISNUMBER(T2433),ISNUMBER(M2433),T2433&gt;=Settings!$B$21,M2433&gt;0))+(AND(ISNUMBER(AD2433),ISNUMBER(M2433),AD2433&gt;=Settings!$B$22,M2433&gt;0))+(AY2433&gt;=1))</f>
        <v/>
      </c>
      <c r="BW2433" s="91">
        <f>IF(OR(AY2433=0,BF2433&lt;&gt;"Y",BG2433&lt;&gt;"Y"),"",1+SUMPRODUCT(($A$6:$A$2604=A2433)*($AY$6:$AY$2604&gt;0)*($BF$6:$BF$2604="Y")*($BG$6:$BG$2604="Y")*(($AY$6:$AY$2604&gt;AY2433)+($AY$6:$AY$2604=AY2433)*($AD$6:$AD$2604&gt;AD2433))))</f>
        <v/>
      </c>
    </row>
    <row r="2434" ht="23.85" customHeight="1" s="55">
      <c r="A2434" s="90" t="n">
        <v>46296</v>
      </c>
      <c r="B2434" s="91" t="inlineStr">
        <is>
          <t>AJOONI</t>
        </is>
      </c>
      <c r="C2434" s="91" t="inlineStr">
        <is>
          <t>INE820Y01021</t>
        </is>
      </c>
      <c r="D2434" s="91" t="n"/>
      <c r="E2434" s="91" t="inlineStr">
        <is>
          <t>None</t>
        </is>
      </c>
      <c r="F2434" s="93" t="n">
        <v>53</v>
      </c>
      <c r="G2434" s="92" t="inlineStr">
        <is>
          <t>N</t>
        </is>
      </c>
      <c r="H2434" s="94" t="n"/>
      <c r="I2434" s="91" t="inlineStr">
        <is>
          <t>N</t>
        </is>
      </c>
      <c r="J2434" s="92">
        <f>IF(K2434="","N","Y")</f>
        <v/>
      </c>
      <c r="K2434" s="94">
        <f>_xlfn.TEXTJOIN("; ",TRUE,IF(P2434="52-wk low","52-wk low",""),IF(AND(AD2434&gt;=Settings!$B$12,M2434&lt;0),"Distribution",""),IF(AND(AJ2434="Y",M2434&lt;0,AK2434&lt;-Settings!$B$13),"Long unwinding",""),IF(AND(AJ2434="Y",M2434&lt;0,AK2434&gt;Settings!$B$13),"Short buildup",""))</f>
        <v/>
      </c>
      <c r="L2434" s="95" t="n">
        <v>3.1</v>
      </c>
      <c r="M2434" s="96" t="n">
        <v>-0.96</v>
      </c>
      <c r="N2434" s="93" t="n">
        <v>1027</v>
      </c>
      <c r="O2434" s="91" t="inlineStr">
        <is>
          <t>None</t>
        </is>
      </c>
      <c r="P2434" s="91" t="inlineStr">
        <is>
          <t>None</t>
        </is>
      </c>
      <c r="Q2434" s="97" t="n">
        <v>4.21</v>
      </c>
      <c r="R2434" s="96" t="n">
        <v>3.77</v>
      </c>
      <c r="S2434" s="96" t="n">
        <v>1.16</v>
      </c>
      <c r="T2434" s="96" t="n">
        <v>1.31</v>
      </c>
      <c r="U2434" s="96" t="n">
        <v>1.2</v>
      </c>
      <c r="V2434" s="103" t="n">
        <v>1.07</v>
      </c>
      <c r="W2434" s="102" t="n">
        <v>7</v>
      </c>
      <c r="X2434" s="93" t="n">
        <v>259</v>
      </c>
      <c r="Y2434" s="91" t="inlineStr">
        <is>
          <t>None</t>
        </is>
      </c>
      <c r="Z2434" s="99" t="n">
        <v>60.32</v>
      </c>
      <c r="AA2434" s="96" t="n">
        <v>0.78</v>
      </c>
      <c r="AB2434" s="96" t="n">
        <v>0.79</v>
      </c>
      <c r="AC2434" s="96" t="n">
        <v>0.92</v>
      </c>
      <c r="AD2434" s="96" t="n">
        <v>1.06</v>
      </c>
      <c r="AE2434" s="96" t="n">
        <v>1.01</v>
      </c>
      <c r="AF2434" s="103" t="n">
        <v>1.05</v>
      </c>
      <c r="AG2434" s="91" t="inlineStr">
        <is>
          <t>Normal</t>
        </is>
      </c>
      <c r="AH2434" s="100" t="n">
        <v>0</v>
      </c>
      <c r="AI2434" s="101" t="n">
        <v>0</v>
      </c>
      <c r="AJ2434" s="92" t="inlineStr">
        <is>
          <t>N</t>
        </is>
      </c>
      <c r="AK2434" s="96" t="n"/>
      <c r="AL2434" s="91" t="inlineStr">
        <is>
          <t>n/a</t>
        </is>
      </c>
      <c r="AM2434" s="93" t="n"/>
      <c r="AN2434" s="92" t="inlineStr">
        <is>
          <t>None</t>
        </is>
      </c>
      <c r="AO2434" s="102" t="n">
        <v>0</v>
      </c>
      <c r="AP2434" s="103" t="n">
        <v>0.51</v>
      </c>
      <c r="AQ2434" s="102" t="n">
        <v>5</v>
      </c>
      <c r="AR2434" s="91" t="inlineStr">
        <is>
          <t>N</t>
        </is>
      </c>
      <c r="AS2434" s="104" t="n"/>
      <c r="AT2434" s="92">
        <f>IF(AND(P2434="52-wk high",T2434&gt;=Settings!$B$7),"Y","N")</f>
        <v/>
      </c>
      <c r="AU2434" s="91">
        <f>IF(AND(AD2434&gt;=Settings!$B$8,M2434&gt;0),"Y","N")</f>
        <v/>
      </c>
      <c r="AV2434" s="91">
        <f>IF(OR(AH2434&gt;Settings!$B$9,AI2434&gt;Settings!$B$9),"Y","N")</f>
        <v/>
      </c>
      <c r="AW2434" s="91">
        <f>IF(AJ2434&lt;&gt;"Y","n/a",IF(AND(M2434&gt;0,AK2434&gt;Settings!$B$10),"Y","N"))</f>
        <v/>
      </c>
      <c r="AX2434" s="91">
        <f>IF(AO2434&gt;=Settings!$B$11,"Y","N")</f>
        <v/>
      </c>
      <c r="AY2434" s="99">
        <f>(AT2434="Y")+(AU2434="Y")+(AV2434="Y")+(AW2434="Y")+(AX2434="Y")</f>
        <v/>
      </c>
      <c r="AZ2434" s="94">
        <f>IF(AY2434=0,"None",_xlfn.TEXTJOIN(", ",TRUE(),IF(AT2434="Y","Breakout",""),IF(AU2434="Y","Accumulation",""),IF(AV2434="Y","Institutional buying",""),IF(AW2434="Y","Long buildup",""),IF(AX2434="Y","Momentum leader","")))</f>
        <v/>
      </c>
      <c r="BA2434" s="94">
        <f>IF(BW2434="","","Passes "&amp;AY2434&amp;" of 5 buy-side scans"&amp;IF(G2434="Y","; RED FLAG: filter out using Red flag column",""))</f>
        <v/>
      </c>
      <c r="BB2434" s="91" t="inlineStr">
        <is>
          <t>None</t>
        </is>
      </c>
      <c r="BC2434" s="92" t="inlineStr">
        <is>
          <t>N</t>
        </is>
      </c>
      <c r="BD2434" s="94" t="n"/>
      <c r="BE2434" s="94" t="n"/>
      <c r="BF2434" s="92">
        <f>IF(R2434*100000&gt;=Settings!$B$5,"Y","N")</f>
        <v/>
      </c>
      <c r="BG2434" s="91">
        <f>IF(F2434&gt;Settings!$B$6,"Y","N")</f>
        <v/>
      </c>
      <c r="BH2434" s="97" t="n">
        <v>-43.64</v>
      </c>
      <c r="BI2434" s="96" t="n">
        <v>-2.52</v>
      </c>
      <c r="BJ2434" s="96" t="n">
        <v>-17.33</v>
      </c>
      <c r="BK2434" s="96" t="n">
        <v>-16.89</v>
      </c>
      <c r="BL2434" s="96" t="n">
        <v>-24.57</v>
      </c>
      <c r="BM2434" s="96" t="n">
        <v>-41.06</v>
      </c>
      <c r="BN2434" s="97" t="n">
        <v>-6.57</v>
      </c>
      <c r="BO2434" s="96" t="n">
        <v>-12.71</v>
      </c>
      <c r="BP2434" s="96" t="n">
        <v>-17.62</v>
      </c>
      <c r="BQ2434" s="96" t="n">
        <v>-23.95</v>
      </c>
      <c r="BR2434" s="91" t="inlineStr">
        <is>
          <t>Stacked down</t>
        </is>
      </c>
      <c r="BS2434" s="91" t="inlineStr">
        <is>
          <t>None</t>
        </is>
      </c>
      <c r="BT2434" s="96" t="n">
        <v>25</v>
      </c>
      <c r="BU2434" s="91" t="inlineStr">
        <is>
          <t>N</t>
        </is>
      </c>
      <c r="BV2434" s="99">
        <f>IF(OR(BF2434&lt;&gt;"Y",BG2434&lt;&gt;"Y"),"",(AND(ISNUMBER(BQ2434),BQ2434&gt;0))+(BR2434="Stacked up")+(AND(ISNUMBER(BH2434),BH2434&gt;=-Settings!$B$17))+(AND(ISNUMBER(BK2434),ISNUMBER(BM2434),BK2434&gt;0,BM2434&gt;0))+(AND(ISNUMBER(AQ2434),AQ2434&gt;=Settings!$B$18))+(AND(ISNUMBER(BT2434),BT2434&gt;=Settings!$B$19,BT2434&lt;=Settings!$B$20))+(AND(ISNUMBER(AS2434),AS2434&gt;0))+(AND(ISNUMBER(T2434),ISNUMBER(M2434),T2434&gt;=Settings!$B$21,M2434&gt;0))+(AND(ISNUMBER(AD2434),ISNUMBER(M2434),AD2434&gt;=Settings!$B$22,M2434&gt;0))+(AY2434&gt;=1))</f>
        <v/>
      </c>
      <c r="BW2434" s="91">
        <f>IF(OR(AY2434=0,BF2434&lt;&gt;"Y",BG2434&lt;&gt;"Y"),"",1+SUMPRODUCT(($A$6:$A$2604=A2434)*($AY$6:$AY$2604&gt;0)*($BF$6:$BF$2604="Y")*($BG$6:$BG$2604="Y")*(($AY$6:$AY$2604&gt;AY2434)+($AY$6:$AY$2604=AY2434)*($AD$6:$AD$2604&gt;AD2434))))</f>
        <v/>
      </c>
    </row>
    <row r="2435" ht="23.85" customHeight="1" s="55">
      <c r="A2435" s="90" t="n">
        <v>46296</v>
      </c>
      <c r="B2435" s="91" t="inlineStr">
        <is>
          <t>LADDERUP</t>
        </is>
      </c>
      <c r="C2435" s="91" t="inlineStr">
        <is>
          <t>INE519D01015</t>
        </is>
      </c>
      <c r="D2435" s="91" t="n"/>
      <c r="E2435" s="91" t="inlineStr">
        <is>
          <t>None</t>
        </is>
      </c>
      <c r="F2435" s="93" t="n">
        <v>53</v>
      </c>
      <c r="G2435" s="92" t="inlineStr">
        <is>
          <t>Y</t>
        </is>
      </c>
      <c r="H2435" s="94" t="inlineStr">
        <is>
          <t>ESM Stage 1; T2T (BE series)</t>
        </is>
      </c>
      <c r="I2435" s="91" t="inlineStr">
        <is>
          <t>Y</t>
        </is>
      </c>
      <c r="J2435" s="92">
        <f>IF(K2435="","N","Y")</f>
        <v/>
      </c>
      <c r="K2435" s="94">
        <f>_xlfn.TEXTJOIN("; ",TRUE,IF(P2435="52-wk low","52-wk low",""),IF(AND(AD2435&gt;=Settings!$B$12,M2435&lt;0),"Distribution",""),IF(AND(AJ2435="Y",M2435&lt;0,AK2435&lt;-Settings!$B$13),"Long unwinding",""),IF(AND(AJ2435="Y",M2435&lt;0,AK2435&gt;Settings!$B$13),"Short buildup",""))</f>
        <v/>
      </c>
      <c r="L2435" s="95" t="n">
        <v>50.27</v>
      </c>
      <c r="M2435" s="96" t="n">
        <v>-3.29</v>
      </c>
      <c r="N2435" s="93" t="n">
        <v>2174</v>
      </c>
      <c r="O2435" s="91" t="inlineStr">
        <is>
          <t>None</t>
        </is>
      </c>
      <c r="P2435" s="91" t="inlineStr">
        <is>
          <t>None</t>
        </is>
      </c>
      <c r="Q2435" s="97" t="n">
        <v>0.01</v>
      </c>
      <c r="R2435" s="96" t="n">
        <v>0.09</v>
      </c>
      <c r="S2435" s="96" t="n">
        <v>0.08</v>
      </c>
      <c r="T2435" s="96" t="n"/>
      <c r="U2435" s="96" t="n"/>
      <c r="V2435" s="103" t="n"/>
      <c r="W2435" s="102" t="n"/>
      <c r="X2435" s="93" t="n"/>
      <c r="Y2435" s="91" t="inlineStr">
        <is>
          <t>None</t>
        </is>
      </c>
      <c r="Z2435" s="99" t="n"/>
      <c r="AA2435" s="96" t="n"/>
      <c r="AB2435" s="96" t="n"/>
      <c r="AC2435" s="96" t="n"/>
      <c r="AD2435" s="96" t="n"/>
      <c r="AE2435" s="96" t="n"/>
      <c r="AF2435" s="103" t="n"/>
      <c r="AG2435" s="91" t="n"/>
      <c r="AH2435" s="100" t="n">
        <v>0</v>
      </c>
      <c r="AI2435" s="101" t="n">
        <v>0</v>
      </c>
      <c r="AJ2435" s="92" t="inlineStr">
        <is>
          <t>N</t>
        </is>
      </c>
      <c r="AK2435" s="96" t="n"/>
      <c r="AL2435" s="91" t="inlineStr">
        <is>
          <t>n/a</t>
        </is>
      </c>
      <c r="AM2435" s="93" t="n"/>
      <c r="AN2435" s="92" t="inlineStr">
        <is>
          <t>None</t>
        </is>
      </c>
      <c r="AO2435" s="102" t="n">
        <v>0</v>
      </c>
      <c r="AP2435" s="103" t="n"/>
      <c r="AQ2435" s="102" t="n"/>
      <c r="AR2435" s="91" t="inlineStr">
        <is>
          <t>N</t>
        </is>
      </c>
      <c r="AS2435" s="104" t="n"/>
      <c r="AT2435" s="92">
        <f>IF(AND(P2435="52-wk high",T2435&gt;=Settings!$B$7),"Y","N")</f>
        <v/>
      </c>
      <c r="AU2435" s="91">
        <f>IF(AND(AD2435&gt;=Settings!$B$8,M2435&gt;0),"Y","N")</f>
        <v/>
      </c>
      <c r="AV2435" s="91">
        <f>IF(OR(AH2435&gt;Settings!$B$9,AI2435&gt;Settings!$B$9),"Y","N")</f>
        <v/>
      </c>
      <c r="AW2435" s="91">
        <f>IF(AJ2435&lt;&gt;"Y","n/a",IF(AND(M2435&gt;0,AK2435&gt;Settings!$B$10),"Y","N"))</f>
        <v/>
      </c>
      <c r="AX2435" s="91">
        <f>IF(AO2435&gt;=Settings!$B$11,"Y","N")</f>
        <v/>
      </c>
      <c r="AY2435" s="99">
        <f>(AT2435="Y")+(AU2435="Y")+(AV2435="Y")+(AW2435="Y")+(AX2435="Y")</f>
        <v/>
      </c>
      <c r="AZ2435" s="94">
        <f>IF(AY2435=0,"None",_xlfn.TEXTJOIN(", ",TRUE(),IF(AT2435="Y","Breakout",""),IF(AU2435="Y","Accumulation",""),IF(AV2435="Y","Institutional buying",""),IF(AW2435="Y","Long buildup",""),IF(AX2435="Y","Momentum leader","")))</f>
        <v/>
      </c>
      <c r="BA2435" s="94">
        <f>IF(BW2435="","","Passes "&amp;AY2435&amp;" of 5 buy-side scans"&amp;IF(G2435="Y","; RED FLAG: filter out using Red flag column",""))</f>
        <v/>
      </c>
      <c r="BB2435" s="91" t="inlineStr">
        <is>
          <t>None</t>
        </is>
      </c>
      <c r="BC2435" s="92" t="inlineStr">
        <is>
          <t>Y</t>
        </is>
      </c>
      <c r="BD2435" s="94" t="inlineStr">
        <is>
          <t>Few traders (&lt;100 unique PAN, 30 days)</t>
        </is>
      </c>
      <c r="BE2435" s="94" t="n"/>
      <c r="BF2435" s="92">
        <f>IF(R2435*100000&gt;=Settings!$B$5,"Y","N")</f>
        <v/>
      </c>
      <c r="BG2435" s="91">
        <f>IF(F2435&gt;Settings!$B$6,"Y","N")</f>
        <v/>
      </c>
      <c r="BH2435" s="97" t="n">
        <v>-37.92</v>
      </c>
      <c r="BI2435" s="96" t="n">
        <v>-6.27</v>
      </c>
      <c r="BJ2435" s="96" t="n">
        <v>1.35</v>
      </c>
      <c r="BK2435" s="96" t="n"/>
      <c r="BL2435" s="96" t="n"/>
      <c r="BM2435" s="96" t="n"/>
      <c r="BN2435" s="97" t="n">
        <v>-7.54</v>
      </c>
      <c r="BO2435" s="96" t="n"/>
      <c r="BP2435" s="96" t="n"/>
      <c r="BQ2435" s="96" t="n"/>
      <c r="BR2435" s="91" t="n"/>
      <c r="BS2435" s="91" t="n"/>
      <c r="BT2435" s="96" t="n">
        <v>40.3</v>
      </c>
      <c r="BU2435" s="91" t="n"/>
      <c r="BV2435" s="99">
        <f>IF(OR(BF2435&lt;&gt;"Y",BG2435&lt;&gt;"Y"),"",(AND(ISNUMBER(BQ2435),BQ2435&gt;0))+(BR2435="Stacked up")+(AND(ISNUMBER(BH2435),BH2435&gt;=-Settings!$B$17))+(AND(ISNUMBER(BK2435),ISNUMBER(BM2435),BK2435&gt;0,BM2435&gt;0))+(AND(ISNUMBER(AQ2435),AQ2435&gt;=Settings!$B$18))+(AND(ISNUMBER(BT2435),BT2435&gt;=Settings!$B$19,BT2435&lt;=Settings!$B$20))+(AND(ISNUMBER(AS2435),AS2435&gt;0))+(AND(ISNUMBER(T2435),ISNUMBER(M2435),T2435&gt;=Settings!$B$21,M2435&gt;0))+(AND(ISNUMBER(AD2435),ISNUMBER(M2435),AD2435&gt;=Settings!$B$22,M2435&gt;0))+(AY2435&gt;=1))</f>
        <v/>
      </c>
      <c r="BW2435" s="91">
        <f>IF(OR(AY2435=0,BF2435&lt;&gt;"Y",BG2435&lt;&gt;"Y"),"",1+SUMPRODUCT(($A$6:$A$2604=A2435)*($AY$6:$AY$2604&gt;0)*($BF$6:$BF$2604="Y")*($BG$6:$BG$2604="Y")*(($AY$6:$AY$2604&gt;AY2435)+($AY$6:$AY$2604=AY2435)*($AD$6:$AD$2604&gt;AD2435))))</f>
        <v/>
      </c>
    </row>
    <row r="2436" ht="23.85" customHeight="1" s="55">
      <c r="A2436" s="90" t="n">
        <v>46296</v>
      </c>
      <c r="B2436" s="91" t="inlineStr">
        <is>
          <t>MALUPAPER</t>
        </is>
      </c>
      <c r="C2436" s="91" t="inlineStr">
        <is>
          <t>INE383H01017</t>
        </is>
      </c>
      <c r="D2436" s="91" t="n"/>
      <c r="E2436" s="91" t="inlineStr">
        <is>
          <t>None</t>
        </is>
      </c>
      <c r="F2436" s="93" t="n">
        <v>53</v>
      </c>
      <c r="G2436" s="92" t="inlineStr">
        <is>
          <t>N</t>
        </is>
      </c>
      <c r="H2436" s="94" t="n"/>
      <c r="I2436" s="91" t="inlineStr">
        <is>
          <t>N</t>
        </is>
      </c>
      <c r="J2436" s="92">
        <f>IF(K2436="","N","Y")</f>
        <v/>
      </c>
      <c r="K2436" s="94">
        <f>_xlfn.TEXTJOIN("; ",TRUE,IF(P2436="52-wk low","52-wk low",""),IF(AND(AD2436&gt;=Settings!$B$12,M2436&lt;0),"Distribution",""),IF(AND(AJ2436="Y",M2436&lt;0,AK2436&lt;-Settings!$B$13),"Long unwinding",""),IF(AND(AJ2436="Y",M2436&lt;0,AK2436&gt;Settings!$B$13),"Short buildup",""))</f>
        <v/>
      </c>
      <c r="L2436" s="95" t="n">
        <v>31.04</v>
      </c>
      <c r="M2436" s="96" t="n">
        <v>-1.37</v>
      </c>
      <c r="N2436" s="93" t="n">
        <v>1238</v>
      </c>
      <c r="O2436" s="91" t="inlineStr">
        <is>
          <t>None</t>
        </is>
      </c>
      <c r="P2436" s="91" t="inlineStr">
        <is>
          <t>None</t>
        </is>
      </c>
      <c r="Q2436" s="97" t="n">
        <v>0.08</v>
      </c>
      <c r="R2436" s="96" t="n">
        <v>0.3</v>
      </c>
      <c r="S2436" s="96" t="n">
        <v>0.25</v>
      </c>
      <c r="T2436" s="96" t="n">
        <v>0.16</v>
      </c>
      <c r="U2436" s="96" t="n">
        <v>0.27</v>
      </c>
      <c r="V2436" s="103" t="n">
        <v>1.07</v>
      </c>
      <c r="W2436" s="102" t="n">
        <v>4</v>
      </c>
      <c r="X2436" s="93" t="n"/>
      <c r="Y2436" s="91" t="inlineStr">
        <is>
          <t>None</t>
        </is>
      </c>
      <c r="Z2436" s="99" t="n">
        <v>61.32</v>
      </c>
      <c r="AA2436" s="96" t="n">
        <v>0.97</v>
      </c>
      <c r="AB2436" s="96" t="n">
        <v>1.01</v>
      </c>
      <c r="AC2436" s="96" t="n">
        <v>0.29</v>
      </c>
      <c r="AD2436" s="96" t="n">
        <v>0.25</v>
      </c>
      <c r="AE2436" s="96" t="n">
        <v>0.39</v>
      </c>
      <c r="AF2436" s="103" t="n">
        <v>1.18</v>
      </c>
      <c r="AG2436" s="91" t="inlineStr">
        <is>
          <t>Normal</t>
        </is>
      </c>
      <c r="AH2436" s="100" t="n">
        <v>0</v>
      </c>
      <c r="AI2436" s="101" t="n">
        <v>0</v>
      </c>
      <c r="AJ2436" s="92" t="inlineStr">
        <is>
          <t>N</t>
        </is>
      </c>
      <c r="AK2436" s="96" t="n"/>
      <c r="AL2436" s="91" t="inlineStr">
        <is>
          <t>n/a</t>
        </is>
      </c>
      <c r="AM2436" s="93" t="n"/>
      <c r="AN2436" s="92" t="inlineStr">
        <is>
          <t>None</t>
        </is>
      </c>
      <c r="AO2436" s="102" t="n">
        <v>0</v>
      </c>
      <c r="AP2436" s="103" t="n">
        <v>0.72</v>
      </c>
      <c r="AQ2436" s="102" t="n">
        <v>40</v>
      </c>
      <c r="AR2436" s="91" t="inlineStr">
        <is>
          <t>N</t>
        </is>
      </c>
      <c r="AS2436" s="104" t="n"/>
      <c r="AT2436" s="92">
        <f>IF(AND(P2436="52-wk high",T2436&gt;=Settings!$B$7),"Y","N")</f>
        <v/>
      </c>
      <c r="AU2436" s="91">
        <f>IF(AND(AD2436&gt;=Settings!$B$8,M2436&gt;0),"Y","N")</f>
        <v/>
      </c>
      <c r="AV2436" s="91">
        <f>IF(OR(AH2436&gt;Settings!$B$9,AI2436&gt;Settings!$B$9),"Y","N")</f>
        <v/>
      </c>
      <c r="AW2436" s="91">
        <f>IF(AJ2436&lt;&gt;"Y","n/a",IF(AND(M2436&gt;0,AK2436&gt;Settings!$B$10),"Y","N"))</f>
        <v/>
      </c>
      <c r="AX2436" s="91">
        <f>IF(AO2436&gt;=Settings!$B$11,"Y","N")</f>
        <v/>
      </c>
      <c r="AY2436" s="99">
        <f>(AT2436="Y")+(AU2436="Y")+(AV2436="Y")+(AW2436="Y")+(AX2436="Y")</f>
        <v/>
      </c>
      <c r="AZ2436" s="94">
        <f>IF(AY2436=0,"None",_xlfn.TEXTJOIN(", ",TRUE(),IF(AT2436="Y","Breakout",""),IF(AU2436="Y","Accumulation",""),IF(AV2436="Y","Institutional buying",""),IF(AW2436="Y","Long buildup",""),IF(AX2436="Y","Momentum leader","")))</f>
        <v/>
      </c>
      <c r="BA2436" s="94">
        <f>IF(BW2436="","","Passes "&amp;AY2436&amp;" of 5 buy-side scans"&amp;IF(G2436="Y","; RED FLAG: filter out using Red flag column",""))</f>
        <v/>
      </c>
      <c r="BB2436" s="91" t="inlineStr">
        <is>
          <t>None</t>
        </is>
      </c>
      <c r="BC2436" s="92" t="inlineStr">
        <is>
          <t>Y</t>
        </is>
      </c>
      <c r="BD2436" s="94" t="inlineStr">
        <is>
          <t>EPS zero; Few traders (&lt;100 unique PAN, 30 days)</t>
        </is>
      </c>
      <c r="BE2436" s="94" t="n"/>
      <c r="BF2436" s="92">
        <f>IF(R2436*100000&gt;=Settings!$B$5,"Y","N")</f>
        <v/>
      </c>
      <c r="BG2436" s="91">
        <f>IF(F2436&gt;Settings!$B$6,"Y","N")</f>
        <v/>
      </c>
      <c r="BH2436" s="97" t="n">
        <v>-29.63</v>
      </c>
      <c r="BI2436" s="96" t="n">
        <v>-2.36</v>
      </c>
      <c r="BJ2436" s="96" t="n">
        <v>-2.82</v>
      </c>
      <c r="BK2436" s="96" t="n">
        <v>-1.96</v>
      </c>
      <c r="BL2436" s="96" t="n">
        <v>3.5</v>
      </c>
      <c r="BM2436" s="96" t="n">
        <v>-19.48</v>
      </c>
      <c r="BN2436" s="97" t="n">
        <v>-3.33</v>
      </c>
      <c r="BO2436" s="96" t="n">
        <v>-3.57</v>
      </c>
      <c r="BP2436" s="96" t="n">
        <v>-3.92</v>
      </c>
      <c r="BQ2436" s="96" t="n">
        <v>-6.38</v>
      </c>
      <c r="BR2436" s="91" t="inlineStr">
        <is>
          <t>Stacked down</t>
        </is>
      </c>
      <c r="BS2436" s="91" t="inlineStr">
        <is>
          <t>None</t>
        </is>
      </c>
      <c r="BT2436" s="96" t="n">
        <v>36</v>
      </c>
      <c r="BU2436" s="91" t="inlineStr">
        <is>
          <t>N</t>
        </is>
      </c>
      <c r="BV2436" s="99">
        <f>IF(OR(BF2436&lt;&gt;"Y",BG2436&lt;&gt;"Y"),"",(AND(ISNUMBER(BQ2436),BQ2436&gt;0))+(BR2436="Stacked up")+(AND(ISNUMBER(BH2436),BH2436&gt;=-Settings!$B$17))+(AND(ISNUMBER(BK2436),ISNUMBER(BM2436),BK2436&gt;0,BM2436&gt;0))+(AND(ISNUMBER(AQ2436),AQ2436&gt;=Settings!$B$18))+(AND(ISNUMBER(BT2436),BT2436&gt;=Settings!$B$19,BT2436&lt;=Settings!$B$20))+(AND(ISNUMBER(AS2436),AS2436&gt;0))+(AND(ISNUMBER(T2436),ISNUMBER(M2436),T2436&gt;=Settings!$B$21,M2436&gt;0))+(AND(ISNUMBER(AD2436),ISNUMBER(M2436),AD2436&gt;=Settings!$B$22,M2436&gt;0))+(AY2436&gt;=1))</f>
        <v/>
      </c>
      <c r="BW2436" s="91">
        <f>IF(OR(AY2436=0,BF2436&lt;&gt;"Y",BG2436&lt;&gt;"Y"),"",1+SUMPRODUCT(($A$6:$A$2604=A2436)*($AY$6:$AY$2604&gt;0)*($BF$6:$BF$2604="Y")*($BG$6:$BG$2604="Y")*(($AY$6:$AY$2604&gt;AY2436)+($AY$6:$AY$2604=AY2436)*($AD$6:$AD$2604&gt;AD2436))))</f>
        <v/>
      </c>
    </row>
    <row r="2437" ht="23.85" customHeight="1" s="55">
      <c r="A2437" s="90" t="n">
        <v>46296</v>
      </c>
      <c r="B2437" s="91" t="inlineStr">
        <is>
          <t>TNTELE</t>
        </is>
      </c>
      <c r="C2437" s="91" t="inlineStr">
        <is>
          <t>INE141D01018</t>
        </is>
      </c>
      <c r="D2437" s="91" t="n"/>
      <c r="E2437" s="91" t="inlineStr">
        <is>
          <t>None</t>
        </is>
      </c>
      <c r="F2437" s="93" t="n">
        <v>53</v>
      </c>
      <c r="G2437" s="92" t="inlineStr">
        <is>
          <t>Y</t>
        </is>
      </c>
      <c r="H2437" s="94" t="inlineStr">
        <is>
          <t>GSM Stage 0; ESM Stage 1; Loss making</t>
        </is>
      </c>
      <c r="I2437" s="91" t="inlineStr">
        <is>
          <t>N</t>
        </is>
      </c>
      <c r="J2437" s="92">
        <f>IF(K2437="","N","Y")</f>
        <v/>
      </c>
      <c r="K2437" s="94">
        <f>_xlfn.TEXTJOIN("; ",TRUE,IF(P2437="52-wk low","52-wk low",""),IF(AND(AD2437&gt;=Settings!$B$12,M2437&lt;0),"Distribution",""),IF(AND(AJ2437="Y",M2437&lt;0,AK2437&lt;-Settings!$B$13),"Long unwinding",""),IF(AND(AJ2437="Y",M2437&lt;0,AK2437&gt;Settings!$B$13),"Short buildup",""))</f>
        <v/>
      </c>
      <c r="L2437" s="95" t="n">
        <v>11.56</v>
      </c>
      <c r="M2437" s="96" t="n">
        <v>-9.970000000000001</v>
      </c>
      <c r="N2437" s="93" t="n">
        <v>2581</v>
      </c>
      <c r="O2437" s="91" t="inlineStr">
        <is>
          <t>Top loser</t>
        </is>
      </c>
      <c r="P2437" s="91" t="inlineStr">
        <is>
          <t>None</t>
        </is>
      </c>
      <c r="Q2437" s="97" t="n">
        <v>0.37</v>
      </c>
      <c r="R2437" s="96" t="n">
        <v>0.71</v>
      </c>
      <c r="S2437" s="96" t="n">
        <v>0.53</v>
      </c>
      <c r="T2437" s="96" t="n">
        <v>0.87</v>
      </c>
      <c r="U2437" s="96" t="n">
        <v>1.18</v>
      </c>
      <c r="V2437" s="103" t="n">
        <v>2.26</v>
      </c>
      <c r="W2437" s="102" t="n">
        <v>8</v>
      </c>
      <c r="X2437" s="93" t="n"/>
      <c r="Y2437" s="91" t="inlineStr">
        <is>
          <t>None</t>
        </is>
      </c>
      <c r="Z2437" s="99" t="n">
        <v>100</v>
      </c>
      <c r="AA2437" s="96" t="n">
        <v>1.46</v>
      </c>
      <c r="AB2437" s="96" t="n">
        <v>1.38</v>
      </c>
      <c r="AC2437" s="96" t="n">
        <v>0.85</v>
      </c>
      <c r="AD2437" s="96" t="n">
        <v>1.32</v>
      </c>
      <c r="AE2437" s="96" t="n">
        <v>1.78</v>
      </c>
      <c r="AF2437" s="103" t="n">
        <v>0.93</v>
      </c>
      <c r="AG2437" s="91" t="inlineStr">
        <is>
          <t>Run-up, risky</t>
        </is>
      </c>
      <c r="AH2437" s="100" t="n">
        <v>0</v>
      </c>
      <c r="AI2437" s="101" t="n">
        <v>0</v>
      </c>
      <c r="AJ2437" s="92" t="inlineStr">
        <is>
          <t>N</t>
        </is>
      </c>
      <c r="AK2437" s="96" t="n"/>
      <c r="AL2437" s="91" t="inlineStr">
        <is>
          <t>n/a</t>
        </is>
      </c>
      <c r="AM2437" s="93" t="n"/>
      <c r="AN2437" s="92" t="inlineStr">
        <is>
          <t>None</t>
        </is>
      </c>
      <c r="AO2437" s="102" t="n">
        <v>0</v>
      </c>
      <c r="AP2437" s="103" t="n">
        <v>1.15</v>
      </c>
      <c r="AQ2437" s="102" t="n">
        <v>67</v>
      </c>
      <c r="AR2437" s="91" t="inlineStr">
        <is>
          <t>N</t>
        </is>
      </c>
      <c r="AS2437" s="104" t="n"/>
      <c r="AT2437" s="92">
        <f>IF(AND(P2437="52-wk high",T2437&gt;=Settings!$B$7),"Y","N")</f>
        <v/>
      </c>
      <c r="AU2437" s="91">
        <f>IF(AND(AD2437&gt;=Settings!$B$8,M2437&gt;0),"Y","N")</f>
        <v/>
      </c>
      <c r="AV2437" s="91">
        <f>IF(OR(AH2437&gt;Settings!$B$9,AI2437&gt;Settings!$B$9),"Y","N")</f>
        <v/>
      </c>
      <c r="AW2437" s="91">
        <f>IF(AJ2437&lt;&gt;"Y","n/a",IF(AND(M2437&gt;0,AK2437&gt;Settings!$B$10),"Y","N"))</f>
        <v/>
      </c>
      <c r="AX2437" s="91">
        <f>IF(AO2437&gt;=Settings!$B$11,"Y","N")</f>
        <v/>
      </c>
      <c r="AY2437" s="99">
        <f>(AT2437="Y")+(AU2437="Y")+(AV2437="Y")+(AW2437="Y")+(AX2437="Y")</f>
        <v/>
      </c>
      <c r="AZ2437" s="94">
        <f>IF(AY2437=0,"None",_xlfn.TEXTJOIN(", ",TRUE(),IF(AT2437="Y","Breakout",""),IF(AU2437="Y","Accumulation",""),IF(AV2437="Y","Institutional buying",""),IF(AW2437="Y","Long buildup",""),IF(AX2437="Y","Momentum leader","")))</f>
        <v/>
      </c>
      <c r="BA2437" s="94">
        <f>IF(BW2437="","","Passes "&amp;AY2437&amp;" of 5 buy-side scans"&amp;IF(G2437="Y","; RED FLAG: filter out using Red flag column",""))</f>
        <v/>
      </c>
      <c r="BB2437" s="91" t="inlineStr">
        <is>
          <t>Lower</t>
        </is>
      </c>
      <c r="BC2437" s="92" t="inlineStr">
        <is>
          <t>Y</t>
        </is>
      </c>
      <c r="BD2437" s="94" t="inlineStr">
        <is>
          <t>EPS zero</t>
        </is>
      </c>
      <c r="BE2437" s="94" t="n"/>
      <c r="BF2437" s="92">
        <f>IF(R2437*100000&gt;=Settings!$B$5,"Y","N")</f>
        <v/>
      </c>
      <c r="BG2437" s="91">
        <f>IF(F2437&gt;Settings!$B$6,"Y","N")</f>
        <v/>
      </c>
      <c r="BH2437" s="97" t="n">
        <v>-26.56</v>
      </c>
      <c r="BI2437" s="96" t="n">
        <v>24.17</v>
      </c>
      <c r="BJ2437" s="96" t="n">
        <v>28.44</v>
      </c>
      <c r="BK2437" s="96" t="n">
        <v>29.45</v>
      </c>
      <c r="BL2437" s="96" t="n">
        <v>33.18</v>
      </c>
      <c r="BM2437" s="96" t="n">
        <v>5.19</v>
      </c>
      <c r="BN2437" s="97" t="n">
        <v>12.76</v>
      </c>
      <c r="BO2437" s="96" t="n">
        <v>20.51</v>
      </c>
      <c r="BP2437" s="96" t="n">
        <v>22.52</v>
      </c>
      <c r="BQ2437" s="96" t="n">
        <v>19.34</v>
      </c>
      <c r="BR2437" s="91" t="inlineStr">
        <is>
          <t>Mixed</t>
        </is>
      </c>
      <c r="BS2437" s="91" t="inlineStr">
        <is>
          <t>None</t>
        </is>
      </c>
      <c r="BT2437" s="96" t="n">
        <v>59.5</v>
      </c>
      <c r="BU2437" s="91" t="inlineStr">
        <is>
          <t>N</t>
        </is>
      </c>
      <c r="BV2437" s="99">
        <f>IF(OR(BF2437&lt;&gt;"Y",BG2437&lt;&gt;"Y"),"",(AND(ISNUMBER(BQ2437),BQ2437&gt;0))+(BR2437="Stacked up")+(AND(ISNUMBER(BH2437),BH2437&gt;=-Settings!$B$17))+(AND(ISNUMBER(BK2437),ISNUMBER(BM2437),BK2437&gt;0,BM2437&gt;0))+(AND(ISNUMBER(AQ2437),AQ2437&gt;=Settings!$B$18))+(AND(ISNUMBER(BT2437),BT2437&gt;=Settings!$B$19,BT2437&lt;=Settings!$B$20))+(AND(ISNUMBER(AS2437),AS2437&gt;0))+(AND(ISNUMBER(T2437),ISNUMBER(M2437),T2437&gt;=Settings!$B$21,M2437&gt;0))+(AND(ISNUMBER(AD2437),ISNUMBER(M2437),AD2437&gt;=Settings!$B$22,M2437&gt;0))+(AY2437&gt;=1))</f>
        <v/>
      </c>
      <c r="BW2437" s="91">
        <f>IF(OR(AY2437=0,BF2437&lt;&gt;"Y",BG2437&lt;&gt;"Y"),"",1+SUMPRODUCT(($A$6:$A$2604=A2437)*($AY$6:$AY$2604&gt;0)*($BF$6:$BF$2604="Y")*($BG$6:$BG$2604="Y")*(($AY$6:$AY$2604&gt;AY2437)+($AY$6:$AY$2604=AY2437)*($AD$6:$AD$2604&gt;AD2437))))</f>
        <v/>
      </c>
    </row>
    <row r="2438" ht="23.85" customHeight="1" s="55">
      <c r="A2438" s="90" t="n">
        <v>46296</v>
      </c>
      <c r="B2438" s="91" t="inlineStr">
        <is>
          <t>GENSOL</t>
        </is>
      </c>
      <c r="C2438" s="91" t="inlineStr">
        <is>
          <t>INE06H201014</t>
        </is>
      </c>
      <c r="D2438" s="91" t="n"/>
      <c r="E2438" s="91" t="inlineStr">
        <is>
          <t>None</t>
        </is>
      </c>
      <c r="F2438" s="93" t="n">
        <v>52</v>
      </c>
      <c r="G2438" s="92" t="inlineStr">
        <is>
          <t>Y</t>
        </is>
      </c>
      <c r="H2438" s="94" t="inlineStr">
        <is>
          <t>GSM Stage 0; IRP (insolvency); BZ/SZ series</t>
        </is>
      </c>
      <c r="I2438" s="91" t="inlineStr">
        <is>
          <t>Y</t>
        </is>
      </c>
      <c r="J2438" s="92">
        <f>IF(K2438="","N","Y")</f>
        <v/>
      </c>
      <c r="K2438" s="94">
        <f>_xlfn.TEXTJOIN("; ",TRUE,IF(P2438="52-wk low","52-wk low",""),IF(AND(AD2438&gt;=Settings!$B$12,M2438&lt;0),"Distribution",""),IF(AND(AJ2438="Y",M2438&lt;0,AK2438&lt;-Settings!$B$13),"Long unwinding",""),IF(AND(AJ2438="Y",M2438&lt;0,AK2438&gt;Settings!$B$13),"Short buildup",""))</f>
        <v/>
      </c>
      <c r="L2438" s="95" t="n">
        <v>13.68</v>
      </c>
      <c r="M2438" s="96" t="n">
        <v>-4.93</v>
      </c>
      <c r="N2438" s="93" t="n">
        <v>2466</v>
      </c>
      <c r="O2438" s="91" t="inlineStr">
        <is>
          <t>None</t>
        </is>
      </c>
      <c r="P2438" s="91" t="inlineStr">
        <is>
          <t>52-wk low</t>
        </is>
      </c>
      <c r="Q2438" s="97" t="n">
        <v>2.03</v>
      </c>
      <c r="R2438" s="96" t="n">
        <v>0.78</v>
      </c>
      <c r="S2438" s="96" t="n">
        <v>2.92</v>
      </c>
      <c r="T2438" s="96" t="n">
        <v>2.8</v>
      </c>
      <c r="U2438" s="96" t="n">
        <v>3.62</v>
      </c>
      <c r="V2438" s="103" t="n">
        <v>1.35</v>
      </c>
      <c r="W2438" s="102" t="n">
        <v>7</v>
      </c>
      <c r="X2438" s="93" t="n"/>
      <c r="Y2438" s="91" t="inlineStr">
        <is>
          <t>None</t>
        </is>
      </c>
      <c r="Z2438" s="99" t="n"/>
      <c r="AA2438" s="96" t="n"/>
      <c r="AB2438" s="96" t="n"/>
      <c r="AC2438" s="96" t="n"/>
      <c r="AD2438" s="96" t="n"/>
      <c r="AE2438" s="96" t="n"/>
      <c r="AF2438" s="103" t="n"/>
      <c r="AG2438" s="91" t="inlineStr">
        <is>
          <t>No delivery data</t>
        </is>
      </c>
      <c r="AH2438" s="100" t="n">
        <v>0</v>
      </c>
      <c r="AI2438" s="101" t="n">
        <v>0</v>
      </c>
      <c r="AJ2438" s="92" t="inlineStr">
        <is>
          <t>N</t>
        </is>
      </c>
      <c r="AK2438" s="96" t="n"/>
      <c r="AL2438" s="91" t="inlineStr">
        <is>
          <t>n/a</t>
        </is>
      </c>
      <c r="AM2438" s="93" t="n"/>
      <c r="AN2438" s="92" t="inlineStr">
        <is>
          <t>None</t>
        </is>
      </c>
      <c r="AO2438" s="102" t="n">
        <v>0</v>
      </c>
      <c r="AP2438" s="103" t="n"/>
      <c r="AQ2438" s="102" t="n"/>
      <c r="AR2438" s="91" t="inlineStr">
        <is>
          <t>N</t>
        </is>
      </c>
      <c r="AS2438" s="104" t="n"/>
      <c r="AT2438" s="92">
        <f>IF(AND(P2438="52-wk high",T2438&gt;=Settings!$B$7),"Y","N")</f>
        <v/>
      </c>
      <c r="AU2438" s="91">
        <f>IF(AND(AD2438&gt;=Settings!$B$8,M2438&gt;0),"Y","N")</f>
        <v/>
      </c>
      <c r="AV2438" s="91">
        <f>IF(OR(AH2438&gt;Settings!$B$9,AI2438&gt;Settings!$B$9),"Y","N")</f>
        <v/>
      </c>
      <c r="AW2438" s="91">
        <f>IF(AJ2438&lt;&gt;"Y","n/a",IF(AND(M2438&gt;0,AK2438&gt;Settings!$B$10),"Y","N"))</f>
        <v/>
      </c>
      <c r="AX2438" s="91">
        <f>IF(AO2438&gt;=Settings!$B$11,"Y","N")</f>
        <v/>
      </c>
      <c r="AY2438" s="99">
        <f>(AT2438="Y")+(AU2438="Y")+(AV2438="Y")+(AW2438="Y")+(AX2438="Y")</f>
        <v/>
      </c>
      <c r="AZ2438" s="94">
        <f>IF(AY2438=0,"None",_xlfn.TEXTJOIN(", ",TRUE(),IF(AT2438="Y","Breakout",""),IF(AU2438="Y","Accumulation",""),IF(AV2438="Y","Institutional buying",""),IF(AW2438="Y","Long buildup",""),IF(AX2438="Y","Momentum leader","")))</f>
        <v/>
      </c>
      <c r="BA2438" s="94">
        <f>IF(BW2438="","","Passes "&amp;AY2438&amp;" of 5 buy-side scans"&amp;IF(G2438="Y","; RED FLAG: filter out using Red flag column",""))</f>
        <v/>
      </c>
      <c r="BB2438" s="91" t="inlineStr">
        <is>
          <t>Lower</t>
        </is>
      </c>
      <c r="BC2438" s="92" t="inlineStr">
        <is>
          <t>N</t>
        </is>
      </c>
      <c r="BD2438" s="94" t="n"/>
      <c r="BE2438" s="94" t="n"/>
      <c r="BF2438" s="92">
        <f>IF(R2438*100000&gt;=Settings!$B$5,"Y","N")</f>
        <v/>
      </c>
      <c r="BG2438" s="91">
        <f>IF(F2438&gt;Settings!$B$6,"Y","N")</f>
        <v/>
      </c>
      <c r="BH2438" s="97" t="n">
        <v>-65.31</v>
      </c>
      <c r="BI2438" s="96" t="n">
        <v>-19.72</v>
      </c>
      <c r="BJ2438" s="96" t="n">
        <v>-20.6</v>
      </c>
      <c r="BK2438" s="96" t="n">
        <v>-36.01</v>
      </c>
      <c r="BL2438" s="96" t="n">
        <v>-28.64</v>
      </c>
      <c r="BM2438" s="96" t="n">
        <v>-67.05</v>
      </c>
      <c r="BN2438" s="97" t="n">
        <v>-16.27</v>
      </c>
      <c r="BO2438" s="96" t="n">
        <v>-23.21</v>
      </c>
      <c r="BP2438" s="96" t="n">
        <v>-34.01</v>
      </c>
      <c r="BQ2438" s="96" t="n"/>
      <c r="BR2438" s="91" t="n"/>
      <c r="BS2438" s="91" t="inlineStr">
        <is>
          <t>None</t>
        </is>
      </c>
      <c r="BT2438" s="96" t="n">
        <v>13</v>
      </c>
      <c r="BU2438" s="91" t="n"/>
      <c r="BV2438" s="99">
        <f>IF(OR(BF2438&lt;&gt;"Y",BG2438&lt;&gt;"Y"),"",(AND(ISNUMBER(BQ2438),BQ2438&gt;0))+(BR2438="Stacked up")+(AND(ISNUMBER(BH2438),BH2438&gt;=-Settings!$B$17))+(AND(ISNUMBER(BK2438),ISNUMBER(BM2438),BK2438&gt;0,BM2438&gt;0))+(AND(ISNUMBER(AQ2438),AQ2438&gt;=Settings!$B$18))+(AND(ISNUMBER(BT2438),BT2438&gt;=Settings!$B$19,BT2438&lt;=Settings!$B$20))+(AND(ISNUMBER(AS2438),AS2438&gt;0))+(AND(ISNUMBER(T2438),ISNUMBER(M2438),T2438&gt;=Settings!$B$21,M2438&gt;0))+(AND(ISNUMBER(AD2438),ISNUMBER(M2438),AD2438&gt;=Settings!$B$22,M2438&gt;0))+(AY2438&gt;=1))</f>
        <v/>
      </c>
      <c r="BW2438" s="91">
        <f>IF(OR(AY2438=0,BF2438&lt;&gt;"Y",BG2438&lt;&gt;"Y"),"",1+SUMPRODUCT(($A$6:$A$2604=A2438)*($AY$6:$AY$2604&gt;0)*($BF$6:$BF$2604="Y")*($BG$6:$BG$2604="Y")*(($AY$6:$AY$2604&gt;AY2438)+($AY$6:$AY$2604=AY2438)*($AD$6:$AD$2604&gt;AD2438))))</f>
        <v/>
      </c>
    </row>
    <row r="2439" ht="23.85" customHeight="1" s="55">
      <c r="A2439" s="90" t="n">
        <v>46296</v>
      </c>
      <c r="B2439" s="91" t="inlineStr">
        <is>
          <t>VEDAVAAG</t>
        </is>
      </c>
      <c r="C2439" s="91" t="inlineStr">
        <is>
          <t>INE359B01010</t>
        </is>
      </c>
      <c r="D2439" s="91" t="n"/>
      <c r="E2439" s="91" t="inlineStr">
        <is>
          <t>None</t>
        </is>
      </c>
      <c r="F2439" s="93" t="n">
        <v>52</v>
      </c>
      <c r="G2439" s="92" t="inlineStr">
        <is>
          <t>N</t>
        </is>
      </c>
      <c r="H2439" s="94" t="n"/>
      <c r="I2439" s="91" t="inlineStr">
        <is>
          <t>N</t>
        </is>
      </c>
      <c r="J2439" s="92">
        <f>IF(K2439="","N","Y")</f>
        <v/>
      </c>
      <c r="K2439" s="94">
        <f>_xlfn.TEXTJOIN("; ",TRUE,IF(P2439="52-wk low","52-wk low",""),IF(AND(AD2439&gt;=Settings!$B$12,M2439&lt;0),"Distribution",""),IF(AND(AJ2439="Y",M2439&lt;0,AK2439&lt;-Settings!$B$13),"Long unwinding",""),IF(AND(AJ2439="Y",M2439&lt;0,AK2439&gt;Settings!$B$13),"Short buildup",""))</f>
        <v/>
      </c>
      <c r="L2439" s="95" t="n">
        <v>22.16</v>
      </c>
      <c r="M2439" s="96" t="n">
        <v>-0.36</v>
      </c>
      <c r="N2439" s="93" t="n">
        <v>736</v>
      </c>
      <c r="O2439" s="91" t="inlineStr">
        <is>
          <t>None</t>
        </is>
      </c>
      <c r="P2439" s="91" t="inlineStr">
        <is>
          <t>None</t>
        </is>
      </c>
      <c r="Q2439" s="97" t="n">
        <v>0.46</v>
      </c>
      <c r="R2439" s="96" t="n">
        <v>1.39</v>
      </c>
      <c r="S2439" s="96" t="n">
        <v>0.34</v>
      </c>
      <c r="T2439" s="96" t="n"/>
      <c r="U2439" s="96" t="n"/>
      <c r="V2439" s="103" t="n"/>
      <c r="W2439" s="102" t="n"/>
      <c r="X2439" s="93" t="n"/>
      <c r="Y2439" s="91" t="inlineStr">
        <is>
          <t>None</t>
        </is>
      </c>
      <c r="Z2439" s="99" t="n">
        <v>77.25</v>
      </c>
      <c r="AA2439" s="96" t="n">
        <v>1.07</v>
      </c>
      <c r="AB2439" s="96" t="n"/>
      <c r="AC2439" s="96" t="n">
        <v>0.45</v>
      </c>
      <c r="AD2439" s="96" t="n"/>
      <c r="AE2439" s="96" t="n"/>
      <c r="AF2439" s="103" t="n"/>
      <c r="AG2439" s="91" t="n"/>
      <c r="AH2439" s="100" t="n">
        <v>0</v>
      </c>
      <c r="AI2439" s="101" t="n">
        <v>0</v>
      </c>
      <c r="AJ2439" s="92" t="inlineStr">
        <is>
          <t>N</t>
        </is>
      </c>
      <c r="AK2439" s="96" t="n"/>
      <c r="AL2439" s="91" t="inlineStr">
        <is>
          <t>n/a</t>
        </is>
      </c>
      <c r="AM2439" s="93" t="n"/>
      <c r="AN2439" s="92" t="inlineStr">
        <is>
          <t>None</t>
        </is>
      </c>
      <c r="AO2439" s="102" t="n">
        <v>0</v>
      </c>
      <c r="AP2439" s="103" t="n"/>
      <c r="AQ2439" s="102" t="n"/>
      <c r="AR2439" s="91" t="inlineStr">
        <is>
          <t>N</t>
        </is>
      </c>
      <c r="AS2439" s="104" t="n"/>
      <c r="AT2439" s="92">
        <f>IF(AND(P2439="52-wk high",T2439&gt;=Settings!$B$7),"Y","N")</f>
        <v/>
      </c>
      <c r="AU2439" s="91">
        <f>IF(AND(AD2439&gt;=Settings!$B$8,M2439&gt;0),"Y","N")</f>
        <v/>
      </c>
      <c r="AV2439" s="91">
        <f>IF(OR(AH2439&gt;Settings!$B$9,AI2439&gt;Settings!$B$9),"Y","N")</f>
        <v/>
      </c>
      <c r="AW2439" s="91">
        <f>IF(AJ2439&lt;&gt;"Y","n/a",IF(AND(M2439&gt;0,AK2439&gt;Settings!$B$10),"Y","N"))</f>
        <v/>
      </c>
      <c r="AX2439" s="91">
        <f>IF(AO2439&gt;=Settings!$B$11,"Y","N")</f>
        <v/>
      </c>
      <c r="AY2439" s="99">
        <f>(AT2439="Y")+(AU2439="Y")+(AV2439="Y")+(AW2439="Y")+(AX2439="Y")</f>
        <v/>
      </c>
      <c r="AZ2439" s="94">
        <f>IF(AY2439=0,"None",_xlfn.TEXTJOIN(", ",TRUE(),IF(AT2439="Y","Breakout",""),IF(AU2439="Y","Accumulation",""),IF(AV2439="Y","Institutional buying",""),IF(AW2439="Y","Long buildup",""),IF(AX2439="Y","Momentum leader","")))</f>
        <v/>
      </c>
      <c r="BA2439" s="94">
        <f>IF(BW2439="","","Passes "&amp;AY2439&amp;" of 5 buy-side scans"&amp;IF(G2439="Y","; RED FLAG: filter out using Red flag column",""))</f>
        <v/>
      </c>
      <c r="BB2439" s="91" t="inlineStr">
        <is>
          <t>None</t>
        </is>
      </c>
      <c r="BC2439" s="92" t="inlineStr">
        <is>
          <t>N</t>
        </is>
      </c>
      <c r="BD2439" s="94" t="n"/>
      <c r="BE2439" s="94" t="n"/>
      <c r="BF2439" s="92">
        <f>IF(R2439*100000&gt;=Settings!$B$5,"Y","N")</f>
        <v/>
      </c>
      <c r="BG2439" s="91">
        <f>IF(F2439&gt;Settings!$B$6,"Y","N")</f>
        <v/>
      </c>
      <c r="BH2439" s="97" t="n">
        <v>-13.74</v>
      </c>
      <c r="BI2439" s="96" t="n">
        <v>3.99</v>
      </c>
      <c r="BJ2439" s="96" t="n">
        <v>20.96</v>
      </c>
      <c r="BK2439" s="96" t="n"/>
      <c r="BL2439" s="96" t="n"/>
      <c r="BM2439" s="96" t="n"/>
      <c r="BN2439" s="97" t="n">
        <v>3.87</v>
      </c>
      <c r="BO2439" s="96" t="n"/>
      <c r="BP2439" s="96" t="n"/>
      <c r="BQ2439" s="96" t="n"/>
      <c r="BR2439" s="91" t="n"/>
      <c r="BS2439" s="91" t="n"/>
      <c r="BT2439" s="96" t="n">
        <v>54.8</v>
      </c>
      <c r="BU2439" s="91" t="n"/>
      <c r="BV2439" s="99">
        <f>IF(OR(BF2439&lt;&gt;"Y",BG2439&lt;&gt;"Y"),"",(AND(ISNUMBER(BQ2439),BQ2439&gt;0))+(BR2439="Stacked up")+(AND(ISNUMBER(BH2439),BH2439&gt;=-Settings!$B$17))+(AND(ISNUMBER(BK2439),ISNUMBER(BM2439),BK2439&gt;0,BM2439&gt;0))+(AND(ISNUMBER(AQ2439),AQ2439&gt;=Settings!$B$18))+(AND(ISNUMBER(BT2439),BT2439&gt;=Settings!$B$19,BT2439&lt;=Settings!$B$20))+(AND(ISNUMBER(AS2439),AS2439&gt;0))+(AND(ISNUMBER(T2439),ISNUMBER(M2439),T2439&gt;=Settings!$B$21,M2439&gt;0))+(AND(ISNUMBER(AD2439),ISNUMBER(M2439),AD2439&gt;=Settings!$B$22,M2439&gt;0))+(AY2439&gt;=1))</f>
        <v/>
      </c>
      <c r="BW2439" s="91">
        <f>IF(OR(AY2439=0,BF2439&lt;&gt;"Y",BG2439&lt;&gt;"Y"),"",1+SUMPRODUCT(($A$6:$A$2604=A2439)*($AY$6:$AY$2604&gt;0)*($BF$6:$BF$2604="Y")*($BG$6:$BG$2604="Y")*(($AY$6:$AY$2604&gt;AY2439)+($AY$6:$AY$2604=AY2439)*($AD$6:$AD$2604&gt;AD2439))))</f>
        <v/>
      </c>
    </row>
    <row r="2440" ht="23.85" customHeight="1" s="55">
      <c r="A2440" s="90" t="n">
        <v>46296</v>
      </c>
      <c r="B2440" s="91" t="inlineStr">
        <is>
          <t>WEWIN</t>
        </is>
      </c>
      <c r="C2440" s="91" t="inlineStr">
        <is>
          <t>INE082W01014</t>
        </is>
      </c>
      <c r="D2440" s="91" t="n"/>
      <c r="E2440" s="91" t="inlineStr">
        <is>
          <t>None</t>
        </is>
      </c>
      <c r="F2440" s="93" t="n">
        <v>52</v>
      </c>
      <c r="G2440" s="92" t="inlineStr">
        <is>
          <t>N</t>
        </is>
      </c>
      <c r="H2440" s="94" t="n"/>
      <c r="I2440" s="91" t="inlineStr">
        <is>
          <t>N</t>
        </is>
      </c>
      <c r="J2440" s="92">
        <f>IF(K2440="","N","Y")</f>
        <v/>
      </c>
      <c r="K2440" s="94">
        <f>_xlfn.TEXTJOIN("; ",TRUE,IF(P2440="52-wk low","52-wk low",""),IF(AND(AD2440&gt;=Settings!$B$12,M2440&lt;0),"Distribution",""),IF(AND(AJ2440="Y",M2440&lt;0,AK2440&lt;-Settings!$B$13),"Long unwinding",""),IF(AND(AJ2440="Y",M2440&lt;0,AK2440&gt;Settings!$B$13),"Short buildup",""))</f>
        <v/>
      </c>
      <c r="L2440" s="95" t="n">
        <v>51.65</v>
      </c>
      <c r="M2440" s="96" t="n">
        <v>1.65</v>
      </c>
      <c r="N2440" s="93" t="n">
        <v>227</v>
      </c>
      <c r="O2440" s="91" t="inlineStr">
        <is>
          <t>None</t>
        </is>
      </c>
      <c r="P2440" s="91" t="inlineStr">
        <is>
          <t>None</t>
        </is>
      </c>
      <c r="Q2440" s="97" t="n">
        <v>0.08</v>
      </c>
      <c r="R2440" s="96" t="n">
        <v>0.05</v>
      </c>
      <c r="S2440" s="96" t="n">
        <v>1.78</v>
      </c>
      <c r="T2440" s="96" t="n">
        <v>3.03</v>
      </c>
      <c r="U2440" s="96" t="n">
        <v>1.75</v>
      </c>
      <c r="V2440" s="103" t="n">
        <v>1.32</v>
      </c>
      <c r="W2440" s="102" t="n">
        <v>5</v>
      </c>
      <c r="X2440" s="93" t="n"/>
      <c r="Y2440" s="91" t="inlineStr">
        <is>
          <t>None</t>
        </is>
      </c>
      <c r="Z2440" s="99" t="n">
        <v>87.28</v>
      </c>
      <c r="AA2440" s="96" t="n">
        <v>0.96</v>
      </c>
      <c r="AB2440" s="96" t="n">
        <v>0.97</v>
      </c>
      <c r="AC2440" s="96" t="n">
        <v>1.72</v>
      </c>
      <c r="AD2440" s="96" t="n"/>
      <c r="AE2440" s="96" t="n"/>
      <c r="AF2440" s="103" t="n"/>
      <c r="AG2440" s="91" t="inlineStr">
        <is>
          <t>No delivery data</t>
        </is>
      </c>
      <c r="AH2440" s="100" t="n">
        <v>0</v>
      </c>
      <c r="AI2440" s="101" t="n">
        <v>0</v>
      </c>
      <c r="AJ2440" s="92" t="inlineStr">
        <is>
          <t>N</t>
        </is>
      </c>
      <c r="AK2440" s="96" t="n"/>
      <c r="AL2440" s="91" t="inlineStr">
        <is>
          <t>n/a</t>
        </is>
      </c>
      <c r="AM2440" s="93" t="n"/>
      <c r="AN2440" s="92" t="inlineStr">
        <is>
          <t>None</t>
        </is>
      </c>
      <c r="AO2440" s="102" t="n">
        <v>0</v>
      </c>
      <c r="AP2440" s="103" t="n">
        <v>1.04</v>
      </c>
      <c r="AQ2440" s="102" t="n">
        <v>64</v>
      </c>
      <c r="AR2440" s="91" t="inlineStr">
        <is>
          <t>N</t>
        </is>
      </c>
      <c r="AS2440" s="104" t="n"/>
      <c r="AT2440" s="92">
        <f>IF(AND(P2440="52-wk high",T2440&gt;=Settings!$B$7),"Y","N")</f>
        <v/>
      </c>
      <c r="AU2440" s="91">
        <f>IF(AND(AD2440&gt;=Settings!$B$8,M2440&gt;0),"Y","N")</f>
        <v/>
      </c>
      <c r="AV2440" s="91">
        <f>IF(OR(AH2440&gt;Settings!$B$9,AI2440&gt;Settings!$B$9),"Y","N")</f>
        <v/>
      </c>
      <c r="AW2440" s="91">
        <f>IF(AJ2440&lt;&gt;"Y","n/a",IF(AND(M2440&gt;0,AK2440&gt;Settings!$B$10),"Y","N"))</f>
        <v/>
      </c>
      <c r="AX2440" s="91">
        <f>IF(AO2440&gt;=Settings!$B$11,"Y","N")</f>
        <v/>
      </c>
      <c r="AY2440" s="99">
        <f>(AT2440="Y")+(AU2440="Y")+(AV2440="Y")+(AW2440="Y")+(AX2440="Y")</f>
        <v/>
      </c>
      <c r="AZ2440" s="94">
        <f>IF(AY2440=0,"None",_xlfn.TEXTJOIN(", ",TRUE(),IF(AT2440="Y","Breakout",""),IF(AU2440="Y","Accumulation",""),IF(AV2440="Y","Institutional buying",""),IF(AW2440="Y","Long buildup",""),IF(AX2440="Y","Momentum leader","")))</f>
        <v/>
      </c>
      <c r="BA2440" s="94">
        <f>IF(BW2440="","","Passes "&amp;AY2440&amp;" of 5 buy-side scans"&amp;IF(G2440="Y","; RED FLAG: filter out using Red flag column",""))</f>
        <v/>
      </c>
      <c r="BB2440" s="91" t="inlineStr">
        <is>
          <t>None</t>
        </is>
      </c>
      <c r="BC2440" s="92" t="inlineStr">
        <is>
          <t>Y</t>
        </is>
      </c>
      <c r="BD2440" s="94" t="inlineStr">
        <is>
          <t>Few traders (&lt;100 unique PAN, 30 days)</t>
        </is>
      </c>
      <c r="BE2440" s="94" t="n"/>
      <c r="BF2440" s="92">
        <f>IF(R2440*100000&gt;=Settings!$B$5,"Y","N")</f>
        <v/>
      </c>
      <c r="BG2440" s="91">
        <f>IF(F2440&gt;Settings!$B$6,"Y","N")</f>
        <v/>
      </c>
      <c r="BH2440" s="97" t="n">
        <v>-33.78</v>
      </c>
      <c r="BI2440" s="96" t="n">
        <v>5.39</v>
      </c>
      <c r="BJ2440" s="96" t="n">
        <v>17.65</v>
      </c>
      <c r="BK2440" s="96" t="n">
        <v>8.390000000000001</v>
      </c>
      <c r="BL2440" s="96" t="n">
        <v>26.9</v>
      </c>
      <c r="BM2440" s="96" t="n">
        <v>7.05</v>
      </c>
      <c r="BN2440" s="97" t="n">
        <v>11.59</v>
      </c>
      <c r="BO2440" s="96" t="n">
        <v>12.17</v>
      </c>
      <c r="BP2440" s="96" t="n">
        <v>9.630000000000001</v>
      </c>
      <c r="BQ2440" s="96" t="n">
        <v>7.5</v>
      </c>
      <c r="BR2440" s="91" t="inlineStr">
        <is>
          <t>Mixed</t>
        </is>
      </c>
      <c r="BS2440" s="91" t="inlineStr">
        <is>
          <t>Bullish cross</t>
        </is>
      </c>
      <c r="BT2440" s="96" t="n">
        <v>77.8</v>
      </c>
      <c r="BU2440" s="91" t="inlineStr">
        <is>
          <t>N</t>
        </is>
      </c>
      <c r="BV2440" s="99">
        <f>IF(OR(BF2440&lt;&gt;"Y",BG2440&lt;&gt;"Y"),"",(AND(ISNUMBER(BQ2440),BQ2440&gt;0))+(BR2440="Stacked up")+(AND(ISNUMBER(BH2440),BH2440&gt;=-Settings!$B$17))+(AND(ISNUMBER(BK2440),ISNUMBER(BM2440),BK2440&gt;0,BM2440&gt;0))+(AND(ISNUMBER(AQ2440),AQ2440&gt;=Settings!$B$18))+(AND(ISNUMBER(BT2440),BT2440&gt;=Settings!$B$19,BT2440&lt;=Settings!$B$20))+(AND(ISNUMBER(AS2440),AS2440&gt;0))+(AND(ISNUMBER(T2440),ISNUMBER(M2440),T2440&gt;=Settings!$B$21,M2440&gt;0))+(AND(ISNUMBER(AD2440),ISNUMBER(M2440),AD2440&gt;=Settings!$B$22,M2440&gt;0))+(AY2440&gt;=1))</f>
        <v/>
      </c>
      <c r="BW2440" s="91">
        <f>IF(OR(AY2440=0,BF2440&lt;&gt;"Y",BG2440&lt;&gt;"Y"),"",1+SUMPRODUCT(($A$6:$A$2604=A2440)*($AY$6:$AY$2604&gt;0)*($BF$6:$BF$2604="Y")*($BG$6:$BG$2604="Y")*(($AY$6:$AY$2604&gt;AY2440)+($AY$6:$AY$2604=AY2440)*($AD$6:$AD$2604&gt;AD2440))))</f>
        <v/>
      </c>
    </row>
    <row r="2441" ht="23.85" customHeight="1" s="55">
      <c r="A2441" s="90" t="n">
        <v>46296</v>
      </c>
      <c r="B2441" s="91" t="inlineStr">
        <is>
          <t>BALKRISHNA</t>
        </is>
      </c>
      <c r="C2441" s="91" t="inlineStr">
        <is>
          <t>INE875R01011</t>
        </is>
      </c>
      <c r="D2441" s="91" t="n"/>
      <c r="E2441" s="91" t="inlineStr">
        <is>
          <t>None</t>
        </is>
      </c>
      <c r="F2441" s="93" t="n">
        <v>51</v>
      </c>
      <c r="G2441" s="92" t="inlineStr">
        <is>
          <t>Y</t>
        </is>
      </c>
      <c r="H2441" s="94" t="inlineStr">
        <is>
          <t>GSM Stage 0; Loss making</t>
        </is>
      </c>
      <c r="I2441" s="91" t="inlineStr">
        <is>
          <t>N</t>
        </is>
      </c>
      <c r="J2441" s="92">
        <f>IF(K2441="","N","Y")</f>
        <v/>
      </c>
      <c r="K2441" s="94">
        <f>_xlfn.TEXTJOIN("; ",TRUE,IF(P2441="52-wk low","52-wk low",""),IF(AND(AD2441&gt;=Settings!$B$12,M2441&lt;0),"Distribution",""),IF(AND(AJ2441="Y",M2441&lt;0,AK2441&lt;-Settings!$B$13),"Long unwinding",""),IF(AND(AJ2441="Y",M2441&lt;0,AK2441&gt;Settings!$B$13),"Short buildup",""))</f>
        <v/>
      </c>
      <c r="L2441" s="95" t="n">
        <v>15.94</v>
      </c>
      <c r="M2441" s="96" t="n">
        <v>-2.15</v>
      </c>
      <c r="N2441" s="93" t="n">
        <v>1724</v>
      </c>
      <c r="O2441" s="91" t="inlineStr">
        <is>
          <t>None</t>
        </is>
      </c>
      <c r="P2441" s="91" t="inlineStr">
        <is>
          <t>None</t>
        </is>
      </c>
      <c r="Q2441" s="97" t="n">
        <v>0.08</v>
      </c>
      <c r="R2441" s="96" t="n">
        <v>0.11</v>
      </c>
      <c r="S2441" s="96" t="n">
        <v>0.7</v>
      </c>
      <c r="T2441" s="96" t="n">
        <v>0.58</v>
      </c>
      <c r="U2441" s="96" t="n">
        <v>0.51</v>
      </c>
      <c r="V2441" s="103" t="n">
        <v>0.75</v>
      </c>
      <c r="W2441" s="102" t="n">
        <v>5</v>
      </c>
      <c r="X2441" s="93" t="n"/>
      <c r="Y2441" s="91" t="inlineStr">
        <is>
          <t>None</t>
        </is>
      </c>
      <c r="Z2441" s="99" t="n">
        <v>84.18000000000001</v>
      </c>
      <c r="AA2441" s="96" t="n">
        <v>1.24</v>
      </c>
      <c r="AB2441" s="96" t="n">
        <v>1.29</v>
      </c>
      <c r="AC2441" s="96" t="n">
        <v>0.86</v>
      </c>
      <c r="AD2441" s="96" t="n">
        <v>0.84</v>
      </c>
      <c r="AE2441" s="96" t="n">
        <v>0.68</v>
      </c>
      <c r="AF2441" s="103" t="n">
        <v>1.08</v>
      </c>
      <c r="AG2441" s="91" t="inlineStr">
        <is>
          <t>Normal</t>
        </is>
      </c>
      <c r="AH2441" s="100" t="n">
        <v>0</v>
      </c>
      <c r="AI2441" s="101" t="n">
        <v>0</v>
      </c>
      <c r="AJ2441" s="92" t="inlineStr">
        <is>
          <t>N</t>
        </is>
      </c>
      <c r="AK2441" s="96" t="n"/>
      <c r="AL2441" s="91" t="inlineStr">
        <is>
          <t>n/a</t>
        </is>
      </c>
      <c r="AM2441" s="93" t="n"/>
      <c r="AN2441" s="92" t="inlineStr">
        <is>
          <t>None</t>
        </is>
      </c>
      <c r="AO2441" s="102" t="n">
        <v>0</v>
      </c>
      <c r="AP2441" s="103" t="n">
        <v>0.7</v>
      </c>
      <c r="AQ2441" s="102" t="n">
        <v>37</v>
      </c>
      <c r="AR2441" s="91" t="inlineStr">
        <is>
          <t>N</t>
        </is>
      </c>
      <c r="AS2441" s="104" t="n"/>
      <c r="AT2441" s="92">
        <f>IF(AND(P2441="52-wk high",T2441&gt;=Settings!$B$7),"Y","N")</f>
        <v/>
      </c>
      <c r="AU2441" s="91">
        <f>IF(AND(AD2441&gt;=Settings!$B$8,M2441&gt;0),"Y","N")</f>
        <v/>
      </c>
      <c r="AV2441" s="91">
        <f>IF(OR(AH2441&gt;Settings!$B$9,AI2441&gt;Settings!$B$9),"Y","N")</f>
        <v/>
      </c>
      <c r="AW2441" s="91">
        <f>IF(AJ2441&lt;&gt;"Y","n/a",IF(AND(M2441&gt;0,AK2441&gt;Settings!$B$10),"Y","N"))</f>
        <v/>
      </c>
      <c r="AX2441" s="91">
        <f>IF(AO2441&gt;=Settings!$B$11,"Y","N")</f>
        <v/>
      </c>
      <c r="AY2441" s="99">
        <f>(AT2441="Y")+(AU2441="Y")+(AV2441="Y")+(AW2441="Y")+(AX2441="Y")</f>
        <v/>
      </c>
      <c r="AZ2441" s="94">
        <f>IF(AY2441=0,"None",_xlfn.TEXTJOIN(", ",TRUE(),IF(AT2441="Y","Breakout",""),IF(AU2441="Y","Accumulation",""),IF(AV2441="Y","Institutional buying",""),IF(AW2441="Y","Long buildup",""),IF(AX2441="Y","Momentum leader","")))</f>
        <v/>
      </c>
      <c r="BA2441" s="94">
        <f>IF(BW2441="","","Passes "&amp;AY2441&amp;" of 5 buy-side scans"&amp;IF(G2441="Y","; RED FLAG: filter out using Red flag column",""))</f>
        <v/>
      </c>
      <c r="BB2441" s="91" t="inlineStr">
        <is>
          <t>None</t>
        </is>
      </c>
      <c r="BC2441" s="92" t="inlineStr">
        <is>
          <t>Y</t>
        </is>
      </c>
      <c r="BD2441" s="94" t="inlineStr">
        <is>
          <t>EPS zero; Few traders (&lt;100 unique PAN, 30 days)</t>
        </is>
      </c>
      <c r="BE2441" s="94" t="n"/>
      <c r="BF2441" s="92">
        <f>IF(R2441*100000&gt;=Settings!$B$5,"Y","N")</f>
        <v/>
      </c>
      <c r="BG2441" s="91">
        <f>IF(F2441&gt;Settings!$B$6,"Y","N")</f>
        <v/>
      </c>
      <c r="BH2441" s="97" t="n">
        <v>-37.07</v>
      </c>
      <c r="BI2441" s="96" t="n">
        <v>0.25</v>
      </c>
      <c r="BJ2441" s="96" t="n">
        <v>-6.07</v>
      </c>
      <c r="BK2441" s="96" t="n">
        <v>-13.09</v>
      </c>
      <c r="BL2441" s="96" t="n">
        <v>12.89</v>
      </c>
      <c r="BM2441" s="96" t="n">
        <v>-35.2</v>
      </c>
      <c r="BN2441" s="97" t="n">
        <v>-2.87</v>
      </c>
      <c r="BO2441" s="96" t="n">
        <v>-5.74</v>
      </c>
      <c r="BP2441" s="96" t="n">
        <v>-8.029999999999999</v>
      </c>
      <c r="BQ2441" s="96" t="n">
        <v>-12.16</v>
      </c>
      <c r="BR2441" s="91" t="inlineStr">
        <is>
          <t>Stacked down</t>
        </is>
      </c>
      <c r="BS2441" s="91" t="inlineStr">
        <is>
          <t>None</t>
        </is>
      </c>
      <c r="BT2441" s="96" t="n">
        <v>41.9</v>
      </c>
      <c r="BU2441" s="91" t="inlineStr">
        <is>
          <t>N</t>
        </is>
      </c>
      <c r="BV2441" s="99">
        <f>IF(OR(BF2441&lt;&gt;"Y",BG2441&lt;&gt;"Y"),"",(AND(ISNUMBER(BQ2441),BQ2441&gt;0))+(BR2441="Stacked up")+(AND(ISNUMBER(BH2441),BH2441&gt;=-Settings!$B$17))+(AND(ISNUMBER(BK2441),ISNUMBER(BM2441),BK2441&gt;0,BM2441&gt;0))+(AND(ISNUMBER(AQ2441),AQ2441&gt;=Settings!$B$18))+(AND(ISNUMBER(BT2441),BT2441&gt;=Settings!$B$19,BT2441&lt;=Settings!$B$20))+(AND(ISNUMBER(AS2441),AS2441&gt;0))+(AND(ISNUMBER(T2441),ISNUMBER(M2441),T2441&gt;=Settings!$B$21,M2441&gt;0))+(AND(ISNUMBER(AD2441),ISNUMBER(M2441),AD2441&gt;=Settings!$B$22,M2441&gt;0))+(AY2441&gt;=1))</f>
        <v/>
      </c>
      <c r="BW2441" s="91">
        <f>IF(OR(AY2441=0,BF2441&lt;&gt;"Y",BG2441&lt;&gt;"Y"),"",1+SUMPRODUCT(($A$6:$A$2604=A2441)*($AY$6:$AY$2604&gt;0)*($BF$6:$BF$2604="Y")*($BG$6:$BG$2604="Y")*(($AY$6:$AY$2604&gt;AY2441)+($AY$6:$AY$2604=AY2441)*($AD$6:$AD$2604&gt;AD2441))))</f>
        <v/>
      </c>
    </row>
    <row r="2442" ht="23.85" customHeight="1" s="55">
      <c r="A2442" s="90" t="n">
        <v>46296</v>
      </c>
      <c r="B2442" s="91" t="inlineStr">
        <is>
          <t>FMNL</t>
        </is>
      </c>
      <c r="C2442" s="91" t="inlineStr">
        <is>
          <t>INE360L01017</t>
        </is>
      </c>
      <c r="D2442" s="91" t="n"/>
      <c r="E2442" s="91" t="inlineStr">
        <is>
          <t>None</t>
        </is>
      </c>
      <c r="F2442" s="93" t="n">
        <v>51</v>
      </c>
      <c r="G2442" s="92" t="inlineStr">
        <is>
          <t>Y</t>
        </is>
      </c>
      <c r="H2442" s="94" t="inlineStr">
        <is>
          <t>Promoter pledge / encumbrance &gt; 50%</t>
        </is>
      </c>
      <c r="I2442" s="91" t="inlineStr">
        <is>
          <t>N</t>
        </is>
      </c>
      <c r="J2442" s="92">
        <f>IF(K2442="","N","Y")</f>
        <v/>
      </c>
      <c r="K2442" s="94">
        <f>_xlfn.TEXTJOIN("; ",TRUE,IF(P2442="52-wk low","52-wk low",""),IF(AND(AD2442&gt;=Settings!$B$12,M2442&lt;0),"Distribution",""),IF(AND(AJ2442="Y",M2442&lt;0,AK2442&lt;-Settings!$B$13),"Long unwinding",""),IF(AND(AJ2442="Y",M2442&lt;0,AK2442&gt;Settings!$B$13),"Short buildup",""))</f>
        <v/>
      </c>
      <c r="L2442" s="95" t="n">
        <v>8.08</v>
      </c>
      <c r="M2442" s="96" t="n">
        <v>-3.23</v>
      </c>
      <c r="N2442" s="93" t="n">
        <v>2159</v>
      </c>
      <c r="O2442" s="91" t="inlineStr">
        <is>
          <t>None</t>
        </is>
      </c>
      <c r="P2442" s="91" t="inlineStr">
        <is>
          <t>None</t>
        </is>
      </c>
      <c r="Q2442" s="97" t="n">
        <v>0.52</v>
      </c>
      <c r="R2442" s="96" t="n">
        <v>0.73</v>
      </c>
      <c r="S2442" s="96" t="n">
        <v>0.73</v>
      </c>
      <c r="T2442" s="96" t="n">
        <v>1.04</v>
      </c>
      <c r="U2442" s="96" t="n">
        <v>0.9399999999999999</v>
      </c>
      <c r="V2442" s="103" t="n">
        <v>1.33</v>
      </c>
      <c r="W2442" s="102" t="n">
        <v>7</v>
      </c>
      <c r="X2442" s="93" t="n"/>
      <c r="Y2442" s="91" t="inlineStr">
        <is>
          <t>None</t>
        </is>
      </c>
      <c r="Z2442" s="99" t="n">
        <v>60.61</v>
      </c>
      <c r="AA2442" s="96" t="n">
        <v>0.82</v>
      </c>
      <c r="AB2442" s="96" t="n">
        <v>0.78</v>
      </c>
      <c r="AC2442" s="96" t="n">
        <v>0.66</v>
      </c>
      <c r="AD2442" s="96" t="n"/>
      <c r="AE2442" s="96" t="n"/>
      <c r="AF2442" s="103" t="n"/>
      <c r="AG2442" s="91" t="inlineStr">
        <is>
          <t>No delivery data</t>
        </is>
      </c>
      <c r="AH2442" s="100" t="n">
        <v>0</v>
      </c>
      <c r="AI2442" s="101" t="n">
        <v>0</v>
      </c>
      <c r="AJ2442" s="92" t="inlineStr">
        <is>
          <t>N</t>
        </is>
      </c>
      <c r="AK2442" s="96" t="n"/>
      <c r="AL2442" s="91" t="inlineStr">
        <is>
          <t>n/a</t>
        </is>
      </c>
      <c r="AM2442" s="93" t="n"/>
      <c r="AN2442" s="92" t="inlineStr">
        <is>
          <t>None</t>
        </is>
      </c>
      <c r="AO2442" s="102" t="n">
        <v>0</v>
      </c>
      <c r="AP2442" s="103" t="n">
        <v>0.78</v>
      </c>
      <c r="AQ2442" s="102" t="n">
        <v>47</v>
      </c>
      <c r="AR2442" s="91" t="inlineStr">
        <is>
          <t>N</t>
        </is>
      </c>
      <c r="AS2442" s="104" t="n"/>
      <c r="AT2442" s="92">
        <f>IF(AND(P2442="52-wk high",T2442&gt;=Settings!$B$7),"Y","N")</f>
        <v/>
      </c>
      <c r="AU2442" s="91">
        <f>IF(AND(AD2442&gt;=Settings!$B$8,M2442&gt;0),"Y","N")</f>
        <v/>
      </c>
      <c r="AV2442" s="91">
        <f>IF(OR(AH2442&gt;Settings!$B$9,AI2442&gt;Settings!$B$9),"Y","N")</f>
        <v/>
      </c>
      <c r="AW2442" s="91">
        <f>IF(AJ2442&lt;&gt;"Y","n/a",IF(AND(M2442&gt;0,AK2442&gt;Settings!$B$10),"Y","N"))</f>
        <v/>
      </c>
      <c r="AX2442" s="91">
        <f>IF(AO2442&gt;=Settings!$B$11,"Y","N")</f>
        <v/>
      </c>
      <c r="AY2442" s="99">
        <f>(AT2442="Y")+(AU2442="Y")+(AV2442="Y")+(AW2442="Y")+(AX2442="Y")</f>
        <v/>
      </c>
      <c r="AZ2442" s="94">
        <f>IF(AY2442=0,"None",_xlfn.TEXTJOIN(", ",TRUE(),IF(AT2442="Y","Breakout",""),IF(AU2442="Y","Accumulation",""),IF(AV2442="Y","Institutional buying",""),IF(AW2442="Y","Long buildup",""),IF(AX2442="Y","Momentum leader","")))</f>
        <v/>
      </c>
      <c r="BA2442" s="94">
        <f>IF(BW2442="","","Passes "&amp;AY2442&amp;" of 5 buy-side scans"&amp;IF(G2442="Y","; RED FLAG: filter out using Red flag column",""))</f>
        <v/>
      </c>
      <c r="BB2442" s="91" t="inlineStr">
        <is>
          <t>Upper</t>
        </is>
      </c>
      <c r="BC2442" s="92" t="inlineStr">
        <is>
          <t>Y</t>
        </is>
      </c>
      <c r="BD2442" s="94" t="inlineStr">
        <is>
          <t>Few traders (&lt;100 unique PAN, 30 days)</t>
        </is>
      </c>
      <c r="BE2442" s="94" t="n"/>
      <c r="BF2442" s="92">
        <f>IF(R2442*100000&gt;=Settings!$B$5,"Y","N")</f>
        <v/>
      </c>
      <c r="BG2442" s="91">
        <f>IF(F2442&gt;Settings!$B$6,"Y","N")</f>
        <v/>
      </c>
      <c r="BH2442" s="97" t="n">
        <v>-39.2</v>
      </c>
      <c r="BI2442" s="96" t="n">
        <v>-0.12</v>
      </c>
      <c r="BJ2442" s="96" t="n">
        <v>-19.52</v>
      </c>
      <c r="BK2442" s="96" t="n">
        <v>-24.84</v>
      </c>
      <c r="BL2442" s="96" t="n">
        <v>8.6</v>
      </c>
      <c r="BM2442" s="96" t="n">
        <v>-17.04</v>
      </c>
      <c r="BN2442" s="97" t="n">
        <v>-6.96</v>
      </c>
      <c r="BO2442" s="96" t="n">
        <v>-11.64</v>
      </c>
      <c r="BP2442" s="96" t="n">
        <v>-13.75</v>
      </c>
      <c r="BQ2442" s="96" t="n">
        <v>-16</v>
      </c>
      <c r="BR2442" s="91" t="inlineStr">
        <is>
          <t>Stacked down</t>
        </is>
      </c>
      <c r="BS2442" s="91" t="inlineStr">
        <is>
          <t>None</t>
        </is>
      </c>
      <c r="BT2442" s="96" t="n">
        <v>36.5</v>
      </c>
      <c r="BU2442" s="91" t="inlineStr">
        <is>
          <t>N</t>
        </is>
      </c>
      <c r="BV2442" s="99">
        <f>IF(OR(BF2442&lt;&gt;"Y",BG2442&lt;&gt;"Y"),"",(AND(ISNUMBER(BQ2442),BQ2442&gt;0))+(BR2442="Stacked up")+(AND(ISNUMBER(BH2442),BH2442&gt;=-Settings!$B$17))+(AND(ISNUMBER(BK2442),ISNUMBER(BM2442),BK2442&gt;0,BM2442&gt;0))+(AND(ISNUMBER(AQ2442),AQ2442&gt;=Settings!$B$18))+(AND(ISNUMBER(BT2442),BT2442&gt;=Settings!$B$19,BT2442&lt;=Settings!$B$20))+(AND(ISNUMBER(AS2442),AS2442&gt;0))+(AND(ISNUMBER(T2442),ISNUMBER(M2442),T2442&gt;=Settings!$B$21,M2442&gt;0))+(AND(ISNUMBER(AD2442),ISNUMBER(M2442),AD2442&gt;=Settings!$B$22,M2442&gt;0))+(AY2442&gt;=1))</f>
        <v/>
      </c>
      <c r="BW2442" s="91">
        <f>IF(OR(AY2442=0,BF2442&lt;&gt;"Y",BG2442&lt;&gt;"Y"),"",1+SUMPRODUCT(($A$6:$A$2604=A2442)*($AY$6:$AY$2604&gt;0)*($BF$6:$BF$2604="Y")*($BG$6:$BG$2604="Y")*(($AY$6:$AY$2604&gt;AY2442)+($AY$6:$AY$2604=AY2442)*($AD$6:$AD$2604&gt;AD2442))))</f>
        <v/>
      </c>
    </row>
    <row r="2443" ht="23.85" customHeight="1" s="55">
      <c r="A2443" s="90" t="n">
        <v>46296</v>
      </c>
      <c r="B2443" s="91" t="inlineStr">
        <is>
          <t>HGM</t>
        </is>
      </c>
      <c r="C2443" s="91" t="inlineStr">
        <is>
          <t>INE596H01014</t>
        </is>
      </c>
      <c r="D2443" s="91" t="n"/>
      <c r="E2443" s="91" t="inlineStr">
        <is>
          <t>None</t>
        </is>
      </c>
      <c r="F2443" s="93" t="n">
        <v>51</v>
      </c>
      <c r="G2443" s="92" t="inlineStr">
        <is>
          <t>N</t>
        </is>
      </c>
      <c r="H2443" s="94" t="n"/>
      <c r="I2443" s="91" t="inlineStr">
        <is>
          <t>N</t>
        </is>
      </c>
      <c r="J2443" s="92">
        <f>IF(K2443="","N","Y")</f>
        <v/>
      </c>
      <c r="K2443" s="94">
        <f>_xlfn.TEXTJOIN("; ",TRUE,IF(P2443="52-wk low","52-wk low",""),IF(AND(AD2443&gt;=Settings!$B$12,M2443&lt;0),"Distribution",""),IF(AND(AJ2443="Y",M2443&lt;0,AK2443&lt;-Settings!$B$13),"Long unwinding",""),IF(AND(AJ2443="Y",M2443&lt;0,AK2443&gt;Settings!$B$13),"Short buildup",""))</f>
        <v/>
      </c>
      <c r="L2443" s="95" t="n">
        <v>40.36</v>
      </c>
      <c r="M2443" s="96" t="n">
        <v>-5.17</v>
      </c>
      <c r="N2443" s="93" t="n">
        <v>2515</v>
      </c>
      <c r="O2443" s="91" t="inlineStr">
        <is>
          <t>None</t>
        </is>
      </c>
      <c r="P2443" s="91" t="inlineStr">
        <is>
          <t>52-wk low</t>
        </is>
      </c>
      <c r="Q2443" s="97" t="n">
        <v>0.06</v>
      </c>
      <c r="R2443" s="96" t="n">
        <v>0.1</v>
      </c>
      <c r="S2443" s="96" t="n">
        <v>0.59</v>
      </c>
      <c r="T2443" s="96" t="n">
        <v>0.72</v>
      </c>
      <c r="U2443" s="96" t="n">
        <v>0.74</v>
      </c>
      <c r="V2443" s="103" t="n">
        <v>1.19</v>
      </c>
      <c r="W2443" s="102" t="n">
        <v>3</v>
      </c>
      <c r="X2443" s="93" t="n"/>
      <c r="Y2443" s="91" t="inlineStr">
        <is>
          <t>None</t>
        </is>
      </c>
      <c r="Z2443" s="99" t="n">
        <v>81.69</v>
      </c>
      <c r="AA2443" s="96" t="n">
        <v>1.02</v>
      </c>
      <c r="AB2443" s="96" t="n">
        <v>1.07</v>
      </c>
      <c r="AC2443" s="96" t="n">
        <v>0.66</v>
      </c>
      <c r="AD2443" s="96" t="n">
        <v>0.79</v>
      </c>
      <c r="AE2443" s="96" t="n">
        <v>0.9</v>
      </c>
      <c r="AF2443" s="103" t="n">
        <v>1.09</v>
      </c>
      <c r="AG2443" s="91" t="inlineStr">
        <is>
          <t>Normal</t>
        </is>
      </c>
      <c r="AH2443" s="100" t="n">
        <v>0</v>
      </c>
      <c r="AI2443" s="101" t="n">
        <v>0</v>
      </c>
      <c r="AJ2443" s="92" t="inlineStr">
        <is>
          <t>N</t>
        </is>
      </c>
      <c r="AK2443" s="96" t="n"/>
      <c r="AL2443" s="91" t="inlineStr">
        <is>
          <t>n/a</t>
        </is>
      </c>
      <c r="AM2443" s="93" t="n"/>
      <c r="AN2443" s="92" t="inlineStr">
        <is>
          <t>None</t>
        </is>
      </c>
      <c r="AO2443" s="102" t="n">
        <v>0</v>
      </c>
      <c r="AP2443" s="103" t="n">
        <v>0.5600000000000001</v>
      </c>
      <c r="AQ2443" s="102" t="n">
        <v>12</v>
      </c>
      <c r="AR2443" s="91" t="inlineStr">
        <is>
          <t>N</t>
        </is>
      </c>
      <c r="AS2443" s="104" t="n"/>
      <c r="AT2443" s="92">
        <f>IF(AND(P2443="52-wk high",T2443&gt;=Settings!$B$7),"Y","N")</f>
        <v/>
      </c>
      <c r="AU2443" s="91">
        <f>IF(AND(AD2443&gt;=Settings!$B$8,M2443&gt;0),"Y","N")</f>
        <v/>
      </c>
      <c r="AV2443" s="91">
        <f>IF(OR(AH2443&gt;Settings!$B$9,AI2443&gt;Settings!$B$9),"Y","N")</f>
        <v/>
      </c>
      <c r="AW2443" s="91">
        <f>IF(AJ2443&lt;&gt;"Y","n/a",IF(AND(M2443&gt;0,AK2443&gt;Settings!$B$10),"Y","N"))</f>
        <v/>
      </c>
      <c r="AX2443" s="91">
        <f>IF(AO2443&gt;=Settings!$B$11,"Y","N")</f>
        <v/>
      </c>
      <c r="AY2443" s="99">
        <f>(AT2443="Y")+(AU2443="Y")+(AV2443="Y")+(AW2443="Y")+(AX2443="Y")</f>
        <v/>
      </c>
      <c r="AZ2443" s="94">
        <f>IF(AY2443=0,"None",_xlfn.TEXTJOIN(", ",TRUE(),IF(AT2443="Y","Breakout",""),IF(AU2443="Y","Accumulation",""),IF(AV2443="Y","Institutional buying",""),IF(AW2443="Y","Long buildup",""),IF(AX2443="Y","Momentum leader","")))</f>
        <v/>
      </c>
      <c r="BA2443" s="94">
        <f>IF(BW2443="","","Passes "&amp;AY2443&amp;" of 5 buy-side scans"&amp;IF(G2443="Y","; RED FLAG: filter out using Red flag column",""))</f>
        <v/>
      </c>
      <c r="BB2443" s="91" t="inlineStr">
        <is>
          <t>None</t>
        </is>
      </c>
      <c r="BC2443" s="92" t="inlineStr">
        <is>
          <t>Y</t>
        </is>
      </c>
      <c r="BD2443" s="94" t="inlineStr">
        <is>
          <t>EPS zero; Few traders (&lt;100 unique PAN, 30 days)</t>
        </is>
      </c>
      <c r="BE2443" s="94" t="n"/>
      <c r="BF2443" s="92">
        <f>IF(R2443*100000&gt;=Settings!$B$5,"Y","N")</f>
        <v/>
      </c>
      <c r="BG2443" s="91">
        <f>IF(F2443&gt;Settings!$B$6,"Y","N")</f>
        <v/>
      </c>
      <c r="BH2443" s="97" t="n">
        <v>-50.17</v>
      </c>
      <c r="BI2443" s="96" t="n">
        <v>-5.57</v>
      </c>
      <c r="BJ2443" s="96" t="n">
        <v>-17.07</v>
      </c>
      <c r="BK2443" s="96" t="n">
        <v>-21.11</v>
      </c>
      <c r="BL2443" s="96" t="n">
        <v>-15.53</v>
      </c>
      <c r="BM2443" s="96" t="n">
        <v>-45.19</v>
      </c>
      <c r="BN2443" s="97" t="n">
        <v>-9.74</v>
      </c>
      <c r="BO2443" s="96" t="n">
        <v>-14.05</v>
      </c>
      <c r="BP2443" s="96" t="n">
        <v>-18.9</v>
      </c>
      <c r="BQ2443" s="96" t="n">
        <v>-26.47</v>
      </c>
      <c r="BR2443" s="91" t="inlineStr">
        <is>
          <t>Stacked down</t>
        </is>
      </c>
      <c r="BS2443" s="91" t="inlineStr">
        <is>
          <t>None</t>
        </is>
      </c>
      <c r="BT2443" s="96" t="n">
        <v>28.6</v>
      </c>
      <c r="BU2443" s="91" t="inlineStr">
        <is>
          <t>N</t>
        </is>
      </c>
      <c r="BV2443" s="99">
        <f>IF(OR(BF2443&lt;&gt;"Y",BG2443&lt;&gt;"Y"),"",(AND(ISNUMBER(BQ2443),BQ2443&gt;0))+(BR2443="Stacked up")+(AND(ISNUMBER(BH2443),BH2443&gt;=-Settings!$B$17))+(AND(ISNUMBER(BK2443),ISNUMBER(BM2443),BK2443&gt;0,BM2443&gt;0))+(AND(ISNUMBER(AQ2443),AQ2443&gt;=Settings!$B$18))+(AND(ISNUMBER(BT2443),BT2443&gt;=Settings!$B$19,BT2443&lt;=Settings!$B$20))+(AND(ISNUMBER(AS2443),AS2443&gt;0))+(AND(ISNUMBER(T2443),ISNUMBER(M2443),T2443&gt;=Settings!$B$21,M2443&gt;0))+(AND(ISNUMBER(AD2443),ISNUMBER(M2443),AD2443&gt;=Settings!$B$22,M2443&gt;0))+(AY2443&gt;=1))</f>
        <v/>
      </c>
      <c r="BW2443" s="91">
        <f>IF(OR(AY2443=0,BF2443&lt;&gt;"Y",BG2443&lt;&gt;"Y"),"",1+SUMPRODUCT(($A$6:$A$2604=A2443)*($AY$6:$AY$2604&gt;0)*($BF$6:$BF$2604="Y")*($BG$6:$BG$2604="Y")*(($AY$6:$AY$2604&gt;AY2443)+($AY$6:$AY$2604=AY2443)*($AD$6:$AD$2604&gt;AD2443))))</f>
        <v/>
      </c>
    </row>
    <row r="2444" ht="23.85" customHeight="1" s="55">
      <c r="A2444" s="90" t="n">
        <v>46296</v>
      </c>
      <c r="B2444" s="91" t="inlineStr">
        <is>
          <t>HYBRIDFIN</t>
        </is>
      </c>
      <c r="C2444" s="91" t="inlineStr">
        <is>
          <t>INE965B01022</t>
        </is>
      </c>
      <c r="D2444" s="91" t="n"/>
      <c r="E2444" s="91" t="inlineStr">
        <is>
          <t>None</t>
        </is>
      </c>
      <c r="F2444" s="93" t="n">
        <v>51</v>
      </c>
      <c r="G2444" s="92" t="inlineStr">
        <is>
          <t>N</t>
        </is>
      </c>
      <c r="H2444" s="94" t="n"/>
      <c r="I2444" s="91" t="inlineStr">
        <is>
          <t>N</t>
        </is>
      </c>
      <c r="J2444" s="92">
        <f>IF(K2444="","N","Y")</f>
        <v/>
      </c>
      <c r="K2444" s="94">
        <f>_xlfn.TEXTJOIN("; ",TRUE,IF(P2444="52-wk low","52-wk low",""),IF(AND(AD2444&gt;=Settings!$B$12,M2444&lt;0),"Distribution",""),IF(AND(AJ2444="Y",M2444&lt;0,AK2444&lt;-Settings!$B$13),"Long unwinding",""),IF(AND(AJ2444="Y",M2444&lt;0,AK2444&gt;Settings!$B$13),"Short buildup",""))</f>
        <v/>
      </c>
      <c r="L2444" s="95" t="n">
        <v>17.36</v>
      </c>
      <c r="M2444" s="96" t="n">
        <v>-3.23</v>
      </c>
      <c r="N2444" s="93" t="n">
        <v>2159</v>
      </c>
      <c r="O2444" s="91" t="inlineStr">
        <is>
          <t>None</t>
        </is>
      </c>
      <c r="P2444" s="91" t="inlineStr">
        <is>
          <t>None</t>
        </is>
      </c>
      <c r="Q2444" s="97" t="n">
        <v>0.95</v>
      </c>
      <c r="R2444" s="96" t="n">
        <v>0.1</v>
      </c>
      <c r="S2444" s="96" t="n">
        <v>18.09</v>
      </c>
      <c r="T2444" s="96" t="n">
        <v>12.91</v>
      </c>
      <c r="U2444" s="96" t="n">
        <v>2.72</v>
      </c>
      <c r="V2444" s="103" t="n">
        <v>0.27</v>
      </c>
      <c r="W2444" s="102" t="n">
        <v>1</v>
      </c>
      <c r="X2444" s="93" t="n"/>
      <c r="Y2444" s="91" t="inlineStr">
        <is>
          <t>None</t>
        </is>
      </c>
      <c r="Z2444" s="99" t="n">
        <v>42.63</v>
      </c>
      <c r="AA2444" s="96" t="n">
        <v>0.5</v>
      </c>
      <c r="AB2444" s="96" t="n">
        <v>0.5</v>
      </c>
      <c r="AC2444" s="96" t="n"/>
      <c r="AD2444" s="96" t="n"/>
      <c r="AE2444" s="96" t="n"/>
      <c r="AF2444" s="103" t="n"/>
      <c r="AG2444" s="91" t="inlineStr">
        <is>
          <t>No delivery data</t>
        </is>
      </c>
      <c r="AH2444" s="100" t="n">
        <v>0</v>
      </c>
      <c r="AI2444" s="101" t="n">
        <v>0</v>
      </c>
      <c r="AJ2444" s="92" t="inlineStr">
        <is>
          <t>N</t>
        </is>
      </c>
      <c r="AK2444" s="96" t="n"/>
      <c r="AL2444" s="91" t="inlineStr">
        <is>
          <t>n/a</t>
        </is>
      </c>
      <c r="AM2444" s="93" t="n"/>
      <c r="AN2444" s="92" t="inlineStr">
        <is>
          <t>None</t>
        </is>
      </c>
      <c r="AO2444" s="102" t="n">
        <v>0</v>
      </c>
      <c r="AP2444" s="103" t="n">
        <v>0.9</v>
      </c>
      <c r="AQ2444" s="102" t="n">
        <v>57</v>
      </c>
      <c r="AR2444" s="91" t="inlineStr">
        <is>
          <t>N</t>
        </is>
      </c>
      <c r="AS2444" s="104" t="n"/>
      <c r="AT2444" s="92">
        <f>IF(AND(P2444="52-wk high",T2444&gt;=Settings!$B$7),"Y","N")</f>
        <v/>
      </c>
      <c r="AU2444" s="91">
        <f>IF(AND(AD2444&gt;=Settings!$B$8,M2444&gt;0),"Y","N")</f>
        <v/>
      </c>
      <c r="AV2444" s="91">
        <f>IF(OR(AH2444&gt;Settings!$B$9,AI2444&gt;Settings!$B$9),"Y","N")</f>
        <v/>
      </c>
      <c r="AW2444" s="91">
        <f>IF(AJ2444&lt;&gt;"Y","n/a",IF(AND(M2444&gt;0,AK2444&gt;Settings!$B$10),"Y","N"))</f>
        <v/>
      </c>
      <c r="AX2444" s="91">
        <f>IF(AO2444&gt;=Settings!$B$11,"Y","N")</f>
        <v/>
      </c>
      <c r="AY2444" s="99">
        <f>(AT2444="Y")+(AU2444="Y")+(AV2444="Y")+(AW2444="Y")+(AX2444="Y")</f>
        <v/>
      </c>
      <c r="AZ2444" s="94">
        <f>IF(AY2444=0,"None",_xlfn.TEXTJOIN(", ",TRUE(),IF(AT2444="Y","Breakout",""),IF(AU2444="Y","Accumulation",""),IF(AV2444="Y","Institutional buying",""),IF(AW2444="Y","Long buildup",""),IF(AX2444="Y","Momentum leader","")))</f>
        <v/>
      </c>
      <c r="BA2444" s="94">
        <f>IF(BW2444="","","Passes "&amp;AY2444&amp;" of 5 buy-side scans"&amp;IF(G2444="Y","; RED FLAG: filter out using Red flag column",""))</f>
        <v/>
      </c>
      <c r="BB2444" s="91" t="inlineStr">
        <is>
          <t>None</t>
        </is>
      </c>
      <c r="BC2444" s="92" t="inlineStr">
        <is>
          <t>Y</t>
        </is>
      </c>
      <c r="BD2444" s="94" t="inlineStr">
        <is>
          <t>Few traders (&lt;100 unique PAN, 30 days)</t>
        </is>
      </c>
      <c r="BE2444" s="94" t="n"/>
      <c r="BF2444" s="92">
        <f>IF(R2444*100000&gt;=Settings!$B$5,"Y","N")</f>
        <v/>
      </c>
      <c r="BG2444" s="91">
        <f>IF(F2444&gt;Settings!$B$6,"Y","N")</f>
        <v/>
      </c>
      <c r="BH2444" s="97" t="n">
        <v>-48.36</v>
      </c>
      <c r="BI2444" s="96" t="n">
        <v>1.7</v>
      </c>
      <c r="BJ2444" s="96" t="n">
        <v>2.36</v>
      </c>
      <c r="BK2444" s="96" t="n">
        <v>-11.52</v>
      </c>
      <c r="BL2444" s="96" t="n">
        <v>6.18</v>
      </c>
      <c r="BM2444" s="96" t="n">
        <v>9.460000000000001</v>
      </c>
      <c r="BN2444" s="97" t="n">
        <v>1.64</v>
      </c>
      <c r="BO2444" s="96" t="n">
        <v>-0.14</v>
      </c>
      <c r="BP2444" s="96" t="n">
        <v>-2.83</v>
      </c>
      <c r="BQ2444" s="96" t="n">
        <v>-4.11</v>
      </c>
      <c r="BR2444" s="91" t="inlineStr">
        <is>
          <t>Mixed</t>
        </is>
      </c>
      <c r="BS2444" s="91" t="inlineStr">
        <is>
          <t>None</t>
        </is>
      </c>
      <c r="BT2444" s="96" t="n">
        <v>55.6</v>
      </c>
      <c r="BU2444" s="91" t="inlineStr">
        <is>
          <t>N</t>
        </is>
      </c>
      <c r="BV2444" s="99">
        <f>IF(OR(BF2444&lt;&gt;"Y",BG2444&lt;&gt;"Y"),"",(AND(ISNUMBER(BQ2444),BQ2444&gt;0))+(BR2444="Stacked up")+(AND(ISNUMBER(BH2444),BH2444&gt;=-Settings!$B$17))+(AND(ISNUMBER(BK2444),ISNUMBER(BM2444),BK2444&gt;0,BM2444&gt;0))+(AND(ISNUMBER(AQ2444),AQ2444&gt;=Settings!$B$18))+(AND(ISNUMBER(BT2444),BT2444&gt;=Settings!$B$19,BT2444&lt;=Settings!$B$20))+(AND(ISNUMBER(AS2444),AS2444&gt;0))+(AND(ISNUMBER(T2444),ISNUMBER(M2444),T2444&gt;=Settings!$B$21,M2444&gt;0))+(AND(ISNUMBER(AD2444),ISNUMBER(M2444),AD2444&gt;=Settings!$B$22,M2444&gt;0))+(AY2444&gt;=1))</f>
        <v/>
      </c>
      <c r="BW2444" s="91">
        <f>IF(OR(AY2444=0,BF2444&lt;&gt;"Y",BG2444&lt;&gt;"Y"),"",1+SUMPRODUCT(($A$6:$A$2604=A2444)*($AY$6:$AY$2604&gt;0)*($BF$6:$BF$2604="Y")*($BG$6:$BG$2604="Y")*(($AY$6:$AY$2604&gt;AY2444)+($AY$6:$AY$2604=AY2444)*($AD$6:$AD$2604&gt;AD2444))))</f>
        <v/>
      </c>
    </row>
    <row r="2445" ht="23.85" customHeight="1" s="55">
      <c r="A2445" s="90" t="n">
        <v>46296</v>
      </c>
      <c r="B2445" s="91" t="inlineStr">
        <is>
          <t>JAIPURKURT</t>
        </is>
      </c>
      <c r="C2445" s="91" t="inlineStr">
        <is>
          <t>INE696V01013</t>
        </is>
      </c>
      <c r="D2445" s="91" t="n"/>
      <c r="E2445" s="91" t="inlineStr">
        <is>
          <t>None</t>
        </is>
      </c>
      <c r="F2445" s="93" t="n">
        <v>51</v>
      </c>
      <c r="G2445" s="92" t="inlineStr">
        <is>
          <t>N</t>
        </is>
      </c>
      <c r="H2445" s="94" t="n"/>
      <c r="I2445" s="91" t="inlineStr">
        <is>
          <t>N</t>
        </is>
      </c>
      <c r="J2445" s="92">
        <f>IF(K2445="","N","Y")</f>
        <v/>
      </c>
      <c r="K2445" s="94">
        <f>_xlfn.TEXTJOIN("; ",TRUE,IF(P2445="52-wk low","52-wk low",""),IF(AND(AD2445&gt;=Settings!$B$12,M2445&lt;0),"Distribution",""),IF(AND(AJ2445="Y",M2445&lt;0,AK2445&lt;-Settings!$B$13),"Long unwinding",""),IF(AND(AJ2445="Y",M2445&lt;0,AK2445&gt;Settings!$B$13),"Short buildup",""))</f>
        <v/>
      </c>
      <c r="L2445" s="95" t="n">
        <v>26.49</v>
      </c>
      <c r="M2445" s="96" t="n">
        <v>-0.75</v>
      </c>
      <c r="N2445" s="93" t="n">
        <v>911</v>
      </c>
      <c r="O2445" s="91" t="inlineStr">
        <is>
          <t>None</t>
        </is>
      </c>
      <c r="P2445" s="91" t="inlineStr">
        <is>
          <t>None</t>
        </is>
      </c>
      <c r="Q2445" s="97" t="n">
        <v>0.1</v>
      </c>
      <c r="R2445" s="96" t="n">
        <v>0.15</v>
      </c>
      <c r="S2445" s="96" t="n">
        <v>0.6899999999999999</v>
      </c>
      <c r="T2445" s="96" t="n">
        <v>0.41</v>
      </c>
      <c r="U2445" s="96" t="n">
        <v>0.51</v>
      </c>
      <c r="V2445" s="103" t="n">
        <v>0.75</v>
      </c>
      <c r="W2445" s="102" t="n">
        <v>5</v>
      </c>
      <c r="X2445" s="93" t="n"/>
      <c r="Y2445" s="91" t="inlineStr">
        <is>
          <t>None</t>
        </is>
      </c>
      <c r="Z2445" s="99" t="n">
        <v>82.53</v>
      </c>
      <c r="AA2445" s="96" t="n">
        <v>1.05</v>
      </c>
      <c r="AB2445" s="96" t="n">
        <v>1.01</v>
      </c>
      <c r="AC2445" s="96" t="n">
        <v>0.77</v>
      </c>
      <c r="AD2445" s="96" t="n">
        <v>0.41</v>
      </c>
      <c r="AE2445" s="96" t="n">
        <v>0.53</v>
      </c>
      <c r="AF2445" s="103" t="n">
        <v>0.93</v>
      </c>
      <c r="AG2445" s="91" t="inlineStr">
        <is>
          <t>Normal</t>
        </is>
      </c>
      <c r="AH2445" s="100" t="n">
        <v>0</v>
      </c>
      <c r="AI2445" s="101" t="n">
        <v>0</v>
      </c>
      <c r="AJ2445" s="92" t="inlineStr">
        <is>
          <t>N</t>
        </is>
      </c>
      <c r="AK2445" s="96" t="n"/>
      <c r="AL2445" s="91" t="inlineStr">
        <is>
          <t>n/a</t>
        </is>
      </c>
      <c r="AM2445" s="93" t="n"/>
      <c r="AN2445" s="92" t="inlineStr">
        <is>
          <t>None</t>
        </is>
      </c>
      <c r="AO2445" s="102" t="n">
        <v>0</v>
      </c>
      <c r="AP2445" s="103" t="n">
        <v>0.66</v>
      </c>
      <c r="AQ2445" s="102" t="n">
        <v>31</v>
      </c>
      <c r="AR2445" s="91" t="inlineStr">
        <is>
          <t>N</t>
        </is>
      </c>
      <c r="AS2445" s="104" t="n"/>
      <c r="AT2445" s="92">
        <f>IF(AND(P2445="52-wk high",T2445&gt;=Settings!$B$7),"Y","N")</f>
        <v/>
      </c>
      <c r="AU2445" s="91">
        <f>IF(AND(AD2445&gt;=Settings!$B$8,M2445&gt;0),"Y","N")</f>
        <v/>
      </c>
      <c r="AV2445" s="91">
        <f>IF(OR(AH2445&gt;Settings!$B$9,AI2445&gt;Settings!$B$9),"Y","N")</f>
        <v/>
      </c>
      <c r="AW2445" s="91">
        <f>IF(AJ2445&lt;&gt;"Y","n/a",IF(AND(M2445&gt;0,AK2445&gt;Settings!$B$10),"Y","N"))</f>
        <v/>
      </c>
      <c r="AX2445" s="91">
        <f>IF(AO2445&gt;=Settings!$B$11,"Y","N")</f>
        <v/>
      </c>
      <c r="AY2445" s="99">
        <f>(AT2445="Y")+(AU2445="Y")+(AV2445="Y")+(AW2445="Y")+(AX2445="Y")</f>
        <v/>
      </c>
      <c r="AZ2445" s="94">
        <f>IF(AY2445=0,"None",_xlfn.TEXTJOIN(", ",TRUE(),IF(AT2445="Y","Breakout",""),IF(AU2445="Y","Accumulation",""),IF(AV2445="Y","Institutional buying",""),IF(AW2445="Y","Long buildup",""),IF(AX2445="Y","Momentum leader","")))</f>
        <v/>
      </c>
      <c r="BA2445" s="94">
        <f>IF(BW2445="","","Passes "&amp;AY2445&amp;" of 5 buy-side scans"&amp;IF(G2445="Y","; RED FLAG: filter out using Red flag column",""))</f>
        <v/>
      </c>
      <c r="BB2445" s="91" t="inlineStr">
        <is>
          <t>None</t>
        </is>
      </c>
      <c r="BC2445" s="92" t="inlineStr">
        <is>
          <t>Y</t>
        </is>
      </c>
      <c r="BD2445" s="94" t="inlineStr">
        <is>
          <t>Few traders (&lt;100 unique PAN, 30 days)</t>
        </is>
      </c>
      <c r="BE2445" s="94" t="n"/>
      <c r="BF2445" s="92">
        <f>IF(R2445*100000&gt;=Settings!$B$5,"Y","N")</f>
        <v/>
      </c>
      <c r="BG2445" s="91">
        <f>IF(F2445&gt;Settings!$B$6,"Y","N")</f>
        <v/>
      </c>
      <c r="BH2445" s="97" t="n">
        <v>-38.02</v>
      </c>
      <c r="BI2445" s="96" t="n">
        <v>4.87</v>
      </c>
      <c r="BJ2445" s="96" t="n">
        <v>0.91</v>
      </c>
      <c r="BK2445" s="96" t="n">
        <v>-3.78</v>
      </c>
      <c r="BL2445" s="96" t="n">
        <v>-3.46</v>
      </c>
      <c r="BM2445" s="96" t="n">
        <v>-28.41</v>
      </c>
      <c r="BN2445" s="97" t="n">
        <v>3.25</v>
      </c>
      <c r="BO2445" s="96" t="n">
        <v>0.5600000000000001</v>
      </c>
      <c r="BP2445" s="96" t="n">
        <v>-4.11</v>
      </c>
      <c r="BQ2445" s="96" t="n">
        <v>-10.87</v>
      </c>
      <c r="BR2445" s="91" t="inlineStr">
        <is>
          <t>Mixed</t>
        </is>
      </c>
      <c r="BS2445" s="91" t="inlineStr">
        <is>
          <t>None</t>
        </is>
      </c>
      <c r="BT2445" s="96" t="n">
        <v>65.40000000000001</v>
      </c>
      <c r="BU2445" s="91" t="inlineStr">
        <is>
          <t>N</t>
        </is>
      </c>
      <c r="BV2445" s="99">
        <f>IF(OR(BF2445&lt;&gt;"Y",BG2445&lt;&gt;"Y"),"",(AND(ISNUMBER(BQ2445),BQ2445&gt;0))+(BR2445="Stacked up")+(AND(ISNUMBER(BH2445),BH2445&gt;=-Settings!$B$17))+(AND(ISNUMBER(BK2445),ISNUMBER(BM2445),BK2445&gt;0,BM2445&gt;0))+(AND(ISNUMBER(AQ2445),AQ2445&gt;=Settings!$B$18))+(AND(ISNUMBER(BT2445),BT2445&gt;=Settings!$B$19,BT2445&lt;=Settings!$B$20))+(AND(ISNUMBER(AS2445),AS2445&gt;0))+(AND(ISNUMBER(T2445),ISNUMBER(M2445),T2445&gt;=Settings!$B$21,M2445&gt;0))+(AND(ISNUMBER(AD2445),ISNUMBER(M2445),AD2445&gt;=Settings!$B$22,M2445&gt;0))+(AY2445&gt;=1))</f>
        <v/>
      </c>
      <c r="BW2445" s="91">
        <f>IF(OR(AY2445=0,BF2445&lt;&gt;"Y",BG2445&lt;&gt;"Y"),"",1+SUMPRODUCT(($A$6:$A$2604=A2445)*($AY$6:$AY$2604&gt;0)*($BF$6:$BF$2604="Y")*($BG$6:$BG$2604="Y")*(($AY$6:$AY$2604&gt;AY2445)+($AY$6:$AY$2604=AY2445)*($AD$6:$AD$2604&gt;AD2445))))</f>
        <v/>
      </c>
    </row>
    <row r="2446" ht="23.85" customHeight="1" s="55">
      <c r="A2446" s="90" t="n">
        <v>46296</v>
      </c>
      <c r="B2446" s="91" t="inlineStr">
        <is>
          <t>PALREDTEC</t>
        </is>
      </c>
      <c r="C2446" s="91" t="inlineStr">
        <is>
          <t>INE218G01033</t>
        </is>
      </c>
      <c r="D2446" s="91" t="n"/>
      <c r="E2446" s="91" t="inlineStr">
        <is>
          <t>None</t>
        </is>
      </c>
      <c r="F2446" s="93" t="n">
        <v>51</v>
      </c>
      <c r="G2446" s="92" t="inlineStr">
        <is>
          <t>Y</t>
        </is>
      </c>
      <c r="H2446" s="94" t="inlineStr">
        <is>
          <t>Loss making</t>
        </is>
      </c>
      <c r="I2446" s="91" t="inlineStr">
        <is>
          <t>N</t>
        </is>
      </c>
      <c r="J2446" s="92">
        <f>IF(K2446="","N","Y")</f>
        <v/>
      </c>
      <c r="K2446" s="94">
        <f>_xlfn.TEXTJOIN("; ",TRUE,IF(P2446="52-wk low","52-wk low",""),IF(AND(AD2446&gt;=Settings!$B$12,M2446&lt;0),"Distribution",""),IF(AND(AJ2446="Y",M2446&lt;0,AK2446&lt;-Settings!$B$13),"Long unwinding",""),IF(AND(AJ2446="Y",M2446&lt;0,AK2446&gt;Settings!$B$13),"Short buildup",""))</f>
        <v/>
      </c>
      <c r="L2446" s="95" t="n">
        <v>41.77</v>
      </c>
      <c r="M2446" s="96" t="n">
        <v>-4.77</v>
      </c>
      <c r="N2446" s="93" t="n">
        <v>2450</v>
      </c>
      <c r="O2446" s="91" t="inlineStr">
        <is>
          <t>None</t>
        </is>
      </c>
      <c r="P2446" s="91" t="inlineStr">
        <is>
          <t>None</t>
        </is>
      </c>
      <c r="Q2446" s="97" t="n">
        <v>0.07000000000000001</v>
      </c>
      <c r="R2446" s="96" t="n">
        <v>0.04</v>
      </c>
      <c r="S2446" s="96" t="n">
        <v>2.01</v>
      </c>
      <c r="T2446" s="96" t="n">
        <v>1.43</v>
      </c>
      <c r="U2446" s="96" t="n">
        <v>1.32</v>
      </c>
      <c r="V2446" s="103" t="n">
        <v>0.71</v>
      </c>
      <c r="W2446" s="102" t="n">
        <v>5</v>
      </c>
      <c r="X2446" s="93" t="n"/>
      <c r="Y2446" s="91" t="inlineStr">
        <is>
          <t>None</t>
        </is>
      </c>
      <c r="Z2446" s="99" t="n">
        <v>82.84</v>
      </c>
      <c r="AA2446" s="96" t="n">
        <v>0.9</v>
      </c>
      <c r="AB2446" s="96" t="n">
        <v>0.9</v>
      </c>
      <c r="AC2446" s="96" t="n"/>
      <c r="AD2446" s="96" t="n"/>
      <c r="AE2446" s="96" t="n"/>
      <c r="AF2446" s="103" t="n"/>
      <c r="AG2446" s="91" t="inlineStr">
        <is>
          <t>No delivery data</t>
        </is>
      </c>
      <c r="AH2446" s="100" t="n">
        <v>0</v>
      </c>
      <c r="AI2446" s="101" t="n">
        <v>0</v>
      </c>
      <c r="AJ2446" s="92" t="inlineStr">
        <is>
          <t>N</t>
        </is>
      </c>
      <c r="AK2446" s="96" t="n"/>
      <c r="AL2446" s="91" t="inlineStr">
        <is>
          <t>n/a</t>
        </is>
      </c>
      <c r="AM2446" s="93" t="n"/>
      <c r="AN2446" s="92" t="inlineStr">
        <is>
          <t>None</t>
        </is>
      </c>
      <c r="AO2446" s="102" t="n">
        <v>0</v>
      </c>
      <c r="AP2446" s="103" t="n">
        <v>1.13</v>
      </c>
      <c r="AQ2446" s="102" t="n">
        <v>67</v>
      </c>
      <c r="AR2446" s="91" t="inlineStr">
        <is>
          <t>N</t>
        </is>
      </c>
      <c r="AS2446" s="104" t="n"/>
      <c r="AT2446" s="92">
        <f>IF(AND(P2446="52-wk high",T2446&gt;=Settings!$B$7),"Y","N")</f>
        <v/>
      </c>
      <c r="AU2446" s="91">
        <f>IF(AND(AD2446&gt;=Settings!$B$8,M2446&gt;0),"Y","N")</f>
        <v/>
      </c>
      <c r="AV2446" s="91">
        <f>IF(OR(AH2446&gt;Settings!$B$9,AI2446&gt;Settings!$B$9),"Y","N")</f>
        <v/>
      </c>
      <c r="AW2446" s="91">
        <f>IF(AJ2446&lt;&gt;"Y","n/a",IF(AND(M2446&gt;0,AK2446&gt;Settings!$B$10),"Y","N"))</f>
        <v/>
      </c>
      <c r="AX2446" s="91">
        <f>IF(AO2446&gt;=Settings!$B$11,"Y","N")</f>
        <v/>
      </c>
      <c r="AY2446" s="99">
        <f>(AT2446="Y")+(AU2446="Y")+(AV2446="Y")+(AW2446="Y")+(AX2446="Y")</f>
        <v/>
      </c>
      <c r="AZ2446" s="94">
        <f>IF(AY2446=0,"None",_xlfn.TEXTJOIN(", ",TRUE(),IF(AT2446="Y","Breakout",""),IF(AU2446="Y","Accumulation",""),IF(AV2446="Y","Institutional buying",""),IF(AW2446="Y","Long buildup",""),IF(AX2446="Y","Momentum leader","")))</f>
        <v/>
      </c>
      <c r="BA2446" s="94">
        <f>IF(BW2446="","","Passes "&amp;AY2446&amp;" of 5 buy-side scans"&amp;IF(G2446="Y","; RED FLAG: filter out using Red flag column",""))</f>
        <v/>
      </c>
      <c r="BB2446" s="91" t="inlineStr">
        <is>
          <t>Lower</t>
        </is>
      </c>
      <c r="BC2446" s="92" t="inlineStr">
        <is>
          <t>Y</t>
        </is>
      </c>
      <c r="BD2446" s="94" t="inlineStr">
        <is>
          <t>EPS zero; Few traders (&lt;100 unique PAN, 30 days); High-low range &gt;100% in 6 months; High-low range &gt;150% in 12 months</t>
        </is>
      </c>
      <c r="BE2446" s="94" t="n"/>
      <c r="BF2446" s="92">
        <f>IF(R2446*100000&gt;=Settings!$B$5,"Y","N")</f>
        <v/>
      </c>
      <c r="BG2446" s="91">
        <f>IF(F2446&gt;Settings!$B$6,"Y","N")</f>
        <v/>
      </c>
      <c r="BH2446" s="97" t="n">
        <v>-43.25</v>
      </c>
      <c r="BI2446" s="96" t="n">
        <v>-9.369999999999999</v>
      </c>
      <c r="BJ2446" s="96" t="n">
        <v>-17.29</v>
      </c>
      <c r="BK2446" s="96" t="n">
        <v>-30.27</v>
      </c>
      <c r="BL2446" s="96" t="n">
        <v>44.73</v>
      </c>
      <c r="BM2446" s="96" t="n">
        <v>-12.6</v>
      </c>
      <c r="BN2446" s="97" t="n">
        <v>-12.58</v>
      </c>
      <c r="BO2446" s="96" t="n">
        <v>-15.51</v>
      </c>
      <c r="BP2446" s="96" t="n">
        <v>-13.72</v>
      </c>
      <c r="BQ2446" s="96" t="n">
        <v>-10.88</v>
      </c>
      <c r="BR2446" s="91" t="inlineStr">
        <is>
          <t>Mixed</t>
        </is>
      </c>
      <c r="BS2446" s="91" t="inlineStr">
        <is>
          <t>None</t>
        </is>
      </c>
      <c r="BT2446" s="96" t="n">
        <v>23.9</v>
      </c>
      <c r="BU2446" s="91" t="inlineStr">
        <is>
          <t>N</t>
        </is>
      </c>
      <c r="BV2446" s="99">
        <f>IF(OR(BF2446&lt;&gt;"Y",BG2446&lt;&gt;"Y"),"",(AND(ISNUMBER(BQ2446),BQ2446&gt;0))+(BR2446="Stacked up")+(AND(ISNUMBER(BH2446),BH2446&gt;=-Settings!$B$17))+(AND(ISNUMBER(BK2446),ISNUMBER(BM2446),BK2446&gt;0,BM2446&gt;0))+(AND(ISNUMBER(AQ2446),AQ2446&gt;=Settings!$B$18))+(AND(ISNUMBER(BT2446),BT2446&gt;=Settings!$B$19,BT2446&lt;=Settings!$B$20))+(AND(ISNUMBER(AS2446),AS2446&gt;0))+(AND(ISNUMBER(T2446),ISNUMBER(M2446),T2446&gt;=Settings!$B$21,M2446&gt;0))+(AND(ISNUMBER(AD2446),ISNUMBER(M2446),AD2446&gt;=Settings!$B$22,M2446&gt;0))+(AY2446&gt;=1))</f>
        <v/>
      </c>
      <c r="BW2446" s="91">
        <f>IF(OR(AY2446=0,BF2446&lt;&gt;"Y",BG2446&lt;&gt;"Y"),"",1+SUMPRODUCT(($A$6:$A$2604=A2446)*($AY$6:$AY$2604&gt;0)*($BF$6:$BF$2604="Y")*($BG$6:$BG$2604="Y")*(($AY$6:$AY$2604&gt;AY2446)+($AY$6:$AY$2604=AY2446)*($AD$6:$AD$2604&gt;AD2446))))</f>
        <v/>
      </c>
    </row>
    <row r="2447" ht="23.85" customHeight="1" s="55">
      <c r="A2447" s="90" t="n">
        <v>46296</v>
      </c>
      <c r="B2447" s="91" t="inlineStr">
        <is>
          <t>SUNDARAM</t>
        </is>
      </c>
      <c r="C2447" s="91" t="inlineStr">
        <is>
          <t>INE108E01023</t>
        </is>
      </c>
      <c r="D2447" s="91" t="n"/>
      <c r="E2447" s="91" t="inlineStr">
        <is>
          <t>None</t>
        </is>
      </c>
      <c r="F2447" s="93" t="n">
        <v>51</v>
      </c>
      <c r="G2447" s="92" t="inlineStr">
        <is>
          <t>N</t>
        </is>
      </c>
      <c r="H2447" s="94" t="n"/>
      <c r="I2447" s="91" t="inlineStr">
        <is>
          <t>N</t>
        </is>
      </c>
      <c r="J2447" s="92">
        <f>IF(K2447="","N","Y")</f>
        <v/>
      </c>
      <c r="K2447" s="94">
        <f>_xlfn.TEXTJOIN("; ",TRUE,IF(P2447="52-wk low","52-wk low",""),IF(AND(AD2447&gt;=Settings!$B$12,M2447&lt;0),"Distribution",""),IF(AND(AJ2447="Y",M2447&lt;0,AK2447&lt;-Settings!$B$13),"Long unwinding",""),IF(AND(AJ2447="Y",M2447&lt;0,AK2447&gt;Settings!$B$13),"Short buildup",""))</f>
        <v/>
      </c>
      <c r="L2447" s="95" t="n">
        <v>1.08</v>
      </c>
      <c r="M2447" s="96" t="n">
        <v>-0.92</v>
      </c>
      <c r="N2447" s="93" t="n">
        <v>996</v>
      </c>
      <c r="O2447" s="91" t="inlineStr">
        <is>
          <t>None</t>
        </is>
      </c>
      <c r="P2447" s="91" t="inlineStr">
        <is>
          <t>None</t>
        </is>
      </c>
      <c r="Q2447" s="97" t="n">
        <v>8.75</v>
      </c>
      <c r="R2447" s="96" t="n">
        <v>3.85</v>
      </c>
      <c r="S2447" s="96" t="n">
        <v>2.43</v>
      </c>
      <c r="T2447" s="96" t="n">
        <v>1.33</v>
      </c>
      <c r="U2447" s="96" t="n">
        <v>1.7</v>
      </c>
      <c r="V2447" s="103" t="n">
        <v>0.74</v>
      </c>
      <c r="W2447" s="102" t="n">
        <v>2</v>
      </c>
      <c r="X2447" s="93" t="n">
        <v>126</v>
      </c>
      <c r="Y2447" s="91" t="inlineStr">
        <is>
          <t>None</t>
        </is>
      </c>
      <c r="Z2447" s="99" t="n">
        <v>77.7</v>
      </c>
      <c r="AA2447" s="96" t="n">
        <v>1</v>
      </c>
      <c r="AB2447" s="96" t="n">
        <v>1.01</v>
      </c>
      <c r="AC2447" s="96" t="n">
        <v>2.51</v>
      </c>
      <c r="AD2447" s="96" t="n">
        <v>1.33</v>
      </c>
      <c r="AE2447" s="96" t="n">
        <v>1.74</v>
      </c>
      <c r="AF2447" s="103" t="n">
        <v>1</v>
      </c>
      <c r="AG2447" s="91" t="inlineStr">
        <is>
          <t>Normal</t>
        </is>
      </c>
      <c r="AH2447" s="100" t="n">
        <v>0</v>
      </c>
      <c r="AI2447" s="101" t="n">
        <v>0</v>
      </c>
      <c r="AJ2447" s="92" t="inlineStr">
        <is>
          <t>N</t>
        </is>
      </c>
      <c r="AK2447" s="96" t="n"/>
      <c r="AL2447" s="91" t="inlineStr">
        <is>
          <t>n/a</t>
        </is>
      </c>
      <c r="AM2447" s="93" t="n"/>
      <c r="AN2447" s="92" t="inlineStr">
        <is>
          <t>None</t>
        </is>
      </c>
      <c r="AO2447" s="102" t="n">
        <v>0</v>
      </c>
      <c r="AP2447" s="103" t="n">
        <v>0.55</v>
      </c>
      <c r="AQ2447" s="102" t="n">
        <v>10</v>
      </c>
      <c r="AR2447" s="91" t="inlineStr">
        <is>
          <t>N</t>
        </is>
      </c>
      <c r="AS2447" s="104" t="n"/>
      <c r="AT2447" s="92">
        <f>IF(AND(P2447="52-wk high",T2447&gt;=Settings!$B$7),"Y","N")</f>
        <v/>
      </c>
      <c r="AU2447" s="91">
        <f>IF(AND(AD2447&gt;=Settings!$B$8,M2447&gt;0),"Y","N")</f>
        <v/>
      </c>
      <c r="AV2447" s="91">
        <f>IF(OR(AH2447&gt;Settings!$B$9,AI2447&gt;Settings!$B$9),"Y","N")</f>
        <v/>
      </c>
      <c r="AW2447" s="91">
        <f>IF(AJ2447&lt;&gt;"Y","n/a",IF(AND(M2447&gt;0,AK2447&gt;Settings!$B$10),"Y","N"))</f>
        <v/>
      </c>
      <c r="AX2447" s="91">
        <f>IF(AO2447&gt;=Settings!$B$11,"Y","N")</f>
        <v/>
      </c>
      <c r="AY2447" s="99">
        <f>(AT2447="Y")+(AU2447="Y")+(AV2447="Y")+(AW2447="Y")+(AX2447="Y")</f>
        <v/>
      </c>
      <c r="AZ2447" s="94">
        <f>IF(AY2447=0,"None",_xlfn.TEXTJOIN(", ",TRUE(),IF(AT2447="Y","Breakout",""),IF(AU2447="Y","Accumulation",""),IF(AV2447="Y","Institutional buying",""),IF(AW2447="Y","Long buildup",""),IF(AX2447="Y","Momentum leader","")))</f>
        <v/>
      </c>
      <c r="BA2447" s="94">
        <f>IF(BW2447="","","Passes "&amp;AY2447&amp;" of 5 buy-side scans"&amp;IF(G2447="Y","; RED FLAG: filter out using Red flag column",""))</f>
        <v/>
      </c>
      <c r="BB2447" s="91" t="inlineStr">
        <is>
          <t>None</t>
        </is>
      </c>
      <c r="BC2447" s="92" t="inlineStr">
        <is>
          <t>N</t>
        </is>
      </c>
      <c r="BD2447" s="94" t="n"/>
      <c r="BE2447" s="94" t="n"/>
      <c r="BF2447" s="92">
        <f>IF(R2447*100000&gt;=Settings!$B$5,"Y","N")</f>
        <v/>
      </c>
      <c r="BG2447" s="91">
        <f>IF(F2447&gt;Settings!$B$6,"Y","N")</f>
        <v/>
      </c>
      <c r="BH2447" s="97" t="n">
        <v>-50.91</v>
      </c>
      <c r="BI2447" s="96" t="n">
        <v>-6.9</v>
      </c>
      <c r="BJ2447" s="96" t="n">
        <v>-11.48</v>
      </c>
      <c r="BK2447" s="96" t="n">
        <v>-18.18</v>
      </c>
      <c r="BL2447" s="96" t="n">
        <v>-11.48</v>
      </c>
      <c r="BM2447" s="96" t="n">
        <v>-43.46</v>
      </c>
      <c r="BN2447" s="97" t="n">
        <v>-6.68</v>
      </c>
      <c r="BO2447" s="96" t="n">
        <v>-10.3</v>
      </c>
      <c r="BP2447" s="96" t="n">
        <v>-14.9</v>
      </c>
      <c r="BQ2447" s="96" t="n">
        <v>-22.65</v>
      </c>
      <c r="BR2447" s="91" t="inlineStr">
        <is>
          <t>Stacked down</t>
        </is>
      </c>
      <c r="BS2447" s="91" t="inlineStr">
        <is>
          <t>None</t>
        </is>
      </c>
      <c r="BT2447" s="96" t="n">
        <v>16.7</v>
      </c>
      <c r="BU2447" s="91" t="inlineStr">
        <is>
          <t>N</t>
        </is>
      </c>
      <c r="BV2447" s="99">
        <f>IF(OR(BF2447&lt;&gt;"Y",BG2447&lt;&gt;"Y"),"",(AND(ISNUMBER(BQ2447),BQ2447&gt;0))+(BR2447="Stacked up")+(AND(ISNUMBER(BH2447),BH2447&gt;=-Settings!$B$17))+(AND(ISNUMBER(BK2447),ISNUMBER(BM2447),BK2447&gt;0,BM2447&gt;0))+(AND(ISNUMBER(AQ2447),AQ2447&gt;=Settings!$B$18))+(AND(ISNUMBER(BT2447),BT2447&gt;=Settings!$B$19,BT2447&lt;=Settings!$B$20))+(AND(ISNUMBER(AS2447),AS2447&gt;0))+(AND(ISNUMBER(T2447),ISNUMBER(M2447),T2447&gt;=Settings!$B$21,M2447&gt;0))+(AND(ISNUMBER(AD2447),ISNUMBER(M2447),AD2447&gt;=Settings!$B$22,M2447&gt;0))+(AY2447&gt;=1))</f>
        <v/>
      </c>
      <c r="BW2447" s="91">
        <f>IF(OR(AY2447=0,BF2447&lt;&gt;"Y",BG2447&lt;&gt;"Y"),"",1+SUMPRODUCT(($A$6:$A$2604=A2447)*($AY$6:$AY$2604&gt;0)*($BF$6:$BF$2604="Y")*($BG$6:$BG$2604="Y")*(($AY$6:$AY$2604&gt;AY2447)+($AY$6:$AY$2604=AY2447)*($AD$6:$AD$2604&gt;AD2447))))</f>
        <v/>
      </c>
    </row>
    <row r="2448" ht="23.85" customHeight="1" s="55">
      <c r="A2448" s="90" t="n">
        <v>46296</v>
      </c>
      <c r="B2448" s="91" t="inlineStr">
        <is>
          <t>GANGAFORGE</t>
        </is>
      </c>
      <c r="C2448" s="91" t="inlineStr">
        <is>
          <t>INE691Z01023</t>
        </is>
      </c>
      <c r="D2448" s="91" t="n"/>
      <c r="E2448" s="91" t="inlineStr">
        <is>
          <t>None</t>
        </is>
      </c>
      <c r="F2448" s="93" t="n">
        <v>50</v>
      </c>
      <c r="G2448" s="92" t="inlineStr">
        <is>
          <t>Y</t>
        </is>
      </c>
      <c r="H2448" s="94" t="inlineStr">
        <is>
          <t>Long-term ASM Stage 1</t>
        </is>
      </c>
      <c r="I2448" s="91" t="inlineStr">
        <is>
          <t>N</t>
        </is>
      </c>
      <c r="J2448" s="92">
        <f>IF(K2448="","N","Y")</f>
        <v/>
      </c>
      <c r="K2448" s="94">
        <f>_xlfn.TEXTJOIN("; ",TRUE,IF(P2448="52-wk low","52-wk low",""),IF(AND(AD2448&gt;=Settings!$B$12,M2448&lt;0),"Distribution",""),IF(AND(AJ2448="Y",M2448&lt;0,AK2448&lt;-Settings!$B$13),"Long unwinding",""),IF(AND(AJ2448="Y",M2448&lt;0,AK2448&gt;Settings!$B$13),"Short buildup",""))</f>
        <v/>
      </c>
      <c r="L2448" s="95" t="n">
        <v>1.48</v>
      </c>
      <c r="M2448" s="96" t="n">
        <v>-3.9</v>
      </c>
      <c r="N2448" s="93" t="n">
        <v>2327</v>
      </c>
      <c r="O2448" s="91" t="inlineStr">
        <is>
          <t>None</t>
        </is>
      </c>
      <c r="P2448" s="91" t="inlineStr">
        <is>
          <t>None</t>
        </is>
      </c>
      <c r="Q2448" s="97" t="n">
        <v>28.56</v>
      </c>
      <c r="R2448" s="96" t="n">
        <v>33.98</v>
      </c>
      <c r="S2448" s="96" t="n">
        <v>0.79</v>
      </c>
      <c r="T2448" s="96" t="n">
        <v>0.45</v>
      </c>
      <c r="U2448" s="96" t="n">
        <v>0.83</v>
      </c>
      <c r="V2448" s="103" t="n">
        <v>0.99</v>
      </c>
      <c r="W2448" s="102" t="n">
        <v>0</v>
      </c>
      <c r="X2448" s="93" t="n"/>
      <c r="Y2448" s="91" t="inlineStr">
        <is>
          <t>None</t>
        </is>
      </c>
      <c r="Z2448" s="99" t="n">
        <v>69.16</v>
      </c>
      <c r="AA2448" s="96" t="n">
        <v>1.1</v>
      </c>
      <c r="AB2448" s="96" t="n">
        <v>0.96</v>
      </c>
      <c r="AC2448" s="96" t="n">
        <v>0.9399999999999999</v>
      </c>
      <c r="AD2448" s="96" t="n"/>
      <c r="AE2448" s="96" t="n"/>
      <c r="AF2448" s="103" t="n">
        <v>0.92</v>
      </c>
      <c r="AG2448" s="91" t="inlineStr">
        <is>
          <t>Normal</t>
        </is>
      </c>
      <c r="AH2448" s="100" t="n">
        <v>0</v>
      </c>
      <c r="AI2448" s="101" t="n">
        <v>0</v>
      </c>
      <c r="AJ2448" s="92" t="inlineStr">
        <is>
          <t>N</t>
        </is>
      </c>
      <c r="AK2448" s="96" t="n"/>
      <c r="AL2448" s="91" t="inlineStr">
        <is>
          <t>n/a</t>
        </is>
      </c>
      <c r="AM2448" s="93" t="n"/>
      <c r="AN2448" s="92" t="inlineStr">
        <is>
          <t>None</t>
        </is>
      </c>
      <c r="AO2448" s="102" t="n">
        <v>0</v>
      </c>
      <c r="AP2448" s="103" t="n">
        <v>0.46</v>
      </c>
      <c r="AQ2448" s="102" t="n">
        <v>2</v>
      </c>
      <c r="AR2448" s="91" t="inlineStr">
        <is>
          <t>N</t>
        </is>
      </c>
      <c r="AS2448" s="104" t="n"/>
      <c r="AT2448" s="92">
        <f>IF(AND(P2448="52-wk high",T2448&gt;=Settings!$B$7),"Y","N")</f>
        <v/>
      </c>
      <c r="AU2448" s="91">
        <f>IF(AND(AD2448&gt;=Settings!$B$8,M2448&gt;0),"Y","N")</f>
        <v/>
      </c>
      <c r="AV2448" s="91">
        <f>IF(OR(AH2448&gt;Settings!$B$9,AI2448&gt;Settings!$B$9),"Y","N")</f>
        <v/>
      </c>
      <c r="AW2448" s="91">
        <f>IF(AJ2448&lt;&gt;"Y","n/a",IF(AND(M2448&gt;0,AK2448&gt;Settings!$B$10),"Y","N"))</f>
        <v/>
      </c>
      <c r="AX2448" s="91">
        <f>IF(AO2448&gt;=Settings!$B$11,"Y","N")</f>
        <v/>
      </c>
      <c r="AY2448" s="99">
        <f>(AT2448="Y")+(AU2448="Y")+(AV2448="Y")+(AW2448="Y")+(AX2448="Y")</f>
        <v/>
      </c>
      <c r="AZ2448" s="94">
        <f>IF(AY2448=0,"None",_xlfn.TEXTJOIN(", ",TRUE(),IF(AT2448="Y","Breakout",""),IF(AU2448="Y","Accumulation",""),IF(AV2448="Y","Institutional buying",""),IF(AW2448="Y","Long buildup",""),IF(AX2448="Y","Momentum leader","")))</f>
        <v/>
      </c>
      <c r="BA2448" s="94">
        <f>IF(BW2448="","","Passes "&amp;AY2448&amp;" of 5 buy-side scans"&amp;IF(G2448="Y","; RED FLAG: filter out using Red flag column",""))</f>
        <v/>
      </c>
      <c r="BB2448" s="91" t="inlineStr">
        <is>
          <t>Lower</t>
        </is>
      </c>
      <c r="BC2448" s="92" t="inlineStr">
        <is>
          <t>Y</t>
        </is>
      </c>
      <c r="BD2448" s="94" t="inlineStr">
        <is>
          <t>EPS zero</t>
        </is>
      </c>
      <c r="BE2448" s="94" t="n"/>
      <c r="BF2448" s="92">
        <f>IF(R2448*100000&gt;=Settings!$B$5,"Y","N")</f>
        <v/>
      </c>
      <c r="BG2448" s="91">
        <f>IF(F2448&gt;Settings!$B$6,"Y","N")</f>
        <v/>
      </c>
      <c r="BH2448" s="97" t="n">
        <v>-55.02</v>
      </c>
      <c r="BI2448" s="96" t="n">
        <v>-2.63</v>
      </c>
      <c r="BJ2448" s="96" t="n">
        <v>-16.38</v>
      </c>
      <c r="BK2448" s="96" t="n">
        <v>-40.32</v>
      </c>
      <c r="BL2448" s="96" t="n">
        <v>-44.15</v>
      </c>
      <c r="BM2448" s="96" t="n">
        <v>-58.43</v>
      </c>
      <c r="BN2448" s="97" t="n">
        <v>-6.85</v>
      </c>
      <c r="BO2448" s="96" t="n">
        <v>-17.45</v>
      </c>
      <c r="BP2448" s="96" t="n">
        <v>-28.04</v>
      </c>
      <c r="BQ2448" s="96" t="n">
        <v>-39.48</v>
      </c>
      <c r="BR2448" s="91" t="inlineStr">
        <is>
          <t>Stacked down</t>
        </is>
      </c>
      <c r="BS2448" s="91" t="inlineStr">
        <is>
          <t>None</t>
        </is>
      </c>
      <c r="BT2448" s="96" t="n">
        <v>39.3</v>
      </c>
      <c r="BU2448" s="91" t="inlineStr">
        <is>
          <t>N</t>
        </is>
      </c>
      <c r="BV2448" s="99">
        <f>IF(OR(BF2448&lt;&gt;"Y",BG2448&lt;&gt;"Y"),"",(AND(ISNUMBER(BQ2448),BQ2448&gt;0))+(BR2448="Stacked up")+(AND(ISNUMBER(BH2448),BH2448&gt;=-Settings!$B$17))+(AND(ISNUMBER(BK2448),ISNUMBER(BM2448),BK2448&gt;0,BM2448&gt;0))+(AND(ISNUMBER(AQ2448),AQ2448&gt;=Settings!$B$18))+(AND(ISNUMBER(BT2448),BT2448&gt;=Settings!$B$19,BT2448&lt;=Settings!$B$20))+(AND(ISNUMBER(AS2448),AS2448&gt;0))+(AND(ISNUMBER(T2448),ISNUMBER(M2448),T2448&gt;=Settings!$B$21,M2448&gt;0))+(AND(ISNUMBER(AD2448),ISNUMBER(M2448),AD2448&gt;=Settings!$B$22,M2448&gt;0))+(AY2448&gt;=1))</f>
        <v/>
      </c>
      <c r="BW2448" s="91">
        <f>IF(OR(AY2448=0,BF2448&lt;&gt;"Y",BG2448&lt;&gt;"Y"),"",1+SUMPRODUCT(($A$6:$A$2604=A2448)*($AY$6:$AY$2604&gt;0)*($BF$6:$BF$2604="Y")*($BG$6:$BG$2604="Y")*(($AY$6:$AY$2604&gt;AY2448)+($AY$6:$AY$2604=AY2448)*($AD$6:$AD$2604&gt;AD2448))))</f>
        <v/>
      </c>
    </row>
    <row r="2449" ht="23.85" customHeight="1" s="55">
      <c r="A2449" s="90" t="n">
        <v>46296</v>
      </c>
      <c r="B2449" s="91" t="inlineStr">
        <is>
          <t>MANUGRAPH</t>
        </is>
      </c>
      <c r="C2449" s="91" t="inlineStr">
        <is>
          <t>INE867A01022</t>
        </is>
      </c>
      <c r="D2449" s="91" t="n"/>
      <c r="E2449" s="91" t="inlineStr">
        <is>
          <t>None</t>
        </is>
      </c>
      <c r="F2449" s="93" t="n">
        <v>50</v>
      </c>
      <c r="G2449" s="92" t="inlineStr">
        <is>
          <t>Y</t>
        </is>
      </c>
      <c r="H2449" s="94" t="inlineStr">
        <is>
          <t>ESM Stage 1; T2T (BE series)</t>
        </is>
      </c>
      <c r="I2449" s="91" t="inlineStr">
        <is>
          <t>Y</t>
        </is>
      </c>
      <c r="J2449" s="92">
        <f>IF(K2449="","N","Y")</f>
        <v/>
      </c>
      <c r="K2449" s="94">
        <f>_xlfn.TEXTJOIN("; ",TRUE,IF(P2449="52-wk low","52-wk low",""),IF(AND(AD2449&gt;=Settings!$B$12,M2449&lt;0),"Distribution",""),IF(AND(AJ2449="Y",M2449&lt;0,AK2449&lt;-Settings!$B$13),"Long unwinding",""),IF(AND(AJ2449="Y",M2449&lt;0,AK2449&gt;Settings!$B$13),"Short buildup",""))</f>
        <v/>
      </c>
      <c r="L2449" s="95" t="n">
        <v>16.46</v>
      </c>
      <c r="M2449" s="96" t="n">
        <v>-4.97</v>
      </c>
      <c r="N2449" s="93" t="n">
        <v>2476</v>
      </c>
      <c r="O2449" s="91" t="inlineStr">
        <is>
          <t>None</t>
        </is>
      </c>
      <c r="P2449" s="91" t="inlineStr">
        <is>
          <t>None</t>
        </is>
      </c>
      <c r="Q2449" s="97" t="n">
        <v>0.45</v>
      </c>
      <c r="R2449" s="96" t="n">
        <v>2.07</v>
      </c>
      <c r="S2449" s="96" t="n">
        <v>0.22</v>
      </c>
      <c r="T2449" s="96" t="n">
        <v>0.5</v>
      </c>
      <c r="U2449" s="96" t="n">
        <v>0.8100000000000001</v>
      </c>
      <c r="V2449" s="103" t="n">
        <v>3.67</v>
      </c>
      <c r="W2449" s="102" t="n">
        <v>9</v>
      </c>
      <c r="X2449" s="93" t="n"/>
      <c r="Y2449" s="91" t="inlineStr">
        <is>
          <t>None</t>
        </is>
      </c>
      <c r="Z2449" s="99" t="n"/>
      <c r="AA2449" s="96" t="n"/>
      <c r="AB2449" s="96" t="n"/>
      <c r="AC2449" s="96" t="n"/>
      <c r="AD2449" s="96" t="n"/>
      <c r="AE2449" s="96" t="n"/>
      <c r="AF2449" s="103" t="n"/>
      <c r="AG2449" s="91" t="inlineStr">
        <is>
          <t>Drying up</t>
        </is>
      </c>
      <c r="AH2449" s="100" t="n">
        <v>0</v>
      </c>
      <c r="AI2449" s="101" t="n">
        <v>0</v>
      </c>
      <c r="AJ2449" s="92" t="inlineStr">
        <is>
          <t>N</t>
        </is>
      </c>
      <c r="AK2449" s="96" t="n"/>
      <c r="AL2449" s="91" t="inlineStr">
        <is>
          <t>n/a</t>
        </is>
      </c>
      <c r="AM2449" s="93" t="n"/>
      <c r="AN2449" s="92" t="inlineStr">
        <is>
          <t>None</t>
        </is>
      </c>
      <c r="AO2449" s="102" t="n">
        <v>0</v>
      </c>
      <c r="AP2449" s="103" t="n">
        <v>1.05</v>
      </c>
      <c r="AQ2449" s="102" t="n">
        <v>64</v>
      </c>
      <c r="AR2449" s="91" t="inlineStr">
        <is>
          <t>N</t>
        </is>
      </c>
      <c r="AS2449" s="104" t="n"/>
      <c r="AT2449" s="92">
        <f>IF(AND(P2449="52-wk high",T2449&gt;=Settings!$B$7),"Y","N")</f>
        <v/>
      </c>
      <c r="AU2449" s="91">
        <f>IF(AND(AD2449&gt;=Settings!$B$8,M2449&gt;0),"Y","N")</f>
        <v/>
      </c>
      <c r="AV2449" s="91">
        <f>IF(OR(AH2449&gt;Settings!$B$9,AI2449&gt;Settings!$B$9),"Y","N")</f>
        <v/>
      </c>
      <c r="AW2449" s="91">
        <f>IF(AJ2449&lt;&gt;"Y","n/a",IF(AND(M2449&gt;0,AK2449&gt;Settings!$B$10),"Y","N"))</f>
        <v/>
      </c>
      <c r="AX2449" s="91">
        <f>IF(AO2449&gt;=Settings!$B$11,"Y","N")</f>
        <v/>
      </c>
      <c r="AY2449" s="99">
        <f>(AT2449="Y")+(AU2449="Y")+(AV2449="Y")+(AW2449="Y")+(AX2449="Y")</f>
        <v/>
      </c>
      <c r="AZ2449" s="94">
        <f>IF(AY2449=0,"None",_xlfn.TEXTJOIN(", ",TRUE(),IF(AT2449="Y","Breakout",""),IF(AU2449="Y","Accumulation",""),IF(AV2449="Y","Institutional buying",""),IF(AW2449="Y","Long buildup",""),IF(AX2449="Y","Momentum leader","")))</f>
        <v/>
      </c>
      <c r="BA2449" s="94">
        <f>IF(BW2449="","","Passes "&amp;AY2449&amp;" of 5 buy-side scans"&amp;IF(G2449="Y","; RED FLAG: filter out using Red flag column",""))</f>
        <v/>
      </c>
      <c r="BB2449" s="91" t="inlineStr">
        <is>
          <t>Lower</t>
        </is>
      </c>
      <c r="BC2449" s="92" t="inlineStr">
        <is>
          <t>N</t>
        </is>
      </c>
      <c r="BD2449" s="94" t="n"/>
      <c r="BE2449" s="94" t="n"/>
      <c r="BF2449" s="92">
        <f>IF(R2449*100000&gt;=Settings!$B$5,"Y","N")</f>
        <v/>
      </c>
      <c r="BG2449" s="91">
        <f>IF(F2449&gt;Settings!$B$6,"Y","N")</f>
        <v/>
      </c>
      <c r="BH2449" s="97" t="n">
        <v>-32.15</v>
      </c>
      <c r="BI2449" s="96" t="n">
        <v>-25.25</v>
      </c>
      <c r="BJ2449" s="96" t="n">
        <v>13.2</v>
      </c>
      <c r="BK2449" s="96" t="n">
        <v>5.65</v>
      </c>
      <c r="BL2449" s="96" t="n">
        <v>51.43</v>
      </c>
      <c r="BM2449" s="96" t="n">
        <v>-25.82</v>
      </c>
      <c r="BN2449" s="97" t="n">
        <v>-6.26</v>
      </c>
      <c r="BO2449" s="96" t="n">
        <v>-0.08</v>
      </c>
      <c r="BP2449" s="96" t="n">
        <v>3.63</v>
      </c>
      <c r="BQ2449" s="96" t="n">
        <v>1.89</v>
      </c>
      <c r="BR2449" s="91" t="inlineStr">
        <is>
          <t>Mixed</t>
        </is>
      </c>
      <c r="BS2449" s="91" t="inlineStr">
        <is>
          <t>None</t>
        </is>
      </c>
      <c r="BT2449" s="96" t="n">
        <v>42.2</v>
      </c>
      <c r="BU2449" s="91" t="inlineStr">
        <is>
          <t>N</t>
        </is>
      </c>
      <c r="BV2449" s="99">
        <f>IF(OR(BF2449&lt;&gt;"Y",BG2449&lt;&gt;"Y"),"",(AND(ISNUMBER(BQ2449),BQ2449&gt;0))+(BR2449="Stacked up")+(AND(ISNUMBER(BH2449),BH2449&gt;=-Settings!$B$17))+(AND(ISNUMBER(BK2449),ISNUMBER(BM2449),BK2449&gt;0,BM2449&gt;0))+(AND(ISNUMBER(AQ2449),AQ2449&gt;=Settings!$B$18))+(AND(ISNUMBER(BT2449),BT2449&gt;=Settings!$B$19,BT2449&lt;=Settings!$B$20))+(AND(ISNUMBER(AS2449),AS2449&gt;0))+(AND(ISNUMBER(T2449),ISNUMBER(M2449),T2449&gt;=Settings!$B$21,M2449&gt;0))+(AND(ISNUMBER(AD2449),ISNUMBER(M2449),AD2449&gt;=Settings!$B$22,M2449&gt;0))+(AY2449&gt;=1))</f>
        <v/>
      </c>
      <c r="BW2449" s="91">
        <f>IF(OR(AY2449=0,BF2449&lt;&gt;"Y",BG2449&lt;&gt;"Y"),"",1+SUMPRODUCT(($A$6:$A$2604=A2449)*($AY$6:$AY$2604&gt;0)*($BF$6:$BF$2604="Y")*($BG$6:$BG$2604="Y")*(($AY$6:$AY$2604&gt;AY2449)+($AY$6:$AY$2604=AY2449)*($AD$6:$AD$2604&gt;AD2449))))</f>
        <v/>
      </c>
    </row>
    <row r="2450" ht="23.85" customHeight="1" s="55">
      <c r="A2450" s="90" t="n">
        <v>46296</v>
      </c>
      <c r="B2450" s="91" t="inlineStr">
        <is>
          <t>MOHITE</t>
        </is>
      </c>
      <c r="C2450" s="91" t="inlineStr">
        <is>
          <t>INE154B01023</t>
        </is>
      </c>
      <c r="D2450" s="91" t="n"/>
      <c r="E2450" s="91" t="inlineStr">
        <is>
          <t>None</t>
        </is>
      </c>
      <c r="F2450" s="93" t="n">
        <v>50</v>
      </c>
      <c r="G2450" s="92" t="inlineStr">
        <is>
          <t>N</t>
        </is>
      </c>
      <c r="H2450" s="94" t="n"/>
      <c r="I2450" s="91" t="inlineStr">
        <is>
          <t>N</t>
        </is>
      </c>
      <c r="J2450" s="92">
        <f>IF(K2450="","N","Y")</f>
        <v/>
      </c>
      <c r="K2450" s="94">
        <f>_xlfn.TEXTJOIN("; ",TRUE,IF(P2450="52-wk low","52-wk low",""),IF(AND(AD2450&gt;=Settings!$B$12,M2450&lt;0),"Distribution",""),IF(AND(AJ2450="Y",M2450&lt;0,AK2450&lt;-Settings!$B$13),"Long unwinding",""),IF(AND(AJ2450="Y",M2450&lt;0,AK2450&gt;Settings!$B$13),"Short buildup",""))</f>
        <v/>
      </c>
      <c r="L2450" s="95" t="n">
        <v>2.49</v>
      </c>
      <c r="M2450" s="96" t="n">
        <v>-1.19</v>
      </c>
      <c r="N2450" s="93" t="n">
        <v>1139</v>
      </c>
      <c r="O2450" s="91" t="inlineStr">
        <is>
          <t>None</t>
        </is>
      </c>
      <c r="P2450" s="91" t="inlineStr">
        <is>
          <t>None</t>
        </is>
      </c>
      <c r="Q2450" s="97" t="n">
        <v>0.64</v>
      </c>
      <c r="R2450" s="96" t="n">
        <v>0.85</v>
      </c>
      <c r="S2450" s="96" t="n">
        <v>0.76</v>
      </c>
      <c r="T2450" s="96" t="n"/>
      <c r="U2450" s="96" t="n"/>
      <c r="V2450" s="103" t="n"/>
      <c r="W2450" s="102" t="n"/>
      <c r="X2450" s="93" t="n"/>
      <c r="Y2450" s="91" t="inlineStr">
        <is>
          <t>None</t>
        </is>
      </c>
      <c r="Z2450" s="99" t="n">
        <v>87.37</v>
      </c>
      <c r="AA2450" s="96" t="n">
        <v>1.14</v>
      </c>
      <c r="AB2450" s="96" t="n"/>
      <c r="AC2450" s="96" t="n">
        <v>0.92</v>
      </c>
      <c r="AD2450" s="96" t="n"/>
      <c r="AE2450" s="96" t="n"/>
      <c r="AF2450" s="103" t="n"/>
      <c r="AG2450" s="91" t="n"/>
      <c r="AH2450" s="100" t="n">
        <v>0</v>
      </c>
      <c r="AI2450" s="101" t="n">
        <v>0</v>
      </c>
      <c r="AJ2450" s="92" t="inlineStr">
        <is>
          <t>N</t>
        </is>
      </c>
      <c r="AK2450" s="96" t="n"/>
      <c r="AL2450" s="91" t="inlineStr">
        <is>
          <t>n/a</t>
        </is>
      </c>
      <c r="AM2450" s="93" t="n"/>
      <c r="AN2450" s="92" t="inlineStr">
        <is>
          <t>None</t>
        </is>
      </c>
      <c r="AO2450" s="102" t="n">
        <v>0</v>
      </c>
      <c r="AP2450" s="103" t="n"/>
      <c r="AQ2450" s="102" t="n"/>
      <c r="AR2450" s="91" t="inlineStr">
        <is>
          <t>N</t>
        </is>
      </c>
      <c r="AS2450" s="104" t="n"/>
      <c r="AT2450" s="92">
        <f>IF(AND(P2450="52-wk high",T2450&gt;=Settings!$B$7),"Y","N")</f>
        <v/>
      </c>
      <c r="AU2450" s="91">
        <f>IF(AND(AD2450&gt;=Settings!$B$8,M2450&gt;0),"Y","N")</f>
        <v/>
      </c>
      <c r="AV2450" s="91">
        <f>IF(OR(AH2450&gt;Settings!$B$9,AI2450&gt;Settings!$B$9),"Y","N")</f>
        <v/>
      </c>
      <c r="AW2450" s="91">
        <f>IF(AJ2450&lt;&gt;"Y","n/a",IF(AND(M2450&gt;0,AK2450&gt;Settings!$B$10),"Y","N"))</f>
        <v/>
      </c>
      <c r="AX2450" s="91">
        <f>IF(AO2450&gt;=Settings!$B$11,"Y","N")</f>
        <v/>
      </c>
      <c r="AY2450" s="99">
        <f>(AT2450="Y")+(AU2450="Y")+(AV2450="Y")+(AW2450="Y")+(AX2450="Y")</f>
        <v/>
      </c>
      <c r="AZ2450" s="94">
        <f>IF(AY2450=0,"None",_xlfn.TEXTJOIN(", ",TRUE(),IF(AT2450="Y","Breakout",""),IF(AU2450="Y","Accumulation",""),IF(AV2450="Y","Institutional buying",""),IF(AW2450="Y","Long buildup",""),IF(AX2450="Y","Momentum leader","")))</f>
        <v/>
      </c>
      <c r="BA2450" s="94">
        <f>IF(BW2450="","","Passes "&amp;AY2450&amp;" of 5 buy-side scans"&amp;IF(G2450="Y","; RED FLAG: filter out using Red flag column",""))</f>
        <v/>
      </c>
      <c r="BB2450" s="91" t="inlineStr">
        <is>
          <t>None</t>
        </is>
      </c>
      <c r="BC2450" s="92" t="inlineStr">
        <is>
          <t>Y</t>
        </is>
      </c>
      <c r="BD2450" s="94" t="inlineStr">
        <is>
          <t>Few traders (&lt;100 unique PAN, 30 days)</t>
        </is>
      </c>
      <c r="BE2450" s="94" t="n"/>
      <c r="BF2450" s="92">
        <f>IF(R2450*100000&gt;=Settings!$B$5,"Y","N")</f>
        <v/>
      </c>
      <c r="BG2450" s="91">
        <f>IF(F2450&gt;Settings!$B$6,"Y","N")</f>
        <v/>
      </c>
      <c r="BH2450" s="97" t="n">
        <v>-24.55</v>
      </c>
      <c r="BI2450" s="96" t="n">
        <v>3.32</v>
      </c>
      <c r="BJ2450" s="96" t="n">
        <v>-20.45</v>
      </c>
      <c r="BK2450" s="96" t="n"/>
      <c r="BL2450" s="96" t="n"/>
      <c r="BM2450" s="96" t="n"/>
      <c r="BN2450" s="97" t="n">
        <v>-1.86</v>
      </c>
      <c r="BO2450" s="96" t="n"/>
      <c r="BP2450" s="96" t="n"/>
      <c r="BQ2450" s="96" t="n"/>
      <c r="BR2450" s="91" t="n"/>
      <c r="BS2450" s="91" t="n"/>
      <c r="BT2450" s="96" t="n">
        <v>44.9</v>
      </c>
      <c r="BU2450" s="91" t="n"/>
      <c r="BV2450" s="99">
        <f>IF(OR(BF2450&lt;&gt;"Y",BG2450&lt;&gt;"Y"),"",(AND(ISNUMBER(BQ2450),BQ2450&gt;0))+(BR2450="Stacked up")+(AND(ISNUMBER(BH2450),BH2450&gt;=-Settings!$B$17))+(AND(ISNUMBER(BK2450),ISNUMBER(BM2450),BK2450&gt;0,BM2450&gt;0))+(AND(ISNUMBER(AQ2450),AQ2450&gt;=Settings!$B$18))+(AND(ISNUMBER(BT2450),BT2450&gt;=Settings!$B$19,BT2450&lt;=Settings!$B$20))+(AND(ISNUMBER(AS2450),AS2450&gt;0))+(AND(ISNUMBER(T2450),ISNUMBER(M2450),T2450&gt;=Settings!$B$21,M2450&gt;0))+(AND(ISNUMBER(AD2450),ISNUMBER(M2450),AD2450&gt;=Settings!$B$22,M2450&gt;0))+(AY2450&gt;=1))</f>
        <v/>
      </c>
      <c r="BW2450" s="91">
        <f>IF(OR(AY2450=0,BF2450&lt;&gt;"Y",BG2450&lt;&gt;"Y"),"",1+SUMPRODUCT(($A$6:$A$2604=A2450)*($AY$6:$AY$2604&gt;0)*($BF$6:$BF$2604="Y")*($BG$6:$BG$2604="Y")*(($AY$6:$AY$2604&gt;AY2450)+($AY$6:$AY$2604=AY2450)*($AD$6:$AD$2604&gt;AD2450))))</f>
        <v/>
      </c>
    </row>
    <row r="2451" ht="23.85" customHeight="1" s="55">
      <c r="A2451" s="90" t="n">
        <v>46296</v>
      </c>
      <c r="B2451" s="91" t="inlineStr">
        <is>
          <t>TRU</t>
        </is>
      </c>
      <c r="C2451" s="91" t="inlineStr">
        <is>
          <t>INE615R01029</t>
        </is>
      </c>
      <c r="D2451" s="91" t="n"/>
      <c r="E2451" s="91" t="inlineStr">
        <is>
          <t>None</t>
        </is>
      </c>
      <c r="F2451" s="93" t="n">
        <v>50</v>
      </c>
      <c r="G2451" s="92" t="inlineStr">
        <is>
          <t>N</t>
        </is>
      </c>
      <c r="H2451" s="94" t="n"/>
      <c r="I2451" s="91" t="inlineStr">
        <is>
          <t>N</t>
        </is>
      </c>
      <c r="J2451" s="92">
        <f>IF(K2451="","N","Y")</f>
        <v/>
      </c>
      <c r="K2451" s="94">
        <f>_xlfn.TEXTJOIN("; ",TRUE,IF(P2451="52-wk low","52-wk low",""),IF(AND(AD2451&gt;=Settings!$B$12,M2451&lt;0),"Distribution",""),IF(AND(AJ2451="Y",M2451&lt;0,AK2451&lt;-Settings!$B$13),"Long unwinding",""),IF(AND(AJ2451="Y",M2451&lt;0,AK2451&gt;Settings!$B$13),"Short buildup",""))</f>
        <v/>
      </c>
      <c r="L2451" s="95" t="n">
        <v>4.22</v>
      </c>
      <c r="M2451" s="96" t="n">
        <v>2.93</v>
      </c>
      <c r="N2451" s="93" t="n">
        <v>124</v>
      </c>
      <c r="O2451" s="91" t="inlineStr">
        <is>
          <t>None</t>
        </is>
      </c>
      <c r="P2451" s="91" t="inlineStr">
        <is>
          <t>None</t>
        </is>
      </c>
      <c r="Q2451" s="97" t="n">
        <v>0.62</v>
      </c>
      <c r="R2451" s="96" t="n">
        <v>0.84</v>
      </c>
      <c r="S2451" s="96" t="n">
        <v>0.72</v>
      </c>
      <c r="T2451" s="96" t="n">
        <v>0.48</v>
      </c>
      <c r="U2451" s="96" t="n">
        <v>0.52</v>
      </c>
      <c r="V2451" s="103" t="n">
        <v>0.7</v>
      </c>
      <c r="W2451" s="102" t="n">
        <v>2</v>
      </c>
      <c r="X2451" s="93" t="n"/>
      <c r="Y2451" s="91" t="inlineStr">
        <is>
          <t>None</t>
        </is>
      </c>
      <c r="Z2451" s="99" t="n">
        <v>68.76000000000001</v>
      </c>
      <c r="AA2451" s="96" t="n">
        <v>0.9399999999999999</v>
      </c>
      <c r="AB2451" s="96" t="n">
        <v>0.93</v>
      </c>
      <c r="AC2451" s="96" t="n">
        <v>0.71</v>
      </c>
      <c r="AD2451" s="96" t="n">
        <v>0.45</v>
      </c>
      <c r="AE2451" s="96" t="n">
        <v>0.48</v>
      </c>
      <c r="AF2451" s="103" t="n">
        <v>0.93</v>
      </c>
      <c r="AG2451" s="91" t="inlineStr">
        <is>
          <t>Normal</t>
        </is>
      </c>
      <c r="AH2451" s="100" t="n">
        <v>0</v>
      </c>
      <c r="AI2451" s="101" t="n">
        <v>0</v>
      </c>
      <c r="AJ2451" s="92" t="inlineStr">
        <is>
          <t>N</t>
        </is>
      </c>
      <c r="AK2451" s="96" t="n"/>
      <c r="AL2451" s="91" t="inlineStr">
        <is>
          <t>n/a</t>
        </is>
      </c>
      <c r="AM2451" s="93" t="n"/>
      <c r="AN2451" s="92" t="inlineStr">
        <is>
          <t>None</t>
        </is>
      </c>
      <c r="AO2451" s="102" t="n">
        <v>0</v>
      </c>
      <c r="AP2451" s="103" t="n">
        <v>0.51</v>
      </c>
      <c r="AQ2451" s="102" t="n">
        <v>6</v>
      </c>
      <c r="AR2451" s="91" t="inlineStr">
        <is>
          <t>N</t>
        </is>
      </c>
      <c r="AS2451" s="104" t="n"/>
      <c r="AT2451" s="92">
        <f>IF(AND(P2451="52-wk high",T2451&gt;=Settings!$B$7),"Y","N")</f>
        <v/>
      </c>
      <c r="AU2451" s="91">
        <f>IF(AND(AD2451&gt;=Settings!$B$8,M2451&gt;0),"Y","N")</f>
        <v/>
      </c>
      <c r="AV2451" s="91">
        <f>IF(OR(AH2451&gt;Settings!$B$9,AI2451&gt;Settings!$B$9),"Y","N")</f>
        <v/>
      </c>
      <c r="AW2451" s="91">
        <f>IF(AJ2451&lt;&gt;"Y","n/a",IF(AND(M2451&gt;0,AK2451&gt;Settings!$B$10),"Y","N"))</f>
        <v/>
      </c>
      <c r="AX2451" s="91">
        <f>IF(AO2451&gt;=Settings!$B$11,"Y","N")</f>
        <v/>
      </c>
      <c r="AY2451" s="99">
        <f>(AT2451="Y")+(AU2451="Y")+(AV2451="Y")+(AW2451="Y")+(AX2451="Y")</f>
        <v/>
      </c>
      <c r="AZ2451" s="94">
        <f>IF(AY2451=0,"None",_xlfn.TEXTJOIN(", ",TRUE(),IF(AT2451="Y","Breakout",""),IF(AU2451="Y","Accumulation",""),IF(AV2451="Y","Institutional buying",""),IF(AW2451="Y","Long buildup",""),IF(AX2451="Y","Momentum leader","")))</f>
        <v/>
      </c>
      <c r="BA2451" s="94">
        <f>IF(BW2451="","","Passes "&amp;AY2451&amp;" of 5 buy-side scans"&amp;IF(G2451="Y","; RED FLAG: filter out using Red flag column",""))</f>
        <v/>
      </c>
      <c r="BB2451" s="91" t="inlineStr">
        <is>
          <t>None</t>
        </is>
      </c>
      <c r="BC2451" s="92" t="inlineStr">
        <is>
          <t>Y</t>
        </is>
      </c>
      <c r="BD2451" s="94" t="inlineStr">
        <is>
          <t>EPS zero; High-low range &gt;150% in 12 months</t>
        </is>
      </c>
      <c r="BE2451" s="94" t="n"/>
      <c r="BF2451" s="92">
        <f>IF(R2451*100000&gt;=Settings!$B$5,"Y","N")</f>
        <v/>
      </c>
      <c r="BG2451" s="91">
        <f>IF(F2451&gt;Settings!$B$6,"Y","N")</f>
        <v/>
      </c>
      <c r="BH2451" s="97" t="n">
        <v>-62.62</v>
      </c>
      <c r="BI2451" s="96" t="n">
        <v>0.24</v>
      </c>
      <c r="BJ2451" s="96" t="n">
        <v>4.2</v>
      </c>
      <c r="BK2451" s="96" t="n">
        <v>-15.77</v>
      </c>
      <c r="BL2451" s="96" t="n">
        <v>-13.17</v>
      </c>
      <c r="BM2451" s="96" t="n">
        <v>-59.85</v>
      </c>
      <c r="BN2451" s="97" t="n">
        <v>1.24</v>
      </c>
      <c r="BO2451" s="96" t="n">
        <v>-3.93</v>
      </c>
      <c r="BP2451" s="96" t="n">
        <v>-14.16</v>
      </c>
      <c r="BQ2451" s="96" t="n">
        <v>-29.85</v>
      </c>
      <c r="BR2451" s="91" t="inlineStr">
        <is>
          <t>Mixed</t>
        </is>
      </c>
      <c r="BS2451" s="91" t="inlineStr">
        <is>
          <t>None</t>
        </is>
      </c>
      <c r="BT2451" s="96" t="n">
        <v>55.5</v>
      </c>
      <c r="BU2451" s="91" t="inlineStr">
        <is>
          <t>N</t>
        </is>
      </c>
      <c r="BV2451" s="99">
        <f>IF(OR(BF2451&lt;&gt;"Y",BG2451&lt;&gt;"Y"),"",(AND(ISNUMBER(BQ2451),BQ2451&gt;0))+(BR2451="Stacked up")+(AND(ISNUMBER(BH2451),BH2451&gt;=-Settings!$B$17))+(AND(ISNUMBER(BK2451),ISNUMBER(BM2451),BK2451&gt;0,BM2451&gt;0))+(AND(ISNUMBER(AQ2451),AQ2451&gt;=Settings!$B$18))+(AND(ISNUMBER(BT2451),BT2451&gt;=Settings!$B$19,BT2451&lt;=Settings!$B$20))+(AND(ISNUMBER(AS2451),AS2451&gt;0))+(AND(ISNUMBER(T2451),ISNUMBER(M2451),T2451&gt;=Settings!$B$21,M2451&gt;0))+(AND(ISNUMBER(AD2451),ISNUMBER(M2451),AD2451&gt;=Settings!$B$22,M2451&gt;0))+(AY2451&gt;=1))</f>
        <v/>
      </c>
      <c r="BW2451" s="91">
        <f>IF(OR(AY2451=0,BF2451&lt;&gt;"Y",BG2451&lt;&gt;"Y"),"",1+SUMPRODUCT(($A$6:$A$2604=A2451)*($AY$6:$AY$2604&gt;0)*($BF$6:$BF$2604="Y")*($BG$6:$BG$2604="Y")*(($AY$6:$AY$2604&gt;AY2451)+($AY$6:$AY$2604=AY2451)*($AD$6:$AD$2604&gt;AD2451))))</f>
        <v/>
      </c>
    </row>
    <row r="2452" ht="23.85" customHeight="1" s="55">
      <c r="A2452" s="90" t="n">
        <v>46296</v>
      </c>
      <c r="B2452" s="91" t="inlineStr">
        <is>
          <t>COUNCODOS</t>
        </is>
      </c>
      <c r="C2452" s="91" t="inlineStr">
        <is>
          <t>INE695B01025</t>
        </is>
      </c>
      <c r="D2452" s="91" t="n"/>
      <c r="E2452" s="91" t="inlineStr">
        <is>
          <t>None</t>
        </is>
      </c>
      <c r="F2452" s="93" t="n">
        <v>49</v>
      </c>
      <c r="G2452" s="92" t="inlineStr">
        <is>
          <t>Y</t>
        </is>
      </c>
      <c r="H2452" s="94" t="inlineStr">
        <is>
          <t>T2T (BE series)</t>
        </is>
      </c>
      <c r="I2452" s="91" t="inlineStr">
        <is>
          <t>Y</t>
        </is>
      </c>
      <c r="J2452" s="92">
        <f>IF(K2452="","N","Y")</f>
        <v/>
      </c>
      <c r="K2452" s="94">
        <f>_xlfn.TEXTJOIN("; ",TRUE,IF(P2452="52-wk low","52-wk low",""),IF(AND(AD2452&gt;=Settings!$B$12,M2452&lt;0),"Distribution",""),IF(AND(AJ2452="Y",M2452&lt;0,AK2452&lt;-Settings!$B$13),"Long unwinding",""),IF(AND(AJ2452="Y",M2452&lt;0,AK2452&gt;Settings!$B$13),"Short buildup",""))</f>
        <v/>
      </c>
      <c r="L2452" s="95" t="n">
        <v>6.33</v>
      </c>
      <c r="M2452" s="96" t="n">
        <v>-1.09</v>
      </c>
      <c r="N2452" s="93" t="n">
        <v>1094</v>
      </c>
      <c r="O2452" s="91" t="inlineStr">
        <is>
          <t>None</t>
        </is>
      </c>
      <c r="P2452" s="91" t="inlineStr">
        <is>
          <t>None</t>
        </is>
      </c>
      <c r="Q2452" s="97" t="n">
        <v>0.37</v>
      </c>
      <c r="R2452" s="96" t="n">
        <v>0.28</v>
      </c>
      <c r="S2452" s="96" t="n">
        <v>1.35</v>
      </c>
      <c r="T2452" s="96" t="n">
        <v>0.52</v>
      </c>
      <c r="U2452" s="96" t="n">
        <v>0.33</v>
      </c>
      <c r="V2452" s="103" t="n">
        <v>0.25</v>
      </c>
      <c r="W2452" s="102" t="n">
        <v>0</v>
      </c>
      <c r="X2452" s="93" t="n"/>
      <c r="Y2452" s="91" t="inlineStr">
        <is>
          <t>None</t>
        </is>
      </c>
      <c r="Z2452" s="99" t="n"/>
      <c r="AA2452" s="96" t="n"/>
      <c r="AB2452" s="96" t="n"/>
      <c r="AC2452" s="96" t="n"/>
      <c r="AD2452" s="96" t="n"/>
      <c r="AE2452" s="96" t="n"/>
      <c r="AF2452" s="103" t="n"/>
      <c r="AG2452" s="91" t="inlineStr">
        <is>
          <t>No delivery data</t>
        </is>
      </c>
      <c r="AH2452" s="100" t="n">
        <v>0</v>
      </c>
      <c r="AI2452" s="101" t="n">
        <v>0</v>
      </c>
      <c r="AJ2452" s="92" t="inlineStr">
        <is>
          <t>N</t>
        </is>
      </c>
      <c r="AK2452" s="96" t="n"/>
      <c r="AL2452" s="91" t="inlineStr">
        <is>
          <t>n/a</t>
        </is>
      </c>
      <c r="AM2452" s="93" t="n"/>
      <c r="AN2452" s="92" t="inlineStr">
        <is>
          <t>None</t>
        </is>
      </c>
      <c r="AO2452" s="102" t="n">
        <v>0</v>
      </c>
      <c r="AP2452" s="103" t="n">
        <v>1.28</v>
      </c>
      <c r="AQ2452" s="102" t="n">
        <v>72</v>
      </c>
      <c r="AR2452" s="91" t="inlineStr">
        <is>
          <t>N</t>
        </is>
      </c>
      <c r="AS2452" s="104" t="n"/>
      <c r="AT2452" s="92">
        <f>IF(AND(P2452="52-wk high",T2452&gt;=Settings!$B$7),"Y","N")</f>
        <v/>
      </c>
      <c r="AU2452" s="91">
        <f>IF(AND(AD2452&gt;=Settings!$B$8,M2452&gt;0),"Y","N")</f>
        <v/>
      </c>
      <c r="AV2452" s="91">
        <f>IF(OR(AH2452&gt;Settings!$B$9,AI2452&gt;Settings!$B$9),"Y","N")</f>
        <v/>
      </c>
      <c r="AW2452" s="91">
        <f>IF(AJ2452&lt;&gt;"Y","n/a",IF(AND(M2452&gt;0,AK2452&gt;Settings!$B$10),"Y","N"))</f>
        <v/>
      </c>
      <c r="AX2452" s="91">
        <f>IF(AO2452&gt;=Settings!$B$11,"Y","N")</f>
        <v/>
      </c>
      <c r="AY2452" s="99">
        <f>(AT2452="Y")+(AU2452="Y")+(AV2452="Y")+(AW2452="Y")+(AX2452="Y")</f>
        <v/>
      </c>
      <c r="AZ2452" s="94">
        <f>IF(AY2452=0,"None",_xlfn.TEXTJOIN(", ",TRUE(),IF(AT2452="Y","Breakout",""),IF(AU2452="Y","Accumulation",""),IF(AV2452="Y","Institutional buying",""),IF(AW2452="Y","Long buildup",""),IF(AX2452="Y","Momentum leader","")))</f>
        <v/>
      </c>
      <c r="BA2452" s="94">
        <f>IF(BW2452="","","Passes "&amp;AY2452&amp;" of 5 buy-side scans"&amp;IF(G2452="Y","; RED FLAG: filter out using Red flag column",""))</f>
        <v/>
      </c>
      <c r="BB2452" s="91" t="inlineStr">
        <is>
          <t>None</t>
        </is>
      </c>
      <c r="BC2452" s="92" t="inlineStr">
        <is>
          <t>Y</t>
        </is>
      </c>
      <c r="BD2452" s="94" t="inlineStr">
        <is>
          <t>PE &gt; 50; Few traders (&lt;100 unique PAN, 30 days)</t>
        </is>
      </c>
      <c r="BE2452" s="94" t="n"/>
      <c r="BF2452" s="92">
        <f>IF(R2452*100000&gt;=Settings!$B$5,"Y","N")</f>
        <v/>
      </c>
      <c r="BG2452" s="91">
        <f>IF(F2452&gt;Settings!$B$6,"Y","N")</f>
        <v/>
      </c>
      <c r="BH2452" s="97" t="n">
        <v>-19.36</v>
      </c>
      <c r="BI2452" s="96" t="n">
        <v>-0.78</v>
      </c>
      <c r="BJ2452" s="96" t="n">
        <v>-5.8</v>
      </c>
      <c r="BK2452" s="96" t="n">
        <v>31.06</v>
      </c>
      <c r="BL2452" s="96" t="n">
        <v>51.8</v>
      </c>
      <c r="BM2452" s="96" t="n">
        <v>-5.52</v>
      </c>
      <c r="BN2452" s="97" t="n">
        <v>-1.42</v>
      </c>
      <c r="BO2452" s="96" t="n">
        <v>0.29</v>
      </c>
      <c r="BP2452" s="96" t="n">
        <v>4.99</v>
      </c>
      <c r="BQ2452" s="96" t="n">
        <v>7.17</v>
      </c>
      <c r="BR2452" s="91" t="inlineStr">
        <is>
          <t>Mixed</t>
        </is>
      </c>
      <c r="BS2452" s="91" t="inlineStr">
        <is>
          <t>None</t>
        </is>
      </c>
      <c r="BT2452" s="96" t="n">
        <v>41.4</v>
      </c>
      <c r="BU2452" s="91" t="inlineStr">
        <is>
          <t>N</t>
        </is>
      </c>
      <c r="BV2452" s="99">
        <f>IF(OR(BF2452&lt;&gt;"Y",BG2452&lt;&gt;"Y"),"",(AND(ISNUMBER(BQ2452),BQ2452&gt;0))+(BR2452="Stacked up")+(AND(ISNUMBER(BH2452),BH2452&gt;=-Settings!$B$17))+(AND(ISNUMBER(BK2452),ISNUMBER(BM2452),BK2452&gt;0,BM2452&gt;0))+(AND(ISNUMBER(AQ2452),AQ2452&gt;=Settings!$B$18))+(AND(ISNUMBER(BT2452),BT2452&gt;=Settings!$B$19,BT2452&lt;=Settings!$B$20))+(AND(ISNUMBER(AS2452),AS2452&gt;0))+(AND(ISNUMBER(T2452),ISNUMBER(M2452),T2452&gt;=Settings!$B$21,M2452&gt;0))+(AND(ISNUMBER(AD2452),ISNUMBER(M2452),AD2452&gt;=Settings!$B$22,M2452&gt;0))+(AY2452&gt;=1))</f>
        <v/>
      </c>
      <c r="BW2452" s="91">
        <f>IF(OR(AY2452=0,BF2452&lt;&gt;"Y",BG2452&lt;&gt;"Y"),"",1+SUMPRODUCT(($A$6:$A$2604=A2452)*($AY$6:$AY$2604&gt;0)*($BF$6:$BF$2604="Y")*($BG$6:$BG$2604="Y")*(($AY$6:$AY$2604&gt;AY2452)+($AY$6:$AY$2604=AY2452)*($AD$6:$AD$2604&gt;AD2452))))</f>
        <v/>
      </c>
    </row>
    <row r="2453" ht="23.85" customHeight="1" s="55">
      <c r="A2453" s="90" t="n">
        <v>46296</v>
      </c>
      <c r="B2453" s="91" t="inlineStr">
        <is>
          <t>SHIVAMILLS</t>
        </is>
      </c>
      <c r="C2453" s="91" t="inlineStr">
        <is>
          <t>INE644Y01017</t>
        </is>
      </c>
      <c r="D2453" s="91" t="n"/>
      <c r="E2453" s="91" t="inlineStr">
        <is>
          <t>None</t>
        </is>
      </c>
      <c r="F2453" s="93" t="n">
        <v>49</v>
      </c>
      <c r="G2453" s="92" t="inlineStr">
        <is>
          <t>N</t>
        </is>
      </c>
      <c r="H2453" s="94" t="n"/>
      <c r="I2453" s="91" t="inlineStr">
        <is>
          <t>N</t>
        </is>
      </c>
      <c r="J2453" s="92">
        <f>IF(K2453="","N","Y")</f>
        <v/>
      </c>
      <c r="K2453" s="94">
        <f>_xlfn.TEXTJOIN("; ",TRUE,IF(P2453="52-wk low","52-wk low",""),IF(AND(AD2453&gt;=Settings!$B$12,M2453&lt;0),"Distribution",""),IF(AND(AJ2453="Y",M2453&lt;0,AK2453&lt;-Settings!$B$13),"Long unwinding",""),IF(AND(AJ2453="Y",M2453&lt;0,AK2453&gt;Settings!$B$13),"Short buildup",""))</f>
        <v/>
      </c>
      <c r="L2453" s="95" t="n">
        <v>56.59</v>
      </c>
      <c r="M2453" s="96" t="n">
        <v>-2.67</v>
      </c>
      <c r="N2453" s="93" t="n">
        <v>1968</v>
      </c>
      <c r="O2453" s="91" t="inlineStr">
        <is>
          <t>None</t>
        </is>
      </c>
      <c r="P2453" s="91" t="inlineStr">
        <is>
          <t>None</t>
        </is>
      </c>
      <c r="Q2453" s="97" t="n">
        <v>0.01</v>
      </c>
      <c r="R2453" s="96" t="n">
        <v>0.01</v>
      </c>
      <c r="S2453" s="96" t="n">
        <v>1.01</v>
      </c>
      <c r="T2453" s="96" t="n">
        <v>0.76</v>
      </c>
      <c r="U2453" s="96" t="n">
        <v>0.75</v>
      </c>
      <c r="V2453" s="103" t="n">
        <v>0.82</v>
      </c>
      <c r="W2453" s="102" t="n">
        <v>2</v>
      </c>
      <c r="X2453" s="93" t="n"/>
      <c r="Y2453" s="91" t="inlineStr">
        <is>
          <t>None</t>
        </is>
      </c>
      <c r="Z2453" s="99" t="n">
        <v>84.94</v>
      </c>
      <c r="AA2453" s="96" t="n">
        <v>1.15</v>
      </c>
      <c r="AB2453" s="96" t="n">
        <v>1.13</v>
      </c>
      <c r="AC2453" s="96" t="n">
        <v>1.25</v>
      </c>
      <c r="AD2453" s="96" t="n"/>
      <c r="AE2453" s="96" t="n"/>
      <c r="AF2453" s="103" t="n"/>
      <c r="AG2453" s="91" t="inlineStr">
        <is>
          <t>No delivery data</t>
        </is>
      </c>
      <c r="AH2453" s="100" t="n">
        <v>0</v>
      </c>
      <c r="AI2453" s="101" t="n">
        <v>0</v>
      </c>
      <c r="AJ2453" s="92" t="inlineStr">
        <is>
          <t>N</t>
        </is>
      </c>
      <c r="AK2453" s="96" t="n"/>
      <c r="AL2453" s="91" t="inlineStr">
        <is>
          <t>n/a</t>
        </is>
      </c>
      <c r="AM2453" s="93" t="n"/>
      <c r="AN2453" s="92" t="inlineStr">
        <is>
          <t>None</t>
        </is>
      </c>
      <c r="AO2453" s="102" t="n">
        <v>0</v>
      </c>
      <c r="AP2453" s="103" t="n">
        <v>0.85</v>
      </c>
      <c r="AQ2453" s="102" t="n">
        <v>53</v>
      </c>
      <c r="AR2453" s="91" t="inlineStr">
        <is>
          <t>N</t>
        </is>
      </c>
      <c r="AS2453" s="104" t="n"/>
      <c r="AT2453" s="92">
        <f>IF(AND(P2453="52-wk high",T2453&gt;=Settings!$B$7),"Y","N")</f>
        <v/>
      </c>
      <c r="AU2453" s="91">
        <f>IF(AND(AD2453&gt;=Settings!$B$8,M2453&gt;0),"Y","N")</f>
        <v/>
      </c>
      <c r="AV2453" s="91">
        <f>IF(OR(AH2453&gt;Settings!$B$9,AI2453&gt;Settings!$B$9),"Y","N")</f>
        <v/>
      </c>
      <c r="AW2453" s="91">
        <f>IF(AJ2453&lt;&gt;"Y","n/a",IF(AND(M2453&gt;0,AK2453&gt;Settings!$B$10),"Y","N"))</f>
        <v/>
      </c>
      <c r="AX2453" s="91">
        <f>IF(AO2453&gt;=Settings!$B$11,"Y","N")</f>
        <v/>
      </c>
      <c r="AY2453" s="99">
        <f>(AT2453="Y")+(AU2453="Y")+(AV2453="Y")+(AW2453="Y")+(AX2453="Y")</f>
        <v/>
      </c>
      <c r="AZ2453" s="94">
        <f>IF(AY2453=0,"None",_xlfn.TEXTJOIN(", ",TRUE(),IF(AT2453="Y","Breakout",""),IF(AU2453="Y","Accumulation",""),IF(AV2453="Y","Institutional buying",""),IF(AW2453="Y","Long buildup",""),IF(AX2453="Y","Momentum leader","")))</f>
        <v/>
      </c>
      <c r="BA2453" s="94">
        <f>IF(BW2453="","","Passes "&amp;AY2453&amp;" of 5 buy-side scans"&amp;IF(G2453="Y","; RED FLAG: filter out using Red flag column",""))</f>
        <v/>
      </c>
      <c r="BB2453" s="91" t="inlineStr">
        <is>
          <t>None</t>
        </is>
      </c>
      <c r="BC2453" s="92" t="inlineStr">
        <is>
          <t>Y</t>
        </is>
      </c>
      <c r="BD2453" s="94" t="inlineStr">
        <is>
          <t>Few traders (&lt;100 unique PAN, 30 days)</t>
        </is>
      </c>
      <c r="BE2453" s="94" t="n"/>
      <c r="BF2453" s="92">
        <f>IF(R2453*100000&gt;=Settings!$B$5,"Y","N")</f>
        <v/>
      </c>
      <c r="BG2453" s="91">
        <f>IF(F2453&gt;Settings!$B$6,"Y","N")</f>
        <v/>
      </c>
      <c r="BH2453" s="97" t="n">
        <v>-23.53</v>
      </c>
      <c r="BI2453" s="96" t="n">
        <v>-7.12</v>
      </c>
      <c r="BJ2453" s="96" t="n">
        <v>-9.220000000000001</v>
      </c>
      <c r="BK2453" s="96" t="n">
        <v>-4.76</v>
      </c>
      <c r="BL2453" s="96" t="n">
        <v>20.64</v>
      </c>
      <c r="BM2453" s="96" t="n">
        <v>-20.89</v>
      </c>
      <c r="BN2453" s="97" t="n">
        <v>-5.71</v>
      </c>
      <c r="BO2453" s="96" t="n">
        <v>-6.79</v>
      </c>
      <c r="BP2453" s="96" t="n">
        <v>-7</v>
      </c>
      <c r="BQ2453" s="96" t="n">
        <v>-8.01</v>
      </c>
      <c r="BR2453" s="91" t="inlineStr">
        <is>
          <t>Stacked down</t>
        </is>
      </c>
      <c r="BS2453" s="91" t="inlineStr">
        <is>
          <t>None</t>
        </is>
      </c>
      <c r="BT2453" s="96" t="n">
        <v>34.4</v>
      </c>
      <c r="BU2453" s="91" t="inlineStr">
        <is>
          <t>N</t>
        </is>
      </c>
      <c r="BV2453" s="99">
        <f>IF(OR(BF2453&lt;&gt;"Y",BG2453&lt;&gt;"Y"),"",(AND(ISNUMBER(BQ2453),BQ2453&gt;0))+(BR2453="Stacked up")+(AND(ISNUMBER(BH2453),BH2453&gt;=-Settings!$B$17))+(AND(ISNUMBER(BK2453),ISNUMBER(BM2453),BK2453&gt;0,BM2453&gt;0))+(AND(ISNUMBER(AQ2453),AQ2453&gt;=Settings!$B$18))+(AND(ISNUMBER(BT2453),BT2453&gt;=Settings!$B$19,BT2453&lt;=Settings!$B$20))+(AND(ISNUMBER(AS2453),AS2453&gt;0))+(AND(ISNUMBER(T2453),ISNUMBER(M2453),T2453&gt;=Settings!$B$21,M2453&gt;0))+(AND(ISNUMBER(AD2453),ISNUMBER(M2453),AD2453&gt;=Settings!$B$22,M2453&gt;0))+(AY2453&gt;=1))</f>
        <v/>
      </c>
      <c r="BW2453" s="91">
        <f>IF(OR(AY2453=0,BF2453&lt;&gt;"Y",BG2453&lt;&gt;"Y"),"",1+SUMPRODUCT(($A$6:$A$2604=A2453)*($AY$6:$AY$2604&gt;0)*($BF$6:$BF$2604="Y")*($BG$6:$BG$2604="Y")*(($AY$6:$AY$2604&gt;AY2453)+($AY$6:$AY$2604=AY2453)*($AD$6:$AD$2604&gt;AD2453))))</f>
        <v/>
      </c>
    </row>
    <row r="2454" ht="23.85" customHeight="1" s="55">
      <c r="A2454" s="90" t="n">
        <v>46296</v>
      </c>
      <c r="B2454" s="91" t="inlineStr">
        <is>
          <t>AHLADA</t>
        </is>
      </c>
      <c r="C2454" s="91" t="inlineStr">
        <is>
          <t>INE00PV01013</t>
        </is>
      </c>
      <c r="D2454" s="91" t="n"/>
      <c r="E2454" s="91" t="inlineStr">
        <is>
          <t>None</t>
        </is>
      </c>
      <c r="F2454" s="93" t="n">
        <v>48</v>
      </c>
      <c r="G2454" s="92" t="inlineStr">
        <is>
          <t>N</t>
        </is>
      </c>
      <c r="H2454" s="94" t="n"/>
      <c r="I2454" s="91" t="inlineStr">
        <is>
          <t>N</t>
        </is>
      </c>
      <c r="J2454" s="92">
        <f>IF(K2454="","N","Y")</f>
        <v/>
      </c>
      <c r="K2454" s="94">
        <f>_xlfn.TEXTJOIN("; ",TRUE,IF(P2454="52-wk low","52-wk low",""),IF(AND(AD2454&gt;=Settings!$B$12,M2454&lt;0),"Distribution",""),IF(AND(AJ2454="Y",M2454&lt;0,AK2454&lt;-Settings!$B$13),"Long unwinding",""),IF(AND(AJ2454="Y",M2454&lt;0,AK2454&gt;Settings!$B$13),"Short buildup",""))</f>
        <v/>
      </c>
      <c r="L2454" s="95" t="n">
        <v>37.06</v>
      </c>
      <c r="M2454" s="96" t="n">
        <v>-0.08</v>
      </c>
      <c r="N2454" s="93" t="n">
        <v>636</v>
      </c>
      <c r="O2454" s="91" t="inlineStr">
        <is>
          <t>None</t>
        </is>
      </c>
      <c r="P2454" s="91" t="inlineStr">
        <is>
          <t>None</t>
        </is>
      </c>
      <c r="Q2454" s="97" t="n">
        <v>0.02</v>
      </c>
      <c r="R2454" s="96" t="n">
        <v>0.14</v>
      </c>
      <c r="S2454" s="96" t="n">
        <v>0.15</v>
      </c>
      <c r="T2454" s="96" t="n">
        <v>0.12</v>
      </c>
      <c r="U2454" s="96" t="n">
        <v>0.14</v>
      </c>
      <c r="V2454" s="103" t="n">
        <v>0.95</v>
      </c>
      <c r="W2454" s="102" t="n">
        <v>3</v>
      </c>
      <c r="X2454" s="93" t="n"/>
      <c r="Y2454" s="91" t="inlineStr">
        <is>
          <t>None</t>
        </is>
      </c>
      <c r="Z2454" s="99" t="n">
        <v>92.48999999999999</v>
      </c>
      <c r="AA2454" s="96" t="n">
        <v>1.26</v>
      </c>
      <c r="AB2454" s="96" t="n">
        <v>1.26</v>
      </c>
      <c r="AC2454" s="96" t="n">
        <v>0.19</v>
      </c>
      <c r="AD2454" s="96" t="n">
        <v>0.17</v>
      </c>
      <c r="AE2454" s="96" t="n">
        <v>0.2</v>
      </c>
      <c r="AF2454" s="103" t="n">
        <v>1.09</v>
      </c>
      <c r="AG2454" s="91" t="inlineStr">
        <is>
          <t>Normal</t>
        </is>
      </c>
      <c r="AH2454" s="100" t="n">
        <v>0</v>
      </c>
      <c r="AI2454" s="101" t="n">
        <v>0</v>
      </c>
      <c r="AJ2454" s="92" t="inlineStr">
        <is>
          <t>N</t>
        </is>
      </c>
      <c r="AK2454" s="96" t="n"/>
      <c r="AL2454" s="91" t="inlineStr">
        <is>
          <t>n/a</t>
        </is>
      </c>
      <c r="AM2454" s="93" t="n"/>
      <c r="AN2454" s="92" t="inlineStr">
        <is>
          <t>None</t>
        </is>
      </c>
      <c r="AO2454" s="102" t="n">
        <v>0</v>
      </c>
      <c r="AP2454" s="103" t="n">
        <v>0.65</v>
      </c>
      <c r="AQ2454" s="102" t="n">
        <v>29</v>
      </c>
      <c r="AR2454" s="91" t="inlineStr">
        <is>
          <t>N</t>
        </is>
      </c>
      <c r="AS2454" s="104" t="n"/>
      <c r="AT2454" s="92">
        <f>IF(AND(P2454="52-wk high",T2454&gt;=Settings!$B$7),"Y","N")</f>
        <v/>
      </c>
      <c r="AU2454" s="91">
        <f>IF(AND(AD2454&gt;=Settings!$B$8,M2454&gt;0),"Y","N")</f>
        <v/>
      </c>
      <c r="AV2454" s="91">
        <f>IF(OR(AH2454&gt;Settings!$B$9,AI2454&gt;Settings!$B$9),"Y","N")</f>
        <v/>
      </c>
      <c r="AW2454" s="91">
        <f>IF(AJ2454&lt;&gt;"Y","n/a",IF(AND(M2454&gt;0,AK2454&gt;Settings!$B$10),"Y","N"))</f>
        <v/>
      </c>
      <c r="AX2454" s="91">
        <f>IF(AO2454&gt;=Settings!$B$11,"Y","N")</f>
        <v/>
      </c>
      <c r="AY2454" s="99">
        <f>(AT2454="Y")+(AU2454="Y")+(AV2454="Y")+(AW2454="Y")+(AX2454="Y")</f>
        <v/>
      </c>
      <c r="AZ2454" s="94">
        <f>IF(AY2454=0,"None",_xlfn.TEXTJOIN(", ",TRUE(),IF(AT2454="Y","Breakout",""),IF(AU2454="Y","Accumulation",""),IF(AV2454="Y","Institutional buying",""),IF(AW2454="Y","Long buildup",""),IF(AX2454="Y","Momentum leader","")))</f>
        <v/>
      </c>
      <c r="BA2454" s="94">
        <f>IF(BW2454="","","Passes "&amp;AY2454&amp;" of 5 buy-side scans"&amp;IF(G2454="Y","; RED FLAG: filter out using Red flag column",""))</f>
        <v/>
      </c>
      <c r="BB2454" s="91" t="inlineStr">
        <is>
          <t>None</t>
        </is>
      </c>
      <c r="BC2454" s="92" t="inlineStr">
        <is>
          <t>Y</t>
        </is>
      </c>
      <c r="BD2454" s="94" t="inlineStr">
        <is>
          <t>PE &gt; 50; Few traders (&lt;100 unique PAN, 30 days)</t>
        </is>
      </c>
      <c r="BE2454" s="94" t="n"/>
      <c r="BF2454" s="92">
        <f>IF(R2454*100000&gt;=Settings!$B$5,"Y","N")</f>
        <v/>
      </c>
      <c r="BG2454" s="91">
        <f>IF(F2454&gt;Settings!$B$6,"Y","N")</f>
        <v/>
      </c>
      <c r="BH2454" s="97" t="n">
        <v>-44.22</v>
      </c>
      <c r="BI2454" s="96" t="n">
        <v>-4.39</v>
      </c>
      <c r="BJ2454" s="96" t="n">
        <v>-0.67</v>
      </c>
      <c r="BK2454" s="96" t="n">
        <v>-3.77</v>
      </c>
      <c r="BL2454" s="96" t="n">
        <v>4.96</v>
      </c>
      <c r="BM2454" s="96" t="n">
        <v>-38.88</v>
      </c>
      <c r="BN2454" s="97" t="n">
        <v>-1.28</v>
      </c>
      <c r="BO2454" s="96" t="n">
        <v>-2.2</v>
      </c>
      <c r="BP2454" s="96" t="n">
        <v>-5.83</v>
      </c>
      <c r="BQ2454" s="96" t="n">
        <v>-14.9</v>
      </c>
      <c r="BR2454" s="91" t="inlineStr">
        <is>
          <t>Stacked down</t>
        </is>
      </c>
      <c r="BS2454" s="91" t="inlineStr">
        <is>
          <t>None</t>
        </is>
      </c>
      <c r="BT2454" s="96" t="n">
        <v>45.7</v>
      </c>
      <c r="BU2454" s="91" t="inlineStr">
        <is>
          <t>N</t>
        </is>
      </c>
      <c r="BV2454" s="99">
        <f>IF(OR(BF2454&lt;&gt;"Y",BG2454&lt;&gt;"Y"),"",(AND(ISNUMBER(BQ2454),BQ2454&gt;0))+(BR2454="Stacked up")+(AND(ISNUMBER(BH2454),BH2454&gt;=-Settings!$B$17))+(AND(ISNUMBER(BK2454),ISNUMBER(BM2454),BK2454&gt;0,BM2454&gt;0))+(AND(ISNUMBER(AQ2454),AQ2454&gt;=Settings!$B$18))+(AND(ISNUMBER(BT2454),BT2454&gt;=Settings!$B$19,BT2454&lt;=Settings!$B$20))+(AND(ISNUMBER(AS2454),AS2454&gt;0))+(AND(ISNUMBER(T2454),ISNUMBER(M2454),T2454&gt;=Settings!$B$21,M2454&gt;0))+(AND(ISNUMBER(AD2454),ISNUMBER(M2454),AD2454&gt;=Settings!$B$22,M2454&gt;0))+(AY2454&gt;=1))</f>
        <v/>
      </c>
      <c r="BW2454" s="91">
        <f>IF(OR(AY2454=0,BF2454&lt;&gt;"Y",BG2454&lt;&gt;"Y"),"",1+SUMPRODUCT(($A$6:$A$2604=A2454)*($AY$6:$AY$2604&gt;0)*($BF$6:$BF$2604="Y")*($BG$6:$BG$2604="Y")*(($AY$6:$AY$2604&gt;AY2454)+($AY$6:$AY$2604=AY2454)*($AD$6:$AD$2604&gt;AD2454))))</f>
        <v/>
      </c>
    </row>
    <row r="2455" ht="23.85" customHeight="1" s="55">
      <c r="A2455" s="90" t="n">
        <v>46296</v>
      </c>
      <c r="B2455" s="91" t="inlineStr">
        <is>
          <t>BIOFILCHEM</t>
        </is>
      </c>
      <c r="C2455" s="91" t="inlineStr">
        <is>
          <t>INE829A01014</t>
        </is>
      </c>
      <c r="D2455" s="91" t="n"/>
      <c r="E2455" s="91" t="inlineStr">
        <is>
          <t>None</t>
        </is>
      </c>
      <c r="F2455" s="93" t="n">
        <v>48</v>
      </c>
      <c r="G2455" s="92" t="inlineStr">
        <is>
          <t>N</t>
        </is>
      </c>
      <c r="H2455" s="94" t="n"/>
      <c r="I2455" s="91" t="inlineStr">
        <is>
          <t>N</t>
        </is>
      </c>
      <c r="J2455" s="92">
        <f>IF(K2455="","N","Y")</f>
        <v/>
      </c>
      <c r="K2455" s="94">
        <f>_xlfn.TEXTJOIN("; ",TRUE,IF(P2455="52-wk low","52-wk low",""),IF(AND(AD2455&gt;=Settings!$B$12,M2455&lt;0),"Distribution",""),IF(AND(AJ2455="Y",M2455&lt;0,AK2455&lt;-Settings!$B$13),"Long unwinding",""),IF(AND(AJ2455="Y",M2455&lt;0,AK2455&gt;Settings!$B$13),"Short buildup",""))</f>
        <v/>
      </c>
      <c r="L2455" s="95" t="n">
        <v>29.31</v>
      </c>
      <c r="M2455" s="96" t="n">
        <v>-3.52</v>
      </c>
      <c r="N2455" s="93" t="n">
        <v>2238</v>
      </c>
      <c r="O2455" s="91" t="inlineStr">
        <is>
          <t>None</t>
        </is>
      </c>
      <c r="P2455" s="91" t="inlineStr">
        <is>
          <t>None</t>
        </is>
      </c>
      <c r="Q2455" s="97" t="n">
        <v>0.16</v>
      </c>
      <c r="R2455" s="96" t="n">
        <v>0.55</v>
      </c>
      <c r="S2455" s="96" t="n">
        <v>0.29</v>
      </c>
      <c r="T2455" s="96" t="n">
        <v>0.31</v>
      </c>
      <c r="U2455" s="96" t="n">
        <v>0.26</v>
      </c>
      <c r="V2455" s="103" t="n">
        <v>0.92</v>
      </c>
      <c r="W2455" s="102" t="n">
        <v>2</v>
      </c>
      <c r="X2455" s="93" t="n"/>
      <c r="Y2455" s="91" t="inlineStr">
        <is>
          <t>None</t>
        </is>
      </c>
      <c r="Z2455" s="99" t="n">
        <v>58.66</v>
      </c>
      <c r="AA2455" s="96" t="n">
        <v>0.89</v>
      </c>
      <c r="AB2455" s="96" t="n">
        <v>0.83</v>
      </c>
      <c r="AC2455" s="96" t="n">
        <v>0.43</v>
      </c>
      <c r="AD2455" s="96" t="n">
        <v>0.34</v>
      </c>
      <c r="AE2455" s="96" t="n">
        <v>0.33</v>
      </c>
      <c r="AF2455" s="103" t="n">
        <v>0.85</v>
      </c>
      <c r="AG2455" s="91" t="inlineStr">
        <is>
          <t>Normal</t>
        </is>
      </c>
      <c r="AH2455" s="100" t="n">
        <v>0</v>
      </c>
      <c r="AI2455" s="101" t="n">
        <v>0</v>
      </c>
      <c r="AJ2455" s="92" t="inlineStr">
        <is>
          <t>N</t>
        </is>
      </c>
      <c r="AK2455" s="96" t="n"/>
      <c r="AL2455" s="91" t="inlineStr">
        <is>
          <t>n/a</t>
        </is>
      </c>
      <c r="AM2455" s="93" t="n"/>
      <c r="AN2455" s="92" t="inlineStr">
        <is>
          <t>None</t>
        </is>
      </c>
      <c r="AO2455" s="102" t="n">
        <v>0</v>
      </c>
      <c r="AP2455" s="103" t="n">
        <v>0.72</v>
      </c>
      <c r="AQ2455" s="102" t="n">
        <v>40</v>
      </c>
      <c r="AR2455" s="91" t="inlineStr">
        <is>
          <t>N</t>
        </is>
      </c>
      <c r="AS2455" s="104" t="n"/>
      <c r="AT2455" s="92">
        <f>IF(AND(P2455="52-wk high",T2455&gt;=Settings!$B$7),"Y","N")</f>
        <v/>
      </c>
      <c r="AU2455" s="91">
        <f>IF(AND(AD2455&gt;=Settings!$B$8,M2455&gt;0),"Y","N")</f>
        <v/>
      </c>
      <c r="AV2455" s="91">
        <f>IF(OR(AH2455&gt;Settings!$B$9,AI2455&gt;Settings!$B$9),"Y","N")</f>
        <v/>
      </c>
      <c r="AW2455" s="91">
        <f>IF(AJ2455&lt;&gt;"Y","n/a",IF(AND(M2455&gt;0,AK2455&gt;Settings!$B$10),"Y","N"))</f>
        <v/>
      </c>
      <c r="AX2455" s="91">
        <f>IF(AO2455&gt;=Settings!$B$11,"Y","N")</f>
        <v/>
      </c>
      <c r="AY2455" s="99">
        <f>(AT2455="Y")+(AU2455="Y")+(AV2455="Y")+(AW2455="Y")+(AX2455="Y")</f>
        <v/>
      </c>
      <c r="AZ2455" s="94">
        <f>IF(AY2455=0,"None",_xlfn.TEXTJOIN(", ",TRUE(),IF(AT2455="Y","Breakout",""),IF(AU2455="Y","Accumulation",""),IF(AV2455="Y","Institutional buying",""),IF(AW2455="Y","Long buildup",""),IF(AX2455="Y","Momentum leader","")))</f>
        <v/>
      </c>
      <c r="BA2455" s="94">
        <f>IF(BW2455="","","Passes "&amp;AY2455&amp;" of 5 buy-side scans"&amp;IF(G2455="Y","; RED FLAG: filter out using Red flag column",""))</f>
        <v/>
      </c>
      <c r="BB2455" s="91" t="inlineStr">
        <is>
          <t>None</t>
        </is>
      </c>
      <c r="BC2455" s="92" t="inlineStr">
        <is>
          <t>Y</t>
        </is>
      </c>
      <c r="BD2455" s="94" t="inlineStr">
        <is>
          <t>PE &gt; 50</t>
        </is>
      </c>
      <c r="BE2455" s="94" t="n"/>
      <c r="BF2455" s="92">
        <f>IF(R2455*100000&gt;=Settings!$B$5,"Y","N")</f>
        <v/>
      </c>
      <c r="BG2455" s="91">
        <f>IF(F2455&gt;Settings!$B$6,"Y","N")</f>
        <v/>
      </c>
      <c r="BH2455" s="97" t="n">
        <v>-36.75</v>
      </c>
      <c r="BI2455" s="96" t="n">
        <v>-9.34</v>
      </c>
      <c r="BJ2455" s="96" t="n">
        <v>-8.83</v>
      </c>
      <c r="BK2455" s="96" t="n">
        <v>-15.51</v>
      </c>
      <c r="BL2455" s="96" t="n">
        <v>6.39</v>
      </c>
      <c r="BM2455" s="96" t="n">
        <v>-29.36</v>
      </c>
      <c r="BN2455" s="97" t="n">
        <v>-8.4</v>
      </c>
      <c r="BO2455" s="96" t="n">
        <v>-9.74</v>
      </c>
      <c r="BP2455" s="96" t="n">
        <v>-11</v>
      </c>
      <c r="BQ2455" s="96" t="n">
        <v>-13.97</v>
      </c>
      <c r="BR2455" s="91" t="inlineStr">
        <is>
          <t>Stacked down</t>
        </is>
      </c>
      <c r="BS2455" s="91" t="inlineStr">
        <is>
          <t>None</t>
        </is>
      </c>
      <c r="BT2455" s="96" t="n">
        <v>24.6</v>
      </c>
      <c r="BU2455" s="91" t="inlineStr">
        <is>
          <t>N</t>
        </is>
      </c>
      <c r="BV2455" s="99">
        <f>IF(OR(BF2455&lt;&gt;"Y",BG2455&lt;&gt;"Y"),"",(AND(ISNUMBER(BQ2455),BQ2455&gt;0))+(BR2455="Stacked up")+(AND(ISNUMBER(BH2455),BH2455&gt;=-Settings!$B$17))+(AND(ISNUMBER(BK2455),ISNUMBER(BM2455),BK2455&gt;0,BM2455&gt;0))+(AND(ISNUMBER(AQ2455),AQ2455&gt;=Settings!$B$18))+(AND(ISNUMBER(BT2455),BT2455&gt;=Settings!$B$19,BT2455&lt;=Settings!$B$20))+(AND(ISNUMBER(AS2455),AS2455&gt;0))+(AND(ISNUMBER(T2455),ISNUMBER(M2455),T2455&gt;=Settings!$B$21,M2455&gt;0))+(AND(ISNUMBER(AD2455),ISNUMBER(M2455),AD2455&gt;=Settings!$B$22,M2455&gt;0))+(AY2455&gt;=1))</f>
        <v/>
      </c>
      <c r="BW2455" s="91">
        <f>IF(OR(AY2455=0,BF2455&lt;&gt;"Y",BG2455&lt;&gt;"Y"),"",1+SUMPRODUCT(($A$6:$A$2604=A2455)*($AY$6:$AY$2604&gt;0)*($BF$6:$BF$2604="Y")*($BG$6:$BG$2604="Y")*(($AY$6:$AY$2604&gt;AY2455)+($AY$6:$AY$2604=AY2455)*($AD$6:$AD$2604&gt;AD2455))))</f>
        <v/>
      </c>
    </row>
    <row r="2456" ht="23.85" customHeight="1" s="55">
      <c r="A2456" s="90" t="n">
        <v>46296</v>
      </c>
      <c r="B2456" s="91" t="inlineStr">
        <is>
          <t>AGROPHOS</t>
        </is>
      </c>
      <c r="C2456" s="91" t="inlineStr">
        <is>
          <t>INE740V01019</t>
        </is>
      </c>
      <c r="D2456" s="91" t="n"/>
      <c r="E2456" s="91" t="inlineStr">
        <is>
          <t>None</t>
        </is>
      </c>
      <c r="F2456" s="93" t="n">
        <v>47</v>
      </c>
      <c r="G2456" s="92" t="inlineStr">
        <is>
          <t>N</t>
        </is>
      </c>
      <c r="H2456" s="94" t="n"/>
      <c r="I2456" s="91" t="inlineStr">
        <is>
          <t>N</t>
        </is>
      </c>
      <c r="J2456" s="92">
        <f>IF(K2456="","N","Y")</f>
        <v/>
      </c>
      <c r="K2456" s="94">
        <f>_xlfn.TEXTJOIN("; ",TRUE,IF(P2456="52-wk low","52-wk low",""),IF(AND(AD2456&gt;=Settings!$B$12,M2456&lt;0),"Distribution",""),IF(AND(AJ2456="Y",M2456&lt;0,AK2456&lt;-Settings!$B$13),"Long unwinding",""),IF(AND(AJ2456="Y",M2456&lt;0,AK2456&gt;Settings!$B$13),"Short buildup",""))</f>
        <v/>
      </c>
      <c r="L2456" s="95" t="n">
        <v>23</v>
      </c>
      <c r="M2456" s="96" t="n">
        <v>-2.04</v>
      </c>
      <c r="N2456" s="93" t="n">
        <v>1672</v>
      </c>
      <c r="O2456" s="91" t="inlineStr">
        <is>
          <t>None</t>
        </is>
      </c>
      <c r="P2456" s="91" t="inlineStr">
        <is>
          <t>None</t>
        </is>
      </c>
      <c r="Q2456" s="97" t="n">
        <v>0.13</v>
      </c>
      <c r="R2456" s="96" t="n">
        <v>0.31</v>
      </c>
      <c r="S2456" s="96" t="n">
        <v>0.4</v>
      </c>
      <c r="T2456" s="96" t="n">
        <v>0.54</v>
      </c>
      <c r="U2456" s="96" t="n">
        <v>0.49</v>
      </c>
      <c r="V2456" s="103" t="n">
        <v>1.19</v>
      </c>
      <c r="W2456" s="102" t="n">
        <v>6</v>
      </c>
      <c r="X2456" s="93" t="n"/>
      <c r="Y2456" s="91" t="inlineStr">
        <is>
          <t>None</t>
        </is>
      </c>
      <c r="Z2456" s="99" t="n">
        <v>74.48</v>
      </c>
      <c r="AA2456" s="96" t="n">
        <v>1.04</v>
      </c>
      <c r="AB2456" s="96" t="n">
        <v>1.03</v>
      </c>
      <c r="AC2456" s="96" t="n">
        <v>0.43</v>
      </c>
      <c r="AD2456" s="96" t="n">
        <v>0.57</v>
      </c>
      <c r="AE2456" s="96" t="n">
        <v>0.6</v>
      </c>
      <c r="AF2456" s="103" t="n">
        <v>1.16</v>
      </c>
      <c r="AG2456" s="91" t="inlineStr">
        <is>
          <t>Normal</t>
        </is>
      </c>
      <c r="AH2456" s="100" t="n">
        <v>0</v>
      </c>
      <c r="AI2456" s="101" t="n">
        <v>0</v>
      </c>
      <c r="AJ2456" s="92" t="inlineStr">
        <is>
          <t>N</t>
        </is>
      </c>
      <c r="AK2456" s="96" t="n"/>
      <c r="AL2456" s="91" t="inlineStr">
        <is>
          <t>n/a</t>
        </is>
      </c>
      <c r="AM2456" s="93" t="n"/>
      <c r="AN2456" s="92" t="inlineStr">
        <is>
          <t>None</t>
        </is>
      </c>
      <c r="AO2456" s="102" t="n">
        <v>0</v>
      </c>
      <c r="AP2456" s="103" t="n">
        <v>0.54</v>
      </c>
      <c r="AQ2456" s="102" t="n">
        <v>9</v>
      </c>
      <c r="AR2456" s="91" t="inlineStr">
        <is>
          <t>N</t>
        </is>
      </c>
      <c r="AS2456" s="104" t="n"/>
      <c r="AT2456" s="92">
        <f>IF(AND(P2456="52-wk high",T2456&gt;=Settings!$B$7),"Y","N")</f>
        <v/>
      </c>
      <c r="AU2456" s="91">
        <f>IF(AND(AD2456&gt;=Settings!$B$8,M2456&gt;0),"Y","N")</f>
        <v/>
      </c>
      <c r="AV2456" s="91">
        <f>IF(OR(AH2456&gt;Settings!$B$9,AI2456&gt;Settings!$B$9),"Y","N")</f>
        <v/>
      </c>
      <c r="AW2456" s="91">
        <f>IF(AJ2456&lt;&gt;"Y","n/a",IF(AND(M2456&gt;0,AK2456&gt;Settings!$B$10),"Y","N"))</f>
        <v/>
      </c>
      <c r="AX2456" s="91">
        <f>IF(AO2456&gt;=Settings!$B$11,"Y","N")</f>
        <v/>
      </c>
      <c r="AY2456" s="99">
        <f>(AT2456="Y")+(AU2456="Y")+(AV2456="Y")+(AW2456="Y")+(AX2456="Y")</f>
        <v/>
      </c>
      <c r="AZ2456" s="94">
        <f>IF(AY2456=0,"None",_xlfn.TEXTJOIN(", ",TRUE(),IF(AT2456="Y","Breakout",""),IF(AU2456="Y","Accumulation",""),IF(AV2456="Y","Institutional buying",""),IF(AW2456="Y","Long buildup",""),IF(AX2456="Y","Momentum leader","")))</f>
        <v/>
      </c>
      <c r="BA2456" s="94">
        <f>IF(BW2456="","","Passes "&amp;AY2456&amp;" of 5 buy-side scans"&amp;IF(G2456="Y","; RED FLAG: filter out using Red flag column",""))</f>
        <v/>
      </c>
      <c r="BB2456" s="91" t="inlineStr">
        <is>
          <t>None</t>
        </is>
      </c>
      <c r="BC2456" s="92" t="inlineStr">
        <is>
          <t>N</t>
        </is>
      </c>
      <c r="BD2456" s="94" t="n"/>
      <c r="BE2456" s="94" t="n"/>
      <c r="BF2456" s="92">
        <f>IF(R2456*100000&gt;=Settings!$B$5,"Y","N")</f>
        <v/>
      </c>
      <c r="BG2456" s="91">
        <f>IF(F2456&gt;Settings!$B$6,"Y","N")</f>
        <v/>
      </c>
      <c r="BH2456" s="97" t="n">
        <v>-49.88</v>
      </c>
      <c r="BI2456" s="96" t="n">
        <v>-5.23</v>
      </c>
      <c r="BJ2456" s="96" t="n">
        <v>-10.16</v>
      </c>
      <c r="BK2456" s="96" t="n">
        <v>-25.4</v>
      </c>
      <c r="BL2456" s="96" t="n">
        <v>-12.48</v>
      </c>
      <c r="BM2456" s="96" t="n">
        <v>-46.19</v>
      </c>
      <c r="BN2456" s="97" t="n">
        <v>-4.86</v>
      </c>
      <c r="BO2456" s="96" t="n">
        <v>-10.78</v>
      </c>
      <c r="BP2456" s="96" t="n">
        <v>-17.5</v>
      </c>
      <c r="BQ2456" s="96" t="n">
        <v>-26.22</v>
      </c>
      <c r="BR2456" s="91" t="inlineStr">
        <is>
          <t>Stacked down</t>
        </is>
      </c>
      <c r="BS2456" s="91" t="inlineStr">
        <is>
          <t>None</t>
        </is>
      </c>
      <c r="BT2456" s="96" t="n">
        <v>31.9</v>
      </c>
      <c r="BU2456" s="91" t="inlineStr">
        <is>
          <t>N</t>
        </is>
      </c>
      <c r="BV2456" s="99">
        <f>IF(OR(BF2456&lt;&gt;"Y",BG2456&lt;&gt;"Y"),"",(AND(ISNUMBER(BQ2456),BQ2456&gt;0))+(BR2456="Stacked up")+(AND(ISNUMBER(BH2456),BH2456&gt;=-Settings!$B$17))+(AND(ISNUMBER(BK2456),ISNUMBER(BM2456),BK2456&gt;0,BM2456&gt;0))+(AND(ISNUMBER(AQ2456),AQ2456&gt;=Settings!$B$18))+(AND(ISNUMBER(BT2456),BT2456&gt;=Settings!$B$19,BT2456&lt;=Settings!$B$20))+(AND(ISNUMBER(AS2456),AS2456&gt;0))+(AND(ISNUMBER(T2456),ISNUMBER(M2456),T2456&gt;=Settings!$B$21,M2456&gt;0))+(AND(ISNUMBER(AD2456),ISNUMBER(M2456),AD2456&gt;=Settings!$B$22,M2456&gt;0))+(AY2456&gt;=1))</f>
        <v/>
      </c>
      <c r="BW2456" s="91">
        <f>IF(OR(AY2456=0,BF2456&lt;&gt;"Y",BG2456&lt;&gt;"Y"),"",1+SUMPRODUCT(($A$6:$A$2604=A2456)*($AY$6:$AY$2604&gt;0)*($BF$6:$BF$2604="Y")*($BG$6:$BG$2604="Y")*(($AY$6:$AY$2604&gt;AY2456)+($AY$6:$AY$2604=AY2456)*($AD$6:$AD$2604&gt;AD2456))))</f>
        <v/>
      </c>
    </row>
    <row r="2457" ht="23.85" customHeight="1" s="55">
      <c r="A2457" s="90" t="n">
        <v>46296</v>
      </c>
      <c r="B2457" s="91" t="inlineStr">
        <is>
          <t>PHOENXINTL</t>
        </is>
      </c>
      <c r="C2457" s="91" t="inlineStr">
        <is>
          <t>INE245B01011</t>
        </is>
      </c>
      <c r="D2457" s="91" t="n"/>
      <c r="E2457" s="91" t="inlineStr">
        <is>
          <t>None</t>
        </is>
      </c>
      <c r="F2457" s="93" t="n">
        <v>47</v>
      </c>
      <c r="G2457" s="92" t="inlineStr">
        <is>
          <t>N</t>
        </is>
      </c>
      <c r="H2457" s="94" t="n"/>
      <c r="I2457" s="91" t="inlineStr">
        <is>
          <t>N</t>
        </is>
      </c>
      <c r="J2457" s="92">
        <f>IF(K2457="","N","Y")</f>
        <v/>
      </c>
      <c r="K2457" s="94">
        <f>_xlfn.TEXTJOIN("; ",TRUE,IF(P2457="52-wk low","52-wk low",""),IF(AND(AD2457&gt;=Settings!$B$12,M2457&lt;0),"Distribution",""),IF(AND(AJ2457="Y",M2457&lt;0,AK2457&lt;-Settings!$B$13),"Long unwinding",""),IF(AND(AJ2457="Y",M2457&lt;0,AK2457&gt;Settings!$B$13),"Short buildup",""))</f>
        <v/>
      </c>
      <c r="L2457" s="95" t="n">
        <v>28.15</v>
      </c>
      <c r="M2457" s="96" t="n">
        <v>-1.95</v>
      </c>
      <c r="N2457" s="93" t="n">
        <v>1610</v>
      </c>
      <c r="O2457" s="91" t="inlineStr">
        <is>
          <t>None</t>
        </is>
      </c>
      <c r="P2457" s="91" t="inlineStr">
        <is>
          <t>None</t>
        </is>
      </c>
      <c r="Q2457" s="97" t="n">
        <v>0.02</v>
      </c>
      <c r="R2457" s="96" t="n">
        <v>0.03</v>
      </c>
      <c r="S2457" s="96" t="n">
        <v>0.77</v>
      </c>
      <c r="T2457" s="96" t="n"/>
      <c r="U2457" s="96" t="n"/>
      <c r="V2457" s="103" t="n"/>
      <c r="W2457" s="102" t="n"/>
      <c r="X2457" s="93" t="n"/>
      <c r="Y2457" s="91" t="inlineStr">
        <is>
          <t>None</t>
        </is>
      </c>
      <c r="Z2457" s="99" t="n">
        <v>99.91</v>
      </c>
      <c r="AA2457" s="96" t="n">
        <v>1.18</v>
      </c>
      <c r="AB2457" s="96" t="n"/>
      <c r="AC2457" s="96" t="n">
        <v>0.96</v>
      </c>
      <c r="AD2457" s="96" t="n"/>
      <c r="AE2457" s="96" t="n"/>
      <c r="AF2457" s="103" t="n"/>
      <c r="AG2457" s="91" t="n"/>
      <c r="AH2457" s="100" t="n">
        <v>0</v>
      </c>
      <c r="AI2457" s="101" t="n">
        <v>0</v>
      </c>
      <c r="AJ2457" s="92" t="inlineStr">
        <is>
          <t>N</t>
        </is>
      </c>
      <c r="AK2457" s="96" t="n"/>
      <c r="AL2457" s="91" t="inlineStr">
        <is>
          <t>n/a</t>
        </is>
      </c>
      <c r="AM2457" s="93" t="n"/>
      <c r="AN2457" s="92" t="inlineStr">
        <is>
          <t>None</t>
        </is>
      </c>
      <c r="AO2457" s="102" t="n">
        <v>0</v>
      </c>
      <c r="AP2457" s="103" t="n"/>
      <c r="AQ2457" s="102" t="n"/>
      <c r="AR2457" s="91" t="inlineStr">
        <is>
          <t>N</t>
        </is>
      </c>
      <c r="AS2457" s="104" t="n"/>
      <c r="AT2457" s="92">
        <f>IF(AND(P2457="52-wk high",T2457&gt;=Settings!$B$7),"Y","N")</f>
        <v/>
      </c>
      <c r="AU2457" s="91">
        <f>IF(AND(AD2457&gt;=Settings!$B$8,M2457&gt;0),"Y","N")</f>
        <v/>
      </c>
      <c r="AV2457" s="91">
        <f>IF(OR(AH2457&gt;Settings!$B$9,AI2457&gt;Settings!$B$9),"Y","N")</f>
        <v/>
      </c>
      <c r="AW2457" s="91">
        <f>IF(AJ2457&lt;&gt;"Y","n/a",IF(AND(M2457&gt;0,AK2457&gt;Settings!$B$10),"Y","N"))</f>
        <v/>
      </c>
      <c r="AX2457" s="91">
        <f>IF(AO2457&gt;=Settings!$B$11,"Y","N")</f>
        <v/>
      </c>
      <c r="AY2457" s="99">
        <f>(AT2457="Y")+(AU2457="Y")+(AV2457="Y")+(AW2457="Y")+(AX2457="Y")</f>
        <v/>
      </c>
      <c r="AZ2457" s="94">
        <f>IF(AY2457=0,"None",_xlfn.TEXTJOIN(", ",TRUE(),IF(AT2457="Y","Breakout",""),IF(AU2457="Y","Accumulation",""),IF(AV2457="Y","Institutional buying",""),IF(AW2457="Y","Long buildup",""),IF(AX2457="Y","Momentum leader","")))</f>
        <v/>
      </c>
      <c r="BA2457" s="94">
        <f>IF(BW2457="","","Passes "&amp;AY2457&amp;" of 5 buy-side scans"&amp;IF(G2457="Y","; RED FLAG: filter out using Red flag column",""))</f>
        <v/>
      </c>
      <c r="BB2457" s="91" t="inlineStr">
        <is>
          <t>None</t>
        </is>
      </c>
      <c r="BC2457" s="92" t="inlineStr">
        <is>
          <t>Y</t>
        </is>
      </c>
      <c r="BD2457" s="94" t="inlineStr">
        <is>
          <t>Few traders (&lt;100 unique PAN, 30 days)</t>
        </is>
      </c>
      <c r="BE2457" s="94" t="n"/>
      <c r="BF2457" s="92">
        <f>IF(R2457*100000&gt;=Settings!$B$5,"Y","N")</f>
        <v/>
      </c>
      <c r="BG2457" s="91">
        <f>IF(F2457&gt;Settings!$B$6,"Y","N")</f>
        <v/>
      </c>
      <c r="BH2457" s="97" t="n">
        <v>-21.02</v>
      </c>
      <c r="BI2457" s="96" t="n">
        <v>-0.64</v>
      </c>
      <c r="BJ2457" s="96" t="n">
        <v>-10.86</v>
      </c>
      <c r="BK2457" s="96" t="n"/>
      <c r="BL2457" s="96" t="n"/>
      <c r="BM2457" s="96" t="n"/>
      <c r="BN2457" s="97" t="n">
        <v>-3.04</v>
      </c>
      <c r="BO2457" s="96" t="n"/>
      <c r="BP2457" s="96" t="n"/>
      <c r="BQ2457" s="96" t="n"/>
      <c r="BR2457" s="91" t="n"/>
      <c r="BS2457" s="91" t="n"/>
      <c r="BT2457" s="96" t="n">
        <v>38.3</v>
      </c>
      <c r="BU2457" s="91" t="n"/>
      <c r="BV2457" s="99">
        <f>IF(OR(BF2457&lt;&gt;"Y",BG2457&lt;&gt;"Y"),"",(AND(ISNUMBER(BQ2457),BQ2457&gt;0))+(BR2457="Stacked up")+(AND(ISNUMBER(BH2457),BH2457&gt;=-Settings!$B$17))+(AND(ISNUMBER(BK2457),ISNUMBER(BM2457),BK2457&gt;0,BM2457&gt;0))+(AND(ISNUMBER(AQ2457),AQ2457&gt;=Settings!$B$18))+(AND(ISNUMBER(BT2457),BT2457&gt;=Settings!$B$19,BT2457&lt;=Settings!$B$20))+(AND(ISNUMBER(AS2457),AS2457&gt;0))+(AND(ISNUMBER(T2457),ISNUMBER(M2457),T2457&gt;=Settings!$B$21,M2457&gt;0))+(AND(ISNUMBER(AD2457),ISNUMBER(M2457),AD2457&gt;=Settings!$B$22,M2457&gt;0))+(AY2457&gt;=1))</f>
        <v/>
      </c>
      <c r="BW2457" s="91">
        <f>IF(OR(AY2457=0,BF2457&lt;&gt;"Y",BG2457&lt;&gt;"Y"),"",1+SUMPRODUCT(($A$6:$A$2604=A2457)*($AY$6:$AY$2604&gt;0)*($BF$6:$BF$2604="Y")*($BG$6:$BG$2604="Y")*(($AY$6:$AY$2604&gt;AY2457)+($AY$6:$AY$2604=AY2457)*($AD$6:$AD$2604&gt;AD2457))))</f>
        <v/>
      </c>
    </row>
    <row r="2458" ht="23.85" customHeight="1" s="55">
      <c r="A2458" s="90" t="n">
        <v>46296</v>
      </c>
      <c r="B2458" s="91" t="inlineStr">
        <is>
          <t>VIVIMEDLAB</t>
        </is>
      </c>
      <c r="C2458" s="91" t="inlineStr">
        <is>
          <t>INE526G01021</t>
        </is>
      </c>
      <c r="D2458" s="91" t="n"/>
      <c r="E2458" s="91" t="inlineStr">
        <is>
          <t>None</t>
        </is>
      </c>
      <c r="F2458" s="93" t="n">
        <v>47</v>
      </c>
      <c r="G2458" s="92" t="inlineStr">
        <is>
          <t>Y</t>
        </is>
      </c>
      <c r="H2458" s="94" t="inlineStr">
        <is>
          <t>IRP (insolvency); T2T (BE series)</t>
        </is>
      </c>
      <c r="I2458" s="91" t="inlineStr">
        <is>
          <t>Y</t>
        </is>
      </c>
      <c r="J2458" s="92">
        <f>IF(K2458="","N","Y")</f>
        <v/>
      </c>
      <c r="K2458" s="94">
        <f>_xlfn.TEXTJOIN("; ",TRUE,IF(P2458="52-wk low","52-wk low",""),IF(AND(AD2458&gt;=Settings!$B$12,M2458&lt;0),"Distribution",""),IF(AND(AJ2458="Y",M2458&lt;0,AK2458&lt;-Settings!$B$13),"Long unwinding",""),IF(AND(AJ2458="Y",M2458&lt;0,AK2458&gt;Settings!$B$13),"Short buildup",""))</f>
        <v/>
      </c>
      <c r="L2458" s="95" t="n">
        <v>5.71</v>
      </c>
      <c r="M2458" s="96" t="n">
        <v>4.96</v>
      </c>
      <c r="N2458" s="93" t="n">
        <v>53</v>
      </c>
      <c r="O2458" s="91" t="inlineStr">
        <is>
          <t>None</t>
        </is>
      </c>
      <c r="P2458" s="91" t="inlineStr">
        <is>
          <t>None</t>
        </is>
      </c>
      <c r="Q2458" s="97" t="n">
        <v>0.23</v>
      </c>
      <c r="R2458" s="96" t="n">
        <v>0.38</v>
      </c>
      <c r="S2458" s="96" t="n">
        <v>0.62</v>
      </c>
      <c r="T2458" s="96" t="n">
        <v>0.33</v>
      </c>
      <c r="U2458" s="96" t="n">
        <v>0.31</v>
      </c>
      <c r="V2458" s="103" t="n">
        <v>0.51</v>
      </c>
      <c r="W2458" s="102" t="n">
        <v>1</v>
      </c>
      <c r="X2458" s="93" t="n"/>
      <c r="Y2458" s="91" t="inlineStr">
        <is>
          <t>None</t>
        </is>
      </c>
      <c r="Z2458" s="99" t="n"/>
      <c r="AA2458" s="96" t="n"/>
      <c r="AB2458" s="96" t="n"/>
      <c r="AC2458" s="96" t="n"/>
      <c r="AD2458" s="96" t="n"/>
      <c r="AE2458" s="96" t="n"/>
      <c r="AF2458" s="103" t="n"/>
      <c r="AG2458" s="91" t="inlineStr">
        <is>
          <t>No delivery data</t>
        </is>
      </c>
      <c r="AH2458" s="100" t="n">
        <v>0</v>
      </c>
      <c r="AI2458" s="101" t="n">
        <v>0</v>
      </c>
      <c r="AJ2458" s="92" t="inlineStr">
        <is>
          <t>N</t>
        </is>
      </c>
      <c r="AK2458" s="96" t="n"/>
      <c r="AL2458" s="91" t="inlineStr">
        <is>
          <t>n/a</t>
        </is>
      </c>
      <c r="AM2458" s="93" t="n"/>
      <c r="AN2458" s="92" t="inlineStr">
        <is>
          <t>None</t>
        </is>
      </c>
      <c r="AO2458" s="102" t="n">
        <v>0</v>
      </c>
      <c r="AP2458" s="103" t="n"/>
      <c r="AQ2458" s="102" t="n"/>
      <c r="AR2458" s="91" t="inlineStr">
        <is>
          <t>N</t>
        </is>
      </c>
      <c r="AS2458" s="104" t="n"/>
      <c r="AT2458" s="92">
        <f>IF(AND(P2458="52-wk high",T2458&gt;=Settings!$B$7),"Y","N")</f>
        <v/>
      </c>
      <c r="AU2458" s="91">
        <f>IF(AND(AD2458&gt;=Settings!$B$8,M2458&gt;0),"Y","N")</f>
        <v/>
      </c>
      <c r="AV2458" s="91">
        <f>IF(OR(AH2458&gt;Settings!$B$9,AI2458&gt;Settings!$B$9),"Y","N")</f>
        <v/>
      </c>
      <c r="AW2458" s="91">
        <f>IF(AJ2458&lt;&gt;"Y","n/a",IF(AND(M2458&gt;0,AK2458&gt;Settings!$B$10),"Y","N"))</f>
        <v/>
      </c>
      <c r="AX2458" s="91">
        <f>IF(AO2458&gt;=Settings!$B$11,"Y","N")</f>
        <v/>
      </c>
      <c r="AY2458" s="99">
        <f>(AT2458="Y")+(AU2458="Y")+(AV2458="Y")+(AW2458="Y")+(AX2458="Y")</f>
        <v/>
      </c>
      <c r="AZ2458" s="94">
        <f>IF(AY2458=0,"None",_xlfn.TEXTJOIN(", ",TRUE(),IF(AT2458="Y","Breakout",""),IF(AU2458="Y","Accumulation",""),IF(AV2458="Y","Institutional buying",""),IF(AW2458="Y","Long buildup",""),IF(AX2458="Y","Momentum leader","")))</f>
        <v/>
      </c>
      <c r="BA2458" s="94">
        <f>IF(BW2458="","","Passes "&amp;AY2458&amp;" of 5 buy-side scans"&amp;IF(G2458="Y","; RED FLAG: filter out using Red flag column",""))</f>
        <v/>
      </c>
      <c r="BB2458" s="91" t="inlineStr">
        <is>
          <t>Upper</t>
        </is>
      </c>
      <c r="BC2458" s="92" t="inlineStr">
        <is>
          <t>Y</t>
        </is>
      </c>
      <c r="BD2458" s="94" t="inlineStr">
        <is>
          <t>EPS zero; Few traders (&lt;100 unique PAN, 30 days)</t>
        </is>
      </c>
      <c r="BE2458" s="94" t="n"/>
      <c r="BF2458" s="92">
        <f>IF(R2458*100000&gt;=Settings!$B$5,"Y","N")</f>
        <v/>
      </c>
      <c r="BG2458" s="91">
        <f>IF(F2458&gt;Settings!$B$6,"Y","N")</f>
        <v/>
      </c>
      <c r="BH2458" s="97" t="n">
        <v>-80.58</v>
      </c>
      <c r="BI2458" s="96" t="n">
        <v>4.77</v>
      </c>
      <c r="BJ2458" s="96" t="n">
        <v>-16.03</v>
      </c>
      <c r="BK2458" s="96" t="n">
        <v>0.35</v>
      </c>
      <c r="BL2458" s="96" t="n">
        <v>3.25</v>
      </c>
      <c r="BM2458" s="96" t="n"/>
      <c r="BN2458" s="97" t="n">
        <v>-0.63</v>
      </c>
      <c r="BO2458" s="96" t="n">
        <v>-2.05</v>
      </c>
      <c r="BP2458" s="96" t="n">
        <v>-11.5</v>
      </c>
      <c r="BQ2458" s="96" t="n"/>
      <c r="BR2458" s="91" t="n"/>
      <c r="BS2458" s="91" t="inlineStr">
        <is>
          <t>None</t>
        </is>
      </c>
      <c r="BT2458" s="96" t="n">
        <v>49.6</v>
      </c>
      <c r="BU2458" s="91" t="n"/>
      <c r="BV2458" s="99">
        <f>IF(OR(BF2458&lt;&gt;"Y",BG2458&lt;&gt;"Y"),"",(AND(ISNUMBER(BQ2458),BQ2458&gt;0))+(BR2458="Stacked up")+(AND(ISNUMBER(BH2458),BH2458&gt;=-Settings!$B$17))+(AND(ISNUMBER(BK2458),ISNUMBER(BM2458),BK2458&gt;0,BM2458&gt;0))+(AND(ISNUMBER(AQ2458),AQ2458&gt;=Settings!$B$18))+(AND(ISNUMBER(BT2458),BT2458&gt;=Settings!$B$19,BT2458&lt;=Settings!$B$20))+(AND(ISNUMBER(AS2458),AS2458&gt;0))+(AND(ISNUMBER(T2458),ISNUMBER(M2458),T2458&gt;=Settings!$B$21,M2458&gt;0))+(AND(ISNUMBER(AD2458),ISNUMBER(M2458),AD2458&gt;=Settings!$B$22,M2458&gt;0))+(AY2458&gt;=1))</f>
        <v/>
      </c>
      <c r="BW2458" s="91">
        <f>IF(OR(AY2458=0,BF2458&lt;&gt;"Y",BG2458&lt;&gt;"Y"),"",1+SUMPRODUCT(($A$6:$A$2604=A2458)*($AY$6:$AY$2604&gt;0)*($BF$6:$BF$2604="Y")*($BG$6:$BG$2604="Y")*(($AY$6:$AY$2604&gt;AY2458)+($AY$6:$AY$2604=AY2458)*($AD$6:$AD$2604&gt;AD2458))))</f>
        <v/>
      </c>
    </row>
    <row r="2459" ht="23.85" customHeight="1" s="55">
      <c r="A2459" s="90" t="n">
        <v>46296</v>
      </c>
      <c r="B2459" s="91" t="inlineStr">
        <is>
          <t>MANGALAM</t>
        </is>
      </c>
      <c r="C2459" s="91" t="inlineStr">
        <is>
          <t>INE584F01014</t>
        </is>
      </c>
      <c r="D2459" s="91" t="n"/>
      <c r="E2459" s="91" t="inlineStr">
        <is>
          <t>None</t>
        </is>
      </c>
      <c r="F2459" s="93" t="n">
        <v>46</v>
      </c>
      <c r="G2459" s="92" t="inlineStr">
        <is>
          <t>Y</t>
        </is>
      </c>
      <c r="H2459" s="94" t="inlineStr">
        <is>
          <t>Long-term ASM Stage 1</t>
        </is>
      </c>
      <c r="I2459" s="91" t="inlineStr">
        <is>
          <t>N</t>
        </is>
      </c>
      <c r="J2459" s="92">
        <f>IF(K2459="","N","Y")</f>
        <v/>
      </c>
      <c r="K2459" s="94">
        <f>_xlfn.TEXTJOIN("; ",TRUE,IF(P2459="52-wk low","52-wk low",""),IF(AND(AD2459&gt;=Settings!$B$12,M2459&lt;0),"Distribution",""),IF(AND(AJ2459="Y",M2459&lt;0,AK2459&lt;-Settings!$B$13),"Long unwinding",""),IF(AND(AJ2459="Y",M2459&lt;0,AK2459&gt;Settings!$B$13),"Short buildup",""))</f>
        <v/>
      </c>
      <c r="L2459" s="95" t="n">
        <v>29.15</v>
      </c>
      <c r="M2459" s="96" t="n">
        <v>-5.17</v>
      </c>
      <c r="N2459" s="93" t="n">
        <v>2515</v>
      </c>
      <c r="O2459" s="91" t="inlineStr">
        <is>
          <t>None</t>
        </is>
      </c>
      <c r="P2459" s="91" t="inlineStr">
        <is>
          <t>None</t>
        </is>
      </c>
      <c r="Q2459" s="97" t="n">
        <v>0.34</v>
      </c>
      <c r="R2459" s="96" t="n">
        <v>0.79</v>
      </c>
      <c r="S2459" s="96" t="n">
        <v>0.43</v>
      </c>
      <c r="T2459" s="96" t="n">
        <v>0.6</v>
      </c>
      <c r="U2459" s="96" t="n">
        <v>0.82</v>
      </c>
      <c r="V2459" s="103" t="n">
        <v>1.89</v>
      </c>
      <c r="W2459" s="102" t="n">
        <v>6</v>
      </c>
      <c r="X2459" s="93" t="n"/>
      <c r="Y2459" s="91" t="inlineStr">
        <is>
          <t>None</t>
        </is>
      </c>
      <c r="Z2459" s="99" t="n">
        <v>69.34</v>
      </c>
      <c r="AA2459" s="96" t="n">
        <v>1.03</v>
      </c>
      <c r="AB2459" s="96" t="n">
        <v>1</v>
      </c>
      <c r="AC2459" s="96" t="n">
        <v>0.46</v>
      </c>
      <c r="AD2459" s="96" t="n">
        <v>0.63</v>
      </c>
      <c r="AE2459" s="96" t="n"/>
      <c r="AF2459" s="103" t="n">
        <v>0.99</v>
      </c>
      <c r="AG2459" s="91" t="inlineStr">
        <is>
          <t>Drying up</t>
        </is>
      </c>
      <c r="AH2459" s="100" t="n">
        <v>0</v>
      </c>
      <c r="AI2459" s="101" t="n">
        <v>0</v>
      </c>
      <c r="AJ2459" s="92" t="inlineStr">
        <is>
          <t>N</t>
        </is>
      </c>
      <c r="AK2459" s="96" t="n"/>
      <c r="AL2459" s="91" t="inlineStr">
        <is>
          <t>n/a</t>
        </is>
      </c>
      <c r="AM2459" s="93" t="n"/>
      <c r="AN2459" s="92" t="inlineStr">
        <is>
          <t>None</t>
        </is>
      </c>
      <c r="AO2459" s="102" t="n">
        <v>0</v>
      </c>
      <c r="AP2459" s="103" t="n">
        <v>0.59</v>
      </c>
      <c r="AQ2459" s="102" t="n">
        <v>19</v>
      </c>
      <c r="AR2459" s="91" t="inlineStr">
        <is>
          <t>N</t>
        </is>
      </c>
      <c r="AS2459" s="104" t="n"/>
      <c r="AT2459" s="92">
        <f>IF(AND(P2459="52-wk high",T2459&gt;=Settings!$B$7),"Y","N")</f>
        <v/>
      </c>
      <c r="AU2459" s="91">
        <f>IF(AND(AD2459&gt;=Settings!$B$8,M2459&gt;0),"Y","N")</f>
        <v/>
      </c>
      <c r="AV2459" s="91">
        <f>IF(OR(AH2459&gt;Settings!$B$9,AI2459&gt;Settings!$B$9),"Y","N")</f>
        <v/>
      </c>
      <c r="AW2459" s="91">
        <f>IF(AJ2459&lt;&gt;"Y","n/a",IF(AND(M2459&gt;0,AK2459&gt;Settings!$B$10),"Y","N"))</f>
        <v/>
      </c>
      <c r="AX2459" s="91">
        <f>IF(AO2459&gt;=Settings!$B$11,"Y","N")</f>
        <v/>
      </c>
      <c r="AY2459" s="99">
        <f>(AT2459="Y")+(AU2459="Y")+(AV2459="Y")+(AW2459="Y")+(AX2459="Y")</f>
        <v/>
      </c>
      <c r="AZ2459" s="94">
        <f>IF(AY2459=0,"None",_xlfn.TEXTJOIN(", ",TRUE(),IF(AT2459="Y","Breakout",""),IF(AU2459="Y","Accumulation",""),IF(AV2459="Y","Institutional buying",""),IF(AW2459="Y","Long buildup",""),IF(AX2459="Y","Momentum leader","")))</f>
        <v/>
      </c>
      <c r="BA2459" s="94">
        <f>IF(BW2459="","","Passes "&amp;AY2459&amp;" of 5 buy-side scans"&amp;IF(G2459="Y","; RED FLAG: filter out using Red flag column",""))</f>
        <v/>
      </c>
      <c r="BB2459" s="91" t="inlineStr">
        <is>
          <t>None</t>
        </is>
      </c>
      <c r="BC2459" s="92" t="inlineStr">
        <is>
          <t>Y</t>
        </is>
      </c>
      <c r="BD2459" s="94" t="inlineStr">
        <is>
          <t>EPS zero</t>
        </is>
      </c>
      <c r="BE2459" s="94" t="n"/>
      <c r="BF2459" s="92">
        <f>IF(R2459*100000&gt;=Settings!$B$5,"Y","N")</f>
        <v/>
      </c>
      <c r="BG2459" s="91">
        <f>IF(F2459&gt;Settings!$B$6,"Y","N")</f>
        <v/>
      </c>
      <c r="BH2459" s="97" t="n">
        <v>-60.58</v>
      </c>
      <c r="BI2459" s="96" t="n">
        <v>-7.9</v>
      </c>
      <c r="BJ2459" s="96" t="n">
        <v>-2.38</v>
      </c>
      <c r="BK2459" s="96" t="n">
        <v>2.5</v>
      </c>
      <c r="BL2459" s="96" t="n">
        <v>2.28</v>
      </c>
      <c r="BM2459" s="96" t="n">
        <v>-59.21</v>
      </c>
      <c r="BN2459" s="97" t="n">
        <v>-7</v>
      </c>
      <c r="BO2459" s="96" t="n">
        <v>-4.29</v>
      </c>
      <c r="BP2459" s="96" t="n">
        <v>-4.55</v>
      </c>
      <c r="BQ2459" s="96" t="n">
        <v>-16.75</v>
      </c>
      <c r="BR2459" s="91" t="inlineStr">
        <is>
          <t>Mixed</t>
        </is>
      </c>
      <c r="BS2459" s="91" t="inlineStr">
        <is>
          <t>None</t>
        </is>
      </c>
      <c r="BT2459" s="96" t="n">
        <v>35.4</v>
      </c>
      <c r="BU2459" s="91" t="inlineStr">
        <is>
          <t>N</t>
        </is>
      </c>
      <c r="BV2459" s="99">
        <f>IF(OR(BF2459&lt;&gt;"Y",BG2459&lt;&gt;"Y"),"",(AND(ISNUMBER(BQ2459),BQ2459&gt;0))+(BR2459="Stacked up")+(AND(ISNUMBER(BH2459),BH2459&gt;=-Settings!$B$17))+(AND(ISNUMBER(BK2459),ISNUMBER(BM2459),BK2459&gt;0,BM2459&gt;0))+(AND(ISNUMBER(AQ2459),AQ2459&gt;=Settings!$B$18))+(AND(ISNUMBER(BT2459),BT2459&gt;=Settings!$B$19,BT2459&lt;=Settings!$B$20))+(AND(ISNUMBER(AS2459),AS2459&gt;0))+(AND(ISNUMBER(T2459),ISNUMBER(M2459),T2459&gt;=Settings!$B$21,M2459&gt;0))+(AND(ISNUMBER(AD2459),ISNUMBER(M2459),AD2459&gt;=Settings!$B$22,M2459&gt;0))+(AY2459&gt;=1))</f>
        <v/>
      </c>
      <c r="BW2459" s="91">
        <f>IF(OR(AY2459=0,BF2459&lt;&gt;"Y",BG2459&lt;&gt;"Y"),"",1+SUMPRODUCT(($A$6:$A$2604=A2459)*($AY$6:$AY$2604&gt;0)*($BF$6:$BF$2604="Y")*($BG$6:$BG$2604="Y")*(($AY$6:$AY$2604&gt;AY2459)+($AY$6:$AY$2604=AY2459)*($AD$6:$AD$2604&gt;AD2459))))</f>
        <v/>
      </c>
    </row>
    <row r="2460" ht="23.85" customHeight="1" s="55">
      <c r="A2460" s="90" t="n">
        <v>46296</v>
      </c>
      <c r="B2460" s="91" t="inlineStr">
        <is>
          <t>SAMBANDAM</t>
        </is>
      </c>
      <c r="C2460" s="91" t="inlineStr">
        <is>
          <t>INE304D01012</t>
        </is>
      </c>
      <c r="D2460" s="91" t="n"/>
      <c r="E2460" s="91" t="inlineStr">
        <is>
          <t>None</t>
        </is>
      </c>
      <c r="F2460" s="93" t="n">
        <v>46</v>
      </c>
      <c r="G2460" s="92" t="inlineStr">
        <is>
          <t>Y</t>
        </is>
      </c>
      <c r="H2460" s="94" t="inlineStr">
        <is>
          <t>Long-term ASM Stage 1</t>
        </is>
      </c>
      <c r="I2460" s="91" t="inlineStr">
        <is>
          <t>N</t>
        </is>
      </c>
      <c r="J2460" s="92">
        <f>IF(K2460="","N","Y")</f>
        <v/>
      </c>
      <c r="K2460" s="94">
        <f>_xlfn.TEXTJOIN("; ",TRUE,IF(P2460="52-wk low","52-wk low",""),IF(AND(AD2460&gt;=Settings!$B$12,M2460&lt;0),"Distribution",""),IF(AND(AJ2460="Y",M2460&lt;0,AK2460&lt;-Settings!$B$13),"Long unwinding",""),IF(AND(AJ2460="Y",M2460&lt;0,AK2460&gt;Settings!$B$13),"Short buildup",""))</f>
        <v/>
      </c>
      <c r="L2460" s="95" t="n">
        <v>107.1</v>
      </c>
      <c r="M2460" s="96" t="n">
        <v>-3.86</v>
      </c>
      <c r="N2460" s="93" t="n">
        <v>2316</v>
      </c>
      <c r="O2460" s="91" t="inlineStr">
        <is>
          <t>None</t>
        </is>
      </c>
      <c r="P2460" s="91" t="inlineStr">
        <is>
          <t>None</t>
        </is>
      </c>
      <c r="Q2460" s="97" t="n">
        <v>0</v>
      </c>
      <c r="R2460" s="96" t="n">
        <v>0.01</v>
      </c>
      <c r="S2460" s="96" t="n">
        <v>0.03</v>
      </c>
      <c r="T2460" s="96" t="n"/>
      <c r="U2460" s="96" t="n"/>
      <c r="V2460" s="103" t="n"/>
      <c r="W2460" s="102" t="n"/>
      <c r="X2460" s="93" t="n"/>
      <c r="Y2460" s="91" t="inlineStr">
        <is>
          <t>None</t>
        </is>
      </c>
      <c r="Z2460" s="99" t="n">
        <v>100</v>
      </c>
      <c r="AA2460" s="96" t="n">
        <v>1.03</v>
      </c>
      <c r="AB2460" s="96" t="n"/>
      <c r="AC2460" s="96" t="n">
        <v>0.04</v>
      </c>
      <c r="AD2460" s="96" t="n"/>
      <c r="AE2460" s="96" t="n"/>
      <c r="AF2460" s="103" t="n"/>
      <c r="AG2460" s="91" t="n"/>
      <c r="AH2460" s="100" t="n">
        <v>0</v>
      </c>
      <c r="AI2460" s="101" t="n">
        <v>0</v>
      </c>
      <c r="AJ2460" s="92" t="inlineStr">
        <is>
          <t>N</t>
        </is>
      </c>
      <c r="AK2460" s="96" t="n"/>
      <c r="AL2460" s="91" t="inlineStr">
        <is>
          <t>n/a</t>
        </is>
      </c>
      <c r="AM2460" s="93" t="n"/>
      <c r="AN2460" s="92" t="inlineStr">
        <is>
          <t>None</t>
        </is>
      </c>
      <c r="AO2460" s="102" t="n">
        <v>0</v>
      </c>
      <c r="AP2460" s="103" t="n"/>
      <c r="AQ2460" s="102" t="n"/>
      <c r="AR2460" s="91" t="inlineStr">
        <is>
          <t>N</t>
        </is>
      </c>
      <c r="AS2460" s="104" t="n"/>
      <c r="AT2460" s="92">
        <f>IF(AND(P2460="52-wk high",T2460&gt;=Settings!$B$7),"Y","N")</f>
        <v/>
      </c>
      <c r="AU2460" s="91">
        <f>IF(AND(AD2460&gt;=Settings!$B$8,M2460&gt;0),"Y","N")</f>
        <v/>
      </c>
      <c r="AV2460" s="91">
        <f>IF(OR(AH2460&gt;Settings!$B$9,AI2460&gt;Settings!$B$9),"Y","N")</f>
        <v/>
      </c>
      <c r="AW2460" s="91">
        <f>IF(AJ2460&lt;&gt;"Y","n/a",IF(AND(M2460&gt;0,AK2460&gt;Settings!$B$10),"Y","N"))</f>
        <v/>
      </c>
      <c r="AX2460" s="91">
        <f>IF(AO2460&gt;=Settings!$B$11,"Y","N")</f>
        <v/>
      </c>
      <c r="AY2460" s="99">
        <f>(AT2460="Y")+(AU2460="Y")+(AV2460="Y")+(AW2460="Y")+(AX2460="Y")</f>
        <v/>
      </c>
      <c r="AZ2460" s="94">
        <f>IF(AY2460=0,"None",_xlfn.TEXTJOIN(", ",TRUE(),IF(AT2460="Y","Breakout",""),IF(AU2460="Y","Accumulation",""),IF(AV2460="Y","Institutional buying",""),IF(AW2460="Y","Long buildup",""),IF(AX2460="Y","Momentum leader","")))</f>
        <v/>
      </c>
      <c r="BA2460" s="94">
        <f>IF(BW2460="","","Passes "&amp;AY2460&amp;" of 5 buy-side scans"&amp;IF(G2460="Y","; RED FLAG: filter out using Red flag column",""))</f>
        <v/>
      </c>
      <c r="BB2460" s="91" t="inlineStr">
        <is>
          <t>None</t>
        </is>
      </c>
      <c r="BC2460" s="92" t="inlineStr">
        <is>
          <t>Y</t>
        </is>
      </c>
      <c r="BD2460" s="94" t="inlineStr">
        <is>
          <t>Few traders (&lt;100 unique PAN, 30 days)</t>
        </is>
      </c>
      <c r="BE2460" s="94" t="n"/>
      <c r="BF2460" s="92">
        <f>IF(R2460*100000&gt;=Settings!$B$5,"Y","N")</f>
        <v/>
      </c>
      <c r="BG2460" s="91">
        <f>IF(F2460&gt;Settings!$B$6,"Y","N")</f>
        <v/>
      </c>
      <c r="BH2460" s="97" t="n">
        <v>-33.85</v>
      </c>
      <c r="BI2460" s="96" t="n">
        <v>0.09</v>
      </c>
      <c r="BJ2460" s="96" t="n">
        <v>-5.63</v>
      </c>
      <c r="BK2460" s="96" t="n"/>
      <c r="BL2460" s="96" t="n"/>
      <c r="BM2460" s="96" t="n"/>
      <c r="BN2460" s="97" t="n">
        <v>-2.46</v>
      </c>
      <c r="BO2460" s="96" t="n"/>
      <c r="BP2460" s="96" t="n"/>
      <c r="BQ2460" s="96" t="n"/>
      <c r="BR2460" s="91" t="n"/>
      <c r="BS2460" s="91" t="n"/>
      <c r="BT2460" s="96" t="n">
        <v>54.9</v>
      </c>
      <c r="BU2460" s="91" t="n"/>
      <c r="BV2460" s="99">
        <f>IF(OR(BF2460&lt;&gt;"Y",BG2460&lt;&gt;"Y"),"",(AND(ISNUMBER(BQ2460),BQ2460&gt;0))+(BR2460="Stacked up")+(AND(ISNUMBER(BH2460),BH2460&gt;=-Settings!$B$17))+(AND(ISNUMBER(BK2460),ISNUMBER(BM2460),BK2460&gt;0,BM2460&gt;0))+(AND(ISNUMBER(AQ2460),AQ2460&gt;=Settings!$B$18))+(AND(ISNUMBER(BT2460),BT2460&gt;=Settings!$B$19,BT2460&lt;=Settings!$B$20))+(AND(ISNUMBER(AS2460),AS2460&gt;0))+(AND(ISNUMBER(T2460),ISNUMBER(M2460),T2460&gt;=Settings!$B$21,M2460&gt;0))+(AND(ISNUMBER(AD2460),ISNUMBER(M2460),AD2460&gt;=Settings!$B$22,M2460&gt;0))+(AY2460&gt;=1))</f>
        <v/>
      </c>
      <c r="BW2460" s="91">
        <f>IF(OR(AY2460=0,BF2460&lt;&gt;"Y",BG2460&lt;&gt;"Y"),"",1+SUMPRODUCT(($A$6:$A$2604=A2460)*($AY$6:$AY$2604&gt;0)*($BF$6:$BF$2604="Y")*($BG$6:$BG$2604="Y")*(($AY$6:$AY$2604&gt;AY2460)+($AY$6:$AY$2604=AY2460)*($AD$6:$AD$2604&gt;AD2460))))</f>
        <v/>
      </c>
    </row>
    <row r="2461" ht="23.85" customHeight="1" s="55">
      <c r="A2461" s="90" t="n">
        <v>46296</v>
      </c>
      <c r="B2461" s="91" t="inlineStr">
        <is>
          <t>DANGEE</t>
        </is>
      </c>
      <c r="C2461" s="91" t="inlineStr">
        <is>
          <t>INE688Y01022</t>
        </is>
      </c>
      <c r="D2461" s="91" t="n"/>
      <c r="E2461" s="91" t="inlineStr">
        <is>
          <t>None</t>
        </is>
      </c>
      <c r="F2461" s="93" t="n">
        <v>45</v>
      </c>
      <c r="G2461" s="92" t="inlineStr">
        <is>
          <t>N</t>
        </is>
      </c>
      <c r="H2461" s="94" t="n"/>
      <c r="I2461" s="91" t="inlineStr">
        <is>
          <t>N</t>
        </is>
      </c>
      <c r="J2461" s="92">
        <f>IF(K2461="","N","Y")</f>
        <v/>
      </c>
      <c r="K2461" s="94">
        <f>_xlfn.TEXTJOIN("; ",TRUE,IF(P2461="52-wk low","52-wk low",""),IF(AND(AD2461&gt;=Settings!$B$12,M2461&lt;0),"Distribution",""),IF(AND(AJ2461="Y",M2461&lt;0,AK2461&lt;-Settings!$B$13),"Long unwinding",""),IF(AND(AJ2461="Y",M2461&lt;0,AK2461&gt;Settings!$B$13),"Short buildup",""))</f>
        <v/>
      </c>
      <c r="L2461" s="95" t="n">
        <v>2.9</v>
      </c>
      <c r="M2461" s="96" t="n">
        <v>-0.68</v>
      </c>
      <c r="N2461" s="93" t="n">
        <v>872</v>
      </c>
      <c r="O2461" s="91" t="inlineStr">
        <is>
          <t>None</t>
        </is>
      </c>
      <c r="P2461" s="91" t="inlineStr">
        <is>
          <t>None</t>
        </is>
      </c>
      <c r="Q2461" s="97" t="n">
        <v>1.58</v>
      </c>
      <c r="R2461" s="96" t="n">
        <v>5.08</v>
      </c>
      <c r="S2461" s="96" t="n">
        <v>0.31</v>
      </c>
      <c r="T2461" s="96" t="n">
        <v>0.68</v>
      </c>
      <c r="U2461" s="96" t="n">
        <v>1.04</v>
      </c>
      <c r="V2461" s="103" t="n">
        <v>3.31</v>
      </c>
      <c r="W2461" s="102" t="n">
        <v>4</v>
      </c>
      <c r="X2461" s="93" t="n"/>
      <c r="Y2461" s="91" t="inlineStr">
        <is>
          <t>None</t>
        </is>
      </c>
      <c r="Z2461" s="99" t="n">
        <v>41.6</v>
      </c>
      <c r="AA2461" s="96" t="n">
        <v>0.53</v>
      </c>
      <c r="AB2461" s="96" t="n">
        <v>0.5600000000000001</v>
      </c>
      <c r="AC2461" s="96" t="n">
        <v>0.14</v>
      </c>
      <c r="AD2461" s="96" t="n">
        <v>0.32</v>
      </c>
      <c r="AE2461" s="96" t="n">
        <v>0.52</v>
      </c>
      <c r="AF2461" s="103" t="n">
        <v>1.09</v>
      </c>
      <c r="AG2461" s="91" t="inlineStr">
        <is>
          <t>Drying up</t>
        </is>
      </c>
      <c r="AH2461" s="100" t="n">
        <v>0</v>
      </c>
      <c r="AI2461" s="101" t="n">
        <v>0</v>
      </c>
      <c r="AJ2461" s="92" t="inlineStr">
        <is>
          <t>N</t>
        </is>
      </c>
      <c r="AK2461" s="96" t="n"/>
      <c r="AL2461" s="91" t="inlineStr">
        <is>
          <t>n/a</t>
        </is>
      </c>
      <c r="AM2461" s="93" t="n"/>
      <c r="AN2461" s="92" t="inlineStr">
        <is>
          <t>None</t>
        </is>
      </c>
      <c r="AO2461" s="102" t="n">
        <v>0</v>
      </c>
      <c r="AP2461" s="103" t="n">
        <v>0.67</v>
      </c>
      <c r="AQ2461" s="102" t="n">
        <v>33</v>
      </c>
      <c r="AR2461" s="91" t="inlineStr">
        <is>
          <t>N</t>
        </is>
      </c>
      <c r="AS2461" s="104" t="n"/>
      <c r="AT2461" s="92">
        <f>IF(AND(P2461="52-wk high",T2461&gt;=Settings!$B$7),"Y","N")</f>
        <v/>
      </c>
      <c r="AU2461" s="91">
        <f>IF(AND(AD2461&gt;=Settings!$B$8,M2461&gt;0),"Y","N")</f>
        <v/>
      </c>
      <c r="AV2461" s="91">
        <f>IF(OR(AH2461&gt;Settings!$B$9,AI2461&gt;Settings!$B$9),"Y","N")</f>
        <v/>
      </c>
      <c r="AW2461" s="91">
        <f>IF(AJ2461&lt;&gt;"Y","n/a",IF(AND(M2461&gt;0,AK2461&gt;Settings!$B$10),"Y","N"))</f>
        <v/>
      </c>
      <c r="AX2461" s="91">
        <f>IF(AO2461&gt;=Settings!$B$11,"Y","N")</f>
        <v/>
      </c>
      <c r="AY2461" s="99">
        <f>(AT2461="Y")+(AU2461="Y")+(AV2461="Y")+(AW2461="Y")+(AX2461="Y")</f>
        <v/>
      </c>
      <c r="AZ2461" s="94">
        <f>IF(AY2461=0,"None",_xlfn.TEXTJOIN(", ",TRUE(),IF(AT2461="Y","Breakout",""),IF(AU2461="Y","Accumulation",""),IF(AV2461="Y","Institutional buying",""),IF(AW2461="Y","Long buildup",""),IF(AX2461="Y","Momentum leader","")))</f>
        <v/>
      </c>
      <c r="BA2461" s="94">
        <f>IF(BW2461="","","Passes "&amp;AY2461&amp;" of 5 buy-side scans"&amp;IF(G2461="Y","; RED FLAG: filter out using Red flag column",""))</f>
        <v/>
      </c>
      <c r="BB2461" s="91" t="inlineStr">
        <is>
          <t>None</t>
        </is>
      </c>
      <c r="BC2461" s="92" t="inlineStr">
        <is>
          <t>Y</t>
        </is>
      </c>
      <c r="BD2461" s="94" t="inlineStr">
        <is>
          <t>EPS zero</t>
        </is>
      </c>
      <c r="BE2461" s="94" t="n"/>
      <c r="BF2461" s="92">
        <f>IF(R2461*100000&gt;=Settings!$B$5,"Y","N")</f>
        <v/>
      </c>
      <c r="BG2461" s="91">
        <f>IF(F2461&gt;Settings!$B$6,"Y","N")</f>
        <v/>
      </c>
      <c r="BH2461" s="97" t="n">
        <v>-42.91</v>
      </c>
      <c r="BI2461" s="96" t="n">
        <v>-2.36</v>
      </c>
      <c r="BJ2461" s="96" t="n">
        <v>7.01</v>
      </c>
      <c r="BK2461" s="96" t="n">
        <v>-11.31</v>
      </c>
      <c r="BL2461" s="96" t="n">
        <v>-0.68</v>
      </c>
      <c r="BM2461" s="96" t="n">
        <v>-30.79</v>
      </c>
      <c r="BN2461" s="97" t="n">
        <v>1.26</v>
      </c>
      <c r="BO2461" s="96" t="n">
        <v>-0.44</v>
      </c>
      <c r="BP2461" s="96" t="n">
        <v>-4.07</v>
      </c>
      <c r="BQ2461" s="96" t="n">
        <v>-10.3</v>
      </c>
      <c r="BR2461" s="91" t="inlineStr">
        <is>
          <t>Mixed</t>
        </is>
      </c>
      <c r="BS2461" s="91" t="inlineStr">
        <is>
          <t>None</t>
        </is>
      </c>
      <c r="BT2461" s="96" t="n">
        <v>52.1</v>
      </c>
      <c r="BU2461" s="91" t="inlineStr">
        <is>
          <t>N</t>
        </is>
      </c>
      <c r="BV2461" s="99">
        <f>IF(OR(BF2461&lt;&gt;"Y",BG2461&lt;&gt;"Y"),"",(AND(ISNUMBER(BQ2461),BQ2461&gt;0))+(BR2461="Stacked up")+(AND(ISNUMBER(BH2461),BH2461&gt;=-Settings!$B$17))+(AND(ISNUMBER(BK2461),ISNUMBER(BM2461),BK2461&gt;0,BM2461&gt;0))+(AND(ISNUMBER(AQ2461),AQ2461&gt;=Settings!$B$18))+(AND(ISNUMBER(BT2461),BT2461&gt;=Settings!$B$19,BT2461&lt;=Settings!$B$20))+(AND(ISNUMBER(AS2461),AS2461&gt;0))+(AND(ISNUMBER(T2461),ISNUMBER(M2461),T2461&gt;=Settings!$B$21,M2461&gt;0))+(AND(ISNUMBER(AD2461),ISNUMBER(M2461),AD2461&gt;=Settings!$B$22,M2461&gt;0))+(AY2461&gt;=1))</f>
        <v/>
      </c>
      <c r="BW2461" s="91">
        <f>IF(OR(AY2461=0,BF2461&lt;&gt;"Y",BG2461&lt;&gt;"Y"),"",1+SUMPRODUCT(($A$6:$A$2604=A2461)*($AY$6:$AY$2604&gt;0)*($BF$6:$BF$2604="Y")*($BG$6:$BG$2604="Y")*(($AY$6:$AY$2604&gt;AY2461)+($AY$6:$AY$2604=AY2461)*($AD$6:$AD$2604&gt;AD2461))))</f>
        <v/>
      </c>
    </row>
    <row r="2462" ht="23.85" customHeight="1" s="55">
      <c r="A2462" s="90" t="n">
        <v>46296</v>
      </c>
      <c r="B2462" s="91" t="inlineStr">
        <is>
          <t>SAICAPI</t>
        </is>
      </c>
      <c r="C2462" s="91" t="inlineStr">
        <is>
          <t>INE531X01018</t>
        </is>
      </c>
      <c r="D2462" s="91" t="n"/>
      <c r="E2462" s="91" t="inlineStr">
        <is>
          <t>None</t>
        </is>
      </c>
      <c r="F2462" s="93" t="n">
        <v>45</v>
      </c>
      <c r="G2462" s="92" t="inlineStr">
        <is>
          <t>N</t>
        </is>
      </c>
      <c r="H2462" s="94" t="n"/>
      <c r="I2462" s="91" t="inlineStr">
        <is>
          <t>N</t>
        </is>
      </c>
      <c r="J2462" s="92">
        <f>IF(K2462="","N","Y")</f>
        <v/>
      </c>
      <c r="K2462" s="94">
        <f>_xlfn.TEXTJOIN("; ",TRUE,IF(P2462="52-wk low","52-wk low",""),IF(AND(AD2462&gt;=Settings!$B$12,M2462&lt;0),"Distribution",""),IF(AND(AJ2462="Y",M2462&lt;0,AK2462&lt;-Settings!$B$13),"Long unwinding",""),IF(AND(AJ2462="Y",M2462&lt;0,AK2462&gt;Settings!$B$13),"Short buildup",""))</f>
        <v/>
      </c>
      <c r="L2462" s="95" t="n">
        <v>155</v>
      </c>
      <c r="M2462" s="96" t="n">
        <v>5.8</v>
      </c>
      <c r="N2462" s="93" t="n">
        <v>30</v>
      </c>
      <c r="O2462" s="91" t="inlineStr">
        <is>
          <t>None</t>
        </is>
      </c>
      <c r="P2462" s="91" t="inlineStr">
        <is>
          <t>None</t>
        </is>
      </c>
      <c r="Q2462" s="97" t="n">
        <v>0</v>
      </c>
      <c r="R2462" s="96" t="n">
        <v>0.01</v>
      </c>
      <c r="S2462" s="96" t="n">
        <v>0.22</v>
      </c>
      <c r="T2462" s="96" t="n"/>
      <c r="U2462" s="96" t="n"/>
      <c r="V2462" s="103" t="n"/>
      <c r="W2462" s="102" t="n"/>
      <c r="X2462" s="93" t="n"/>
      <c r="Y2462" s="91" t="inlineStr">
        <is>
          <t>None</t>
        </is>
      </c>
      <c r="Z2462" s="99" t="n">
        <v>99.25</v>
      </c>
      <c r="AA2462" s="96" t="n">
        <v>1.23</v>
      </c>
      <c r="AB2462" s="96" t="n"/>
      <c r="AC2462" s="96" t="n">
        <v>0.28</v>
      </c>
      <c r="AD2462" s="96" t="n"/>
      <c r="AE2462" s="96" t="n"/>
      <c r="AF2462" s="103" t="n"/>
      <c r="AG2462" s="91" t="n"/>
      <c r="AH2462" s="100" t="n">
        <v>0</v>
      </c>
      <c r="AI2462" s="101" t="n">
        <v>0</v>
      </c>
      <c r="AJ2462" s="92" t="inlineStr">
        <is>
          <t>N</t>
        </is>
      </c>
      <c r="AK2462" s="96" t="n"/>
      <c r="AL2462" s="91" t="inlineStr">
        <is>
          <t>n/a</t>
        </is>
      </c>
      <c r="AM2462" s="93" t="n"/>
      <c r="AN2462" s="92" t="inlineStr">
        <is>
          <t>None</t>
        </is>
      </c>
      <c r="AO2462" s="102" t="n">
        <v>0</v>
      </c>
      <c r="AP2462" s="103" t="n"/>
      <c r="AQ2462" s="102" t="n"/>
      <c r="AR2462" s="91" t="inlineStr">
        <is>
          <t>N</t>
        </is>
      </c>
      <c r="AS2462" s="104" t="n"/>
      <c r="AT2462" s="92">
        <f>IF(AND(P2462="52-wk high",T2462&gt;=Settings!$B$7),"Y","N")</f>
        <v/>
      </c>
      <c r="AU2462" s="91">
        <f>IF(AND(AD2462&gt;=Settings!$B$8,M2462&gt;0),"Y","N")</f>
        <v/>
      </c>
      <c r="AV2462" s="91">
        <f>IF(OR(AH2462&gt;Settings!$B$9,AI2462&gt;Settings!$B$9),"Y","N")</f>
        <v/>
      </c>
      <c r="AW2462" s="91">
        <f>IF(AJ2462&lt;&gt;"Y","n/a",IF(AND(M2462&gt;0,AK2462&gt;Settings!$B$10),"Y","N"))</f>
        <v/>
      </c>
      <c r="AX2462" s="91">
        <f>IF(AO2462&gt;=Settings!$B$11,"Y","N")</f>
        <v/>
      </c>
      <c r="AY2462" s="99">
        <f>(AT2462="Y")+(AU2462="Y")+(AV2462="Y")+(AW2462="Y")+(AX2462="Y")</f>
        <v/>
      </c>
      <c r="AZ2462" s="94">
        <f>IF(AY2462=0,"None",_xlfn.TEXTJOIN(", ",TRUE(),IF(AT2462="Y","Breakout",""),IF(AU2462="Y","Accumulation",""),IF(AV2462="Y","Institutional buying",""),IF(AW2462="Y","Long buildup",""),IF(AX2462="Y","Momentum leader","")))</f>
        <v/>
      </c>
      <c r="BA2462" s="94">
        <f>IF(BW2462="","","Passes "&amp;AY2462&amp;" of 5 buy-side scans"&amp;IF(G2462="Y","; RED FLAG: filter out using Red flag column",""))</f>
        <v/>
      </c>
      <c r="BB2462" s="91" t="inlineStr">
        <is>
          <t>None</t>
        </is>
      </c>
      <c r="BC2462" s="92" t="inlineStr">
        <is>
          <t>Y</t>
        </is>
      </c>
      <c r="BD2462" s="94" t="inlineStr">
        <is>
          <t>Few traders (&lt;100 unique PAN, 30 days)</t>
        </is>
      </c>
      <c r="BE2462" s="94" t="n"/>
      <c r="BF2462" s="92">
        <f>IF(R2462*100000&gt;=Settings!$B$5,"Y","N")</f>
        <v/>
      </c>
      <c r="BG2462" s="91">
        <f>IF(F2462&gt;Settings!$B$6,"Y","N")</f>
        <v/>
      </c>
      <c r="BH2462" s="97" t="n">
        <v>-8.85</v>
      </c>
      <c r="BI2462" s="96" t="n">
        <v>6.14</v>
      </c>
      <c r="BJ2462" s="96" t="n">
        <v>4.62</v>
      </c>
      <c r="BK2462" s="96" t="n"/>
      <c r="BL2462" s="96" t="n"/>
      <c r="BM2462" s="96" t="n"/>
      <c r="BN2462" s="97" t="n">
        <v>1.4</v>
      </c>
      <c r="BO2462" s="96" t="n"/>
      <c r="BP2462" s="96" t="n"/>
      <c r="BQ2462" s="96" t="n"/>
      <c r="BR2462" s="91" t="n"/>
      <c r="BS2462" s="91" t="n"/>
      <c r="BT2462" s="96" t="n">
        <v>52.5</v>
      </c>
      <c r="BU2462" s="91" t="n"/>
      <c r="BV2462" s="99">
        <f>IF(OR(BF2462&lt;&gt;"Y",BG2462&lt;&gt;"Y"),"",(AND(ISNUMBER(BQ2462),BQ2462&gt;0))+(BR2462="Stacked up")+(AND(ISNUMBER(BH2462),BH2462&gt;=-Settings!$B$17))+(AND(ISNUMBER(BK2462),ISNUMBER(BM2462),BK2462&gt;0,BM2462&gt;0))+(AND(ISNUMBER(AQ2462),AQ2462&gt;=Settings!$B$18))+(AND(ISNUMBER(BT2462),BT2462&gt;=Settings!$B$19,BT2462&lt;=Settings!$B$20))+(AND(ISNUMBER(AS2462),AS2462&gt;0))+(AND(ISNUMBER(T2462),ISNUMBER(M2462),T2462&gt;=Settings!$B$21,M2462&gt;0))+(AND(ISNUMBER(AD2462),ISNUMBER(M2462),AD2462&gt;=Settings!$B$22,M2462&gt;0))+(AY2462&gt;=1))</f>
        <v/>
      </c>
      <c r="BW2462" s="91">
        <f>IF(OR(AY2462=0,BF2462&lt;&gt;"Y",BG2462&lt;&gt;"Y"),"",1+SUMPRODUCT(($A$6:$A$2604=A2462)*($AY$6:$AY$2604&gt;0)*($BF$6:$BF$2604="Y")*($BG$6:$BG$2604="Y")*(($AY$6:$AY$2604&gt;AY2462)+($AY$6:$AY$2604=AY2462)*($AD$6:$AD$2604&gt;AD2462))))</f>
        <v/>
      </c>
    </row>
    <row r="2463" ht="23.85" customHeight="1" s="55">
      <c r="A2463" s="90" t="n">
        <v>46296</v>
      </c>
      <c r="B2463" s="91" t="inlineStr">
        <is>
          <t>DHATRE</t>
        </is>
      </c>
      <c r="C2463" s="91" t="inlineStr">
        <is>
          <t>INE715T01031</t>
        </is>
      </c>
      <c r="D2463" s="91" t="n"/>
      <c r="E2463" s="91" t="inlineStr">
        <is>
          <t>None</t>
        </is>
      </c>
      <c r="F2463" s="93" t="n">
        <v>44</v>
      </c>
      <c r="G2463" s="92" t="inlineStr">
        <is>
          <t>N</t>
        </is>
      </c>
      <c r="H2463" s="94" t="n"/>
      <c r="I2463" s="91" t="inlineStr">
        <is>
          <t>N</t>
        </is>
      </c>
      <c r="J2463" s="92">
        <f>IF(K2463="","N","Y")</f>
        <v/>
      </c>
      <c r="K2463" s="94">
        <f>_xlfn.TEXTJOIN("; ",TRUE,IF(P2463="52-wk low","52-wk low",""),IF(AND(AD2463&gt;=Settings!$B$12,M2463&lt;0),"Distribution",""),IF(AND(AJ2463="Y",M2463&lt;0,AK2463&lt;-Settings!$B$13),"Long unwinding",""),IF(AND(AJ2463="Y",M2463&lt;0,AK2463&gt;Settings!$B$13),"Short buildup",""))</f>
        <v/>
      </c>
      <c r="L2463" s="95" t="n">
        <v>4.02</v>
      </c>
      <c r="M2463" s="96" t="n">
        <v>1.01</v>
      </c>
      <c r="N2463" s="93" t="n">
        <v>338</v>
      </c>
      <c r="O2463" s="91" t="inlineStr">
        <is>
          <t>None</t>
        </is>
      </c>
      <c r="P2463" s="91" t="inlineStr">
        <is>
          <t>None</t>
        </is>
      </c>
      <c r="Q2463" s="97" t="n">
        <v>0.11</v>
      </c>
      <c r="R2463" s="96" t="n">
        <v>0.53</v>
      </c>
      <c r="S2463" s="96" t="n">
        <v>0.2</v>
      </c>
      <c r="T2463" s="96" t="n"/>
      <c r="U2463" s="96" t="n"/>
      <c r="V2463" s="103" t="n"/>
      <c r="W2463" s="102" t="n"/>
      <c r="X2463" s="93" t="n"/>
      <c r="Y2463" s="91" t="inlineStr">
        <is>
          <t>None</t>
        </is>
      </c>
      <c r="Z2463" s="99" t="n">
        <v>82.2</v>
      </c>
      <c r="AA2463" s="96" t="n">
        <v>1.1</v>
      </c>
      <c r="AB2463" s="96" t="n"/>
      <c r="AC2463" s="96" t="n">
        <v>0.24</v>
      </c>
      <c r="AD2463" s="96" t="n"/>
      <c r="AE2463" s="96" t="n"/>
      <c r="AF2463" s="103" t="n"/>
      <c r="AG2463" s="91" t="n"/>
      <c r="AH2463" s="100" t="n">
        <v>0</v>
      </c>
      <c r="AI2463" s="101" t="n">
        <v>0</v>
      </c>
      <c r="AJ2463" s="92" t="inlineStr">
        <is>
          <t>N</t>
        </is>
      </c>
      <c r="AK2463" s="96" t="n"/>
      <c r="AL2463" s="91" t="inlineStr">
        <is>
          <t>n/a</t>
        </is>
      </c>
      <c r="AM2463" s="93" t="n"/>
      <c r="AN2463" s="92" t="inlineStr">
        <is>
          <t>None</t>
        </is>
      </c>
      <c r="AO2463" s="102" t="n">
        <v>0</v>
      </c>
      <c r="AP2463" s="103" t="n"/>
      <c r="AQ2463" s="102" t="n"/>
      <c r="AR2463" s="91" t="inlineStr">
        <is>
          <t>N</t>
        </is>
      </c>
      <c r="AS2463" s="104" t="n"/>
      <c r="AT2463" s="92">
        <f>IF(AND(P2463="52-wk high",T2463&gt;=Settings!$B$7),"Y","N")</f>
        <v/>
      </c>
      <c r="AU2463" s="91">
        <f>IF(AND(AD2463&gt;=Settings!$B$8,M2463&gt;0),"Y","N")</f>
        <v/>
      </c>
      <c r="AV2463" s="91">
        <f>IF(OR(AH2463&gt;Settings!$B$9,AI2463&gt;Settings!$B$9),"Y","N")</f>
        <v/>
      </c>
      <c r="AW2463" s="91">
        <f>IF(AJ2463&lt;&gt;"Y","n/a",IF(AND(M2463&gt;0,AK2463&gt;Settings!$B$10),"Y","N"))</f>
        <v/>
      </c>
      <c r="AX2463" s="91">
        <f>IF(AO2463&gt;=Settings!$B$11,"Y","N")</f>
        <v/>
      </c>
      <c r="AY2463" s="99">
        <f>(AT2463="Y")+(AU2463="Y")+(AV2463="Y")+(AW2463="Y")+(AX2463="Y")</f>
        <v/>
      </c>
      <c r="AZ2463" s="94">
        <f>IF(AY2463=0,"None",_xlfn.TEXTJOIN(", ",TRUE(),IF(AT2463="Y","Breakout",""),IF(AU2463="Y","Accumulation",""),IF(AV2463="Y","Institutional buying",""),IF(AW2463="Y","Long buildup",""),IF(AX2463="Y","Momentum leader","")))</f>
        <v/>
      </c>
      <c r="BA2463" s="94">
        <f>IF(BW2463="","","Passes "&amp;AY2463&amp;" of 5 buy-side scans"&amp;IF(G2463="Y","; RED FLAG: filter out using Red flag column",""))</f>
        <v/>
      </c>
      <c r="BB2463" s="91" t="inlineStr">
        <is>
          <t>None</t>
        </is>
      </c>
      <c r="BC2463" s="92" t="inlineStr">
        <is>
          <t>N</t>
        </is>
      </c>
      <c r="BD2463" s="94" t="n"/>
      <c r="BE2463" s="94" t="n"/>
      <c r="BF2463" s="92">
        <f>IF(R2463*100000&gt;=Settings!$B$5,"Y","N")</f>
        <v/>
      </c>
      <c r="BG2463" s="91">
        <f>IF(F2463&gt;Settings!$B$6,"Y","N")</f>
        <v/>
      </c>
      <c r="BH2463" s="97" t="n">
        <v>-22.24</v>
      </c>
      <c r="BI2463" s="96" t="n">
        <v>-4.96</v>
      </c>
      <c r="BJ2463" s="96" t="n">
        <v>-7.59</v>
      </c>
      <c r="BK2463" s="96" t="n"/>
      <c r="BL2463" s="96" t="n"/>
      <c r="BM2463" s="96" t="n"/>
      <c r="BN2463" s="97" t="n">
        <v>-3.54</v>
      </c>
      <c r="BO2463" s="96" t="n"/>
      <c r="BP2463" s="96" t="n"/>
      <c r="BQ2463" s="96" t="n"/>
      <c r="BR2463" s="91" t="n"/>
      <c r="BS2463" s="91" t="n"/>
      <c r="BT2463" s="96" t="n">
        <v>44.9</v>
      </c>
      <c r="BU2463" s="91" t="n"/>
      <c r="BV2463" s="99">
        <f>IF(OR(BF2463&lt;&gt;"Y",BG2463&lt;&gt;"Y"),"",(AND(ISNUMBER(BQ2463),BQ2463&gt;0))+(BR2463="Stacked up")+(AND(ISNUMBER(BH2463),BH2463&gt;=-Settings!$B$17))+(AND(ISNUMBER(BK2463),ISNUMBER(BM2463),BK2463&gt;0,BM2463&gt;0))+(AND(ISNUMBER(AQ2463),AQ2463&gt;=Settings!$B$18))+(AND(ISNUMBER(BT2463),BT2463&gt;=Settings!$B$19,BT2463&lt;=Settings!$B$20))+(AND(ISNUMBER(AS2463),AS2463&gt;0))+(AND(ISNUMBER(T2463),ISNUMBER(M2463),T2463&gt;=Settings!$B$21,M2463&gt;0))+(AND(ISNUMBER(AD2463),ISNUMBER(M2463),AD2463&gt;=Settings!$B$22,M2463&gt;0))+(AY2463&gt;=1))</f>
        <v/>
      </c>
      <c r="BW2463" s="91">
        <f>IF(OR(AY2463=0,BF2463&lt;&gt;"Y",BG2463&lt;&gt;"Y"),"",1+SUMPRODUCT(($A$6:$A$2604=A2463)*($AY$6:$AY$2604&gt;0)*($BF$6:$BF$2604="Y")*($BG$6:$BG$2604="Y")*(($AY$6:$AY$2604&gt;AY2463)+($AY$6:$AY$2604=AY2463)*($AD$6:$AD$2604&gt;AD2463))))</f>
        <v/>
      </c>
    </row>
    <row r="2464" ht="23.85" customHeight="1" s="55">
      <c r="A2464" s="90" t="n">
        <v>46296</v>
      </c>
      <c r="B2464" s="91" t="inlineStr">
        <is>
          <t>MASKINVEST</t>
        </is>
      </c>
      <c r="C2464" s="91" t="inlineStr">
        <is>
          <t>INE885F01015</t>
        </is>
      </c>
      <c r="D2464" s="91" t="n"/>
      <c r="E2464" s="91" t="inlineStr">
        <is>
          <t>None</t>
        </is>
      </c>
      <c r="F2464" s="93" t="n">
        <v>44</v>
      </c>
      <c r="G2464" s="92" t="inlineStr">
        <is>
          <t>N</t>
        </is>
      </c>
      <c r="H2464" s="94" t="n"/>
      <c r="I2464" s="91" t="inlineStr">
        <is>
          <t>N</t>
        </is>
      </c>
      <c r="J2464" s="92">
        <f>IF(K2464="","N","Y")</f>
        <v/>
      </c>
      <c r="K2464" s="94">
        <f>_xlfn.TEXTJOIN("; ",TRUE,IF(P2464="52-wk low","52-wk low",""),IF(AND(AD2464&gt;=Settings!$B$12,M2464&lt;0),"Distribution",""),IF(AND(AJ2464="Y",M2464&lt;0,AK2464&lt;-Settings!$B$13),"Long unwinding",""),IF(AND(AJ2464="Y",M2464&lt;0,AK2464&gt;Settings!$B$13),"Short buildup",""))</f>
        <v/>
      </c>
      <c r="L2464" s="95" t="n">
        <v>143.41</v>
      </c>
      <c r="M2464" s="96" t="n">
        <v>-5</v>
      </c>
      <c r="N2464" s="93" t="n">
        <v>2491</v>
      </c>
      <c r="O2464" s="91" t="inlineStr">
        <is>
          <t>None</t>
        </is>
      </c>
      <c r="P2464" s="91" t="inlineStr">
        <is>
          <t>None</t>
        </is>
      </c>
      <c r="Q2464" s="97" t="n">
        <v>0</v>
      </c>
      <c r="R2464" s="96" t="n">
        <v>0</v>
      </c>
      <c r="S2464" s="96" t="n">
        <v>0.24</v>
      </c>
      <c r="T2464" s="96" t="n">
        <v>0.38</v>
      </c>
      <c r="U2464" s="96" t="n">
        <v>0.37</v>
      </c>
      <c r="V2464" s="103" t="n">
        <v>1.54</v>
      </c>
      <c r="W2464" s="102" t="n">
        <v>4</v>
      </c>
      <c r="X2464" s="93" t="n"/>
      <c r="Y2464" s="91" t="inlineStr">
        <is>
          <t>None</t>
        </is>
      </c>
      <c r="Z2464" s="99" t="n">
        <v>100</v>
      </c>
      <c r="AA2464" s="96" t="n">
        <v>1.17</v>
      </c>
      <c r="AB2464" s="96" t="n">
        <v>1.12</v>
      </c>
      <c r="AC2464" s="96" t="n">
        <v>0.33</v>
      </c>
      <c r="AD2464" s="96" t="n"/>
      <c r="AE2464" s="96" t="n"/>
      <c r="AF2464" s="103" t="n"/>
      <c r="AG2464" s="91" t="inlineStr">
        <is>
          <t>Drying up</t>
        </is>
      </c>
      <c r="AH2464" s="100" t="n">
        <v>0</v>
      </c>
      <c r="AI2464" s="101" t="n">
        <v>0</v>
      </c>
      <c r="AJ2464" s="92" t="inlineStr">
        <is>
          <t>N</t>
        </is>
      </c>
      <c r="AK2464" s="96" t="n"/>
      <c r="AL2464" s="91" t="inlineStr">
        <is>
          <t>n/a</t>
        </is>
      </c>
      <c r="AM2464" s="93" t="n"/>
      <c r="AN2464" s="92" t="inlineStr">
        <is>
          <t>None</t>
        </is>
      </c>
      <c r="AO2464" s="102" t="n">
        <v>0</v>
      </c>
      <c r="AP2464" s="103" t="n">
        <v>0.87</v>
      </c>
      <c r="AQ2464" s="102" t="n">
        <v>55</v>
      </c>
      <c r="AR2464" s="91" t="inlineStr">
        <is>
          <t>N</t>
        </is>
      </c>
      <c r="AS2464" s="104" t="n"/>
      <c r="AT2464" s="92">
        <f>IF(AND(P2464="52-wk high",T2464&gt;=Settings!$B$7),"Y","N")</f>
        <v/>
      </c>
      <c r="AU2464" s="91">
        <f>IF(AND(AD2464&gt;=Settings!$B$8,M2464&gt;0),"Y","N")</f>
        <v/>
      </c>
      <c r="AV2464" s="91">
        <f>IF(OR(AH2464&gt;Settings!$B$9,AI2464&gt;Settings!$B$9),"Y","N")</f>
        <v/>
      </c>
      <c r="AW2464" s="91">
        <f>IF(AJ2464&lt;&gt;"Y","n/a",IF(AND(M2464&gt;0,AK2464&gt;Settings!$B$10),"Y","N"))</f>
        <v/>
      </c>
      <c r="AX2464" s="91">
        <f>IF(AO2464&gt;=Settings!$B$11,"Y","N")</f>
        <v/>
      </c>
      <c r="AY2464" s="99">
        <f>(AT2464="Y")+(AU2464="Y")+(AV2464="Y")+(AW2464="Y")+(AX2464="Y")</f>
        <v/>
      </c>
      <c r="AZ2464" s="94">
        <f>IF(AY2464=0,"None",_xlfn.TEXTJOIN(", ",TRUE(),IF(AT2464="Y","Breakout",""),IF(AU2464="Y","Accumulation",""),IF(AV2464="Y","Institutional buying",""),IF(AW2464="Y","Long buildup",""),IF(AX2464="Y","Momentum leader","")))</f>
        <v/>
      </c>
      <c r="BA2464" s="94">
        <f>IF(BW2464="","","Passes "&amp;AY2464&amp;" of 5 buy-side scans"&amp;IF(G2464="Y","; RED FLAG: filter out using Red flag column",""))</f>
        <v/>
      </c>
      <c r="BB2464" s="91" t="inlineStr">
        <is>
          <t>Lower</t>
        </is>
      </c>
      <c r="BC2464" s="92" t="inlineStr">
        <is>
          <t>Y</t>
        </is>
      </c>
      <c r="BD2464" s="94" t="inlineStr">
        <is>
          <t>PE &gt; 50; Few traders (&lt;100 unique PAN, 30 days)</t>
        </is>
      </c>
      <c r="BE2464" s="94" t="n"/>
      <c r="BF2464" s="92">
        <f>IF(R2464*100000&gt;=Settings!$B$5,"Y","N")</f>
        <v/>
      </c>
      <c r="BG2464" s="91">
        <f>IF(F2464&gt;Settings!$B$6,"Y","N")</f>
        <v/>
      </c>
      <c r="BH2464" s="97" t="n">
        <v>-41.72</v>
      </c>
      <c r="BI2464" s="96" t="n">
        <v>1.85</v>
      </c>
      <c r="BJ2464" s="96" t="n">
        <v>-1.77</v>
      </c>
      <c r="BK2464" s="96" t="n">
        <v>-4.73</v>
      </c>
      <c r="BL2464" s="96" t="n">
        <v>15.65</v>
      </c>
      <c r="BM2464" s="96" t="n">
        <v>-8.98</v>
      </c>
      <c r="BN2464" s="97" t="n">
        <v>-1.44</v>
      </c>
      <c r="BO2464" s="96" t="n">
        <v>-2.57</v>
      </c>
      <c r="BP2464" s="96" t="n">
        <v>-3.22</v>
      </c>
      <c r="BQ2464" s="96" t="n">
        <v>-4.41</v>
      </c>
      <c r="BR2464" s="91" t="inlineStr">
        <is>
          <t>Stacked down</t>
        </is>
      </c>
      <c r="BS2464" s="91" t="inlineStr">
        <is>
          <t>None</t>
        </is>
      </c>
      <c r="BT2464" s="96" t="n">
        <v>47.1</v>
      </c>
      <c r="BU2464" s="91" t="inlineStr">
        <is>
          <t>N</t>
        </is>
      </c>
      <c r="BV2464" s="99">
        <f>IF(OR(BF2464&lt;&gt;"Y",BG2464&lt;&gt;"Y"),"",(AND(ISNUMBER(BQ2464),BQ2464&gt;0))+(BR2464="Stacked up")+(AND(ISNUMBER(BH2464),BH2464&gt;=-Settings!$B$17))+(AND(ISNUMBER(BK2464),ISNUMBER(BM2464),BK2464&gt;0,BM2464&gt;0))+(AND(ISNUMBER(AQ2464),AQ2464&gt;=Settings!$B$18))+(AND(ISNUMBER(BT2464),BT2464&gt;=Settings!$B$19,BT2464&lt;=Settings!$B$20))+(AND(ISNUMBER(AS2464),AS2464&gt;0))+(AND(ISNUMBER(T2464),ISNUMBER(M2464),T2464&gt;=Settings!$B$21,M2464&gt;0))+(AND(ISNUMBER(AD2464),ISNUMBER(M2464),AD2464&gt;=Settings!$B$22,M2464&gt;0))+(AY2464&gt;=1))</f>
        <v/>
      </c>
      <c r="BW2464" s="91">
        <f>IF(OR(AY2464=0,BF2464&lt;&gt;"Y",BG2464&lt;&gt;"Y"),"",1+SUMPRODUCT(($A$6:$A$2604=A2464)*($AY$6:$AY$2604&gt;0)*($BF$6:$BF$2604="Y")*($BG$6:$BG$2604="Y")*(($AY$6:$AY$2604&gt;AY2464)+($AY$6:$AY$2604=AY2464)*($AD$6:$AD$2604&gt;AD2464))))</f>
        <v/>
      </c>
    </row>
    <row r="2465" ht="23.85" customHeight="1" s="55">
      <c r="A2465" s="90" t="n">
        <v>46296</v>
      </c>
      <c r="B2465" s="91" t="inlineStr">
        <is>
          <t>ORCHASP</t>
        </is>
      </c>
      <c r="C2465" s="91" t="inlineStr">
        <is>
          <t>INE215B01022</t>
        </is>
      </c>
      <c r="D2465" s="91" t="n"/>
      <c r="E2465" s="91" t="inlineStr">
        <is>
          <t>None</t>
        </is>
      </c>
      <c r="F2465" s="93" t="n">
        <v>44</v>
      </c>
      <c r="G2465" s="92" t="inlineStr">
        <is>
          <t>N</t>
        </is>
      </c>
      <c r="H2465" s="94" t="n"/>
      <c r="I2465" s="91" t="inlineStr">
        <is>
          <t>N</t>
        </is>
      </c>
      <c r="J2465" s="92">
        <f>IF(K2465="","N","Y")</f>
        <v/>
      </c>
      <c r="K2465" s="94">
        <f>_xlfn.TEXTJOIN("; ",TRUE,IF(P2465="52-wk low","52-wk low",""),IF(AND(AD2465&gt;=Settings!$B$12,M2465&lt;0),"Distribution",""),IF(AND(AJ2465="Y",M2465&lt;0,AK2465&lt;-Settings!$B$13),"Long unwinding",""),IF(AND(AJ2465="Y",M2465&lt;0,AK2465&gt;Settings!$B$13),"Short buildup",""))</f>
        <v/>
      </c>
      <c r="L2465" s="95" t="n">
        <v>1.28</v>
      </c>
      <c r="M2465" s="96" t="n">
        <v>-3.03</v>
      </c>
      <c r="N2465" s="93" t="n">
        <v>2100</v>
      </c>
      <c r="O2465" s="91" t="inlineStr">
        <is>
          <t>None</t>
        </is>
      </c>
      <c r="P2465" s="91" t="inlineStr">
        <is>
          <t>52-wk low</t>
        </is>
      </c>
      <c r="Q2465" s="97" t="n">
        <v>2.04</v>
      </c>
      <c r="R2465" s="96" t="n">
        <v>3.13</v>
      </c>
      <c r="S2465" s="96" t="n">
        <v>0.66</v>
      </c>
      <c r="T2465" s="96" t="n">
        <v>0.52</v>
      </c>
      <c r="U2465" s="96" t="n">
        <v>0.5600000000000001</v>
      </c>
      <c r="V2465" s="103" t="n">
        <v>0.86</v>
      </c>
      <c r="W2465" s="102" t="n">
        <v>6</v>
      </c>
      <c r="X2465" s="93" t="n"/>
      <c r="Y2465" s="91" t="inlineStr">
        <is>
          <t>None</t>
        </is>
      </c>
      <c r="Z2465" s="99" t="n">
        <v>75.34</v>
      </c>
      <c r="AA2465" s="96" t="n">
        <v>0.95</v>
      </c>
      <c r="AB2465" s="96" t="n">
        <v>0.96</v>
      </c>
      <c r="AC2465" s="96" t="n">
        <v>0.65</v>
      </c>
      <c r="AD2465" s="96" t="n">
        <v>0.5</v>
      </c>
      <c r="AE2465" s="96" t="n">
        <v>0.5600000000000001</v>
      </c>
      <c r="AF2465" s="103" t="n">
        <v>1.01</v>
      </c>
      <c r="AG2465" s="91" t="inlineStr">
        <is>
          <t>Normal</t>
        </is>
      </c>
      <c r="AH2465" s="100" t="n">
        <v>0</v>
      </c>
      <c r="AI2465" s="101" t="n">
        <v>0</v>
      </c>
      <c r="AJ2465" s="92" t="inlineStr">
        <is>
          <t>N</t>
        </is>
      </c>
      <c r="AK2465" s="96" t="n"/>
      <c r="AL2465" s="91" t="inlineStr">
        <is>
          <t>n/a</t>
        </is>
      </c>
      <c r="AM2465" s="93" t="n"/>
      <c r="AN2465" s="92" t="inlineStr">
        <is>
          <t>None</t>
        </is>
      </c>
      <c r="AO2465" s="102" t="n">
        <v>0</v>
      </c>
      <c r="AP2465" s="103" t="n">
        <v>0.5</v>
      </c>
      <c r="AQ2465" s="102" t="n">
        <v>5</v>
      </c>
      <c r="AR2465" s="91" t="inlineStr">
        <is>
          <t>N</t>
        </is>
      </c>
      <c r="AS2465" s="104" t="n"/>
      <c r="AT2465" s="92">
        <f>IF(AND(P2465="52-wk high",T2465&gt;=Settings!$B$7),"Y","N")</f>
        <v/>
      </c>
      <c r="AU2465" s="91">
        <f>IF(AND(AD2465&gt;=Settings!$B$8,M2465&gt;0),"Y","N")</f>
        <v/>
      </c>
      <c r="AV2465" s="91">
        <f>IF(OR(AH2465&gt;Settings!$B$9,AI2465&gt;Settings!$B$9),"Y","N")</f>
        <v/>
      </c>
      <c r="AW2465" s="91">
        <f>IF(AJ2465&lt;&gt;"Y","n/a",IF(AND(M2465&gt;0,AK2465&gt;Settings!$B$10),"Y","N"))</f>
        <v/>
      </c>
      <c r="AX2465" s="91">
        <f>IF(AO2465&gt;=Settings!$B$11,"Y","N")</f>
        <v/>
      </c>
      <c r="AY2465" s="99">
        <f>(AT2465="Y")+(AU2465="Y")+(AV2465="Y")+(AW2465="Y")+(AX2465="Y")</f>
        <v/>
      </c>
      <c r="AZ2465" s="94">
        <f>IF(AY2465=0,"None",_xlfn.TEXTJOIN(", ",TRUE(),IF(AT2465="Y","Breakout",""),IF(AU2465="Y","Accumulation",""),IF(AV2465="Y","Institutional buying",""),IF(AW2465="Y","Long buildup",""),IF(AX2465="Y","Momentum leader","")))</f>
        <v/>
      </c>
      <c r="BA2465" s="94">
        <f>IF(BW2465="","","Passes "&amp;AY2465&amp;" of 5 buy-side scans"&amp;IF(G2465="Y","; RED FLAG: filter out using Red flag column",""))</f>
        <v/>
      </c>
      <c r="BB2465" s="91" t="inlineStr">
        <is>
          <t>None</t>
        </is>
      </c>
      <c r="BC2465" s="92" t="inlineStr">
        <is>
          <t>Y</t>
        </is>
      </c>
      <c r="BD2465" s="94" t="inlineStr">
        <is>
          <t>PE &gt; 50; High-low range &gt;200% in 365 days; High-low range &gt;150% in 12 months</t>
        </is>
      </c>
      <c r="BE2465" s="94" t="n"/>
      <c r="BF2465" s="92">
        <f>IF(R2465*100000&gt;=Settings!$B$5,"Y","N")</f>
        <v/>
      </c>
      <c r="BG2465" s="91">
        <f>IF(F2465&gt;Settings!$B$6,"Y","N")</f>
        <v/>
      </c>
      <c r="BH2465" s="97" t="n">
        <v>-69.23</v>
      </c>
      <c r="BI2465" s="96" t="n">
        <v>-5.19</v>
      </c>
      <c r="BJ2465" s="96" t="n">
        <v>-8.57</v>
      </c>
      <c r="BK2465" s="96" t="n">
        <v>-33.68</v>
      </c>
      <c r="BL2465" s="96" t="n">
        <v>-39.91</v>
      </c>
      <c r="BM2465" s="96" t="n">
        <v>-56.61</v>
      </c>
      <c r="BN2465" s="97" t="n">
        <v>-7.34</v>
      </c>
      <c r="BO2465" s="96" t="n">
        <v>-13.46</v>
      </c>
      <c r="BP2465" s="96" t="n">
        <v>-23.05</v>
      </c>
      <c r="BQ2465" s="96" t="n">
        <v>-34.34</v>
      </c>
      <c r="BR2465" s="91" t="inlineStr">
        <is>
          <t>Stacked down</t>
        </is>
      </c>
      <c r="BS2465" s="91" t="inlineStr">
        <is>
          <t>None</t>
        </is>
      </c>
      <c r="BT2465" s="96" t="n">
        <v>35.5</v>
      </c>
      <c r="BU2465" s="91" t="inlineStr">
        <is>
          <t>N</t>
        </is>
      </c>
      <c r="BV2465" s="99">
        <f>IF(OR(BF2465&lt;&gt;"Y",BG2465&lt;&gt;"Y"),"",(AND(ISNUMBER(BQ2465),BQ2465&gt;0))+(BR2465="Stacked up")+(AND(ISNUMBER(BH2465),BH2465&gt;=-Settings!$B$17))+(AND(ISNUMBER(BK2465),ISNUMBER(BM2465),BK2465&gt;0,BM2465&gt;0))+(AND(ISNUMBER(AQ2465),AQ2465&gt;=Settings!$B$18))+(AND(ISNUMBER(BT2465),BT2465&gt;=Settings!$B$19,BT2465&lt;=Settings!$B$20))+(AND(ISNUMBER(AS2465),AS2465&gt;0))+(AND(ISNUMBER(T2465),ISNUMBER(M2465),T2465&gt;=Settings!$B$21,M2465&gt;0))+(AND(ISNUMBER(AD2465),ISNUMBER(M2465),AD2465&gt;=Settings!$B$22,M2465&gt;0))+(AY2465&gt;=1))</f>
        <v/>
      </c>
      <c r="BW2465" s="91">
        <f>IF(OR(AY2465=0,BF2465&lt;&gt;"Y",BG2465&lt;&gt;"Y"),"",1+SUMPRODUCT(($A$6:$A$2604=A2465)*($AY$6:$AY$2604&gt;0)*($BF$6:$BF$2604="Y")*($BG$6:$BG$2604="Y")*(($AY$6:$AY$2604&gt;AY2465)+($AY$6:$AY$2604=AY2465)*($AD$6:$AD$2604&gt;AD2465))))</f>
        <v/>
      </c>
    </row>
    <row r="2466" ht="23.85" customHeight="1" s="55">
      <c r="A2466" s="90" t="n">
        <v>46296</v>
      </c>
      <c r="B2466" s="91" t="inlineStr">
        <is>
          <t>PRITI</t>
        </is>
      </c>
      <c r="C2466" s="91" t="inlineStr">
        <is>
          <t>INE974Z01015</t>
        </is>
      </c>
      <c r="D2466" s="91" t="n"/>
      <c r="E2466" s="91" t="inlineStr">
        <is>
          <t>None</t>
        </is>
      </c>
      <c r="F2466" s="93" t="n">
        <v>44</v>
      </c>
      <c r="G2466" s="92" t="inlineStr">
        <is>
          <t>N</t>
        </is>
      </c>
      <c r="H2466" s="94" t="n"/>
      <c r="I2466" s="91" t="inlineStr">
        <is>
          <t>N</t>
        </is>
      </c>
      <c r="J2466" s="92">
        <f>IF(K2466="","N","Y")</f>
        <v/>
      </c>
      <c r="K2466" s="94">
        <f>_xlfn.TEXTJOIN("; ",TRUE,IF(P2466="52-wk low","52-wk low",""),IF(AND(AD2466&gt;=Settings!$B$12,M2466&lt;0),"Distribution",""),IF(AND(AJ2466="Y",M2466&lt;0,AK2466&lt;-Settings!$B$13),"Long unwinding",""),IF(AND(AJ2466="Y",M2466&lt;0,AK2466&gt;Settings!$B$13),"Short buildup",""))</f>
        <v/>
      </c>
      <c r="L2466" s="95" t="n">
        <v>32.79</v>
      </c>
      <c r="M2466" s="96" t="n">
        <v>0.24</v>
      </c>
      <c r="N2466" s="93" t="n">
        <v>515</v>
      </c>
      <c r="O2466" s="91" t="inlineStr">
        <is>
          <t>None</t>
        </is>
      </c>
      <c r="P2466" s="91" t="inlineStr">
        <is>
          <t>None</t>
        </is>
      </c>
      <c r="Q2466" s="97" t="n">
        <v>0.31</v>
      </c>
      <c r="R2466" s="96" t="n">
        <v>0.09</v>
      </c>
      <c r="S2466" s="96" t="n">
        <v>4.01</v>
      </c>
      <c r="T2466" s="96" t="n">
        <v>4.7</v>
      </c>
      <c r="U2466" s="96" t="n">
        <v>4.98</v>
      </c>
      <c r="V2466" s="103" t="n">
        <v>1.41</v>
      </c>
      <c r="W2466" s="102" t="n">
        <v>6</v>
      </c>
      <c r="X2466" s="93" t="n"/>
      <c r="Y2466" s="91" t="inlineStr">
        <is>
          <t>None</t>
        </is>
      </c>
      <c r="Z2466" s="99" t="n">
        <v>95.39</v>
      </c>
      <c r="AA2466" s="96" t="n">
        <v>1.18</v>
      </c>
      <c r="AB2466" s="96" t="n">
        <v>1.18</v>
      </c>
      <c r="AC2466" s="96" t="n"/>
      <c r="AD2466" s="96" t="n"/>
      <c r="AE2466" s="96" t="n"/>
      <c r="AF2466" s="103" t="n"/>
      <c r="AG2466" s="91" t="inlineStr">
        <is>
          <t>No delivery data</t>
        </is>
      </c>
      <c r="AH2466" s="100" t="n">
        <v>0</v>
      </c>
      <c r="AI2466" s="101" t="n">
        <v>0</v>
      </c>
      <c r="AJ2466" s="92" t="inlineStr">
        <is>
          <t>N</t>
        </is>
      </c>
      <c r="AK2466" s="96" t="n"/>
      <c r="AL2466" s="91" t="inlineStr">
        <is>
          <t>n/a</t>
        </is>
      </c>
      <c r="AM2466" s="93" t="n"/>
      <c r="AN2466" s="92" t="inlineStr">
        <is>
          <t>None</t>
        </is>
      </c>
      <c r="AO2466" s="102" t="n">
        <v>0</v>
      </c>
      <c r="AP2466" s="103" t="n">
        <v>0.58</v>
      </c>
      <c r="AQ2466" s="102" t="n">
        <v>15</v>
      </c>
      <c r="AR2466" s="91" t="inlineStr">
        <is>
          <t>N</t>
        </is>
      </c>
      <c r="AS2466" s="104" t="n"/>
      <c r="AT2466" s="92">
        <f>IF(AND(P2466="52-wk high",T2466&gt;=Settings!$B$7),"Y","N")</f>
        <v/>
      </c>
      <c r="AU2466" s="91">
        <f>IF(AND(AD2466&gt;=Settings!$B$8,M2466&gt;0),"Y","N")</f>
        <v/>
      </c>
      <c r="AV2466" s="91">
        <f>IF(OR(AH2466&gt;Settings!$B$9,AI2466&gt;Settings!$B$9),"Y","N")</f>
        <v/>
      </c>
      <c r="AW2466" s="91">
        <f>IF(AJ2466&lt;&gt;"Y","n/a",IF(AND(M2466&gt;0,AK2466&gt;Settings!$B$10),"Y","N"))</f>
        <v/>
      </c>
      <c r="AX2466" s="91">
        <f>IF(AO2466&gt;=Settings!$B$11,"Y","N")</f>
        <v/>
      </c>
      <c r="AY2466" s="99">
        <f>(AT2466="Y")+(AU2466="Y")+(AV2466="Y")+(AW2466="Y")+(AX2466="Y")</f>
        <v/>
      </c>
      <c r="AZ2466" s="94">
        <f>IF(AY2466=0,"None",_xlfn.TEXTJOIN(", ",TRUE(),IF(AT2466="Y","Breakout",""),IF(AU2466="Y","Accumulation",""),IF(AV2466="Y","Institutional buying",""),IF(AW2466="Y","Long buildup",""),IF(AX2466="Y","Momentum leader","")))</f>
        <v/>
      </c>
      <c r="BA2466" s="94">
        <f>IF(BW2466="","","Passes "&amp;AY2466&amp;" of 5 buy-side scans"&amp;IF(G2466="Y","; RED FLAG: filter out using Red flag column",""))</f>
        <v/>
      </c>
      <c r="BB2466" s="91" t="inlineStr">
        <is>
          <t>None</t>
        </is>
      </c>
      <c r="BC2466" s="92" t="inlineStr">
        <is>
          <t>Y</t>
        </is>
      </c>
      <c r="BD2466" s="94" t="inlineStr">
        <is>
          <t>PE &gt; 50; Few traders (&lt;100 unique PAN, 30 days); High-low range &gt;150% in 12 months</t>
        </is>
      </c>
      <c r="BE2466" s="94" t="n"/>
      <c r="BF2466" s="92">
        <f>IF(R2466*100000&gt;=Settings!$B$5,"Y","N")</f>
        <v/>
      </c>
      <c r="BG2466" s="91">
        <f>IF(F2466&gt;Settings!$B$6,"Y","N")</f>
        <v/>
      </c>
      <c r="BH2466" s="97" t="n">
        <v>-61.42</v>
      </c>
      <c r="BI2466" s="96" t="n">
        <v>0.55</v>
      </c>
      <c r="BJ2466" s="96" t="n">
        <v>-1.5</v>
      </c>
      <c r="BK2466" s="96" t="n">
        <v>-16.48</v>
      </c>
      <c r="BL2466" s="96" t="n">
        <v>-7.56</v>
      </c>
      <c r="BM2466" s="96" t="n">
        <v>-53.1</v>
      </c>
      <c r="BN2466" s="97" t="n">
        <v>-0.9399999999999999</v>
      </c>
      <c r="BO2466" s="96" t="n">
        <v>-5.49</v>
      </c>
      <c r="BP2466" s="96" t="n">
        <v>-12.88</v>
      </c>
      <c r="BQ2466" s="96" t="n">
        <v>-25.08</v>
      </c>
      <c r="BR2466" s="91" t="inlineStr">
        <is>
          <t>Stacked down</t>
        </is>
      </c>
      <c r="BS2466" s="91" t="inlineStr">
        <is>
          <t>None</t>
        </is>
      </c>
      <c r="BT2466" s="96" t="n">
        <v>48.3</v>
      </c>
      <c r="BU2466" s="91" t="inlineStr">
        <is>
          <t>N</t>
        </is>
      </c>
      <c r="BV2466" s="99">
        <f>IF(OR(BF2466&lt;&gt;"Y",BG2466&lt;&gt;"Y"),"",(AND(ISNUMBER(BQ2466),BQ2466&gt;0))+(BR2466="Stacked up")+(AND(ISNUMBER(BH2466),BH2466&gt;=-Settings!$B$17))+(AND(ISNUMBER(BK2466),ISNUMBER(BM2466),BK2466&gt;0,BM2466&gt;0))+(AND(ISNUMBER(AQ2466),AQ2466&gt;=Settings!$B$18))+(AND(ISNUMBER(BT2466),BT2466&gt;=Settings!$B$19,BT2466&lt;=Settings!$B$20))+(AND(ISNUMBER(AS2466),AS2466&gt;0))+(AND(ISNUMBER(T2466),ISNUMBER(M2466),T2466&gt;=Settings!$B$21,M2466&gt;0))+(AND(ISNUMBER(AD2466),ISNUMBER(M2466),AD2466&gt;=Settings!$B$22,M2466&gt;0))+(AY2466&gt;=1))</f>
        <v/>
      </c>
      <c r="BW2466" s="91">
        <f>IF(OR(AY2466=0,BF2466&lt;&gt;"Y",BG2466&lt;&gt;"Y"),"",1+SUMPRODUCT(($A$6:$A$2604=A2466)*($AY$6:$AY$2604&gt;0)*($BF$6:$BF$2604="Y")*($BG$6:$BG$2604="Y")*(($AY$6:$AY$2604&gt;AY2466)+($AY$6:$AY$2604=AY2466)*($AD$6:$AD$2604&gt;AD2466))))</f>
        <v/>
      </c>
    </row>
    <row r="2467" ht="23.85" customHeight="1" s="55">
      <c r="A2467" s="90" t="n">
        <v>46296</v>
      </c>
      <c r="B2467" s="91" t="inlineStr">
        <is>
          <t>PRUDMOULI</t>
        </is>
      </c>
      <c r="C2467" s="91" t="inlineStr">
        <is>
          <t>INE024D01016</t>
        </is>
      </c>
      <c r="D2467" s="91" t="n"/>
      <c r="E2467" s="91" t="inlineStr">
        <is>
          <t>None</t>
        </is>
      </c>
      <c r="F2467" s="93" t="n">
        <v>44</v>
      </c>
      <c r="G2467" s="92" t="inlineStr">
        <is>
          <t>N</t>
        </is>
      </c>
      <c r="H2467" s="94" t="n"/>
      <c r="I2467" s="91" t="inlineStr">
        <is>
          <t>N</t>
        </is>
      </c>
      <c r="J2467" s="92">
        <f>IF(K2467="","N","Y")</f>
        <v/>
      </c>
      <c r="K2467" s="94">
        <f>_xlfn.TEXTJOIN("; ",TRUE,IF(P2467="52-wk low","52-wk low",""),IF(AND(AD2467&gt;=Settings!$B$12,M2467&lt;0),"Distribution",""),IF(AND(AJ2467="Y",M2467&lt;0,AK2467&lt;-Settings!$B$13),"Long unwinding",""),IF(AND(AJ2467="Y",M2467&lt;0,AK2467&gt;Settings!$B$13),"Short buildup",""))</f>
        <v/>
      </c>
      <c r="L2467" s="95" t="n">
        <v>13.49</v>
      </c>
      <c r="M2467" s="96" t="n">
        <v>0.75</v>
      </c>
      <c r="N2467" s="93" t="n">
        <v>392</v>
      </c>
      <c r="O2467" s="91" t="inlineStr">
        <is>
          <t>None</t>
        </is>
      </c>
      <c r="P2467" s="91" t="inlineStr">
        <is>
          <t>None</t>
        </is>
      </c>
      <c r="Q2467" s="97" t="n">
        <v>0.01</v>
      </c>
      <c r="R2467" s="96" t="n">
        <v>0.1</v>
      </c>
      <c r="S2467" s="96" t="n">
        <v>0.07000000000000001</v>
      </c>
      <c r="T2467" s="96" t="n">
        <v>0.05</v>
      </c>
      <c r="U2467" s="96" t="n">
        <v>0.06</v>
      </c>
      <c r="V2467" s="103" t="n">
        <v>0.88</v>
      </c>
      <c r="W2467" s="102" t="n">
        <v>4</v>
      </c>
      <c r="X2467" s="93" t="n"/>
      <c r="Y2467" s="91" t="inlineStr">
        <is>
          <t>None</t>
        </is>
      </c>
      <c r="Z2467" s="99" t="n">
        <v>99.72</v>
      </c>
      <c r="AA2467" s="96" t="n">
        <v>1.2</v>
      </c>
      <c r="AB2467" s="96" t="n">
        <v>1.2</v>
      </c>
      <c r="AC2467" s="96" t="n"/>
      <c r="AD2467" s="96" t="n"/>
      <c r="AE2467" s="96" t="n"/>
      <c r="AF2467" s="103" t="n"/>
      <c r="AG2467" s="91" t="inlineStr">
        <is>
          <t>No delivery data</t>
        </is>
      </c>
      <c r="AH2467" s="100" t="n">
        <v>0</v>
      </c>
      <c r="AI2467" s="101" t="n">
        <v>0</v>
      </c>
      <c r="AJ2467" s="92" t="inlineStr">
        <is>
          <t>N</t>
        </is>
      </c>
      <c r="AK2467" s="96" t="n"/>
      <c r="AL2467" s="91" t="inlineStr">
        <is>
          <t>n/a</t>
        </is>
      </c>
      <c r="AM2467" s="93" t="n"/>
      <c r="AN2467" s="92" t="inlineStr">
        <is>
          <t>None</t>
        </is>
      </c>
      <c r="AO2467" s="102" t="n">
        <v>0</v>
      </c>
      <c r="AP2467" s="103" t="n">
        <v>0.65</v>
      </c>
      <c r="AQ2467" s="102" t="n">
        <v>28</v>
      </c>
      <c r="AR2467" s="91" t="inlineStr">
        <is>
          <t>N</t>
        </is>
      </c>
      <c r="AS2467" s="104" t="n"/>
      <c r="AT2467" s="92">
        <f>IF(AND(P2467="52-wk high",T2467&gt;=Settings!$B$7),"Y","N")</f>
        <v/>
      </c>
      <c r="AU2467" s="91">
        <f>IF(AND(AD2467&gt;=Settings!$B$8,M2467&gt;0),"Y","N")</f>
        <v/>
      </c>
      <c r="AV2467" s="91">
        <f>IF(OR(AH2467&gt;Settings!$B$9,AI2467&gt;Settings!$B$9),"Y","N")</f>
        <v/>
      </c>
      <c r="AW2467" s="91">
        <f>IF(AJ2467&lt;&gt;"Y","n/a",IF(AND(M2467&gt;0,AK2467&gt;Settings!$B$10),"Y","N"))</f>
        <v/>
      </c>
      <c r="AX2467" s="91">
        <f>IF(AO2467&gt;=Settings!$B$11,"Y","N")</f>
        <v/>
      </c>
      <c r="AY2467" s="99">
        <f>(AT2467="Y")+(AU2467="Y")+(AV2467="Y")+(AW2467="Y")+(AX2467="Y")</f>
        <v/>
      </c>
      <c r="AZ2467" s="94">
        <f>IF(AY2467=0,"None",_xlfn.TEXTJOIN(", ",TRUE(),IF(AT2467="Y","Breakout",""),IF(AU2467="Y","Accumulation",""),IF(AV2467="Y","Institutional buying",""),IF(AW2467="Y","Long buildup",""),IF(AX2467="Y","Momentum leader","")))</f>
        <v/>
      </c>
      <c r="BA2467" s="94">
        <f>IF(BW2467="","","Passes "&amp;AY2467&amp;" of 5 buy-side scans"&amp;IF(G2467="Y","; RED FLAG: filter out using Red flag column",""))</f>
        <v/>
      </c>
      <c r="BB2467" s="91" t="inlineStr">
        <is>
          <t>None</t>
        </is>
      </c>
      <c r="BC2467" s="92" t="inlineStr">
        <is>
          <t>Y</t>
        </is>
      </c>
      <c r="BD2467" s="94" t="inlineStr">
        <is>
          <t>Few traders (&lt;100 unique PAN, 30 days); High-low range &gt;150% in 12 months</t>
        </is>
      </c>
      <c r="BE2467" s="94" t="n"/>
      <c r="BF2467" s="92">
        <f>IF(R2467*100000&gt;=Settings!$B$5,"Y","N")</f>
        <v/>
      </c>
      <c r="BG2467" s="91">
        <f>IF(F2467&gt;Settings!$B$6,"Y","N")</f>
        <v/>
      </c>
      <c r="BH2467" s="97" t="n">
        <v>-54.44</v>
      </c>
      <c r="BI2467" s="96" t="n">
        <v>-1.32</v>
      </c>
      <c r="BJ2467" s="96" t="n">
        <v>-17.84</v>
      </c>
      <c r="BK2467" s="96" t="n">
        <v>-12.12</v>
      </c>
      <c r="BL2467" s="96" t="n">
        <v>14.13</v>
      </c>
      <c r="BM2467" s="96" t="n">
        <v>-50.29</v>
      </c>
      <c r="BN2467" s="97" t="n">
        <v>-6.77</v>
      </c>
      <c r="BO2467" s="96" t="n">
        <v>-8.369999999999999</v>
      </c>
      <c r="BP2467" s="96" t="n">
        <v>-11.28</v>
      </c>
      <c r="BQ2467" s="96" t="n">
        <v>-22.6</v>
      </c>
      <c r="BR2467" s="91" t="inlineStr">
        <is>
          <t>Stacked down</t>
        </is>
      </c>
      <c r="BS2467" s="91" t="inlineStr">
        <is>
          <t>None</t>
        </is>
      </c>
      <c r="BT2467" s="96" t="n">
        <v>29.3</v>
      </c>
      <c r="BU2467" s="91" t="inlineStr">
        <is>
          <t>N</t>
        </is>
      </c>
      <c r="BV2467" s="99">
        <f>IF(OR(BF2467&lt;&gt;"Y",BG2467&lt;&gt;"Y"),"",(AND(ISNUMBER(BQ2467),BQ2467&gt;0))+(BR2467="Stacked up")+(AND(ISNUMBER(BH2467),BH2467&gt;=-Settings!$B$17))+(AND(ISNUMBER(BK2467),ISNUMBER(BM2467),BK2467&gt;0,BM2467&gt;0))+(AND(ISNUMBER(AQ2467),AQ2467&gt;=Settings!$B$18))+(AND(ISNUMBER(BT2467),BT2467&gt;=Settings!$B$19,BT2467&lt;=Settings!$B$20))+(AND(ISNUMBER(AS2467),AS2467&gt;0))+(AND(ISNUMBER(T2467),ISNUMBER(M2467),T2467&gt;=Settings!$B$21,M2467&gt;0))+(AND(ISNUMBER(AD2467),ISNUMBER(M2467),AD2467&gt;=Settings!$B$22,M2467&gt;0))+(AY2467&gt;=1))</f>
        <v/>
      </c>
      <c r="BW2467" s="91">
        <f>IF(OR(AY2467=0,BF2467&lt;&gt;"Y",BG2467&lt;&gt;"Y"),"",1+SUMPRODUCT(($A$6:$A$2604=A2467)*($AY$6:$AY$2604&gt;0)*($BF$6:$BF$2604="Y")*($BG$6:$BG$2604="Y")*(($AY$6:$AY$2604&gt;AY2467)+($AY$6:$AY$2604=AY2467)*($AD$6:$AD$2604&gt;AD2467))))</f>
        <v/>
      </c>
    </row>
    <row r="2468" ht="23.85" customHeight="1" s="55">
      <c r="A2468" s="90" t="n">
        <v>46296</v>
      </c>
      <c r="B2468" s="91" t="inlineStr">
        <is>
          <t>ABMINTLLTD</t>
        </is>
      </c>
      <c r="C2468" s="91" t="inlineStr">
        <is>
          <t>INE251C01025</t>
        </is>
      </c>
      <c r="D2468" s="91" t="n"/>
      <c r="E2468" s="91" t="inlineStr">
        <is>
          <t>None</t>
        </is>
      </c>
      <c r="F2468" s="93" t="n">
        <v>43</v>
      </c>
      <c r="G2468" s="92" t="inlineStr">
        <is>
          <t>Y</t>
        </is>
      </c>
      <c r="H2468" s="94" t="inlineStr">
        <is>
          <t>ESM Stage 1; T2T (BE series)</t>
        </is>
      </c>
      <c r="I2468" s="91" t="inlineStr">
        <is>
          <t>Y</t>
        </is>
      </c>
      <c r="J2468" s="92">
        <f>IF(K2468="","N","Y")</f>
        <v/>
      </c>
      <c r="K2468" s="94">
        <f>_xlfn.TEXTJOIN("; ",TRUE,IF(P2468="52-wk low","52-wk low",""),IF(AND(AD2468&gt;=Settings!$B$12,M2468&lt;0),"Distribution",""),IF(AND(AJ2468="Y",M2468&lt;0,AK2468&lt;-Settings!$B$13),"Long unwinding",""),IF(AND(AJ2468="Y",M2468&lt;0,AK2468&gt;Settings!$B$13),"Short buildup",""))</f>
        <v/>
      </c>
      <c r="L2468" s="95" t="n">
        <v>45.2</v>
      </c>
      <c r="M2468" s="96" t="n">
        <v>0</v>
      </c>
      <c r="N2468" s="93" t="n">
        <v>581</v>
      </c>
      <c r="O2468" s="91" t="inlineStr">
        <is>
          <t>None</t>
        </is>
      </c>
      <c r="P2468" s="91" t="inlineStr">
        <is>
          <t>None</t>
        </is>
      </c>
      <c r="Q2468" s="97" t="n">
        <v>0</v>
      </c>
      <c r="R2468" s="96" t="n">
        <v>0</v>
      </c>
      <c r="S2468" s="96" t="n">
        <v>0.5</v>
      </c>
      <c r="T2468" s="96" t="n">
        <v>0.06</v>
      </c>
      <c r="U2468" s="96" t="n">
        <v>0.09</v>
      </c>
      <c r="V2468" s="103" t="n">
        <v>0.18</v>
      </c>
      <c r="W2468" s="102" t="n">
        <v>0</v>
      </c>
      <c r="X2468" s="93" t="n"/>
      <c r="Y2468" s="91" t="inlineStr">
        <is>
          <t>None</t>
        </is>
      </c>
      <c r="Z2468" s="99" t="n"/>
      <c r="AA2468" s="96" t="n"/>
      <c r="AB2468" s="96" t="n"/>
      <c r="AC2468" s="96" t="n"/>
      <c r="AD2468" s="96" t="n"/>
      <c r="AE2468" s="96" t="n"/>
      <c r="AF2468" s="103" t="n"/>
      <c r="AG2468" s="91" t="inlineStr">
        <is>
          <t>No delivery data</t>
        </is>
      </c>
      <c r="AH2468" s="100" t="n">
        <v>0</v>
      </c>
      <c r="AI2468" s="101" t="n">
        <v>0</v>
      </c>
      <c r="AJ2468" s="92" t="inlineStr">
        <is>
          <t>N</t>
        </is>
      </c>
      <c r="AK2468" s="96" t="n"/>
      <c r="AL2468" s="91" t="inlineStr">
        <is>
          <t>n/a</t>
        </is>
      </c>
      <c r="AM2468" s="93" t="n"/>
      <c r="AN2468" s="92" t="inlineStr">
        <is>
          <t>None</t>
        </is>
      </c>
      <c r="AO2468" s="102" t="n">
        <v>0</v>
      </c>
      <c r="AP2468" s="103" t="n">
        <v>0.92</v>
      </c>
      <c r="AQ2468" s="102" t="n">
        <v>58</v>
      </c>
      <c r="AR2468" s="91" t="inlineStr">
        <is>
          <t>N</t>
        </is>
      </c>
      <c r="AS2468" s="104" t="n"/>
      <c r="AT2468" s="92">
        <f>IF(AND(P2468="52-wk high",T2468&gt;=Settings!$B$7),"Y","N")</f>
        <v/>
      </c>
      <c r="AU2468" s="91">
        <f>IF(AND(AD2468&gt;=Settings!$B$8,M2468&gt;0),"Y","N")</f>
        <v/>
      </c>
      <c r="AV2468" s="91">
        <f>IF(OR(AH2468&gt;Settings!$B$9,AI2468&gt;Settings!$B$9),"Y","N")</f>
        <v/>
      </c>
      <c r="AW2468" s="91">
        <f>IF(AJ2468&lt;&gt;"Y","n/a",IF(AND(M2468&gt;0,AK2468&gt;Settings!$B$10),"Y","N"))</f>
        <v/>
      </c>
      <c r="AX2468" s="91">
        <f>IF(AO2468&gt;=Settings!$B$11,"Y","N")</f>
        <v/>
      </c>
      <c r="AY2468" s="99">
        <f>(AT2468="Y")+(AU2468="Y")+(AV2468="Y")+(AW2468="Y")+(AX2468="Y")</f>
        <v/>
      </c>
      <c r="AZ2468" s="94">
        <f>IF(AY2468=0,"None",_xlfn.TEXTJOIN(", ",TRUE(),IF(AT2468="Y","Breakout",""),IF(AU2468="Y","Accumulation",""),IF(AV2468="Y","Institutional buying",""),IF(AW2468="Y","Long buildup",""),IF(AX2468="Y","Momentum leader","")))</f>
        <v/>
      </c>
      <c r="BA2468" s="94">
        <f>IF(BW2468="","","Passes "&amp;AY2468&amp;" of 5 buy-side scans"&amp;IF(G2468="Y","; RED FLAG: filter out using Red flag column",""))</f>
        <v/>
      </c>
      <c r="BB2468" s="91" t="inlineStr">
        <is>
          <t>None</t>
        </is>
      </c>
      <c r="BC2468" s="92" t="inlineStr">
        <is>
          <t>Y</t>
        </is>
      </c>
      <c r="BD2468" s="94" t="inlineStr">
        <is>
          <t>EPS zero; Few traders (&lt;100 unique PAN, 30 days)</t>
        </is>
      </c>
      <c r="BE2468" s="94" t="n"/>
      <c r="BF2468" s="92">
        <f>IF(R2468*100000&gt;=Settings!$B$5,"Y","N")</f>
        <v/>
      </c>
      <c r="BG2468" s="91">
        <f>IF(F2468&gt;Settings!$B$6,"Y","N")</f>
        <v/>
      </c>
      <c r="BH2468" s="97" t="n">
        <v>-37.91</v>
      </c>
      <c r="BI2468" s="96" t="n">
        <v>-1.99</v>
      </c>
      <c r="BJ2468" s="96" t="n">
        <v>-17.82</v>
      </c>
      <c r="BK2468" s="96" t="n">
        <v>8.779999999999999</v>
      </c>
      <c r="BL2468" s="96" t="n">
        <v>7.62</v>
      </c>
      <c r="BM2468" s="96" t="n">
        <v>12.08</v>
      </c>
      <c r="BN2468" s="97" t="n">
        <v>-7.51</v>
      </c>
      <c r="BO2468" s="96" t="n">
        <v>-8.5</v>
      </c>
      <c r="BP2468" s="96" t="n">
        <v>-5.55</v>
      </c>
      <c r="BQ2468" s="96" t="n">
        <v>-1.92</v>
      </c>
      <c r="BR2468" s="91" t="inlineStr">
        <is>
          <t>Mixed</t>
        </is>
      </c>
      <c r="BS2468" s="91" t="inlineStr">
        <is>
          <t>None</t>
        </is>
      </c>
      <c r="BT2468" s="96" t="n">
        <v>18.5</v>
      </c>
      <c r="BU2468" s="91" t="inlineStr">
        <is>
          <t>N</t>
        </is>
      </c>
      <c r="BV2468" s="99">
        <f>IF(OR(BF2468&lt;&gt;"Y",BG2468&lt;&gt;"Y"),"",(AND(ISNUMBER(BQ2468),BQ2468&gt;0))+(BR2468="Stacked up")+(AND(ISNUMBER(BH2468),BH2468&gt;=-Settings!$B$17))+(AND(ISNUMBER(BK2468),ISNUMBER(BM2468),BK2468&gt;0,BM2468&gt;0))+(AND(ISNUMBER(AQ2468),AQ2468&gt;=Settings!$B$18))+(AND(ISNUMBER(BT2468),BT2468&gt;=Settings!$B$19,BT2468&lt;=Settings!$B$20))+(AND(ISNUMBER(AS2468),AS2468&gt;0))+(AND(ISNUMBER(T2468),ISNUMBER(M2468),T2468&gt;=Settings!$B$21,M2468&gt;0))+(AND(ISNUMBER(AD2468),ISNUMBER(M2468),AD2468&gt;=Settings!$B$22,M2468&gt;0))+(AY2468&gt;=1))</f>
        <v/>
      </c>
      <c r="BW2468" s="91">
        <f>IF(OR(AY2468=0,BF2468&lt;&gt;"Y",BG2468&lt;&gt;"Y"),"",1+SUMPRODUCT(($A$6:$A$2604=A2468)*($AY$6:$AY$2604&gt;0)*($BF$6:$BF$2604="Y")*($BG$6:$BG$2604="Y")*(($AY$6:$AY$2604&gt;AY2468)+($AY$6:$AY$2604=AY2468)*($AD$6:$AD$2604&gt;AD2468))))</f>
        <v/>
      </c>
    </row>
    <row r="2469" ht="23.85" customHeight="1" s="55">
      <c r="A2469" s="90" t="n">
        <v>46296</v>
      </c>
      <c r="B2469" s="91" t="inlineStr">
        <is>
          <t>BANG</t>
        </is>
      </c>
      <c r="C2469" s="91" t="inlineStr">
        <is>
          <t>INE863I01016</t>
        </is>
      </c>
      <c r="D2469" s="91" t="n"/>
      <c r="E2469" s="91" t="inlineStr">
        <is>
          <t>None</t>
        </is>
      </c>
      <c r="F2469" s="93" t="n">
        <v>43</v>
      </c>
      <c r="G2469" s="92" t="inlineStr">
        <is>
          <t>N</t>
        </is>
      </c>
      <c r="H2469" s="94" t="n"/>
      <c r="I2469" s="91" t="inlineStr">
        <is>
          <t>N</t>
        </is>
      </c>
      <c r="J2469" s="92">
        <f>IF(K2469="","N","Y")</f>
        <v/>
      </c>
      <c r="K2469" s="94">
        <f>_xlfn.TEXTJOIN("; ",TRUE,IF(P2469="52-wk low","52-wk low",""),IF(AND(AD2469&gt;=Settings!$B$12,M2469&lt;0),"Distribution",""),IF(AND(AJ2469="Y",M2469&lt;0,AK2469&lt;-Settings!$B$13),"Long unwinding",""),IF(AND(AJ2469="Y",M2469&lt;0,AK2469&gt;Settings!$B$13),"Short buildup",""))</f>
        <v/>
      </c>
      <c r="L2469" s="95" t="n">
        <v>31.44</v>
      </c>
      <c r="M2469" s="96" t="n">
        <v>-2.57</v>
      </c>
      <c r="N2469" s="93" t="n">
        <v>1926</v>
      </c>
      <c r="O2469" s="91" t="inlineStr">
        <is>
          <t>None</t>
        </is>
      </c>
      <c r="P2469" s="91" t="inlineStr">
        <is>
          <t>None</t>
        </is>
      </c>
      <c r="Q2469" s="97" t="n">
        <v>0.3</v>
      </c>
      <c r="R2469" s="96" t="n">
        <v>0.47</v>
      </c>
      <c r="S2469" s="96" t="n">
        <v>0.64</v>
      </c>
      <c r="T2469" s="96" t="n">
        <v>0.39</v>
      </c>
      <c r="U2469" s="96" t="n">
        <v>0.37</v>
      </c>
      <c r="V2469" s="103" t="n">
        <v>0.58</v>
      </c>
      <c r="W2469" s="102" t="n">
        <v>1</v>
      </c>
      <c r="X2469" s="93" t="n"/>
      <c r="Y2469" s="91" t="inlineStr">
        <is>
          <t>None</t>
        </is>
      </c>
      <c r="Z2469" s="99" t="n">
        <v>60.63</v>
      </c>
      <c r="AA2469" s="96" t="n">
        <v>1.2</v>
      </c>
      <c r="AB2469" s="96" t="n">
        <v>1.04</v>
      </c>
      <c r="AC2469" s="96" t="n">
        <v>0.9399999999999999</v>
      </c>
      <c r="AD2469" s="96" t="n">
        <v>0.43</v>
      </c>
      <c r="AE2469" s="96" t="n">
        <v>0.42</v>
      </c>
      <c r="AF2469" s="103" t="n">
        <v>0.78</v>
      </c>
      <c r="AG2469" s="91" t="inlineStr">
        <is>
          <t>Normal</t>
        </is>
      </c>
      <c r="AH2469" s="100" t="n">
        <v>0</v>
      </c>
      <c r="AI2469" s="101" t="n">
        <v>0</v>
      </c>
      <c r="AJ2469" s="92" t="inlineStr">
        <is>
          <t>N</t>
        </is>
      </c>
      <c r="AK2469" s="96" t="n"/>
      <c r="AL2469" s="91" t="inlineStr">
        <is>
          <t>n/a</t>
        </is>
      </c>
      <c r="AM2469" s="93" t="n"/>
      <c r="AN2469" s="92" t="inlineStr">
        <is>
          <t>None</t>
        </is>
      </c>
      <c r="AO2469" s="102" t="n">
        <v>0</v>
      </c>
      <c r="AP2469" s="103" t="n">
        <v>0.66</v>
      </c>
      <c r="AQ2469" s="102" t="n">
        <v>32</v>
      </c>
      <c r="AR2469" s="91" t="inlineStr">
        <is>
          <t>N</t>
        </is>
      </c>
      <c r="AS2469" s="104" t="n"/>
      <c r="AT2469" s="92">
        <f>IF(AND(P2469="52-wk high",T2469&gt;=Settings!$B$7),"Y","N")</f>
        <v/>
      </c>
      <c r="AU2469" s="91">
        <f>IF(AND(AD2469&gt;=Settings!$B$8,M2469&gt;0),"Y","N")</f>
        <v/>
      </c>
      <c r="AV2469" s="91">
        <f>IF(OR(AH2469&gt;Settings!$B$9,AI2469&gt;Settings!$B$9),"Y","N")</f>
        <v/>
      </c>
      <c r="AW2469" s="91">
        <f>IF(AJ2469&lt;&gt;"Y","n/a",IF(AND(M2469&gt;0,AK2469&gt;Settings!$B$10),"Y","N"))</f>
        <v/>
      </c>
      <c r="AX2469" s="91">
        <f>IF(AO2469&gt;=Settings!$B$11,"Y","N")</f>
        <v/>
      </c>
      <c r="AY2469" s="99">
        <f>(AT2469="Y")+(AU2469="Y")+(AV2469="Y")+(AW2469="Y")+(AX2469="Y")</f>
        <v/>
      </c>
      <c r="AZ2469" s="94">
        <f>IF(AY2469=0,"None",_xlfn.TEXTJOIN(", ",TRUE(),IF(AT2469="Y","Breakout",""),IF(AU2469="Y","Accumulation",""),IF(AV2469="Y","Institutional buying",""),IF(AW2469="Y","Long buildup",""),IF(AX2469="Y","Momentum leader","")))</f>
        <v/>
      </c>
      <c r="BA2469" s="94">
        <f>IF(BW2469="","","Passes "&amp;AY2469&amp;" of 5 buy-side scans"&amp;IF(G2469="Y","; RED FLAG: filter out using Red flag column",""))</f>
        <v/>
      </c>
      <c r="BB2469" s="91" t="inlineStr">
        <is>
          <t>None</t>
        </is>
      </c>
      <c r="BC2469" s="92" t="inlineStr">
        <is>
          <t>Y</t>
        </is>
      </c>
      <c r="BD2469" s="94" t="inlineStr">
        <is>
          <t>Few traders (&lt;100 unique PAN, 30 days)</t>
        </is>
      </c>
      <c r="BE2469" s="94" t="n"/>
      <c r="BF2469" s="92">
        <f>IF(R2469*100000&gt;=Settings!$B$5,"Y","N")</f>
        <v/>
      </c>
      <c r="BG2469" s="91">
        <f>IF(F2469&gt;Settings!$B$6,"Y","N")</f>
        <v/>
      </c>
      <c r="BH2469" s="97" t="n">
        <v>-49.35</v>
      </c>
      <c r="BI2469" s="96" t="n">
        <v>-0.54</v>
      </c>
      <c r="BJ2469" s="96" t="n">
        <v>-8.26</v>
      </c>
      <c r="BK2469" s="96" t="n">
        <v>2.08</v>
      </c>
      <c r="BL2469" s="96" t="n">
        <v>5.47</v>
      </c>
      <c r="BM2469" s="96" t="n">
        <v>-40.33</v>
      </c>
      <c r="BN2469" s="97" t="n">
        <v>-3.21</v>
      </c>
      <c r="BO2469" s="96" t="n">
        <v>-2.68</v>
      </c>
      <c r="BP2469" s="96" t="n">
        <v>-5.67</v>
      </c>
      <c r="BQ2469" s="96" t="n">
        <v>-14.7</v>
      </c>
      <c r="BR2469" s="91" t="inlineStr">
        <is>
          <t>Mixed</t>
        </is>
      </c>
      <c r="BS2469" s="91" t="inlineStr">
        <is>
          <t>None</t>
        </is>
      </c>
      <c r="BT2469" s="96" t="n">
        <v>40.5</v>
      </c>
      <c r="BU2469" s="91" t="inlineStr">
        <is>
          <t>N</t>
        </is>
      </c>
      <c r="BV2469" s="99">
        <f>IF(OR(BF2469&lt;&gt;"Y",BG2469&lt;&gt;"Y"),"",(AND(ISNUMBER(BQ2469),BQ2469&gt;0))+(BR2469="Stacked up")+(AND(ISNUMBER(BH2469),BH2469&gt;=-Settings!$B$17))+(AND(ISNUMBER(BK2469),ISNUMBER(BM2469),BK2469&gt;0,BM2469&gt;0))+(AND(ISNUMBER(AQ2469),AQ2469&gt;=Settings!$B$18))+(AND(ISNUMBER(BT2469),BT2469&gt;=Settings!$B$19,BT2469&lt;=Settings!$B$20))+(AND(ISNUMBER(AS2469),AS2469&gt;0))+(AND(ISNUMBER(T2469),ISNUMBER(M2469),T2469&gt;=Settings!$B$21,M2469&gt;0))+(AND(ISNUMBER(AD2469),ISNUMBER(M2469),AD2469&gt;=Settings!$B$22,M2469&gt;0))+(AY2469&gt;=1))</f>
        <v/>
      </c>
      <c r="BW2469" s="91">
        <f>IF(OR(AY2469=0,BF2469&lt;&gt;"Y",BG2469&lt;&gt;"Y"),"",1+SUMPRODUCT(($A$6:$A$2604=A2469)*($AY$6:$AY$2604&gt;0)*($BF$6:$BF$2604="Y")*($BG$6:$BG$2604="Y")*(($AY$6:$AY$2604&gt;AY2469)+($AY$6:$AY$2604=AY2469)*($AD$6:$AD$2604&gt;AD2469))))</f>
        <v/>
      </c>
    </row>
    <row r="2470" ht="23.85" customHeight="1" s="55">
      <c r="A2470" s="90" t="n">
        <v>46296</v>
      </c>
      <c r="B2470" s="91" t="inlineStr">
        <is>
          <t>BLUECOAST</t>
        </is>
      </c>
      <c r="C2470" s="91" t="inlineStr">
        <is>
          <t>INE472B01011</t>
        </is>
      </c>
      <c r="D2470" s="91" t="n"/>
      <c r="E2470" s="91" t="inlineStr">
        <is>
          <t>None</t>
        </is>
      </c>
      <c r="F2470" s="93" t="n">
        <v>43</v>
      </c>
      <c r="G2470" s="92" t="inlineStr">
        <is>
          <t>Y</t>
        </is>
      </c>
      <c r="H2470" s="94" t="inlineStr">
        <is>
          <t>GSM Stage 0</t>
        </is>
      </c>
      <c r="I2470" s="91" t="inlineStr">
        <is>
          <t>N</t>
        </is>
      </c>
      <c r="J2470" s="92">
        <f>IF(K2470="","N","Y")</f>
        <v/>
      </c>
      <c r="K2470" s="94">
        <f>_xlfn.TEXTJOIN("; ",TRUE,IF(P2470="52-wk low","52-wk low",""),IF(AND(AD2470&gt;=Settings!$B$12,M2470&lt;0),"Distribution",""),IF(AND(AJ2470="Y",M2470&lt;0,AK2470&lt;-Settings!$B$13),"Long unwinding",""),IF(AND(AJ2470="Y",M2470&lt;0,AK2470&gt;Settings!$B$13),"Short buildup",""))</f>
        <v/>
      </c>
      <c r="L2470" s="95" t="n">
        <v>22</v>
      </c>
      <c r="M2470" s="96" t="n">
        <v>-0.32</v>
      </c>
      <c r="N2470" s="93" t="n">
        <v>719</v>
      </c>
      <c r="O2470" s="91" t="inlineStr">
        <is>
          <t>None</t>
        </is>
      </c>
      <c r="P2470" s="91" t="inlineStr">
        <is>
          <t>None</t>
        </is>
      </c>
      <c r="Q2470" s="97" t="n">
        <v>0.01</v>
      </c>
      <c r="R2470" s="96" t="n">
        <v>0.02</v>
      </c>
      <c r="S2470" s="96" t="n">
        <v>0.48</v>
      </c>
      <c r="T2470" s="96" t="n">
        <v>0.4</v>
      </c>
      <c r="U2470" s="96" t="n">
        <v>0.4</v>
      </c>
      <c r="V2470" s="103" t="n">
        <v>0.9</v>
      </c>
      <c r="W2470" s="102" t="n">
        <v>4</v>
      </c>
      <c r="X2470" s="93" t="n"/>
      <c r="Y2470" s="91" t="inlineStr">
        <is>
          <t>None</t>
        </is>
      </c>
      <c r="Z2470" s="99" t="n">
        <v>67.73</v>
      </c>
      <c r="AA2470" s="96" t="n">
        <v>0.86</v>
      </c>
      <c r="AB2470" s="96" t="n">
        <v>0.86</v>
      </c>
      <c r="AC2470" s="96" t="n"/>
      <c r="AD2470" s="96" t="n"/>
      <c r="AE2470" s="96" t="n"/>
      <c r="AF2470" s="103" t="n"/>
      <c r="AG2470" s="91" t="inlineStr">
        <is>
          <t>No delivery data</t>
        </is>
      </c>
      <c r="AH2470" s="100" t="n">
        <v>0</v>
      </c>
      <c r="AI2470" s="101" t="n">
        <v>0</v>
      </c>
      <c r="AJ2470" s="92" t="inlineStr">
        <is>
          <t>N</t>
        </is>
      </c>
      <c r="AK2470" s="96" t="n"/>
      <c r="AL2470" s="91" t="inlineStr">
        <is>
          <t>n/a</t>
        </is>
      </c>
      <c r="AM2470" s="93" t="n"/>
      <c r="AN2470" s="92" t="inlineStr">
        <is>
          <t>None</t>
        </is>
      </c>
      <c r="AO2470" s="102" t="n">
        <v>0</v>
      </c>
      <c r="AP2470" s="103" t="n">
        <v>0.59</v>
      </c>
      <c r="AQ2470" s="102" t="n">
        <v>18</v>
      </c>
      <c r="AR2470" s="91" t="inlineStr">
        <is>
          <t>N</t>
        </is>
      </c>
      <c r="AS2470" s="104" t="n"/>
      <c r="AT2470" s="92">
        <f>IF(AND(P2470="52-wk high",T2470&gt;=Settings!$B$7),"Y","N")</f>
        <v/>
      </c>
      <c r="AU2470" s="91">
        <f>IF(AND(AD2470&gt;=Settings!$B$8,M2470&gt;0),"Y","N")</f>
        <v/>
      </c>
      <c r="AV2470" s="91">
        <f>IF(OR(AH2470&gt;Settings!$B$9,AI2470&gt;Settings!$B$9),"Y","N")</f>
        <v/>
      </c>
      <c r="AW2470" s="91">
        <f>IF(AJ2470&lt;&gt;"Y","n/a",IF(AND(M2470&gt;0,AK2470&gt;Settings!$B$10),"Y","N"))</f>
        <v/>
      </c>
      <c r="AX2470" s="91">
        <f>IF(AO2470&gt;=Settings!$B$11,"Y","N")</f>
        <v/>
      </c>
      <c r="AY2470" s="99">
        <f>(AT2470="Y")+(AU2470="Y")+(AV2470="Y")+(AW2470="Y")+(AX2470="Y")</f>
        <v/>
      </c>
      <c r="AZ2470" s="94">
        <f>IF(AY2470=0,"None",_xlfn.TEXTJOIN(", ",TRUE(),IF(AT2470="Y","Breakout",""),IF(AU2470="Y","Accumulation",""),IF(AV2470="Y","Institutional buying",""),IF(AW2470="Y","Long buildup",""),IF(AX2470="Y","Momentum leader","")))</f>
        <v/>
      </c>
      <c r="BA2470" s="94">
        <f>IF(BW2470="","","Passes "&amp;AY2470&amp;" of 5 buy-side scans"&amp;IF(G2470="Y","; RED FLAG: filter out using Red flag column",""))</f>
        <v/>
      </c>
      <c r="BB2470" s="91" t="inlineStr">
        <is>
          <t>None</t>
        </is>
      </c>
      <c r="BC2470" s="92" t="inlineStr">
        <is>
          <t>Y</t>
        </is>
      </c>
      <c r="BD2470" s="94" t="inlineStr">
        <is>
          <t>EPS zero; Few traders (&lt;100 unique PAN, 30 days)</t>
        </is>
      </c>
      <c r="BE2470" s="94" t="n"/>
      <c r="BF2470" s="92">
        <f>IF(R2470*100000&gt;=Settings!$B$5,"Y","N")</f>
        <v/>
      </c>
      <c r="BG2470" s="91">
        <f>IF(F2470&gt;Settings!$B$6,"Y","N")</f>
        <v/>
      </c>
      <c r="BH2470" s="97" t="n">
        <v>-67.06999999999999</v>
      </c>
      <c r="BI2470" s="96" t="n">
        <v>6.18</v>
      </c>
      <c r="BJ2470" s="96" t="n">
        <v>-2.53</v>
      </c>
      <c r="BK2470" s="96" t="n">
        <v>-23.88</v>
      </c>
      <c r="BL2470" s="96" t="n">
        <v>12.19</v>
      </c>
      <c r="BM2470" s="96" t="n">
        <v>-65.66</v>
      </c>
      <c r="BN2470" s="97" t="n">
        <v>0.47</v>
      </c>
      <c r="BO2470" s="96" t="n">
        <v>-5.68</v>
      </c>
      <c r="BP2470" s="96" t="n">
        <v>-13.17</v>
      </c>
      <c r="BQ2470" s="96" t="n">
        <v>-28.16</v>
      </c>
      <c r="BR2470" s="91" t="inlineStr">
        <is>
          <t>Mixed</t>
        </is>
      </c>
      <c r="BS2470" s="91" t="inlineStr">
        <is>
          <t>None</t>
        </is>
      </c>
      <c r="BT2470" s="96" t="n">
        <v>52.4</v>
      </c>
      <c r="BU2470" s="91" t="inlineStr">
        <is>
          <t>N</t>
        </is>
      </c>
      <c r="BV2470" s="99">
        <f>IF(OR(BF2470&lt;&gt;"Y",BG2470&lt;&gt;"Y"),"",(AND(ISNUMBER(BQ2470),BQ2470&gt;0))+(BR2470="Stacked up")+(AND(ISNUMBER(BH2470),BH2470&gt;=-Settings!$B$17))+(AND(ISNUMBER(BK2470),ISNUMBER(BM2470),BK2470&gt;0,BM2470&gt;0))+(AND(ISNUMBER(AQ2470),AQ2470&gt;=Settings!$B$18))+(AND(ISNUMBER(BT2470),BT2470&gt;=Settings!$B$19,BT2470&lt;=Settings!$B$20))+(AND(ISNUMBER(AS2470),AS2470&gt;0))+(AND(ISNUMBER(T2470),ISNUMBER(M2470),T2470&gt;=Settings!$B$21,M2470&gt;0))+(AND(ISNUMBER(AD2470),ISNUMBER(M2470),AD2470&gt;=Settings!$B$22,M2470&gt;0))+(AY2470&gt;=1))</f>
        <v/>
      </c>
      <c r="BW2470" s="91">
        <f>IF(OR(AY2470=0,BF2470&lt;&gt;"Y",BG2470&lt;&gt;"Y"),"",1+SUMPRODUCT(($A$6:$A$2604=A2470)*($AY$6:$AY$2604&gt;0)*($BF$6:$BF$2604="Y")*($BG$6:$BG$2604="Y")*(($AY$6:$AY$2604&gt;AY2470)+($AY$6:$AY$2604=AY2470)*($AD$6:$AD$2604&gt;AD2470))))</f>
        <v/>
      </c>
    </row>
    <row r="2471" ht="23.85" customHeight="1" s="55">
      <c r="A2471" s="90" t="n">
        <v>46296</v>
      </c>
      <c r="B2471" s="91" t="inlineStr">
        <is>
          <t>SUVIDHAA</t>
        </is>
      </c>
      <c r="C2471" s="91" t="inlineStr">
        <is>
          <t>INE018401013</t>
        </is>
      </c>
      <c r="D2471" s="91" t="n"/>
      <c r="E2471" s="91" t="inlineStr">
        <is>
          <t>None</t>
        </is>
      </c>
      <c r="F2471" s="93" t="n">
        <v>43</v>
      </c>
      <c r="G2471" s="92" t="inlineStr">
        <is>
          <t>Y</t>
        </is>
      </c>
      <c r="H2471" s="94" t="inlineStr">
        <is>
          <t>Loss making</t>
        </is>
      </c>
      <c r="I2471" s="91" t="inlineStr">
        <is>
          <t>N</t>
        </is>
      </c>
      <c r="J2471" s="92">
        <f>IF(K2471="","N","Y")</f>
        <v/>
      </c>
      <c r="K2471" s="94">
        <f>_xlfn.TEXTJOIN("; ",TRUE,IF(P2471="52-wk low","52-wk low",""),IF(AND(AD2471&gt;=Settings!$B$12,M2471&lt;0),"Distribution",""),IF(AND(AJ2471="Y",M2471&lt;0,AK2471&lt;-Settings!$B$13),"Long unwinding",""),IF(AND(AJ2471="Y",M2471&lt;0,AK2471&gt;Settings!$B$13),"Short buildup",""))</f>
        <v/>
      </c>
      <c r="L2471" s="95" t="n">
        <v>2.07</v>
      </c>
      <c r="M2471" s="96" t="n">
        <v>-0.96</v>
      </c>
      <c r="N2471" s="93" t="n">
        <v>1027</v>
      </c>
      <c r="O2471" s="91" t="inlineStr">
        <is>
          <t>None</t>
        </is>
      </c>
      <c r="P2471" s="91" t="inlineStr">
        <is>
          <t>None</t>
        </is>
      </c>
      <c r="Q2471" s="97" t="n">
        <v>0.96</v>
      </c>
      <c r="R2471" s="96" t="n">
        <v>2.45</v>
      </c>
      <c r="S2471" s="96" t="n">
        <v>0.38</v>
      </c>
      <c r="T2471" s="96" t="n">
        <v>0.58</v>
      </c>
      <c r="U2471" s="96" t="n">
        <v>0.68</v>
      </c>
      <c r="V2471" s="103" t="n">
        <v>1.74</v>
      </c>
      <c r="W2471" s="102" t="n">
        <v>5</v>
      </c>
      <c r="X2471" s="93" t="n"/>
      <c r="Y2471" s="91" t="inlineStr">
        <is>
          <t>None</t>
        </is>
      </c>
      <c r="Z2471" s="99" t="n">
        <v>93.79000000000001</v>
      </c>
      <c r="AA2471" s="96" t="n">
        <v>1.23</v>
      </c>
      <c r="AB2471" s="96" t="n">
        <v>1.2</v>
      </c>
      <c r="AC2471" s="96" t="n">
        <v>0.45</v>
      </c>
      <c r="AD2471" s="96" t="n">
        <v>0.68</v>
      </c>
      <c r="AE2471" s="96" t="n"/>
      <c r="AF2471" s="103" t="n">
        <v>1.02</v>
      </c>
      <c r="AG2471" s="91" t="inlineStr">
        <is>
          <t>Drying up</t>
        </is>
      </c>
      <c r="AH2471" s="100" t="n">
        <v>0</v>
      </c>
      <c r="AI2471" s="101" t="n">
        <v>0</v>
      </c>
      <c r="AJ2471" s="92" t="inlineStr">
        <is>
          <t>N</t>
        </is>
      </c>
      <c r="AK2471" s="96" t="n"/>
      <c r="AL2471" s="91" t="inlineStr">
        <is>
          <t>n/a</t>
        </is>
      </c>
      <c r="AM2471" s="93" t="n"/>
      <c r="AN2471" s="92" t="inlineStr">
        <is>
          <t>None</t>
        </is>
      </c>
      <c r="AO2471" s="102" t="n">
        <v>0</v>
      </c>
      <c r="AP2471" s="103" t="n">
        <v>0.53</v>
      </c>
      <c r="AQ2471" s="102" t="n">
        <v>8</v>
      </c>
      <c r="AR2471" s="91" t="inlineStr">
        <is>
          <t>N</t>
        </is>
      </c>
      <c r="AS2471" s="104" t="n"/>
      <c r="AT2471" s="92">
        <f>IF(AND(P2471="52-wk high",T2471&gt;=Settings!$B$7),"Y","N")</f>
        <v/>
      </c>
      <c r="AU2471" s="91">
        <f>IF(AND(AD2471&gt;=Settings!$B$8,M2471&gt;0),"Y","N")</f>
        <v/>
      </c>
      <c r="AV2471" s="91">
        <f>IF(OR(AH2471&gt;Settings!$B$9,AI2471&gt;Settings!$B$9),"Y","N")</f>
        <v/>
      </c>
      <c r="AW2471" s="91">
        <f>IF(AJ2471&lt;&gt;"Y","n/a",IF(AND(M2471&gt;0,AK2471&gt;Settings!$B$10),"Y","N"))</f>
        <v/>
      </c>
      <c r="AX2471" s="91">
        <f>IF(AO2471&gt;=Settings!$B$11,"Y","N")</f>
        <v/>
      </c>
      <c r="AY2471" s="99">
        <f>(AT2471="Y")+(AU2471="Y")+(AV2471="Y")+(AW2471="Y")+(AX2471="Y")</f>
        <v/>
      </c>
      <c r="AZ2471" s="94">
        <f>IF(AY2471=0,"None",_xlfn.TEXTJOIN(", ",TRUE(),IF(AT2471="Y","Breakout",""),IF(AU2471="Y","Accumulation",""),IF(AV2471="Y","Institutional buying",""),IF(AW2471="Y","Long buildup",""),IF(AX2471="Y","Momentum leader","")))</f>
        <v/>
      </c>
      <c r="BA2471" s="94">
        <f>IF(BW2471="","","Passes "&amp;AY2471&amp;" of 5 buy-side scans"&amp;IF(G2471="Y","; RED FLAG: filter out using Red flag column",""))</f>
        <v/>
      </c>
      <c r="BB2471" s="91" t="inlineStr">
        <is>
          <t>None</t>
        </is>
      </c>
      <c r="BC2471" s="92" t="inlineStr">
        <is>
          <t>Y</t>
        </is>
      </c>
      <c r="BD2471" s="94" t="inlineStr">
        <is>
          <t>EPS zero</t>
        </is>
      </c>
      <c r="BE2471" s="94" t="n"/>
      <c r="BF2471" s="92">
        <f>IF(R2471*100000&gt;=Settings!$B$5,"Y","N")</f>
        <v/>
      </c>
      <c r="BG2471" s="91">
        <f>IF(F2471&gt;Settings!$B$6,"Y","N")</f>
        <v/>
      </c>
      <c r="BH2471" s="97" t="n">
        <v>-51.29</v>
      </c>
      <c r="BI2471" s="96" t="n">
        <v>-6.33</v>
      </c>
      <c r="BJ2471" s="96" t="n">
        <v>-5.05</v>
      </c>
      <c r="BK2471" s="96" t="n">
        <v>-23.62</v>
      </c>
      <c r="BL2471" s="96" t="n">
        <v>-15.16</v>
      </c>
      <c r="BM2471" s="96" t="n">
        <v>-49.88</v>
      </c>
      <c r="BN2471" s="97" t="n">
        <v>-6.37</v>
      </c>
      <c r="BO2471" s="96" t="n">
        <v>-11.31</v>
      </c>
      <c r="BP2471" s="96" t="n">
        <v>-17.4</v>
      </c>
      <c r="BQ2471" s="96" t="n">
        <v>-26.27</v>
      </c>
      <c r="BR2471" s="91" t="inlineStr">
        <is>
          <t>Stacked down</t>
        </is>
      </c>
      <c r="BS2471" s="91" t="inlineStr">
        <is>
          <t>None</t>
        </is>
      </c>
      <c r="BT2471" s="96" t="n">
        <v>29.9</v>
      </c>
      <c r="BU2471" s="91" t="inlineStr">
        <is>
          <t>N</t>
        </is>
      </c>
      <c r="BV2471" s="99">
        <f>IF(OR(BF2471&lt;&gt;"Y",BG2471&lt;&gt;"Y"),"",(AND(ISNUMBER(BQ2471),BQ2471&gt;0))+(BR2471="Stacked up")+(AND(ISNUMBER(BH2471),BH2471&gt;=-Settings!$B$17))+(AND(ISNUMBER(BK2471),ISNUMBER(BM2471),BK2471&gt;0,BM2471&gt;0))+(AND(ISNUMBER(AQ2471),AQ2471&gt;=Settings!$B$18))+(AND(ISNUMBER(BT2471),BT2471&gt;=Settings!$B$19,BT2471&lt;=Settings!$B$20))+(AND(ISNUMBER(AS2471),AS2471&gt;0))+(AND(ISNUMBER(T2471),ISNUMBER(M2471),T2471&gt;=Settings!$B$21,M2471&gt;0))+(AND(ISNUMBER(AD2471),ISNUMBER(M2471),AD2471&gt;=Settings!$B$22,M2471&gt;0))+(AY2471&gt;=1))</f>
        <v/>
      </c>
      <c r="BW2471" s="91">
        <f>IF(OR(AY2471=0,BF2471&lt;&gt;"Y",BG2471&lt;&gt;"Y"),"",1+SUMPRODUCT(($A$6:$A$2604=A2471)*($AY$6:$AY$2604&gt;0)*($BF$6:$BF$2604="Y")*($BG$6:$BG$2604="Y")*(($AY$6:$AY$2604&gt;AY2471)+($AY$6:$AY$2604=AY2471)*($AD$6:$AD$2604&gt;AD2471))))</f>
        <v/>
      </c>
    </row>
    <row r="2472" ht="23.85" customHeight="1" s="55">
      <c r="A2472" s="90" t="n">
        <v>46296</v>
      </c>
      <c r="B2472" s="91" t="inlineStr">
        <is>
          <t>AKASH</t>
        </is>
      </c>
      <c r="C2472" s="91" t="inlineStr">
        <is>
          <t>INE737W01013</t>
        </is>
      </c>
      <c r="D2472" s="91" t="n"/>
      <c r="E2472" s="91" t="inlineStr">
        <is>
          <t>None</t>
        </is>
      </c>
      <c r="F2472" s="93" t="n">
        <v>42</v>
      </c>
      <c r="G2472" s="92" t="inlineStr">
        <is>
          <t>N</t>
        </is>
      </c>
      <c r="H2472" s="94" t="n"/>
      <c r="I2472" s="91" t="inlineStr">
        <is>
          <t>N</t>
        </is>
      </c>
      <c r="J2472" s="92">
        <f>IF(K2472="","N","Y")</f>
        <v/>
      </c>
      <c r="K2472" s="94">
        <f>_xlfn.TEXTJOIN("; ",TRUE,IF(P2472="52-wk low","52-wk low",""),IF(AND(AD2472&gt;=Settings!$B$12,M2472&lt;0),"Distribution",""),IF(AND(AJ2472="Y",M2472&lt;0,AK2472&lt;-Settings!$B$13),"Long unwinding",""),IF(AND(AJ2472="Y",M2472&lt;0,AK2472&gt;Settings!$B$13),"Short buildup",""))</f>
        <v/>
      </c>
      <c r="L2472" s="95" t="n">
        <v>24.95</v>
      </c>
      <c r="M2472" s="96" t="n">
        <v>0.04</v>
      </c>
      <c r="N2472" s="93" t="n">
        <v>566</v>
      </c>
      <c r="O2472" s="91" t="inlineStr">
        <is>
          <t>None</t>
        </is>
      </c>
      <c r="P2472" s="91" t="inlineStr">
        <is>
          <t>None</t>
        </is>
      </c>
      <c r="Q2472" s="97" t="n">
        <v>0.01</v>
      </c>
      <c r="R2472" s="96" t="n">
        <v>0.03</v>
      </c>
      <c r="S2472" s="96" t="n">
        <v>0.32</v>
      </c>
      <c r="T2472" s="96" t="n">
        <v>0.19</v>
      </c>
      <c r="U2472" s="96" t="n">
        <v>0.17</v>
      </c>
      <c r="V2472" s="103" t="n">
        <v>0.51</v>
      </c>
      <c r="W2472" s="102" t="n">
        <v>1</v>
      </c>
      <c r="X2472" s="93" t="n"/>
      <c r="Y2472" s="91" t="inlineStr">
        <is>
          <t>None</t>
        </is>
      </c>
      <c r="Z2472" s="99" t="n">
        <v>37.51</v>
      </c>
      <c r="AA2472" s="96" t="n">
        <v>0.45</v>
      </c>
      <c r="AB2472" s="96" t="n">
        <v>0.5</v>
      </c>
      <c r="AC2472" s="96" t="n">
        <v>0.14</v>
      </c>
      <c r="AD2472" s="96" t="n">
        <v>0.11</v>
      </c>
      <c r="AE2472" s="96" t="n">
        <v>0.09</v>
      </c>
      <c r="AF2472" s="103" t="n">
        <v>1.18</v>
      </c>
      <c r="AG2472" s="91" t="inlineStr">
        <is>
          <t>Normal</t>
        </is>
      </c>
      <c r="AH2472" s="100" t="n">
        <v>0</v>
      </c>
      <c r="AI2472" s="101" t="n">
        <v>0</v>
      </c>
      <c r="AJ2472" s="92" t="inlineStr">
        <is>
          <t>N</t>
        </is>
      </c>
      <c r="AK2472" s="96" t="n"/>
      <c r="AL2472" s="91" t="inlineStr">
        <is>
          <t>n/a</t>
        </is>
      </c>
      <c r="AM2472" s="93" t="n"/>
      <c r="AN2472" s="92" t="inlineStr">
        <is>
          <t>None</t>
        </is>
      </c>
      <c r="AO2472" s="102" t="n">
        <v>0</v>
      </c>
      <c r="AP2472" s="103" t="n">
        <v>0.74</v>
      </c>
      <c r="AQ2472" s="102" t="n">
        <v>42</v>
      </c>
      <c r="AR2472" s="91" t="inlineStr">
        <is>
          <t>N</t>
        </is>
      </c>
      <c r="AS2472" s="104" t="n"/>
      <c r="AT2472" s="92">
        <f>IF(AND(P2472="52-wk high",T2472&gt;=Settings!$B$7),"Y","N")</f>
        <v/>
      </c>
      <c r="AU2472" s="91">
        <f>IF(AND(AD2472&gt;=Settings!$B$8,M2472&gt;0),"Y","N")</f>
        <v/>
      </c>
      <c r="AV2472" s="91">
        <f>IF(OR(AH2472&gt;Settings!$B$9,AI2472&gt;Settings!$B$9),"Y","N")</f>
        <v/>
      </c>
      <c r="AW2472" s="91">
        <f>IF(AJ2472&lt;&gt;"Y","n/a",IF(AND(M2472&gt;0,AK2472&gt;Settings!$B$10),"Y","N"))</f>
        <v/>
      </c>
      <c r="AX2472" s="91">
        <f>IF(AO2472&gt;=Settings!$B$11,"Y","N")</f>
        <v/>
      </c>
      <c r="AY2472" s="99">
        <f>(AT2472="Y")+(AU2472="Y")+(AV2472="Y")+(AW2472="Y")+(AX2472="Y")</f>
        <v/>
      </c>
      <c r="AZ2472" s="94">
        <f>IF(AY2472=0,"None",_xlfn.TEXTJOIN(", ",TRUE(),IF(AT2472="Y","Breakout",""),IF(AU2472="Y","Accumulation",""),IF(AV2472="Y","Institutional buying",""),IF(AW2472="Y","Long buildup",""),IF(AX2472="Y","Momentum leader","")))</f>
        <v/>
      </c>
      <c r="BA2472" s="94">
        <f>IF(BW2472="","","Passes "&amp;AY2472&amp;" of 5 buy-side scans"&amp;IF(G2472="Y","; RED FLAG: filter out using Red flag column",""))</f>
        <v/>
      </c>
      <c r="BB2472" s="91" t="inlineStr">
        <is>
          <t>None</t>
        </is>
      </c>
      <c r="BC2472" s="92" t="inlineStr">
        <is>
          <t>Y</t>
        </is>
      </c>
      <c r="BD2472" s="94" t="inlineStr">
        <is>
          <t>PE &gt; 50; Few traders (&lt;100 unique PAN, 30 days)</t>
        </is>
      </c>
      <c r="BE2472" s="94" t="n"/>
      <c r="BF2472" s="92">
        <f>IF(R2472*100000&gt;=Settings!$B$5,"Y","N")</f>
        <v/>
      </c>
      <c r="BG2472" s="91">
        <f>IF(F2472&gt;Settings!$B$6,"Y","N")</f>
        <v/>
      </c>
      <c r="BH2472" s="97" t="n">
        <v>-28.18</v>
      </c>
      <c r="BI2472" s="96" t="n">
        <v>1.8</v>
      </c>
      <c r="BJ2472" s="96" t="n">
        <v>2.42</v>
      </c>
      <c r="BK2472" s="96" t="n">
        <v>-4.92</v>
      </c>
      <c r="BL2472" s="96" t="n">
        <v>-0.12</v>
      </c>
      <c r="BM2472" s="96" t="n">
        <v>-14.11</v>
      </c>
      <c r="BN2472" s="97" t="n">
        <v>0.08</v>
      </c>
      <c r="BO2472" s="96" t="n">
        <v>-1.52</v>
      </c>
      <c r="BP2472" s="96" t="n">
        <v>-3.22</v>
      </c>
      <c r="BQ2472" s="96" t="n">
        <v>-5.38</v>
      </c>
      <c r="BR2472" s="91" t="inlineStr">
        <is>
          <t>Mixed</t>
        </is>
      </c>
      <c r="BS2472" s="91" t="inlineStr">
        <is>
          <t>None</t>
        </is>
      </c>
      <c r="BT2472" s="96" t="n">
        <v>51</v>
      </c>
      <c r="BU2472" s="91" t="inlineStr">
        <is>
          <t>N</t>
        </is>
      </c>
      <c r="BV2472" s="99">
        <f>IF(OR(BF2472&lt;&gt;"Y",BG2472&lt;&gt;"Y"),"",(AND(ISNUMBER(BQ2472),BQ2472&gt;0))+(BR2472="Stacked up")+(AND(ISNUMBER(BH2472),BH2472&gt;=-Settings!$B$17))+(AND(ISNUMBER(BK2472),ISNUMBER(BM2472),BK2472&gt;0,BM2472&gt;0))+(AND(ISNUMBER(AQ2472),AQ2472&gt;=Settings!$B$18))+(AND(ISNUMBER(BT2472),BT2472&gt;=Settings!$B$19,BT2472&lt;=Settings!$B$20))+(AND(ISNUMBER(AS2472),AS2472&gt;0))+(AND(ISNUMBER(T2472),ISNUMBER(M2472),T2472&gt;=Settings!$B$21,M2472&gt;0))+(AND(ISNUMBER(AD2472),ISNUMBER(M2472),AD2472&gt;=Settings!$B$22,M2472&gt;0))+(AY2472&gt;=1))</f>
        <v/>
      </c>
      <c r="BW2472" s="91">
        <f>IF(OR(AY2472=0,BF2472&lt;&gt;"Y",BG2472&lt;&gt;"Y"),"",1+SUMPRODUCT(($A$6:$A$2604=A2472)*($AY$6:$AY$2604&gt;0)*($BF$6:$BF$2604="Y")*($BG$6:$BG$2604="Y")*(($AY$6:$AY$2604&gt;AY2472)+($AY$6:$AY$2604=AY2472)*($AD$6:$AD$2604&gt;AD2472))))</f>
        <v/>
      </c>
    </row>
    <row r="2473" ht="23.85" customHeight="1" s="55">
      <c r="A2473" s="90" t="n">
        <v>46296</v>
      </c>
      <c r="B2473" s="91" t="inlineStr">
        <is>
          <t>ARCHIES</t>
        </is>
      </c>
      <c r="C2473" s="91" t="inlineStr">
        <is>
          <t>INE731A01020</t>
        </is>
      </c>
      <c r="D2473" s="91" t="n"/>
      <c r="E2473" s="91" t="inlineStr">
        <is>
          <t>None</t>
        </is>
      </c>
      <c r="F2473" s="93" t="n">
        <v>42</v>
      </c>
      <c r="G2473" s="92" t="inlineStr">
        <is>
          <t>N</t>
        </is>
      </c>
      <c r="H2473" s="94" t="n"/>
      <c r="I2473" s="91" t="inlineStr">
        <is>
          <t>N</t>
        </is>
      </c>
      <c r="J2473" s="92">
        <f>IF(K2473="","N","Y")</f>
        <v/>
      </c>
      <c r="K2473" s="94">
        <f>_xlfn.TEXTJOIN("; ",TRUE,IF(P2473="52-wk low","52-wk low",""),IF(AND(AD2473&gt;=Settings!$B$12,M2473&lt;0),"Distribution",""),IF(AND(AJ2473="Y",M2473&lt;0,AK2473&lt;-Settings!$B$13),"Long unwinding",""),IF(AND(AJ2473="Y",M2473&lt;0,AK2473&gt;Settings!$B$13),"Short buildup",""))</f>
        <v/>
      </c>
      <c r="L2473" s="95" t="n">
        <v>12.37</v>
      </c>
      <c r="M2473" s="96" t="n">
        <v>-0.16</v>
      </c>
      <c r="N2473" s="93" t="n">
        <v>664</v>
      </c>
      <c r="O2473" s="91" t="inlineStr">
        <is>
          <t>None</t>
        </is>
      </c>
      <c r="P2473" s="91" t="inlineStr">
        <is>
          <t>None</t>
        </is>
      </c>
      <c r="Q2473" s="97" t="n">
        <v>0.18</v>
      </c>
      <c r="R2473" s="96" t="n">
        <v>0.26</v>
      </c>
      <c r="S2473" s="96" t="n">
        <v>0.68</v>
      </c>
      <c r="T2473" s="96" t="n">
        <v>1.02</v>
      </c>
      <c r="U2473" s="96" t="n">
        <v>1.06</v>
      </c>
      <c r="V2473" s="103" t="n">
        <v>1.55</v>
      </c>
      <c r="W2473" s="102" t="n">
        <v>6</v>
      </c>
      <c r="X2473" s="93" t="n"/>
      <c r="Y2473" s="91" t="inlineStr">
        <is>
          <t>None</t>
        </is>
      </c>
      <c r="Z2473" s="99" t="n">
        <v>64.75</v>
      </c>
      <c r="AA2473" s="96" t="n">
        <v>0.89</v>
      </c>
      <c r="AB2473" s="96" t="n">
        <v>0.87</v>
      </c>
      <c r="AC2473" s="96" t="n">
        <v>0.67</v>
      </c>
      <c r="AD2473" s="96" t="n">
        <v>0.96</v>
      </c>
      <c r="AE2473" s="96" t="n">
        <v>0.98</v>
      </c>
      <c r="AF2473" s="103" t="n">
        <v>0.92</v>
      </c>
      <c r="AG2473" s="91" t="inlineStr">
        <is>
          <t>Normal</t>
        </is>
      </c>
      <c r="AH2473" s="100" t="n">
        <v>0</v>
      </c>
      <c r="AI2473" s="101" t="n">
        <v>0</v>
      </c>
      <c r="AJ2473" s="92" t="inlineStr">
        <is>
          <t>N</t>
        </is>
      </c>
      <c r="AK2473" s="96" t="n"/>
      <c r="AL2473" s="91" t="inlineStr">
        <is>
          <t>n/a</t>
        </is>
      </c>
      <c r="AM2473" s="93" t="n"/>
      <c r="AN2473" s="92" t="inlineStr">
        <is>
          <t>None</t>
        </is>
      </c>
      <c r="AO2473" s="102" t="n">
        <v>0</v>
      </c>
      <c r="AP2473" s="103" t="n">
        <v>0.61</v>
      </c>
      <c r="AQ2473" s="102" t="n">
        <v>21</v>
      </c>
      <c r="AR2473" s="91" t="inlineStr">
        <is>
          <t>N</t>
        </is>
      </c>
      <c r="AS2473" s="104" t="n"/>
      <c r="AT2473" s="92">
        <f>IF(AND(P2473="52-wk high",T2473&gt;=Settings!$B$7),"Y","N")</f>
        <v/>
      </c>
      <c r="AU2473" s="91">
        <f>IF(AND(AD2473&gt;=Settings!$B$8,M2473&gt;0),"Y","N")</f>
        <v/>
      </c>
      <c r="AV2473" s="91">
        <f>IF(OR(AH2473&gt;Settings!$B$9,AI2473&gt;Settings!$B$9),"Y","N")</f>
        <v/>
      </c>
      <c r="AW2473" s="91">
        <f>IF(AJ2473&lt;&gt;"Y","n/a",IF(AND(M2473&gt;0,AK2473&gt;Settings!$B$10),"Y","N"))</f>
        <v/>
      </c>
      <c r="AX2473" s="91">
        <f>IF(AO2473&gt;=Settings!$B$11,"Y","N")</f>
        <v/>
      </c>
      <c r="AY2473" s="99">
        <f>(AT2473="Y")+(AU2473="Y")+(AV2473="Y")+(AW2473="Y")+(AX2473="Y")</f>
        <v/>
      </c>
      <c r="AZ2473" s="94">
        <f>IF(AY2473=0,"None",_xlfn.TEXTJOIN(", ",TRUE(),IF(AT2473="Y","Breakout",""),IF(AU2473="Y","Accumulation",""),IF(AV2473="Y","Institutional buying",""),IF(AW2473="Y","Long buildup",""),IF(AX2473="Y","Momentum leader","")))</f>
        <v/>
      </c>
      <c r="BA2473" s="94">
        <f>IF(BW2473="","","Passes "&amp;AY2473&amp;" of 5 buy-side scans"&amp;IF(G2473="Y","; RED FLAG: filter out using Red flag column",""))</f>
        <v/>
      </c>
      <c r="BB2473" s="91" t="inlineStr">
        <is>
          <t>None</t>
        </is>
      </c>
      <c r="BC2473" s="92" t="inlineStr">
        <is>
          <t>Y</t>
        </is>
      </c>
      <c r="BD2473" s="94" t="inlineStr">
        <is>
          <t>EPS zero; Few traders (&lt;100 unique PAN, 30 days)</t>
        </is>
      </c>
      <c r="BE2473" s="94" t="n"/>
      <c r="BF2473" s="92">
        <f>IF(R2473*100000&gt;=Settings!$B$5,"Y","N")</f>
        <v/>
      </c>
      <c r="BG2473" s="91">
        <f>IF(F2473&gt;Settings!$B$6,"Y","N")</f>
        <v/>
      </c>
      <c r="BH2473" s="97" t="n">
        <v>-42.47</v>
      </c>
      <c r="BI2473" s="96" t="n">
        <v>-2.29</v>
      </c>
      <c r="BJ2473" s="96" t="n">
        <v>-7.69</v>
      </c>
      <c r="BK2473" s="96" t="n">
        <v>-12.27</v>
      </c>
      <c r="BL2473" s="96" t="n">
        <v>2.74</v>
      </c>
      <c r="BM2473" s="96" t="n">
        <v>-41.1</v>
      </c>
      <c r="BN2473" s="97" t="n">
        <v>-2.28</v>
      </c>
      <c r="BO2473" s="96" t="n">
        <v>-5.81</v>
      </c>
      <c r="BP2473" s="96" t="n">
        <v>-10</v>
      </c>
      <c r="BQ2473" s="96" t="n">
        <v>-17.64</v>
      </c>
      <c r="BR2473" s="91" t="inlineStr">
        <is>
          <t>Stacked down</t>
        </is>
      </c>
      <c r="BS2473" s="91" t="inlineStr">
        <is>
          <t>None</t>
        </is>
      </c>
      <c r="BT2473" s="96" t="n">
        <v>41.1</v>
      </c>
      <c r="BU2473" s="91" t="inlineStr">
        <is>
          <t>N</t>
        </is>
      </c>
      <c r="BV2473" s="99">
        <f>IF(OR(BF2473&lt;&gt;"Y",BG2473&lt;&gt;"Y"),"",(AND(ISNUMBER(BQ2473),BQ2473&gt;0))+(BR2473="Stacked up")+(AND(ISNUMBER(BH2473),BH2473&gt;=-Settings!$B$17))+(AND(ISNUMBER(BK2473),ISNUMBER(BM2473),BK2473&gt;0,BM2473&gt;0))+(AND(ISNUMBER(AQ2473),AQ2473&gt;=Settings!$B$18))+(AND(ISNUMBER(BT2473),BT2473&gt;=Settings!$B$19,BT2473&lt;=Settings!$B$20))+(AND(ISNUMBER(AS2473),AS2473&gt;0))+(AND(ISNUMBER(T2473),ISNUMBER(M2473),T2473&gt;=Settings!$B$21,M2473&gt;0))+(AND(ISNUMBER(AD2473),ISNUMBER(M2473),AD2473&gt;=Settings!$B$22,M2473&gt;0))+(AY2473&gt;=1))</f>
        <v/>
      </c>
      <c r="BW2473" s="91">
        <f>IF(OR(AY2473=0,BF2473&lt;&gt;"Y",BG2473&lt;&gt;"Y"),"",1+SUMPRODUCT(($A$6:$A$2604=A2473)*($AY$6:$AY$2604&gt;0)*($BF$6:$BF$2604="Y")*($BG$6:$BG$2604="Y")*(($AY$6:$AY$2604&gt;AY2473)+($AY$6:$AY$2604=AY2473)*($AD$6:$AD$2604&gt;AD2473))))</f>
        <v/>
      </c>
    </row>
    <row r="2474" ht="23.85" customHeight="1" s="55">
      <c r="A2474" s="90" t="n">
        <v>46296</v>
      </c>
      <c r="B2474" s="91" t="inlineStr">
        <is>
          <t>GOLDENTOBC</t>
        </is>
      </c>
      <c r="C2474" s="91" t="inlineStr">
        <is>
          <t>INE973A01010</t>
        </is>
      </c>
      <c r="D2474" s="91" t="n"/>
      <c r="E2474" s="91" t="inlineStr">
        <is>
          <t>None</t>
        </is>
      </c>
      <c r="F2474" s="93" t="n">
        <v>42</v>
      </c>
      <c r="G2474" s="92" t="inlineStr">
        <is>
          <t>Y</t>
        </is>
      </c>
      <c r="H2474" s="94" t="inlineStr">
        <is>
          <t>GSM Stage 0; IRP (insolvency); BZ/SZ series</t>
        </is>
      </c>
      <c r="I2474" s="91" t="inlineStr">
        <is>
          <t>Y</t>
        </is>
      </c>
      <c r="J2474" s="92">
        <f>IF(K2474="","N","Y")</f>
        <v/>
      </c>
      <c r="K2474" s="94">
        <f>_xlfn.TEXTJOIN("; ",TRUE,IF(P2474="52-wk low","52-wk low",""),IF(AND(AD2474&gt;=Settings!$B$12,M2474&lt;0),"Distribution",""),IF(AND(AJ2474="Y",M2474&lt;0,AK2474&lt;-Settings!$B$13),"Long unwinding",""),IF(AND(AJ2474="Y",M2474&lt;0,AK2474&gt;Settings!$B$13),"Short buildup",""))</f>
        <v/>
      </c>
      <c r="L2474" s="95" t="n">
        <v>23.69</v>
      </c>
      <c r="M2474" s="96" t="n">
        <v>0.98</v>
      </c>
      <c r="N2474" s="93" t="n">
        <v>342</v>
      </c>
      <c r="O2474" s="91" t="inlineStr">
        <is>
          <t>None</t>
        </is>
      </c>
      <c r="P2474" s="91" t="inlineStr">
        <is>
          <t>None</t>
        </is>
      </c>
      <c r="Q2474" s="97" t="n">
        <v>0</v>
      </c>
      <c r="R2474" s="96" t="n">
        <v>0.02</v>
      </c>
      <c r="S2474" s="96" t="n">
        <v>0.23</v>
      </c>
      <c r="T2474" s="96" t="n">
        <v>0.23</v>
      </c>
      <c r="U2474" s="96" t="n">
        <v>0.23</v>
      </c>
      <c r="V2474" s="103" t="n">
        <v>0.91</v>
      </c>
      <c r="W2474" s="102" t="n">
        <v>8</v>
      </c>
      <c r="X2474" s="93" t="n"/>
      <c r="Y2474" s="91" t="inlineStr">
        <is>
          <t>None</t>
        </is>
      </c>
      <c r="Z2474" s="99" t="n"/>
      <c r="AA2474" s="96" t="n"/>
      <c r="AB2474" s="96" t="n"/>
      <c r="AC2474" s="96" t="n"/>
      <c r="AD2474" s="96" t="n"/>
      <c r="AE2474" s="96" t="n"/>
      <c r="AF2474" s="103" t="n"/>
      <c r="AG2474" s="91" t="inlineStr">
        <is>
          <t>No delivery data</t>
        </is>
      </c>
      <c r="AH2474" s="100" t="n">
        <v>0</v>
      </c>
      <c r="AI2474" s="101" t="n">
        <v>0</v>
      </c>
      <c r="AJ2474" s="92" t="inlineStr">
        <is>
          <t>N</t>
        </is>
      </c>
      <c r="AK2474" s="96" t="n"/>
      <c r="AL2474" s="91" t="inlineStr">
        <is>
          <t>n/a</t>
        </is>
      </c>
      <c r="AM2474" s="93" t="n"/>
      <c r="AN2474" s="92" t="inlineStr">
        <is>
          <t>None</t>
        </is>
      </c>
      <c r="AO2474" s="102" t="n">
        <v>0</v>
      </c>
      <c r="AP2474" s="103" t="n">
        <v>0.6899999999999999</v>
      </c>
      <c r="AQ2474" s="102" t="n">
        <v>36</v>
      </c>
      <c r="AR2474" s="91" t="inlineStr">
        <is>
          <t>N</t>
        </is>
      </c>
      <c r="AS2474" s="104" t="n"/>
      <c r="AT2474" s="92">
        <f>IF(AND(P2474="52-wk high",T2474&gt;=Settings!$B$7),"Y","N")</f>
        <v/>
      </c>
      <c r="AU2474" s="91">
        <f>IF(AND(AD2474&gt;=Settings!$B$8,M2474&gt;0),"Y","N")</f>
        <v/>
      </c>
      <c r="AV2474" s="91">
        <f>IF(OR(AH2474&gt;Settings!$B$9,AI2474&gt;Settings!$B$9),"Y","N")</f>
        <v/>
      </c>
      <c r="AW2474" s="91">
        <f>IF(AJ2474&lt;&gt;"Y","n/a",IF(AND(M2474&gt;0,AK2474&gt;Settings!$B$10),"Y","N"))</f>
        <v/>
      </c>
      <c r="AX2474" s="91">
        <f>IF(AO2474&gt;=Settings!$B$11,"Y","N")</f>
        <v/>
      </c>
      <c r="AY2474" s="99">
        <f>(AT2474="Y")+(AU2474="Y")+(AV2474="Y")+(AW2474="Y")+(AX2474="Y")</f>
        <v/>
      </c>
      <c r="AZ2474" s="94">
        <f>IF(AY2474=0,"None",_xlfn.TEXTJOIN(", ",TRUE(),IF(AT2474="Y","Breakout",""),IF(AU2474="Y","Accumulation",""),IF(AV2474="Y","Institutional buying",""),IF(AW2474="Y","Long buildup",""),IF(AX2474="Y","Momentum leader","")))</f>
        <v/>
      </c>
      <c r="BA2474" s="94">
        <f>IF(BW2474="","","Passes "&amp;AY2474&amp;" of 5 buy-side scans"&amp;IF(G2474="Y","; RED FLAG: filter out using Red flag column",""))</f>
        <v/>
      </c>
      <c r="BB2474" s="91" t="inlineStr">
        <is>
          <t>Lower</t>
        </is>
      </c>
      <c r="BC2474" s="92" t="inlineStr">
        <is>
          <t>Y</t>
        </is>
      </c>
      <c r="BD2474" s="94" t="inlineStr">
        <is>
          <t>Few traders (&lt;100 unique PAN, 30 days)</t>
        </is>
      </c>
      <c r="BE2474" s="94" t="n"/>
      <c r="BF2474" s="92">
        <f>IF(R2474*100000&gt;=Settings!$B$5,"Y","N")</f>
        <v/>
      </c>
      <c r="BG2474" s="91">
        <f>IF(F2474&gt;Settings!$B$6,"Y","N")</f>
        <v/>
      </c>
      <c r="BH2474" s="97" t="n">
        <v>-35.1</v>
      </c>
      <c r="BI2474" s="96" t="n">
        <v>-2.27</v>
      </c>
      <c r="BJ2474" s="96" t="n">
        <v>-3.15</v>
      </c>
      <c r="BK2474" s="96" t="n">
        <v>-5.24</v>
      </c>
      <c r="BL2474" s="96" t="n">
        <v>10.65</v>
      </c>
      <c r="BM2474" s="96" t="n">
        <v>-32.24</v>
      </c>
      <c r="BN2474" s="97" t="n">
        <v>-2.33</v>
      </c>
      <c r="BO2474" s="96" t="n">
        <v>-3.76</v>
      </c>
      <c r="BP2474" s="96" t="n">
        <v>-6.45</v>
      </c>
      <c r="BQ2474" s="96" t="n">
        <v>-12.41</v>
      </c>
      <c r="BR2474" s="91" t="inlineStr">
        <is>
          <t>Stacked down</t>
        </is>
      </c>
      <c r="BS2474" s="91" t="inlineStr">
        <is>
          <t>None</t>
        </is>
      </c>
      <c r="BT2474" s="96" t="n">
        <v>43</v>
      </c>
      <c r="BU2474" s="91" t="inlineStr">
        <is>
          <t>N</t>
        </is>
      </c>
      <c r="BV2474" s="99">
        <f>IF(OR(BF2474&lt;&gt;"Y",BG2474&lt;&gt;"Y"),"",(AND(ISNUMBER(BQ2474),BQ2474&gt;0))+(BR2474="Stacked up")+(AND(ISNUMBER(BH2474),BH2474&gt;=-Settings!$B$17))+(AND(ISNUMBER(BK2474),ISNUMBER(BM2474),BK2474&gt;0,BM2474&gt;0))+(AND(ISNUMBER(AQ2474),AQ2474&gt;=Settings!$B$18))+(AND(ISNUMBER(BT2474),BT2474&gt;=Settings!$B$19,BT2474&lt;=Settings!$B$20))+(AND(ISNUMBER(AS2474),AS2474&gt;0))+(AND(ISNUMBER(T2474),ISNUMBER(M2474),T2474&gt;=Settings!$B$21,M2474&gt;0))+(AND(ISNUMBER(AD2474),ISNUMBER(M2474),AD2474&gt;=Settings!$B$22,M2474&gt;0))+(AY2474&gt;=1))</f>
        <v/>
      </c>
      <c r="BW2474" s="91">
        <f>IF(OR(AY2474=0,BF2474&lt;&gt;"Y",BG2474&lt;&gt;"Y"),"",1+SUMPRODUCT(($A$6:$A$2604=A2474)*($AY$6:$AY$2604&gt;0)*($BF$6:$BF$2604="Y")*($BG$6:$BG$2604="Y")*(($AY$6:$AY$2604&gt;AY2474)+($AY$6:$AY$2604=AY2474)*($AD$6:$AD$2604&gt;AD2474))))</f>
        <v/>
      </c>
    </row>
    <row r="2475" ht="23.85" customHeight="1" s="55">
      <c r="A2475" s="90" t="n">
        <v>46296</v>
      </c>
      <c r="B2475" s="91" t="inlineStr">
        <is>
          <t>KARMAENG</t>
        </is>
      </c>
      <c r="C2475" s="91" t="inlineStr">
        <is>
          <t>INE725L01011</t>
        </is>
      </c>
      <c r="D2475" s="91" t="n"/>
      <c r="E2475" s="91" t="inlineStr">
        <is>
          <t>None</t>
        </is>
      </c>
      <c r="F2475" s="93" t="n">
        <v>42</v>
      </c>
      <c r="G2475" s="92" t="inlineStr">
        <is>
          <t>N</t>
        </is>
      </c>
      <c r="H2475" s="94" t="n"/>
      <c r="I2475" s="91" t="inlineStr">
        <is>
          <t>N</t>
        </is>
      </c>
      <c r="J2475" s="92">
        <f>IF(K2475="","N","Y")</f>
        <v/>
      </c>
      <c r="K2475" s="94">
        <f>_xlfn.TEXTJOIN("; ",TRUE,IF(P2475="52-wk low","52-wk low",""),IF(AND(AD2475&gt;=Settings!$B$12,M2475&lt;0),"Distribution",""),IF(AND(AJ2475="Y",M2475&lt;0,AK2475&lt;-Settings!$B$13),"Long unwinding",""),IF(AND(AJ2475="Y",M2475&lt;0,AK2475&gt;Settings!$B$13),"Short buildup",""))</f>
        <v/>
      </c>
      <c r="L2475" s="95" t="n">
        <v>36.33</v>
      </c>
      <c r="M2475" s="96" t="n">
        <v>-2.94</v>
      </c>
      <c r="N2475" s="93" t="n">
        <v>2064</v>
      </c>
      <c r="O2475" s="91" t="inlineStr">
        <is>
          <t>None</t>
        </is>
      </c>
      <c r="P2475" s="91" t="inlineStr">
        <is>
          <t>None</t>
        </is>
      </c>
      <c r="Q2475" s="97" t="n">
        <v>0.1</v>
      </c>
      <c r="R2475" s="96" t="n">
        <v>0.15</v>
      </c>
      <c r="S2475" s="96" t="n">
        <v>0.7</v>
      </c>
      <c r="T2475" s="96" t="n">
        <v>1.12</v>
      </c>
      <c r="U2475" s="96" t="n">
        <v>1.41</v>
      </c>
      <c r="V2475" s="103" t="n">
        <v>2.05</v>
      </c>
      <c r="W2475" s="102" t="n">
        <v>5</v>
      </c>
      <c r="X2475" s="93" t="n"/>
      <c r="Y2475" s="91" t="inlineStr">
        <is>
          <t>None</t>
        </is>
      </c>
      <c r="Z2475" s="99" t="n">
        <v>79.63</v>
      </c>
      <c r="AA2475" s="96" t="n">
        <v>1.16</v>
      </c>
      <c r="AB2475" s="96" t="n">
        <v>1.18</v>
      </c>
      <c r="AC2475" s="96" t="n">
        <v>1.31</v>
      </c>
      <c r="AD2475" s="96" t="n">
        <v>1.87</v>
      </c>
      <c r="AE2475" s="96" t="n">
        <v>2.04</v>
      </c>
      <c r="AF2475" s="103" t="n">
        <v>0.79</v>
      </c>
      <c r="AG2475" s="91" t="inlineStr">
        <is>
          <t>Churn</t>
        </is>
      </c>
      <c r="AH2475" s="100" t="n">
        <v>0</v>
      </c>
      <c r="AI2475" s="101" t="n">
        <v>0</v>
      </c>
      <c r="AJ2475" s="92" t="inlineStr">
        <is>
          <t>N</t>
        </is>
      </c>
      <c r="AK2475" s="96" t="n"/>
      <c r="AL2475" s="91" t="inlineStr">
        <is>
          <t>n/a</t>
        </is>
      </c>
      <c r="AM2475" s="93" t="n"/>
      <c r="AN2475" s="92" t="inlineStr">
        <is>
          <t>None</t>
        </is>
      </c>
      <c r="AO2475" s="102" t="n">
        <v>0</v>
      </c>
      <c r="AP2475" s="103" t="n">
        <v>0.63</v>
      </c>
      <c r="AQ2475" s="102" t="n">
        <v>26</v>
      </c>
      <c r="AR2475" s="91" t="inlineStr">
        <is>
          <t>N</t>
        </is>
      </c>
      <c r="AS2475" s="104" t="n"/>
      <c r="AT2475" s="92">
        <f>IF(AND(P2475="52-wk high",T2475&gt;=Settings!$B$7),"Y","N")</f>
        <v/>
      </c>
      <c r="AU2475" s="91">
        <f>IF(AND(AD2475&gt;=Settings!$B$8,M2475&gt;0),"Y","N")</f>
        <v/>
      </c>
      <c r="AV2475" s="91">
        <f>IF(OR(AH2475&gt;Settings!$B$9,AI2475&gt;Settings!$B$9),"Y","N")</f>
        <v/>
      </c>
      <c r="AW2475" s="91">
        <f>IF(AJ2475&lt;&gt;"Y","n/a",IF(AND(M2475&gt;0,AK2475&gt;Settings!$B$10),"Y","N"))</f>
        <v/>
      </c>
      <c r="AX2475" s="91">
        <f>IF(AO2475&gt;=Settings!$B$11,"Y","N")</f>
        <v/>
      </c>
      <c r="AY2475" s="99">
        <f>(AT2475="Y")+(AU2475="Y")+(AV2475="Y")+(AW2475="Y")+(AX2475="Y")</f>
        <v/>
      </c>
      <c r="AZ2475" s="94">
        <f>IF(AY2475=0,"None",_xlfn.TEXTJOIN(", ",TRUE(),IF(AT2475="Y","Breakout",""),IF(AU2475="Y","Accumulation",""),IF(AV2475="Y","Institutional buying",""),IF(AW2475="Y","Long buildup",""),IF(AX2475="Y","Momentum leader","")))</f>
        <v/>
      </c>
      <c r="BA2475" s="94">
        <f>IF(BW2475="","","Passes "&amp;AY2475&amp;" of 5 buy-side scans"&amp;IF(G2475="Y","; RED FLAG: filter out using Red flag column",""))</f>
        <v/>
      </c>
      <c r="BB2475" s="91" t="inlineStr">
        <is>
          <t>None</t>
        </is>
      </c>
      <c r="BC2475" s="92" t="inlineStr">
        <is>
          <t>Y</t>
        </is>
      </c>
      <c r="BD2475" s="94" t="inlineStr">
        <is>
          <t>Few traders (&lt;100 unique PAN, 30 days)</t>
        </is>
      </c>
      <c r="BE2475" s="94" t="n"/>
      <c r="BF2475" s="92">
        <f>IF(R2475*100000&gt;=Settings!$B$5,"Y","N")</f>
        <v/>
      </c>
      <c r="BG2475" s="91">
        <f>IF(F2475&gt;Settings!$B$6,"Y","N")</f>
        <v/>
      </c>
      <c r="BH2475" s="97" t="n">
        <v>-45.16</v>
      </c>
      <c r="BI2475" s="96" t="n">
        <v>-7.86</v>
      </c>
      <c r="BJ2475" s="96" t="n">
        <v>-2.55</v>
      </c>
      <c r="BK2475" s="96" t="n">
        <v>-12.58</v>
      </c>
      <c r="BL2475" s="96" t="n">
        <v>0.5</v>
      </c>
      <c r="BM2475" s="96" t="n">
        <v>-36.49</v>
      </c>
      <c r="BN2475" s="97" t="n">
        <v>-5.91</v>
      </c>
      <c r="BO2475" s="96" t="n">
        <v>-7.04</v>
      </c>
      <c r="BP2475" s="96" t="n">
        <v>-10.39</v>
      </c>
      <c r="BQ2475" s="96" t="n">
        <v>-18.29</v>
      </c>
      <c r="BR2475" s="91" t="inlineStr">
        <is>
          <t>Stacked down</t>
        </is>
      </c>
      <c r="BS2475" s="91" t="inlineStr">
        <is>
          <t>None</t>
        </is>
      </c>
      <c r="BT2475" s="96" t="n">
        <v>31.5</v>
      </c>
      <c r="BU2475" s="91" t="inlineStr">
        <is>
          <t>N</t>
        </is>
      </c>
      <c r="BV2475" s="99">
        <f>IF(OR(BF2475&lt;&gt;"Y",BG2475&lt;&gt;"Y"),"",(AND(ISNUMBER(BQ2475),BQ2475&gt;0))+(BR2475="Stacked up")+(AND(ISNUMBER(BH2475),BH2475&gt;=-Settings!$B$17))+(AND(ISNUMBER(BK2475),ISNUMBER(BM2475),BK2475&gt;0,BM2475&gt;0))+(AND(ISNUMBER(AQ2475),AQ2475&gt;=Settings!$B$18))+(AND(ISNUMBER(BT2475),BT2475&gt;=Settings!$B$19,BT2475&lt;=Settings!$B$20))+(AND(ISNUMBER(AS2475),AS2475&gt;0))+(AND(ISNUMBER(T2475),ISNUMBER(M2475),T2475&gt;=Settings!$B$21,M2475&gt;0))+(AND(ISNUMBER(AD2475),ISNUMBER(M2475),AD2475&gt;=Settings!$B$22,M2475&gt;0))+(AY2475&gt;=1))</f>
        <v/>
      </c>
      <c r="BW2475" s="91">
        <f>IF(OR(AY2475=0,BF2475&lt;&gt;"Y",BG2475&lt;&gt;"Y"),"",1+SUMPRODUCT(($A$6:$A$2604=A2475)*($AY$6:$AY$2604&gt;0)*($BF$6:$BF$2604="Y")*($BG$6:$BG$2604="Y")*(($AY$6:$AY$2604&gt;AY2475)+($AY$6:$AY$2604=AY2475)*($AD$6:$AD$2604&gt;AD2475))))</f>
        <v/>
      </c>
    </row>
    <row r="2476" ht="23.85" customHeight="1" s="55">
      <c r="A2476" s="90" t="n">
        <v>46296</v>
      </c>
      <c r="B2476" s="91" t="inlineStr">
        <is>
          <t>LEENEE</t>
        </is>
      </c>
      <c r="C2476" s="91" t="inlineStr">
        <is>
          <t>INE791B01014</t>
        </is>
      </c>
      <c r="D2476" s="91" t="n"/>
      <c r="E2476" s="91" t="inlineStr">
        <is>
          <t>None</t>
        </is>
      </c>
      <c r="F2476" s="93" t="n">
        <v>42</v>
      </c>
      <c r="G2476" s="92" t="inlineStr">
        <is>
          <t>Y</t>
        </is>
      </c>
      <c r="H2476" s="94" t="inlineStr">
        <is>
          <t>T2T (BE series)</t>
        </is>
      </c>
      <c r="I2476" s="91" t="inlineStr">
        <is>
          <t>Y</t>
        </is>
      </c>
      <c r="J2476" s="92">
        <f>IF(K2476="","N","Y")</f>
        <v/>
      </c>
      <c r="K2476" s="94">
        <f>_xlfn.TEXTJOIN("; ",TRUE,IF(P2476="52-wk low","52-wk low",""),IF(AND(AD2476&gt;=Settings!$B$12,M2476&lt;0),"Distribution",""),IF(AND(AJ2476="Y",M2476&lt;0,AK2476&lt;-Settings!$B$13),"Long unwinding",""),IF(AND(AJ2476="Y",M2476&lt;0,AK2476&gt;Settings!$B$13),"Short buildup",""))</f>
        <v/>
      </c>
      <c r="L2476" s="95" t="n">
        <v>7.59</v>
      </c>
      <c r="M2476" s="96" t="n">
        <v>0.13</v>
      </c>
      <c r="N2476" s="93" t="n">
        <v>541</v>
      </c>
      <c r="O2476" s="91" t="inlineStr">
        <is>
          <t>None</t>
        </is>
      </c>
      <c r="P2476" s="91" t="inlineStr">
        <is>
          <t>None</t>
        </is>
      </c>
      <c r="Q2476" s="97" t="n">
        <v>0.02</v>
      </c>
      <c r="R2476" s="96" t="n">
        <v>0.1</v>
      </c>
      <c r="S2476" s="96" t="n">
        <v>0.15</v>
      </c>
      <c r="T2476" s="96" t="n"/>
      <c r="U2476" s="96" t="n"/>
      <c r="V2476" s="103" t="n"/>
      <c r="W2476" s="102" t="n"/>
      <c r="X2476" s="93" t="n"/>
      <c r="Y2476" s="91" t="inlineStr">
        <is>
          <t>None</t>
        </is>
      </c>
      <c r="Z2476" s="99" t="n"/>
      <c r="AA2476" s="96" t="n"/>
      <c r="AB2476" s="96" t="n"/>
      <c r="AC2476" s="96" t="n"/>
      <c r="AD2476" s="96" t="n"/>
      <c r="AE2476" s="96" t="n"/>
      <c r="AF2476" s="103" t="n"/>
      <c r="AG2476" s="91" t="n"/>
      <c r="AH2476" s="100" t="n">
        <v>0</v>
      </c>
      <c r="AI2476" s="101" t="n">
        <v>0</v>
      </c>
      <c r="AJ2476" s="92" t="inlineStr">
        <is>
          <t>N</t>
        </is>
      </c>
      <c r="AK2476" s="96" t="n"/>
      <c r="AL2476" s="91" t="inlineStr">
        <is>
          <t>n/a</t>
        </is>
      </c>
      <c r="AM2476" s="93" t="n"/>
      <c r="AN2476" s="92" t="inlineStr">
        <is>
          <t>None</t>
        </is>
      </c>
      <c r="AO2476" s="102" t="n">
        <v>0</v>
      </c>
      <c r="AP2476" s="103" t="n"/>
      <c r="AQ2476" s="102" t="n"/>
      <c r="AR2476" s="91" t="inlineStr">
        <is>
          <t>N</t>
        </is>
      </c>
      <c r="AS2476" s="104" t="n"/>
      <c r="AT2476" s="92">
        <f>IF(AND(P2476="52-wk high",T2476&gt;=Settings!$B$7),"Y","N")</f>
        <v/>
      </c>
      <c r="AU2476" s="91">
        <f>IF(AND(AD2476&gt;=Settings!$B$8,M2476&gt;0),"Y","N")</f>
        <v/>
      </c>
      <c r="AV2476" s="91">
        <f>IF(OR(AH2476&gt;Settings!$B$9,AI2476&gt;Settings!$B$9),"Y","N")</f>
        <v/>
      </c>
      <c r="AW2476" s="91">
        <f>IF(AJ2476&lt;&gt;"Y","n/a",IF(AND(M2476&gt;0,AK2476&gt;Settings!$B$10),"Y","N"))</f>
        <v/>
      </c>
      <c r="AX2476" s="91">
        <f>IF(AO2476&gt;=Settings!$B$11,"Y","N")</f>
        <v/>
      </c>
      <c r="AY2476" s="99">
        <f>(AT2476="Y")+(AU2476="Y")+(AV2476="Y")+(AW2476="Y")+(AX2476="Y")</f>
        <v/>
      </c>
      <c r="AZ2476" s="94">
        <f>IF(AY2476=0,"None",_xlfn.TEXTJOIN(", ",TRUE(),IF(AT2476="Y","Breakout",""),IF(AU2476="Y","Accumulation",""),IF(AV2476="Y","Institutional buying",""),IF(AW2476="Y","Long buildup",""),IF(AX2476="Y","Momentum leader","")))</f>
        <v/>
      </c>
      <c r="BA2476" s="94">
        <f>IF(BW2476="","","Passes "&amp;AY2476&amp;" of 5 buy-side scans"&amp;IF(G2476="Y","; RED FLAG: filter out using Red flag column",""))</f>
        <v/>
      </c>
      <c r="BB2476" s="91" t="inlineStr">
        <is>
          <t>None</t>
        </is>
      </c>
      <c r="BC2476" s="92" t="inlineStr">
        <is>
          <t>Y</t>
        </is>
      </c>
      <c r="BD2476" s="94" t="inlineStr">
        <is>
          <t>Few traders (&lt;100 unique PAN, 30 days)</t>
        </is>
      </c>
      <c r="BE2476" s="94" t="n"/>
      <c r="BF2476" s="92">
        <f>IF(R2476*100000&gt;=Settings!$B$5,"Y","N")</f>
        <v/>
      </c>
      <c r="BG2476" s="91">
        <f>IF(F2476&gt;Settings!$B$6,"Y","N")</f>
        <v/>
      </c>
      <c r="BH2476" s="97" t="n">
        <v>-33.89</v>
      </c>
      <c r="BI2476" s="96" t="n">
        <v>-2.69</v>
      </c>
      <c r="BJ2476" s="96" t="n">
        <v>-20.19</v>
      </c>
      <c r="BK2476" s="96" t="n"/>
      <c r="BL2476" s="96" t="n"/>
      <c r="BM2476" s="96" t="n"/>
      <c r="BN2476" s="97" t="n">
        <v>-3.61</v>
      </c>
      <c r="BO2476" s="96" t="n"/>
      <c r="BP2476" s="96" t="n"/>
      <c r="BQ2476" s="96" t="n"/>
      <c r="BR2476" s="91" t="n"/>
      <c r="BS2476" s="91" t="n"/>
      <c r="BT2476" s="96" t="n">
        <v>43.9</v>
      </c>
      <c r="BU2476" s="91" t="n"/>
      <c r="BV2476" s="99">
        <f>IF(OR(BF2476&lt;&gt;"Y",BG2476&lt;&gt;"Y"),"",(AND(ISNUMBER(BQ2476),BQ2476&gt;0))+(BR2476="Stacked up")+(AND(ISNUMBER(BH2476),BH2476&gt;=-Settings!$B$17))+(AND(ISNUMBER(BK2476),ISNUMBER(BM2476),BK2476&gt;0,BM2476&gt;0))+(AND(ISNUMBER(AQ2476),AQ2476&gt;=Settings!$B$18))+(AND(ISNUMBER(BT2476),BT2476&gt;=Settings!$B$19,BT2476&lt;=Settings!$B$20))+(AND(ISNUMBER(AS2476),AS2476&gt;0))+(AND(ISNUMBER(T2476),ISNUMBER(M2476),T2476&gt;=Settings!$B$21,M2476&gt;0))+(AND(ISNUMBER(AD2476),ISNUMBER(M2476),AD2476&gt;=Settings!$B$22,M2476&gt;0))+(AY2476&gt;=1))</f>
        <v/>
      </c>
      <c r="BW2476" s="91">
        <f>IF(OR(AY2476=0,BF2476&lt;&gt;"Y",BG2476&lt;&gt;"Y"),"",1+SUMPRODUCT(($A$6:$A$2604=A2476)*($AY$6:$AY$2604&gt;0)*($BF$6:$BF$2604="Y")*($BG$6:$BG$2604="Y")*(($AY$6:$AY$2604&gt;AY2476)+($AY$6:$AY$2604=AY2476)*($AD$6:$AD$2604&gt;AD2476))))</f>
        <v/>
      </c>
    </row>
    <row r="2477" ht="23.85" customHeight="1" s="55">
      <c r="A2477" s="90" t="n">
        <v>46296</v>
      </c>
      <c r="B2477" s="91" t="inlineStr">
        <is>
          <t>SIEL</t>
        </is>
      </c>
      <c r="C2477" s="91" t="inlineStr">
        <is>
          <t>INE843L01012</t>
        </is>
      </c>
      <c r="D2477" s="91" t="n"/>
      <c r="E2477" s="91" t="inlineStr">
        <is>
          <t>None</t>
        </is>
      </c>
      <c r="F2477" s="93" t="n">
        <v>42</v>
      </c>
      <c r="G2477" s="92" t="inlineStr">
        <is>
          <t>Y</t>
        </is>
      </c>
      <c r="H2477" s="94" t="inlineStr">
        <is>
          <t>Long-term ASM Stage 1</t>
        </is>
      </c>
      <c r="I2477" s="91" t="inlineStr">
        <is>
          <t>N</t>
        </is>
      </c>
      <c r="J2477" s="92">
        <f>IF(K2477="","N","Y")</f>
        <v/>
      </c>
      <c r="K2477" s="94">
        <f>_xlfn.TEXTJOIN("; ",TRUE,IF(P2477="52-wk low","52-wk low",""),IF(AND(AD2477&gt;=Settings!$B$12,M2477&lt;0),"Distribution",""),IF(AND(AJ2477="Y",M2477&lt;0,AK2477&lt;-Settings!$B$13),"Long unwinding",""),IF(AND(AJ2477="Y",M2477&lt;0,AK2477&gt;Settings!$B$13),"Short buildup",""))</f>
        <v/>
      </c>
      <c r="L2477" s="95" t="n">
        <v>30.46</v>
      </c>
      <c r="M2477" s="96" t="n">
        <v>5</v>
      </c>
      <c r="N2477" s="93" t="n">
        <v>37</v>
      </c>
      <c r="O2477" s="91" t="inlineStr">
        <is>
          <t>None</t>
        </is>
      </c>
      <c r="P2477" s="91" t="inlineStr">
        <is>
          <t>None</t>
        </is>
      </c>
      <c r="Q2477" s="97" t="n">
        <v>0</v>
      </c>
      <c r="R2477" s="96" t="n">
        <v>0</v>
      </c>
      <c r="S2477" s="96" t="n">
        <v>0.77</v>
      </c>
      <c r="T2477" s="96" t="n"/>
      <c r="U2477" s="96" t="n"/>
      <c r="V2477" s="103" t="n"/>
      <c r="W2477" s="102" t="n"/>
      <c r="X2477" s="93" t="n"/>
      <c r="Y2477" s="91" t="inlineStr">
        <is>
          <t>None</t>
        </is>
      </c>
      <c r="Z2477" s="99" t="n">
        <v>100</v>
      </c>
      <c r="AA2477" s="96" t="n">
        <v>1.04</v>
      </c>
      <c r="AB2477" s="96" t="n"/>
      <c r="AC2477" s="96" t="n">
        <v>0.91</v>
      </c>
      <c r="AD2477" s="96" t="n"/>
      <c r="AE2477" s="96" t="n"/>
      <c r="AF2477" s="103" t="n"/>
      <c r="AG2477" s="91" t="n"/>
      <c r="AH2477" s="100" t="n">
        <v>0</v>
      </c>
      <c r="AI2477" s="101" t="n">
        <v>0</v>
      </c>
      <c r="AJ2477" s="92" t="inlineStr">
        <is>
          <t>N</t>
        </is>
      </c>
      <c r="AK2477" s="96" t="n"/>
      <c r="AL2477" s="91" t="inlineStr">
        <is>
          <t>n/a</t>
        </is>
      </c>
      <c r="AM2477" s="93" t="n"/>
      <c r="AN2477" s="92" t="inlineStr">
        <is>
          <t>None</t>
        </is>
      </c>
      <c r="AO2477" s="102" t="n">
        <v>0</v>
      </c>
      <c r="AP2477" s="103" t="n"/>
      <c r="AQ2477" s="102" t="n"/>
      <c r="AR2477" s="91" t="inlineStr">
        <is>
          <t>N</t>
        </is>
      </c>
      <c r="AS2477" s="104" t="n"/>
      <c r="AT2477" s="92">
        <f>IF(AND(P2477="52-wk high",T2477&gt;=Settings!$B$7),"Y","N")</f>
        <v/>
      </c>
      <c r="AU2477" s="91">
        <f>IF(AND(AD2477&gt;=Settings!$B$8,M2477&gt;0),"Y","N")</f>
        <v/>
      </c>
      <c r="AV2477" s="91">
        <f>IF(OR(AH2477&gt;Settings!$B$9,AI2477&gt;Settings!$B$9),"Y","N")</f>
        <v/>
      </c>
      <c r="AW2477" s="91">
        <f>IF(AJ2477&lt;&gt;"Y","n/a",IF(AND(M2477&gt;0,AK2477&gt;Settings!$B$10),"Y","N"))</f>
        <v/>
      </c>
      <c r="AX2477" s="91">
        <f>IF(AO2477&gt;=Settings!$B$11,"Y","N")</f>
        <v/>
      </c>
      <c r="AY2477" s="99">
        <f>(AT2477="Y")+(AU2477="Y")+(AV2477="Y")+(AW2477="Y")+(AX2477="Y")</f>
        <v/>
      </c>
      <c r="AZ2477" s="94">
        <f>IF(AY2477=0,"None",_xlfn.TEXTJOIN(", ",TRUE(),IF(AT2477="Y","Breakout",""),IF(AU2477="Y","Accumulation",""),IF(AV2477="Y","Institutional buying",""),IF(AW2477="Y","Long buildup",""),IF(AX2477="Y","Momentum leader","")))</f>
        <v/>
      </c>
      <c r="BA2477" s="94">
        <f>IF(BW2477="","","Passes "&amp;AY2477&amp;" of 5 buy-side scans"&amp;IF(G2477="Y","; RED FLAG: filter out using Red flag column",""))</f>
        <v/>
      </c>
      <c r="BB2477" s="91" t="inlineStr">
        <is>
          <t>Upper</t>
        </is>
      </c>
      <c r="BC2477" s="92" t="inlineStr">
        <is>
          <t>Y</t>
        </is>
      </c>
      <c r="BD2477" s="94" t="inlineStr">
        <is>
          <t>Few traders (&lt;100 unique PAN, 30 days)</t>
        </is>
      </c>
      <c r="BE2477" s="94" t="n"/>
      <c r="BF2477" s="92">
        <f>IF(R2477*100000&gt;=Settings!$B$5,"Y","N")</f>
        <v/>
      </c>
      <c r="BG2477" s="91">
        <f>IF(F2477&gt;Settings!$B$6,"Y","N")</f>
        <v/>
      </c>
      <c r="BH2477" s="97" t="n">
        <v>-31.61</v>
      </c>
      <c r="BI2477" s="96" t="n">
        <v>4.85</v>
      </c>
      <c r="BJ2477" s="96" t="n">
        <v>-6.28</v>
      </c>
      <c r="BK2477" s="96" t="n"/>
      <c r="BL2477" s="96" t="n"/>
      <c r="BM2477" s="96" t="n"/>
      <c r="BN2477" s="97" t="n">
        <v>-1.44</v>
      </c>
      <c r="BO2477" s="96" t="n"/>
      <c r="BP2477" s="96" t="n"/>
      <c r="BQ2477" s="96" t="n"/>
      <c r="BR2477" s="91" t="n"/>
      <c r="BS2477" s="91" t="n"/>
      <c r="BT2477" s="96" t="n">
        <v>53.7</v>
      </c>
      <c r="BU2477" s="91" t="n"/>
      <c r="BV2477" s="99">
        <f>IF(OR(BF2477&lt;&gt;"Y",BG2477&lt;&gt;"Y"),"",(AND(ISNUMBER(BQ2477),BQ2477&gt;0))+(BR2477="Stacked up")+(AND(ISNUMBER(BH2477),BH2477&gt;=-Settings!$B$17))+(AND(ISNUMBER(BK2477),ISNUMBER(BM2477),BK2477&gt;0,BM2477&gt;0))+(AND(ISNUMBER(AQ2477),AQ2477&gt;=Settings!$B$18))+(AND(ISNUMBER(BT2477),BT2477&gt;=Settings!$B$19,BT2477&lt;=Settings!$B$20))+(AND(ISNUMBER(AS2477),AS2477&gt;0))+(AND(ISNUMBER(T2477),ISNUMBER(M2477),T2477&gt;=Settings!$B$21,M2477&gt;0))+(AND(ISNUMBER(AD2477),ISNUMBER(M2477),AD2477&gt;=Settings!$B$22,M2477&gt;0))+(AY2477&gt;=1))</f>
        <v/>
      </c>
      <c r="BW2477" s="91">
        <f>IF(OR(AY2477=0,BF2477&lt;&gt;"Y",BG2477&lt;&gt;"Y"),"",1+SUMPRODUCT(($A$6:$A$2604=A2477)*($AY$6:$AY$2604&gt;0)*($BF$6:$BF$2604="Y")*($BG$6:$BG$2604="Y")*(($AY$6:$AY$2604&gt;AY2477)+($AY$6:$AY$2604=AY2477)*($AD$6:$AD$2604&gt;AD2477))))</f>
        <v/>
      </c>
    </row>
    <row r="2478" ht="23.85" customHeight="1" s="55">
      <c r="A2478" s="90" t="n">
        <v>46296</v>
      </c>
      <c r="B2478" s="91" t="inlineStr">
        <is>
          <t>VINNY</t>
        </is>
      </c>
      <c r="C2478" s="91" t="inlineStr">
        <is>
          <t>INE01KI01027</t>
        </is>
      </c>
      <c r="D2478" s="91" t="n"/>
      <c r="E2478" s="91" t="inlineStr">
        <is>
          <t>None</t>
        </is>
      </c>
      <c r="F2478" s="93" t="n">
        <v>42</v>
      </c>
      <c r="G2478" s="92" t="inlineStr">
        <is>
          <t>N</t>
        </is>
      </c>
      <c r="H2478" s="94" t="n"/>
      <c r="I2478" s="91" t="inlineStr">
        <is>
          <t>N</t>
        </is>
      </c>
      <c r="J2478" s="92">
        <f>IF(K2478="","N","Y")</f>
        <v/>
      </c>
      <c r="K2478" s="94">
        <f>_xlfn.TEXTJOIN("; ",TRUE,IF(P2478="52-wk low","52-wk low",""),IF(AND(AD2478&gt;=Settings!$B$12,M2478&lt;0),"Distribution",""),IF(AND(AJ2478="Y",M2478&lt;0,AK2478&lt;-Settings!$B$13),"Long unwinding",""),IF(AND(AJ2478="Y",M2478&lt;0,AK2478&gt;Settings!$B$13),"Short buildup",""))</f>
        <v/>
      </c>
      <c r="L2478" s="95" t="n">
        <v>0.9</v>
      </c>
      <c r="M2478" s="96" t="n">
        <v>1.12</v>
      </c>
      <c r="N2478" s="93" t="n">
        <v>307</v>
      </c>
      <c r="O2478" s="91" t="inlineStr">
        <is>
          <t>None</t>
        </is>
      </c>
      <c r="P2478" s="91" t="inlineStr">
        <is>
          <t>None</t>
        </is>
      </c>
      <c r="Q2478" s="97" t="n">
        <v>1.35</v>
      </c>
      <c r="R2478" s="96" t="n">
        <v>3.14</v>
      </c>
      <c r="S2478" s="96" t="n">
        <v>0.42</v>
      </c>
      <c r="T2478" s="96" t="n">
        <v>0.42</v>
      </c>
      <c r="U2478" s="96" t="n">
        <v>0.35</v>
      </c>
      <c r="V2478" s="103" t="n">
        <v>0.8</v>
      </c>
      <c r="W2478" s="102" t="n">
        <v>5</v>
      </c>
      <c r="X2478" s="93" t="n"/>
      <c r="Y2478" s="91" t="inlineStr">
        <is>
          <t>None</t>
        </is>
      </c>
      <c r="Z2478" s="99" t="n">
        <v>65.20999999999999</v>
      </c>
      <c r="AA2478" s="96" t="n">
        <v>0.74</v>
      </c>
      <c r="AB2478" s="96" t="n">
        <v>0.79</v>
      </c>
      <c r="AC2478" s="96" t="n">
        <v>0.31</v>
      </c>
      <c r="AD2478" s="96" t="n">
        <v>0.34</v>
      </c>
      <c r="AE2478" s="96" t="n">
        <v>0.29</v>
      </c>
      <c r="AF2478" s="103" t="n">
        <v>1.13</v>
      </c>
      <c r="AG2478" s="91" t="inlineStr">
        <is>
          <t>Normal</t>
        </is>
      </c>
      <c r="AH2478" s="100" t="n">
        <v>0</v>
      </c>
      <c r="AI2478" s="101" t="n">
        <v>0</v>
      </c>
      <c r="AJ2478" s="92" t="inlineStr">
        <is>
          <t>N</t>
        </is>
      </c>
      <c r="AK2478" s="96" t="n"/>
      <c r="AL2478" s="91" t="inlineStr">
        <is>
          <t>n/a</t>
        </is>
      </c>
      <c r="AM2478" s="93" t="n"/>
      <c r="AN2478" s="92" t="inlineStr">
        <is>
          <t>None</t>
        </is>
      </c>
      <c r="AO2478" s="102" t="n">
        <v>0</v>
      </c>
      <c r="AP2478" s="103" t="n">
        <v>0.6</v>
      </c>
      <c r="AQ2478" s="102" t="n">
        <v>19</v>
      </c>
      <c r="AR2478" s="91" t="inlineStr">
        <is>
          <t>N</t>
        </is>
      </c>
      <c r="AS2478" s="104" t="n"/>
      <c r="AT2478" s="92">
        <f>IF(AND(P2478="52-wk high",T2478&gt;=Settings!$B$7),"Y","N")</f>
        <v/>
      </c>
      <c r="AU2478" s="91">
        <f>IF(AND(AD2478&gt;=Settings!$B$8,M2478&gt;0),"Y","N")</f>
        <v/>
      </c>
      <c r="AV2478" s="91">
        <f>IF(OR(AH2478&gt;Settings!$B$9,AI2478&gt;Settings!$B$9),"Y","N")</f>
        <v/>
      </c>
      <c r="AW2478" s="91">
        <f>IF(AJ2478&lt;&gt;"Y","n/a",IF(AND(M2478&gt;0,AK2478&gt;Settings!$B$10),"Y","N"))</f>
        <v/>
      </c>
      <c r="AX2478" s="91">
        <f>IF(AO2478&gt;=Settings!$B$11,"Y","N")</f>
        <v/>
      </c>
      <c r="AY2478" s="99">
        <f>(AT2478="Y")+(AU2478="Y")+(AV2478="Y")+(AW2478="Y")+(AX2478="Y")</f>
        <v/>
      </c>
      <c r="AZ2478" s="94">
        <f>IF(AY2478=0,"None",_xlfn.TEXTJOIN(", ",TRUE(),IF(AT2478="Y","Breakout",""),IF(AU2478="Y","Accumulation",""),IF(AV2478="Y","Institutional buying",""),IF(AW2478="Y","Long buildup",""),IF(AX2478="Y","Momentum leader","")))</f>
        <v/>
      </c>
      <c r="BA2478" s="94">
        <f>IF(BW2478="","","Passes "&amp;AY2478&amp;" of 5 buy-side scans"&amp;IF(G2478="Y","; RED FLAG: filter out using Red flag column",""))</f>
        <v/>
      </c>
      <c r="BB2478" s="91" t="inlineStr">
        <is>
          <t>None</t>
        </is>
      </c>
      <c r="BC2478" s="92" t="inlineStr">
        <is>
          <t>N</t>
        </is>
      </c>
      <c r="BD2478" s="94" t="n"/>
      <c r="BE2478" s="94" t="n"/>
      <c r="BF2478" s="92">
        <f>IF(R2478*100000&gt;=Settings!$B$5,"Y","N")</f>
        <v/>
      </c>
      <c r="BG2478" s="91">
        <f>IF(F2478&gt;Settings!$B$6,"Y","N")</f>
        <v/>
      </c>
      <c r="BH2478" s="97" t="n">
        <v>-41.18</v>
      </c>
      <c r="BI2478" s="96" t="n">
        <v>-2.17</v>
      </c>
      <c r="BJ2478" s="96" t="n">
        <v>-13.46</v>
      </c>
      <c r="BK2478" s="96" t="n">
        <v>-19.64</v>
      </c>
      <c r="BL2478" s="96" t="n">
        <v>-12.62</v>
      </c>
      <c r="BM2478" s="96" t="n">
        <v>-28.57</v>
      </c>
      <c r="BN2478" s="97" t="n">
        <v>-5.28</v>
      </c>
      <c r="BO2478" s="96" t="n">
        <v>-10.25</v>
      </c>
      <c r="BP2478" s="96" t="n">
        <v>-14.16</v>
      </c>
      <c r="BQ2478" s="96" t="n">
        <v>-18.48</v>
      </c>
      <c r="BR2478" s="91" t="inlineStr">
        <is>
          <t>Stacked down</t>
        </is>
      </c>
      <c r="BS2478" s="91" t="inlineStr">
        <is>
          <t>None</t>
        </is>
      </c>
      <c r="BT2478" s="96" t="n">
        <v>23.6</v>
      </c>
      <c r="BU2478" s="91" t="inlineStr">
        <is>
          <t>N</t>
        </is>
      </c>
      <c r="BV2478" s="99">
        <f>IF(OR(BF2478&lt;&gt;"Y",BG2478&lt;&gt;"Y"),"",(AND(ISNUMBER(BQ2478),BQ2478&gt;0))+(BR2478="Stacked up")+(AND(ISNUMBER(BH2478),BH2478&gt;=-Settings!$B$17))+(AND(ISNUMBER(BK2478),ISNUMBER(BM2478),BK2478&gt;0,BM2478&gt;0))+(AND(ISNUMBER(AQ2478),AQ2478&gt;=Settings!$B$18))+(AND(ISNUMBER(BT2478),BT2478&gt;=Settings!$B$19,BT2478&lt;=Settings!$B$20))+(AND(ISNUMBER(AS2478),AS2478&gt;0))+(AND(ISNUMBER(T2478),ISNUMBER(M2478),T2478&gt;=Settings!$B$21,M2478&gt;0))+(AND(ISNUMBER(AD2478),ISNUMBER(M2478),AD2478&gt;=Settings!$B$22,M2478&gt;0))+(AY2478&gt;=1))</f>
        <v/>
      </c>
      <c r="BW2478" s="91">
        <f>IF(OR(AY2478=0,BF2478&lt;&gt;"Y",BG2478&lt;&gt;"Y"),"",1+SUMPRODUCT(($A$6:$A$2604=A2478)*($AY$6:$AY$2604&gt;0)*($BF$6:$BF$2604="Y")*($BG$6:$BG$2604="Y")*(($AY$6:$AY$2604&gt;AY2478)+($AY$6:$AY$2604=AY2478)*($AD$6:$AD$2604&gt;AD2478))))</f>
        <v/>
      </c>
    </row>
    <row r="2479" ht="23.85" customHeight="1" s="55">
      <c r="A2479" s="90" t="n">
        <v>46296</v>
      </c>
      <c r="B2479" s="91" t="inlineStr">
        <is>
          <t>AMBICAAGAR</t>
        </is>
      </c>
      <c r="C2479" s="91" t="inlineStr">
        <is>
          <t>INE792B01012</t>
        </is>
      </c>
      <c r="D2479" s="91" t="n"/>
      <c r="E2479" s="91" t="inlineStr">
        <is>
          <t>None</t>
        </is>
      </c>
      <c r="F2479" s="93" t="n">
        <v>41</v>
      </c>
      <c r="G2479" s="92" t="inlineStr">
        <is>
          <t>N</t>
        </is>
      </c>
      <c r="H2479" s="94" t="n"/>
      <c r="I2479" s="91" t="inlineStr">
        <is>
          <t>N</t>
        </is>
      </c>
      <c r="J2479" s="92">
        <f>IF(K2479="","N","Y")</f>
        <v/>
      </c>
      <c r="K2479" s="94">
        <f>_xlfn.TEXTJOIN("; ",TRUE,IF(P2479="52-wk low","52-wk low",""),IF(AND(AD2479&gt;=Settings!$B$12,M2479&lt;0),"Distribution",""),IF(AND(AJ2479="Y",M2479&lt;0,AK2479&lt;-Settings!$B$13),"Long unwinding",""),IF(AND(AJ2479="Y",M2479&lt;0,AK2479&gt;Settings!$B$13),"Short buildup",""))</f>
        <v/>
      </c>
      <c r="L2479" s="95" t="n">
        <v>23.89</v>
      </c>
      <c r="M2479" s="96" t="n">
        <v>-2.09</v>
      </c>
      <c r="N2479" s="93" t="n">
        <v>1700</v>
      </c>
      <c r="O2479" s="91" t="inlineStr">
        <is>
          <t>None</t>
        </is>
      </c>
      <c r="P2479" s="91" t="inlineStr">
        <is>
          <t>None</t>
        </is>
      </c>
      <c r="Q2479" s="97" t="n">
        <v>0.02</v>
      </c>
      <c r="R2479" s="96" t="n">
        <v>0.55</v>
      </c>
      <c r="S2479" s="96" t="n">
        <v>0.04</v>
      </c>
      <c r="T2479" s="96" t="n">
        <v>0.1</v>
      </c>
      <c r="U2479" s="96" t="n">
        <v>0.16</v>
      </c>
      <c r="V2479" s="103" t="n">
        <v>3.54</v>
      </c>
      <c r="W2479" s="102" t="n">
        <v>5</v>
      </c>
      <c r="X2479" s="93" t="n"/>
      <c r="Y2479" s="91" t="inlineStr">
        <is>
          <t>None</t>
        </is>
      </c>
      <c r="Z2479" s="99" t="n">
        <v>97.55</v>
      </c>
      <c r="AA2479" s="96" t="n">
        <v>1.41</v>
      </c>
      <c r="AB2479" s="96" t="n">
        <v>1.24</v>
      </c>
      <c r="AC2479" s="96" t="n">
        <v>0.09</v>
      </c>
      <c r="AD2479" s="96" t="n">
        <v>0.19</v>
      </c>
      <c r="AE2479" s="96" t="n">
        <v>0.27</v>
      </c>
      <c r="AF2479" s="103" t="n">
        <v>0.8</v>
      </c>
      <c r="AG2479" s="91" t="inlineStr">
        <is>
          <t>Drying up</t>
        </is>
      </c>
      <c r="AH2479" s="100" t="n">
        <v>0</v>
      </c>
      <c r="AI2479" s="101" t="n">
        <v>0</v>
      </c>
      <c r="AJ2479" s="92" t="inlineStr">
        <is>
          <t>N</t>
        </is>
      </c>
      <c r="AK2479" s="96" t="n"/>
      <c r="AL2479" s="91" t="inlineStr">
        <is>
          <t>n/a</t>
        </is>
      </c>
      <c r="AM2479" s="93" t="n"/>
      <c r="AN2479" s="92" t="inlineStr">
        <is>
          <t>None</t>
        </is>
      </c>
      <c r="AO2479" s="102" t="n">
        <v>0</v>
      </c>
      <c r="AP2479" s="103" t="n">
        <v>0.85</v>
      </c>
      <c r="AQ2479" s="102" t="n">
        <v>53</v>
      </c>
      <c r="AR2479" s="91" t="inlineStr">
        <is>
          <t>N</t>
        </is>
      </c>
      <c r="AS2479" s="104" t="n"/>
      <c r="AT2479" s="92">
        <f>IF(AND(P2479="52-wk high",T2479&gt;=Settings!$B$7),"Y","N")</f>
        <v/>
      </c>
      <c r="AU2479" s="91">
        <f>IF(AND(AD2479&gt;=Settings!$B$8,M2479&gt;0),"Y","N")</f>
        <v/>
      </c>
      <c r="AV2479" s="91">
        <f>IF(OR(AH2479&gt;Settings!$B$9,AI2479&gt;Settings!$B$9),"Y","N")</f>
        <v/>
      </c>
      <c r="AW2479" s="91">
        <f>IF(AJ2479&lt;&gt;"Y","n/a",IF(AND(M2479&gt;0,AK2479&gt;Settings!$B$10),"Y","N"))</f>
        <v/>
      </c>
      <c r="AX2479" s="91">
        <f>IF(AO2479&gt;=Settings!$B$11,"Y","N")</f>
        <v/>
      </c>
      <c r="AY2479" s="99">
        <f>(AT2479="Y")+(AU2479="Y")+(AV2479="Y")+(AW2479="Y")+(AX2479="Y")</f>
        <v/>
      </c>
      <c r="AZ2479" s="94">
        <f>IF(AY2479=0,"None",_xlfn.TEXTJOIN(", ",TRUE(),IF(AT2479="Y","Breakout",""),IF(AU2479="Y","Accumulation",""),IF(AV2479="Y","Institutional buying",""),IF(AW2479="Y","Long buildup",""),IF(AX2479="Y","Momentum leader","")))</f>
        <v/>
      </c>
      <c r="BA2479" s="94">
        <f>IF(BW2479="","","Passes "&amp;AY2479&amp;" of 5 buy-side scans"&amp;IF(G2479="Y","; RED FLAG: filter out using Red flag column",""))</f>
        <v/>
      </c>
      <c r="BB2479" s="91" t="inlineStr">
        <is>
          <t>None</t>
        </is>
      </c>
      <c r="BC2479" s="92" t="inlineStr">
        <is>
          <t>Y</t>
        </is>
      </c>
      <c r="BD2479" s="94" t="inlineStr">
        <is>
          <t>Few traders (&lt;100 unique PAN, 30 days)</t>
        </is>
      </c>
      <c r="BE2479" s="94" t="n"/>
      <c r="BF2479" s="92">
        <f>IF(R2479*100000&gt;=Settings!$B$5,"Y","N")</f>
        <v/>
      </c>
      <c r="BG2479" s="91">
        <f>IF(F2479&gt;Settings!$B$6,"Y","N")</f>
        <v/>
      </c>
      <c r="BH2479" s="97" t="n">
        <v>-19.51</v>
      </c>
      <c r="BI2479" s="96" t="n">
        <v>-5.91</v>
      </c>
      <c r="BJ2479" s="96" t="n">
        <v>-3.47</v>
      </c>
      <c r="BK2479" s="96" t="n">
        <v>-4.4</v>
      </c>
      <c r="BL2479" s="96" t="n">
        <v>7.86</v>
      </c>
      <c r="BM2479" s="96" t="n">
        <v>-6.46</v>
      </c>
      <c r="BN2479" s="97" t="n">
        <v>-4.03</v>
      </c>
      <c r="BO2479" s="96" t="n">
        <v>-4.1</v>
      </c>
      <c r="BP2479" s="96" t="n">
        <v>-3.54</v>
      </c>
      <c r="BQ2479" s="96" t="n">
        <v>-3.48</v>
      </c>
      <c r="BR2479" s="91" t="inlineStr">
        <is>
          <t>Mixed</t>
        </is>
      </c>
      <c r="BS2479" s="91" t="inlineStr">
        <is>
          <t>Bearish cross</t>
        </is>
      </c>
      <c r="BT2479" s="96" t="n">
        <v>32.5</v>
      </c>
      <c r="BU2479" s="91" t="inlineStr">
        <is>
          <t>N</t>
        </is>
      </c>
      <c r="BV2479" s="99">
        <f>IF(OR(BF2479&lt;&gt;"Y",BG2479&lt;&gt;"Y"),"",(AND(ISNUMBER(BQ2479),BQ2479&gt;0))+(BR2479="Stacked up")+(AND(ISNUMBER(BH2479),BH2479&gt;=-Settings!$B$17))+(AND(ISNUMBER(BK2479),ISNUMBER(BM2479),BK2479&gt;0,BM2479&gt;0))+(AND(ISNUMBER(AQ2479),AQ2479&gt;=Settings!$B$18))+(AND(ISNUMBER(BT2479),BT2479&gt;=Settings!$B$19,BT2479&lt;=Settings!$B$20))+(AND(ISNUMBER(AS2479),AS2479&gt;0))+(AND(ISNUMBER(T2479),ISNUMBER(M2479),T2479&gt;=Settings!$B$21,M2479&gt;0))+(AND(ISNUMBER(AD2479),ISNUMBER(M2479),AD2479&gt;=Settings!$B$22,M2479&gt;0))+(AY2479&gt;=1))</f>
        <v/>
      </c>
      <c r="BW2479" s="91">
        <f>IF(OR(AY2479=0,BF2479&lt;&gt;"Y",BG2479&lt;&gt;"Y"),"",1+SUMPRODUCT(($A$6:$A$2604=A2479)*($AY$6:$AY$2604&gt;0)*($BF$6:$BF$2604="Y")*($BG$6:$BG$2604="Y")*(($AY$6:$AY$2604&gt;AY2479)+($AY$6:$AY$2604=AY2479)*($AD$6:$AD$2604&gt;AD2479))))</f>
        <v/>
      </c>
    </row>
    <row r="2480" ht="23.85" customHeight="1" s="55">
      <c r="A2480" s="90" t="n">
        <v>46296</v>
      </c>
      <c r="B2480" s="91" t="inlineStr">
        <is>
          <t>GAYAHWS</t>
        </is>
      </c>
      <c r="C2480" s="91" t="inlineStr">
        <is>
          <t>INE287Z01012</t>
        </is>
      </c>
      <c r="D2480" s="91" t="n"/>
      <c r="E2480" s="91" t="inlineStr">
        <is>
          <t>None</t>
        </is>
      </c>
      <c r="F2480" s="93" t="n">
        <v>41</v>
      </c>
      <c r="G2480" s="92" t="inlineStr">
        <is>
          <t>Y</t>
        </is>
      </c>
      <c r="H2480" s="94" t="inlineStr">
        <is>
          <t>GSM Stage 0</t>
        </is>
      </c>
      <c r="I2480" s="91" t="inlineStr">
        <is>
          <t>N</t>
        </is>
      </c>
      <c r="J2480" s="92">
        <f>IF(K2480="","N","Y")</f>
        <v/>
      </c>
      <c r="K2480" s="94">
        <f>_xlfn.TEXTJOIN("; ",TRUE,IF(P2480="52-wk low","52-wk low",""),IF(AND(AD2480&gt;=Settings!$B$12,M2480&lt;0),"Distribution",""),IF(AND(AJ2480="Y",M2480&lt;0,AK2480&lt;-Settings!$B$13),"Long unwinding",""),IF(AND(AJ2480="Y",M2480&lt;0,AK2480&gt;Settings!$B$13),"Short buildup",""))</f>
        <v/>
      </c>
      <c r="L2480" s="95" t="n">
        <v>1.72</v>
      </c>
      <c r="M2480" s="96" t="n">
        <v>-2.27</v>
      </c>
      <c r="N2480" s="93" t="n">
        <v>1778</v>
      </c>
      <c r="O2480" s="91" t="inlineStr">
        <is>
          <t>None</t>
        </is>
      </c>
      <c r="P2480" s="91" t="inlineStr">
        <is>
          <t>52-wk low</t>
        </is>
      </c>
      <c r="Q2480" s="97" t="n">
        <v>1.64</v>
      </c>
      <c r="R2480" s="96" t="n">
        <v>1.87</v>
      </c>
      <c r="S2480" s="96" t="n">
        <v>0.86</v>
      </c>
      <c r="T2480" s="96" t="n">
        <v>0.7</v>
      </c>
      <c r="U2480" s="96" t="n">
        <v>0.64</v>
      </c>
      <c r="V2480" s="103" t="n">
        <v>0.74</v>
      </c>
      <c r="W2480" s="102" t="n">
        <v>1</v>
      </c>
      <c r="X2480" s="93" t="n"/>
      <c r="Y2480" s="91" t="inlineStr">
        <is>
          <t>None</t>
        </is>
      </c>
      <c r="Z2480" s="99" t="n">
        <v>81.01000000000001</v>
      </c>
      <c r="AA2480" s="96" t="n">
        <v>1.05</v>
      </c>
      <c r="AB2480" s="96" t="n">
        <v>1.1</v>
      </c>
      <c r="AC2480" s="96" t="n">
        <v>0.92</v>
      </c>
      <c r="AD2480" s="96" t="n">
        <v>0.79</v>
      </c>
      <c r="AE2480" s="96" t="n">
        <v>0.72</v>
      </c>
      <c r="AF2480" s="103" t="n">
        <v>1.05</v>
      </c>
      <c r="AG2480" s="91" t="inlineStr">
        <is>
          <t>Normal</t>
        </is>
      </c>
      <c r="AH2480" s="100" t="n">
        <v>0</v>
      </c>
      <c r="AI2480" s="101" t="n">
        <v>0</v>
      </c>
      <c r="AJ2480" s="92" t="inlineStr">
        <is>
          <t>N</t>
        </is>
      </c>
      <c r="AK2480" s="96" t="n"/>
      <c r="AL2480" s="91" t="inlineStr">
        <is>
          <t>n/a</t>
        </is>
      </c>
      <c r="AM2480" s="93" t="n"/>
      <c r="AN2480" s="92" t="inlineStr">
        <is>
          <t>None</t>
        </is>
      </c>
      <c r="AO2480" s="102" t="n">
        <v>0</v>
      </c>
      <c r="AP2480" s="103" t="n">
        <v>0.52</v>
      </c>
      <c r="AQ2480" s="102" t="n">
        <v>8</v>
      </c>
      <c r="AR2480" s="91" t="inlineStr">
        <is>
          <t>N</t>
        </is>
      </c>
      <c r="AS2480" s="104" t="n"/>
      <c r="AT2480" s="92">
        <f>IF(AND(P2480="52-wk high",T2480&gt;=Settings!$B$7),"Y","N")</f>
        <v/>
      </c>
      <c r="AU2480" s="91">
        <f>IF(AND(AD2480&gt;=Settings!$B$8,M2480&gt;0),"Y","N")</f>
        <v/>
      </c>
      <c r="AV2480" s="91">
        <f>IF(OR(AH2480&gt;Settings!$B$9,AI2480&gt;Settings!$B$9),"Y","N")</f>
        <v/>
      </c>
      <c r="AW2480" s="91">
        <f>IF(AJ2480&lt;&gt;"Y","n/a",IF(AND(M2480&gt;0,AK2480&gt;Settings!$B$10),"Y","N"))</f>
        <v/>
      </c>
      <c r="AX2480" s="91">
        <f>IF(AO2480&gt;=Settings!$B$11,"Y","N")</f>
        <v/>
      </c>
      <c r="AY2480" s="99">
        <f>(AT2480="Y")+(AU2480="Y")+(AV2480="Y")+(AW2480="Y")+(AX2480="Y")</f>
        <v/>
      </c>
      <c r="AZ2480" s="94">
        <f>IF(AY2480=0,"None",_xlfn.TEXTJOIN(", ",TRUE(),IF(AT2480="Y","Breakout",""),IF(AU2480="Y","Accumulation",""),IF(AV2480="Y","Institutional buying",""),IF(AW2480="Y","Long buildup",""),IF(AX2480="Y","Momentum leader","")))</f>
        <v/>
      </c>
      <c r="BA2480" s="94">
        <f>IF(BW2480="","","Passes "&amp;AY2480&amp;" of 5 buy-side scans"&amp;IF(G2480="Y","; RED FLAG: filter out using Red flag column",""))</f>
        <v/>
      </c>
      <c r="BB2480" s="91" t="inlineStr">
        <is>
          <t>None</t>
        </is>
      </c>
      <c r="BC2480" s="92" t="inlineStr">
        <is>
          <t>N</t>
        </is>
      </c>
      <c r="BD2480" s="94" t="n"/>
      <c r="BE2480" s="94" t="n"/>
      <c r="BF2480" s="92">
        <f>IF(R2480*100000&gt;=Settings!$B$5,"Y","N")</f>
        <v/>
      </c>
      <c r="BG2480" s="91">
        <f>IF(F2480&gt;Settings!$B$6,"Y","N")</f>
        <v/>
      </c>
      <c r="BH2480" s="97" t="n">
        <v>-63.87</v>
      </c>
      <c r="BI2480" s="96" t="n">
        <v>-7.03</v>
      </c>
      <c r="BJ2480" s="96" t="n">
        <v>-14.85</v>
      </c>
      <c r="BK2480" s="96" t="n">
        <v>-14.43</v>
      </c>
      <c r="BL2480" s="96" t="n">
        <v>-18.1</v>
      </c>
      <c r="BM2480" s="96" t="n">
        <v>-58.35</v>
      </c>
      <c r="BN2480" s="97" t="n">
        <v>-7.6</v>
      </c>
      <c r="BO2480" s="96" t="n">
        <v>-10.46</v>
      </c>
      <c r="BP2480" s="96" t="n">
        <v>-15.35</v>
      </c>
      <c r="BQ2480" s="96" t="n">
        <v>-24.34</v>
      </c>
      <c r="BR2480" s="91" t="inlineStr">
        <is>
          <t>Stacked down</t>
        </is>
      </c>
      <c r="BS2480" s="91" t="inlineStr">
        <is>
          <t>None</t>
        </is>
      </c>
      <c r="BT2480" s="96" t="n">
        <v>18.1</v>
      </c>
      <c r="BU2480" s="91" t="inlineStr">
        <is>
          <t>N</t>
        </is>
      </c>
      <c r="BV2480" s="99">
        <f>IF(OR(BF2480&lt;&gt;"Y",BG2480&lt;&gt;"Y"),"",(AND(ISNUMBER(BQ2480),BQ2480&gt;0))+(BR2480="Stacked up")+(AND(ISNUMBER(BH2480),BH2480&gt;=-Settings!$B$17))+(AND(ISNUMBER(BK2480),ISNUMBER(BM2480),BK2480&gt;0,BM2480&gt;0))+(AND(ISNUMBER(AQ2480),AQ2480&gt;=Settings!$B$18))+(AND(ISNUMBER(BT2480),BT2480&gt;=Settings!$B$19,BT2480&lt;=Settings!$B$20))+(AND(ISNUMBER(AS2480),AS2480&gt;0))+(AND(ISNUMBER(T2480),ISNUMBER(M2480),T2480&gt;=Settings!$B$21,M2480&gt;0))+(AND(ISNUMBER(AD2480),ISNUMBER(M2480),AD2480&gt;=Settings!$B$22,M2480&gt;0))+(AY2480&gt;=1))</f>
        <v/>
      </c>
      <c r="BW2480" s="91">
        <f>IF(OR(AY2480=0,BF2480&lt;&gt;"Y",BG2480&lt;&gt;"Y"),"",1+SUMPRODUCT(($A$6:$A$2604=A2480)*($AY$6:$AY$2604&gt;0)*($BF$6:$BF$2604="Y")*($BG$6:$BG$2604="Y")*(($AY$6:$AY$2604&gt;AY2480)+($AY$6:$AY$2604=AY2480)*($AD$6:$AD$2604&gt;AD2480))))</f>
        <v/>
      </c>
    </row>
    <row r="2481" ht="23.85" customHeight="1" s="55">
      <c r="A2481" s="90" t="n">
        <v>46296</v>
      </c>
      <c r="B2481" s="91" t="inlineStr">
        <is>
          <t>HBSL</t>
        </is>
      </c>
      <c r="C2481" s="91" t="inlineStr">
        <is>
          <t>INE550B01022</t>
        </is>
      </c>
      <c r="D2481" s="91" t="n"/>
      <c r="E2481" s="91" t="inlineStr">
        <is>
          <t>None</t>
        </is>
      </c>
      <c r="F2481" s="93" t="n">
        <v>41</v>
      </c>
      <c r="G2481" s="92" t="inlineStr">
        <is>
          <t>N</t>
        </is>
      </c>
      <c r="H2481" s="94" t="n"/>
      <c r="I2481" s="91" t="inlineStr">
        <is>
          <t>N</t>
        </is>
      </c>
      <c r="J2481" s="92">
        <f>IF(K2481="","N","Y")</f>
        <v/>
      </c>
      <c r="K2481" s="94">
        <f>_xlfn.TEXTJOIN("; ",TRUE,IF(P2481="52-wk low","52-wk low",""),IF(AND(AD2481&gt;=Settings!$B$12,M2481&lt;0),"Distribution",""),IF(AND(AJ2481="Y",M2481&lt;0,AK2481&lt;-Settings!$B$13),"Long unwinding",""),IF(AND(AJ2481="Y",M2481&lt;0,AK2481&gt;Settings!$B$13),"Short buildup",""))</f>
        <v/>
      </c>
      <c r="L2481" s="95" t="n">
        <v>57.03</v>
      </c>
      <c r="M2481" s="96" t="n">
        <v>2.04</v>
      </c>
      <c r="N2481" s="93" t="n">
        <v>181</v>
      </c>
      <c r="O2481" s="91" t="inlineStr">
        <is>
          <t>None</t>
        </is>
      </c>
      <c r="P2481" s="91" t="inlineStr">
        <is>
          <t>None</t>
        </is>
      </c>
      <c r="Q2481" s="97" t="n">
        <v>0.04</v>
      </c>
      <c r="R2481" s="96" t="n">
        <v>0.03</v>
      </c>
      <c r="S2481" s="96" t="n">
        <v>1.47</v>
      </c>
      <c r="T2481" s="96" t="n">
        <v>1.14</v>
      </c>
      <c r="U2481" s="96" t="n">
        <v>1.36</v>
      </c>
      <c r="V2481" s="103" t="n">
        <v>0.98</v>
      </c>
      <c r="W2481" s="102" t="n">
        <v>7</v>
      </c>
      <c r="X2481" s="93" t="n"/>
      <c r="Y2481" s="91" t="inlineStr">
        <is>
          <t>None</t>
        </is>
      </c>
      <c r="Z2481" s="99" t="n">
        <v>91.26000000000001</v>
      </c>
      <c r="AA2481" s="96" t="n">
        <v>1.04</v>
      </c>
      <c r="AB2481" s="96" t="n">
        <v>1.03</v>
      </c>
      <c r="AC2481" s="96" t="n">
        <v>1.53</v>
      </c>
      <c r="AD2481" s="96" t="n"/>
      <c r="AE2481" s="96" t="n"/>
      <c r="AF2481" s="103" t="n"/>
      <c r="AG2481" s="91" t="inlineStr">
        <is>
          <t>No delivery data</t>
        </is>
      </c>
      <c r="AH2481" s="100" t="n">
        <v>0</v>
      </c>
      <c r="AI2481" s="101" t="n">
        <v>0</v>
      </c>
      <c r="AJ2481" s="92" t="inlineStr">
        <is>
          <t>N</t>
        </is>
      </c>
      <c r="AK2481" s="96" t="n"/>
      <c r="AL2481" s="91" t="inlineStr">
        <is>
          <t>n/a</t>
        </is>
      </c>
      <c r="AM2481" s="93" t="n"/>
      <c r="AN2481" s="92" t="inlineStr">
        <is>
          <t>None</t>
        </is>
      </c>
      <c r="AO2481" s="102" t="n">
        <v>0</v>
      </c>
      <c r="AP2481" s="103" t="n">
        <v>0.85</v>
      </c>
      <c r="AQ2481" s="102" t="n">
        <v>54</v>
      </c>
      <c r="AR2481" s="91" t="inlineStr">
        <is>
          <t>N</t>
        </is>
      </c>
      <c r="AS2481" s="104" t="n"/>
      <c r="AT2481" s="92">
        <f>IF(AND(P2481="52-wk high",T2481&gt;=Settings!$B$7),"Y","N")</f>
        <v/>
      </c>
      <c r="AU2481" s="91">
        <f>IF(AND(AD2481&gt;=Settings!$B$8,M2481&gt;0),"Y","N")</f>
        <v/>
      </c>
      <c r="AV2481" s="91">
        <f>IF(OR(AH2481&gt;Settings!$B$9,AI2481&gt;Settings!$B$9),"Y","N")</f>
        <v/>
      </c>
      <c r="AW2481" s="91">
        <f>IF(AJ2481&lt;&gt;"Y","n/a",IF(AND(M2481&gt;0,AK2481&gt;Settings!$B$10),"Y","N"))</f>
        <v/>
      </c>
      <c r="AX2481" s="91">
        <f>IF(AO2481&gt;=Settings!$B$11,"Y","N")</f>
        <v/>
      </c>
      <c r="AY2481" s="99">
        <f>(AT2481="Y")+(AU2481="Y")+(AV2481="Y")+(AW2481="Y")+(AX2481="Y")</f>
        <v/>
      </c>
      <c r="AZ2481" s="94">
        <f>IF(AY2481=0,"None",_xlfn.TEXTJOIN(", ",TRUE(),IF(AT2481="Y","Breakout",""),IF(AU2481="Y","Accumulation",""),IF(AV2481="Y","Institutional buying",""),IF(AW2481="Y","Long buildup",""),IF(AX2481="Y","Momentum leader","")))</f>
        <v/>
      </c>
      <c r="BA2481" s="94">
        <f>IF(BW2481="","","Passes "&amp;AY2481&amp;" of 5 buy-side scans"&amp;IF(G2481="Y","; RED FLAG: filter out using Red flag column",""))</f>
        <v/>
      </c>
      <c r="BB2481" s="91" t="inlineStr">
        <is>
          <t>None</t>
        </is>
      </c>
      <c r="BC2481" s="92" t="inlineStr">
        <is>
          <t>Y</t>
        </is>
      </c>
      <c r="BD2481" s="94" t="inlineStr">
        <is>
          <t>EPS zero; Few traders (&lt;100 unique PAN, 30 days); High-low range &gt;150% in 12 months</t>
        </is>
      </c>
      <c r="BE2481" s="94" t="n"/>
      <c r="BF2481" s="92">
        <f>IF(R2481*100000&gt;=Settings!$B$5,"Y","N")</f>
        <v/>
      </c>
      <c r="BG2481" s="91">
        <f>IF(F2481&gt;Settings!$B$6,"Y","N")</f>
        <v/>
      </c>
      <c r="BH2481" s="97" t="n">
        <v>-47.58</v>
      </c>
      <c r="BI2481" s="96" t="n">
        <v>3.65</v>
      </c>
      <c r="BJ2481" s="96" t="n">
        <v>5.49</v>
      </c>
      <c r="BK2481" s="96" t="n">
        <v>11.67</v>
      </c>
      <c r="BL2481" s="96" t="n">
        <v>29.2</v>
      </c>
      <c r="BM2481" s="96" t="n">
        <v>-29.32</v>
      </c>
      <c r="BN2481" s="97" t="n">
        <v>4.25</v>
      </c>
      <c r="BO2481" s="96" t="n">
        <v>5.39</v>
      </c>
      <c r="BP2481" s="96" t="n">
        <v>3.89</v>
      </c>
      <c r="BQ2481" s="96" t="n">
        <v>-2.75</v>
      </c>
      <c r="BR2481" s="91" t="inlineStr">
        <is>
          <t>Mixed</t>
        </is>
      </c>
      <c r="BS2481" s="91" t="inlineStr">
        <is>
          <t>None</t>
        </is>
      </c>
      <c r="BT2481" s="96" t="n">
        <v>66</v>
      </c>
      <c r="BU2481" s="91" t="inlineStr">
        <is>
          <t>N</t>
        </is>
      </c>
      <c r="BV2481" s="99">
        <f>IF(OR(BF2481&lt;&gt;"Y",BG2481&lt;&gt;"Y"),"",(AND(ISNUMBER(BQ2481),BQ2481&gt;0))+(BR2481="Stacked up")+(AND(ISNUMBER(BH2481),BH2481&gt;=-Settings!$B$17))+(AND(ISNUMBER(BK2481),ISNUMBER(BM2481),BK2481&gt;0,BM2481&gt;0))+(AND(ISNUMBER(AQ2481),AQ2481&gt;=Settings!$B$18))+(AND(ISNUMBER(BT2481),BT2481&gt;=Settings!$B$19,BT2481&lt;=Settings!$B$20))+(AND(ISNUMBER(AS2481),AS2481&gt;0))+(AND(ISNUMBER(T2481),ISNUMBER(M2481),T2481&gt;=Settings!$B$21,M2481&gt;0))+(AND(ISNUMBER(AD2481),ISNUMBER(M2481),AD2481&gt;=Settings!$B$22,M2481&gt;0))+(AY2481&gt;=1))</f>
        <v/>
      </c>
      <c r="BW2481" s="91">
        <f>IF(OR(AY2481=0,BF2481&lt;&gt;"Y",BG2481&lt;&gt;"Y"),"",1+SUMPRODUCT(($A$6:$A$2604=A2481)*($AY$6:$AY$2604&gt;0)*($BF$6:$BF$2604="Y")*($BG$6:$BG$2604="Y")*(($AY$6:$AY$2604&gt;AY2481)+($AY$6:$AY$2604=AY2481)*($AD$6:$AD$2604&gt;AD2481))))</f>
        <v/>
      </c>
    </row>
    <row r="2482" ht="23.85" customHeight="1" s="55">
      <c r="A2482" s="90" t="n">
        <v>46296</v>
      </c>
      <c r="B2482" s="91" t="inlineStr">
        <is>
          <t>RKDL</t>
        </is>
      </c>
      <c r="C2482" s="91" t="inlineStr">
        <is>
          <t>INE722J01012</t>
        </is>
      </c>
      <c r="D2482" s="91" t="n"/>
      <c r="E2482" s="91" t="inlineStr">
        <is>
          <t>None</t>
        </is>
      </c>
      <c r="F2482" s="93" t="n">
        <v>41</v>
      </c>
      <c r="G2482" s="92" t="inlineStr">
        <is>
          <t>N</t>
        </is>
      </c>
      <c r="H2482" s="94" t="n"/>
      <c r="I2482" s="91" t="inlineStr">
        <is>
          <t>N</t>
        </is>
      </c>
      <c r="J2482" s="92">
        <f>IF(K2482="","N","Y")</f>
        <v/>
      </c>
      <c r="K2482" s="94">
        <f>_xlfn.TEXTJOIN("; ",TRUE,IF(P2482="52-wk low","52-wk low",""),IF(AND(AD2482&gt;=Settings!$B$12,M2482&lt;0),"Distribution",""),IF(AND(AJ2482="Y",M2482&lt;0,AK2482&lt;-Settings!$B$13),"Long unwinding",""),IF(AND(AJ2482="Y",M2482&lt;0,AK2482&gt;Settings!$B$13),"Short buildup",""))</f>
        <v/>
      </c>
      <c r="L2482" s="95" t="n">
        <v>17.24</v>
      </c>
      <c r="M2482" s="96" t="n">
        <v>-5.12</v>
      </c>
      <c r="N2482" s="93" t="n">
        <v>2511</v>
      </c>
      <c r="O2482" s="91" t="inlineStr">
        <is>
          <t>None</t>
        </is>
      </c>
      <c r="P2482" s="91" t="inlineStr">
        <is>
          <t>None</t>
        </is>
      </c>
      <c r="Q2482" s="97" t="n">
        <v>0.35</v>
      </c>
      <c r="R2482" s="96" t="n">
        <v>0.13</v>
      </c>
      <c r="S2482" s="96" t="n">
        <v>3.05</v>
      </c>
      <c r="T2482" s="96" t="n">
        <v>2.86</v>
      </c>
      <c r="U2482" s="96" t="n">
        <v>2.35</v>
      </c>
      <c r="V2482" s="103" t="n">
        <v>0.87</v>
      </c>
      <c r="W2482" s="102" t="n">
        <v>3</v>
      </c>
      <c r="X2482" s="93" t="n"/>
      <c r="Y2482" s="91" t="inlineStr">
        <is>
          <t>None</t>
        </is>
      </c>
      <c r="Z2482" s="99" t="n">
        <v>72.69</v>
      </c>
      <c r="AA2482" s="96" t="n">
        <v>0.87</v>
      </c>
      <c r="AB2482" s="96" t="n">
        <v>0.89</v>
      </c>
      <c r="AC2482" s="96" t="n">
        <v>2.98</v>
      </c>
      <c r="AD2482" s="96" t="n">
        <v>2.76</v>
      </c>
      <c r="AE2482" s="96" t="n">
        <v>2.48</v>
      </c>
      <c r="AF2482" s="103" t="n">
        <v>1.06</v>
      </c>
      <c r="AG2482" s="91" t="inlineStr">
        <is>
          <t>Normal</t>
        </is>
      </c>
      <c r="AH2482" s="100" t="n">
        <v>0</v>
      </c>
      <c r="AI2482" s="101" t="n">
        <v>0</v>
      </c>
      <c r="AJ2482" s="92" t="inlineStr">
        <is>
          <t>N</t>
        </is>
      </c>
      <c r="AK2482" s="96" t="n"/>
      <c r="AL2482" s="91" t="inlineStr">
        <is>
          <t>n/a</t>
        </is>
      </c>
      <c r="AM2482" s="93" t="n"/>
      <c r="AN2482" s="92" t="inlineStr">
        <is>
          <t>None</t>
        </is>
      </c>
      <c r="AO2482" s="102" t="n">
        <v>0</v>
      </c>
      <c r="AP2482" s="103" t="n">
        <v>0.57</v>
      </c>
      <c r="AQ2482" s="102" t="n">
        <v>13</v>
      </c>
      <c r="AR2482" s="91" t="inlineStr">
        <is>
          <t>N</t>
        </is>
      </c>
      <c r="AS2482" s="104" t="n"/>
      <c r="AT2482" s="92">
        <f>IF(AND(P2482="52-wk high",T2482&gt;=Settings!$B$7),"Y","N")</f>
        <v/>
      </c>
      <c r="AU2482" s="91">
        <f>IF(AND(AD2482&gt;=Settings!$B$8,M2482&gt;0),"Y","N")</f>
        <v/>
      </c>
      <c r="AV2482" s="91">
        <f>IF(OR(AH2482&gt;Settings!$B$9,AI2482&gt;Settings!$B$9),"Y","N")</f>
        <v/>
      </c>
      <c r="AW2482" s="91">
        <f>IF(AJ2482&lt;&gt;"Y","n/a",IF(AND(M2482&gt;0,AK2482&gt;Settings!$B$10),"Y","N"))</f>
        <v/>
      </c>
      <c r="AX2482" s="91">
        <f>IF(AO2482&gt;=Settings!$B$11,"Y","N")</f>
        <v/>
      </c>
      <c r="AY2482" s="99">
        <f>(AT2482="Y")+(AU2482="Y")+(AV2482="Y")+(AW2482="Y")+(AX2482="Y")</f>
        <v/>
      </c>
      <c r="AZ2482" s="94">
        <f>IF(AY2482=0,"None",_xlfn.TEXTJOIN(", ",TRUE(),IF(AT2482="Y","Breakout",""),IF(AU2482="Y","Accumulation",""),IF(AV2482="Y","Institutional buying",""),IF(AW2482="Y","Long buildup",""),IF(AX2482="Y","Momentum leader","")))</f>
        <v/>
      </c>
      <c r="BA2482" s="94">
        <f>IF(BW2482="","","Passes "&amp;AY2482&amp;" of 5 buy-side scans"&amp;IF(G2482="Y","; RED FLAG: filter out using Red flag column",""))</f>
        <v/>
      </c>
      <c r="BB2482" s="91" t="inlineStr">
        <is>
          <t>None</t>
        </is>
      </c>
      <c r="BC2482" s="92" t="inlineStr">
        <is>
          <t>Y</t>
        </is>
      </c>
      <c r="BD2482" s="94" t="inlineStr">
        <is>
          <t>PE &gt; 50; Few traders (&lt;100 unique PAN, 30 days)</t>
        </is>
      </c>
      <c r="BE2482" s="94" t="n"/>
      <c r="BF2482" s="92">
        <f>IF(R2482*100000&gt;=Settings!$B$5,"Y","N")</f>
        <v/>
      </c>
      <c r="BG2482" s="91">
        <f>IF(F2482&gt;Settings!$B$6,"Y","N")</f>
        <v/>
      </c>
      <c r="BH2482" s="97" t="n">
        <v>-38.87</v>
      </c>
      <c r="BI2482" s="96" t="n">
        <v>-7.61</v>
      </c>
      <c r="BJ2482" s="96" t="n">
        <v>-7.46</v>
      </c>
      <c r="BK2482" s="96" t="n">
        <v>-8.35</v>
      </c>
      <c r="BL2482" s="96" t="n">
        <v>-10.67</v>
      </c>
      <c r="BM2482" s="96" t="n">
        <v>-37.13</v>
      </c>
      <c r="BN2482" s="97" t="n">
        <v>-5.74</v>
      </c>
      <c r="BO2482" s="96" t="n">
        <v>-7.18</v>
      </c>
      <c r="BP2482" s="96" t="n">
        <v>-9.81</v>
      </c>
      <c r="BQ2482" s="96" t="n">
        <v>-15.76</v>
      </c>
      <c r="BR2482" s="91" t="inlineStr">
        <is>
          <t>Stacked down</t>
        </is>
      </c>
      <c r="BS2482" s="91" t="inlineStr">
        <is>
          <t>None</t>
        </is>
      </c>
      <c r="BT2482" s="96" t="n">
        <v>29.5</v>
      </c>
      <c r="BU2482" s="91" t="inlineStr">
        <is>
          <t>N</t>
        </is>
      </c>
      <c r="BV2482" s="99">
        <f>IF(OR(BF2482&lt;&gt;"Y",BG2482&lt;&gt;"Y"),"",(AND(ISNUMBER(BQ2482),BQ2482&gt;0))+(BR2482="Stacked up")+(AND(ISNUMBER(BH2482),BH2482&gt;=-Settings!$B$17))+(AND(ISNUMBER(BK2482),ISNUMBER(BM2482),BK2482&gt;0,BM2482&gt;0))+(AND(ISNUMBER(AQ2482),AQ2482&gt;=Settings!$B$18))+(AND(ISNUMBER(BT2482),BT2482&gt;=Settings!$B$19,BT2482&lt;=Settings!$B$20))+(AND(ISNUMBER(AS2482),AS2482&gt;0))+(AND(ISNUMBER(T2482),ISNUMBER(M2482),T2482&gt;=Settings!$B$21,M2482&gt;0))+(AND(ISNUMBER(AD2482),ISNUMBER(M2482),AD2482&gt;=Settings!$B$22,M2482&gt;0))+(AY2482&gt;=1))</f>
        <v/>
      </c>
      <c r="BW2482" s="91">
        <f>IF(OR(AY2482=0,BF2482&lt;&gt;"Y",BG2482&lt;&gt;"Y"),"",1+SUMPRODUCT(($A$6:$A$2604=A2482)*($AY$6:$AY$2604&gt;0)*($BF$6:$BF$2604="Y")*($BG$6:$BG$2604="Y")*(($AY$6:$AY$2604&gt;AY2482)+($AY$6:$AY$2604=AY2482)*($AD$6:$AD$2604&gt;AD2482))))</f>
        <v/>
      </c>
    </row>
    <row r="2483" ht="23.85" customHeight="1" s="55">
      <c r="A2483" s="90" t="n">
        <v>46296</v>
      </c>
      <c r="B2483" s="91" t="inlineStr">
        <is>
          <t>SUPERSPIN</t>
        </is>
      </c>
      <c r="C2483" s="91" t="inlineStr">
        <is>
          <t>INE662A01027</t>
        </is>
      </c>
      <c r="D2483" s="91" t="n"/>
      <c r="E2483" s="91" t="inlineStr">
        <is>
          <t>None</t>
        </is>
      </c>
      <c r="F2483" s="93" t="n">
        <v>41</v>
      </c>
      <c r="G2483" s="92" t="inlineStr">
        <is>
          <t>Y</t>
        </is>
      </c>
      <c r="H2483" s="94" t="inlineStr">
        <is>
          <t>T2T (BE series)</t>
        </is>
      </c>
      <c r="I2483" s="91" t="inlineStr">
        <is>
          <t>Y</t>
        </is>
      </c>
      <c r="J2483" s="92">
        <f>IF(K2483="","N","Y")</f>
        <v/>
      </c>
      <c r="K2483" s="94">
        <f>_xlfn.TEXTJOIN("; ",TRUE,IF(P2483="52-wk low","52-wk low",""),IF(AND(AD2483&gt;=Settings!$B$12,M2483&lt;0),"Distribution",""),IF(AND(AJ2483="Y",M2483&lt;0,AK2483&lt;-Settings!$B$13),"Long unwinding",""),IF(AND(AJ2483="Y",M2483&lt;0,AK2483&gt;Settings!$B$13),"Short buildup",""))</f>
        <v/>
      </c>
      <c r="L2483" s="95" t="n">
        <v>7.51</v>
      </c>
      <c r="M2483" s="96" t="n">
        <v>-2.59</v>
      </c>
      <c r="N2483" s="93" t="n">
        <v>1934</v>
      </c>
      <c r="O2483" s="91" t="inlineStr">
        <is>
          <t>None</t>
        </is>
      </c>
      <c r="P2483" s="91" t="inlineStr">
        <is>
          <t>None</t>
        </is>
      </c>
      <c r="Q2483" s="97" t="n">
        <v>0.87</v>
      </c>
      <c r="R2483" s="96" t="n">
        <v>0.46</v>
      </c>
      <c r="S2483" s="96" t="n">
        <v>2.03</v>
      </c>
      <c r="T2483" s="96" t="n">
        <v>2.86</v>
      </c>
      <c r="U2483" s="96" t="n">
        <v>2.25</v>
      </c>
      <c r="V2483" s="103" t="n">
        <v>1.23</v>
      </c>
      <c r="W2483" s="102" t="n">
        <v>9</v>
      </c>
      <c r="X2483" s="93" t="n"/>
      <c r="Y2483" s="91" t="inlineStr">
        <is>
          <t>None</t>
        </is>
      </c>
      <c r="Z2483" s="99" t="n"/>
      <c r="AA2483" s="96" t="n"/>
      <c r="AB2483" s="96" t="n"/>
      <c r="AC2483" s="96" t="n"/>
      <c r="AD2483" s="96" t="n"/>
      <c r="AE2483" s="96" t="n"/>
      <c r="AF2483" s="103" t="n"/>
      <c r="AG2483" s="91" t="inlineStr">
        <is>
          <t>No delivery data</t>
        </is>
      </c>
      <c r="AH2483" s="100" t="n">
        <v>0</v>
      </c>
      <c r="AI2483" s="101" t="n">
        <v>0</v>
      </c>
      <c r="AJ2483" s="92" t="inlineStr">
        <is>
          <t>N</t>
        </is>
      </c>
      <c r="AK2483" s="96" t="n"/>
      <c r="AL2483" s="91" t="inlineStr">
        <is>
          <t>n/a</t>
        </is>
      </c>
      <c r="AM2483" s="93" t="n"/>
      <c r="AN2483" s="92" t="inlineStr">
        <is>
          <t>None</t>
        </is>
      </c>
      <c r="AO2483" s="102" t="n">
        <v>0</v>
      </c>
      <c r="AP2483" s="103" t="n">
        <v>1.47</v>
      </c>
      <c r="AQ2483" s="102" t="n">
        <v>78</v>
      </c>
      <c r="AR2483" s="91" t="inlineStr">
        <is>
          <t>N</t>
        </is>
      </c>
      <c r="AS2483" s="104" t="n"/>
      <c r="AT2483" s="92">
        <f>IF(AND(P2483="52-wk high",T2483&gt;=Settings!$B$7),"Y","N")</f>
        <v/>
      </c>
      <c r="AU2483" s="91">
        <f>IF(AND(AD2483&gt;=Settings!$B$8,M2483&gt;0),"Y","N")</f>
        <v/>
      </c>
      <c r="AV2483" s="91">
        <f>IF(OR(AH2483&gt;Settings!$B$9,AI2483&gt;Settings!$B$9),"Y","N")</f>
        <v/>
      </c>
      <c r="AW2483" s="91">
        <f>IF(AJ2483&lt;&gt;"Y","n/a",IF(AND(M2483&gt;0,AK2483&gt;Settings!$B$10),"Y","N"))</f>
        <v/>
      </c>
      <c r="AX2483" s="91">
        <f>IF(AO2483&gt;=Settings!$B$11,"Y","N")</f>
        <v/>
      </c>
      <c r="AY2483" s="99">
        <f>(AT2483="Y")+(AU2483="Y")+(AV2483="Y")+(AW2483="Y")+(AX2483="Y")</f>
        <v/>
      </c>
      <c r="AZ2483" s="94">
        <f>IF(AY2483=0,"None",_xlfn.TEXTJOIN(", ",TRUE(),IF(AT2483="Y","Breakout",""),IF(AU2483="Y","Accumulation",""),IF(AV2483="Y","Institutional buying",""),IF(AW2483="Y","Long buildup",""),IF(AX2483="Y","Momentum leader","")))</f>
        <v/>
      </c>
      <c r="BA2483" s="94">
        <f>IF(BW2483="","","Passes "&amp;AY2483&amp;" of 5 buy-side scans"&amp;IF(G2483="Y","; RED FLAG: filter out using Red flag column",""))</f>
        <v/>
      </c>
      <c r="BB2483" s="91" t="inlineStr">
        <is>
          <t>None</t>
        </is>
      </c>
      <c r="BC2483" s="92" t="inlineStr">
        <is>
          <t>Y</t>
        </is>
      </c>
      <c r="BD2483" s="94" t="inlineStr">
        <is>
          <t>PE &gt; 50; Few traders (&lt;100 unique PAN, 30 days)</t>
        </is>
      </c>
      <c r="BE2483" s="94" t="n"/>
      <c r="BF2483" s="92">
        <f>IF(R2483*100000&gt;=Settings!$B$5,"Y","N")</f>
        <v/>
      </c>
      <c r="BG2483" s="91">
        <f>IF(F2483&gt;Settings!$B$6,"Y","N")</f>
        <v/>
      </c>
      <c r="BH2483" s="97" t="n">
        <v>-24.75</v>
      </c>
      <c r="BI2483" s="96" t="n">
        <v>-1.83</v>
      </c>
      <c r="BJ2483" s="96" t="n">
        <v>15.18</v>
      </c>
      <c r="BK2483" s="96" t="n">
        <v>31.52</v>
      </c>
      <c r="BL2483" s="96" t="n">
        <v>77.95999999999999</v>
      </c>
      <c r="BM2483" s="96" t="n">
        <v>-19.33</v>
      </c>
      <c r="BN2483" s="97" t="n">
        <v>3.14</v>
      </c>
      <c r="BO2483" s="96" t="n">
        <v>12.35</v>
      </c>
      <c r="BP2483" s="96" t="n">
        <v>18.74</v>
      </c>
      <c r="BQ2483" s="96" t="n">
        <v>14.65</v>
      </c>
      <c r="BR2483" s="91" t="inlineStr">
        <is>
          <t>Mixed</t>
        </is>
      </c>
      <c r="BS2483" s="91" t="inlineStr">
        <is>
          <t>None</t>
        </is>
      </c>
      <c r="BT2483" s="96" t="n">
        <v>55.8</v>
      </c>
      <c r="BU2483" s="91" t="inlineStr">
        <is>
          <t>N</t>
        </is>
      </c>
      <c r="BV2483" s="99">
        <f>IF(OR(BF2483&lt;&gt;"Y",BG2483&lt;&gt;"Y"),"",(AND(ISNUMBER(BQ2483),BQ2483&gt;0))+(BR2483="Stacked up")+(AND(ISNUMBER(BH2483),BH2483&gt;=-Settings!$B$17))+(AND(ISNUMBER(BK2483),ISNUMBER(BM2483),BK2483&gt;0,BM2483&gt;0))+(AND(ISNUMBER(AQ2483),AQ2483&gt;=Settings!$B$18))+(AND(ISNUMBER(BT2483),BT2483&gt;=Settings!$B$19,BT2483&lt;=Settings!$B$20))+(AND(ISNUMBER(AS2483),AS2483&gt;0))+(AND(ISNUMBER(T2483),ISNUMBER(M2483),T2483&gt;=Settings!$B$21,M2483&gt;0))+(AND(ISNUMBER(AD2483),ISNUMBER(M2483),AD2483&gt;=Settings!$B$22,M2483&gt;0))+(AY2483&gt;=1))</f>
        <v/>
      </c>
      <c r="BW2483" s="91">
        <f>IF(OR(AY2483=0,BF2483&lt;&gt;"Y",BG2483&lt;&gt;"Y"),"",1+SUMPRODUCT(($A$6:$A$2604=A2483)*($AY$6:$AY$2604&gt;0)*($BF$6:$BF$2604="Y")*($BG$6:$BG$2604="Y")*(($AY$6:$AY$2604&gt;AY2483)+($AY$6:$AY$2604=AY2483)*($AD$6:$AD$2604&gt;AD2483))))</f>
        <v/>
      </c>
    </row>
    <row r="2484" ht="23.85" customHeight="1" s="55">
      <c r="A2484" s="90" t="n">
        <v>46296</v>
      </c>
      <c r="B2484" s="91" t="inlineStr">
        <is>
          <t>21STCENMGM</t>
        </is>
      </c>
      <c r="C2484" s="91" t="inlineStr">
        <is>
          <t>INE253B01015</t>
        </is>
      </c>
      <c r="D2484" s="91" t="n"/>
      <c r="E2484" s="91" t="inlineStr">
        <is>
          <t>None</t>
        </is>
      </c>
      <c r="F2484" s="93" t="n">
        <v>40</v>
      </c>
      <c r="G2484" s="92" t="inlineStr">
        <is>
          <t>N</t>
        </is>
      </c>
      <c r="H2484" s="94" t="n"/>
      <c r="I2484" s="91" t="inlineStr">
        <is>
          <t>N</t>
        </is>
      </c>
      <c r="J2484" s="92">
        <f>IF(K2484="","N","Y")</f>
        <v/>
      </c>
      <c r="K2484" s="94">
        <f>_xlfn.TEXTJOIN("; ",TRUE,IF(P2484="52-wk low","52-wk low",""),IF(AND(AD2484&gt;=Settings!$B$12,M2484&lt;0),"Distribution",""),IF(AND(AJ2484="Y",M2484&lt;0,AK2484&lt;-Settings!$B$13),"Long unwinding",""),IF(AND(AJ2484="Y",M2484&lt;0,AK2484&gt;Settings!$B$13),"Short buildup",""))</f>
        <v/>
      </c>
      <c r="L2484" s="95" t="n">
        <v>38</v>
      </c>
      <c r="M2484" s="96" t="n">
        <v>-1.73</v>
      </c>
      <c r="N2484" s="93" t="n">
        <v>1484</v>
      </c>
      <c r="O2484" s="91" t="inlineStr">
        <is>
          <t>None</t>
        </is>
      </c>
      <c r="P2484" s="91" t="inlineStr">
        <is>
          <t>None</t>
        </is>
      </c>
      <c r="Q2484" s="97" t="n">
        <v>0.05</v>
      </c>
      <c r="R2484" s="96" t="n">
        <v>0.03</v>
      </c>
      <c r="S2484" s="96" t="n">
        <v>1.42</v>
      </c>
      <c r="T2484" s="96" t="n">
        <v>0.64</v>
      </c>
      <c r="U2484" s="96" t="n">
        <v>0.88</v>
      </c>
      <c r="V2484" s="103" t="n">
        <v>0.6</v>
      </c>
      <c r="W2484" s="102" t="n">
        <v>0</v>
      </c>
      <c r="X2484" s="93" t="n"/>
      <c r="Y2484" s="91" t="inlineStr">
        <is>
          <t>None</t>
        </is>
      </c>
      <c r="Z2484" s="99" t="n">
        <v>73.55</v>
      </c>
      <c r="AA2484" s="96" t="n">
        <v>0.97</v>
      </c>
      <c r="AB2484" s="96" t="n">
        <v>0.9</v>
      </c>
      <c r="AC2484" s="96" t="n">
        <v>1.36</v>
      </c>
      <c r="AD2484" s="96" t="n">
        <v>0.57</v>
      </c>
      <c r="AE2484" s="96" t="n">
        <v>0.76</v>
      </c>
      <c r="AF2484" s="103" t="n">
        <v>0.9</v>
      </c>
      <c r="AG2484" s="91" t="inlineStr">
        <is>
          <t>Normal</t>
        </is>
      </c>
      <c r="AH2484" s="100" t="n">
        <v>0</v>
      </c>
      <c r="AI2484" s="101" t="n">
        <v>0</v>
      </c>
      <c r="AJ2484" s="92" t="inlineStr">
        <is>
          <t>N</t>
        </is>
      </c>
      <c r="AK2484" s="96" t="n"/>
      <c r="AL2484" s="91" t="inlineStr">
        <is>
          <t>n/a</t>
        </is>
      </c>
      <c r="AM2484" s="93" t="n"/>
      <c r="AN2484" s="92" t="inlineStr">
        <is>
          <t>None</t>
        </is>
      </c>
      <c r="AO2484" s="102" t="n">
        <v>0</v>
      </c>
      <c r="AP2484" s="103" t="n">
        <v>0.9399999999999999</v>
      </c>
      <c r="AQ2484" s="102" t="n">
        <v>59</v>
      </c>
      <c r="AR2484" s="91" t="inlineStr">
        <is>
          <t>N</t>
        </is>
      </c>
      <c r="AS2484" s="104" t="n"/>
      <c r="AT2484" s="92">
        <f>IF(AND(P2484="52-wk high",T2484&gt;=Settings!$B$7),"Y","N")</f>
        <v/>
      </c>
      <c r="AU2484" s="91">
        <f>IF(AND(AD2484&gt;=Settings!$B$8,M2484&gt;0),"Y","N")</f>
        <v/>
      </c>
      <c r="AV2484" s="91">
        <f>IF(OR(AH2484&gt;Settings!$B$9,AI2484&gt;Settings!$B$9),"Y","N")</f>
        <v/>
      </c>
      <c r="AW2484" s="91">
        <f>IF(AJ2484&lt;&gt;"Y","n/a",IF(AND(M2484&gt;0,AK2484&gt;Settings!$B$10),"Y","N"))</f>
        <v/>
      </c>
      <c r="AX2484" s="91">
        <f>IF(AO2484&gt;=Settings!$B$11,"Y","N")</f>
        <v/>
      </c>
      <c r="AY2484" s="99">
        <f>(AT2484="Y")+(AU2484="Y")+(AV2484="Y")+(AW2484="Y")+(AX2484="Y")</f>
        <v/>
      </c>
      <c r="AZ2484" s="94">
        <f>IF(AY2484=0,"None",_xlfn.TEXTJOIN(", ",TRUE(),IF(AT2484="Y","Breakout",""),IF(AU2484="Y","Accumulation",""),IF(AV2484="Y","Institutional buying",""),IF(AW2484="Y","Long buildup",""),IF(AX2484="Y","Momentum leader","")))</f>
        <v/>
      </c>
      <c r="BA2484" s="94">
        <f>IF(BW2484="","","Passes "&amp;AY2484&amp;" of 5 buy-side scans"&amp;IF(G2484="Y","; RED FLAG: filter out using Red flag column",""))</f>
        <v/>
      </c>
      <c r="BB2484" s="91" t="inlineStr">
        <is>
          <t>Lower</t>
        </is>
      </c>
      <c r="BC2484" s="92" t="inlineStr">
        <is>
          <t>Y</t>
        </is>
      </c>
      <c r="BD2484" s="94" t="inlineStr">
        <is>
          <t>EPS zero; Few traders (&lt;100 unique PAN, 30 days)</t>
        </is>
      </c>
      <c r="BE2484" s="94" t="n"/>
      <c r="BF2484" s="92">
        <f>IF(R2484*100000&gt;=Settings!$B$5,"Y","N")</f>
        <v/>
      </c>
      <c r="BG2484" s="91">
        <f>IF(F2484&gt;Settings!$B$6,"Y","N")</f>
        <v/>
      </c>
      <c r="BH2484" s="97" t="n">
        <v>-29.35</v>
      </c>
      <c r="BI2484" s="96" t="n">
        <v>-4.45</v>
      </c>
      <c r="BJ2484" s="96" t="n">
        <v>-4.04</v>
      </c>
      <c r="BK2484" s="96" t="n">
        <v>17.76</v>
      </c>
      <c r="BL2484" s="96" t="n">
        <v>29.25</v>
      </c>
      <c r="BM2484" s="96" t="n">
        <v>-25.62</v>
      </c>
      <c r="BN2484" s="97" t="n">
        <v>-3.5</v>
      </c>
      <c r="BO2484" s="96" t="n">
        <v>-2.82</v>
      </c>
      <c r="BP2484" s="96" t="n">
        <v>-0.39</v>
      </c>
      <c r="BQ2484" s="96" t="n">
        <v>-2.45</v>
      </c>
      <c r="BR2484" s="91" t="inlineStr">
        <is>
          <t>Mixed</t>
        </is>
      </c>
      <c r="BS2484" s="91" t="inlineStr">
        <is>
          <t>None</t>
        </is>
      </c>
      <c r="BT2484" s="96" t="n">
        <v>30.2</v>
      </c>
      <c r="BU2484" s="91" t="inlineStr">
        <is>
          <t>N</t>
        </is>
      </c>
      <c r="BV2484" s="99">
        <f>IF(OR(BF2484&lt;&gt;"Y",BG2484&lt;&gt;"Y"),"",(AND(ISNUMBER(BQ2484),BQ2484&gt;0))+(BR2484="Stacked up")+(AND(ISNUMBER(BH2484),BH2484&gt;=-Settings!$B$17))+(AND(ISNUMBER(BK2484),ISNUMBER(BM2484),BK2484&gt;0,BM2484&gt;0))+(AND(ISNUMBER(AQ2484),AQ2484&gt;=Settings!$B$18))+(AND(ISNUMBER(BT2484),BT2484&gt;=Settings!$B$19,BT2484&lt;=Settings!$B$20))+(AND(ISNUMBER(AS2484),AS2484&gt;0))+(AND(ISNUMBER(T2484),ISNUMBER(M2484),T2484&gt;=Settings!$B$21,M2484&gt;0))+(AND(ISNUMBER(AD2484),ISNUMBER(M2484),AD2484&gt;=Settings!$B$22,M2484&gt;0))+(AY2484&gt;=1))</f>
        <v/>
      </c>
      <c r="BW2484" s="91">
        <f>IF(OR(AY2484=0,BF2484&lt;&gt;"Y",BG2484&lt;&gt;"Y"),"",1+SUMPRODUCT(($A$6:$A$2604=A2484)*($AY$6:$AY$2604&gt;0)*($BF$6:$BF$2604="Y")*($BG$6:$BG$2604="Y")*(($AY$6:$AY$2604&gt;AY2484)+($AY$6:$AY$2604=AY2484)*($AD$6:$AD$2604&gt;AD2484))))</f>
        <v/>
      </c>
    </row>
    <row r="2485" ht="23.85" customHeight="1" s="55">
      <c r="A2485" s="90" t="n">
        <v>46296</v>
      </c>
      <c r="B2485" s="91" t="inlineStr">
        <is>
          <t>ADL</t>
        </is>
      </c>
      <c r="C2485" s="91" t="inlineStr">
        <is>
          <t>INE0CHO01012</t>
        </is>
      </c>
      <c r="D2485" s="91" t="n"/>
      <c r="E2485" s="91" t="inlineStr">
        <is>
          <t>None</t>
        </is>
      </c>
      <c r="F2485" s="93" t="n">
        <v>40</v>
      </c>
      <c r="G2485" s="92" t="inlineStr">
        <is>
          <t>N</t>
        </is>
      </c>
      <c r="H2485" s="94" t="n"/>
      <c r="I2485" s="91" t="inlineStr">
        <is>
          <t>N</t>
        </is>
      </c>
      <c r="J2485" s="92">
        <f>IF(K2485="","N","Y")</f>
        <v/>
      </c>
      <c r="K2485" s="94">
        <f>_xlfn.TEXTJOIN("; ",TRUE,IF(P2485="52-wk low","52-wk low",""),IF(AND(AD2485&gt;=Settings!$B$12,M2485&lt;0),"Distribution",""),IF(AND(AJ2485="Y",M2485&lt;0,AK2485&lt;-Settings!$B$13),"Long unwinding",""),IF(AND(AJ2485="Y",M2485&lt;0,AK2485&gt;Settings!$B$13),"Short buildup",""))</f>
        <v/>
      </c>
      <c r="L2485" s="95" t="n">
        <v>72.52</v>
      </c>
      <c r="M2485" s="96" t="n">
        <v>-6.55</v>
      </c>
      <c r="N2485" s="93" t="n">
        <v>2562</v>
      </c>
      <c r="O2485" s="91" t="inlineStr">
        <is>
          <t>None</t>
        </is>
      </c>
      <c r="P2485" s="91" t="inlineStr">
        <is>
          <t>None</t>
        </is>
      </c>
      <c r="Q2485" s="97" t="n">
        <v>0.01</v>
      </c>
      <c r="R2485" s="96" t="n">
        <v>0.01</v>
      </c>
      <c r="S2485" s="96" t="n">
        <v>1.24</v>
      </c>
      <c r="T2485" s="96" t="n">
        <v>1.25</v>
      </c>
      <c r="U2485" s="96" t="n">
        <v>1.22</v>
      </c>
      <c r="V2485" s="103" t="n">
        <v>0.98</v>
      </c>
      <c r="W2485" s="102" t="n">
        <v>6</v>
      </c>
      <c r="X2485" s="93" t="n"/>
      <c r="Y2485" s="91" t="inlineStr">
        <is>
          <t>None</t>
        </is>
      </c>
      <c r="Z2485" s="99" t="n">
        <v>36.37</v>
      </c>
      <c r="AA2485" s="96" t="n">
        <v>0.51</v>
      </c>
      <c r="AB2485" s="96" t="n">
        <v>0.47</v>
      </c>
      <c r="AC2485" s="96" t="n">
        <v>0.67</v>
      </c>
      <c r="AD2485" s="96" t="n">
        <v>0.59</v>
      </c>
      <c r="AE2485" s="96" t="n">
        <v>0.6</v>
      </c>
      <c r="AF2485" s="103" t="n">
        <v>0.87</v>
      </c>
      <c r="AG2485" s="91" t="inlineStr">
        <is>
          <t>Normal</t>
        </is>
      </c>
      <c r="AH2485" s="100" t="n">
        <v>0</v>
      </c>
      <c r="AI2485" s="101" t="n">
        <v>0</v>
      </c>
      <c r="AJ2485" s="92" t="inlineStr">
        <is>
          <t>N</t>
        </is>
      </c>
      <c r="AK2485" s="96" t="n"/>
      <c r="AL2485" s="91" t="inlineStr">
        <is>
          <t>n/a</t>
        </is>
      </c>
      <c r="AM2485" s="93" t="n"/>
      <c r="AN2485" s="92" t="inlineStr">
        <is>
          <t>None</t>
        </is>
      </c>
      <c r="AO2485" s="102" t="n">
        <v>0</v>
      </c>
      <c r="AP2485" s="103" t="n">
        <v>0.92</v>
      </c>
      <c r="AQ2485" s="102" t="n">
        <v>57</v>
      </c>
      <c r="AR2485" s="91" t="inlineStr">
        <is>
          <t>N</t>
        </is>
      </c>
      <c r="AS2485" s="104" t="n"/>
      <c r="AT2485" s="92">
        <f>IF(AND(P2485="52-wk high",T2485&gt;=Settings!$B$7),"Y","N")</f>
        <v/>
      </c>
      <c r="AU2485" s="91">
        <f>IF(AND(AD2485&gt;=Settings!$B$8,M2485&gt;0),"Y","N")</f>
        <v/>
      </c>
      <c r="AV2485" s="91">
        <f>IF(OR(AH2485&gt;Settings!$B$9,AI2485&gt;Settings!$B$9),"Y","N")</f>
        <v/>
      </c>
      <c r="AW2485" s="91">
        <f>IF(AJ2485&lt;&gt;"Y","n/a",IF(AND(M2485&gt;0,AK2485&gt;Settings!$B$10),"Y","N"))</f>
        <v/>
      </c>
      <c r="AX2485" s="91">
        <f>IF(AO2485&gt;=Settings!$B$11,"Y","N")</f>
        <v/>
      </c>
      <c r="AY2485" s="99">
        <f>(AT2485="Y")+(AU2485="Y")+(AV2485="Y")+(AW2485="Y")+(AX2485="Y")</f>
        <v/>
      </c>
      <c r="AZ2485" s="94">
        <f>IF(AY2485=0,"None",_xlfn.TEXTJOIN(", ",TRUE(),IF(AT2485="Y","Breakout",""),IF(AU2485="Y","Accumulation",""),IF(AV2485="Y","Institutional buying",""),IF(AW2485="Y","Long buildup",""),IF(AX2485="Y","Momentum leader","")))</f>
        <v/>
      </c>
      <c r="BA2485" s="94">
        <f>IF(BW2485="","","Passes "&amp;AY2485&amp;" of 5 buy-side scans"&amp;IF(G2485="Y","; RED FLAG: filter out using Red flag column",""))</f>
        <v/>
      </c>
      <c r="BB2485" s="91" t="inlineStr">
        <is>
          <t>None</t>
        </is>
      </c>
      <c r="BC2485" s="92" t="inlineStr">
        <is>
          <t>Y</t>
        </is>
      </c>
      <c r="BD2485" s="94" t="inlineStr">
        <is>
          <t>PE &gt; 50; Few traders (&lt;100 unique PAN, 30 days)</t>
        </is>
      </c>
      <c r="BE2485" s="94" t="n"/>
      <c r="BF2485" s="92">
        <f>IF(R2485*100000&gt;=Settings!$B$5,"Y","N")</f>
        <v/>
      </c>
      <c r="BG2485" s="91">
        <f>IF(F2485&gt;Settings!$B$6,"Y","N")</f>
        <v/>
      </c>
      <c r="BH2485" s="97" t="n">
        <v>-34.01</v>
      </c>
      <c r="BI2485" s="96" t="n">
        <v>3.87</v>
      </c>
      <c r="BJ2485" s="96" t="n">
        <v>-3.85</v>
      </c>
      <c r="BK2485" s="96" t="n">
        <v>-0.53</v>
      </c>
      <c r="BL2485" s="96" t="n">
        <v>22.92</v>
      </c>
      <c r="BM2485" s="96" t="n">
        <v>-12.35</v>
      </c>
      <c r="BN2485" s="97" t="n">
        <v>0.78</v>
      </c>
      <c r="BO2485" s="96" t="n">
        <v>0.83</v>
      </c>
      <c r="BP2485" s="96" t="n">
        <v>0.65</v>
      </c>
      <c r="BQ2485" s="96" t="n">
        <v>-1.44</v>
      </c>
      <c r="BR2485" s="91" t="inlineStr">
        <is>
          <t>Mixed</t>
        </is>
      </c>
      <c r="BS2485" s="91" t="inlineStr">
        <is>
          <t>Bullish cross</t>
        </is>
      </c>
      <c r="BT2485" s="96" t="n">
        <v>51.8</v>
      </c>
      <c r="BU2485" s="91" t="inlineStr">
        <is>
          <t>N</t>
        </is>
      </c>
      <c r="BV2485" s="99">
        <f>IF(OR(BF2485&lt;&gt;"Y",BG2485&lt;&gt;"Y"),"",(AND(ISNUMBER(BQ2485),BQ2485&gt;0))+(BR2485="Stacked up")+(AND(ISNUMBER(BH2485),BH2485&gt;=-Settings!$B$17))+(AND(ISNUMBER(BK2485),ISNUMBER(BM2485),BK2485&gt;0,BM2485&gt;0))+(AND(ISNUMBER(AQ2485),AQ2485&gt;=Settings!$B$18))+(AND(ISNUMBER(BT2485),BT2485&gt;=Settings!$B$19,BT2485&lt;=Settings!$B$20))+(AND(ISNUMBER(AS2485),AS2485&gt;0))+(AND(ISNUMBER(T2485),ISNUMBER(M2485),T2485&gt;=Settings!$B$21,M2485&gt;0))+(AND(ISNUMBER(AD2485),ISNUMBER(M2485),AD2485&gt;=Settings!$B$22,M2485&gt;0))+(AY2485&gt;=1))</f>
        <v/>
      </c>
      <c r="BW2485" s="91">
        <f>IF(OR(AY2485=0,BF2485&lt;&gt;"Y",BG2485&lt;&gt;"Y"),"",1+SUMPRODUCT(($A$6:$A$2604=A2485)*($AY$6:$AY$2604&gt;0)*($BF$6:$BF$2604="Y")*($BG$6:$BG$2604="Y")*(($AY$6:$AY$2604&gt;AY2485)+($AY$6:$AY$2604=AY2485)*($AD$6:$AD$2604&gt;AD2485))))</f>
        <v/>
      </c>
    </row>
    <row r="2486" ht="23.85" customHeight="1" s="55">
      <c r="A2486" s="90" t="n">
        <v>46296</v>
      </c>
      <c r="B2486" s="91" t="inlineStr">
        <is>
          <t>CELEBRITY</t>
        </is>
      </c>
      <c r="C2486" s="91" t="inlineStr">
        <is>
          <t>INE185H01016</t>
        </is>
      </c>
      <c r="D2486" s="91" t="n"/>
      <c r="E2486" s="91" t="inlineStr">
        <is>
          <t>None</t>
        </is>
      </c>
      <c r="F2486" s="93" t="n">
        <v>40</v>
      </c>
      <c r="G2486" s="92" t="inlineStr">
        <is>
          <t>Y</t>
        </is>
      </c>
      <c r="H2486" s="94" t="inlineStr">
        <is>
          <t>GSM Stage 0; Loss making</t>
        </is>
      </c>
      <c r="I2486" s="91" t="inlineStr">
        <is>
          <t>N</t>
        </is>
      </c>
      <c r="J2486" s="92">
        <f>IF(K2486="","N","Y")</f>
        <v/>
      </c>
      <c r="K2486" s="94">
        <f>_xlfn.TEXTJOIN("; ",TRUE,IF(P2486="52-wk low","52-wk low",""),IF(AND(AD2486&gt;=Settings!$B$12,M2486&lt;0),"Distribution",""),IF(AND(AJ2486="Y",M2486&lt;0,AK2486&lt;-Settings!$B$13),"Long unwinding",""),IF(AND(AJ2486="Y",M2486&lt;0,AK2486&gt;Settings!$B$13),"Short buildup",""))</f>
        <v/>
      </c>
      <c r="L2486" s="95" t="n">
        <v>6.26</v>
      </c>
      <c r="M2486" s="96" t="n">
        <v>-6.01</v>
      </c>
      <c r="N2486" s="93" t="n">
        <v>2554</v>
      </c>
      <c r="O2486" s="91" t="inlineStr">
        <is>
          <t>None</t>
        </is>
      </c>
      <c r="P2486" s="91" t="inlineStr">
        <is>
          <t>None</t>
        </is>
      </c>
      <c r="Q2486" s="97" t="n">
        <v>0.25</v>
      </c>
      <c r="R2486" s="96" t="n">
        <v>0.2</v>
      </c>
      <c r="S2486" s="96" t="n">
        <v>1.32</v>
      </c>
      <c r="T2486" s="96" t="n">
        <v>1.16</v>
      </c>
      <c r="U2486" s="96" t="n">
        <v>0.98</v>
      </c>
      <c r="V2486" s="103" t="n">
        <v>0.78</v>
      </c>
      <c r="W2486" s="102" t="n">
        <v>3</v>
      </c>
      <c r="X2486" s="93" t="n"/>
      <c r="Y2486" s="91" t="inlineStr">
        <is>
          <t>None</t>
        </is>
      </c>
      <c r="Z2486" s="99" t="n">
        <v>66.09999999999999</v>
      </c>
      <c r="AA2486" s="96" t="n">
        <v>0.84</v>
      </c>
      <c r="AB2486" s="96" t="n">
        <v>0.9</v>
      </c>
      <c r="AC2486" s="96" t="n">
        <v>1.12</v>
      </c>
      <c r="AD2486" s="96" t="n">
        <v>1.15</v>
      </c>
      <c r="AE2486" s="96" t="n">
        <v>0.9399999999999999</v>
      </c>
      <c r="AF2486" s="103" t="n">
        <v>1.11</v>
      </c>
      <c r="AG2486" s="91" t="inlineStr">
        <is>
          <t>Normal</t>
        </is>
      </c>
      <c r="AH2486" s="100" t="n">
        <v>0</v>
      </c>
      <c r="AI2486" s="101" t="n">
        <v>0</v>
      </c>
      <c r="AJ2486" s="92" t="inlineStr">
        <is>
          <t>N</t>
        </is>
      </c>
      <c r="AK2486" s="96" t="n"/>
      <c r="AL2486" s="91" t="inlineStr">
        <is>
          <t>n/a</t>
        </is>
      </c>
      <c r="AM2486" s="93" t="n"/>
      <c r="AN2486" s="92" t="inlineStr">
        <is>
          <t>None</t>
        </is>
      </c>
      <c r="AO2486" s="102" t="n">
        <v>0</v>
      </c>
      <c r="AP2486" s="103" t="n">
        <v>0.6</v>
      </c>
      <c r="AQ2486" s="102" t="n">
        <v>21</v>
      </c>
      <c r="AR2486" s="91" t="inlineStr">
        <is>
          <t>N</t>
        </is>
      </c>
      <c r="AS2486" s="104" t="n"/>
      <c r="AT2486" s="92">
        <f>IF(AND(P2486="52-wk high",T2486&gt;=Settings!$B$7),"Y","N")</f>
        <v/>
      </c>
      <c r="AU2486" s="91">
        <f>IF(AND(AD2486&gt;=Settings!$B$8,M2486&gt;0),"Y","N")</f>
        <v/>
      </c>
      <c r="AV2486" s="91">
        <f>IF(OR(AH2486&gt;Settings!$B$9,AI2486&gt;Settings!$B$9),"Y","N")</f>
        <v/>
      </c>
      <c r="AW2486" s="91">
        <f>IF(AJ2486&lt;&gt;"Y","n/a",IF(AND(M2486&gt;0,AK2486&gt;Settings!$B$10),"Y","N"))</f>
        <v/>
      </c>
      <c r="AX2486" s="91">
        <f>IF(AO2486&gt;=Settings!$B$11,"Y","N")</f>
        <v/>
      </c>
      <c r="AY2486" s="99">
        <f>(AT2486="Y")+(AU2486="Y")+(AV2486="Y")+(AW2486="Y")+(AX2486="Y")</f>
        <v/>
      </c>
      <c r="AZ2486" s="94">
        <f>IF(AY2486=0,"None",_xlfn.TEXTJOIN(", ",TRUE(),IF(AT2486="Y","Breakout",""),IF(AU2486="Y","Accumulation",""),IF(AV2486="Y","Institutional buying",""),IF(AW2486="Y","Long buildup",""),IF(AX2486="Y","Momentum leader","")))</f>
        <v/>
      </c>
      <c r="BA2486" s="94">
        <f>IF(BW2486="","","Passes "&amp;AY2486&amp;" of 5 buy-side scans"&amp;IF(G2486="Y","; RED FLAG: filter out using Red flag column",""))</f>
        <v/>
      </c>
      <c r="BB2486" s="91" t="inlineStr">
        <is>
          <t>None</t>
        </is>
      </c>
      <c r="BC2486" s="92" t="inlineStr">
        <is>
          <t>Y</t>
        </is>
      </c>
      <c r="BD2486" s="94" t="inlineStr">
        <is>
          <t>EPS zero; Few traders (&lt;100 unique PAN, 30 days)</t>
        </is>
      </c>
      <c r="BE2486" s="94" t="n"/>
      <c r="BF2486" s="92">
        <f>IF(R2486*100000&gt;=Settings!$B$5,"Y","N")</f>
        <v/>
      </c>
      <c r="BG2486" s="91">
        <f>IF(F2486&gt;Settings!$B$6,"Y","N")</f>
        <v/>
      </c>
      <c r="BH2486" s="97" t="n">
        <v>-46.9</v>
      </c>
      <c r="BI2486" s="96" t="n">
        <v>-4.57</v>
      </c>
      <c r="BJ2486" s="96" t="n">
        <v>-7.12</v>
      </c>
      <c r="BK2486" s="96" t="n">
        <v>-18.06</v>
      </c>
      <c r="BL2486" s="96" t="n">
        <v>-1.26</v>
      </c>
      <c r="BM2486" s="96" t="n">
        <v>-43.86</v>
      </c>
      <c r="BN2486" s="97" t="n">
        <v>-5.96</v>
      </c>
      <c r="BO2486" s="96" t="n">
        <v>-8.539999999999999</v>
      </c>
      <c r="BP2486" s="96" t="n">
        <v>-12.44</v>
      </c>
      <c r="BQ2486" s="96" t="n">
        <v>-20.18</v>
      </c>
      <c r="BR2486" s="91" t="inlineStr">
        <is>
          <t>Stacked down</t>
        </is>
      </c>
      <c r="BS2486" s="91" t="inlineStr">
        <is>
          <t>None</t>
        </is>
      </c>
      <c r="BT2486" s="96" t="n">
        <v>33.7</v>
      </c>
      <c r="BU2486" s="91" t="inlineStr">
        <is>
          <t>N</t>
        </is>
      </c>
      <c r="BV2486" s="99">
        <f>IF(OR(BF2486&lt;&gt;"Y",BG2486&lt;&gt;"Y"),"",(AND(ISNUMBER(BQ2486),BQ2486&gt;0))+(BR2486="Stacked up")+(AND(ISNUMBER(BH2486),BH2486&gt;=-Settings!$B$17))+(AND(ISNUMBER(BK2486),ISNUMBER(BM2486),BK2486&gt;0,BM2486&gt;0))+(AND(ISNUMBER(AQ2486),AQ2486&gt;=Settings!$B$18))+(AND(ISNUMBER(BT2486),BT2486&gt;=Settings!$B$19,BT2486&lt;=Settings!$B$20))+(AND(ISNUMBER(AS2486),AS2486&gt;0))+(AND(ISNUMBER(T2486),ISNUMBER(M2486),T2486&gt;=Settings!$B$21,M2486&gt;0))+(AND(ISNUMBER(AD2486),ISNUMBER(M2486),AD2486&gt;=Settings!$B$22,M2486&gt;0))+(AY2486&gt;=1))</f>
        <v/>
      </c>
      <c r="BW2486" s="91">
        <f>IF(OR(AY2486=0,BF2486&lt;&gt;"Y",BG2486&lt;&gt;"Y"),"",1+SUMPRODUCT(($A$6:$A$2604=A2486)*($AY$6:$AY$2604&gt;0)*($BF$6:$BF$2604="Y")*($BG$6:$BG$2604="Y")*(($AY$6:$AY$2604&gt;AY2486)+($AY$6:$AY$2604=AY2486)*($AD$6:$AD$2604&gt;AD2486))))</f>
        <v/>
      </c>
    </row>
    <row r="2487" ht="23.85" customHeight="1" s="55">
      <c r="A2487" s="90" t="n">
        <v>46296</v>
      </c>
      <c r="B2487" s="91" t="inlineStr">
        <is>
          <t>LFIC</t>
        </is>
      </c>
      <c r="C2487" s="91" t="inlineStr">
        <is>
          <t>INE850E01012</t>
        </is>
      </c>
      <c r="D2487" s="91" t="n"/>
      <c r="E2487" s="91" t="inlineStr">
        <is>
          <t>None</t>
        </is>
      </c>
      <c r="F2487" s="93" t="n">
        <v>40</v>
      </c>
      <c r="G2487" s="92" t="inlineStr">
        <is>
          <t>N</t>
        </is>
      </c>
      <c r="H2487" s="94" t="n"/>
      <c r="I2487" s="91" t="inlineStr">
        <is>
          <t>N</t>
        </is>
      </c>
      <c r="J2487" s="92">
        <f>IF(K2487="","N","Y")</f>
        <v/>
      </c>
      <c r="K2487" s="94">
        <f>_xlfn.TEXTJOIN("; ",TRUE,IF(P2487="52-wk low","52-wk low",""),IF(AND(AD2487&gt;=Settings!$B$12,M2487&lt;0),"Distribution",""),IF(AND(AJ2487="Y",M2487&lt;0,AK2487&lt;-Settings!$B$13),"Long unwinding",""),IF(AND(AJ2487="Y",M2487&lt;0,AK2487&gt;Settings!$B$13),"Short buildup",""))</f>
        <v/>
      </c>
      <c r="L2487" s="95" t="n">
        <v>133.82</v>
      </c>
      <c r="M2487" s="96" t="n">
        <v>1.98</v>
      </c>
      <c r="N2487" s="93" t="n">
        <v>190</v>
      </c>
      <c r="O2487" s="91" t="inlineStr">
        <is>
          <t>None</t>
        </is>
      </c>
      <c r="P2487" s="91" t="inlineStr">
        <is>
          <t>None</t>
        </is>
      </c>
      <c r="Q2487" s="97" t="n">
        <v>0</v>
      </c>
      <c r="R2487" s="96" t="n">
        <v>0.14</v>
      </c>
      <c r="S2487" s="96" t="n">
        <v>0.03</v>
      </c>
      <c r="T2487" s="96" t="n">
        <v>0.06</v>
      </c>
      <c r="U2487" s="96" t="n">
        <v>0.08</v>
      </c>
      <c r="V2487" s="103" t="n">
        <v>2.94</v>
      </c>
      <c r="W2487" s="102" t="n">
        <v>2</v>
      </c>
      <c r="X2487" s="93" t="n"/>
      <c r="Y2487" s="91" t="inlineStr">
        <is>
          <t>None</t>
        </is>
      </c>
      <c r="Z2487" s="99" t="n">
        <v>74.22</v>
      </c>
      <c r="AA2487" s="96" t="n">
        <v>1.1</v>
      </c>
      <c r="AB2487" s="96" t="n">
        <v>1.04</v>
      </c>
      <c r="AC2487" s="96" t="n">
        <v>0.06</v>
      </c>
      <c r="AD2487" s="96" t="n">
        <v>0.1</v>
      </c>
      <c r="AE2487" s="96" t="n">
        <v>0.13</v>
      </c>
      <c r="AF2487" s="103" t="n">
        <v>0.82</v>
      </c>
      <c r="AG2487" s="91" t="inlineStr">
        <is>
          <t>Drying up</t>
        </is>
      </c>
      <c r="AH2487" s="100" t="n">
        <v>0</v>
      </c>
      <c r="AI2487" s="101" t="n">
        <v>0</v>
      </c>
      <c r="AJ2487" s="92" t="inlineStr">
        <is>
          <t>N</t>
        </is>
      </c>
      <c r="AK2487" s="96" t="n"/>
      <c r="AL2487" s="91" t="inlineStr">
        <is>
          <t>n/a</t>
        </is>
      </c>
      <c r="AM2487" s="93" t="n"/>
      <c r="AN2487" s="92" t="inlineStr">
        <is>
          <t>None</t>
        </is>
      </c>
      <c r="AO2487" s="102" t="n">
        <v>0</v>
      </c>
      <c r="AP2487" s="103" t="n">
        <v>0.72</v>
      </c>
      <c r="AQ2487" s="102" t="n">
        <v>39</v>
      </c>
      <c r="AR2487" s="91" t="inlineStr">
        <is>
          <t>N</t>
        </is>
      </c>
      <c r="AS2487" s="104" t="n"/>
      <c r="AT2487" s="92">
        <f>IF(AND(P2487="52-wk high",T2487&gt;=Settings!$B$7),"Y","N")</f>
        <v/>
      </c>
      <c r="AU2487" s="91">
        <f>IF(AND(AD2487&gt;=Settings!$B$8,M2487&gt;0),"Y","N")</f>
        <v/>
      </c>
      <c r="AV2487" s="91">
        <f>IF(OR(AH2487&gt;Settings!$B$9,AI2487&gt;Settings!$B$9),"Y","N")</f>
        <v/>
      </c>
      <c r="AW2487" s="91">
        <f>IF(AJ2487&lt;&gt;"Y","n/a",IF(AND(M2487&gt;0,AK2487&gt;Settings!$B$10),"Y","N"))</f>
        <v/>
      </c>
      <c r="AX2487" s="91">
        <f>IF(AO2487&gt;=Settings!$B$11,"Y","N")</f>
        <v/>
      </c>
      <c r="AY2487" s="99">
        <f>(AT2487="Y")+(AU2487="Y")+(AV2487="Y")+(AW2487="Y")+(AX2487="Y")</f>
        <v/>
      </c>
      <c r="AZ2487" s="94">
        <f>IF(AY2487=0,"None",_xlfn.TEXTJOIN(", ",TRUE(),IF(AT2487="Y","Breakout",""),IF(AU2487="Y","Accumulation",""),IF(AV2487="Y","Institutional buying",""),IF(AW2487="Y","Long buildup",""),IF(AX2487="Y","Momentum leader","")))</f>
        <v/>
      </c>
      <c r="BA2487" s="94">
        <f>IF(BW2487="","","Passes "&amp;AY2487&amp;" of 5 buy-side scans"&amp;IF(G2487="Y","; RED FLAG: filter out using Red flag column",""))</f>
        <v/>
      </c>
      <c r="BB2487" s="91" t="inlineStr">
        <is>
          <t>None</t>
        </is>
      </c>
      <c r="BC2487" s="92" t="inlineStr">
        <is>
          <t>Y</t>
        </is>
      </c>
      <c r="BD2487" s="94" t="inlineStr">
        <is>
          <t>Few traders (&lt;100 unique PAN, 30 days)</t>
        </is>
      </c>
      <c r="BE2487" s="94" t="n"/>
      <c r="BF2487" s="92">
        <f>IF(R2487*100000&gt;=Settings!$B$5,"Y","N")</f>
        <v/>
      </c>
      <c r="BG2487" s="91">
        <f>IF(F2487&gt;Settings!$B$6,"Y","N")</f>
        <v/>
      </c>
      <c r="BH2487" s="97" t="n">
        <v>-40.48</v>
      </c>
      <c r="BI2487" s="96" t="n">
        <v>-1.86</v>
      </c>
      <c r="BJ2487" s="96" t="n">
        <v>0.61</v>
      </c>
      <c r="BK2487" s="96" t="n">
        <v>-9.529999999999999</v>
      </c>
      <c r="BL2487" s="96" t="n">
        <v>14.38</v>
      </c>
      <c r="BM2487" s="96" t="n">
        <v>-35.17</v>
      </c>
      <c r="BN2487" s="97" t="n">
        <v>-0.79</v>
      </c>
      <c r="BO2487" s="96" t="n">
        <v>-2.68</v>
      </c>
      <c r="BP2487" s="96" t="n">
        <v>-4.64</v>
      </c>
      <c r="BQ2487" s="96" t="n">
        <v>-10.57</v>
      </c>
      <c r="BR2487" s="91" t="inlineStr">
        <is>
          <t>Stacked down</t>
        </is>
      </c>
      <c r="BS2487" s="91" t="inlineStr">
        <is>
          <t>None</t>
        </is>
      </c>
      <c r="BT2487" s="96" t="n">
        <v>48.3</v>
      </c>
      <c r="BU2487" s="91" t="inlineStr">
        <is>
          <t>N</t>
        </is>
      </c>
      <c r="BV2487" s="99">
        <f>IF(OR(BF2487&lt;&gt;"Y",BG2487&lt;&gt;"Y"),"",(AND(ISNUMBER(BQ2487),BQ2487&gt;0))+(BR2487="Stacked up")+(AND(ISNUMBER(BH2487),BH2487&gt;=-Settings!$B$17))+(AND(ISNUMBER(BK2487),ISNUMBER(BM2487),BK2487&gt;0,BM2487&gt;0))+(AND(ISNUMBER(AQ2487),AQ2487&gt;=Settings!$B$18))+(AND(ISNUMBER(BT2487),BT2487&gt;=Settings!$B$19,BT2487&lt;=Settings!$B$20))+(AND(ISNUMBER(AS2487),AS2487&gt;0))+(AND(ISNUMBER(T2487),ISNUMBER(M2487),T2487&gt;=Settings!$B$21,M2487&gt;0))+(AND(ISNUMBER(AD2487),ISNUMBER(M2487),AD2487&gt;=Settings!$B$22,M2487&gt;0))+(AY2487&gt;=1))</f>
        <v/>
      </c>
      <c r="BW2487" s="91">
        <f>IF(OR(AY2487=0,BF2487&lt;&gt;"Y",BG2487&lt;&gt;"Y"),"",1+SUMPRODUCT(($A$6:$A$2604=A2487)*($AY$6:$AY$2604&gt;0)*($BF$6:$BF$2604="Y")*($BG$6:$BG$2604="Y")*(($AY$6:$AY$2604&gt;AY2487)+($AY$6:$AY$2604=AY2487)*($AD$6:$AD$2604&gt;AD2487))))</f>
        <v/>
      </c>
    </row>
    <row r="2488" ht="23.85" customHeight="1" s="55">
      <c r="A2488" s="90" t="n">
        <v>46296</v>
      </c>
      <c r="B2488" s="91" t="inlineStr">
        <is>
          <t>PBMPOLY</t>
        </is>
      </c>
      <c r="C2488" s="91" t="inlineStr">
        <is>
          <t>INE501F01018</t>
        </is>
      </c>
      <c r="D2488" s="91" t="n"/>
      <c r="E2488" s="91" t="inlineStr">
        <is>
          <t>None</t>
        </is>
      </c>
      <c r="F2488" s="93" t="n">
        <v>40</v>
      </c>
      <c r="G2488" s="92" t="inlineStr">
        <is>
          <t>N</t>
        </is>
      </c>
      <c r="H2488" s="94" t="n"/>
      <c r="I2488" s="91" t="inlineStr">
        <is>
          <t>N</t>
        </is>
      </c>
      <c r="J2488" s="92">
        <f>IF(K2488="","N","Y")</f>
        <v/>
      </c>
      <c r="K2488" s="94">
        <f>_xlfn.TEXTJOIN("; ",TRUE,IF(P2488="52-wk low","52-wk low",""),IF(AND(AD2488&gt;=Settings!$B$12,M2488&lt;0),"Distribution",""),IF(AND(AJ2488="Y",M2488&lt;0,AK2488&lt;-Settings!$B$13),"Long unwinding",""),IF(AND(AJ2488="Y",M2488&lt;0,AK2488&gt;Settings!$B$13),"Short buildup",""))</f>
        <v/>
      </c>
      <c r="L2488" s="95" t="n">
        <v>58.85</v>
      </c>
      <c r="M2488" s="96" t="n">
        <v>-2.44</v>
      </c>
      <c r="N2488" s="93" t="n">
        <v>1857</v>
      </c>
      <c r="O2488" s="91" t="inlineStr">
        <is>
          <t>None</t>
        </is>
      </c>
      <c r="P2488" s="91" t="inlineStr">
        <is>
          <t>52-wk low</t>
        </is>
      </c>
      <c r="Q2488" s="97" t="n">
        <v>0.01</v>
      </c>
      <c r="R2488" s="96" t="n">
        <v>0.01</v>
      </c>
      <c r="S2488" s="96" t="n">
        <v>0.98</v>
      </c>
      <c r="T2488" s="96" t="n"/>
      <c r="U2488" s="96" t="n"/>
      <c r="V2488" s="103" t="n"/>
      <c r="W2488" s="102" t="n"/>
      <c r="X2488" s="93" t="n"/>
      <c r="Y2488" s="91" t="inlineStr">
        <is>
          <t>None</t>
        </is>
      </c>
      <c r="Z2488" s="99" t="n">
        <v>53.13</v>
      </c>
      <c r="AA2488" s="96" t="n">
        <v>0.58</v>
      </c>
      <c r="AB2488" s="96" t="n"/>
      <c r="AC2488" s="96" t="n">
        <v>0.59</v>
      </c>
      <c r="AD2488" s="96" t="n"/>
      <c r="AE2488" s="96" t="n"/>
      <c r="AF2488" s="103" t="n"/>
      <c r="AG2488" s="91" t="n"/>
      <c r="AH2488" s="100" t="n">
        <v>0</v>
      </c>
      <c r="AI2488" s="101" t="n">
        <v>0</v>
      </c>
      <c r="AJ2488" s="92" t="inlineStr">
        <is>
          <t>N</t>
        </is>
      </c>
      <c r="AK2488" s="96" t="n"/>
      <c r="AL2488" s="91" t="inlineStr">
        <is>
          <t>n/a</t>
        </is>
      </c>
      <c r="AM2488" s="93" t="n"/>
      <c r="AN2488" s="92" t="inlineStr">
        <is>
          <t>None</t>
        </is>
      </c>
      <c r="AO2488" s="102" t="n">
        <v>0</v>
      </c>
      <c r="AP2488" s="103" t="n"/>
      <c r="AQ2488" s="102" t="n"/>
      <c r="AR2488" s="91" t="inlineStr">
        <is>
          <t>N</t>
        </is>
      </c>
      <c r="AS2488" s="104" t="n"/>
      <c r="AT2488" s="92">
        <f>IF(AND(P2488="52-wk high",T2488&gt;=Settings!$B$7),"Y","N")</f>
        <v/>
      </c>
      <c r="AU2488" s="91">
        <f>IF(AND(AD2488&gt;=Settings!$B$8,M2488&gt;0),"Y","N")</f>
        <v/>
      </c>
      <c r="AV2488" s="91">
        <f>IF(OR(AH2488&gt;Settings!$B$9,AI2488&gt;Settings!$B$9),"Y","N")</f>
        <v/>
      </c>
      <c r="AW2488" s="91">
        <f>IF(AJ2488&lt;&gt;"Y","n/a",IF(AND(M2488&gt;0,AK2488&gt;Settings!$B$10),"Y","N"))</f>
        <v/>
      </c>
      <c r="AX2488" s="91">
        <f>IF(AO2488&gt;=Settings!$B$11,"Y","N")</f>
        <v/>
      </c>
      <c r="AY2488" s="99">
        <f>(AT2488="Y")+(AU2488="Y")+(AV2488="Y")+(AW2488="Y")+(AX2488="Y")</f>
        <v/>
      </c>
      <c r="AZ2488" s="94">
        <f>IF(AY2488=0,"None",_xlfn.TEXTJOIN(", ",TRUE(),IF(AT2488="Y","Breakout",""),IF(AU2488="Y","Accumulation",""),IF(AV2488="Y","Institutional buying",""),IF(AW2488="Y","Long buildup",""),IF(AX2488="Y","Momentum leader","")))</f>
        <v/>
      </c>
      <c r="BA2488" s="94">
        <f>IF(BW2488="","","Passes "&amp;AY2488&amp;" of 5 buy-side scans"&amp;IF(G2488="Y","; RED FLAG: filter out using Red flag column",""))</f>
        <v/>
      </c>
      <c r="BB2488" s="91" t="inlineStr">
        <is>
          <t>None</t>
        </is>
      </c>
      <c r="BC2488" s="92" t="inlineStr">
        <is>
          <t>Y</t>
        </is>
      </c>
      <c r="BD2488" s="94" t="inlineStr">
        <is>
          <t>Few traders (&lt;100 unique PAN, 30 days)</t>
        </is>
      </c>
      <c r="BE2488" s="94" t="n"/>
      <c r="BF2488" s="92">
        <f>IF(R2488*100000&gt;=Settings!$B$5,"Y","N")</f>
        <v/>
      </c>
      <c r="BG2488" s="91">
        <f>IF(F2488&gt;Settings!$B$6,"Y","N")</f>
        <v/>
      </c>
      <c r="BH2488" s="97" t="n">
        <v>-18.49</v>
      </c>
      <c r="BI2488" s="96" t="n">
        <v>-7.58</v>
      </c>
      <c r="BJ2488" s="96" t="n">
        <v>-8.630000000000001</v>
      </c>
      <c r="BK2488" s="96" t="n"/>
      <c r="BL2488" s="96" t="n"/>
      <c r="BM2488" s="96" t="n"/>
      <c r="BN2488" s="97" t="n">
        <v>-4.32</v>
      </c>
      <c r="BO2488" s="96" t="n"/>
      <c r="BP2488" s="96" t="n"/>
      <c r="BQ2488" s="96" t="n"/>
      <c r="BR2488" s="91" t="n"/>
      <c r="BS2488" s="91" t="n"/>
      <c r="BT2488" s="96" t="n"/>
      <c r="BU2488" s="91" t="n"/>
      <c r="BV2488" s="99">
        <f>IF(OR(BF2488&lt;&gt;"Y",BG2488&lt;&gt;"Y"),"",(AND(ISNUMBER(BQ2488),BQ2488&gt;0))+(BR2488="Stacked up")+(AND(ISNUMBER(BH2488),BH2488&gt;=-Settings!$B$17))+(AND(ISNUMBER(BK2488),ISNUMBER(BM2488),BK2488&gt;0,BM2488&gt;0))+(AND(ISNUMBER(AQ2488),AQ2488&gt;=Settings!$B$18))+(AND(ISNUMBER(BT2488),BT2488&gt;=Settings!$B$19,BT2488&lt;=Settings!$B$20))+(AND(ISNUMBER(AS2488),AS2488&gt;0))+(AND(ISNUMBER(T2488),ISNUMBER(M2488),T2488&gt;=Settings!$B$21,M2488&gt;0))+(AND(ISNUMBER(AD2488),ISNUMBER(M2488),AD2488&gt;=Settings!$B$22,M2488&gt;0))+(AY2488&gt;=1))</f>
        <v/>
      </c>
      <c r="BW2488" s="91">
        <f>IF(OR(AY2488=0,BF2488&lt;&gt;"Y",BG2488&lt;&gt;"Y"),"",1+SUMPRODUCT(($A$6:$A$2604=A2488)*($AY$6:$AY$2604&gt;0)*($BF$6:$BF$2604="Y")*($BG$6:$BG$2604="Y")*(($AY$6:$AY$2604&gt;AY2488)+($AY$6:$AY$2604=AY2488)*($AD$6:$AD$2604&gt;AD2488))))</f>
        <v/>
      </c>
    </row>
    <row r="2489" ht="23.85" customHeight="1" s="55">
      <c r="A2489" s="90" t="n">
        <v>46296</v>
      </c>
      <c r="B2489" s="91" t="inlineStr">
        <is>
          <t>TOYAMSL</t>
        </is>
      </c>
      <c r="C2489" s="91" t="inlineStr">
        <is>
          <t>INE457P01020</t>
        </is>
      </c>
      <c r="D2489" s="91" t="n"/>
      <c r="E2489" s="91" t="inlineStr">
        <is>
          <t>None</t>
        </is>
      </c>
      <c r="F2489" s="93" t="n">
        <v>40</v>
      </c>
      <c r="G2489" s="92" t="inlineStr">
        <is>
          <t>Y</t>
        </is>
      </c>
      <c r="H2489" s="94" t="inlineStr">
        <is>
          <t>Long-term ASM Stage 1</t>
        </is>
      </c>
      <c r="I2489" s="91" t="inlineStr">
        <is>
          <t>N</t>
        </is>
      </c>
      <c r="J2489" s="92">
        <f>IF(K2489="","N","Y")</f>
        <v/>
      </c>
      <c r="K2489" s="94">
        <f>_xlfn.TEXTJOIN("; ",TRUE,IF(P2489="52-wk low","52-wk low",""),IF(AND(AD2489&gt;=Settings!$B$12,M2489&lt;0),"Distribution",""),IF(AND(AJ2489="Y",M2489&lt;0,AK2489&lt;-Settings!$B$13),"Long unwinding",""),IF(AND(AJ2489="Y",M2489&lt;0,AK2489&gt;Settings!$B$13),"Short buildup",""))</f>
        <v/>
      </c>
      <c r="L2489" s="95" t="n">
        <v>0.6899999999999999</v>
      </c>
      <c r="M2489" s="96" t="n">
        <v>-4.17</v>
      </c>
      <c r="N2489" s="93" t="n">
        <v>2370</v>
      </c>
      <c r="O2489" s="91" t="inlineStr">
        <is>
          <t>None</t>
        </is>
      </c>
      <c r="P2489" s="91" t="inlineStr">
        <is>
          <t>None</t>
        </is>
      </c>
      <c r="Q2489" s="97" t="n">
        <v>4.08</v>
      </c>
      <c r="R2489" s="96" t="n">
        <v>14.33</v>
      </c>
      <c r="S2489" s="96" t="n">
        <v>0.29</v>
      </c>
      <c r="T2489" s="96" t="n"/>
      <c r="U2489" s="96" t="n"/>
      <c r="V2489" s="103" t="n"/>
      <c r="W2489" s="102" t="n"/>
      <c r="X2489" s="93" t="n"/>
      <c r="Y2489" s="91" t="inlineStr">
        <is>
          <t>None</t>
        </is>
      </c>
      <c r="Z2489" s="99" t="n">
        <v>65.5</v>
      </c>
      <c r="AA2489" s="96" t="n">
        <v>1.07</v>
      </c>
      <c r="AB2489" s="96" t="n"/>
      <c r="AC2489" s="96" t="n">
        <v>0.42</v>
      </c>
      <c r="AD2489" s="96" t="n"/>
      <c r="AE2489" s="96" t="n"/>
      <c r="AF2489" s="103" t="n"/>
      <c r="AG2489" s="91" t="n"/>
      <c r="AH2489" s="100" t="n">
        <v>0</v>
      </c>
      <c r="AI2489" s="101" t="n">
        <v>0</v>
      </c>
      <c r="AJ2489" s="92" t="inlineStr">
        <is>
          <t>N</t>
        </is>
      </c>
      <c r="AK2489" s="96" t="n"/>
      <c r="AL2489" s="91" t="inlineStr">
        <is>
          <t>n/a</t>
        </is>
      </c>
      <c r="AM2489" s="93" t="n"/>
      <c r="AN2489" s="92" t="inlineStr">
        <is>
          <t>None</t>
        </is>
      </c>
      <c r="AO2489" s="102" t="n">
        <v>0</v>
      </c>
      <c r="AP2489" s="103" t="n"/>
      <c r="AQ2489" s="102" t="n"/>
      <c r="AR2489" s="91" t="inlineStr">
        <is>
          <t>N</t>
        </is>
      </c>
      <c r="AS2489" s="104" t="n"/>
      <c r="AT2489" s="92">
        <f>IF(AND(P2489="52-wk high",T2489&gt;=Settings!$B$7),"Y","N")</f>
        <v/>
      </c>
      <c r="AU2489" s="91">
        <f>IF(AND(AD2489&gt;=Settings!$B$8,M2489&gt;0),"Y","N")</f>
        <v/>
      </c>
      <c r="AV2489" s="91">
        <f>IF(OR(AH2489&gt;Settings!$B$9,AI2489&gt;Settings!$B$9),"Y","N")</f>
        <v/>
      </c>
      <c r="AW2489" s="91">
        <f>IF(AJ2489&lt;&gt;"Y","n/a",IF(AND(M2489&gt;0,AK2489&gt;Settings!$B$10),"Y","N"))</f>
        <v/>
      </c>
      <c r="AX2489" s="91">
        <f>IF(AO2489&gt;=Settings!$B$11,"Y","N")</f>
        <v/>
      </c>
      <c r="AY2489" s="99">
        <f>(AT2489="Y")+(AU2489="Y")+(AV2489="Y")+(AW2489="Y")+(AX2489="Y")</f>
        <v/>
      </c>
      <c r="AZ2489" s="94">
        <f>IF(AY2489=0,"None",_xlfn.TEXTJOIN(", ",TRUE(),IF(AT2489="Y","Breakout",""),IF(AU2489="Y","Accumulation",""),IF(AV2489="Y","Institutional buying",""),IF(AW2489="Y","Long buildup",""),IF(AX2489="Y","Momentum leader","")))</f>
        <v/>
      </c>
      <c r="BA2489" s="94">
        <f>IF(BW2489="","","Passes "&amp;AY2489&amp;" of 5 buy-side scans"&amp;IF(G2489="Y","; RED FLAG: filter out using Red flag column",""))</f>
        <v/>
      </c>
      <c r="BB2489" s="91" t="inlineStr">
        <is>
          <t>Upper</t>
        </is>
      </c>
      <c r="BC2489" s="92" t="inlineStr">
        <is>
          <t>N</t>
        </is>
      </c>
      <c r="BD2489" s="94" t="n"/>
      <c r="BE2489" s="94" t="n"/>
      <c r="BF2489" s="92">
        <f>IF(R2489*100000&gt;=Settings!$B$5,"Y","N")</f>
        <v/>
      </c>
      <c r="BG2489" s="91">
        <f>IF(F2489&gt;Settings!$B$6,"Y","N")</f>
        <v/>
      </c>
      <c r="BH2489" s="97" t="n">
        <v>-25</v>
      </c>
      <c r="BI2489" s="96" t="n">
        <v>-17.86</v>
      </c>
      <c r="BJ2489" s="96" t="n">
        <v>11.29</v>
      </c>
      <c r="BK2489" s="96" t="n"/>
      <c r="BL2489" s="96" t="n"/>
      <c r="BM2489" s="96" t="n"/>
      <c r="BN2489" s="97" t="n">
        <v>-5.65</v>
      </c>
      <c r="BO2489" s="96" t="n"/>
      <c r="BP2489" s="96" t="n"/>
      <c r="BQ2489" s="96" t="n"/>
      <c r="BR2489" s="91" t="n"/>
      <c r="BS2489" s="91" t="n"/>
      <c r="BT2489" s="96" t="n">
        <v>39.2</v>
      </c>
      <c r="BU2489" s="91" t="n"/>
      <c r="BV2489" s="99">
        <f>IF(OR(BF2489&lt;&gt;"Y",BG2489&lt;&gt;"Y"),"",(AND(ISNUMBER(BQ2489),BQ2489&gt;0))+(BR2489="Stacked up")+(AND(ISNUMBER(BH2489),BH2489&gt;=-Settings!$B$17))+(AND(ISNUMBER(BK2489),ISNUMBER(BM2489),BK2489&gt;0,BM2489&gt;0))+(AND(ISNUMBER(AQ2489),AQ2489&gt;=Settings!$B$18))+(AND(ISNUMBER(BT2489),BT2489&gt;=Settings!$B$19,BT2489&lt;=Settings!$B$20))+(AND(ISNUMBER(AS2489),AS2489&gt;0))+(AND(ISNUMBER(T2489),ISNUMBER(M2489),T2489&gt;=Settings!$B$21,M2489&gt;0))+(AND(ISNUMBER(AD2489),ISNUMBER(M2489),AD2489&gt;=Settings!$B$22,M2489&gt;0))+(AY2489&gt;=1))</f>
        <v/>
      </c>
      <c r="BW2489" s="91">
        <f>IF(OR(AY2489=0,BF2489&lt;&gt;"Y",BG2489&lt;&gt;"Y"),"",1+SUMPRODUCT(($A$6:$A$2604=A2489)*($AY$6:$AY$2604&gt;0)*($BF$6:$BF$2604="Y")*($BG$6:$BG$2604="Y")*(($AY$6:$AY$2604&gt;AY2489)+($AY$6:$AY$2604=AY2489)*($AD$6:$AD$2604&gt;AD2489))))</f>
        <v/>
      </c>
    </row>
    <row r="2490" ht="23.85" customHeight="1" s="55">
      <c r="A2490" s="90" t="n">
        <v>46296</v>
      </c>
      <c r="B2490" s="91" t="inlineStr">
        <is>
          <t>OSIAHYPER</t>
        </is>
      </c>
      <c r="C2490" s="91" t="inlineStr">
        <is>
          <t>INE06IR01021</t>
        </is>
      </c>
      <c r="D2490" s="91" t="n"/>
      <c r="E2490" s="91" t="inlineStr">
        <is>
          <t>None</t>
        </is>
      </c>
      <c r="F2490" s="93" t="n">
        <v>39</v>
      </c>
      <c r="G2490" s="92" t="inlineStr">
        <is>
          <t>Y</t>
        </is>
      </c>
      <c r="H2490" s="94" t="inlineStr">
        <is>
          <t>IRP (insolvency); BZ/SZ series; T2T (BE series)</t>
        </is>
      </c>
      <c r="I2490" s="91" t="inlineStr">
        <is>
          <t>Y</t>
        </is>
      </c>
      <c r="J2490" s="92">
        <f>IF(K2490="","N","Y")</f>
        <v/>
      </c>
      <c r="K2490" s="94">
        <f>_xlfn.TEXTJOIN("; ",TRUE,IF(P2490="52-wk low","52-wk low",""),IF(AND(AD2490&gt;=Settings!$B$12,M2490&lt;0),"Distribution",""),IF(AND(AJ2490="Y",M2490&lt;0,AK2490&lt;-Settings!$B$13),"Long unwinding",""),IF(AND(AJ2490="Y",M2490&lt;0,AK2490&gt;Settings!$B$13),"Short buildup",""))</f>
        <v/>
      </c>
      <c r="L2490" s="95" t="n">
        <v>2.2</v>
      </c>
      <c r="M2490" s="96" t="n">
        <v>-2.65</v>
      </c>
      <c r="N2490" s="93" t="n">
        <v>1959</v>
      </c>
      <c r="O2490" s="91" t="inlineStr">
        <is>
          <t>None</t>
        </is>
      </c>
      <c r="P2490" s="91" t="inlineStr">
        <is>
          <t>None</t>
        </is>
      </c>
      <c r="Q2490" s="97" t="n">
        <v>2.58</v>
      </c>
      <c r="R2490" s="96" t="n">
        <v>3.53</v>
      </c>
      <c r="S2490" s="96" t="n">
        <v>0.73</v>
      </c>
      <c r="T2490" s="96" t="n">
        <v>0.58</v>
      </c>
      <c r="U2490" s="96" t="n">
        <v>0.34</v>
      </c>
      <c r="V2490" s="103" t="n">
        <v>0.47</v>
      </c>
      <c r="W2490" s="102" t="n">
        <v>0</v>
      </c>
      <c r="X2490" s="93" t="n"/>
      <c r="Y2490" s="91" t="inlineStr">
        <is>
          <t>None</t>
        </is>
      </c>
      <c r="Z2490" s="99" t="n"/>
      <c r="AA2490" s="96" t="n"/>
      <c r="AB2490" s="96" t="n"/>
      <c r="AC2490" s="96" t="n"/>
      <c r="AD2490" s="96" t="n"/>
      <c r="AE2490" s="96" t="n"/>
      <c r="AF2490" s="103" t="n"/>
      <c r="AG2490" s="91" t="inlineStr">
        <is>
          <t>No delivery data</t>
        </is>
      </c>
      <c r="AH2490" s="100" t="n">
        <v>0</v>
      </c>
      <c r="AI2490" s="101" t="n">
        <v>0</v>
      </c>
      <c r="AJ2490" s="92" t="inlineStr">
        <is>
          <t>N</t>
        </is>
      </c>
      <c r="AK2490" s="96" t="n"/>
      <c r="AL2490" s="91" t="inlineStr">
        <is>
          <t>n/a</t>
        </is>
      </c>
      <c r="AM2490" s="93" t="n"/>
      <c r="AN2490" s="92" t="inlineStr">
        <is>
          <t>None</t>
        </is>
      </c>
      <c r="AO2490" s="102" t="n">
        <v>0</v>
      </c>
      <c r="AP2490" s="103" t="n">
        <v>0.42</v>
      </c>
      <c r="AQ2490" s="102" t="n">
        <v>1</v>
      </c>
      <c r="AR2490" s="91" t="inlineStr">
        <is>
          <t>N</t>
        </is>
      </c>
      <c r="AS2490" s="104" t="n"/>
      <c r="AT2490" s="92">
        <f>IF(AND(P2490="52-wk high",T2490&gt;=Settings!$B$7),"Y","N")</f>
        <v/>
      </c>
      <c r="AU2490" s="91">
        <f>IF(AND(AD2490&gt;=Settings!$B$8,M2490&gt;0),"Y","N")</f>
        <v/>
      </c>
      <c r="AV2490" s="91">
        <f>IF(OR(AH2490&gt;Settings!$B$9,AI2490&gt;Settings!$B$9),"Y","N")</f>
        <v/>
      </c>
      <c r="AW2490" s="91">
        <f>IF(AJ2490&lt;&gt;"Y","n/a",IF(AND(M2490&gt;0,AK2490&gt;Settings!$B$10),"Y","N"))</f>
        <v/>
      </c>
      <c r="AX2490" s="91">
        <f>IF(AO2490&gt;=Settings!$B$11,"Y","N")</f>
        <v/>
      </c>
      <c r="AY2490" s="99">
        <f>(AT2490="Y")+(AU2490="Y")+(AV2490="Y")+(AW2490="Y")+(AX2490="Y")</f>
        <v/>
      </c>
      <c r="AZ2490" s="94">
        <f>IF(AY2490=0,"None",_xlfn.TEXTJOIN(", ",TRUE(),IF(AT2490="Y","Breakout",""),IF(AU2490="Y","Accumulation",""),IF(AV2490="Y","Institutional buying",""),IF(AW2490="Y","Long buildup",""),IF(AX2490="Y","Momentum leader","")))</f>
        <v/>
      </c>
      <c r="BA2490" s="94">
        <f>IF(BW2490="","","Passes "&amp;AY2490&amp;" of 5 buy-side scans"&amp;IF(G2490="Y","; RED FLAG: filter out using Red flag column",""))</f>
        <v/>
      </c>
      <c r="BB2490" s="91" t="inlineStr">
        <is>
          <t>Lower</t>
        </is>
      </c>
      <c r="BC2490" s="92" t="inlineStr">
        <is>
          <t>N</t>
        </is>
      </c>
      <c r="BD2490" s="94" t="n"/>
      <c r="BE2490" s="94" t="n"/>
      <c r="BF2490" s="92">
        <f>IF(R2490*100000&gt;=Settings!$B$5,"Y","N")</f>
        <v/>
      </c>
      <c r="BG2490" s="91">
        <f>IF(F2490&gt;Settings!$B$6,"Y","N")</f>
        <v/>
      </c>
      <c r="BH2490" s="97" t="n">
        <v>-91.3</v>
      </c>
      <c r="BI2490" s="96" t="n">
        <v>-0.45</v>
      </c>
      <c r="BJ2490" s="96" t="n">
        <v>-10.2</v>
      </c>
      <c r="BK2490" s="96" t="n">
        <v>-31.25</v>
      </c>
      <c r="BL2490" s="96" t="n">
        <v>-40.54</v>
      </c>
      <c r="BM2490" s="96" t="n">
        <v>-90.61</v>
      </c>
      <c r="BN2490" s="97" t="n">
        <v>-5.78</v>
      </c>
      <c r="BO2490" s="96" t="n">
        <v>-16.26</v>
      </c>
      <c r="BP2490" s="96" t="n">
        <v>-41.1</v>
      </c>
      <c r="BQ2490" s="96" t="n">
        <v>-70.03</v>
      </c>
      <c r="BR2490" s="91" t="inlineStr">
        <is>
          <t>Stacked down</t>
        </is>
      </c>
      <c r="BS2490" s="91" t="inlineStr">
        <is>
          <t>None</t>
        </is>
      </c>
      <c r="BT2490" s="96" t="n">
        <v>34.5</v>
      </c>
      <c r="BU2490" s="91" t="inlineStr">
        <is>
          <t>N</t>
        </is>
      </c>
      <c r="BV2490" s="99">
        <f>IF(OR(BF2490&lt;&gt;"Y",BG2490&lt;&gt;"Y"),"",(AND(ISNUMBER(BQ2490),BQ2490&gt;0))+(BR2490="Stacked up")+(AND(ISNUMBER(BH2490),BH2490&gt;=-Settings!$B$17))+(AND(ISNUMBER(BK2490),ISNUMBER(BM2490),BK2490&gt;0,BM2490&gt;0))+(AND(ISNUMBER(AQ2490),AQ2490&gt;=Settings!$B$18))+(AND(ISNUMBER(BT2490),BT2490&gt;=Settings!$B$19,BT2490&lt;=Settings!$B$20))+(AND(ISNUMBER(AS2490),AS2490&gt;0))+(AND(ISNUMBER(T2490),ISNUMBER(M2490),T2490&gt;=Settings!$B$21,M2490&gt;0))+(AND(ISNUMBER(AD2490),ISNUMBER(M2490),AD2490&gt;=Settings!$B$22,M2490&gt;0))+(AY2490&gt;=1))</f>
        <v/>
      </c>
      <c r="BW2490" s="91">
        <f>IF(OR(AY2490=0,BF2490&lt;&gt;"Y",BG2490&lt;&gt;"Y"),"",1+SUMPRODUCT(($A$6:$A$2604=A2490)*($AY$6:$AY$2604&gt;0)*($BF$6:$BF$2604="Y")*($BG$6:$BG$2604="Y")*(($AY$6:$AY$2604&gt;AY2490)+($AY$6:$AY$2604=AY2490)*($AD$6:$AD$2604&gt;AD2490))))</f>
        <v/>
      </c>
    </row>
    <row r="2491" ht="23.85" customHeight="1" s="55">
      <c r="A2491" s="90" t="n">
        <v>46296</v>
      </c>
      <c r="B2491" s="91" t="inlineStr">
        <is>
          <t>SHIVAAGRO</t>
        </is>
      </c>
      <c r="C2491" s="91" t="inlineStr">
        <is>
          <t>INE960E01019</t>
        </is>
      </c>
      <c r="D2491" s="91" t="n"/>
      <c r="E2491" s="91" t="inlineStr">
        <is>
          <t>None</t>
        </is>
      </c>
      <c r="F2491" s="93" t="n">
        <v>39</v>
      </c>
      <c r="G2491" s="92" t="inlineStr">
        <is>
          <t>N</t>
        </is>
      </c>
      <c r="H2491" s="94" t="n"/>
      <c r="I2491" s="91" t="inlineStr">
        <is>
          <t>N</t>
        </is>
      </c>
      <c r="J2491" s="92">
        <f>IF(K2491="","N","Y")</f>
        <v/>
      </c>
      <c r="K2491" s="94">
        <f>_xlfn.TEXTJOIN("; ",TRUE,IF(P2491="52-wk low","52-wk low",""),IF(AND(AD2491&gt;=Settings!$B$12,M2491&lt;0),"Distribution",""),IF(AND(AJ2491="Y",M2491&lt;0,AK2491&lt;-Settings!$B$13),"Long unwinding",""),IF(AND(AJ2491="Y",M2491&lt;0,AK2491&gt;Settings!$B$13),"Short buildup",""))</f>
        <v/>
      </c>
      <c r="L2491" s="95" t="n">
        <v>39.22</v>
      </c>
      <c r="M2491" s="96" t="n">
        <v>-0.63</v>
      </c>
      <c r="N2491" s="93" t="n">
        <v>845</v>
      </c>
      <c r="O2491" s="91" t="inlineStr">
        <is>
          <t>None</t>
        </is>
      </c>
      <c r="P2491" s="91" t="inlineStr">
        <is>
          <t>None</t>
        </is>
      </c>
      <c r="Q2491" s="97" t="n">
        <v>0.09</v>
      </c>
      <c r="R2491" s="96" t="n">
        <v>0.04</v>
      </c>
      <c r="S2491" s="96" t="n">
        <v>2.32</v>
      </c>
      <c r="T2491" s="96" t="n"/>
      <c r="U2491" s="96" t="n"/>
      <c r="V2491" s="103" t="n"/>
      <c r="W2491" s="102" t="n"/>
      <c r="X2491" s="93" t="n"/>
      <c r="Y2491" s="91" t="inlineStr">
        <is>
          <t>None</t>
        </is>
      </c>
      <c r="Z2491" s="99" t="n">
        <v>86.63</v>
      </c>
      <c r="AA2491" s="96" t="n">
        <v>1.03</v>
      </c>
      <c r="AB2491" s="96" t="n"/>
      <c r="AC2491" s="96" t="n">
        <v>2.66</v>
      </c>
      <c r="AD2491" s="96" t="n"/>
      <c r="AE2491" s="96" t="n"/>
      <c r="AF2491" s="103" t="n"/>
      <c r="AG2491" s="91" t="n"/>
      <c r="AH2491" s="100" t="n">
        <v>0</v>
      </c>
      <c r="AI2491" s="101" t="n">
        <v>0</v>
      </c>
      <c r="AJ2491" s="92" t="inlineStr">
        <is>
          <t>N</t>
        </is>
      </c>
      <c r="AK2491" s="96" t="n"/>
      <c r="AL2491" s="91" t="inlineStr">
        <is>
          <t>n/a</t>
        </is>
      </c>
      <c r="AM2491" s="93" t="n"/>
      <c r="AN2491" s="92" t="inlineStr">
        <is>
          <t>None</t>
        </is>
      </c>
      <c r="AO2491" s="102" t="n">
        <v>0</v>
      </c>
      <c r="AP2491" s="103" t="n"/>
      <c r="AQ2491" s="102" t="n"/>
      <c r="AR2491" s="91" t="inlineStr">
        <is>
          <t>N</t>
        </is>
      </c>
      <c r="AS2491" s="104" t="n"/>
      <c r="AT2491" s="92">
        <f>IF(AND(P2491="52-wk high",T2491&gt;=Settings!$B$7),"Y","N")</f>
        <v/>
      </c>
      <c r="AU2491" s="91">
        <f>IF(AND(AD2491&gt;=Settings!$B$8,M2491&gt;0),"Y","N")</f>
        <v/>
      </c>
      <c r="AV2491" s="91">
        <f>IF(OR(AH2491&gt;Settings!$B$9,AI2491&gt;Settings!$B$9),"Y","N")</f>
        <v/>
      </c>
      <c r="AW2491" s="91">
        <f>IF(AJ2491&lt;&gt;"Y","n/a",IF(AND(M2491&gt;0,AK2491&gt;Settings!$B$10),"Y","N"))</f>
        <v/>
      </c>
      <c r="AX2491" s="91">
        <f>IF(AO2491&gt;=Settings!$B$11,"Y","N")</f>
        <v/>
      </c>
      <c r="AY2491" s="99">
        <f>(AT2491="Y")+(AU2491="Y")+(AV2491="Y")+(AW2491="Y")+(AX2491="Y")</f>
        <v/>
      </c>
      <c r="AZ2491" s="94">
        <f>IF(AY2491=0,"None",_xlfn.TEXTJOIN(", ",TRUE(),IF(AT2491="Y","Breakout",""),IF(AU2491="Y","Accumulation",""),IF(AV2491="Y","Institutional buying",""),IF(AW2491="Y","Long buildup",""),IF(AX2491="Y","Momentum leader","")))</f>
        <v/>
      </c>
      <c r="BA2491" s="94">
        <f>IF(BW2491="","","Passes "&amp;AY2491&amp;" of 5 buy-side scans"&amp;IF(G2491="Y","; RED FLAG: filter out using Red flag column",""))</f>
        <v/>
      </c>
      <c r="BB2491" s="91" t="inlineStr">
        <is>
          <t>None</t>
        </is>
      </c>
      <c r="BC2491" s="92" t="inlineStr">
        <is>
          <t>Y</t>
        </is>
      </c>
      <c r="BD2491" s="94" t="inlineStr">
        <is>
          <t>Few traders (&lt;100 unique PAN, 30 days)</t>
        </is>
      </c>
      <c r="BE2491" s="94" t="n"/>
      <c r="BF2491" s="92">
        <f>IF(R2491*100000&gt;=Settings!$B$5,"Y","N")</f>
        <v/>
      </c>
      <c r="BG2491" s="91">
        <f>IF(F2491&gt;Settings!$B$6,"Y","N")</f>
        <v/>
      </c>
      <c r="BH2491" s="97" t="n">
        <v>-14.55</v>
      </c>
      <c r="BI2491" s="96" t="n">
        <v>0.59</v>
      </c>
      <c r="BJ2491" s="96" t="n">
        <v>-3.97</v>
      </c>
      <c r="BK2491" s="96" t="n"/>
      <c r="BL2491" s="96" t="n"/>
      <c r="BM2491" s="96" t="n"/>
      <c r="BN2491" s="97" t="n">
        <v>-1.74</v>
      </c>
      <c r="BO2491" s="96" t="n"/>
      <c r="BP2491" s="96" t="n"/>
      <c r="BQ2491" s="96" t="n"/>
      <c r="BR2491" s="91" t="n"/>
      <c r="BS2491" s="91" t="n"/>
      <c r="BT2491" s="96" t="n">
        <v>47.9</v>
      </c>
      <c r="BU2491" s="91" t="n"/>
      <c r="BV2491" s="99">
        <f>IF(OR(BF2491&lt;&gt;"Y",BG2491&lt;&gt;"Y"),"",(AND(ISNUMBER(BQ2491),BQ2491&gt;0))+(BR2491="Stacked up")+(AND(ISNUMBER(BH2491),BH2491&gt;=-Settings!$B$17))+(AND(ISNUMBER(BK2491),ISNUMBER(BM2491),BK2491&gt;0,BM2491&gt;0))+(AND(ISNUMBER(AQ2491),AQ2491&gt;=Settings!$B$18))+(AND(ISNUMBER(BT2491),BT2491&gt;=Settings!$B$19,BT2491&lt;=Settings!$B$20))+(AND(ISNUMBER(AS2491),AS2491&gt;0))+(AND(ISNUMBER(T2491),ISNUMBER(M2491),T2491&gt;=Settings!$B$21,M2491&gt;0))+(AND(ISNUMBER(AD2491),ISNUMBER(M2491),AD2491&gt;=Settings!$B$22,M2491&gt;0))+(AY2491&gt;=1))</f>
        <v/>
      </c>
      <c r="BW2491" s="91">
        <f>IF(OR(AY2491=0,BF2491&lt;&gt;"Y",BG2491&lt;&gt;"Y"),"",1+SUMPRODUCT(($A$6:$A$2604=A2491)*($AY$6:$AY$2604&gt;0)*($BF$6:$BF$2604="Y")*($BG$6:$BG$2604="Y")*(($AY$6:$AY$2604&gt;AY2491)+($AY$6:$AY$2604=AY2491)*($AD$6:$AD$2604&gt;AD2491))))</f>
        <v/>
      </c>
    </row>
    <row r="2492" ht="23.85" customHeight="1" s="55">
      <c r="A2492" s="90" t="n">
        <v>46296</v>
      </c>
      <c r="B2492" s="91" t="inlineStr">
        <is>
          <t>SVPGLOB</t>
        </is>
      </c>
      <c r="C2492" s="91" t="inlineStr">
        <is>
          <t>INE308E01029</t>
        </is>
      </c>
      <c r="D2492" s="91" t="n"/>
      <c r="E2492" s="91" t="inlineStr">
        <is>
          <t>None</t>
        </is>
      </c>
      <c r="F2492" s="93" t="n">
        <v>39</v>
      </c>
      <c r="G2492" s="92" t="inlineStr">
        <is>
          <t>Y</t>
        </is>
      </c>
      <c r="H2492" s="94" t="inlineStr">
        <is>
          <t>Loss making</t>
        </is>
      </c>
      <c r="I2492" s="91" t="inlineStr">
        <is>
          <t>N</t>
        </is>
      </c>
      <c r="J2492" s="92">
        <f>IF(K2492="","N","Y")</f>
        <v/>
      </c>
      <c r="K2492" s="94">
        <f>_xlfn.TEXTJOIN("; ",TRUE,IF(P2492="52-wk low","52-wk low",""),IF(AND(AD2492&gt;=Settings!$B$12,M2492&lt;0),"Distribution",""),IF(AND(AJ2492="Y",M2492&lt;0,AK2492&lt;-Settings!$B$13),"Long unwinding",""),IF(AND(AJ2492="Y",M2492&lt;0,AK2492&gt;Settings!$B$13),"Short buildup",""))</f>
        <v/>
      </c>
      <c r="L2492" s="95" t="n">
        <v>3.1</v>
      </c>
      <c r="M2492" s="96" t="n">
        <v>-0.96</v>
      </c>
      <c r="N2492" s="93" t="n">
        <v>1027</v>
      </c>
      <c r="O2492" s="91" t="inlineStr">
        <is>
          <t>None</t>
        </is>
      </c>
      <c r="P2492" s="91" t="inlineStr">
        <is>
          <t>None</t>
        </is>
      </c>
      <c r="Q2492" s="97" t="n">
        <v>0.25</v>
      </c>
      <c r="R2492" s="96" t="n">
        <v>0.35</v>
      </c>
      <c r="S2492" s="96" t="n">
        <v>0.73</v>
      </c>
      <c r="T2492" s="96" t="n">
        <v>0.73</v>
      </c>
      <c r="U2492" s="96" t="n">
        <v>0.57</v>
      </c>
      <c r="V2492" s="103" t="n">
        <v>0.85</v>
      </c>
      <c r="W2492" s="102" t="n">
        <v>3</v>
      </c>
      <c r="X2492" s="93" t="n"/>
      <c r="Y2492" s="91" t="inlineStr">
        <is>
          <t>None</t>
        </is>
      </c>
      <c r="Z2492" s="99" t="n">
        <v>71.17</v>
      </c>
      <c r="AA2492" s="96" t="n">
        <v>0.9</v>
      </c>
      <c r="AB2492" s="96" t="n">
        <v>0.88</v>
      </c>
      <c r="AC2492" s="96" t="n">
        <v>0.65</v>
      </c>
      <c r="AD2492" s="96" t="n"/>
      <c r="AE2492" s="96" t="n"/>
      <c r="AF2492" s="103" t="n"/>
      <c r="AG2492" s="91" t="inlineStr">
        <is>
          <t>No delivery data</t>
        </is>
      </c>
      <c r="AH2492" s="100" t="n">
        <v>0</v>
      </c>
      <c r="AI2492" s="101" t="n">
        <v>0</v>
      </c>
      <c r="AJ2492" s="92" t="inlineStr">
        <is>
          <t>N</t>
        </is>
      </c>
      <c r="AK2492" s="96" t="n"/>
      <c r="AL2492" s="91" t="inlineStr">
        <is>
          <t>n/a</t>
        </is>
      </c>
      <c r="AM2492" s="93" t="n"/>
      <c r="AN2492" s="92" t="inlineStr">
        <is>
          <t>None</t>
        </is>
      </c>
      <c r="AO2492" s="102" t="n">
        <v>0</v>
      </c>
      <c r="AP2492" s="103" t="n">
        <v>0.99</v>
      </c>
      <c r="AQ2492" s="102" t="n">
        <v>61</v>
      </c>
      <c r="AR2492" s="91" t="inlineStr">
        <is>
          <t>N</t>
        </is>
      </c>
      <c r="AS2492" s="104" t="n"/>
      <c r="AT2492" s="92">
        <f>IF(AND(P2492="52-wk high",T2492&gt;=Settings!$B$7),"Y","N")</f>
        <v/>
      </c>
      <c r="AU2492" s="91">
        <f>IF(AND(AD2492&gt;=Settings!$B$8,M2492&gt;0),"Y","N")</f>
        <v/>
      </c>
      <c r="AV2492" s="91">
        <f>IF(OR(AH2492&gt;Settings!$B$9,AI2492&gt;Settings!$B$9),"Y","N")</f>
        <v/>
      </c>
      <c r="AW2492" s="91">
        <f>IF(AJ2492&lt;&gt;"Y","n/a",IF(AND(M2492&gt;0,AK2492&gt;Settings!$B$10),"Y","N"))</f>
        <v/>
      </c>
      <c r="AX2492" s="91">
        <f>IF(AO2492&gt;=Settings!$B$11,"Y","N")</f>
        <v/>
      </c>
      <c r="AY2492" s="99">
        <f>(AT2492="Y")+(AU2492="Y")+(AV2492="Y")+(AW2492="Y")+(AX2492="Y")</f>
        <v/>
      </c>
      <c r="AZ2492" s="94">
        <f>IF(AY2492=0,"None",_xlfn.TEXTJOIN(", ",TRUE(),IF(AT2492="Y","Breakout",""),IF(AU2492="Y","Accumulation",""),IF(AV2492="Y","Institutional buying",""),IF(AW2492="Y","Long buildup",""),IF(AX2492="Y","Momentum leader","")))</f>
        <v/>
      </c>
      <c r="BA2492" s="94">
        <f>IF(BW2492="","","Passes "&amp;AY2492&amp;" of 5 buy-side scans"&amp;IF(G2492="Y","; RED FLAG: filter out using Red flag column",""))</f>
        <v/>
      </c>
      <c r="BB2492" s="91" t="inlineStr">
        <is>
          <t>Lower</t>
        </is>
      </c>
      <c r="BC2492" s="92" t="inlineStr">
        <is>
          <t>Y</t>
        </is>
      </c>
      <c r="BD2492" s="94" t="inlineStr">
        <is>
          <t>Few traders (&lt;100 unique PAN, 30 days); High-low range &gt;200% in 365 days; High-low range &gt;150% in 12 months</t>
        </is>
      </c>
      <c r="BE2492" s="94" t="n"/>
      <c r="BF2492" s="92">
        <f>IF(R2492*100000&gt;=Settings!$B$5,"Y","N")</f>
        <v/>
      </c>
      <c r="BG2492" s="91">
        <f>IF(F2492&gt;Settings!$B$6,"Y","N")</f>
        <v/>
      </c>
      <c r="BH2492" s="97" t="n">
        <v>-55.01</v>
      </c>
      <c r="BI2492" s="96" t="n">
        <v>-5.49</v>
      </c>
      <c r="BJ2492" s="96" t="n">
        <v>-15.99</v>
      </c>
      <c r="BK2492" s="96" t="n">
        <v>-20.1</v>
      </c>
      <c r="BL2492" s="96" t="n">
        <v>31.91</v>
      </c>
      <c r="BM2492" s="96" t="n">
        <v>-11.93</v>
      </c>
      <c r="BN2492" s="97" t="n">
        <v>-7.59</v>
      </c>
      <c r="BO2492" s="96" t="n">
        <v>-12.5</v>
      </c>
      <c r="BP2492" s="96" t="n">
        <v>-14.18</v>
      </c>
      <c r="BQ2492" s="96" t="n">
        <v>-14.48</v>
      </c>
      <c r="BR2492" s="91" t="inlineStr">
        <is>
          <t>Stacked down</t>
        </is>
      </c>
      <c r="BS2492" s="91" t="inlineStr">
        <is>
          <t>None</t>
        </is>
      </c>
      <c r="BT2492" s="96" t="n">
        <v>20.8</v>
      </c>
      <c r="BU2492" s="91" t="inlineStr">
        <is>
          <t>N</t>
        </is>
      </c>
      <c r="BV2492" s="99">
        <f>IF(OR(BF2492&lt;&gt;"Y",BG2492&lt;&gt;"Y"),"",(AND(ISNUMBER(BQ2492),BQ2492&gt;0))+(BR2492="Stacked up")+(AND(ISNUMBER(BH2492),BH2492&gt;=-Settings!$B$17))+(AND(ISNUMBER(BK2492),ISNUMBER(BM2492),BK2492&gt;0,BM2492&gt;0))+(AND(ISNUMBER(AQ2492),AQ2492&gt;=Settings!$B$18))+(AND(ISNUMBER(BT2492),BT2492&gt;=Settings!$B$19,BT2492&lt;=Settings!$B$20))+(AND(ISNUMBER(AS2492),AS2492&gt;0))+(AND(ISNUMBER(T2492),ISNUMBER(M2492),T2492&gt;=Settings!$B$21,M2492&gt;0))+(AND(ISNUMBER(AD2492),ISNUMBER(M2492),AD2492&gt;=Settings!$B$22,M2492&gt;0))+(AY2492&gt;=1))</f>
        <v/>
      </c>
      <c r="BW2492" s="91">
        <f>IF(OR(AY2492=0,BF2492&lt;&gt;"Y",BG2492&lt;&gt;"Y"),"",1+SUMPRODUCT(($A$6:$A$2604=A2492)*($AY$6:$AY$2604&gt;0)*($BF$6:$BF$2604="Y")*($BG$6:$BG$2604="Y")*(($AY$6:$AY$2604&gt;AY2492)+($AY$6:$AY$2604=AY2492)*($AD$6:$AD$2604&gt;AD2492))))</f>
        <v/>
      </c>
    </row>
    <row r="2493" ht="23.85" customHeight="1" s="55">
      <c r="A2493" s="90" t="n">
        <v>46296</v>
      </c>
      <c r="B2493" s="91" t="inlineStr">
        <is>
          <t>SAGARDEEP</t>
        </is>
      </c>
      <c r="C2493" s="91" t="inlineStr">
        <is>
          <t>INE976T01013</t>
        </is>
      </c>
      <c r="D2493" s="91" t="n"/>
      <c r="E2493" s="91" t="inlineStr">
        <is>
          <t>None</t>
        </is>
      </c>
      <c r="F2493" s="93" t="n">
        <v>38</v>
      </c>
      <c r="G2493" s="92" t="inlineStr">
        <is>
          <t>N</t>
        </is>
      </c>
      <c r="H2493" s="94" t="n"/>
      <c r="I2493" s="91" t="inlineStr">
        <is>
          <t>N</t>
        </is>
      </c>
      <c r="J2493" s="92">
        <f>IF(K2493="","N","Y")</f>
        <v/>
      </c>
      <c r="K2493" s="94">
        <f>_xlfn.TEXTJOIN("; ",TRUE,IF(P2493="52-wk low","52-wk low",""),IF(AND(AD2493&gt;=Settings!$B$12,M2493&lt;0),"Distribution",""),IF(AND(AJ2493="Y",M2493&lt;0,AK2493&lt;-Settings!$B$13),"Long unwinding",""),IF(AND(AJ2493="Y",M2493&lt;0,AK2493&gt;Settings!$B$13),"Short buildup",""))</f>
        <v/>
      </c>
      <c r="L2493" s="95" t="n">
        <v>22.52</v>
      </c>
      <c r="M2493" s="96" t="n">
        <v>-2.64</v>
      </c>
      <c r="N2493" s="93" t="n">
        <v>1953</v>
      </c>
      <c r="O2493" s="91" t="inlineStr">
        <is>
          <t>None</t>
        </is>
      </c>
      <c r="P2493" s="91" t="inlineStr">
        <is>
          <t>None</t>
        </is>
      </c>
      <c r="Q2493" s="97" t="n">
        <v>0.11</v>
      </c>
      <c r="R2493" s="96" t="n">
        <v>0.06</v>
      </c>
      <c r="S2493" s="96" t="n">
        <v>1.88</v>
      </c>
      <c r="T2493" s="96" t="n">
        <v>1.21</v>
      </c>
      <c r="U2493" s="96" t="n">
        <v>0.74</v>
      </c>
      <c r="V2493" s="103" t="n">
        <v>0.42</v>
      </c>
      <c r="W2493" s="102" t="n">
        <v>0</v>
      </c>
      <c r="X2493" s="93" t="n"/>
      <c r="Y2493" s="91" t="inlineStr">
        <is>
          <t>None</t>
        </is>
      </c>
      <c r="Z2493" s="99" t="n">
        <v>86.61</v>
      </c>
      <c r="AA2493" s="96" t="n">
        <v>1.1</v>
      </c>
      <c r="AB2493" s="96" t="n">
        <v>1.14</v>
      </c>
      <c r="AC2493" s="96" t="n">
        <v>2.04</v>
      </c>
      <c r="AD2493" s="96" t="n">
        <v>1.37</v>
      </c>
      <c r="AE2493" s="96" t="n">
        <v>1.25</v>
      </c>
      <c r="AF2493" s="103" t="n">
        <v>1.57</v>
      </c>
      <c r="AG2493" s="91" t="inlineStr">
        <is>
          <t>Quiet accumulation</t>
        </is>
      </c>
      <c r="AH2493" s="100" t="n">
        <v>0</v>
      </c>
      <c r="AI2493" s="101" t="n">
        <v>0</v>
      </c>
      <c r="AJ2493" s="92" t="inlineStr">
        <is>
          <t>N</t>
        </is>
      </c>
      <c r="AK2493" s="96" t="n"/>
      <c r="AL2493" s="91" t="inlineStr">
        <is>
          <t>n/a</t>
        </is>
      </c>
      <c r="AM2493" s="93" t="n"/>
      <c r="AN2493" s="92" t="inlineStr">
        <is>
          <t>None</t>
        </is>
      </c>
      <c r="AO2493" s="102" t="n">
        <v>0</v>
      </c>
      <c r="AP2493" s="103" t="n">
        <v>0.66</v>
      </c>
      <c r="AQ2493" s="102" t="n">
        <v>30</v>
      </c>
      <c r="AR2493" s="91" t="inlineStr">
        <is>
          <t>N</t>
        </is>
      </c>
      <c r="AS2493" s="104" t="n"/>
      <c r="AT2493" s="92">
        <f>IF(AND(P2493="52-wk high",T2493&gt;=Settings!$B$7),"Y","N")</f>
        <v/>
      </c>
      <c r="AU2493" s="91">
        <f>IF(AND(AD2493&gt;=Settings!$B$8,M2493&gt;0),"Y","N")</f>
        <v/>
      </c>
      <c r="AV2493" s="91">
        <f>IF(OR(AH2493&gt;Settings!$B$9,AI2493&gt;Settings!$B$9),"Y","N")</f>
        <v/>
      </c>
      <c r="AW2493" s="91">
        <f>IF(AJ2493&lt;&gt;"Y","n/a",IF(AND(M2493&gt;0,AK2493&gt;Settings!$B$10),"Y","N"))</f>
        <v/>
      </c>
      <c r="AX2493" s="91">
        <f>IF(AO2493&gt;=Settings!$B$11,"Y","N")</f>
        <v/>
      </c>
      <c r="AY2493" s="99">
        <f>(AT2493="Y")+(AU2493="Y")+(AV2493="Y")+(AW2493="Y")+(AX2493="Y")</f>
        <v/>
      </c>
      <c r="AZ2493" s="94">
        <f>IF(AY2493=0,"None",_xlfn.TEXTJOIN(", ",TRUE(),IF(AT2493="Y","Breakout",""),IF(AU2493="Y","Accumulation",""),IF(AV2493="Y","Institutional buying",""),IF(AW2493="Y","Long buildup",""),IF(AX2493="Y","Momentum leader","")))</f>
        <v/>
      </c>
      <c r="BA2493" s="94">
        <f>IF(BW2493="","","Passes "&amp;AY2493&amp;" of 5 buy-side scans"&amp;IF(G2493="Y","; RED FLAG: filter out using Red flag column",""))</f>
        <v/>
      </c>
      <c r="BB2493" s="91" t="inlineStr">
        <is>
          <t>None</t>
        </is>
      </c>
      <c r="BC2493" s="92" t="inlineStr">
        <is>
          <t>Y</t>
        </is>
      </c>
      <c r="BD2493" s="94" t="inlineStr">
        <is>
          <t>Few traders (&lt;100 unique PAN, 30 days)</t>
        </is>
      </c>
      <c r="BE2493" s="94" t="n"/>
      <c r="BF2493" s="92">
        <f>IF(R2493*100000&gt;=Settings!$B$5,"Y","N")</f>
        <v/>
      </c>
      <c r="BG2493" s="91">
        <f>IF(F2493&gt;Settings!$B$6,"Y","N")</f>
        <v/>
      </c>
      <c r="BH2493" s="97" t="n">
        <v>-28.46</v>
      </c>
      <c r="BI2493" s="96" t="n">
        <v>-4.98</v>
      </c>
      <c r="BJ2493" s="96" t="n">
        <v>-5.22</v>
      </c>
      <c r="BK2493" s="96" t="n">
        <v>-9.41</v>
      </c>
      <c r="BL2493" s="96" t="n">
        <v>-1.62</v>
      </c>
      <c r="BM2493" s="96" t="n">
        <v>-21.15</v>
      </c>
      <c r="BN2493" s="97" t="n">
        <v>-4.16</v>
      </c>
      <c r="BO2493" s="96" t="n">
        <v>-5.5</v>
      </c>
      <c r="BP2493" s="96" t="n">
        <v>-6.68</v>
      </c>
      <c r="BQ2493" s="96" t="n">
        <v>-8.41</v>
      </c>
      <c r="BR2493" s="91" t="inlineStr">
        <is>
          <t>Stacked down</t>
        </is>
      </c>
      <c r="BS2493" s="91" t="inlineStr">
        <is>
          <t>None</t>
        </is>
      </c>
      <c r="BT2493" s="96" t="n">
        <v>32.3</v>
      </c>
      <c r="BU2493" s="91" t="inlineStr">
        <is>
          <t>N</t>
        </is>
      </c>
      <c r="BV2493" s="99">
        <f>IF(OR(BF2493&lt;&gt;"Y",BG2493&lt;&gt;"Y"),"",(AND(ISNUMBER(BQ2493),BQ2493&gt;0))+(BR2493="Stacked up")+(AND(ISNUMBER(BH2493),BH2493&gt;=-Settings!$B$17))+(AND(ISNUMBER(BK2493),ISNUMBER(BM2493),BK2493&gt;0,BM2493&gt;0))+(AND(ISNUMBER(AQ2493),AQ2493&gt;=Settings!$B$18))+(AND(ISNUMBER(BT2493),BT2493&gt;=Settings!$B$19,BT2493&lt;=Settings!$B$20))+(AND(ISNUMBER(AS2493),AS2493&gt;0))+(AND(ISNUMBER(T2493),ISNUMBER(M2493),T2493&gt;=Settings!$B$21,M2493&gt;0))+(AND(ISNUMBER(AD2493),ISNUMBER(M2493),AD2493&gt;=Settings!$B$22,M2493&gt;0))+(AY2493&gt;=1))</f>
        <v/>
      </c>
      <c r="BW2493" s="91">
        <f>IF(OR(AY2493=0,BF2493&lt;&gt;"Y",BG2493&lt;&gt;"Y"),"",1+SUMPRODUCT(($A$6:$A$2604=A2493)*($AY$6:$AY$2604&gt;0)*($BF$6:$BF$2604="Y")*($BG$6:$BG$2604="Y")*(($AY$6:$AY$2604&gt;AY2493)+($AY$6:$AY$2604=AY2493)*($AD$6:$AD$2604&gt;AD2493))))</f>
        <v/>
      </c>
    </row>
    <row r="2494" ht="23.85" customHeight="1" s="55">
      <c r="A2494" s="90" t="n">
        <v>46296</v>
      </c>
      <c r="B2494" s="91" t="inlineStr">
        <is>
          <t>VIVOBIOT</t>
        </is>
      </c>
      <c r="C2494" s="91" t="inlineStr">
        <is>
          <t>INE380K01017</t>
        </is>
      </c>
      <c r="D2494" s="91" t="n"/>
      <c r="E2494" s="91" t="inlineStr">
        <is>
          <t>None</t>
        </is>
      </c>
      <c r="F2494" s="93" t="n">
        <v>38</v>
      </c>
      <c r="G2494" s="92" t="inlineStr">
        <is>
          <t>N</t>
        </is>
      </c>
      <c r="H2494" s="94" t="n"/>
      <c r="I2494" s="91" t="inlineStr">
        <is>
          <t>N</t>
        </is>
      </c>
      <c r="J2494" s="92">
        <f>IF(K2494="","N","Y")</f>
        <v/>
      </c>
      <c r="K2494" s="94">
        <f>_xlfn.TEXTJOIN("; ",TRUE,IF(P2494="52-wk low","52-wk low",""),IF(AND(AD2494&gt;=Settings!$B$12,M2494&lt;0),"Distribution",""),IF(AND(AJ2494="Y",M2494&lt;0,AK2494&lt;-Settings!$B$13),"Long unwinding",""),IF(AND(AJ2494="Y",M2494&lt;0,AK2494&gt;Settings!$B$13),"Short buildup",""))</f>
        <v/>
      </c>
      <c r="L2494" s="95" t="n">
        <v>17.13</v>
      </c>
      <c r="M2494" s="96" t="n">
        <v>0.41</v>
      </c>
      <c r="N2494" s="93" t="n">
        <v>464</v>
      </c>
      <c r="O2494" s="91" t="inlineStr">
        <is>
          <t>None</t>
        </is>
      </c>
      <c r="P2494" s="91" t="inlineStr">
        <is>
          <t>None</t>
        </is>
      </c>
      <c r="Q2494" s="97" t="n">
        <v>0.18</v>
      </c>
      <c r="R2494" s="96" t="n">
        <v>0.2</v>
      </c>
      <c r="S2494" s="96" t="n">
        <v>0.92</v>
      </c>
      <c r="T2494" s="96" t="n"/>
      <c r="U2494" s="96" t="n"/>
      <c r="V2494" s="103" t="n"/>
      <c r="W2494" s="102" t="n"/>
      <c r="X2494" s="93" t="n"/>
      <c r="Y2494" s="91" t="inlineStr">
        <is>
          <t>None</t>
        </is>
      </c>
      <c r="Z2494" s="99" t="n">
        <v>79.55</v>
      </c>
      <c r="AA2494" s="96" t="n">
        <v>0.93</v>
      </c>
      <c r="AB2494" s="96" t="n"/>
      <c r="AC2494" s="96" t="n">
        <v>0.85</v>
      </c>
      <c r="AD2494" s="96" t="n"/>
      <c r="AE2494" s="96" t="n"/>
      <c r="AF2494" s="103" t="n"/>
      <c r="AG2494" s="91" t="n"/>
      <c r="AH2494" s="100" t="n">
        <v>0</v>
      </c>
      <c r="AI2494" s="101" t="n">
        <v>0</v>
      </c>
      <c r="AJ2494" s="92" t="inlineStr">
        <is>
          <t>N</t>
        </is>
      </c>
      <c r="AK2494" s="96" t="n"/>
      <c r="AL2494" s="91" t="inlineStr">
        <is>
          <t>n/a</t>
        </is>
      </c>
      <c r="AM2494" s="93" t="n"/>
      <c r="AN2494" s="92" t="inlineStr">
        <is>
          <t>None</t>
        </is>
      </c>
      <c r="AO2494" s="102" t="n">
        <v>0</v>
      </c>
      <c r="AP2494" s="103" t="n"/>
      <c r="AQ2494" s="102" t="n"/>
      <c r="AR2494" s="91" t="inlineStr">
        <is>
          <t>N</t>
        </is>
      </c>
      <c r="AS2494" s="104" t="n"/>
      <c r="AT2494" s="92">
        <f>IF(AND(P2494="52-wk high",T2494&gt;=Settings!$B$7),"Y","N")</f>
        <v/>
      </c>
      <c r="AU2494" s="91">
        <f>IF(AND(AD2494&gt;=Settings!$B$8,M2494&gt;0),"Y","N")</f>
        <v/>
      </c>
      <c r="AV2494" s="91">
        <f>IF(OR(AH2494&gt;Settings!$B$9,AI2494&gt;Settings!$B$9),"Y","N")</f>
        <v/>
      </c>
      <c r="AW2494" s="91">
        <f>IF(AJ2494&lt;&gt;"Y","n/a",IF(AND(M2494&gt;0,AK2494&gt;Settings!$B$10),"Y","N"))</f>
        <v/>
      </c>
      <c r="AX2494" s="91">
        <f>IF(AO2494&gt;=Settings!$B$11,"Y","N")</f>
        <v/>
      </c>
      <c r="AY2494" s="99">
        <f>(AT2494="Y")+(AU2494="Y")+(AV2494="Y")+(AW2494="Y")+(AX2494="Y")</f>
        <v/>
      </c>
      <c r="AZ2494" s="94">
        <f>IF(AY2494=0,"None",_xlfn.TEXTJOIN(", ",TRUE(),IF(AT2494="Y","Breakout",""),IF(AU2494="Y","Accumulation",""),IF(AV2494="Y","Institutional buying",""),IF(AW2494="Y","Long buildup",""),IF(AX2494="Y","Momentum leader","")))</f>
        <v/>
      </c>
      <c r="BA2494" s="94">
        <f>IF(BW2494="","","Passes "&amp;AY2494&amp;" of 5 buy-side scans"&amp;IF(G2494="Y","; RED FLAG: filter out using Red flag column",""))</f>
        <v/>
      </c>
      <c r="BB2494" s="91" t="inlineStr">
        <is>
          <t>None</t>
        </is>
      </c>
      <c r="BC2494" s="92" t="inlineStr">
        <is>
          <t>Y</t>
        </is>
      </c>
      <c r="BD2494" s="94" t="inlineStr">
        <is>
          <t>Few traders (&lt;100 unique PAN, 30 days)</t>
        </is>
      </c>
      <c r="BE2494" s="94" t="n"/>
      <c r="BF2494" s="92">
        <f>IF(R2494*100000&gt;=Settings!$B$5,"Y","N")</f>
        <v/>
      </c>
      <c r="BG2494" s="91">
        <f>IF(F2494&gt;Settings!$B$6,"Y","N")</f>
        <v/>
      </c>
      <c r="BH2494" s="97" t="n">
        <v>-18.19</v>
      </c>
      <c r="BI2494" s="96" t="n">
        <v>6.53</v>
      </c>
      <c r="BJ2494" s="96" t="n">
        <v>-6.39</v>
      </c>
      <c r="BK2494" s="96" t="n"/>
      <c r="BL2494" s="96" t="n"/>
      <c r="BM2494" s="96" t="n"/>
      <c r="BN2494" s="97" t="n">
        <v>-0.68</v>
      </c>
      <c r="BO2494" s="96" t="n"/>
      <c r="BP2494" s="96" t="n"/>
      <c r="BQ2494" s="96" t="n"/>
      <c r="BR2494" s="91" t="n"/>
      <c r="BS2494" s="91" t="n"/>
      <c r="BT2494" s="96" t="n">
        <v>48.1</v>
      </c>
      <c r="BU2494" s="91" t="n"/>
      <c r="BV2494" s="99">
        <f>IF(OR(BF2494&lt;&gt;"Y",BG2494&lt;&gt;"Y"),"",(AND(ISNUMBER(BQ2494),BQ2494&gt;0))+(BR2494="Stacked up")+(AND(ISNUMBER(BH2494),BH2494&gt;=-Settings!$B$17))+(AND(ISNUMBER(BK2494),ISNUMBER(BM2494),BK2494&gt;0,BM2494&gt;0))+(AND(ISNUMBER(AQ2494),AQ2494&gt;=Settings!$B$18))+(AND(ISNUMBER(BT2494),BT2494&gt;=Settings!$B$19,BT2494&lt;=Settings!$B$20))+(AND(ISNUMBER(AS2494),AS2494&gt;0))+(AND(ISNUMBER(T2494),ISNUMBER(M2494),T2494&gt;=Settings!$B$21,M2494&gt;0))+(AND(ISNUMBER(AD2494),ISNUMBER(M2494),AD2494&gt;=Settings!$B$22,M2494&gt;0))+(AY2494&gt;=1))</f>
        <v/>
      </c>
      <c r="BW2494" s="91">
        <f>IF(OR(AY2494=0,BF2494&lt;&gt;"Y",BG2494&lt;&gt;"Y"),"",1+SUMPRODUCT(($A$6:$A$2604=A2494)*($AY$6:$AY$2604&gt;0)*($BF$6:$BF$2604="Y")*($BG$6:$BG$2604="Y")*(($AY$6:$AY$2604&gt;AY2494)+($AY$6:$AY$2604=AY2494)*($AD$6:$AD$2604&gt;AD2494))))</f>
        <v/>
      </c>
    </row>
    <row r="2495" ht="23.85" customHeight="1" s="55">
      <c r="A2495" s="90" t="n">
        <v>46296</v>
      </c>
      <c r="B2495" s="91" t="inlineStr">
        <is>
          <t>CYBERMEDIA</t>
        </is>
      </c>
      <c r="C2495" s="91" t="inlineStr">
        <is>
          <t>INE278G01037</t>
        </is>
      </c>
      <c r="D2495" s="91" t="n"/>
      <c r="E2495" s="91" t="inlineStr">
        <is>
          <t>None</t>
        </is>
      </c>
      <c r="F2495" s="93" t="n">
        <v>37</v>
      </c>
      <c r="G2495" s="92" t="inlineStr">
        <is>
          <t>Y</t>
        </is>
      </c>
      <c r="H2495" s="94" t="inlineStr">
        <is>
          <t>ESM Stage 1; T2T (BE series)</t>
        </is>
      </c>
      <c r="I2495" s="91" t="inlineStr">
        <is>
          <t>Y</t>
        </is>
      </c>
      <c r="J2495" s="92">
        <f>IF(K2495="","N","Y")</f>
        <v/>
      </c>
      <c r="K2495" s="94">
        <f>_xlfn.TEXTJOIN("; ",TRUE,IF(P2495="52-wk low","52-wk low",""),IF(AND(AD2495&gt;=Settings!$B$12,M2495&lt;0),"Distribution",""),IF(AND(AJ2495="Y",M2495&lt;0,AK2495&lt;-Settings!$B$13),"Long unwinding",""),IF(AND(AJ2495="Y",M2495&lt;0,AK2495&gt;Settings!$B$13),"Short buildup",""))</f>
        <v/>
      </c>
      <c r="L2495" s="95" t="n">
        <v>17.96</v>
      </c>
      <c r="M2495" s="96" t="n">
        <v>-3.23</v>
      </c>
      <c r="N2495" s="93" t="n">
        <v>2159</v>
      </c>
      <c r="O2495" s="91" t="inlineStr">
        <is>
          <t>None</t>
        </is>
      </c>
      <c r="P2495" s="91" t="inlineStr">
        <is>
          <t>None</t>
        </is>
      </c>
      <c r="Q2495" s="97" t="n">
        <v>0.12</v>
      </c>
      <c r="R2495" s="96" t="n">
        <v>1.72</v>
      </c>
      <c r="S2495" s="96" t="n">
        <v>0.07000000000000001</v>
      </c>
      <c r="T2495" s="96" t="n">
        <v>0.14</v>
      </c>
      <c r="U2495" s="96" t="n">
        <v>0.25</v>
      </c>
      <c r="V2495" s="103" t="n">
        <v>3.77</v>
      </c>
      <c r="W2495" s="102" t="n">
        <v>3</v>
      </c>
      <c r="X2495" s="93" t="n"/>
      <c r="Y2495" s="91" t="inlineStr">
        <is>
          <t>None</t>
        </is>
      </c>
      <c r="Z2495" s="99" t="n"/>
      <c r="AA2495" s="96" t="n"/>
      <c r="AB2495" s="96" t="n"/>
      <c r="AC2495" s="96" t="n"/>
      <c r="AD2495" s="96" t="n"/>
      <c r="AE2495" s="96" t="n"/>
      <c r="AF2495" s="103" t="n"/>
      <c r="AG2495" s="91" t="inlineStr">
        <is>
          <t>Drying up</t>
        </is>
      </c>
      <c r="AH2495" s="100" t="n">
        <v>0</v>
      </c>
      <c r="AI2495" s="101" t="n">
        <v>0</v>
      </c>
      <c r="AJ2495" s="92" t="inlineStr">
        <is>
          <t>N</t>
        </is>
      </c>
      <c r="AK2495" s="96" t="n"/>
      <c r="AL2495" s="91" t="inlineStr">
        <is>
          <t>n/a</t>
        </is>
      </c>
      <c r="AM2495" s="93" t="n"/>
      <c r="AN2495" s="92" t="inlineStr">
        <is>
          <t>None</t>
        </is>
      </c>
      <c r="AO2495" s="102" t="n">
        <v>0</v>
      </c>
      <c r="AP2495" s="103" t="n">
        <v>1.25</v>
      </c>
      <c r="AQ2495" s="102" t="n">
        <v>72</v>
      </c>
      <c r="AR2495" s="91" t="inlineStr">
        <is>
          <t>N</t>
        </is>
      </c>
      <c r="AS2495" s="104" t="n"/>
      <c r="AT2495" s="92">
        <f>IF(AND(P2495="52-wk high",T2495&gt;=Settings!$B$7),"Y","N")</f>
        <v/>
      </c>
      <c r="AU2495" s="91">
        <f>IF(AND(AD2495&gt;=Settings!$B$8,M2495&gt;0),"Y","N")</f>
        <v/>
      </c>
      <c r="AV2495" s="91">
        <f>IF(OR(AH2495&gt;Settings!$B$9,AI2495&gt;Settings!$B$9),"Y","N")</f>
        <v/>
      </c>
      <c r="AW2495" s="91">
        <f>IF(AJ2495&lt;&gt;"Y","n/a",IF(AND(M2495&gt;0,AK2495&gt;Settings!$B$10),"Y","N"))</f>
        <v/>
      </c>
      <c r="AX2495" s="91">
        <f>IF(AO2495&gt;=Settings!$B$11,"Y","N")</f>
        <v/>
      </c>
      <c r="AY2495" s="99">
        <f>(AT2495="Y")+(AU2495="Y")+(AV2495="Y")+(AW2495="Y")+(AX2495="Y")</f>
        <v/>
      </c>
      <c r="AZ2495" s="94">
        <f>IF(AY2495=0,"None",_xlfn.TEXTJOIN(", ",TRUE(),IF(AT2495="Y","Breakout",""),IF(AU2495="Y","Accumulation",""),IF(AV2495="Y","Institutional buying",""),IF(AW2495="Y","Long buildup",""),IF(AX2495="Y","Momentum leader","")))</f>
        <v/>
      </c>
      <c r="BA2495" s="94">
        <f>IF(BW2495="","","Passes "&amp;AY2495&amp;" of 5 buy-side scans"&amp;IF(G2495="Y","; RED FLAG: filter out using Red flag column",""))</f>
        <v/>
      </c>
      <c r="BB2495" s="91" t="inlineStr">
        <is>
          <t>Lower</t>
        </is>
      </c>
      <c r="BC2495" s="92" t="inlineStr">
        <is>
          <t>N</t>
        </is>
      </c>
      <c r="BD2495" s="94" t="n"/>
      <c r="BE2495" s="94" t="n"/>
      <c r="BF2495" s="92">
        <f>IF(R2495*100000&gt;=Settings!$B$5,"Y","N")</f>
        <v/>
      </c>
      <c r="BG2495" s="91">
        <f>IF(F2495&gt;Settings!$B$6,"Y","N")</f>
        <v/>
      </c>
      <c r="BH2495" s="97" t="n">
        <v>-38.05</v>
      </c>
      <c r="BI2495" s="96" t="n">
        <v>-12.98</v>
      </c>
      <c r="BJ2495" s="96" t="n">
        <v>-3.75</v>
      </c>
      <c r="BK2495" s="96" t="n">
        <v>12.25</v>
      </c>
      <c r="BL2495" s="96" t="n">
        <v>43.22</v>
      </c>
      <c r="BM2495" s="96" t="n">
        <v>7.35</v>
      </c>
      <c r="BN2495" s="97" t="n">
        <v>-10.8</v>
      </c>
      <c r="BO2495" s="96" t="n">
        <v>-6.77</v>
      </c>
      <c r="BP2495" s="96" t="n">
        <v>-1.19</v>
      </c>
      <c r="BQ2495" s="96" t="n">
        <v>2.96</v>
      </c>
      <c r="BR2495" s="91" t="inlineStr">
        <is>
          <t>Mixed</t>
        </is>
      </c>
      <c r="BS2495" s="91" t="inlineStr">
        <is>
          <t>None</t>
        </is>
      </c>
      <c r="BT2495" s="96" t="n">
        <v>28.4</v>
      </c>
      <c r="BU2495" s="91" t="inlineStr">
        <is>
          <t>N</t>
        </is>
      </c>
      <c r="BV2495" s="99">
        <f>IF(OR(BF2495&lt;&gt;"Y",BG2495&lt;&gt;"Y"),"",(AND(ISNUMBER(BQ2495),BQ2495&gt;0))+(BR2495="Stacked up")+(AND(ISNUMBER(BH2495),BH2495&gt;=-Settings!$B$17))+(AND(ISNUMBER(BK2495),ISNUMBER(BM2495),BK2495&gt;0,BM2495&gt;0))+(AND(ISNUMBER(AQ2495),AQ2495&gt;=Settings!$B$18))+(AND(ISNUMBER(BT2495),BT2495&gt;=Settings!$B$19,BT2495&lt;=Settings!$B$20))+(AND(ISNUMBER(AS2495),AS2495&gt;0))+(AND(ISNUMBER(T2495),ISNUMBER(M2495),T2495&gt;=Settings!$B$21,M2495&gt;0))+(AND(ISNUMBER(AD2495),ISNUMBER(M2495),AD2495&gt;=Settings!$B$22,M2495&gt;0))+(AY2495&gt;=1))</f>
        <v/>
      </c>
      <c r="BW2495" s="91">
        <f>IF(OR(AY2495=0,BF2495&lt;&gt;"Y",BG2495&lt;&gt;"Y"),"",1+SUMPRODUCT(($A$6:$A$2604=A2495)*($AY$6:$AY$2604&gt;0)*($BF$6:$BF$2604="Y")*($BG$6:$BG$2604="Y")*(($AY$6:$AY$2604&gt;AY2495)+($AY$6:$AY$2604=AY2495)*($AD$6:$AD$2604&gt;AD2495))))</f>
        <v/>
      </c>
    </row>
    <row r="2496" ht="23.85" customHeight="1" s="55">
      <c r="A2496" s="90" t="n">
        <v>46296</v>
      </c>
      <c r="B2496" s="91" t="inlineStr">
        <is>
          <t>DHRUV</t>
        </is>
      </c>
      <c r="C2496" s="91" t="inlineStr">
        <is>
          <t>INE506Z01015</t>
        </is>
      </c>
      <c r="D2496" s="91" t="n"/>
      <c r="E2496" s="91" t="inlineStr">
        <is>
          <t>None</t>
        </is>
      </c>
      <c r="F2496" s="93" t="n">
        <v>37</v>
      </c>
      <c r="G2496" s="92" t="inlineStr">
        <is>
          <t>N</t>
        </is>
      </c>
      <c r="H2496" s="94" t="n"/>
      <c r="I2496" s="91" t="inlineStr">
        <is>
          <t>N</t>
        </is>
      </c>
      <c r="J2496" s="92">
        <f>IF(K2496="","N","Y")</f>
        <v/>
      </c>
      <c r="K2496" s="94">
        <f>_xlfn.TEXTJOIN("; ",TRUE,IF(P2496="52-wk low","52-wk low",""),IF(AND(AD2496&gt;=Settings!$B$12,M2496&lt;0),"Distribution",""),IF(AND(AJ2496="Y",M2496&lt;0,AK2496&lt;-Settings!$B$13),"Long unwinding",""),IF(AND(AJ2496="Y",M2496&lt;0,AK2496&gt;Settings!$B$13),"Short buildup",""))</f>
        <v/>
      </c>
      <c r="L2496" s="95" t="n">
        <v>19.74</v>
      </c>
      <c r="M2496" s="96" t="n">
        <v>-1.69</v>
      </c>
      <c r="N2496" s="93" t="n">
        <v>1453</v>
      </c>
      <c r="O2496" s="91" t="inlineStr">
        <is>
          <t>None</t>
        </is>
      </c>
      <c r="P2496" s="91" t="inlineStr">
        <is>
          <t>52-wk low</t>
        </is>
      </c>
      <c r="Q2496" s="97" t="n">
        <v>0.06</v>
      </c>
      <c r="R2496" s="96" t="n">
        <v>0.07000000000000001</v>
      </c>
      <c r="S2496" s="96" t="n">
        <v>0.88</v>
      </c>
      <c r="T2496" s="96" t="n">
        <v>0.9</v>
      </c>
      <c r="U2496" s="96" t="n">
        <v>0.72</v>
      </c>
      <c r="V2496" s="103" t="n">
        <v>0.84</v>
      </c>
      <c r="W2496" s="102" t="n">
        <v>5</v>
      </c>
      <c r="X2496" s="93" t="n"/>
      <c r="Y2496" s="91" t="inlineStr">
        <is>
          <t>None</t>
        </is>
      </c>
      <c r="Z2496" s="99" t="n">
        <v>96.45999999999999</v>
      </c>
      <c r="AA2496" s="96" t="n">
        <v>1.1</v>
      </c>
      <c r="AB2496" s="96" t="n">
        <v>1.11</v>
      </c>
      <c r="AC2496" s="96" t="n">
        <v>0.98</v>
      </c>
      <c r="AD2496" s="96" t="n"/>
      <c r="AE2496" s="96" t="n"/>
      <c r="AF2496" s="103" t="n"/>
      <c r="AG2496" s="91" t="inlineStr">
        <is>
          <t>No delivery data</t>
        </is>
      </c>
      <c r="AH2496" s="100" t="n">
        <v>0</v>
      </c>
      <c r="AI2496" s="101" t="n">
        <v>0</v>
      </c>
      <c r="AJ2496" s="92" t="inlineStr">
        <is>
          <t>N</t>
        </is>
      </c>
      <c r="AK2496" s="96" t="n"/>
      <c r="AL2496" s="91" t="inlineStr">
        <is>
          <t>n/a</t>
        </is>
      </c>
      <c r="AM2496" s="93" t="n"/>
      <c r="AN2496" s="92" t="inlineStr">
        <is>
          <t>None</t>
        </is>
      </c>
      <c r="AO2496" s="102" t="n">
        <v>0</v>
      </c>
      <c r="AP2496" s="103" t="n">
        <v>0.46</v>
      </c>
      <c r="AQ2496" s="102" t="n">
        <v>2</v>
      </c>
      <c r="AR2496" s="91" t="inlineStr">
        <is>
          <t>N</t>
        </is>
      </c>
      <c r="AS2496" s="104" t="n"/>
      <c r="AT2496" s="92">
        <f>IF(AND(P2496="52-wk high",T2496&gt;=Settings!$B$7),"Y","N")</f>
        <v/>
      </c>
      <c r="AU2496" s="91">
        <f>IF(AND(AD2496&gt;=Settings!$B$8,M2496&gt;0),"Y","N")</f>
        <v/>
      </c>
      <c r="AV2496" s="91">
        <f>IF(OR(AH2496&gt;Settings!$B$9,AI2496&gt;Settings!$B$9),"Y","N")</f>
        <v/>
      </c>
      <c r="AW2496" s="91">
        <f>IF(AJ2496&lt;&gt;"Y","n/a",IF(AND(M2496&gt;0,AK2496&gt;Settings!$B$10),"Y","N"))</f>
        <v/>
      </c>
      <c r="AX2496" s="91">
        <f>IF(AO2496&gt;=Settings!$B$11,"Y","N")</f>
        <v/>
      </c>
      <c r="AY2496" s="99">
        <f>(AT2496="Y")+(AU2496="Y")+(AV2496="Y")+(AW2496="Y")+(AX2496="Y")</f>
        <v/>
      </c>
      <c r="AZ2496" s="94">
        <f>IF(AY2496=0,"None",_xlfn.TEXTJOIN(", ",TRUE(),IF(AT2496="Y","Breakout",""),IF(AU2496="Y","Accumulation",""),IF(AV2496="Y","Institutional buying",""),IF(AW2496="Y","Long buildup",""),IF(AX2496="Y","Momentum leader","")))</f>
        <v/>
      </c>
      <c r="BA2496" s="94">
        <f>IF(BW2496="","","Passes "&amp;AY2496&amp;" of 5 buy-side scans"&amp;IF(G2496="Y","; RED FLAG: filter out using Red flag column",""))</f>
        <v/>
      </c>
      <c r="BB2496" s="91" t="inlineStr">
        <is>
          <t>None</t>
        </is>
      </c>
      <c r="BC2496" s="92" t="inlineStr">
        <is>
          <t>Y</t>
        </is>
      </c>
      <c r="BD2496" s="94" t="inlineStr">
        <is>
          <t>EPS zero; Few traders (&lt;100 unique PAN, 30 days); High-low range &gt;150% in 12 months</t>
        </is>
      </c>
      <c r="BE2496" s="94" t="n"/>
      <c r="BF2496" s="92">
        <f>IF(R2496*100000&gt;=Settings!$B$5,"Y","N")</f>
        <v/>
      </c>
      <c r="BG2496" s="91">
        <f>IF(F2496&gt;Settings!$B$6,"Y","N")</f>
        <v/>
      </c>
      <c r="BH2496" s="97" t="n">
        <v>-65.36</v>
      </c>
      <c r="BI2496" s="96" t="n">
        <v>-5.73</v>
      </c>
      <c r="BJ2496" s="96" t="n">
        <v>-16</v>
      </c>
      <c r="BK2496" s="96" t="n">
        <v>-26.92</v>
      </c>
      <c r="BL2496" s="96" t="n">
        <v>-33.29</v>
      </c>
      <c r="BM2496" s="96" t="n">
        <v>-62.46</v>
      </c>
      <c r="BN2496" s="97" t="n">
        <v>-8.73</v>
      </c>
      <c r="BO2496" s="96" t="n">
        <v>-15.15</v>
      </c>
      <c r="BP2496" s="96" t="n">
        <v>-23.8</v>
      </c>
      <c r="BQ2496" s="96" t="n">
        <v>-36.94</v>
      </c>
      <c r="BR2496" s="91" t="inlineStr">
        <is>
          <t>Stacked down</t>
        </is>
      </c>
      <c r="BS2496" s="91" t="inlineStr">
        <is>
          <t>None</t>
        </is>
      </c>
      <c r="BT2496" s="96" t="n">
        <v>26.7</v>
      </c>
      <c r="BU2496" s="91" t="inlineStr">
        <is>
          <t>N</t>
        </is>
      </c>
      <c r="BV2496" s="99">
        <f>IF(OR(BF2496&lt;&gt;"Y",BG2496&lt;&gt;"Y"),"",(AND(ISNUMBER(BQ2496),BQ2496&gt;0))+(BR2496="Stacked up")+(AND(ISNUMBER(BH2496),BH2496&gt;=-Settings!$B$17))+(AND(ISNUMBER(BK2496),ISNUMBER(BM2496),BK2496&gt;0,BM2496&gt;0))+(AND(ISNUMBER(AQ2496),AQ2496&gt;=Settings!$B$18))+(AND(ISNUMBER(BT2496),BT2496&gt;=Settings!$B$19,BT2496&lt;=Settings!$B$20))+(AND(ISNUMBER(AS2496),AS2496&gt;0))+(AND(ISNUMBER(T2496),ISNUMBER(M2496),T2496&gt;=Settings!$B$21,M2496&gt;0))+(AND(ISNUMBER(AD2496),ISNUMBER(M2496),AD2496&gt;=Settings!$B$22,M2496&gt;0))+(AY2496&gt;=1))</f>
        <v/>
      </c>
      <c r="BW2496" s="91">
        <f>IF(OR(AY2496=0,BF2496&lt;&gt;"Y",BG2496&lt;&gt;"Y"),"",1+SUMPRODUCT(($A$6:$A$2604=A2496)*($AY$6:$AY$2604&gt;0)*($BF$6:$BF$2604="Y")*($BG$6:$BG$2604="Y")*(($AY$6:$AY$2604&gt;AY2496)+($AY$6:$AY$2604=AY2496)*($AD$6:$AD$2604&gt;AD2496))))</f>
        <v/>
      </c>
    </row>
    <row r="2497" ht="23.85" customHeight="1" s="55">
      <c r="A2497" s="90" t="n">
        <v>46296</v>
      </c>
      <c r="B2497" s="91" t="inlineStr">
        <is>
          <t>GTECJAINX</t>
        </is>
      </c>
      <c r="C2497" s="91" t="inlineStr">
        <is>
          <t>INE586X01012</t>
        </is>
      </c>
      <c r="D2497" s="91" t="n"/>
      <c r="E2497" s="91" t="inlineStr">
        <is>
          <t>None</t>
        </is>
      </c>
      <c r="F2497" s="93" t="n">
        <v>37</v>
      </c>
      <c r="G2497" s="92" t="inlineStr">
        <is>
          <t>Y</t>
        </is>
      </c>
      <c r="H2497" s="94" t="inlineStr">
        <is>
          <t>GSM Stage 0</t>
        </is>
      </c>
      <c r="I2497" s="91" t="inlineStr">
        <is>
          <t>N</t>
        </is>
      </c>
      <c r="J2497" s="92">
        <f>IF(K2497="","N","Y")</f>
        <v/>
      </c>
      <c r="K2497" s="94">
        <f>_xlfn.TEXTJOIN("; ",TRUE,IF(P2497="52-wk low","52-wk low",""),IF(AND(AD2497&gt;=Settings!$B$12,M2497&lt;0),"Distribution",""),IF(AND(AJ2497="Y",M2497&lt;0,AK2497&lt;-Settings!$B$13),"Long unwinding",""),IF(AND(AJ2497="Y",M2497&lt;0,AK2497&gt;Settings!$B$13),"Short buildup",""))</f>
        <v/>
      </c>
      <c r="L2497" s="95" t="n">
        <v>35.88</v>
      </c>
      <c r="M2497" s="96" t="n">
        <v>9.99</v>
      </c>
      <c r="N2497" s="93" t="n">
        <v>11</v>
      </c>
      <c r="O2497" s="91" t="inlineStr">
        <is>
          <t>Top gainer</t>
        </is>
      </c>
      <c r="P2497" s="91" t="inlineStr">
        <is>
          <t>None</t>
        </is>
      </c>
      <c r="Q2497" s="97" t="n">
        <v>0.09</v>
      </c>
      <c r="R2497" s="96" t="n">
        <v>0.08</v>
      </c>
      <c r="S2497" s="96" t="n">
        <v>1.09</v>
      </c>
      <c r="T2497" s="96" t="n">
        <v>1.07</v>
      </c>
      <c r="U2497" s="96" t="n">
        <v>0.4</v>
      </c>
      <c r="V2497" s="103" t="n">
        <v>0.38</v>
      </c>
      <c r="W2497" s="102" t="n">
        <v>1</v>
      </c>
      <c r="X2497" s="93" t="n"/>
      <c r="Y2497" s="91" t="inlineStr">
        <is>
          <t>None</t>
        </is>
      </c>
      <c r="Z2497" s="99" t="n">
        <v>100</v>
      </c>
      <c r="AA2497" s="96" t="n">
        <v>1.41</v>
      </c>
      <c r="AB2497" s="96" t="n">
        <v>1.41</v>
      </c>
      <c r="AC2497" s="96" t="n"/>
      <c r="AD2497" s="96" t="n"/>
      <c r="AE2497" s="96" t="n"/>
      <c r="AF2497" s="103" t="n"/>
      <c r="AG2497" s="91" t="inlineStr">
        <is>
          <t>No delivery data</t>
        </is>
      </c>
      <c r="AH2497" s="100" t="n">
        <v>0</v>
      </c>
      <c r="AI2497" s="101" t="n">
        <v>0</v>
      </c>
      <c r="AJ2497" s="92" t="inlineStr">
        <is>
          <t>N</t>
        </is>
      </c>
      <c r="AK2497" s="96" t="n"/>
      <c r="AL2497" s="91" t="inlineStr">
        <is>
          <t>n/a</t>
        </is>
      </c>
      <c r="AM2497" s="93" t="n"/>
      <c r="AN2497" s="92" t="inlineStr">
        <is>
          <t>None</t>
        </is>
      </c>
      <c r="AO2497" s="102" t="n">
        <v>0</v>
      </c>
      <c r="AP2497" s="103" t="n">
        <v>1.75</v>
      </c>
      <c r="AQ2497" s="102" t="n">
        <v>85</v>
      </c>
      <c r="AR2497" s="91" t="inlineStr">
        <is>
          <t>N</t>
        </is>
      </c>
      <c r="AS2497" s="104" t="n"/>
      <c r="AT2497" s="92">
        <f>IF(AND(P2497="52-wk high",T2497&gt;=Settings!$B$7),"Y","N")</f>
        <v/>
      </c>
      <c r="AU2497" s="91">
        <f>IF(AND(AD2497&gt;=Settings!$B$8,M2497&gt;0),"Y","N")</f>
        <v/>
      </c>
      <c r="AV2497" s="91">
        <f>IF(OR(AH2497&gt;Settings!$B$9,AI2497&gt;Settings!$B$9),"Y","N")</f>
        <v/>
      </c>
      <c r="AW2497" s="91">
        <f>IF(AJ2497&lt;&gt;"Y","n/a",IF(AND(M2497&gt;0,AK2497&gt;Settings!$B$10),"Y","N"))</f>
        <v/>
      </c>
      <c r="AX2497" s="91">
        <f>IF(AO2497&gt;=Settings!$B$11,"Y","N")</f>
        <v/>
      </c>
      <c r="AY2497" s="99">
        <f>(AT2497="Y")+(AU2497="Y")+(AV2497="Y")+(AW2497="Y")+(AX2497="Y")</f>
        <v/>
      </c>
      <c r="AZ2497" s="94">
        <f>IF(AY2497=0,"None",_xlfn.TEXTJOIN(", ",TRUE(),IF(AT2497="Y","Breakout",""),IF(AU2497="Y","Accumulation",""),IF(AV2497="Y","Institutional buying",""),IF(AW2497="Y","Long buildup",""),IF(AX2497="Y","Momentum leader","")))</f>
        <v/>
      </c>
      <c r="BA2497" s="94">
        <f>IF(BW2497="","","Passes "&amp;AY2497&amp;" of 5 buy-side scans"&amp;IF(G2497="Y","; RED FLAG: filter out using Red flag column",""))</f>
        <v/>
      </c>
      <c r="BB2497" s="91" t="inlineStr">
        <is>
          <t>Upper</t>
        </is>
      </c>
      <c r="BC2497" s="92" t="inlineStr">
        <is>
          <t>Y</t>
        </is>
      </c>
      <c r="BD2497" s="94" t="inlineStr">
        <is>
          <t>EPS zero; Few traders (&lt;100 unique PAN, 30 days)</t>
        </is>
      </c>
      <c r="BE2497" s="94" t="n"/>
      <c r="BF2497" s="92">
        <f>IF(R2497*100000&gt;=Settings!$B$5,"Y","N")</f>
        <v/>
      </c>
      <c r="BG2497" s="91">
        <f>IF(F2497&gt;Settings!$B$6,"Y","N")</f>
        <v/>
      </c>
      <c r="BH2497" s="97" t="n">
        <v>-6.44</v>
      </c>
      <c r="BI2497" s="96" t="n">
        <v>35.5</v>
      </c>
      <c r="BJ2497" s="96" t="n">
        <v>26.87</v>
      </c>
      <c r="BK2497" s="96" t="n">
        <v>21.26</v>
      </c>
      <c r="BL2497" s="96" t="n">
        <v>98.78</v>
      </c>
      <c r="BM2497" s="96" t="n">
        <v>41.32</v>
      </c>
      <c r="BN2497" s="97" t="n">
        <v>23.46</v>
      </c>
      <c r="BO2497" s="96" t="n">
        <v>26.06</v>
      </c>
      <c r="BP2497" s="96" t="n">
        <v>31.81</v>
      </c>
      <c r="BQ2497" s="96" t="n">
        <v>39.06</v>
      </c>
      <c r="BR2497" s="91" t="inlineStr">
        <is>
          <t>Stacked up</t>
        </is>
      </c>
      <c r="BS2497" s="91" t="inlineStr">
        <is>
          <t>None</t>
        </is>
      </c>
      <c r="BT2497" s="96" t="n">
        <v>78.09999999999999</v>
      </c>
      <c r="BU2497" s="91" t="inlineStr">
        <is>
          <t>N</t>
        </is>
      </c>
      <c r="BV2497" s="99">
        <f>IF(OR(BF2497&lt;&gt;"Y",BG2497&lt;&gt;"Y"),"",(AND(ISNUMBER(BQ2497),BQ2497&gt;0))+(BR2497="Stacked up")+(AND(ISNUMBER(BH2497),BH2497&gt;=-Settings!$B$17))+(AND(ISNUMBER(BK2497),ISNUMBER(BM2497),BK2497&gt;0,BM2497&gt;0))+(AND(ISNUMBER(AQ2497),AQ2497&gt;=Settings!$B$18))+(AND(ISNUMBER(BT2497),BT2497&gt;=Settings!$B$19,BT2497&lt;=Settings!$B$20))+(AND(ISNUMBER(AS2497),AS2497&gt;0))+(AND(ISNUMBER(T2497),ISNUMBER(M2497),T2497&gt;=Settings!$B$21,M2497&gt;0))+(AND(ISNUMBER(AD2497),ISNUMBER(M2497),AD2497&gt;=Settings!$B$22,M2497&gt;0))+(AY2497&gt;=1))</f>
        <v/>
      </c>
      <c r="BW2497" s="91">
        <f>IF(OR(AY2497=0,BF2497&lt;&gt;"Y",BG2497&lt;&gt;"Y"),"",1+SUMPRODUCT(($A$6:$A$2604=A2497)*($AY$6:$AY$2604&gt;0)*($BF$6:$BF$2604="Y")*($BG$6:$BG$2604="Y")*(($AY$6:$AY$2604&gt;AY2497)+($AY$6:$AY$2604=AY2497)*($AD$6:$AD$2604&gt;AD2497))))</f>
        <v/>
      </c>
    </row>
    <row r="2498" ht="23.85" customHeight="1" s="55">
      <c r="A2498" s="90" t="n">
        <v>46296</v>
      </c>
      <c r="B2498" s="91" t="inlineStr">
        <is>
          <t>SIMPLXREA</t>
        </is>
      </c>
      <c r="C2498" s="91" t="inlineStr">
        <is>
          <t>INE167H01014</t>
        </is>
      </c>
      <c r="D2498" s="91" t="n"/>
      <c r="E2498" s="91" t="inlineStr">
        <is>
          <t>None</t>
        </is>
      </c>
      <c r="F2498" s="93" t="n">
        <v>37</v>
      </c>
      <c r="G2498" s="92" t="inlineStr">
        <is>
          <t>N</t>
        </is>
      </c>
      <c r="H2498" s="94" t="n"/>
      <c r="I2498" s="91" t="inlineStr">
        <is>
          <t>N</t>
        </is>
      </c>
      <c r="J2498" s="92">
        <f>IF(K2498="","N","Y")</f>
        <v/>
      </c>
      <c r="K2498" s="94">
        <f>_xlfn.TEXTJOIN("; ",TRUE,IF(P2498="52-wk low","52-wk low",""),IF(AND(AD2498&gt;=Settings!$B$12,M2498&lt;0),"Distribution",""),IF(AND(AJ2498="Y",M2498&lt;0,AK2498&lt;-Settings!$B$13),"Long unwinding",""),IF(AND(AJ2498="Y",M2498&lt;0,AK2498&gt;Settings!$B$13),"Short buildup",""))</f>
        <v/>
      </c>
      <c r="L2498" s="95" t="n">
        <v>123.5</v>
      </c>
      <c r="M2498" s="96" t="n">
        <v>-5</v>
      </c>
      <c r="N2498" s="93" t="n">
        <v>2491</v>
      </c>
      <c r="O2498" s="91" t="inlineStr">
        <is>
          <t>None</t>
        </is>
      </c>
      <c r="P2498" s="91" t="inlineStr">
        <is>
          <t>None</t>
        </is>
      </c>
      <c r="Q2498" s="97" t="n">
        <v>0</v>
      </c>
      <c r="R2498" s="96" t="n">
        <v>0</v>
      </c>
      <c r="S2498" s="96" t="n">
        <v>2.02</v>
      </c>
      <c r="T2498" s="96" t="n"/>
      <c r="U2498" s="96" t="n"/>
      <c r="V2498" s="103" t="n"/>
      <c r="W2498" s="102" t="n"/>
      <c r="X2498" s="93" t="n"/>
      <c r="Y2498" s="91" t="inlineStr">
        <is>
          <t>None</t>
        </is>
      </c>
      <c r="Z2498" s="99" t="n">
        <v>97.45</v>
      </c>
      <c r="AA2498" s="96" t="n">
        <v>1.04</v>
      </c>
      <c r="AB2498" s="96" t="n"/>
      <c r="AC2498" s="96" t="n">
        <v>2.2</v>
      </c>
      <c r="AD2498" s="96" t="n"/>
      <c r="AE2498" s="96" t="n"/>
      <c r="AF2498" s="103" t="n"/>
      <c r="AG2498" s="91" t="n"/>
      <c r="AH2498" s="100" t="n">
        <v>0</v>
      </c>
      <c r="AI2498" s="101" t="n">
        <v>0</v>
      </c>
      <c r="AJ2498" s="92" t="inlineStr">
        <is>
          <t>N</t>
        </is>
      </c>
      <c r="AK2498" s="96" t="n"/>
      <c r="AL2498" s="91" t="inlineStr">
        <is>
          <t>n/a</t>
        </is>
      </c>
      <c r="AM2498" s="93" t="n"/>
      <c r="AN2498" s="92" t="inlineStr">
        <is>
          <t>None</t>
        </is>
      </c>
      <c r="AO2498" s="102" t="n">
        <v>0</v>
      </c>
      <c r="AP2498" s="103" t="n"/>
      <c r="AQ2498" s="102" t="n"/>
      <c r="AR2498" s="91" t="inlineStr">
        <is>
          <t>N</t>
        </is>
      </c>
      <c r="AS2498" s="104" t="n"/>
      <c r="AT2498" s="92">
        <f>IF(AND(P2498="52-wk high",T2498&gt;=Settings!$B$7),"Y","N")</f>
        <v/>
      </c>
      <c r="AU2498" s="91">
        <f>IF(AND(AD2498&gt;=Settings!$B$8,M2498&gt;0),"Y","N")</f>
        <v/>
      </c>
      <c r="AV2498" s="91">
        <f>IF(OR(AH2498&gt;Settings!$B$9,AI2498&gt;Settings!$B$9),"Y","N")</f>
        <v/>
      </c>
      <c r="AW2498" s="91">
        <f>IF(AJ2498&lt;&gt;"Y","n/a",IF(AND(M2498&gt;0,AK2498&gt;Settings!$B$10),"Y","N"))</f>
        <v/>
      </c>
      <c r="AX2498" s="91">
        <f>IF(AO2498&gt;=Settings!$B$11,"Y","N")</f>
        <v/>
      </c>
      <c r="AY2498" s="99">
        <f>(AT2498="Y")+(AU2498="Y")+(AV2498="Y")+(AW2498="Y")+(AX2498="Y")</f>
        <v/>
      </c>
      <c r="AZ2498" s="94">
        <f>IF(AY2498=0,"None",_xlfn.TEXTJOIN(", ",TRUE(),IF(AT2498="Y","Breakout",""),IF(AU2498="Y","Accumulation",""),IF(AV2498="Y","Institutional buying",""),IF(AW2498="Y","Long buildup",""),IF(AX2498="Y","Momentum leader","")))</f>
        <v/>
      </c>
      <c r="BA2498" s="94">
        <f>IF(BW2498="","","Passes "&amp;AY2498&amp;" of 5 buy-side scans"&amp;IF(G2498="Y","; RED FLAG: filter out using Red flag column",""))</f>
        <v/>
      </c>
      <c r="BB2498" s="91" t="inlineStr">
        <is>
          <t>Lower</t>
        </is>
      </c>
      <c r="BC2498" s="92" t="inlineStr">
        <is>
          <t>Y</t>
        </is>
      </c>
      <c r="BD2498" s="94" t="inlineStr">
        <is>
          <t>Few traders (&lt;100 unique PAN, 30 days)</t>
        </is>
      </c>
      <c r="BE2498" s="94" t="n"/>
      <c r="BF2498" s="92">
        <f>IF(R2498*100000&gt;=Settings!$B$5,"Y","N")</f>
        <v/>
      </c>
      <c r="BG2498" s="91">
        <f>IF(F2498&gt;Settings!$B$6,"Y","N")</f>
        <v/>
      </c>
      <c r="BH2498" s="97" t="n">
        <v>-17.66</v>
      </c>
      <c r="BI2498" s="96" t="n">
        <v>-6.43</v>
      </c>
      <c r="BJ2498" s="96" t="n">
        <v>-9.640000000000001</v>
      </c>
      <c r="BK2498" s="96" t="n"/>
      <c r="BL2498" s="96" t="n"/>
      <c r="BM2498" s="96" t="n"/>
      <c r="BN2498" s="97" t="n">
        <v>-4.17</v>
      </c>
      <c r="BO2498" s="96" t="n"/>
      <c r="BP2498" s="96" t="n"/>
      <c r="BQ2498" s="96" t="n"/>
      <c r="BR2498" s="91" t="n"/>
      <c r="BS2498" s="91" t="n"/>
      <c r="BT2498" s="96" t="n">
        <v>41.6</v>
      </c>
      <c r="BU2498" s="91" t="n"/>
      <c r="BV2498" s="99">
        <f>IF(OR(BF2498&lt;&gt;"Y",BG2498&lt;&gt;"Y"),"",(AND(ISNUMBER(BQ2498),BQ2498&gt;0))+(BR2498="Stacked up")+(AND(ISNUMBER(BH2498),BH2498&gt;=-Settings!$B$17))+(AND(ISNUMBER(BK2498),ISNUMBER(BM2498),BK2498&gt;0,BM2498&gt;0))+(AND(ISNUMBER(AQ2498),AQ2498&gt;=Settings!$B$18))+(AND(ISNUMBER(BT2498),BT2498&gt;=Settings!$B$19,BT2498&lt;=Settings!$B$20))+(AND(ISNUMBER(AS2498),AS2498&gt;0))+(AND(ISNUMBER(T2498),ISNUMBER(M2498),T2498&gt;=Settings!$B$21,M2498&gt;0))+(AND(ISNUMBER(AD2498),ISNUMBER(M2498),AD2498&gt;=Settings!$B$22,M2498&gt;0))+(AY2498&gt;=1))</f>
        <v/>
      </c>
      <c r="BW2498" s="91">
        <f>IF(OR(AY2498=0,BF2498&lt;&gt;"Y",BG2498&lt;&gt;"Y"),"",1+SUMPRODUCT(($A$6:$A$2604=A2498)*($AY$6:$AY$2604&gt;0)*($BF$6:$BF$2604="Y")*($BG$6:$BG$2604="Y")*(($AY$6:$AY$2604&gt;AY2498)+($AY$6:$AY$2604=AY2498)*($AD$6:$AD$2604&gt;AD2498))))</f>
        <v/>
      </c>
    </row>
    <row r="2499" ht="23.85" customHeight="1" s="55">
      <c r="A2499" s="90" t="n">
        <v>46296</v>
      </c>
      <c r="B2499" s="91" t="inlineStr">
        <is>
          <t>ASHOKAMET</t>
        </is>
      </c>
      <c r="C2499" s="91" t="inlineStr">
        <is>
          <t>INE760Y01011</t>
        </is>
      </c>
      <c r="D2499" s="91" t="n"/>
      <c r="E2499" s="91" t="inlineStr">
        <is>
          <t>None</t>
        </is>
      </c>
      <c r="F2499" s="93" t="n">
        <v>36</v>
      </c>
      <c r="G2499" s="92" t="inlineStr">
        <is>
          <t>N</t>
        </is>
      </c>
      <c r="H2499" s="94" t="n"/>
      <c r="I2499" s="91" t="inlineStr">
        <is>
          <t>N</t>
        </is>
      </c>
      <c r="J2499" s="92">
        <f>IF(K2499="","N","Y")</f>
        <v/>
      </c>
      <c r="K2499" s="94">
        <f>_xlfn.TEXTJOIN("; ",TRUE,IF(P2499="52-wk low","52-wk low",""),IF(AND(AD2499&gt;=Settings!$B$12,M2499&lt;0),"Distribution",""),IF(AND(AJ2499="Y",M2499&lt;0,AK2499&lt;-Settings!$B$13),"Long unwinding",""),IF(AND(AJ2499="Y",M2499&lt;0,AK2499&gt;Settings!$B$13),"Short buildup",""))</f>
        <v/>
      </c>
      <c r="L2499" s="95" t="n">
        <v>14.53</v>
      </c>
      <c r="M2499" s="96" t="n">
        <v>-4.28</v>
      </c>
      <c r="N2499" s="93" t="n">
        <v>2389</v>
      </c>
      <c r="O2499" s="91" t="inlineStr">
        <is>
          <t>None</t>
        </is>
      </c>
      <c r="P2499" s="91" t="inlineStr">
        <is>
          <t>None</t>
        </is>
      </c>
      <c r="Q2499" s="97" t="n">
        <v>0.46</v>
      </c>
      <c r="R2499" s="96" t="n">
        <v>1.84</v>
      </c>
      <c r="S2499" s="96" t="n">
        <v>0.25</v>
      </c>
      <c r="T2499" s="96" t="n">
        <v>0.57</v>
      </c>
      <c r="U2499" s="96" t="n">
        <v>0.96</v>
      </c>
      <c r="V2499" s="103" t="n">
        <v>3.83</v>
      </c>
      <c r="W2499" s="102" t="n">
        <v>6</v>
      </c>
      <c r="X2499" s="93" t="n"/>
      <c r="Y2499" s="91" t="inlineStr">
        <is>
          <t>None</t>
        </is>
      </c>
      <c r="Z2499" s="99" t="n">
        <v>66.55</v>
      </c>
      <c r="AA2499" s="96" t="n">
        <v>1.1</v>
      </c>
      <c r="AB2499" s="96" t="n">
        <v>0.96</v>
      </c>
      <c r="AC2499" s="96" t="n">
        <v>0.34</v>
      </c>
      <c r="AD2499" s="96" t="n">
        <v>0.73</v>
      </c>
      <c r="AE2499" s="96" t="n">
        <v>1.16</v>
      </c>
      <c r="AF2499" s="103" t="n">
        <v>0.9</v>
      </c>
      <c r="AG2499" s="91" t="inlineStr">
        <is>
          <t>Drying up</t>
        </is>
      </c>
      <c r="AH2499" s="100" t="n">
        <v>0</v>
      </c>
      <c r="AI2499" s="101" t="n">
        <v>0</v>
      </c>
      <c r="AJ2499" s="92" t="inlineStr">
        <is>
          <t>N</t>
        </is>
      </c>
      <c r="AK2499" s="96" t="n"/>
      <c r="AL2499" s="91" t="inlineStr">
        <is>
          <t>n/a</t>
        </is>
      </c>
      <c r="AM2499" s="93" t="n"/>
      <c r="AN2499" s="92" t="inlineStr">
        <is>
          <t>None</t>
        </is>
      </c>
      <c r="AO2499" s="102" t="n">
        <v>0</v>
      </c>
      <c r="AP2499" s="103" t="n">
        <v>0.8100000000000001</v>
      </c>
      <c r="AQ2499" s="102" t="n">
        <v>50</v>
      </c>
      <c r="AR2499" s="91" t="inlineStr">
        <is>
          <t>N</t>
        </is>
      </c>
      <c r="AS2499" s="104" t="n"/>
      <c r="AT2499" s="92">
        <f>IF(AND(P2499="52-wk high",T2499&gt;=Settings!$B$7),"Y","N")</f>
        <v/>
      </c>
      <c r="AU2499" s="91">
        <f>IF(AND(AD2499&gt;=Settings!$B$8,M2499&gt;0),"Y","N")</f>
        <v/>
      </c>
      <c r="AV2499" s="91">
        <f>IF(OR(AH2499&gt;Settings!$B$9,AI2499&gt;Settings!$B$9),"Y","N")</f>
        <v/>
      </c>
      <c r="AW2499" s="91">
        <f>IF(AJ2499&lt;&gt;"Y","n/a",IF(AND(M2499&gt;0,AK2499&gt;Settings!$B$10),"Y","N"))</f>
        <v/>
      </c>
      <c r="AX2499" s="91">
        <f>IF(AO2499&gt;=Settings!$B$11,"Y","N")</f>
        <v/>
      </c>
      <c r="AY2499" s="99">
        <f>(AT2499="Y")+(AU2499="Y")+(AV2499="Y")+(AW2499="Y")+(AX2499="Y")</f>
        <v/>
      </c>
      <c r="AZ2499" s="94">
        <f>IF(AY2499=0,"None",_xlfn.TEXTJOIN(", ",TRUE(),IF(AT2499="Y","Breakout",""),IF(AU2499="Y","Accumulation",""),IF(AV2499="Y","Institutional buying",""),IF(AW2499="Y","Long buildup",""),IF(AX2499="Y","Momentum leader","")))</f>
        <v/>
      </c>
      <c r="BA2499" s="94">
        <f>IF(BW2499="","","Passes "&amp;AY2499&amp;" of 5 buy-side scans"&amp;IF(G2499="Y","; RED FLAG: filter out using Red flag column",""))</f>
        <v/>
      </c>
      <c r="BB2499" s="91" t="inlineStr">
        <is>
          <t>None</t>
        </is>
      </c>
      <c r="BC2499" s="92" t="inlineStr">
        <is>
          <t>N</t>
        </is>
      </c>
      <c r="BD2499" s="94" t="n"/>
      <c r="BE2499" s="94" t="n"/>
      <c r="BF2499" s="92">
        <f>IF(R2499*100000&gt;=Settings!$B$5,"Y","N")</f>
        <v/>
      </c>
      <c r="BG2499" s="91">
        <f>IF(F2499&gt;Settings!$B$6,"Y","N")</f>
        <v/>
      </c>
      <c r="BH2499" s="97" t="n">
        <v>-25.1</v>
      </c>
      <c r="BI2499" s="96" t="n">
        <v>-7.33</v>
      </c>
      <c r="BJ2499" s="96" t="n">
        <v>6.6</v>
      </c>
      <c r="BK2499" s="96" t="n">
        <v>-3.52</v>
      </c>
      <c r="BL2499" s="96" t="n">
        <v>11.17</v>
      </c>
      <c r="BM2499" s="96" t="n">
        <v>-14.28</v>
      </c>
      <c r="BN2499" s="97" t="n">
        <v>-2.18</v>
      </c>
      <c r="BO2499" s="96" t="n">
        <v>-0.54</v>
      </c>
      <c r="BP2499" s="96" t="n">
        <v>-1.22</v>
      </c>
      <c r="BQ2499" s="96" t="n">
        <v>-3.87</v>
      </c>
      <c r="BR2499" s="91" t="inlineStr">
        <is>
          <t>Mixed</t>
        </is>
      </c>
      <c r="BS2499" s="91" t="inlineStr">
        <is>
          <t>None</t>
        </is>
      </c>
      <c r="BT2499" s="96" t="n">
        <v>44.5</v>
      </c>
      <c r="BU2499" s="91" t="inlineStr">
        <is>
          <t>N</t>
        </is>
      </c>
      <c r="BV2499" s="99">
        <f>IF(OR(BF2499&lt;&gt;"Y",BG2499&lt;&gt;"Y"),"",(AND(ISNUMBER(BQ2499),BQ2499&gt;0))+(BR2499="Stacked up")+(AND(ISNUMBER(BH2499),BH2499&gt;=-Settings!$B$17))+(AND(ISNUMBER(BK2499),ISNUMBER(BM2499),BK2499&gt;0,BM2499&gt;0))+(AND(ISNUMBER(AQ2499),AQ2499&gt;=Settings!$B$18))+(AND(ISNUMBER(BT2499),BT2499&gt;=Settings!$B$19,BT2499&lt;=Settings!$B$20))+(AND(ISNUMBER(AS2499),AS2499&gt;0))+(AND(ISNUMBER(T2499),ISNUMBER(M2499),T2499&gt;=Settings!$B$21,M2499&gt;0))+(AND(ISNUMBER(AD2499),ISNUMBER(M2499),AD2499&gt;=Settings!$B$22,M2499&gt;0))+(AY2499&gt;=1))</f>
        <v/>
      </c>
      <c r="BW2499" s="91">
        <f>IF(OR(AY2499=0,BF2499&lt;&gt;"Y",BG2499&lt;&gt;"Y"),"",1+SUMPRODUCT(($A$6:$A$2604=A2499)*($AY$6:$AY$2604&gt;0)*($BF$6:$BF$2604="Y")*($BG$6:$BG$2604="Y")*(($AY$6:$AY$2604&gt;AY2499)+($AY$6:$AY$2604=AY2499)*($AD$6:$AD$2604&gt;AD2499))))</f>
        <v/>
      </c>
    </row>
    <row r="2500" ht="23.85" customHeight="1" s="55">
      <c r="A2500" s="90" t="n">
        <v>46296</v>
      </c>
      <c r="B2500" s="91" t="inlineStr">
        <is>
          <t>JISLDVREQS</t>
        </is>
      </c>
      <c r="C2500" s="91" t="inlineStr">
        <is>
          <t>IN9175A01010</t>
        </is>
      </c>
      <c r="D2500" s="91" t="n"/>
      <c r="E2500" s="91" t="inlineStr">
        <is>
          <t>None</t>
        </is>
      </c>
      <c r="F2500" s="93" t="n">
        <v>36</v>
      </c>
      <c r="G2500" s="92" t="inlineStr">
        <is>
          <t>N</t>
        </is>
      </c>
      <c r="H2500" s="94" t="n"/>
      <c r="I2500" s="91" t="inlineStr">
        <is>
          <t>N</t>
        </is>
      </c>
      <c r="J2500" s="92">
        <f>IF(K2500="","N","Y")</f>
        <v/>
      </c>
      <c r="K2500" s="94">
        <f>_xlfn.TEXTJOIN("; ",TRUE,IF(P2500="52-wk low","52-wk low",""),IF(AND(AD2500&gt;=Settings!$B$12,M2500&lt;0),"Distribution",""),IF(AND(AJ2500="Y",M2500&lt;0,AK2500&lt;-Settings!$B$13),"Long unwinding",""),IF(AND(AJ2500="Y",M2500&lt;0,AK2500&gt;Settings!$B$13),"Short buildup",""))</f>
        <v/>
      </c>
      <c r="L2500" s="95" t="n">
        <v>18.71</v>
      </c>
      <c r="M2500" s="96" t="n">
        <v>-2.25</v>
      </c>
      <c r="N2500" s="93" t="n">
        <v>1767</v>
      </c>
      <c r="O2500" s="91" t="inlineStr">
        <is>
          <t>None</t>
        </is>
      </c>
      <c r="P2500" s="91" t="inlineStr">
        <is>
          <t>52-wk low</t>
        </is>
      </c>
      <c r="Q2500" s="97" t="n">
        <v>0.2</v>
      </c>
      <c r="R2500" s="96" t="n">
        <v>0.49</v>
      </c>
      <c r="S2500" s="96" t="n">
        <v>0.37</v>
      </c>
      <c r="T2500" s="96" t="n">
        <v>0.43</v>
      </c>
      <c r="U2500" s="96" t="n">
        <v>0.54</v>
      </c>
      <c r="V2500" s="103" t="n">
        <v>1.31</v>
      </c>
      <c r="W2500" s="102" t="n">
        <v>5</v>
      </c>
      <c r="X2500" s="93" t="n"/>
      <c r="Y2500" s="91" t="inlineStr">
        <is>
          <t>None</t>
        </is>
      </c>
      <c r="Z2500" s="99" t="n">
        <v>76.31999999999999</v>
      </c>
      <c r="AA2500" s="96" t="n">
        <v>1.17</v>
      </c>
      <c r="AB2500" s="96" t="n">
        <v>1.1</v>
      </c>
      <c r="AC2500" s="96" t="n">
        <v>0.57</v>
      </c>
      <c r="AD2500" s="96" t="n">
        <v>0.6</v>
      </c>
      <c r="AE2500" s="96" t="n">
        <v>0.71</v>
      </c>
      <c r="AF2500" s="103" t="n">
        <v>0.96</v>
      </c>
      <c r="AG2500" s="91" t="inlineStr">
        <is>
          <t>Normal</t>
        </is>
      </c>
      <c r="AH2500" s="100" t="n">
        <v>0</v>
      </c>
      <c r="AI2500" s="101" t="n">
        <v>0</v>
      </c>
      <c r="AJ2500" s="92" t="inlineStr">
        <is>
          <t>N</t>
        </is>
      </c>
      <c r="AK2500" s="96" t="n"/>
      <c r="AL2500" s="91" t="inlineStr">
        <is>
          <t>n/a</t>
        </is>
      </c>
      <c r="AM2500" s="93" t="n"/>
      <c r="AN2500" s="92" t="inlineStr">
        <is>
          <t>None</t>
        </is>
      </c>
      <c r="AO2500" s="102" t="n">
        <v>0</v>
      </c>
      <c r="AP2500" s="103" t="n">
        <v>0.5600000000000001</v>
      </c>
      <c r="AQ2500" s="102" t="n">
        <v>12</v>
      </c>
      <c r="AR2500" s="91" t="inlineStr">
        <is>
          <t>N</t>
        </is>
      </c>
      <c r="AS2500" s="104" t="n"/>
      <c r="AT2500" s="92">
        <f>IF(AND(P2500="52-wk high",T2500&gt;=Settings!$B$7),"Y","N")</f>
        <v/>
      </c>
      <c r="AU2500" s="91">
        <f>IF(AND(AD2500&gt;=Settings!$B$8,M2500&gt;0),"Y","N")</f>
        <v/>
      </c>
      <c r="AV2500" s="91">
        <f>IF(OR(AH2500&gt;Settings!$B$9,AI2500&gt;Settings!$B$9),"Y","N")</f>
        <v/>
      </c>
      <c r="AW2500" s="91">
        <f>IF(AJ2500&lt;&gt;"Y","n/a",IF(AND(M2500&gt;0,AK2500&gt;Settings!$B$10),"Y","N"))</f>
        <v/>
      </c>
      <c r="AX2500" s="91">
        <f>IF(AO2500&gt;=Settings!$B$11,"Y","N")</f>
        <v/>
      </c>
      <c r="AY2500" s="99">
        <f>(AT2500="Y")+(AU2500="Y")+(AV2500="Y")+(AW2500="Y")+(AX2500="Y")</f>
        <v/>
      </c>
      <c r="AZ2500" s="94">
        <f>IF(AY2500=0,"None",_xlfn.TEXTJOIN(", ",TRUE(),IF(AT2500="Y","Breakout",""),IF(AU2500="Y","Accumulation",""),IF(AV2500="Y","Institutional buying",""),IF(AW2500="Y","Long buildup",""),IF(AX2500="Y","Momentum leader","")))</f>
        <v/>
      </c>
      <c r="BA2500" s="94">
        <f>IF(BW2500="","","Passes "&amp;AY2500&amp;" of 5 buy-side scans"&amp;IF(G2500="Y","; RED FLAG: filter out using Red flag column",""))</f>
        <v/>
      </c>
      <c r="BB2500" s="91" t="inlineStr">
        <is>
          <t>None</t>
        </is>
      </c>
      <c r="BC2500" s="92" t="inlineStr">
        <is>
          <t>Y</t>
        </is>
      </c>
      <c r="BD2500" s="94" t="inlineStr">
        <is>
          <t>Few traders (&lt;100 unique PAN, 30 days)</t>
        </is>
      </c>
      <c r="BE2500" s="94" t="n"/>
      <c r="BF2500" s="92">
        <f>IF(R2500*100000&gt;=Settings!$B$5,"Y","N")</f>
        <v/>
      </c>
      <c r="BG2500" s="91">
        <f>IF(F2500&gt;Settings!$B$6,"Y","N")</f>
        <v/>
      </c>
      <c r="BH2500" s="97" t="n">
        <v>-45.34</v>
      </c>
      <c r="BI2500" s="96" t="n">
        <v>-7.1</v>
      </c>
      <c r="BJ2500" s="96" t="n">
        <v>-10.78</v>
      </c>
      <c r="BK2500" s="96" t="n">
        <v>-22.94</v>
      </c>
      <c r="BL2500" s="96" t="n">
        <v>-8.1</v>
      </c>
      <c r="BM2500" s="96" t="n">
        <v>-44.18</v>
      </c>
      <c r="BN2500" s="97" t="n">
        <v>-8.02</v>
      </c>
      <c r="BO2500" s="96" t="n">
        <v>-11.48</v>
      </c>
      <c r="BP2500" s="96" t="n">
        <v>-14.97</v>
      </c>
      <c r="BQ2500" s="96" t="n">
        <v>-21.25</v>
      </c>
      <c r="BR2500" s="91" t="inlineStr">
        <is>
          <t>Stacked down</t>
        </is>
      </c>
      <c r="BS2500" s="91" t="inlineStr">
        <is>
          <t>None</t>
        </is>
      </c>
      <c r="BT2500" s="96" t="n">
        <v>18.7</v>
      </c>
      <c r="BU2500" s="91" t="inlineStr">
        <is>
          <t>N</t>
        </is>
      </c>
      <c r="BV2500" s="99">
        <f>IF(OR(BF2500&lt;&gt;"Y",BG2500&lt;&gt;"Y"),"",(AND(ISNUMBER(BQ2500),BQ2500&gt;0))+(BR2500="Stacked up")+(AND(ISNUMBER(BH2500),BH2500&gt;=-Settings!$B$17))+(AND(ISNUMBER(BK2500),ISNUMBER(BM2500),BK2500&gt;0,BM2500&gt;0))+(AND(ISNUMBER(AQ2500),AQ2500&gt;=Settings!$B$18))+(AND(ISNUMBER(BT2500),BT2500&gt;=Settings!$B$19,BT2500&lt;=Settings!$B$20))+(AND(ISNUMBER(AS2500),AS2500&gt;0))+(AND(ISNUMBER(T2500),ISNUMBER(M2500),T2500&gt;=Settings!$B$21,M2500&gt;0))+(AND(ISNUMBER(AD2500),ISNUMBER(M2500),AD2500&gt;=Settings!$B$22,M2500&gt;0))+(AY2500&gt;=1))</f>
        <v/>
      </c>
      <c r="BW2500" s="91">
        <f>IF(OR(AY2500=0,BF2500&lt;&gt;"Y",BG2500&lt;&gt;"Y"),"",1+SUMPRODUCT(($A$6:$A$2604=A2500)*($AY$6:$AY$2604&gt;0)*($BF$6:$BF$2604="Y")*($BG$6:$BG$2604="Y")*(($AY$6:$AY$2604&gt;AY2500)+($AY$6:$AY$2604=AY2500)*($AD$6:$AD$2604&gt;AD2500))))</f>
        <v/>
      </c>
    </row>
    <row r="2501" ht="23.85" customHeight="1" s="55">
      <c r="A2501" s="90" t="n">
        <v>46296</v>
      </c>
      <c r="B2501" s="91" t="inlineStr">
        <is>
          <t>NKIND</t>
        </is>
      </c>
      <c r="C2501" s="91" t="inlineStr">
        <is>
          <t>INE542C01019</t>
        </is>
      </c>
      <c r="D2501" s="91" t="n"/>
      <c r="E2501" s="91" t="inlineStr">
        <is>
          <t>None</t>
        </is>
      </c>
      <c r="F2501" s="93" t="n">
        <v>36</v>
      </c>
      <c r="G2501" s="92" t="inlineStr">
        <is>
          <t>Y</t>
        </is>
      </c>
      <c r="H2501" s="94" t="inlineStr">
        <is>
          <t>Loss making</t>
        </is>
      </c>
      <c r="I2501" s="91" t="inlineStr">
        <is>
          <t>N</t>
        </is>
      </c>
      <c r="J2501" s="92">
        <f>IF(K2501="","N","Y")</f>
        <v/>
      </c>
      <c r="K2501" s="94">
        <f>_xlfn.TEXTJOIN("; ",TRUE,IF(P2501="52-wk low","52-wk low",""),IF(AND(AD2501&gt;=Settings!$B$12,M2501&lt;0),"Distribution",""),IF(AND(AJ2501="Y",M2501&lt;0,AK2501&lt;-Settings!$B$13),"Long unwinding",""),IF(AND(AJ2501="Y",M2501&lt;0,AK2501&gt;Settings!$B$13),"Short buildup",""))</f>
        <v/>
      </c>
      <c r="L2501" s="95" t="n">
        <v>59.96</v>
      </c>
      <c r="M2501" s="96" t="n">
        <v>3.02</v>
      </c>
      <c r="N2501" s="93" t="n">
        <v>121</v>
      </c>
      <c r="O2501" s="91" t="inlineStr">
        <is>
          <t>None</t>
        </is>
      </c>
      <c r="P2501" s="91" t="inlineStr">
        <is>
          <t>None</t>
        </is>
      </c>
      <c r="Q2501" s="97" t="n">
        <v>0.02</v>
      </c>
      <c r="R2501" s="96" t="n">
        <v>0.01</v>
      </c>
      <c r="S2501" s="96" t="n">
        <v>2.96</v>
      </c>
      <c r="T2501" s="96" t="n">
        <v>0.28</v>
      </c>
      <c r="U2501" s="96" t="n">
        <v>0.49</v>
      </c>
      <c r="V2501" s="103" t="n">
        <v>0.18</v>
      </c>
      <c r="W2501" s="102" t="n">
        <v>0</v>
      </c>
      <c r="X2501" s="93" t="n"/>
      <c r="Y2501" s="91" t="inlineStr">
        <is>
          <t>None</t>
        </is>
      </c>
      <c r="Z2501" s="99" t="n">
        <v>61.08</v>
      </c>
      <c r="AA2501" s="96" t="n">
        <v>0.8</v>
      </c>
      <c r="AB2501" s="96" t="n">
        <v>0.91</v>
      </c>
      <c r="AC2501" s="96" t="n">
        <v>2.59</v>
      </c>
      <c r="AD2501" s="96" t="n">
        <v>0.57</v>
      </c>
      <c r="AE2501" s="96" t="n">
        <v>0.87</v>
      </c>
      <c r="AF2501" s="103" t="n">
        <v>1.97</v>
      </c>
      <c r="AG2501" s="91" t="inlineStr">
        <is>
          <t>Quiet accumulation</t>
        </is>
      </c>
      <c r="AH2501" s="100" t="n">
        <v>0</v>
      </c>
      <c r="AI2501" s="101" t="n">
        <v>0</v>
      </c>
      <c r="AJ2501" s="92" t="inlineStr">
        <is>
          <t>N</t>
        </is>
      </c>
      <c r="AK2501" s="96" t="n"/>
      <c r="AL2501" s="91" t="inlineStr">
        <is>
          <t>n/a</t>
        </is>
      </c>
      <c r="AM2501" s="93" t="n"/>
      <c r="AN2501" s="92" t="inlineStr">
        <is>
          <t>None</t>
        </is>
      </c>
      <c r="AO2501" s="102" t="n">
        <v>0</v>
      </c>
      <c r="AP2501" s="103" t="n"/>
      <c r="AQ2501" s="102" t="n"/>
      <c r="AR2501" s="91" t="inlineStr">
        <is>
          <t>N</t>
        </is>
      </c>
      <c r="AS2501" s="104" t="n"/>
      <c r="AT2501" s="92">
        <f>IF(AND(P2501="52-wk high",T2501&gt;=Settings!$B$7),"Y","N")</f>
        <v/>
      </c>
      <c r="AU2501" s="91">
        <f>IF(AND(AD2501&gt;=Settings!$B$8,M2501&gt;0),"Y","N")</f>
        <v/>
      </c>
      <c r="AV2501" s="91">
        <f>IF(OR(AH2501&gt;Settings!$B$9,AI2501&gt;Settings!$B$9),"Y","N")</f>
        <v/>
      </c>
      <c r="AW2501" s="91">
        <f>IF(AJ2501&lt;&gt;"Y","n/a",IF(AND(M2501&gt;0,AK2501&gt;Settings!$B$10),"Y","N"))</f>
        <v/>
      </c>
      <c r="AX2501" s="91">
        <f>IF(AO2501&gt;=Settings!$B$11,"Y","N")</f>
        <v/>
      </c>
      <c r="AY2501" s="99">
        <f>(AT2501="Y")+(AU2501="Y")+(AV2501="Y")+(AW2501="Y")+(AX2501="Y")</f>
        <v/>
      </c>
      <c r="AZ2501" s="94">
        <f>IF(AY2501=0,"None",_xlfn.TEXTJOIN(", ",TRUE(),IF(AT2501="Y","Breakout",""),IF(AU2501="Y","Accumulation",""),IF(AV2501="Y","Institutional buying",""),IF(AW2501="Y","Long buildup",""),IF(AX2501="Y","Momentum leader","")))</f>
        <v/>
      </c>
      <c r="BA2501" s="94">
        <f>IF(BW2501="","","Passes "&amp;AY2501&amp;" of 5 buy-side scans"&amp;IF(G2501="Y","; RED FLAG: filter out using Red flag column",""))</f>
        <v/>
      </c>
      <c r="BB2501" s="91" t="inlineStr">
        <is>
          <t>None</t>
        </is>
      </c>
      <c r="BC2501" s="92" t="inlineStr">
        <is>
          <t>Y</t>
        </is>
      </c>
      <c r="BD2501" s="94" t="inlineStr">
        <is>
          <t>EPS zero; Few traders (&lt;100 unique PAN, 30 days)</t>
        </is>
      </c>
      <c r="BE2501" s="94" t="n"/>
      <c r="BF2501" s="92">
        <f>IF(R2501*100000&gt;=Settings!$B$5,"Y","N")</f>
        <v/>
      </c>
      <c r="BG2501" s="91">
        <f>IF(F2501&gt;Settings!$B$6,"Y","N")</f>
        <v/>
      </c>
      <c r="BH2501" s="97" t="n">
        <v>-23.62</v>
      </c>
      <c r="BI2501" s="96" t="n">
        <v>1.04</v>
      </c>
      <c r="BJ2501" s="96" t="n">
        <v>4.75</v>
      </c>
      <c r="BK2501" s="96" t="n">
        <v>-5.35</v>
      </c>
      <c r="BL2501" s="96" t="n">
        <v>-1.7</v>
      </c>
      <c r="BM2501" s="96" t="n">
        <v>-19.26</v>
      </c>
      <c r="BN2501" s="97" t="n">
        <v>1.79</v>
      </c>
      <c r="BO2501" s="96" t="n">
        <v>0.37</v>
      </c>
      <c r="BP2501" s="96" t="n">
        <v>-2.14</v>
      </c>
      <c r="BQ2501" s="96" t="n">
        <v>-5.38</v>
      </c>
      <c r="BR2501" s="91" t="inlineStr">
        <is>
          <t>Mixed</t>
        </is>
      </c>
      <c r="BS2501" s="91" t="inlineStr">
        <is>
          <t>None</t>
        </is>
      </c>
      <c r="BT2501" s="96" t="n">
        <v>54.5</v>
      </c>
      <c r="BU2501" s="91" t="inlineStr">
        <is>
          <t>N</t>
        </is>
      </c>
      <c r="BV2501" s="99">
        <f>IF(OR(BF2501&lt;&gt;"Y",BG2501&lt;&gt;"Y"),"",(AND(ISNUMBER(BQ2501),BQ2501&gt;0))+(BR2501="Stacked up")+(AND(ISNUMBER(BH2501),BH2501&gt;=-Settings!$B$17))+(AND(ISNUMBER(BK2501),ISNUMBER(BM2501),BK2501&gt;0,BM2501&gt;0))+(AND(ISNUMBER(AQ2501),AQ2501&gt;=Settings!$B$18))+(AND(ISNUMBER(BT2501),BT2501&gt;=Settings!$B$19,BT2501&lt;=Settings!$B$20))+(AND(ISNUMBER(AS2501),AS2501&gt;0))+(AND(ISNUMBER(T2501),ISNUMBER(M2501),T2501&gt;=Settings!$B$21,M2501&gt;0))+(AND(ISNUMBER(AD2501),ISNUMBER(M2501),AD2501&gt;=Settings!$B$22,M2501&gt;0))+(AY2501&gt;=1))</f>
        <v/>
      </c>
      <c r="BW2501" s="91">
        <f>IF(OR(AY2501=0,BF2501&lt;&gt;"Y",BG2501&lt;&gt;"Y"),"",1+SUMPRODUCT(($A$6:$A$2604=A2501)*($AY$6:$AY$2604&gt;0)*($BF$6:$BF$2604="Y")*($BG$6:$BG$2604="Y")*(($AY$6:$AY$2604&gt;AY2501)+($AY$6:$AY$2604=AY2501)*($AD$6:$AD$2604&gt;AD2501))))</f>
        <v/>
      </c>
    </row>
    <row r="2502" ht="23.85" customHeight="1" s="55">
      <c r="A2502" s="90" t="n">
        <v>46296</v>
      </c>
      <c r="B2502" s="91" t="inlineStr">
        <is>
          <t>EASTSILK</t>
        </is>
      </c>
      <c r="C2502" s="91" t="inlineStr">
        <is>
          <t>INE962C01035</t>
        </is>
      </c>
      <c r="D2502" s="91" t="n"/>
      <c r="E2502" s="91" t="inlineStr">
        <is>
          <t>None</t>
        </is>
      </c>
      <c r="F2502" s="93" t="n">
        <v>35</v>
      </c>
      <c r="G2502" s="92" t="inlineStr">
        <is>
          <t>Y</t>
        </is>
      </c>
      <c r="H2502" s="94" t="inlineStr">
        <is>
          <t>IRP (insolvency); T2T (BE series); Suspended</t>
        </is>
      </c>
      <c r="I2502" s="91" t="inlineStr">
        <is>
          <t>Y</t>
        </is>
      </c>
      <c r="J2502" s="92">
        <f>IF(K2502="","N","Y")</f>
        <v/>
      </c>
      <c r="K2502" s="94">
        <f>_xlfn.TEXTJOIN("; ",TRUE,IF(P2502="52-wk low","52-wk low",""),IF(AND(AD2502&gt;=Settings!$B$12,M2502&lt;0),"Distribution",""),IF(AND(AJ2502="Y",M2502&lt;0,AK2502&lt;-Settings!$B$13),"Long unwinding",""),IF(AND(AJ2502="Y",M2502&lt;0,AK2502&gt;Settings!$B$13),"Short buildup",""))</f>
        <v/>
      </c>
      <c r="L2502" s="95" t="n">
        <v>70.12</v>
      </c>
      <c r="M2502" s="96" t="n">
        <v>-5</v>
      </c>
      <c r="N2502" s="93" t="n">
        <v>2491</v>
      </c>
      <c r="O2502" s="91" t="inlineStr">
        <is>
          <t>None</t>
        </is>
      </c>
      <c r="P2502" s="91" t="inlineStr">
        <is>
          <t>None</t>
        </is>
      </c>
      <c r="Q2502" s="97" t="n">
        <v>0.04</v>
      </c>
      <c r="R2502" s="96" t="n">
        <v>0.02</v>
      </c>
      <c r="S2502" s="96" t="n">
        <v>3.03</v>
      </c>
      <c r="T2502" s="96" t="n">
        <v>2.76</v>
      </c>
      <c r="U2502" s="96" t="n">
        <v>3.35</v>
      </c>
      <c r="V2502" s="103" t="n">
        <v>1.24</v>
      </c>
      <c r="W2502" s="102" t="n">
        <v>7</v>
      </c>
      <c r="X2502" s="93" t="n"/>
      <c r="Y2502" s="91" t="inlineStr">
        <is>
          <t>None</t>
        </is>
      </c>
      <c r="Z2502" s="99" t="n"/>
      <c r="AA2502" s="96" t="n"/>
      <c r="AB2502" s="96" t="n"/>
      <c r="AC2502" s="96" t="n"/>
      <c r="AD2502" s="96" t="n"/>
      <c r="AE2502" s="96" t="n"/>
      <c r="AF2502" s="103" t="n"/>
      <c r="AG2502" s="91" t="inlineStr">
        <is>
          <t>No delivery data</t>
        </is>
      </c>
      <c r="AH2502" s="100" t="n">
        <v>0</v>
      </c>
      <c r="AI2502" s="101" t="n">
        <v>0</v>
      </c>
      <c r="AJ2502" s="92" t="inlineStr">
        <is>
          <t>N</t>
        </is>
      </c>
      <c r="AK2502" s="96" t="n"/>
      <c r="AL2502" s="91" t="inlineStr">
        <is>
          <t>n/a</t>
        </is>
      </c>
      <c r="AM2502" s="93" t="n"/>
      <c r="AN2502" s="92" t="inlineStr">
        <is>
          <t>None</t>
        </is>
      </c>
      <c r="AO2502" s="102" t="n">
        <v>0</v>
      </c>
      <c r="AP2502" s="103" t="n">
        <v>1.35</v>
      </c>
      <c r="AQ2502" s="102" t="n">
        <v>75</v>
      </c>
      <c r="AR2502" s="91" t="inlineStr">
        <is>
          <t>N</t>
        </is>
      </c>
      <c r="AS2502" s="104" t="n"/>
      <c r="AT2502" s="92">
        <f>IF(AND(P2502="52-wk high",T2502&gt;=Settings!$B$7),"Y","N")</f>
        <v/>
      </c>
      <c r="AU2502" s="91">
        <f>IF(AND(AD2502&gt;=Settings!$B$8,M2502&gt;0),"Y","N")</f>
        <v/>
      </c>
      <c r="AV2502" s="91">
        <f>IF(OR(AH2502&gt;Settings!$B$9,AI2502&gt;Settings!$B$9),"Y","N")</f>
        <v/>
      </c>
      <c r="AW2502" s="91">
        <f>IF(AJ2502&lt;&gt;"Y","n/a",IF(AND(M2502&gt;0,AK2502&gt;Settings!$B$10),"Y","N"))</f>
        <v/>
      </c>
      <c r="AX2502" s="91">
        <f>IF(AO2502&gt;=Settings!$B$11,"Y","N")</f>
        <v/>
      </c>
      <c r="AY2502" s="99">
        <f>(AT2502="Y")+(AU2502="Y")+(AV2502="Y")+(AW2502="Y")+(AX2502="Y")</f>
        <v/>
      </c>
      <c r="AZ2502" s="94">
        <f>IF(AY2502=0,"None",_xlfn.TEXTJOIN(", ",TRUE(),IF(AT2502="Y","Breakout",""),IF(AU2502="Y","Accumulation",""),IF(AV2502="Y","Institutional buying",""),IF(AW2502="Y","Long buildup",""),IF(AX2502="Y","Momentum leader","")))</f>
        <v/>
      </c>
      <c r="BA2502" s="94">
        <f>IF(BW2502="","","Passes "&amp;AY2502&amp;" of 5 buy-side scans"&amp;IF(G2502="Y","; RED FLAG: filter out using Red flag column",""))</f>
        <v/>
      </c>
      <c r="BB2502" s="91" t="inlineStr">
        <is>
          <t>Upper</t>
        </is>
      </c>
      <c r="BC2502" s="92" t="inlineStr">
        <is>
          <t>Y</t>
        </is>
      </c>
      <c r="BD2502" s="94" t="inlineStr">
        <is>
          <t>EPS zero; Few traders (&lt;100 unique PAN, 30 days)</t>
        </is>
      </c>
      <c r="BE2502" s="94" t="n"/>
      <c r="BF2502" s="92">
        <f>IF(R2502*100000&gt;=Settings!$B$5,"Y","N")</f>
        <v/>
      </c>
      <c r="BG2502" s="91">
        <f>IF(F2502&gt;Settings!$B$6,"Y","N")</f>
        <v/>
      </c>
      <c r="BH2502" s="97" t="n">
        <v>-29.35</v>
      </c>
      <c r="BI2502" s="96" t="n">
        <v>-2.34</v>
      </c>
      <c r="BJ2502" s="96" t="n">
        <v>10.11</v>
      </c>
      <c r="BK2502" s="96" t="n">
        <v>48.34</v>
      </c>
      <c r="BL2502" s="96" t="n">
        <v>15.25</v>
      </c>
      <c r="BM2502" s="96" t="n">
        <v>55.2</v>
      </c>
      <c r="BN2502" s="97" t="n">
        <v>4.84</v>
      </c>
      <c r="BO2502" s="96" t="n">
        <v>11.37</v>
      </c>
      <c r="BP2502" s="96" t="n">
        <v>16.03</v>
      </c>
      <c r="BQ2502" s="96" t="n"/>
      <c r="BR2502" s="91" t="n"/>
      <c r="BS2502" s="91" t="inlineStr">
        <is>
          <t>None</t>
        </is>
      </c>
      <c r="BT2502" s="96" t="n">
        <v>56.4</v>
      </c>
      <c r="BU2502" s="91" t="n"/>
      <c r="BV2502" s="99">
        <f>IF(OR(BF2502&lt;&gt;"Y",BG2502&lt;&gt;"Y"),"",(AND(ISNUMBER(BQ2502),BQ2502&gt;0))+(BR2502="Stacked up")+(AND(ISNUMBER(BH2502),BH2502&gt;=-Settings!$B$17))+(AND(ISNUMBER(BK2502),ISNUMBER(BM2502),BK2502&gt;0,BM2502&gt;0))+(AND(ISNUMBER(AQ2502),AQ2502&gt;=Settings!$B$18))+(AND(ISNUMBER(BT2502),BT2502&gt;=Settings!$B$19,BT2502&lt;=Settings!$B$20))+(AND(ISNUMBER(AS2502),AS2502&gt;0))+(AND(ISNUMBER(T2502),ISNUMBER(M2502),T2502&gt;=Settings!$B$21,M2502&gt;0))+(AND(ISNUMBER(AD2502),ISNUMBER(M2502),AD2502&gt;=Settings!$B$22,M2502&gt;0))+(AY2502&gt;=1))</f>
        <v/>
      </c>
      <c r="BW2502" s="91">
        <f>IF(OR(AY2502=0,BF2502&lt;&gt;"Y",BG2502&lt;&gt;"Y"),"",1+SUMPRODUCT(($A$6:$A$2604=A2502)*($AY$6:$AY$2604&gt;0)*($BF$6:$BF$2604="Y")*($BG$6:$BG$2604="Y")*(($AY$6:$AY$2604&gt;AY2502)+($AY$6:$AY$2604=AY2502)*($AD$6:$AD$2604&gt;AD2502))))</f>
        <v/>
      </c>
    </row>
    <row r="2503" ht="23.85" customHeight="1" s="55">
      <c r="A2503" s="90" t="n">
        <v>46296</v>
      </c>
      <c r="B2503" s="91" t="inlineStr">
        <is>
          <t>ORIENTALTL</t>
        </is>
      </c>
      <c r="C2503" s="91" t="inlineStr">
        <is>
          <t>INE998H01012</t>
        </is>
      </c>
      <c r="D2503" s="91" t="n"/>
      <c r="E2503" s="91" t="inlineStr">
        <is>
          <t>None</t>
        </is>
      </c>
      <c r="F2503" s="93" t="n">
        <v>35</v>
      </c>
      <c r="G2503" s="92" t="inlineStr">
        <is>
          <t>N</t>
        </is>
      </c>
      <c r="H2503" s="94" t="n"/>
      <c r="I2503" s="91" t="inlineStr">
        <is>
          <t>N</t>
        </is>
      </c>
      <c r="J2503" s="92">
        <f>IF(K2503="","N","Y")</f>
        <v/>
      </c>
      <c r="K2503" s="94">
        <f>_xlfn.TEXTJOIN("; ",TRUE,IF(P2503="52-wk low","52-wk low",""),IF(AND(AD2503&gt;=Settings!$B$12,M2503&lt;0),"Distribution",""),IF(AND(AJ2503="Y",M2503&lt;0,AK2503&lt;-Settings!$B$13),"Long unwinding",""),IF(AND(AJ2503="Y",M2503&lt;0,AK2503&gt;Settings!$B$13),"Short buildup",""))</f>
        <v/>
      </c>
      <c r="L2503" s="95" t="n">
        <v>4.81</v>
      </c>
      <c r="M2503" s="96" t="n">
        <v>-0.41</v>
      </c>
      <c r="N2503" s="93" t="n">
        <v>757</v>
      </c>
      <c r="O2503" s="91" t="inlineStr">
        <is>
          <t>None</t>
        </is>
      </c>
      <c r="P2503" s="91" t="inlineStr">
        <is>
          <t>None</t>
        </is>
      </c>
      <c r="Q2503" s="97" t="n">
        <v>0.36</v>
      </c>
      <c r="R2503" s="96" t="n">
        <v>0.83</v>
      </c>
      <c r="S2503" s="96" t="n">
        <v>0.43</v>
      </c>
      <c r="T2503" s="96" t="n">
        <v>0.49</v>
      </c>
      <c r="U2503" s="96" t="n">
        <v>0.44</v>
      </c>
      <c r="V2503" s="103" t="n">
        <v>1.02</v>
      </c>
      <c r="W2503" s="102" t="n">
        <v>4</v>
      </c>
      <c r="X2503" s="93" t="n"/>
      <c r="Y2503" s="91" t="inlineStr">
        <is>
          <t>None</t>
        </is>
      </c>
      <c r="Z2503" s="99" t="n">
        <v>75.22</v>
      </c>
      <c r="AA2503" s="96" t="n">
        <v>1.11</v>
      </c>
      <c r="AB2503" s="96" t="n">
        <v>1.03</v>
      </c>
      <c r="AC2503" s="96" t="n">
        <v>0.48</v>
      </c>
      <c r="AD2503" s="96" t="n">
        <v>0.51</v>
      </c>
      <c r="AE2503" s="96" t="n">
        <v>0.49</v>
      </c>
      <c r="AF2503" s="103" t="n">
        <v>0.98</v>
      </c>
      <c r="AG2503" s="91" t="inlineStr">
        <is>
          <t>Normal</t>
        </is>
      </c>
      <c r="AH2503" s="100" t="n">
        <v>0</v>
      </c>
      <c r="AI2503" s="101" t="n">
        <v>0</v>
      </c>
      <c r="AJ2503" s="92" t="inlineStr">
        <is>
          <t>N</t>
        </is>
      </c>
      <c r="AK2503" s="96" t="n"/>
      <c r="AL2503" s="91" t="inlineStr">
        <is>
          <t>n/a</t>
        </is>
      </c>
      <c r="AM2503" s="93" t="n"/>
      <c r="AN2503" s="92" t="inlineStr">
        <is>
          <t>None</t>
        </is>
      </c>
      <c r="AO2503" s="102" t="n">
        <v>0</v>
      </c>
      <c r="AP2503" s="103" t="n">
        <v>0.52</v>
      </c>
      <c r="AQ2503" s="102" t="n">
        <v>8</v>
      </c>
      <c r="AR2503" s="91" t="inlineStr">
        <is>
          <t>N</t>
        </is>
      </c>
      <c r="AS2503" s="104" t="n"/>
      <c r="AT2503" s="92">
        <f>IF(AND(P2503="52-wk high",T2503&gt;=Settings!$B$7),"Y","N")</f>
        <v/>
      </c>
      <c r="AU2503" s="91">
        <f>IF(AND(AD2503&gt;=Settings!$B$8,M2503&gt;0),"Y","N")</f>
        <v/>
      </c>
      <c r="AV2503" s="91">
        <f>IF(OR(AH2503&gt;Settings!$B$9,AI2503&gt;Settings!$B$9),"Y","N")</f>
        <v/>
      </c>
      <c r="AW2503" s="91">
        <f>IF(AJ2503&lt;&gt;"Y","n/a",IF(AND(M2503&gt;0,AK2503&gt;Settings!$B$10),"Y","N"))</f>
        <v/>
      </c>
      <c r="AX2503" s="91">
        <f>IF(AO2503&gt;=Settings!$B$11,"Y","N")</f>
        <v/>
      </c>
      <c r="AY2503" s="99">
        <f>(AT2503="Y")+(AU2503="Y")+(AV2503="Y")+(AW2503="Y")+(AX2503="Y")</f>
        <v/>
      </c>
      <c r="AZ2503" s="94">
        <f>IF(AY2503=0,"None",_xlfn.TEXTJOIN(", ",TRUE(),IF(AT2503="Y","Breakout",""),IF(AU2503="Y","Accumulation",""),IF(AV2503="Y","Institutional buying",""),IF(AW2503="Y","Long buildup",""),IF(AX2503="Y","Momentum leader","")))</f>
        <v/>
      </c>
      <c r="BA2503" s="94">
        <f>IF(BW2503="","","Passes "&amp;AY2503&amp;" of 5 buy-side scans"&amp;IF(G2503="Y","; RED FLAG: filter out using Red flag column",""))</f>
        <v/>
      </c>
      <c r="BB2503" s="91" t="inlineStr">
        <is>
          <t>None</t>
        </is>
      </c>
      <c r="BC2503" s="92" t="inlineStr">
        <is>
          <t>N</t>
        </is>
      </c>
      <c r="BD2503" s="94" t="n"/>
      <c r="BE2503" s="94" t="n"/>
      <c r="BF2503" s="92">
        <f>IF(R2503*100000&gt;=Settings!$B$5,"Y","N")</f>
        <v/>
      </c>
      <c r="BG2503" s="91">
        <f>IF(F2503&gt;Settings!$B$6,"Y","N")</f>
        <v/>
      </c>
      <c r="BH2503" s="97" t="n">
        <v>-55.63</v>
      </c>
      <c r="BI2503" s="96" t="n">
        <v>-3.02</v>
      </c>
      <c r="BJ2503" s="96" t="n">
        <v>-3.02</v>
      </c>
      <c r="BK2503" s="96" t="n">
        <v>-14.56</v>
      </c>
      <c r="BL2503" s="96" t="n">
        <v>-6.96</v>
      </c>
      <c r="BM2503" s="96" t="n">
        <v>-53.97</v>
      </c>
      <c r="BN2503" s="97" t="n">
        <v>-3.36</v>
      </c>
      <c r="BO2503" s="96" t="n">
        <v>-6.79</v>
      </c>
      <c r="BP2503" s="96" t="n">
        <v>-13.52</v>
      </c>
      <c r="BQ2503" s="96" t="n">
        <v>-24.92</v>
      </c>
      <c r="BR2503" s="91" t="inlineStr">
        <is>
          <t>Stacked down</t>
        </is>
      </c>
      <c r="BS2503" s="91" t="inlineStr">
        <is>
          <t>None</t>
        </is>
      </c>
      <c r="BT2503" s="96" t="n">
        <v>29.2</v>
      </c>
      <c r="BU2503" s="91" t="inlineStr">
        <is>
          <t>N</t>
        </is>
      </c>
      <c r="BV2503" s="99">
        <f>IF(OR(BF2503&lt;&gt;"Y",BG2503&lt;&gt;"Y"),"",(AND(ISNUMBER(BQ2503),BQ2503&gt;0))+(BR2503="Stacked up")+(AND(ISNUMBER(BH2503),BH2503&gt;=-Settings!$B$17))+(AND(ISNUMBER(BK2503),ISNUMBER(BM2503),BK2503&gt;0,BM2503&gt;0))+(AND(ISNUMBER(AQ2503),AQ2503&gt;=Settings!$B$18))+(AND(ISNUMBER(BT2503),BT2503&gt;=Settings!$B$19,BT2503&lt;=Settings!$B$20))+(AND(ISNUMBER(AS2503),AS2503&gt;0))+(AND(ISNUMBER(T2503),ISNUMBER(M2503),T2503&gt;=Settings!$B$21,M2503&gt;0))+(AND(ISNUMBER(AD2503),ISNUMBER(M2503),AD2503&gt;=Settings!$B$22,M2503&gt;0))+(AY2503&gt;=1))</f>
        <v/>
      </c>
      <c r="BW2503" s="91">
        <f>IF(OR(AY2503=0,BF2503&lt;&gt;"Y",BG2503&lt;&gt;"Y"),"",1+SUMPRODUCT(($A$6:$A$2604=A2503)*($AY$6:$AY$2604&gt;0)*($BF$6:$BF$2604="Y")*($BG$6:$BG$2604="Y")*(($AY$6:$AY$2604&gt;AY2503)+($AY$6:$AY$2604=AY2503)*($AD$6:$AD$2604&gt;AD2503))))</f>
        <v/>
      </c>
    </row>
    <row r="2504" ht="23.85" customHeight="1" s="55">
      <c r="A2504" s="90" t="n">
        <v>46296</v>
      </c>
      <c r="B2504" s="91" t="inlineStr">
        <is>
          <t>SEYAIND</t>
        </is>
      </c>
      <c r="C2504" s="91" t="inlineStr">
        <is>
          <t>INE573R01012</t>
        </is>
      </c>
      <c r="D2504" s="91" t="n"/>
      <c r="E2504" s="91" t="inlineStr">
        <is>
          <t>None</t>
        </is>
      </c>
      <c r="F2504" s="93" t="n">
        <v>35</v>
      </c>
      <c r="G2504" s="92" t="inlineStr">
        <is>
          <t>Y</t>
        </is>
      </c>
      <c r="H2504" s="94" t="inlineStr">
        <is>
          <t>IRP (insolvency); Loss making; T2T (BE series)</t>
        </is>
      </c>
      <c r="I2504" s="91" t="inlineStr">
        <is>
          <t>Y</t>
        </is>
      </c>
      <c r="J2504" s="92">
        <f>IF(K2504="","N","Y")</f>
        <v/>
      </c>
      <c r="K2504" s="94">
        <f>_xlfn.TEXTJOIN("; ",TRUE,IF(P2504="52-wk low","52-wk low",""),IF(AND(AD2504&gt;=Settings!$B$12,M2504&lt;0),"Distribution",""),IF(AND(AJ2504="Y",M2504&lt;0,AK2504&lt;-Settings!$B$13),"Long unwinding",""),IF(AND(AJ2504="Y",M2504&lt;0,AK2504&gt;Settings!$B$13),"Short buildup",""))</f>
        <v/>
      </c>
      <c r="L2504" s="95" t="n">
        <v>13.19</v>
      </c>
      <c r="M2504" s="96" t="n">
        <v>-1.93</v>
      </c>
      <c r="N2504" s="93" t="n">
        <v>1597</v>
      </c>
      <c r="O2504" s="91" t="inlineStr">
        <is>
          <t>None</t>
        </is>
      </c>
      <c r="P2504" s="91" t="inlineStr">
        <is>
          <t>None</t>
        </is>
      </c>
      <c r="Q2504" s="97" t="n">
        <v>0.03</v>
      </c>
      <c r="R2504" s="96" t="n">
        <v>0.1</v>
      </c>
      <c r="S2504" s="96" t="n">
        <v>0.29</v>
      </c>
      <c r="T2504" s="96" t="n">
        <v>0.36</v>
      </c>
      <c r="U2504" s="96" t="n">
        <v>0.33</v>
      </c>
      <c r="V2504" s="103" t="n">
        <v>1.14</v>
      </c>
      <c r="W2504" s="102" t="n">
        <v>10</v>
      </c>
      <c r="X2504" s="93" t="n"/>
      <c r="Y2504" s="91" t="inlineStr">
        <is>
          <t>None</t>
        </is>
      </c>
      <c r="Z2504" s="99" t="n"/>
      <c r="AA2504" s="96" t="n"/>
      <c r="AB2504" s="96" t="n"/>
      <c r="AC2504" s="96" t="n"/>
      <c r="AD2504" s="96" t="n"/>
      <c r="AE2504" s="96" t="n"/>
      <c r="AF2504" s="103" t="n"/>
      <c r="AG2504" s="91" t="inlineStr">
        <is>
          <t>No delivery data</t>
        </is>
      </c>
      <c r="AH2504" s="100" t="n">
        <v>0</v>
      </c>
      <c r="AI2504" s="101" t="n">
        <v>0</v>
      </c>
      <c r="AJ2504" s="92" t="inlineStr">
        <is>
          <t>N</t>
        </is>
      </c>
      <c r="AK2504" s="96" t="n"/>
      <c r="AL2504" s="91" t="inlineStr">
        <is>
          <t>n/a</t>
        </is>
      </c>
      <c r="AM2504" s="93" t="n"/>
      <c r="AN2504" s="92" t="inlineStr">
        <is>
          <t>None</t>
        </is>
      </c>
      <c r="AO2504" s="102" t="n">
        <v>0</v>
      </c>
      <c r="AP2504" s="103" t="n">
        <v>0.99</v>
      </c>
      <c r="AQ2504" s="102" t="n">
        <v>61</v>
      </c>
      <c r="AR2504" s="91" t="inlineStr">
        <is>
          <t>N</t>
        </is>
      </c>
      <c r="AS2504" s="104" t="n"/>
      <c r="AT2504" s="92">
        <f>IF(AND(P2504="52-wk high",T2504&gt;=Settings!$B$7),"Y","N")</f>
        <v/>
      </c>
      <c r="AU2504" s="91">
        <f>IF(AND(AD2504&gt;=Settings!$B$8,M2504&gt;0),"Y","N")</f>
        <v/>
      </c>
      <c r="AV2504" s="91">
        <f>IF(OR(AH2504&gt;Settings!$B$9,AI2504&gt;Settings!$B$9),"Y","N")</f>
        <v/>
      </c>
      <c r="AW2504" s="91">
        <f>IF(AJ2504&lt;&gt;"Y","n/a",IF(AND(M2504&gt;0,AK2504&gt;Settings!$B$10),"Y","N"))</f>
        <v/>
      </c>
      <c r="AX2504" s="91">
        <f>IF(AO2504&gt;=Settings!$B$11,"Y","N")</f>
        <v/>
      </c>
      <c r="AY2504" s="99">
        <f>(AT2504="Y")+(AU2504="Y")+(AV2504="Y")+(AW2504="Y")+(AX2504="Y")</f>
        <v/>
      </c>
      <c r="AZ2504" s="94">
        <f>IF(AY2504=0,"None",_xlfn.TEXTJOIN(", ",TRUE(),IF(AT2504="Y","Breakout",""),IF(AU2504="Y","Accumulation",""),IF(AV2504="Y","Institutional buying",""),IF(AW2504="Y","Long buildup",""),IF(AX2504="Y","Momentum leader","")))</f>
        <v/>
      </c>
      <c r="BA2504" s="94">
        <f>IF(BW2504="","","Passes "&amp;AY2504&amp;" of 5 buy-side scans"&amp;IF(G2504="Y","; RED FLAG: filter out using Red flag column",""))</f>
        <v/>
      </c>
      <c r="BB2504" s="91" t="inlineStr">
        <is>
          <t>Lower</t>
        </is>
      </c>
      <c r="BC2504" s="92" t="inlineStr">
        <is>
          <t>Y</t>
        </is>
      </c>
      <c r="BD2504" s="94" t="inlineStr">
        <is>
          <t>EPS zero; Few traders (&lt;100 unique PAN, 30 days)</t>
        </is>
      </c>
      <c r="BE2504" s="94" t="n"/>
      <c r="BF2504" s="92">
        <f>IF(R2504*100000&gt;=Settings!$B$5,"Y","N")</f>
        <v/>
      </c>
      <c r="BG2504" s="91">
        <f>IF(F2504&gt;Settings!$B$6,"Y","N")</f>
        <v/>
      </c>
      <c r="BH2504" s="97" t="n">
        <v>-45.02</v>
      </c>
      <c r="BI2504" s="96" t="n">
        <v>-6.12</v>
      </c>
      <c r="BJ2504" s="96" t="n">
        <v>8.380000000000001</v>
      </c>
      <c r="BK2504" s="96" t="n">
        <v>2.57</v>
      </c>
      <c r="BL2504" s="96" t="n">
        <v>30.34</v>
      </c>
      <c r="BM2504" s="96" t="n">
        <v>-18.07</v>
      </c>
      <c r="BN2504" s="97" t="n">
        <v>0.33</v>
      </c>
      <c r="BO2504" s="96" t="n">
        <v>2.1</v>
      </c>
      <c r="BP2504" s="96" t="n">
        <v>0.6899999999999999</v>
      </c>
      <c r="BQ2504" s="96" t="n">
        <v>-4.43</v>
      </c>
      <c r="BR2504" s="91" t="inlineStr">
        <is>
          <t>Mixed</t>
        </is>
      </c>
      <c r="BS2504" s="91" t="inlineStr">
        <is>
          <t>None</t>
        </is>
      </c>
      <c r="BT2504" s="96" t="n">
        <v>49.4</v>
      </c>
      <c r="BU2504" s="91" t="inlineStr">
        <is>
          <t>N</t>
        </is>
      </c>
      <c r="BV2504" s="99">
        <f>IF(OR(BF2504&lt;&gt;"Y",BG2504&lt;&gt;"Y"),"",(AND(ISNUMBER(BQ2504),BQ2504&gt;0))+(BR2504="Stacked up")+(AND(ISNUMBER(BH2504),BH2504&gt;=-Settings!$B$17))+(AND(ISNUMBER(BK2504),ISNUMBER(BM2504),BK2504&gt;0,BM2504&gt;0))+(AND(ISNUMBER(AQ2504),AQ2504&gt;=Settings!$B$18))+(AND(ISNUMBER(BT2504),BT2504&gt;=Settings!$B$19,BT2504&lt;=Settings!$B$20))+(AND(ISNUMBER(AS2504),AS2504&gt;0))+(AND(ISNUMBER(T2504),ISNUMBER(M2504),T2504&gt;=Settings!$B$21,M2504&gt;0))+(AND(ISNUMBER(AD2504),ISNUMBER(M2504),AD2504&gt;=Settings!$B$22,M2504&gt;0))+(AY2504&gt;=1))</f>
        <v/>
      </c>
      <c r="BW2504" s="91">
        <f>IF(OR(AY2504=0,BF2504&lt;&gt;"Y",BG2504&lt;&gt;"Y"),"",1+SUMPRODUCT(($A$6:$A$2604=A2504)*($AY$6:$AY$2604&gt;0)*($BF$6:$BF$2604="Y")*($BG$6:$BG$2604="Y")*(($AY$6:$AY$2604&gt;AY2504)+($AY$6:$AY$2604=AY2504)*($AD$6:$AD$2604&gt;AD2504))))</f>
        <v/>
      </c>
    </row>
    <row r="2505" ht="23.85" customHeight="1" s="55">
      <c r="A2505" s="90" t="n">
        <v>46296</v>
      </c>
      <c r="B2505" s="91" t="inlineStr">
        <is>
          <t>SUMEDHA</t>
        </is>
      </c>
      <c r="C2505" s="91" t="inlineStr">
        <is>
          <t>INE886B01012</t>
        </is>
      </c>
      <c r="D2505" s="91" t="n"/>
      <c r="E2505" s="91" t="inlineStr">
        <is>
          <t>None</t>
        </is>
      </c>
      <c r="F2505" s="93" t="n">
        <v>35</v>
      </c>
      <c r="G2505" s="92" t="inlineStr">
        <is>
          <t>N</t>
        </is>
      </c>
      <c r="H2505" s="94" t="n"/>
      <c r="I2505" s="91" t="inlineStr">
        <is>
          <t>N</t>
        </is>
      </c>
      <c r="J2505" s="92">
        <f>IF(K2505="","N","Y")</f>
        <v/>
      </c>
      <c r="K2505" s="94">
        <f>_xlfn.TEXTJOIN("; ",TRUE,IF(P2505="52-wk low","52-wk low",""),IF(AND(AD2505&gt;=Settings!$B$12,M2505&lt;0),"Distribution",""),IF(AND(AJ2505="Y",M2505&lt;0,AK2505&lt;-Settings!$B$13),"Long unwinding",""),IF(AND(AJ2505="Y",M2505&lt;0,AK2505&gt;Settings!$B$13),"Short buildup",""))</f>
        <v/>
      </c>
      <c r="L2505" s="95" t="n">
        <v>43.42</v>
      </c>
      <c r="M2505" s="96" t="n">
        <v>-4.53</v>
      </c>
      <c r="N2505" s="93" t="n">
        <v>2421</v>
      </c>
      <c r="O2505" s="91" t="inlineStr">
        <is>
          <t>None</t>
        </is>
      </c>
      <c r="P2505" s="91" t="inlineStr">
        <is>
          <t>None</t>
        </is>
      </c>
      <c r="Q2505" s="97" t="n">
        <v>0.05</v>
      </c>
      <c r="R2505" s="96" t="n">
        <v>0.03</v>
      </c>
      <c r="S2505" s="96" t="n">
        <v>1.89</v>
      </c>
      <c r="T2505" s="96" t="n"/>
      <c r="U2505" s="96" t="n"/>
      <c r="V2505" s="103" t="n"/>
      <c r="W2505" s="102" t="n"/>
      <c r="X2505" s="93" t="n"/>
      <c r="Y2505" s="91" t="inlineStr">
        <is>
          <t>None</t>
        </is>
      </c>
      <c r="Z2505" s="99" t="n">
        <v>74.73999999999999</v>
      </c>
      <c r="AA2505" s="96" t="n">
        <v>0.82</v>
      </c>
      <c r="AB2505" s="96" t="n"/>
      <c r="AC2505" s="96" t="n">
        <v>1.77</v>
      </c>
      <c r="AD2505" s="96" t="n"/>
      <c r="AE2505" s="96" t="n"/>
      <c r="AF2505" s="103" t="n"/>
      <c r="AG2505" s="91" t="n"/>
      <c r="AH2505" s="100" t="n">
        <v>0</v>
      </c>
      <c r="AI2505" s="101" t="n">
        <v>0</v>
      </c>
      <c r="AJ2505" s="92" t="inlineStr">
        <is>
          <t>N</t>
        </is>
      </c>
      <c r="AK2505" s="96" t="n"/>
      <c r="AL2505" s="91" t="inlineStr">
        <is>
          <t>n/a</t>
        </is>
      </c>
      <c r="AM2505" s="93" t="n"/>
      <c r="AN2505" s="92" t="inlineStr">
        <is>
          <t>None</t>
        </is>
      </c>
      <c r="AO2505" s="102" t="n">
        <v>0</v>
      </c>
      <c r="AP2505" s="103" t="n"/>
      <c r="AQ2505" s="102" t="n"/>
      <c r="AR2505" s="91" t="inlineStr">
        <is>
          <t>N</t>
        </is>
      </c>
      <c r="AS2505" s="104" t="n"/>
      <c r="AT2505" s="92">
        <f>IF(AND(P2505="52-wk high",T2505&gt;=Settings!$B$7),"Y","N")</f>
        <v/>
      </c>
      <c r="AU2505" s="91">
        <f>IF(AND(AD2505&gt;=Settings!$B$8,M2505&gt;0),"Y","N")</f>
        <v/>
      </c>
      <c r="AV2505" s="91">
        <f>IF(OR(AH2505&gt;Settings!$B$9,AI2505&gt;Settings!$B$9),"Y","N")</f>
        <v/>
      </c>
      <c r="AW2505" s="91">
        <f>IF(AJ2505&lt;&gt;"Y","n/a",IF(AND(M2505&gt;0,AK2505&gt;Settings!$B$10),"Y","N"))</f>
        <v/>
      </c>
      <c r="AX2505" s="91">
        <f>IF(AO2505&gt;=Settings!$B$11,"Y","N")</f>
        <v/>
      </c>
      <c r="AY2505" s="99">
        <f>(AT2505="Y")+(AU2505="Y")+(AV2505="Y")+(AW2505="Y")+(AX2505="Y")</f>
        <v/>
      </c>
      <c r="AZ2505" s="94">
        <f>IF(AY2505=0,"None",_xlfn.TEXTJOIN(", ",TRUE(),IF(AT2505="Y","Breakout",""),IF(AU2505="Y","Accumulation",""),IF(AV2505="Y","Institutional buying",""),IF(AW2505="Y","Long buildup",""),IF(AX2505="Y","Momentum leader","")))</f>
        <v/>
      </c>
      <c r="BA2505" s="94">
        <f>IF(BW2505="","","Passes "&amp;AY2505&amp;" of 5 buy-side scans"&amp;IF(G2505="Y","; RED FLAG: filter out using Red flag column",""))</f>
        <v/>
      </c>
      <c r="BB2505" s="91" t="inlineStr">
        <is>
          <t>None</t>
        </is>
      </c>
      <c r="BC2505" s="92" t="inlineStr">
        <is>
          <t>Y</t>
        </is>
      </c>
      <c r="BD2505" s="94" t="inlineStr">
        <is>
          <t>Few traders (&lt;100 unique PAN, 30 days)</t>
        </is>
      </c>
      <c r="BE2505" s="94" t="n"/>
      <c r="BF2505" s="92">
        <f>IF(R2505*100000&gt;=Settings!$B$5,"Y","N")</f>
        <v/>
      </c>
      <c r="BG2505" s="91">
        <f>IF(F2505&gt;Settings!$B$6,"Y","N")</f>
        <v/>
      </c>
      <c r="BH2505" s="97" t="n">
        <v>-9.73</v>
      </c>
      <c r="BI2505" s="96" t="n">
        <v>-0.18</v>
      </c>
      <c r="BJ2505" s="96" t="n">
        <v>9.92</v>
      </c>
      <c r="BK2505" s="96" t="n"/>
      <c r="BL2505" s="96" t="n"/>
      <c r="BM2505" s="96" t="n"/>
      <c r="BN2505" s="97" t="n">
        <v>1.17</v>
      </c>
      <c r="BO2505" s="96" t="n"/>
      <c r="BP2505" s="96" t="n"/>
      <c r="BQ2505" s="96" t="n"/>
      <c r="BR2505" s="91" t="n"/>
      <c r="BS2505" s="91" t="n"/>
      <c r="BT2505" s="96" t="n">
        <v>45.9</v>
      </c>
      <c r="BU2505" s="91" t="n"/>
      <c r="BV2505" s="99">
        <f>IF(OR(BF2505&lt;&gt;"Y",BG2505&lt;&gt;"Y"),"",(AND(ISNUMBER(BQ2505),BQ2505&gt;0))+(BR2505="Stacked up")+(AND(ISNUMBER(BH2505),BH2505&gt;=-Settings!$B$17))+(AND(ISNUMBER(BK2505),ISNUMBER(BM2505),BK2505&gt;0,BM2505&gt;0))+(AND(ISNUMBER(AQ2505),AQ2505&gt;=Settings!$B$18))+(AND(ISNUMBER(BT2505),BT2505&gt;=Settings!$B$19,BT2505&lt;=Settings!$B$20))+(AND(ISNUMBER(AS2505),AS2505&gt;0))+(AND(ISNUMBER(T2505),ISNUMBER(M2505),T2505&gt;=Settings!$B$21,M2505&gt;0))+(AND(ISNUMBER(AD2505),ISNUMBER(M2505),AD2505&gt;=Settings!$B$22,M2505&gt;0))+(AY2505&gt;=1))</f>
        <v/>
      </c>
      <c r="BW2505" s="91">
        <f>IF(OR(AY2505=0,BF2505&lt;&gt;"Y",BG2505&lt;&gt;"Y"),"",1+SUMPRODUCT(($A$6:$A$2604=A2505)*($AY$6:$AY$2604&gt;0)*($BF$6:$BF$2604="Y")*($BG$6:$BG$2604="Y")*(($AY$6:$AY$2604&gt;AY2505)+($AY$6:$AY$2604=AY2505)*($AD$6:$AD$2604&gt;AD2505))))</f>
        <v/>
      </c>
    </row>
    <row r="2506" ht="23.85" customHeight="1" s="55">
      <c r="A2506" s="90" t="n">
        <v>46296</v>
      </c>
      <c r="B2506" s="91" t="inlineStr">
        <is>
          <t>AROGRANITE</t>
        </is>
      </c>
      <c r="C2506" s="91" t="inlineStr">
        <is>
          <t>INE210C01013</t>
        </is>
      </c>
      <c r="D2506" s="91" t="n"/>
      <c r="E2506" s="91" t="inlineStr">
        <is>
          <t>None</t>
        </is>
      </c>
      <c r="F2506" s="93" t="n">
        <v>34</v>
      </c>
      <c r="G2506" s="92" t="inlineStr">
        <is>
          <t>N</t>
        </is>
      </c>
      <c r="H2506" s="94" t="n"/>
      <c r="I2506" s="91" t="inlineStr">
        <is>
          <t>N</t>
        </is>
      </c>
      <c r="J2506" s="92">
        <f>IF(K2506="","N","Y")</f>
        <v/>
      </c>
      <c r="K2506" s="94">
        <f>_xlfn.TEXTJOIN("; ",TRUE,IF(P2506="52-wk low","52-wk low",""),IF(AND(AD2506&gt;=Settings!$B$12,M2506&lt;0),"Distribution",""),IF(AND(AJ2506="Y",M2506&lt;0,AK2506&lt;-Settings!$B$13),"Long unwinding",""),IF(AND(AJ2506="Y",M2506&lt;0,AK2506&gt;Settings!$B$13),"Short buildup",""))</f>
        <v/>
      </c>
      <c r="L2506" s="95" t="n">
        <v>22.35</v>
      </c>
      <c r="M2506" s="96" t="n">
        <v>-3.99</v>
      </c>
      <c r="N2506" s="93" t="n">
        <v>2342</v>
      </c>
      <c r="O2506" s="91" t="inlineStr">
        <is>
          <t>None</t>
        </is>
      </c>
      <c r="P2506" s="91" t="inlineStr">
        <is>
          <t>None</t>
        </is>
      </c>
      <c r="Q2506" s="97" t="n">
        <v>0.04</v>
      </c>
      <c r="R2506" s="96" t="n">
        <v>0.06</v>
      </c>
      <c r="S2506" s="96" t="n">
        <v>0.63</v>
      </c>
      <c r="T2506" s="96" t="n">
        <v>0.44</v>
      </c>
      <c r="U2506" s="96" t="n">
        <v>0.52</v>
      </c>
      <c r="V2506" s="103" t="n">
        <v>0.83</v>
      </c>
      <c r="W2506" s="102" t="n">
        <v>6</v>
      </c>
      <c r="X2506" s="93" t="n"/>
      <c r="Y2506" s="91" t="inlineStr">
        <is>
          <t>None</t>
        </is>
      </c>
      <c r="Z2506" s="99" t="n">
        <v>59.99</v>
      </c>
      <c r="AA2506" s="96" t="n">
        <v>0.72</v>
      </c>
      <c r="AB2506" s="96" t="n">
        <v>0.77</v>
      </c>
      <c r="AC2506" s="96" t="n">
        <v>0.51</v>
      </c>
      <c r="AD2506" s="96" t="n">
        <v>0.37</v>
      </c>
      <c r="AE2506" s="96" t="n">
        <v>0.43</v>
      </c>
      <c r="AF2506" s="103" t="n">
        <v>1.02</v>
      </c>
      <c r="AG2506" s="91" t="inlineStr">
        <is>
          <t>Normal</t>
        </is>
      </c>
      <c r="AH2506" s="100" t="n">
        <v>0</v>
      </c>
      <c r="AI2506" s="101" t="n">
        <v>0</v>
      </c>
      <c r="AJ2506" s="92" t="inlineStr">
        <is>
          <t>N</t>
        </is>
      </c>
      <c r="AK2506" s="96" t="n"/>
      <c r="AL2506" s="91" t="inlineStr">
        <is>
          <t>n/a</t>
        </is>
      </c>
      <c r="AM2506" s="93" t="n"/>
      <c r="AN2506" s="92" t="inlineStr">
        <is>
          <t>None</t>
        </is>
      </c>
      <c r="AO2506" s="102" t="n">
        <v>0</v>
      </c>
      <c r="AP2506" s="103" t="n">
        <v>0.63</v>
      </c>
      <c r="AQ2506" s="102" t="n">
        <v>25</v>
      </c>
      <c r="AR2506" s="91" t="inlineStr">
        <is>
          <t>N</t>
        </is>
      </c>
      <c r="AS2506" s="104" t="n"/>
      <c r="AT2506" s="92">
        <f>IF(AND(P2506="52-wk high",T2506&gt;=Settings!$B$7),"Y","N")</f>
        <v/>
      </c>
      <c r="AU2506" s="91">
        <f>IF(AND(AD2506&gt;=Settings!$B$8,M2506&gt;0),"Y","N")</f>
        <v/>
      </c>
      <c r="AV2506" s="91">
        <f>IF(OR(AH2506&gt;Settings!$B$9,AI2506&gt;Settings!$B$9),"Y","N")</f>
        <v/>
      </c>
      <c r="AW2506" s="91">
        <f>IF(AJ2506&lt;&gt;"Y","n/a",IF(AND(M2506&gt;0,AK2506&gt;Settings!$B$10),"Y","N"))</f>
        <v/>
      </c>
      <c r="AX2506" s="91">
        <f>IF(AO2506&gt;=Settings!$B$11,"Y","N")</f>
        <v/>
      </c>
      <c r="AY2506" s="99">
        <f>(AT2506="Y")+(AU2506="Y")+(AV2506="Y")+(AW2506="Y")+(AX2506="Y")</f>
        <v/>
      </c>
      <c r="AZ2506" s="94">
        <f>IF(AY2506=0,"None",_xlfn.TEXTJOIN(", ",TRUE(),IF(AT2506="Y","Breakout",""),IF(AU2506="Y","Accumulation",""),IF(AV2506="Y","Institutional buying",""),IF(AW2506="Y","Long buildup",""),IF(AX2506="Y","Momentum leader","")))</f>
        <v/>
      </c>
      <c r="BA2506" s="94">
        <f>IF(BW2506="","","Passes "&amp;AY2506&amp;" of 5 buy-side scans"&amp;IF(G2506="Y","; RED FLAG: filter out using Red flag column",""))</f>
        <v/>
      </c>
      <c r="BB2506" s="91" t="inlineStr">
        <is>
          <t>None</t>
        </is>
      </c>
      <c r="BC2506" s="92" t="inlineStr">
        <is>
          <t>Y</t>
        </is>
      </c>
      <c r="BD2506" s="94" t="inlineStr">
        <is>
          <t>EPS zero; Few traders (&lt;100 unique PAN, 30 days)</t>
        </is>
      </c>
      <c r="BE2506" s="94" t="n"/>
      <c r="BF2506" s="92">
        <f>IF(R2506*100000&gt;=Settings!$B$5,"Y","N")</f>
        <v/>
      </c>
      <c r="BG2506" s="91">
        <f>IF(F2506&gt;Settings!$B$6,"Y","N")</f>
        <v/>
      </c>
      <c r="BH2506" s="97" t="n">
        <v>-44.12</v>
      </c>
      <c r="BI2506" s="96" t="n">
        <v>-6.76</v>
      </c>
      <c r="BJ2506" s="96" t="n">
        <v>-8.59</v>
      </c>
      <c r="BK2506" s="96" t="n">
        <v>-13.37</v>
      </c>
      <c r="BL2506" s="96" t="n">
        <v>5.57</v>
      </c>
      <c r="BM2506" s="96" t="n">
        <v>-40.1</v>
      </c>
      <c r="BN2506" s="97" t="n">
        <v>-5.23</v>
      </c>
      <c r="BO2506" s="96" t="n">
        <v>-7.84</v>
      </c>
      <c r="BP2506" s="96" t="n">
        <v>-10.62</v>
      </c>
      <c r="BQ2506" s="96" t="n">
        <v>-16.97</v>
      </c>
      <c r="BR2506" s="91" t="inlineStr">
        <is>
          <t>Stacked down</t>
        </is>
      </c>
      <c r="BS2506" s="91" t="inlineStr">
        <is>
          <t>None</t>
        </is>
      </c>
      <c r="BT2506" s="96" t="n">
        <v>34.9</v>
      </c>
      <c r="BU2506" s="91" t="inlineStr">
        <is>
          <t>N</t>
        </is>
      </c>
      <c r="BV2506" s="99">
        <f>IF(OR(BF2506&lt;&gt;"Y",BG2506&lt;&gt;"Y"),"",(AND(ISNUMBER(BQ2506),BQ2506&gt;0))+(BR2506="Stacked up")+(AND(ISNUMBER(BH2506),BH2506&gt;=-Settings!$B$17))+(AND(ISNUMBER(BK2506),ISNUMBER(BM2506),BK2506&gt;0,BM2506&gt;0))+(AND(ISNUMBER(AQ2506),AQ2506&gt;=Settings!$B$18))+(AND(ISNUMBER(BT2506),BT2506&gt;=Settings!$B$19,BT2506&lt;=Settings!$B$20))+(AND(ISNUMBER(AS2506),AS2506&gt;0))+(AND(ISNUMBER(T2506),ISNUMBER(M2506),T2506&gt;=Settings!$B$21,M2506&gt;0))+(AND(ISNUMBER(AD2506),ISNUMBER(M2506),AD2506&gt;=Settings!$B$22,M2506&gt;0))+(AY2506&gt;=1))</f>
        <v/>
      </c>
      <c r="BW2506" s="91">
        <f>IF(OR(AY2506=0,BF2506&lt;&gt;"Y",BG2506&lt;&gt;"Y"),"",1+SUMPRODUCT(($A$6:$A$2604=A2506)*($AY$6:$AY$2604&gt;0)*($BF$6:$BF$2604="Y")*($BG$6:$BG$2604="Y")*(($AY$6:$AY$2604&gt;AY2506)+($AY$6:$AY$2604=AY2506)*($AD$6:$AD$2604&gt;AD2506))))</f>
        <v/>
      </c>
    </row>
    <row r="2507" ht="23.85" customHeight="1" s="55">
      <c r="A2507" s="90" t="n">
        <v>46296</v>
      </c>
      <c r="B2507" s="91" t="inlineStr">
        <is>
          <t>AGSTRA</t>
        </is>
      </c>
      <c r="C2507" s="91" t="inlineStr">
        <is>
          <t>INE583L01014</t>
        </is>
      </c>
      <c r="D2507" s="91" t="n"/>
      <c r="E2507" s="91" t="inlineStr">
        <is>
          <t>None</t>
        </is>
      </c>
      <c r="F2507" s="93" t="n">
        <v>33</v>
      </c>
      <c r="G2507" s="92" t="inlineStr">
        <is>
          <t>Y</t>
        </is>
      </c>
      <c r="H2507" s="94" t="inlineStr">
        <is>
          <t>GSM Stage 0; IRP (insolvency); BZ/SZ series</t>
        </is>
      </c>
      <c r="I2507" s="91" t="inlineStr">
        <is>
          <t>Y</t>
        </is>
      </c>
      <c r="J2507" s="92">
        <f>IF(K2507="","N","Y")</f>
        <v/>
      </c>
      <c r="K2507" s="94">
        <f>_xlfn.TEXTJOIN("; ",TRUE,IF(P2507="52-wk low","52-wk low",""),IF(AND(AD2507&gt;=Settings!$B$12,M2507&lt;0),"Distribution",""),IF(AND(AJ2507="Y",M2507&lt;0,AK2507&lt;-Settings!$B$13),"Long unwinding",""),IF(AND(AJ2507="Y",M2507&lt;0,AK2507&gt;Settings!$B$13),"Short buildup",""))</f>
        <v/>
      </c>
      <c r="L2507" s="95" t="n">
        <v>2.54</v>
      </c>
      <c r="M2507" s="96" t="n">
        <v>-1.93</v>
      </c>
      <c r="N2507" s="93" t="n">
        <v>1597</v>
      </c>
      <c r="O2507" s="91" t="inlineStr">
        <is>
          <t>None</t>
        </is>
      </c>
      <c r="P2507" s="91" t="inlineStr">
        <is>
          <t>None</t>
        </is>
      </c>
      <c r="Q2507" s="97" t="n">
        <v>0.27</v>
      </c>
      <c r="R2507" s="96" t="n">
        <v>2.01</v>
      </c>
      <c r="S2507" s="96" t="n">
        <v>0.13</v>
      </c>
      <c r="T2507" s="96" t="n">
        <v>0.16</v>
      </c>
      <c r="U2507" s="96" t="n">
        <v>0.24</v>
      </c>
      <c r="V2507" s="103" t="n">
        <v>1.83</v>
      </c>
      <c r="W2507" s="102" t="n">
        <v>10</v>
      </c>
      <c r="X2507" s="93" t="n"/>
      <c r="Y2507" s="91" t="inlineStr">
        <is>
          <t>None</t>
        </is>
      </c>
      <c r="Z2507" s="99" t="n"/>
      <c r="AA2507" s="96" t="n"/>
      <c r="AB2507" s="96" t="n"/>
      <c r="AC2507" s="96" t="n"/>
      <c r="AD2507" s="96" t="n"/>
      <c r="AE2507" s="96" t="n"/>
      <c r="AF2507" s="103" t="n"/>
      <c r="AG2507" s="91" t="inlineStr">
        <is>
          <t>Drying up</t>
        </is>
      </c>
      <c r="AH2507" s="100" t="n">
        <v>0</v>
      </c>
      <c r="AI2507" s="101" t="n">
        <v>0</v>
      </c>
      <c r="AJ2507" s="92" t="inlineStr">
        <is>
          <t>N</t>
        </is>
      </c>
      <c r="AK2507" s="96" t="n"/>
      <c r="AL2507" s="91" t="inlineStr">
        <is>
          <t>n/a</t>
        </is>
      </c>
      <c r="AM2507" s="93" t="n"/>
      <c r="AN2507" s="92" t="inlineStr">
        <is>
          <t>None</t>
        </is>
      </c>
      <c r="AO2507" s="102" t="n">
        <v>0</v>
      </c>
      <c r="AP2507" s="103" t="n">
        <v>0.65</v>
      </c>
      <c r="AQ2507" s="102" t="n">
        <v>28</v>
      </c>
      <c r="AR2507" s="91" t="inlineStr">
        <is>
          <t>N</t>
        </is>
      </c>
      <c r="AS2507" s="104" t="n"/>
      <c r="AT2507" s="92">
        <f>IF(AND(P2507="52-wk high",T2507&gt;=Settings!$B$7),"Y","N")</f>
        <v/>
      </c>
      <c r="AU2507" s="91">
        <f>IF(AND(AD2507&gt;=Settings!$B$8,M2507&gt;0),"Y","N")</f>
        <v/>
      </c>
      <c r="AV2507" s="91">
        <f>IF(OR(AH2507&gt;Settings!$B$9,AI2507&gt;Settings!$B$9),"Y","N")</f>
        <v/>
      </c>
      <c r="AW2507" s="91">
        <f>IF(AJ2507&lt;&gt;"Y","n/a",IF(AND(M2507&gt;0,AK2507&gt;Settings!$B$10),"Y","N"))</f>
        <v/>
      </c>
      <c r="AX2507" s="91">
        <f>IF(AO2507&gt;=Settings!$B$11,"Y","N")</f>
        <v/>
      </c>
      <c r="AY2507" s="99">
        <f>(AT2507="Y")+(AU2507="Y")+(AV2507="Y")+(AW2507="Y")+(AX2507="Y")</f>
        <v/>
      </c>
      <c r="AZ2507" s="94">
        <f>IF(AY2507=0,"None",_xlfn.TEXTJOIN(", ",TRUE(),IF(AT2507="Y","Breakout",""),IF(AU2507="Y","Accumulation",""),IF(AV2507="Y","Institutional buying",""),IF(AW2507="Y","Long buildup",""),IF(AX2507="Y","Momentum leader","")))</f>
        <v/>
      </c>
      <c r="BA2507" s="94">
        <f>IF(BW2507="","","Passes "&amp;AY2507&amp;" of 5 buy-side scans"&amp;IF(G2507="Y","; RED FLAG: filter out using Red flag column",""))</f>
        <v/>
      </c>
      <c r="BB2507" s="91" t="inlineStr">
        <is>
          <t>Lower</t>
        </is>
      </c>
      <c r="BC2507" s="92" t="inlineStr">
        <is>
          <t>N</t>
        </is>
      </c>
      <c r="BD2507" s="94" t="n"/>
      <c r="BE2507" s="94" t="n"/>
      <c r="BF2507" s="92">
        <f>IF(R2507*100000&gt;=Settings!$B$5,"Y","N")</f>
        <v/>
      </c>
      <c r="BG2507" s="91">
        <f>IF(F2507&gt;Settings!$B$6,"Y","N")</f>
        <v/>
      </c>
      <c r="BH2507" s="97" t="n">
        <v>-53.31</v>
      </c>
      <c r="BI2507" s="96" t="n">
        <v>10.92</v>
      </c>
      <c r="BJ2507" s="96" t="n">
        <v>26.37</v>
      </c>
      <c r="BK2507" s="96" t="n">
        <v>-0.78</v>
      </c>
      <c r="BL2507" s="96" t="n">
        <v>2.01</v>
      </c>
      <c r="BM2507" s="96" t="n">
        <v>-34.87</v>
      </c>
      <c r="BN2507" s="97" t="n">
        <v>13.68</v>
      </c>
      <c r="BO2507" s="96" t="n">
        <v>12.83</v>
      </c>
      <c r="BP2507" s="96" t="n">
        <v>-1.27</v>
      </c>
      <c r="BQ2507" s="96" t="n"/>
      <c r="BR2507" s="91" t="n"/>
      <c r="BS2507" s="91" t="inlineStr">
        <is>
          <t>None</t>
        </is>
      </c>
      <c r="BT2507" s="96" t="n">
        <v>77.09999999999999</v>
      </c>
      <c r="BU2507" s="91" t="n"/>
      <c r="BV2507" s="99">
        <f>IF(OR(BF2507&lt;&gt;"Y",BG2507&lt;&gt;"Y"),"",(AND(ISNUMBER(BQ2507),BQ2507&gt;0))+(BR2507="Stacked up")+(AND(ISNUMBER(BH2507),BH2507&gt;=-Settings!$B$17))+(AND(ISNUMBER(BK2507),ISNUMBER(BM2507),BK2507&gt;0,BM2507&gt;0))+(AND(ISNUMBER(AQ2507),AQ2507&gt;=Settings!$B$18))+(AND(ISNUMBER(BT2507),BT2507&gt;=Settings!$B$19,BT2507&lt;=Settings!$B$20))+(AND(ISNUMBER(AS2507),AS2507&gt;0))+(AND(ISNUMBER(T2507),ISNUMBER(M2507),T2507&gt;=Settings!$B$21,M2507&gt;0))+(AND(ISNUMBER(AD2507),ISNUMBER(M2507),AD2507&gt;=Settings!$B$22,M2507&gt;0))+(AY2507&gt;=1))</f>
        <v/>
      </c>
      <c r="BW2507" s="91">
        <f>IF(OR(AY2507=0,BF2507&lt;&gt;"Y",BG2507&lt;&gt;"Y"),"",1+SUMPRODUCT(($A$6:$A$2604=A2507)*($AY$6:$AY$2604&gt;0)*($BF$6:$BF$2604="Y")*($BG$6:$BG$2604="Y")*(($AY$6:$AY$2604&gt;AY2507)+($AY$6:$AY$2604=AY2507)*($AD$6:$AD$2604&gt;AD2507))))</f>
        <v/>
      </c>
    </row>
    <row r="2508" ht="23.85" customHeight="1" s="55">
      <c r="A2508" s="90" t="n">
        <v>46296</v>
      </c>
      <c r="B2508" s="91" t="inlineStr">
        <is>
          <t>AKSHAR</t>
        </is>
      </c>
      <c r="C2508" s="91" t="inlineStr">
        <is>
          <t>INE256Z01025</t>
        </is>
      </c>
      <c r="D2508" s="91" t="n"/>
      <c r="E2508" s="91" t="inlineStr">
        <is>
          <t>None</t>
        </is>
      </c>
      <c r="F2508" s="93" t="n">
        <v>32</v>
      </c>
      <c r="G2508" s="92" t="inlineStr">
        <is>
          <t>N</t>
        </is>
      </c>
      <c r="H2508" s="94" t="n"/>
      <c r="I2508" s="91" t="inlineStr">
        <is>
          <t>N</t>
        </is>
      </c>
      <c r="J2508" s="92">
        <f>IF(K2508="","N","Y")</f>
        <v/>
      </c>
      <c r="K2508" s="94">
        <f>_xlfn.TEXTJOIN("; ",TRUE,IF(P2508="52-wk low","52-wk low",""),IF(AND(AD2508&gt;=Settings!$B$12,M2508&lt;0),"Distribution",""),IF(AND(AJ2508="Y",M2508&lt;0,AK2508&lt;-Settings!$B$13),"Long unwinding",""),IF(AND(AJ2508="Y",M2508&lt;0,AK2508&gt;Settings!$B$13),"Short buildup",""))</f>
        <v/>
      </c>
      <c r="L2508" s="95" t="n">
        <v>0.41</v>
      </c>
      <c r="M2508" s="96" t="n">
        <v>-2.38</v>
      </c>
      <c r="N2508" s="93" t="n">
        <v>1834</v>
      </c>
      <c r="O2508" s="91" t="inlineStr">
        <is>
          <t>None</t>
        </is>
      </c>
      <c r="P2508" s="91" t="inlineStr">
        <is>
          <t>None</t>
        </is>
      </c>
      <c r="Q2508" s="97" t="n">
        <v>7.01</v>
      </c>
      <c r="R2508" s="96" t="n">
        <v>9.890000000000001</v>
      </c>
      <c r="S2508" s="96" t="n">
        <v>0.68</v>
      </c>
      <c r="T2508" s="96" t="n">
        <v>0.68</v>
      </c>
      <c r="U2508" s="96" t="n">
        <v>0.75</v>
      </c>
      <c r="V2508" s="103" t="n">
        <v>1.08</v>
      </c>
      <c r="W2508" s="102" t="n">
        <v>6</v>
      </c>
      <c r="X2508" s="93" t="n"/>
      <c r="Y2508" s="91" t="inlineStr">
        <is>
          <t>None</t>
        </is>
      </c>
      <c r="Z2508" s="99" t="n">
        <v>66.7</v>
      </c>
      <c r="AA2508" s="96" t="n">
        <v>1.07</v>
      </c>
      <c r="AB2508" s="96" t="n">
        <v>0.97</v>
      </c>
      <c r="AC2508" s="96" t="n">
        <v>0.76</v>
      </c>
      <c r="AD2508" s="96" t="n">
        <v>0.6899999999999999</v>
      </c>
      <c r="AE2508" s="96" t="n">
        <v>0.77</v>
      </c>
      <c r="AF2508" s="103" t="n">
        <v>0.92</v>
      </c>
      <c r="AG2508" s="91" t="inlineStr">
        <is>
          <t>Normal</t>
        </is>
      </c>
      <c r="AH2508" s="100" t="n">
        <v>0</v>
      </c>
      <c r="AI2508" s="101" t="n">
        <v>0</v>
      </c>
      <c r="AJ2508" s="92" t="inlineStr">
        <is>
          <t>N</t>
        </is>
      </c>
      <c r="AK2508" s="96" t="n"/>
      <c r="AL2508" s="91" t="inlineStr">
        <is>
          <t>n/a</t>
        </is>
      </c>
      <c r="AM2508" s="93" t="n"/>
      <c r="AN2508" s="92" t="inlineStr">
        <is>
          <t>None</t>
        </is>
      </c>
      <c r="AO2508" s="102" t="n">
        <v>0</v>
      </c>
      <c r="AP2508" s="103" t="n">
        <v>0.66</v>
      </c>
      <c r="AQ2508" s="102" t="n">
        <v>31</v>
      </c>
      <c r="AR2508" s="91" t="inlineStr">
        <is>
          <t>N</t>
        </is>
      </c>
      <c r="AS2508" s="104" t="n"/>
      <c r="AT2508" s="92">
        <f>IF(AND(P2508="52-wk high",T2508&gt;=Settings!$B$7),"Y","N")</f>
        <v/>
      </c>
      <c r="AU2508" s="91">
        <f>IF(AND(AD2508&gt;=Settings!$B$8,M2508&gt;0),"Y","N")</f>
        <v/>
      </c>
      <c r="AV2508" s="91">
        <f>IF(OR(AH2508&gt;Settings!$B$9,AI2508&gt;Settings!$B$9),"Y","N")</f>
        <v/>
      </c>
      <c r="AW2508" s="91">
        <f>IF(AJ2508&lt;&gt;"Y","n/a",IF(AND(M2508&gt;0,AK2508&gt;Settings!$B$10),"Y","N"))</f>
        <v/>
      </c>
      <c r="AX2508" s="91">
        <f>IF(AO2508&gt;=Settings!$B$11,"Y","N")</f>
        <v/>
      </c>
      <c r="AY2508" s="99">
        <f>(AT2508="Y")+(AU2508="Y")+(AV2508="Y")+(AW2508="Y")+(AX2508="Y")</f>
        <v/>
      </c>
      <c r="AZ2508" s="94">
        <f>IF(AY2508=0,"None",_xlfn.TEXTJOIN(", ",TRUE(),IF(AT2508="Y","Breakout",""),IF(AU2508="Y","Accumulation",""),IF(AV2508="Y","Institutional buying",""),IF(AW2508="Y","Long buildup",""),IF(AX2508="Y","Momentum leader","")))</f>
        <v/>
      </c>
      <c r="BA2508" s="94">
        <f>IF(BW2508="","","Passes "&amp;AY2508&amp;" of 5 buy-side scans"&amp;IF(G2508="Y","; RED FLAG: filter out using Red flag column",""))</f>
        <v/>
      </c>
      <c r="BB2508" s="91" t="inlineStr">
        <is>
          <t>None</t>
        </is>
      </c>
      <c r="BC2508" s="92" t="inlineStr">
        <is>
          <t>Y</t>
        </is>
      </c>
      <c r="BD2508" s="94" t="inlineStr">
        <is>
          <t>EPS zero</t>
        </is>
      </c>
      <c r="BE2508" s="94" t="n"/>
      <c r="BF2508" s="92">
        <f>IF(R2508*100000&gt;=Settings!$B$5,"Y","N")</f>
        <v/>
      </c>
      <c r="BG2508" s="91">
        <f>IF(F2508&gt;Settings!$B$6,"Y","N")</f>
        <v/>
      </c>
      <c r="BH2508" s="97" t="n">
        <v>-46.05</v>
      </c>
      <c r="BI2508" s="96" t="n">
        <v>0</v>
      </c>
      <c r="BJ2508" s="96" t="n">
        <v>0</v>
      </c>
      <c r="BK2508" s="96" t="n">
        <v>-4.65</v>
      </c>
      <c r="BL2508" s="96" t="n">
        <v>2.5</v>
      </c>
      <c r="BM2508" s="96" t="n">
        <v>-30.51</v>
      </c>
      <c r="BN2508" s="97" t="n">
        <v>-0.63</v>
      </c>
      <c r="BO2508" s="96" t="n">
        <v>-1.66</v>
      </c>
      <c r="BP2508" s="96" t="n">
        <v>-4.46</v>
      </c>
      <c r="BQ2508" s="96" t="n">
        <v>-9.949999999999999</v>
      </c>
      <c r="BR2508" s="91" t="inlineStr">
        <is>
          <t>Stacked down</t>
        </is>
      </c>
      <c r="BS2508" s="91" t="inlineStr">
        <is>
          <t>None</t>
        </is>
      </c>
      <c r="BT2508" s="96" t="n">
        <v>46</v>
      </c>
      <c r="BU2508" s="91" t="inlineStr">
        <is>
          <t>N</t>
        </is>
      </c>
      <c r="BV2508" s="99">
        <f>IF(OR(BF2508&lt;&gt;"Y",BG2508&lt;&gt;"Y"),"",(AND(ISNUMBER(BQ2508),BQ2508&gt;0))+(BR2508="Stacked up")+(AND(ISNUMBER(BH2508),BH2508&gt;=-Settings!$B$17))+(AND(ISNUMBER(BK2508),ISNUMBER(BM2508),BK2508&gt;0,BM2508&gt;0))+(AND(ISNUMBER(AQ2508),AQ2508&gt;=Settings!$B$18))+(AND(ISNUMBER(BT2508),BT2508&gt;=Settings!$B$19,BT2508&lt;=Settings!$B$20))+(AND(ISNUMBER(AS2508),AS2508&gt;0))+(AND(ISNUMBER(T2508),ISNUMBER(M2508),T2508&gt;=Settings!$B$21,M2508&gt;0))+(AND(ISNUMBER(AD2508),ISNUMBER(M2508),AD2508&gt;=Settings!$B$22,M2508&gt;0))+(AY2508&gt;=1))</f>
        <v/>
      </c>
      <c r="BW2508" s="91">
        <f>IF(OR(AY2508=0,BF2508&lt;&gt;"Y",BG2508&lt;&gt;"Y"),"",1+SUMPRODUCT(($A$6:$A$2604=A2508)*($AY$6:$AY$2604&gt;0)*($BF$6:$BF$2604="Y")*($BG$6:$BG$2604="Y")*(($AY$6:$AY$2604&gt;AY2508)+($AY$6:$AY$2604=AY2508)*($AD$6:$AD$2604&gt;AD2508))))</f>
        <v/>
      </c>
    </row>
    <row r="2509" ht="23.85" customHeight="1" s="55">
      <c r="A2509" s="90" t="n">
        <v>46296</v>
      </c>
      <c r="B2509" s="91" t="inlineStr">
        <is>
          <t>GKB</t>
        </is>
      </c>
      <c r="C2509" s="91" t="inlineStr">
        <is>
          <t>INE265D01015</t>
        </is>
      </c>
      <c r="D2509" s="91" t="n"/>
      <c r="E2509" s="91" t="inlineStr">
        <is>
          <t>None</t>
        </is>
      </c>
      <c r="F2509" s="93" t="n">
        <v>32</v>
      </c>
      <c r="G2509" s="92" t="inlineStr">
        <is>
          <t>N</t>
        </is>
      </c>
      <c r="H2509" s="94" t="n"/>
      <c r="I2509" s="91" t="inlineStr">
        <is>
          <t>N</t>
        </is>
      </c>
      <c r="J2509" s="92">
        <f>IF(K2509="","N","Y")</f>
        <v/>
      </c>
      <c r="K2509" s="94">
        <f>_xlfn.TEXTJOIN("; ",TRUE,IF(P2509="52-wk low","52-wk low",""),IF(AND(AD2509&gt;=Settings!$B$12,M2509&lt;0),"Distribution",""),IF(AND(AJ2509="Y",M2509&lt;0,AK2509&lt;-Settings!$B$13),"Long unwinding",""),IF(AND(AJ2509="Y",M2509&lt;0,AK2509&gt;Settings!$B$13),"Short buildup",""))</f>
        <v/>
      </c>
      <c r="L2509" s="95" t="n">
        <v>64.36</v>
      </c>
      <c r="M2509" s="96" t="n">
        <v>0.05</v>
      </c>
      <c r="N2509" s="93" t="n">
        <v>562</v>
      </c>
      <c r="O2509" s="91" t="inlineStr">
        <is>
          <t>None</t>
        </is>
      </c>
      <c r="P2509" s="91" t="inlineStr">
        <is>
          <t>None</t>
        </is>
      </c>
      <c r="Q2509" s="97" t="n">
        <v>0.02</v>
      </c>
      <c r="R2509" s="96" t="n">
        <v>0.09</v>
      </c>
      <c r="S2509" s="96" t="n">
        <v>0.18</v>
      </c>
      <c r="T2509" s="96" t="n"/>
      <c r="U2509" s="96" t="n"/>
      <c r="V2509" s="103" t="n"/>
      <c r="W2509" s="102" t="n"/>
      <c r="X2509" s="93" t="n"/>
      <c r="Y2509" s="91" t="inlineStr">
        <is>
          <t>None</t>
        </is>
      </c>
      <c r="Z2509" s="99" t="n">
        <v>68.03</v>
      </c>
      <c r="AA2509" s="96" t="n">
        <v>0.85</v>
      </c>
      <c r="AB2509" s="96" t="n"/>
      <c r="AC2509" s="96" t="n">
        <v>0.2</v>
      </c>
      <c r="AD2509" s="96" t="n"/>
      <c r="AE2509" s="96" t="n"/>
      <c r="AF2509" s="103" t="n"/>
      <c r="AG2509" s="91" t="n"/>
      <c r="AH2509" s="100" t="n">
        <v>0</v>
      </c>
      <c r="AI2509" s="101" t="n">
        <v>0</v>
      </c>
      <c r="AJ2509" s="92" t="inlineStr">
        <is>
          <t>N</t>
        </is>
      </c>
      <c r="AK2509" s="96" t="n"/>
      <c r="AL2509" s="91" t="inlineStr">
        <is>
          <t>n/a</t>
        </is>
      </c>
      <c r="AM2509" s="93" t="n"/>
      <c r="AN2509" s="92" t="inlineStr">
        <is>
          <t>None</t>
        </is>
      </c>
      <c r="AO2509" s="102" t="n">
        <v>0</v>
      </c>
      <c r="AP2509" s="103" t="n"/>
      <c r="AQ2509" s="102" t="n"/>
      <c r="AR2509" s="91" t="inlineStr">
        <is>
          <t>N</t>
        </is>
      </c>
      <c r="AS2509" s="104" t="n"/>
      <c r="AT2509" s="92">
        <f>IF(AND(P2509="52-wk high",T2509&gt;=Settings!$B$7),"Y","N")</f>
        <v/>
      </c>
      <c r="AU2509" s="91">
        <f>IF(AND(AD2509&gt;=Settings!$B$8,M2509&gt;0),"Y","N")</f>
        <v/>
      </c>
      <c r="AV2509" s="91">
        <f>IF(OR(AH2509&gt;Settings!$B$9,AI2509&gt;Settings!$B$9),"Y","N")</f>
        <v/>
      </c>
      <c r="AW2509" s="91">
        <f>IF(AJ2509&lt;&gt;"Y","n/a",IF(AND(M2509&gt;0,AK2509&gt;Settings!$B$10),"Y","N"))</f>
        <v/>
      </c>
      <c r="AX2509" s="91">
        <f>IF(AO2509&gt;=Settings!$B$11,"Y","N")</f>
        <v/>
      </c>
      <c r="AY2509" s="99">
        <f>(AT2509="Y")+(AU2509="Y")+(AV2509="Y")+(AW2509="Y")+(AX2509="Y")</f>
        <v/>
      </c>
      <c r="AZ2509" s="94">
        <f>IF(AY2509=0,"None",_xlfn.TEXTJOIN(", ",TRUE(),IF(AT2509="Y","Breakout",""),IF(AU2509="Y","Accumulation",""),IF(AV2509="Y","Institutional buying",""),IF(AW2509="Y","Long buildup",""),IF(AX2509="Y","Momentum leader","")))</f>
        <v/>
      </c>
      <c r="BA2509" s="94">
        <f>IF(BW2509="","","Passes "&amp;AY2509&amp;" of 5 buy-side scans"&amp;IF(G2509="Y","; RED FLAG: filter out using Red flag column",""))</f>
        <v/>
      </c>
      <c r="BB2509" s="91" t="inlineStr">
        <is>
          <t>None</t>
        </is>
      </c>
      <c r="BC2509" s="92" t="inlineStr">
        <is>
          <t>Y</t>
        </is>
      </c>
      <c r="BD2509" s="94" t="inlineStr">
        <is>
          <t>Few traders (&lt;100 unique PAN, 30 days)</t>
        </is>
      </c>
      <c r="BE2509" s="94" t="n"/>
      <c r="BF2509" s="92">
        <f>IF(R2509*100000&gt;=Settings!$B$5,"Y","N")</f>
        <v/>
      </c>
      <c r="BG2509" s="91">
        <f>IF(F2509&gt;Settings!$B$6,"Y","N")</f>
        <v/>
      </c>
      <c r="BH2509" s="97" t="n">
        <v>-15.34</v>
      </c>
      <c r="BI2509" s="96" t="n">
        <v>-4.91</v>
      </c>
      <c r="BJ2509" s="96" t="n">
        <v>-3.94</v>
      </c>
      <c r="BK2509" s="96" t="n"/>
      <c r="BL2509" s="96" t="n"/>
      <c r="BM2509" s="96" t="n"/>
      <c r="BN2509" s="97" t="n">
        <v>-2.66</v>
      </c>
      <c r="BO2509" s="96" t="n"/>
      <c r="BP2509" s="96" t="n"/>
      <c r="BQ2509" s="96" t="n"/>
      <c r="BR2509" s="91" t="n"/>
      <c r="BS2509" s="91" t="n"/>
      <c r="BT2509" s="96" t="n">
        <v>41.9</v>
      </c>
      <c r="BU2509" s="91" t="n"/>
      <c r="BV2509" s="99">
        <f>IF(OR(BF2509&lt;&gt;"Y",BG2509&lt;&gt;"Y"),"",(AND(ISNUMBER(BQ2509),BQ2509&gt;0))+(BR2509="Stacked up")+(AND(ISNUMBER(BH2509),BH2509&gt;=-Settings!$B$17))+(AND(ISNUMBER(BK2509),ISNUMBER(BM2509),BK2509&gt;0,BM2509&gt;0))+(AND(ISNUMBER(AQ2509),AQ2509&gt;=Settings!$B$18))+(AND(ISNUMBER(BT2509),BT2509&gt;=Settings!$B$19,BT2509&lt;=Settings!$B$20))+(AND(ISNUMBER(AS2509),AS2509&gt;0))+(AND(ISNUMBER(T2509),ISNUMBER(M2509),T2509&gt;=Settings!$B$21,M2509&gt;0))+(AND(ISNUMBER(AD2509),ISNUMBER(M2509),AD2509&gt;=Settings!$B$22,M2509&gt;0))+(AY2509&gt;=1))</f>
        <v/>
      </c>
      <c r="BW2509" s="91">
        <f>IF(OR(AY2509=0,BF2509&lt;&gt;"Y",BG2509&lt;&gt;"Y"),"",1+SUMPRODUCT(($A$6:$A$2604=A2509)*($AY$6:$AY$2604&gt;0)*($BF$6:$BF$2604="Y")*($BG$6:$BG$2604="Y")*(($AY$6:$AY$2604&gt;AY2509)+($AY$6:$AY$2604=AY2509)*($AD$6:$AD$2604&gt;AD2509))))</f>
        <v/>
      </c>
    </row>
    <row r="2510" ht="23.85" customHeight="1" s="55">
      <c r="A2510" s="90" t="n">
        <v>46296</v>
      </c>
      <c r="B2510" s="91" t="inlineStr">
        <is>
          <t>MEDICAPQ</t>
        </is>
      </c>
      <c r="C2510" s="91" t="inlineStr">
        <is>
          <t>INE442D01010</t>
        </is>
      </c>
      <c r="D2510" s="91" t="n"/>
      <c r="E2510" s="91" t="inlineStr">
        <is>
          <t>None</t>
        </is>
      </c>
      <c r="F2510" s="93" t="n">
        <v>32</v>
      </c>
      <c r="G2510" s="92" t="inlineStr">
        <is>
          <t>Y</t>
        </is>
      </c>
      <c r="H2510" s="94" t="inlineStr">
        <is>
          <t>T2T (BE series)</t>
        </is>
      </c>
      <c r="I2510" s="91" t="inlineStr">
        <is>
          <t>Y</t>
        </is>
      </c>
      <c r="J2510" s="92">
        <f>IF(K2510="","N","Y")</f>
        <v/>
      </c>
      <c r="K2510" s="94">
        <f>_xlfn.TEXTJOIN("; ",TRUE,IF(P2510="52-wk low","52-wk low",""),IF(AND(AD2510&gt;=Settings!$B$12,M2510&lt;0),"Distribution",""),IF(AND(AJ2510="Y",M2510&lt;0,AK2510&lt;-Settings!$B$13),"Long unwinding",""),IF(AND(AJ2510="Y",M2510&lt;0,AK2510&gt;Settings!$B$13),"Short buildup",""))</f>
        <v/>
      </c>
      <c r="L2510" s="95" t="n">
        <v>26.05</v>
      </c>
      <c r="M2510" s="96" t="n">
        <v>1.76</v>
      </c>
      <c r="N2510" s="93" t="n">
        <v>216</v>
      </c>
      <c r="O2510" s="91" t="inlineStr">
        <is>
          <t>None</t>
        </is>
      </c>
      <c r="P2510" s="91" t="inlineStr">
        <is>
          <t>None</t>
        </is>
      </c>
      <c r="Q2510" s="97" t="n">
        <v>0.02</v>
      </c>
      <c r="R2510" s="96" t="n">
        <v>0.39</v>
      </c>
      <c r="S2510" s="96" t="n">
        <v>0.05</v>
      </c>
      <c r="T2510" s="96" t="n"/>
      <c r="U2510" s="96" t="n"/>
      <c r="V2510" s="103" t="n"/>
      <c r="W2510" s="102" t="n"/>
      <c r="X2510" s="93" t="n"/>
      <c r="Y2510" s="91" t="inlineStr">
        <is>
          <t>None</t>
        </is>
      </c>
      <c r="Z2510" s="99" t="n"/>
      <c r="AA2510" s="96" t="n"/>
      <c r="AB2510" s="96" t="n"/>
      <c r="AC2510" s="96" t="n"/>
      <c r="AD2510" s="96" t="n"/>
      <c r="AE2510" s="96" t="n"/>
      <c r="AF2510" s="103" t="n"/>
      <c r="AG2510" s="91" t="n"/>
      <c r="AH2510" s="100" t="n">
        <v>0</v>
      </c>
      <c r="AI2510" s="101" t="n">
        <v>0</v>
      </c>
      <c r="AJ2510" s="92" t="inlineStr">
        <is>
          <t>N</t>
        </is>
      </c>
      <c r="AK2510" s="96" t="n"/>
      <c r="AL2510" s="91" t="inlineStr">
        <is>
          <t>n/a</t>
        </is>
      </c>
      <c r="AM2510" s="93" t="n"/>
      <c r="AN2510" s="92" t="inlineStr">
        <is>
          <t>None</t>
        </is>
      </c>
      <c r="AO2510" s="102" t="n">
        <v>0</v>
      </c>
      <c r="AP2510" s="103" t="n"/>
      <c r="AQ2510" s="102" t="n"/>
      <c r="AR2510" s="91" t="inlineStr">
        <is>
          <t>N</t>
        </is>
      </c>
      <c r="AS2510" s="104" t="n"/>
      <c r="AT2510" s="92">
        <f>IF(AND(P2510="52-wk high",T2510&gt;=Settings!$B$7),"Y","N")</f>
        <v/>
      </c>
      <c r="AU2510" s="91">
        <f>IF(AND(AD2510&gt;=Settings!$B$8,M2510&gt;0),"Y","N")</f>
        <v/>
      </c>
      <c r="AV2510" s="91">
        <f>IF(OR(AH2510&gt;Settings!$B$9,AI2510&gt;Settings!$B$9),"Y","N")</f>
        <v/>
      </c>
      <c r="AW2510" s="91">
        <f>IF(AJ2510&lt;&gt;"Y","n/a",IF(AND(M2510&gt;0,AK2510&gt;Settings!$B$10),"Y","N"))</f>
        <v/>
      </c>
      <c r="AX2510" s="91">
        <f>IF(AO2510&gt;=Settings!$B$11,"Y","N")</f>
        <v/>
      </c>
      <c r="AY2510" s="99">
        <f>(AT2510="Y")+(AU2510="Y")+(AV2510="Y")+(AW2510="Y")+(AX2510="Y")</f>
        <v/>
      </c>
      <c r="AZ2510" s="94">
        <f>IF(AY2510=0,"None",_xlfn.TEXTJOIN(", ",TRUE(),IF(AT2510="Y","Breakout",""),IF(AU2510="Y","Accumulation",""),IF(AV2510="Y","Institutional buying",""),IF(AW2510="Y","Long buildup",""),IF(AX2510="Y","Momentum leader","")))</f>
        <v/>
      </c>
      <c r="BA2510" s="94">
        <f>IF(BW2510="","","Passes "&amp;AY2510&amp;" of 5 buy-side scans"&amp;IF(G2510="Y","; RED FLAG: filter out using Red flag column",""))</f>
        <v/>
      </c>
      <c r="BB2510" s="91" t="inlineStr">
        <is>
          <t>Lower</t>
        </is>
      </c>
      <c r="BC2510" s="92" t="inlineStr">
        <is>
          <t>Y</t>
        </is>
      </c>
      <c r="BD2510" s="94" t="inlineStr">
        <is>
          <t>Few traders (&lt;100 unique PAN, 30 days)</t>
        </is>
      </c>
      <c r="BE2510" s="94" t="n"/>
      <c r="BF2510" s="92">
        <f>IF(R2510*100000&gt;=Settings!$B$5,"Y","N")</f>
        <v/>
      </c>
      <c r="BG2510" s="91">
        <f>IF(F2510&gt;Settings!$B$6,"Y","N")</f>
        <v/>
      </c>
      <c r="BH2510" s="97" t="n">
        <v>-29.21</v>
      </c>
      <c r="BI2510" s="96" t="n">
        <v>4.24</v>
      </c>
      <c r="BJ2510" s="96" t="n">
        <v>-3.48</v>
      </c>
      <c r="BK2510" s="96" t="n"/>
      <c r="BL2510" s="96" t="n"/>
      <c r="BM2510" s="96" t="n"/>
      <c r="BN2510" s="97" t="n">
        <v>-0.6</v>
      </c>
      <c r="BO2510" s="96" t="n"/>
      <c r="BP2510" s="96" t="n"/>
      <c r="BQ2510" s="96" t="n"/>
      <c r="BR2510" s="91" t="n"/>
      <c r="BS2510" s="91" t="n"/>
      <c r="BT2510" s="96" t="n">
        <v>49</v>
      </c>
      <c r="BU2510" s="91" t="n"/>
      <c r="BV2510" s="99">
        <f>IF(OR(BF2510&lt;&gt;"Y",BG2510&lt;&gt;"Y"),"",(AND(ISNUMBER(BQ2510),BQ2510&gt;0))+(BR2510="Stacked up")+(AND(ISNUMBER(BH2510),BH2510&gt;=-Settings!$B$17))+(AND(ISNUMBER(BK2510),ISNUMBER(BM2510),BK2510&gt;0,BM2510&gt;0))+(AND(ISNUMBER(AQ2510),AQ2510&gt;=Settings!$B$18))+(AND(ISNUMBER(BT2510),BT2510&gt;=Settings!$B$19,BT2510&lt;=Settings!$B$20))+(AND(ISNUMBER(AS2510),AS2510&gt;0))+(AND(ISNUMBER(T2510),ISNUMBER(M2510),T2510&gt;=Settings!$B$21,M2510&gt;0))+(AND(ISNUMBER(AD2510),ISNUMBER(M2510),AD2510&gt;=Settings!$B$22,M2510&gt;0))+(AY2510&gt;=1))</f>
        <v/>
      </c>
      <c r="BW2510" s="91">
        <f>IF(OR(AY2510=0,BF2510&lt;&gt;"Y",BG2510&lt;&gt;"Y"),"",1+SUMPRODUCT(($A$6:$A$2604=A2510)*($AY$6:$AY$2604&gt;0)*($BF$6:$BF$2604="Y")*($BG$6:$BG$2604="Y")*(($AY$6:$AY$2604&gt;AY2510)+($AY$6:$AY$2604=AY2510)*($AD$6:$AD$2604&gt;AD2510))))</f>
        <v/>
      </c>
    </row>
    <row r="2511" ht="23.85" customHeight="1" s="55">
      <c r="A2511" s="90" t="n">
        <v>46296</v>
      </c>
      <c r="B2511" s="91" t="inlineStr">
        <is>
          <t>MOHITIND</t>
        </is>
      </c>
      <c r="C2511" s="91" t="inlineStr">
        <is>
          <t>INE954E01012</t>
        </is>
      </c>
      <c r="D2511" s="91" t="n"/>
      <c r="E2511" s="91" t="inlineStr">
        <is>
          <t>None</t>
        </is>
      </c>
      <c r="F2511" s="93" t="n">
        <v>32</v>
      </c>
      <c r="G2511" s="92" t="inlineStr">
        <is>
          <t>N</t>
        </is>
      </c>
      <c r="H2511" s="94" t="n"/>
      <c r="I2511" s="91" t="inlineStr">
        <is>
          <t>N</t>
        </is>
      </c>
      <c r="J2511" s="92">
        <f>IF(K2511="","N","Y")</f>
        <v/>
      </c>
      <c r="K2511" s="94">
        <f>_xlfn.TEXTJOIN("; ",TRUE,IF(P2511="52-wk low","52-wk low",""),IF(AND(AD2511&gt;=Settings!$B$12,M2511&lt;0),"Distribution",""),IF(AND(AJ2511="Y",M2511&lt;0,AK2511&lt;-Settings!$B$13),"Long unwinding",""),IF(AND(AJ2511="Y",M2511&lt;0,AK2511&gt;Settings!$B$13),"Short buildup",""))</f>
        <v/>
      </c>
      <c r="L2511" s="95" t="n">
        <v>22.78</v>
      </c>
      <c r="M2511" s="96" t="n">
        <v>0.49</v>
      </c>
      <c r="N2511" s="93" t="n">
        <v>447</v>
      </c>
      <c r="O2511" s="91" t="inlineStr">
        <is>
          <t>None</t>
        </is>
      </c>
      <c r="P2511" s="91" t="inlineStr">
        <is>
          <t>None</t>
        </is>
      </c>
      <c r="Q2511" s="97" t="n">
        <v>0.1</v>
      </c>
      <c r="R2511" s="96" t="n">
        <v>0.1</v>
      </c>
      <c r="S2511" s="96" t="n">
        <v>1.08</v>
      </c>
      <c r="T2511" s="96" t="n">
        <v>0.27</v>
      </c>
      <c r="U2511" s="96" t="n">
        <v>0.37</v>
      </c>
      <c r="V2511" s="103" t="n">
        <v>0.35</v>
      </c>
      <c r="W2511" s="102" t="n">
        <v>0</v>
      </c>
      <c r="X2511" s="93" t="n"/>
      <c r="Y2511" s="91" t="inlineStr">
        <is>
          <t>None</t>
        </is>
      </c>
      <c r="Z2511" s="99" t="n">
        <v>83.81999999999999</v>
      </c>
      <c r="AA2511" s="96" t="n">
        <v>1.09</v>
      </c>
      <c r="AB2511" s="96" t="n">
        <v>1.16</v>
      </c>
      <c r="AC2511" s="96" t="n">
        <v>1.2</v>
      </c>
      <c r="AD2511" s="96" t="n">
        <v>0.47</v>
      </c>
      <c r="AE2511" s="96" t="n">
        <v>0.59</v>
      </c>
      <c r="AF2511" s="103" t="n">
        <v>1.41</v>
      </c>
      <c r="AG2511" s="91" t="inlineStr">
        <is>
          <t>Normal</t>
        </is>
      </c>
      <c r="AH2511" s="100" t="n">
        <v>0</v>
      </c>
      <c r="AI2511" s="101" t="n">
        <v>0</v>
      </c>
      <c r="AJ2511" s="92" t="inlineStr">
        <is>
          <t>N</t>
        </is>
      </c>
      <c r="AK2511" s="96" t="n"/>
      <c r="AL2511" s="91" t="inlineStr">
        <is>
          <t>n/a</t>
        </is>
      </c>
      <c r="AM2511" s="93" t="n"/>
      <c r="AN2511" s="92" t="inlineStr">
        <is>
          <t>None</t>
        </is>
      </c>
      <c r="AO2511" s="102" t="n">
        <v>0</v>
      </c>
      <c r="AP2511" s="103" t="n">
        <v>0.75</v>
      </c>
      <c r="AQ2511" s="102" t="n">
        <v>43</v>
      </c>
      <c r="AR2511" s="91" t="inlineStr">
        <is>
          <t>N</t>
        </is>
      </c>
      <c r="AS2511" s="104" t="n"/>
      <c r="AT2511" s="92">
        <f>IF(AND(P2511="52-wk high",T2511&gt;=Settings!$B$7),"Y","N")</f>
        <v/>
      </c>
      <c r="AU2511" s="91">
        <f>IF(AND(AD2511&gt;=Settings!$B$8,M2511&gt;0),"Y","N")</f>
        <v/>
      </c>
      <c r="AV2511" s="91">
        <f>IF(OR(AH2511&gt;Settings!$B$9,AI2511&gt;Settings!$B$9),"Y","N")</f>
        <v/>
      </c>
      <c r="AW2511" s="91">
        <f>IF(AJ2511&lt;&gt;"Y","n/a",IF(AND(M2511&gt;0,AK2511&gt;Settings!$B$10),"Y","N"))</f>
        <v/>
      </c>
      <c r="AX2511" s="91">
        <f>IF(AO2511&gt;=Settings!$B$11,"Y","N")</f>
        <v/>
      </c>
      <c r="AY2511" s="99">
        <f>(AT2511="Y")+(AU2511="Y")+(AV2511="Y")+(AW2511="Y")+(AX2511="Y")</f>
        <v/>
      </c>
      <c r="AZ2511" s="94">
        <f>IF(AY2511=0,"None",_xlfn.TEXTJOIN(", ",TRUE(),IF(AT2511="Y","Breakout",""),IF(AU2511="Y","Accumulation",""),IF(AV2511="Y","Institutional buying",""),IF(AW2511="Y","Long buildup",""),IF(AX2511="Y","Momentum leader","")))</f>
        <v/>
      </c>
      <c r="BA2511" s="94">
        <f>IF(BW2511="","","Passes "&amp;AY2511&amp;" of 5 buy-side scans"&amp;IF(G2511="Y","; RED FLAG: filter out using Red flag column",""))</f>
        <v/>
      </c>
      <c r="BB2511" s="91" t="inlineStr">
        <is>
          <t>None</t>
        </is>
      </c>
      <c r="BC2511" s="92" t="inlineStr">
        <is>
          <t>Y</t>
        </is>
      </c>
      <c r="BD2511" s="94" t="inlineStr">
        <is>
          <t>EPS zero; Few traders (&lt;100 unique PAN, 30 days)</t>
        </is>
      </c>
      <c r="BE2511" s="94" t="n"/>
      <c r="BF2511" s="92">
        <f>IF(R2511*100000&gt;=Settings!$B$5,"Y","N")</f>
        <v/>
      </c>
      <c r="BG2511" s="91">
        <f>IF(F2511&gt;Settings!$B$6,"Y","N")</f>
        <v/>
      </c>
      <c r="BH2511" s="97" t="n">
        <v>-34.54</v>
      </c>
      <c r="BI2511" s="96" t="n">
        <v>-3.76</v>
      </c>
      <c r="BJ2511" s="96" t="n">
        <v>-6.18</v>
      </c>
      <c r="BK2511" s="96" t="n">
        <v>-5.16</v>
      </c>
      <c r="BL2511" s="96" t="n">
        <v>16.82</v>
      </c>
      <c r="BM2511" s="96" t="n">
        <v>-32.92</v>
      </c>
      <c r="BN2511" s="97" t="n">
        <v>-2.28</v>
      </c>
      <c r="BO2511" s="96" t="n">
        <v>-3.33</v>
      </c>
      <c r="BP2511" s="96" t="n">
        <v>-4.26</v>
      </c>
      <c r="BQ2511" s="96" t="n">
        <v>-8.74</v>
      </c>
      <c r="BR2511" s="91" t="inlineStr">
        <is>
          <t>Stacked down</t>
        </is>
      </c>
      <c r="BS2511" s="91" t="inlineStr">
        <is>
          <t>None</t>
        </is>
      </c>
      <c r="BT2511" s="96" t="n">
        <v>41</v>
      </c>
      <c r="BU2511" s="91" t="inlineStr">
        <is>
          <t>N</t>
        </is>
      </c>
      <c r="BV2511" s="99">
        <f>IF(OR(BF2511&lt;&gt;"Y",BG2511&lt;&gt;"Y"),"",(AND(ISNUMBER(BQ2511),BQ2511&gt;0))+(BR2511="Stacked up")+(AND(ISNUMBER(BH2511),BH2511&gt;=-Settings!$B$17))+(AND(ISNUMBER(BK2511),ISNUMBER(BM2511),BK2511&gt;0,BM2511&gt;0))+(AND(ISNUMBER(AQ2511),AQ2511&gt;=Settings!$B$18))+(AND(ISNUMBER(BT2511),BT2511&gt;=Settings!$B$19,BT2511&lt;=Settings!$B$20))+(AND(ISNUMBER(AS2511),AS2511&gt;0))+(AND(ISNUMBER(T2511),ISNUMBER(M2511),T2511&gt;=Settings!$B$21,M2511&gt;0))+(AND(ISNUMBER(AD2511),ISNUMBER(M2511),AD2511&gt;=Settings!$B$22,M2511&gt;0))+(AY2511&gt;=1))</f>
        <v/>
      </c>
      <c r="BW2511" s="91">
        <f>IF(OR(AY2511=0,BF2511&lt;&gt;"Y",BG2511&lt;&gt;"Y"),"",1+SUMPRODUCT(($A$6:$A$2604=A2511)*($AY$6:$AY$2604&gt;0)*($BF$6:$BF$2604="Y")*($BG$6:$BG$2604="Y")*(($AY$6:$AY$2604&gt;AY2511)+($AY$6:$AY$2604=AY2511)*($AD$6:$AD$2604&gt;AD2511))))</f>
        <v/>
      </c>
    </row>
    <row r="2512" ht="23.85" customHeight="1" s="55">
      <c r="A2512" s="90" t="n">
        <v>46296</v>
      </c>
      <c r="B2512" s="91" t="inlineStr">
        <is>
          <t>NAGREEKCAP</t>
        </is>
      </c>
      <c r="C2512" s="91" t="inlineStr">
        <is>
          <t>INE245I01016</t>
        </is>
      </c>
      <c r="D2512" s="91" t="n"/>
      <c r="E2512" s="91" t="inlineStr">
        <is>
          <t>None</t>
        </is>
      </c>
      <c r="F2512" s="93" t="n">
        <v>32</v>
      </c>
      <c r="G2512" s="92" t="inlineStr">
        <is>
          <t>N</t>
        </is>
      </c>
      <c r="H2512" s="94" t="n"/>
      <c r="I2512" s="91" t="inlineStr">
        <is>
          <t>N</t>
        </is>
      </c>
      <c r="J2512" s="92">
        <f>IF(K2512="","N","Y")</f>
        <v/>
      </c>
      <c r="K2512" s="94">
        <f>_xlfn.TEXTJOIN("; ",TRUE,IF(P2512="52-wk low","52-wk low",""),IF(AND(AD2512&gt;=Settings!$B$12,M2512&lt;0),"Distribution",""),IF(AND(AJ2512="Y",M2512&lt;0,AK2512&lt;-Settings!$B$13),"Long unwinding",""),IF(AND(AJ2512="Y",M2512&lt;0,AK2512&gt;Settings!$B$13),"Short buildup",""))</f>
        <v/>
      </c>
      <c r="L2512" s="95" t="n">
        <v>25.34</v>
      </c>
      <c r="M2512" s="96" t="n">
        <v>-2.65</v>
      </c>
      <c r="N2512" s="93" t="n">
        <v>1959</v>
      </c>
      <c r="O2512" s="91" t="inlineStr">
        <is>
          <t>None</t>
        </is>
      </c>
      <c r="P2512" s="91" t="inlineStr">
        <is>
          <t>None</t>
        </is>
      </c>
      <c r="Q2512" s="97" t="n">
        <v>0.09</v>
      </c>
      <c r="R2512" s="96" t="n">
        <v>0.3</v>
      </c>
      <c r="S2512" s="96" t="n">
        <v>0.32</v>
      </c>
      <c r="T2512" s="96" t="n">
        <v>0.61</v>
      </c>
      <c r="U2512" s="96" t="n">
        <v>0.71</v>
      </c>
      <c r="V2512" s="103" t="n">
        <v>2.28</v>
      </c>
      <c r="W2512" s="102" t="n">
        <v>8</v>
      </c>
      <c r="X2512" s="93" t="n"/>
      <c r="Y2512" s="91" t="inlineStr">
        <is>
          <t>None</t>
        </is>
      </c>
      <c r="Z2512" s="99" t="n">
        <v>87.62</v>
      </c>
      <c r="AA2512" s="96" t="n">
        <v>1.17</v>
      </c>
      <c r="AB2512" s="96" t="n">
        <v>1.13</v>
      </c>
      <c r="AC2512" s="96" t="n">
        <v>0.44</v>
      </c>
      <c r="AD2512" s="96" t="n"/>
      <c r="AE2512" s="96" t="n"/>
      <c r="AF2512" s="103" t="n"/>
      <c r="AG2512" s="91" t="inlineStr">
        <is>
          <t>Drying up</t>
        </is>
      </c>
      <c r="AH2512" s="100" t="n">
        <v>0</v>
      </c>
      <c r="AI2512" s="101" t="n">
        <v>0</v>
      </c>
      <c r="AJ2512" s="92" t="inlineStr">
        <is>
          <t>N</t>
        </is>
      </c>
      <c r="AK2512" s="96" t="n"/>
      <c r="AL2512" s="91" t="inlineStr">
        <is>
          <t>n/a</t>
        </is>
      </c>
      <c r="AM2512" s="93" t="n"/>
      <c r="AN2512" s="92" t="inlineStr">
        <is>
          <t>None</t>
        </is>
      </c>
      <c r="AO2512" s="102" t="n">
        <v>0</v>
      </c>
      <c r="AP2512" s="103" t="n">
        <v>0.86</v>
      </c>
      <c r="AQ2512" s="102" t="n">
        <v>54</v>
      </c>
      <c r="AR2512" s="91" t="inlineStr">
        <is>
          <t>N</t>
        </is>
      </c>
      <c r="AS2512" s="104" t="n"/>
      <c r="AT2512" s="92">
        <f>IF(AND(P2512="52-wk high",T2512&gt;=Settings!$B$7),"Y","N")</f>
        <v/>
      </c>
      <c r="AU2512" s="91">
        <f>IF(AND(AD2512&gt;=Settings!$B$8,M2512&gt;0),"Y","N")</f>
        <v/>
      </c>
      <c r="AV2512" s="91">
        <f>IF(OR(AH2512&gt;Settings!$B$9,AI2512&gt;Settings!$B$9),"Y","N")</f>
        <v/>
      </c>
      <c r="AW2512" s="91">
        <f>IF(AJ2512&lt;&gt;"Y","n/a",IF(AND(M2512&gt;0,AK2512&gt;Settings!$B$10),"Y","N"))</f>
        <v/>
      </c>
      <c r="AX2512" s="91">
        <f>IF(AO2512&gt;=Settings!$B$11,"Y","N")</f>
        <v/>
      </c>
      <c r="AY2512" s="99">
        <f>(AT2512="Y")+(AU2512="Y")+(AV2512="Y")+(AW2512="Y")+(AX2512="Y")</f>
        <v/>
      </c>
      <c r="AZ2512" s="94">
        <f>IF(AY2512=0,"None",_xlfn.TEXTJOIN(", ",TRUE(),IF(AT2512="Y","Breakout",""),IF(AU2512="Y","Accumulation",""),IF(AV2512="Y","Institutional buying",""),IF(AW2512="Y","Long buildup",""),IF(AX2512="Y","Momentum leader","")))</f>
        <v/>
      </c>
      <c r="BA2512" s="94">
        <f>IF(BW2512="","","Passes "&amp;AY2512&amp;" of 5 buy-side scans"&amp;IF(G2512="Y","; RED FLAG: filter out using Red flag column",""))</f>
        <v/>
      </c>
      <c r="BB2512" s="91" t="inlineStr">
        <is>
          <t>None</t>
        </is>
      </c>
      <c r="BC2512" s="92" t="inlineStr">
        <is>
          <t>Y</t>
        </is>
      </c>
      <c r="BD2512" s="94" t="inlineStr">
        <is>
          <t>Few traders (&lt;100 unique PAN, 30 days)</t>
        </is>
      </c>
      <c r="BE2512" s="94" t="n"/>
      <c r="BF2512" s="92">
        <f>IF(R2512*100000&gt;=Settings!$B$5,"Y","N")</f>
        <v/>
      </c>
      <c r="BG2512" s="91">
        <f>IF(F2512&gt;Settings!$B$6,"Y","N")</f>
        <v/>
      </c>
      <c r="BH2512" s="97" t="n">
        <v>-40.73</v>
      </c>
      <c r="BI2512" s="96" t="n">
        <v>-14.25</v>
      </c>
      <c r="BJ2512" s="96" t="n">
        <v>9.32</v>
      </c>
      <c r="BK2512" s="96" t="n">
        <v>3.13</v>
      </c>
      <c r="BL2512" s="96" t="n">
        <v>14.04</v>
      </c>
      <c r="BM2512" s="96" t="n">
        <v>-9.050000000000001</v>
      </c>
      <c r="BN2512" s="97" t="n">
        <v>-3.55</v>
      </c>
      <c r="BO2512" s="96" t="n">
        <v>0.14</v>
      </c>
      <c r="BP2512" s="96" t="n">
        <v>-0.25</v>
      </c>
      <c r="BQ2512" s="96" t="n">
        <v>-2.57</v>
      </c>
      <c r="BR2512" s="91" t="inlineStr">
        <is>
          <t>Mixed</t>
        </is>
      </c>
      <c r="BS2512" s="91" t="inlineStr">
        <is>
          <t>None</t>
        </is>
      </c>
      <c r="BT2512" s="96" t="n">
        <v>40.9</v>
      </c>
      <c r="BU2512" s="91" t="inlineStr">
        <is>
          <t>N</t>
        </is>
      </c>
      <c r="BV2512" s="99">
        <f>IF(OR(BF2512&lt;&gt;"Y",BG2512&lt;&gt;"Y"),"",(AND(ISNUMBER(BQ2512),BQ2512&gt;0))+(BR2512="Stacked up")+(AND(ISNUMBER(BH2512),BH2512&gt;=-Settings!$B$17))+(AND(ISNUMBER(BK2512),ISNUMBER(BM2512),BK2512&gt;0,BM2512&gt;0))+(AND(ISNUMBER(AQ2512),AQ2512&gt;=Settings!$B$18))+(AND(ISNUMBER(BT2512),BT2512&gt;=Settings!$B$19,BT2512&lt;=Settings!$B$20))+(AND(ISNUMBER(AS2512),AS2512&gt;0))+(AND(ISNUMBER(T2512),ISNUMBER(M2512),T2512&gt;=Settings!$B$21,M2512&gt;0))+(AND(ISNUMBER(AD2512),ISNUMBER(M2512),AD2512&gt;=Settings!$B$22,M2512&gt;0))+(AY2512&gt;=1))</f>
        <v/>
      </c>
      <c r="BW2512" s="91">
        <f>IF(OR(AY2512=0,BF2512&lt;&gt;"Y",BG2512&lt;&gt;"Y"),"",1+SUMPRODUCT(($A$6:$A$2604=A2512)*($AY$6:$AY$2604&gt;0)*($BF$6:$BF$2604="Y")*($BG$6:$BG$2604="Y")*(($AY$6:$AY$2604&gt;AY2512)+($AY$6:$AY$2604=AY2512)*($AD$6:$AD$2604&gt;AD2512))))</f>
        <v/>
      </c>
    </row>
    <row r="2513" ht="23.85" customHeight="1" s="55">
      <c r="A2513" s="90" t="n">
        <v>46296</v>
      </c>
      <c r="B2513" s="91" t="inlineStr">
        <is>
          <t>AKG</t>
        </is>
      </c>
      <c r="C2513" s="91" t="inlineStr">
        <is>
          <t>INE00Y801016</t>
        </is>
      </c>
      <c r="D2513" s="91" t="n"/>
      <c r="E2513" s="91" t="inlineStr">
        <is>
          <t>None</t>
        </is>
      </c>
      <c r="F2513" s="93" t="n">
        <v>31</v>
      </c>
      <c r="G2513" s="92" t="inlineStr">
        <is>
          <t>Y</t>
        </is>
      </c>
      <c r="H2513" s="94" t="inlineStr">
        <is>
          <t>Long-term ASM Stage 1</t>
        </is>
      </c>
      <c r="I2513" s="91" t="inlineStr">
        <is>
          <t>N</t>
        </is>
      </c>
      <c r="J2513" s="92">
        <f>IF(K2513="","N","Y")</f>
        <v/>
      </c>
      <c r="K2513" s="94">
        <f>_xlfn.TEXTJOIN("; ",TRUE,IF(P2513="52-wk low","52-wk low",""),IF(AND(AD2513&gt;=Settings!$B$12,M2513&lt;0),"Distribution",""),IF(AND(AJ2513="Y",M2513&lt;0,AK2513&lt;-Settings!$B$13),"Long unwinding",""),IF(AND(AJ2513="Y",M2513&lt;0,AK2513&gt;Settings!$B$13),"Short buildup",""))</f>
        <v/>
      </c>
      <c r="L2513" s="95" t="n">
        <v>9.710000000000001</v>
      </c>
      <c r="M2513" s="96" t="n">
        <v>-0.31</v>
      </c>
      <c r="N2513" s="93" t="n">
        <v>710</v>
      </c>
      <c r="O2513" s="91" t="inlineStr">
        <is>
          <t>None</t>
        </is>
      </c>
      <c r="P2513" s="91" t="inlineStr">
        <is>
          <t>None</t>
        </is>
      </c>
      <c r="Q2513" s="97" t="n">
        <v>0.09</v>
      </c>
      <c r="R2513" s="96" t="n">
        <v>0.24</v>
      </c>
      <c r="S2513" s="96" t="n">
        <v>0.36</v>
      </c>
      <c r="T2513" s="96" t="n">
        <v>0.2</v>
      </c>
      <c r="U2513" s="96" t="n">
        <v>0.29</v>
      </c>
      <c r="V2513" s="103" t="n">
        <v>0.79</v>
      </c>
      <c r="W2513" s="102" t="n">
        <v>3</v>
      </c>
      <c r="X2513" s="93" t="n"/>
      <c r="Y2513" s="91" t="inlineStr">
        <is>
          <t>None</t>
        </is>
      </c>
      <c r="Z2513" s="99" t="n">
        <v>86.26000000000001</v>
      </c>
      <c r="AA2513" s="96" t="n">
        <v>1.05</v>
      </c>
      <c r="AB2513" s="96" t="n">
        <v>1.1</v>
      </c>
      <c r="AC2513" s="96" t="n">
        <v>0.38</v>
      </c>
      <c r="AD2513" s="96" t="n">
        <v>0.26</v>
      </c>
      <c r="AE2513" s="96" t="n">
        <v>0.37</v>
      </c>
      <c r="AF2513" s="103" t="n">
        <v>1.2</v>
      </c>
      <c r="AG2513" s="91" t="inlineStr">
        <is>
          <t>Normal</t>
        </is>
      </c>
      <c r="AH2513" s="100" t="n">
        <v>0</v>
      </c>
      <c r="AI2513" s="101" t="n">
        <v>0</v>
      </c>
      <c r="AJ2513" s="92" t="inlineStr">
        <is>
          <t>N</t>
        </is>
      </c>
      <c r="AK2513" s="96" t="n"/>
      <c r="AL2513" s="91" t="inlineStr">
        <is>
          <t>n/a</t>
        </is>
      </c>
      <c r="AM2513" s="93" t="n"/>
      <c r="AN2513" s="92" t="inlineStr">
        <is>
          <t>None</t>
        </is>
      </c>
      <c r="AO2513" s="102" t="n">
        <v>0</v>
      </c>
      <c r="AP2513" s="103" t="n">
        <v>0.66</v>
      </c>
      <c r="AQ2513" s="102" t="n">
        <v>30</v>
      </c>
      <c r="AR2513" s="91" t="inlineStr">
        <is>
          <t>N</t>
        </is>
      </c>
      <c r="AS2513" s="104" t="n"/>
      <c r="AT2513" s="92">
        <f>IF(AND(P2513="52-wk high",T2513&gt;=Settings!$B$7),"Y","N")</f>
        <v/>
      </c>
      <c r="AU2513" s="91">
        <f>IF(AND(AD2513&gt;=Settings!$B$8,M2513&gt;0),"Y","N")</f>
        <v/>
      </c>
      <c r="AV2513" s="91">
        <f>IF(OR(AH2513&gt;Settings!$B$9,AI2513&gt;Settings!$B$9),"Y","N")</f>
        <v/>
      </c>
      <c r="AW2513" s="91">
        <f>IF(AJ2513&lt;&gt;"Y","n/a",IF(AND(M2513&gt;0,AK2513&gt;Settings!$B$10),"Y","N"))</f>
        <v/>
      </c>
      <c r="AX2513" s="91">
        <f>IF(AO2513&gt;=Settings!$B$11,"Y","N")</f>
        <v/>
      </c>
      <c r="AY2513" s="99">
        <f>(AT2513="Y")+(AU2513="Y")+(AV2513="Y")+(AW2513="Y")+(AX2513="Y")</f>
        <v/>
      </c>
      <c r="AZ2513" s="94">
        <f>IF(AY2513=0,"None",_xlfn.TEXTJOIN(", ",TRUE(),IF(AT2513="Y","Breakout",""),IF(AU2513="Y","Accumulation",""),IF(AV2513="Y","Institutional buying",""),IF(AW2513="Y","Long buildup",""),IF(AX2513="Y","Momentum leader","")))</f>
        <v/>
      </c>
      <c r="BA2513" s="94">
        <f>IF(BW2513="","","Passes "&amp;AY2513&amp;" of 5 buy-side scans"&amp;IF(G2513="Y","; RED FLAG: filter out using Red flag column",""))</f>
        <v/>
      </c>
      <c r="BB2513" s="91" t="inlineStr">
        <is>
          <t>None</t>
        </is>
      </c>
      <c r="BC2513" s="92" t="inlineStr">
        <is>
          <t>Y</t>
        </is>
      </c>
      <c r="BD2513" s="94" t="inlineStr">
        <is>
          <t>PE &gt; 50; Few traders (&lt;100 unique PAN, 30 days)</t>
        </is>
      </c>
      <c r="BE2513" s="94" t="n"/>
      <c r="BF2513" s="92">
        <f>IF(R2513*100000&gt;=Settings!$B$5,"Y","N")</f>
        <v/>
      </c>
      <c r="BG2513" s="91">
        <f>IF(F2513&gt;Settings!$B$6,"Y","N")</f>
        <v/>
      </c>
      <c r="BH2513" s="97" t="n">
        <v>-36.7</v>
      </c>
      <c r="BI2513" s="96" t="n">
        <v>-0.51</v>
      </c>
      <c r="BJ2513" s="96" t="n">
        <v>5.66</v>
      </c>
      <c r="BK2513" s="96" t="n">
        <v>-10.67</v>
      </c>
      <c r="BL2513" s="96" t="n">
        <v>-3.38</v>
      </c>
      <c r="BM2513" s="96" t="n">
        <v>-27.16</v>
      </c>
      <c r="BN2513" s="97" t="n">
        <v>-1.38</v>
      </c>
      <c r="BO2513" s="96" t="n">
        <v>-1.32</v>
      </c>
      <c r="BP2513" s="96" t="n">
        <v>-4.81</v>
      </c>
      <c r="BQ2513" s="96" t="n">
        <v>-10.52</v>
      </c>
      <c r="BR2513" s="91" t="inlineStr">
        <is>
          <t>Mixed</t>
        </is>
      </c>
      <c r="BS2513" s="91" t="inlineStr">
        <is>
          <t>None</t>
        </is>
      </c>
      <c r="BT2513" s="96" t="n">
        <v>43.9</v>
      </c>
      <c r="BU2513" s="91" t="inlineStr">
        <is>
          <t>N</t>
        </is>
      </c>
      <c r="BV2513" s="99">
        <f>IF(OR(BF2513&lt;&gt;"Y",BG2513&lt;&gt;"Y"),"",(AND(ISNUMBER(BQ2513),BQ2513&gt;0))+(BR2513="Stacked up")+(AND(ISNUMBER(BH2513),BH2513&gt;=-Settings!$B$17))+(AND(ISNUMBER(BK2513),ISNUMBER(BM2513),BK2513&gt;0,BM2513&gt;0))+(AND(ISNUMBER(AQ2513),AQ2513&gt;=Settings!$B$18))+(AND(ISNUMBER(BT2513),BT2513&gt;=Settings!$B$19,BT2513&lt;=Settings!$B$20))+(AND(ISNUMBER(AS2513),AS2513&gt;0))+(AND(ISNUMBER(T2513),ISNUMBER(M2513),T2513&gt;=Settings!$B$21,M2513&gt;0))+(AND(ISNUMBER(AD2513),ISNUMBER(M2513),AD2513&gt;=Settings!$B$22,M2513&gt;0))+(AY2513&gt;=1))</f>
        <v/>
      </c>
      <c r="BW2513" s="91">
        <f>IF(OR(AY2513=0,BF2513&lt;&gt;"Y",BG2513&lt;&gt;"Y"),"",1+SUMPRODUCT(($A$6:$A$2604=A2513)*($AY$6:$AY$2604&gt;0)*($BF$6:$BF$2604="Y")*($BG$6:$BG$2604="Y")*(($AY$6:$AY$2604&gt;AY2513)+($AY$6:$AY$2604=AY2513)*($AD$6:$AD$2604&gt;AD2513))))</f>
        <v/>
      </c>
    </row>
    <row r="2514" ht="23.85" customHeight="1" s="55">
      <c r="A2514" s="90" t="n">
        <v>46296</v>
      </c>
      <c r="B2514" s="91" t="inlineStr">
        <is>
          <t>BOHRAIND</t>
        </is>
      </c>
      <c r="C2514" s="91" t="inlineStr">
        <is>
          <t>INE802W01023</t>
        </is>
      </c>
      <c r="D2514" s="91" t="n"/>
      <c r="E2514" s="91" t="inlineStr">
        <is>
          <t>None</t>
        </is>
      </c>
      <c r="F2514" s="93" t="n">
        <v>31</v>
      </c>
      <c r="G2514" s="92" t="inlineStr">
        <is>
          <t>Y</t>
        </is>
      </c>
      <c r="H2514" s="94" t="inlineStr">
        <is>
          <t>Short-term ASM Stage 1; Loss making</t>
        </is>
      </c>
      <c r="I2514" s="91" t="inlineStr">
        <is>
          <t>N</t>
        </is>
      </c>
      <c r="J2514" s="92">
        <f>IF(K2514="","N","Y")</f>
        <v/>
      </c>
      <c r="K2514" s="94">
        <f>_xlfn.TEXTJOIN("; ",TRUE,IF(P2514="52-wk low","52-wk low",""),IF(AND(AD2514&gt;=Settings!$B$12,M2514&lt;0),"Distribution",""),IF(AND(AJ2514="Y",M2514&lt;0,AK2514&lt;-Settings!$B$13),"Long unwinding",""),IF(AND(AJ2514="Y",M2514&lt;0,AK2514&gt;Settings!$B$13),"Short buildup",""))</f>
        <v/>
      </c>
      <c r="L2514" s="95" t="n">
        <v>14.74</v>
      </c>
      <c r="M2514" s="96" t="n">
        <v>-4.96</v>
      </c>
      <c r="N2514" s="93" t="n">
        <v>2474</v>
      </c>
      <c r="O2514" s="91" t="inlineStr">
        <is>
          <t>None</t>
        </is>
      </c>
      <c r="P2514" s="91" t="inlineStr">
        <is>
          <t>None</t>
        </is>
      </c>
      <c r="Q2514" s="97" t="n">
        <v>0.23</v>
      </c>
      <c r="R2514" s="96" t="n">
        <v>0.18</v>
      </c>
      <c r="S2514" s="96" t="n">
        <v>1.25</v>
      </c>
      <c r="T2514" s="96" t="n">
        <v>1.12</v>
      </c>
      <c r="U2514" s="96" t="n">
        <v>1.19</v>
      </c>
      <c r="V2514" s="103" t="n">
        <v>0.95</v>
      </c>
      <c r="W2514" s="102" t="n">
        <v>7</v>
      </c>
      <c r="X2514" s="93" t="n"/>
      <c r="Y2514" s="91" t="inlineStr">
        <is>
          <t>None</t>
        </is>
      </c>
      <c r="Z2514" s="99" t="n">
        <v>70.79000000000001</v>
      </c>
      <c r="AA2514" s="96" t="n">
        <v>0.98</v>
      </c>
      <c r="AB2514" s="96" t="n">
        <v>0.98</v>
      </c>
      <c r="AC2514" s="96" t="n">
        <v>1.35</v>
      </c>
      <c r="AD2514" s="96" t="n">
        <v>1.16</v>
      </c>
      <c r="AE2514" s="96" t="n"/>
      <c r="AF2514" s="103" t="n">
        <v>0.92</v>
      </c>
      <c r="AG2514" s="91" t="inlineStr">
        <is>
          <t>Normal</t>
        </is>
      </c>
      <c r="AH2514" s="100" t="n">
        <v>0</v>
      </c>
      <c r="AI2514" s="101" t="n">
        <v>0</v>
      </c>
      <c r="AJ2514" s="92" t="inlineStr">
        <is>
          <t>N</t>
        </is>
      </c>
      <c r="AK2514" s="96" t="n"/>
      <c r="AL2514" s="91" t="inlineStr">
        <is>
          <t>n/a</t>
        </is>
      </c>
      <c r="AM2514" s="93" t="n"/>
      <c r="AN2514" s="92" t="inlineStr">
        <is>
          <t>None</t>
        </is>
      </c>
      <c r="AO2514" s="102" t="n">
        <v>0</v>
      </c>
      <c r="AP2514" s="103" t="n">
        <v>0.63</v>
      </c>
      <c r="AQ2514" s="102" t="n">
        <v>26</v>
      </c>
      <c r="AR2514" s="91" t="inlineStr">
        <is>
          <t>N</t>
        </is>
      </c>
      <c r="AS2514" s="104" t="n"/>
      <c r="AT2514" s="92">
        <f>IF(AND(P2514="52-wk high",T2514&gt;=Settings!$B$7),"Y","N")</f>
        <v/>
      </c>
      <c r="AU2514" s="91">
        <f>IF(AND(AD2514&gt;=Settings!$B$8,M2514&gt;0),"Y","N")</f>
        <v/>
      </c>
      <c r="AV2514" s="91">
        <f>IF(OR(AH2514&gt;Settings!$B$9,AI2514&gt;Settings!$B$9),"Y","N")</f>
        <v/>
      </c>
      <c r="AW2514" s="91">
        <f>IF(AJ2514&lt;&gt;"Y","n/a",IF(AND(M2514&gt;0,AK2514&gt;Settings!$B$10),"Y","N"))</f>
        <v/>
      </c>
      <c r="AX2514" s="91">
        <f>IF(AO2514&gt;=Settings!$B$11,"Y","N")</f>
        <v/>
      </c>
      <c r="AY2514" s="99">
        <f>(AT2514="Y")+(AU2514="Y")+(AV2514="Y")+(AW2514="Y")+(AX2514="Y")</f>
        <v/>
      </c>
      <c r="AZ2514" s="94">
        <f>IF(AY2514=0,"None",_xlfn.TEXTJOIN(", ",TRUE(),IF(AT2514="Y","Breakout",""),IF(AU2514="Y","Accumulation",""),IF(AV2514="Y","Institutional buying",""),IF(AW2514="Y","Long buildup",""),IF(AX2514="Y","Momentum leader","")))</f>
        <v/>
      </c>
      <c r="BA2514" s="94">
        <f>IF(BW2514="","","Passes "&amp;AY2514&amp;" of 5 buy-side scans"&amp;IF(G2514="Y","; RED FLAG: filter out using Red flag column",""))</f>
        <v/>
      </c>
      <c r="BB2514" s="91" t="inlineStr">
        <is>
          <t>Lower</t>
        </is>
      </c>
      <c r="BC2514" s="92" t="inlineStr">
        <is>
          <t>Y</t>
        </is>
      </c>
      <c r="BD2514" s="94" t="inlineStr">
        <is>
          <t>EPS zero; Few traders (&lt;100 unique PAN, 30 days)</t>
        </is>
      </c>
      <c r="BE2514" s="94" t="n"/>
      <c r="BF2514" s="92">
        <f>IF(R2514*100000&gt;=Settings!$B$5,"Y","N")</f>
        <v/>
      </c>
      <c r="BG2514" s="91">
        <f>IF(F2514&gt;Settings!$B$6,"Y","N")</f>
        <v/>
      </c>
      <c r="BH2514" s="97" t="n">
        <v>-38.3</v>
      </c>
      <c r="BI2514" s="96" t="n">
        <v>-1.27</v>
      </c>
      <c r="BJ2514" s="96" t="n">
        <v>16.15</v>
      </c>
      <c r="BK2514" s="96" t="n">
        <v>9.27</v>
      </c>
      <c r="BL2514" s="96" t="n">
        <v>-6.83</v>
      </c>
      <c r="BM2514" s="96" t="n">
        <v>-34.58</v>
      </c>
      <c r="BN2514" s="97" t="n">
        <v>3.86</v>
      </c>
      <c r="BO2514" s="96" t="n">
        <v>4.02</v>
      </c>
      <c r="BP2514" s="96" t="n">
        <v>-1.55</v>
      </c>
      <c r="BQ2514" s="96" t="n">
        <v>-11.6</v>
      </c>
      <c r="BR2514" s="91" t="inlineStr">
        <is>
          <t>Mixed</t>
        </is>
      </c>
      <c r="BS2514" s="91" t="inlineStr">
        <is>
          <t>Bullish cross</t>
        </is>
      </c>
      <c r="BT2514" s="96" t="n">
        <v>55.4</v>
      </c>
      <c r="BU2514" s="91" t="inlineStr">
        <is>
          <t>N</t>
        </is>
      </c>
      <c r="BV2514" s="99">
        <f>IF(OR(BF2514&lt;&gt;"Y",BG2514&lt;&gt;"Y"),"",(AND(ISNUMBER(BQ2514),BQ2514&gt;0))+(BR2514="Stacked up")+(AND(ISNUMBER(BH2514),BH2514&gt;=-Settings!$B$17))+(AND(ISNUMBER(BK2514),ISNUMBER(BM2514),BK2514&gt;0,BM2514&gt;0))+(AND(ISNUMBER(AQ2514),AQ2514&gt;=Settings!$B$18))+(AND(ISNUMBER(BT2514),BT2514&gt;=Settings!$B$19,BT2514&lt;=Settings!$B$20))+(AND(ISNUMBER(AS2514),AS2514&gt;0))+(AND(ISNUMBER(T2514),ISNUMBER(M2514),T2514&gt;=Settings!$B$21,M2514&gt;0))+(AND(ISNUMBER(AD2514),ISNUMBER(M2514),AD2514&gt;=Settings!$B$22,M2514&gt;0))+(AY2514&gt;=1))</f>
        <v/>
      </c>
      <c r="BW2514" s="91">
        <f>IF(OR(AY2514=0,BF2514&lt;&gt;"Y",BG2514&lt;&gt;"Y"),"",1+SUMPRODUCT(($A$6:$A$2604=A2514)*($AY$6:$AY$2604&gt;0)*($BF$6:$BF$2604="Y")*($BG$6:$BG$2604="Y")*(($AY$6:$AY$2604&gt;AY2514)+($AY$6:$AY$2604=AY2514)*($AD$6:$AD$2604&gt;AD2514))))</f>
        <v/>
      </c>
    </row>
    <row r="2515" ht="23.85" customHeight="1" s="55">
      <c r="A2515" s="90" t="n">
        <v>46296</v>
      </c>
      <c r="B2515" s="91" t="inlineStr">
        <is>
          <t>CRESTO</t>
        </is>
      </c>
      <c r="C2515" s="91" t="inlineStr">
        <is>
          <t>INE203Y01012</t>
        </is>
      </c>
      <c r="D2515" s="91" t="n"/>
      <c r="E2515" s="91" t="inlineStr">
        <is>
          <t>None</t>
        </is>
      </c>
      <c r="F2515" s="93" t="n">
        <v>31</v>
      </c>
      <c r="G2515" s="92" t="inlineStr">
        <is>
          <t>Y</t>
        </is>
      </c>
      <c r="H2515" s="94" t="inlineStr">
        <is>
          <t>T2T (BE series)</t>
        </is>
      </c>
      <c r="I2515" s="91" t="inlineStr">
        <is>
          <t>Y</t>
        </is>
      </c>
      <c r="J2515" s="92">
        <f>IF(K2515="","N","Y")</f>
        <v/>
      </c>
      <c r="K2515" s="94">
        <f>_xlfn.TEXTJOIN("; ",TRUE,IF(P2515="52-wk low","52-wk low",""),IF(AND(AD2515&gt;=Settings!$B$12,M2515&lt;0),"Distribution",""),IF(AND(AJ2515="Y",M2515&lt;0,AK2515&lt;-Settings!$B$13),"Long unwinding",""),IF(AND(AJ2515="Y",M2515&lt;0,AK2515&gt;Settings!$B$13),"Short buildup",""))</f>
        <v/>
      </c>
      <c r="L2515" s="95" t="n">
        <v>22.05</v>
      </c>
      <c r="M2515" s="96" t="n">
        <v>-5</v>
      </c>
      <c r="N2515" s="93" t="n">
        <v>2491</v>
      </c>
      <c r="O2515" s="91" t="inlineStr">
        <is>
          <t>None</t>
        </is>
      </c>
      <c r="P2515" s="91" t="inlineStr">
        <is>
          <t>None</t>
        </is>
      </c>
      <c r="Q2515" s="97" t="n">
        <v>0.18</v>
      </c>
      <c r="R2515" s="96" t="n">
        <v>0.88</v>
      </c>
      <c r="S2515" s="96" t="n">
        <v>0.21</v>
      </c>
      <c r="T2515" s="96" t="n">
        <v>0.4</v>
      </c>
      <c r="U2515" s="96" t="n">
        <v>0.5600000000000001</v>
      </c>
      <c r="V2515" s="103" t="n">
        <v>2.67</v>
      </c>
      <c r="W2515" s="102" t="n">
        <v>10</v>
      </c>
      <c r="X2515" s="93" t="n"/>
      <c r="Y2515" s="91" t="inlineStr">
        <is>
          <t>None</t>
        </is>
      </c>
      <c r="Z2515" s="99" t="n"/>
      <c r="AA2515" s="96" t="n"/>
      <c r="AB2515" s="96" t="n"/>
      <c r="AC2515" s="96" t="n"/>
      <c r="AD2515" s="96" t="n"/>
      <c r="AE2515" s="96" t="n"/>
      <c r="AF2515" s="103" t="n">
        <v>0.98</v>
      </c>
      <c r="AG2515" s="91" t="inlineStr">
        <is>
          <t>Drying up</t>
        </is>
      </c>
      <c r="AH2515" s="100" t="n">
        <v>0</v>
      </c>
      <c r="AI2515" s="101" t="n">
        <v>0</v>
      </c>
      <c r="AJ2515" s="92" t="inlineStr">
        <is>
          <t>N</t>
        </is>
      </c>
      <c r="AK2515" s="96" t="n"/>
      <c r="AL2515" s="91" t="inlineStr">
        <is>
          <t>n/a</t>
        </is>
      </c>
      <c r="AM2515" s="93" t="n"/>
      <c r="AN2515" s="92" t="inlineStr">
        <is>
          <t>None</t>
        </is>
      </c>
      <c r="AO2515" s="102" t="n">
        <v>0</v>
      </c>
      <c r="AP2515" s="103" t="n">
        <v>1.36</v>
      </c>
      <c r="AQ2515" s="102" t="n">
        <v>75</v>
      </c>
      <c r="AR2515" s="91" t="inlineStr">
        <is>
          <t>N</t>
        </is>
      </c>
      <c r="AS2515" s="104" t="n"/>
      <c r="AT2515" s="92">
        <f>IF(AND(P2515="52-wk high",T2515&gt;=Settings!$B$7),"Y","N")</f>
        <v/>
      </c>
      <c r="AU2515" s="91">
        <f>IF(AND(AD2515&gt;=Settings!$B$8,M2515&gt;0),"Y","N")</f>
        <v/>
      </c>
      <c r="AV2515" s="91">
        <f>IF(OR(AH2515&gt;Settings!$B$9,AI2515&gt;Settings!$B$9),"Y","N")</f>
        <v/>
      </c>
      <c r="AW2515" s="91">
        <f>IF(AJ2515&lt;&gt;"Y","n/a",IF(AND(M2515&gt;0,AK2515&gt;Settings!$B$10),"Y","N"))</f>
        <v/>
      </c>
      <c r="AX2515" s="91">
        <f>IF(AO2515&gt;=Settings!$B$11,"Y","N")</f>
        <v/>
      </c>
      <c r="AY2515" s="99">
        <f>(AT2515="Y")+(AU2515="Y")+(AV2515="Y")+(AW2515="Y")+(AX2515="Y")</f>
        <v/>
      </c>
      <c r="AZ2515" s="94">
        <f>IF(AY2515=0,"None",_xlfn.TEXTJOIN(", ",TRUE(),IF(AT2515="Y","Breakout",""),IF(AU2515="Y","Accumulation",""),IF(AV2515="Y","Institutional buying",""),IF(AW2515="Y","Long buildup",""),IF(AX2515="Y","Momentum leader","")))</f>
        <v/>
      </c>
      <c r="BA2515" s="94">
        <f>IF(BW2515="","","Passes "&amp;AY2515&amp;" of 5 buy-side scans"&amp;IF(G2515="Y","; RED FLAG: filter out using Red flag column",""))</f>
        <v/>
      </c>
      <c r="BB2515" s="91" t="inlineStr">
        <is>
          <t>Lower</t>
        </is>
      </c>
      <c r="BC2515" s="92" t="inlineStr">
        <is>
          <t>Y</t>
        </is>
      </c>
      <c r="BD2515" s="94" t="inlineStr">
        <is>
          <t>Few traders (&lt;100 unique PAN, 30 days)</t>
        </is>
      </c>
      <c r="BE2515" s="94" t="n"/>
      <c r="BF2515" s="92">
        <f>IF(R2515*100000&gt;=Settings!$B$5,"Y","N")</f>
        <v/>
      </c>
      <c r="BG2515" s="91">
        <f>IF(F2515&gt;Settings!$B$6,"Y","N")</f>
        <v/>
      </c>
      <c r="BH2515" s="97" t="n">
        <v>-22.5</v>
      </c>
      <c r="BI2515" s="96" t="n">
        <v>-8.619999999999999</v>
      </c>
      <c r="BJ2515" s="96" t="n">
        <v>37.13</v>
      </c>
      <c r="BK2515" s="96" t="n">
        <v>34.21</v>
      </c>
      <c r="BL2515" s="96" t="n">
        <v>40.18</v>
      </c>
      <c r="BM2515" s="96" t="n">
        <v>29.17</v>
      </c>
      <c r="BN2515" s="97" t="n">
        <v>12.4</v>
      </c>
      <c r="BO2515" s="96" t="n">
        <v>23.56</v>
      </c>
      <c r="BP2515" s="96" t="n">
        <v>27.29</v>
      </c>
      <c r="BQ2515" s="96" t="n">
        <v>26.52</v>
      </c>
      <c r="BR2515" s="91" t="inlineStr">
        <is>
          <t>Mixed</t>
        </is>
      </c>
      <c r="BS2515" s="91" t="inlineStr">
        <is>
          <t>None</t>
        </is>
      </c>
      <c r="BT2515" s="96" t="n">
        <v>61.8</v>
      </c>
      <c r="BU2515" s="91" t="inlineStr">
        <is>
          <t>N</t>
        </is>
      </c>
      <c r="BV2515" s="99">
        <f>IF(OR(BF2515&lt;&gt;"Y",BG2515&lt;&gt;"Y"),"",(AND(ISNUMBER(BQ2515),BQ2515&gt;0))+(BR2515="Stacked up")+(AND(ISNUMBER(BH2515),BH2515&gt;=-Settings!$B$17))+(AND(ISNUMBER(BK2515),ISNUMBER(BM2515),BK2515&gt;0,BM2515&gt;0))+(AND(ISNUMBER(AQ2515),AQ2515&gt;=Settings!$B$18))+(AND(ISNUMBER(BT2515),BT2515&gt;=Settings!$B$19,BT2515&lt;=Settings!$B$20))+(AND(ISNUMBER(AS2515),AS2515&gt;0))+(AND(ISNUMBER(T2515),ISNUMBER(M2515),T2515&gt;=Settings!$B$21,M2515&gt;0))+(AND(ISNUMBER(AD2515),ISNUMBER(M2515),AD2515&gt;=Settings!$B$22,M2515&gt;0))+(AY2515&gt;=1))</f>
        <v/>
      </c>
      <c r="BW2515" s="91">
        <f>IF(OR(AY2515=0,BF2515&lt;&gt;"Y",BG2515&lt;&gt;"Y"),"",1+SUMPRODUCT(($A$6:$A$2604=A2515)*($AY$6:$AY$2604&gt;0)*($BF$6:$BF$2604="Y")*($BG$6:$BG$2604="Y")*(($AY$6:$AY$2604&gt;AY2515)+($AY$6:$AY$2604=AY2515)*($AD$6:$AD$2604&gt;AD2515))))</f>
        <v/>
      </c>
    </row>
    <row r="2516" ht="23.85" customHeight="1" s="55">
      <c r="A2516" s="90" t="n">
        <v>46296</v>
      </c>
      <c r="B2516" s="91" t="inlineStr">
        <is>
          <t>MADHAV</t>
        </is>
      </c>
      <c r="C2516" s="91" t="inlineStr">
        <is>
          <t>INE925C01016</t>
        </is>
      </c>
      <c r="D2516" s="91" t="n"/>
      <c r="E2516" s="91" t="inlineStr">
        <is>
          <t>None</t>
        </is>
      </c>
      <c r="F2516" s="93" t="n">
        <v>31</v>
      </c>
      <c r="G2516" s="92" t="inlineStr">
        <is>
          <t>N</t>
        </is>
      </c>
      <c r="H2516" s="94" t="n"/>
      <c r="I2516" s="91" t="inlineStr">
        <is>
          <t>N</t>
        </is>
      </c>
      <c r="J2516" s="92">
        <f>IF(K2516="","N","Y")</f>
        <v/>
      </c>
      <c r="K2516" s="94">
        <f>_xlfn.TEXTJOIN("; ",TRUE,IF(P2516="52-wk low","52-wk low",""),IF(AND(AD2516&gt;=Settings!$B$12,M2516&lt;0),"Distribution",""),IF(AND(AJ2516="Y",M2516&lt;0,AK2516&lt;-Settings!$B$13),"Long unwinding",""),IF(AND(AJ2516="Y",M2516&lt;0,AK2516&gt;Settings!$B$13),"Short buildup",""))</f>
        <v/>
      </c>
      <c r="L2516" s="95" t="n">
        <v>34.49</v>
      </c>
      <c r="M2516" s="96" t="n">
        <v>0.97</v>
      </c>
      <c r="N2516" s="93" t="n">
        <v>343</v>
      </c>
      <c r="O2516" s="91" t="inlineStr">
        <is>
          <t>None</t>
        </is>
      </c>
      <c r="P2516" s="91" t="inlineStr">
        <is>
          <t>None</t>
        </is>
      </c>
      <c r="Q2516" s="97" t="n">
        <v>0.02</v>
      </c>
      <c r="R2516" s="96" t="n">
        <v>0.04</v>
      </c>
      <c r="S2516" s="96" t="n">
        <v>0.55</v>
      </c>
      <c r="T2516" s="96" t="n">
        <v>0.68</v>
      </c>
      <c r="U2516" s="96" t="n">
        <v>0.59</v>
      </c>
      <c r="V2516" s="103" t="n">
        <v>1.11</v>
      </c>
      <c r="W2516" s="102" t="n">
        <v>4</v>
      </c>
      <c r="X2516" s="93" t="n"/>
      <c r="Y2516" s="91" t="inlineStr">
        <is>
          <t>None</t>
        </is>
      </c>
      <c r="Z2516" s="99" t="n">
        <v>42.6</v>
      </c>
      <c r="AA2516" s="96" t="n">
        <v>0.55</v>
      </c>
      <c r="AB2516" s="96" t="n">
        <v>0.54</v>
      </c>
      <c r="AC2516" s="96" t="n">
        <v>0.4</v>
      </c>
      <c r="AD2516" s="96" t="n">
        <v>0.42</v>
      </c>
      <c r="AE2516" s="96" t="n">
        <v>0.37</v>
      </c>
      <c r="AF2516" s="103" t="n">
        <v>0.87</v>
      </c>
      <c r="AG2516" s="91" t="inlineStr">
        <is>
          <t>Normal</t>
        </is>
      </c>
      <c r="AH2516" s="100" t="n">
        <v>0</v>
      </c>
      <c r="AI2516" s="101" t="n">
        <v>0</v>
      </c>
      <c r="AJ2516" s="92" t="inlineStr">
        <is>
          <t>N</t>
        </is>
      </c>
      <c r="AK2516" s="96" t="n"/>
      <c r="AL2516" s="91" t="inlineStr">
        <is>
          <t>n/a</t>
        </is>
      </c>
      <c r="AM2516" s="93" t="n"/>
      <c r="AN2516" s="92" t="inlineStr">
        <is>
          <t>None</t>
        </is>
      </c>
      <c r="AO2516" s="102" t="n">
        <v>0</v>
      </c>
      <c r="AP2516" s="103" t="n">
        <v>0.73</v>
      </c>
      <c r="AQ2516" s="102" t="n">
        <v>42</v>
      </c>
      <c r="AR2516" s="91" t="inlineStr">
        <is>
          <t>N</t>
        </is>
      </c>
      <c r="AS2516" s="104" t="n"/>
      <c r="AT2516" s="92">
        <f>IF(AND(P2516="52-wk high",T2516&gt;=Settings!$B$7),"Y","N")</f>
        <v/>
      </c>
      <c r="AU2516" s="91">
        <f>IF(AND(AD2516&gt;=Settings!$B$8,M2516&gt;0),"Y","N")</f>
        <v/>
      </c>
      <c r="AV2516" s="91">
        <f>IF(OR(AH2516&gt;Settings!$B$9,AI2516&gt;Settings!$B$9),"Y","N")</f>
        <v/>
      </c>
      <c r="AW2516" s="91">
        <f>IF(AJ2516&lt;&gt;"Y","n/a",IF(AND(M2516&gt;0,AK2516&gt;Settings!$B$10),"Y","N"))</f>
        <v/>
      </c>
      <c r="AX2516" s="91">
        <f>IF(AO2516&gt;=Settings!$B$11,"Y","N")</f>
        <v/>
      </c>
      <c r="AY2516" s="99">
        <f>(AT2516="Y")+(AU2516="Y")+(AV2516="Y")+(AW2516="Y")+(AX2516="Y")</f>
        <v/>
      </c>
      <c r="AZ2516" s="94">
        <f>IF(AY2516=0,"None",_xlfn.TEXTJOIN(", ",TRUE(),IF(AT2516="Y","Breakout",""),IF(AU2516="Y","Accumulation",""),IF(AV2516="Y","Institutional buying",""),IF(AW2516="Y","Long buildup",""),IF(AX2516="Y","Momentum leader","")))</f>
        <v/>
      </c>
      <c r="BA2516" s="94">
        <f>IF(BW2516="","","Passes "&amp;AY2516&amp;" of 5 buy-side scans"&amp;IF(G2516="Y","; RED FLAG: filter out using Red flag column",""))</f>
        <v/>
      </c>
      <c r="BB2516" s="91" t="inlineStr">
        <is>
          <t>None</t>
        </is>
      </c>
      <c r="BC2516" s="92" t="inlineStr">
        <is>
          <t>Y</t>
        </is>
      </c>
      <c r="BD2516" s="94" t="inlineStr">
        <is>
          <t>PE &gt; 50; Few traders (&lt;100 unique PAN, 30 days)</t>
        </is>
      </c>
      <c r="BE2516" s="94" t="n"/>
      <c r="BF2516" s="92">
        <f>IF(R2516*100000&gt;=Settings!$B$5,"Y","N")</f>
        <v/>
      </c>
      <c r="BG2516" s="91">
        <f>IF(F2516&gt;Settings!$B$6,"Y","N")</f>
        <v/>
      </c>
      <c r="BH2516" s="97" t="n">
        <v>-26.29</v>
      </c>
      <c r="BI2516" s="96" t="n">
        <v>0.09</v>
      </c>
      <c r="BJ2516" s="96" t="n">
        <v>-2.63</v>
      </c>
      <c r="BK2516" s="96" t="n">
        <v>-6.4</v>
      </c>
      <c r="BL2516" s="96" t="n">
        <v>6.68</v>
      </c>
      <c r="BM2516" s="96" t="n">
        <v>-21.56</v>
      </c>
      <c r="BN2516" s="97" t="n">
        <v>-1.48</v>
      </c>
      <c r="BO2516" s="96" t="n">
        <v>-2.1</v>
      </c>
      <c r="BP2516" s="96" t="n">
        <v>-3.49</v>
      </c>
      <c r="BQ2516" s="96" t="n">
        <v>-6.97</v>
      </c>
      <c r="BR2516" s="91" t="inlineStr">
        <is>
          <t>Stacked down</t>
        </is>
      </c>
      <c r="BS2516" s="91" t="inlineStr">
        <is>
          <t>None</t>
        </is>
      </c>
      <c r="BT2516" s="96" t="n">
        <v>44.9</v>
      </c>
      <c r="BU2516" s="91" t="inlineStr">
        <is>
          <t>N</t>
        </is>
      </c>
      <c r="BV2516" s="99">
        <f>IF(OR(BF2516&lt;&gt;"Y",BG2516&lt;&gt;"Y"),"",(AND(ISNUMBER(BQ2516),BQ2516&gt;0))+(BR2516="Stacked up")+(AND(ISNUMBER(BH2516),BH2516&gt;=-Settings!$B$17))+(AND(ISNUMBER(BK2516),ISNUMBER(BM2516),BK2516&gt;0,BM2516&gt;0))+(AND(ISNUMBER(AQ2516),AQ2516&gt;=Settings!$B$18))+(AND(ISNUMBER(BT2516),BT2516&gt;=Settings!$B$19,BT2516&lt;=Settings!$B$20))+(AND(ISNUMBER(AS2516),AS2516&gt;0))+(AND(ISNUMBER(T2516),ISNUMBER(M2516),T2516&gt;=Settings!$B$21,M2516&gt;0))+(AND(ISNUMBER(AD2516),ISNUMBER(M2516),AD2516&gt;=Settings!$B$22,M2516&gt;0))+(AY2516&gt;=1))</f>
        <v/>
      </c>
      <c r="BW2516" s="91">
        <f>IF(OR(AY2516=0,BF2516&lt;&gt;"Y",BG2516&lt;&gt;"Y"),"",1+SUMPRODUCT(($A$6:$A$2604=A2516)*($AY$6:$AY$2604&gt;0)*($BF$6:$BF$2604="Y")*($BG$6:$BG$2604="Y")*(($AY$6:$AY$2604&gt;AY2516)+($AY$6:$AY$2604=AY2516)*($AD$6:$AD$2604&gt;AD2516))))</f>
        <v/>
      </c>
    </row>
    <row r="2517" ht="23.85" customHeight="1" s="55">
      <c r="A2517" s="90" t="n">
        <v>46296</v>
      </c>
      <c r="B2517" s="91" t="inlineStr">
        <is>
          <t>LIBAS</t>
        </is>
      </c>
      <c r="C2517" s="91" t="inlineStr">
        <is>
          <t>INE908V01012</t>
        </is>
      </c>
      <c r="D2517" s="91" t="n"/>
      <c r="E2517" s="91" t="inlineStr">
        <is>
          <t>None</t>
        </is>
      </c>
      <c r="F2517" s="93" t="n">
        <v>30</v>
      </c>
      <c r="G2517" s="92" t="inlineStr">
        <is>
          <t>N</t>
        </is>
      </c>
      <c r="H2517" s="94" t="n"/>
      <c r="I2517" s="91" t="inlineStr">
        <is>
          <t>N</t>
        </is>
      </c>
      <c r="J2517" s="92">
        <f>IF(K2517="","N","Y")</f>
        <v/>
      </c>
      <c r="K2517" s="94">
        <f>_xlfn.TEXTJOIN("; ",TRUE,IF(P2517="52-wk low","52-wk low",""),IF(AND(AD2517&gt;=Settings!$B$12,M2517&lt;0),"Distribution",""),IF(AND(AJ2517="Y",M2517&lt;0,AK2517&lt;-Settings!$B$13),"Long unwinding",""),IF(AND(AJ2517="Y",M2517&lt;0,AK2517&gt;Settings!$B$13),"Short buildup",""))</f>
        <v/>
      </c>
      <c r="L2517" s="95" t="n">
        <v>11.29</v>
      </c>
      <c r="M2517" s="96" t="n">
        <v>-4.89</v>
      </c>
      <c r="N2517" s="93" t="n">
        <v>2461</v>
      </c>
      <c r="O2517" s="91" t="inlineStr">
        <is>
          <t>None</t>
        </is>
      </c>
      <c r="P2517" s="91" t="inlineStr">
        <is>
          <t>None</t>
        </is>
      </c>
      <c r="Q2517" s="97" t="n">
        <v>0.18</v>
      </c>
      <c r="R2517" s="96" t="n">
        <v>1.51</v>
      </c>
      <c r="S2517" s="96" t="n">
        <v>0.12</v>
      </c>
      <c r="T2517" s="96" t="n">
        <v>0.22</v>
      </c>
      <c r="U2517" s="96" t="n">
        <v>0.33</v>
      </c>
      <c r="V2517" s="103" t="n">
        <v>2.75</v>
      </c>
      <c r="W2517" s="102" t="n">
        <v>13</v>
      </c>
      <c r="X2517" s="93" t="n"/>
      <c r="Y2517" s="91" t="inlineStr">
        <is>
          <t>None</t>
        </is>
      </c>
      <c r="Z2517" s="99" t="n">
        <v>48.77</v>
      </c>
      <c r="AA2517" s="96" t="n">
        <v>0.75</v>
      </c>
      <c r="AB2517" s="96" t="n">
        <v>0.7</v>
      </c>
      <c r="AC2517" s="96" t="n">
        <v>0.11</v>
      </c>
      <c r="AD2517" s="96" t="n">
        <v>0.19</v>
      </c>
      <c r="AE2517" s="96" t="n">
        <v>0.26</v>
      </c>
      <c r="AF2517" s="103" t="n">
        <v>0.85</v>
      </c>
      <c r="AG2517" s="91" t="inlineStr">
        <is>
          <t>Drying up</t>
        </is>
      </c>
      <c r="AH2517" s="100" t="n">
        <v>0</v>
      </c>
      <c r="AI2517" s="101" t="n">
        <v>0</v>
      </c>
      <c r="AJ2517" s="92" t="inlineStr">
        <is>
          <t>N</t>
        </is>
      </c>
      <c r="AK2517" s="96" t="n"/>
      <c r="AL2517" s="91" t="inlineStr">
        <is>
          <t>n/a</t>
        </is>
      </c>
      <c r="AM2517" s="93" t="n"/>
      <c r="AN2517" s="92" t="inlineStr">
        <is>
          <t>None</t>
        </is>
      </c>
      <c r="AO2517" s="102" t="n">
        <v>0</v>
      </c>
      <c r="AP2517" s="103" t="n">
        <v>0.84</v>
      </c>
      <c r="AQ2517" s="102" t="n">
        <v>53</v>
      </c>
      <c r="AR2517" s="91" t="inlineStr">
        <is>
          <t>N</t>
        </is>
      </c>
      <c r="AS2517" s="104" t="n"/>
      <c r="AT2517" s="92">
        <f>IF(AND(P2517="52-wk high",T2517&gt;=Settings!$B$7),"Y","N")</f>
        <v/>
      </c>
      <c r="AU2517" s="91">
        <f>IF(AND(AD2517&gt;=Settings!$B$8,M2517&gt;0),"Y","N")</f>
        <v/>
      </c>
      <c r="AV2517" s="91">
        <f>IF(OR(AH2517&gt;Settings!$B$9,AI2517&gt;Settings!$B$9),"Y","N")</f>
        <v/>
      </c>
      <c r="AW2517" s="91">
        <f>IF(AJ2517&lt;&gt;"Y","n/a",IF(AND(M2517&gt;0,AK2517&gt;Settings!$B$10),"Y","N"))</f>
        <v/>
      </c>
      <c r="AX2517" s="91">
        <f>IF(AO2517&gt;=Settings!$B$11,"Y","N")</f>
        <v/>
      </c>
      <c r="AY2517" s="99">
        <f>(AT2517="Y")+(AU2517="Y")+(AV2517="Y")+(AW2517="Y")+(AX2517="Y")</f>
        <v/>
      </c>
      <c r="AZ2517" s="94">
        <f>IF(AY2517=0,"None",_xlfn.TEXTJOIN(", ",TRUE(),IF(AT2517="Y","Breakout",""),IF(AU2517="Y","Accumulation",""),IF(AV2517="Y","Institutional buying",""),IF(AW2517="Y","Long buildup",""),IF(AX2517="Y","Momentum leader","")))</f>
        <v/>
      </c>
      <c r="BA2517" s="94">
        <f>IF(BW2517="","","Passes "&amp;AY2517&amp;" of 5 buy-side scans"&amp;IF(G2517="Y","; RED FLAG: filter out using Red flag column",""))</f>
        <v/>
      </c>
      <c r="BB2517" s="91" t="inlineStr">
        <is>
          <t>None</t>
        </is>
      </c>
      <c r="BC2517" s="92" t="inlineStr">
        <is>
          <t>N</t>
        </is>
      </c>
      <c r="BD2517" s="94" t="n"/>
      <c r="BE2517" s="94" t="n"/>
      <c r="BF2517" s="92">
        <f>IF(R2517*100000&gt;=Settings!$B$5,"Y","N")</f>
        <v/>
      </c>
      <c r="BG2517" s="91">
        <f>IF(F2517&gt;Settings!$B$6,"Y","N")</f>
        <v/>
      </c>
      <c r="BH2517" s="97" t="n">
        <v>-16.06</v>
      </c>
      <c r="BI2517" s="96" t="n">
        <v>-6.07</v>
      </c>
      <c r="BJ2517" s="96" t="n">
        <v>6.21</v>
      </c>
      <c r="BK2517" s="96" t="n">
        <v>0.8</v>
      </c>
      <c r="BL2517" s="96" t="n">
        <v>8.56</v>
      </c>
      <c r="BM2517" s="96" t="n">
        <v>-7.53</v>
      </c>
      <c r="BN2517" s="97" t="n">
        <v>-1.75</v>
      </c>
      <c r="BO2517" s="96" t="n">
        <v>2.13</v>
      </c>
      <c r="BP2517" s="96" t="n">
        <v>2.55</v>
      </c>
      <c r="BQ2517" s="96" t="n">
        <v>0.87</v>
      </c>
      <c r="BR2517" s="91" t="inlineStr">
        <is>
          <t>Mixed</t>
        </is>
      </c>
      <c r="BS2517" s="91" t="inlineStr">
        <is>
          <t>None</t>
        </is>
      </c>
      <c r="BT2517" s="96" t="n">
        <v>45.1</v>
      </c>
      <c r="BU2517" s="91" t="inlineStr">
        <is>
          <t>N</t>
        </is>
      </c>
      <c r="BV2517" s="99">
        <f>IF(OR(BF2517&lt;&gt;"Y",BG2517&lt;&gt;"Y"),"",(AND(ISNUMBER(BQ2517),BQ2517&gt;0))+(BR2517="Stacked up")+(AND(ISNUMBER(BH2517),BH2517&gt;=-Settings!$B$17))+(AND(ISNUMBER(BK2517),ISNUMBER(BM2517),BK2517&gt;0,BM2517&gt;0))+(AND(ISNUMBER(AQ2517),AQ2517&gt;=Settings!$B$18))+(AND(ISNUMBER(BT2517),BT2517&gt;=Settings!$B$19,BT2517&lt;=Settings!$B$20))+(AND(ISNUMBER(AS2517),AS2517&gt;0))+(AND(ISNUMBER(T2517),ISNUMBER(M2517),T2517&gt;=Settings!$B$21,M2517&gt;0))+(AND(ISNUMBER(AD2517),ISNUMBER(M2517),AD2517&gt;=Settings!$B$22,M2517&gt;0))+(AY2517&gt;=1))</f>
        <v/>
      </c>
      <c r="BW2517" s="91">
        <f>IF(OR(AY2517=0,BF2517&lt;&gt;"Y",BG2517&lt;&gt;"Y"),"",1+SUMPRODUCT(($A$6:$A$2604=A2517)*($AY$6:$AY$2604&gt;0)*($BF$6:$BF$2604="Y")*($BG$6:$BG$2604="Y")*(($AY$6:$AY$2604&gt;AY2517)+($AY$6:$AY$2604=AY2517)*($AD$6:$AD$2604&gt;AD2517))))</f>
        <v/>
      </c>
    </row>
    <row r="2518" ht="23.85" customHeight="1" s="55">
      <c r="A2518" s="90" t="n">
        <v>46296</v>
      </c>
      <c r="B2518" s="91" t="inlineStr">
        <is>
          <t>POLYSPIN</t>
        </is>
      </c>
      <c r="C2518" s="91" t="inlineStr">
        <is>
          <t>INE914G01029</t>
        </is>
      </c>
      <c r="D2518" s="91" t="n"/>
      <c r="E2518" s="91" t="inlineStr">
        <is>
          <t>None</t>
        </is>
      </c>
      <c r="F2518" s="93" t="n">
        <v>30</v>
      </c>
      <c r="G2518" s="92" t="inlineStr">
        <is>
          <t>N</t>
        </is>
      </c>
      <c r="H2518" s="94" t="n"/>
      <c r="I2518" s="91" t="inlineStr">
        <is>
          <t>N</t>
        </is>
      </c>
      <c r="J2518" s="92">
        <f>IF(K2518="","N","Y")</f>
        <v/>
      </c>
      <c r="K2518" s="94">
        <f>_xlfn.TEXTJOIN("; ",TRUE,IF(P2518="52-wk low","52-wk low",""),IF(AND(AD2518&gt;=Settings!$B$12,M2518&lt;0),"Distribution",""),IF(AND(AJ2518="Y",M2518&lt;0,AK2518&lt;-Settings!$B$13),"Long unwinding",""),IF(AND(AJ2518="Y",M2518&lt;0,AK2518&gt;Settings!$B$13),"Short buildup",""))</f>
        <v/>
      </c>
      <c r="L2518" s="95" t="n">
        <v>29.5</v>
      </c>
      <c r="M2518" s="96" t="n">
        <v>-5.51</v>
      </c>
      <c r="N2518" s="93" t="n">
        <v>2535</v>
      </c>
      <c r="O2518" s="91" t="inlineStr">
        <is>
          <t>None</t>
        </is>
      </c>
      <c r="P2518" s="91" t="inlineStr">
        <is>
          <t>None</t>
        </is>
      </c>
      <c r="Q2518" s="97" t="n">
        <v>0</v>
      </c>
      <c r="R2518" s="96" t="n">
        <v>0.01</v>
      </c>
      <c r="S2518" s="96" t="n">
        <v>0.22</v>
      </c>
      <c r="T2518" s="96" t="n"/>
      <c r="U2518" s="96" t="n"/>
      <c r="V2518" s="103" t="n"/>
      <c r="W2518" s="102" t="n"/>
      <c r="X2518" s="93" t="n"/>
      <c r="Y2518" s="91" t="inlineStr">
        <is>
          <t>None</t>
        </is>
      </c>
      <c r="Z2518" s="99" t="n">
        <v>90.65000000000001</v>
      </c>
      <c r="AA2518" s="96" t="n">
        <v>1.05</v>
      </c>
      <c r="AB2518" s="96" t="n"/>
      <c r="AC2518" s="96" t="n">
        <v>0.32</v>
      </c>
      <c r="AD2518" s="96" t="n"/>
      <c r="AE2518" s="96" t="n"/>
      <c r="AF2518" s="103" t="n"/>
      <c r="AG2518" s="91" t="n"/>
      <c r="AH2518" s="100" t="n">
        <v>0</v>
      </c>
      <c r="AI2518" s="101" t="n">
        <v>0</v>
      </c>
      <c r="AJ2518" s="92" t="inlineStr">
        <is>
          <t>N</t>
        </is>
      </c>
      <c r="AK2518" s="96" t="n"/>
      <c r="AL2518" s="91" t="inlineStr">
        <is>
          <t>n/a</t>
        </is>
      </c>
      <c r="AM2518" s="93" t="n"/>
      <c r="AN2518" s="92" t="inlineStr">
        <is>
          <t>None</t>
        </is>
      </c>
      <c r="AO2518" s="102" t="n">
        <v>0</v>
      </c>
      <c r="AP2518" s="103" t="n"/>
      <c r="AQ2518" s="102" t="n"/>
      <c r="AR2518" s="91" t="inlineStr">
        <is>
          <t>N</t>
        </is>
      </c>
      <c r="AS2518" s="104" t="n"/>
      <c r="AT2518" s="92">
        <f>IF(AND(P2518="52-wk high",T2518&gt;=Settings!$B$7),"Y","N")</f>
        <v/>
      </c>
      <c r="AU2518" s="91">
        <f>IF(AND(AD2518&gt;=Settings!$B$8,M2518&gt;0),"Y","N")</f>
        <v/>
      </c>
      <c r="AV2518" s="91">
        <f>IF(OR(AH2518&gt;Settings!$B$9,AI2518&gt;Settings!$B$9),"Y","N")</f>
        <v/>
      </c>
      <c r="AW2518" s="91">
        <f>IF(AJ2518&lt;&gt;"Y","n/a",IF(AND(M2518&gt;0,AK2518&gt;Settings!$B$10),"Y","N"))</f>
        <v/>
      </c>
      <c r="AX2518" s="91">
        <f>IF(AO2518&gt;=Settings!$B$11,"Y","N")</f>
        <v/>
      </c>
      <c r="AY2518" s="99">
        <f>(AT2518="Y")+(AU2518="Y")+(AV2518="Y")+(AW2518="Y")+(AX2518="Y")</f>
        <v/>
      </c>
      <c r="AZ2518" s="94">
        <f>IF(AY2518=0,"None",_xlfn.TEXTJOIN(", ",TRUE(),IF(AT2518="Y","Breakout",""),IF(AU2518="Y","Accumulation",""),IF(AV2518="Y","Institutional buying",""),IF(AW2518="Y","Long buildup",""),IF(AX2518="Y","Momentum leader","")))</f>
        <v/>
      </c>
      <c r="BA2518" s="94">
        <f>IF(BW2518="","","Passes "&amp;AY2518&amp;" of 5 buy-side scans"&amp;IF(G2518="Y","; RED FLAG: filter out using Red flag column",""))</f>
        <v/>
      </c>
      <c r="BB2518" s="91" t="inlineStr">
        <is>
          <t>None</t>
        </is>
      </c>
      <c r="BC2518" s="92" t="inlineStr">
        <is>
          <t>Y</t>
        </is>
      </c>
      <c r="BD2518" s="94" t="inlineStr">
        <is>
          <t>Few traders (&lt;100 unique PAN, 30 days)</t>
        </is>
      </c>
      <c r="BE2518" s="94" t="n"/>
      <c r="BF2518" s="92">
        <f>IF(R2518*100000&gt;=Settings!$B$5,"Y","N")</f>
        <v/>
      </c>
      <c r="BG2518" s="91">
        <f>IF(F2518&gt;Settings!$B$6,"Y","N")</f>
        <v/>
      </c>
      <c r="BH2518" s="97" t="n">
        <v>-19.16</v>
      </c>
      <c r="BI2518" s="96" t="n">
        <v>-2.8</v>
      </c>
      <c r="BJ2518" s="96" t="n">
        <v>-1.99</v>
      </c>
      <c r="BK2518" s="96" t="n"/>
      <c r="BL2518" s="96" t="n"/>
      <c r="BM2518" s="96" t="n"/>
      <c r="BN2518" s="97" t="n">
        <v>-1.88</v>
      </c>
      <c r="BO2518" s="96" t="n"/>
      <c r="BP2518" s="96" t="n"/>
      <c r="BQ2518" s="96" t="n"/>
      <c r="BR2518" s="91" t="n"/>
      <c r="BS2518" s="91" t="n"/>
      <c r="BT2518" s="96" t="n">
        <v>45.5</v>
      </c>
      <c r="BU2518" s="91" t="n"/>
      <c r="BV2518" s="99">
        <f>IF(OR(BF2518&lt;&gt;"Y",BG2518&lt;&gt;"Y"),"",(AND(ISNUMBER(BQ2518),BQ2518&gt;0))+(BR2518="Stacked up")+(AND(ISNUMBER(BH2518),BH2518&gt;=-Settings!$B$17))+(AND(ISNUMBER(BK2518),ISNUMBER(BM2518),BK2518&gt;0,BM2518&gt;0))+(AND(ISNUMBER(AQ2518),AQ2518&gt;=Settings!$B$18))+(AND(ISNUMBER(BT2518),BT2518&gt;=Settings!$B$19,BT2518&lt;=Settings!$B$20))+(AND(ISNUMBER(AS2518),AS2518&gt;0))+(AND(ISNUMBER(T2518),ISNUMBER(M2518),T2518&gt;=Settings!$B$21,M2518&gt;0))+(AND(ISNUMBER(AD2518),ISNUMBER(M2518),AD2518&gt;=Settings!$B$22,M2518&gt;0))+(AY2518&gt;=1))</f>
        <v/>
      </c>
      <c r="BW2518" s="91">
        <f>IF(OR(AY2518=0,BF2518&lt;&gt;"Y",BG2518&lt;&gt;"Y"),"",1+SUMPRODUCT(($A$6:$A$2604=A2518)*($AY$6:$AY$2604&gt;0)*($BF$6:$BF$2604="Y")*($BG$6:$BG$2604="Y")*(($AY$6:$AY$2604&gt;AY2518)+($AY$6:$AY$2604=AY2518)*($AD$6:$AD$2604&gt;AD2518))))</f>
        <v/>
      </c>
    </row>
    <row r="2519" ht="23.85" customHeight="1" s="55">
      <c r="A2519" s="90" t="n">
        <v>46296</v>
      </c>
      <c r="B2519" s="91" t="inlineStr">
        <is>
          <t>ANKITMETAL</t>
        </is>
      </c>
      <c r="C2519" s="91" t="inlineStr">
        <is>
          <t>INE106I01010</t>
        </is>
      </c>
      <c r="D2519" s="91" t="n"/>
      <c r="E2519" s="91" t="inlineStr">
        <is>
          <t>None</t>
        </is>
      </c>
      <c r="F2519" s="93" t="n">
        <v>29</v>
      </c>
      <c r="G2519" s="92" t="inlineStr">
        <is>
          <t>Y</t>
        </is>
      </c>
      <c r="H2519" s="94" t="inlineStr">
        <is>
          <t>GSM Stage 0; IRP (insolvency); Promoter pledge / encumbrance &gt; 50%; BZ/SZ series</t>
        </is>
      </c>
      <c r="I2519" s="91" t="inlineStr">
        <is>
          <t>Y</t>
        </is>
      </c>
      <c r="J2519" s="92">
        <f>IF(K2519="","N","Y")</f>
        <v/>
      </c>
      <c r="K2519" s="94">
        <f>_xlfn.TEXTJOIN("; ",TRUE,IF(P2519="52-wk low","52-wk low",""),IF(AND(AD2519&gt;=Settings!$B$12,M2519&lt;0),"Distribution",""),IF(AND(AJ2519="Y",M2519&lt;0,AK2519&lt;-Settings!$B$13),"Long unwinding",""),IF(AND(AJ2519="Y",M2519&lt;0,AK2519&gt;Settings!$B$13),"Short buildup",""))</f>
        <v/>
      </c>
      <c r="L2519" s="95" t="n">
        <v>2.06</v>
      </c>
      <c r="M2519" s="96" t="n">
        <v>4.57</v>
      </c>
      <c r="N2519" s="93" t="n">
        <v>69</v>
      </c>
      <c r="O2519" s="91" t="inlineStr">
        <is>
          <t>None</t>
        </is>
      </c>
      <c r="P2519" s="91" t="inlineStr">
        <is>
          <t>None</t>
        </is>
      </c>
      <c r="Q2519" s="97" t="n">
        <v>1.44</v>
      </c>
      <c r="R2519" s="96" t="n">
        <v>0.22</v>
      </c>
      <c r="S2519" s="96" t="n">
        <v>9.75</v>
      </c>
      <c r="T2519" s="96" t="n">
        <v>5.52</v>
      </c>
      <c r="U2519" s="96" t="n">
        <v>4.44</v>
      </c>
      <c r="V2519" s="103" t="n">
        <v>0.65</v>
      </c>
      <c r="W2519" s="102" t="n">
        <v>4</v>
      </c>
      <c r="X2519" s="93" t="n"/>
      <c r="Y2519" s="91" t="inlineStr">
        <is>
          <t>None</t>
        </is>
      </c>
      <c r="Z2519" s="99" t="n"/>
      <c r="AA2519" s="96" t="n"/>
      <c r="AB2519" s="96" t="n"/>
      <c r="AC2519" s="96" t="n"/>
      <c r="AD2519" s="96" t="n"/>
      <c r="AE2519" s="96" t="n"/>
      <c r="AF2519" s="103" t="n"/>
      <c r="AG2519" s="91" t="inlineStr">
        <is>
          <t>No delivery data</t>
        </is>
      </c>
      <c r="AH2519" s="100" t="n">
        <v>0</v>
      </c>
      <c r="AI2519" s="101" t="n">
        <v>0</v>
      </c>
      <c r="AJ2519" s="92" t="inlineStr">
        <is>
          <t>N</t>
        </is>
      </c>
      <c r="AK2519" s="96" t="n"/>
      <c r="AL2519" s="91" t="inlineStr">
        <is>
          <t>n/a</t>
        </is>
      </c>
      <c r="AM2519" s="93" t="n"/>
      <c r="AN2519" s="92" t="inlineStr">
        <is>
          <t>None</t>
        </is>
      </c>
      <c r="AO2519" s="102" t="n">
        <v>0</v>
      </c>
      <c r="AP2519" s="103" t="n">
        <v>1.53</v>
      </c>
      <c r="AQ2519" s="102" t="n">
        <v>80</v>
      </c>
      <c r="AR2519" s="91" t="inlineStr">
        <is>
          <t>N</t>
        </is>
      </c>
      <c r="AS2519" s="104" t="n"/>
      <c r="AT2519" s="92">
        <f>IF(AND(P2519="52-wk high",T2519&gt;=Settings!$B$7),"Y","N")</f>
        <v/>
      </c>
      <c r="AU2519" s="91">
        <f>IF(AND(AD2519&gt;=Settings!$B$8,M2519&gt;0),"Y","N")</f>
        <v/>
      </c>
      <c r="AV2519" s="91">
        <f>IF(OR(AH2519&gt;Settings!$B$9,AI2519&gt;Settings!$B$9),"Y","N")</f>
        <v/>
      </c>
      <c r="AW2519" s="91">
        <f>IF(AJ2519&lt;&gt;"Y","n/a",IF(AND(M2519&gt;0,AK2519&gt;Settings!$B$10),"Y","N"))</f>
        <v/>
      </c>
      <c r="AX2519" s="91">
        <f>IF(AO2519&gt;=Settings!$B$11,"Y","N")</f>
        <v/>
      </c>
      <c r="AY2519" s="99">
        <f>(AT2519="Y")+(AU2519="Y")+(AV2519="Y")+(AW2519="Y")+(AX2519="Y")</f>
        <v/>
      </c>
      <c r="AZ2519" s="94">
        <f>IF(AY2519=0,"None",_xlfn.TEXTJOIN(", ",TRUE(),IF(AT2519="Y","Breakout",""),IF(AU2519="Y","Accumulation",""),IF(AV2519="Y","Institutional buying",""),IF(AW2519="Y","Long buildup",""),IF(AX2519="Y","Momentum leader","")))</f>
        <v/>
      </c>
      <c r="BA2519" s="94">
        <f>IF(BW2519="","","Passes "&amp;AY2519&amp;" of 5 buy-side scans"&amp;IF(G2519="Y","; RED FLAG: filter out using Red flag column",""))</f>
        <v/>
      </c>
      <c r="BB2519" s="91" t="inlineStr">
        <is>
          <t>Upper</t>
        </is>
      </c>
      <c r="BC2519" s="92" t="inlineStr">
        <is>
          <t>Y</t>
        </is>
      </c>
      <c r="BD2519" s="94" t="inlineStr">
        <is>
          <t>Few traders (&lt;100 unique PAN, 30 days)</t>
        </is>
      </c>
      <c r="BE2519" s="94" t="n"/>
      <c r="BF2519" s="92">
        <f>IF(R2519*100000&gt;=Settings!$B$5,"Y","N")</f>
        <v/>
      </c>
      <c r="BG2519" s="91">
        <f>IF(F2519&gt;Settings!$B$6,"Y","N")</f>
        <v/>
      </c>
      <c r="BH2519" s="97" t="n">
        <v>-1.44</v>
      </c>
      <c r="BI2519" s="96" t="n">
        <v>11.35</v>
      </c>
      <c r="BJ2519" s="96" t="n">
        <v>19.77</v>
      </c>
      <c r="BK2519" s="96" t="n">
        <v>39.19</v>
      </c>
      <c r="BL2519" s="96" t="n">
        <v>52.59</v>
      </c>
      <c r="BM2519" s="96" t="n">
        <v>2.49</v>
      </c>
      <c r="BN2519" s="97" t="n">
        <v>13.82</v>
      </c>
      <c r="BO2519" s="96" t="n">
        <v>20.83</v>
      </c>
      <c r="BP2519" s="96" t="n">
        <v>24.71</v>
      </c>
      <c r="BQ2519" s="96" t="n">
        <v>23.46</v>
      </c>
      <c r="BR2519" s="91" t="inlineStr">
        <is>
          <t>Mixed</t>
        </is>
      </c>
      <c r="BS2519" s="91" t="inlineStr">
        <is>
          <t>None</t>
        </is>
      </c>
      <c r="BT2519" s="96" t="n">
        <v>88.90000000000001</v>
      </c>
      <c r="BU2519" s="91" t="inlineStr">
        <is>
          <t>N</t>
        </is>
      </c>
      <c r="BV2519" s="99">
        <f>IF(OR(BF2519&lt;&gt;"Y",BG2519&lt;&gt;"Y"),"",(AND(ISNUMBER(BQ2519),BQ2519&gt;0))+(BR2519="Stacked up")+(AND(ISNUMBER(BH2519),BH2519&gt;=-Settings!$B$17))+(AND(ISNUMBER(BK2519),ISNUMBER(BM2519),BK2519&gt;0,BM2519&gt;0))+(AND(ISNUMBER(AQ2519),AQ2519&gt;=Settings!$B$18))+(AND(ISNUMBER(BT2519),BT2519&gt;=Settings!$B$19,BT2519&lt;=Settings!$B$20))+(AND(ISNUMBER(AS2519),AS2519&gt;0))+(AND(ISNUMBER(T2519),ISNUMBER(M2519),T2519&gt;=Settings!$B$21,M2519&gt;0))+(AND(ISNUMBER(AD2519),ISNUMBER(M2519),AD2519&gt;=Settings!$B$22,M2519&gt;0))+(AY2519&gt;=1))</f>
        <v/>
      </c>
      <c r="BW2519" s="91">
        <f>IF(OR(AY2519=0,BF2519&lt;&gt;"Y",BG2519&lt;&gt;"Y"),"",1+SUMPRODUCT(($A$6:$A$2604=A2519)*($AY$6:$AY$2604&gt;0)*($BF$6:$BF$2604="Y")*($BG$6:$BG$2604="Y")*(($AY$6:$AY$2604&gt;AY2519)+($AY$6:$AY$2604=AY2519)*($AD$6:$AD$2604&gt;AD2519))))</f>
        <v/>
      </c>
    </row>
    <row r="2520" ht="23.85" customHeight="1" s="55">
      <c r="A2520" s="90" t="n">
        <v>46296</v>
      </c>
      <c r="B2520" s="91" t="inlineStr">
        <is>
          <t>EASTWEST</t>
        </is>
      </c>
      <c r="C2520" s="91" t="inlineStr">
        <is>
          <t>INE595R01023</t>
        </is>
      </c>
      <c r="D2520" s="91" t="n"/>
      <c r="E2520" s="91" t="inlineStr">
        <is>
          <t>None</t>
        </is>
      </c>
      <c r="F2520" s="93" t="n">
        <v>29</v>
      </c>
      <c r="G2520" s="92" t="inlineStr">
        <is>
          <t>N</t>
        </is>
      </c>
      <c r="H2520" s="94" t="n"/>
      <c r="I2520" s="91" t="inlineStr">
        <is>
          <t>N</t>
        </is>
      </c>
      <c r="J2520" s="92">
        <f>IF(K2520="","N","Y")</f>
        <v/>
      </c>
      <c r="K2520" s="94">
        <f>_xlfn.TEXTJOIN("; ",TRUE,IF(P2520="52-wk low","52-wk low",""),IF(AND(AD2520&gt;=Settings!$B$12,M2520&lt;0),"Distribution",""),IF(AND(AJ2520="Y",M2520&lt;0,AK2520&lt;-Settings!$B$13),"Long unwinding",""),IF(AND(AJ2520="Y",M2520&lt;0,AK2520&gt;Settings!$B$13),"Short buildup",""))</f>
        <v/>
      </c>
      <c r="L2520" s="95" t="n">
        <v>2.29</v>
      </c>
      <c r="M2520" s="96" t="n">
        <v>-1.72</v>
      </c>
      <c r="N2520" s="93" t="n">
        <v>1475</v>
      </c>
      <c r="O2520" s="91" t="inlineStr">
        <is>
          <t>None</t>
        </is>
      </c>
      <c r="P2520" s="91" t="inlineStr">
        <is>
          <t>None</t>
        </is>
      </c>
      <c r="Q2520" s="97" t="n">
        <v>0.21</v>
      </c>
      <c r="R2520" s="96" t="n">
        <v>0.57</v>
      </c>
      <c r="S2520" s="96" t="n">
        <v>0.37</v>
      </c>
      <c r="T2520" s="96" t="n"/>
      <c r="U2520" s="96" t="n"/>
      <c r="V2520" s="103" t="n"/>
      <c r="W2520" s="102" t="n"/>
      <c r="X2520" s="93" t="n"/>
      <c r="Y2520" s="91" t="inlineStr">
        <is>
          <t>None</t>
        </is>
      </c>
      <c r="Z2520" s="99" t="n">
        <v>78.97</v>
      </c>
      <c r="AA2520" s="96" t="n">
        <v>1.03</v>
      </c>
      <c r="AB2520" s="96" t="n"/>
      <c r="AC2520" s="96" t="n">
        <v>0.38</v>
      </c>
      <c r="AD2520" s="96" t="n"/>
      <c r="AE2520" s="96" t="n"/>
      <c r="AF2520" s="103" t="n"/>
      <c r="AG2520" s="91" t="n"/>
      <c r="AH2520" s="100" t="n">
        <v>0</v>
      </c>
      <c r="AI2520" s="101" t="n">
        <v>0</v>
      </c>
      <c r="AJ2520" s="92" t="inlineStr">
        <is>
          <t>N</t>
        </is>
      </c>
      <c r="AK2520" s="96" t="n"/>
      <c r="AL2520" s="91" t="inlineStr">
        <is>
          <t>n/a</t>
        </is>
      </c>
      <c r="AM2520" s="93" t="n"/>
      <c r="AN2520" s="92" t="inlineStr">
        <is>
          <t>None</t>
        </is>
      </c>
      <c r="AO2520" s="102" t="n">
        <v>0</v>
      </c>
      <c r="AP2520" s="103" t="n"/>
      <c r="AQ2520" s="102" t="n"/>
      <c r="AR2520" s="91" t="inlineStr">
        <is>
          <t>N</t>
        </is>
      </c>
      <c r="AS2520" s="104" t="n"/>
      <c r="AT2520" s="92">
        <f>IF(AND(P2520="52-wk high",T2520&gt;=Settings!$B$7),"Y","N")</f>
        <v/>
      </c>
      <c r="AU2520" s="91">
        <f>IF(AND(AD2520&gt;=Settings!$B$8,M2520&gt;0),"Y","N")</f>
        <v/>
      </c>
      <c r="AV2520" s="91">
        <f>IF(OR(AH2520&gt;Settings!$B$9,AI2520&gt;Settings!$B$9),"Y","N")</f>
        <v/>
      </c>
      <c r="AW2520" s="91">
        <f>IF(AJ2520&lt;&gt;"Y","n/a",IF(AND(M2520&gt;0,AK2520&gt;Settings!$B$10),"Y","N"))</f>
        <v/>
      </c>
      <c r="AX2520" s="91">
        <f>IF(AO2520&gt;=Settings!$B$11,"Y","N")</f>
        <v/>
      </c>
      <c r="AY2520" s="99">
        <f>(AT2520="Y")+(AU2520="Y")+(AV2520="Y")+(AW2520="Y")+(AX2520="Y")</f>
        <v/>
      </c>
      <c r="AZ2520" s="94">
        <f>IF(AY2520=0,"None",_xlfn.TEXTJOIN(", ",TRUE(),IF(AT2520="Y","Breakout",""),IF(AU2520="Y","Accumulation",""),IF(AV2520="Y","Institutional buying",""),IF(AW2520="Y","Long buildup",""),IF(AX2520="Y","Momentum leader","")))</f>
        <v/>
      </c>
      <c r="BA2520" s="94">
        <f>IF(BW2520="","","Passes "&amp;AY2520&amp;" of 5 buy-side scans"&amp;IF(G2520="Y","; RED FLAG: filter out using Red flag column",""))</f>
        <v/>
      </c>
      <c r="BB2520" s="91" t="inlineStr">
        <is>
          <t>None</t>
        </is>
      </c>
      <c r="BC2520" s="92" t="inlineStr">
        <is>
          <t>Y</t>
        </is>
      </c>
      <c r="BD2520" s="94" t="inlineStr">
        <is>
          <t>Few traders (&lt;100 unique PAN, 30 days)</t>
        </is>
      </c>
      <c r="BE2520" s="94" t="n"/>
      <c r="BF2520" s="92">
        <f>IF(R2520*100000&gt;=Settings!$B$5,"Y","N")</f>
        <v/>
      </c>
      <c r="BG2520" s="91">
        <f>IF(F2520&gt;Settings!$B$6,"Y","N")</f>
        <v/>
      </c>
      <c r="BH2520" s="97" t="n">
        <v>-14.55</v>
      </c>
      <c r="BI2520" s="96" t="n">
        <v>-2.97</v>
      </c>
      <c r="BJ2520" s="96" t="n">
        <v>-4.58</v>
      </c>
      <c r="BK2520" s="96" t="n"/>
      <c r="BL2520" s="96" t="n"/>
      <c r="BM2520" s="96" t="n"/>
      <c r="BN2520" s="97" t="n">
        <v>-2.09</v>
      </c>
      <c r="BO2520" s="96" t="n"/>
      <c r="BP2520" s="96" t="n"/>
      <c r="BQ2520" s="96" t="n"/>
      <c r="BR2520" s="91" t="n"/>
      <c r="BS2520" s="91" t="n"/>
      <c r="BT2520" s="96" t="n">
        <v>42.8</v>
      </c>
      <c r="BU2520" s="91" t="n"/>
      <c r="BV2520" s="99">
        <f>IF(OR(BF2520&lt;&gt;"Y",BG2520&lt;&gt;"Y"),"",(AND(ISNUMBER(BQ2520),BQ2520&gt;0))+(BR2520="Stacked up")+(AND(ISNUMBER(BH2520),BH2520&gt;=-Settings!$B$17))+(AND(ISNUMBER(BK2520),ISNUMBER(BM2520),BK2520&gt;0,BM2520&gt;0))+(AND(ISNUMBER(AQ2520),AQ2520&gt;=Settings!$B$18))+(AND(ISNUMBER(BT2520),BT2520&gt;=Settings!$B$19,BT2520&lt;=Settings!$B$20))+(AND(ISNUMBER(AS2520),AS2520&gt;0))+(AND(ISNUMBER(T2520),ISNUMBER(M2520),T2520&gt;=Settings!$B$21,M2520&gt;0))+(AND(ISNUMBER(AD2520),ISNUMBER(M2520),AD2520&gt;=Settings!$B$22,M2520&gt;0))+(AY2520&gt;=1))</f>
        <v/>
      </c>
      <c r="BW2520" s="91">
        <f>IF(OR(AY2520=0,BF2520&lt;&gt;"Y",BG2520&lt;&gt;"Y"),"",1+SUMPRODUCT(($A$6:$A$2604=A2520)*($AY$6:$AY$2604&gt;0)*($BF$6:$BF$2604="Y")*($BG$6:$BG$2604="Y")*(($AY$6:$AY$2604&gt;AY2520)+($AY$6:$AY$2604=AY2520)*($AD$6:$AD$2604&gt;AD2520))))</f>
        <v/>
      </c>
    </row>
    <row r="2521" ht="23.85" customHeight="1" s="55">
      <c r="A2521" s="90" t="n">
        <v>46296</v>
      </c>
      <c r="B2521" s="91" t="inlineStr">
        <is>
          <t>KAUSHALYA</t>
        </is>
      </c>
      <c r="C2521" s="91" t="inlineStr">
        <is>
          <t>INE234I01028</t>
        </is>
      </c>
      <c r="D2521" s="91" t="n"/>
      <c r="E2521" s="91" t="inlineStr">
        <is>
          <t>None</t>
        </is>
      </c>
      <c r="F2521" s="93" t="n">
        <v>29</v>
      </c>
      <c r="G2521" s="92" t="inlineStr">
        <is>
          <t>Y</t>
        </is>
      </c>
      <c r="H2521" s="94" t="inlineStr">
        <is>
          <t>ESM Stage 1; T2T (BE series)</t>
        </is>
      </c>
      <c r="I2521" s="91" t="inlineStr">
        <is>
          <t>Y</t>
        </is>
      </c>
      <c r="J2521" s="92">
        <f>IF(K2521="","N","Y")</f>
        <v/>
      </c>
      <c r="K2521" s="94">
        <f>_xlfn.TEXTJOIN("; ",TRUE,IF(P2521="52-wk low","52-wk low",""),IF(AND(AD2521&gt;=Settings!$B$12,M2521&lt;0),"Distribution",""),IF(AND(AJ2521="Y",M2521&lt;0,AK2521&lt;-Settings!$B$13),"Long unwinding",""),IF(AND(AJ2521="Y",M2521&lt;0,AK2521&gt;Settings!$B$13),"Short buildup",""))</f>
        <v/>
      </c>
      <c r="L2521" s="95" t="n">
        <v>834</v>
      </c>
      <c r="M2521" s="96" t="n">
        <v>-0.36</v>
      </c>
      <c r="N2521" s="93" t="n">
        <v>736</v>
      </c>
      <c r="O2521" s="91" t="inlineStr">
        <is>
          <t>None</t>
        </is>
      </c>
      <c r="P2521" s="91" t="inlineStr">
        <is>
          <t>None</t>
        </is>
      </c>
      <c r="Q2521" s="97" t="n">
        <v>0</v>
      </c>
      <c r="R2521" s="96" t="n">
        <v>0</v>
      </c>
      <c r="S2521" s="96" t="n">
        <v>0.02</v>
      </c>
      <c r="T2521" s="96" t="n">
        <v>0.02</v>
      </c>
      <c r="U2521" s="96" t="n">
        <v>0</v>
      </c>
      <c r="V2521" s="103" t="n">
        <v>0.16</v>
      </c>
      <c r="W2521" s="102" t="n">
        <v>0</v>
      </c>
      <c r="X2521" s="93" t="n"/>
      <c r="Y2521" s="91" t="inlineStr">
        <is>
          <t>None</t>
        </is>
      </c>
      <c r="Z2521" s="99" t="n"/>
      <c r="AA2521" s="96" t="n"/>
      <c r="AB2521" s="96" t="n"/>
      <c r="AC2521" s="96" t="n"/>
      <c r="AD2521" s="96" t="n"/>
      <c r="AE2521" s="96" t="n"/>
      <c r="AF2521" s="103" t="n"/>
      <c r="AG2521" s="91" t="inlineStr">
        <is>
          <t>No delivery data</t>
        </is>
      </c>
      <c r="AH2521" s="100" t="n">
        <v>0</v>
      </c>
      <c r="AI2521" s="101" t="n">
        <v>0</v>
      </c>
      <c r="AJ2521" s="92" t="inlineStr">
        <is>
          <t>N</t>
        </is>
      </c>
      <c r="AK2521" s="96" t="n"/>
      <c r="AL2521" s="91" t="inlineStr">
        <is>
          <t>n/a</t>
        </is>
      </c>
      <c r="AM2521" s="93" t="n"/>
      <c r="AN2521" s="92" t="inlineStr">
        <is>
          <t>None</t>
        </is>
      </c>
      <c r="AO2521" s="102" t="n">
        <v>0</v>
      </c>
      <c r="AP2521" s="103" t="n">
        <v>0.7</v>
      </c>
      <c r="AQ2521" s="102" t="n">
        <v>38</v>
      </c>
      <c r="AR2521" s="91" t="inlineStr">
        <is>
          <t>N</t>
        </is>
      </c>
      <c r="AS2521" s="104" t="n"/>
      <c r="AT2521" s="92">
        <f>IF(AND(P2521="52-wk high",T2521&gt;=Settings!$B$7),"Y","N")</f>
        <v/>
      </c>
      <c r="AU2521" s="91">
        <f>IF(AND(AD2521&gt;=Settings!$B$8,M2521&gt;0),"Y","N")</f>
        <v/>
      </c>
      <c r="AV2521" s="91">
        <f>IF(OR(AH2521&gt;Settings!$B$9,AI2521&gt;Settings!$B$9),"Y","N")</f>
        <v/>
      </c>
      <c r="AW2521" s="91">
        <f>IF(AJ2521&lt;&gt;"Y","n/a",IF(AND(M2521&gt;0,AK2521&gt;Settings!$B$10),"Y","N"))</f>
        <v/>
      </c>
      <c r="AX2521" s="91">
        <f>IF(AO2521&gt;=Settings!$B$11,"Y","N")</f>
        <v/>
      </c>
      <c r="AY2521" s="99">
        <f>(AT2521="Y")+(AU2521="Y")+(AV2521="Y")+(AW2521="Y")+(AX2521="Y")</f>
        <v/>
      </c>
      <c r="AZ2521" s="94">
        <f>IF(AY2521=0,"None",_xlfn.TEXTJOIN(", ",TRUE(),IF(AT2521="Y","Breakout",""),IF(AU2521="Y","Accumulation",""),IF(AV2521="Y","Institutional buying",""),IF(AW2521="Y","Long buildup",""),IF(AX2521="Y","Momentum leader","")))</f>
        <v/>
      </c>
      <c r="BA2521" s="94">
        <f>IF(BW2521="","","Passes "&amp;AY2521&amp;" of 5 buy-side scans"&amp;IF(G2521="Y","; RED FLAG: filter out using Red flag column",""))</f>
        <v/>
      </c>
      <c r="BB2521" s="91" t="inlineStr">
        <is>
          <t>None</t>
        </is>
      </c>
      <c r="BC2521" s="92" t="inlineStr">
        <is>
          <t>Y</t>
        </is>
      </c>
      <c r="BD2521" s="94" t="inlineStr">
        <is>
          <t>PE &gt; 50; Few traders (&lt;100 unique PAN, 30 days)</t>
        </is>
      </c>
      <c r="BE2521" s="94" t="n"/>
      <c r="BF2521" s="92">
        <f>IF(R2521*100000&gt;=Settings!$B$5,"Y","N")</f>
        <v/>
      </c>
      <c r="BG2521" s="91">
        <f>IF(F2521&gt;Settings!$B$6,"Y","N")</f>
        <v/>
      </c>
      <c r="BH2521" s="97" t="n">
        <v>-41.92</v>
      </c>
      <c r="BI2521" s="96" t="n">
        <v>-3.01</v>
      </c>
      <c r="BJ2521" s="96" t="n">
        <v>-4.89</v>
      </c>
      <c r="BK2521" s="96" t="n">
        <v>-5.79</v>
      </c>
      <c r="BL2521" s="96" t="n">
        <v>5.37</v>
      </c>
      <c r="BM2521" s="96" t="n">
        <v>-24.62</v>
      </c>
      <c r="BN2521" s="97" t="n">
        <v>-2.04</v>
      </c>
      <c r="BO2521" s="96" t="n">
        <v>-4.41</v>
      </c>
      <c r="BP2521" s="96" t="n">
        <v>-5.77</v>
      </c>
      <c r="BQ2521" s="96" t="n">
        <v>-8.880000000000001</v>
      </c>
      <c r="BR2521" s="91" t="inlineStr">
        <is>
          <t>Stacked down</t>
        </is>
      </c>
      <c r="BS2521" s="91" t="inlineStr">
        <is>
          <t>None</t>
        </is>
      </c>
      <c r="BT2521" s="96" t="n">
        <v>41.5</v>
      </c>
      <c r="BU2521" s="91" t="inlineStr">
        <is>
          <t>N</t>
        </is>
      </c>
      <c r="BV2521" s="99">
        <f>IF(OR(BF2521&lt;&gt;"Y",BG2521&lt;&gt;"Y"),"",(AND(ISNUMBER(BQ2521),BQ2521&gt;0))+(BR2521="Stacked up")+(AND(ISNUMBER(BH2521),BH2521&gt;=-Settings!$B$17))+(AND(ISNUMBER(BK2521),ISNUMBER(BM2521),BK2521&gt;0,BM2521&gt;0))+(AND(ISNUMBER(AQ2521),AQ2521&gt;=Settings!$B$18))+(AND(ISNUMBER(BT2521),BT2521&gt;=Settings!$B$19,BT2521&lt;=Settings!$B$20))+(AND(ISNUMBER(AS2521),AS2521&gt;0))+(AND(ISNUMBER(T2521),ISNUMBER(M2521),T2521&gt;=Settings!$B$21,M2521&gt;0))+(AND(ISNUMBER(AD2521),ISNUMBER(M2521),AD2521&gt;=Settings!$B$22,M2521&gt;0))+(AY2521&gt;=1))</f>
        <v/>
      </c>
      <c r="BW2521" s="91">
        <f>IF(OR(AY2521=0,BF2521&lt;&gt;"Y",BG2521&lt;&gt;"Y"),"",1+SUMPRODUCT(($A$6:$A$2604=A2521)*($AY$6:$AY$2604&gt;0)*($BF$6:$BF$2604="Y")*($BG$6:$BG$2604="Y")*(($AY$6:$AY$2604&gt;AY2521)+($AY$6:$AY$2604=AY2521)*($AD$6:$AD$2604&gt;AD2521))))</f>
        <v/>
      </c>
    </row>
    <row r="2522" ht="23.85" customHeight="1" s="55">
      <c r="A2522" s="90" t="n">
        <v>46296</v>
      </c>
      <c r="B2522" s="91" t="inlineStr">
        <is>
          <t>KEEPLEARN</t>
        </is>
      </c>
      <c r="C2522" s="91" t="inlineStr">
        <is>
          <t>INE055C01020</t>
        </is>
      </c>
      <c r="D2522" s="91" t="n"/>
      <c r="E2522" s="91" t="inlineStr">
        <is>
          <t>None</t>
        </is>
      </c>
      <c r="F2522" s="93" t="n">
        <v>29</v>
      </c>
      <c r="G2522" s="92" t="inlineStr">
        <is>
          <t>Y</t>
        </is>
      </c>
      <c r="H2522" s="94" t="inlineStr">
        <is>
          <t>GSM Stage 0</t>
        </is>
      </c>
      <c r="I2522" s="91" t="inlineStr">
        <is>
          <t>N</t>
        </is>
      </c>
      <c r="J2522" s="92">
        <f>IF(K2522="","N","Y")</f>
        <v/>
      </c>
      <c r="K2522" s="94">
        <f>_xlfn.TEXTJOIN("; ",TRUE,IF(P2522="52-wk low","52-wk low",""),IF(AND(AD2522&gt;=Settings!$B$12,M2522&lt;0),"Distribution",""),IF(AND(AJ2522="Y",M2522&lt;0,AK2522&lt;-Settings!$B$13),"Long unwinding",""),IF(AND(AJ2522="Y",M2522&lt;0,AK2522&gt;Settings!$B$13),"Short buildup",""))</f>
        <v/>
      </c>
      <c r="L2522" s="95" t="n">
        <v>1.84</v>
      </c>
      <c r="M2522" s="96" t="n">
        <v>-0.54</v>
      </c>
      <c r="N2522" s="93" t="n">
        <v>809</v>
      </c>
      <c r="O2522" s="91" t="inlineStr">
        <is>
          <t>None</t>
        </is>
      </c>
      <c r="P2522" s="91" t="inlineStr">
        <is>
          <t>None</t>
        </is>
      </c>
      <c r="Q2522" s="97" t="n">
        <v>0.17</v>
      </c>
      <c r="R2522" s="96" t="n">
        <v>0.35</v>
      </c>
      <c r="S2522" s="96" t="n">
        <v>0.5</v>
      </c>
      <c r="T2522" s="96" t="n">
        <v>0.33</v>
      </c>
      <c r="U2522" s="96" t="n">
        <v>0.35</v>
      </c>
      <c r="V2522" s="103" t="n">
        <v>0.7</v>
      </c>
      <c r="W2522" s="102" t="n">
        <v>2</v>
      </c>
      <c r="X2522" s="93" t="n"/>
      <c r="Y2522" s="91" t="inlineStr">
        <is>
          <t>None</t>
        </is>
      </c>
      <c r="Z2522" s="99" t="n">
        <v>56.84</v>
      </c>
      <c r="AA2522" s="96" t="n">
        <v>0.68</v>
      </c>
      <c r="AB2522" s="96" t="n">
        <v>0.71</v>
      </c>
      <c r="AC2522" s="96" t="n">
        <v>0.35</v>
      </c>
      <c r="AD2522" s="96" t="n">
        <v>0.27</v>
      </c>
      <c r="AE2522" s="96" t="n">
        <v>0.26</v>
      </c>
      <c r="AF2522" s="103" t="n">
        <v>1.09</v>
      </c>
      <c r="AG2522" s="91" t="inlineStr">
        <is>
          <t>Normal</t>
        </is>
      </c>
      <c r="AH2522" s="100" t="n">
        <v>0</v>
      </c>
      <c r="AI2522" s="101" t="n">
        <v>0</v>
      </c>
      <c r="AJ2522" s="92" t="inlineStr">
        <is>
          <t>N</t>
        </is>
      </c>
      <c r="AK2522" s="96" t="n"/>
      <c r="AL2522" s="91" t="inlineStr">
        <is>
          <t>n/a</t>
        </is>
      </c>
      <c r="AM2522" s="93" t="n"/>
      <c r="AN2522" s="92" t="inlineStr">
        <is>
          <t>None</t>
        </is>
      </c>
      <c r="AO2522" s="102" t="n">
        <v>0</v>
      </c>
      <c r="AP2522" s="103" t="n">
        <v>0.68</v>
      </c>
      <c r="AQ2522" s="102" t="n">
        <v>34</v>
      </c>
      <c r="AR2522" s="91" t="inlineStr">
        <is>
          <t>N</t>
        </is>
      </c>
      <c r="AS2522" s="104" t="n"/>
      <c r="AT2522" s="92">
        <f>IF(AND(P2522="52-wk high",T2522&gt;=Settings!$B$7),"Y","N")</f>
        <v/>
      </c>
      <c r="AU2522" s="91">
        <f>IF(AND(AD2522&gt;=Settings!$B$8,M2522&gt;0),"Y","N")</f>
        <v/>
      </c>
      <c r="AV2522" s="91">
        <f>IF(OR(AH2522&gt;Settings!$B$9,AI2522&gt;Settings!$B$9),"Y","N")</f>
        <v/>
      </c>
      <c r="AW2522" s="91">
        <f>IF(AJ2522&lt;&gt;"Y","n/a",IF(AND(M2522&gt;0,AK2522&gt;Settings!$B$10),"Y","N"))</f>
        <v/>
      </c>
      <c r="AX2522" s="91">
        <f>IF(AO2522&gt;=Settings!$B$11,"Y","N")</f>
        <v/>
      </c>
      <c r="AY2522" s="99">
        <f>(AT2522="Y")+(AU2522="Y")+(AV2522="Y")+(AW2522="Y")+(AX2522="Y")</f>
        <v/>
      </c>
      <c r="AZ2522" s="94">
        <f>IF(AY2522=0,"None",_xlfn.TEXTJOIN(", ",TRUE(),IF(AT2522="Y","Breakout",""),IF(AU2522="Y","Accumulation",""),IF(AV2522="Y","Institutional buying",""),IF(AW2522="Y","Long buildup",""),IF(AX2522="Y","Momentum leader","")))</f>
        <v/>
      </c>
      <c r="BA2522" s="94">
        <f>IF(BW2522="","","Passes "&amp;AY2522&amp;" of 5 buy-side scans"&amp;IF(G2522="Y","; RED FLAG: filter out using Red flag column",""))</f>
        <v/>
      </c>
      <c r="BB2522" s="91" t="inlineStr">
        <is>
          <t>None</t>
        </is>
      </c>
      <c r="BC2522" s="92" t="inlineStr">
        <is>
          <t>Y</t>
        </is>
      </c>
      <c r="BD2522" s="94" t="inlineStr">
        <is>
          <t>EPS zero; Few traders (&lt;100 unique PAN, 30 days)</t>
        </is>
      </c>
      <c r="BE2522" s="94" t="n"/>
      <c r="BF2522" s="92">
        <f>IF(R2522*100000&gt;=Settings!$B$5,"Y","N")</f>
        <v/>
      </c>
      <c r="BG2522" s="91">
        <f>IF(F2522&gt;Settings!$B$6,"Y","N")</f>
        <v/>
      </c>
      <c r="BH2522" s="97" t="n">
        <v>-42.68</v>
      </c>
      <c r="BI2522" s="96" t="n">
        <v>1.1</v>
      </c>
      <c r="BJ2522" s="96" t="n">
        <v>-1.08</v>
      </c>
      <c r="BK2522" s="96" t="n">
        <v>-4.66</v>
      </c>
      <c r="BL2522" s="96" t="n">
        <v>0</v>
      </c>
      <c r="BM2522" s="96" t="n">
        <v>-31.85</v>
      </c>
      <c r="BN2522" s="97" t="n">
        <v>-1.31</v>
      </c>
      <c r="BO2522" s="96" t="n">
        <v>-2.65</v>
      </c>
      <c r="BP2522" s="96" t="n">
        <v>-4.96</v>
      </c>
      <c r="BQ2522" s="96" t="n">
        <v>-11.1</v>
      </c>
      <c r="BR2522" s="91" t="inlineStr">
        <is>
          <t>Stacked down</t>
        </is>
      </c>
      <c r="BS2522" s="91" t="inlineStr">
        <is>
          <t>None</t>
        </is>
      </c>
      <c r="BT2522" s="96" t="n">
        <v>44.3</v>
      </c>
      <c r="BU2522" s="91" t="inlineStr">
        <is>
          <t>N</t>
        </is>
      </c>
      <c r="BV2522" s="99">
        <f>IF(OR(BF2522&lt;&gt;"Y",BG2522&lt;&gt;"Y"),"",(AND(ISNUMBER(BQ2522),BQ2522&gt;0))+(BR2522="Stacked up")+(AND(ISNUMBER(BH2522),BH2522&gt;=-Settings!$B$17))+(AND(ISNUMBER(BK2522),ISNUMBER(BM2522),BK2522&gt;0,BM2522&gt;0))+(AND(ISNUMBER(AQ2522),AQ2522&gt;=Settings!$B$18))+(AND(ISNUMBER(BT2522),BT2522&gt;=Settings!$B$19,BT2522&lt;=Settings!$B$20))+(AND(ISNUMBER(AS2522),AS2522&gt;0))+(AND(ISNUMBER(T2522),ISNUMBER(M2522),T2522&gt;=Settings!$B$21,M2522&gt;0))+(AND(ISNUMBER(AD2522),ISNUMBER(M2522),AD2522&gt;=Settings!$B$22,M2522&gt;0))+(AY2522&gt;=1))</f>
        <v/>
      </c>
      <c r="BW2522" s="91">
        <f>IF(OR(AY2522=0,BF2522&lt;&gt;"Y",BG2522&lt;&gt;"Y"),"",1+SUMPRODUCT(($A$6:$A$2604=A2522)*($AY$6:$AY$2604&gt;0)*($BF$6:$BF$2604="Y")*($BG$6:$BG$2604="Y")*(($AY$6:$AY$2604&gt;AY2522)+($AY$6:$AY$2604=AY2522)*($AD$6:$AD$2604&gt;AD2522))))</f>
        <v/>
      </c>
    </row>
    <row r="2523" ht="23.85" customHeight="1" s="55">
      <c r="A2523" s="90" t="n">
        <v>46296</v>
      </c>
      <c r="B2523" s="91" t="inlineStr">
        <is>
          <t>MADHUCON</t>
        </is>
      </c>
      <c r="C2523" s="91" t="inlineStr">
        <is>
          <t>INE378D01032</t>
        </is>
      </c>
      <c r="D2523" s="91" t="n"/>
      <c r="E2523" s="91" t="inlineStr">
        <is>
          <t>None</t>
        </is>
      </c>
      <c r="F2523" s="93" t="n">
        <v>29</v>
      </c>
      <c r="G2523" s="92" t="inlineStr">
        <is>
          <t>N</t>
        </is>
      </c>
      <c r="H2523" s="94" t="n"/>
      <c r="I2523" s="91" t="inlineStr">
        <is>
          <t>N</t>
        </is>
      </c>
      <c r="J2523" s="92">
        <f>IF(K2523="","N","Y")</f>
        <v/>
      </c>
      <c r="K2523" s="94">
        <f>_xlfn.TEXTJOIN("; ",TRUE,IF(P2523="52-wk low","52-wk low",""),IF(AND(AD2523&gt;=Settings!$B$12,M2523&lt;0),"Distribution",""),IF(AND(AJ2523="Y",M2523&lt;0,AK2523&lt;-Settings!$B$13),"Long unwinding",""),IF(AND(AJ2523="Y",M2523&lt;0,AK2523&gt;Settings!$B$13),"Short buildup",""))</f>
        <v/>
      </c>
      <c r="L2523" s="95" t="n">
        <v>3.99</v>
      </c>
      <c r="M2523" s="96" t="n">
        <v>-4.77</v>
      </c>
      <c r="N2523" s="93" t="n">
        <v>2450</v>
      </c>
      <c r="O2523" s="91" t="inlineStr">
        <is>
          <t>None</t>
        </is>
      </c>
      <c r="P2523" s="91" t="inlineStr">
        <is>
          <t>None</t>
        </is>
      </c>
      <c r="Q2523" s="97" t="n">
        <v>0.53</v>
      </c>
      <c r="R2523" s="96" t="n">
        <v>0.38</v>
      </c>
      <c r="S2523" s="96" t="n">
        <v>1.49</v>
      </c>
      <c r="T2523" s="96" t="n">
        <v>2.25</v>
      </c>
      <c r="U2523" s="96" t="n">
        <v>1.59</v>
      </c>
      <c r="V2523" s="103" t="n">
        <v>1.16</v>
      </c>
      <c r="W2523" s="102" t="n">
        <v>11</v>
      </c>
      <c r="X2523" s="93" t="n"/>
      <c r="Y2523" s="91" t="inlineStr">
        <is>
          <t>None</t>
        </is>
      </c>
      <c r="Z2523" s="99" t="n">
        <v>84.22</v>
      </c>
      <c r="AA2523" s="96" t="n">
        <v>0.98</v>
      </c>
      <c r="AB2523" s="96" t="n">
        <v>0.98</v>
      </c>
      <c r="AC2523" s="96" t="n"/>
      <c r="AD2523" s="96" t="n"/>
      <c r="AE2523" s="96" t="n"/>
      <c r="AF2523" s="103" t="n"/>
      <c r="AG2523" s="91" t="inlineStr">
        <is>
          <t>No delivery data</t>
        </is>
      </c>
      <c r="AH2523" s="100" t="n">
        <v>0</v>
      </c>
      <c r="AI2523" s="101" t="n">
        <v>0</v>
      </c>
      <c r="AJ2523" s="92" t="inlineStr">
        <is>
          <t>N</t>
        </is>
      </c>
      <c r="AK2523" s="96" t="n"/>
      <c r="AL2523" s="91" t="inlineStr">
        <is>
          <t>n/a</t>
        </is>
      </c>
      <c r="AM2523" s="93" t="n"/>
      <c r="AN2523" s="92" t="inlineStr">
        <is>
          <t>None</t>
        </is>
      </c>
      <c r="AO2523" s="102" t="n">
        <v>0</v>
      </c>
      <c r="AP2523" s="103" t="n">
        <v>0.6</v>
      </c>
      <c r="AQ2523" s="102" t="n">
        <v>19</v>
      </c>
      <c r="AR2523" s="91" t="inlineStr">
        <is>
          <t>N</t>
        </is>
      </c>
      <c r="AS2523" s="104" t="n"/>
      <c r="AT2523" s="92">
        <f>IF(AND(P2523="52-wk high",T2523&gt;=Settings!$B$7),"Y","N")</f>
        <v/>
      </c>
      <c r="AU2523" s="91">
        <f>IF(AND(AD2523&gt;=Settings!$B$8,M2523&gt;0),"Y","N")</f>
        <v/>
      </c>
      <c r="AV2523" s="91">
        <f>IF(OR(AH2523&gt;Settings!$B$9,AI2523&gt;Settings!$B$9),"Y","N")</f>
        <v/>
      </c>
      <c r="AW2523" s="91">
        <f>IF(AJ2523&lt;&gt;"Y","n/a",IF(AND(M2523&gt;0,AK2523&gt;Settings!$B$10),"Y","N"))</f>
        <v/>
      </c>
      <c r="AX2523" s="91">
        <f>IF(AO2523&gt;=Settings!$B$11,"Y","N")</f>
        <v/>
      </c>
      <c r="AY2523" s="99">
        <f>(AT2523="Y")+(AU2523="Y")+(AV2523="Y")+(AW2523="Y")+(AX2523="Y")</f>
        <v/>
      </c>
      <c r="AZ2523" s="94">
        <f>IF(AY2523=0,"None",_xlfn.TEXTJOIN(", ",TRUE(),IF(AT2523="Y","Breakout",""),IF(AU2523="Y","Accumulation",""),IF(AV2523="Y","Institutional buying",""),IF(AW2523="Y","Long buildup",""),IF(AX2523="Y","Momentum leader","")))</f>
        <v/>
      </c>
      <c r="BA2523" s="94">
        <f>IF(BW2523="","","Passes "&amp;AY2523&amp;" of 5 buy-side scans"&amp;IF(G2523="Y","; RED FLAG: filter out using Red flag column",""))</f>
        <v/>
      </c>
      <c r="BB2523" s="91" t="inlineStr">
        <is>
          <t>Lower</t>
        </is>
      </c>
      <c r="BC2523" s="92" t="inlineStr">
        <is>
          <t>Y</t>
        </is>
      </c>
      <c r="BD2523" s="94" t="inlineStr">
        <is>
          <t>EPS zero; Few traders (&lt;100 unique PAN, 30 days)</t>
        </is>
      </c>
      <c r="BE2523" s="94" t="n"/>
      <c r="BF2523" s="92">
        <f>IF(R2523*100000&gt;=Settings!$B$5,"Y","N")</f>
        <v/>
      </c>
      <c r="BG2523" s="91">
        <f>IF(F2523&gt;Settings!$B$6,"Y","N")</f>
        <v/>
      </c>
      <c r="BH2523" s="97" t="n">
        <v>-52.73</v>
      </c>
      <c r="BI2523" s="96" t="n">
        <v>-6.12</v>
      </c>
      <c r="BJ2523" s="96" t="n">
        <v>-17.56</v>
      </c>
      <c r="BK2523" s="96" t="n">
        <v>-34.27</v>
      </c>
      <c r="BL2523" s="96" t="n">
        <v>1.79</v>
      </c>
      <c r="BM2523" s="96" t="n">
        <v>-50.37</v>
      </c>
      <c r="BN2523" s="97" t="n">
        <v>-7.02</v>
      </c>
      <c r="BO2523" s="96" t="n">
        <v>-15.22</v>
      </c>
      <c r="BP2523" s="96" t="n">
        <v>-20.39</v>
      </c>
      <c r="BQ2523" s="96" t="n">
        <v>-25.81</v>
      </c>
      <c r="BR2523" s="91" t="inlineStr">
        <is>
          <t>Stacked down</t>
        </is>
      </c>
      <c r="BS2523" s="91" t="inlineStr">
        <is>
          <t>None</t>
        </is>
      </c>
      <c r="BT2523" s="96" t="n">
        <v>37.3</v>
      </c>
      <c r="BU2523" s="91" t="inlineStr">
        <is>
          <t>N</t>
        </is>
      </c>
      <c r="BV2523" s="99">
        <f>IF(OR(BF2523&lt;&gt;"Y",BG2523&lt;&gt;"Y"),"",(AND(ISNUMBER(BQ2523),BQ2523&gt;0))+(BR2523="Stacked up")+(AND(ISNUMBER(BH2523),BH2523&gt;=-Settings!$B$17))+(AND(ISNUMBER(BK2523),ISNUMBER(BM2523),BK2523&gt;0,BM2523&gt;0))+(AND(ISNUMBER(AQ2523),AQ2523&gt;=Settings!$B$18))+(AND(ISNUMBER(BT2523),BT2523&gt;=Settings!$B$19,BT2523&lt;=Settings!$B$20))+(AND(ISNUMBER(AS2523),AS2523&gt;0))+(AND(ISNUMBER(T2523),ISNUMBER(M2523),T2523&gt;=Settings!$B$21,M2523&gt;0))+(AND(ISNUMBER(AD2523),ISNUMBER(M2523),AD2523&gt;=Settings!$B$22,M2523&gt;0))+(AY2523&gt;=1))</f>
        <v/>
      </c>
      <c r="BW2523" s="91">
        <f>IF(OR(AY2523=0,BF2523&lt;&gt;"Y",BG2523&lt;&gt;"Y"),"",1+SUMPRODUCT(($A$6:$A$2604=A2523)*($AY$6:$AY$2604&gt;0)*($BF$6:$BF$2604="Y")*($BG$6:$BG$2604="Y")*(($AY$6:$AY$2604&gt;AY2523)+($AY$6:$AY$2604=AY2523)*($AD$6:$AD$2604&gt;AD2523))))</f>
        <v/>
      </c>
    </row>
    <row r="2524" ht="23.85" customHeight="1" s="55">
      <c r="A2524" s="90" t="n">
        <v>46296</v>
      </c>
      <c r="B2524" s="91" t="inlineStr">
        <is>
          <t>PEARLPOLY</t>
        </is>
      </c>
      <c r="C2524" s="91" t="inlineStr">
        <is>
          <t>INE844A01013</t>
        </is>
      </c>
      <c r="D2524" s="91" t="n"/>
      <c r="E2524" s="91" t="inlineStr">
        <is>
          <t>None</t>
        </is>
      </c>
      <c r="F2524" s="93" t="n">
        <v>29</v>
      </c>
      <c r="G2524" s="92" t="inlineStr">
        <is>
          <t>Y</t>
        </is>
      </c>
      <c r="H2524" s="94" t="inlineStr">
        <is>
          <t>Long-term ASM Stage 1</t>
        </is>
      </c>
      <c r="I2524" s="91" t="inlineStr">
        <is>
          <t>N</t>
        </is>
      </c>
      <c r="J2524" s="92">
        <f>IF(K2524="","N","Y")</f>
        <v/>
      </c>
      <c r="K2524" s="94">
        <f>_xlfn.TEXTJOIN("; ",TRUE,IF(P2524="52-wk low","52-wk low",""),IF(AND(AD2524&gt;=Settings!$B$12,M2524&lt;0),"Distribution",""),IF(AND(AJ2524="Y",M2524&lt;0,AK2524&lt;-Settings!$B$13),"Long unwinding",""),IF(AND(AJ2524="Y",M2524&lt;0,AK2524&gt;Settings!$B$13),"Short buildup",""))</f>
        <v/>
      </c>
      <c r="L2524" s="95" t="n">
        <v>17.09</v>
      </c>
      <c r="M2524" s="96" t="n">
        <v>-3.72</v>
      </c>
      <c r="N2524" s="93" t="n">
        <v>2285</v>
      </c>
      <c r="O2524" s="91" t="inlineStr">
        <is>
          <t>None</t>
        </is>
      </c>
      <c r="P2524" s="91" t="inlineStr">
        <is>
          <t>None</t>
        </is>
      </c>
      <c r="Q2524" s="97" t="n">
        <v>0.05</v>
      </c>
      <c r="R2524" s="96" t="n">
        <v>0.12</v>
      </c>
      <c r="S2524" s="96" t="n">
        <v>0.36</v>
      </c>
      <c r="T2524" s="96" t="n">
        <v>0.52</v>
      </c>
      <c r="U2524" s="96" t="n">
        <v>0.63</v>
      </c>
      <c r="V2524" s="103" t="n">
        <v>1.46</v>
      </c>
      <c r="W2524" s="102" t="n">
        <v>6</v>
      </c>
      <c r="X2524" s="93" t="n"/>
      <c r="Y2524" s="91" t="inlineStr">
        <is>
          <t>None</t>
        </is>
      </c>
      <c r="Z2524" s="99" t="n">
        <v>56.67</v>
      </c>
      <c r="AA2524" s="96" t="n">
        <v>0.67</v>
      </c>
      <c r="AB2524" s="96" t="n">
        <v>0.7</v>
      </c>
      <c r="AC2524" s="96" t="n">
        <v>0.24</v>
      </c>
      <c r="AD2524" s="96" t="n"/>
      <c r="AE2524" s="96" t="n"/>
      <c r="AF2524" s="103" t="n"/>
      <c r="AG2524" s="91" t="inlineStr">
        <is>
          <t>No delivery data</t>
        </is>
      </c>
      <c r="AH2524" s="100" t="n">
        <v>0</v>
      </c>
      <c r="AI2524" s="101" t="n">
        <v>0</v>
      </c>
      <c r="AJ2524" s="92" t="inlineStr">
        <is>
          <t>N</t>
        </is>
      </c>
      <c r="AK2524" s="96" t="n"/>
      <c r="AL2524" s="91" t="inlineStr">
        <is>
          <t>n/a</t>
        </is>
      </c>
      <c r="AM2524" s="93" t="n"/>
      <c r="AN2524" s="92" t="inlineStr">
        <is>
          <t>None</t>
        </is>
      </c>
      <c r="AO2524" s="102" t="n">
        <v>0</v>
      </c>
      <c r="AP2524" s="103" t="n">
        <v>0.73</v>
      </c>
      <c r="AQ2524" s="102" t="n">
        <v>41</v>
      </c>
      <c r="AR2524" s="91" t="inlineStr">
        <is>
          <t>N</t>
        </is>
      </c>
      <c r="AS2524" s="104" t="n"/>
      <c r="AT2524" s="92">
        <f>IF(AND(P2524="52-wk high",T2524&gt;=Settings!$B$7),"Y","N")</f>
        <v/>
      </c>
      <c r="AU2524" s="91">
        <f>IF(AND(AD2524&gt;=Settings!$B$8,M2524&gt;0),"Y","N")</f>
        <v/>
      </c>
      <c r="AV2524" s="91">
        <f>IF(OR(AH2524&gt;Settings!$B$9,AI2524&gt;Settings!$B$9),"Y","N")</f>
        <v/>
      </c>
      <c r="AW2524" s="91">
        <f>IF(AJ2524&lt;&gt;"Y","n/a",IF(AND(M2524&gt;0,AK2524&gt;Settings!$B$10),"Y","N"))</f>
        <v/>
      </c>
      <c r="AX2524" s="91">
        <f>IF(AO2524&gt;=Settings!$B$11,"Y","N")</f>
        <v/>
      </c>
      <c r="AY2524" s="99">
        <f>(AT2524="Y")+(AU2524="Y")+(AV2524="Y")+(AW2524="Y")+(AX2524="Y")</f>
        <v/>
      </c>
      <c r="AZ2524" s="94">
        <f>IF(AY2524=0,"None",_xlfn.TEXTJOIN(", ",TRUE(),IF(AT2524="Y","Breakout",""),IF(AU2524="Y","Accumulation",""),IF(AV2524="Y","Institutional buying",""),IF(AW2524="Y","Long buildup",""),IF(AX2524="Y","Momentum leader","")))</f>
        <v/>
      </c>
      <c r="BA2524" s="94">
        <f>IF(BW2524="","","Passes "&amp;AY2524&amp;" of 5 buy-side scans"&amp;IF(G2524="Y","; RED FLAG: filter out using Red flag column",""))</f>
        <v/>
      </c>
      <c r="BB2524" s="91" t="inlineStr">
        <is>
          <t>None</t>
        </is>
      </c>
      <c r="BC2524" s="92" t="inlineStr">
        <is>
          <t>Y</t>
        </is>
      </c>
      <c r="BD2524" s="94" t="inlineStr">
        <is>
          <t>EPS zero; Few traders (&lt;100 unique PAN, 30 days)</t>
        </is>
      </c>
      <c r="BE2524" s="94" t="n"/>
      <c r="BF2524" s="92">
        <f>IF(R2524*100000&gt;=Settings!$B$5,"Y","N")</f>
        <v/>
      </c>
      <c r="BG2524" s="91">
        <f>IF(F2524&gt;Settings!$B$6,"Y","N")</f>
        <v/>
      </c>
      <c r="BH2524" s="97" t="n">
        <v>-45.75</v>
      </c>
      <c r="BI2524" s="96" t="n">
        <v>-8.710000000000001</v>
      </c>
      <c r="BJ2524" s="96" t="n">
        <v>13.55</v>
      </c>
      <c r="BK2524" s="96" t="n">
        <v>-9.1</v>
      </c>
      <c r="BL2524" s="96" t="n">
        <v>23.57</v>
      </c>
      <c r="BM2524" s="96" t="n">
        <v>-43.93</v>
      </c>
      <c r="BN2524" s="97" t="n">
        <v>-0.21</v>
      </c>
      <c r="BO2524" s="96" t="n">
        <v>0.88</v>
      </c>
      <c r="BP2524" s="96" t="n">
        <v>-2.42</v>
      </c>
      <c r="BQ2524" s="96" t="n">
        <v>-11.63</v>
      </c>
      <c r="BR2524" s="91" t="inlineStr">
        <is>
          <t>Mixed</t>
        </is>
      </c>
      <c r="BS2524" s="91" t="inlineStr">
        <is>
          <t>None</t>
        </is>
      </c>
      <c r="BT2524" s="96" t="n">
        <v>48.6</v>
      </c>
      <c r="BU2524" s="91" t="inlineStr">
        <is>
          <t>N</t>
        </is>
      </c>
      <c r="BV2524" s="99">
        <f>IF(OR(BF2524&lt;&gt;"Y",BG2524&lt;&gt;"Y"),"",(AND(ISNUMBER(BQ2524),BQ2524&gt;0))+(BR2524="Stacked up")+(AND(ISNUMBER(BH2524),BH2524&gt;=-Settings!$B$17))+(AND(ISNUMBER(BK2524),ISNUMBER(BM2524),BK2524&gt;0,BM2524&gt;0))+(AND(ISNUMBER(AQ2524),AQ2524&gt;=Settings!$B$18))+(AND(ISNUMBER(BT2524),BT2524&gt;=Settings!$B$19,BT2524&lt;=Settings!$B$20))+(AND(ISNUMBER(AS2524),AS2524&gt;0))+(AND(ISNUMBER(T2524),ISNUMBER(M2524),T2524&gt;=Settings!$B$21,M2524&gt;0))+(AND(ISNUMBER(AD2524),ISNUMBER(M2524),AD2524&gt;=Settings!$B$22,M2524&gt;0))+(AY2524&gt;=1))</f>
        <v/>
      </c>
      <c r="BW2524" s="91">
        <f>IF(OR(AY2524=0,BF2524&lt;&gt;"Y",BG2524&lt;&gt;"Y"),"",1+SUMPRODUCT(($A$6:$A$2604=A2524)*($AY$6:$AY$2604&gt;0)*($BF$6:$BF$2604="Y")*($BG$6:$BG$2604="Y")*(($AY$6:$AY$2604&gt;AY2524)+($AY$6:$AY$2604=AY2524)*($AD$6:$AD$2604&gt;AD2524))))</f>
        <v/>
      </c>
    </row>
    <row r="2525" ht="23.85" customHeight="1" s="55">
      <c r="A2525" s="90" t="n">
        <v>46296</v>
      </c>
      <c r="B2525" s="91" t="inlineStr">
        <is>
          <t>RETAIL</t>
        </is>
      </c>
      <c r="C2525" s="91" t="inlineStr">
        <is>
          <t>INE03DD01011</t>
        </is>
      </c>
      <c r="D2525" s="91" t="n"/>
      <c r="E2525" s="91" t="inlineStr">
        <is>
          <t>None</t>
        </is>
      </c>
      <c r="F2525" s="93" t="n">
        <v>29</v>
      </c>
      <c r="G2525" s="92" t="inlineStr">
        <is>
          <t>Y</t>
        </is>
      </c>
      <c r="H2525" s="94" t="inlineStr">
        <is>
          <t>ESM Stage 1</t>
        </is>
      </c>
      <c r="I2525" s="91" t="inlineStr">
        <is>
          <t>N</t>
        </is>
      </c>
      <c r="J2525" s="92">
        <f>IF(K2525="","N","Y")</f>
        <v/>
      </c>
      <c r="K2525" s="94">
        <f>_xlfn.TEXTJOIN("; ",TRUE,IF(P2525="52-wk low","52-wk low",""),IF(AND(AD2525&gt;=Settings!$B$12,M2525&lt;0),"Distribution",""),IF(AND(AJ2525="Y",M2525&lt;0,AK2525&lt;-Settings!$B$13),"Long unwinding",""),IF(AND(AJ2525="Y",M2525&lt;0,AK2525&gt;Settings!$B$13),"Short buildup",""))</f>
        <v/>
      </c>
      <c r="L2525" s="95" t="n">
        <v>34.93</v>
      </c>
      <c r="M2525" s="96" t="n">
        <v>9.98</v>
      </c>
      <c r="N2525" s="93" t="n">
        <v>12</v>
      </c>
      <c r="O2525" s="91" t="inlineStr">
        <is>
          <t>Top gainer</t>
        </is>
      </c>
      <c r="P2525" s="91" t="inlineStr">
        <is>
          <t>None</t>
        </is>
      </c>
      <c r="Q2525" s="97" t="n">
        <v>0.35</v>
      </c>
      <c r="R2525" s="96" t="n">
        <v>0.25</v>
      </c>
      <c r="S2525" s="96" t="n">
        <v>1.49</v>
      </c>
      <c r="T2525" s="96" t="n">
        <v>2.9</v>
      </c>
      <c r="U2525" s="96" t="n">
        <v>2.98</v>
      </c>
      <c r="V2525" s="103" t="n">
        <v>2.05</v>
      </c>
      <c r="W2525" s="102" t="n">
        <v>7</v>
      </c>
      <c r="X2525" s="93" t="n"/>
      <c r="Y2525" s="91" t="inlineStr">
        <is>
          <t>None</t>
        </is>
      </c>
      <c r="Z2525" s="99" t="n">
        <v>100</v>
      </c>
      <c r="AA2525" s="96" t="n">
        <v>1.26</v>
      </c>
      <c r="AB2525" s="96" t="n">
        <v>1.22</v>
      </c>
      <c r="AC2525" s="96" t="n">
        <v>1.81</v>
      </c>
      <c r="AD2525" s="96" t="n">
        <v>3.51</v>
      </c>
      <c r="AE2525" s="96" t="n">
        <v>4.13</v>
      </c>
      <c r="AF2525" s="103" t="n">
        <v>1.16</v>
      </c>
      <c r="AG2525" s="91" t="inlineStr">
        <is>
          <t>Run-up, risky</t>
        </is>
      </c>
      <c r="AH2525" s="100" t="n">
        <v>0</v>
      </c>
      <c r="AI2525" s="101" t="n">
        <v>0</v>
      </c>
      <c r="AJ2525" s="92" t="inlineStr">
        <is>
          <t>N</t>
        </is>
      </c>
      <c r="AK2525" s="96" t="n"/>
      <c r="AL2525" s="91" t="inlineStr">
        <is>
          <t>n/a</t>
        </is>
      </c>
      <c r="AM2525" s="93" t="n"/>
      <c r="AN2525" s="92" t="inlineStr">
        <is>
          <t>None</t>
        </is>
      </c>
      <c r="AO2525" s="102" t="n">
        <v>0</v>
      </c>
      <c r="AP2525" s="103" t="n">
        <v>1.46</v>
      </c>
      <c r="AQ2525" s="102" t="n">
        <v>78</v>
      </c>
      <c r="AR2525" s="91" t="inlineStr">
        <is>
          <t>N</t>
        </is>
      </c>
      <c r="AS2525" s="104" t="n"/>
      <c r="AT2525" s="92">
        <f>IF(AND(P2525="52-wk high",T2525&gt;=Settings!$B$7),"Y","N")</f>
        <v/>
      </c>
      <c r="AU2525" s="91">
        <f>IF(AND(AD2525&gt;=Settings!$B$8,M2525&gt;0),"Y","N")</f>
        <v/>
      </c>
      <c r="AV2525" s="91">
        <f>IF(OR(AH2525&gt;Settings!$B$9,AI2525&gt;Settings!$B$9),"Y","N")</f>
        <v/>
      </c>
      <c r="AW2525" s="91">
        <f>IF(AJ2525&lt;&gt;"Y","n/a",IF(AND(M2525&gt;0,AK2525&gt;Settings!$B$10),"Y","N"))</f>
        <v/>
      </c>
      <c r="AX2525" s="91">
        <f>IF(AO2525&gt;=Settings!$B$11,"Y","N")</f>
        <v/>
      </c>
      <c r="AY2525" s="99">
        <f>(AT2525="Y")+(AU2525="Y")+(AV2525="Y")+(AW2525="Y")+(AX2525="Y")</f>
        <v/>
      </c>
      <c r="AZ2525" s="94">
        <f>IF(AY2525=0,"None",_xlfn.TEXTJOIN(", ",TRUE(),IF(AT2525="Y","Breakout",""),IF(AU2525="Y","Accumulation",""),IF(AV2525="Y","Institutional buying",""),IF(AW2525="Y","Long buildup",""),IF(AX2525="Y","Momentum leader","")))</f>
        <v/>
      </c>
      <c r="BA2525" s="94">
        <f>IF(BW2525="","","Passes "&amp;AY2525&amp;" of 5 buy-side scans"&amp;IF(G2525="Y","; RED FLAG: filter out using Red flag column",""))</f>
        <v/>
      </c>
      <c r="BB2525" s="91" t="inlineStr">
        <is>
          <t>Upper</t>
        </is>
      </c>
      <c r="BC2525" s="92" t="inlineStr">
        <is>
          <t>Y</t>
        </is>
      </c>
      <c r="BD2525" s="94" t="inlineStr">
        <is>
          <t>EPS zero; Few traders (&lt;100 unique PAN, 30 days)</t>
        </is>
      </c>
      <c r="BE2525" s="94" t="n"/>
      <c r="BF2525" s="92">
        <f>IF(R2525*100000&gt;=Settings!$B$5,"Y","N")</f>
        <v/>
      </c>
      <c r="BG2525" s="91">
        <f>IF(F2525&gt;Settings!$B$6,"Y","N")</f>
        <v/>
      </c>
      <c r="BH2525" s="97" t="n">
        <v>-4.41</v>
      </c>
      <c r="BI2525" s="96" t="n">
        <v>108.91</v>
      </c>
      <c r="BJ2525" s="96" t="n">
        <v>104.39</v>
      </c>
      <c r="BK2525" s="96" t="n">
        <v>100.98</v>
      </c>
      <c r="BL2525" s="96" t="n">
        <v>89.02</v>
      </c>
      <c r="BM2525" s="96" t="n">
        <v>0.52</v>
      </c>
      <c r="BN2525" s="97" t="n">
        <v>60.64</v>
      </c>
      <c r="BO2525" s="96" t="n">
        <v>79.75</v>
      </c>
      <c r="BP2525" s="96" t="n">
        <v>80.48</v>
      </c>
      <c r="BQ2525" s="96" t="n">
        <v>62.54</v>
      </c>
      <c r="BR2525" s="91" t="inlineStr">
        <is>
          <t>Mixed</t>
        </is>
      </c>
      <c r="BS2525" s="91" t="inlineStr">
        <is>
          <t>None</t>
        </is>
      </c>
      <c r="BT2525" s="96" t="n">
        <v>92</v>
      </c>
      <c r="BU2525" s="91" t="inlineStr">
        <is>
          <t>N</t>
        </is>
      </c>
      <c r="BV2525" s="99">
        <f>IF(OR(BF2525&lt;&gt;"Y",BG2525&lt;&gt;"Y"),"",(AND(ISNUMBER(BQ2525),BQ2525&gt;0))+(BR2525="Stacked up")+(AND(ISNUMBER(BH2525),BH2525&gt;=-Settings!$B$17))+(AND(ISNUMBER(BK2525),ISNUMBER(BM2525),BK2525&gt;0,BM2525&gt;0))+(AND(ISNUMBER(AQ2525),AQ2525&gt;=Settings!$B$18))+(AND(ISNUMBER(BT2525),BT2525&gt;=Settings!$B$19,BT2525&lt;=Settings!$B$20))+(AND(ISNUMBER(AS2525),AS2525&gt;0))+(AND(ISNUMBER(T2525),ISNUMBER(M2525),T2525&gt;=Settings!$B$21,M2525&gt;0))+(AND(ISNUMBER(AD2525),ISNUMBER(M2525),AD2525&gt;=Settings!$B$22,M2525&gt;0))+(AY2525&gt;=1))</f>
        <v/>
      </c>
      <c r="BW2525" s="91">
        <f>IF(OR(AY2525=0,BF2525&lt;&gt;"Y",BG2525&lt;&gt;"Y"),"",1+SUMPRODUCT(($A$6:$A$2604=A2525)*($AY$6:$AY$2604&gt;0)*($BF$6:$BF$2604="Y")*($BG$6:$BG$2604="Y")*(($AY$6:$AY$2604&gt;AY2525)+($AY$6:$AY$2604=AY2525)*($AD$6:$AD$2604&gt;AD2525))))</f>
        <v/>
      </c>
    </row>
    <row r="2526" ht="23.85" customHeight="1" s="55">
      <c r="A2526" s="90" t="n">
        <v>46296</v>
      </c>
      <c r="B2526" s="91" t="inlineStr">
        <is>
          <t>DNAMEDIA</t>
        </is>
      </c>
      <c r="C2526" s="91" t="inlineStr">
        <is>
          <t>INE016M01021</t>
        </is>
      </c>
      <c r="D2526" s="91" t="n"/>
      <c r="E2526" s="91" t="inlineStr">
        <is>
          <t>None</t>
        </is>
      </c>
      <c r="F2526" s="93" t="n">
        <v>28</v>
      </c>
      <c r="G2526" s="92" t="inlineStr">
        <is>
          <t>Y</t>
        </is>
      </c>
      <c r="H2526" s="94" t="inlineStr">
        <is>
          <t>GSM Stage 0</t>
        </is>
      </c>
      <c r="I2526" s="91" t="inlineStr">
        <is>
          <t>N</t>
        </is>
      </c>
      <c r="J2526" s="92">
        <f>IF(K2526="","N","Y")</f>
        <v/>
      </c>
      <c r="K2526" s="94">
        <f>_xlfn.TEXTJOIN("; ",TRUE,IF(P2526="52-wk low","52-wk low",""),IF(AND(AD2526&gt;=Settings!$B$12,M2526&lt;0),"Distribution",""),IF(AND(AJ2526="Y",M2526&lt;0,AK2526&lt;-Settings!$B$13),"Long unwinding",""),IF(AND(AJ2526="Y",M2526&lt;0,AK2526&gt;Settings!$B$13),"Short buildup",""))</f>
        <v/>
      </c>
      <c r="L2526" s="95" t="n">
        <v>2.42</v>
      </c>
      <c r="M2526" s="96" t="n">
        <v>-0.82</v>
      </c>
      <c r="N2526" s="93" t="n">
        <v>943</v>
      </c>
      <c r="O2526" s="91" t="inlineStr">
        <is>
          <t>None</t>
        </is>
      </c>
      <c r="P2526" s="91" t="inlineStr">
        <is>
          <t>None</t>
        </is>
      </c>
      <c r="Q2526" s="97" t="n">
        <v>0.22</v>
      </c>
      <c r="R2526" s="96" t="n">
        <v>0.41</v>
      </c>
      <c r="S2526" s="96" t="n">
        <v>0.54</v>
      </c>
      <c r="T2526" s="96" t="n">
        <v>0.41</v>
      </c>
      <c r="U2526" s="96" t="n">
        <v>0.48</v>
      </c>
      <c r="V2526" s="103" t="n">
        <v>0.88</v>
      </c>
      <c r="W2526" s="102" t="n">
        <v>4</v>
      </c>
      <c r="X2526" s="93" t="n"/>
      <c r="Y2526" s="91" t="inlineStr">
        <is>
          <t>None</t>
        </is>
      </c>
      <c r="Z2526" s="99" t="n">
        <v>90.89</v>
      </c>
      <c r="AA2526" s="96" t="n">
        <v>1.23</v>
      </c>
      <c r="AB2526" s="96" t="n">
        <v>1.23</v>
      </c>
      <c r="AC2526" s="96" t="n">
        <v>0.6899999999999999</v>
      </c>
      <c r="AD2526" s="96" t="n">
        <v>0.54</v>
      </c>
      <c r="AE2526" s="96" t="n">
        <v>0.62</v>
      </c>
      <c r="AF2526" s="103" t="n">
        <v>1.04</v>
      </c>
      <c r="AG2526" s="91" t="inlineStr">
        <is>
          <t>Normal</t>
        </is>
      </c>
      <c r="AH2526" s="100" t="n">
        <v>0</v>
      </c>
      <c r="AI2526" s="101" t="n">
        <v>0</v>
      </c>
      <c r="AJ2526" s="92" t="inlineStr">
        <is>
          <t>N</t>
        </is>
      </c>
      <c r="AK2526" s="96" t="n"/>
      <c r="AL2526" s="91" t="inlineStr">
        <is>
          <t>n/a</t>
        </is>
      </c>
      <c r="AM2526" s="93" t="n"/>
      <c r="AN2526" s="92" t="inlineStr">
        <is>
          <t>None</t>
        </is>
      </c>
      <c r="AO2526" s="102" t="n">
        <v>0</v>
      </c>
      <c r="AP2526" s="103" t="n">
        <v>0.55</v>
      </c>
      <c r="AQ2526" s="102" t="n">
        <v>11</v>
      </c>
      <c r="AR2526" s="91" t="inlineStr">
        <is>
          <t>N</t>
        </is>
      </c>
      <c r="AS2526" s="104" t="n"/>
      <c r="AT2526" s="92">
        <f>IF(AND(P2526="52-wk high",T2526&gt;=Settings!$B$7),"Y","N")</f>
        <v/>
      </c>
      <c r="AU2526" s="91">
        <f>IF(AND(AD2526&gt;=Settings!$B$8,M2526&gt;0),"Y","N")</f>
        <v/>
      </c>
      <c r="AV2526" s="91">
        <f>IF(OR(AH2526&gt;Settings!$B$9,AI2526&gt;Settings!$B$9),"Y","N")</f>
        <v/>
      </c>
      <c r="AW2526" s="91">
        <f>IF(AJ2526&lt;&gt;"Y","n/a",IF(AND(M2526&gt;0,AK2526&gt;Settings!$B$10),"Y","N"))</f>
        <v/>
      </c>
      <c r="AX2526" s="91">
        <f>IF(AO2526&gt;=Settings!$B$11,"Y","N")</f>
        <v/>
      </c>
      <c r="AY2526" s="99">
        <f>(AT2526="Y")+(AU2526="Y")+(AV2526="Y")+(AW2526="Y")+(AX2526="Y")</f>
        <v/>
      </c>
      <c r="AZ2526" s="94">
        <f>IF(AY2526=0,"None",_xlfn.TEXTJOIN(", ",TRUE(),IF(AT2526="Y","Breakout",""),IF(AU2526="Y","Accumulation",""),IF(AV2526="Y","Institutional buying",""),IF(AW2526="Y","Long buildup",""),IF(AX2526="Y","Momentum leader","")))</f>
        <v/>
      </c>
      <c r="BA2526" s="94">
        <f>IF(BW2526="","","Passes "&amp;AY2526&amp;" of 5 buy-side scans"&amp;IF(G2526="Y","; RED FLAG: filter out using Red flag column",""))</f>
        <v/>
      </c>
      <c r="BB2526" s="91" t="inlineStr">
        <is>
          <t>None</t>
        </is>
      </c>
      <c r="BC2526" s="92" t="inlineStr">
        <is>
          <t>Y</t>
        </is>
      </c>
      <c r="BD2526" s="94" t="inlineStr">
        <is>
          <t>EPS zero; Few traders (&lt;100 unique PAN, 30 days)</t>
        </is>
      </c>
      <c r="BE2526" s="94" t="n"/>
      <c r="BF2526" s="92">
        <f>IF(R2526*100000&gt;=Settings!$B$5,"Y","N")</f>
        <v/>
      </c>
      <c r="BG2526" s="91">
        <f>IF(F2526&gt;Settings!$B$6,"Y","N")</f>
        <v/>
      </c>
      <c r="BH2526" s="97" t="n">
        <v>-52.46</v>
      </c>
      <c r="BI2526" s="96" t="n">
        <v>-2.42</v>
      </c>
      <c r="BJ2526" s="96" t="n">
        <v>-6.2</v>
      </c>
      <c r="BK2526" s="96" t="n">
        <v>-16.84</v>
      </c>
      <c r="BL2526" s="96" t="n">
        <v>-13.26</v>
      </c>
      <c r="BM2526" s="96" t="n">
        <v>-48.4</v>
      </c>
      <c r="BN2526" s="97" t="n">
        <v>-3.02</v>
      </c>
      <c r="BO2526" s="96" t="n">
        <v>-6.83</v>
      </c>
      <c r="BP2526" s="96" t="n">
        <v>-12.36</v>
      </c>
      <c r="BQ2526" s="96" t="n">
        <v>-21.96</v>
      </c>
      <c r="BR2526" s="91" t="inlineStr">
        <is>
          <t>Stacked down</t>
        </is>
      </c>
      <c r="BS2526" s="91" t="inlineStr">
        <is>
          <t>None</t>
        </is>
      </c>
      <c r="BT2526" s="96" t="n">
        <v>42</v>
      </c>
      <c r="BU2526" s="91" t="inlineStr">
        <is>
          <t>N</t>
        </is>
      </c>
      <c r="BV2526" s="99">
        <f>IF(OR(BF2526&lt;&gt;"Y",BG2526&lt;&gt;"Y"),"",(AND(ISNUMBER(BQ2526),BQ2526&gt;0))+(BR2526="Stacked up")+(AND(ISNUMBER(BH2526),BH2526&gt;=-Settings!$B$17))+(AND(ISNUMBER(BK2526),ISNUMBER(BM2526),BK2526&gt;0,BM2526&gt;0))+(AND(ISNUMBER(AQ2526),AQ2526&gt;=Settings!$B$18))+(AND(ISNUMBER(BT2526),BT2526&gt;=Settings!$B$19,BT2526&lt;=Settings!$B$20))+(AND(ISNUMBER(AS2526),AS2526&gt;0))+(AND(ISNUMBER(T2526),ISNUMBER(M2526),T2526&gt;=Settings!$B$21,M2526&gt;0))+(AND(ISNUMBER(AD2526),ISNUMBER(M2526),AD2526&gt;=Settings!$B$22,M2526&gt;0))+(AY2526&gt;=1))</f>
        <v/>
      </c>
      <c r="BW2526" s="91">
        <f>IF(OR(AY2526=0,BF2526&lt;&gt;"Y",BG2526&lt;&gt;"Y"),"",1+SUMPRODUCT(($A$6:$A$2604=A2526)*($AY$6:$AY$2604&gt;0)*($BF$6:$BF$2604="Y")*($BG$6:$BG$2604="Y")*(($AY$6:$AY$2604&gt;AY2526)+($AY$6:$AY$2604=AY2526)*($AD$6:$AD$2604&gt;AD2526))))</f>
        <v/>
      </c>
    </row>
    <row r="2527" ht="23.85" customHeight="1" s="55">
      <c r="A2527" s="90" t="n">
        <v>46296</v>
      </c>
      <c r="B2527" s="91" t="inlineStr">
        <is>
          <t>KJMCFIN</t>
        </is>
      </c>
      <c r="C2527" s="91" t="inlineStr">
        <is>
          <t>INE533C01018</t>
        </is>
      </c>
      <c r="D2527" s="91" t="n"/>
      <c r="E2527" s="91" t="inlineStr">
        <is>
          <t>None</t>
        </is>
      </c>
      <c r="F2527" s="93" t="n">
        <v>28</v>
      </c>
      <c r="G2527" s="92" t="inlineStr">
        <is>
          <t>N</t>
        </is>
      </c>
      <c r="H2527" s="94" t="n"/>
      <c r="I2527" s="91" t="inlineStr">
        <is>
          <t>N</t>
        </is>
      </c>
      <c r="J2527" s="92">
        <f>IF(K2527="","N","Y")</f>
        <v/>
      </c>
      <c r="K2527" s="94">
        <f>_xlfn.TEXTJOIN("; ",TRUE,IF(P2527="52-wk low","52-wk low",""),IF(AND(AD2527&gt;=Settings!$B$12,M2527&lt;0),"Distribution",""),IF(AND(AJ2527="Y",M2527&lt;0,AK2527&lt;-Settings!$B$13),"Long unwinding",""),IF(AND(AJ2527="Y",M2527&lt;0,AK2527&gt;Settings!$B$13),"Short buildup",""))</f>
        <v/>
      </c>
      <c r="L2527" s="95" t="n">
        <v>58.38</v>
      </c>
      <c r="M2527" s="96" t="n">
        <v>-2.7</v>
      </c>
      <c r="N2527" s="93" t="n">
        <v>1983</v>
      </c>
      <c r="O2527" s="91" t="inlineStr">
        <is>
          <t>None</t>
        </is>
      </c>
      <c r="P2527" s="91" t="inlineStr">
        <is>
          <t>None</t>
        </is>
      </c>
      <c r="Q2527" s="97" t="n">
        <v>0.01</v>
      </c>
      <c r="R2527" s="96" t="n">
        <v>0.01</v>
      </c>
      <c r="S2527" s="96" t="n">
        <v>0.65</v>
      </c>
      <c r="T2527" s="96" t="n"/>
      <c r="U2527" s="96" t="n"/>
      <c r="V2527" s="103" t="n"/>
      <c r="W2527" s="102" t="n"/>
      <c r="X2527" s="93" t="n"/>
      <c r="Y2527" s="91" t="inlineStr">
        <is>
          <t>None</t>
        </is>
      </c>
      <c r="Z2527" s="99" t="n">
        <v>70.33</v>
      </c>
      <c r="AA2527" s="96" t="n">
        <v>0.82</v>
      </c>
      <c r="AB2527" s="96" t="n"/>
      <c r="AC2527" s="96" t="n">
        <v>0.59</v>
      </c>
      <c r="AD2527" s="96" t="n"/>
      <c r="AE2527" s="96" t="n"/>
      <c r="AF2527" s="103" t="n"/>
      <c r="AG2527" s="91" t="n"/>
      <c r="AH2527" s="100" t="n">
        <v>0</v>
      </c>
      <c r="AI2527" s="101" t="n">
        <v>0</v>
      </c>
      <c r="AJ2527" s="92" t="inlineStr">
        <is>
          <t>N</t>
        </is>
      </c>
      <c r="AK2527" s="96" t="n"/>
      <c r="AL2527" s="91" t="inlineStr">
        <is>
          <t>n/a</t>
        </is>
      </c>
      <c r="AM2527" s="93" t="n"/>
      <c r="AN2527" s="92" t="inlineStr">
        <is>
          <t>None</t>
        </is>
      </c>
      <c r="AO2527" s="102" t="n">
        <v>0</v>
      </c>
      <c r="AP2527" s="103" t="n"/>
      <c r="AQ2527" s="102" t="n"/>
      <c r="AR2527" s="91" t="inlineStr">
        <is>
          <t>N</t>
        </is>
      </c>
      <c r="AS2527" s="104" t="n"/>
      <c r="AT2527" s="92">
        <f>IF(AND(P2527="52-wk high",T2527&gt;=Settings!$B$7),"Y","N")</f>
        <v/>
      </c>
      <c r="AU2527" s="91">
        <f>IF(AND(AD2527&gt;=Settings!$B$8,M2527&gt;0),"Y","N")</f>
        <v/>
      </c>
      <c r="AV2527" s="91">
        <f>IF(OR(AH2527&gt;Settings!$B$9,AI2527&gt;Settings!$B$9),"Y","N")</f>
        <v/>
      </c>
      <c r="AW2527" s="91">
        <f>IF(AJ2527&lt;&gt;"Y","n/a",IF(AND(M2527&gt;0,AK2527&gt;Settings!$B$10),"Y","N"))</f>
        <v/>
      </c>
      <c r="AX2527" s="91">
        <f>IF(AO2527&gt;=Settings!$B$11,"Y","N")</f>
        <v/>
      </c>
      <c r="AY2527" s="99">
        <f>(AT2527="Y")+(AU2527="Y")+(AV2527="Y")+(AW2527="Y")+(AX2527="Y")</f>
        <v/>
      </c>
      <c r="AZ2527" s="94">
        <f>IF(AY2527=0,"None",_xlfn.TEXTJOIN(", ",TRUE(),IF(AT2527="Y","Breakout",""),IF(AU2527="Y","Accumulation",""),IF(AV2527="Y","Institutional buying",""),IF(AW2527="Y","Long buildup",""),IF(AX2527="Y","Momentum leader","")))</f>
        <v/>
      </c>
      <c r="BA2527" s="94">
        <f>IF(BW2527="","","Passes "&amp;AY2527&amp;" of 5 buy-side scans"&amp;IF(G2527="Y","; RED FLAG: filter out using Red flag column",""))</f>
        <v/>
      </c>
      <c r="BB2527" s="91" t="inlineStr">
        <is>
          <t>None</t>
        </is>
      </c>
      <c r="BC2527" s="92" t="inlineStr">
        <is>
          <t>Y</t>
        </is>
      </c>
      <c r="BD2527" s="94" t="inlineStr">
        <is>
          <t>Few traders (&lt;100 unique PAN, 30 days)</t>
        </is>
      </c>
      <c r="BE2527" s="94" t="n"/>
      <c r="BF2527" s="92">
        <f>IF(R2527*100000&gt;=Settings!$B$5,"Y","N")</f>
        <v/>
      </c>
      <c r="BG2527" s="91">
        <f>IF(F2527&gt;Settings!$B$6,"Y","N")</f>
        <v/>
      </c>
      <c r="BH2527" s="97" t="n">
        <v>-30.91</v>
      </c>
      <c r="BI2527" s="96" t="n">
        <v>-2.44</v>
      </c>
      <c r="BJ2527" s="96" t="n">
        <v>-8.92</v>
      </c>
      <c r="BK2527" s="96" t="n"/>
      <c r="BL2527" s="96" t="n"/>
      <c r="BM2527" s="96" t="n"/>
      <c r="BN2527" s="97" t="n">
        <v>-4.71</v>
      </c>
      <c r="BO2527" s="96" t="n"/>
      <c r="BP2527" s="96" t="n"/>
      <c r="BQ2527" s="96" t="n"/>
      <c r="BR2527" s="91" t="n"/>
      <c r="BS2527" s="91" t="n"/>
      <c r="BT2527" s="96" t="n">
        <v>41.6</v>
      </c>
      <c r="BU2527" s="91" t="n"/>
      <c r="BV2527" s="99">
        <f>IF(OR(BF2527&lt;&gt;"Y",BG2527&lt;&gt;"Y"),"",(AND(ISNUMBER(BQ2527),BQ2527&gt;0))+(BR2527="Stacked up")+(AND(ISNUMBER(BH2527),BH2527&gt;=-Settings!$B$17))+(AND(ISNUMBER(BK2527),ISNUMBER(BM2527),BK2527&gt;0,BM2527&gt;0))+(AND(ISNUMBER(AQ2527),AQ2527&gt;=Settings!$B$18))+(AND(ISNUMBER(BT2527),BT2527&gt;=Settings!$B$19,BT2527&lt;=Settings!$B$20))+(AND(ISNUMBER(AS2527),AS2527&gt;0))+(AND(ISNUMBER(T2527),ISNUMBER(M2527),T2527&gt;=Settings!$B$21,M2527&gt;0))+(AND(ISNUMBER(AD2527),ISNUMBER(M2527),AD2527&gt;=Settings!$B$22,M2527&gt;0))+(AY2527&gt;=1))</f>
        <v/>
      </c>
      <c r="BW2527" s="91">
        <f>IF(OR(AY2527=0,BF2527&lt;&gt;"Y",BG2527&lt;&gt;"Y"),"",1+SUMPRODUCT(($A$6:$A$2604=A2527)*($AY$6:$AY$2604&gt;0)*($BF$6:$BF$2604="Y")*($BG$6:$BG$2604="Y")*(($AY$6:$AY$2604&gt;AY2527)+($AY$6:$AY$2604=AY2527)*($AD$6:$AD$2604&gt;AD2527))))</f>
        <v/>
      </c>
    </row>
    <row r="2528" ht="23.85" customHeight="1" s="55">
      <c r="A2528" s="90" t="n">
        <v>46296</v>
      </c>
      <c r="B2528" s="91" t="inlineStr">
        <is>
          <t>SIMBHALS</t>
        </is>
      </c>
      <c r="C2528" s="91" t="inlineStr">
        <is>
          <t>INE748T01016</t>
        </is>
      </c>
      <c r="D2528" s="91" t="n"/>
      <c r="E2528" s="91" t="inlineStr">
        <is>
          <t>None</t>
        </is>
      </c>
      <c r="F2528" s="93" t="n">
        <v>28</v>
      </c>
      <c r="G2528" s="92" t="inlineStr">
        <is>
          <t>Y</t>
        </is>
      </c>
      <c r="H2528" s="94" t="inlineStr">
        <is>
          <t>IRP (insolvency); BZ/SZ series</t>
        </is>
      </c>
      <c r="I2528" s="91" t="inlineStr">
        <is>
          <t>Y</t>
        </is>
      </c>
      <c r="J2528" s="92">
        <f>IF(K2528="","N","Y")</f>
        <v/>
      </c>
      <c r="K2528" s="94">
        <f>_xlfn.TEXTJOIN("; ",TRUE,IF(P2528="52-wk low","52-wk low",""),IF(AND(AD2528&gt;=Settings!$B$12,M2528&lt;0),"Distribution",""),IF(AND(AJ2528="Y",M2528&lt;0,AK2528&lt;-Settings!$B$13),"Long unwinding",""),IF(AND(AJ2528="Y",M2528&lt;0,AK2528&gt;Settings!$B$13),"Short buildup",""))</f>
        <v/>
      </c>
      <c r="L2528" s="95" t="n">
        <v>6.72</v>
      </c>
      <c r="M2528" s="96" t="n">
        <v>5</v>
      </c>
      <c r="N2528" s="93" t="n">
        <v>37</v>
      </c>
      <c r="O2528" s="91" t="inlineStr">
        <is>
          <t>None</t>
        </is>
      </c>
      <c r="P2528" s="91" t="inlineStr">
        <is>
          <t>None</t>
        </is>
      </c>
      <c r="Q2528" s="97" t="n">
        <v>0.05</v>
      </c>
      <c r="R2528" s="96" t="n">
        <v>0.07000000000000001</v>
      </c>
      <c r="S2528" s="96" t="n">
        <v>0.65</v>
      </c>
      <c r="T2528" s="96" t="n">
        <v>0.32</v>
      </c>
      <c r="U2528" s="96" t="n">
        <v>0.37</v>
      </c>
      <c r="V2528" s="103" t="n">
        <v>0.54</v>
      </c>
      <c r="W2528" s="102" t="n">
        <v>1</v>
      </c>
      <c r="X2528" s="93" t="n"/>
      <c r="Y2528" s="91" t="inlineStr">
        <is>
          <t>None</t>
        </is>
      </c>
      <c r="Z2528" s="99" t="n"/>
      <c r="AA2528" s="96" t="n"/>
      <c r="AB2528" s="96" t="n"/>
      <c r="AC2528" s="96" t="n"/>
      <c r="AD2528" s="96" t="n"/>
      <c r="AE2528" s="96" t="n"/>
      <c r="AF2528" s="103" t="n"/>
      <c r="AG2528" s="91" t="inlineStr">
        <is>
          <t>No delivery data</t>
        </is>
      </c>
      <c r="AH2528" s="100" t="n">
        <v>0</v>
      </c>
      <c r="AI2528" s="101" t="n">
        <v>0</v>
      </c>
      <c r="AJ2528" s="92" t="inlineStr">
        <is>
          <t>N</t>
        </is>
      </c>
      <c r="AK2528" s="96" t="n"/>
      <c r="AL2528" s="91" t="inlineStr">
        <is>
          <t>n/a</t>
        </is>
      </c>
      <c r="AM2528" s="93" t="n"/>
      <c r="AN2528" s="92" t="inlineStr">
        <is>
          <t>None</t>
        </is>
      </c>
      <c r="AO2528" s="102" t="n">
        <v>0</v>
      </c>
      <c r="AP2528" s="103" t="n">
        <v>0.54</v>
      </c>
      <c r="AQ2528" s="102" t="n">
        <v>10</v>
      </c>
      <c r="AR2528" s="91" t="inlineStr">
        <is>
          <t>N</t>
        </is>
      </c>
      <c r="AS2528" s="104" t="n"/>
      <c r="AT2528" s="92">
        <f>IF(AND(P2528="52-wk high",T2528&gt;=Settings!$B$7),"Y","N")</f>
        <v/>
      </c>
      <c r="AU2528" s="91">
        <f>IF(AND(AD2528&gt;=Settings!$B$8,M2528&gt;0),"Y","N")</f>
        <v/>
      </c>
      <c r="AV2528" s="91">
        <f>IF(OR(AH2528&gt;Settings!$B$9,AI2528&gt;Settings!$B$9),"Y","N")</f>
        <v/>
      </c>
      <c r="AW2528" s="91">
        <f>IF(AJ2528&lt;&gt;"Y","n/a",IF(AND(M2528&gt;0,AK2528&gt;Settings!$B$10),"Y","N"))</f>
        <v/>
      </c>
      <c r="AX2528" s="91">
        <f>IF(AO2528&gt;=Settings!$B$11,"Y","N")</f>
        <v/>
      </c>
      <c r="AY2528" s="99">
        <f>(AT2528="Y")+(AU2528="Y")+(AV2528="Y")+(AW2528="Y")+(AX2528="Y")</f>
        <v/>
      </c>
      <c r="AZ2528" s="94">
        <f>IF(AY2528=0,"None",_xlfn.TEXTJOIN(", ",TRUE(),IF(AT2528="Y","Breakout",""),IF(AU2528="Y","Accumulation",""),IF(AV2528="Y","Institutional buying",""),IF(AW2528="Y","Long buildup",""),IF(AX2528="Y","Momentum leader","")))</f>
        <v/>
      </c>
      <c r="BA2528" s="94">
        <f>IF(BW2528="","","Passes "&amp;AY2528&amp;" of 5 buy-side scans"&amp;IF(G2528="Y","; RED FLAG: filter out using Red flag column",""))</f>
        <v/>
      </c>
      <c r="BB2528" s="91" t="inlineStr">
        <is>
          <t>Upper</t>
        </is>
      </c>
      <c r="BC2528" s="92" t="inlineStr">
        <is>
          <t>Y</t>
        </is>
      </c>
      <c r="BD2528" s="94" t="inlineStr">
        <is>
          <t>EPS zero; Few traders (&lt;100 unique PAN, 30 days)</t>
        </is>
      </c>
      <c r="BE2528" s="94" t="n"/>
      <c r="BF2528" s="92">
        <f>IF(R2528*100000&gt;=Settings!$B$5,"Y","N")</f>
        <v/>
      </c>
      <c r="BG2528" s="91">
        <f>IF(F2528&gt;Settings!$B$6,"Y","N")</f>
        <v/>
      </c>
      <c r="BH2528" s="97" t="n">
        <v>-53.14</v>
      </c>
      <c r="BI2528" s="96" t="n">
        <v>8.56</v>
      </c>
      <c r="BJ2528" s="96" t="n">
        <v>-18.74</v>
      </c>
      <c r="BK2528" s="96" t="n">
        <v>-3.17</v>
      </c>
      <c r="BL2528" s="96" t="n">
        <v>-5.22</v>
      </c>
      <c r="BM2528" s="96" t="n">
        <v>-50.62</v>
      </c>
      <c r="BN2528" s="97" t="n">
        <v>-1.44</v>
      </c>
      <c r="BO2528" s="96" t="n">
        <v>-5.81</v>
      </c>
      <c r="BP2528" s="96" t="n">
        <v>-10.28</v>
      </c>
      <c r="BQ2528" s="96" t="n">
        <v>-20.58</v>
      </c>
      <c r="BR2528" s="91" t="inlineStr">
        <is>
          <t>Stacked down</t>
        </is>
      </c>
      <c r="BS2528" s="91" t="inlineStr">
        <is>
          <t>None</t>
        </is>
      </c>
      <c r="BT2528" s="96" t="n">
        <v>48.8</v>
      </c>
      <c r="BU2528" s="91" t="inlineStr">
        <is>
          <t>N</t>
        </is>
      </c>
      <c r="BV2528" s="99">
        <f>IF(OR(BF2528&lt;&gt;"Y",BG2528&lt;&gt;"Y"),"",(AND(ISNUMBER(BQ2528),BQ2528&gt;0))+(BR2528="Stacked up")+(AND(ISNUMBER(BH2528),BH2528&gt;=-Settings!$B$17))+(AND(ISNUMBER(BK2528),ISNUMBER(BM2528),BK2528&gt;0,BM2528&gt;0))+(AND(ISNUMBER(AQ2528),AQ2528&gt;=Settings!$B$18))+(AND(ISNUMBER(BT2528),BT2528&gt;=Settings!$B$19,BT2528&lt;=Settings!$B$20))+(AND(ISNUMBER(AS2528),AS2528&gt;0))+(AND(ISNUMBER(T2528),ISNUMBER(M2528),T2528&gt;=Settings!$B$21,M2528&gt;0))+(AND(ISNUMBER(AD2528),ISNUMBER(M2528),AD2528&gt;=Settings!$B$22,M2528&gt;0))+(AY2528&gt;=1))</f>
        <v/>
      </c>
      <c r="BW2528" s="91">
        <f>IF(OR(AY2528=0,BF2528&lt;&gt;"Y",BG2528&lt;&gt;"Y"),"",1+SUMPRODUCT(($A$6:$A$2604=A2528)*($AY$6:$AY$2604&gt;0)*($BF$6:$BF$2604="Y")*($BG$6:$BG$2604="Y")*(($AY$6:$AY$2604&gt;AY2528)+($AY$6:$AY$2604=AY2528)*($AD$6:$AD$2604&gt;AD2528))))</f>
        <v/>
      </c>
    </row>
    <row r="2529" ht="23.85" customHeight="1" s="55">
      <c r="A2529" s="90" t="n">
        <v>46296</v>
      </c>
      <c r="B2529" s="91" t="inlineStr">
        <is>
          <t>TGBHOTELS</t>
        </is>
      </c>
      <c r="C2529" s="91" t="inlineStr">
        <is>
          <t>INE797H01018</t>
        </is>
      </c>
      <c r="D2529" s="91" t="n"/>
      <c r="E2529" s="91" t="inlineStr">
        <is>
          <t>None</t>
        </is>
      </c>
      <c r="F2529" s="93" t="n">
        <v>28</v>
      </c>
      <c r="G2529" s="92" t="inlineStr">
        <is>
          <t>N</t>
        </is>
      </c>
      <c r="H2529" s="94" t="n"/>
      <c r="I2529" s="91" t="inlineStr">
        <is>
          <t>N</t>
        </is>
      </c>
      <c r="J2529" s="92">
        <f>IF(K2529="","N","Y")</f>
        <v/>
      </c>
      <c r="K2529" s="94">
        <f>_xlfn.TEXTJOIN("; ",TRUE,IF(P2529="52-wk low","52-wk low",""),IF(AND(AD2529&gt;=Settings!$B$12,M2529&lt;0),"Distribution",""),IF(AND(AJ2529="Y",M2529&lt;0,AK2529&lt;-Settings!$B$13),"Long unwinding",""),IF(AND(AJ2529="Y",M2529&lt;0,AK2529&gt;Settings!$B$13),"Short buildup",""))</f>
        <v/>
      </c>
      <c r="L2529" s="95" t="n">
        <v>9.42</v>
      </c>
      <c r="M2529" s="96" t="n">
        <v>-1.87</v>
      </c>
      <c r="N2529" s="93" t="n">
        <v>1555</v>
      </c>
      <c r="O2529" s="91" t="inlineStr">
        <is>
          <t>None</t>
        </is>
      </c>
      <c r="P2529" s="91" t="inlineStr">
        <is>
          <t>None</t>
        </is>
      </c>
      <c r="Q2529" s="97" t="n">
        <v>0.04</v>
      </c>
      <c r="R2529" s="96" t="n">
        <v>0.27</v>
      </c>
      <c r="S2529" s="96" t="n">
        <v>0.13</v>
      </c>
      <c r="T2529" s="96" t="n">
        <v>0.07000000000000001</v>
      </c>
      <c r="U2529" s="96" t="n">
        <v>0.1</v>
      </c>
      <c r="V2529" s="103" t="n">
        <v>0.79</v>
      </c>
      <c r="W2529" s="102" t="n">
        <v>3</v>
      </c>
      <c r="X2529" s="93" t="n"/>
      <c r="Y2529" s="91" t="inlineStr">
        <is>
          <t>None</t>
        </is>
      </c>
      <c r="Z2529" s="99" t="n">
        <v>51.93</v>
      </c>
      <c r="AA2529" s="96" t="n">
        <v>0.71</v>
      </c>
      <c r="AB2529" s="96" t="n">
        <v>0.71</v>
      </c>
      <c r="AC2529" s="96" t="n">
        <v>0.1</v>
      </c>
      <c r="AD2529" s="96" t="n">
        <v>0.06</v>
      </c>
      <c r="AE2529" s="96" t="n">
        <v>0.08</v>
      </c>
      <c r="AF2529" s="103" t="n">
        <v>1.05</v>
      </c>
      <c r="AG2529" s="91" t="inlineStr">
        <is>
          <t>Normal</t>
        </is>
      </c>
      <c r="AH2529" s="100" t="n">
        <v>0</v>
      </c>
      <c r="AI2529" s="101" t="n">
        <v>0</v>
      </c>
      <c r="AJ2529" s="92" t="inlineStr">
        <is>
          <t>N</t>
        </is>
      </c>
      <c r="AK2529" s="96" t="n"/>
      <c r="AL2529" s="91" t="inlineStr">
        <is>
          <t>n/a</t>
        </is>
      </c>
      <c r="AM2529" s="93" t="n"/>
      <c r="AN2529" s="92" t="inlineStr">
        <is>
          <t>None</t>
        </is>
      </c>
      <c r="AO2529" s="102" t="n">
        <v>0</v>
      </c>
      <c r="AP2529" s="103" t="n">
        <v>0.8</v>
      </c>
      <c r="AQ2529" s="102" t="n">
        <v>49</v>
      </c>
      <c r="AR2529" s="91" t="inlineStr">
        <is>
          <t>N</t>
        </is>
      </c>
      <c r="AS2529" s="104" t="n"/>
      <c r="AT2529" s="92">
        <f>IF(AND(P2529="52-wk high",T2529&gt;=Settings!$B$7),"Y","N")</f>
        <v/>
      </c>
      <c r="AU2529" s="91">
        <f>IF(AND(AD2529&gt;=Settings!$B$8,M2529&gt;0),"Y","N")</f>
        <v/>
      </c>
      <c r="AV2529" s="91">
        <f>IF(OR(AH2529&gt;Settings!$B$9,AI2529&gt;Settings!$B$9),"Y","N")</f>
        <v/>
      </c>
      <c r="AW2529" s="91">
        <f>IF(AJ2529&lt;&gt;"Y","n/a",IF(AND(M2529&gt;0,AK2529&gt;Settings!$B$10),"Y","N"))</f>
        <v/>
      </c>
      <c r="AX2529" s="91">
        <f>IF(AO2529&gt;=Settings!$B$11,"Y","N")</f>
        <v/>
      </c>
      <c r="AY2529" s="99">
        <f>(AT2529="Y")+(AU2529="Y")+(AV2529="Y")+(AW2529="Y")+(AX2529="Y")</f>
        <v/>
      </c>
      <c r="AZ2529" s="94">
        <f>IF(AY2529=0,"None",_xlfn.TEXTJOIN(", ",TRUE(),IF(AT2529="Y","Breakout",""),IF(AU2529="Y","Accumulation",""),IF(AV2529="Y","Institutional buying",""),IF(AW2529="Y","Long buildup",""),IF(AX2529="Y","Momentum leader","")))</f>
        <v/>
      </c>
      <c r="BA2529" s="94">
        <f>IF(BW2529="","","Passes "&amp;AY2529&amp;" of 5 buy-side scans"&amp;IF(G2529="Y","; RED FLAG: filter out using Red flag column",""))</f>
        <v/>
      </c>
      <c r="BB2529" s="91" t="inlineStr">
        <is>
          <t>None</t>
        </is>
      </c>
      <c r="BC2529" s="92" t="inlineStr">
        <is>
          <t>Y</t>
        </is>
      </c>
      <c r="BD2529" s="94" t="inlineStr">
        <is>
          <t>Few traders (&lt;100 unique PAN, 30 days)</t>
        </is>
      </c>
      <c r="BE2529" s="94" t="n"/>
      <c r="BF2529" s="92">
        <f>IF(R2529*100000&gt;=Settings!$B$5,"Y","N")</f>
        <v/>
      </c>
      <c r="BG2529" s="91">
        <f>IF(F2529&gt;Settings!$B$6,"Y","N")</f>
        <v/>
      </c>
      <c r="BH2529" s="97" t="n">
        <v>-26.41</v>
      </c>
      <c r="BI2529" s="96" t="n">
        <v>-0.84</v>
      </c>
      <c r="BJ2529" s="96" t="n">
        <v>-3.58</v>
      </c>
      <c r="BK2529" s="96" t="n">
        <v>4.78</v>
      </c>
      <c r="BL2529" s="96" t="n">
        <v>15.02</v>
      </c>
      <c r="BM2529" s="96" t="n">
        <v>-20.77</v>
      </c>
      <c r="BN2529" s="97" t="n">
        <v>-0.43</v>
      </c>
      <c r="BO2529" s="96" t="n">
        <v>0.3</v>
      </c>
      <c r="BP2529" s="96" t="n">
        <v>0.76</v>
      </c>
      <c r="BQ2529" s="96" t="n">
        <v>-2.15</v>
      </c>
      <c r="BR2529" s="91" t="inlineStr">
        <is>
          <t>Mixed</t>
        </is>
      </c>
      <c r="BS2529" s="91" t="inlineStr">
        <is>
          <t>None</t>
        </is>
      </c>
      <c r="BT2529" s="96" t="n">
        <v>48.7</v>
      </c>
      <c r="BU2529" s="91" t="inlineStr">
        <is>
          <t>N</t>
        </is>
      </c>
      <c r="BV2529" s="99">
        <f>IF(OR(BF2529&lt;&gt;"Y",BG2529&lt;&gt;"Y"),"",(AND(ISNUMBER(BQ2529),BQ2529&gt;0))+(BR2529="Stacked up")+(AND(ISNUMBER(BH2529),BH2529&gt;=-Settings!$B$17))+(AND(ISNUMBER(BK2529),ISNUMBER(BM2529),BK2529&gt;0,BM2529&gt;0))+(AND(ISNUMBER(AQ2529),AQ2529&gt;=Settings!$B$18))+(AND(ISNUMBER(BT2529),BT2529&gt;=Settings!$B$19,BT2529&lt;=Settings!$B$20))+(AND(ISNUMBER(AS2529),AS2529&gt;0))+(AND(ISNUMBER(T2529),ISNUMBER(M2529),T2529&gt;=Settings!$B$21,M2529&gt;0))+(AND(ISNUMBER(AD2529),ISNUMBER(M2529),AD2529&gt;=Settings!$B$22,M2529&gt;0))+(AY2529&gt;=1))</f>
        <v/>
      </c>
      <c r="BW2529" s="91">
        <f>IF(OR(AY2529=0,BF2529&lt;&gt;"Y",BG2529&lt;&gt;"Y"),"",1+SUMPRODUCT(($A$6:$A$2604=A2529)*($AY$6:$AY$2604&gt;0)*($BF$6:$BF$2604="Y")*($BG$6:$BG$2604="Y")*(($AY$6:$AY$2604&gt;AY2529)+($AY$6:$AY$2604=AY2529)*($AD$6:$AD$2604&gt;AD2529))))</f>
        <v/>
      </c>
    </row>
    <row r="2530" ht="23.85" customHeight="1" s="55">
      <c r="A2530" s="90" t="n">
        <v>46296</v>
      </c>
      <c r="B2530" s="91" t="inlineStr">
        <is>
          <t>GSS</t>
        </is>
      </c>
      <c r="C2530" s="91" t="inlineStr">
        <is>
          <t>INE871H01011</t>
        </is>
      </c>
      <c r="D2530" s="91" t="n"/>
      <c r="E2530" s="91" t="inlineStr">
        <is>
          <t>None</t>
        </is>
      </c>
      <c r="F2530" s="93" t="n">
        <v>27</v>
      </c>
      <c r="G2530" s="92" t="inlineStr">
        <is>
          <t>N</t>
        </is>
      </c>
      <c r="H2530" s="94" t="n"/>
      <c r="I2530" s="91" t="inlineStr">
        <is>
          <t>N</t>
        </is>
      </c>
      <c r="J2530" s="92">
        <f>IF(K2530="","N","Y")</f>
        <v/>
      </c>
      <c r="K2530" s="94">
        <f>_xlfn.TEXTJOIN("; ",TRUE,IF(P2530="52-wk low","52-wk low",""),IF(AND(AD2530&gt;=Settings!$B$12,M2530&lt;0),"Distribution",""),IF(AND(AJ2530="Y",M2530&lt;0,AK2530&lt;-Settings!$B$13),"Long unwinding",""),IF(AND(AJ2530="Y",M2530&lt;0,AK2530&gt;Settings!$B$13),"Short buildup",""))</f>
        <v/>
      </c>
      <c r="L2530" s="95" t="n">
        <v>10.33</v>
      </c>
      <c r="M2530" s="96" t="n">
        <v>-0.39</v>
      </c>
      <c r="N2530" s="93" t="n">
        <v>745</v>
      </c>
      <c r="O2530" s="91" t="inlineStr">
        <is>
          <t>None</t>
        </is>
      </c>
      <c r="P2530" s="91" t="inlineStr">
        <is>
          <t>None</t>
        </is>
      </c>
      <c r="Q2530" s="97" t="n">
        <v>0.29</v>
      </c>
      <c r="R2530" s="96" t="n">
        <v>0.58</v>
      </c>
      <c r="S2530" s="96" t="n">
        <v>0.5</v>
      </c>
      <c r="T2530" s="96" t="n">
        <v>0.52</v>
      </c>
      <c r="U2530" s="96" t="n">
        <v>0.78</v>
      </c>
      <c r="V2530" s="103" t="n">
        <v>1.57</v>
      </c>
      <c r="W2530" s="102" t="n">
        <v>4</v>
      </c>
      <c r="X2530" s="93" t="n"/>
      <c r="Y2530" s="91" t="inlineStr">
        <is>
          <t>None</t>
        </is>
      </c>
      <c r="Z2530" s="99" t="n">
        <v>76.59999999999999</v>
      </c>
      <c r="AA2530" s="96" t="n">
        <v>1.11</v>
      </c>
      <c r="AB2530" s="96" t="n">
        <v>1.07</v>
      </c>
      <c r="AC2530" s="96" t="n">
        <v>0.57</v>
      </c>
      <c r="AD2530" s="96" t="n">
        <v>0.58</v>
      </c>
      <c r="AE2530" s="96" t="n"/>
      <c r="AF2530" s="103" t="n"/>
      <c r="AG2530" s="91" t="inlineStr">
        <is>
          <t>No delivery data</t>
        </is>
      </c>
      <c r="AH2530" s="100" t="n">
        <v>0</v>
      </c>
      <c r="AI2530" s="101" t="n">
        <v>0</v>
      </c>
      <c r="AJ2530" s="92" t="inlineStr">
        <is>
          <t>N</t>
        </is>
      </c>
      <c r="AK2530" s="96" t="n"/>
      <c r="AL2530" s="91" t="inlineStr">
        <is>
          <t>n/a</t>
        </is>
      </c>
      <c r="AM2530" s="93" t="n"/>
      <c r="AN2530" s="92" t="inlineStr">
        <is>
          <t>None</t>
        </is>
      </c>
      <c r="AO2530" s="102" t="n">
        <v>0</v>
      </c>
      <c r="AP2530" s="103" t="n">
        <v>0.57</v>
      </c>
      <c r="AQ2530" s="102" t="n">
        <v>13</v>
      </c>
      <c r="AR2530" s="91" t="inlineStr">
        <is>
          <t>N</t>
        </is>
      </c>
      <c r="AS2530" s="104" t="n"/>
      <c r="AT2530" s="92">
        <f>IF(AND(P2530="52-wk high",T2530&gt;=Settings!$B$7),"Y","N")</f>
        <v/>
      </c>
      <c r="AU2530" s="91">
        <f>IF(AND(AD2530&gt;=Settings!$B$8,M2530&gt;0),"Y","N")</f>
        <v/>
      </c>
      <c r="AV2530" s="91">
        <f>IF(OR(AH2530&gt;Settings!$B$9,AI2530&gt;Settings!$B$9),"Y","N")</f>
        <v/>
      </c>
      <c r="AW2530" s="91">
        <f>IF(AJ2530&lt;&gt;"Y","n/a",IF(AND(M2530&gt;0,AK2530&gt;Settings!$B$10),"Y","N"))</f>
        <v/>
      </c>
      <c r="AX2530" s="91">
        <f>IF(AO2530&gt;=Settings!$B$11,"Y","N")</f>
        <v/>
      </c>
      <c r="AY2530" s="99">
        <f>(AT2530="Y")+(AU2530="Y")+(AV2530="Y")+(AW2530="Y")+(AX2530="Y")</f>
        <v/>
      </c>
      <c r="AZ2530" s="94">
        <f>IF(AY2530=0,"None",_xlfn.TEXTJOIN(", ",TRUE(),IF(AT2530="Y","Breakout",""),IF(AU2530="Y","Accumulation",""),IF(AV2530="Y","Institutional buying",""),IF(AW2530="Y","Long buildup",""),IF(AX2530="Y","Momentum leader","")))</f>
        <v/>
      </c>
      <c r="BA2530" s="94">
        <f>IF(BW2530="","","Passes "&amp;AY2530&amp;" of 5 buy-side scans"&amp;IF(G2530="Y","; RED FLAG: filter out using Red flag column",""))</f>
        <v/>
      </c>
      <c r="BB2530" s="91" t="inlineStr">
        <is>
          <t>None</t>
        </is>
      </c>
      <c r="BC2530" s="92" t="inlineStr">
        <is>
          <t>Y</t>
        </is>
      </c>
      <c r="BD2530" s="94" t="inlineStr">
        <is>
          <t>EPS zero; High-low range &gt;200% in 365 days; High-low range &gt;150% in 12 months</t>
        </is>
      </c>
      <c r="BE2530" s="94" t="n"/>
      <c r="BF2530" s="92">
        <f>IF(R2530*100000&gt;=Settings!$B$5,"Y","N")</f>
        <v/>
      </c>
      <c r="BG2530" s="91">
        <f>IF(F2530&gt;Settings!$B$6,"Y","N")</f>
        <v/>
      </c>
      <c r="BH2530" s="97" t="n">
        <v>-62.44</v>
      </c>
      <c r="BI2530" s="96" t="n">
        <v>-1.43</v>
      </c>
      <c r="BJ2530" s="96" t="n">
        <v>-13.19</v>
      </c>
      <c r="BK2530" s="96" t="n">
        <v>-19.86</v>
      </c>
      <c r="BL2530" s="96" t="n">
        <v>0.29</v>
      </c>
      <c r="BM2530" s="96" t="n">
        <v>-58.96</v>
      </c>
      <c r="BN2530" s="97" t="n">
        <v>-3.79</v>
      </c>
      <c r="BO2530" s="96" t="n">
        <v>-10.46</v>
      </c>
      <c r="BP2530" s="96" t="n">
        <v>-16.77</v>
      </c>
      <c r="BQ2530" s="96" t="n">
        <v>-28.39</v>
      </c>
      <c r="BR2530" s="91" t="inlineStr">
        <is>
          <t>Stacked down</t>
        </is>
      </c>
      <c r="BS2530" s="91" t="inlineStr">
        <is>
          <t>None</t>
        </is>
      </c>
      <c r="BT2530" s="96" t="n">
        <v>39.3</v>
      </c>
      <c r="BU2530" s="91" t="inlineStr">
        <is>
          <t>N</t>
        </is>
      </c>
      <c r="BV2530" s="99">
        <f>IF(OR(BF2530&lt;&gt;"Y",BG2530&lt;&gt;"Y"),"",(AND(ISNUMBER(BQ2530),BQ2530&gt;0))+(BR2530="Stacked up")+(AND(ISNUMBER(BH2530),BH2530&gt;=-Settings!$B$17))+(AND(ISNUMBER(BK2530),ISNUMBER(BM2530),BK2530&gt;0,BM2530&gt;0))+(AND(ISNUMBER(AQ2530),AQ2530&gt;=Settings!$B$18))+(AND(ISNUMBER(BT2530),BT2530&gt;=Settings!$B$19,BT2530&lt;=Settings!$B$20))+(AND(ISNUMBER(AS2530),AS2530&gt;0))+(AND(ISNUMBER(T2530),ISNUMBER(M2530),T2530&gt;=Settings!$B$21,M2530&gt;0))+(AND(ISNUMBER(AD2530),ISNUMBER(M2530),AD2530&gt;=Settings!$B$22,M2530&gt;0))+(AY2530&gt;=1))</f>
        <v/>
      </c>
      <c r="BW2530" s="91">
        <f>IF(OR(AY2530=0,BF2530&lt;&gt;"Y",BG2530&lt;&gt;"Y"),"",1+SUMPRODUCT(($A$6:$A$2604=A2530)*($AY$6:$AY$2604&gt;0)*($BF$6:$BF$2604="Y")*($BG$6:$BG$2604="Y")*(($AY$6:$AY$2604&gt;AY2530)+($AY$6:$AY$2604=AY2530)*($AD$6:$AD$2604&gt;AD2530))))</f>
        <v/>
      </c>
    </row>
    <row r="2531" ht="23.85" customHeight="1" s="55">
      <c r="A2531" s="90" t="n">
        <v>46296</v>
      </c>
      <c r="B2531" s="91" t="inlineStr">
        <is>
          <t>INFOMEDIA</t>
        </is>
      </c>
      <c r="C2531" s="91" t="inlineStr">
        <is>
          <t>INE669A01022</t>
        </is>
      </c>
      <c r="D2531" s="91" t="n"/>
      <c r="E2531" s="91" t="inlineStr">
        <is>
          <t>None</t>
        </is>
      </c>
      <c r="F2531" s="93" t="n">
        <v>27</v>
      </c>
      <c r="G2531" s="92" t="inlineStr">
        <is>
          <t>Y</t>
        </is>
      </c>
      <c r="H2531" s="94" t="inlineStr">
        <is>
          <t>GSM Stage 0; Loss making</t>
        </is>
      </c>
      <c r="I2531" s="91" t="inlineStr">
        <is>
          <t>N</t>
        </is>
      </c>
      <c r="J2531" s="92">
        <f>IF(K2531="","N","Y")</f>
        <v/>
      </c>
      <c r="K2531" s="94">
        <f>_xlfn.TEXTJOIN("; ",TRUE,IF(P2531="52-wk low","52-wk low",""),IF(AND(AD2531&gt;=Settings!$B$12,M2531&lt;0),"Distribution",""),IF(AND(AJ2531="Y",M2531&lt;0,AK2531&lt;-Settings!$B$13),"Long unwinding",""),IF(AND(AJ2531="Y",M2531&lt;0,AK2531&gt;Settings!$B$13),"Short buildup",""))</f>
        <v/>
      </c>
      <c r="L2531" s="95" t="n">
        <v>5.32</v>
      </c>
      <c r="M2531" s="96" t="n">
        <v>-1.12</v>
      </c>
      <c r="N2531" s="93" t="n">
        <v>1111</v>
      </c>
      <c r="O2531" s="91" t="inlineStr">
        <is>
          <t>None</t>
        </is>
      </c>
      <c r="P2531" s="91" t="inlineStr">
        <is>
          <t>None</t>
        </is>
      </c>
      <c r="Q2531" s="97" t="n">
        <v>0.17</v>
      </c>
      <c r="R2531" s="96" t="n">
        <v>0.16</v>
      </c>
      <c r="S2531" s="96" t="n">
        <v>1.09</v>
      </c>
      <c r="T2531" s="96" t="n">
        <v>1.17</v>
      </c>
      <c r="U2531" s="96" t="n">
        <v>1.15</v>
      </c>
      <c r="V2531" s="103" t="n">
        <v>1.06</v>
      </c>
      <c r="W2531" s="102" t="n">
        <v>10</v>
      </c>
      <c r="X2531" s="93" t="n"/>
      <c r="Y2531" s="91" t="inlineStr">
        <is>
          <t>None</t>
        </is>
      </c>
      <c r="Z2531" s="99" t="n">
        <v>75.62</v>
      </c>
      <c r="AA2531" s="96" t="n">
        <v>0.98</v>
      </c>
      <c r="AB2531" s="96" t="n">
        <v>0.99</v>
      </c>
      <c r="AC2531" s="96" t="n">
        <v>1.11</v>
      </c>
      <c r="AD2531" s="96" t="n">
        <v>1.2</v>
      </c>
      <c r="AE2531" s="96" t="n">
        <v>1.17</v>
      </c>
      <c r="AF2531" s="103" t="n">
        <v>0.99</v>
      </c>
      <c r="AG2531" s="91" t="inlineStr">
        <is>
          <t>Normal</t>
        </is>
      </c>
      <c r="AH2531" s="100" t="n">
        <v>0</v>
      </c>
      <c r="AI2531" s="101" t="n">
        <v>0</v>
      </c>
      <c r="AJ2531" s="92" t="inlineStr">
        <is>
          <t>N</t>
        </is>
      </c>
      <c r="AK2531" s="96" t="n"/>
      <c r="AL2531" s="91" t="inlineStr">
        <is>
          <t>n/a</t>
        </is>
      </c>
      <c r="AM2531" s="93" t="n"/>
      <c r="AN2531" s="92" t="inlineStr">
        <is>
          <t>None</t>
        </is>
      </c>
      <c r="AO2531" s="102" t="n">
        <v>0</v>
      </c>
      <c r="AP2531" s="103" t="n"/>
      <c r="AQ2531" s="102" t="n"/>
      <c r="AR2531" s="91" t="inlineStr">
        <is>
          <t>N</t>
        </is>
      </c>
      <c r="AS2531" s="104" t="n"/>
      <c r="AT2531" s="92">
        <f>IF(AND(P2531="52-wk high",T2531&gt;=Settings!$B$7),"Y","N")</f>
        <v/>
      </c>
      <c r="AU2531" s="91">
        <f>IF(AND(AD2531&gt;=Settings!$B$8,M2531&gt;0),"Y","N")</f>
        <v/>
      </c>
      <c r="AV2531" s="91">
        <f>IF(OR(AH2531&gt;Settings!$B$9,AI2531&gt;Settings!$B$9),"Y","N")</f>
        <v/>
      </c>
      <c r="AW2531" s="91">
        <f>IF(AJ2531&lt;&gt;"Y","n/a",IF(AND(M2531&gt;0,AK2531&gt;Settings!$B$10),"Y","N"))</f>
        <v/>
      </c>
      <c r="AX2531" s="91">
        <f>IF(AO2531&gt;=Settings!$B$11,"Y","N")</f>
        <v/>
      </c>
      <c r="AY2531" s="99">
        <f>(AT2531="Y")+(AU2531="Y")+(AV2531="Y")+(AW2531="Y")+(AX2531="Y")</f>
        <v/>
      </c>
      <c r="AZ2531" s="94">
        <f>IF(AY2531=0,"None",_xlfn.TEXTJOIN(", ",TRUE(),IF(AT2531="Y","Breakout",""),IF(AU2531="Y","Accumulation",""),IF(AV2531="Y","Institutional buying",""),IF(AW2531="Y","Long buildup",""),IF(AX2531="Y","Momentum leader","")))</f>
        <v/>
      </c>
      <c r="BA2531" s="94">
        <f>IF(BW2531="","","Passes "&amp;AY2531&amp;" of 5 buy-side scans"&amp;IF(G2531="Y","; RED FLAG: filter out using Red flag column",""))</f>
        <v/>
      </c>
      <c r="BB2531" s="91" t="inlineStr">
        <is>
          <t>None</t>
        </is>
      </c>
      <c r="BC2531" s="92" t="inlineStr">
        <is>
          <t>Y</t>
        </is>
      </c>
      <c r="BD2531" s="94" t="inlineStr">
        <is>
          <t>EPS zero; Few traders (&lt;100 unique PAN, 30 days)</t>
        </is>
      </c>
      <c r="BE2531" s="94" t="n"/>
      <c r="BF2531" s="92">
        <f>IF(R2531*100000&gt;=Settings!$B$5,"Y","N")</f>
        <v/>
      </c>
      <c r="BG2531" s="91">
        <f>IF(F2531&gt;Settings!$B$6,"Y","N")</f>
        <v/>
      </c>
      <c r="BH2531" s="97" t="n">
        <v>-33.91</v>
      </c>
      <c r="BI2531" s="96" t="n">
        <v>-2.21</v>
      </c>
      <c r="BJ2531" s="96" t="n">
        <v>0.95</v>
      </c>
      <c r="BK2531" s="96" t="n">
        <v>-8.43</v>
      </c>
      <c r="BL2531" s="96" t="n">
        <v>6.61</v>
      </c>
      <c r="BM2531" s="96" t="n">
        <v>-26.62</v>
      </c>
      <c r="BN2531" s="97" t="n">
        <v>-0.02</v>
      </c>
      <c r="BO2531" s="96" t="n">
        <v>-0.86</v>
      </c>
      <c r="BP2531" s="96" t="n">
        <v>-2.69</v>
      </c>
      <c r="BQ2531" s="96" t="n">
        <v>-5.76</v>
      </c>
      <c r="BR2531" s="91" t="inlineStr">
        <is>
          <t>Stacked down</t>
        </is>
      </c>
      <c r="BS2531" s="91" t="inlineStr">
        <is>
          <t>None</t>
        </is>
      </c>
      <c r="BT2531" s="96" t="n">
        <v>50</v>
      </c>
      <c r="BU2531" s="91" t="inlineStr">
        <is>
          <t>N</t>
        </is>
      </c>
      <c r="BV2531" s="99">
        <f>IF(OR(BF2531&lt;&gt;"Y",BG2531&lt;&gt;"Y"),"",(AND(ISNUMBER(BQ2531),BQ2531&gt;0))+(BR2531="Stacked up")+(AND(ISNUMBER(BH2531),BH2531&gt;=-Settings!$B$17))+(AND(ISNUMBER(BK2531),ISNUMBER(BM2531),BK2531&gt;0,BM2531&gt;0))+(AND(ISNUMBER(AQ2531),AQ2531&gt;=Settings!$B$18))+(AND(ISNUMBER(BT2531),BT2531&gt;=Settings!$B$19,BT2531&lt;=Settings!$B$20))+(AND(ISNUMBER(AS2531),AS2531&gt;0))+(AND(ISNUMBER(T2531),ISNUMBER(M2531),T2531&gt;=Settings!$B$21,M2531&gt;0))+(AND(ISNUMBER(AD2531),ISNUMBER(M2531),AD2531&gt;=Settings!$B$22,M2531&gt;0))+(AY2531&gt;=1))</f>
        <v/>
      </c>
      <c r="BW2531" s="91">
        <f>IF(OR(AY2531=0,BF2531&lt;&gt;"Y",BG2531&lt;&gt;"Y"),"",1+SUMPRODUCT(($A$6:$A$2604=A2531)*($AY$6:$AY$2604&gt;0)*($BF$6:$BF$2604="Y")*($BG$6:$BG$2604="Y")*(($AY$6:$AY$2604&gt;AY2531)+($AY$6:$AY$2604=AY2531)*($AD$6:$AD$2604&gt;AD2531))))</f>
        <v/>
      </c>
    </row>
    <row r="2532" ht="23.85" customHeight="1" s="55">
      <c r="A2532" s="90" t="n">
        <v>46296</v>
      </c>
      <c r="B2532" s="91" t="inlineStr">
        <is>
          <t>KANANIIND</t>
        </is>
      </c>
      <c r="C2532" s="91" t="inlineStr">
        <is>
          <t>INE879E01037</t>
        </is>
      </c>
      <c r="D2532" s="91" t="n"/>
      <c r="E2532" s="91" t="inlineStr">
        <is>
          <t>None</t>
        </is>
      </c>
      <c r="F2532" s="93" t="n">
        <v>27</v>
      </c>
      <c r="G2532" s="92" t="inlineStr">
        <is>
          <t>N</t>
        </is>
      </c>
      <c r="H2532" s="94" t="n"/>
      <c r="I2532" s="91" t="inlineStr">
        <is>
          <t>N</t>
        </is>
      </c>
      <c r="J2532" s="92">
        <f>IF(K2532="","N","Y")</f>
        <v/>
      </c>
      <c r="K2532" s="94">
        <f>_xlfn.TEXTJOIN("; ",TRUE,IF(P2532="52-wk low","52-wk low",""),IF(AND(AD2532&gt;=Settings!$B$12,M2532&lt;0),"Distribution",""),IF(AND(AJ2532="Y",M2532&lt;0,AK2532&lt;-Settings!$B$13),"Long unwinding",""),IF(AND(AJ2532="Y",M2532&lt;0,AK2532&gt;Settings!$B$13),"Short buildup",""))</f>
        <v/>
      </c>
      <c r="L2532" s="95" t="n">
        <v>1.34</v>
      </c>
      <c r="M2532" s="96" t="n">
        <v>-1.47</v>
      </c>
      <c r="N2532" s="93" t="n">
        <v>1305</v>
      </c>
      <c r="O2532" s="91" t="inlineStr">
        <is>
          <t>None</t>
        </is>
      </c>
      <c r="P2532" s="91" t="inlineStr">
        <is>
          <t>None</t>
        </is>
      </c>
      <c r="Q2532" s="97" t="n">
        <v>0.83</v>
      </c>
      <c r="R2532" s="96" t="n">
        <v>1.3</v>
      </c>
      <c r="S2532" s="96" t="n">
        <v>0.63</v>
      </c>
      <c r="T2532" s="96" t="n">
        <v>0.65</v>
      </c>
      <c r="U2532" s="96" t="n">
        <v>0.59</v>
      </c>
      <c r="V2532" s="103" t="n">
        <v>0.92</v>
      </c>
      <c r="W2532" s="102" t="n">
        <v>5</v>
      </c>
      <c r="X2532" s="93" t="n"/>
      <c r="Y2532" s="91" t="inlineStr">
        <is>
          <t>None</t>
        </is>
      </c>
      <c r="Z2532" s="99" t="n">
        <v>67.06</v>
      </c>
      <c r="AA2532" s="96" t="n">
        <v>0.97</v>
      </c>
      <c r="AB2532" s="96" t="n">
        <v>0.92</v>
      </c>
      <c r="AC2532" s="96" t="n">
        <v>0.62</v>
      </c>
      <c r="AD2532" s="96" t="n">
        <v>0.61</v>
      </c>
      <c r="AE2532" s="96" t="n">
        <v>0.55</v>
      </c>
      <c r="AF2532" s="103" t="n">
        <v>0.93</v>
      </c>
      <c r="AG2532" s="91" t="inlineStr">
        <is>
          <t>Normal</t>
        </is>
      </c>
      <c r="AH2532" s="100" t="n">
        <v>0</v>
      </c>
      <c r="AI2532" s="101" t="n">
        <v>0</v>
      </c>
      <c r="AJ2532" s="92" t="inlineStr">
        <is>
          <t>N</t>
        </is>
      </c>
      <c r="AK2532" s="96" t="n"/>
      <c r="AL2532" s="91" t="inlineStr">
        <is>
          <t>n/a</t>
        </is>
      </c>
      <c r="AM2532" s="93" t="n"/>
      <c r="AN2532" s="92" t="inlineStr">
        <is>
          <t>None</t>
        </is>
      </c>
      <c r="AO2532" s="102" t="n">
        <v>0</v>
      </c>
      <c r="AP2532" s="103" t="n">
        <v>0.68</v>
      </c>
      <c r="AQ2532" s="102" t="n">
        <v>34</v>
      </c>
      <c r="AR2532" s="91" t="inlineStr">
        <is>
          <t>N</t>
        </is>
      </c>
      <c r="AS2532" s="104" t="n"/>
      <c r="AT2532" s="92">
        <f>IF(AND(P2532="52-wk high",T2532&gt;=Settings!$B$7),"Y","N")</f>
        <v/>
      </c>
      <c r="AU2532" s="91">
        <f>IF(AND(AD2532&gt;=Settings!$B$8,M2532&gt;0),"Y","N")</f>
        <v/>
      </c>
      <c r="AV2532" s="91">
        <f>IF(OR(AH2532&gt;Settings!$B$9,AI2532&gt;Settings!$B$9),"Y","N")</f>
        <v/>
      </c>
      <c r="AW2532" s="91">
        <f>IF(AJ2532&lt;&gt;"Y","n/a",IF(AND(M2532&gt;0,AK2532&gt;Settings!$B$10),"Y","N"))</f>
        <v/>
      </c>
      <c r="AX2532" s="91">
        <f>IF(AO2532&gt;=Settings!$B$11,"Y","N")</f>
        <v/>
      </c>
      <c r="AY2532" s="99">
        <f>(AT2532="Y")+(AU2532="Y")+(AV2532="Y")+(AW2532="Y")+(AX2532="Y")</f>
        <v/>
      </c>
      <c r="AZ2532" s="94">
        <f>IF(AY2532=0,"None",_xlfn.TEXTJOIN(", ",TRUE(),IF(AT2532="Y","Breakout",""),IF(AU2532="Y","Accumulation",""),IF(AV2532="Y","Institutional buying",""),IF(AW2532="Y","Long buildup",""),IF(AX2532="Y","Momentum leader","")))</f>
        <v/>
      </c>
      <c r="BA2532" s="94">
        <f>IF(BW2532="","","Passes "&amp;AY2532&amp;" of 5 buy-side scans"&amp;IF(G2532="Y","; RED FLAG: filter out using Red flag column",""))</f>
        <v/>
      </c>
      <c r="BB2532" s="91" t="inlineStr">
        <is>
          <t>None</t>
        </is>
      </c>
      <c r="BC2532" s="92" t="inlineStr">
        <is>
          <t>N</t>
        </is>
      </c>
      <c r="BD2532" s="94" t="n"/>
      <c r="BE2532" s="94" t="n"/>
      <c r="BF2532" s="92">
        <f>IF(R2532*100000&gt;=Settings!$B$5,"Y","N")</f>
        <v/>
      </c>
      <c r="BG2532" s="91">
        <f>IF(F2532&gt;Settings!$B$6,"Y","N")</f>
        <v/>
      </c>
      <c r="BH2532" s="97" t="n">
        <v>-34.31</v>
      </c>
      <c r="BI2532" s="96" t="n">
        <v>-4.96</v>
      </c>
      <c r="BJ2532" s="96" t="n">
        <v>-14.1</v>
      </c>
      <c r="BK2532" s="96" t="n">
        <v>-10.67</v>
      </c>
      <c r="BL2532" s="96" t="n">
        <v>5.51</v>
      </c>
      <c r="BM2532" s="96" t="n">
        <v>-30.57</v>
      </c>
      <c r="BN2532" s="97" t="n">
        <v>-5.64</v>
      </c>
      <c r="BO2532" s="96" t="n">
        <v>-8.5</v>
      </c>
      <c r="BP2532" s="96" t="n">
        <v>-10.72</v>
      </c>
      <c r="BQ2532" s="96" t="n">
        <v>-14.6</v>
      </c>
      <c r="BR2532" s="91" t="inlineStr">
        <is>
          <t>Stacked down</t>
        </is>
      </c>
      <c r="BS2532" s="91" t="inlineStr">
        <is>
          <t>None</t>
        </is>
      </c>
      <c r="BT2532" s="96" t="n">
        <v>20.6</v>
      </c>
      <c r="BU2532" s="91" t="inlineStr">
        <is>
          <t>N</t>
        </is>
      </c>
      <c r="BV2532" s="99">
        <f>IF(OR(BF2532&lt;&gt;"Y",BG2532&lt;&gt;"Y"),"",(AND(ISNUMBER(BQ2532),BQ2532&gt;0))+(BR2532="Stacked up")+(AND(ISNUMBER(BH2532),BH2532&gt;=-Settings!$B$17))+(AND(ISNUMBER(BK2532),ISNUMBER(BM2532),BK2532&gt;0,BM2532&gt;0))+(AND(ISNUMBER(AQ2532),AQ2532&gt;=Settings!$B$18))+(AND(ISNUMBER(BT2532),BT2532&gt;=Settings!$B$19,BT2532&lt;=Settings!$B$20))+(AND(ISNUMBER(AS2532),AS2532&gt;0))+(AND(ISNUMBER(T2532),ISNUMBER(M2532),T2532&gt;=Settings!$B$21,M2532&gt;0))+(AND(ISNUMBER(AD2532),ISNUMBER(M2532),AD2532&gt;=Settings!$B$22,M2532&gt;0))+(AY2532&gt;=1))</f>
        <v/>
      </c>
      <c r="BW2532" s="91">
        <f>IF(OR(AY2532=0,BF2532&lt;&gt;"Y",BG2532&lt;&gt;"Y"),"",1+SUMPRODUCT(($A$6:$A$2604=A2532)*($AY$6:$AY$2604&gt;0)*($BF$6:$BF$2604="Y")*($BG$6:$BG$2604="Y")*(($AY$6:$AY$2604&gt;AY2532)+($AY$6:$AY$2604=AY2532)*($AD$6:$AD$2604&gt;AD2532))))</f>
        <v/>
      </c>
    </row>
    <row r="2533" ht="23.85" customHeight="1" s="55">
      <c r="A2533" s="90" t="n">
        <v>46296</v>
      </c>
      <c r="B2533" s="91" t="inlineStr">
        <is>
          <t>KANCOTEA</t>
        </is>
      </c>
      <c r="C2533" s="91" t="inlineStr">
        <is>
          <t>INE398L01017</t>
        </is>
      </c>
      <c r="D2533" s="91" t="n"/>
      <c r="E2533" s="91" t="inlineStr">
        <is>
          <t>None</t>
        </is>
      </c>
      <c r="F2533" s="93" t="n">
        <v>27</v>
      </c>
      <c r="G2533" s="92" t="inlineStr">
        <is>
          <t>N</t>
        </is>
      </c>
      <c r="H2533" s="94" t="n"/>
      <c r="I2533" s="91" t="inlineStr">
        <is>
          <t>N</t>
        </is>
      </c>
      <c r="J2533" s="92">
        <f>IF(K2533="","N","Y")</f>
        <v/>
      </c>
      <c r="K2533" s="94">
        <f>_xlfn.TEXTJOIN("; ",TRUE,IF(P2533="52-wk low","52-wk low",""),IF(AND(AD2533&gt;=Settings!$B$12,M2533&lt;0),"Distribution",""),IF(AND(AJ2533="Y",M2533&lt;0,AK2533&lt;-Settings!$B$13),"Long unwinding",""),IF(AND(AJ2533="Y",M2533&lt;0,AK2533&gt;Settings!$B$13),"Short buildup",""))</f>
        <v/>
      </c>
      <c r="L2533" s="95" t="n">
        <v>53</v>
      </c>
      <c r="M2533" s="96" t="n">
        <v>-1.67</v>
      </c>
      <c r="N2533" s="93" t="n">
        <v>1446</v>
      </c>
      <c r="O2533" s="91" t="inlineStr">
        <is>
          <t>None</t>
        </is>
      </c>
      <c r="P2533" s="91" t="inlineStr">
        <is>
          <t>None</t>
        </is>
      </c>
      <c r="Q2533" s="97" t="n">
        <v>0</v>
      </c>
      <c r="R2533" s="96" t="n">
        <v>0</v>
      </c>
      <c r="S2533" s="96" t="n">
        <v>0.83</v>
      </c>
      <c r="T2533" s="96" t="n"/>
      <c r="U2533" s="96" t="n"/>
      <c r="V2533" s="103" t="n"/>
      <c r="W2533" s="102" t="n"/>
      <c r="X2533" s="93" t="n"/>
      <c r="Y2533" s="91" t="inlineStr">
        <is>
          <t>None</t>
        </is>
      </c>
      <c r="Z2533" s="99" t="n">
        <v>100</v>
      </c>
      <c r="AA2533" s="96" t="n">
        <v>1.17</v>
      </c>
      <c r="AB2533" s="96" t="n"/>
      <c r="AC2533" s="96" t="n">
        <v>0.9</v>
      </c>
      <c r="AD2533" s="96" t="n"/>
      <c r="AE2533" s="96" t="n"/>
      <c r="AF2533" s="103" t="n"/>
      <c r="AG2533" s="91" t="n"/>
      <c r="AH2533" s="100" t="n">
        <v>0</v>
      </c>
      <c r="AI2533" s="101" t="n">
        <v>0</v>
      </c>
      <c r="AJ2533" s="92" t="inlineStr">
        <is>
          <t>N</t>
        </is>
      </c>
      <c r="AK2533" s="96" t="n"/>
      <c r="AL2533" s="91" t="inlineStr">
        <is>
          <t>n/a</t>
        </is>
      </c>
      <c r="AM2533" s="93" t="n"/>
      <c r="AN2533" s="92" t="inlineStr">
        <is>
          <t>None</t>
        </is>
      </c>
      <c r="AO2533" s="102" t="n">
        <v>0</v>
      </c>
      <c r="AP2533" s="103" t="n"/>
      <c r="AQ2533" s="102" t="n"/>
      <c r="AR2533" s="91" t="inlineStr">
        <is>
          <t>N</t>
        </is>
      </c>
      <c r="AS2533" s="104" t="n"/>
      <c r="AT2533" s="92">
        <f>IF(AND(P2533="52-wk high",T2533&gt;=Settings!$B$7),"Y","N")</f>
        <v/>
      </c>
      <c r="AU2533" s="91">
        <f>IF(AND(AD2533&gt;=Settings!$B$8,M2533&gt;0),"Y","N")</f>
        <v/>
      </c>
      <c r="AV2533" s="91">
        <f>IF(OR(AH2533&gt;Settings!$B$9,AI2533&gt;Settings!$B$9),"Y","N")</f>
        <v/>
      </c>
      <c r="AW2533" s="91">
        <f>IF(AJ2533&lt;&gt;"Y","n/a",IF(AND(M2533&gt;0,AK2533&gt;Settings!$B$10),"Y","N"))</f>
        <v/>
      </c>
      <c r="AX2533" s="91">
        <f>IF(AO2533&gt;=Settings!$B$11,"Y","N")</f>
        <v/>
      </c>
      <c r="AY2533" s="99">
        <f>(AT2533="Y")+(AU2533="Y")+(AV2533="Y")+(AW2533="Y")+(AX2533="Y")</f>
        <v/>
      </c>
      <c r="AZ2533" s="94">
        <f>IF(AY2533=0,"None",_xlfn.TEXTJOIN(", ",TRUE(),IF(AT2533="Y","Breakout",""),IF(AU2533="Y","Accumulation",""),IF(AV2533="Y","Institutional buying",""),IF(AW2533="Y","Long buildup",""),IF(AX2533="Y","Momentum leader","")))</f>
        <v/>
      </c>
      <c r="BA2533" s="94">
        <f>IF(BW2533="","","Passes "&amp;AY2533&amp;" of 5 buy-side scans"&amp;IF(G2533="Y","; RED FLAG: filter out using Red flag column",""))</f>
        <v/>
      </c>
      <c r="BB2533" s="91" t="inlineStr">
        <is>
          <t>None</t>
        </is>
      </c>
      <c r="BC2533" s="92" t="inlineStr">
        <is>
          <t>Y</t>
        </is>
      </c>
      <c r="BD2533" s="94" t="inlineStr">
        <is>
          <t>Few traders (&lt;100 unique PAN, 30 days)</t>
        </is>
      </c>
      <c r="BE2533" s="94" t="n"/>
      <c r="BF2533" s="92">
        <f>IF(R2533*100000&gt;=Settings!$B$5,"Y","N")</f>
        <v/>
      </c>
      <c r="BG2533" s="91">
        <f>IF(F2533&gt;Settings!$B$6,"Y","N")</f>
        <v/>
      </c>
      <c r="BH2533" s="97" t="n">
        <v>-9.710000000000001</v>
      </c>
      <c r="BI2533" s="96" t="n">
        <v>0.65</v>
      </c>
      <c r="BJ2533" s="96" t="n">
        <v>-4.59</v>
      </c>
      <c r="BK2533" s="96" t="n"/>
      <c r="BL2533" s="96" t="n"/>
      <c r="BM2533" s="96" t="n"/>
      <c r="BN2533" s="97" t="n">
        <v>-2.47</v>
      </c>
      <c r="BO2533" s="96" t="n"/>
      <c r="BP2533" s="96" t="n"/>
      <c r="BQ2533" s="96" t="n"/>
      <c r="BR2533" s="91" t="n"/>
      <c r="BS2533" s="91" t="n"/>
      <c r="BT2533" s="96" t="n">
        <v>41.1</v>
      </c>
      <c r="BU2533" s="91" t="n"/>
      <c r="BV2533" s="99">
        <f>IF(OR(BF2533&lt;&gt;"Y",BG2533&lt;&gt;"Y"),"",(AND(ISNUMBER(BQ2533),BQ2533&gt;0))+(BR2533="Stacked up")+(AND(ISNUMBER(BH2533),BH2533&gt;=-Settings!$B$17))+(AND(ISNUMBER(BK2533),ISNUMBER(BM2533),BK2533&gt;0,BM2533&gt;0))+(AND(ISNUMBER(AQ2533),AQ2533&gt;=Settings!$B$18))+(AND(ISNUMBER(BT2533),BT2533&gt;=Settings!$B$19,BT2533&lt;=Settings!$B$20))+(AND(ISNUMBER(AS2533),AS2533&gt;0))+(AND(ISNUMBER(T2533),ISNUMBER(M2533),T2533&gt;=Settings!$B$21,M2533&gt;0))+(AND(ISNUMBER(AD2533),ISNUMBER(M2533),AD2533&gt;=Settings!$B$22,M2533&gt;0))+(AY2533&gt;=1))</f>
        <v/>
      </c>
      <c r="BW2533" s="91">
        <f>IF(OR(AY2533=0,BF2533&lt;&gt;"Y",BG2533&lt;&gt;"Y"),"",1+SUMPRODUCT(($A$6:$A$2604=A2533)*($AY$6:$AY$2604&gt;0)*($BF$6:$BF$2604="Y")*($BG$6:$BG$2604="Y")*(($AY$6:$AY$2604&gt;AY2533)+($AY$6:$AY$2604=AY2533)*($AD$6:$AD$2604&gt;AD2533))))</f>
        <v/>
      </c>
    </row>
    <row r="2534" ht="23.85" customHeight="1" s="55">
      <c r="A2534" s="90" t="n">
        <v>46296</v>
      </c>
      <c r="B2534" s="91" t="inlineStr">
        <is>
          <t>DSKULKARNI</t>
        </is>
      </c>
      <c r="C2534" s="91" t="inlineStr">
        <is>
          <t>INE891A01022</t>
        </is>
      </c>
      <c r="D2534" s="91" t="n"/>
      <c r="E2534" s="91" t="inlineStr">
        <is>
          <t>None</t>
        </is>
      </c>
      <c r="F2534" s="93" t="n">
        <v>26</v>
      </c>
      <c r="G2534" s="92" t="inlineStr">
        <is>
          <t>Y</t>
        </is>
      </c>
      <c r="H2534" s="94" t="inlineStr">
        <is>
          <t>IRP (insolvency); T2T (BE series); Suspended</t>
        </is>
      </c>
      <c r="I2534" s="91" t="inlineStr">
        <is>
          <t>Y</t>
        </is>
      </c>
      <c r="J2534" s="92">
        <f>IF(K2534="","N","Y")</f>
        <v/>
      </c>
      <c r="K2534" s="94">
        <f>_xlfn.TEXTJOIN("; ",TRUE,IF(P2534="52-wk low","52-wk low",""),IF(AND(AD2534&gt;=Settings!$B$12,M2534&lt;0),"Distribution",""),IF(AND(AJ2534="Y",M2534&lt;0,AK2534&lt;-Settings!$B$13),"Long unwinding",""),IF(AND(AJ2534="Y",M2534&lt;0,AK2534&gt;Settings!$B$13),"Short buildup",""))</f>
        <v/>
      </c>
      <c r="L2534" s="95" t="n">
        <v>26.07</v>
      </c>
      <c r="M2534" s="96" t="n">
        <v>2</v>
      </c>
      <c r="N2534" s="93" t="n">
        <v>184</v>
      </c>
      <c r="O2534" s="91" t="inlineStr">
        <is>
          <t>None</t>
        </is>
      </c>
      <c r="P2534" s="91" t="inlineStr">
        <is>
          <t>52-wk high</t>
        </is>
      </c>
      <c r="Q2534" s="97" t="n">
        <v>0</v>
      </c>
      <c r="R2534" s="96" t="n">
        <v>0</v>
      </c>
      <c r="S2534" s="96" t="n">
        <v>0.38</v>
      </c>
      <c r="T2534" s="96" t="n"/>
      <c r="U2534" s="96" t="n"/>
      <c r="V2534" s="103" t="n"/>
      <c r="W2534" s="102" t="n"/>
      <c r="X2534" s="93" t="n"/>
      <c r="Y2534" s="91" t="inlineStr">
        <is>
          <t>None</t>
        </is>
      </c>
      <c r="Z2534" s="99" t="n"/>
      <c r="AA2534" s="96" t="n"/>
      <c r="AB2534" s="96" t="n"/>
      <c r="AC2534" s="96" t="n"/>
      <c r="AD2534" s="96" t="n"/>
      <c r="AE2534" s="96" t="n"/>
      <c r="AF2534" s="103" t="n"/>
      <c r="AG2534" s="91" t="n"/>
      <c r="AH2534" s="100" t="n">
        <v>0</v>
      </c>
      <c r="AI2534" s="101" t="n">
        <v>0</v>
      </c>
      <c r="AJ2534" s="92" t="inlineStr">
        <is>
          <t>N</t>
        </is>
      </c>
      <c r="AK2534" s="96" t="n"/>
      <c r="AL2534" s="91" t="inlineStr">
        <is>
          <t>n/a</t>
        </is>
      </c>
      <c r="AM2534" s="93" t="n"/>
      <c r="AN2534" s="92" t="inlineStr">
        <is>
          <t>None</t>
        </is>
      </c>
      <c r="AO2534" s="102" t="n">
        <v>0</v>
      </c>
      <c r="AP2534" s="103" t="n"/>
      <c r="AQ2534" s="102" t="n"/>
      <c r="AR2534" s="91" t="inlineStr">
        <is>
          <t>N</t>
        </is>
      </c>
      <c r="AS2534" s="104" t="n"/>
      <c r="AT2534" s="92">
        <f>IF(AND(P2534="52-wk high",T2534&gt;=Settings!$B$7),"Y","N")</f>
        <v/>
      </c>
      <c r="AU2534" s="91">
        <f>IF(AND(AD2534&gt;=Settings!$B$8,M2534&gt;0),"Y","N")</f>
        <v/>
      </c>
      <c r="AV2534" s="91">
        <f>IF(OR(AH2534&gt;Settings!$B$9,AI2534&gt;Settings!$B$9),"Y","N")</f>
        <v/>
      </c>
      <c r="AW2534" s="91">
        <f>IF(AJ2534&lt;&gt;"Y","n/a",IF(AND(M2534&gt;0,AK2534&gt;Settings!$B$10),"Y","N"))</f>
        <v/>
      </c>
      <c r="AX2534" s="91">
        <f>IF(AO2534&gt;=Settings!$B$11,"Y","N")</f>
        <v/>
      </c>
      <c r="AY2534" s="99">
        <f>(AT2534="Y")+(AU2534="Y")+(AV2534="Y")+(AW2534="Y")+(AX2534="Y")</f>
        <v/>
      </c>
      <c r="AZ2534" s="94">
        <f>IF(AY2534=0,"None",_xlfn.TEXTJOIN(", ",TRUE(),IF(AT2534="Y","Breakout",""),IF(AU2534="Y","Accumulation",""),IF(AV2534="Y","Institutional buying",""),IF(AW2534="Y","Long buildup",""),IF(AX2534="Y","Momentum leader","")))</f>
        <v/>
      </c>
      <c r="BA2534" s="94">
        <f>IF(BW2534="","","Passes "&amp;AY2534&amp;" of 5 buy-side scans"&amp;IF(G2534="Y","; RED FLAG: filter out using Red flag column",""))</f>
        <v/>
      </c>
      <c r="BB2534" s="91" t="inlineStr">
        <is>
          <t>Upper</t>
        </is>
      </c>
      <c r="BC2534" s="92" t="inlineStr">
        <is>
          <t>Y</t>
        </is>
      </c>
      <c r="BD2534" s="94" t="inlineStr">
        <is>
          <t>Few traders (&lt;100 unique PAN, 30 days)</t>
        </is>
      </c>
      <c r="BE2534" s="94" t="n"/>
      <c r="BF2534" s="92">
        <f>IF(R2534*100000&gt;=Settings!$B$5,"Y","N")</f>
        <v/>
      </c>
      <c r="BG2534" s="91">
        <f>IF(F2534&gt;Settings!$B$6,"Y","N")</f>
        <v/>
      </c>
      <c r="BH2534" s="97" t="n">
        <v>2</v>
      </c>
      <c r="BI2534" s="96" t="n">
        <v>10.37</v>
      </c>
      <c r="BJ2534" s="96" t="n">
        <v>39.64</v>
      </c>
      <c r="BK2534" s="96" t="n"/>
      <c r="BL2534" s="96" t="n"/>
      <c r="BM2534" s="96" t="n"/>
      <c r="BN2534" s="97" t="n">
        <v>19.15</v>
      </c>
      <c r="BO2534" s="96" t="n"/>
      <c r="BP2534" s="96" t="n"/>
      <c r="BQ2534" s="96" t="n"/>
      <c r="BR2534" s="91" t="n"/>
      <c r="BS2534" s="91" t="n"/>
      <c r="BT2534" s="96" t="n">
        <v>100</v>
      </c>
      <c r="BU2534" s="91" t="n"/>
      <c r="BV2534" s="99">
        <f>IF(OR(BF2534&lt;&gt;"Y",BG2534&lt;&gt;"Y"),"",(AND(ISNUMBER(BQ2534),BQ2534&gt;0))+(BR2534="Stacked up")+(AND(ISNUMBER(BH2534),BH2534&gt;=-Settings!$B$17))+(AND(ISNUMBER(BK2534),ISNUMBER(BM2534),BK2534&gt;0,BM2534&gt;0))+(AND(ISNUMBER(AQ2534),AQ2534&gt;=Settings!$B$18))+(AND(ISNUMBER(BT2534),BT2534&gt;=Settings!$B$19,BT2534&lt;=Settings!$B$20))+(AND(ISNUMBER(AS2534),AS2534&gt;0))+(AND(ISNUMBER(T2534),ISNUMBER(M2534),T2534&gt;=Settings!$B$21,M2534&gt;0))+(AND(ISNUMBER(AD2534),ISNUMBER(M2534),AD2534&gt;=Settings!$B$22,M2534&gt;0))+(AY2534&gt;=1))</f>
        <v/>
      </c>
      <c r="BW2534" s="91">
        <f>IF(OR(AY2534=0,BF2534&lt;&gt;"Y",BG2534&lt;&gt;"Y"),"",1+SUMPRODUCT(($A$6:$A$2604=A2534)*($AY$6:$AY$2604&gt;0)*($BF$6:$BF$2604="Y")*($BG$6:$BG$2604="Y")*(($AY$6:$AY$2604&gt;AY2534)+($AY$6:$AY$2604=AY2534)*($AD$6:$AD$2604&gt;AD2534))))</f>
        <v/>
      </c>
    </row>
    <row r="2535" ht="23.85" customHeight="1" s="55">
      <c r="A2535" s="90" t="n">
        <v>46296</v>
      </c>
      <c r="B2535" s="91" t="inlineStr">
        <is>
          <t>KHANDSE</t>
        </is>
      </c>
      <c r="C2535" s="91" t="inlineStr">
        <is>
          <t>INE060B01014</t>
        </is>
      </c>
      <c r="D2535" s="91" t="n"/>
      <c r="E2535" s="91" t="inlineStr">
        <is>
          <t>None</t>
        </is>
      </c>
      <c r="F2535" s="93" t="n">
        <v>26</v>
      </c>
      <c r="G2535" s="92" t="inlineStr">
        <is>
          <t>N</t>
        </is>
      </c>
      <c r="H2535" s="94" t="n"/>
      <c r="I2535" s="91" t="inlineStr">
        <is>
          <t>N</t>
        </is>
      </c>
      <c r="J2535" s="92">
        <f>IF(K2535="","N","Y")</f>
        <v/>
      </c>
      <c r="K2535" s="94">
        <f>_xlfn.TEXTJOIN("; ",TRUE,IF(P2535="52-wk low","52-wk low",""),IF(AND(AD2535&gt;=Settings!$B$12,M2535&lt;0),"Distribution",""),IF(AND(AJ2535="Y",M2535&lt;0,AK2535&lt;-Settings!$B$13),"Long unwinding",""),IF(AND(AJ2535="Y",M2535&lt;0,AK2535&gt;Settings!$B$13),"Short buildup",""))</f>
        <v/>
      </c>
      <c r="L2535" s="95" t="n">
        <v>16.76</v>
      </c>
      <c r="M2535" s="96" t="n">
        <v>-2.56</v>
      </c>
      <c r="N2535" s="93" t="n">
        <v>1921</v>
      </c>
      <c r="O2535" s="91" t="inlineStr">
        <is>
          <t>None</t>
        </is>
      </c>
      <c r="P2535" s="91" t="inlineStr">
        <is>
          <t>None</t>
        </is>
      </c>
      <c r="Q2535" s="97" t="n">
        <v>0.05</v>
      </c>
      <c r="R2535" s="96" t="n">
        <v>0.03</v>
      </c>
      <c r="S2535" s="96" t="n">
        <v>1.84</v>
      </c>
      <c r="T2535" s="96" t="n">
        <v>2.29</v>
      </c>
      <c r="U2535" s="96" t="n">
        <v>1.24</v>
      </c>
      <c r="V2535" s="103" t="n">
        <v>0.72</v>
      </c>
      <c r="W2535" s="102" t="n">
        <v>5</v>
      </c>
      <c r="X2535" s="93" t="n"/>
      <c r="Y2535" s="91" t="inlineStr">
        <is>
          <t>None</t>
        </is>
      </c>
      <c r="Z2535" s="99" t="n">
        <v>94.36</v>
      </c>
      <c r="AA2535" s="96" t="n">
        <v>1.14</v>
      </c>
      <c r="AB2535" s="96" t="n">
        <v>1.16</v>
      </c>
      <c r="AC2535" s="96" t="n">
        <v>2.09</v>
      </c>
      <c r="AD2535" s="96" t="n">
        <v>2.62</v>
      </c>
      <c r="AE2535" s="96" t="n">
        <v>1.79</v>
      </c>
      <c r="AF2535" s="103" t="n">
        <v>1.29</v>
      </c>
      <c r="AG2535" s="91" t="inlineStr">
        <is>
          <t>Normal</t>
        </is>
      </c>
      <c r="AH2535" s="100" t="n">
        <v>0</v>
      </c>
      <c r="AI2535" s="101" t="n">
        <v>0</v>
      </c>
      <c r="AJ2535" s="92" t="inlineStr">
        <is>
          <t>N</t>
        </is>
      </c>
      <c r="AK2535" s="96" t="n"/>
      <c r="AL2535" s="91" t="inlineStr">
        <is>
          <t>n/a</t>
        </is>
      </c>
      <c r="AM2535" s="93" t="n"/>
      <c r="AN2535" s="92" t="inlineStr">
        <is>
          <t>None</t>
        </is>
      </c>
      <c r="AO2535" s="102" t="n">
        <v>0</v>
      </c>
      <c r="AP2535" s="103" t="n">
        <v>0.8100000000000001</v>
      </c>
      <c r="AQ2535" s="102" t="n">
        <v>50</v>
      </c>
      <c r="AR2535" s="91" t="inlineStr">
        <is>
          <t>N</t>
        </is>
      </c>
      <c r="AS2535" s="104" t="n"/>
      <c r="AT2535" s="92">
        <f>IF(AND(P2535="52-wk high",T2535&gt;=Settings!$B$7),"Y","N")</f>
        <v/>
      </c>
      <c r="AU2535" s="91">
        <f>IF(AND(AD2535&gt;=Settings!$B$8,M2535&gt;0),"Y","N")</f>
        <v/>
      </c>
      <c r="AV2535" s="91">
        <f>IF(OR(AH2535&gt;Settings!$B$9,AI2535&gt;Settings!$B$9),"Y","N")</f>
        <v/>
      </c>
      <c r="AW2535" s="91">
        <f>IF(AJ2535&lt;&gt;"Y","n/a",IF(AND(M2535&gt;0,AK2535&gt;Settings!$B$10),"Y","N"))</f>
        <v/>
      </c>
      <c r="AX2535" s="91">
        <f>IF(AO2535&gt;=Settings!$B$11,"Y","N")</f>
        <v/>
      </c>
      <c r="AY2535" s="99">
        <f>(AT2535="Y")+(AU2535="Y")+(AV2535="Y")+(AW2535="Y")+(AX2535="Y")</f>
        <v/>
      </c>
      <c r="AZ2535" s="94">
        <f>IF(AY2535=0,"None",_xlfn.TEXTJOIN(", ",TRUE(),IF(AT2535="Y","Breakout",""),IF(AU2535="Y","Accumulation",""),IF(AV2535="Y","Institutional buying",""),IF(AW2535="Y","Long buildup",""),IF(AX2535="Y","Momentum leader","")))</f>
        <v/>
      </c>
      <c r="BA2535" s="94">
        <f>IF(BW2535="","","Passes "&amp;AY2535&amp;" of 5 buy-side scans"&amp;IF(G2535="Y","; RED FLAG: filter out using Red flag column",""))</f>
        <v/>
      </c>
      <c r="BB2535" s="91" t="inlineStr">
        <is>
          <t>None</t>
        </is>
      </c>
      <c r="BC2535" s="92" t="inlineStr">
        <is>
          <t>Y</t>
        </is>
      </c>
      <c r="BD2535" s="94" t="inlineStr">
        <is>
          <t>EPS zero; Few traders (&lt;100 unique PAN, 30 days)</t>
        </is>
      </c>
      <c r="BE2535" s="94" t="n"/>
      <c r="BF2535" s="92">
        <f>IF(R2535*100000&gt;=Settings!$B$5,"Y","N")</f>
        <v/>
      </c>
      <c r="BG2535" s="91">
        <f>IF(F2535&gt;Settings!$B$6,"Y","N")</f>
        <v/>
      </c>
      <c r="BH2535" s="97" t="n">
        <v>-34.27</v>
      </c>
      <c r="BI2535" s="96" t="n">
        <v>-7.25</v>
      </c>
      <c r="BJ2535" s="96" t="n">
        <v>-6.73</v>
      </c>
      <c r="BK2535" s="96" t="n">
        <v>-5.04</v>
      </c>
      <c r="BL2535" s="96" t="n">
        <v>21.98</v>
      </c>
      <c r="BM2535" s="96" t="n">
        <v>-27.6</v>
      </c>
      <c r="BN2535" s="97" t="n">
        <v>-4.12</v>
      </c>
      <c r="BO2535" s="96" t="n">
        <v>-4.19</v>
      </c>
      <c r="BP2535" s="96" t="n">
        <v>-4.78</v>
      </c>
      <c r="BQ2535" s="96" t="n">
        <v>-8.77</v>
      </c>
      <c r="BR2535" s="91" t="inlineStr">
        <is>
          <t>Stacked down</t>
        </is>
      </c>
      <c r="BS2535" s="91" t="inlineStr">
        <is>
          <t>Bearish cross</t>
        </is>
      </c>
      <c r="BT2535" s="96" t="n">
        <v>38</v>
      </c>
      <c r="BU2535" s="91" t="inlineStr">
        <is>
          <t>N</t>
        </is>
      </c>
      <c r="BV2535" s="99">
        <f>IF(OR(BF2535&lt;&gt;"Y",BG2535&lt;&gt;"Y"),"",(AND(ISNUMBER(BQ2535),BQ2535&gt;0))+(BR2535="Stacked up")+(AND(ISNUMBER(BH2535),BH2535&gt;=-Settings!$B$17))+(AND(ISNUMBER(BK2535),ISNUMBER(BM2535),BK2535&gt;0,BM2535&gt;0))+(AND(ISNUMBER(AQ2535),AQ2535&gt;=Settings!$B$18))+(AND(ISNUMBER(BT2535),BT2535&gt;=Settings!$B$19,BT2535&lt;=Settings!$B$20))+(AND(ISNUMBER(AS2535),AS2535&gt;0))+(AND(ISNUMBER(T2535),ISNUMBER(M2535),T2535&gt;=Settings!$B$21,M2535&gt;0))+(AND(ISNUMBER(AD2535),ISNUMBER(M2535),AD2535&gt;=Settings!$B$22,M2535&gt;0))+(AY2535&gt;=1))</f>
        <v/>
      </c>
      <c r="BW2535" s="91">
        <f>IF(OR(AY2535=0,BF2535&lt;&gt;"Y",BG2535&lt;&gt;"Y"),"",1+SUMPRODUCT(($A$6:$A$2604=A2535)*($AY$6:$AY$2604&gt;0)*($BF$6:$BF$2604="Y")*($BG$6:$BG$2604="Y")*(($AY$6:$AY$2604&gt;AY2535)+($AY$6:$AY$2604=AY2535)*($AD$6:$AD$2604&gt;AD2535))))</f>
        <v/>
      </c>
    </row>
    <row r="2536" ht="23.85" customHeight="1" s="55">
      <c r="A2536" s="90" t="n">
        <v>46296</v>
      </c>
      <c r="B2536" s="91" t="inlineStr">
        <is>
          <t>PNC</t>
        </is>
      </c>
      <c r="C2536" s="91" t="inlineStr">
        <is>
          <t>INE392B01011</t>
        </is>
      </c>
      <c r="D2536" s="91" t="n"/>
      <c r="E2536" s="91" t="inlineStr">
        <is>
          <t>None</t>
        </is>
      </c>
      <c r="F2536" s="93" t="n">
        <v>26</v>
      </c>
      <c r="G2536" s="92" t="inlineStr">
        <is>
          <t>N</t>
        </is>
      </c>
      <c r="H2536" s="94" t="n"/>
      <c r="I2536" s="91" t="inlineStr">
        <is>
          <t>N</t>
        </is>
      </c>
      <c r="J2536" s="92">
        <f>IF(K2536="","N","Y")</f>
        <v/>
      </c>
      <c r="K2536" s="94">
        <f>_xlfn.TEXTJOIN("; ",TRUE,IF(P2536="52-wk low","52-wk low",""),IF(AND(AD2536&gt;=Settings!$B$12,M2536&lt;0),"Distribution",""),IF(AND(AJ2536="Y",M2536&lt;0,AK2536&lt;-Settings!$B$13),"Long unwinding",""),IF(AND(AJ2536="Y",M2536&lt;0,AK2536&gt;Settings!$B$13),"Short buildup",""))</f>
        <v/>
      </c>
      <c r="L2536" s="95" t="n">
        <v>18.09</v>
      </c>
      <c r="M2536" s="96" t="n">
        <v>2.49</v>
      </c>
      <c r="N2536" s="93" t="n">
        <v>153</v>
      </c>
      <c r="O2536" s="91" t="inlineStr">
        <is>
          <t>None</t>
        </is>
      </c>
      <c r="P2536" s="91" t="inlineStr">
        <is>
          <t>None</t>
        </is>
      </c>
      <c r="Q2536" s="97" t="n">
        <v>0.16</v>
      </c>
      <c r="R2536" s="96" t="n">
        <v>0.23</v>
      </c>
      <c r="S2536" s="96" t="n">
        <v>0.68</v>
      </c>
      <c r="T2536" s="96" t="n">
        <v>0.99</v>
      </c>
      <c r="U2536" s="96" t="n">
        <v>1.06</v>
      </c>
      <c r="V2536" s="103" t="n">
        <v>1.46</v>
      </c>
      <c r="W2536" s="102" t="n">
        <v>3</v>
      </c>
      <c r="X2536" s="93" t="n"/>
      <c r="Y2536" s="91" t="inlineStr">
        <is>
          <t>None</t>
        </is>
      </c>
      <c r="Z2536" s="99" t="n">
        <v>78.94</v>
      </c>
      <c r="AA2536" s="96" t="n">
        <v>1.01</v>
      </c>
      <c r="AB2536" s="96" t="n">
        <v>0.99</v>
      </c>
      <c r="AC2536" s="96" t="n">
        <v>0.97</v>
      </c>
      <c r="AD2536" s="96" t="n">
        <v>1.18</v>
      </c>
      <c r="AE2536" s="96" t="n"/>
      <c r="AF2536" s="103" t="n">
        <v>0.84</v>
      </c>
      <c r="AG2536" s="91" t="inlineStr">
        <is>
          <t>Normal</t>
        </is>
      </c>
      <c r="AH2536" s="100" t="n">
        <v>0</v>
      </c>
      <c r="AI2536" s="101" t="n">
        <v>0</v>
      </c>
      <c r="AJ2536" s="92" t="inlineStr">
        <is>
          <t>N</t>
        </is>
      </c>
      <c r="AK2536" s="96" t="n"/>
      <c r="AL2536" s="91" t="inlineStr">
        <is>
          <t>n/a</t>
        </is>
      </c>
      <c r="AM2536" s="93" t="n"/>
      <c r="AN2536" s="92" t="inlineStr">
        <is>
          <t>None</t>
        </is>
      </c>
      <c r="AO2536" s="102" t="n">
        <v>0</v>
      </c>
      <c r="AP2536" s="103" t="n">
        <v>0.6</v>
      </c>
      <c r="AQ2536" s="102" t="n">
        <v>20</v>
      </c>
      <c r="AR2536" s="91" t="inlineStr">
        <is>
          <t>N</t>
        </is>
      </c>
      <c r="AS2536" s="104" t="n"/>
      <c r="AT2536" s="92">
        <f>IF(AND(P2536="52-wk high",T2536&gt;=Settings!$B$7),"Y","N")</f>
        <v/>
      </c>
      <c r="AU2536" s="91">
        <f>IF(AND(AD2536&gt;=Settings!$B$8,M2536&gt;0),"Y","N")</f>
        <v/>
      </c>
      <c r="AV2536" s="91">
        <f>IF(OR(AH2536&gt;Settings!$B$9,AI2536&gt;Settings!$B$9),"Y","N")</f>
        <v/>
      </c>
      <c r="AW2536" s="91">
        <f>IF(AJ2536&lt;&gt;"Y","n/a",IF(AND(M2536&gt;0,AK2536&gt;Settings!$B$10),"Y","N"))</f>
        <v/>
      </c>
      <c r="AX2536" s="91">
        <f>IF(AO2536&gt;=Settings!$B$11,"Y","N")</f>
        <v/>
      </c>
      <c r="AY2536" s="99">
        <f>(AT2536="Y")+(AU2536="Y")+(AV2536="Y")+(AW2536="Y")+(AX2536="Y")</f>
        <v/>
      </c>
      <c r="AZ2536" s="94">
        <f>IF(AY2536=0,"None",_xlfn.TEXTJOIN(", ",TRUE(),IF(AT2536="Y","Breakout",""),IF(AU2536="Y","Accumulation",""),IF(AV2536="Y","Institutional buying",""),IF(AW2536="Y","Long buildup",""),IF(AX2536="Y","Momentum leader","")))</f>
        <v/>
      </c>
      <c r="BA2536" s="94">
        <f>IF(BW2536="","","Passes "&amp;AY2536&amp;" of 5 buy-side scans"&amp;IF(G2536="Y","; RED FLAG: filter out using Red flag column",""))</f>
        <v/>
      </c>
      <c r="BB2536" s="91" t="inlineStr">
        <is>
          <t>None</t>
        </is>
      </c>
      <c r="BC2536" s="92" t="inlineStr">
        <is>
          <t>Y</t>
        </is>
      </c>
      <c r="BD2536" s="94" t="inlineStr">
        <is>
          <t>EPS zero; Few traders (&lt;100 unique PAN, 30 days)</t>
        </is>
      </c>
      <c r="BE2536" s="94" t="n"/>
      <c r="BF2536" s="92">
        <f>IF(R2536*100000&gt;=Settings!$B$5,"Y","N")</f>
        <v/>
      </c>
      <c r="BG2536" s="91">
        <f>IF(F2536&gt;Settings!$B$6,"Y","N")</f>
        <v/>
      </c>
      <c r="BH2536" s="97" t="n">
        <v>-45</v>
      </c>
      <c r="BI2536" s="96" t="n">
        <v>8.84</v>
      </c>
      <c r="BJ2536" s="96" t="n">
        <v>7.1</v>
      </c>
      <c r="BK2536" s="96" t="n">
        <v>-16.17</v>
      </c>
      <c r="BL2536" s="96" t="n">
        <v>-3.21</v>
      </c>
      <c r="BM2536" s="96" t="n">
        <v>-43.99</v>
      </c>
      <c r="BN2536" s="97" t="n">
        <v>5.64</v>
      </c>
      <c r="BO2536" s="96" t="n">
        <v>1.41</v>
      </c>
      <c r="BP2536" s="96" t="n">
        <v>-5.18</v>
      </c>
      <c r="BQ2536" s="96" t="n">
        <v>-15.73</v>
      </c>
      <c r="BR2536" s="91" t="inlineStr">
        <is>
          <t>Mixed</t>
        </is>
      </c>
      <c r="BS2536" s="91" t="inlineStr">
        <is>
          <t>None</t>
        </is>
      </c>
      <c r="BT2536" s="96" t="n">
        <v>66.3</v>
      </c>
      <c r="BU2536" s="91" t="inlineStr">
        <is>
          <t>N</t>
        </is>
      </c>
      <c r="BV2536" s="99">
        <f>IF(OR(BF2536&lt;&gt;"Y",BG2536&lt;&gt;"Y"),"",(AND(ISNUMBER(BQ2536),BQ2536&gt;0))+(BR2536="Stacked up")+(AND(ISNUMBER(BH2536),BH2536&gt;=-Settings!$B$17))+(AND(ISNUMBER(BK2536),ISNUMBER(BM2536),BK2536&gt;0,BM2536&gt;0))+(AND(ISNUMBER(AQ2536),AQ2536&gt;=Settings!$B$18))+(AND(ISNUMBER(BT2536),BT2536&gt;=Settings!$B$19,BT2536&lt;=Settings!$B$20))+(AND(ISNUMBER(AS2536),AS2536&gt;0))+(AND(ISNUMBER(T2536),ISNUMBER(M2536),T2536&gt;=Settings!$B$21,M2536&gt;0))+(AND(ISNUMBER(AD2536),ISNUMBER(M2536),AD2536&gt;=Settings!$B$22,M2536&gt;0))+(AY2536&gt;=1))</f>
        <v/>
      </c>
      <c r="BW2536" s="91">
        <f>IF(OR(AY2536=0,BF2536&lt;&gt;"Y",BG2536&lt;&gt;"Y"),"",1+SUMPRODUCT(($A$6:$A$2604=A2536)*($AY$6:$AY$2604&gt;0)*($BF$6:$BF$2604="Y")*($BG$6:$BG$2604="Y")*(($AY$6:$AY$2604&gt;AY2536)+($AY$6:$AY$2604=AY2536)*($AD$6:$AD$2604&gt;AD2536))))</f>
        <v/>
      </c>
    </row>
    <row r="2537" ht="23.85" customHeight="1" s="55">
      <c r="A2537" s="90" t="n">
        <v>46296</v>
      </c>
      <c r="B2537" s="91" t="inlineStr">
        <is>
          <t>VCL</t>
        </is>
      </c>
      <c r="C2537" s="91" t="inlineStr">
        <is>
          <t>INE098201036</t>
        </is>
      </c>
      <c r="D2537" s="91" t="n"/>
      <c r="E2537" s="91" t="inlineStr">
        <is>
          <t>None</t>
        </is>
      </c>
      <c r="F2537" s="93" t="n">
        <v>25</v>
      </c>
      <c r="G2537" s="92" t="inlineStr">
        <is>
          <t>Y</t>
        </is>
      </c>
      <c r="H2537" s="94" t="inlineStr">
        <is>
          <t>ESM Stage 1; T2T (BE series)</t>
        </is>
      </c>
      <c r="I2537" s="91" t="inlineStr">
        <is>
          <t>Y</t>
        </is>
      </c>
      <c r="J2537" s="92">
        <f>IF(K2537="","N","Y")</f>
        <v/>
      </c>
      <c r="K2537" s="94">
        <f>_xlfn.TEXTJOIN("; ",TRUE,IF(P2537="52-wk low","52-wk low",""),IF(AND(AD2537&gt;=Settings!$B$12,M2537&lt;0),"Distribution",""),IF(AND(AJ2537="Y",M2537&lt;0,AK2537&lt;-Settings!$B$13),"Long unwinding",""),IF(AND(AJ2537="Y",M2537&lt;0,AK2537&gt;Settings!$B$13),"Short buildup",""))</f>
        <v/>
      </c>
      <c r="L2537" s="95" t="n">
        <v>1.37</v>
      </c>
      <c r="M2537" s="96" t="n">
        <v>4.58</v>
      </c>
      <c r="N2537" s="93" t="n">
        <v>68</v>
      </c>
      <c r="O2537" s="91" t="inlineStr">
        <is>
          <t>None</t>
        </is>
      </c>
      <c r="P2537" s="91" t="inlineStr">
        <is>
          <t>None</t>
        </is>
      </c>
      <c r="Q2537" s="97" t="n">
        <v>5.99</v>
      </c>
      <c r="R2537" s="96" t="n">
        <v>13.08</v>
      </c>
      <c r="S2537" s="96" t="n">
        <v>0.46</v>
      </c>
      <c r="T2537" s="96" t="n">
        <v>0.64</v>
      </c>
      <c r="U2537" s="96" t="n">
        <v>0.93</v>
      </c>
      <c r="V2537" s="103" t="n">
        <v>2.03</v>
      </c>
      <c r="W2537" s="102" t="n">
        <v>5</v>
      </c>
      <c r="X2537" s="93" t="n"/>
      <c r="Y2537" s="91" t="inlineStr">
        <is>
          <t>None</t>
        </is>
      </c>
      <c r="Z2537" s="99" t="n"/>
      <c r="AA2537" s="96" t="n"/>
      <c r="AB2537" s="96" t="n"/>
      <c r="AC2537" s="96" t="n"/>
      <c r="AD2537" s="96" t="n"/>
      <c r="AE2537" s="96" t="n"/>
      <c r="AF2537" s="103" t="n"/>
      <c r="AG2537" s="91" t="inlineStr">
        <is>
          <t>Drying up</t>
        </is>
      </c>
      <c r="AH2537" s="100" t="n">
        <v>0</v>
      </c>
      <c r="AI2537" s="101" t="n">
        <v>0</v>
      </c>
      <c r="AJ2537" s="92" t="inlineStr">
        <is>
          <t>N</t>
        </is>
      </c>
      <c r="AK2537" s="96" t="n"/>
      <c r="AL2537" s="91" t="inlineStr">
        <is>
          <t>n/a</t>
        </is>
      </c>
      <c r="AM2537" s="93" t="n"/>
      <c r="AN2537" s="92" t="inlineStr">
        <is>
          <t>None</t>
        </is>
      </c>
      <c r="AO2537" s="102" t="n">
        <v>0</v>
      </c>
      <c r="AP2537" s="103" t="n">
        <v>1.11</v>
      </c>
      <c r="AQ2537" s="102" t="n">
        <v>66</v>
      </c>
      <c r="AR2537" s="91" t="inlineStr">
        <is>
          <t>N</t>
        </is>
      </c>
      <c r="AS2537" s="104" t="n"/>
      <c r="AT2537" s="92">
        <f>IF(AND(P2537="52-wk high",T2537&gt;=Settings!$B$7),"Y","N")</f>
        <v/>
      </c>
      <c r="AU2537" s="91">
        <f>IF(AND(AD2537&gt;=Settings!$B$8,M2537&gt;0),"Y","N")</f>
        <v/>
      </c>
      <c r="AV2537" s="91">
        <f>IF(OR(AH2537&gt;Settings!$B$9,AI2537&gt;Settings!$B$9),"Y","N")</f>
        <v/>
      </c>
      <c r="AW2537" s="91">
        <f>IF(AJ2537&lt;&gt;"Y","n/a",IF(AND(M2537&gt;0,AK2537&gt;Settings!$B$10),"Y","N"))</f>
        <v/>
      </c>
      <c r="AX2537" s="91">
        <f>IF(AO2537&gt;=Settings!$B$11,"Y","N")</f>
        <v/>
      </c>
      <c r="AY2537" s="99">
        <f>(AT2537="Y")+(AU2537="Y")+(AV2537="Y")+(AW2537="Y")+(AX2537="Y")</f>
        <v/>
      </c>
      <c r="AZ2537" s="94">
        <f>IF(AY2537=0,"None",_xlfn.TEXTJOIN(", ",TRUE(),IF(AT2537="Y","Breakout",""),IF(AU2537="Y","Accumulation",""),IF(AV2537="Y","Institutional buying",""),IF(AW2537="Y","Long buildup",""),IF(AX2537="Y","Momentum leader","")))</f>
        <v/>
      </c>
      <c r="BA2537" s="94">
        <f>IF(BW2537="","","Passes "&amp;AY2537&amp;" of 5 buy-side scans"&amp;IF(G2537="Y","; RED FLAG: filter out using Red flag column",""))</f>
        <v/>
      </c>
      <c r="BB2537" s="91" t="inlineStr">
        <is>
          <t>Upper</t>
        </is>
      </c>
      <c r="BC2537" s="92" t="inlineStr">
        <is>
          <t>N</t>
        </is>
      </c>
      <c r="BD2537" s="94" t="n"/>
      <c r="BE2537" s="94" t="n"/>
      <c r="BF2537" s="92">
        <f>IF(R2537*100000&gt;=Settings!$B$5,"Y","N")</f>
        <v/>
      </c>
      <c r="BG2537" s="91">
        <f>IF(F2537&gt;Settings!$B$6,"Y","N")</f>
        <v/>
      </c>
      <c r="BH2537" s="97" t="n">
        <v>-48.5</v>
      </c>
      <c r="BI2537" s="96" t="n">
        <v>-5.52</v>
      </c>
      <c r="BJ2537" s="96" t="n">
        <v>-25.14</v>
      </c>
      <c r="BK2537" s="96" t="n">
        <v>6.2</v>
      </c>
      <c r="BL2537" s="96" t="n">
        <v>6.2</v>
      </c>
      <c r="BM2537" s="96" t="n">
        <v>37</v>
      </c>
      <c r="BN2537" s="97" t="n">
        <v>-9.890000000000001</v>
      </c>
      <c r="BO2537" s="96" t="n">
        <v>-11.44</v>
      </c>
      <c r="BP2537" s="96" t="n">
        <v>-10.21</v>
      </c>
      <c r="BQ2537" s="96" t="n">
        <v>-8.68</v>
      </c>
      <c r="BR2537" s="91" t="inlineStr">
        <is>
          <t>Mixed</t>
        </is>
      </c>
      <c r="BS2537" s="91" t="inlineStr">
        <is>
          <t>None</t>
        </is>
      </c>
      <c r="BT2537" s="96" t="n">
        <v>36.4</v>
      </c>
      <c r="BU2537" s="91" t="inlineStr">
        <is>
          <t>N</t>
        </is>
      </c>
      <c r="BV2537" s="99">
        <f>IF(OR(BF2537&lt;&gt;"Y",BG2537&lt;&gt;"Y"),"",(AND(ISNUMBER(BQ2537),BQ2537&gt;0))+(BR2537="Stacked up")+(AND(ISNUMBER(BH2537),BH2537&gt;=-Settings!$B$17))+(AND(ISNUMBER(BK2537),ISNUMBER(BM2537),BK2537&gt;0,BM2537&gt;0))+(AND(ISNUMBER(AQ2537),AQ2537&gt;=Settings!$B$18))+(AND(ISNUMBER(BT2537),BT2537&gt;=Settings!$B$19,BT2537&lt;=Settings!$B$20))+(AND(ISNUMBER(AS2537),AS2537&gt;0))+(AND(ISNUMBER(T2537),ISNUMBER(M2537),T2537&gt;=Settings!$B$21,M2537&gt;0))+(AND(ISNUMBER(AD2537),ISNUMBER(M2537),AD2537&gt;=Settings!$B$22,M2537&gt;0))+(AY2537&gt;=1))</f>
        <v/>
      </c>
      <c r="BW2537" s="91">
        <f>IF(OR(AY2537=0,BF2537&lt;&gt;"Y",BG2537&lt;&gt;"Y"),"",1+SUMPRODUCT(($A$6:$A$2604=A2537)*($AY$6:$AY$2604&gt;0)*($BF$6:$BF$2604="Y")*($BG$6:$BG$2604="Y")*(($AY$6:$AY$2604&gt;AY2537)+($AY$6:$AY$2604=AY2537)*($AD$6:$AD$2604&gt;AD2537))))</f>
        <v/>
      </c>
    </row>
    <row r="2538" ht="23.85" customHeight="1" s="55">
      <c r="A2538" s="90" t="n">
        <v>46296</v>
      </c>
      <c r="B2538" s="91" t="inlineStr">
        <is>
          <t>VIRTUALG</t>
        </is>
      </c>
      <c r="C2538" s="91" t="inlineStr">
        <is>
          <t>INE247C01023</t>
        </is>
      </c>
      <c r="D2538" s="91" t="n"/>
      <c r="E2538" s="91" t="inlineStr">
        <is>
          <t>None</t>
        </is>
      </c>
      <c r="F2538" s="93" t="n">
        <v>25</v>
      </c>
      <c r="G2538" s="92" t="inlineStr">
        <is>
          <t>Y</t>
        </is>
      </c>
      <c r="H2538" s="94" t="inlineStr">
        <is>
          <t>T2T (BE series)</t>
        </is>
      </c>
      <c r="I2538" s="91" t="inlineStr">
        <is>
          <t>Y</t>
        </is>
      </c>
      <c r="J2538" s="92">
        <f>IF(K2538="","N","Y")</f>
        <v/>
      </c>
      <c r="K2538" s="94">
        <f>_xlfn.TEXTJOIN("; ",TRUE,IF(P2538="52-wk low","52-wk low",""),IF(AND(AD2538&gt;=Settings!$B$12,M2538&lt;0),"Distribution",""),IF(AND(AJ2538="Y",M2538&lt;0,AK2538&lt;-Settings!$B$13),"Long unwinding",""),IF(AND(AJ2538="Y",M2538&lt;0,AK2538&gt;Settings!$B$13),"Short buildup",""))</f>
        <v/>
      </c>
      <c r="L2538" s="95" t="n">
        <v>0.44</v>
      </c>
      <c r="M2538" s="96" t="n">
        <v>0</v>
      </c>
      <c r="N2538" s="93" t="n">
        <v>581</v>
      </c>
      <c r="O2538" s="91" t="inlineStr">
        <is>
          <t>None</t>
        </is>
      </c>
      <c r="P2538" s="91" t="inlineStr">
        <is>
          <t>None</t>
        </is>
      </c>
      <c r="Q2538" s="97" t="n">
        <v>1.56</v>
      </c>
      <c r="R2538" s="96" t="n">
        <v>2.61</v>
      </c>
      <c r="S2538" s="96" t="n">
        <v>0.53</v>
      </c>
      <c r="T2538" s="96" t="n"/>
      <c r="U2538" s="96" t="n"/>
      <c r="V2538" s="103" t="n"/>
      <c r="W2538" s="102" t="n"/>
      <c r="X2538" s="93" t="n"/>
      <c r="Y2538" s="91" t="inlineStr">
        <is>
          <t>None</t>
        </is>
      </c>
      <c r="Z2538" s="99" t="n"/>
      <c r="AA2538" s="96" t="n"/>
      <c r="AB2538" s="96" t="n"/>
      <c r="AC2538" s="96" t="n"/>
      <c r="AD2538" s="96" t="n"/>
      <c r="AE2538" s="96" t="n"/>
      <c r="AF2538" s="103" t="n"/>
      <c r="AG2538" s="91" t="n"/>
      <c r="AH2538" s="100" t="n">
        <v>0</v>
      </c>
      <c r="AI2538" s="101" t="n">
        <v>0</v>
      </c>
      <c r="AJ2538" s="92" t="inlineStr">
        <is>
          <t>N</t>
        </is>
      </c>
      <c r="AK2538" s="96" t="n"/>
      <c r="AL2538" s="91" t="inlineStr">
        <is>
          <t>n/a</t>
        </is>
      </c>
      <c r="AM2538" s="93" t="n"/>
      <c r="AN2538" s="92" t="inlineStr">
        <is>
          <t>None</t>
        </is>
      </c>
      <c r="AO2538" s="102" t="n">
        <v>0</v>
      </c>
      <c r="AP2538" s="103" t="n"/>
      <c r="AQ2538" s="102" t="n"/>
      <c r="AR2538" s="91" t="inlineStr">
        <is>
          <t>N</t>
        </is>
      </c>
      <c r="AS2538" s="104" t="n"/>
      <c r="AT2538" s="92">
        <f>IF(AND(P2538="52-wk high",T2538&gt;=Settings!$B$7),"Y","N")</f>
        <v/>
      </c>
      <c r="AU2538" s="91">
        <f>IF(AND(AD2538&gt;=Settings!$B$8,M2538&gt;0),"Y","N")</f>
        <v/>
      </c>
      <c r="AV2538" s="91">
        <f>IF(OR(AH2538&gt;Settings!$B$9,AI2538&gt;Settings!$B$9),"Y","N")</f>
        <v/>
      </c>
      <c r="AW2538" s="91">
        <f>IF(AJ2538&lt;&gt;"Y","n/a",IF(AND(M2538&gt;0,AK2538&gt;Settings!$B$10),"Y","N"))</f>
        <v/>
      </c>
      <c r="AX2538" s="91">
        <f>IF(AO2538&gt;=Settings!$B$11,"Y","N")</f>
        <v/>
      </c>
      <c r="AY2538" s="99">
        <f>(AT2538="Y")+(AU2538="Y")+(AV2538="Y")+(AW2538="Y")+(AX2538="Y")</f>
        <v/>
      </c>
      <c r="AZ2538" s="94">
        <f>IF(AY2538=0,"None",_xlfn.TEXTJOIN(", ",TRUE(),IF(AT2538="Y","Breakout",""),IF(AU2538="Y","Accumulation",""),IF(AV2538="Y","Institutional buying",""),IF(AW2538="Y","Long buildup",""),IF(AX2538="Y","Momentum leader","")))</f>
        <v/>
      </c>
      <c r="BA2538" s="94">
        <f>IF(BW2538="","","Passes "&amp;AY2538&amp;" of 5 buy-side scans"&amp;IF(G2538="Y","; RED FLAG: filter out using Red flag column",""))</f>
        <v/>
      </c>
      <c r="BB2538" s="91" t="inlineStr">
        <is>
          <t>None</t>
        </is>
      </c>
      <c r="BC2538" s="92" t="inlineStr">
        <is>
          <t>N</t>
        </is>
      </c>
      <c r="BD2538" s="94" t="n"/>
      <c r="BE2538" s="94" t="n"/>
      <c r="BF2538" s="92">
        <f>IF(R2538*100000&gt;=Settings!$B$5,"Y","N")</f>
        <v/>
      </c>
      <c r="BG2538" s="91">
        <f>IF(F2538&gt;Settings!$B$6,"Y","N")</f>
        <v/>
      </c>
      <c r="BH2538" s="97" t="n">
        <v>-26.67</v>
      </c>
      <c r="BI2538" s="96" t="n">
        <v>-2.22</v>
      </c>
      <c r="BJ2538" s="96" t="n">
        <v>-4.35</v>
      </c>
      <c r="BK2538" s="96" t="n"/>
      <c r="BL2538" s="96" t="n"/>
      <c r="BM2538" s="96" t="n"/>
      <c r="BN2538" s="97" t="n">
        <v>-3.08</v>
      </c>
      <c r="BO2538" s="96" t="n"/>
      <c r="BP2538" s="96" t="n"/>
      <c r="BQ2538" s="96" t="n"/>
      <c r="BR2538" s="91" t="n"/>
      <c r="BS2538" s="91" t="n"/>
      <c r="BT2538" s="96" t="n">
        <v>44</v>
      </c>
      <c r="BU2538" s="91" t="n"/>
      <c r="BV2538" s="99">
        <f>IF(OR(BF2538&lt;&gt;"Y",BG2538&lt;&gt;"Y"),"",(AND(ISNUMBER(BQ2538),BQ2538&gt;0))+(BR2538="Stacked up")+(AND(ISNUMBER(BH2538),BH2538&gt;=-Settings!$B$17))+(AND(ISNUMBER(BK2538),ISNUMBER(BM2538),BK2538&gt;0,BM2538&gt;0))+(AND(ISNUMBER(AQ2538),AQ2538&gt;=Settings!$B$18))+(AND(ISNUMBER(BT2538),BT2538&gt;=Settings!$B$19,BT2538&lt;=Settings!$B$20))+(AND(ISNUMBER(AS2538),AS2538&gt;0))+(AND(ISNUMBER(T2538),ISNUMBER(M2538),T2538&gt;=Settings!$B$21,M2538&gt;0))+(AND(ISNUMBER(AD2538),ISNUMBER(M2538),AD2538&gt;=Settings!$B$22,M2538&gt;0))+(AY2538&gt;=1))</f>
        <v/>
      </c>
      <c r="BW2538" s="91">
        <f>IF(OR(AY2538=0,BF2538&lt;&gt;"Y",BG2538&lt;&gt;"Y"),"",1+SUMPRODUCT(($A$6:$A$2604=A2538)*($AY$6:$AY$2604&gt;0)*($BF$6:$BF$2604="Y")*($BG$6:$BG$2604="Y")*(($AY$6:$AY$2604&gt;AY2538)+($AY$6:$AY$2604=AY2538)*($AD$6:$AD$2604&gt;AD2538))))</f>
        <v/>
      </c>
    </row>
    <row r="2539" ht="23.85" customHeight="1" s="55">
      <c r="A2539" s="90" t="n">
        <v>46296</v>
      </c>
      <c r="B2539" s="91" t="inlineStr">
        <is>
          <t>KAMANWALA</t>
        </is>
      </c>
      <c r="C2539" s="91" t="inlineStr">
        <is>
          <t>INE344D01018</t>
        </is>
      </c>
      <c r="D2539" s="91" t="n"/>
      <c r="E2539" s="91" t="inlineStr">
        <is>
          <t>None</t>
        </is>
      </c>
      <c r="F2539" s="93" t="n">
        <v>24</v>
      </c>
      <c r="G2539" s="92" t="inlineStr">
        <is>
          <t>Y</t>
        </is>
      </c>
      <c r="H2539" s="94" t="inlineStr">
        <is>
          <t>Long-term ASM Stage 1</t>
        </is>
      </c>
      <c r="I2539" s="91" t="inlineStr">
        <is>
          <t>N</t>
        </is>
      </c>
      <c r="J2539" s="92">
        <f>IF(K2539="","N","Y")</f>
        <v/>
      </c>
      <c r="K2539" s="94">
        <f>_xlfn.TEXTJOIN("; ",TRUE,IF(P2539="52-wk low","52-wk low",""),IF(AND(AD2539&gt;=Settings!$B$12,M2539&lt;0),"Distribution",""),IF(AND(AJ2539="Y",M2539&lt;0,AK2539&lt;-Settings!$B$13),"Long unwinding",""),IF(AND(AJ2539="Y",M2539&lt;0,AK2539&gt;Settings!$B$13),"Short buildup",""))</f>
        <v/>
      </c>
      <c r="L2539" s="95" t="n">
        <v>17.14</v>
      </c>
      <c r="M2539" s="96" t="n">
        <v>1.42</v>
      </c>
      <c r="N2539" s="93" t="n">
        <v>264</v>
      </c>
      <c r="O2539" s="91" t="inlineStr">
        <is>
          <t>None</t>
        </is>
      </c>
      <c r="P2539" s="91" t="inlineStr">
        <is>
          <t>None</t>
        </is>
      </c>
      <c r="Q2539" s="97" t="n">
        <v>0.02</v>
      </c>
      <c r="R2539" s="96" t="n">
        <v>0.04</v>
      </c>
      <c r="S2539" s="96" t="n">
        <v>0.37</v>
      </c>
      <c r="T2539" s="96" t="n"/>
      <c r="U2539" s="96" t="n"/>
      <c r="V2539" s="103" t="n"/>
      <c r="W2539" s="102" t="n"/>
      <c r="X2539" s="93" t="n"/>
      <c r="Y2539" s="91" t="inlineStr">
        <is>
          <t>None</t>
        </is>
      </c>
      <c r="Z2539" s="99" t="n">
        <v>94.34999999999999</v>
      </c>
      <c r="AA2539" s="96" t="n">
        <v>0.99</v>
      </c>
      <c r="AB2539" s="96" t="n"/>
      <c r="AC2539" s="96" t="n">
        <v>0.37</v>
      </c>
      <c r="AD2539" s="96" t="n"/>
      <c r="AE2539" s="96" t="n"/>
      <c r="AF2539" s="103" t="n"/>
      <c r="AG2539" s="91" t="n"/>
      <c r="AH2539" s="100" t="n">
        <v>0</v>
      </c>
      <c r="AI2539" s="101" t="n">
        <v>0</v>
      </c>
      <c r="AJ2539" s="92" t="inlineStr">
        <is>
          <t>N</t>
        </is>
      </c>
      <c r="AK2539" s="96" t="n"/>
      <c r="AL2539" s="91" t="inlineStr">
        <is>
          <t>n/a</t>
        </is>
      </c>
      <c r="AM2539" s="93" t="n"/>
      <c r="AN2539" s="92" t="inlineStr">
        <is>
          <t>None</t>
        </is>
      </c>
      <c r="AO2539" s="102" t="n">
        <v>0</v>
      </c>
      <c r="AP2539" s="103" t="n"/>
      <c r="AQ2539" s="102" t="n"/>
      <c r="AR2539" s="91" t="inlineStr">
        <is>
          <t>N</t>
        </is>
      </c>
      <c r="AS2539" s="104" t="n"/>
      <c r="AT2539" s="92">
        <f>IF(AND(P2539="52-wk high",T2539&gt;=Settings!$B$7),"Y","N")</f>
        <v/>
      </c>
      <c r="AU2539" s="91">
        <f>IF(AND(AD2539&gt;=Settings!$B$8,M2539&gt;0),"Y","N")</f>
        <v/>
      </c>
      <c r="AV2539" s="91">
        <f>IF(OR(AH2539&gt;Settings!$B$9,AI2539&gt;Settings!$B$9),"Y","N")</f>
        <v/>
      </c>
      <c r="AW2539" s="91">
        <f>IF(AJ2539&lt;&gt;"Y","n/a",IF(AND(M2539&gt;0,AK2539&gt;Settings!$B$10),"Y","N"))</f>
        <v/>
      </c>
      <c r="AX2539" s="91">
        <f>IF(AO2539&gt;=Settings!$B$11,"Y","N")</f>
        <v/>
      </c>
      <c r="AY2539" s="99">
        <f>(AT2539="Y")+(AU2539="Y")+(AV2539="Y")+(AW2539="Y")+(AX2539="Y")</f>
        <v/>
      </c>
      <c r="AZ2539" s="94">
        <f>IF(AY2539=0,"None",_xlfn.TEXTJOIN(", ",TRUE(),IF(AT2539="Y","Breakout",""),IF(AU2539="Y","Accumulation",""),IF(AV2539="Y","Institutional buying",""),IF(AW2539="Y","Long buildup",""),IF(AX2539="Y","Momentum leader","")))</f>
        <v/>
      </c>
      <c r="BA2539" s="94">
        <f>IF(BW2539="","","Passes "&amp;AY2539&amp;" of 5 buy-side scans"&amp;IF(G2539="Y","; RED FLAG: filter out using Red flag column",""))</f>
        <v/>
      </c>
      <c r="BB2539" s="91" t="inlineStr">
        <is>
          <t>None</t>
        </is>
      </c>
      <c r="BC2539" s="92" t="inlineStr">
        <is>
          <t>Y</t>
        </is>
      </c>
      <c r="BD2539" s="94" t="inlineStr">
        <is>
          <t>Few traders (&lt;100 unique PAN, 30 days)</t>
        </is>
      </c>
      <c r="BE2539" s="94" t="n"/>
      <c r="BF2539" s="92">
        <f>IF(R2539*100000&gt;=Settings!$B$5,"Y","N")</f>
        <v/>
      </c>
      <c r="BG2539" s="91">
        <f>IF(F2539&gt;Settings!$B$6,"Y","N")</f>
        <v/>
      </c>
      <c r="BH2539" s="97" t="n">
        <v>-12.15</v>
      </c>
      <c r="BI2539" s="96" t="n">
        <v>0.88</v>
      </c>
      <c r="BJ2539" s="96" t="n">
        <v>2.88</v>
      </c>
      <c r="BK2539" s="96" t="n"/>
      <c r="BL2539" s="96" t="n"/>
      <c r="BM2539" s="96" t="n"/>
      <c r="BN2539" s="97" t="n">
        <v>2.34</v>
      </c>
      <c r="BO2539" s="96" t="n"/>
      <c r="BP2539" s="96" t="n"/>
      <c r="BQ2539" s="96" t="n"/>
      <c r="BR2539" s="91" t="n"/>
      <c r="BS2539" s="91" t="n"/>
      <c r="BT2539" s="96" t="n">
        <v>61.4</v>
      </c>
      <c r="BU2539" s="91" t="n"/>
      <c r="BV2539" s="99">
        <f>IF(OR(BF2539&lt;&gt;"Y",BG2539&lt;&gt;"Y"),"",(AND(ISNUMBER(BQ2539),BQ2539&gt;0))+(BR2539="Stacked up")+(AND(ISNUMBER(BH2539),BH2539&gt;=-Settings!$B$17))+(AND(ISNUMBER(BK2539),ISNUMBER(BM2539),BK2539&gt;0,BM2539&gt;0))+(AND(ISNUMBER(AQ2539),AQ2539&gt;=Settings!$B$18))+(AND(ISNUMBER(BT2539),BT2539&gt;=Settings!$B$19,BT2539&lt;=Settings!$B$20))+(AND(ISNUMBER(AS2539),AS2539&gt;0))+(AND(ISNUMBER(T2539),ISNUMBER(M2539),T2539&gt;=Settings!$B$21,M2539&gt;0))+(AND(ISNUMBER(AD2539),ISNUMBER(M2539),AD2539&gt;=Settings!$B$22,M2539&gt;0))+(AY2539&gt;=1))</f>
        <v/>
      </c>
      <c r="BW2539" s="91">
        <f>IF(OR(AY2539=0,BF2539&lt;&gt;"Y",BG2539&lt;&gt;"Y"),"",1+SUMPRODUCT(($A$6:$A$2604=A2539)*($AY$6:$AY$2604&gt;0)*($BF$6:$BF$2604="Y")*($BG$6:$BG$2604="Y")*(($AY$6:$AY$2604&gt;AY2539)+($AY$6:$AY$2604=AY2539)*($AD$6:$AD$2604&gt;AD2539))))</f>
        <v/>
      </c>
    </row>
    <row r="2540" ht="23.85" customHeight="1" s="55">
      <c r="A2540" s="90" t="n">
        <v>46296</v>
      </c>
      <c r="B2540" s="91" t="inlineStr">
        <is>
          <t>NEXTMEDIA</t>
        </is>
      </c>
      <c r="C2540" s="91" t="inlineStr">
        <is>
          <t>INE747B01016</t>
        </is>
      </c>
      <c r="D2540" s="91" t="n"/>
      <c r="E2540" s="91" t="inlineStr">
        <is>
          <t>None</t>
        </is>
      </c>
      <c r="F2540" s="93" t="n">
        <v>24</v>
      </c>
      <c r="G2540" s="92" t="inlineStr">
        <is>
          <t>Y</t>
        </is>
      </c>
      <c r="H2540" s="94" t="inlineStr">
        <is>
          <t>GSM Stage 1</t>
        </is>
      </c>
      <c r="I2540" s="91" t="inlineStr">
        <is>
          <t>N</t>
        </is>
      </c>
      <c r="J2540" s="92">
        <f>IF(K2540="","N","Y")</f>
        <v/>
      </c>
      <c r="K2540" s="94">
        <f>_xlfn.TEXTJOIN("; ",TRUE,IF(P2540="52-wk low","52-wk low",""),IF(AND(AD2540&gt;=Settings!$B$12,M2540&lt;0),"Distribution",""),IF(AND(AJ2540="Y",M2540&lt;0,AK2540&lt;-Settings!$B$13),"Long unwinding",""),IF(AND(AJ2540="Y",M2540&lt;0,AK2540&gt;Settings!$B$13),"Short buildup",""))</f>
        <v/>
      </c>
      <c r="L2540" s="95" t="n">
        <v>3.58</v>
      </c>
      <c r="M2540" s="96" t="n">
        <v>-4.02</v>
      </c>
      <c r="N2540" s="93" t="n">
        <v>2349</v>
      </c>
      <c r="O2540" s="91" t="inlineStr">
        <is>
          <t>None</t>
        </is>
      </c>
      <c r="P2540" s="91" t="inlineStr">
        <is>
          <t>None</t>
        </is>
      </c>
      <c r="Q2540" s="97" t="n">
        <v>0.28</v>
      </c>
      <c r="R2540" s="96" t="n">
        <v>0.28</v>
      </c>
      <c r="S2540" s="96" t="n">
        <v>0.98</v>
      </c>
      <c r="T2540" s="96" t="n">
        <v>0.5</v>
      </c>
      <c r="U2540" s="96" t="n">
        <v>0.79</v>
      </c>
      <c r="V2540" s="103" t="n">
        <v>0.77</v>
      </c>
      <c r="W2540" s="102" t="n">
        <v>0</v>
      </c>
      <c r="X2540" s="93" t="n"/>
      <c r="Y2540" s="91" t="inlineStr">
        <is>
          <t>None</t>
        </is>
      </c>
      <c r="Z2540" s="99" t="n">
        <v>80.95</v>
      </c>
      <c r="AA2540" s="96" t="n">
        <v>1.02</v>
      </c>
      <c r="AB2540" s="96" t="n">
        <v>1.04</v>
      </c>
      <c r="AC2540" s="96" t="n">
        <v>1</v>
      </c>
      <c r="AD2540" s="96" t="n">
        <v>0.71</v>
      </c>
      <c r="AE2540" s="96" t="n">
        <v>1.05</v>
      </c>
      <c r="AF2540" s="103" t="n">
        <v>1.32</v>
      </c>
      <c r="AG2540" s="91" t="inlineStr">
        <is>
          <t>Normal</t>
        </is>
      </c>
      <c r="AH2540" s="100" t="n">
        <v>0</v>
      </c>
      <c r="AI2540" s="101" t="n">
        <v>0</v>
      </c>
      <c r="AJ2540" s="92" t="inlineStr">
        <is>
          <t>N</t>
        </is>
      </c>
      <c r="AK2540" s="96" t="n"/>
      <c r="AL2540" s="91" t="inlineStr">
        <is>
          <t>n/a</t>
        </is>
      </c>
      <c r="AM2540" s="93" t="n"/>
      <c r="AN2540" s="92" t="inlineStr">
        <is>
          <t>None</t>
        </is>
      </c>
      <c r="AO2540" s="102" t="n">
        <v>0</v>
      </c>
      <c r="AP2540" s="103" t="n">
        <v>0.6</v>
      </c>
      <c r="AQ2540" s="102" t="n">
        <v>19</v>
      </c>
      <c r="AR2540" s="91" t="inlineStr">
        <is>
          <t>N</t>
        </is>
      </c>
      <c r="AS2540" s="104" t="n"/>
      <c r="AT2540" s="92">
        <f>IF(AND(P2540="52-wk high",T2540&gt;=Settings!$B$7),"Y","N")</f>
        <v/>
      </c>
      <c r="AU2540" s="91">
        <f>IF(AND(AD2540&gt;=Settings!$B$8,M2540&gt;0),"Y","N")</f>
        <v/>
      </c>
      <c r="AV2540" s="91">
        <f>IF(OR(AH2540&gt;Settings!$B$9,AI2540&gt;Settings!$B$9),"Y","N")</f>
        <v/>
      </c>
      <c r="AW2540" s="91">
        <f>IF(AJ2540&lt;&gt;"Y","n/a",IF(AND(M2540&gt;0,AK2540&gt;Settings!$B$10),"Y","N"))</f>
        <v/>
      </c>
      <c r="AX2540" s="91">
        <f>IF(AO2540&gt;=Settings!$B$11,"Y","N")</f>
        <v/>
      </c>
      <c r="AY2540" s="99">
        <f>(AT2540="Y")+(AU2540="Y")+(AV2540="Y")+(AW2540="Y")+(AX2540="Y")</f>
        <v/>
      </c>
      <c r="AZ2540" s="94">
        <f>IF(AY2540=0,"None",_xlfn.TEXTJOIN(", ",TRUE(),IF(AT2540="Y","Breakout",""),IF(AU2540="Y","Accumulation",""),IF(AV2540="Y","Institutional buying",""),IF(AW2540="Y","Long buildup",""),IF(AX2540="Y","Momentum leader","")))</f>
        <v/>
      </c>
      <c r="BA2540" s="94">
        <f>IF(BW2540="","","Passes "&amp;AY2540&amp;" of 5 buy-side scans"&amp;IF(G2540="Y","; RED FLAG: filter out using Red flag column",""))</f>
        <v/>
      </c>
      <c r="BB2540" s="91" t="inlineStr">
        <is>
          <t>Lower</t>
        </is>
      </c>
      <c r="BC2540" s="92" t="inlineStr">
        <is>
          <t>Y</t>
        </is>
      </c>
      <c r="BD2540" s="94" t="inlineStr">
        <is>
          <t>EPS zero; Few traders (&lt;100 unique PAN, 30 days)</t>
        </is>
      </c>
      <c r="BE2540" s="94" t="n"/>
      <c r="BF2540" s="92">
        <f>IF(R2540*100000&gt;=Settings!$B$5,"Y","N")</f>
        <v/>
      </c>
      <c r="BG2540" s="91">
        <f>IF(F2540&gt;Settings!$B$6,"Y","N")</f>
        <v/>
      </c>
      <c r="BH2540" s="97" t="n">
        <v>-57.78</v>
      </c>
      <c r="BI2540" s="96" t="n">
        <v>-1.1</v>
      </c>
      <c r="BJ2540" s="96" t="n">
        <v>-16.16</v>
      </c>
      <c r="BK2540" s="96" t="n">
        <v>-10.05</v>
      </c>
      <c r="BL2540" s="96" t="n">
        <v>-9.82</v>
      </c>
      <c r="BM2540" s="96" t="n">
        <v>-48.27</v>
      </c>
      <c r="BN2540" s="97" t="n">
        <v>-5.56</v>
      </c>
      <c r="BO2540" s="96" t="n">
        <v>-7.76</v>
      </c>
      <c r="BP2540" s="96" t="n">
        <v>-11.75</v>
      </c>
      <c r="BQ2540" s="96" t="n">
        <v>-20.52</v>
      </c>
      <c r="BR2540" s="91" t="inlineStr">
        <is>
          <t>Stacked down</t>
        </is>
      </c>
      <c r="BS2540" s="91" t="inlineStr">
        <is>
          <t>None</t>
        </is>
      </c>
      <c r="BT2540" s="96" t="n">
        <v>37.1</v>
      </c>
      <c r="BU2540" s="91" t="inlineStr">
        <is>
          <t>N</t>
        </is>
      </c>
      <c r="BV2540" s="99">
        <f>IF(OR(BF2540&lt;&gt;"Y",BG2540&lt;&gt;"Y"),"",(AND(ISNUMBER(BQ2540),BQ2540&gt;0))+(BR2540="Stacked up")+(AND(ISNUMBER(BH2540),BH2540&gt;=-Settings!$B$17))+(AND(ISNUMBER(BK2540),ISNUMBER(BM2540),BK2540&gt;0,BM2540&gt;0))+(AND(ISNUMBER(AQ2540),AQ2540&gt;=Settings!$B$18))+(AND(ISNUMBER(BT2540),BT2540&gt;=Settings!$B$19,BT2540&lt;=Settings!$B$20))+(AND(ISNUMBER(AS2540),AS2540&gt;0))+(AND(ISNUMBER(T2540),ISNUMBER(M2540),T2540&gt;=Settings!$B$21,M2540&gt;0))+(AND(ISNUMBER(AD2540),ISNUMBER(M2540),AD2540&gt;=Settings!$B$22,M2540&gt;0))+(AY2540&gt;=1))</f>
        <v/>
      </c>
      <c r="BW2540" s="91">
        <f>IF(OR(AY2540=0,BF2540&lt;&gt;"Y",BG2540&lt;&gt;"Y"),"",1+SUMPRODUCT(($A$6:$A$2604=A2540)*($AY$6:$AY$2604&gt;0)*($BF$6:$BF$2604="Y")*($BG$6:$BG$2604="Y")*(($AY$6:$AY$2604&gt;AY2540)+($AY$6:$AY$2604=AY2540)*($AD$6:$AD$2604&gt;AD2540))))</f>
        <v/>
      </c>
    </row>
    <row r="2541" ht="23.85" customHeight="1" s="55">
      <c r="A2541" s="90" t="n">
        <v>46296</v>
      </c>
      <c r="B2541" s="91" t="inlineStr">
        <is>
          <t>SITINET</t>
        </is>
      </c>
      <c r="C2541" s="91" t="inlineStr">
        <is>
          <t>INE965H01011</t>
        </is>
      </c>
      <c r="D2541" s="91" t="n"/>
      <c r="E2541" s="91" t="inlineStr">
        <is>
          <t>None</t>
        </is>
      </c>
      <c r="F2541" s="93" t="n">
        <v>24</v>
      </c>
      <c r="G2541" s="92" t="inlineStr">
        <is>
          <t>Y</t>
        </is>
      </c>
      <c r="H2541" s="94" t="inlineStr">
        <is>
          <t>IRP (insolvency); BZ/SZ series</t>
        </is>
      </c>
      <c r="I2541" s="91" t="inlineStr">
        <is>
          <t>Y</t>
        </is>
      </c>
      <c r="J2541" s="92">
        <f>IF(K2541="","N","Y")</f>
        <v/>
      </c>
      <c r="K2541" s="94">
        <f>_xlfn.TEXTJOIN("; ",TRUE,IF(P2541="52-wk low","52-wk low",""),IF(AND(AD2541&gt;=Settings!$B$12,M2541&lt;0),"Distribution",""),IF(AND(AJ2541="Y",M2541&lt;0,AK2541&lt;-Settings!$B$13),"Long unwinding",""),IF(AND(AJ2541="Y",M2541&lt;0,AK2541&gt;Settings!$B$13),"Short buildup",""))</f>
        <v/>
      </c>
      <c r="L2541" s="95" t="n">
        <v>0.27</v>
      </c>
      <c r="M2541" s="96" t="n">
        <v>0</v>
      </c>
      <c r="N2541" s="93" t="n">
        <v>581</v>
      </c>
      <c r="O2541" s="91" t="inlineStr">
        <is>
          <t>None</t>
        </is>
      </c>
      <c r="P2541" s="91" t="inlineStr">
        <is>
          <t>52-wk low</t>
        </is>
      </c>
      <c r="Q2541" s="97" t="n">
        <v>2.48</v>
      </c>
      <c r="R2541" s="96" t="n">
        <v>4.82</v>
      </c>
      <c r="S2541" s="96" t="n">
        <v>0.48</v>
      </c>
      <c r="T2541" s="96" t="n">
        <v>0.42</v>
      </c>
      <c r="U2541" s="96" t="n">
        <v>0.47</v>
      </c>
      <c r="V2541" s="103" t="n">
        <v>0.91</v>
      </c>
      <c r="W2541" s="102" t="n">
        <v>4</v>
      </c>
      <c r="X2541" s="93" t="n"/>
      <c r="Y2541" s="91" t="inlineStr">
        <is>
          <t>None</t>
        </is>
      </c>
      <c r="Z2541" s="99" t="n"/>
      <c r="AA2541" s="96" t="n"/>
      <c r="AB2541" s="96" t="n"/>
      <c r="AC2541" s="96" t="n"/>
      <c r="AD2541" s="96" t="n"/>
      <c r="AE2541" s="96" t="n"/>
      <c r="AF2541" s="103" t="n"/>
      <c r="AG2541" s="91" t="inlineStr">
        <is>
          <t>No delivery data</t>
        </is>
      </c>
      <c r="AH2541" s="100" t="n">
        <v>0</v>
      </c>
      <c r="AI2541" s="101" t="n">
        <v>0</v>
      </c>
      <c r="AJ2541" s="92" t="inlineStr">
        <is>
          <t>N</t>
        </is>
      </c>
      <c r="AK2541" s="96" t="n"/>
      <c r="AL2541" s="91" t="inlineStr">
        <is>
          <t>n/a</t>
        </is>
      </c>
      <c r="AM2541" s="93" t="n"/>
      <c r="AN2541" s="92" t="inlineStr">
        <is>
          <t>None</t>
        </is>
      </c>
      <c r="AO2541" s="102" t="n">
        <v>0</v>
      </c>
      <c r="AP2541" s="103" t="n">
        <v>0.51</v>
      </c>
      <c r="AQ2541" s="102" t="n">
        <v>5</v>
      </c>
      <c r="AR2541" s="91" t="inlineStr">
        <is>
          <t>N</t>
        </is>
      </c>
      <c r="AS2541" s="104" t="n"/>
      <c r="AT2541" s="92">
        <f>IF(AND(P2541="52-wk high",T2541&gt;=Settings!$B$7),"Y","N")</f>
        <v/>
      </c>
      <c r="AU2541" s="91">
        <f>IF(AND(AD2541&gt;=Settings!$B$8,M2541&gt;0),"Y","N")</f>
        <v/>
      </c>
      <c r="AV2541" s="91">
        <f>IF(OR(AH2541&gt;Settings!$B$9,AI2541&gt;Settings!$B$9),"Y","N")</f>
        <v/>
      </c>
      <c r="AW2541" s="91">
        <f>IF(AJ2541&lt;&gt;"Y","n/a",IF(AND(M2541&gt;0,AK2541&gt;Settings!$B$10),"Y","N"))</f>
        <v/>
      </c>
      <c r="AX2541" s="91">
        <f>IF(AO2541&gt;=Settings!$B$11,"Y","N")</f>
        <v/>
      </c>
      <c r="AY2541" s="99">
        <f>(AT2541="Y")+(AU2541="Y")+(AV2541="Y")+(AW2541="Y")+(AX2541="Y")</f>
        <v/>
      </c>
      <c r="AZ2541" s="94">
        <f>IF(AY2541=0,"None",_xlfn.TEXTJOIN(", ",TRUE(),IF(AT2541="Y","Breakout",""),IF(AU2541="Y","Accumulation",""),IF(AV2541="Y","Institutional buying",""),IF(AW2541="Y","Long buildup",""),IF(AX2541="Y","Momentum leader","")))</f>
        <v/>
      </c>
      <c r="BA2541" s="94">
        <f>IF(BW2541="","","Passes "&amp;AY2541&amp;" of 5 buy-side scans"&amp;IF(G2541="Y","; RED FLAG: filter out using Red flag column",""))</f>
        <v/>
      </c>
      <c r="BB2541" s="91" t="inlineStr">
        <is>
          <t>Upper</t>
        </is>
      </c>
      <c r="BC2541" s="92" t="inlineStr">
        <is>
          <t>Y</t>
        </is>
      </c>
      <c r="BD2541" s="94" t="inlineStr">
        <is>
          <t>EPS zero</t>
        </is>
      </c>
      <c r="BE2541" s="94" t="n"/>
      <c r="BF2541" s="92">
        <f>IF(R2541*100000&gt;=Settings!$B$5,"Y","N")</f>
        <v/>
      </c>
      <c r="BG2541" s="91">
        <f>IF(F2541&gt;Settings!$B$6,"Y","N")</f>
        <v/>
      </c>
      <c r="BH2541" s="97" t="n">
        <v>-44.9</v>
      </c>
      <c r="BI2541" s="96" t="n">
        <v>-3.57</v>
      </c>
      <c r="BJ2541" s="96" t="n">
        <v>-6.9</v>
      </c>
      <c r="BK2541" s="96" t="n">
        <v>-18.18</v>
      </c>
      <c r="BL2541" s="96" t="n">
        <v>-10</v>
      </c>
      <c r="BM2541" s="96" t="n">
        <v>-42.55</v>
      </c>
      <c r="BN2541" s="97" t="n">
        <v>-2.66</v>
      </c>
      <c r="BO2541" s="96" t="n">
        <v>-6.66</v>
      </c>
      <c r="BP2541" s="96" t="n">
        <v>-12.16</v>
      </c>
      <c r="BQ2541" s="96" t="n">
        <v>-20.05</v>
      </c>
      <c r="BR2541" s="91" t="inlineStr">
        <is>
          <t>Stacked down</t>
        </is>
      </c>
      <c r="BS2541" s="91" t="inlineStr">
        <is>
          <t>None</t>
        </is>
      </c>
      <c r="BT2541" s="96" t="n">
        <v>34.1</v>
      </c>
      <c r="BU2541" s="91" t="inlineStr">
        <is>
          <t>N</t>
        </is>
      </c>
      <c r="BV2541" s="99">
        <f>IF(OR(BF2541&lt;&gt;"Y",BG2541&lt;&gt;"Y"),"",(AND(ISNUMBER(BQ2541),BQ2541&gt;0))+(BR2541="Stacked up")+(AND(ISNUMBER(BH2541),BH2541&gt;=-Settings!$B$17))+(AND(ISNUMBER(BK2541),ISNUMBER(BM2541),BK2541&gt;0,BM2541&gt;0))+(AND(ISNUMBER(AQ2541),AQ2541&gt;=Settings!$B$18))+(AND(ISNUMBER(BT2541),BT2541&gt;=Settings!$B$19,BT2541&lt;=Settings!$B$20))+(AND(ISNUMBER(AS2541),AS2541&gt;0))+(AND(ISNUMBER(T2541),ISNUMBER(M2541),T2541&gt;=Settings!$B$21,M2541&gt;0))+(AND(ISNUMBER(AD2541),ISNUMBER(M2541),AD2541&gt;=Settings!$B$22,M2541&gt;0))+(AY2541&gt;=1))</f>
        <v/>
      </c>
      <c r="BW2541" s="91">
        <f>IF(OR(AY2541=0,BF2541&lt;&gt;"Y",BG2541&lt;&gt;"Y"),"",1+SUMPRODUCT(($A$6:$A$2604=A2541)*($AY$6:$AY$2604&gt;0)*($BF$6:$BF$2604="Y")*($BG$6:$BG$2604="Y")*(($AY$6:$AY$2604&gt;AY2541)+($AY$6:$AY$2604=AY2541)*($AD$6:$AD$2604&gt;AD2541))))</f>
        <v/>
      </c>
    </row>
    <row r="2542" ht="23.85" customHeight="1" s="55">
      <c r="A2542" s="90" t="n">
        <v>46296</v>
      </c>
      <c r="B2542" s="91" t="inlineStr">
        <is>
          <t>TARAPUR</t>
        </is>
      </c>
      <c r="C2542" s="91" t="inlineStr">
        <is>
          <t>INE747K01017</t>
        </is>
      </c>
      <c r="D2542" s="91" t="n"/>
      <c r="E2542" s="91" t="inlineStr">
        <is>
          <t>None</t>
        </is>
      </c>
      <c r="F2542" s="93" t="n">
        <v>24</v>
      </c>
      <c r="G2542" s="92" t="inlineStr">
        <is>
          <t>Y</t>
        </is>
      </c>
      <c r="H2542" s="94" t="inlineStr">
        <is>
          <t>GSM Stage 0</t>
        </is>
      </c>
      <c r="I2542" s="91" t="inlineStr">
        <is>
          <t>N</t>
        </is>
      </c>
      <c r="J2542" s="92">
        <f>IF(K2542="","N","Y")</f>
        <v/>
      </c>
      <c r="K2542" s="94">
        <f>_xlfn.TEXTJOIN("; ",TRUE,IF(P2542="52-wk low","52-wk low",""),IF(AND(AD2542&gt;=Settings!$B$12,M2542&lt;0),"Distribution",""),IF(AND(AJ2542="Y",M2542&lt;0,AK2542&lt;-Settings!$B$13),"Long unwinding",""),IF(AND(AJ2542="Y",M2542&lt;0,AK2542&gt;Settings!$B$13),"Short buildup",""))</f>
        <v/>
      </c>
      <c r="L2542" s="95" t="n">
        <v>12.2</v>
      </c>
      <c r="M2542" s="96" t="n">
        <v>0.33</v>
      </c>
      <c r="N2542" s="93" t="n">
        <v>486</v>
      </c>
      <c r="O2542" s="91" t="inlineStr">
        <is>
          <t>None</t>
        </is>
      </c>
      <c r="P2542" s="91" t="inlineStr">
        <is>
          <t>None</t>
        </is>
      </c>
      <c r="Q2542" s="97" t="n">
        <v>0.11</v>
      </c>
      <c r="R2542" s="96" t="n">
        <v>0.27</v>
      </c>
      <c r="S2542" s="96" t="n">
        <v>0.37</v>
      </c>
      <c r="T2542" s="96" t="n">
        <v>0.24</v>
      </c>
      <c r="U2542" s="96" t="n">
        <v>0.29</v>
      </c>
      <c r="V2542" s="103" t="n">
        <v>0.75</v>
      </c>
      <c r="W2542" s="102" t="n">
        <v>2</v>
      </c>
      <c r="X2542" s="93" t="n"/>
      <c r="Y2542" s="91" t="inlineStr">
        <is>
          <t>None</t>
        </is>
      </c>
      <c r="Z2542" s="99" t="n">
        <v>64.86</v>
      </c>
      <c r="AA2542" s="96" t="n">
        <v>0.9</v>
      </c>
      <c r="AB2542" s="96" t="n">
        <v>0.91</v>
      </c>
      <c r="AC2542" s="96" t="n">
        <v>0.34</v>
      </c>
      <c r="AD2542" s="96" t="n">
        <v>0.22</v>
      </c>
      <c r="AE2542" s="96" t="n">
        <v>0.27</v>
      </c>
      <c r="AF2542" s="103" t="n">
        <v>1</v>
      </c>
      <c r="AG2542" s="91" t="inlineStr">
        <is>
          <t>Normal</t>
        </is>
      </c>
      <c r="AH2542" s="100" t="n">
        <v>0</v>
      </c>
      <c r="AI2542" s="101" t="n">
        <v>0</v>
      </c>
      <c r="AJ2542" s="92" t="inlineStr">
        <is>
          <t>N</t>
        </is>
      </c>
      <c r="AK2542" s="96" t="n"/>
      <c r="AL2542" s="91" t="inlineStr">
        <is>
          <t>n/a</t>
        </is>
      </c>
      <c r="AM2542" s="93" t="n"/>
      <c r="AN2542" s="92" t="inlineStr">
        <is>
          <t>None</t>
        </is>
      </c>
      <c r="AO2542" s="102" t="n">
        <v>0</v>
      </c>
      <c r="AP2542" s="103" t="n">
        <v>0.46</v>
      </c>
      <c r="AQ2542" s="102" t="n">
        <v>2</v>
      </c>
      <c r="AR2542" s="91" t="inlineStr">
        <is>
          <t>N</t>
        </is>
      </c>
      <c r="AS2542" s="104" t="n"/>
      <c r="AT2542" s="92">
        <f>IF(AND(P2542="52-wk high",T2542&gt;=Settings!$B$7),"Y","N")</f>
        <v/>
      </c>
      <c r="AU2542" s="91">
        <f>IF(AND(AD2542&gt;=Settings!$B$8,M2542&gt;0),"Y","N")</f>
        <v/>
      </c>
      <c r="AV2542" s="91">
        <f>IF(OR(AH2542&gt;Settings!$B$9,AI2542&gt;Settings!$B$9),"Y","N")</f>
        <v/>
      </c>
      <c r="AW2542" s="91">
        <f>IF(AJ2542&lt;&gt;"Y","n/a",IF(AND(M2542&gt;0,AK2542&gt;Settings!$B$10),"Y","N"))</f>
        <v/>
      </c>
      <c r="AX2542" s="91">
        <f>IF(AO2542&gt;=Settings!$B$11,"Y","N")</f>
        <v/>
      </c>
      <c r="AY2542" s="99">
        <f>(AT2542="Y")+(AU2542="Y")+(AV2542="Y")+(AW2542="Y")+(AX2542="Y")</f>
        <v/>
      </c>
      <c r="AZ2542" s="94">
        <f>IF(AY2542=0,"None",_xlfn.TEXTJOIN(", ",TRUE(),IF(AT2542="Y","Breakout",""),IF(AU2542="Y","Accumulation",""),IF(AV2542="Y","Institutional buying",""),IF(AW2542="Y","Long buildup",""),IF(AX2542="Y","Momentum leader","")))</f>
        <v/>
      </c>
      <c r="BA2542" s="94">
        <f>IF(BW2542="","","Passes "&amp;AY2542&amp;" of 5 buy-side scans"&amp;IF(G2542="Y","; RED FLAG: filter out using Red flag column",""))</f>
        <v/>
      </c>
      <c r="BB2542" s="91" t="inlineStr">
        <is>
          <t>None</t>
        </is>
      </c>
      <c r="BC2542" s="92" t="inlineStr">
        <is>
          <t>Y</t>
        </is>
      </c>
      <c r="BD2542" s="94" t="inlineStr">
        <is>
          <t>EPS zero</t>
        </is>
      </c>
      <c r="BE2542" s="94" t="n"/>
      <c r="BF2542" s="92">
        <f>IF(R2542*100000&gt;=Settings!$B$5,"Y","N")</f>
        <v/>
      </c>
      <c r="BG2542" s="91">
        <f>IF(F2542&gt;Settings!$B$6,"Y","N")</f>
        <v/>
      </c>
      <c r="BH2542" s="97" t="n">
        <v>-69.48999999999999</v>
      </c>
      <c r="BI2542" s="96" t="n">
        <v>-0.16</v>
      </c>
      <c r="BJ2542" s="96" t="n">
        <v>-8.68</v>
      </c>
      <c r="BK2542" s="96" t="n">
        <v>-34.27</v>
      </c>
      <c r="BL2542" s="96" t="n">
        <v>-49.96</v>
      </c>
      <c r="BM2542" s="96" t="n">
        <v>-55.46</v>
      </c>
      <c r="BN2542" s="97" t="n">
        <v>-3.38</v>
      </c>
      <c r="BO2542" s="96" t="n">
        <v>-13.75</v>
      </c>
      <c r="BP2542" s="96" t="n">
        <v>-26.69</v>
      </c>
      <c r="BQ2542" s="96" t="n">
        <v>-39.06</v>
      </c>
      <c r="BR2542" s="91" t="inlineStr">
        <is>
          <t>Stacked down</t>
        </is>
      </c>
      <c r="BS2542" s="91" t="inlineStr">
        <is>
          <t>None</t>
        </is>
      </c>
      <c r="BT2542" s="96" t="n">
        <v>40.1</v>
      </c>
      <c r="BU2542" s="91" t="inlineStr">
        <is>
          <t>N</t>
        </is>
      </c>
      <c r="BV2542" s="99">
        <f>IF(OR(BF2542&lt;&gt;"Y",BG2542&lt;&gt;"Y"),"",(AND(ISNUMBER(BQ2542),BQ2542&gt;0))+(BR2542="Stacked up")+(AND(ISNUMBER(BH2542),BH2542&gt;=-Settings!$B$17))+(AND(ISNUMBER(BK2542),ISNUMBER(BM2542),BK2542&gt;0,BM2542&gt;0))+(AND(ISNUMBER(AQ2542),AQ2542&gt;=Settings!$B$18))+(AND(ISNUMBER(BT2542),BT2542&gt;=Settings!$B$19,BT2542&lt;=Settings!$B$20))+(AND(ISNUMBER(AS2542),AS2542&gt;0))+(AND(ISNUMBER(T2542),ISNUMBER(M2542),T2542&gt;=Settings!$B$21,M2542&gt;0))+(AND(ISNUMBER(AD2542),ISNUMBER(M2542),AD2542&gt;=Settings!$B$22,M2542&gt;0))+(AY2542&gt;=1))</f>
        <v/>
      </c>
      <c r="BW2542" s="91">
        <f>IF(OR(AY2542=0,BF2542&lt;&gt;"Y",BG2542&lt;&gt;"Y"),"",1+SUMPRODUCT(($A$6:$A$2604=A2542)*($AY$6:$AY$2604&gt;0)*($BF$6:$BF$2604="Y")*($BG$6:$BG$2604="Y")*(($AY$6:$AY$2604&gt;AY2542)+($AY$6:$AY$2604=AY2542)*($AD$6:$AD$2604&gt;AD2542))))</f>
        <v/>
      </c>
    </row>
    <row r="2543" ht="23.85" customHeight="1" s="55">
      <c r="A2543" s="90" t="n">
        <v>46296</v>
      </c>
      <c r="B2543" s="91" t="inlineStr">
        <is>
          <t>TREEHOUSE</t>
        </is>
      </c>
      <c r="C2543" s="91" t="inlineStr">
        <is>
          <t>INE040M01013</t>
        </is>
      </c>
      <c r="D2543" s="91" t="n"/>
      <c r="E2543" s="91" t="inlineStr">
        <is>
          <t>None</t>
        </is>
      </c>
      <c r="F2543" s="93" t="n">
        <v>24</v>
      </c>
      <c r="G2543" s="92" t="inlineStr">
        <is>
          <t>N</t>
        </is>
      </c>
      <c r="H2543" s="94" t="n"/>
      <c r="I2543" s="91" t="inlineStr">
        <is>
          <t>N</t>
        </is>
      </c>
      <c r="J2543" s="92">
        <f>IF(K2543="","N","Y")</f>
        <v/>
      </c>
      <c r="K2543" s="94">
        <f>_xlfn.TEXTJOIN("; ",TRUE,IF(P2543="52-wk low","52-wk low",""),IF(AND(AD2543&gt;=Settings!$B$12,M2543&lt;0),"Distribution",""),IF(AND(AJ2543="Y",M2543&lt;0,AK2543&lt;-Settings!$B$13),"Long unwinding",""),IF(AND(AJ2543="Y",M2543&lt;0,AK2543&gt;Settings!$B$13),"Short buildup",""))</f>
        <v/>
      </c>
      <c r="L2543" s="95" t="n">
        <v>5.68</v>
      </c>
      <c r="M2543" s="96" t="n">
        <v>-1.73</v>
      </c>
      <c r="N2543" s="93" t="n">
        <v>1484</v>
      </c>
      <c r="O2543" s="91" t="inlineStr">
        <is>
          <t>None</t>
        </is>
      </c>
      <c r="P2543" s="91" t="inlineStr">
        <is>
          <t>None</t>
        </is>
      </c>
      <c r="Q2543" s="97" t="n">
        <v>0.09</v>
      </c>
      <c r="R2543" s="96" t="n">
        <v>0.2</v>
      </c>
      <c r="S2543" s="96" t="n">
        <v>0.48</v>
      </c>
      <c r="T2543" s="96" t="n">
        <v>0.49</v>
      </c>
      <c r="U2543" s="96" t="n">
        <v>0.4</v>
      </c>
      <c r="V2543" s="103" t="n">
        <v>0.83</v>
      </c>
      <c r="W2543" s="102" t="n">
        <v>5</v>
      </c>
      <c r="X2543" s="93" t="n"/>
      <c r="Y2543" s="91" t="inlineStr">
        <is>
          <t>None</t>
        </is>
      </c>
      <c r="Z2543" s="99" t="n">
        <v>62.95</v>
      </c>
      <c r="AA2543" s="96" t="n">
        <v>0.84</v>
      </c>
      <c r="AB2543" s="96" t="n">
        <v>0.82</v>
      </c>
      <c r="AC2543" s="96" t="n">
        <v>0.41</v>
      </c>
      <c r="AD2543" s="96" t="n">
        <v>0.42</v>
      </c>
      <c r="AE2543" s="96" t="n"/>
      <c r="AF2543" s="103" t="n">
        <v>0.99</v>
      </c>
      <c r="AG2543" s="91" t="inlineStr">
        <is>
          <t>Normal</t>
        </is>
      </c>
      <c r="AH2543" s="100" t="n">
        <v>0</v>
      </c>
      <c r="AI2543" s="101" t="n">
        <v>0</v>
      </c>
      <c r="AJ2543" s="92" t="inlineStr">
        <is>
          <t>N</t>
        </is>
      </c>
      <c r="AK2543" s="96" t="n"/>
      <c r="AL2543" s="91" t="inlineStr">
        <is>
          <t>n/a</t>
        </is>
      </c>
      <c r="AM2543" s="93" t="n"/>
      <c r="AN2543" s="92" t="inlineStr">
        <is>
          <t>None</t>
        </is>
      </c>
      <c r="AO2543" s="102" t="n">
        <v>0</v>
      </c>
      <c r="AP2543" s="103" t="n">
        <v>0.57</v>
      </c>
      <c r="AQ2543" s="102" t="n">
        <v>14</v>
      </c>
      <c r="AR2543" s="91" t="inlineStr">
        <is>
          <t>N</t>
        </is>
      </c>
      <c r="AS2543" s="104" t="n"/>
      <c r="AT2543" s="92">
        <f>IF(AND(P2543="52-wk high",T2543&gt;=Settings!$B$7),"Y","N")</f>
        <v/>
      </c>
      <c r="AU2543" s="91">
        <f>IF(AND(AD2543&gt;=Settings!$B$8,M2543&gt;0),"Y","N")</f>
        <v/>
      </c>
      <c r="AV2543" s="91">
        <f>IF(OR(AH2543&gt;Settings!$B$9,AI2543&gt;Settings!$B$9),"Y","N")</f>
        <v/>
      </c>
      <c r="AW2543" s="91">
        <f>IF(AJ2543&lt;&gt;"Y","n/a",IF(AND(M2543&gt;0,AK2543&gt;Settings!$B$10),"Y","N"))</f>
        <v/>
      </c>
      <c r="AX2543" s="91">
        <f>IF(AO2543&gt;=Settings!$B$11,"Y","N")</f>
        <v/>
      </c>
      <c r="AY2543" s="99">
        <f>(AT2543="Y")+(AU2543="Y")+(AV2543="Y")+(AW2543="Y")+(AX2543="Y")</f>
        <v/>
      </c>
      <c r="AZ2543" s="94">
        <f>IF(AY2543=0,"None",_xlfn.TEXTJOIN(", ",TRUE(),IF(AT2543="Y","Breakout",""),IF(AU2543="Y","Accumulation",""),IF(AV2543="Y","Institutional buying",""),IF(AW2543="Y","Long buildup",""),IF(AX2543="Y","Momentum leader","")))</f>
        <v/>
      </c>
      <c r="BA2543" s="94">
        <f>IF(BW2543="","","Passes "&amp;AY2543&amp;" of 5 buy-side scans"&amp;IF(G2543="Y","; RED FLAG: filter out using Red flag column",""))</f>
        <v/>
      </c>
      <c r="BB2543" s="91" t="inlineStr">
        <is>
          <t>None</t>
        </is>
      </c>
      <c r="BC2543" s="92" t="inlineStr">
        <is>
          <t>Y</t>
        </is>
      </c>
      <c r="BD2543" s="94" t="inlineStr">
        <is>
          <t>EPS zero; Few traders (&lt;100 unique PAN, 30 days)</t>
        </is>
      </c>
      <c r="BE2543" s="94" t="n"/>
      <c r="BF2543" s="92">
        <f>IF(R2543*100000&gt;=Settings!$B$5,"Y","N")</f>
        <v/>
      </c>
      <c r="BG2543" s="91">
        <f>IF(F2543&gt;Settings!$B$6,"Y","N")</f>
        <v/>
      </c>
      <c r="BH2543" s="97" t="n">
        <v>-48.36</v>
      </c>
      <c r="BI2543" s="96" t="n">
        <v>-6.43</v>
      </c>
      <c r="BJ2543" s="96" t="n">
        <v>-10.55</v>
      </c>
      <c r="BK2543" s="96" t="n">
        <v>-17.8</v>
      </c>
      <c r="BL2543" s="96" t="n">
        <v>-27.92</v>
      </c>
      <c r="BM2543" s="96" t="n">
        <v>-25.16</v>
      </c>
      <c r="BN2543" s="97" t="n">
        <v>-4.65</v>
      </c>
      <c r="BO2543" s="96" t="n">
        <v>-7.81</v>
      </c>
      <c r="BP2543" s="96" t="n">
        <v>-12.84</v>
      </c>
      <c r="BQ2543" s="96" t="n">
        <v>-18.66</v>
      </c>
      <c r="BR2543" s="91" t="inlineStr">
        <is>
          <t>Stacked down</t>
        </is>
      </c>
      <c r="BS2543" s="91" t="inlineStr">
        <is>
          <t>None</t>
        </is>
      </c>
      <c r="BT2543" s="96" t="n">
        <v>32.9</v>
      </c>
      <c r="BU2543" s="91" t="inlineStr">
        <is>
          <t>N</t>
        </is>
      </c>
      <c r="BV2543" s="99">
        <f>IF(OR(BF2543&lt;&gt;"Y",BG2543&lt;&gt;"Y"),"",(AND(ISNUMBER(BQ2543),BQ2543&gt;0))+(BR2543="Stacked up")+(AND(ISNUMBER(BH2543),BH2543&gt;=-Settings!$B$17))+(AND(ISNUMBER(BK2543),ISNUMBER(BM2543),BK2543&gt;0,BM2543&gt;0))+(AND(ISNUMBER(AQ2543),AQ2543&gt;=Settings!$B$18))+(AND(ISNUMBER(BT2543),BT2543&gt;=Settings!$B$19,BT2543&lt;=Settings!$B$20))+(AND(ISNUMBER(AS2543),AS2543&gt;0))+(AND(ISNUMBER(T2543),ISNUMBER(M2543),T2543&gt;=Settings!$B$21,M2543&gt;0))+(AND(ISNUMBER(AD2543),ISNUMBER(M2543),AD2543&gt;=Settings!$B$22,M2543&gt;0))+(AY2543&gt;=1))</f>
        <v/>
      </c>
      <c r="BW2543" s="91">
        <f>IF(OR(AY2543=0,BF2543&lt;&gt;"Y",BG2543&lt;&gt;"Y"),"",1+SUMPRODUCT(($A$6:$A$2604=A2543)*($AY$6:$AY$2604&gt;0)*($BF$6:$BF$2604="Y")*($BG$6:$BG$2604="Y")*(($AY$6:$AY$2604&gt;AY2543)+($AY$6:$AY$2604=AY2543)*($AD$6:$AD$2604&gt;AD2543))))</f>
        <v/>
      </c>
    </row>
    <row r="2544" ht="23.85" customHeight="1" s="55">
      <c r="A2544" s="90" t="n">
        <v>46296</v>
      </c>
      <c r="B2544" s="91" t="inlineStr">
        <is>
          <t>LAXMICOT</t>
        </is>
      </c>
      <c r="C2544" s="91" t="inlineStr">
        <is>
          <t>INE801V01019</t>
        </is>
      </c>
      <c r="D2544" s="91" t="n"/>
      <c r="E2544" s="91" t="inlineStr">
        <is>
          <t>None</t>
        </is>
      </c>
      <c r="F2544" s="93" t="n">
        <v>23</v>
      </c>
      <c r="G2544" s="92" t="inlineStr">
        <is>
          <t>N</t>
        </is>
      </c>
      <c r="H2544" s="94" t="n"/>
      <c r="I2544" s="91" t="inlineStr">
        <is>
          <t>N</t>
        </is>
      </c>
      <c r="J2544" s="92">
        <f>IF(K2544="","N","Y")</f>
        <v/>
      </c>
      <c r="K2544" s="94">
        <f>_xlfn.TEXTJOIN("; ",TRUE,IF(P2544="52-wk low","52-wk low",""),IF(AND(AD2544&gt;=Settings!$B$12,M2544&lt;0),"Distribution",""),IF(AND(AJ2544="Y",M2544&lt;0,AK2544&lt;-Settings!$B$13),"Long unwinding",""),IF(AND(AJ2544="Y",M2544&lt;0,AK2544&gt;Settings!$B$13),"Short buildup",""))</f>
        <v/>
      </c>
      <c r="L2544" s="95" t="n">
        <v>13.3</v>
      </c>
      <c r="M2544" s="96" t="n">
        <v>2.23</v>
      </c>
      <c r="N2544" s="93" t="n">
        <v>170</v>
      </c>
      <c r="O2544" s="91" t="inlineStr">
        <is>
          <t>None</t>
        </is>
      </c>
      <c r="P2544" s="91" t="inlineStr">
        <is>
          <t>None</t>
        </is>
      </c>
      <c r="Q2544" s="97" t="n">
        <v>0.05</v>
      </c>
      <c r="R2544" s="96" t="n">
        <v>0.15</v>
      </c>
      <c r="S2544" s="96" t="n">
        <v>0.28</v>
      </c>
      <c r="T2544" s="96" t="n">
        <v>0.21</v>
      </c>
      <c r="U2544" s="96" t="n">
        <v>0.25</v>
      </c>
      <c r="V2544" s="103" t="n">
        <v>0.78</v>
      </c>
      <c r="W2544" s="102" t="n">
        <v>1</v>
      </c>
      <c r="X2544" s="93" t="n"/>
      <c r="Y2544" s="91" t="inlineStr">
        <is>
          <t>None</t>
        </is>
      </c>
      <c r="Z2544" s="99" t="n">
        <v>57.63</v>
      </c>
      <c r="AA2544" s="96" t="n">
        <v>0.84</v>
      </c>
      <c r="AB2544" s="96" t="n">
        <v>0.79</v>
      </c>
      <c r="AC2544" s="96" t="n">
        <v>0.25</v>
      </c>
      <c r="AD2544" s="96" t="n">
        <v>0.2</v>
      </c>
      <c r="AE2544" s="96" t="n"/>
      <c r="AF2544" s="103" t="n">
        <v>1.12</v>
      </c>
      <c r="AG2544" s="91" t="inlineStr">
        <is>
          <t>Normal</t>
        </is>
      </c>
      <c r="AH2544" s="100" t="n">
        <v>0</v>
      </c>
      <c r="AI2544" s="101" t="n">
        <v>0</v>
      </c>
      <c r="AJ2544" s="92" t="inlineStr">
        <is>
          <t>N</t>
        </is>
      </c>
      <c r="AK2544" s="96" t="n"/>
      <c r="AL2544" s="91" t="inlineStr">
        <is>
          <t>n/a</t>
        </is>
      </c>
      <c r="AM2544" s="93" t="n"/>
      <c r="AN2544" s="92" t="inlineStr">
        <is>
          <t>None</t>
        </is>
      </c>
      <c r="AO2544" s="102" t="n">
        <v>0</v>
      </c>
      <c r="AP2544" s="103" t="n">
        <v>0.68</v>
      </c>
      <c r="AQ2544" s="102" t="n">
        <v>34</v>
      </c>
      <c r="AR2544" s="91" t="inlineStr">
        <is>
          <t>N</t>
        </is>
      </c>
      <c r="AS2544" s="104" t="n"/>
      <c r="AT2544" s="92">
        <f>IF(AND(P2544="52-wk high",T2544&gt;=Settings!$B$7),"Y","N")</f>
        <v/>
      </c>
      <c r="AU2544" s="91">
        <f>IF(AND(AD2544&gt;=Settings!$B$8,M2544&gt;0),"Y","N")</f>
        <v/>
      </c>
      <c r="AV2544" s="91">
        <f>IF(OR(AH2544&gt;Settings!$B$9,AI2544&gt;Settings!$B$9),"Y","N")</f>
        <v/>
      </c>
      <c r="AW2544" s="91">
        <f>IF(AJ2544&lt;&gt;"Y","n/a",IF(AND(M2544&gt;0,AK2544&gt;Settings!$B$10),"Y","N"))</f>
        <v/>
      </c>
      <c r="AX2544" s="91">
        <f>IF(AO2544&gt;=Settings!$B$11,"Y","N")</f>
        <v/>
      </c>
      <c r="AY2544" s="99">
        <f>(AT2544="Y")+(AU2544="Y")+(AV2544="Y")+(AW2544="Y")+(AX2544="Y")</f>
        <v/>
      </c>
      <c r="AZ2544" s="94">
        <f>IF(AY2544=0,"None",_xlfn.TEXTJOIN(", ",TRUE(),IF(AT2544="Y","Breakout",""),IF(AU2544="Y","Accumulation",""),IF(AV2544="Y","Institutional buying",""),IF(AW2544="Y","Long buildup",""),IF(AX2544="Y","Momentum leader","")))</f>
        <v/>
      </c>
      <c r="BA2544" s="94">
        <f>IF(BW2544="","","Passes "&amp;AY2544&amp;" of 5 buy-side scans"&amp;IF(G2544="Y","; RED FLAG: filter out using Red flag column",""))</f>
        <v/>
      </c>
      <c r="BB2544" s="91" t="inlineStr">
        <is>
          <t>None</t>
        </is>
      </c>
      <c r="BC2544" s="92" t="inlineStr">
        <is>
          <t>Y</t>
        </is>
      </c>
      <c r="BD2544" s="94" t="inlineStr">
        <is>
          <t>EPS zero; Few traders (&lt;100 unique PAN, 30 days)</t>
        </is>
      </c>
      <c r="BE2544" s="94" t="n"/>
      <c r="BF2544" s="92">
        <f>IF(R2544*100000&gt;=Settings!$B$5,"Y","N")</f>
        <v/>
      </c>
      <c r="BG2544" s="91">
        <f>IF(F2544&gt;Settings!$B$6,"Y","N")</f>
        <v/>
      </c>
      <c r="BH2544" s="97" t="n">
        <v>-45.58</v>
      </c>
      <c r="BI2544" s="96" t="n">
        <v>0.53</v>
      </c>
      <c r="BJ2544" s="96" t="n">
        <v>4.23</v>
      </c>
      <c r="BK2544" s="96" t="n">
        <v>-9.949999999999999</v>
      </c>
      <c r="BL2544" s="96" t="n">
        <v>6.66</v>
      </c>
      <c r="BM2544" s="96" t="n">
        <v>-39.93</v>
      </c>
      <c r="BN2544" s="97" t="n">
        <v>0.86</v>
      </c>
      <c r="BO2544" s="96" t="n">
        <v>-1.85</v>
      </c>
      <c r="BP2544" s="96" t="n">
        <v>-5.71</v>
      </c>
      <c r="BQ2544" s="96" t="n">
        <v>-14.39</v>
      </c>
      <c r="BR2544" s="91" t="inlineStr">
        <is>
          <t>Mixed</t>
        </is>
      </c>
      <c r="BS2544" s="91" t="inlineStr">
        <is>
          <t>None</t>
        </is>
      </c>
      <c r="BT2544" s="96" t="n">
        <v>53.6</v>
      </c>
      <c r="BU2544" s="91" t="inlineStr">
        <is>
          <t>N</t>
        </is>
      </c>
      <c r="BV2544" s="99">
        <f>IF(OR(BF2544&lt;&gt;"Y",BG2544&lt;&gt;"Y"),"",(AND(ISNUMBER(BQ2544),BQ2544&gt;0))+(BR2544="Stacked up")+(AND(ISNUMBER(BH2544),BH2544&gt;=-Settings!$B$17))+(AND(ISNUMBER(BK2544),ISNUMBER(BM2544),BK2544&gt;0,BM2544&gt;0))+(AND(ISNUMBER(AQ2544),AQ2544&gt;=Settings!$B$18))+(AND(ISNUMBER(BT2544),BT2544&gt;=Settings!$B$19,BT2544&lt;=Settings!$B$20))+(AND(ISNUMBER(AS2544),AS2544&gt;0))+(AND(ISNUMBER(T2544),ISNUMBER(M2544),T2544&gt;=Settings!$B$21,M2544&gt;0))+(AND(ISNUMBER(AD2544),ISNUMBER(M2544),AD2544&gt;=Settings!$B$22,M2544&gt;0))+(AY2544&gt;=1))</f>
        <v/>
      </c>
      <c r="BW2544" s="91">
        <f>IF(OR(AY2544=0,BF2544&lt;&gt;"Y",BG2544&lt;&gt;"Y"),"",1+SUMPRODUCT(($A$6:$A$2604=A2544)*($AY$6:$AY$2604&gt;0)*($BF$6:$BF$2604="Y")*($BG$6:$BG$2604="Y")*(($AY$6:$AY$2604&gt;AY2544)+($AY$6:$AY$2604=AY2544)*($AD$6:$AD$2604&gt;AD2544))))</f>
        <v/>
      </c>
    </row>
    <row r="2545" ht="23.85" customHeight="1" s="55">
      <c r="A2545" s="90" t="n">
        <v>46296</v>
      </c>
      <c r="B2545" s="91" t="inlineStr">
        <is>
          <t>PRISMX</t>
        </is>
      </c>
      <c r="C2545" s="91" t="inlineStr">
        <is>
          <t>INE286N01028</t>
        </is>
      </c>
      <c r="D2545" s="91" t="n"/>
      <c r="E2545" s="91" t="inlineStr">
        <is>
          <t>None</t>
        </is>
      </c>
      <c r="F2545" s="93" t="n">
        <v>23</v>
      </c>
      <c r="G2545" s="92" t="inlineStr">
        <is>
          <t>N</t>
        </is>
      </c>
      <c r="H2545" s="94" t="n"/>
      <c r="I2545" s="91" t="inlineStr">
        <is>
          <t>N</t>
        </is>
      </c>
      <c r="J2545" s="92">
        <f>IF(K2545="","N","Y")</f>
        <v/>
      </c>
      <c r="K2545" s="94">
        <f>_xlfn.TEXTJOIN("; ",TRUE,IF(P2545="52-wk low","52-wk low",""),IF(AND(AD2545&gt;=Settings!$B$12,M2545&lt;0),"Distribution",""),IF(AND(AJ2545="Y",M2545&lt;0,AK2545&lt;-Settings!$B$13),"Long unwinding",""),IF(AND(AJ2545="Y",M2545&lt;0,AK2545&gt;Settings!$B$13),"Short buildup",""))</f>
        <v/>
      </c>
      <c r="L2545" s="95" t="n">
        <v>0.52</v>
      </c>
      <c r="M2545" s="96" t="n">
        <v>0</v>
      </c>
      <c r="N2545" s="93" t="n">
        <v>581</v>
      </c>
      <c r="O2545" s="91" t="inlineStr">
        <is>
          <t>None</t>
        </is>
      </c>
      <c r="P2545" s="91" t="inlineStr">
        <is>
          <t>None</t>
        </is>
      </c>
      <c r="Q2545" s="97" t="n">
        <v>1.37</v>
      </c>
      <c r="R2545" s="96" t="n">
        <v>1.76</v>
      </c>
      <c r="S2545" s="96" t="n">
        <v>0.77</v>
      </c>
      <c r="T2545" s="96" t="n"/>
      <c r="U2545" s="96" t="n"/>
      <c r="V2545" s="103" t="n"/>
      <c r="W2545" s="102" t="n"/>
      <c r="X2545" s="93" t="n"/>
      <c r="Y2545" s="91" t="inlineStr">
        <is>
          <t>None</t>
        </is>
      </c>
      <c r="Z2545" s="99" t="n">
        <v>95.38</v>
      </c>
      <c r="AA2545" s="96" t="n">
        <v>1.23</v>
      </c>
      <c r="AB2545" s="96" t="n"/>
      <c r="AC2545" s="96" t="n">
        <v>0.95</v>
      </c>
      <c r="AD2545" s="96" t="n"/>
      <c r="AE2545" s="96" t="n"/>
      <c r="AF2545" s="103" t="n"/>
      <c r="AG2545" s="91" t="n"/>
      <c r="AH2545" s="100" t="n">
        <v>0</v>
      </c>
      <c r="AI2545" s="101" t="n">
        <v>0</v>
      </c>
      <c r="AJ2545" s="92" t="inlineStr">
        <is>
          <t>N</t>
        </is>
      </c>
      <c r="AK2545" s="96" t="n"/>
      <c r="AL2545" s="91" t="inlineStr">
        <is>
          <t>n/a</t>
        </is>
      </c>
      <c r="AM2545" s="93" t="n"/>
      <c r="AN2545" s="92" t="inlineStr">
        <is>
          <t>None</t>
        </is>
      </c>
      <c r="AO2545" s="102" t="n">
        <v>0</v>
      </c>
      <c r="AP2545" s="103" t="n"/>
      <c r="AQ2545" s="102" t="n"/>
      <c r="AR2545" s="91" t="inlineStr">
        <is>
          <t>N</t>
        </is>
      </c>
      <c r="AS2545" s="104" t="n"/>
      <c r="AT2545" s="92">
        <f>IF(AND(P2545="52-wk high",T2545&gt;=Settings!$B$7),"Y","N")</f>
        <v/>
      </c>
      <c r="AU2545" s="91">
        <f>IF(AND(AD2545&gt;=Settings!$B$8,M2545&gt;0),"Y","N")</f>
        <v/>
      </c>
      <c r="AV2545" s="91">
        <f>IF(OR(AH2545&gt;Settings!$B$9,AI2545&gt;Settings!$B$9),"Y","N")</f>
        <v/>
      </c>
      <c r="AW2545" s="91">
        <f>IF(AJ2545&lt;&gt;"Y","n/a",IF(AND(M2545&gt;0,AK2545&gt;Settings!$B$10),"Y","N"))</f>
        <v/>
      </c>
      <c r="AX2545" s="91">
        <f>IF(AO2545&gt;=Settings!$B$11,"Y","N")</f>
        <v/>
      </c>
      <c r="AY2545" s="99">
        <f>(AT2545="Y")+(AU2545="Y")+(AV2545="Y")+(AW2545="Y")+(AX2545="Y")</f>
        <v/>
      </c>
      <c r="AZ2545" s="94">
        <f>IF(AY2545=0,"None",_xlfn.TEXTJOIN(", ",TRUE(),IF(AT2545="Y","Breakout",""),IF(AU2545="Y","Accumulation",""),IF(AV2545="Y","Institutional buying",""),IF(AW2545="Y","Long buildup",""),IF(AX2545="Y","Momentum leader","")))</f>
        <v/>
      </c>
      <c r="BA2545" s="94">
        <f>IF(BW2545="","","Passes "&amp;AY2545&amp;" of 5 buy-side scans"&amp;IF(G2545="Y","; RED FLAG: filter out using Red flag column",""))</f>
        <v/>
      </c>
      <c r="BB2545" s="91" t="inlineStr">
        <is>
          <t>None</t>
        </is>
      </c>
      <c r="BC2545" s="92" t="inlineStr">
        <is>
          <t>N</t>
        </is>
      </c>
      <c r="BD2545" s="94" t="n"/>
      <c r="BE2545" s="94" t="n"/>
      <c r="BF2545" s="92">
        <f>IF(R2545*100000&gt;=Settings!$B$5,"Y","N")</f>
        <v/>
      </c>
      <c r="BG2545" s="91">
        <f>IF(F2545&gt;Settings!$B$6,"Y","N")</f>
        <v/>
      </c>
      <c r="BH2545" s="97" t="n">
        <v>-17.46</v>
      </c>
      <c r="BI2545" s="96" t="n">
        <v>1.96</v>
      </c>
      <c r="BJ2545" s="96" t="n">
        <v>-1.89</v>
      </c>
      <c r="BK2545" s="96" t="n"/>
      <c r="BL2545" s="96" t="n"/>
      <c r="BM2545" s="96" t="n"/>
      <c r="BN2545" s="97" t="n">
        <v>-2.74</v>
      </c>
      <c r="BO2545" s="96" t="n"/>
      <c r="BP2545" s="96" t="n"/>
      <c r="BQ2545" s="96" t="n"/>
      <c r="BR2545" s="91" t="n"/>
      <c r="BS2545" s="91" t="n"/>
      <c r="BT2545" s="96" t="n">
        <v>43.3</v>
      </c>
      <c r="BU2545" s="91" t="n"/>
      <c r="BV2545" s="99">
        <f>IF(OR(BF2545&lt;&gt;"Y",BG2545&lt;&gt;"Y"),"",(AND(ISNUMBER(BQ2545),BQ2545&gt;0))+(BR2545="Stacked up")+(AND(ISNUMBER(BH2545),BH2545&gt;=-Settings!$B$17))+(AND(ISNUMBER(BK2545),ISNUMBER(BM2545),BK2545&gt;0,BM2545&gt;0))+(AND(ISNUMBER(AQ2545),AQ2545&gt;=Settings!$B$18))+(AND(ISNUMBER(BT2545),BT2545&gt;=Settings!$B$19,BT2545&lt;=Settings!$B$20))+(AND(ISNUMBER(AS2545),AS2545&gt;0))+(AND(ISNUMBER(T2545),ISNUMBER(M2545),T2545&gt;=Settings!$B$21,M2545&gt;0))+(AND(ISNUMBER(AD2545),ISNUMBER(M2545),AD2545&gt;=Settings!$B$22,M2545&gt;0))+(AY2545&gt;=1))</f>
        <v/>
      </c>
      <c r="BW2545" s="91">
        <f>IF(OR(AY2545=0,BF2545&lt;&gt;"Y",BG2545&lt;&gt;"Y"),"",1+SUMPRODUCT(($A$6:$A$2604=A2545)*($AY$6:$AY$2604&gt;0)*($BF$6:$BF$2604="Y")*($BG$6:$BG$2604="Y")*(($AY$6:$AY$2604&gt;AY2545)+($AY$6:$AY$2604=AY2545)*($AD$6:$AD$2604&gt;AD2545))))</f>
        <v/>
      </c>
    </row>
    <row r="2546" ht="23.85" customHeight="1" s="55">
      <c r="A2546" s="90" t="n">
        <v>46296</v>
      </c>
      <c r="B2546" s="91" t="inlineStr">
        <is>
          <t>SGL</t>
        </is>
      </c>
      <c r="C2546" s="91" t="inlineStr">
        <is>
          <t>INE353H01010</t>
        </is>
      </c>
      <c r="D2546" s="91" t="n"/>
      <c r="E2546" s="91" t="inlineStr">
        <is>
          <t>None</t>
        </is>
      </c>
      <c r="F2546" s="93" t="n">
        <v>23</v>
      </c>
      <c r="G2546" s="92" t="inlineStr">
        <is>
          <t>N</t>
        </is>
      </c>
      <c r="H2546" s="94" t="n"/>
      <c r="I2546" s="91" t="inlineStr">
        <is>
          <t>N</t>
        </is>
      </c>
      <c r="J2546" s="92">
        <f>IF(K2546="","N","Y")</f>
        <v/>
      </c>
      <c r="K2546" s="94">
        <f>_xlfn.TEXTJOIN("; ",TRUE,IF(P2546="52-wk low","52-wk low",""),IF(AND(AD2546&gt;=Settings!$B$12,M2546&lt;0),"Distribution",""),IF(AND(AJ2546="Y",M2546&lt;0,AK2546&lt;-Settings!$B$13),"Long unwinding",""),IF(AND(AJ2546="Y",M2546&lt;0,AK2546&gt;Settings!$B$13),"Short buildup",""))</f>
        <v/>
      </c>
      <c r="L2546" s="95" t="n">
        <v>8.5</v>
      </c>
      <c r="M2546" s="96" t="n">
        <v>-0.7</v>
      </c>
      <c r="N2546" s="93" t="n">
        <v>882</v>
      </c>
      <c r="O2546" s="91" t="inlineStr">
        <is>
          <t>None</t>
        </is>
      </c>
      <c r="P2546" s="91" t="inlineStr">
        <is>
          <t>None</t>
        </is>
      </c>
      <c r="Q2546" s="97" t="n">
        <v>0.14</v>
      </c>
      <c r="R2546" s="96" t="n">
        <v>0.19</v>
      </c>
      <c r="S2546" s="96" t="n">
        <v>0.73</v>
      </c>
      <c r="T2546" s="96" t="n">
        <v>1.19</v>
      </c>
      <c r="U2546" s="96" t="n">
        <v>0.66</v>
      </c>
      <c r="V2546" s="103" t="n">
        <v>0.92</v>
      </c>
      <c r="W2546" s="102" t="n">
        <v>5</v>
      </c>
      <c r="X2546" s="93" t="n"/>
      <c r="Y2546" s="91" t="inlineStr">
        <is>
          <t>None</t>
        </is>
      </c>
      <c r="Z2546" s="99" t="n">
        <v>89.98</v>
      </c>
      <c r="AA2546" s="96" t="n">
        <v>1.27</v>
      </c>
      <c r="AB2546" s="96" t="n">
        <v>1.31</v>
      </c>
      <c r="AC2546" s="96" t="n">
        <v>1.04</v>
      </c>
      <c r="AD2546" s="96" t="n">
        <v>1.76</v>
      </c>
      <c r="AE2546" s="96" t="n">
        <v>1.04</v>
      </c>
      <c r="AF2546" s="103" t="n">
        <v>1.12</v>
      </c>
      <c r="AG2546" s="91" t="inlineStr">
        <is>
          <t>Normal</t>
        </is>
      </c>
      <c r="AH2546" s="100" t="n">
        <v>0</v>
      </c>
      <c r="AI2546" s="101" t="n">
        <v>0</v>
      </c>
      <c r="AJ2546" s="92" t="inlineStr">
        <is>
          <t>N</t>
        </is>
      </c>
      <c r="AK2546" s="96" t="n"/>
      <c r="AL2546" s="91" t="inlineStr">
        <is>
          <t>n/a</t>
        </is>
      </c>
      <c r="AM2546" s="93" t="n"/>
      <c r="AN2546" s="92" t="inlineStr">
        <is>
          <t>None</t>
        </is>
      </c>
      <c r="AO2546" s="102" t="n">
        <v>0</v>
      </c>
      <c r="AP2546" s="103" t="n">
        <v>0.58</v>
      </c>
      <c r="AQ2546" s="102" t="n">
        <v>15</v>
      </c>
      <c r="AR2546" s="91" t="inlineStr">
        <is>
          <t>N</t>
        </is>
      </c>
      <c r="AS2546" s="104" t="n"/>
      <c r="AT2546" s="92">
        <f>IF(AND(P2546="52-wk high",T2546&gt;=Settings!$B$7),"Y","N")</f>
        <v/>
      </c>
      <c r="AU2546" s="91">
        <f>IF(AND(AD2546&gt;=Settings!$B$8,M2546&gt;0),"Y","N")</f>
        <v/>
      </c>
      <c r="AV2546" s="91">
        <f>IF(OR(AH2546&gt;Settings!$B$9,AI2546&gt;Settings!$B$9),"Y","N")</f>
        <v/>
      </c>
      <c r="AW2546" s="91">
        <f>IF(AJ2546&lt;&gt;"Y","n/a",IF(AND(M2546&gt;0,AK2546&gt;Settings!$B$10),"Y","N"))</f>
        <v/>
      </c>
      <c r="AX2546" s="91">
        <f>IF(AO2546&gt;=Settings!$B$11,"Y","N")</f>
        <v/>
      </c>
      <c r="AY2546" s="99">
        <f>(AT2546="Y")+(AU2546="Y")+(AV2546="Y")+(AW2546="Y")+(AX2546="Y")</f>
        <v/>
      </c>
      <c r="AZ2546" s="94">
        <f>IF(AY2546=0,"None",_xlfn.TEXTJOIN(", ",TRUE(),IF(AT2546="Y","Breakout",""),IF(AU2546="Y","Accumulation",""),IF(AV2546="Y","Institutional buying",""),IF(AW2546="Y","Long buildup",""),IF(AX2546="Y","Momentum leader","")))</f>
        <v/>
      </c>
      <c r="BA2546" s="94">
        <f>IF(BW2546="","","Passes "&amp;AY2546&amp;" of 5 buy-side scans"&amp;IF(G2546="Y","; RED FLAG: filter out using Red flag column",""))</f>
        <v/>
      </c>
      <c r="BB2546" s="91" t="inlineStr">
        <is>
          <t>None</t>
        </is>
      </c>
      <c r="BC2546" s="92" t="inlineStr">
        <is>
          <t>Y</t>
        </is>
      </c>
      <c r="BD2546" s="94" t="inlineStr">
        <is>
          <t>EPS zero; Few traders (&lt;100 unique PAN, 30 days)</t>
        </is>
      </c>
      <c r="BE2546" s="94" t="n"/>
      <c r="BF2546" s="92">
        <f>IF(R2546*100000&gt;=Settings!$B$5,"Y","N")</f>
        <v/>
      </c>
      <c r="BG2546" s="91">
        <f>IF(F2546&gt;Settings!$B$6,"Y","N")</f>
        <v/>
      </c>
      <c r="BH2546" s="97" t="n">
        <v>-46.84</v>
      </c>
      <c r="BI2546" s="96" t="n">
        <v>-13.35</v>
      </c>
      <c r="BJ2546" s="96" t="n">
        <v>-17.56</v>
      </c>
      <c r="BK2546" s="96" t="n">
        <v>-16.17</v>
      </c>
      <c r="BL2546" s="96" t="n">
        <v>-8.699999999999999</v>
      </c>
      <c r="BM2546" s="96" t="n">
        <v>-44.26</v>
      </c>
      <c r="BN2546" s="97" t="n">
        <v>-9.279999999999999</v>
      </c>
      <c r="BO2546" s="96" t="n">
        <v>-12.73</v>
      </c>
      <c r="BP2546" s="96" t="n">
        <v>-16.75</v>
      </c>
      <c r="BQ2546" s="96" t="n">
        <v>-24.1</v>
      </c>
      <c r="BR2546" s="91" t="inlineStr">
        <is>
          <t>Stacked down</t>
        </is>
      </c>
      <c r="BS2546" s="91" t="inlineStr">
        <is>
          <t>None</t>
        </is>
      </c>
      <c r="BT2546" s="96" t="n">
        <v>33.5</v>
      </c>
      <c r="BU2546" s="91" t="inlineStr">
        <is>
          <t>N</t>
        </is>
      </c>
      <c r="BV2546" s="99">
        <f>IF(OR(BF2546&lt;&gt;"Y",BG2546&lt;&gt;"Y"),"",(AND(ISNUMBER(BQ2546),BQ2546&gt;0))+(BR2546="Stacked up")+(AND(ISNUMBER(BH2546),BH2546&gt;=-Settings!$B$17))+(AND(ISNUMBER(BK2546),ISNUMBER(BM2546),BK2546&gt;0,BM2546&gt;0))+(AND(ISNUMBER(AQ2546),AQ2546&gt;=Settings!$B$18))+(AND(ISNUMBER(BT2546),BT2546&gt;=Settings!$B$19,BT2546&lt;=Settings!$B$20))+(AND(ISNUMBER(AS2546),AS2546&gt;0))+(AND(ISNUMBER(T2546),ISNUMBER(M2546),T2546&gt;=Settings!$B$21,M2546&gt;0))+(AND(ISNUMBER(AD2546),ISNUMBER(M2546),AD2546&gt;=Settings!$B$22,M2546&gt;0))+(AY2546&gt;=1))</f>
        <v/>
      </c>
      <c r="BW2546" s="91">
        <f>IF(OR(AY2546=0,BF2546&lt;&gt;"Y",BG2546&lt;&gt;"Y"),"",1+SUMPRODUCT(($A$6:$A$2604=A2546)*($AY$6:$AY$2604&gt;0)*($BF$6:$BF$2604="Y")*($BG$6:$BG$2604="Y")*(($AY$6:$AY$2604&gt;AY2546)+($AY$6:$AY$2604=AY2546)*($AD$6:$AD$2604&gt;AD2546))))</f>
        <v/>
      </c>
    </row>
    <row r="2547" ht="23.85" customHeight="1" s="55">
      <c r="A2547" s="90" t="n">
        <v>46296</v>
      </c>
      <c r="B2547" s="91" t="inlineStr">
        <is>
          <t>WILLAMAGOR</t>
        </is>
      </c>
      <c r="C2547" s="91" t="inlineStr">
        <is>
          <t>INE210A01017</t>
        </is>
      </c>
      <c r="D2547" s="91" t="n"/>
      <c r="E2547" s="91" t="inlineStr">
        <is>
          <t>None</t>
        </is>
      </c>
      <c r="F2547" s="93" t="n">
        <v>23</v>
      </c>
      <c r="G2547" s="92" t="inlineStr">
        <is>
          <t>Y</t>
        </is>
      </c>
      <c r="H2547" s="94" t="inlineStr">
        <is>
          <t>GSM Stage 0</t>
        </is>
      </c>
      <c r="I2547" s="91" t="inlineStr">
        <is>
          <t>N</t>
        </is>
      </c>
      <c r="J2547" s="92">
        <f>IF(K2547="","N","Y")</f>
        <v/>
      </c>
      <c r="K2547" s="94">
        <f>_xlfn.TEXTJOIN("; ",TRUE,IF(P2547="52-wk low","52-wk low",""),IF(AND(AD2547&gt;=Settings!$B$12,M2547&lt;0),"Distribution",""),IF(AND(AJ2547="Y",M2547&lt;0,AK2547&lt;-Settings!$B$13),"Long unwinding",""),IF(AND(AJ2547="Y",M2547&lt;0,AK2547&gt;Settings!$B$13),"Short buildup",""))</f>
        <v/>
      </c>
      <c r="L2547" s="95" t="n">
        <v>21.19</v>
      </c>
      <c r="M2547" s="96" t="n">
        <v>-7.83</v>
      </c>
      <c r="N2547" s="93" t="n">
        <v>2571</v>
      </c>
      <c r="O2547" s="91" t="inlineStr">
        <is>
          <t>Top loser</t>
        </is>
      </c>
      <c r="P2547" s="91" t="inlineStr">
        <is>
          <t>52-wk low</t>
        </is>
      </c>
      <c r="Q2547" s="97" t="n">
        <v>0.1</v>
      </c>
      <c r="R2547" s="96" t="n">
        <v>0.04</v>
      </c>
      <c r="S2547" s="96" t="n">
        <v>2.99</v>
      </c>
      <c r="T2547" s="96" t="n">
        <v>3.42</v>
      </c>
      <c r="U2547" s="96" t="n">
        <v>3.22</v>
      </c>
      <c r="V2547" s="103" t="n">
        <v>1.45</v>
      </c>
      <c r="W2547" s="102" t="n">
        <v>8</v>
      </c>
      <c r="X2547" s="93" t="n"/>
      <c r="Y2547" s="91" t="inlineStr">
        <is>
          <t>None</t>
        </is>
      </c>
      <c r="Z2547" s="99" t="n">
        <v>69.20999999999999</v>
      </c>
      <c r="AA2547" s="96" t="n">
        <v>0.88</v>
      </c>
      <c r="AB2547" s="96" t="n">
        <v>0.88</v>
      </c>
      <c r="AC2547" s="96" t="n">
        <v>2.64</v>
      </c>
      <c r="AD2547" s="96" t="n">
        <v>3.24</v>
      </c>
      <c r="AE2547" s="96" t="n">
        <v>3.11</v>
      </c>
      <c r="AF2547" s="103" t="n">
        <v>1.03</v>
      </c>
      <c r="AG2547" s="91" t="inlineStr">
        <is>
          <t>Normal</t>
        </is>
      </c>
      <c r="AH2547" s="100" t="n">
        <v>0</v>
      </c>
      <c r="AI2547" s="101" t="n">
        <v>0</v>
      </c>
      <c r="AJ2547" s="92" t="inlineStr">
        <is>
          <t>N</t>
        </is>
      </c>
      <c r="AK2547" s="96" t="n"/>
      <c r="AL2547" s="91" t="inlineStr">
        <is>
          <t>n/a</t>
        </is>
      </c>
      <c r="AM2547" s="93" t="n"/>
      <c r="AN2547" s="92" t="inlineStr">
        <is>
          <t>None</t>
        </is>
      </c>
      <c r="AO2547" s="102" t="n">
        <v>0</v>
      </c>
      <c r="AP2547" s="103" t="n">
        <v>0.57</v>
      </c>
      <c r="AQ2547" s="102" t="n">
        <v>14</v>
      </c>
      <c r="AR2547" s="91" t="inlineStr">
        <is>
          <t>N</t>
        </is>
      </c>
      <c r="AS2547" s="104" t="n"/>
      <c r="AT2547" s="92">
        <f>IF(AND(P2547="52-wk high",T2547&gt;=Settings!$B$7),"Y","N")</f>
        <v/>
      </c>
      <c r="AU2547" s="91">
        <f>IF(AND(AD2547&gt;=Settings!$B$8,M2547&gt;0),"Y","N")</f>
        <v/>
      </c>
      <c r="AV2547" s="91">
        <f>IF(OR(AH2547&gt;Settings!$B$9,AI2547&gt;Settings!$B$9),"Y","N")</f>
        <v/>
      </c>
      <c r="AW2547" s="91">
        <f>IF(AJ2547&lt;&gt;"Y","n/a",IF(AND(M2547&gt;0,AK2547&gt;Settings!$B$10),"Y","N"))</f>
        <v/>
      </c>
      <c r="AX2547" s="91">
        <f>IF(AO2547&gt;=Settings!$B$11,"Y","N")</f>
        <v/>
      </c>
      <c r="AY2547" s="99">
        <f>(AT2547="Y")+(AU2547="Y")+(AV2547="Y")+(AW2547="Y")+(AX2547="Y")</f>
        <v/>
      </c>
      <c r="AZ2547" s="94">
        <f>IF(AY2547=0,"None",_xlfn.TEXTJOIN(", ",TRUE(),IF(AT2547="Y","Breakout",""),IF(AU2547="Y","Accumulation",""),IF(AV2547="Y","Institutional buying",""),IF(AW2547="Y","Long buildup",""),IF(AX2547="Y","Momentum leader","")))</f>
        <v/>
      </c>
      <c r="BA2547" s="94">
        <f>IF(BW2547="","","Passes "&amp;AY2547&amp;" of 5 buy-side scans"&amp;IF(G2547="Y","; RED FLAG: filter out using Red flag column",""))</f>
        <v/>
      </c>
      <c r="BB2547" s="91" t="inlineStr">
        <is>
          <t>None</t>
        </is>
      </c>
      <c r="BC2547" s="92" t="inlineStr">
        <is>
          <t>Y</t>
        </is>
      </c>
      <c r="BD2547" s="94" t="inlineStr">
        <is>
          <t>EPS zero; Few traders (&lt;100 unique PAN, 30 days)</t>
        </is>
      </c>
      <c r="BE2547" s="94" t="n"/>
      <c r="BF2547" s="92">
        <f>IF(R2547*100000&gt;=Settings!$B$5,"Y","N")</f>
        <v/>
      </c>
      <c r="BG2547" s="91">
        <f>IF(F2547&gt;Settings!$B$6,"Y","N")</f>
        <v/>
      </c>
      <c r="BH2547" s="97" t="n">
        <v>-42.73</v>
      </c>
      <c r="BI2547" s="96" t="n">
        <v>-9.44</v>
      </c>
      <c r="BJ2547" s="96" t="n">
        <v>-10.74</v>
      </c>
      <c r="BK2547" s="96" t="n">
        <v>-19.64</v>
      </c>
      <c r="BL2547" s="96" t="n">
        <v>-11.45</v>
      </c>
      <c r="BM2547" s="96" t="n">
        <v>-35.81</v>
      </c>
      <c r="BN2547" s="97" t="n">
        <v>-9.199999999999999</v>
      </c>
      <c r="BO2547" s="96" t="n">
        <v>-12.89</v>
      </c>
      <c r="BP2547" s="96" t="n">
        <v>-16.3</v>
      </c>
      <c r="BQ2547" s="96" t="n">
        <v>-21.13</v>
      </c>
      <c r="BR2547" s="91" t="inlineStr">
        <is>
          <t>Stacked down</t>
        </is>
      </c>
      <c r="BS2547" s="91" t="inlineStr">
        <is>
          <t>None</t>
        </is>
      </c>
      <c r="BT2547" s="96" t="n">
        <v>30.1</v>
      </c>
      <c r="BU2547" s="91" t="inlineStr">
        <is>
          <t>N</t>
        </is>
      </c>
      <c r="BV2547" s="99">
        <f>IF(OR(BF2547&lt;&gt;"Y",BG2547&lt;&gt;"Y"),"",(AND(ISNUMBER(BQ2547),BQ2547&gt;0))+(BR2547="Stacked up")+(AND(ISNUMBER(BH2547),BH2547&gt;=-Settings!$B$17))+(AND(ISNUMBER(BK2547),ISNUMBER(BM2547),BK2547&gt;0,BM2547&gt;0))+(AND(ISNUMBER(AQ2547),AQ2547&gt;=Settings!$B$18))+(AND(ISNUMBER(BT2547),BT2547&gt;=Settings!$B$19,BT2547&lt;=Settings!$B$20))+(AND(ISNUMBER(AS2547),AS2547&gt;0))+(AND(ISNUMBER(T2547),ISNUMBER(M2547),T2547&gt;=Settings!$B$21,M2547&gt;0))+(AND(ISNUMBER(AD2547),ISNUMBER(M2547),AD2547&gt;=Settings!$B$22,M2547&gt;0))+(AY2547&gt;=1))</f>
        <v/>
      </c>
      <c r="BW2547" s="91">
        <f>IF(OR(AY2547=0,BF2547&lt;&gt;"Y",BG2547&lt;&gt;"Y"),"",1+SUMPRODUCT(($A$6:$A$2604=A2547)*($AY$6:$AY$2604&gt;0)*($BF$6:$BF$2604="Y")*($BG$6:$BG$2604="Y")*(($AY$6:$AY$2604&gt;AY2547)+($AY$6:$AY$2604=AY2547)*($AD$6:$AD$2604&gt;AD2547))))</f>
        <v/>
      </c>
    </row>
    <row r="2548" ht="23.85" customHeight="1" s="55">
      <c r="A2548" s="90" t="n">
        <v>46296</v>
      </c>
      <c r="B2548" s="91" t="inlineStr">
        <is>
          <t>ASIANTNE</t>
        </is>
      </c>
      <c r="C2548" s="91" t="inlineStr">
        <is>
          <t>INE822B01017</t>
        </is>
      </c>
      <c r="D2548" s="91" t="n"/>
      <c r="E2548" s="91" t="inlineStr">
        <is>
          <t>None</t>
        </is>
      </c>
      <c r="F2548" s="93" t="n">
        <v>22</v>
      </c>
      <c r="G2548" s="92" t="inlineStr">
        <is>
          <t>Y</t>
        </is>
      </c>
      <c r="H2548" s="94" t="inlineStr">
        <is>
          <t>GSM Stage 0</t>
        </is>
      </c>
      <c r="I2548" s="91" t="inlineStr">
        <is>
          <t>N</t>
        </is>
      </c>
      <c r="J2548" s="92">
        <f>IF(K2548="","N","Y")</f>
        <v/>
      </c>
      <c r="K2548" s="94">
        <f>_xlfn.TEXTJOIN("; ",TRUE,IF(P2548="52-wk low","52-wk low",""),IF(AND(AD2548&gt;=Settings!$B$12,M2548&lt;0),"Distribution",""),IF(AND(AJ2548="Y",M2548&lt;0,AK2548&lt;-Settings!$B$13),"Long unwinding",""),IF(AND(AJ2548="Y",M2548&lt;0,AK2548&gt;Settings!$B$13),"Short buildup",""))</f>
        <v/>
      </c>
      <c r="L2548" s="95" t="n">
        <v>8.949999999999999</v>
      </c>
      <c r="M2548" s="96" t="n">
        <v>-2.93</v>
      </c>
      <c r="N2548" s="93" t="n">
        <v>2060</v>
      </c>
      <c r="O2548" s="91" t="inlineStr">
        <is>
          <t>None</t>
        </is>
      </c>
      <c r="P2548" s="91" t="inlineStr">
        <is>
          <t>None</t>
        </is>
      </c>
      <c r="Q2548" s="97" t="n">
        <v>0.03</v>
      </c>
      <c r="R2548" s="96" t="n">
        <v>0.1</v>
      </c>
      <c r="S2548" s="96" t="n">
        <v>0.34</v>
      </c>
      <c r="T2548" s="96" t="n"/>
      <c r="U2548" s="96" t="n"/>
      <c r="V2548" s="103" t="n"/>
      <c r="W2548" s="102" t="n"/>
      <c r="X2548" s="93" t="n"/>
      <c r="Y2548" s="91" t="inlineStr">
        <is>
          <t>None</t>
        </is>
      </c>
      <c r="Z2548" s="99" t="n">
        <v>66.15000000000001</v>
      </c>
      <c r="AA2548" s="96" t="n">
        <v>0.8</v>
      </c>
      <c r="AB2548" s="96" t="n"/>
      <c r="AC2548" s="96" t="n">
        <v>0.31</v>
      </c>
      <c r="AD2548" s="96" t="n"/>
      <c r="AE2548" s="96" t="n"/>
      <c r="AF2548" s="103" t="n"/>
      <c r="AG2548" s="91" t="n"/>
      <c r="AH2548" s="100" t="n">
        <v>0</v>
      </c>
      <c r="AI2548" s="101" t="n">
        <v>0</v>
      </c>
      <c r="AJ2548" s="92" t="inlineStr">
        <is>
          <t>N</t>
        </is>
      </c>
      <c r="AK2548" s="96" t="n"/>
      <c r="AL2548" s="91" t="inlineStr">
        <is>
          <t>n/a</t>
        </is>
      </c>
      <c r="AM2548" s="93" t="n"/>
      <c r="AN2548" s="92" t="inlineStr">
        <is>
          <t>None</t>
        </is>
      </c>
      <c r="AO2548" s="102" t="n">
        <v>0</v>
      </c>
      <c r="AP2548" s="103" t="n"/>
      <c r="AQ2548" s="102" t="n"/>
      <c r="AR2548" s="91" t="inlineStr">
        <is>
          <t>N</t>
        </is>
      </c>
      <c r="AS2548" s="104" t="n"/>
      <c r="AT2548" s="92">
        <f>IF(AND(P2548="52-wk high",T2548&gt;=Settings!$B$7),"Y","N")</f>
        <v/>
      </c>
      <c r="AU2548" s="91">
        <f>IF(AND(AD2548&gt;=Settings!$B$8,M2548&gt;0),"Y","N")</f>
        <v/>
      </c>
      <c r="AV2548" s="91">
        <f>IF(OR(AH2548&gt;Settings!$B$9,AI2548&gt;Settings!$B$9),"Y","N")</f>
        <v/>
      </c>
      <c r="AW2548" s="91">
        <f>IF(AJ2548&lt;&gt;"Y","n/a",IF(AND(M2548&gt;0,AK2548&gt;Settings!$B$10),"Y","N"))</f>
        <v/>
      </c>
      <c r="AX2548" s="91">
        <f>IF(AO2548&gt;=Settings!$B$11,"Y","N")</f>
        <v/>
      </c>
      <c r="AY2548" s="99">
        <f>(AT2548="Y")+(AU2548="Y")+(AV2548="Y")+(AW2548="Y")+(AX2548="Y")</f>
        <v/>
      </c>
      <c r="AZ2548" s="94">
        <f>IF(AY2548=0,"None",_xlfn.TEXTJOIN(", ",TRUE(),IF(AT2548="Y","Breakout",""),IF(AU2548="Y","Accumulation",""),IF(AV2548="Y","Institutional buying",""),IF(AW2548="Y","Long buildup",""),IF(AX2548="Y","Momentum leader","")))</f>
        <v/>
      </c>
      <c r="BA2548" s="94">
        <f>IF(BW2548="","","Passes "&amp;AY2548&amp;" of 5 buy-side scans"&amp;IF(G2548="Y","; RED FLAG: filter out using Red flag column",""))</f>
        <v/>
      </c>
      <c r="BB2548" s="91" t="inlineStr">
        <is>
          <t>None</t>
        </is>
      </c>
      <c r="BC2548" s="92" t="inlineStr">
        <is>
          <t>Y</t>
        </is>
      </c>
      <c r="BD2548" s="94" t="inlineStr">
        <is>
          <t>Few traders (&lt;100 unique PAN, 30 days)</t>
        </is>
      </c>
      <c r="BE2548" s="94" t="n"/>
      <c r="BF2548" s="92">
        <f>IF(R2548*100000&gt;=Settings!$B$5,"Y","N")</f>
        <v/>
      </c>
      <c r="BG2548" s="91">
        <f>IF(F2548&gt;Settings!$B$6,"Y","N")</f>
        <v/>
      </c>
      <c r="BH2548" s="97" t="n">
        <v>-18.56</v>
      </c>
      <c r="BI2548" s="96" t="n">
        <v>-2.61</v>
      </c>
      <c r="BJ2548" s="96" t="n">
        <v>-12</v>
      </c>
      <c r="BK2548" s="96" t="n"/>
      <c r="BL2548" s="96" t="n"/>
      <c r="BM2548" s="96" t="n"/>
      <c r="BN2548" s="97" t="n">
        <v>-3.67</v>
      </c>
      <c r="BO2548" s="96" t="n"/>
      <c r="BP2548" s="96" t="n"/>
      <c r="BQ2548" s="96" t="n"/>
      <c r="BR2548" s="91" t="n"/>
      <c r="BS2548" s="91" t="n"/>
      <c r="BT2548" s="96" t="n">
        <v>37.9</v>
      </c>
      <c r="BU2548" s="91" t="n"/>
      <c r="BV2548" s="99">
        <f>IF(OR(BF2548&lt;&gt;"Y",BG2548&lt;&gt;"Y"),"",(AND(ISNUMBER(BQ2548),BQ2548&gt;0))+(BR2548="Stacked up")+(AND(ISNUMBER(BH2548),BH2548&gt;=-Settings!$B$17))+(AND(ISNUMBER(BK2548),ISNUMBER(BM2548),BK2548&gt;0,BM2548&gt;0))+(AND(ISNUMBER(AQ2548),AQ2548&gt;=Settings!$B$18))+(AND(ISNUMBER(BT2548),BT2548&gt;=Settings!$B$19,BT2548&lt;=Settings!$B$20))+(AND(ISNUMBER(AS2548),AS2548&gt;0))+(AND(ISNUMBER(T2548),ISNUMBER(M2548),T2548&gt;=Settings!$B$21,M2548&gt;0))+(AND(ISNUMBER(AD2548),ISNUMBER(M2548),AD2548&gt;=Settings!$B$22,M2548&gt;0))+(AY2548&gt;=1))</f>
        <v/>
      </c>
      <c r="BW2548" s="91">
        <f>IF(OR(AY2548=0,BF2548&lt;&gt;"Y",BG2548&lt;&gt;"Y"),"",1+SUMPRODUCT(($A$6:$A$2604=A2548)*($AY$6:$AY$2604&gt;0)*($BF$6:$BF$2604="Y")*($BG$6:$BG$2604="Y")*(($AY$6:$AY$2604&gt;AY2548)+($AY$6:$AY$2604=AY2548)*($AD$6:$AD$2604&gt;AD2548))))</f>
        <v/>
      </c>
    </row>
    <row r="2549" ht="23.85" customHeight="1" s="55">
      <c r="A2549" s="90" t="n">
        <v>46296</v>
      </c>
      <c r="B2549" s="91" t="inlineStr">
        <is>
          <t>BURNPUR</t>
        </is>
      </c>
      <c r="C2549" s="91" t="inlineStr">
        <is>
          <t>INE817H01022</t>
        </is>
      </c>
      <c r="D2549" s="91" t="n"/>
      <c r="E2549" s="91" t="inlineStr">
        <is>
          <t>None</t>
        </is>
      </c>
      <c r="F2549" s="93" t="n">
        <v>22</v>
      </c>
      <c r="G2549" s="92" t="inlineStr">
        <is>
          <t>Y</t>
        </is>
      </c>
      <c r="H2549" s="94" t="inlineStr">
        <is>
          <t>ESM Stage 1; T2T (BE series); Suspended</t>
        </is>
      </c>
      <c r="I2549" s="91" t="inlineStr">
        <is>
          <t>Y</t>
        </is>
      </c>
      <c r="J2549" s="92">
        <f>IF(K2549="","N","Y")</f>
        <v/>
      </c>
      <c r="K2549" s="94">
        <f>_xlfn.TEXTJOIN("; ",TRUE,IF(P2549="52-wk low","52-wk low",""),IF(AND(AD2549&gt;=Settings!$B$12,M2549&lt;0),"Distribution",""),IF(AND(AJ2549="Y",M2549&lt;0,AK2549&lt;-Settings!$B$13),"Long unwinding",""),IF(AND(AJ2549="Y",M2549&lt;0,AK2549&gt;Settings!$B$13),"Short buildup",""))</f>
        <v/>
      </c>
      <c r="L2549" s="95" t="n">
        <v>12.56</v>
      </c>
      <c r="M2549" s="96" t="n">
        <v>-4.56</v>
      </c>
      <c r="N2549" s="93" t="n">
        <v>2423</v>
      </c>
      <c r="O2549" s="91" t="inlineStr">
        <is>
          <t>None</t>
        </is>
      </c>
      <c r="P2549" s="91" t="inlineStr">
        <is>
          <t>None</t>
        </is>
      </c>
      <c r="Q2549" s="97" t="n">
        <v>0.25</v>
      </c>
      <c r="R2549" s="96" t="n">
        <v>0.58</v>
      </c>
      <c r="S2549" s="96" t="n">
        <v>0.31</v>
      </c>
      <c r="T2549" s="96" t="n"/>
      <c r="U2549" s="96" t="n"/>
      <c r="V2549" s="103" t="n"/>
      <c r="W2549" s="102" t="n"/>
      <c r="X2549" s="93" t="n"/>
      <c r="Y2549" s="91" t="inlineStr">
        <is>
          <t>None</t>
        </is>
      </c>
      <c r="Z2549" s="99" t="n"/>
      <c r="AA2549" s="96" t="n"/>
      <c r="AB2549" s="96" t="n"/>
      <c r="AC2549" s="96" t="n"/>
      <c r="AD2549" s="96" t="n"/>
      <c r="AE2549" s="96" t="n"/>
      <c r="AF2549" s="103" t="n"/>
      <c r="AG2549" s="91" t="n"/>
      <c r="AH2549" s="100" t="n">
        <v>0</v>
      </c>
      <c r="AI2549" s="101" t="n">
        <v>0</v>
      </c>
      <c r="AJ2549" s="92" t="inlineStr">
        <is>
          <t>N</t>
        </is>
      </c>
      <c r="AK2549" s="96" t="n"/>
      <c r="AL2549" s="91" t="inlineStr">
        <is>
          <t>n/a</t>
        </is>
      </c>
      <c r="AM2549" s="93" t="n"/>
      <c r="AN2549" s="92" t="inlineStr">
        <is>
          <t>None</t>
        </is>
      </c>
      <c r="AO2549" s="102" t="n">
        <v>0</v>
      </c>
      <c r="AP2549" s="103" t="n"/>
      <c r="AQ2549" s="102" t="n"/>
      <c r="AR2549" s="91" t="inlineStr">
        <is>
          <t>N</t>
        </is>
      </c>
      <c r="AS2549" s="104" t="n"/>
      <c r="AT2549" s="92">
        <f>IF(AND(P2549="52-wk high",T2549&gt;=Settings!$B$7),"Y","N")</f>
        <v/>
      </c>
      <c r="AU2549" s="91">
        <f>IF(AND(AD2549&gt;=Settings!$B$8,M2549&gt;0),"Y","N")</f>
        <v/>
      </c>
      <c r="AV2549" s="91">
        <f>IF(OR(AH2549&gt;Settings!$B$9,AI2549&gt;Settings!$B$9),"Y","N")</f>
        <v/>
      </c>
      <c r="AW2549" s="91">
        <f>IF(AJ2549&lt;&gt;"Y","n/a",IF(AND(M2549&gt;0,AK2549&gt;Settings!$B$10),"Y","N"))</f>
        <v/>
      </c>
      <c r="AX2549" s="91">
        <f>IF(AO2549&gt;=Settings!$B$11,"Y","N")</f>
        <v/>
      </c>
      <c r="AY2549" s="99">
        <f>(AT2549="Y")+(AU2549="Y")+(AV2549="Y")+(AW2549="Y")+(AX2549="Y")</f>
        <v/>
      </c>
      <c r="AZ2549" s="94">
        <f>IF(AY2549=0,"None",_xlfn.TEXTJOIN(", ",TRUE(),IF(AT2549="Y","Breakout",""),IF(AU2549="Y","Accumulation",""),IF(AV2549="Y","Institutional buying",""),IF(AW2549="Y","Long buildup",""),IF(AX2549="Y","Momentum leader","")))</f>
        <v/>
      </c>
      <c r="BA2549" s="94">
        <f>IF(BW2549="","","Passes "&amp;AY2549&amp;" of 5 buy-side scans"&amp;IF(G2549="Y","; RED FLAG: filter out using Red flag column",""))</f>
        <v/>
      </c>
      <c r="BB2549" s="91" t="inlineStr">
        <is>
          <t>Lower</t>
        </is>
      </c>
      <c r="BC2549" s="92" t="inlineStr">
        <is>
          <t>N</t>
        </is>
      </c>
      <c r="BD2549" s="94" t="n"/>
      <c r="BE2549" s="94" t="n"/>
      <c r="BF2549" s="92">
        <f>IF(R2549*100000&gt;=Settings!$B$5,"Y","N")</f>
        <v/>
      </c>
      <c r="BG2549" s="91">
        <f>IF(F2549&gt;Settings!$B$6,"Y","N")</f>
        <v/>
      </c>
      <c r="BH2549" s="97" t="n">
        <v>-44.5</v>
      </c>
      <c r="BI2549" s="96" t="n">
        <v>-19.59</v>
      </c>
      <c r="BJ2549" s="96" t="n">
        <v>-32.62</v>
      </c>
      <c r="BK2549" s="96" t="n"/>
      <c r="BL2549" s="96" t="n"/>
      <c r="BM2549" s="96" t="n"/>
      <c r="BN2549" s="97" t="n">
        <v>-20.82</v>
      </c>
      <c r="BO2549" s="96" t="n"/>
      <c r="BP2549" s="96" t="n"/>
      <c r="BQ2549" s="96" t="n"/>
      <c r="BR2549" s="91" t="n"/>
      <c r="BS2549" s="91" t="n"/>
      <c r="BT2549" s="96" t="n">
        <v>21.5</v>
      </c>
      <c r="BU2549" s="91" t="n"/>
      <c r="BV2549" s="99">
        <f>IF(OR(BF2549&lt;&gt;"Y",BG2549&lt;&gt;"Y"),"",(AND(ISNUMBER(BQ2549),BQ2549&gt;0))+(BR2549="Stacked up")+(AND(ISNUMBER(BH2549),BH2549&gt;=-Settings!$B$17))+(AND(ISNUMBER(BK2549),ISNUMBER(BM2549),BK2549&gt;0,BM2549&gt;0))+(AND(ISNUMBER(AQ2549),AQ2549&gt;=Settings!$B$18))+(AND(ISNUMBER(BT2549),BT2549&gt;=Settings!$B$19,BT2549&lt;=Settings!$B$20))+(AND(ISNUMBER(AS2549),AS2549&gt;0))+(AND(ISNUMBER(T2549),ISNUMBER(M2549),T2549&gt;=Settings!$B$21,M2549&gt;0))+(AND(ISNUMBER(AD2549),ISNUMBER(M2549),AD2549&gt;=Settings!$B$22,M2549&gt;0))+(AY2549&gt;=1))</f>
        <v/>
      </c>
      <c r="BW2549" s="91">
        <f>IF(OR(AY2549=0,BF2549&lt;&gt;"Y",BG2549&lt;&gt;"Y"),"",1+SUMPRODUCT(($A$6:$A$2604=A2549)*($AY$6:$AY$2604&gt;0)*($BF$6:$BF$2604="Y")*($BG$6:$BG$2604="Y")*(($AY$6:$AY$2604&gt;AY2549)+($AY$6:$AY$2604=AY2549)*($AD$6:$AD$2604&gt;AD2549))))</f>
        <v/>
      </c>
    </row>
    <row r="2550" ht="23.85" customHeight="1" s="55">
      <c r="A2550" s="90" t="n">
        <v>46296</v>
      </c>
      <c r="B2550" s="91" t="inlineStr">
        <is>
          <t>FLFL</t>
        </is>
      </c>
      <c r="C2550" s="91" t="inlineStr">
        <is>
          <t>INE452O01016</t>
        </is>
      </c>
      <c r="D2550" s="91" t="n"/>
      <c r="E2550" s="91" t="inlineStr">
        <is>
          <t>None</t>
        </is>
      </c>
      <c r="F2550" s="93" t="n">
        <v>22</v>
      </c>
      <c r="G2550" s="92" t="inlineStr">
        <is>
          <t>Y</t>
        </is>
      </c>
      <c r="H2550" s="94" t="inlineStr">
        <is>
          <t>GSM Stage 0; IRP (insolvency); BZ/SZ series</t>
        </is>
      </c>
      <c r="I2550" s="91" t="inlineStr">
        <is>
          <t>Y</t>
        </is>
      </c>
      <c r="J2550" s="92">
        <f>IF(K2550="","N","Y")</f>
        <v/>
      </c>
      <c r="K2550" s="94">
        <f>_xlfn.TEXTJOIN("; ",TRUE,IF(P2550="52-wk low","52-wk low",""),IF(AND(AD2550&gt;=Settings!$B$12,M2550&lt;0),"Distribution",""),IF(AND(AJ2550="Y",M2550&lt;0,AK2550&lt;-Settings!$B$13),"Long unwinding",""),IF(AND(AJ2550="Y",M2550&lt;0,AK2550&gt;Settings!$B$13),"Short buildup",""))</f>
        <v/>
      </c>
      <c r="L2550" s="95" t="n">
        <v>1.11</v>
      </c>
      <c r="M2550" s="96" t="n">
        <v>1.83</v>
      </c>
      <c r="N2550" s="93" t="n">
        <v>207</v>
      </c>
      <c r="O2550" s="91" t="inlineStr">
        <is>
          <t>None</t>
        </is>
      </c>
      <c r="P2550" s="91" t="inlineStr">
        <is>
          <t>52-wk low</t>
        </is>
      </c>
      <c r="Q2550" s="97" t="n">
        <v>0.26</v>
      </c>
      <c r="R2550" s="96" t="n">
        <v>0.48</v>
      </c>
      <c r="S2550" s="96" t="n">
        <v>0.53</v>
      </c>
      <c r="T2550" s="96" t="n">
        <v>0.6</v>
      </c>
      <c r="U2550" s="96" t="n">
        <v>0.63</v>
      </c>
      <c r="V2550" s="103" t="n">
        <v>1.21</v>
      </c>
      <c r="W2550" s="102" t="n">
        <v>9</v>
      </c>
      <c r="X2550" s="93" t="n"/>
      <c r="Y2550" s="91" t="inlineStr">
        <is>
          <t>None</t>
        </is>
      </c>
      <c r="Z2550" s="99" t="n"/>
      <c r="AA2550" s="96" t="n"/>
      <c r="AB2550" s="96" t="n"/>
      <c r="AC2550" s="96" t="n"/>
      <c r="AD2550" s="96" t="n"/>
      <c r="AE2550" s="96" t="n"/>
      <c r="AF2550" s="103" t="n"/>
      <c r="AG2550" s="91" t="inlineStr">
        <is>
          <t>No delivery data</t>
        </is>
      </c>
      <c r="AH2550" s="100" t="n">
        <v>0</v>
      </c>
      <c r="AI2550" s="101" t="n">
        <v>0</v>
      </c>
      <c r="AJ2550" s="92" t="inlineStr">
        <is>
          <t>N</t>
        </is>
      </c>
      <c r="AK2550" s="96" t="n"/>
      <c r="AL2550" s="91" t="inlineStr">
        <is>
          <t>n/a</t>
        </is>
      </c>
      <c r="AM2550" s="93" t="n"/>
      <c r="AN2550" s="92" t="inlineStr">
        <is>
          <t>None</t>
        </is>
      </c>
      <c r="AO2550" s="102" t="n">
        <v>0</v>
      </c>
      <c r="AP2550" s="103" t="n">
        <v>0.58</v>
      </c>
      <c r="AQ2550" s="102" t="n">
        <v>16</v>
      </c>
      <c r="AR2550" s="91" t="inlineStr">
        <is>
          <t>N</t>
        </is>
      </c>
      <c r="AS2550" s="104" t="n"/>
      <c r="AT2550" s="92">
        <f>IF(AND(P2550="52-wk high",T2550&gt;=Settings!$B$7),"Y","N")</f>
        <v/>
      </c>
      <c r="AU2550" s="91">
        <f>IF(AND(AD2550&gt;=Settings!$B$8,M2550&gt;0),"Y","N")</f>
        <v/>
      </c>
      <c r="AV2550" s="91">
        <f>IF(OR(AH2550&gt;Settings!$B$9,AI2550&gt;Settings!$B$9),"Y","N")</f>
        <v/>
      </c>
      <c r="AW2550" s="91">
        <f>IF(AJ2550&lt;&gt;"Y","n/a",IF(AND(M2550&gt;0,AK2550&gt;Settings!$B$10),"Y","N"))</f>
        <v/>
      </c>
      <c r="AX2550" s="91">
        <f>IF(AO2550&gt;=Settings!$B$11,"Y","N")</f>
        <v/>
      </c>
      <c r="AY2550" s="99">
        <f>(AT2550="Y")+(AU2550="Y")+(AV2550="Y")+(AW2550="Y")+(AX2550="Y")</f>
        <v/>
      </c>
      <c r="AZ2550" s="94">
        <f>IF(AY2550=0,"None",_xlfn.TEXTJOIN(", ",TRUE(),IF(AT2550="Y","Breakout",""),IF(AU2550="Y","Accumulation",""),IF(AV2550="Y","Institutional buying",""),IF(AW2550="Y","Long buildup",""),IF(AX2550="Y","Momentum leader","")))</f>
        <v/>
      </c>
      <c r="BA2550" s="94">
        <f>IF(BW2550="","","Passes "&amp;AY2550&amp;" of 5 buy-side scans"&amp;IF(G2550="Y","; RED FLAG: filter out using Red flag column",""))</f>
        <v/>
      </c>
      <c r="BB2550" s="91" t="inlineStr">
        <is>
          <t>None</t>
        </is>
      </c>
      <c r="BC2550" s="92" t="inlineStr">
        <is>
          <t>Y</t>
        </is>
      </c>
      <c r="BD2550" s="94" t="inlineStr">
        <is>
          <t>Few traders (&lt;100 unique PAN, 30 days)</t>
        </is>
      </c>
      <c r="BE2550" s="94" t="n"/>
      <c r="BF2550" s="92">
        <f>IF(R2550*100000&gt;=Settings!$B$5,"Y","N")</f>
        <v/>
      </c>
      <c r="BG2550" s="91">
        <f>IF(F2550&gt;Settings!$B$6,"Y","N")</f>
        <v/>
      </c>
      <c r="BH2550" s="97" t="n">
        <v>-42.19</v>
      </c>
      <c r="BI2550" s="96" t="n">
        <v>-2.63</v>
      </c>
      <c r="BJ2550" s="96" t="n">
        <v>-6.72</v>
      </c>
      <c r="BK2550" s="96" t="n">
        <v>-22.92</v>
      </c>
      <c r="BL2550" s="96" t="n">
        <v>-9.02</v>
      </c>
      <c r="BM2550" s="96" t="n">
        <v>-37.99</v>
      </c>
      <c r="BN2550" s="97" t="n">
        <v>-3.12</v>
      </c>
      <c r="BO2550" s="96" t="n">
        <v>-7.1</v>
      </c>
      <c r="BP2550" s="96" t="n">
        <v>-11.7</v>
      </c>
      <c r="BQ2550" s="96" t="n">
        <v>-17.03</v>
      </c>
      <c r="BR2550" s="91" t="inlineStr">
        <is>
          <t>Stacked down</t>
        </is>
      </c>
      <c r="BS2550" s="91" t="inlineStr">
        <is>
          <t>None</t>
        </is>
      </c>
      <c r="BT2550" s="96" t="n">
        <v>41.9</v>
      </c>
      <c r="BU2550" s="91" t="inlineStr">
        <is>
          <t>N</t>
        </is>
      </c>
      <c r="BV2550" s="99">
        <f>IF(OR(BF2550&lt;&gt;"Y",BG2550&lt;&gt;"Y"),"",(AND(ISNUMBER(BQ2550),BQ2550&gt;0))+(BR2550="Stacked up")+(AND(ISNUMBER(BH2550),BH2550&gt;=-Settings!$B$17))+(AND(ISNUMBER(BK2550),ISNUMBER(BM2550),BK2550&gt;0,BM2550&gt;0))+(AND(ISNUMBER(AQ2550),AQ2550&gt;=Settings!$B$18))+(AND(ISNUMBER(BT2550),BT2550&gt;=Settings!$B$19,BT2550&lt;=Settings!$B$20))+(AND(ISNUMBER(AS2550),AS2550&gt;0))+(AND(ISNUMBER(T2550),ISNUMBER(M2550),T2550&gt;=Settings!$B$21,M2550&gt;0))+(AND(ISNUMBER(AD2550),ISNUMBER(M2550),AD2550&gt;=Settings!$B$22,M2550&gt;0))+(AY2550&gt;=1))</f>
        <v/>
      </c>
      <c r="BW2550" s="91">
        <f>IF(OR(AY2550=0,BF2550&lt;&gt;"Y",BG2550&lt;&gt;"Y"),"",1+SUMPRODUCT(($A$6:$A$2604=A2550)*($AY$6:$AY$2604&gt;0)*($BF$6:$BF$2604="Y")*($BG$6:$BG$2604="Y")*(($AY$6:$AY$2604&gt;AY2550)+($AY$6:$AY$2604=AY2550)*($AD$6:$AD$2604&gt;AD2550))))</f>
        <v/>
      </c>
    </row>
    <row r="2551" ht="23.85" customHeight="1" s="55">
      <c r="A2551" s="90" t="n">
        <v>46296</v>
      </c>
      <c r="B2551" s="91" t="inlineStr">
        <is>
          <t>GUJRAFFIA</t>
        </is>
      </c>
      <c r="C2551" s="91" t="inlineStr">
        <is>
          <t>INE610B01024</t>
        </is>
      </c>
      <c r="D2551" s="91" t="n"/>
      <c r="E2551" s="91" t="inlineStr">
        <is>
          <t>None</t>
        </is>
      </c>
      <c r="F2551" s="93" t="n">
        <v>22</v>
      </c>
      <c r="G2551" s="92" t="inlineStr">
        <is>
          <t>N</t>
        </is>
      </c>
      <c r="H2551" s="94" t="n"/>
      <c r="I2551" s="91" t="inlineStr">
        <is>
          <t>N</t>
        </is>
      </c>
      <c r="J2551" s="92">
        <f>IF(K2551="","N","Y")</f>
        <v/>
      </c>
      <c r="K2551" s="94">
        <f>_xlfn.TEXTJOIN("; ",TRUE,IF(P2551="52-wk low","52-wk low",""),IF(AND(AD2551&gt;=Settings!$B$12,M2551&lt;0),"Distribution",""),IF(AND(AJ2551="Y",M2551&lt;0,AK2551&lt;-Settings!$B$13),"Long unwinding",""),IF(AND(AJ2551="Y",M2551&lt;0,AK2551&gt;Settings!$B$13),"Short buildup",""))</f>
        <v/>
      </c>
      <c r="L2551" s="95" t="n">
        <v>40.27</v>
      </c>
      <c r="M2551" s="96" t="n">
        <v>-1.03</v>
      </c>
      <c r="N2551" s="93" t="n">
        <v>1060</v>
      </c>
      <c r="O2551" s="91" t="inlineStr">
        <is>
          <t>None</t>
        </is>
      </c>
      <c r="P2551" s="91" t="inlineStr">
        <is>
          <t>None</t>
        </is>
      </c>
      <c r="Q2551" s="97" t="n">
        <v>0.01</v>
      </c>
      <c r="R2551" s="96" t="n">
        <v>0.03</v>
      </c>
      <c r="S2551" s="96" t="n">
        <v>0.47</v>
      </c>
      <c r="T2551" s="96" t="n">
        <v>0.42</v>
      </c>
      <c r="U2551" s="96" t="n">
        <v>0.3</v>
      </c>
      <c r="V2551" s="103" t="n">
        <v>0.63</v>
      </c>
      <c r="W2551" s="102" t="n">
        <v>4</v>
      </c>
      <c r="X2551" s="93" t="n"/>
      <c r="Y2551" s="91" t="inlineStr">
        <is>
          <t>None</t>
        </is>
      </c>
      <c r="Z2551" s="99" t="n">
        <v>73.04000000000001</v>
      </c>
      <c r="AA2551" s="96" t="n">
        <v>1.06</v>
      </c>
      <c r="AB2551" s="96" t="n">
        <v>1.05</v>
      </c>
      <c r="AC2551" s="96" t="n">
        <v>0.54</v>
      </c>
      <c r="AD2551" s="96" t="n">
        <v>0.47</v>
      </c>
      <c r="AE2551" s="96" t="n">
        <v>0.31</v>
      </c>
      <c r="AF2551" s="103" t="n">
        <v>0.89</v>
      </c>
      <c r="AG2551" s="91" t="inlineStr">
        <is>
          <t>Normal</t>
        </is>
      </c>
      <c r="AH2551" s="100" t="n">
        <v>0</v>
      </c>
      <c r="AI2551" s="101" t="n">
        <v>0</v>
      </c>
      <c r="AJ2551" s="92" t="inlineStr">
        <is>
          <t>N</t>
        </is>
      </c>
      <c r="AK2551" s="96" t="n"/>
      <c r="AL2551" s="91" t="inlineStr">
        <is>
          <t>n/a</t>
        </is>
      </c>
      <c r="AM2551" s="93" t="n"/>
      <c r="AN2551" s="92" t="inlineStr">
        <is>
          <t>None</t>
        </is>
      </c>
      <c r="AO2551" s="102" t="n">
        <v>0</v>
      </c>
      <c r="AP2551" s="103" t="n">
        <v>0.88</v>
      </c>
      <c r="AQ2551" s="102" t="n">
        <v>56</v>
      </c>
      <c r="AR2551" s="91" t="inlineStr">
        <is>
          <t>N</t>
        </is>
      </c>
      <c r="AS2551" s="104" t="n"/>
      <c r="AT2551" s="92">
        <f>IF(AND(P2551="52-wk high",T2551&gt;=Settings!$B$7),"Y","N")</f>
        <v/>
      </c>
      <c r="AU2551" s="91">
        <f>IF(AND(AD2551&gt;=Settings!$B$8,M2551&gt;0),"Y","N")</f>
        <v/>
      </c>
      <c r="AV2551" s="91">
        <f>IF(OR(AH2551&gt;Settings!$B$9,AI2551&gt;Settings!$B$9),"Y","N")</f>
        <v/>
      </c>
      <c r="AW2551" s="91">
        <f>IF(AJ2551&lt;&gt;"Y","n/a",IF(AND(M2551&gt;0,AK2551&gt;Settings!$B$10),"Y","N"))</f>
        <v/>
      </c>
      <c r="AX2551" s="91">
        <f>IF(AO2551&gt;=Settings!$B$11,"Y","N")</f>
        <v/>
      </c>
      <c r="AY2551" s="99">
        <f>(AT2551="Y")+(AU2551="Y")+(AV2551="Y")+(AW2551="Y")+(AX2551="Y")</f>
        <v/>
      </c>
      <c r="AZ2551" s="94">
        <f>IF(AY2551=0,"None",_xlfn.TEXTJOIN(", ",TRUE(),IF(AT2551="Y","Breakout",""),IF(AU2551="Y","Accumulation",""),IF(AV2551="Y","Institutional buying",""),IF(AW2551="Y","Long buildup",""),IF(AX2551="Y","Momentum leader","")))</f>
        <v/>
      </c>
      <c r="BA2551" s="94">
        <f>IF(BW2551="","","Passes "&amp;AY2551&amp;" of 5 buy-side scans"&amp;IF(G2551="Y","; RED FLAG: filter out using Red flag column",""))</f>
        <v/>
      </c>
      <c r="BB2551" s="91" t="inlineStr">
        <is>
          <t>None</t>
        </is>
      </c>
      <c r="BC2551" s="92" t="inlineStr">
        <is>
          <t>Y</t>
        </is>
      </c>
      <c r="BD2551" s="94" t="inlineStr">
        <is>
          <t>Few traders (&lt;100 unique PAN, 30 days); High-low range &gt;150% in 12 months</t>
        </is>
      </c>
      <c r="BE2551" s="94" t="n"/>
      <c r="BF2551" s="92">
        <f>IF(R2551*100000&gt;=Settings!$B$5,"Y","N")</f>
        <v/>
      </c>
      <c r="BG2551" s="91">
        <f>IF(F2551&gt;Settings!$B$6,"Y","N")</f>
        <v/>
      </c>
      <c r="BH2551" s="97" t="n">
        <v>-54.24</v>
      </c>
      <c r="BI2551" s="96" t="n">
        <v>1.31</v>
      </c>
      <c r="BJ2551" s="96" t="n">
        <v>0.78</v>
      </c>
      <c r="BK2551" s="96" t="n">
        <v>-0.54</v>
      </c>
      <c r="BL2551" s="96" t="n">
        <v>7.04</v>
      </c>
      <c r="BM2551" s="96" t="n">
        <v>2.99</v>
      </c>
      <c r="BN2551" s="97" t="n">
        <v>-0.47</v>
      </c>
      <c r="BO2551" s="96" t="n">
        <v>-0.66</v>
      </c>
      <c r="BP2551" s="96" t="n">
        <v>-1.17</v>
      </c>
      <c r="BQ2551" s="96" t="n">
        <v>-2.72</v>
      </c>
      <c r="BR2551" s="91" t="inlineStr">
        <is>
          <t>Stacked down</t>
        </is>
      </c>
      <c r="BS2551" s="91" t="inlineStr">
        <is>
          <t>None</t>
        </is>
      </c>
      <c r="BT2551" s="96" t="n">
        <v>48.1</v>
      </c>
      <c r="BU2551" s="91" t="inlineStr">
        <is>
          <t>N</t>
        </is>
      </c>
      <c r="BV2551" s="99">
        <f>IF(OR(BF2551&lt;&gt;"Y",BG2551&lt;&gt;"Y"),"",(AND(ISNUMBER(BQ2551),BQ2551&gt;0))+(BR2551="Stacked up")+(AND(ISNUMBER(BH2551),BH2551&gt;=-Settings!$B$17))+(AND(ISNUMBER(BK2551),ISNUMBER(BM2551),BK2551&gt;0,BM2551&gt;0))+(AND(ISNUMBER(AQ2551),AQ2551&gt;=Settings!$B$18))+(AND(ISNUMBER(BT2551),BT2551&gt;=Settings!$B$19,BT2551&lt;=Settings!$B$20))+(AND(ISNUMBER(AS2551),AS2551&gt;0))+(AND(ISNUMBER(T2551),ISNUMBER(M2551),T2551&gt;=Settings!$B$21,M2551&gt;0))+(AND(ISNUMBER(AD2551),ISNUMBER(M2551),AD2551&gt;=Settings!$B$22,M2551&gt;0))+(AY2551&gt;=1))</f>
        <v/>
      </c>
      <c r="BW2551" s="91">
        <f>IF(OR(AY2551=0,BF2551&lt;&gt;"Y",BG2551&lt;&gt;"Y"),"",1+SUMPRODUCT(($A$6:$A$2604=A2551)*($AY$6:$AY$2604&gt;0)*($BF$6:$BF$2604="Y")*($BG$6:$BG$2604="Y")*(($AY$6:$AY$2604&gt;AY2551)+($AY$6:$AY$2604=AY2551)*($AD$6:$AD$2604&gt;AD2551))))</f>
        <v/>
      </c>
    </row>
    <row r="2552" ht="23.85" customHeight="1" s="55">
      <c r="A2552" s="90" t="n">
        <v>46296</v>
      </c>
      <c r="B2552" s="91" t="inlineStr">
        <is>
          <t>LEXUS</t>
        </is>
      </c>
      <c r="C2552" s="91" t="inlineStr">
        <is>
          <t>INE500X01013</t>
        </is>
      </c>
      <c r="D2552" s="91" t="n"/>
      <c r="E2552" s="91" t="inlineStr">
        <is>
          <t>None</t>
        </is>
      </c>
      <c r="F2552" s="93" t="n">
        <v>22</v>
      </c>
      <c r="G2552" s="92" t="inlineStr">
        <is>
          <t>N</t>
        </is>
      </c>
      <c r="H2552" s="94" t="n"/>
      <c r="I2552" s="91" t="inlineStr">
        <is>
          <t>N</t>
        </is>
      </c>
      <c r="J2552" s="92">
        <f>IF(K2552="","N","Y")</f>
        <v/>
      </c>
      <c r="K2552" s="94">
        <f>_xlfn.TEXTJOIN("; ",TRUE,IF(P2552="52-wk low","52-wk low",""),IF(AND(AD2552&gt;=Settings!$B$12,M2552&lt;0),"Distribution",""),IF(AND(AJ2552="Y",M2552&lt;0,AK2552&lt;-Settings!$B$13),"Long unwinding",""),IF(AND(AJ2552="Y",M2552&lt;0,AK2552&gt;Settings!$B$13),"Short buildup",""))</f>
        <v/>
      </c>
      <c r="L2552" s="95" t="n">
        <v>10.56</v>
      </c>
      <c r="M2552" s="96" t="n">
        <v>-10.2</v>
      </c>
      <c r="N2552" s="93" t="n">
        <v>2582</v>
      </c>
      <c r="O2552" s="91" t="inlineStr">
        <is>
          <t>Top loser</t>
        </is>
      </c>
      <c r="P2552" s="91" t="inlineStr">
        <is>
          <t>52-wk low</t>
        </is>
      </c>
      <c r="Q2552" s="97" t="n">
        <v>1.73</v>
      </c>
      <c r="R2552" s="96" t="n">
        <v>0.28</v>
      </c>
      <c r="S2552" s="96" t="n">
        <v>7.79</v>
      </c>
      <c r="T2552" s="96" t="n">
        <v>7.43</v>
      </c>
      <c r="U2552" s="96" t="n">
        <v>5.03</v>
      </c>
      <c r="V2552" s="103" t="n">
        <v>0.8100000000000001</v>
      </c>
      <c r="W2552" s="102" t="n">
        <v>4</v>
      </c>
      <c r="X2552" s="93" t="n"/>
      <c r="Y2552" s="91" t="inlineStr">
        <is>
          <t>None</t>
        </is>
      </c>
      <c r="Z2552" s="99" t="n">
        <v>57.03</v>
      </c>
      <c r="AA2552" s="96" t="n">
        <v>0.79</v>
      </c>
      <c r="AB2552" s="96" t="n">
        <v>0.82</v>
      </c>
      <c r="AC2552" s="96" t="n">
        <v>6.3</v>
      </c>
      <c r="AD2552" s="96" t="n">
        <v>6.93</v>
      </c>
      <c r="AE2552" s="96" t="n"/>
      <c r="AF2552" s="103" t="n">
        <v>1.06</v>
      </c>
      <c r="AG2552" s="91" t="inlineStr">
        <is>
          <t>Normal</t>
        </is>
      </c>
      <c r="AH2552" s="100" t="n">
        <v>0</v>
      </c>
      <c r="AI2552" s="101" t="n">
        <v>0</v>
      </c>
      <c r="AJ2552" s="92" t="inlineStr">
        <is>
          <t>N</t>
        </is>
      </c>
      <c r="AK2552" s="96" t="n"/>
      <c r="AL2552" s="91" t="inlineStr">
        <is>
          <t>n/a</t>
        </is>
      </c>
      <c r="AM2552" s="93" t="n"/>
      <c r="AN2552" s="92" t="inlineStr">
        <is>
          <t>None</t>
        </is>
      </c>
      <c r="AO2552" s="102" t="n">
        <v>0</v>
      </c>
      <c r="AP2552" s="103" t="n">
        <v>0.46</v>
      </c>
      <c r="AQ2552" s="102" t="n">
        <v>2</v>
      </c>
      <c r="AR2552" s="91" t="inlineStr">
        <is>
          <t>N</t>
        </is>
      </c>
      <c r="AS2552" s="104" t="n"/>
      <c r="AT2552" s="92">
        <f>IF(AND(P2552="52-wk high",T2552&gt;=Settings!$B$7),"Y","N")</f>
        <v/>
      </c>
      <c r="AU2552" s="91">
        <f>IF(AND(AD2552&gt;=Settings!$B$8,M2552&gt;0),"Y","N")</f>
        <v/>
      </c>
      <c r="AV2552" s="91">
        <f>IF(OR(AH2552&gt;Settings!$B$9,AI2552&gt;Settings!$B$9),"Y","N")</f>
        <v/>
      </c>
      <c r="AW2552" s="91">
        <f>IF(AJ2552&lt;&gt;"Y","n/a",IF(AND(M2552&gt;0,AK2552&gt;Settings!$B$10),"Y","N"))</f>
        <v/>
      </c>
      <c r="AX2552" s="91">
        <f>IF(AO2552&gt;=Settings!$B$11,"Y","N")</f>
        <v/>
      </c>
      <c r="AY2552" s="99">
        <f>(AT2552="Y")+(AU2552="Y")+(AV2552="Y")+(AW2552="Y")+(AX2552="Y")</f>
        <v/>
      </c>
      <c r="AZ2552" s="94">
        <f>IF(AY2552=0,"None",_xlfn.TEXTJOIN(", ",TRUE(),IF(AT2552="Y","Breakout",""),IF(AU2552="Y","Accumulation",""),IF(AV2552="Y","Institutional buying",""),IF(AW2552="Y","Long buildup",""),IF(AX2552="Y","Momentum leader","")))</f>
        <v/>
      </c>
      <c r="BA2552" s="94">
        <f>IF(BW2552="","","Passes "&amp;AY2552&amp;" of 5 buy-side scans"&amp;IF(G2552="Y","; RED FLAG: filter out using Red flag column",""))</f>
        <v/>
      </c>
      <c r="BB2552" s="91" t="inlineStr">
        <is>
          <t>None</t>
        </is>
      </c>
      <c r="BC2552" s="92" t="inlineStr">
        <is>
          <t>Y</t>
        </is>
      </c>
      <c r="BD2552" s="94" t="inlineStr">
        <is>
          <t>Few traders (&lt;100 unique PAN, 30 days); High-low range &gt;75% in 3 months; High-low range &gt;300% in 365 days; High-low range &gt;100% in 6 months</t>
        </is>
      </c>
      <c r="BE2552" s="94" t="n"/>
      <c r="BF2552" s="92">
        <f>IF(R2552*100000&gt;=Settings!$B$5,"Y","N")</f>
        <v/>
      </c>
      <c r="BG2552" s="91">
        <f>IF(F2552&gt;Settings!$B$6,"Y","N")</f>
        <v/>
      </c>
      <c r="BH2552" s="97" t="n">
        <v>-73.09999999999999</v>
      </c>
      <c r="BI2552" s="96" t="n">
        <v>-13.37</v>
      </c>
      <c r="BJ2552" s="96" t="n">
        <v>-21.08</v>
      </c>
      <c r="BK2552" s="96" t="n">
        <v>-30.57</v>
      </c>
      <c r="BL2552" s="96" t="n">
        <v>-54.95</v>
      </c>
      <c r="BM2552" s="96" t="n">
        <v>-61.68</v>
      </c>
      <c r="BN2552" s="97" t="n">
        <v>-15.97</v>
      </c>
      <c r="BO2552" s="96" t="n">
        <v>-22.33</v>
      </c>
      <c r="BP2552" s="96" t="n">
        <v>-32.52</v>
      </c>
      <c r="BQ2552" s="96" t="n">
        <v>-44.89</v>
      </c>
      <c r="BR2552" s="91" t="inlineStr">
        <is>
          <t>Stacked down</t>
        </is>
      </c>
      <c r="BS2552" s="91" t="inlineStr">
        <is>
          <t>None</t>
        </is>
      </c>
      <c r="BT2552" s="96" t="n">
        <v>17</v>
      </c>
      <c r="BU2552" s="91" t="inlineStr">
        <is>
          <t>N</t>
        </is>
      </c>
      <c r="BV2552" s="99">
        <f>IF(OR(BF2552&lt;&gt;"Y",BG2552&lt;&gt;"Y"),"",(AND(ISNUMBER(BQ2552),BQ2552&gt;0))+(BR2552="Stacked up")+(AND(ISNUMBER(BH2552),BH2552&gt;=-Settings!$B$17))+(AND(ISNUMBER(BK2552),ISNUMBER(BM2552),BK2552&gt;0,BM2552&gt;0))+(AND(ISNUMBER(AQ2552),AQ2552&gt;=Settings!$B$18))+(AND(ISNUMBER(BT2552),BT2552&gt;=Settings!$B$19,BT2552&lt;=Settings!$B$20))+(AND(ISNUMBER(AS2552),AS2552&gt;0))+(AND(ISNUMBER(T2552),ISNUMBER(M2552),T2552&gt;=Settings!$B$21,M2552&gt;0))+(AND(ISNUMBER(AD2552),ISNUMBER(M2552),AD2552&gt;=Settings!$B$22,M2552&gt;0))+(AY2552&gt;=1))</f>
        <v/>
      </c>
      <c r="BW2552" s="91">
        <f>IF(OR(AY2552=0,BF2552&lt;&gt;"Y",BG2552&lt;&gt;"Y"),"",1+SUMPRODUCT(($A$6:$A$2604=A2552)*($AY$6:$AY$2604&gt;0)*($BF$6:$BF$2604="Y")*($BG$6:$BG$2604="Y")*(($AY$6:$AY$2604&gt;AY2552)+($AY$6:$AY$2604=AY2552)*($AD$6:$AD$2604&gt;AD2552))))</f>
        <v/>
      </c>
    </row>
    <row r="2553" ht="23.85" customHeight="1" s="55">
      <c r="A2553" s="90" t="n">
        <v>46296</v>
      </c>
      <c r="B2553" s="91" t="inlineStr">
        <is>
          <t>ARSHIYA</t>
        </is>
      </c>
      <c r="C2553" s="91" t="inlineStr">
        <is>
          <t>INE968D01022</t>
        </is>
      </c>
      <c r="D2553" s="91" t="n"/>
      <c r="E2553" s="91" t="inlineStr">
        <is>
          <t>None</t>
        </is>
      </c>
      <c r="F2553" s="93" t="n">
        <v>21</v>
      </c>
      <c r="G2553" s="92" t="inlineStr">
        <is>
          <t>Y</t>
        </is>
      </c>
      <c r="H2553" s="94" t="inlineStr">
        <is>
          <t>IRP (insolvency); BZ/SZ series</t>
        </is>
      </c>
      <c r="I2553" s="91" t="inlineStr">
        <is>
          <t>Y</t>
        </is>
      </c>
      <c r="J2553" s="92">
        <f>IF(K2553="","N","Y")</f>
        <v/>
      </c>
      <c r="K2553" s="94">
        <f>_xlfn.TEXTJOIN("; ",TRUE,IF(P2553="52-wk low","52-wk low",""),IF(AND(AD2553&gt;=Settings!$B$12,M2553&lt;0),"Distribution",""),IF(AND(AJ2553="Y",M2553&lt;0,AK2553&lt;-Settings!$B$13),"Long unwinding",""),IF(AND(AJ2553="Y",M2553&lt;0,AK2553&gt;Settings!$B$13),"Short buildup",""))</f>
        <v/>
      </c>
      <c r="L2553" s="95" t="n">
        <v>0.8100000000000001</v>
      </c>
      <c r="M2553" s="96" t="n">
        <v>0</v>
      </c>
      <c r="N2553" s="93" t="n">
        <v>581</v>
      </c>
      <c r="O2553" s="91" t="inlineStr">
        <is>
          <t>None</t>
        </is>
      </c>
      <c r="P2553" s="91" t="inlineStr">
        <is>
          <t>None</t>
        </is>
      </c>
      <c r="Q2553" s="97" t="n">
        <v>0.6</v>
      </c>
      <c r="R2553" s="96" t="n">
        <v>2.4</v>
      </c>
      <c r="S2553" s="96" t="n">
        <v>0.25</v>
      </c>
      <c r="T2553" s="96" t="n">
        <v>0.25</v>
      </c>
      <c r="U2553" s="96" t="n">
        <v>0.29</v>
      </c>
      <c r="V2553" s="103" t="n">
        <v>1.15</v>
      </c>
      <c r="W2553" s="102" t="n">
        <v>8</v>
      </c>
      <c r="X2553" s="93" t="n"/>
      <c r="Y2553" s="91" t="inlineStr">
        <is>
          <t>None</t>
        </is>
      </c>
      <c r="Z2553" s="99" t="n"/>
      <c r="AA2553" s="96" t="n"/>
      <c r="AB2553" s="96" t="n"/>
      <c r="AC2553" s="96" t="n"/>
      <c r="AD2553" s="96" t="n"/>
      <c r="AE2553" s="96" t="n"/>
      <c r="AF2553" s="103" t="n"/>
      <c r="AG2553" s="91" t="inlineStr">
        <is>
          <t>No delivery data</t>
        </is>
      </c>
      <c r="AH2553" s="100" t="n">
        <v>0</v>
      </c>
      <c r="AI2553" s="101" t="n">
        <v>0</v>
      </c>
      <c r="AJ2553" s="92" t="inlineStr">
        <is>
          <t>N</t>
        </is>
      </c>
      <c r="AK2553" s="96" t="n"/>
      <c r="AL2553" s="91" t="inlineStr">
        <is>
          <t>n/a</t>
        </is>
      </c>
      <c r="AM2553" s="93" t="n"/>
      <c r="AN2553" s="92" t="inlineStr">
        <is>
          <t>None</t>
        </is>
      </c>
      <c r="AO2553" s="102" t="n">
        <v>0</v>
      </c>
      <c r="AP2553" s="103" t="n">
        <v>0.46</v>
      </c>
      <c r="AQ2553" s="102" t="n">
        <v>2</v>
      </c>
      <c r="AR2553" s="91" t="inlineStr">
        <is>
          <t>N</t>
        </is>
      </c>
      <c r="AS2553" s="104" t="n"/>
      <c r="AT2553" s="92">
        <f>IF(AND(P2553="52-wk high",T2553&gt;=Settings!$B$7),"Y","N")</f>
        <v/>
      </c>
      <c r="AU2553" s="91">
        <f>IF(AND(AD2553&gt;=Settings!$B$8,M2553&gt;0),"Y","N")</f>
        <v/>
      </c>
      <c r="AV2553" s="91">
        <f>IF(OR(AH2553&gt;Settings!$B$9,AI2553&gt;Settings!$B$9),"Y","N")</f>
        <v/>
      </c>
      <c r="AW2553" s="91">
        <f>IF(AJ2553&lt;&gt;"Y","n/a",IF(AND(M2553&gt;0,AK2553&gt;Settings!$B$10),"Y","N"))</f>
        <v/>
      </c>
      <c r="AX2553" s="91">
        <f>IF(AO2553&gt;=Settings!$B$11,"Y","N")</f>
        <v/>
      </c>
      <c r="AY2553" s="99">
        <f>(AT2553="Y")+(AU2553="Y")+(AV2553="Y")+(AW2553="Y")+(AX2553="Y")</f>
        <v/>
      </c>
      <c r="AZ2553" s="94">
        <f>IF(AY2553=0,"None",_xlfn.TEXTJOIN(", ",TRUE(),IF(AT2553="Y","Breakout",""),IF(AU2553="Y","Accumulation",""),IF(AV2553="Y","Institutional buying",""),IF(AW2553="Y","Long buildup",""),IF(AX2553="Y","Momentum leader","")))</f>
        <v/>
      </c>
      <c r="BA2553" s="94">
        <f>IF(BW2553="","","Passes "&amp;AY2553&amp;" of 5 buy-side scans"&amp;IF(G2553="Y","; RED FLAG: filter out using Red flag column",""))</f>
        <v/>
      </c>
      <c r="BB2553" s="91" t="inlineStr">
        <is>
          <t>None</t>
        </is>
      </c>
      <c r="BC2553" s="92" t="inlineStr">
        <is>
          <t>Y</t>
        </is>
      </c>
      <c r="BD2553" s="94" t="inlineStr">
        <is>
          <t>EPS zero; Few traders (&lt;100 unique PAN, 30 days)</t>
        </is>
      </c>
      <c r="BE2553" s="94" t="n"/>
      <c r="BF2553" s="92">
        <f>IF(R2553*100000&gt;=Settings!$B$5,"Y","N")</f>
        <v/>
      </c>
      <c r="BG2553" s="91">
        <f>IF(F2553&gt;Settings!$B$6,"Y","N")</f>
        <v/>
      </c>
      <c r="BH2553" s="97" t="n">
        <v>-61.79</v>
      </c>
      <c r="BI2553" s="96" t="n">
        <v>12.5</v>
      </c>
      <c r="BJ2553" s="96" t="n">
        <v>9.460000000000001</v>
      </c>
      <c r="BK2553" s="96" t="n">
        <v>-24.3</v>
      </c>
      <c r="BL2553" s="96" t="n">
        <v>-39.1</v>
      </c>
      <c r="BM2553" s="96" t="n">
        <v>-54.24</v>
      </c>
      <c r="BN2553" s="97" t="n">
        <v>5.31</v>
      </c>
      <c r="BO2553" s="96" t="n">
        <v>-3.66</v>
      </c>
      <c r="BP2553" s="96" t="n">
        <v>-15.6</v>
      </c>
      <c r="BQ2553" s="96" t="n">
        <v>-29.62</v>
      </c>
      <c r="BR2553" s="91" t="inlineStr">
        <is>
          <t>Mixed</t>
        </is>
      </c>
      <c r="BS2553" s="91" t="inlineStr">
        <is>
          <t>None</t>
        </is>
      </c>
      <c r="BT2553" s="96" t="n">
        <v>67.7</v>
      </c>
      <c r="BU2553" s="91" t="inlineStr">
        <is>
          <t>N</t>
        </is>
      </c>
      <c r="BV2553" s="99">
        <f>IF(OR(BF2553&lt;&gt;"Y",BG2553&lt;&gt;"Y"),"",(AND(ISNUMBER(BQ2553),BQ2553&gt;0))+(BR2553="Stacked up")+(AND(ISNUMBER(BH2553),BH2553&gt;=-Settings!$B$17))+(AND(ISNUMBER(BK2553),ISNUMBER(BM2553),BK2553&gt;0,BM2553&gt;0))+(AND(ISNUMBER(AQ2553),AQ2553&gt;=Settings!$B$18))+(AND(ISNUMBER(BT2553),BT2553&gt;=Settings!$B$19,BT2553&lt;=Settings!$B$20))+(AND(ISNUMBER(AS2553),AS2553&gt;0))+(AND(ISNUMBER(T2553),ISNUMBER(M2553),T2553&gt;=Settings!$B$21,M2553&gt;0))+(AND(ISNUMBER(AD2553),ISNUMBER(M2553),AD2553&gt;=Settings!$B$22,M2553&gt;0))+(AY2553&gt;=1))</f>
        <v/>
      </c>
      <c r="BW2553" s="91">
        <f>IF(OR(AY2553=0,BF2553&lt;&gt;"Y",BG2553&lt;&gt;"Y"),"",1+SUMPRODUCT(($A$6:$A$2604=A2553)*($AY$6:$AY$2604&gt;0)*($BF$6:$BF$2604="Y")*($BG$6:$BG$2604="Y")*(($AY$6:$AY$2604&gt;AY2553)+($AY$6:$AY$2604=AY2553)*($AD$6:$AD$2604&gt;AD2553))))</f>
        <v/>
      </c>
    </row>
    <row r="2554" ht="23.85" customHeight="1" s="55">
      <c r="A2554" s="90" t="n">
        <v>46296</v>
      </c>
      <c r="B2554" s="91" t="inlineStr">
        <is>
          <t>HAVISHA</t>
        </is>
      </c>
      <c r="C2554" s="91" t="inlineStr">
        <is>
          <t>INE293B01029</t>
        </is>
      </c>
      <c r="D2554" s="91" t="n"/>
      <c r="E2554" s="91" t="inlineStr">
        <is>
          <t>None</t>
        </is>
      </c>
      <c r="F2554" s="93" t="n">
        <v>21</v>
      </c>
      <c r="G2554" s="92" t="inlineStr">
        <is>
          <t>Y</t>
        </is>
      </c>
      <c r="H2554" s="94" t="inlineStr">
        <is>
          <t>Long-term ASM Stage 1</t>
        </is>
      </c>
      <c r="I2554" s="91" t="inlineStr">
        <is>
          <t>N</t>
        </is>
      </c>
      <c r="J2554" s="92">
        <f>IF(K2554="","N","Y")</f>
        <v/>
      </c>
      <c r="K2554" s="94">
        <f>_xlfn.TEXTJOIN("; ",TRUE,IF(P2554="52-wk low","52-wk low",""),IF(AND(AD2554&gt;=Settings!$B$12,M2554&lt;0),"Distribution",""),IF(AND(AJ2554="Y",M2554&lt;0,AK2554&lt;-Settings!$B$13),"Long unwinding",""),IF(AND(AJ2554="Y",M2554&lt;0,AK2554&gt;Settings!$B$13),"Short buildup",""))</f>
        <v/>
      </c>
      <c r="L2554" s="95" t="n">
        <v>1.35</v>
      </c>
      <c r="M2554" s="96" t="n">
        <v>0.75</v>
      </c>
      <c r="N2554" s="93" t="n">
        <v>392</v>
      </c>
      <c r="O2554" s="91" t="inlineStr">
        <is>
          <t>None</t>
        </is>
      </c>
      <c r="P2554" s="91" t="inlineStr">
        <is>
          <t>None</t>
        </is>
      </c>
      <c r="Q2554" s="97" t="n">
        <v>0.89</v>
      </c>
      <c r="R2554" s="96" t="n">
        <v>0.48</v>
      </c>
      <c r="S2554" s="96" t="n">
        <v>1.95</v>
      </c>
      <c r="T2554" s="96" t="n">
        <v>1.42</v>
      </c>
      <c r="U2554" s="96" t="n">
        <v>1.38</v>
      </c>
      <c r="V2554" s="103" t="n">
        <v>0.73</v>
      </c>
      <c r="W2554" s="102" t="n">
        <v>6</v>
      </c>
      <c r="X2554" s="93" t="n"/>
      <c r="Y2554" s="91" t="inlineStr">
        <is>
          <t>None</t>
        </is>
      </c>
      <c r="Z2554" s="99" t="n">
        <v>63.39</v>
      </c>
      <c r="AA2554" s="96" t="n">
        <v>0.78</v>
      </c>
      <c r="AB2554" s="96" t="n">
        <v>0.85</v>
      </c>
      <c r="AC2554" s="96" t="n">
        <v>1.65</v>
      </c>
      <c r="AD2554" s="96" t="n">
        <v>1.27</v>
      </c>
      <c r="AE2554" s="96" t="n"/>
      <c r="AF2554" s="103" t="n">
        <v>1.15</v>
      </c>
      <c r="AG2554" s="91" t="inlineStr">
        <is>
          <t>Normal</t>
        </is>
      </c>
      <c r="AH2554" s="100" t="n">
        <v>0</v>
      </c>
      <c r="AI2554" s="101" t="n">
        <v>0</v>
      </c>
      <c r="AJ2554" s="92" t="inlineStr">
        <is>
          <t>N</t>
        </is>
      </c>
      <c r="AK2554" s="96" t="n"/>
      <c r="AL2554" s="91" t="inlineStr">
        <is>
          <t>n/a</t>
        </is>
      </c>
      <c r="AM2554" s="93" t="n"/>
      <c r="AN2554" s="92" t="inlineStr">
        <is>
          <t>None</t>
        </is>
      </c>
      <c r="AO2554" s="102" t="n">
        <v>0</v>
      </c>
      <c r="AP2554" s="103" t="n">
        <v>0.72</v>
      </c>
      <c r="AQ2554" s="102" t="n">
        <v>40</v>
      </c>
      <c r="AR2554" s="91" t="inlineStr">
        <is>
          <t>N</t>
        </is>
      </c>
      <c r="AS2554" s="104" t="n"/>
      <c r="AT2554" s="92">
        <f>IF(AND(P2554="52-wk high",T2554&gt;=Settings!$B$7),"Y","N")</f>
        <v/>
      </c>
      <c r="AU2554" s="91">
        <f>IF(AND(AD2554&gt;=Settings!$B$8,M2554&gt;0),"Y","N")</f>
        <v/>
      </c>
      <c r="AV2554" s="91">
        <f>IF(OR(AH2554&gt;Settings!$B$9,AI2554&gt;Settings!$B$9),"Y","N")</f>
        <v/>
      </c>
      <c r="AW2554" s="91">
        <f>IF(AJ2554&lt;&gt;"Y","n/a",IF(AND(M2554&gt;0,AK2554&gt;Settings!$B$10),"Y","N"))</f>
        <v/>
      </c>
      <c r="AX2554" s="91">
        <f>IF(AO2554&gt;=Settings!$B$11,"Y","N")</f>
        <v/>
      </c>
      <c r="AY2554" s="99">
        <f>(AT2554="Y")+(AU2554="Y")+(AV2554="Y")+(AW2554="Y")+(AX2554="Y")</f>
        <v/>
      </c>
      <c r="AZ2554" s="94">
        <f>IF(AY2554=0,"None",_xlfn.TEXTJOIN(", ",TRUE(),IF(AT2554="Y","Breakout",""),IF(AU2554="Y","Accumulation",""),IF(AV2554="Y","Institutional buying",""),IF(AW2554="Y","Long buildup",""),IF(AX2554="Y","Momentum leader","")))</f>
        <v/>
      </c>
      <c r="BA2554" s="94">
        <f>IF(BW2554="","","Passes "&amp;AY2554&amp;" of 5 buy-side scans"&amp;IF(G2554="Y","; RED FLAG: filter out using Red flag column",""))</f>
        <v/>
      </c>
      <c r="BB2554" s="91" t="inlineStr">
        <is>
          <t>None</t>
        </is>
      </c>
      <c r="BC2554" s="92" t="inlineStr">
        <is>
          <t>Y</t>
        </is>
      </c>
      <c r="BD2554" s="94" t="inlineStr">
        <is>
          <t>EPS zero; Few traders (&lt;100 unique PAN, 30 days)</t>
        </is>
      </c>
      <c r="BE2554" s="94" t="n"/>
      <c r="BF2554" s="92">
        <f>IF(R2554*100000&gt;=Settings!$B$5,"Y","N")</f>
        <v/>
      </c>
      <c r="BG2554" s="91">
        <f>IF(F2554&gt;Settings!$B$6,"Y","N")</f>
        <v/>
      </c>
      <c r="BH2554" s="97" t="n">
        <v>-44.21</v>
      </c>
      <c r="BI2554" s="96" t="n">
        <v>-0.74</v>
      </c>
      <c r="BJ2554" s="96" t="n">
        <v>0.75</v>
      </c>
      <c r="BK2554" s="96" t="n">
        <v>6.3</v>
      </c>
      <c r="BL2554" s="96" t="n">
        <v>9.76</v>
      </c>
      <c r="BM2554" s="96" t="n">
        <v>-32.16</v>
      </c>
      <c r="BN2554" s="97" t="n">
        <v>0</v>
      </c>
      <c r="BO2554" s="96" t="n">
        <v>0.08</v>
      </c>
      <c r="BP2554" s="96" t="n">
        <v>-2.28</v>
      </c>
      <c r="BQ2554" s="96" t="n">
        <v>-9.119999999999999</v>
      </c>
      <c r="BR2554" s="91" t="inlineStr">
        <is>
          <t>Mixed</t>
        </is>
      </c>
      <c r="BS2554" s="91" t="inlineStr">
        <is>
          <t>None</t>
        </is>
      </c>
      <c r="BT2554" s="96" t="n">
        <v>50</v>
      </c>
      <c r="BU2554" s="91" t="inlineStr">
        <is>
          <t>N</t>
        </is>
      </c>
      <c r="BV2554" s="99">
        <f>IF(OR(BF2554&lt;&gt;"Y",BG2554&lt;&gt;"Y"),"",(AND(ISNUMBER(BQ2554),BQ2554&gt;0))+(BR2554="Stacked up")+(AND(ISNUMBER(BH2554),BH2554&gt;=-Settings!$B$17))+(AND(ISNUMBER(BK2554),ISNUMBER(BM2554),BK2554&gt;0,BM2554&gt;0))+(AND(ISNUMBER(AQ2554),AQ2554&gt;=Settings!$B$18))+(AND(ISNUMBER(BT2554),BT2554&gt;=Settings!$B$19,BT2554&lt;=Settings!$B$20))+(AND(ISNUMBER(AS2554),AS2554&gt;0))+(AND(ISNUMBER(T2554),ISNUMBER(M2554),T2554&gt;=Settings!$B$21,M2554&gt;0))+(AND(ISNUMBER(AD2554),ISNUMBER(M2554),AD2554&gt;=Settings!$B$22,M2554&gt;0))+(AY2554&gt;=1))</f>
        <v/>
      </c>
      <c r="BW2554" s="91">
        <f>IF(OR(AY2554=0,BF2554&lt;&gt;"Y",BG2554&lt;&gt;"Y"),"",1+SUMPRODUCT(($A$6:$A$2604=A2554)*($AY$6:$AY$2604&gt;0)*($BF$6:$BF$2604="Y")*($BG$6:$BG$2604="Y")*(($AY$6:$AY$2604&gt;AY2554)+($AY$6:$AY$2604=AY2554)*($AD$6:$AD$2604&gt;AD2554))))</f>
        <v/>
      </c>
    </row>
    <row r="2555" ht="23.85" customHeight="1" s="55">
      <c r="A2555" s="90" t="n">
        <v>46296</v>
      </c>
      <c r="B2555" s="91" t="inlineStr">
        <is>
          <t>MPDL</t>
        </is>
      </c>
      <c r="C2555" s="91" t="inlineStr">
        <is>
          <t>INE493H01014</t>
        </is>
      </c>
      <c r="D2555" s="91" t="n"/>
      <c r="E2555" s="91" t="inlineStr">
        <is>
          <t>None</t>
        </is>
      </c>
      <c r="F2555" s="93" t="n">
        <v>21</v>
      </c>
      <c r="G2555" s="92" t="inlineStr">
        <is>
          <t>Y</t>
        </is>
      </c>
      <c r="H2555" s="94" t="inlineStr">
        <is>
          <t>ESM Stage 1; T2T (BE series)</t>
        </is>
      </c>
      <c r="I2555" s="91" t="inlineStr">
        <is>
          <t>Y</t>
        </is>
      </c>
      <c r="J2555" s="92">
        <f>IF(K2555="","N","Y")</f>
        <v/>
      </c>
      <c r="K2555" s="94">
        <f>_xlfn.TEXTJOIN("; ",TRUE,IF(P2555="52-wk low","52-wk low",""),IF(AND(AD2555&gt;=Settings!$B$12,M2555&lt;0),"Distribution",""),IF(AND(AJ2555="Y",M2555&lt;0,AK2555&lt;-Settings!$B$13),"Long unwinding",""),IF(AND(AJ2555="Y",M2555&lt;0,AK2555&gt;Settings!$B$13),"Short buildup",""))</f>
        <v/>
      </c>
      <c r="L2555" s="95" t="n">
        <v>27.89</v>
      </c>
      <c r="M2555" s="96" t="n">
        <v>-4.97</v>
      </c>
      <c r="N2555" s="93" t="n">
        <v>2476</v>
      </c>
      <c r="O2555" s="91" t="inlineStr">
        <is>
          <t>None</t>
        </is>
      </c>
      <c r="P2555" s="91" t="inlineStr">
        <is>
          <t>None</t>
        </is>
      </c>
      <c r="Q2555" s="97" t="n">
        <v>0.01</v>
      </c>
      <c r="R2555" s="96" t="n">
        <v>0.01</v>
      </c>
      <c r="S2555" s="96" t="n">
        <v>0.71</v>
      </c>
      <c r="T2555" s="96" t="n"/>
      <c r="U2555" s="96" t="n"/>
      <c r="V2555" s="103" t="n"/>
      <c r="W2555" s="102" t="n"/>
      <c r="X2555" s="93" t="n"/>
      <c r="Y2555" s="91" t="inlineStr">
        <is>
          <t>None</t>
        </is>
      </c>
      <c r="Z2555" s="99" t="n"/>
      <c r="AA2555" s="96" t="n"/>
      <c r="AB2555" s="96" t="n"/>
      <c r="AC2555" s="96" t="n"/>
      <c r="AD2555" s="96" t="n"/>
      <c r="AE2555" s="96" t="n"/>
      <c r="AF2555" s="103" t="n"/>
      <c r="AG2555" s="91" t="n"/>
      <c r="AH2555" s="100" t="n">
        <v>0</v>
      </c>
      <c r="AI2555" s="101" t="n">
        <v>0</v>
      </c>
      <c r="AJ2555" s="92" t="inlineStr">
        <is>
          <t>N</t>
        </is>
      </c>
      <c r="AK2555" s="96" t="n"/>
      <c r="AL2555" s="91" t="inlineStr">
        <is>
          <t>n/a</t>
        </is>
      </c>
      <c r="AM2555" s="93" t="n"/>
      <c r="AN2555" s="92" t="inlineStr">
        <is>
          <t>None</t>
        </is>
      </c>
      <c r="AO2555" s="102" t="n">
        <v>0</v>
      </c>
      <c r="AP2555" s="103" t="n"/>
      <c r="AQ2555" s="102" t="n"/>
      <c r="AR2555" s="91" t="inlineStr">
        <is>
          <t>N</t>
        </is>
      </c>
      <c r="AS2555" s="104" t="n"/>
      <c r="AT2555" s="92">
        <f>IF(AND(P2555="52-wk high",T2555&gt;=Settings!$B$7),"Y","N")</f>
        <v/>
      </c>
      <c r="AU2555" s="91">
        <f>IF(AND(AD2555&gt;=Settings!$B$8,M2555&gt;0),"Y","N")</f>
        <v/>
      </c>
      <c r="AV2555" s="91">
        <f>IF(OR(AH2555&gt;Settings!$B$9,AI2555&gt;Settings!$B$9),"Y","N")</f>
        <v/>
      </c>
      <c r="AW2555" s="91">
        <f>IF(AJ2555&lt;&gt;"Y","n/a",IF(AND(M2555&gt;0,AK2555&gt;Settings!$B$10),"Y","N"))</f>
        <v/>
      </c>
      <c r="AX2555" s="91">
        <f>IF(AO2555&gt;=Settings!$B$11,"Y","N")</f>
        <v/>
      </c>
      <c r="AY2555" s="99">
        <f>(AT2555="Y")+(AU2555="Y")+(AV2555="Y")+(AW2555="Y")+(AX2555="Y")</f>
        <v/>
      </c>
      <c r="AZ2555" s="94">
        <f>IF(AY2555=0,"None",_xlfn.TEXTJOIN(", ",TRUE(),IF(AT2555="Y","Breakout",""),IF(AU2555="Y","Accumulation",""),IF(AV2555="Y","Institutional buying",""),IF(AW2555="Y","Long buildup",""),IF(AX2555="Y","Momentum leader","")))</f>
        <v/>
      </c>
      <c r="BA2555" s="94">
        <f>IF(BW2555="","","Passes "&amp;AY2555&amp;" of 5 buy-side scans"&amp;IF(G2555="Y","; RED FLAG: filter out using Red flag column",""))</f>
        <v/>
      </c>
      <c r="BB2555" s="91" t="inlineStr">
        <is>
          <t>Lower</t>
        </is>
      </c>
      <c r="BC2555" s="92" t="inlineStr">
        <is>
          <t>Y</t>
        </is>
      </c>
      <c r="BD2555" s="94" t="inlineStr">
        <is>
          <t>Few traders (&lt;100 unique PAN, 30 days)</t>
        </is>
      </c>
      <c r="BE2555" s="94" t="n"/>
      <c r="BF2555" s="92">
        <f>IF(R2555*100000&gt;=Settings!$B$5,"Y","N")</f>
        <v/>
      </c>
      <c r="BG2555" s="91">
        <f>IF(F2555&gt;Settings!$B$6,"Y","N")</f>
        <v/>
      </c>
      <c r="BH2555" s="97" t="n">
        <v>-38.42</v>
      </c>
      <c r="BI2555" s="96" t="n">
        <v>-0.57</v>
      </c>
      <c r="BJ2555" s="96" t="n">
        <v>-7.5</v>
      </c>
      <c r="BK2555" s="96" t="n"/>
      <c r="BL2555" s="96" t="n"/>
      <c r="BM2555" s="96" t="n"/>
      <c r="BN2555" s="97" t="n">
        <v>-6.3</v>
      </c>
      <c r="BO2555" s="96" t="n"/>
      <c r="BP2555" s="96" t="n"/>
      <c r="BQ2555" s="96" t="n"/>
      <c r="BR2555" s="91" t="n"/>
      <c r="BS2555" s="91" t="n"/>
      <c r="BT2555" s="96" t="n">
        <v>39.3</v>
      </c>
      <c r="BU2555" s="91" t="n"/>
      <c r="BV2555" s="99">
        <f>IF(OR(BF2555&lt;&gt;"Y",BG2555&lt;&gt;"Y"),"",(AND(ISNUMBER(BQ2555),BQ2555&gt;0))+(BR2555="Stacked up")+(AND(ISNUMBER(BH2555),BH2555&gt;=-Settings!$B$17))+(AND(ISNUMBER(BK2555),ISNUMBER(BM2555),BK2555&gt;0,BM2555&gt;0))+(AND(ISNUMBER(AQ2555),AQ2555&gt;=Settings!$B$18))+(AND(ISNUMBER(BT2555),BT2555&gt;=Settings!$B$19,BT2555&lt;=Settings!$B$20))+(AND(ISNUMBER(AS2555),AS2555&gt;0))+(AND(ISNUMBER(T2555),ISNUMBER(M2555),T2555&gt;=Settings!$B$21,M2555&gt;0))+(AND(ISNUMBER(AD2555),ISNUMBER(M2555),AD2555&gt;=Settings!$B$22,M2555&gt;0))+(AY2555&gt;=1))</f>
        <v/>
      </c>
      <c r="BW2555" s="91">
        <f>IF(OR(AY2555=0,BF2555&lt;&gt;"Y",BG2555&lt;&gt;"Y"),"",1+SUMPRODUCT(($A$6:$A$2604=A2555)*($AY$6:$AY$2604&gt;0)*($BF$6:$BF$2604="Y")*($BG$6:$BG$2604="Y")*(($AY$6:$AY$2604&gt;AY2555)+($AY$6:$AY$2604=AY2555)*($AD$6:$AD$2604&gt;AD2555))))</f>
        <v/>
      </c>
    </row>
    <row r="2556" ht="23.85" customHeight="1" s="55">
      <c r="A2556" s="90" t="n">
        <v>46296</v>
      </c>
      <c r="B2556" s="91" t="inlineStr">
        <is>
          <t>MFML</t>
        </is>
      </c>
      <c r="C2556" s="91" t="inlineStr">
        <is>
          <t>INE0US801024</t>
        </is>
      </c>
      <c r="D2556" s="91" t="n"/>
      <c r="E2556" s="91" t="inlineStr">
        <is>
          <t>None</t>
        </is>
      </c>
      <c r="F2556" s="93" t="n">
        <v>20</v>
      </c>
      <c r="G2556" s="92" t="inlineStr">
        <is>
          <t>N</t>
        </is>
      </c>
      <c r="H2556" s="94" t="n"/>
      <c r="I2556" s="91" t="inlineStr">
        <is>
          <t>N</t>
        </is>
      </c>
      <c r="J2556" s="92">
        <f>IF(K2556="","N","Y")</f>
        <v/>
      </c>
      <c r="K2556" s="94">
        <f>_xlfn.TEXTJOIN("; ",TRUE,IF(P2556="52-wk low","52-wk low",""),IF(AND(AD2556&gt;=Settings!$B$12,M2556&lt;0),"Distribution",""),IF(AND(AJ2556="Y",M2556&lt;0,AK2556&lt;-Settings!$B$13),"Long unwinding",""),IF(AND(AJ2556="Y",M2556&lt;0,AK2556&gt;Settings!$B$13),"Short buildup",""))</f>
        <v/>
      </c>
      <c r="L2556" s="95" t="n">
        <v>18.72</v>
      </c>
      <c r="M2556" s="96" t="n">
        <v>0.48</v>
      </c>
      <c r="N2556" s="93" t="n">
        <v>450</v>
      </c>
      <c r="O2556" s="91" t="inlineStr">
        <is>
          <t>None</t>
        </is>
      </c>
      <c r="P2556" s="91" t="inlineStr">
        <is>
          <t>None</t>
        </is>
      </c>
      <c r="Q2556" s="97" t="n">
        <v>0.02</v>
      </c>
      <c r="R2556" s="96" t="n">
        <v>0.06</v>
      </c>
      <c r="S2556" s="96" t="n">
        <v>0.34</v>
      </c>
      <c r="T2556" s="96" t="n">
        <v>0.39</v>
      </c>
      <c r="U2556" s="96" t="n">
        <v>0.24</v>
      </c>
      <c r="V2556" s="103" t="n">
        <v>0.7</v>
      </c>
      <c r="W2556" s="102" t="n">
        <v>4</v>
      </c>
      <c r="X2556" s="93" t="n"/>
      <c r="Y2556" s="91" t="inlineStr">
        <is>
          <t>None</t>
        </is>
      </c>
      <c r="Z2556" s="99" t="n">
        <v>69.06</v>
      </c>
      <c r="AA2556" s="96" t="n">
        <v>0.89</v>
      </c>
      <c r="AB2556" s="96" t="n">
        <v>0.92</v>
      </c>
      <c r="AC2556" s="96" t="n">
        <v>0.33</v>
      </c>
      <c r="AD2556" s="96" t="n">
        <v>0.37</v>
      </c>
      <c r="AE2556" s="96" t="n">
        <v>0.23</v>
      </c>
      <c r="AF2556" s="103" t="n">
        <v>1.01</v>
      </c>
      <c r="AG2556" s="91" t="inlineStr">
        <is>
          <t>Normal</t>
        </is>
      </c>
      <c r="AH2556" s="100" t="n">
        <v>0</v>
      </c>
      <c r="AI2556" s="101" t="n">
        <v>0</v>
      </c>
      <c r="AJ2556" s="92" t="inlineStr">
        <is>
          <t>N</t>
        </is>
      </c>
      <c r="AK2556" s="96" t="n"/>
      <c r="AL2556" s="91" t="inlineStr">
        <is>
          <t>n/a</t>
        </is>
      </c>
      <c r="AM2556" s="93" t="n"/>
      <c r="AN2556" s="92" t="inlineStr">
        <is>
          <t>None</t>
        </is>
      </c>
      <c r="AO2556" s="102" t="n">
        <v>0</v>
      </c>
      <c r="AP2556" s="103" t="n">
        <v>0.55</v>
      </c>
      <c r="AQ2556" s="102" t="n">
        <v>10</v>
      </c>
      <c r="AR2556" s="91" t="inlineStr">
        <is>
          <t>N</t>
        </is>
      </c>
      <c r="AS2556" s="104" t="n"/>
      <c r="AT2556" s="92">
        <f>IF(AND(P2556="52-wk high",T2556&gt;=Settings!$B$7),"Y","N")</f>
        <v/>
      </c>
      <c r="AU2556" s="91">
        <f>IF(AND(AD2556&gt;=Settings!$B$8,M2556&gt;0),"Y","N")</f>
        <v/>
      </c>
      <c r="AV2556" s="91">
        <f>IF(OR(AH2556&gt;Settings!$B$9,AI2556&gt;Settings!$B$9),"Y","N")</f>
        <v/>
      </c>
      <c r="AW2556" s="91">
        <f>IF(AJ2556&lt;&gt;"Y","n/a",IF(AND(M2556&gt;0,AK2556&gt;Settings!$B$10),"Y","N"))</f>
        <v/>
      </c>
      <c r="AX2556" s="91">
        <f>IF(AO2556&gt;=Settings!$B$11,"Y","N")</f>
        <v/>
      </c>
      <c r="AY2556" s="99">
        <f>(AT2556="Y")+(AU2556="Y")+(AV2556="Y")+(AW2556="Y")+(AX2556="Y")</f>
        <v/>
      </c>
      <c r="AZ2556" s="94">
        <f>IF(AY2556=0,"None",_xlfn.TEXTJOIN(", ",TRUE(),IF(AT2556="Y","Breakout",""),IF(AU2556="Y","Accumulation",""),IF(AV2556="Y","Institutional buying",""),IF(AW2556="Y","Long buildup",""),IF(AX2556="Y","Momentum leader","")))</f>
        <v/>
      </c>
      <c r="BA2556" s="94">
        <f>IF(BW2556="","","Passes "&amp;AY2556&amp;" of 5 buy-side scans"&amp;IF(G2556="Y","; RED FLAG: filter out using Red flag column",""))</f>
        <v/>
      </c>
      <c r="BB2556" s="91" t="inlineStr">
        <is>
          <t>None</t>
        </is>
      </c>
      <c r="BC2556" s="92" t="inlineStr">
        <is>
          <t>Y</t>
        </is>
      </c>
      <c r="BD2556" s="94" t="inlineStr">
        <is>
          <t>EPS zero; Few traders (&lt;100 unique PAN, 30 days)</t>
        </is>
      </c>
      <c r="BE2556" s="94" t="n"/>
      <c r="BF2556" s="92">
        <f>IF(R2556*100000&gt;=Settings!$B$5,"Y","N")</f>
        <v/>
      </c>
      <c r="BG2556" s="91">
        <f>IF(F2556&gt;Settings!$B$6,"Y","N")</f>
        <v/>
      </c>
      <c r="BH2556" s="97" t="n">
        <v>-41.3</v>
      </c>
      <c r="BI2556" s="96" t="n">
        <v>-2.3</v>
      </c>
      <c r="BJ2556" s="96" t="n">
        <v>-1.32</v>
      </c>
      <c r="BK2556" s="96" t="n">
        <v>-11.07</v>
      </c>
      <c r="BL2556" s="96" t="n">
        <v>-19.31</v>
      </c>
      <c r="BM2556" s="96" t="n">
        <v>-37.79</v>
      </c>
      <c r="BN2556" s="97" t="n">
        <v>-0.06</v>
      </c>
      <c r="BO2556" s="96" t="n">
        <v>-2.36</v>
      </c>
      <c r="BP2556" s="96" t="n">
        <v>-7.89</v>
      </c>
      <c r="BQ2556" s="96" t="n">
        <v>-16.23</v>
      </c>
      <c r="BR2556" s="91" t="inlineStr">
        <is>
          <t>Stacked down</t>
        </is>
      </c>
      <c r="BS2556" s="91" t="inlineStr">
        <is>
          <t>None</t>
        </is>
      </c>
      <c r="BT2556" s="96" t="n">
        <v>50</v>
      </c>
      <c r="BU2556" s="91" t="inlineStr">
        <is>
          <t>N</t>
        </is>
      </c>
      <c r="BV2556" s="99">
        <f>IF(OR(BF2556&lt;&gt;"Y",BG2556&lt;&gt;"Y"),"",(AND(ISNUMBER(BQ2556),BQ2556&gt;0))+(BR2556="Stacked up")+(AND(ISNUMBER(BH2556),BH2556&gt;=-Settings!$B$17))+(AND(ISNUMBER(BK2556),ISNUMBER(BM2556),BK2556&gt;0,BM2556&gt;0))+(AND(ISNUMBER(AQ2556),AQ2556&gt;=Settings!$B$18))+(AND(ISNUMBER(BT2556),BT2556&gt;=Settings!$B$19,BT2556&lt;=Settings!$B$20))+(AND(ISNUMBER(AS2556),AS2556&gt;0))+(AND(ISNUMBER(T2556),ISNUMBER(M2556),T2556&gt;=Settings!$B$21,M2556&gt;0))+(AND(ISNUMBER(AD2556),ISNUMBER(M2556),AD2556&gt;=Settings!$B$22,M2556&gt;0))+(AY2556&gt;=1))</f>
        <v/>
      </c>
      <c r="BW2556" s="91">
        <f>IF(OR(AY2556=0,BF2556&lt;&gt;"Y",BG2556&lt;&gt;"Y"),"",1+SUMPRODUCT(($A$6:$A$2604=A2556)*($AY$6:$AY$2604&gt;0)*($BF$6:$BF$2604="Y")*($BG$6:$BG$2604="Y")*(($AY$6:$AY$2604&gt;AY2556)+($AY$6:$AY$2604=AY2556)*($AD$6:$AD$2604&gt;AD2556))))</f>
        <v/>
      </c>
    </row>
    <row r="2557" ht="23.85" customHeight="1" s="55">
      <c r="A2557" s="90" t="n">
        <v>46296</v>
      </c>
      <c r="B2557" s="91" t="inlineStr">
        <is>
          <t>STLSTRINF</t>
        </is>
      </c>
      <c r="C2557" s="91" t="inlineStr">
        <is>
          <t>INE205F01016</t>
        </is>
      </c>
      <c r="D2557" s="91" t="n"/>
      <c r="E2557" s="91" t="inlineStr">
        <is>
          <t>None</t>
        </is>
      </c>
      <c r="F2557" s="93" t="n">
        <v>19</v>
      </c>
      <c r="G2557" s="92" t="inlineStr">
        <is>
          <t>Y</t>
        </is>
      </c>
      <c r="H2557" s="94" t="inlineStr">
        <is>
          <t>Long-term ASM Stage 1</t>
        </is>
      </c>
      <c r="I2557" s="91" t="inlineStr">
        <is>
          <t>N</t>
        </is>
      </c>
      <c r="J2557" s="92">
        <f>IF(K2557="","N","Y")</f>
        <v/>
      </c>
      <c r="K2557" s="94">
        <f>_xlfn.TEXTJOIN("; ",TRUE,IF(P2557="52-wk low","52-wk low",""),IF(AND(AD2557&gt;=Settings!$B$12,M2557&lt;0),"Distribution",""),IF(AND(AJ2557="Y",M2557&lt;0,AK2557&lt;-Settings!$B$13),"Long unwinding",""),IF(AND(AJ2557="Y",M2557&lt;0,AK2557&gt;Settings!$B$13),"Short buildup",""))</f>
        <v/>
      </c>
      <c r="L2557" s="95" t="n">
        <v>21.52</v>
      </c>
      <c r="M2557" s="96" t="n">
        <v>-3.28</v>
      </c>
      <c r="N2557" s="93" t="n">
        <v>2173</v>
      </c>
      <c r="O2557" s="91" t="inlineStr">
        <is>
          <t>None</t>
        </is>
      </c>
      <c r="P2557" s="91" t="inlineStr">
        <is>
          <t>None</t>
        </is>
      </c>
      <c r="Q2557" s="97" t="n">
        <v>0.07000000000000001</v>
      </c>
      <c r="R2557" s="96" t="n">
        <v>0.17</v>
      </c>
      <c r="S2557" s="96" t="n">
        <v>0.44</v>
      </c>
      <c r="T2557" s="96" t="n"/>
      <c r="U2557" s="96" t="n"/>
      <c r="V2557" s="103" t="n"/>
      <c r="W2557" s="102" t="n"/>
      <c r="X2557" s="93" t="n"/>
      <c r="Y2557" s="91" t="inlineStr">
        <is>
          <t>None</t>
        </is>
      </c>
      <c r="Z2557" s="99" t="n">
        <v>72.81</v>
      </c>
      <c r="AA2557" s="96" t="n">
        <v>1.04</v>
      </c>
      <c r="AB2557" s="96" t="n"/>
      <c r="AC2557" s="96" t="n">
        <v>0.57</v>
      </c>
      <c r="AD2557" s="96" t="n"/>
      <c r="AE2557" s="96" t="n"/>
      <c r="AF2557" s="103" t="n"/>
      <c r="AG2557" s="91" t="n"/>
      <c r="AH2557" s="100" t="n">
        <v>0</v>
      </c>
      <c r="AI2557" s="101" t="n">
        <v>0</v>
      </c>
      <c r="AJ2557" s="92" t="inlineStr">
        <is>
          <t>N</t>
        </is>
      </c>
      <c r="AK2557" s="96" t="n"/>
      <c r="AL2557" s="91" t="inlineStr">
        <is>
          <t>n/a</t>
        </is>
      </c>
      <c r="AM2557" s="93" t="n"/>
      <c r="AN2557" s="92" t="inlineStr">
        <is>
          <t>None</t>
        </is>
      </c>
      <c r="AO2557" s="102" t="n">
        <v>0</v>
      </c>
      <c r="AP2557" s="103" t="n"/>
      <c r="AQ2557" s="102" t="n"/>
      <c r="AR2557" s="91" t="inlineStr">
        <is>
          <t>N</t>
        </is>
      </c>
      <c r="AS2557" s="104" t="n"/>
      <c r="AT2557" s="92">
        <f>IF(AND(P2557="52-wk high",T2557&gt;=Settings!$B$7),"Y","N")</f>
        <v/>
      </c>
      <c r="AU2557" s="91">
        <f>IF(AND(AD2557&gt;=Settings!$B$8,M2557&gt;0),"Y","N")</f>
        <v/>
      </c>
      <c r="AV2557" s="91">
        <f>IF(OR(AH2557&gt;Settings!$B$9,AI2557&gt;Settings!$B$9),"Y","N")</f>
        <v/>
      </c>
      <c r="AW2557" s="91">
        <f>IF(AJ2557&lt;&gt;"Y","n/a",IF(AND(M2557&gt;0,AK2557&gt;Settings!$B$10),"Y","N"))</f>
        <v/>
      </c>
      <c r="AX2557" s="91">
        <f>IF(AO2557&gt;=Settings!$B$11,"Y","N")</f>
        <v/>
      </c>
      <c r="AY2557" s="99">
        <f>(AT2557="Y")+(AU2557="Y")+(AV2557="Y")+(AW2557="Y")+(AX2557="Y")</f>
        <v/>
      </c>
      <c r="AZ2557" s="94">
        <f>IF(AY2557=0,"None",_xlfn.TEXTJOIN(", ",TRUE(),IF(AT2557="Y","Breakout",""),IF(AU2557="Y","Accumulation",""),IF(AV2557="Y","Institutional buying",""),IF(AW2557="Y","Long buildup",""),IF(AX2557="Y","Momentum leader","")))</f>
        <v/>
      </c>
      <c r="BA2557" s="94">
        <f>IF(BW2557="","","Passes "&amp;AY2557&amp;" of 5 buy-side scans"&amp;IF(G2557="Y","; RED FLAG: filter out using Red flag column",""))</f>
        <v/>
      </c>
      <c r="BB2557" s="91" t="inlineStr">
        <is>
          <t>None</t>
        </is>
      </c>
      <c r="BC2557" s="92" t="inlineStr">
        <is>
          <t>Y</t>
        </is>
      </c>
      <c r="BD2557" s="94" t="inlineStr">
        <is>
          <t>Few traders (&lt;100 unique PAN, 30 days)</t>
        </is>
      </c>
      <c r="BE2557" s="94" t="n"/>
      <c r="BF2557" s="92">
        <f>IF(R2557*100000&gt;=Settings!$B$5,"Y","N")</f>
        <v/>
      </c>
      <c r="BG2557" s="91">
        <f>IF(F2557&gt;Settings!$B$6,"Y","N")</f>
        <v/>
      </c>
      <c r="BH2557" s="97" t="n">
        <v>-22.87</v>
      </c>
      <c r="BI2557" s="96" t="n">
        <v>-7.04</v>
      </c>
      <c r="BJ2557" s="96" t="n">
        <v>13.8</v>
      </c>
      <c r="BK2557" s="96" t="n"/>
      <c r="BL2557" s="96" t="n"/>
      <c r="BM2557" s="96" t="n"/>
      <c r="BN2557" s="97" t="n">
        <v>-3.11</v>
      </c>
      <c r="BO2557" s="96" t="n"/>
      <c r="BP2557" s="96" t="n"/>
      <c r="BQ2557" s="96" t="n"/>
      <c r="BR2557" s="91" t="n"/>
      <c r="BS2557" s="91" t="n"/>
      <c r="BT2557" s="96" t="n">
        <v>43.8</v>
      </c>
      <c r="BU2557" s="91" t="n"/>
      <c r="BV2557" s="99">
        <f>IF(OR(BF2557&lt;&gt;"Y",BG2557&lt;&gt;"Y"),"",(AND(ISNUMBER(BQ2557),BQ2557&gt;0))+(BR2557="Stacked up")+(AND(ISNUMBER(BH2557),BH2557&gt;=-Settings!$B$17))+(AND(ISNUMBER(BK2557),ISNUMBER(BM2557),BK2557&gt;0,BM2557&gt;0))+(AND(ISNUMBER(AQ2557),AQ2557&gt;=Settings!$B$18))+(AND(ISNUMBER(BT2557),BT2557&gt;=Settings!$B$19,BT2557&lt;=Settings!$B$20))+(AND(ISNUMBER(AS2557),AS2557&gt;0))+(AND(ISNUMBER(T2557),ISNUMBER(M2557),T2557&gt;=Settings!$B$21,M2557&gt;0))+(AND(ISNUMBER(AD2557),ISNUMBER(M2557),AD2557&gt;=Settings!$B$22,M2557&gt;0))+(AY2557&gt;=1))</f>
        <v/>
      </c>
      <c r="BW2557" s="91">
        <f>IF(OR(AY2557=0,BF2557&lt;&gt;"Y",BG2557&lt;&gt;"Y"),"",1+SUMPRODUCT(($A$6:$A$2604=A2557)*($AY$6:$AY$2604&gt;0)*($BF$6:$BF$2604="Y")*($BG$6:$BG$2604="Y")*(($AY$6:$AY$2604&gt;AY2557)+($AY$6:$AY$2604=AY2557)*($AD$6:$AD$2604&gt;AD2557))))</f>
        <v/>
      </c>
    </row>
    <row r="2558" ht="23.85" customHeight="1" s="55">
      <c r="A2558" s="90" t="n">
        <v>46296</v>
      </c>
      <c r="B2558" s="91" t="inlineStr">
        <is>
          <t>TCIFINANCE</t>
        </is>
      </c>
      <c r="C2558" s="91" t="inlineStr">
        <is>
          <t>INE911B01018</t>
        </is>
      </c>
      <c r="D2558" s="91" t="n"/>
      <c r="E2558" s="91" t="inlineStr">
        <is>
          <t>None</t>
        </is>
      </c>
      <c r="F2558" s="93" t="n">
        <v>19</v>
      </c>
      <c r="G2558" s="92" t="inlineStr">
        <is>
          <t>Y</t>
        </is>
      </c>
      <c r="H2558" s="94" t="inlineStr">
        <is>
          <t>GSM Stage 0</t>
        </is>
      </c>
      <c r="I2558" s="91" t="inlineStr">
        <is>
          <t>N</t>
        </is>
      </c>
      <c r="J2558" s="92">
        <f>IF(K2558="","N","Y")</f>
        <v/>
      </c>
      <c r="K2558" s="94">
        <f>_xlfn.TEXTJOIN("; ",TRUE,IF(P2558="52-wk low","52-wk low",""),IF(AND(AD2558&gt;=Settings!$B$12,M2558&lt;0),"Distribution",""),IF(AND(AJ2558="Y",M2558&lt;0,AK2558&lt;-Settings!$B$13),"Long unwinding",""),IF(AND(AJ2558="Y",M2558&lt;0,AK2558&gt;Settings!$B$13),"Short buildup",""))</f>
        <v/>
      </c>
      <c r="L2558" s="95" t="n">
        <v>14.69</v>
      </c>
      <c r="M2558" s="96" t="n">
        <v>-0.61</v>
      </c>
      <c r="N2558" s="93" t="n">
        <v>836</v>
      </c>
      <c r="O2558" s="91" t="inlineStr">
        <is>
          <t>None</t>
        </is>
      </c>
      <c r="P2558" s="91" t="inlineStr">
        <is>
          <t>None</t>
        </is>
      </c>
      <c r="Q2558" s="97" t="n">
        <v>0.3</v>
      </c>
      <c r="R2558" s="96" t="n">
        <v>0.14</v>
      </c>
      <c r="S2558" s="96" t="n">
        <v>2.36</v>
      </c>
      <c r="T2558" s="96" t="n">
        <v>2.15</v>
      </c>
      <c r="U2558" s="96" t="n">
        <v>0.64</v>
      </c>
      <c r="V2558" s="103" t="n">
        <v>0.3</v>
      </c>
      <c r="W2558" s="102" t="n">
        <v>1</v>
      </c>
      <c r="X2558" s="93" t="n"/>
      <c r="Y2558" s="91" t="inlineStr">
        <is>
          <t>None</t>
        </is>
      </c>
      <c r="Z2558" s="99" t="n">
        <v>76.2</v>
      </c>
      <c r="AA2558" s="96" t="n">
        <v>0.97</v>
      </c>
      <c r="AB2558" s="96" t="n">
        <v>0.97</v>
      </c>
      <c r="AC2558" s="96" t="n"/>
      <c r="AD2558" s="96" t="n"/>
      <c r="AE2558" s="96" t="n"/>
      <c r="AF2558" s="103" t="n"/>
      <c r="AG2558" s="91" t="inlineStr">
        <is>
          <t>No delivery data</t>
        </is>
      </c>
      <c r="AH2558" s="100" t="n">
        <v>0</v>
      </c>
      <c r="AI2558" s="101" t="n">
        <v>0</v>
      </c>
      <c r="AJ2558" s="92" t="inlineStr">
        <is>
          <t>N</t>
        </is>
      </c>
      <c r="AK2558" s="96" t="n"/>
      <c r="AL2558" s="91" t="inlineStr">
        <is>
          <t>n/a</t>
        </is>
      </c>
      <c r="AM2558" s="93" t="n"/>
      <c r="AN2558" s="92" t="inlineStr">
        <is>
          <t>None</t>
        </is>
      </c>
      <c r="AO2558" s="102" t="n">
        <v>0</v>
      </c>
      <c r="AP2558" s="103" t="n">
        <v>1.05</v>
      </c>
      <c r="AQ2558" s="102" t="n">
        <v>64</v>
      </c>
      <c r="AR2558" s="91" t="inlineStr">
        <is>
          <t>N</t>
        </is>
      </c>
      <c r="AS2558" s="104" t="n"/>
      <c r="AT2558" s="92">
        <f>IF(AND(P2558="52-wk high",T2558&gt;=Settings!$B$7),"Y","N")</f>
        <v/>
      </c>
      <c r="AU2558" s="91">
        <f>IF(AND(AD2558&gt;=Settings!$B$8,M2558&gt;0),"Y","N")</f>
        <v/>
      </c>
      <c r="AV2558" s="91">
        <f>IF(OR(AH2558&gt;Settings!$B$9,AI2558&gt;Settings!$B$9),"Y","N")</f>
        <v/>
      </c>
      <c r="AW2558" s="91">
        <f>IF(AJ2558&lt;&gt;"Y","n/a",IF(AND(M2558&gt;0,AK2558&gt;Settings!$B$10),"Y","N"))</f>
        <v/>
      </c>
      <c r="AX2558" s="91">
        <f>IF(AO2558&gt;=Settings!$B$11,"Y","N")</f>
        <v/>
      </c>
      <c r="AY2558" s="99">
        <f>(AT2558="Y")+(AU2558="Y")+(AV2558="Y")+(AW2558="Y")+(AX2558="Y")</f>
        <v/>
      </c>
      <c r="AZ2558" s="94">
        <f>IF(AY2558=0,"None",_xlfn.TEXTJOIN(", ",TRUE(),IF(AT2558="Y","Breakout",""),IF(AU2558="Y","Accumulation",""),IF(AV2558="Y","Institutional buying",""),IF(AW2558="Y","Long buildup",""),IF(AX2558="Y","Momentum leader","")))</f>
        <v/>
      </c>
      <c r="BA2558" s="94">
        <f>IF(BW2558="","","Passes "&amp;AY2558&amp;" of 5 buy-side scans"&amp;IF(G2558="Y","; RED FLAG: filter out using Red flag column",""))</f>
        <v/>
      </c>
      <c r="BB2558" s="91" t="inlineStr">
        <is>
          <t>None</t>
        </is>
      </c>
      <c r="BC2558" s="92" t="inlineStr">
        <is>
          <t>Y</t>
        </is>
      </c>
      <c r="BD2558" s="94" t="inlineStr">
        <is>
          <t>EPS zero; Few traders (&lt;100 unique PAN, 30 days)</t>
        </is>
      </c>
      <c r="BE2558" s="94" t="n"/>
      <c r="BF2558" s="92">
        <f>IF(R2558*100000&gt;=Settings!$B$5,"Y","N")</f>
        <v/>
      </c>
      <c r="BG2558" s="91">
        <f>IF(F2558&gt;Settings!$B$6,"Y","N")</f>
        <v/>
      </c>
      <c r="BH2558" s="97" t="n">
        <v>-61.8</v>
      </c>
      <c r="BI2558" s="96" t="n">
        <v>-1.14</v>
      </c>
      <c r="BJ2558" s="96" t="n">
        <v>-3.67</v>
      </c>
      <c r="BK2558" s="96" t="n">
        <v>-7.61</v>
      </c>
      <c r="BL2558" s="96" t="n">
        <v>9.710000000000001</v>
      </c>
      <c r="BM2558" s="96" t="n">
        <v>28.3</v>
      </c>
      <c r="BN2558" s="97" t="n">
        <v>-1.9</v>
      </c>
      <c r="BO2558" s="96" t="n">
        <v>-3.98</v>
      </c>
      <c r="BP2558" s="96" t="n">
        <v>-5.95</v>
      </c>
      <c r="BQ2558" s="96" t="n">
        <v>-5.79</v>
      </c>
      <c r="BR2558" s="91" t="inlineStr">
        <is>
          <t>Mixed</t>
        </is>
      </c>
      <c r="BS2558" s="91" t="inlineStr">
        <is>
          <t>None</t>
        </is>
      </c>
      <c r="BT2558" s="96" t="n">
        <v>41.5</v>
      </c>
      <c r="BU2558" s="91" t="inlineStr">
        <is>
          <t>N</t>
        </is>
      </c>
      <c r="BV2558" s="99">
        <f>IF(OR(BF2558&lt;&gt;"Y",BG2558&lt;&gt;"Y"),"",(AND(ISNUMBER(BQ2558),BQ2558&gt;0))+(BR2558="Stacked up")+(AND(ISNUMBER(BH2558),BH2558&gt;=-Settings!$B$17))+(AND(ISNUMBER(BK2558),ISNUMBER(BM2558),BK2558&gt;0,BM2558&gt;0))+(AND(ISNUMBER(AQ2558),AQ2558&gt;=Settings!$B$18))+(AND(ISNUMBER(BT2558),BT2558&gt;=Settings!$B$19,BT2558&lt;=Settings!$B$20))+(AND(ISNUMBER(AS2558),AS2558&gt;0))+(AND(ISNUMBER(T2558),ISNUMBER(M2558),T2558&gt;=Settings!$B$21,M2558&gt;0))+(AND(ISNUMBER(AD2558),ISNUMBER(M2558),AD2558&gt;=Settings!$B$22,M2558&gt;0))+(AY2558&gt;=1))</f>
        <v/>
      </c>
      <c r="BW2558" s="91">
        <f>IF(OR(AY2558=0,BF2558&lt;&gt;"Y",BG2558&lt;&gt;"Y"),"",1+SUMPRODUCT(($A$6:$A$2604=A2558)*($AY$6:$AY$2604&gt;0)*($BF$6:$BF$2604="Y")*($BG$6:$BG$2604="Y")*(($AY$6:$AY$2604&gt;AY2558)+($AY$6:$AY$2604=AY2558)*($AD$6:$AD$2604&gt;AD2558))))</f>
        <v/>
      </c>
    </row>
    <row r="2559" ht="23.85" customHeight="1" s="55">
      <c r="A2559" s="90" t="n">
        <v>46296</v>
      </c>
      <c r="B2559" s="91" t="inlineStr">
        <is>
          <t>FEL</t>
        </is>
      </c>
      <c r="C2559" s="91" t="inlineStr">
        <is>
          <t>INE623B01027</t>
        </is>
      </c>
      <c r="D2559" s="91" t="n"/>
      <c r="E2559" s="91" t="inlineStr">
        <is>
          <t>None</t>
        </is>
      </c>
      <c r="F2559" s="93" t="n">
        <v>18</v>
      </c>
      <c r="G2559" s="92" t="inlineStr">
        <is>
          <t>Y</t>
        </is>
      </c>
      <c r="H2559" s="94" t="inlineStr">
        <is>
          <t>GSM Stage 0; IRP (insolvency); BZ/SZ series</t>
        </is>
      </c>
      <c r="I2559" s="91" t="inlineStr">
        <is>
          <t>Y</t>
        </is>
      </c>
      <c r="J2559" s="92">
        <f>IF(K2559="","N","Y")</f>
        <v/>
      </c>
      <c r="K2559" s="94">
        <f>_xlfn.TEXTJOIN("; ",TRUE,IF(P2559="52-wk low","52-wk low",""),IF(AND(AD2559&gt;=Settings!$B$12,M2559&lt;0),"Distribution",""),IF(AND(AJ2559="Y",M2559&lt;0,AK2559&lt;-Settings!$B$13),"Long unwinding",""),IF(AND(AJ2559="Y",M2559&lt;0,AK2559&gt;Settings!$B$13),"Short buildup",""))</f>
        <v/>
      </c>
      <c r="L2559" s="95" t="n">
        <v>0.39</v>
      </c>
      <c r="M2559" s="96" t="n">
        <v>2.63</v>
      </c>
      <c r="N2559" s="93" t="n">
        <v>145</v>
      </c>
      <c r="O2559" s="91" t="inlineStr">
        <is>
          <t>None</t>
        </is>
      </c>
      <c r="P2559" s="91" t="inlineStr">
        <is>
          <t>None</t>
        </is>
      </c>
      <c r="Q2559" s="97" t="n">
        <v>0.8</v>
      </c>
      <c r="R2559" s="96" t="n">
        <v>1.82</v>
      </c>
      <c r="S2559" s="96" t="n">
        <v>0.43</v>
      </c>
      <c r="T2559" s="96" t="n">
        <v>0.44</v>
      </c>
      <c r="U2559" s="96" t="n">
        <v>0.47</v>
      </c>
      <c r="V2559" s="103" t="n">
        <v>1.06</v>
      </c>
      <c r="W2559" s="102" t="n">
        <v>10</v>
      </c>
      <c r="X2559" s="93" t="n"/>
      <c r="Y2559" s="91" t="inlineStr">
        <is>
          <t>None</t>
        </is>
      </c>
      <c r="Z2559" s="99" t="n"/>
      <c r="AA2559" s="96" t="n"/>
      <c r="AB2559" s="96" t="n"/>
      <c r="AC2559" s="96" t="n"/>
      <c r="AD2559" s="96" t="n"/>
      <c r="AE2559" s="96" t="n"/>
      <c r="AF2559" s="103" t="n"/>
      <c r="AG2559" s="91" t="inlineStr">
        <is>
          <t>No delivery data</t>
        </is>
      </c>
      <c r="AH2559" s="100" t="n">
        <v>0</v>
      </c>
      <c r="AI2559" s="101" t="n">
        <v>0</v>
      </c>
      <c r="AJ2559" s="92" t="inlineStr">
        <is>
          <t>N</t>
        </is>
      </c>
      <c r="AK2559" s="96" t="n"/>
      <c r="AL2559" s="91" t="inlineStr">
        <is>
          <t>n/a</t>
        </is>
      </c>
      <c r="AM2559" s="93" t="n"/>
      <c r="AN2559" s="92" t="inlineStr">
        <is>
          <t>None</t>
        </is>
      </c>
      <c r="AO2559" s="102" t="n">
        <v>0</v>
      </c>
      <c r="AP2559" s="103" t="n">
        <v>0.62</v>
      </c>
      <c r="AQ2559" s="102" t="n">
        <v>23</v>
      </c>
      <c r="AR2559" s="91" t="inlineStr">
        <is>
          <t>N</t>
        </is>
      </c>
      <c r="AS2559" s="104" t="n"/>
      <c r="AT2559" s="92">
        <f>IF(AND(P2559="52-wk high",T2559&gt;=Settings!$B$7),"Y","N")</f>
        <v/>
      </c>
      <c r="AU2559" s="91">
        <f>IF(AND(AD2559&gt;=Settings!$B$8,M2559&gt;0),"Y","N")</f>
        <v/>
      </c>
      <c r="AV2559" s="91">
        <f>IF(OR(AH2559&gt;Settings!$B$9,AI2559&gt;Settings!$B$9),"Y","N")</f>
        <v/>
      </c>
      <c r="AW2559" s="91">
        <f>IF(AJ2559&lt;&gt;"Y","n/a",IF(AND(M2559&gt;0,AK2559&gt;Settings!$B$10),"Y","N"))</f>
        <v/>
      </c>
      <c r="AX2559" s="91">
        <f>IF(AO2559&gt;=Settings!$B$11,"Y","N")</f>
        <v/>
      </c>
      <c r="AY2559" s="99">
        <f>(AT2559="Y")+(AU2559="Y")+(AV2559="Y")+(AW2559="Y")+(AX2559="Y")</f>
        <v/>
      </c>
      <c r="AZ2559" s="94">
        <f>IF(AY2559=0,"None",_xlfn.TEXTJOIN(", ",TRUE(),IF(AT2559="Y","Breakout",""),IF(AU2559="Y","Accumulation",""),IF(AV2559="Y","Institutional buying",""),IF(AW2559="Y","Long buildup",""),IF(AX2559="Y","Momentum leader","")))</f>
        <v/>
      </c>
      <c r="BA2559" s="94">
        <f>IF(BW2559="","","Passes "&amp;AY2559&amp;" of 5 buy-side scans"&amp;IF(G2559="Y","; RED FLAG: filter out using Red flag column",""))</f>
        <v/>
      </c>
      <c r="BB2559" s="91" t="inlineStr">
        <is>
          <t>Upper</t>
        </is>
      </c>
      <c r="BC2559" s="92" t="inlineStr">
        <is>
          <t>Y</t>
        </is>
      </c>
      <c r="BD2559" s="94" t="inlineStr">
        <is>
          <t>Few traders (&lt;100 unique PAN, 30 days)</t>
        </is>
      </c>
      <c r="BE2559" s="94" t="n"/>
      <c r="BF2559" s="92">
        <f>IF(R2559*100000&gt;=Settings!$B$5,"Y","N")</f>
        <v/>
      </c>
      <c r="BG2559" s="91">
        <f>IF(F2559&gt;Settings!$B$6,"Y","N")</f>
        <v/>
      </c>
      <c r="BH2559" s="97" t="n">
        <v>-35</v>
      </c>
      <c r="BI2559" s="96" t="n">
        <v>8.33</v>
      </c>
      <c r="BJ2559" s="96" t="n">
        <v>2.63</v>
      </c>
      <c r="BK2559" s="96" t="n">
        <v>0</v>
      </c>
      <c r="BL2559" s="96" t="n">
        <v>2.63</v>
      </c>
      <c r="BM2559" s="96" t="n">
        <v>-29.09</v>
      </c>
      <c r="BN2559" s="97" t="n">
        <v>4.49</v>
      </c>
      <c r="BO2559" s="96" t="n">
        <v>2.71</v>
      </c>
      <c r="BP2559" s="96" t="n">
        <v>-0.85</v>
      </c>
      <c r="BQ2559" s="96" t="n">
        <v>-7.73</v>
      </c>
      <c r="BR2559" s="91" t="inlineStr">
        <is>
          <t>Mixed</t>
        </is>
      </c>
      <c r="BS2559" s="91" t="inlineStr">
        <is>
          <t>None</t>
        </is>
      </c>
      <c r="BT2559" s="96" t="n">
        <v>77.40000000000001</v>
      </c>
      <c r="BU2559" s="91" t="inlineStr">
        <is>
          <t>N</t>
        </is>
      </c>
      <c r="BV2559" s="99">
        <f>IF(OR(BF2559&lt;&gt;"Y",BG2559&lt;&gt;"Y"),"",(AND(ISNUMBER(BQ2559),BQ2559&gt;0))+(BR2559="Stacked up")+(AND(ISNUMBER(BH2559),BH2559&gt;=-Settings!$B$17))+(AND(ISNUMBER(BK2559),ISNUMBER(BM2559),BK2559&gt;0,BM2559&gt;0))+(AND(ISNUMBER(AQ2559),AQ2559&gt;=Settings!$B$18))+(AND(ISNUMBER(BT2559),BT2559&gt;=Settings!$B$19,BT2559&lt;=Settings!$B$20))+(AND(ISNUMBER(AS2559),AS2559&gt;0))+(AND(ISNUMBER(T2559),ISNUMBER(M2559),T2559&gt;=Settings!$B$21,M2559&gt;0))+(AND(ISNUMBER(AD2559),ISNUMBER(M2559),AD2559&gt;=Settings!$B$22,M2559&gt;0))+(AY2559&gt;=1))</f>
        <v/>
      </c>
      <c r="BW2559" s="91">
        <f>IF(OR(AY2559=0,BF2559&lt;&gt;"Y",BG2559&lt;&gt;"Y"),"",1+SUMPRODUCT(($A$6:$A$2604=A2559)*($AY$6:$AY$2604&gt;0)*($BF$6:$BF$2604="Y")*($BG$6:$BG$2604="Y")*(($AY$6:$AY$2604&gt;AY2559)+($AY$6:$AY$2604=AY2559)*($AD$6:$AD$2604&gt;AD2559))))</f>
        <v/>
      </c>
    </row>
    <row r="2560" ht="23.85" customHeight="1" s="55">
      <c r="A2560" s="90" t="n">
        <v>46296</v>
      </c>
      <c r="B2560" s="91" t="inlineStr">
        <is>
          <t>KRIDHANINF</t>
        </is>
      </c>
      <c r="C2560" s="91" t="inlineStr">
        <is>
          <t>INE524L01026</t>
        </is>
      </c>
      <c r="D2560" s="91" t="n"/>
      <c r="E2560" s="91" t="inlineStr">
        <is>
          <t>None</t>
        </is>
      </c>
      <c r="F2560" s="93" t="n">
        <v>18</v>
      </c>
      <c r="G2560" s="92" t="inlineStr">
        <is>
          <t>N</t>
        </is>
      </c>
      <c r="H2560" s="94" t="n"/>
      <c r="I2560" s="91" t="inlineStr">
        <is>
          <t>N</t>
        </is>
      </c>
      <c r="J2560" s="92">
        <f>IF(K2560="","N","Y")</f>
        <v/>
      </c>
      <c r="K2560" s="94">
        <f>_xlfn.TEXTJOIN("; ",TRUE,IF(P2560="52-wk low","52-wk low",""),IF(AND(AD2560&gt;=Settings!$B$12,M2560&lt;0),"Distribution",""),IF(AND(AJ2560="Y",M2560&lt;0,AK2560&lt;-Settings!$B$13),"Long unwinding",""),IF(AND(AJ2560="Y",M2560&lt;0,AK2560&gt;Settings!$B$13),"Short buildup",""))</f>
        <v/>
      </c>
      <c r="L2560" s="95" t="n">
        <v>1.85</v>
      </c>
      <c r="M2560" s="96" t="n">
        <v>-1.6</v>
      </c>
      <c r="N2560" s="93" t="n">
        <v>1403</v>
      </c>
      <c r="O2560" s="91" t="inlineStr">
        <is>
          <t>None</t>
        </is>
      </c>
      <c r="P2560" s="91" t="inlineStr">
        <is>
          <t>None</t>
        </is>
      </c>
      <c r="Q2560" s="97" t="n">
        <v>1.05</v>
      </c>
      <c r="R2560" s="96" t="n">
        <v>0.58</v>
      </c>
      <c r="S2560" s="96" t="n">
        <v>1.94</v>
      </c>
      <c r="T2560" s="96" t="n">
        <v>2.09</v>
      </c>
      <c r="U2560" s="96" t="n">
        <v>1.92</v>
      </c>
      <c r="V2560" s="103" t="n">
        <v>1.07</v>
      </c>
      <c r="W2560" s="102" t="n">
        <v>10</v>
      </c>
      <c r="X2560" s="93" t="n"/>
      <c r="Y2560" s="91" t="inlineStr">
        <is>
          <t>None</t>
        </is>
      </c>
      <c r="Z2560" s="99" t="n">
        <v>76.14</v>
      </c>
      <c r="AA2560" s="96" t="n">
        <v>0.9</v>
      </c>
      <c r="AB2560" s="96" t="n">
        <v>0.9</v>
      </c>
      <c r="AC2560" s="96" t="n"/>
      <c r="AD2560" s="96" t="n"/>
      <c r="AE2560" s="96" t="n"/>
      <c r="AF2560" s="103" t="n"/>
      <c r="AG2560" s="91" t="inlineStr">
        <is>
          <t>No delivery data</t>
        </is>
      </c>
      <c r="AH2560" s="100" t="n">
        <v>0</v>
      </c>
      <c r="AI2560" s="101" t="n">
        <v>0</v>
      </c>
      <c r="AJ2560" s="92" t="inlineStr">
        <is>
          <t>N</t>
        </is>
      </c>
      <c r="AK2560" s="96" t="n"/>
      <c r="AL2560" s="91" t="inlineStr">
        <is>
          <t>n/a</t>
        </is>
      </c>
      <c r="AM2560" s="93" t="n"/>
      <c r="AN2560" s="92" t="inlineStr">
        <is>
          <t>None</t>
        </is>
      </c>
      <c r="AO2560" s="102" t="n">
        <v>0</v>
      </c>
      <c r="AP2560" s="103" t="n">
        <v>0.59</v>
      </c>
      <c r="AQ2560" s="102" t="n">
        <v>18</v>
      </c>
      <c r="AR2560" s="91" t="inlineStr">
        <is>
          <t>N</t>
        </is>
      </c>
      <c r="AS2560" s="104" t="n"/>
      <c r="AT2560" s="92">
        <f>IF(AND(P2560="52-wk high",T2560&gt;=Settings!$B$7),"Y","N")</f>
        <v/>
      </c>
      <c r="AU2560" s="91">
        <f>IF(AND(AD2560&gt;=Settings!$B$8,M2560&gt;0),"Y","N")</f>
        <v/>
      </c>
      <c r="AV2560" s="91">
        <f>IF(OR(AH2560&gt;Settings!$B$9,AI2560&gt;Settings!$B$9),"Y","N")</f>
        <v/>
      </c>
      <c r="AW2560" s="91">
        <f>IF(AJ2560&lt;&gt;"Y","n/a",IF(AND(M2560&gt;0,AK2560&gt;Settings!$B$10),"Y","N"))</f>
        <v/>
      </c>
      <c r="AX2560" s="91">
        <f>IF(AO2560&gt;=Settings!$B$11,"Y","N")</f>
        <v/>
      </c>
      <c r="AY2560" s="99">
        <f>(AT2560="Y")+(AU2560="Y")+(AV2560="Y")+(AW2560="Y")+(AX2560="Y")</f>
        <v/>
      </c>
      <c r="AZ2560" s="94">
        <f>IF(AY2560=0,"None",_xlfn.TEXTJOIN(", ",TRUE(),IF(AT2560="Y","Breakout",""),IF(AU2560="Y","Accumulation",""),IF(AV2560="Y","Institutional buying",""),IF(AW2560="Y","Long buildup",""),IF(AX2560="Y","Momentum leader","")))</f>
        <v/>
      </c>
      <c r="BA2560" s="94">
        <f>IF(BW2560="","","Passes "&amp;AY2560&amp;" of 5 buy-side scans"&amp;IF(G2560="Y","; RED FLAG: filter out using Red flag column",""))</f>
        <v/>
      </c>
      <c r="BB2560" s="91" t="inlineStr">
        <is>
          <t>None</t>
        </is>
      </c>
      <c r="BC2560" s="92" t="inlineStr">
        <is>
          <t>Y</t>
        </is>
      </c>
      <c r="BD2560" s="94" t="inlineStr">
        <is>
          <t>Few traders (&lt;100 unique PAN, 30 days); High-low range &gt;150% in 12 months</t>
        </is>
      </c>
      <c r="BE2560" s="94" t="n"/>
      <c r="BF2560" s="92">
        <f>IF(R2560*100000&gt;=Settings!$B$5,"Y","N")</f>
        <v/>
      </c>
      <c r="BG2560" s="91">
        <f>IF(F2560&gt;Settings!$B$6,"Y","N")</f>
        <v/>
      </c>
      <c r="BH2560" s="97" t="n">
        <v>-61.3</v>
      </c>
      <c r="BI2560" s="96" t="n">
        <v>0</v>
      </c>
      <c r="BJ2560" s="96" t="n">
        <v>-9.31</v>
      </c>
      <c r="BK2560" s="96" t="n">
        <v>-33.45</v>
      </c>
      <c r="BL2560" s="96" t="n">
        <v>-5.61</v>
      </c>
      <c r="BM2560" s="96" t="n">
        <v>-51.95</v>
      </c>
      <c r="BN2560" s="97" t="n">
        <v>-3.62</v>
      </c>
      <c r="BO2560" s="96" t="n">
        <v>-12.08</v>
      </c>
      <c r="BP2560" s="96" t="n">
        <v>-21.75</v>
      </c>
      <c r="BQ2560" s="96" t="n">
        <v>-32.24</v>
      </c>
      <c r="BR2560" s="91" t="inlineStr">
        <is>
          <t>Stacked down</t>
        </is>
      </c>
      <c r="BS2560" s="91" t="inlineStr">
        <is>
          <t>None</t>
        </is>
      </c>
      <c r="BT2560" s="96" t="n">
        <v>33.8</v>
      </c>
      <c r="BU2560" s="91" t="inlineStr">
        <is>
          <t>N</t>
        </is>
      </c>
      <c r="BV2560" s="99">
        <f>IF(OR(BF2560&lt;&gt;"Y",BG2560&lt;&gt;"Y"),"",(AND(ISNUMBER(BQ2560),BQ2560&gt;0))+(BR2560="Stacked up")+(AND(ISNUMBER(BH2560),BH2560&gt;=-Settings!$B$17))+(AND(ISNUMBER(BK2560),ISNUMBER(BM2560),BK2560&gt;0,BM2560&gt;0))+(AND(ISNUMBER(AQ2560),AQ2560&gt;=Settings!$B$18))+(AND(ISNUMBER(BT2560),BT2560&gt;=Settings!$B$19,BT2560&lt;=Settings!$B$20))+(AND(ISNUMBER(AS2560),AS2560&gt;0))+(AND(ISNUMBER(T2560),ISNUMBER(M2560),T2560&gt;=Settings!$B$21,M2560&gt;0))+(AND(ISNUMBER(AD2560),ISNUMBER(M2560),AD2560&gt;=Settings!$B$22,M2560&gt;0))+(AY2560&gt;=1))</f>
        <v/>
      </c>
      <c r="BW2560" s="91">
        <f>IF(OR(AY2560=0,BF2560&lt;&gt;"Y",BG2560&lt;&gt;"Y"),"",1+SUMPRODUCT(($A$6:$A$2604=A2560)*($AY$6:$AY$2604&gt;0)*($BF$6:$BF$2604="Y")*($BG$6:$BG$2604="Y")*(($AY$6:$AY$2604&gt;AY2560)+($AY$6:$AY$2604=AY2560)*($AD$6:$AD$2604&gt;AD2560))))</f>
        <v/>
      </c>
    </row>
    <row r="2561" ht="23.85" customHeight="1" s="55">
      <c r="A2561" s="90" t="n">
        <v>46296</v>
      </c>
      <c r="B2561" s="91" t="inlineStr">
        <is>
          <t>NIRAJISPAT</t>
        </is>
      </c>
      <c r="C2561" s="91" t="inlineStr">
        <is>
          <t>INE326T01011</t>
        </is>
      </c>
      <c r="D2561" s="91" t="n"/>
      <c r="E2561" s="91" t="inlineStr">
        <is>
          <t>None</t>
        </is>
      </c>
      <c r="F2561" s="93" t="n">
        <v>18</v>
      </c>
      <c r="G2561" s="92" t="inlineStr">
        <is>
          <t>Y</t>
        </is>
      </c>
      <c r="H2561" s="94" t="inlineStr">
        <is>
          <t>ESM Stage 1; T2T (BE series)</t>
        </is>
      </c>
      <c r="I2561" s="91" t="inlineStr">
        <is>
          <t>Y</t>
        </is>
      </c>
      <c r="J2561" s="92">
        <f>IF(K2561="","N","Y")</f>
        <v/>
      </c>
      <c r="K2561" s="94">
        <f>_xlfn.TEXTJOIN("; ",TRUE,IF(P2561="52-wk low","52-wk low",""),IF(AND(AD2561&gt;=Settings!$B$12,M2561&lt;0),"Distribution",""),IF(AND(AJ2561="Y",M2561&lt;0,AK2561&lt;-Settings!$B$13),"Long unwinding",""),IF(AND(AJ2561="Y",M2561&lt;0,AK2561&gt;Settings!$B$13),"Short buildup",""))</f>
        <v/>
      </c>
      <c r="L2561" s="95" t="n">
        <v>300</v>
      </c>
      <c r="M2561" s="96" t="n">
        <v>-0.33</v>
      </c>
      <c r="N2561" s="93" t="n">
        <v>724</v>
      </c>
      <c r="O2561" s="91" t="inlineStr">
        <is>
          <t>None</t>
        </is>
      </c>
      <c r="P2561" s="91" t="inlineStr">
        <is>
          <t>None</t>
        </is>
      </c>
      <c r="Q2561" s="97" t="n">
        <v>0</v>
      </c>
      <c r="R2561" s="96" t="n">
        <v>0</v>
      </c>
      <c r="S2561" s="96" t="n">
        <v>0</v>
      </c>
      <c r="T2561" s="96" t="n">
        <v>0.01</v>
      </c>
      <c r="U2561" s="96" t="n">
        <v>0.01</v>
      </c>
      <c r="V2561" s="103" t="n">
        <v>1.94</v>
      </c>
      <c r="W2561" s="102" t="n">
        <v>7</v>
      </c>
      <c r="X2561" s="93" t="n"/>
      <c r="Y2561" s="91" t="inlineStr">
        <is>
          <t>None</t>
        </is>
      </c>
      <c r="Z2561" s="99" t="n"/>
      <c r="AA2561" s="96" t="n"/>
      <c r="AB2561" s="96" t="n"/>
      <c r="AC2561" s="96" t="n"/>
      <c r="AD2561" s="96" t="n"/>
      <c r="AE2561" s="96" t="n"/>
      <c r="AF2561" s="103" t="n"/>
      <c r="AG2561" s="91" t="inlineStr">
        <is>
          <t>Drying up</t>
        </is>
      </c>
      <c r="AH2561" s="100" t="n">
        <v>0</v>
      </c>
      <c r="AI2561" s="101" t="n">
        <v>0</v>
      </c>
      <c r="AJ2561" s="92" t="inlineStr">
        <is>
          <t>N</t>
        </is>
      </c>
      <c r="AK2561" s="96" t="n"/>
      <c r="AL2561" s="91" t="inlineStr">
        <is>
          <t>n/a</t>
        </is>
      </c>
      <c r="AM2561" s="93" t="n"/>
      <c r="AN2561" s="92" t="inlineStr">
        <is>
          <t>None</t>
        </is>
      </c>
      <c r="AO2561" s="102" t="n">
        <v>0</v>
      </c>
      <c r="AP2561" s="103" t="n">
        <v>1.12</v>
      </c>
      <c r="AQ2561" s="102" t="n">
        <v>67</v>
      </c>
      <c r="AR2561" s="91" t="inlineStr">
        <is>
          <t>N</t>
        </is>
      </c>
      <c r="AS2561" s="104" t="n"/>
      <c r="AT2561" s="92">
        <f>IF(AND(P2561="52-wk high",T2561&gt;=Settings!$B$7),"Y","N")</f>
        <v/>
      </c>
      <c r="AU2561" s="91">
        <f>IF(AND(AD2561&gt;=Settings!$B$8,M2561&gt;0),"Y","N")</f>
        <v/>
      </c>
      <c r="AV2561" s="91">
        <f>IF(OR(AH2561&gt;Settings!$B$9,AI2561&gt;Settings!$B$9),"Y","N")</f>
        <v/>
      </c>
      <c r="AW2561" s="91">
        <f>IF(AJ2561&lt;&gt;"Y","n/a",IF(AND(M2561&gt;0,AK2561&gt;Settings!$B$10),"Y","N"))</f>
        <v/>
      </c>
      <c r="AX2561" s="91">
        <f>IF(AO2561&gt;=Settings!$B$11,"Y","N")</f>
        <v/>
      </c>
      <c r="AY2561" s="99">
        <f>(AT2561="Y")+(AU2561="Y")+(AV2561="Y")+(AW2561="Y")+(AX2561="Y")</f>
        <v/>
      </c>
      <c r="AZ2561" s="94">
        <f>IF(AY2561=0,"None",_xlfn.TEXTJOIN(", ",TRUE(),IF(AT2561="Y","Breakout",""),IF(AU2561="Y","Accumulation",""),IF(AV2561="Y","Institutional buying",""),IF(AW2561="Y","Long buildup",""),IF(AX2561="Y","Momentum leader","")))</f>
        <v/>
      </c>
      <c r="BA2561" s="94">
        <f>IF(BW2561="","","Passes "&amp;AY2561&amp;" of 5 buy-side scans"&amp;IF(G2561="Y","; RED FLAG: filter out using Red flag column",""))</f>
        <v/>
      </c>
      <c r="BB2561" s="91" t="inlineStr">
        <is>
          <t>None</t>
        </is>
      </c>
      <c r="BC2561" s="92" t="inlineStr">
        <is>
          <t>Y</t>
        </is>
      </c>
      <c r="BD2561" s="94" t="inlineStr">
        <is>
          <t>Few traders (&lt;100 unique PAN, 30 days)</t>
        </is>
      </c>
      <c r="BE2561" s="94" t="n"/>
      <c r="BF2561" s="92">
        <f>IF(R2561*100000&gt;=Settings!$B$5,"Y","N")</f>
        <v/>
      </c>
      <c r="BG2561" s="91">
        <f>IF(F2561&gt;Settings!$B$6,"Y","N")</f>
        <v/>
      </c>
      <c r="BH2561" s="97" t="n">
        <v>-30.18</v>
      </c>
      <c r="BI2561" s="96" t="n">
        <v>7.91</v>
      </c>
      <c r="BJ2561" s="96" t="n">
        <v>-23.2</v>
      </c>
      <c r="BK2561" s="96" t="n">
        <v>49.57</v>
      </c>
      <c r="BL2561" s="96" t="n">
        <v>56.2</v>
      </c>
      <c r="BM2561" s="96" t="n">
        <v>-7.92</v>
      </c>
      <c r="BN2561" s="97" t="n">
        <v>2.02</v>
      </c>
      <c r="BO2561" s="96" t="n">
        <v>10.11</v>
      </c>
      <c r="BP2561" s="96" t="n">
        <v>18.04</v>
      </c>
      <c r="BQ2561" s="96" t="n">
        <v>18.68</v>
      </c>
      <c r="BR2561" s="91" t="inlineStr">
        <is>
          <t>Stacked up</t>
        </is>
      </c>
      <c r="BS2561" s="91" t="inlineStr">
        <is>
          <t>None</t>
        </is>
      </c>
      <c r="BT2561" s="96" t="n">
        <v>53.2</v>
      </c>
      <c r="BU2561" s="91" t="inlineStr">
        <is>
          <t>N</t>
        </is>
      </c>
      <c r="BV2561" s="99">
        <f>IF(OR(BF2561&lt;&gt;"Y",BG2561&lt;&gt;"Y"),"",(AND(ISNUMBER(BQ2561),BQ2561&gt;0))+(BR2561="Stacked up")+(AND(ISNUMBER(BH2561),BH2561&gt;=-Settings!$B$17))+(AND(ISNUMBER(BK2561),ISNUMBER(BM2561),BK2561&gt;0,BM2561&gt;0))+(AND(ISNUMBER(AQ2561),AQ2561&gt;=Settings!$B$18))+(AND(ISNUMBER(BT2561),BT2561&gt;=Settings!$B$19,BT2561&lt;=Settings!$B$20))+(AND(ISNUMBER(AS2561),AS2561&gt;0))+(AND(ISNUMBER(T2561),ISNUMBER(M2561),T2561&gt;=Settings!$B$21,M2561&gt;0))+(AND(ISNUMBER(AD2561),ISNUMBER(M2561),AD2561&gt;=Settings!$B$22,M2561&gt;0))+(AY2561&gt;=1))</f>
        <v/>
      </c>
      <c r="BW2561" s="91">
        <f>IF(OR(AY2561=0,BF2561&lt;&gt;"Y",BG2561&lt;&gt;"Y"),"",1+SUMPRODUCT(($A$6:$A$2604=A2561)*($AY$6:$AY$2604&gt;0)*($BF$6:$BF$2604="Y")*($BG$6:$BG$2604="Y")*(($AY$6:$AY$2604&gt;AY2561)+($AY$6:$AY$2604=AY2561)*($AD$6:$AD$2604&gt;AD2561))))</f>
        <v/>
      </c>
    </row>
    <row r="2562" ht="23.85" customHeight="1" s="55">
      <c r="A2562" s="90" t="n">
        <v>46296</v>
      </c>
      <c r="B2562" s="91" t="inlineStr">
        <is>
          <t>TECILCHEM</t>
        </is>
      </c>
      <c r="C2562" s="91" t="inlineStr">
        <is>
          <t>INE014B01011</t>
        </is>
      </c>
      <c r="D2562" s="91" t="n"/>
      <c r="E2562" s="91" t="inlineStr">
        <is>
          <t>None</t>
        </is>
      </c>
      <c r="F2562" s="93" t="n">
        <v>18</v>
      </c>
      <c r="G2562" s="92" t="inlineStr">
        <is>
          <t>Y</t>
        </is>
      </c>
      <c r="H2562" s="94" t="inlineStr">
        <is>
          <t>GSM Stage 0; Loss making</t>
        </is>
      </c>
      <c r="I2562" s="91" t="inlineStr">
        <is>
          <t>N</t>
        </is>
      </c>
      <c r="J2562" s="92">
        <f>IF(K2562="","N","Y")</f>
        <v/>
      </c>
      <c r="K2562" s="94">
        <f>_xlfn.TEXTJOIN("; ",TRUE,IF(P2562="52-wk low","52-wk low",""),IF(AND(AD2562&gt;=Settings!$B$12,M2562&lt;0),"Distribution",""),IF(AND(AJ2562="Y",M2562&lt;0,AK2562&lt;-Settings!$B$13),"Long unwinding",""),IF(AND(AJ2562="Y",M2562&lt;0,AK2562&gt;Settings!$B$13),"Short buildup",""))</f>
        <v/>
      </c>
      <c r="L2562" s="95" t="n">
        <v>9.25</v>
      </c>
      <c r="M2562" s="96" t="n">
        <v>2.55</v>
      </c>
      <c r="N2562" s="93" t="n">
        <v>150</v>
      </c>
      <c r="O2562" s="91" t="inlineStr">
        <is>
          <t>None</t>
        </is>
      </c>
      <c r="P2562" s="91" t="inlineStr">
        <is>
          <t>None</t>
        </is>
      </c>
      <c r="Q2562" s="97" t="n">
        <v>0.07000000000000001</v>
      </c>
      <c r="R2562" s="96" t="n">
        <v>0.19</v>
      </c>
      <c r="S2562" s="96" t="n">
        <v>0.28</v>
      </c>
      <c r="T2562" s="96" t="n">
        <v>0.21</v>
      </c>
      <c r="U2562" s="96" t="n">
        <v>0.31</v>
      </c>
      <c r="V2562" s="103" t="n">
        <v>0.88</v>
      </c>
      <c r="W2562" s="102" t="n">
        <v>2</v>
      </c>
      <c r="X2562" s="93" t="n"/>
      <c r="Y2562" s="91" t="inlineStr">
        <is>
          <t>None</t>
        </is>
      </c>
      <c r="Z2562" s="99" t="n">
        <v>81.61</v>
      </c>
      <c r="AA2562" s="96" t="n">
        <v>1</v>
      </c>
      <c r="AB2562" s="96" t="n">
        <v>1.07</v>
      </c>
      <c r="AC2562" s="96" t="n">
        <v>0.3</v>
      </c>
      <c r="AD2562" s="96" t="n">
        <v>0.25</v>
      </c>
      <c r="AE2562" s="96" t="n">
        <v>0.37</v>
      </c>
      <c r="AF2562" s="103" t="n">
        <v>1.22</v>
      </c>
      <c r="AG2562" s="91" t="inlineStr">
        <is>
          <t>Normal</t>
        </is>
      </c>
      <c r="AH2562" s="100" t="n">
        <v>0</v>
      </c>
      <c r="AI2562" s="101" t="n">
        <v>0</v>
      </c>
      <c r="AJ2562" s="92" t="inlineStr">
        <is>
          <t>N</t>
        </is>
      </c>
      <c r="AK2562" s="96" t="n"/>
      <c r="AL2562" s="91" t="inlineStr">
        <is>
          <t>n/a</t>
        </is>
      </c>
      <c r="AM2562" s="93" t="n"/>
      <c r="AN2562" s="92" t="inlineStr">
        <is>
          <t>None</t>
        </is>
      </c>
      <c r="AO2562" s="102" t="n">
        <v>0</v>
      </c>
      <c r="AP2562" s="103" t="n">
        <v>0.57</v>
      </c>
      <c r="AQ2562" s="102" t="n">
        <v>14</v>
      </c>
      <c r="AR2562" s="91" t="inlineStr">
        <is>
          <t>N</t>
        </is>
      </c>
      <c r="AS2562" s="104" t="n"/>
      <c r="AT2562" s="92">
        <f>IF(AND(P2562="52-wk high",T2562&gt;=Settings!$B$7),"Y","N")</f>
        <v/>
      </c>
      <c r="AU2562" s="91">
        <f>IF(AND(AD2562&gt;=Settings!$B$8,M2562&gt;0),"Y","N")</f>
        <v/>
      </c>
      <c r="AV2562" s="91">
        <f>IF(OR(AH2562&gt;Settings!$B$9,AI2562&gt;Settings!$B$9),"Y","N")</f>
        <v/>
      </c>
      <c r="AW2562" s="91">
        <f>IF(AJ2562&lt;&gt;"Y","n/a",IF(AND(M2562&gt;0,AK2562&gt;Settings!$B$10),"Y","N"))</f>
        <v/>
      </c>
      <c r="AX2562" s="91">
        <f>IF(AO2562&gt;=Settings!$B$11,"Y","N")</f>
        <v/>
      </c>
      <c r="AY2562" s="99">
        <f>(AT2562="Y")+(AU2562="Y")+(AV2562="Y")+(AW2562="Y")+(AX2562="Y")</f>
        <v/>
      </c>
      <c r="AZ2562" s="94">
        <f>IF(AY2562=0,"None",_xlfn.TEXTJOIN(", ",TRUE(),IF(AT2562="Y","Breakout",""),IF(AU2562="Y","Accumulation",""),IF(AV2562="Y","Institutional buying",""),IF(AW2562="Y","Long buildup",""),IF(AX2562="Y","Momentum leader","")))</f>
        <v/>
      </c>
      <c r="BA2562" s="94">
        <f>IF(BW2562="","","Passes "&amp;AY2562&amp;" of 5 buy-side scans"&amp;IF(G2562="Y","; RED FLAG: filter out using Red flag column",""))</f>
        <v/>
      </c>
      <c r="BB2562" s="91" t="inlineStr">
        <is>
          <t>None</t>
        </is>
      </c>
      <c r="BC2562" s="92" t="inlineStr">
        <is>
          <t>Y</t>
        </is>
      </c>
      <c r="BD2562" s="94" t="inlineStr">
        <is>
          <t>EPS zero; Few traders (&lt;100 unique PAN, 30 days)</t>
        </is>
      </c>
      <c r="BE2562" s="94" t="n"/>
      <c r="BF2562" s="92">
        <f>IF(R2562*100000&gt;=Settings!$B$5,"Y","N")</f>
        <v/>
      </c>
      <c r="BG2562" s="91">
        <f>IF(F2562&gt;Settings!$B$6,"Y","N")</f>
        <v/>
      </c>
      <c r="BH2562" s="97" t="n">
        <v>-58.11</v>
      </c>
      <c r="BI2562" s="96" t="n">
        <v>0</v>
      </c>
      <c r="BJ2562" s="96" t="n">
        <v>-5.03</v>
      </c>
      <c r="BK2562" s="96" t="n">
        <v>-13.15</v>
      </c>
      <c r="BL2562" s="96" t="n">
        <v>-17.63</v>
      </c>
      <c r="BM2562" s="96" t="n">
        <v>-49.2</v>
      </c>
      <c r="BN2562" s="97" t="n">
        <v>-0.59</v>
      </c>
      <c r="BO2562" s="96" t="n">
        <v>-3.11</v>
      </c>
      <c r="BP2562" s="96" t="n">
        <v>-10.85</v>
      </c>
      <c r="BQ2562" s="96" t="n">
        <v>-24.22</v>
      </c>
      <c r="BR2562" s="91" t="inlineStr">
        <is>
          <t>Stacked down</t>
        </is>
      </c>
      <c r="BS2562" s="91" t="inlineStr">
        <is>
          <t>None</t>
        </is>
      </c>
      <c r="BT2562" s="96" t="n">
        <v>49</v>
      </c>
      <c r="BU2562" s="91" t="inlineStr">
        <is>
          <t>N</t>
        </is>
      </c>
      <c r="BV2562" s="99">
        <f>IF(OR(BF2562&lt;&gt;"Y",BG2562&lt;&gt;"Y"),"",(AND(ISNUMBER(BQ2562),BQ2562&gt;0))+(BR2562="Stacked up")+(AND(ISNUMBER(BH2562),BH2562&gt;=-Settings!$B$17))+(AND(ISNUMBER(BK2562),ISNUMBER(BM2562),BK2562&gt;0,BM2562&gt;0))+(AND(ISNUMBER(AQ2562),AQ2562&gt;=Settings!$B$18))+(AND(ISNUMBER(BT2562),BT2562&gt;=Settings!$B$19,BT2562&lt;=Settings!$B$20))+(AND(ISNUMBER(AS2562),AS2562&gt;0))+(AND(ISNUMBER(T2562),ISNUMBER(M2562),T2562&gt;=Settings!$B$21,M2562&gt;0))+(AND(ISNUMBER(AD2562),ISNUMBER(M2562),AD2562&gt;=Settings!$B$22,M2562&gt;0))+(AY2562&gt;=1))</f>
        <v/>
      </c>
      <c r="BW2562" s="91">
        <f>IF(OR(AY2562=0,BF2562&lt;&gt;"Y",BG2562&lt;&gt;"Y"),"",1+SUMPRODUCT(($A$6:$A$2604=A2562)*($AY$6:$AY$2604&gt;0)*($BF$6:$BF$2604="Y")*($BG$6:$BG$2604="Y")*(($AY$6:$AY$2604&gt;AY2562)+($AY$6:$AY$2604=AY2562)*($AD$6:$AD$2604&gt;AD2562))))</f>
        <v/>
      </c>
    </row>
    <row r="2563" ht="23.85" customHeight="1" s="55">
      <c r="A2563" s="90" t="n">
        <v>46296</v>
      </c>
      <c r="B2563" s="91" t="inlineStr">
        <is>
          <t>TIJARIA</t>
        </is>
      </c>
      <c r="C2563" s="91" t="inlineStr">
        <is>
          <t>INE440L01017</t>
        </is>
      </c>
      <c r="D2563" s="91" t="n"/>
      <c r="E2563" s="91" t="inlineStr">
        <is>
          <t>None</t>
        </is>
      </c>
      <c r="F2563" s="93" t="n">
        <v>18</v>
      </c>
      <c r="G2563" s="92" t="inlineStr">
        <is>
          <t>Y</t>
        </is>
      </c>
      <c r="H2563" s="94" t="inlineStr">
        <is>
          <t>GSM Stage 0; ESM Stage 1; Loss making; T2T (BE series)</t>
        </is>
      </c>
      <c r="I2563" s="91" t="inlineStr">
        <is>
          <t>Y</t>
        </is>
      </c>
      <c r="J2563" s="92">
        <f>IF(K2563="","N","Y")</f>
        <v/>
      </c>
      <c r="K2563" s="94">
        <f>_xlfn.TEXTJOIN("; ",TRUE,IF(P2563="52-wk low","52-wk low",""),IF(AND(AD2563&gt;=Settings!$B$12,M2563&lt;0),"Distribution",""),IF(AND(AJ2563="Y",M2563&lt;0,AK2563&lt;-Settings!$B$13),"Long unwinding",""),IF(AND(AJ2563="Y",M2563&lt;0,AK2563&gt;Settings!$B$13),"Short buildup",""))</f>
        <v/>
      </c>
      <c r="L2563" s="95" t="n">
        <v>6.45</v>
      </c>
      <c r="M2563" s="96" t="n">
        <v>-2.27</v>
      </c>
      <c r="N2563" s="93" t="n">
        <v>1778</v>
      </c>
      <c r="O2563" s="91" t="inlineStr">
        <is>
          <t>None</t>
        </is>
      </c>
      <c r="P2563" s="91" t="inlineStr">
        <is>
          <t>None</t>
        </is>
      </c>
      <c r="Q2563" s="97" t="n">
        <v>0.18</v>
      </c>
      <c r="R2563" s="96" t="n">
        <v>1</v>
      </c>
      <c r="S2563" s="96" t="n">
        <v>0.12</v>
      </c>
      <c r="T2563" s="96" t="n">
        <v>0.1</v>
      </c>
      <c r="U2563" s="96" t="n">
        <v>0.17</v>
      </c>
      <c r="V2563" s="103" t="n">
        <v>0.95</v>
      </c>
      <c r="W2563" s="102" t="n">
        <v>1</v>
      </c>
      <c r="X2563" s="93" t="n"/>
      <c r="Y2563" s="91" t="inlineStr">
        <is>
          <t>None</t>
        </is>
      </c>
      <c r="Z2563" s="99" t="n"/>
      <c r="AA2563" s="96" t="n"/>
      <c r="AB2563" s="96" t="n"/>
      <c r="AC2563" s="96" t="n"/>
      <c r="AD2563" s="96" t="n"/>
      <c r="AE2563" s="96" t="n"/>
      <c r="AF2563" s="103" t="n"/>
      <c r="AG2563" s="91" t="inlineStr">
        <is>
          <t>No delivery data</t>
        </is>
      </c>
      <c r="AH2563" s="100" t="n">
        <v>0</v>
      </c>
      <c r="AI2563" s="101" t="n">
        <v>0</v>
      </c>
      <c r="AJ2563" s="92" t="inlineStr">
        <is>
          <t>N</t>
        </is>
      </c>
      <c r="AK2563" s="96" t="n"/>
      <c r="AL2563" s="91" t="inlineStr">
        <is>
          <t>n/a</t>
        </is>
      </c>
      <c r="AM2563" s="93" t="n"/>
      <c r="AN2563" s="92" t="inlineStr">
        <is>
          <t>None</t>
        </is>
      </c>
      <c r="AO2563" s="102" t="n">
        <v>0</v>
      </c>
      <c r="AP2563" s="103" t="n">
        <v>1.29</v>
      </c>
      <c r="AQ2563" s="102" t="n">
        <v>73</v>
      </c>
      <c r="AR2563" s="91" t="inlineStr">
        <is>
          <t>N</t>
        </is>
      </c>
      <c r="AS2563" s="104" t="n"/>
      <c r="AT2563" s="92">
        <f>IF(AND(P2563="52-wk high",T2563&gt;=Settings!$B$7),"Y","N")</f>
        <v/>
      </c>
      <c r="AU2563" s="91">
        <f>IF(AND(AD2563&gt;=Settings!$B$8,M2563&gt;0),"Y","N")</f>
        <v/>
      </c>
      <c r="AV2563" s="91">
        <f>IF(OR(AH2563&gt;Settings!$B$9,AI2563&gt;Settings!$B$9),"Y","N")</f>
        <v/>
      </c>
      <c r="AW2563" s="91">
        <f>IF(AJ2563&lt;&gt;"Y","n/a",IF(AND(M2563&gt;0,AK2563&gt;Settings!$B$10),"Y","N"))</f>
        <v/>
      </c>
      <c r="AX2563" s="91">
        <f>IF(AO2563&gt;=Settings!$B$11,"Y","N")</f>
        <v/>
      </c>
      <c r="AY2563" s="99">
        <f>(AT2563="Y")+(AU2563="Y")+(AV2563="Y")+(AW2563="Y")+(AX2563="Y")</f>
        <v/>
      </c>
      <c r="AZ2563" s="94">
        <f>IF(AY2563=0,"None",_xlfn.TEXTJOIN(", ",TRUE(),IF(AT2563="Y","Breakout",""),IF(AU2563="Y","Accumulation",""),IF(AV2563="Y","Institutional buying",""),IF(AW2563="Y","Long buildup",""),IF(AX2563="Y","Momentum leader","")))</f>
        <v/>
      </c>
      <c r="BA2563" s="94">
        <f>IF(BW2563="","","Passes "&amp;AY2563&amp;" of 5 buy-side scans"&amp;IF(G2563="Y","; RED FLAG: filter out using Red flag column",""))</f>
        <v/>
      </c>
      <c r="BB2563" s="91" t="inlineStr">
        <is>
          <t>Lower</t>
        </is>
      </c>
      <c r="BC2563" s="92" t="inlineStr">
        <is>
          <t>Y</t>
        </is>
      </c>
      <c r="BD2563" s="94" t="inlineStr">
        <is>
          <t>EPS zero</t>
        </is>
      </c>
      <c r="BE2563" s="94" t="n"/>
      <c r="BF2563" s="92">
        <f>IF(R2563*100000&gt;=Settings!$B$5,"Y","N")</f>
        <v/>
      </c>
      <c r="BG2563" s="91">
        <f>IF(F2563&gt;Settings!$B$6,"Y","N")</f>
        <v/>
      </c>
      <c r="BH2563" s="97" t="n">
        <v>-34.18</v>
      </c>
      <c r="BI2563" s="96" t="n">
        <v>-4.02</v>
      </c>
      <c r="BJ2563" s="96" t="n">
        <v>-4.16</v>
      </c>
      <c r="BK2563" s="96" t="n">
        <v>46.59</v>
      </c>
      <c r="BL2563" s="96" t="n">
        <v>60.45</v>
      </c>
      <c r="BM2563" s="96" t="n">
        <v>6.09</v>
      </c>
      <c r="BN2563" s="97" t="n">
        <v>-6.93</v>
      </c>
      <c r="BO2563" s="96" t="n">
        <v>0.31</v>
      </c>
      <c r="BP2563" s="96" t="n">
        <v>10.58</v>
      </c>
      <c r="BQ2563" s="96" t="n">
        <v>16.49</v>
      </c>
      <c r="BR2563" s="91" t="inlineStr">
        <is>
          <t>Mixed</t>
        </is>
      </c>
      <c r="BS2563" s="91" t="inlineStr">
        <is>
          <t>None</t>
        </is>
      </c>
      <c r="BT2563" s="96" t="n">
        <v>38.6</v>
      </c>
      <c r="BU2563" s="91" t="inlineStr">
        <is>
          <t>N</t>
        </is>
      </c>
      <c r="BV2563" s="99">
        <f>IF(OR(BF2563&lt;&gt;"Y",BG2563&lt;&gt;"Y"),"",(AND(ISNUMBER(BQ2563),BQ2563&gt;0))+(BR2563="Stacked up")+(AND(ISNUMBER(BH2563),BH2563&gt;=-Settings!$B$17))+(AND(ISNUMBER(BK2563),ISNUMBER(BM2563),BK2563&gt;0,BM2563&gt;0))+(AND(ISNUMBER(AQ2563),AQ2563&gt;=Settings!$B$18))+(AND(ISNUMBER(BT2563),BT2563&gt;=Settings!$B$19,BT2563&lt;=Settings!$B$20))+(AND(ISNUMBER(AS2563),AS2563&gt;0))+(AND(ISNUMBER(T2563),ISNUMBER(M2563),T2563&gt;=Settings!$B$21,M2563&gt;0))+(AND(ISNUMBER(AD2563),ISNUMBER(M2563),AD2563&gt;=Settings!$B$22,M2563&gt;0))+(AY2563&gt;=1))</f>
        <v/>
      </c>
      <c r="BW2563" s="91">
        <f>IF(OR(AY2563=0,BF2563&lt;&gt;"Y",BG2563&lt;&gt;"Y"),"",1+SUMPRODUCT(($A$6:$A$2604=A2563)*($AY$6:$AY$2604&gt;0)*($BF$6:$BF$2604="Y")*($BG$6:$BG$2604="Y")*(($AY$6:$AY$2604&gt;AY2563)+($AY$6:$AY$2604=AY2563)*($AD$6:$AD$2604&gt;AD2563))))</f>
        <v/>
      </c>
    </row>
    <row r="2564" ht="23.85" customHeight="1" s="55">
      <c r="A2564" s="90" t="n">
        <v>46296</v>
      </c>
      <c r="B2564" s="91" t="inlineStr">
        <is>
          <t>ACEINTEG</t>
        </is>
      </c>
      <c r="C2564" s="91" t="inlineStr">
        <is>
          <t>INE543V01017</t>
        </is>
      </c>
      <c r="D2564" s="91" t="n"/>
      <c r="E2564" s="91" t="inlineStr">
        <is>
          <t>None</t>
        </is>
      </c>
      <c r="F2564" s="93" t="n">
        <v>17</v>
      </c>
      <c r="G2564" s="92" t="inlineStr">
        <is>
          <t>Y</t>
        </is>
      </c>
      <c r="H2564" s="94" t="inlineStr">
        <is>
          <t>Loss making</t>
        </is>
      </c>
      <c r="I2564" s="91" t="inlineStr">
        <is>
          <t>N</t>
        </is>
      </c>
      <c r="J2564" s="92">
        <f>IF(K2564="","N","Y")</f>
        <v/>
      </c>
      <c r="K2564" s="94">
        <f>_xlfn.TEXTJOIN("; ",TRUE,IF(P2564="52-wk low","52-wk low",""),IF(AND(AD2564&gt;=Settings!$B$12,M2564&lt;0),"Distribution",""),IF(AND(AJ2564="Y",M2564&lt;0,AK2564&lt;-Settings!$B$13),"Long unwinding",""),IF(AND(AJ2564="Y",M2564&lt;0,AK2564&gt;Settings!$B$13),"Short buildup",""))</f>
        <v/>
      </c>
      <c r="L2564" s="95" t="n">
        <v>17.14</v>
      </c>
      <c r="M2564" s="96" t="n">
        <v>2.21</v>
      </c>
      <c r="N2564" s="93" t="n">
        <v>172</v>
      </c>
      <c r="O2564" s="91" t="inlineStr">
        <is>
          <t>None</t>
        </is>
      </c>
      <c r="P2564" s="91" t="inlineStr">
        <is>
          <t>None</t>
        </is>
      </c>
      <c r="Q2564" s="97" t="n">
        <v>0.01</v>
      </c>
      <c r="R2564" s="96" t="n">
        <v>0.03</v>
      </c>
      <c r="S2564" s="96" t="n">
        <v>0.34</v>
      </c>
      <c r="T2564" s="96" t="n">
        <v>0.31</v>
      </c>
      <c r="U2564" s="96" t="n">
        <v>0.15</v>
      </c>
      <c r="V2564" s="103" t="n">
        <v>0.4</v>
      </c>
      <c r="W2564" s="102" t="n">
        <v>1</v>
      </c>
      <c r="X2564" s="93" t="n"/>
      <c r="Y2564" s="91" t="inlineStr">
        <is>
          <t>None</t>
        </is>
      </c>
      <c r="Z2564" s="99" t="n">
        <v>64.54000000000001</v>
      </c>
      <c r="AA2564" s="96" t="n">
        <v>0.86</v>
      </c>
      <c r="AB2564" s="96" t="n">
        <v>0.84</v>
      </c>
      <c r="AC2564" s="96" t="n">
        <v>0.31</v>
      </c>
      <c r="AD2564" s="96" t="n">
        <v>0.27</v>
      </c>
      <c r="AE2564" s="96" t="n">
        <v>0.15</v>
      </c>
      <c r="AF2564" s="103" t="n">
        <v>1.1</v>
      </c>
      <c r="AG2564" s="91" t="inlineStr">
        <is>
          <t>Normal</t>
        </is>
      </c>
      <c r="AH2564" s="100" t="n">
        <v>0</v>
      </c>
      <c r="AI2564" s="101" t="n">
        <v>0</v>
      </c>
      <c r="AJ2564" s="92" t="inlineStr">
        <is>
          <t>N</t>
        </is>
      </c>
      <c r="AK2564" s="96" t="n"/>
      <c r="AL2564" s="91" t="inlineStr">
        <is>
          <t>n/a</t>
        </is>
      </c>
      <c r="AM2564" s="93" t="n"/>
      <c r="AN2564" s="92" t="inlineStr">
        <is>
          <t>None</t>
        </is>
      </c>
      <c r="AO2564" s="102" t="n">
        <v>0</v>
      </c>
      <c r="AP2564" s="103" t="n">
        <v>0.7</v>
      </c>
      <c r="AQ2564" s="102" t="n">
        <v>37</v>
      </c>
      <c r="AR2564" s="91" t="inlineStr">
        <is>
          <t>N</t>
        </is>
      </c>
      <c r="AS2564" s="104" t="n"/>
      <c r="AT2564" s="92">
        <f>IF(AND(P2564="52-wk high",T2564&gt;=Settings!$B$7),"Y","N")</f>
        <v/>
      </c>
      <c r="AU2564" s="91">
        <f>IF(AND(AD2564&gt;=Settings!$B$8,M2564&gt;0),"Y","N")</f>
        <v/>
      </c>
      <c r="AV2564" s="91">
        <f>IF(OR(AH2564&gt;Settings!$B$9,AI2564&gt;Settings!$B$9),"Y","N")</f>
        <v/>
      </c>
      <c r="AW2564" s="91">
        <f>IF(AJ2564&lt;&gt;"Y","n/a",IF(AND(M2564&gt;0,AK2564&gt;Settings!$B$10),"Y","N"))</f>
        <v/>
      </c>
      <c r="AX2564" s="91">
        <f>IF(AO2564&gt;=Settings!$B$11,"Y","N")</f>
        <v/>
      </c>
      <c r="AY2564" s="99">
        <f>(AT2564="Y")+(AU2564="Y")+(AV2564="Y")+(AW2564="Y")+(AX2564="Y")</f>
        <v/>
      </c>
      <c r="AZ2564" s="94">
        <f>IF(AY2564=0,"None",_xlfn.TEXTJOIN(", ",TRUE(),IF(AT2564="Y","Breakout",""),IF(AU2564="Y","Accumulation",""),IF(AV2564="Y","Institutional buying",""),IF(AW2564="Y","Long buildup",""),IF(AX2564="Y","Momentum leader","")))</f>
        <v/>
      </c>
      <c r="BA2564" s="94">
        <f>IF(BW2564="","","Passes "&amp;AY2564&amp;" of 5 buy-side scans"&amp;IF(G2564="Y","; RED FLAG: filter out using Red flag column",""))</f>
        <v/>
      </c>
      <c r="BB2564" s="91" t="inlineStr">
        <is>
          <t>None</t>
        </is>
      </c>
      <c r="BC2564" s="92" t="inlineStr">
        <is>
          <t>Y</t>
        </is>
      </c>
      <c r="BD2564" s="94" t="inlineStr">
        <is>
          <t>EPS zero; Few traders (&lt;100 unique PAN, 30 days)</t>
        </is>
      </c>
      <c r="BE2564" s="94" t="n"/>
      <c r="BF2564" s="92">
        <f>IF(R2564*100000&gt;=Settings!$B$5,"Y","N")</f>
        <v/>
      </c>
      <c r="BG2564" s="91">
        <f>IF(F2564&gt;Settings!$B$6,"Y","N")</f>
        <v/>
      </c>
      <c r="BH2564" s="97" t="n">
        <v>-37.19</v>
      </c>
      <c r="BI2564" s="96" t="n">
        <v>-3.22</v>
      </c>
      <c r="BJ2564" s="96" t="n">
        <v>-2.78</v>
      </c>
      <c r="BK2564" s="96" t="n">
        <v>-23.72</v>
      </c>
      <c r="BL2564" s="96" t="n">
        <v>4.32</v>
      </c>
      <c r="BM2564" s="96" t="n">
        <v>-28.46</v>
      </c>
      <c r="BN2564" s="97" t="n">
        <v>-1.48</v>
      </c>
      <c r="BO2564" s="96" t="n">
        <v>-4.92</v>
      </c>
      <c r="BP2564" s="96" t="n">
        <v>-8.31</v>
      </c>
      <c r="BQ2564" s="96" t="n">
        <v>-12.64</v>
      </c>
      <c r="BR2564" s="91" t="inlineStr">
        <is>
          <t>Stacked down</t>
        </is>
      </c>
      <c r="BS2564" s="91" t="inlineStr">
        <is>
          <t>None</t>
        </is>
      </c>
      <c r="BT2564" s="96" t="n">
        <v>46.7</v>
      </c>
      <c r="BU2564" s="91" t="inlineStr">
        <is>
          <t>N</t>
        </is>
      </c>
      <c r="BV2564" s="99">
        <f>IF(OR(BF2564&lt;&gt;"Y",BG2564&lt;&gt;"Y"),"",(AND(ISNUMBER(BQ2564),BQ2564&gt;0))+(BR2564="Stacked up")+(AND(ISNUMBER(BH2564),BH2564&gt;=-Settings!$B$17))+(AND(ISNUMBER(BK2564),ISNUMBER(BM2564),BK2564&gt;0,BM2564&gt;0))+(AND(ISNUMBER(AQ2564),AQ2564&gt;=Settings!$B$18))+(AND(ISNUMBER(BT2564),BT2564&gt;=Settings!$B$19,BT2564&lt;=Settings!$B$20))+(AND(ISNUMBER(AS2564),AS2564&gt;0))+(AND(ISNUMBER(T2564),ISNUMBER(M2564),T2564&gt;=Settings!$B$21,M2564&gt;0))+(AND(ISNUMBER(AD2564),ISNUMBER(M2564),AD2564&gt;=Settings!$B$22,M2564&gt;0))+(AY2564&gt;=1))</f>
        <v/>
      </c>
      <c r="BW2564" s="91">
        <f>IF(OR(AY2564=0,BF2564&lt;&gt;"Y",BG2564&lt;&gt;"Y"),"",1+SUMPRODUCT(($A$6:$A$2604=A2564)*($AY$6:$AY$2604&gt;0)*($BF$6:$BF$2604="Y")*($BG$6:$BG$2604="Y")*(($AY$6:$AY$2604&gt;AY2564)+($AY$6:$AY$2604=AY2564)*($AD$6:$AD$2604&gt;AD2564))))</f>
        <v/>
      </c>
    </row>
    <row r="2565" ht="23.85" customHeight="1" s="55">
      <c r="A2565" s="90" t="n">
        <v>46296</v>
      </c>
      <c r="B2565" s="91" t="inlineStr">
        <is>
          <t>SHRENIK</t>
        </is>
      </c>
      <c r="C2565" s="91" t="inlineStr">
        <is>
          <t>INE632X01030</t>
        </is>
      </c>
      <c r="D2565" s="91" t="n"/>
      <c r="E2565" s="91" t="inlineStr">
        <is>
          <t>None</t>
        </is>
      </c>
      <c r="F2565" s="93" t="n">
        <v>17</v>
      </c>
      <c r="G2565" s="92" t="inlineStr">
        <is>
          <t>Y</t>
        </is>
      </c>
      <c r="H2565" s="94" t="inlineStr">
        <is>
          <t>GSM Stage 0; IRP (insolvency); BZ/SZ series</t>
        </is>
      </c>
      <c r="I2565" s="91" t="inlineStr">
        <is>
          <t>Y</t>
        </is>
      </c>
      <c r="J2565" s="92">
        <f>IF(K2565="","N","Y")</f>
        <v/>
      </c>
      <c r="K2565" s="94">
        <f>_xlfn.TEXTJOIN("; ",TRUE,IF(P2565="52-wk low","52-wk low",""),IF(AND(AD2565&gt;=Settings!$B$12,M2565&lt;0),"Distribution",""),IF(AND(AJ2565="Y",M2565&lt;0,AK2565&lt;-Settings!$B$13),"Long unwinding",""),IF(AND(AJ2565="Y",M2565&lt;0,AK2565&gt;Settings!$B$13),"Short buildup",""))</f>
        <v/>
      </c>
      <c r="L2565" s="95" t="n">
        <v>0.28</v>
      </c>
      <c r="M2565" s="96" t="n">
        <v>-3.45</v>
      </c>
      <c r="N2565" s="93" t="n">
        <v>2216</v>
      </c>
      <c r="O2565" s="91" t="inlineStr">
        <is>
          <t>None</t>
        </is>
      </c>
      <c r="P2565" s="91" t="inlineStr">
        <is>
          <t>None</t>
        </is>
      </c>
      <c r="Q2565" s="97" t="n">
        <v>2.5</v>
      </c>
      <c r="R2565" s="96" t="n">
        <v>3.39</v>
      </c>
      <c r="S2565" s="96" t="n">
        <v>0.73</v>
      </c>
      <c r="T2565" s="96" t="n">
        <v>0.57</v>
      </c>
      <c r="U2565" s="96" t="n">
        <v>0.66</v>
      </c>
      <c r="V2565" s="103" t="n">
        <v>0.89</v>
      </c>
      <c r="W2565" s="102" t="n">
        <v>3</v>
      </c>
      <c r="X2565" s="93" t="n"/>
      <c r="Y2565" s="91" t="inlineStr">
        <is>
          <t>None</t>
        </is>
      </c>
      <c r="Z2565" s="99" t="n"/>
      <c r="AA2565" s="96" t="n"/>
      <c r="AB2565" s="96" t="n"/>
      <c r="AC2565" s="96" t="n"/>
      <c r="AD2565" s="96" t="n"/>
      <c r="AE2565" s="96" t="n"/>
      <c r="AF2565" s="103" t="n"/>
      <c r="AG2565" s="91" t="inlineStr">
        <is>
          <t>No delivery data</t>
        </is>
      </c>
      <c r="AH2565" s="100" t="n">
        <v>0</v>
      </c>
      <c r="AI2565" s="101" t="n">
        <v>0</v>
      </c>
      <c r="AJ2565" s="92" t="inlineStr">
        <is>
          <t>N</t>
        </is>
      </c>
      <c r="AK2565" s="96" t="n"/>
      <c r="AL2565" s="91" t="inlineStr">
        <is>
          <t>n/a</t>
        </is>
      </c>
      <c r="AM2565" s="93" t="n"/>
      <c r="AN2565" s="92" t="inlineStr">
        <is>
          <t>None</t>
        </is>
      </c>
      <c r="AO2565" s="102" t="n">
        <v>0</v>
      </c>
      <c r="AP2565" s="103" t="n">
        <v>0.48</v>
      </c>
      <c r="AQ2565" s="102" t="n">
        <v>4</v>
      </c>
      <c r="AR2565" s="91" t="inlineStr">
        <is>
          <t>N</t>
        </is>
      </c>
      <c r="AS2565" s="104" t="n"/>
      <c r="AT2565" s="92">
        <f>IF(AND(P2565="52-wk high",T2565&gt;=Settings!$B$7),"Y","N")</f>
        <v/>
      </c>
      <c r="AU2565" s="91">
        <f>IF(AND(AD2565&gt;=Settings!$B$8,M2565&gt;0),"Y","N")</f>
        <v/>
      </c>
      <c r="AV2565" s="91">
        <f>IF(OR(AH2565&gt;Settings!$B$9,AI2565&gt;Settings!$B$9),"Y","N")</f>
        <v/>
      </c>
      <c r="AW2565" s="91">
        <f>IF(AJ2565&lt;&gt;"Y","n/a",IF(AND(M2565&gt;0,AK2565&gt;Settings!$B$10),"Y","N"))</f>
        <v/>
      </c>
      <c r="AX2565" s="91">
        <f>IF(AO2565&gt;=Settings!$B$11,"Y","N")</f>
        <v/>
      </c>
      <c r="AY2565" s="99">
        <f>(AT2565="Y")+(AU2565="Y")+(AV2565="Y")+(AW2565="Y")+(AX2565="Y")</f>
        <v/>
      </c>
      <c r="AZ2565" s="94">
        <f>IF(AY2565=0,"None",_xlfn.TEXTJOIN(", ",TRUE(),IF(AT2565="Y","Breakout",""),IF(AU2565="Y","Accumulation",""),IF(AV2565="Y","Institutional buying",""),IF(AW2565="Y","Long buildup",""),IF(AX2565="Y","Momentum leader","")))</f>
        <v/>
      </c>
      <c r="BA2565" s="94">
        <f>IF(BW2565="","","Passes "&amp;AY2565&amp;" of 5 buy-side scans"&amp;IF(G2565="Y","; RED FLAG: filter out using Red flag column",""))</f>
        <v/>
      </c>
      <c r="BB2565" s="91" t="inlineStr">
        <is>
          <t>Upper</t>
        </is>
      </c>
      <c r="BC2565" s="92" t="inlineStr">
        <is>
          <t>Y</t>
        </is>
      </c>
      <c r="BD2565" s="94" t="inlineStr">
        <is>
          <t>PE &gt; 50</t>
        </is>
      </c>
      <c r="BE2565" s="94" t="n"/>
      <c r="BF2565" s="92">
        <f>IF(R2565*100000&gt;=Settings!$B$5,"Y","N")</f>
        <v/>
      </c>
      <c r="BG2565" s="91">
        <f>IF(F2565&gt;Settings!$B$6,"Y","N")</f>
        <v/>
      </c>
      <c r="BH2565" s="97" t="n">
        <v>-56.92</v>
      </c>
      <c r="BI2565" s="96" t="n">
        <v>0</v>
      </c>
      <c r="BJ2565" s="96" t="n">
        <v>-3.45</v>
      </c>
      <c r="BK2565" s="96" t="n">
        <v>-28.21</v>
      </c>
      <c r="BL2565" s="96" t="n">
        <v>-26.32</v>
      </c>
      <c r="BM2565" s="96" t="n">
        <v>-49.09</v>
      </c>
      <c r="BN2565" s="97" t="n">
        <v>-3.2</v>
      </c>
      <c r="BO2565" s="96" t="n">
        <v>-8.359999999999999</v>
      </c>
      <c r="BP2565" s="96" t="n">
        <v>-15.86</v>
      </c>
      <c r="BQ2565" s="96" t="n">
        <v>-25.64</v>
      </c>
      <c r="BR2565" s="91" t="inlineStr">
        <is>
          <t>Stacked down</t>
        </is>
      </c>
      <c r="BS2565" s="91" t="inlineStr">
        <is>
          <t>None</t>
        </is>
      </c>
      <c r="BT2565" s="96" t="n">
        <v>32.5</v>
      </c>
      <c r="BU2565" s="91" t="inlineStr">
        <is>
          <t>N</t>
        </is>
      </c>
      <c r="BV2565" s="99">
        <f>IF(OR(BF2565&lt;&gt;"Y",BG2565&lt;&gt;"Y"),"",(AND(ISNUMBER(BQ2565),BQ2565&gt;0))+(BR2565="Stacked up")+(AND(ISNUMBER(BH2565),BH2565&gt;=-Settings!$B$17))+(AND(ISNUMBER(BK2565),ISNUMBER(BM2565),BK2565&gt;0,BM2565&gt;0))+(AND(ISNUMBER(AQ2565),AQ2565&gt;=Settings!$B$18))+(AND(ISNUMBER(BT2565),BT2565&gt;=Settings!$B$19,BT2565&lt;=Settings!$B$20))+(AND(ISNUMBER(AS2565),AS2565&gt;0))+(AND(ISNUMBER(T2565),ISNUMBER(M2565),T2565&gt;=Settings!$B$21,M2565&gt;0))+(AND(ISNUMBER(AD2565),ISNUMBER(M2565),AD2565&gt;=Settings!$B$22,M2565&gt;0))+(AY2565&gt;=1))</f>
        <v/>
      </c>
      <c r="BW2565" s="91">
        <f>IF(OR(AY2565=0,BF2565&lt;&gt;"Y",BG2565&lt;&gt;"Y"),"",1+SUMPRODUCT(($A$6:$A$2604=A2565)*($AY$6:$AY$2604&gt;0)*($BF$6:$BF$2604="Y")*($BG$6:$BG$2604="Y")*(($AY$6:$AY$2604&gt;AY2565)+($AY$6:$AY$2604=AY2565)*($AD$6:$AD$2604&gt;AD2565))))</f>
        <v/>
      </c>
    </row>
    <row r="2566" ht="23.85" customHeight="1" s="55">
      <c r="A2566" s="90" t="n">
        <v>46296</v>
      </c>
      <c r="B2566" s="91" t="inlineStr">
        <is>
          <t>MITTAL</t>
        </is>
      </c>
      <c r="C2566" s="91" t="inlineStr">
        <is>
          <t>INE997Y01027</t>
        </is>
      </c>
      <c r="D2566" s="91" t="n"/>
      <c r="E2566" s="91" t="inlineStr">
        <is>
          <t>None</t>
        </is>
      </c>
      <c r="F2566" s="93" t="n">
        <v>16</v>
      </c>
      <c r="G2566" s="92" t="inlineStr">
        <is>
          <t>N</t>
        </is>
      </c>
      <c r="H2566" s="94" t="n"/>
      <c r="I2566" s="91" t="inlineStr">
        <is>
          <t>N</t>
        </is>
      </c>
      <c r="J2566" s="92">
        <f>IF(K2566="","N","Y")</f>
        <v/>
      </c>
      <c r="K2566" s="94">
        <f>_xlfn.TEXTJOIN("; ",TRUE,IF(P2566="52-wk low","52-wk low",""),IF(AND(AD2566&gt;=Settings!$B$12,M2566&lt;0),"Distribution",""),IF(AND(AJ2566="Y",M2566&lt;0,AK2566&lt;-Settings!$B$13),"Long unwinding",""),IF(AND(AJ2566="Y",M2566&lt;0,AK2566&gt;Settings!$B$13),"Short buildup",""))</f>
        <v/>
      </c>
      <c r="L2566" s="95" t="n">
        <v>0.7</v>
      </c>
      <c r="M2566" s="96" t="n">
        <v>-2.78</v>
      </c>
      <c r="N2566" s="93" t="n">
        <v>2000</v>
      </c>
      <c r="O2566" s="91" t="inlineStr">
        <is>
          <t>None</t>
        </is>
      </c>
      <c r="P2566" s="91" t="inlineStr">
        <is>
          <t>52-wk low</t>
        </is>
      </c>
      <c r="Q2566" s="97" t="n">
        <v>10.39</v>
      </c>
      <c r="R2566" s="96" t="n">
        <v>25.18</v>
      </c>
      <c r="S2566" s="96" t="n">
        <v>0.42</v>
      </c>
      <c r="T2566" s="96" t="n">
        <v>0.8</v>
      </c>
      <c r="U2566" s="96" t="n">
        <v>0.97</v>
      </c>
      <c r="V2566" s="103" t="n">
        <v>2.34</v>
      </c>
      <c r="W2566" s="102" t="n">
        <v>10</v>
      </c>
      <c r="X2566" s="93" t="n"/>
      <c r="Y2566" s="91" t="inlineStr">
        <is>
          <t>None</t>
        </is>
      </c>
      <c r="Z2566" s="99" t="n">
        <v>51.98</v>
      </c>
      <c r="AA2566" s="96" t="n">
        <v>0.75</v>
      </c>
      <c r="AB2566" s="96" t="n">
        <v>0.71</v>
      </c>
      <c r="AC2566" s="96" t="n">
        <v>0.33</v>
      </c>
      <c r="AD2566" s="96" t="n">
        <v>0.61</v>
      </c>
      <c r="AE2566" s="96" t="n">
        <v>0.73</v>
      </c>
      <c r="AF2566" s="103" t="n">
        <v>0.95</v>
      </c>
      <c r="AG2566" s="91" t="inlineStr">
        <is>
          <t>Drying up</t>
        </is>
      </c>
      <c r="AH2566" s="100" t="n">
        <v>0</v>
      </c>
      <c r="AI2566" s="101" t="n">
        <v>0</v>
      </c>
      <c r="AJ2566" s="92" t="inlineStr">
        <is>
          <t>N</t>
        </is>
      </c>
      <c r="AK2566" s="96" t="n"/>
      <c r="AL2566" s="91" t="inlineStr">
        <is>
          <t>n/a</t>
        </is>
      </c>
      <c r="AM2566" s="93" t="n"/>
      <c r="AN2566" s="92" t="inlineStr">
        <is>
          <t>None</t>
        </is>
      </c>
      <c r="AO2566" s="102" t="n">
        <v>0</v>
      </c>
      <c r="AP2566" s="103" t="n">
        <v>0.51</v>
      </c>
      <c r="AQ2566" s="102" t="n">
        <v>6</v>
      </c>
      <c r="AR2566" s="91" t="inlineStr">
        <is>
          <t>N</t>
        </is>
      </c>
      <c r="AS2566" s="104" t="n"/>
      <c r="AT2566" s="92">
        <f>IF(AND(P2566="52-wk high",T2566&gt;=Settings!$B$7),"Y","N")</f>
        <v/>
      </c>
      <c r="AU2566" s="91">
        <f>IF(AND(AD2566&gt;=Settings!$B$8,M2566&gt;0),"Y","N")</f>
        <v/>
      </c>
      <c r="AV2566" s="91">
        <f>IF(OR(AH2566&gt;Settings!$B$9,AI2566&gt;Settings!$B$9),"Y","N")</f>
        <v/>
      </c>
      <c r="AW2566" s="91">
        <f>IF(AJ2566&lt;&gt;"Y","n/a",IF(AND(M2566&gt;0,AK2566&gt;Settings!$B$10),"Y","N"))</f>
        <v/>
      </c>
      <c r="AX2566" s="91">
        <f>IF(AO2566&gt;=Settings!$B$11,"Y","N")</f>
        <v/>
      </c>
      <c r="AY2566" s="99">
        <f>(AT2566="Y")+(AU2566="Y")+(AV2566="Y")+(AW2566="Y")+(AX2566="Y")</f>
        <v/>
      </c>
      <c r="AZ2566" s="94">
        <f>IF(AY2566=0,"None",_xlfn.TEXTJOIN(", ",TRUE(),IF(AT2566="Y","Breakout",""),IF(AU2566="Y","Accumulation",""),IF(AV2566="Y","Institutional buying",""),IF(AW2566="Y","Long buildup",""),IF(AX2566="Y","Momentum leader","")))</f>
        <v/>
      </c>
      <c r="BA2566" s="94">
        <f>IF(BW2566="","","Passes "&amp;AY2566&amp;" of 5 buy-side scans"&amp;IF(G2566="Y","; RED FLAG: filter out using Red flag column",""))</f>
        <v/>
      </c>
      <c r="BB2566" s="91" t="inlineStr">
        <is>
          <t>None</t>
        </is>
      </c>
      <c r="BC2566" s="92" t="inlineStr">
        <is>
          <t>N</t>
        </is>
      </c>
      <c r="BD2566" s="94" t="n"/>
      <c r="BE2566" s="94" t="n"/>
      <c r="BF2566" s="92">
        <f>IF(R2566*100000&gt;=Settings!$B$5,"Y","N")</f>
        <v/>
      </c>
      <c r="BG2566" s="91">
        <f>IF(F2566&gt;Settings!$B$6,"Y","N")</f>
        <v/>
      </c>
      <c r="BH2566" s="97" t="n">
        <v>-56.79</v>
      </c>
      <c r="BI2566" s="96" t="n">
        <v>-5.41</v>
      </c>
      <c r="BJ2566" s="96" t="n">
        <v>-13.58</v>
      </c>
      <c r="BK2566" s="96" t="n">
        <v>-27.84</v>
      </c>
      <c r="BL2566" s="96" t="n">
        <v>-21.35</v>
      </c>
      <c r="BM2566" s="96" t="n">
        <v>-55.13</v>
      </c>
      <c r="BN2566" s="97" t="n">
        <v>-8.470000000000001</v>
      </c>
      <c r="BO2566" s="96" t="n">
        <v>-15.22</v>
      </c>
      <c r="BP2566" s="96" t="n">
        <v>-20.93</v>
      </c>
      <c r="BQ2566" s="96" t="n">
        <v>-29.78</v>
      </c>
      <c r="BR2566" s="91" t="inlineStr">
        <is>
          <t>Stacked down</t>
        </is>
      </c>
      <c r="BS2566" s="91" t="inlineStr">
        <is>
          <t>None</t>
        </is>
      </c>
      <c r="BT2566" s="96" t="n">
        <v>26.2</v>
      </c>
      <c r="BU2566" s="91" t="inlineStr">
        <is>
          <t>N</t>
        </is>
      </c>
      <c r="BV2566" s="99">
        <f>IF(OR(BF2566&lt;&gt;"Y",BG2566&lt;&gt;"Y"),"",(AND(ISNUMBER(BQ2566),BQ2566&gt;0))+(BR2566="Stacked up")+(AND(ISNUMBER(BH2566),BH2566&gt;=-Settings!$B$17))+(AND(ISNUMBER(BK2566),ISNUMBER(BM2566),BK2566&gt;0,BM2566&gt;0))+(AND(ISNUMBER(AQ2566),AQ2566&gt;=Settings!$B$18))+(AND(ISNUMBER(BT2566),BT2566&gt;=Settings!$B$19,BT2566&lt;=Settings!$B$20))+(AND(ISNUMBER(AS2566),AS2566&gt;0))+(AND(ISNUMBER(T2566),ISNUMBER(M2566),T2566&gt;=Settings!$B$21,M2566&gt;0))+(AND(ISNUMBER(AD2566),ISNUMBER(M2566),AD2566&gt;=Settings!$B$22,M2566&gt;0))+(AY2566&gt;=1))</f>
        <v/>
      </c>
      <c r="BW2566" s="91">
        <f>IF(OR(AY2566=0,BF2566&lt;&gt;"Y",BG2566&lt;&gt;"Y"),"",1+SUMPRODUCT(($A$6:$A$2604=A2566)*($AY$6:$AY$2604&gt;0)*($BF$6:$BF$2604="Y")*($BG$6:$BG$2604="Y")*(($AY$6:$AY$2604&gt;AY2566)+($AY$6:$AY$2604=AY2566)*($AD$6:$AD$2604&gt;AD2566))))</f>
        <v/>
      </c>
    </row>
    <row r="2567" ht="23.85" customHeight="1" s="55">
      <c r="A2567" s="90" t="n">
        <v>46296</v>
      </c>
      <c r="B2567" s="91" t="inlineStr">
        <is>
          <t>RADAAN</t>
        </is>
      </c>
      <c r="C2567" s="91" t="inlineStr">
        <is>
          <t>INE874F01027</t>
        </is>
      </c>
      <c r="D2567" s="91" t="n"/>
      <c r="E2567" s="91" t="inlineStr">
        <is>
          <t>None</t>
        </is>
      </c>
      <c r="F2567" s="93" t="n">
        <v>16</v>
      </c>
      <c r="G2567" s="92" t="inlineStr">
        <is>
          <t>Y</t>
        </is>
      </c>
      <c r="H2567" s="94" t="inlineStr">
        <is>
          <t>GSM Stage 0</t>
        </is>
      </c>
      <c r="I2567" s="91" t="inlineStr">
        <is>
          <t>N</t>
        </is>
      </c>
      <c r="J2567" s="92">
        <f>IF(K2567="","N","Y")</f>
        <v/>
      </c>
      <c r="K2567" s="94">
        <f>_xlfn.TEXTJOIN("; ",TRUE,IF(P2567="52-wk low","52-wk low",""),IF(AND(AD2567&gt;=Settings!$B$12,M2567&lt;0),"Distribution",""),IF(AND(AJ2567="Y",M2567&lt;0,AK2567&lt;-Settings!$B$13),"Long unwinding",""),IF(AND(AJ2567="Y",M2567&lt;0,AK2567&gt;Settings!$B$13),"Short buildup",""))</f>
        <v/>
      </c>
      <c r="L2567" s="95" t="n">
        <v>2.98</v>
      </c>
      <c r="M2567" s="96" t="n">
        <v>-0.67</v>
      </c>
      <c r="N2567" s="93" t="n">
        <v>865</v>
      </c>
      <c r="O2567" s="91" t="inlineStr">
        <is>
          <t>None</t>
        </is>
      </c>
      <c r="P2567" s="91" t="inlineStr">
        <is>
          <t>None</t>
        </is>
      </c>
      <c r="Q2567" s="97" t="n">
        <v>0.15</v>
      </c>
      <c r="R2567" s="96" t="n">
        <v>0.67</v>
      </c>
      <c r="S2567" s="96" t="n">
        <v>0.23</v>
      </c>
      <c r="T2567" s="96" t="n">
        <v>0.26</v>
      </c>
      <c r="U2567" s="96" t="n">
        <v>0.37</v>
      </c>
      <c r="V2567" s="103" t="n">
        <v>1.63</v>
      </c>
      <c r="W2567" s="102" t="n">
        <v>4</v>
      </c>
      <c r="X2567" s="93" t="n"/>
      <c r="Y2567" s="91" t="inlineStr">
        <is>
          <t>None</t>
        </is>
      </c>
      <c r="Z2567" s="99" t="n">
        <v>89.79000000000001</v>
      </c>
      <c r="AA2567" s="96" t="n">
        <v>1.24</v>
      </c>
      <c r="AB2567" s="96" t="n">
        <v>1.28</v>
      </c>
      <c r="AC2567" s="96" t="n">
        <v>0.36</v>
      </c>
      <c r="AD2567" s="96" t="n">
        <v>0.41</v>
      </c>
      <c r="AE2567" s="96" t="n">
        <v>0.5600000000000001</v>
      </c>
      <c r="AF2567" s="103" t="n">
        <v>0.9399999999999999</v>
      </c>
      <c r="AG2567" s="91" t="inlineStr">
        <is>
          <t>Drying up</t>
        </is>
      </c>
      <c r="AH2567" s="100" t="n">
        <v>0</v>
      </c>
      <c r="AI2567" s="101" t="n">
        <v>0</v>
      </c>
      <c r="AJ2567" s="92" t="inlineStr">
        <is>
          <t>N</t>
        </is>
      </c>
      <c r="AK2567" s="96" t="n"/>
      <c r="AL2567" s="91" t="inlineStr">
        <is>
          <t>n/a</t>
        </is>
      </c>
      <c r="AM2567" s="93" t="n"/>
      <c r="AN2567" s="92" t="inlineStr">
        <is>
          <t>None</t>
        </is>
      </c>
      <c r="AO2567" s="102" t="n">
        <v>0</v>
      </c>
      <c r="AP2567" s="103" t="n">
        <v>0.78</v>
      </c>
      <c r="AQ2567" s="102" t="n">
        <v>48</v>
      </c>
      <c r="AR2567" s="91" t="inlineStr">
        <is>
          <t>N</t>
        </is>
      </c>
      <c r="AS2567" s="104" t="n"/>
      <c r="AT2567" s="92">
        <f>IF(AND(P2567="52-wk high",T2567&gt;=Settings!$B$7),"Y","N")</f>
        <v/>
      </c>
      <c r="AU2567" s="91">
        <f>IF(AND(AD2567&gt;=Settings!$B$8,M2567&gt;0),"Y","N")</f>
        <v/>
      </c>
      <c r="AV2567" s="91">
        <f>IF(OR(AH2567&gt;Settings!$B$9,AI2567&gt;Settings!$B$9),"Y","N")</f>
        <v/>
      </c>
      <c r="AW2567" s="91">
        <f>IF(AJ2567&lt;&gt;"Y","n/a",IF(AND(M2567&gt;0,AK2567&gt;Settings!$B$10),"Y","N"))</f>
        <v/>
      </c>
      <c r="AX2567" s="91">
        <f>IF(AO2567&gt;=Settings!$B$11,"Y","N")</f>
        <v/>
      </c>
      <c r="AY2567" s="99">
        <f>(AT2567="Y")+(AU2567="Y")+(AV2567="Y")+(AW2567="Y")+(AX2567="Y")</f>
        <v/>
      </c>
      <c r="AZ2567" s="94">
        <f>IF(AY2567=0,"None",_xlfn.TEXTJOIN(", ",TRUE(),IF(AT2567="Y","Breakout",""),IF(AU2567="Y","Accumulation",""),IF(AV2567="Y","Institutional buying",""),IF(AW2567="Y","Long buildup",""),IF(AX2567="Y","Momentum leader","")))</f>
        <v/>
      </c>
      <c r="BA2567" s="94">
        <f>IF(BW2567="","","Passes "&amp;AY2567&amp;" of 5 buy-side scans"&amp;IF(G2567="Y","; RED FLAG: filter out using Red flag column",""))</f>
        <v/>
      </c>
      <c r="BB2567" s="91" t="inlineStr">
        <is>
          <t>None</t>
        </is>
      </c>
      <c r="BC2567" s="92" t="inlineStr">
        <is>
          <t>Y</t>
        </is>
      </c>
      <c r="BD2567" s="94" t="inlineStr">
        <is>
          <t>EPS zero; Few traders (&lt;100 unique PAN, 30 days)</t>
        </is>
      </c>
      <c r="BE2567" s="94" t="n"/>
      <c r="BF2567" s="92">
        <f>IF(R2567*100000&gt;=Settings!$B$5,"Y","N")</f>
        <v/>
      </c>
      <c r="BG2567" s="91">
        <f>IF(F2567&gt;Settings!$B$6,"Y","N")</f>
        <v/>
      </c>
      <c r="BH2567" s="97" t="n">
        <v>-25.31</v>
      </c>
      <c r="BI2567" s="96" t="n">
        <v>-3.87</v>
      </c>
      <c r="BJ2567" s="96" t="n">
        <v>2.76</v>
      </c>
      <c r="BK2567" s="96" t="n">
        <v>-1.32</v>
      </c>
      <c r="BL2567" s="96" t="n">
        <v>6.43</v>
      </c>
      <c r="BM2567" s="96" t="n">
        <v>-13.37</v>
      </c>
      <c r="BN2567" s="97" t="n">
        <v>0.62</v>
      </c>
      <c r="BO2567" s="96" t="n">
        <v>0.02</v>
      </c>
      <c r="BP2567" s="96" t="n">
        <v>-1.22</v>
      </c>
      <c r="BQ2567" s="96" t="n">
        <v>-3.56</v>
      </c>
      <c r="BR2567" s="91" t="inlineStr">
        <is>
          <t>Mixed</t>
        </is>
      </c>
      <c r="BS2567" s="91" t="inlineStr">
        <is>
          <t>None</t>
        </is>
      </c>
      <c r="BT2567" s="96" t="n">
        <v>51.9</v>
      </c>
      <c r="BU2567" s="91" t="inlineStr">
        <is>
          <t>N</t>
        </is>
      </c>
      <c r="BV2567" s="99">
        <f>IF(OR(BF2567&lt;&gt;"Y",BG2567&lt;&gt;"Y"),"",(AND(ISNUMBER(BQ2567),BQ2567&gt;0))+(BR2567="Stacked up")+(AND(ISNUMBER(BH2567),BH2567&gt;=-Settings!$B$17))+(AND(ISNUMBER(BK2567),ISNUMBER(BM2567),BK2567&gt;0,BM2567&gt;0))+(AND(ISNUMBER(AQ2567),AQ2567&gt;=Settings!$B$18))+(AND(ISNUMBER(BT2567),BT2567&gt;=Settings!$B$19,BT2567&lt;=Settings!$B$20))+(AND(ISNUMBER(AS2567),AS2567&gt;0))+(AND(ISNUMBER(T2567),ISNUMBER(M2567),T2567&gt;=Settings!$B$21,M2567&gt;0))+(AND(ISNUMBER(AD2567),ISNUMBER(M2567),AD2567&gt;=Settings!$B$22,M2567&gt;0))+(AY2567&gt;=1))</f>
        <v/>
      </c>
      <c r="BW2567" s="91">
        <f>IF(OR(AY2567=0,BF2567&lt;&gt;"Y",BG2567&lt;&gt;"Y"),"",1+SUMPRODUCT(($A$6:$A$2604=A2567)*($AY$6:$AY$2604&gt;0)*($BF$6:$BF$2604="Y")*($BG$6:$BG$2604="Y")*(($AY$6:$AY$2604&gt;AY2567)+($AY$6:$AY$2604=AY2567)*($AD$6:$AD$2604&gt;AD2567))))</f>
        <v/>
      </c>
    </row>
    <row r="2568" ht="23.85" customHeight="1" s="55">
      <c r="A2568" s="90" t="n">
        <v>46296</v>
      </c>
      <c r="B2568" s="91" t="inlineStr">
        <is>
          <t>GLFL</t>
        </is>
      </c>
      <c r="C2568" s="91" t="inlineStr">
        <is>
          <t>INE540A01017</t>
        </is>
      </c>
      <c r="D2568" s="91" t="n"/>
      <c r="E2568" s="91" t="inlineStr">
        <is>
          <t>None</t>
        </is>
      </c>
      <c r="F2568" s="93" t="n">
        <v>15</v>
      </c>
      <c r="G2568" s="92" t="inlineStr">
        <is>
          <t>Y</t>
        </is>
      </c>
      <c r="H2568" s="94" t="inlineStr">
        <is>
          <t>GSM Stage 0</t>
        </is>
      </c>
      <c r="I2568" s="91" t="inlineStr">
        <is>
          <t>N</t>
        </is>
      </c>
      <c r="J2568" s="92">
        <f>IF(K2568="","N","Y")</f>
        <v/>
      </c>
      <c r="K2568" s="94">
        <f>_xlfn.TEXTJOIN("; ",TRUE,IF(P2568="52-wk low","52-wk low",""),IF(AND(AD2568&gt;=Settings!$B$12,M2568&lt;0),"Distribution",""),IF(AND(AJ2568="Y",M2568&lt;0,AK2568&lt;-Settings!$B$13),"Long unwinding",""),IF(AND(AJ2568="Y",M2568&lt;0,AK2568&gt;Settings!$B$13),"Short buildup",""))</f>
        <v/>
      </c>
      <c r="L2568" s="95" t="n">
        <v>5.49</v>
      </c>
      <c r="M2568" s="96" t="n">
        <v>1.86</v>
      </c>
      <c r="N2568" s="93" t="n">
        <v>206</v>
      </c>
      <c r="O2568" s="91" t="inlineStr">
        <is>
          <t>None</t>
        </is>
      </c>
      <c r="P2568" s="91" t="inlineStr">
        <is>
          <t>None</t>
        </is>
      </c>
      <c r="Q2568" s="97" t="n">
        <v>0.04</v>
      </c>
      <c r="R2568" s="96" t="n">
        <v>0.09</v>
      </c>
      <c r="S2568" s="96" t="n">
        <v>0.45</v>
      </c>
      <c r="T2568" s="96" t="n">
        <v>0.61</v>
      </c>
      <c r="U2568" s="96" t="n">
        <v>0.85</v>
      </c>
      <c r="V2568" s="103" t="n">
        <v>1.85</v>
      </c>
      <c r="W2568" s="102" t="n">
        <v>8</v>
      </c>
      <c r="X2568" s="93" t="n"/>
      <c r="Y2568" s="91" t="inlineStr">
        <is>
          <t>None</t>
        </is>
      </c>
      <c r="Z2568" s="99" t="n">
        <v>81.98</v>
      </c>
      <c r="AA2568" s="96" t="n">
        <v>0.99</v>
      </c>
      <c r="AB2568" s="96" t="n">
        <v>0.99</v>
      </c>
      <c r="AC2568" s="96" t="n">
        <v>0.45</v>
      </c>
      <c r="AD2568" s="96" t="n"/>
      <c r="AE2568" s="96" t="n"/>
      <c r="AF2568" s="103" t="n"/>
      <c r="AG2568" s="91" t="inlineStr">
        <is>
          <t>Drying up</t>
        </is>
      </c>
      <c r="AH2568" s="100" t="n">
        <v>0</v>
      </c>
      <c r="AI2568" s="101" t="n">
        <v>0</v>
      </c>
      <c r="AJ2568" s="92" t="inlineStr">
        <is>
          <t>N</t>
        </is>
      </c>
      <c r="AK2568" s="96" t="n"/>
      <c r="AL2568" s="91" t="inlineStr">
        <is>
          <t>n/a</t>
        </is>
      </c>
      <c r="AM2568" s="93" t="n"/>
      <c r="AN2568" s="92" t="inlineStr">
        <is>
          <t>None</t>
        </is>
      </c>
      <c r="AO2568" s="102" t="n">
        <v>0</v>
      </c>
      <c r="AP2568" s="103" t="n">
        <v>1.11</v>
      </c>
      <c r="AQ2568" s="102" t="n">
        <v>66</v>
      </c>
      <c r="AR2568" s="91" t="inlineStr">
        <is>
          <t>N</t>
        </is>
      </c>
      <c r="AS2568" s="104" t="n"/>
      <c r="AT2568" s="92">
        <f>IF(AND(P2568="52-wk high",T2568&gt;=Settings!$B$7),"Y","N")</f>
        <v/>
      </c>
      <c r="AU2568" s="91">
        <f>IF(AND(AD2568&gt;=Settings!$B$8,M2568&gt;0),"Y","N")</f>
        <v/>
      </c>
      <c r="AV2568" s="91">
        <f>IF(OR(AH2568&gt;Settings!$B$9,AI2568&gt;Settings!$B$9),"Y","N")</f>
        <v/>
      </c>
      <c r="AW2568" s="91">
        <f>IF(AJ2568&lt;&gt;"Y","n/a",IF(AND(M2568&gt;0,AK2568&gt;Settings!$B$10),"Y","N"))</f>
        <v/>
      </c>
      <c r="AX2568" s="91">
        <f>IF(AO2568&gt;=Settings!$B$11,"Y","N")</f>
        <v/>
      </c>
      <c r="AY2568" s="99">
        <f>(AT2568="Y")+(AU2568="Y")+(AV2568="Y")+(AW2568="Y")+(AX2568="Y")</f>
        <v/>
      </c>
      <c r="AZ2568" s="94">
        <f>IF(AY2568=0,"None",_xlfn.TEXTJOIN(", ",TRUE(),IF(AT2568="Y","Breakout",""),IF(AU2568="Y","Accumulation",""),IF(AV2568="Y","Institutional buying",""),IF(AW2568="Y","Long buildup",""),IF(AX2568="Y","Momentum leader","")))</f>
        <v/>
      </c>
      <c r="BA2568" s="94">
        <f>IF(BW2568="","","Passes "&amp;AY2568&amp;" of 5 buy-side scans"&amp;IF(G2568="Y","; RED FLAG: filter out using Red flag column",""))</f>
        <v/>
      </c>
      <c r="BB2568" s="91" t="inlineStr">
        <is>
          <t>None</t>
        </is>
      </c>
      <c r="BC2568" s="92" t="inlineStr">
        <is>
          <t>Y</t>
        </is>
      </c>
      <c r="BD2568" s="94" t="inlineStr">
        <is>
          <t>PE &gt; 50; Few traders (&lt;100 unique PAN, 30 days)</t>
        </is>
      </c>
      <c r="BE2568" s="94" t="n"/>
      <c r="BF2568" s="92">
        <f>IF(R2568*100000&gt;=Settings!$B$5,"Y","N")</f>
        <v/>
      </c>
      <c r="BG2568" s="91">
        <f>IF(F2568&gt;Settings!$B$6,"Y","N")</f>
        <v/>
      </c>
      <c r="BH2568" s="97" t="n">
        <v>-41.22</v>
      </c>
      <c r="BI2568" s="96" t="n">
        <v>9.359999999999999</v>
      </c>
      <c r="BJ2568" s="96" t="n">
        <v>-7.42</v>
      </c>
      <c r="BK2568" s="96" t="n">
        <v>-10.44</v>
      </c>
      <c r="BL2568" s="96" t="n">
        <v>42.6</v>
      </c>
      <c r="BM2568" s="96" t="n">
        <v>-11.59</v>
      </c>
      <c r="BN2568" s="97" t="n">
        <v>3.35</v>
      </c>
      <c r="BO2568" s="96" t="n">
        <v>-0.09</v>
      </c>
      <c r="BP2568" s="96" t="n">
        <v>-2.62</v>
      </c>
      <c r="BQ2568" s="96" t="n">
        <v>-3.9</v>
      </c>
      <c r="BR2568" s="91" t="inlineStr">
        <is>
          <t>Mixed</t>
        </is>
      </c>
      <c r="BS2568" s="91" t="inlineStr">
        <is>
          <t>None</t>
        </is>
      </c>
      <c r="BT2568" s="96" t="n">
        <v>60.7</v>
      </c>
      <c r="BU2568" s="91" t="inlineStr">
        <is>
          <t>N</t>
        </is>
      </c>
      <c r="BV2568" s="99">
        <f>IF(OR(BF2568&lt;&gt;"Y",BG2568&lt;&gt;"Y"),"",(AND(ISNUMBER(BQ2568),BQ2568&gt;0))+(BR2568="Stacked up")+(AND(ISNUMBER(BH2568),BH2568&gt;=-Settings!$B$17))+(AND(ISNUMBER(BK2568),ISNUMBER(BM2568),BK2568&gt;0,BM2568&gt;0))+(AND(ISNUMBER(AQ2568),AQ2568&gt;=Settings!$B$18))+(AND(ISNUMBER(BT2568),BT2568&gt;=Settings!$B$19,BT2568&lt;=Settings!$B$20))+(AND(ISNUMBER(AS2568),AS2568&gt;0))+(AND(ISNUMBER(T2568),ISNUMBER(M2568),T2568&gt;=Settings!$B$21,M2568&gt;0))+(AND(ISNUMBER(AD2568),ISNUMBER(M2568),AD2568&gt;=Settings!$B$22,M2568&gt;0))+(AY2568&gt;=1))</f>
        <v/>
      </c>
      <c r="BW2568" s="91">
        <f>IF(OR(AY2568=0,BF2568&lt;&gt;"Y",BG2568&lt;&gt;"Y"),"",1+SUMPRODUCT(($A$6:$A$2604=A2568)*($AY$6:$AY$2604&gt;0)*($BF$6:$BF$2604="Y")*($BG$6:$BG$2604="Y")*(($AY$6:$AY$2604&gt;AY2568)+($AY$6:$AY$2604=AY2568)*($AD$6:$AD$2604&gt;AD2568))))</f>
        <v/>
      </c>
    </row>
    <row r="2569" ht="23.85" customHeight="1" s="55">
      <c r="A2569" s="90" t="n">
        <v>46296</v>
      </c>
      <c r="B2569" s="91" t="inlineStr">
        <is>
          <t>VIVIDHA</t>
        </is>
      </c>
      <c r="C2569" s="91" t="inlineStr">
        <is>
          <t>INE370E01029</t>
        </is>
      </c>
      <c r="D2569" s="91" t="n"/>
      <c r="E2569" s="91" t="inlineStr">
        <is>
          <t>None</t>
        </is>
      </c>
      <c r="F2569" s="93" t="n">
        <v>15</v>
      </c>
      <c r="G2569" s="92" t="inlineStr">
        <is>
          <t>Y</t>
        </is>
      </c>
      <c r="H2569" s="94" t="inlineStr">
        <is>
          <t>GSM Stage 0; Loss making</t>
        </is>
      </c>
      <c r="I2569" s="91" t="inlineStr">
        <is>
          <t>N</t>
        </is>
      </c>
      <c r="J2569" s="92">
        <f>IF(K2569="","N","Y")</f>
        <v/>
      </c>
      <c r="K2569" s="94">
        <f>_xlfn.TEXTJOIN("; ",TRUE,IF(P2569="52-wk low","52-wk low",""),IF(AND(AD2569&gt;=Settings!$B$12,M2569&lt;0),"Distribution",""),IF(AND(AJ2569="Y",M2569&lt;0,AK2569&lt;-Settings!$B$13),"Long unwinding",""),IF(AND(AJ2569="Y",M2569&lt;0,AK2569&gt;Settings!$B$13),"Short buildup",""))</f>
        <v/>
      </c>
      <c r="L2569" s="95" t="n">
        <v>0.5</v>
      </c>
      <c r="M2569" s="96" t="n">
        <v>-1.96</v>
      </c>
      <c r="N2569" s="93" t="n">
        <v>1619</v>
      </c>
      <c r="O2569" s="91" t="inlineStr">
        <is>
          <t>None</t>
        </is>
      </c>
      <c r="P2569" s="91" t="inlineStr">
        <is>
          <t>None</t>
        </is>
      </c>
      <c r="Q2569" s="97" t="n">
        <v>6.07</v>
      </c>
      <c r="R2569" s="96" t="n">
        <v>2.36</v>
      </c>
      <c r="S2569" s="96" t="n">
        <v>2.75</v>
      </c>
      <c r="T2569" s="96" t="n">
        <v>2.49</v>
      </c>
      <c r="U2569" s="96" t="n">
        <v>2.25</v>
      </c>
      <c r="V2569" s="103" t="n">
        <v>0.87</v>
      </c>
      <c r="W2569" s="102" t="n">
        <v>7</v>
      </c>
      <c r="X2569" s="93" t="n">
        <v>58</v>
      </c>
      <c r="Y2569" s="91" t="inlineStr">
        <is>
          <t>None</t>
        </is>
      </c>
      <c r="Z2569" s="99" t="n">
        <v>42.12</v>
      </c>
      <c r="AA2569" s="96" t="n">
        <v>0.57</v>
      </c>
      <c r="AB2569" s="96" t="n">
        <v>0.57</v>
      </c>
      <c r="AC2569" s="96" t="n">
        <v>1.64</v>
      </c>
      <c r="AD2569" s="96" t="n">
        <v>1.5</v>
      </c>
      <c r="AE2569" s="96" t="n">
        <v>1.35</v>
      </c>
      <c r="AF2569" s="103" t="n">
        <v>0.95</v>
      </c>
      <c r="AG2569" s="91" t="inlineStr">
        <is>
          <t>Normal</t>
        </is>
      </c>
      <c r="AH2569" s="100" t="n">
        <v>0</v>
      </c>
      <c r="AI2569" s="101" t="n">
        <v>0</v>
      </c>
      <c r="AJ2569" s="92" t="inlineStr">
        <is>
          <t>N</t>
        </is>
      </c>
      <c r="AK2569" s="96" t="n"/>
      <c r="AL2569" s="91" t="inlineStr">
        <is>
          <t>n/a</t>
        </is>
      </c>
      <c r="AM2569" s="93" t="n"/>
      <c r="AN2569" s="92" t="inlineStr">
        <is>
          <t>None</t>
        </is>
      </c>
      <c r="AO2569" s="102" t="n">
        <v>0</v>
      </c>
      <c r="AP2569" s="103" t="n">
        <v>0.65</v>
      </c>
      <c r="AQ2569" s="102" t="n">
        <v>29</v>
      </c>
      <c r="AR2569" s="91" t="inlineStr">
        <is>
          <t>N</t>
        </is>
      </c>
      <c r="AS2569" s="104" t="n"/>
      <c r="AT2569" s="92">
        <f>IF(AND(P2569="52-wk high",T2569&gt;=Settings!$B$7),"Y","N")</f>
        <v/>
      </c>
      <c r="AU2569" s="91">
        <f>IF(AND(AD2569&gt;=Settings!$B$8,M2569&gt;0),"Y","N")</f>
        <v/>
      </c>
      <c r="AV2569" s="91">
        <f>IF(OR(AH2569&gt;Settings!$B$9,AI2569&gt;Settings!$B$9),"Y","N")</f>
        <v/>
      </c>
      <c r="AW2569" s="91">
        <f>IF(AJ2569&lt;&gt;"Y","n/a",IF(AND(M2569&gt;0,AK2569&gt;Settings!$B$10),"Y","N"))</f>
        <v/>
      </c>
      <c r="AX2569" s="91">
        <f>IF(AO2569&gt;=Settings!$B$11,"Y","N")</f>
        <v/>
      </c>
      <c r="AY2569" s="99">
        <f>(AT2569="Y")+(AU2569="Y")+(AV2569="Y")+(AW2569="Y")+(AX2569="Y")</f>
        <v/>
      </c>
      <c r="AZ2569" s="94">
        <f>IF(AY2569=0,"None",_xlfn.TEXTJOIN(", ",TRUE(),IF(AT2569="Y","Breakout",""),IF(AU2569="Y","Accumulation",""),IF(AV2569="Y","Institutional buying",""),IF(AW2569="Y","Long buildup",""),IF(AX2569="Y","Momentum leader","")))</f>
        <v/>
      </c>
      <c r="BA2569" s="94">
        <f>IF(BW2569="","","Passes "&amp;AY2569&amp;" of 5 buy-side scans"&amp;IF(G2569="Y","; RED FLAG: filter out using Red flag column",""))</f>
        <v/>
      </c>
      <c r="BB2569" s="91" t="inlineStr">
        <is>
          <t>None</t>
        </is>
      </c>
      <c r="BC2569" s="92" t="inlineStr">
        <is>
          <t>Y</t>
        </is>
      </c>
      <c r="BD2569" s="94" t="inlineStr">
        <is>
          <t>EPS zero</t>
        </is>
      </c>
      <c r="BE2569" s="94" t="n"/>
      <c r="BF2569" s="92">
        <f>IF(R2569*100000&gt;=Settings!$B$5,"Y","N")</f>
        <v/>
      </c>
      <c r="BG2569" s="91">
        <f>IF(F2569&gt;Settings!$B$6,"Y","N")</f>
        <v/>
      </c>
      <c r="BH2569" s="97" t="n">
        <v>-41.86</v>
      </c>
      <c r="BI2569" s="96" t="n">
        <v>-5.66</v>
      </c>
      <c r="BJ2569" s="96" t="n">
        <v>0</v>
      </c>
      <c r="BK2569" s="96" t="n">
        <v>-7.41</v>
      </c>
      <c r="BL2569" s="96" t="n">
        <v>4.17</v>
      </c>
      <c r="BM2569" s="96" t="n">
        <v>-37.5</v>
      </c>
      <c r="BN2569" s="97" t="n">
        <v>-3.31</v>
      </c>
      <c r="BO2569" s="96" t="n">
        <v>-4.07</v>
      </c>
      <c r="BP2569" s="96" t="n">
        <v>-6.28</v>
      </c>
      <c r="BQ2569" s="96" t="n">
        <v>-12.92</v>
      </c>
      <c r="BR2569" s="91" t="inlineStr">
        <is>
          <t>Stacked down</t>
        </is>
      </c>
      <c r="BS2569" s="91" t="inlineStr">
        <is>
          <t>None</t>
        </is>
      </c>
      <c r="BT2569" s="96" t="n">
        <v>34.2</v>
      </c>
      <c r="BU2569" s="91" t="inlineStr">
        <is>
          <t>N</t>
        </is>
      </c>
      <c r="BV2569" s="99">
        <f>IF(OR(BF2569&lt;&gt;"Y",BG2569&lt;&gt;"Y"),"",(AND(ISNUMBER(BQ2569),BQ2569&gt;0))+(BR2569="Stacked up")+(AND(ISNUMBER(BH2569),BH2569&gt;=-Settings!$B$17))+(AND(ISNUMBER(BK2569),ISNUMBER(BM2569),BK2569&gt;0,BM2569&gt;0))+(AND(ISNUMBER(AQ2569),AQ2569&gt;=Settings!$B$18))+(AND(ISNUMBER(BT2569),BT2569&gt;=Settings!$B$19,BT2569&lt;=Settings!$B$20))+(AND(ISNUMBER(AS2569),AS2569&gt;0))+(AND(ISNUMBER(T2569),ISNUMBER(M2569),T2569&gt;=Settings!$B$21,M2569&gt;0))+(AND(ISNUMBER(AD2569),ISNUMBER(M2569),AD2569&gt;=Settings!$B$22,M2569&gt;0))+(AY2569&gt;=1))</f>
        <v/>
      </c>
      <c r="BW2569" s="91">
        <f>IF(OR(AY2569=0,BF2569&lt;&gt;"Y",BG2569&lt;&gt;"Y"),"",1+SUMPRODUCT(($A$6:$A$2604=A2569)*($AY$6:$AY$2604&gt;0)*($BF$6:$BF$2604="Y")*($BG$6:$BG$2604="Y")*(($AY$6:$AY$2604&gt;AY2569)+($AY$6:$AY$2604=AY2569)*($AD$6:$AD$2604&gt;AD2569))))</f>
        <v/>
      </c>
    </row>
    <row r="2570" ht="23.85" customHeight="1" s="55">
      <c r="A2570" s="90" t="n">
        <v>46296</v>
      </c>
      <c r="B2570" s="91" t="inlineStr">
        <is>
          <t>EUROTEXIND</t>
        </is>
      </c>
      <c r="C2570" s="91" t="inlineStr">
        <is>
          <t>INE022C01012</t>
        </is>
      </c>
      <c r="D2570" s="91" t="n"/>
      <c r="E2570" s="91" t="inlineStr">
        <is>
          <t>None</t>
        </is>
      </c>
      <c r="F2570" s="93" t="n">
        <v>14</v>
      </c>
      <c r="G2570" s="92" t="inlineStr">
        <is>
          <t>Y</t>
        </is>
      </c>
      <c r="H2570" s="94" t="inlineStr">
        <is>
          <t>GSM Stage 0</t>
        </is>
      </c>
      <c r="I2570" s="91" t="inlineStr">
        <is>
          <t>N</t>
        </is>
      </c>
      <c r="J2570" s="92">
        <f>IF(K2570="","N","Y")</f>
        <v/>
      </c>
      <c r="K2570" s="94">
        <f>_xlfn.TEXTJOIN("; ",TRUE,IF(P2570="52-wk low","52-wk low",""),IF(AND(AD2570&gt;=Settings!$B$12,M2570&lt;0),"Distribution",""),IF(AND(AJ2570="Y",M2570&lt;0,AK2570&lt;-Settings!$B$13),"Long unwinding",""),IF(AND(AJ2570="Y",M2570&lt;0,AK2570&gt;Settings!$B$13),"Short buildup",""))</f>
        <v/>
      </c>
      <c r="L2570" s="95" t="n">
        <v>15.73</v>
      </c>
      <c r="M2570" s="96" t="n">
        <v>10</v>
      </c>
      <c r="N2570" s="93" t="n">
        <v>8</v>
      </c>
      <c r="O2570" s="91" t="inlineStr">
        <is>
          <t>Top gainer</t>
        </is>
      </c>
      <c r="P2570" s="91" t="inlineStr">
        <is>
          <t>None</t>
        </is>
      </c>
      <c r="Q2570" s="97" t="n">
        <v>0.31</v>
      </c>
      <c r="R2570" s="96" t="n">
        <v>0.03</v>
      </c>
      <c r="S2570" s="96" t="n">
        <v>16.13</v>
      </c>
      <c r="T2570" s="96" t="n">
        <v>31.41</v>
      </c>
      <c r="U2570" s="96" t="n">
        <v>5.52</v>
      </c>
      <c r="V2570" s="103" t="n">
        <v>0.59</v>
      </c>
      <c r="W2570" s="102" t="n">
        <v>2</v>
      </c>
      <c r="X2570" s="93" t="n"/>
      <c r="Y2570" s="91" t="inlineStr">
        <is>
          <t>None</t>
        </is>
      </c>
      <c r="Z2570" s="99" t="n">
        <v>73.56</v>
      </c>
      <c r="AA2570" s="96" t="n">
        <v>0.99</v>
      </c>
      <c r="AB2570" s="96" t="n">
        <v>0.99</v>
      </c>
      <c r="AC2570" s="96" t="n"/>
      <c r="AD2570" s="96" t="n"/>
      <c r="AE2570" s="96" t="n"/>
      <c r="AF2570" s="103" t="n"/>
      <c r="AG2570" s="91" t="inlineStr">
        <is>
          <t>No delivery data</t>
        </is>
      </c>
      <c r="AH2570" s="100" t="n">
        <v>0</v>
      </c>
      <c r="AI2570" s="101" t="n">
        <v>0</v>
      </c>
      <c r="AJ2570" s="92" t="inlineStr">
        <is>
          <t>N</t>
        </is>
      </c>
      <c r="AK2570" s="96" t="n"/>
      <c r="AL2570" s="91" t="inlineStr">
        <is>
          <t>n/a</t>
        </is>
      </c>
      <c r="AM2570" s="93" t="n"/>
      <c r="AN2570" s="92" t="inlineStr">
        <is>
          <t>None</t>
        </is>
      </c>
      <c r="AO2570" s="102" t="n">
        <v>0</v>
      </c>
      <c r="AP2570" s="103" t="n">
        <v>0.9399999999999999</v>
      </c>
      <c r="AQ2570" s="102" t="n">
        <v>59</v>
      </c>
      <c r="AR2570" s="91" t="inlineStr">
        <is>
          <t>N</t>
        </is>
      </c>
      <c r="AS2570" s="104" t="n"/>
      <c r="AT2570" s="92">
        <f>IF(AND(P2570="52-wk high",T2570&gt;=Settings!$B$7),"Y","N")</f>
        <v/>
      </c>
      <c r="AU2570" s="91">
        <f>IF(AND(AD2570&gt;=Settings!$B$8,M2570&gt;0),"Y","N")</f>
        <v/>
      </c>
      <c r="AV2570" s="91">
        <f>IF(OR(AH2570&gt;Settings!$B$9,AI2570&gt;Settings!$B$9),"Y","N")</f>
        <v/>
      </c>
      <c r="AW2570" s="91">
        <f>IF(AJ2570&lt;&gt;"Y","n/a",IF(AND(M2570&gt;0,AK2570&gt;Settings!$B$10),"Y","N"))</f>
        <v/>
      </c>
      <c r="AX2570" s="91">
        <f>IF(AO2570&gt;=Settings!$B$11,"Y","N")</f>
        <v/>
      </c>
      <c r="AY2570" s="99">
        <f>(AT2570="Y")+(AU2570="Y")+(AV2570="Y")+(AW2570="Y")+(AX2570="Y")</f>
        <v/>
      </c>
      <c r="AZ2570" s="94">
        <f>IF(AY2570=0,"None",_xlfn.TEXTJOIN(", ",TRUE(),IF(AT2570="Y","Breakout",""),IF(AU2570="Y","Accumulation",""),IF(AV2570="Y","Institutional buying",""),IF(AW2570="Y","Long buildup",""),IF(AX2570="Y","Momentum leader","")))</f>
        <v/>
      </c>
      <c r="BA2570" s="94">
        <f>IF(BW2570="","","Passes "&amp;AY2570&amp;" of 5 buy-side scans"&amp;IF(G2570="Y","; RED FLAG: filter out using Red flag column",""))</f>
        <v/>
      </c>
      <c r="BB2570" s="91" t="inlineStr">
        <is>
          <t>Upper</t>
        </is>
      </c>
      <c r="BC2570" s="92" t="inlineStr">
        <is>
          <t>Y</t>
        </is>
      </c>
      <c r="BD2570" s="94" t="inlineStr">
        <is>
          <t>EPS zero; Few traders (&lt;100 unique PAN, 30 days)</t>
        </is>
      </c>
      <c r="BE2570" s="94" t="n"/>
      <c r="BF2570" s="92">
        <f>IF(R2570*100000&gt;=Settings!$B$5,"Y","N")</f>
        <v/>
      </c>
      <c r="BG2570" s="91">
        <f>IF(F2570&gt;Settings!$B$6,"Y","N")</f>
        <v/>
      </c>
      <c r="BH2570" s="97" t="n">
        <v>-33.91</v>
      </c>
      <c r="BI2570" s="96" t="n">
        <v>28.83</v>
      </c>
      <c r="BJ2570" s="96" t="n">
        <v>12.44</v>
      </c>
      <c r="BK2570" s="96" t="n">
        <v>-2.6</v>
      </c>
      <c r="BL2570" s="96" t="n">
        <v>19.89</v>
      </c>
      <c r="BM2570" s="96" t="n">
        <v>1.55</v>
      </c>
      <c r="BN2570" s="97" t="n">
        <v>19.65</v>
      </c>
      <c r="BO2570" s="96" t="n">
        <v>15.46</v>
      </c>
      <c r="BP2570" s="96" t="n">
        <v>11</v>
      </c>
      <c r="BQ2570" s="96" t="n">
        <v>7.9</v>
      </c>
      <c r="BR2570" s="91" t="inlineStr">
        <is>
          <t>Mixed</t>
        </is>
      </c>
      <c r="BS2570" s="91" t="inlineStr">
        <is>
          <t>None</t>
        </is>
      </c>
      <c r="BT2570" s="96" t="n">
        <v>78</v>
      </c>
      <c r="BU2570" s="91" t="inlineStr">
        <is>
          <t>N</t>
        </is>
      </c>
      <c r="BV2570" s="99">
        <f>IF(OR(BF2570&lt;&gt;"Y",BG2570&lt;&gt;"Y"),"",(AND(ISNUMBER(BQ2570),BQ2570&gt;0))+(BR2570="Stacked up")+(AND(ISNUMBER(BH2570),BH2570&gt;=-Settings!$B$17))+(AND(ISNUMBER(BK2570),ISNUMBER(BM2570),BK2570&gt;0,BM2570&gt;0))+(AND(ISNUMBER(AQ2570),AQ2570&gt;=Settings!$B$18))+(AND(ISNUMBER(BT2570),BT2570&gt;=Settings!$B$19,BT2570&lt;=Settings!$B$20))+(AND(ISNUMBER(AS2570),AS2570&gt;0))+(AND(ISNUMBER(T2570),ISNUMBER(M2570),T2570&gt;=Settings!$B$21,M2570&gt;0))+(AND(ISNUMBER(AD2570),ISNUMBER(M2570),AD2570&gt;=Settings!$B$22,M2570&gt;0))+(AY2570&gt;=1))</f>
        <v/>
      </c>
      <c r="BW2570" s="91">
        <f>IF(OR(AY2570=0,BF2570&lt;&gt;"Y",BG2570&lt;&gt;"Y"),"",1+SUMPRODUCT(($A$6:$A$2604=A2570)*($AY$6:$AY$2604&gt;0)*($BF$6:$BF$2604="Y")*($BG$6:$BG$2604="Y")*(($AY$6:$AY$2604&gt;AY2570)+($AY$6:$AY$2604=AY2570)*($AD$6:$AD$2604&gt;AD2570))))</f>
        <v/>
      </c>
    </row>
    <row r="2571" ht="23.85" customHeight="1" s="55">
      <c r="A2571" s="90" t="n">
        <v>46296</v>
      </c>
      <c r="B2571" s="91" t="inlineStr">
        <is>
          <t>HEADSUP</t>
        </is>
      </c>
      <c r="C2571" s="91" t="inlineStr">
        <is>
          <t>INE759V01019</t>
        </is>
      </c>
      <c r="D2571" s="91" t="n"/>
      <c r="E2571" s="91" t="inlineStr">
        <is>
          <t>None</t>
        </is>
      </c>
      <c r="F2571" s="93" t="n">
        <v>14</v>
      </c>
      <c r="G2571" s="92" t="inlineStr">
        <is>
          <t>N</t>
        </is>
      </c>
      <c r="H2571" s="94" t="n"/>
      <c r="I2571" s="91" t="inlineStr">
        <is>
          <t>N</t>
        </is>
      </c>
      <c r="J2571" s="92">
        <f>IF(K2571="","N","Y")</f>
        <v/>
      </c>
      <c r="K2571" s="94">
        <f>_xlfn.TEXTJOIN("; ",TRUE,IF(P2571="52-wk low","52-wk low",""),IF(AND(AD2571&gt;=Settings!$B$12,M2571&lt;0),"Distribution",""),IF(AND(AJ2571="Y",M2571&lt;0,AK2571&lt;-Settings!$B$13),"Long unwinding",""),IF(AND(AJ2571="Y",M2571&lt;0,AK2571&gt;Settings!$B$13),"Short buildup",""))</f>
        <v/>
      </c>
      <c r="L2571" s="95" t="n">
        <v>6.4</v>
      </c>
      <c r="M2571" s="96" t="n">
        <v>-5.19</v>
      </c>
      <c r="N2571" s="93" t="n">
        <v>2518</v>
      </c>
      <c r="O2571" s="91" t="inlineStr">
        <is>
          <t>None</t>
        </is>
      </c>
      <c r="P2571" s="91" t="inlineStr">
        <is>
          <t>None</t>
        </is>
      </c>
      <c r="Q2571" s="97" t="n">
        <v>0.05</v>
      </c>
      <c r="R2571" s="96" t="n">
        <v>0.15</v>
      </c>
      <c r="S2571" s="96" t="n">
        <v>0.33</v>
      </c>
      <c r="T2571" s="96" t="n">
        <v>0.29</v>
      </c>
      <c r="U2571" s="96" t="n">
        <v>0.24</v>
      </c>
      <c r="V2571" s="103" t="n">
        <v>0.73</v>
      </c>
      <c r="W2571" s="102" t="n">
        <v>3</v>
      </c>
      <c r="X2571" s="93" t="n"/>
      <c r="Y2571" s="91" t="inlineStr">
        <is>
          <t>None</t>
        </is>
      </c>
      <c r="Z2571" s="99" t="n">
        <v>53.98</v>
      </c>
      <c r="AA2571" s="96" t="n">
        <v>0.6899999999999999</v>
      </c>
      <c r="AB2571" s="96" t="n">
        <v>0.7</v>
      </c>
      <c r="AC2571" s="96" t="n">
        <v>0.21</v>
      </c>
      <c r="AD2571" s="96" t="n">
        <v>0.19</v>
      </c>
      <c r="AE2571" s="96" t="n">
        <v>0.17</v>
      </c>
      <c r="AF2571" s="103" t="n">
        <v>1.09</v>
      </c>
      <c r="AG2571" s="91" t="inlineStr">
        <is>
          <t>Normal</t>
        </is>
      </c>
      <c r="AH2571" s="100" t="n">
        <v>0</v>
      </c>
      <c r="AI2571" s="101" t="n">
        <v>0</v>
      </c>
      <c r="AJ2571" s="92" t="inlineStr">
        <is>
          <t>N</t>
        </is>
      </c>
      <c r="AK2571" s="96" t="n"/>
      <c r="AL2571" s="91" t="inlineStr">
        <is>
          <t>n/a</t>
        </is>
      </c>
      <c r="AM2571" s="93" t="n"/>
      <c r="AN2571" s="92" t="inlineStr">
        <is>
          <t>None</t>
        </is>
      </c>
      <c r="AO2571" s="102" t="n">
        <v>0</v>
      </c>
      <c r="AP2571" s="103" t="n">
        <v>0.59</v>
      </c>
      <c r="AQ2571" s="102" t="n">
        <v>17</v>
      </c>
      <c r="AR2571" s="91" t="inlineStr">
        <is>
          <t>N</t>
        </is>
      </c>
      <c r="AS2571" s="104" t="n"/>
      <c r="AT2571" s="92">
        <f>IF(AND(P2571="52-wk high",T2571&gt;=Settings!$B$7),"Y","N")</f>
        <v/>
      </c>
      <c r="AU2571" s="91">
        <f>IF(AND(AD2571&gt;=Settings!$B$8,M2571&gt;0),"Y","N")</f>
        <v/>
      </c>
      <c r="AV2571" s="91">
        <f>IF(OR(AH2571&gt;Settings!$B$9,AI2571&gt;Settings!$B$9),"Y","N")</f>
        <v/>
      </c>
      <c r="AW2571" s="91">
        <f>IF(AJ2571&lt;&gt;"Y","n/a",IF(AND(M2571&gt;0,AK2571&gt;Settings!$B$10),"Y","N"))</f>
        <v/>
      </c>
      <c r="AX2571" s="91">
        <f>IF(AO2571&gt;=Settings!$B$11,"Y","N")</f>
        <v/>
      </c>
      <c r="AY2571" s="99">
        <f>(AT2571="Y")+(AU2571="Y")+(AV2571="Y")+(AW2571="Y")+(AX2571="Y")</f>
        <v/>
      </c>
      <c r="AZ2571" s="94">
        <f>IF(AY2571=0,"None",_xlfn.TEXTJOIN(", ",TRUE(),IF(AT2571="Y","Breakout",""),IF(AU2571="Y","Accumulation",""),IF(AV2571="Y","Institutional buying",""),IF(AW2571="Y","Long buildup",""),IF(AX2571="Y","Momentum leader","")))</f>
        <v/>
      </c>
      <c r="BA2571" s="94">
        <f>IF(BW2571="","","Passes "&amp;AY2571&amp;" of 5 buy-side scans"&amp;IF(G2571="Y","; RED FLAG: filter out using Red flag column",""))</f>
        <v/>
      </c>
      <c r="BB2571" s="91" t="inlineStr">
        <is>
          <t>None</t>
        </is>
      </c>
      <c r="BC2571" s="92" t="inlineStr">
        <is>
          <t>Y</t>
        </is>
      </c>
      <c r="BD2571" s="94" t="inlineStr">
        <is>
          <t>EPS zero; Few traders (&lt;100 unique PAN, 30 days)</t>
        </is>
      </c>
      <c r="BE2571" s="94" t="n"/>
      <c r="BF2571" s="92">
        <f>IF(R2571*100000&gt;=Settings!$B$5,"Y","N")</f>
        <v/>
      </c>
      <c r="BG2571" s="91">
        <f>IF(F2571&gt;Settings!$B$6,"Y","N")</f>
        <v/>
      </c>
      <c r="BH2571" s="97" t="n">
        <v>-50.58</v>
      </c>
      <c r="BI2571" s="96" t="n">
        <v>-6.57</v>
      </c>
      <c r="BJ2571" s="96" t="n">
        <v>-6.57</v>
      </c>
      <c r="BK2571" s="96" t="n">
        <v>-8.44</v>
      </c>
      <c r="BL2571" s="96" t="n">
        <v>-7.51</v>
      </c>
      <c r="BM2571" s="96" t="n">
        <v>-39.85</v>
      </c>
      <c r="BN2571" s="97" t="n">
        <v>-5.2</v>
      </c>
      <c r="BO2571" s="96" t="n">
        <v>-6.5</v>
      </c>
      <c r="BP2571" s="96" t="n">
        <v>-9.08</v>
      </c>
      <c r="BQ2571" s="96" t="n">
        <v>-16.24</v>
      </c>
      <c r="BR2571" s="91" t="inlineStr">
        <is>
          <t>Stacked down</t>
        </is>
      </c>
      <c r="BS2571" s="91" t="inlineStr">
        <is>
          <t>None</t>
        </is>
      </c>
      <c r="BT2571" s="96" t="n">
        <v>37.4</v>
      </c>
      <c r="BU2571" s="91" t="inlineStr">
        <is>
          <t>N</t>
        </is>
      </c>
      <c r="BV2571" s="99">
        <f>IF(OR(BF2571&lt;&gt;"Y",BG2571&lt;&gt;"Y"),"",(AND(ISNUMBER(BQ2571),BQ2571&gt;0))+(BR2571="Stacked up")+(AND(ISNUMBER(BH2571),BH2571&gt;=-Settings!$B$17))+(AND(ISNUMBER(BK2571),ISNUMBER(BM2571),BK2571&gt;0,BM2571&gt;0))+(AND(ISNUMBER(AQ2571),AQ2571&gt;=Settings!$B$18))+(AND(ISNUMBER(BT2571),BT2571&gt;=Settings!$B$19,BT2571&lt;=Settings!$B$20))+(AND(ISNUMBER(AS2571),AS2571&gt;0))+(AND(ISNUMBER(T2571),ISNUMBER(M2571),T2571&gt;=Settings!$B$21,M2571&gt;0))+(AND(ISNUMBER(AD2571),ISNUMBER(M2571),AD2571&gt;=Settings!$B$22,M2571&gt;0))+(AY2571&gt;=1))</f>
        <v/>
      </c>
      <c r="BW2571" s="91">
        <f>IF(OR(AY2571=0,BF2571&lt;&gt;"Y",BG2571&lt;&gt;"Y"),"",1+SUMPRODUCT(($A$6:$A$2604=A2571)*($AY$6:$AY$2604&gt;0)*($BF$6:$BF$2604="Y")*($BG$6:$BG$2604="Y")*(($AY$6:$AY$2604&gt;AY2571)+($AY$6:$AY$2604=AY2571)*($AD$6:$AD$2604&gt;AD2571))))</f>
        <v/>
      </c>
    </row>
    <row r="2572" ht="23.85" customHeight="1" s="55">
      <c r="A2572" s="90" t="n">
        <v>46296</v>
      </c>
      <c r="B2572" s="91" t="inlineStr">
        <is>
          <t>KALYANI</t>
        </is>
      </c>
      <c r="C2572" s="91" t="inlineStr">
        <is>
          <t>INE610E01010</t>
        </is>
      </c>
      <c r="D2572" s="91" t="n"/>
      <c r="E2572" s="91" t="inlineStr">
        <is>
          <t>None</t>
        </is>
      </c>
      <c r="F2572" s="93" t="n">
        <v>14</v>
      </c>
      <c r="G2572" s="92" t="inlineStr">
        <is>
          <t>Y</t>
        </is>
      </c>
      <c r="H2572" s="94" t="inlineStr">
        <is>
          <t>T2T (BE series)</t>
        </is>
      </c>
      <c r="I2572" s="91" t="inlineStr">
        <is>
          <t>Y</t>
        </is>
      </c>
      <c r="J2572" s="92">
        <f>IF(K2572="","N","Y")</f>
        <v/>
      </c>
      <c r="K2572" s="94">
        <f>_xlfn.TEXTJOIN("; ",TRUE,IF(P2572="52-wk low","52-wk low",""),IF(AND(AD2572&gt;=Settings!$B$12,M2572&lt;0),"Distribution",""),IF(AND(AJ2572="Y",M2572&lt;0,AK2572&lt;-Settings!$B$13),"Long unwinding",""),IF(AND(AJ2572="Y",M2572&lt;0,AK2572&gt;Settings!$B$13),"Short buildup",""))</f>
        <v/>
      </c>
      <c r="L2572" s="95" t="n"/>
      <c r="M2572" s="96" t="n"/>
      <c r="N2572" s="93" t="n"/>
      <c r="O2572" s="91" t="inlineStr">
        <is>
          <t>None</t>
        </is>
      </c>
      <c r="P2572" s="91" t="inlineStr">
        <is>
          <t>missing</t>
        </is>
      </c>
      <c r="Q2572" s="97" t="n"/>
      <c r="R2572" s="96" t="n">
        <v>0</v>
      </c>
      <c r="S2572" s="96" t="n"/>
      <c r="T2572" s="96" t="n"/>
      <c r="U2572" s="96" t="n"/>
      <c r="V2572" s="103" t="n"/>
      <c r="W2572" s="102" t="n"/>
      <c r="X2572" s="93" t="n"/>
      <c r="Y2572" s="91" t="inlineStr">
        <is>
          <t>None</t>
        </is>
      </c>
      <c r="Z2572" s="99" t="n"/>
      <c r="AA2572" s="96" t="n"/>
      <c r="AB2572" s="96" t="n"/>
      <c r="AC2572" s="96" t="n"/>
      <c r="AD2572" s="96" t="n"/>
      <c r="AE2572" s="96" t="n"/>
      <c r="AF2572" s="103" t="n"/>
      <c r="AG2572" s="91" t="n"/>
      <c r="AH2572" s="100" t="n">
        <v>0</v>
      </c>
      <c r="AI2572" s="101" t="n">
        <v>0</v>
      </c>
      <c r="AJ2572" s="92" t="inlineStr">
        <is>
          <t>N</t>
        </is>
      </c>
      <c r="AK2572" s="96" t="n"/>
      <c r="AL2572" s="91" t="inlineStr">
        <is>
          <t>n/a</t>
        </is>
      </c>
      <c r="AM2572" s="93" t="n"/>
      <c r="AN2572" s="92" t="inlineStr">
        <is>
          <t>None</t>
        </is>
      </c>
      <c r="AO2572" s="102" t="n">
        <v>0</v>
      </c>
      <c r="AP2572" s="103" t="n"/>
      <c r="AQ2572" s="102" t="n"/>
      <c r="AR2572" s="91" t="inlineStr">
        <is>
          <t>N</t>
        </is>
      </c>
      <c r="AS2572" s="104" t="n"/>
      <c r="AT2572" s="92">
        <f>IF(AND(P2572="52-wk high",T2572&gt;=Settings!$B$7),"Y","N")</f>
        <v/>
      </c>
      <c r="AU2572" s="91">
        <f>IF(AND(AD2572&gt;=Settings!$B$8,M2572&gt;0),"Y","N")</f>
        <v/>
      </c>
      <c r="AV2572" s="91">
        <f>IF(OR(AH2572&gt;Settings!$B$9,AI2572&gt;Settings!$B$9),"Y","N")</f>
        <v/>
      </c>
      <c r="AW2572" s="91">
        <f>IF(AJ2572&lt;&gt;"Y","n/a",IF(AND(M2572&gt;0,AK2572&gt;Settings!$B$10),"Y","N"))</f>
        <v/>
      </c>
      <c r="AX2572" s="91">
        <f>IF(AO2572&gt;=Settings!$B$11,"Y","N")</f>
        <v/>
      </c>
      <c r="AY2572" s="99">
        <f>(AT2572="Y")+(AU2572="Y")+(AV2572="Y")+(AW2572="Y")+(AX2572="Y")</f>
        <v/>
      </c>
      <c r="AZ2572" s="94">
        <f>IF(AY2572=0,"None",_xlfn.TEXTJOIN(", ",TRUE(),IF(AT2572="Y","Breakout",""),IF(AU2572="Y","Accumulation",""),IF(AV2572="Y","Institutional buying",""),IF(AW2572="Y","Long buildup",""),IF(AX2572="Y","Momentum leader","")))</f>
        <v/>
      </c>
      <c r="BA2572" s="94">
        <f>IF(BW2572="","","Passes "&amp;AY2572&amp;" of 5 buy-side scans"&amp;IF(G2572="Y","; RED FLAG: filter out using Red flag column",""))</f>
        <v/>
      </c>
      <c r="BB2572" s="91" t="inlineStr">
        <is>
          <t>None</t>
        </is>
      </c>
      <c r="BC2572" s="92" t="inlineStr">
        <is>
          <t>Y</t>
        </is>
      </c>
      <c r="BD2572" s="94" t="inlineStr">
        <is>
          <t>Few traders (&lt;100 unique PAN, 30 days)</t>
        </is>
      </c>
      <c r="BE2572" s="94" t="n"/>
      <c r="BF2572" s="92">
        <f>IF(R2572*100000&gt;=Settings!$B$5,"Y","N")</f>
        <v/>
      </c>
      <c r="BG2572" s="91">
        <f>IF(F2572&gt;Settings!$B$6,"Y","N")</f>
        <v/>
      </c>
      <c r="BH2572" s="97" t="n"/>
      <c r="BI2572" s="96" t="n"/>
      <c r="BJ2572" s="96" t="n"/>
      <c r="BK2572" s="96" t="n"/>
      <c r="BL2572" s="96" t="n"/>
      <c r="BM2572" s="96" t="n"/>
      <c r="BN2572" s="97" t="n"/>
      <c r="BO2572" s="96" t="n"/>
      <c r="BP2572" s="96" t="n"/>
      <c r="BQ2572" s="96" t="n"/>
      <c r="BR2572" s="91" t="n"/>
      <c r="BS2572" s="91" t="n"/>
      <c r="BT2572" s="96" t="n"/>
      <c r="BU2572" s="91" t="n"/>
      <c r="BV2572" s="99">
        <f>IF(OR(BF2572&lt;&gt;"Y",BG2572&lt;&gt;"Y"),"",(AND(ISNUMBER(BQ2572),BQ2572&gt;0))+(BR2572="Stacked up")+(AND(ISNUMBER(BH2572),BH2572&gt;=-Settings!$B$17))+(AND(ISNUMBER(BK2572),ISNUMBER(BM2572),BK2572&gt;0,BM2572&gt;0))+(AND(ISNUMBER(AQ2572),AQ2572&gt;=Settings!$B$18))+(AND(ISNUMBER(BT2572),BT2572&gt;=Settings!$B$19,BT2572&lt;=Settings!$B$20))+(AND(ISNUMBER(AS2572),AS2572&gt;0))+(AND(ISNUMBER(T2572),ISNUMBER(M2572),T2572&gt;=Settings!$B$21,M2572&gt;0))+(AND(ISNUMBER(AD2572),ISNUMBER(M2572),AD2572&gt;=Settings!$B$22,M2572&gt;0))+(AY2572&gt;=1))</f>
        <v/>
      </c>
      <c r="BW2572" s="91">
        <f>IF(OR(AY2572=0,BF2572&lt;&gt;"Y",BG2572&lt;&gt;"Y"),"",1+SUMPRODUCT(($A$6:$A$2604=A2572)*($AY$6:$AY$2604&gt;0)*($BF$6:$BF$2604="Y")*($BG$6:$BG$2604="Y")*(($AY$6:$AY$2604&gt;AY2572)+($AY$6:$AY$2604=AY2572)*($AD$6:$AD$2604&gt;AD2572))))</f>
        <v/>
      </c>
    </row>
    <row r="2573" ht="23.85" customHeight="1" s="55">
      <c r="A2573" s="90" t="n">
        <v>46296</v>
      </c>
      <c r="B2573" s="91" t="inlineStr">
        <is>
          <t>SANWARIA</t>
        </is>
      </c>
      <c r="C2573" s="91" t="inlineStr">
        <is>
          <t>INE890C01046</t>
        </is>
      </c>
      <c r="D2573" s="91" t="n"/>
      <c r="E2573" s="91" t="inlineStr">
        <is>
          <t>None</t>
        </is>
      </c>
      <c r="F2573" s="93" t="n">
        <v>14</v>
      </c>
      <c r="G2573" s="92" t="inlineStr">
        <is>
          <t>Y</t>
        </is>
      </c>
      <c r="H2573" s="94" t="inlineStr">
        <is>
          <t>GSM Stage 0; IRP (insolvency); Loss making; BZ/SZ series</t>
        </is>
      </c>
      <c r="I2573" s="91" t="inlineStr">
        <is>
          <t>Y</t>
        </is>
      </c>
      <c r="J2573" s="92">
        <f>IF(K2573="","N","Y")</f>
        <v/>
      </c>
      <c r="K2573" s="94">
        <f>_xlfn.TEXTJOIN("; ",TRUE,IF(P2573="52-wk low","52-wk low",""),IF(AND(AD2573&gt;=Settings!$B$12,M2573&lt;0),"Distribution",""),IF(AND(AJ2573="Y",M2573&lt;0,AK2573&lt;-Settings!$B$13),"Long unwinding",""),IF(AND(AJ2573="Y",M2573&lt;0,AK2573&gt;Settings!$B$13),"Short buildup",""))</f>
        <v/>
      </c>
      <c r="L2573" s="95" t="n">
        <v>0.19</v>
      </c>
      <c r="M2573" s="96" t="n">
        <v>0</v>
      </c>
      <c r="N2573" s="93" t="n">
        <v>581</v>
      </c>
      <c r="O2573" s="91" t="inlineStr">
        <is>
          <t>None</t>
        </is>
      </c>
      <c r="P2573" s="91" t="inlineStr">
        <is>
          <t>52-wk low</t>
        </is>
      </c>
      <c r="Q2573" s="97" t="n">
        <v>3.3</v>
      </c>
      <c r="R2573" s="96" t="n">
        <v>5.51</v>
      </c>
      <c r="S2573" s="96" t="n">
        <v>0.6</v>
      </c>
      <c r="T2573" s="96" t="n">
        <v>0.57</v>
      </c>
      <c r="U2573" s="96" t="n">
        <v>0.52</v>
      </c>
      <c r="V2573" s="103" t="n">
        <v>0.88</v>
      </c>
      <c r="W2573" s="102" t="n">
        <v>5</v>
      </c>
      <c r="X2573" s="93" t="n"/>
      <c r="Y2573" s="91" t="inlineStr">
        <is>
          <t>None</t>
        </is>
      </c>
      <c r="Z2573" s="99" t="n"/>
      <c r="AA2573" s="96" t="n"/>
      <c r="AB2573" s="96" t="n"/>
      <c r="AC2573" s="96" t="n"/>
      <c r="AD2573" s="96" t="n"/>
      <c r="AE2573" s="96" t="n"/>
      <c r="AF2573" s="103" t="n"/>
      <c r="AG2573" s="91" t="inlineStr">
        <is>
          <t>No delivery data</t>
        </is>
      </c>
      <c r="AH2573" s="100" t="n">
        <v>0</v>
      </c>
      <c r="AI2573" s="101" t="n">
        <v>0</v>
      </c>
      <c r="AJ2573" s="92" t="inlineStr">
        <is>
          <t>N</t>
        </is>
      </c>
      <c r="AK2573" s="96" t="n"/>
      <c r="AL2573" s="91" t="inlineStr">
        <is>
          <t>n/a</t>
        </is>
      </c>
      <c r="AM2573" s="93" t="n"/>
      <c r="AN2573" s="92" t="inlineStr">
        <is>
          <t>None</t>
        </is>
      </c>
      <c r="AO2573" s="102" t="n">
        <v>0</v>
      </c>
      <c r="AP2573" s="103" t="n"/>
      <c r="AQ2573" s="102" t="n"/>
      <c r="AR2573" s="91" t="inlineStr">
        <is>
          <t>N</t>
        </is>
      </c>
      <c r="AS2573" s="104" t="n"/>
      <c r="AT2573" s="92">
        <f>IF(AND(P2573="52-wk high",T2573&gt;=Settings!$B$7),"Y","N")</f>
        <v/>
      </c>
      <c r="AU2573" s="91">
        <f>IF(AND(AD2573&gt;=Settings!$B$8,M2573&gt;0),"Y","N")</f>
        <v/>
      </c>
      <c r="AV2573" s="91">
        <f>IF(OR(AH2573&gt;Settings!$B$9,AI2573&gt;Settings!$B$9),"Y","N")</f>
        <v/>
      </c>
      <c r="AW2573" s="91">
        <f>IF(AJ2573&lt;&gt;"Y","n/a",IF(AND(M2573&gt;0,AK2573&gt;Settings!$B$10),"Y","N"))</f>
        <v/>
      </c>
      <c r="AX2573" s="91">
        <f>IF(AO2573&gt;=Settings!$B$11,"Y","N")</f>
        <v/>
      </c>
      <c r="AY2573" s="99">
        <f>(AT2573="Y")+(AU2573="Y")+(AV2573="Y")+(AW2573="Y")+(AX2573="Y")</f>
        <v/>
      </c>
      <c r="AZ2573" s="94">
        <f>IF(AY2573=0,"None",_xlfn.TEXTJOIN(", ",TRUE(),IF(AT2573="Y","Breakout",""),IF(AU2573="Y","Accumulation",""),IF(AV2573="Y","Institutional buying",""),IF(AW2573="Y","Long buildup",""),IF(AX2573="Y","Momentum leader","")))</f>
        <v/>
      </c>
      <c r="BA2573" s="94">
        <f>IF(BW2573="","","Passes "&amp;AY2573&amp;" of 5 buy-side scans"&amp;IF(G2573="Y","; RED FLAG: filter out using Red flag column",""))</f>
        <v/>
      </c>
      <c r="BB2573" s="91" t="inlineStr">
        <is>
          <t>Upper</t>
        </is>
      </c>
      <c r="BC2573" s="92" t="inlineStr">
        <is>
          <t>Y</t>
        </is>
      </c>
      <c r="BD2573" s="94" t="inlineStr">
        <is>
          <t>EPS zero</t>
        </is>
      </c>
      <c r="BE2573" s="94" t="n"/>
      <c r="BF2573" s="92">
        <f>IF(R2573*100000&gt;=Settings!$B$5,"Y","N")</f>
        <v/>
      </c>
      <c r="BG2573" s="91">
        <f>IF(F2573&gt;Settings!$B$6,"Y","N")</f>
        <v/>
      </c>
      <c r="BH2573" s="97" t="n">
        <v>-45.71</v>
      </c>
      <c r="BI2573" s="96" t="n">
        <v>0</v>
      </c>
      <c r="BJ2573" s="96" t="n">
        <v>0</v>
      </c>
      <c r="BK2573" s="96" t="n">
        <v>-5</v>
      </c>
      <c r="BL2573" s="96" t="n">
        <v>-17.39</v>
      </c>
      <c r="BM2573" s="96" t="n">
        <v>-40.62</v>
      </c>
      <c r="BN2573" s="97" t="n">
        <v>-0.2</v>
      </c>
      <c r="BO2573" s="96" t="n">
        <v>-2.4</v>
      </c>
      <c r="BP2573" s="96" t="n">
        <v>-7.95</v>
      </c>
      <c r="BQ2573" s="96" t="n">
        <v>-17.87</v>
      </c>
      <c r="BR2573" s="91" t="inlineStr">
        <is>
          <t>Stacked down</t>
        </is>
      </c>
      <c r="BS2573" s="91" t="inlineStr">
        <is>
          <t>None</t>
        </is>
      </c>
      <c r="BT2573" s="96" t="n">
        <v>49.5</v>
      </c>
      <c r="BU2573" s="91" t="inlineStr">
        <is>
          <t>N</t>
        </is>
      </c>
      <c r="BV2573" s="99">
        <f>IF(OR(BF2573&lt;&gt;"Y",BG2573&lt;&gt;"Y"),"",(AND(ISNUMBER(BQ2573),BQ2573&gt;0))+(BR2573="Stacked up")+(AND(ISNUMBER(BH2573),BH2573&gt;=-Settings!$B$17))+(AND(ISNUMBER(BK2573),ISNUMBER(BM2573),BK2573&gt;0,BM2573&gt;0))+(AND(ISNUMBER(AQ2573),AQ2573&gt;=Settings!$B$18))+(AND(ISNUMBER(BT2573),BT2573&gt;=Settings!$B$19,BT2573&lt;=Settings!$B$20))+(AND(ISNUMBER(AS2573),AS2573&gt;0))+(AND(ISNUMBER(T2573),ISNUMBER(M2573),T2573&gt;=Settings!$B$21,M2573&gt;0))+(AND(ISNUMBER(AD2573),ISNUMBER(M2573),AD2573&gt;=Settings!$B$22,M2573&gt;0))+(AY2573&gt;=1))</f>
        <v/>
      </c>
      <c r="BW2573" s="91">
        <f>IF(OR(AY2573=0,BF2573&lt;&gt;"Y",BG2573&lt;&gt;"Y"),"",1+SUMPRODUCT(($A$6:$A$2604=A2573)*($AY$6:$AY$2604&gt;0)*($BF$6:$BF$2604="Y")*($BG$6:$BG$2604="Y")*(($AY$6:$AY$2604&gt;AY2573)+($AY$6:$AY$2604=AY2573)*($AD$6:$AD$2604&gt;AD2573))))</f>
        <v/>
      </c>
    </row>
    <row r="2574" ht="23.85" customHeight="1" s="55">
      <c r="A2574" s="90" t="n">
        <v>46296</v>
      </c>
      <c r="B2574" s="91" t="inlineStr">
        <is>
          <t>ASTRON</t>
        </is>
      </c>
      <c r="C2574" s="91" t="inlineStr">
        <is>
          <t>INE646X01014</t>
        </is>
      </c>
      <c r="D2574" s="91" t="n"/>
      <c r="E2574" s="91" t="inlineStr">
        <is>
          <t>None</t>
        </is>
      </c>
      <c r="F2574" s="93" t="n">
        <v>13</v>
      </c>
      <c r="G2574" s="92" t="inlineStr">
        <is>
          <t>Y</t>
        </is>
      </c>
      <c r="H2574" s="94" t="inlineStr">
        <is>
          <t>IRP (insolvency); BZ/SZ series</t>
        </is>
      </c>
      <c r="I2574" s="91" t="inlineStr">
        <is>
          <t>Y</t>
        </is>
      </c>
      <c r="J2574" s="92">
        <f>IF(K2574="","N","Y")</f>
        <v/>
      </c>
      <c r="K2574" s="94">
        <f>_xlfn.TEXTJOIN("; ",TRUE,IF(P2574="52-wk low","52-wk low",""),IF(AND(AD2574&gt;=Settings!$B$12,M2574&lt;0),"Distribution",""),IF(AND(AJ2574="Y",M2574&lt;0,AK2574&lt;-Settings!$B$13),"Long unwinding",""),IF(AND(AJ2574="Y",M2574&lt;0,AK2574&gt;Settings!$B$13),"Short buildup",""))</f>
        <v/>
      </c>
      <c r="L2574" s="95" t="n">
        <v>2.81</v>
      </c>
      <c r="M2574" s="96" t="n">
        <v>0.36</v>
      </c>
      <c r="N2574" s="93" t="n">
        <v>473</v>
      </c>
      <c r="O2574" s="91" t="inlineStr">
        <is>
          <t>None</t>
        </is>
      </c>
      <c r="P2574" s="91" t="inlineStr">
        <is>
          <t>52-wk low</t>
        </is>
      </c>
      <c r="Q2574" s="97" t="n">
        <v>0.33</v>
      </c>
      <c r="R2574" s="96" t="n">
        <v>0.22</v>
      </c>
      <c r="S2574" s="96" t="n">
        <v>1.54</v>
      </c>
      <c r="T2574" s="96" t="n">
        <v>1.12</v>
      </c>
      <c r="U2574" s="96" t="n">
        <v>1.32</v>
      </c>
      <c r="V2574" s="103" t="n">
        <v>0.88</v>
      </c>
      <c r="W2574" s="102" t="n">
        <v>4</v>
      </c>
      <c r="X2574" s="93" t="n"/>
      <c r="Y2574" s="91" t="inlineStr">
        <is>
          <t>None</t>
        </is>
      </c>
      <c r="Z2574" s="99" t="n"/>
      <c r="AA2574" s="96" t="n"/>
      <c r="AB2574" s="96" t="n"/>
      <c r="AC2574" s="96" t="n"/>
      <c r="AD2574" s="96" t="n"/>
      <c r="AE2574" s="96" t="n"/>
      <c r="AF2574" s="103" t="n"/>
      <c r="AG2574" s="91" t="inlineStr">
        <is>
          <t>No delivery data</t>
        </is>
      </c>
      <c r="AH2574" s="100" t="n">
        <v>0</v>
      </c>
      <c r="AI2574" s="101" t="n">
        <v>0</v>
      </c>
      <c r="AJ2574" s="92" t="inlineStr">
        <is>
          <t>N</t>
        </is>
      </c>
      <c r="AK2574" s="96" t="n"/>
      <c r="AL2574" s="91" t="inlineStr">
        <is>
          <t>n/a</t>
        </is>
      </c>
      <c r="AM2574" s="93" t="n"/>
      <c r="AN2574" s="92" t="inlineStr">
        <is>
          <t>None</t>
        </is>
      </c>
      <c r="AO2574" s="102" t="n">
        <v>0</v>
      </c>
      <c r="AP2574" s="103" t="n">
        <v>0.43</v>
      </c>
      <c r="AQ2574" s="102" t="n">
        <v>1</v>
      </c>
      <c r="AR2574" s="91" t="inlineStr">
        <is>
          <t>N</t>
        </is>
      </c>
      <c r="AS2574" s="104" t="n"/>
      <c r="AT2574" s="92">
        <f>IF(AND(P2574="52-wk high",T2574&gt;=Settings!$B$7),"Y","N")</f>
        <v/>
      </c>
      <c r="AU2574" s="91">
        <f>IF(AND(AD2574&gt;=Settings!$B$8,M2574&gt;0),"Y","N")</f>
        <v/>
      </c>
      <c r="AV2574" s="91">
        <f>IF(OR(AH2574&gt;Settings!$B$9,AI2574&gt;Settings!$B$9),"Y","N")</f>
        <v/>
      </c>
      <c r="AW2574" s="91">
        <f>IF(AJ2574&lt;&gt;"Y","n/a",IF(AND(M2574&gt;0,AK2574&gt;Settings!$B$10),"Y","N"))</f>
        <v/>
      </c>
      <c r="AX2574" s="91">
        <f>IF(AO2574&gt;=Settings!$B$11,"Y","N")</f>
        <v/>
      </c>
      <c r="AY2574" s="99">
        <f>(AT2574="Y")+(AU2574="Y")+(AV2574="Y")+(AW2574="Y")+(AX2574="Y")</f>
        <v/>
      </c>
      <c r="AZ2574" s="94">
        <f>IF(AY2574=0,"None",_xlfn.TEXTJOIN(", ",TRUE(),IF(AT2574="Y","Breakout",""),IF(AU2574="Y","Accumulation",""),IF(AV2574="Y","Institutional buying",""),IF(AW2574="Y","Long buildup",""),IF(AX2574="Y","Momentum leader","")))</f>
        <v/>
      </c>
      <c r="BA2574" s="94">
        <f>IF(BW2574="","","Passes "&amp;AY2574&amp;" of 5 buy-side scans"&amp;IF(G2574="Y","; RED FLAG: filter out using Red flag column",""))</f>
        <v/>
      </c>
      <c r="BB2574" s="91" t="inlineStr">
        <is>
          <t>None</t>
        </is>
      </c>
      <c r="BC2574" s="92" t="inlineStr">
        <is>
          <t>Y</t>
        </is>
      </c>
      <c r="BD2574" s="94" t="inlineStr">
        <is>
          <t>EPS zero; Few traders (&lt;100 unique PAN, 30 days)</t>
        </is>
      </c>
      <c r="BE2574" s="94" t="n"/>
      <c r="BF2574" s="92">
        <f>IF(R2574*100000&gt;=Settings!$B$5,"Y","N")</f>
        <v/>
      </c>
      <c r="BG2574" s="91">
        <f>IF(F2574&gt;Settings!$B$6,"Y","N")</f>
        <v/>
      </c>
      <c r="BH2574" s="97" t="n">
        <v>-79.7</v>
      </c>
      <c r="BI2574" s="96" t="n">
        <v>-4.75</v>
      </c>
      <c r="BJ2574" s="96" t="n">
        <v>-8.470000000000001</v>
      </c>
      <c r="BK2574" s="96" t="n">
        <v>-27.76</v>
      </c>
      <c r="BL2574" s="96" t="n">
        <v>-20.62</v>
      </c>
      <c r="BM2574" s="96" t="n">
        <v>-77.54000000000001</v>
      </c>
      <c r="BN2574" s="97" t="n">
        <v>-5.32</v>
      </c>
      <c r="BO2574" s="96" t="n">
        <v>-12.51</v>
      </c>
      <c r="BP2574" s="96" t="n">
        <v>-22.75</v>
      </c>
      <c r="BQ2574" s="96" t="n">
        <v>-43.66</v>
      </c>
      <c r="BR2574" s="91" t="inlineStr">
        <is>
          <t>Stacked down</t>
        </is>
      </c>
      <c r="BS2574" s="91" t="inlineStr">
        <is>
          <t>None</t>
        </is>
      </c>
      <c r="BT2574" s="96" t="n">
        <v>32.4</v>
      </c>
      <c r="BU2574" s="91" t="inlineStr">
        <is>
          <t>N</t>
        </is>
      </c>
      <c r="BV2574" s="99">
        <f>IF(OR(BF2574&lt;&gt;"Y",BG2574&lt;&gt;"Y"),"",(AND(ISNUMBER(BQ2574),BQ2574&gt;0))+(BR2574="Stacked up")+(AND(ISNUMBER(BH2574),BH2574&gt;=-Settings!$B$17))+(AND(ISNUMBER(BK2574),ISNUMBER(BM2574),BK2574&gt;0,BM2574&gt;0))+(AND(ISNUMBER(AQ2574),AQ2574&gt;=Settings!$B$18))+(AND(ISNUMBER(BT2574),BT2574&gt;=Settings!$B$19,BT2574&lt;=Settings!$B$20))+(AND(ISNUMBER(AS2574),AS2574&gt;0))+(AND(ISNUMBER(T2574),ISNUMBER(M2574),T2574&gt;=Settings!$B$21,M2574&gt;0))+(AND(ISNUMBER(AD2574),ISNUMBER(M2574),AD2574&gt;=Settings!$B$22,M2574&gt;0))+(AY2574&gt;=1))</f>
        <v/>
      </c>
      <c r="BW2574" s="91">
        <f>IF(OR(AY2574=0,BF2574&lt;&gt;"Y",BG2574&lt;&gt;"Y"),"",1+SUMPRODUCT(($A$6:$A$2604=A2574)*($AY$6:$AY$2604&gt;0)*($BF$6:$BF$2604="Y")*($BG$6:$BG$2604="Y")*(($AY$6:$AY$2604&gt;AY2574)+($AY$6:$AY$2604=AY2574)*($AD$6:$AD$2604&gt;AD2574))))</f>
        <v/>
      </c>
    </row>
    <row r="2575" ht="23.85" customHeight="1" s="55">
      <c r="A2575" s="90" t="n">
        <v>46296</v>
      </c>
      <c r="B2575" s="91" t="inlineStr">
        <is>
          <t>AURUS</t>
        </is>
      </c>
      <c r="C2575" s="91" t="inlineStr">
        <is>
          <t>INE142K01011</t>
        </is>
      </c>
      <c r="D2575" s="91" t="n"/>
      <c r="E2575" s="91" t="inlineStr">
        <is>
          <t>None</t>
        </is>
      </c>
      <c r="F2575" s="93" t="n">
        <v>13</v>
      </c>
      <c r="G2575" s="92" t="inlineStr">
        <is>
          <t>N</t>
        </is>
      </c>
      <c r="H2575" s="94" t="n"/>
      <c r="I2575" s="91" t="inlineStr">
        <is>
          <t>N</t>
        </is>
      </c>
      <c r="J2575" s="92">
        <f>IF(K2575="","N","Y")</f>
        <v/>
      </c>
      <c r="K2575" s="94">
        <f>_xlfn.TEXTJOIN("; ",TRUE,IF(P2575="52-wk low","52-wk low",""),IF(AND(AD2575&gt;=Settings!$B$12,M2575&lt;0),"Distribution",""),IF(AND(AJ2575="Y",M2575&lt;0,AK2575&lt;-Settings!$B$13),"Long unwinding",""),IF(AND(AJ2575="Y",M2575&lt;0,AK2575&gt;Settings!$B$13),"Short buildup",""))</f>
        <v/>
      </c>
      <c r="L2575" s="95" t="n">
        <v>4.4</v>
      </c>
      <c r="M2575" s="96" t="n">
        <v>-0.68</v>
      </c>
      <c r="N2575" s="93" t="n">
        <v>872</v>
      </c>
      <c r="O2575" s="91" t="inlineStr">
        <is>
          <t>None</t>
        </is>
      </c>
      <c r="P2575" s="91" t="inlineStr">
        <is>
          <t>None</t>
        </is>
      </c>
      <c r="Q2575" s="97" t="n">
        <v>0.17</v>
      </c>
      <c r="R2575" s="96" t="n">
        <v>0.27</v>
      </c>
      <c r="S2575" s="96" t="n">
        <v>0.62</v>
      </c>
      <c r="T2575" s="96" t="n">
        <v>0.82</v>
      </c>
      <c r="U2575" s="96" t="n">
        <v>0.71</v>
      </c>
      <c r="V2575" s="103" t="n">
        <v>1.14</v>
      </c>
      <c r="W2575" s="102" t="n">
        <v>4</v>
      </c>
      <c r="X2575" s="93" t="n"/>
      <c r="Y2575" s="91" t="inlineStr">
        <is>
          <t>None</t>
        </is>
      </c>
      <c r="Z2575" s="99" t="n">
        <v>68.97</v>
      </c>
      <c r="AA2575" s="96" t="n">
        <v>0.89</v>
      </c>
      <c r="AB2575" s="96" t="n">
        <v>0.91</v>
      </c>
      <c r="AC2575" s="96" t="n">
        <v>0.52</v>
      </c>
      <c r="AD2575" s="96" t="n">
        <v>0.74</v>
      </c>
      <c r="AE2575" s="96" t="n">
        <v>0.7</v>
      </c>
      <c r="AF2575" s="103" t="n">
        <v>1.15</v>
      </c>
      <c r="AG2575" s="91" t="inlineStr">
        <is>
          <t>Normal</t>
        </is>
      </c>
      <c r="AH2575" s="100" t="n">
        <v>0</v>
      </c>
      <c r="AI2575" s="101" t="n">
        <v>0</v>
      </c>
      <c r="AJ2575" s="92" t="inlineStr">
        <is>
          <t>N</t>
        </is>
      </c>
      <c r="AK2575" s="96" t="n"/>
      <c r="AL2575" s="91" t="inlineStr">
        <is>
          <t>n/a</t>
        </is>
      </c>
      <c r="AM2575" s="93" t="n"/>
      <c r="AN2575" s="92" t="inlineStr">
        <is>
          <t>None</t>
        </is>
      </c>
      <c r="AO2575" s="102" t="n">
        <v>0</v>
      </c>
      <c r="AP2575" s="103" t="n">
        <v>0.63</v>
      </c>
      <c r="AQ2575" s="102" t="n">
        <v>24</v>
      </c>
      <c r="AR2575" s="91" t="inlineStr">
        <is>
          <t>N</t>
        </is>
      </c>
      <c r="AS2575" s="104" t="n"/>
      <c r="AT2575" s="92">
        <f>IF(AND(P2575="52-wk high",T2575&gt;=Settings!$B$7),"Y","N")</f>
        <v/>
      </c>
      <c r="AU2575" s="91">
        <f>IF(AND(AD2575&gt;=Settings!$B$8,M2575&gt;0),"Y","N")</f>
        <v/>
      </c>
      <c r="AV2575" s="91">
        <f>IF(OR(AH2575&gt;Settings!$B$9,AI2575&gt;Settings!$B$9),"Y","N")</f>
        <v/>
      </c>
      <c r="AW2575" s="91">
        <f>IF(AJ2575&lt;&gt;"Y","n/a",IF(AND(M2575&gt;0,AK2575&gt;Settings!$B$10),"Y","N"))</f>
        <v/>
      </c>
      <c r="AX2575" s="91">
        <f>IF(AO2575&gt;=Settings!$B$11,"Y","N")</f>
        <v/>
      </c>
      <c r="AY2575" s="99">
        <f>(AT2575="Y")+(AU2575="Y")+(AV2575="Y")+(AW2575="Y")+(AX2575="Y")</f>
        <v/>
      </c>
      <c r="AZ2575" s="94">
        <f>IF(AY2575=0,"None",_xlfn.TEXTJOIN(", ",TRUE(),IF(AT2575="Y","Breakout",""),IF(AU2575="Y","Accumulation",""),IF(AV2575="Y","Institutional buying",""),IF(AW2575="Y","Long buildup",""),IF(AX2575="Y","Momentum leader","")))</f>
        <v/>
      </c>
      <c r="BA2575" s="94">
        <f>IF(BW2575="","","Passes "&amp;AY2575&amp;" of 5 buy-side scans"&amp;IF(G2575="Y","; RED FLAG: filter out using Red flag column",""))</f>
        <v/>
      </c>
      <c r="BB2575" s="91" t="inlineStr">
        <is>
          <t>None</t>
        </is>
      </c>
      <c r="BC2575" s="92" t="inlineStr">
        <is>
          <t>Y</t>
        </is>
      </c>
      <c r="BD2575" s="94" t="inlineStr">
        <is>
          <t>Few traders (&lt;100 unique PAN, 30 days)</t>
        </is>
      </c>
      <c r="BE2575" s="94" t="n"/>
      <c r="BF2575" s="92">
        <f>IF(R2575*100000&gt;=Settings!$B$5,"Y","N")</f>
        <v/>
      </c>
      <c r="BG2575" s="91">
        <f>IF(F2575&gt;Settings!$B$6,"Y","N")</f>
        <v/>
      </c>
      <c r="BH2575" s="97" t="n">
        <v>-36.69</v>
      </c>
      <c r="BI2575" s="96" t="n">
        <v>-4.97</v>
      </c>
      <c r="BJ2575" s="96" t="n">
        <v>-5.58</v>
      </c>
      <c r="BK2575" s="96" t="n">
        <v>-4.97</v>
      </c>
      <c r="BL2575" s="96" t="n">
        <v>-5.38</v>
      </c>
      <c r="BM2575" s="96" t="n">
        <v>-31.78</v>
      </c>
      <c r="BN2575" s="97" t="n">
        <v>-5.64</v>
      </c>
      <c r="BO2575" s="96" t="n">
        <v>-6.6</v>
      </c>
      <c r="BP2575" s="96" t="n">
        <v>-8.279999999999999</v>
      </c>
      <c r="BQ2575" s="96" t="n">
        <v>-12.59</v>
      </c>
      <c r="BR2575" s="91" t="inlineStr">
        <is>
          <t>Stacked down</t>
        </is>
      </c>
      <c r="BS2575" s="91" t="inlineStr">
        <is>
          <t>None</t>
        </is>
      </c>
      <c r="BT2575" s="96" t="n">
        <v>29.9</v>
      </c>
      <c r="BU2575" s="91" t="inlineStr">
        <is>
          <t>N</t>
        </is>
      </c>
      <c r="BV2575" s="99">
        <f>IF(OR(BF2575&lt;&gt;"Y",BG2575&lt;&gt;"Y"),"",(AND(ISNUMBER(BQ2575),BQ2575&gt;0))+(BR2575="Stacked up")+(AND(ISNUMBER(BH2575),BH2575&gt;=-Settings!$B$17))+(AND(ISNUMBER(BK2575),ISNUMBER(BM2575),BK2575&gt;0,BM2575&gt;0))+(AND(ISNUMBER(AQ2575),AQ2575&gt;=Settings!$B$18))+(AND(ISNUMBER(BT2575),BT2575&gt;=Settings!$B$19,BT2575&lt;=Settings!$B$20))+(AND(ISNUMBER(AS2575),AS2575&gt;0))+(AND(ISNUMBER(T2575),ISNUMBER(M2575),T2575&gt;=Settings!$B$21,M2575&gt;0))+(AND(ISNUMBER(AD2575),ISNUMBER(M2575),AD2575&gt;=Settings!$B$22,M2575&gt;0))+(AY2575&gt;=1))</f>
        <v/>
      </c>
      <c r="BW2575" s="91">
        <f>IF(OR(AY2575=0,BF2575&lt;&gt;"Y",BG2575&lt;&gt;"Y"),"",1+SUMPRODUCT(($A$6:$A$2604=A2575)*($AY$6:$AY$2604&gt;0)*($BF$6:$BF$2604="Y")*($BG$6:$BG$2604="Y")*(($AY$6:$AY$2604&gt;AY2575)+($AY$6:$AY$2604=AY2575)*($AD$6:$AD$2604&gt;AD2575))))</f>
        <v/>
      </c>
    </row>
    <row r="2576" ht="23.85" customHeight="1" s="55">
      <c r="A2576" s="90" t="n">
        <v>46296</v>
      </c>
      <c r="B2576" s="91" t="inlineStr">
        <is>
          <t>BILVYAPAR</t>
        </is>
      </c>
      <c r="C2576" s="91" t="inlineStr">
        <is>
          <t>INE071A01013</t>
        </is>
      </c>
      <c r="D2576" s="91" t="n"/>
      <c r="E2576" s="91" t="inlineStr">
        <is>
          <t>None</t>
        </is>
      </c>
      <c r="F2576" s="93" t="n">
        <v>13</v>
      </c>
      <c r="G2576" s="92" t="inlineStr">
        <is>
          <t>Y</t>
        </is>
      </c>
      <c r="H2576" s="94" t="inlineStr">
        <is>
          <t>GSM Stage 0; IRP (insolvency); T2T (BE series)</t>
        </is>
      </c>
      <c r="I2576" s="91" t="inlineStr">
        <is>
          <t>Y</t>
        </is>
      </c>
      <c r="J2576" s="92">
        <f>IF(K2576="","N","Y")</f>
        <v/>
      </c>
      <c r="K2576" s="94">
        <f>_xlfn.TEXTJOIN("; ",TRUE,IF(P2576="52-wk low","52-wk low",""),IF(AND(AD2576&gt;=Settings!$B$12,M2576&lt;0),"Distribution",""),IF(AND(AJ2576="Y",M2576&lt;0,AK2576&lt;-Settings!$B$13),"Long unwinding",""),IF(AND(AJ2576="Y",M2576&lt;0,AK2576&gt;Settings!$B$13),"Short buildup",""))</f>
        <v/>
      </c>
      <c r="L2576" s="95" t="n">
        <v>4.21</v>
      </c>
      <c r="M2576" s="96" t="n">
        <v>-0.9399999999999999</v>
      </c>
      <c r="N2576" s="93" t="n">
        <v>1013</v>
      </c>
      <c r="O2576" s="91" t="inlineStr">
        <is>
          <t>None</t>
        </is>
      </c>
      <c r="P2576" s="91" t="inlineStr">
        <is>
          <t>None</t>
        </is>
      </c>
      <c r="Q2576" s="97" t="n">
        <v>0.06</v>
      </c>
      <c r="R2576" s="96" t="n">
        <v>0.07000000000000001</v>
      </c>
      <c r="S2576" s="96" t="n">
        <v>0.86</v>
      </c>
      <c r="T2576" s="96" t="n">
        <v>0.85</v>
      </c>
      <c r="U2576" s="96" t="n">
        <v>0.62</v>
      </c>
      <c r="V2576" s="103" t="n">
        <v>0.75</v>
      </c>
      <c r="W2576" s="102" t="n">
        <v>6</v>
      </c>
      <c r="X2576" s="93" t="n"/>
      <c r="Y2576" s="91" t="inlineStr">
        <is>
          <t>None</t>
        </is>
      </c>
      <c r="Z2576" s="99" t="n"/>
      <c r="AA2576" s="96" t="n"/>
      <c r="AB2576" s="96" t="n"/>
      <c r="AC2576" s="96" t="n"/>
      <c r="AD2576" s="96" t="n"/>
      <c r="AE2576" s="96" t="n"/>
      <c r="AF2576" s="103" t="n"/>
      <c r="AG2576" s="91" t="inlineStr">
        <is>
          <t>No delivery data</t>
        </is>
      </c>
      <c r="AH2576" s="100" t="n">
        <v>0</v>
      </c>
      <c r="AI2576" s="101" t="n">
        <v>0</v>
      </c>
      <c r="AJ2576" s="92" t="inlineStr">
        <is>
          <t>N</t>
        </is>
      </c>
      <c r="AK2576" s="96" t="n"/>
      <c r="AL2576" s="91" t="inlineStr">
        <is>
          <t>n/a</t>
        </is>
      </c>
      <c r="AM2576" s="93" t="n"/>
      <c r="AN2576" s="92" t="inlineStr">
        <is>
          <t>None</t>
        </is>
      </c>
      <c r="AO2576" s="102" t="n">
        <v>0</v>
      </c>
      <c r="AP2576" s="103" t="n">
        <v>0.46</v>
      </c>
      <c r="AQ2576" s="102" t="n">
        <v>2</v>
      </c>
      <c r="AR2576" s="91" t="inlineStr">
        <is>
          <t>N</t>
        </is>
      </c>
      <c r="AS2576" s="104" t="n"/>
      <c r="AT2576" s="92">
        <f>IF(AND(P2576="52-wk high",T2576&gt;=Settings!$B$7),"Y","N")</f>
        <v/>
      </c>
      <c r="AU2576" s="91">
        <f>IF(AND(AD2576&gt;=Settings!$B$8,M2576&gt;0),"Y","N")</f>
        <v/>
      </c>
      <c r="AV2576" s="91">
        <f>IF(OR(AH2576&gt;Settings!$B$9,AI2576&gt;Settings!$B$9),"Y","N")</f>
        <v/>
      </c>
      <c r="AW2576" s="91">
        <f>IF(AJ2576&lt;&gt;"Y","n/a",IF(AND(M2576&gt;0,AK2576&gt;Settings!$B$10),"Y","N"))</f>
        <v/>
      </c>
      <c r="AX2576" s="91">
        <f>IF(AO2576&gt;=Settings!$B$11,"Y","N")</f>
        <v/>
      </c>
      <c r="AY2576" s="99">
        <f>(AT2576="Y")+(AU2576="Y")+(AV2576="Y")+(AW2576="Y")+(AX2576="Y")</f>
        <v/>
      </c>
      <c r="AZ2576" s="94">
        <f>IF(AY2576=0,"None",_xlfn.TEXTJOIN(", ",TRUE(),IF(AT2576="Y","Breakout",""),IF(AU2576="Y","Accumulation",""),IF(AV2576="Y","Institutional buying",""),IF(AW2576="Y","Long buildup",""),IF(AX2576="Y","Momentum leader","")))</f>
        <v/>
      </c>
      <c r="BA2576" s="94">
        <f>IF(BW2576="","","Passes "&amp;AY2576&amp;" of 5 buy-side scans"&amp;IF(G2576="Y","; RED FLAG: filter out using Red flag column",""))</f>
        <v/>
      </c>
      <c r="BB2576" s="91" t="inlineStr">
        <is>
          <t>None</t>
        </is>
      </c>
      <c r="BC2576" s="92" t="inlineStr">
        <is>
          <t>Y</t>
        </is>
      </c>
      <c r="BD2576" s="94" t="inlineStr">
        <is>
          <t>Few traders (&lt;100 unique PAN, 30 days)</t>
        </is>
      </c>
      <c r="BE2576" s="94" t="n"/>
      <c r="BF2576" s="92">
        <f>IF(R2576*100000&gt;=Settings!$B$5,"Y","N")</f>
        <v/>
      </c>
      <c r="BG2576" s="91">
        <f>IF(F2576&gt;Settings!$B$6,"Y","N")</f>
        <v/>
      </c>
      <c r="BH2576" s="97" t="n">
        <v>-69.48999999999999</v>
      </c>
      <c r="BI2576" s="96" t="n">
        <v>-1.86</v>
      </c>
      <c r="BJ2576" s="96" t="n">
        <v>5.51</v>
      </c>
      <c r="BK2576" s="96" t="n">
        <v>2.43</v>
      </c>
      <c r="BL2576" s="96" t="n">
        <v>-16.47</v>
      </c>
      <c r="BM2576" s="96" t="n">
        <v>-68.01000000000001</v>
      </c>
      <c r="BN2576" s="97" t="n">
        <v>-0.04</v>
      </c>
      <c r="BO2576" s="96" t="n">
        <v>-0.21</v>
      </c>
      <c r="BP2576" s="96" t="n">
        <v>-10.12</v>
      </c>
      <c r="BQ2576" s="96" t="n">
        <v>-31.67</v>
      </c>
      <c r="BR2576" s="91" t="inlineStr">
        <is>
          <t>Stacked down</t>
        </is>
      </c>
      <c r="BS2576" s="91" t="inlineStr">
        <is>
          <t>None</t>
        </is>
      </c>
      <c r="BT2576" s="96" t="n">
        <v>48.8</v>
      </c>
      <c r="BU2576" s="91" t="inlineStr">
        <is>
          <t>N</t>
        </is>
      </c>
      <c r="BV2576" s="99">
        <f>IF(OR(BF2576&lt;&gt;"Y",BG2576&lt;&gt;"Y"),"",(AND(ISNUMBER(BQ2576),BQ2576&gt;0))+(BR2576="Stacked up")+(AND(ISNUMBER(BH2576),BH2576&gt;=-Settings!$B$17))+(AND(ISNUMBER(BK2576),ISNUMBER(BM2576),BK2576&gt;0,BM2576&gt;0))+(AND(ISNUMBER(AQ2576),AQ2576&gt;=Settings!$B$18))+(AND(ISNUMBER(BT2576),BT2576&gt;=Settings!$B$19,BT2576&lt;=Settings!$B$20))+(AND(ISNUMBER(AS2576),AS2576&gt;0))+(AND(ISNUMBER(T2576),ISNUMBER(M2576),T2576&gt;=Settings!$B$21,M2576&gt;0))+(AND(ISNUMBER(AD2576),ISNUMBER(M2576),AD2576&gt;=Settings!$B$22,M2576&gt;0))+(AY2576&gt;=1))</f>
        <v/>
      </c>
      <c r="BW2576" s="91">
        <f>IF(OR(AY2576=0,BF2576&lt;&gt;"Y",BG2576&lt;&gt;"Y"),"",1+SUMPRODUCT(($A$6:$A$2604=A2576)*($AY$6:$AY$2604&gt;0)*($BF$6:$BF$2604="Y")*($BG$6:$BG$2604="Y")*(($AY$6:$AY$2604&gt;AY2576)+($AY$6:$AY$2604=AY2576)*($AD$6:$AD$2604&gt;AD2576))))</f>
        <v/>
      </c>
    </row>
    <row r="2577" ht="23.85" customHeight="1" s="55">
      <c r="A2577" s="90" t="n">
        <v>46296</v>
      </c>
      <c r="B2577" s="91" t="inlineStr">
        <is>
          <t>CREATIVEYE</t>
        </is>
      </c>
      <c r="C2577" s="91" t="inlineStr">
        <is>
          <t>INE230B01021</t>
        </is>
      </c>
      <c r="D2577" s="91" t="n"/>
      <c r="E2577" s="91" t="inlineStr">
        <is>
          <t>None</t>
        </is>
      </c>
      <c r="F2577" s="93" t="n">
        <v>12</v>
      </c>
      <c r="G2577" s="92" t="inlineStr">
        <is>
          <t>N</t>
        </is>
      </c>
      <c r="H2577" s="94" t="n"/>
      <c r="I2577" s="91" t="inlineStr">
        <is>
          <t>N</t>
        </is>
      </c>
      <c r="J2577" s="92">
        <f>IF(K2577="","N","Y")</f>
        <v/>
      </c>
      <c r="K2577" s="94">
        <f>_xlfn.TEXTJOIN("; ",TRUE,IF(P2577="52-wk low","52-wk low",""),IF(AND(AD2577&gt;=Settings!$B$12,M2577&lt;0),"Distribution",""),IF(AND(AJ2577="Y",M2577&lt;0,AK2577&lt;-Settings!$B$13),"Long unwinding",""),IF(AND(AJ2577="Y",M2577&lt;0,AK2577&gt;Settings!$B$13),"Short buildup",""))</f>
        <v/>
      </c>
      <c r="L2577" s="95" t="n">
        <v>6.17</v>
      </c>
      <c r="M2577" s="96" t="n">
        <v>0.82</v>
      </c>
      <c r="N2577" s="93" t="n">
        <v>377</v>
      </c>
      <c r="O2577" s="91" t="inlineStr">
        <is>
          <t>None</t>
        </is>
      </c>
      <c r="P2577" s="91" t="inlineStr">
        <is>
          <t>None</t>
        </is>
      </c>
      <c r="Q2577" s="97" t="n">
        <v>0.16</v>
      </c>
      <c r="R2577" s="96" t="n">
        <v>0.28</v>
      </c>
      <c r="S2577" s="96" t="n">
        <v>0.6</v>
      </c>
      <c r="T2577" s="96" t="n">
        <v>0.5600000000000001</v>
      </c>
      <c r="U2577" s="96" t="n">
        <v>0.78</v>
      </c>
      <c r="V2577" s="103" t="n">
        <v>1.34</v>
      </c>
      <c r="W2577" s="102" t="n">
        <v>5</v>
      </c>
      <c r="X2577" s="93" t="n"/>
      <c r="Y2577" s="91" t="inlineStr">
        <is>
          <t>None</t>
        </is>
      </c>
      <c r="Z2577" s="99" t="n">
        <v>90.18000000000001</v>
      </c>
      <c r="AA2577" s="96" t="n">
        <v>1.17</v>
      </c>
      <c r="AB2577" s="96" t="n">
        <v>1.19</v>
      </c>
      <c r="AC2577" s="96" t="n">
        <v>0.84</v>
      </c>
      <c r="AD2577" s="96" t="n">
        <v>0.92</v>
      </c>
      <c r="AE2577" s="96" t="n">
        <v>1.14</v>
      </c>
      <c r="AF2577" s="103" t="n">
        <v>1.05</v>
      </c>
      <c r="AG2577" s="91" t="inlineStr">
        <is>
          <t>Normal</t>
        </is>
      </c>
      <c r="AH2577" s="100" t="n">
        <v>0</v>
      </c>
      <c r="AI2577" s="101" t="n">
        <v>0</v>
      </c>
      <c r="AJ2577" s="92" t="inlineStr">
        <is>
          <t>N</t>
        </is>
      </c>
      <c r="AK2577" s="96" t="n"/>
      <c r="AL2577" s="91" t="inlineStr">
        <is>
          <t>n/a</t>
        </is>
      </c>
      <c r="AM2577" s="93" t="n"/>
      <c r="AN2577" s="92" t="inlineStr">
        <is>
          <t>None</t>
        </is>
      </c>
      <c r="AO2577" s="102" t="n">
        <v>0</v>
      </c>
      <c r="AP2577" s="103" t="n">
        <v>0.74</v>
      </c>
      <c r="AQ2577" s="102" t="n">
        <v>43</v>
      </c>
      <c r="AR2577" s="91" t="inlineStr">
        <is>
          <t>N</t>
        </is>
      </c>
      <c r="AS2577" s="104" t="n"/>
      <c r="AT2577" s="92">
        <f>IF(AND(P2577="52-wk high",T2577&gt;=Settings!$B$7),"Y","N")</f>
        <v/>
      </c>
      <c r="AU2577" s="91">
        <f>IF(AND(AD2577&gt;=Settings!$B$8,M2577&gt;0),"Y","N")</f>
        <v/>
      </c>
      <c r="AV2577" s="91">
        <f>IF(OR(AH2577&gt;Settings!$B$9,AI2577&gt;Settings!$B$9),"Y","N")</f>
        <v/>
      </c>
      <c r="AW2577" s="91">
        <f>IF(AJ2577&lt;&gt;"Y","n/a",IF(AND(M2577&gt;0,AK2577&gt;Settings!$B$10),"Y","N"))</f>
        <v/>
      </c>
      <c r="AX2577" s="91">
        <f>IF(AO2577&gt;=Settings!$B$11,"Y","N")</f>
        <v/>
      </c>
      <c r="AY2577" s="99">
        <f>(AT2577="Y")+(AU2577="Y")+(AV2577="Y")+(AW2577="Y")+(AX2577="Y")</f>
        <v/>
      </c>
      <c r="AZ2577" s="94">
        <f>IF(AY2577=0,"None",_xlfn.TEXTJOIN(", ",TRUE(),IF(AT2577="Y","Breakout",""),IF(AU2577="Y","Accumulation",""),IF(AV2577="Y","Institutional buying",""),IF(AW2577="Y","Long buildup",""),IF(AX2577="Y","Momentum leader","")))</f>
        <v/>
      </c>
      <c r="BA2577" s="94">
        <f>IF(BW2577="","","Passes "&amp;AY2577&amp;" of 5 buy-side scans"&amp;IF(G2577="Y","; RED FLAG: filter out using Red flag column",""))</f>
        <v/>
      </c>
      <c r="BB2577" s="91" t="inlineStr">
        <is>
          <t>None</t>
        </is>
      </c>
      <c r="BC2577" s="92" t="inlineStr">
        <is>
          <t>Y</t>
        </is>
      </c>
      <c r="BD2577" s="94" t="inlineStr">
        <is>
          <t>EPS zero; Few traders (&lt;100 unique PAN, 30 days)</t>
        </is>
      </c>
      <c r="BE2577" s="94" t="n"/>
      <c r="BF2577" s="92">
        <f>IF(R2577*100000&gt;=Settings!$B$5,"Y","N")</f>
        <v/>
      </c>
      <c r="BG2577" s="91">
        <f>IF(F2577&gt;Settings!$B$6,"Y","N")</f>
        <v/>
      </c>
      <c r="BH2577" s="97" t="n">
        <v>-30.05</v>
      </c>
      <c r="BI2577" s="96" t="n">
        <v>-1.44</v>
      </c>
      <c r="BJ2577" s="96" t="n">
        <v>1.31</v>
      </c>
      <c r="BK2577" s="96" t="n">
        <v>2.32</v>
      </c>
      <c r="BL2577" s="96" t="n">
        <v>2.32</v>
      </c>
      <c r="BM2577" s="96" t="n">
        <v>-18.82</v>
      </c>
      <c r="BN2577" s="97" t="n">
        <v>2.47</v>
      </c>
      <c r="BO2577" s="96" t="n">
        <v>1.17</v>
      </c>
      <c r="BP2577" s="96" t="n">
        <v>-1.43</v>
      </c>
      <c r="BQ2577" s="96" t="n">
        <v>-5.58</v>
      </c>
      <c r="BR2577" s="91" t="inlineStr">
        <is>
          <t>Mixed</t>
        </is>
      </c>
      <c r="BS2577" s="91" t="inlineStr">
        <is>
          <t>None</t>
        </is>
      </c>
      <c r="BT2577" s="96" t="n">
        <v>55.7</v>
      </c>
      <c r="BU2577" s="91" t="inlineStr">
        <is>
          <t>N</t>
        </is>
      </c>
      <c r="BV2577" s="99">
        <f>IF(OR(BF2577&lt;&gt;"Y",BG2577&lt;&gt;"Y"),"",(AND(ISNUMBER(BQ2577),BQ2577&gt;0))+(BR2577="Stacked up")+(AND(ISNUMBER(BH2577),BH2577&gt;=-Settings!$B$17))+(AND(ISNUMBER(BK2577),ISNUMBER(BM2577),BK2577&gt;0,BM2577&gt;0))+(AND(ISNUMBER(AQ2577),AQ2577&gt;=Settings!$B$18))+(AND(ISNUMBER(BT2577),BT2577&gt;=Settings!$B$19,BT2577&lt;=Settings!$B$20))+(AND(ISNUMBER(AS2577),AS2577&gt;0))+(AND(ISNUMBER(T2577),ISNUMBER(M2577),T2577&gt;=Settings!$B$21,M2577&gt;0))+(AND(ISNUMBER(AD2577),ISNUMBER(M2577),AD2577&gt;=Settings!$B$22,M2577&gt;0))+(AY2577&gt;=1))</f>
        <v/>
      </c>
      <c r="BW2577" s="91">
        <f>IF(OR(AY2577=0,BF2577&lt;&gt;"Y",BG2577&lt;&gt;"Y"),"",1+SUMPRODUCT(($A$6:$A$2604=A2577)*($AY$6:$AY$2604&gt;0)*($BF$6:$BF$2604="Y")*($BG$6:$BG$2604="Y")*(($AY$6:$AY$2604&gt;AY2577)+($AY$6:$AY$2604=AY2577)*($AD$6:$AD$2604&gt;AD2577))))</f>
        <v/>
      </c>
    </row>
    <row r="2578" ht="23.85" customHeight="1" s="55">
      <c r="A2578" s="90" t="n">
        <v>46296</v>
      </c>
      <c r="B2578" s="91" t="inlineStr">
        <is>
          <t>MEP</t>
        </is>
      </c>
      <c r="C2578" s="91" t="inlineStr">
        <is>
          <t>INE776I01010</t>
        </is>
      </c>
      <c r="D2578" s="91" t="n"/>
      <c r="E2578" s="91" t="inlineStr">
        <is>
          <t>None</t>
        </is>
      </c>
      <c r="F2578" s="93" t="n">
        <v>12</v>
      </c>
      <c r="G2578" s="92" t="inlineStr">
        <is>
          <t>Y</t>
        </is>
      </c>
      <c r="H2578" s="94" t="inlineStr">
        <is>
          <t>GSM Stage 0; IRP (insolvency); BZ/SZ series</t>
        </is>
      </c>
      <c r="I2578" s="91" t="inlineStr">
        <is>
          <t>Y</t>
        </is>
      </c>
      <c r="J2578" s="92">
        <f>IF(K2578="","N","Y")</f>
        <v/>
      </c>
      <c r="K2578" s="94">
        <f>_xlfn.TEXTJOIN("; ",TRUE,IF(P2578="52-wk low","52-wk low",""),IF(AND(AD2578&gt;=Settings!$B$12,M2578&lt;0),"Distribution",""),IF(AND(AJ2578="Y",M2578&lt;0,AK2578&lt;-Settings!$B$13),"Long unwinding",""),IF(AND(AJ2578="Y",M2578&lt;0,AK2578&gt;Settings!$B$13),"Short buildup",""))</f>
        <v/>
      </c>
      <c r="L2578" s="95" t="n">
        <v>0.67</v>
      </c>
      <c r="M2578" s="96" t="n">
        <v>0</v>
      </c>
      <c r="N2578" s="93" t="n">
        <v>581</v>
      </c>
      <c r="O2578" s="91" t="inlineStr">
        <is>
          <t>None</t>
        </is>
      </c>
      <c r="P2578" s="91" t="inlineStr">
        <is>
          <t>None</t>
        </is>
      </c>
      <c r="Q2578" s="97" t="n">
        <v>0.57</v>
      </c>
      <c r="R2578" s="96" t="n">
        <v>0.9</v>
      </c>
      <c r="S2578" s="96" t="n">
        <v>0.58</v>
      </c>
      <c r="T2578" s="96" t="n">
        <v>0.58</v>
      </c>
      <c r="U2578" s="96" t="n">
        <v>0.48</v>
      </c>
      <c r="V2578" s="103" t="n">
        <v>0.75</v>
      </c>
      <c r="W2578" s="102" t="n">
        <v>5</v>
      </c>
      <c r="X2578" s="93" t="n"/>
      <c r="Y2578" s="91" t="inlineStr">
        <is>
          <t>None</t>
        </is>
      </c>
      <c r="Z2578" s="99" t="n"/>
      <c r="AA2578" s="96" t="n"/>
      <c r="AB2578" s="96" t="n"/>
      <c r="AC2578" s="96" t="n"/>
      <c r="AD2578" s="96" t="n"/>
      <c r="AE2578" s="96" t="n"/>
      <c r="AF2578" s="103" t="n"/>
      <c r="AG2578" s="91" t="inlineStr">
        <is>
          <t>No delivery data</t>
        </is>
      </c>
      <c r="AH2578" s="100" t="n">
        <v>0</v>
      </c>
      <c r="AI2578" s="101" t="n">
        <v>0</v>
      </c>
      <c r="AJ2578" s="92" t="inlineStr">
        <is>
          <t>N</t>
        </is>
      </c>
      <c r="AK2578" s="96" t="n"/>
      <c r="AL2578" s="91" t="inlineStr">
        <is>
          <t>n/a</t>
        </is>
      </c>
      <c r="AM2578" s="93" t="n"/>
      <c r="AN2578" s="92" t="inlineStr">
        <is>
          <t>None</t>
        </is>
      </c>
      <c r="AO2578" s="102" t="n">
        <v>0</v>
      </c>
      <c r="AP2578" s="103" t="n">
        <v>0.34</v>
      </c>
      <c r="AQ2578" s="102" t="n">
        <v>0</v>
      </c>
      <c r="AR2578" s="91" t="inlineStr">
        <is>
          <t>N</t>
        </is>
      </c>
      <c r="AS2578" s="104" t="n"/>
      <c r="AT2578" s="92">
        <f>IF(AND(P2578="52-wk high",T2578&gt;=Settings!$B$7),"Y","N")</f>
        <v/>
      </c>
      <c r="AU2578" s="91">
        <f>IF(AND(AD2578&gt;=Settings!$B$8,M2578&gt;0),"Y","N")</f>
        <v/>
      </c>
      <c r="AV2578" s="91">
        <f>IF(OR(AH2578&gt;Settings!$B$9,AI2578&gt;Settings!$B$9),"Y","N")</f>
        <v/>
      </c>
      <c r="AW2578" s="91">
        <f>IF(AJ2578&lt;&gt;"Y","n/a",IF(AND(M2578&gt;0,AK2578&gt;Settings!$B$10),"Y","N"))</f>
        <v/>
      </c>
      <c r="AX2578" s="91">
        <f>IF(AO2578&gt;=Settings!$B$11,"Y","N")</f>
        <v/>
      </c>
      <c r="AY2578" s="99">
        <f>(AT2578="Y")+(AU2578="Y")+(AV2578="Y")+(AW2578="Y")+(AX2578="Y")</f>
        <v/>
      </c>
      <c r="AZ2578" s="94">
        <f>IF(AY2578=0,"None",_xlfn.TEXTJOIN(", ",TRUE(),IF(AT2578="Y","Breakout",""),IF(AU2578="Y","Accumulation",""),IF(AV2578="Y","Institutional buying",""),IF(AW2578="Y","Long buildup",""),IF(AX2578="Y","Momentum leader","")))</f>
        <v/>
      </c>
      <c r="BA2578" s="94">
        <f>IF(BW2578="","","Passes "&amp;AY2578&amp;" of 5 buy-side scans"&amp;IF(G2578="Y","; RED FLAG: filter out using Red flag column",""))</f>
        <v/>
      </c>
      <c r="BB2578" s="91" t="inlineStr">
        <is>
          <t>Upper</t>
        </is>
      </c>
      <c r="BC2578" s="92" t="inlineStr">
        <is>
          <t>Y</t>
        </is>
      </c>
      <c r="BD2578" s="94" t="inlineStr">
        <is>
          <t>Few traders (&lt;100 unique PAN, 30 days)</t>
        </is>
      </c>
      <c r="BE2578" s="94" t="n"/>
      <c r="BF2578" s="92">
        <f>IF(R2578*100000&gt;=Settings!$B$5,"Y","N")</f>
        <v/>
      </c>
      <c r="BG2578" s="91">
        <f>IF(F2578&gt;Settings!$B$6,"Y","N")</f>
        <v/>
      </c>
      <c r="BH2578" s="97" t="n">
        <v>-76.66</v>
      </c>
      <c r="BI2578" s="96" t="n">
        <v>3.08</v>
      </c>
      <c r="BJ2578" s="96" t="n">
        <v>-9.460000000000001</v>
      </c>
      <c r="BK2578" s="96" t="n">
        <v>-5.63</v>
      </c>
      <c r="BL2578" s="96" t="n">
        <v>-21.18</v>
      </c>
      <c r="BM2578" s="96" t="n">
        <v>-64.36</v>
      </c>
      <c r="BN2578" s="97" t="n">
        <v>1.03</v>
      </c>
      <c r="BO2578" s="96" t="n">
        <v>-0.04</v>
      </c>
      <c r="BP2578" s="96" t="n">
        <v>-11.22</v>
      </c>
      <c r="BQ2578" s="96" t="n">
        <v>-31.71</v>
      </c>
      <c r="BR2578" s="91" t="inlineStr">
        <is>
          <t>Mixed</t>
        </is>
      </c>
      <c r="BS2578" s="91" t="inlineStr">
        <is>
          <t>None</t>
        </is>
      </c>
      <c r="BT2578" s="96" t="n">
        <v>54.8</v>
      </c>
      <c r="BU2578" s="91" t="inlineStr">
        <is>
          <t>N</t>
        </is>
      </c>
      <c r="BV2578" s="99">
        <f>IF(OR(BF2578&lt;&gt;"Y",BG2578&lt;&gt;"Y"),"",(AND(ISNUMBER(BQ2578),BQ2578&gt;0))+(BR2578="Stacked up")+(AND(ISNUMBER(BH2578),BH2578&gt;=-Settings!$B$17))+(AND(ISNUMBER(BK2578),ISNUMBER(BM2578),BK2578&gt;0,BM2578&gt;0))+(AND(ISNUMBER(AQ2578),AQ2578&gt;=Settings!$B$18))+(AND(ISNUMBER(BT2578),BT2578&gt;=Settings!$B$19,BT2578&lt;=Settings!$B$20))+(AND(ISNUMBER(AS2578),AS2578&gt;0))+(AND(ISNUMBER(T2578),ISNUMBER(M2578),T2578&gt;=Settings!$B$21,M2578&gt;0))+(AND(ISNUMBER(AD2578),ISNUMBER(M2578),AD2578&gt;=Settings!$B$22,M2578&gt;0))+(AY2578&gt;=1))</f>
        <v/>
      </c>
      <c r="BW2578" s="91">
        <f>IF(OR(AY2578=0,BF2578&lt;&gt;"Y",BG2578&lt;&gt;"Y"),"",1+SUMPRODUCT(($A$6:$A$2604=A2578)*($AY$6:$AY$2604&gt;0)*($BF$6:$BF$2604="Y")*($BG$6:$BG$2604="Y")*(($AY$6:$AY$2604&gt;AY2578)+($AY$6:$AY$2604=AY2578)*($AD$6:$AD$2604&gt;AD2578))))</f>
        <v/>
      </c>
    </row>
    <row r="2579" ht="23.85" customHeight="1" s="55">
      <c r="A2579" s="90" t="n">
        <v>46296</v>
      </c>
      <c r="B2579" s="91" t="inlineStr">
        <is>
          <t>MTEDUCARE</t>
        </is>
      </c>
      <c r="C2579" s="91" t="inlineStr">
        <is>
          <t>INE472M01018</t>
        </is>
      </c>
      <c r="D2579" s="91" t="n"/>
      <c r="E2579" s="91" t="inlineStr">
        <is>
          <t>None</t>
        </is>
      </c>
      <c r="F2579" s="93" t="n">
        <v>12</v>
      </c>
      <c r="G2579" s="92" t="inlineStr">
        <is>
          <t>Y</t>
        </is>
      </c>
      <c r="H2579" s="94" t="inlineStr">
        <is>
          <t>GSM Stage 0; IRP (insolvency); Promoter pledge / encumbrance &gt; 50%; T2T (BE series)</t>
        </is>
      </c>
      <c r="I2579" s="91" t="inlineStr">
        <is>
          <t>Y</t>
        </is>
      </c>
      <c r="J2579" s="92">
        <f>IF(K2579="","N","Y")</f>
        <v/>
      </c>
      <c r="K2579" s="94">
        <f>_xlfn.TEXTJOIN("; ",TRUE,IF(P2579="52-wk low","52-wk low",""),IF(AND(AD2579&gt;=Settings!$B$12,M2579&lt;0),"Distribution",""),IF(AND(AJ2579="Y",M2579&lt;0,AK2579&lt;-Settings!$B$13),"Long unwinding",""),IF(AND(AJ2579="Y",M2579&lt;0,AK2579&gt;Settings!$B$13),"Short buildup",""))</f>
        <v/>
      </c>
      <c r="L2579" s="95" t="n">
        <v>1.67</v>
      </c>
      <c r="M2579" s="96" t="n">
        <v>-2.91</v>
      </c>
      <c r="N2579" s="93" t="n">
        <v>2053</v>
      </c>
      <c r="O2579" s="91" t="inlineStr">
        <is>
          <t>None</t>
        </is>
      </c>
      <c r="P2579" s="91" t="inlineStr">
        <is>
          <t>None</t>
        </is>
      </c>
      <c r="Q2579" s="97" t="n">
        <v>0.46</v>
      </c>
      <c r="R2579" s="96" t="n">
        <v>0.4</v>
      </c>
      <c r="S2579" s="96" t="n">
        <v>1.19</v>
      </c>
      <c r="T2579" s="96" t="n">
        <v>1.12</v>
      </c>
      <c r="U2579" s="96" t="n">
        <v>1.08</v>
      </c>
      <c r="V2579" s="103" t="n">
        <v>0.9399999999999999</v>
      </c>
      <c r="W2579" s="102" t="n">
        <v>7</v>
      </c>
      <c r="X2579" s="93" t="n"/>
      <c r="Y2579" s="91" t="inlineStr">
        <is>
          <t>None</t>
        </is>
      </c>
      <c r="Z2579" s="99" t="n"/>
      <c r="AA2579" s="96" t="n"/>
      <c r="AB2579" s="96" t="n"/>
      <c r="AC2579" s="96" t="n"/>
      <c r="AD2579" s="96" t="n"/>
      <c r="AE2579" s="96" t="n"/>
      <c r="AF2579" s="103" t="n"/>
      <c r="AG2579" s="91" t="inlineStr">
        <is>
          <t>No delivery data</t>
        </is>
      </c>
      <c r="AH2579" s="100" t="n">
        <v>0</v>
      </c>
      <c r="AI2579" s="101" t="n">
        <v>0</v>
      </c>
      <c r="AJ2579" s="92" t="inlineStr">
        <is>
          <t>N</t>
        </is>
      </c>
      <c r="AK2579" s="96" t="n"/>
      <c r="AL2579" s="91" t="inlineStr">
        <is>
          <t>n/a</t>
        </is>
      </c>
      <c r="AM2579" s="93" t="n"/>
      <c r="AN2579" s="92" t="inlineStr">
        <is>
          <t>None</t>
        </is>
      </c>
      <c r="AO2579" s="102" t="n">
        <v>0</v>
      </c>
      <c r="AP2579" s="103" t="n">
        <v>0.9399999999999999</v>
      </c>
      <c r="AQ2579" s="102" t="n">
        <v>58</v>
      </c>
      <c r="AR2579" s="91" t="inlineStr">
        <is>
          <t>N</t>
        </is>
      </c>
      <c r="AS2579" s="104" t="n"/>
      <c r="AT2579" s="92">
        <f>IF(AND(P2579="52-wk high",T2579&gt;=Settings!$B$7),"Y","N")</f>
        <v/>
      </c>
      <c r="AU2579" s="91">
        <f>IF(AND(AD2579&gt;=Settings!$B$8,M2579&gt;0),"Y","N")</f>
        <v/>
      </c>
      <c r="AV2579" s="91">
        <f>IF(OR(AH2579&gt;Settings!$B$9,AI2579&gt;Settings!$B$9),"Y","N")</f>
        <v/>
      </c>
      <c r="AW2579" s="91">
        <f>IF(AJ2579&lt;&gt;"Y","n/a",IF(AND(M2579&gt;0,AK2579&gt;Settings!$B$10),"Y","N"))</f>
        <v/>
      </c>
      <c r="AX2579" s="91">
        <f>IF(AO2579&gt;=Settings!$B$11,"Y","N")</f>
        <v/>
      </c>
      <c r="AY2579" s="99">
        <f>(AT2579="Y")+(AU2579="Y")+(AV2579="Y")+(AW2579="Y")+(AX2579="Y")</f>
        <v/>
      </c>
      <c r="AZ2579" s="94">
        <f>IF(AY2579=0,"None",_xlfn.TEXTJOIN(", ",TRUE(),IF(AT2579="Y","Breakout",""),IF(AU2579="Y","Accumulation",""),IF(AV2579="Y","Institutional buying",""),IF(AW2579="Y","Long buildup",""),IF(AX2579="Y","Momentum leader","")))</f>
        <v/>
      </c>
      <c r="BA2579" s="94">
        <f>IF(BW2579="","","Passes "&amp;AY2579&amp;" of 5 buy-side scans"&amp;IF(G2579="Y","; RED FLAG: filter out using Red flag column",""))</f>
        <v/>
      </c>
      <c r="BB2579" s="91" t="inlineStr">
        <is>
          <t>Lower</t>
        </is>
      </c>
      <c r="BC2579" s="92" t="inlineStr">
        <is>
          <t>Y</t>
        </is>
      </c>
      <c r="BD2579" s="94" t="inlineStr">
        <is>
          <t>EPS zero; Few traders (&lt;100 unique PAN, 30 days)</t>
        </is>
      </c>
      <c r="BE2579" s="94" t="n"/>
      <c r="BF2579" s="92">
        <f>IF(R2579*100000&gt;=Settings!$B$5,"Y","N")</f>
        <v/>
      </c>
      <c r="BG2579" s="91">
        <f>IF(F2579&gt;Settings!$B$6,"Y","N")</f>
        <v/>
      </c>
      <c r="BH2579" s="97" t="n">
        <v>-33.99</v>
      </c>
      <c r="BI2579" s="96" t="n">
        <v>-1.18</v>
      </c>
      <c r="BJ2579" s="96" t="n">
        <v>-7.22</v>
      </c>
      <c r="BK2579" s="96" t="n">
        <v>-28.02</v>
      </c>
      <c r="BL2579" s="96" t="n">
        <v>30.47</v>
      </c>
      <c r="BM2579" s="96" t="n">
        <v>-19.71</v>
      </c>
      <c r="BN2579" s="97" t="n">
        <v>-3.97</v>
      </c>
      <c r="BO2579" s="96" t="n">
        <v>-6.8</v>
      </c>
      <c r="BP2579" s="96" t="n">
        <v>-6.77</v>
      </c>
      <c r="BQ2579" s="96" t="n">
        <v>-6.62</v>
      </c>
      <c r="BR2579" s="91" t="inlineStr">
        <is>
          <t>Mixed</t>
        </is>
      </c>
      <c r="BS2579" s="91" t="inlineStr">
        <is>
          <t>None</t>
        </is>
      </c>
      <c r="BT2579" s="96" t="n">
        <v>40.1</v>
      </c>
      <c r="BU2579" s="91" t="inlineStr">
        <is>
          <t>N</t>
        </is>
      </c>
      <c r="BV2579" s="99">
        <f>IF(OR(BF2579&lt;&gt;"Y",BG2579&lt;&gt;"Y"),"",(AND(ISNUMBER(BQ2579),BQ2579&gt;0))+(BR2579="Stacked up")+(AND(ISNUMBER(BH2579),BH2579&gt;=-Settings!$B$17))+(AND(ISNUMBER(BK2579),ISNUMBER(BM2579),BK2579&gt;0,BM2579&gt;0))+(AND(ISNUMBER(AQ2579),AQ2579&gt;=Settings!$B$18))+(AND(ISNUMBER(BT2579),BT2579&gt;=Settings!$B$19,BT2579&lt;=Settings!$B$20))+(AND(ISNUMBER(AS2579),AS2579&gt;0))+(AND(ISNUMBER(T2579),ISNUMBER(M2579),T2579&gt;=Settings!$B$21,M2579&gt;0))+(AND(ISNUMBER(AD2579),ISNUMBER(M2579),AD2579&gt;=Settings!$B$22,M2579&gt;0))+(AY2579&gt;=1))</f>
        <v/>
      </c>
      <c r="BW2579" s="91">
        <f>IF(OR(AY2579=0,BF2579&lt;&gt;"Y",BG2579&lt;&gt;"Y"),"",1+SUMPRODUCT(($A$6:$A$2604=A2579)*($AY$6:$AY$2604&gt;0)*($BF$6:$BF$2604="Y")*($BG$6:$BG$2604="Y")*(($AY$6:$AY$2604&gt;AY2579)+($AY$6:$AY$2604=AY2579)*($AD$6:$AD$2604&gt;AD2579))))</f>
        <v/>
      </c>
    </row>
    <row r="2580" ht="23.85" customHeight="1" s="55">
      <c r="A2580" s="90" t="n">
        <v>46296</v>
      </c>
      <c r="B2580" s="91" t="inlineStr">
        <is>
          <t>ORTINGLOBE</t>
        </is>
      </c>
      <c r="C2580" s="91" t="inlineStr">
        <is>
          <t>INE749B01020</t>
        </is>
      </c>
      <c r="D2580" s="91" t="n"/>
      <c r="E2580" s="91" t="inlineStr">
        <is>
          <t>None</t>
        </is>
      </c>
      <c r="F2580" s="93" t="n">
        <v>12</v>
      </c>
      <c r="G2580" s="92" t="inlineStr">
        <is>
          <t>Y</t>
        </is>
      </c>
      <c r="H2580" s="94" t="inlineStr">
        <is>
          <t>GSM Stage 0; Loss making</t>
        </is>
      </c>
      <c r="I2580" s="91" t="inlineStr">
        <is>
          <t>N</t>
        </is>
      </c>
      <c r="J2580" s="92">
        <f>IF(K2580="","N","Y")</f>
        <v/>
      </c>
      <c r="K2580" s="94">
        <f>_xlfn.TEXTJOIN("; ",TRUE,IF(P2580="52-wk low","52-wk low",""),IF(AND(AD2580&gt;=Settings!$B$12,M2580&lt;0),"Distribution",""),IF(AND(AJ2580="Y",M2580&lt;0,AK2580&lt;-Settings!$B$13),"Long unwinding",""),IF(AND(AJ2580="Y",M2580&lt;0,AK2580&gt;Settings!$B$13),"Short buildup",""))</f>
        <v/>
      </c>
      <c r="L2580" s="95" t="n">
        <v>14.52</v>
      </c>
      <c r="M2580" s="96" t="n">
        <v>1.4</v>
      </c>
      <c r="N2580" s="93" t="n">
        <v>268</v>
      </c>
      <c r="O2580" s="91" t="inlineStr">
        <is>
          <t>None</t>
        </is>
      </c>
      <c r="P2580" s="91" t="inlineStr">
        <is>
          <t>None</t>
        </is>
      </c>
      <c r="Q2580" s="97" t="n">
        <v>0.01</v>
      </c>
      <c r="R2580" s="96" t="n">
        <v>0.15</v>
      </c>
      <c r="S2580" s="96" t="n">
        <v>0.09</v>
      </c>
      <c r="T2580" s="96" t="n">
        <v>0.09</v>
      </c>
      <c r="U2580" s="96" t="n">
        <v>0.07000000000000001</v>
      </c>
      <c r="V2580" s="103" t="n">
        <v>0.82</v>
      </c>
      <c r="W2580" s="102" t="n">
        <v>5</v>
      </c>
      <c r="X2580" s="93" t="n"/>
      <c r="Y2580" s="91" t="inlineStr">
        <is>
          <t>None</t>
        </is>
      </c>
      <c r="Z2580" s="99" t="n">
        <v>48.68</v>
      </c>
      <c r="AA2580" s="96" t="n">
        <v>0.62</v>
      </c>
      <c r="AB2580" s="96" t="n">
        <v>0.61</v>
      </c>
      <c r="AC2580" s="96" t="n">
        <v>0.05</v>
      </c>
      <c r="AD2580" s="96" t="n"/>
      <c r="AE2580" s="96" t="n"/>
      <c r="AF2580" s="103" t="n"/>
      <c r="AG2580" s="91" t="inlineStr">
        <is>
          <t>No delivery data</t>
        </is>
      </c>
      <c r="AH2580" s="100" t="n">
        <v>0</v>
      </c>
      <c r="AI2580" s="101" t="n">
        <v>0</v>
      </c>
      <c r="AJ2580" s="92" t="inlineStr">
        <is>
          <t>N</t>
        </is>
      </c>
      <c r="AK2580" s="96" t="n"/>
      <c r="AL2580" s="91" t="inlineStr">
        <is>
          <t>n/a</t>
        </is>
      </c>
      <c r="AM2580" s="93" t="n"/>
      <c r="AN2580" s="92" t="inlineStr">
        <is>
          <t>None</t>
        </is>
      </c>
      <c r="AO2580" s="102" t="n">
        <v>0</v>
      </c>
      <c r="AP2580" s="103" t="n">
        <v>1.01</v>
      </c>
      <c r="AQ2580" s="102" t="n">
        <v>63</v>
      </c>
      <c r="AR2580" s="91" t="inlineStr">
        <is>
          <t>N</t>
        </is>
      </c>
      <c r="AS2580" s="104" t="n"/>
      <c r="AT2580" s="92">
        <f>IF(AND(P2580="52-wk high",T2580&gt;=Settings!$B$7),"Y","N")</f>
        <v/>
      </c>
      <c r="AU2580" s="91">
        <f>IF(AND(AD2580&gt;=Settings!$B$8,M2580&gt;0),"Y","N")</f>
        <v/>
      </c>
      <c r="AV2580" s="91">
        <f>IF(OR(AH2580&gt;Settings!$B$9,AI2580&gt;Settings!$B$9),"Y","N")</f>
        <v/>
      </c>
      <c r="AW2580" s="91">
        <f>IF(AJ2580&lt;&gt;"Y","n/a",IF(AND(M2580&gt;0,AK2580&gt;Settings!$B$10),"Y","N"))</f>
        <v/>
      </c>
      <c r="AX2580" s="91">
        <f>IF(AO2580&gt;=Settings!$B$11,"Y","N")</f>
        <v/>
      </c>
      <c r="AY2580" s="99">
        <f>(AT2580="Y")+(AU2580="Y")+(AV2580="Y")+(AW2580="Y")+(AX2580="Y")</f>
        <v/>
      </c>
      <c r="AZ2580" s="94">
        <f>IF(AY2580=0,"None",_xlfn.TEXTJOIN(", ",TRUE(),IF(AT2580="Y","Breakout",""),IF(AU2580="Y","Accumulation",""),IF(AV2580="Y","Institutional buying",""),IF(AW2580="Y","Long buildup",""),IF(AX2580="Y","Momentum leader","")))</f>
        <v/>
      </c>
      <c r="BA2580" s="94">
        <f>IF(BW2580="","","Passes "&amp;AY2580&amp;" of 5 buy-side scans"&amp;IF(G2580="Y","; RED FLAG: filter out using Red flag column",""))</f>
        <v/>
      </c>
      <c r="BB2580" s="91" t="inlineStr">
        <is>
          <t>Upper</t>
        </is>
      </c>
      <c r="BC2580" s="92" t="inlineStr">
        <is>
          <t>Y</t>
        </is>
      </c>
      <c r="BD2580" s="94" t="inlineStr">
        <is>
          <t>EPS zero; Few traders (&lt;100 unique PAN, 30 days)</t>
        </is>
      </c>
      <c r="BE2580" s="94" t="n"/>
      <c r="BF2580" s="92">
        <f>IF(R2580*100000&gt;=Settings!$B$5,"Y","N")</f>
        <v/>
      </c>
      <c r="BG2580" s="91">
        <f>IF(F2580&gt;Settings!$B$6,"Y","N")</f>
        <v/>
      </c>
      <c r="BH2580" s="97" t="n">
        <v>-31.83</v>
      </c>
      <c r="BI2580" s="96" t="n">
        <v>-1.56</v>
      </c>
      <c r="BJ2580" s="96" t="n">
        <v>-8.449999999999999</v>
      </c>
      <c r="BK2580" s="96" t="n">
        <v>-14.69</v>
      </c>
      <c r="BL2580" s="96" t="n">
        <v>2.04</v>
      </c>
      <c r="BM2580" s="96" t="n">
        <v>24.74</v>
      </c>
      <c r="BN2580" s="97" t="n">
        <v>-4.78</v>
      </c>
      <c r="BO2580" s="96" t="n">
        <v>-6.27</v>
      </c>
      <c r="BP2580" s="96" t="n">
        <v>-6.4</v>
      </c>
      <c r="BQ2580" s="96" t="n">
        <v>-3.4</v>
      </c>
      <c r="BR2580" s="91" t="inlineStr">
        <is>
          <t>Mixed</t>
        </is>
      </c>
      <c r="BS2580" s="91" t="inlineStr">
        <is>
          <t>None</t>
        </is>
      </c>
      <c r="BT2580" s="96" t="n">
        <v>40</v>
      </c>
      <c r="BU2580" s="91" t="inlineStr">
        <is>
          <t>N</t>
        </is>
      </c>
      <c r="BV2580" s="99">
        <f>IF(OR(BF2580&lt;&gt;"Y",BG2580&lt;&gt;"Y"),"",(AND(ISNUMBER(BQ2580),BQ2580&gt;0))+(BR2580="Stacked up")+(AND(ISNUMBER(BH2580),BH2580&gt;=-Settings!$B$17))+(AND(ISNUMBER(BK2580),ISNUMBER(BM2580),BK2580&gt;0,BM2580&gt;0))+(AND(ISNUMBER(AQ2580),AQ2580&gt;=Settings!$B$18))+(AND(ISNUMBER(BT2580),BT2580&gt;=Settings!$B$19,BT2580&lt;=Settings!$B$20))+(AND(ISNUMBER(AS2580),AS2580&gt;0))+(AND(ISNUMBER(T2580),ISNUMBER(M2580),T2580&gt;=Settings!$B$21,M2580&gt;0))+(AND(ISNUMBER(AD2580),ISNUMBER(M2580),AD2580&gt;=Settings!$B$22,M2580&gt;0))+(AY2580&gt;=1))</f>
        <v/>
      </c>
      <c r="BW2580" s="91">
        <f>IF(OR(AY2580=0,BF2580&lt;&gt;"Y",BG2580&lt;&gt;"Y"),"",1+SUMPRODUCT(($A$6:$A$2604=A2580)*($AY$6:$AY$2604&gt;0)*($BF$6:$BF$2604="Y")*($BG$6:$BG$2604="Y")*(($AY$6:$AY$2604&gt;AY2580)+($AY$6:$AY$2604=AY2580)*($AD$6:$AD$2604&gt;AD2580))))</f>
        <v/>
      </c>
    </row>
    <row r="2581" ht="23.85" customHeight="1" s="55">
      <c r="A2581" s="90" t="n">
        <v>46296</v>
      </c>
      <c r="B2581" s="91" t="inlineStr">
        <is>
          <t>SHYAMTEL</t>
        </is>
      </c>
      <c r="C2581" s="91" t="inlineStr">
        <is>
          <t>INE635A01023</t>
        </is>
      </c>
      <c r="D2581" s="91" t="n"/>
      <c r="E2581" s="91" t="inlineStr">
        <is>
          <t>None</t>
        </is>
      </c>
      <c r="F2581" s="93" t="n">
        <v>12</v>
      </c>
      <c r="G2581" s="92" t="inlineStr">
        <is>
          <t>Y</t>
        </is>
      </c>
      <c r="H2581" s="94" t="inlineStr">
        <is>
          <t>GSM Stage 0; Loss making</t>
        </is>
      </c>
      <c r="I2581" s="91" t="inlineStr">
        <is>
          <t>N</t>
        </is>
      </c>
      <c r="J2581" s="92">
        <f>IF(K2581="","N","Y")</f>
        <v/>
      </c>
      <c r="K2581" s="94">
        <f>_xlfn.TEXTJOIN("; ",TRUE,IF(P2581="52-wk low","52-wk low",""),IF(AND(AD2581&gt;=Settings!$B$12,M2581&lt;0),"Distribution",""),IF(AND(AJ2581="Y",M2581&lt;0,AK2581&lt;-Settings!$B$13),"Long unwinding",""),IF(AND(AJ2581="Y",M2581&lt;0,AK2581&gt;Settings!$B$13),"Short buildup",""))</f>
        <v/>
      </c>
      <c r="L2581" s="95" t="n">
        <v>10.32</v>
      </c>
      <c r="M2581" s="96" t="n">
        <v>-6.1</v>
      </c>
      <c r="N2581" s="93" t="n">
        <v>2556</v>
      </c>
      <c r="O2581" s="91" t="inlineStr">
        <is>
          <t>None</t>
        </is>
      </c>
      <c r="P2581" s="91" t="inlineStr">
        <is>
          <t>None</t>
        </is>
      </c>
      <c r="Q2581" s="97" t="n">
        <v>0.04</v>
      </c>
      <c r="R2581" s="96" t="n">
        <v>0.05</v>
      </c>
      <c r="S2581" s="96" t="n">
        <v>0.64</v>
      </c>
      <c r="T2581" s="96" t="n">
        <v>0.48</v>
      </c>
      <c r="U2581" s="96" t="n">
        <v>0.65</v>
      </c>
      <c r="V2581" s="103" t="n">
        <v>0.8100000000000001</v>
      </c>
      <c r="W2581" s="102" t="n">
        <v>1</v>
      </c>
      <c r="X2581" s="93" t="n"/>
      <c r="Y2581" s="91" t="inlineStr">
        <is>
          <t>None</t>
        </is>
      </c>
      <c r="Z2581" s="99" t="n">
        <v>40.63</v>
      </c>
      <c r="AA2581" s="96" t="n">
        <v>0.49</v>
      </c>
      <c r="AB2581" s="96" t="n">
        <v>0.49</v>
      </c>
      <c r="AC2581" s="96" t="n">
        <v>0.32</v>
      </c>
      <c r="AD2581" s="96" t="n"/>
      <c r="AE2581" s="96" t="n"/>
      <c r="AF2581" s="103" t="n"/>
      <c r="AG2581" s="91" t="inlineStr">
        <is>
          <t>No delivery data</t>
        </is>
      </c>
      <c r="AH2581" s="100" t="n">
        <v>0</v>
      </c>
      <c r="AI2581" s="101" t="n">
        <v>0</v>
      </c>
      <c r="AJ2581" s="92" t="inlineStr">
        <is>
          <t>N</t>
        </is>
      </c>
      <c r="AK2581" s="96" t="n"/>
      <c r="AL2581" s="91" t="inlineStr">
        <is>
          <t>n/a</t>
        </is>
      </c>
      <c r="AM2581" s="93" t="n"/>
      <c r="AN2581" s="92" t="inlineStr">
        <is>
          <t>None</t>
        </is>
      </c>
      <c r="AO2581" s="102" t="n">
        <v>0</v>
      </c>
      <c r="AP2581" s="103" t="n">
        <v>0.86</v>
      </c>
      <c r="AQ2581" s="102" t="n">
        <v>54</v>
      </c>
      <c r="AR2581" s="91" t="inlineStr">
        <is>
          <t>N</t>
        </is>
      </c>
      <c r="AS2581" s="104" t="n"/>
      <c r="AT2581" s="92">
        <f>IF(AND(P2581="52-wk high",T2581&gt;=Settings!$B$7),"Y","N")</f>
        <v/>
      </c>
      <c r="AU2581" s="91">
        <f>IF(AND(AD2581&gt;=Settings!$B$8,M2581&gt;0),"Y","N")</f>
        <v/>
      </c>
      <c r="AV2581" s="91">
        <f>IF(OR(AH2581&gt;Settings!$B$9,AI2581&gt;Settings!$B$9),"Y","N")</f>
        <v/>
      </c>
      <c r="AW2581" s="91">
        <f>IF(AJ2581&lt;&gt;"Y","n/a",IF(AND(M2581&gt;0,AK2581&gt;Settings!$B$10),"Y","N"))</f>
        <v/>
      </c>
      <c r="AX2581" s="91">
        <f>IF(AO2581&gt;=Settings!$B$11,"Y","N")</f>
        <v/>
      </c>
      <c r="AY2581" s="99">
        <f>(AT2581="Y")+(AU2581="Y")+(AV2581="Y")+(AW2581="Y")+(AX2581="Y")</f>
        <v/>
      </c>
      <c r="AZ2581" s="94">
        <f>IF(AY2581=0,"None",_xlfn.TEXTJOIN(", ",TRUE(),IF(AT2581="Y","Breakout",""),IF(AU2581="Y","Accumulation",""),IF(AV2581="Y","Institutional buying",""),IF(AW2581="Y","Long buildup",""),IF(AX2581="Y","Momentum leader","")))</f>
        <v/>
      </c>
      <c r="BA2581" s="94">
        <f>IF(BW2581="","","Passes "&amp;AY2581&amp;" of 5 buy-side scans"&amp;IF(G2581="Y","; RED FLAG: filter out using Red flag column",""))</f>
        <v/>
      </c>
      <c r="BB2581" s="91" t="inlineStr">
        <is>
          <t>None</t>
        </is>
      </c>
      <c r="BC2581" s="92" t="inlineStr">
        <is>
          <t>Y</t>
        </is>
      </c>
      <c r="BD2581" s="94" t="inlineStr">
        <is>
          <t>EPS zero; Few traders (&lt;100 unique PAN, 30 days)</t>
        </is>
      </c>
      <c r="BE2581" s="94" t="n"/>
      <c r="BF2581" s="92">
        <f>IF(R2581*100000&gt;=Settings!$B$5,"Y","N")</f>
        <v/>
      </c>
      <c r="BG2581" s="91">
        <f>IF(F2581&gt;Settings!$B$6,"Y","N")</f>
        <v/>
      </c>
      <c r="BH2581" s="97" t="n">
        <v>-59.4</v>
      </c>
      <c r="BI2581" s="96" t="n">
        <v>-5.41</v>
      </c>
      <c r="BJ2581" s="96" t="n">
        <v>-14.14</v>
      </c>
      <c r="BK2581" s="96" t="n">
        <v>-46.75</v>
      </c>
      <c r="BL2581" s="96" t="n">
        <v>26.16</v>
      </c>
      <c r="BM2581" s="96" t="n">
        <v>-23.5</v>
      </c>
      <c r="BN2581" s="97" t="n">
        <v>-9.76</v>
      </c>
      <c r="BO2581" s="96" t="n">
        <v>-20.42</v>
      </c>
      <c r="BP2581" s="96" t="n">
        <v>-26.49</v>
      </c>
      <c r="BQ2581" s="96" t="n">
        <v>-27.2</v>
      </c>
      <c r="BR2581" s="91" t="inlineStr">
        <is>
          <t>Stacked down</t>
        </is>
      </c>
      <c r="BS2581" s="91" t="inlineStr">
        <is>
          <t>None</t>
        </is>
      </c>
      <c r="BT2581" s="96" t="n">
        <v>28.2</v>
      </c>
      <c r="BU2581" s="91" t="inlineStr">
        <is>
          <t>N</t>
        </is>
      </c>
      <c r="BV2581" s="99">
        <f>IF(OR(BF2581&lt;&gt;"Y",BG2581&lt;&gt;"Y"),"",(AND(ISNUMBER(BQ2581),BQ2581&gt;0))+(BR2581="Stacked up")+(AND(ISNUMBER(BH2581),BH2581&gt;=-Settings!$B$17))+(AND(ISNUMBER(BK2581),ISNUMBER(BM2581),BK2581&gt;0,BM2581&gt;0))+(AND(ISNUMBER(AQ2581),AQ2581&gt;=Settings!$B$18))+(AND(ISNUMBER(BT2581),BT2581&gt;=Settings!$B$19,BT2581&lt;=Settings!$B$20))+(AND(ISNUMBER(AS2581),AS2581&gt;0))+(AND(ISNUMBER(T2581),ISNUMBER(M2581),T2581&gt;=Settings!$B$21,M2581&gt;0))+(AND(ISNUMBER(AD2581),ISNUMBER(M2581),AD2581&gt;=Settings!$B$22,M2581&gt;0))+(AY2581&gt;=1))</f>
        <v/>
      </c>
      <c r="BW2581" s="91">
        <f>IF(OR(AY2581=0,BF2581&lt;&gt;"Y",BG2581&lt;&gt;"Y"),"",1+SUMPRODUCT(($A$6:$A$2604=A2581)*($AY$6:$AY$2604&gt;0)*($BF$6:$BF$2604="Y")*($BG$6:$BG$2604="Y")*(($AY$6:$AY$2604&gt;AY2581)+($AY$6:$AY$2604=AY2581)*($AD$6:$AD$2604&gt;AD2581))))</f>
        <v/>
      </c>
    </row>
    <row r="2582" ht="23.85" customHeight="1" s="55">
      <c r="A2582" s="90" t="n">
        <v>46296</v>
      </c>
      <c r="B2582" s="91" t="inlineStr">
        <is>
          <t>UMESLTD</t>
        </is>
      </c>
      <c r="C2582" s="91" t="inlineStr">
        <is>
          <t>INE240C01028</t>
        </is>
      </c>
      <c r="D2582" s="91" t="n"/>
      <c r="E2582" s="91" t="inlineStr">
        <is>
          <t>None</t>
        </is>
      </c>
      <c r="F2582" s="93" t="n">
        <v>12</v>
      </c>
      <c r="G2582" s="92" t="inlineStr">
        <is>
          <t>N</t>
        </is>
      </c>
      <c r="H2582" s="94" t="n"/>
      <c r="I2582" s="91" t="inlineStr">
        <is>
          <t>N</t>
        </is>
      </c>
      <c r="J2582" s="92">
        <f>IF(K2582="","N","Y")</f>
        <v/>
      </c>
      <c r="K2582" s="94">
        <f>_xlfn.TEXTJOIN("; ",TRUE,IF(P2582="52-wk low","52-wk low",""),IF(AND(AD2582&gt;=Settings!$B$12,M2582&lt;0),"Distribution",""),IF(AND(AJ2582="Y",M2582&lt;0,AK2582&lt;-Settings!$B$13),"Long unwinding",""),IF(AND(AJ2582="Y",M2582&lt;0,AK2582&gt;Settings!$B$13),"Short buildup",""))</f>
        <v/>
      </c>
      <c r="L2582" s="95" t="n">
        <v>4.57</v>
      </c>
      <c r="M2582" s="96" t="n">
        <v>1.78</v>
      </c>
      <c r="N2582" s="93" t="n">
        <v>213</v>
      </c>
      <c r="O2582" s="91" t="inlineStr">
        <is>
          <t>None</t>
        </is>
      </c>
      <c r="P2582" s="91" t="inlineStr">
        <is>
          <t>None</t>
        </is>
      </c>
      <c r="Q2582" s="97" t="n">
        <v>0.06</v>
      </c>
      <c r="R2582" s="96" t="n">
        <v>0.52</v>
      </c>
      <c r="S2582" s="96" t="n">
        <v>0.12</v>
      </c>
      <c r="T2582" s="96" t="n">
        <v>0.14</v>
      </c>
      <c r="U2582" s="96" t="n">
        <v>0.13</v>
      </c>
      <c r="V2582" s="103" t="n">
        <v>1.13</v>
      </c>
      <c r="W2582" s="102" t="n">
        <v>4</v>
      </c>
      <c r="X2582" s="93" t="n"/>
      <c r="Y2582" s="91" t="inlineStr">
        <is>
          <t>None</t>
        </is>
      </c>
      <c r="Z2582" s="99" t="n">
        <v>85.62</v>
      </c>
      <c r="AA2582" s="96" t="n">
        <v>1.07</v>
      </c>
      <c r="AB2582" s="96" t="n">
        <v>1.11</v>
      </c>
      <c r="AC2582" s="96" t="n">
        <v>0.12</v>
      </c>
      <c r="AD2582" s="96" t="n">
        <v>0.15</v>
      </c>
      <c r="AE2582" s="96" t="n"/>
      <c r="AF2582" s="103" t="n"/>
      <c r="AG2582" s="91" t="inlineStr">
        <is>
          <t>No delivery data</t>
        </is>
      </c>
      <c r="AH2582" s="100" t="n">
        <v>0</v>
      </c>
      <c r="AI2582" s="101" t="n">
        <v>0</v>
      </c>
      <c r="AJ2582" s="92" t="inlineStr">
        <is>
          <t>N</t>
        </is>
      </c>
      <c r="AK2582" s="96" t="n"/>
      <c r="AL2582" s="91" t="inlineStr">
        <is>
          <t>n/a</t>
        </is>
      </c>
      <c r="AM2582" s="93" t="n"/>
      <c r="AN2582" s="92" t="inlineStr">
        <is>
          <t>None</t>
        </is>
      </c>
      <c r="AO2582" s="102" t="n">
        <v>0</v>
      </c>
      <c r="AP2582" s="103" t="n">
        <v>0.59</v>
      </c>
      <c r="AQ2582" s="102" t="n">
        <v>18</v>
      </c>
      <c r="AR2582" s="91" t="inlineStr">
        <is>
          <t>N</t>
        </is>
      </c>
      <c r="AS2582" s="104" t="n"/>
      <c r="AT2582" s="92">
        <f>IF(AND(P2582="52-wk high",T2582&gt;=Settings!$B$7),"Y","N")</f>
        <v/>
      </c>
      <c r="AU2582" s="91">
        <f>IF(AND(AD2582&gt;=Settings!$B$8,M2582&gt;0),"Y","N")</f>
        <v/>
      </c>
      <c r="AV2582" s="91">
        <f>IF(OR(AH2582&gt;Settings!$B$9,AI2582&gt;Settings!$B$9),"Y","N")</f>
        <v/>
      </c>
      <c r="AW2582" s="91">
        <f>IF(AJ2582&lt;&gt;"Y","n/a",IF(AND(M2582&gt;0,AK2582&gt;Settings!$B$10),"Y","N"))</f>
        <v/>
      </c>
      <c r="AX2582" s="91">
        <f>IF(AO2582&gt;=Settings!$B$11,"Y","N")</f>
        <v/>
      </c>
      <c r="AY2582" s="99">
        <f>(AT2582="Y")+(AU2582="Y")+(AV2582="Y")+(AW2582="Y")+(AX2582="Y")</f>
        <v/>
      </c>
      <c r="AZ2582" s="94">
        <f>IF(AY2582=0,"None",_xlfn.TEXTJOIN(", ",TRUE(),IF(AT2582="Y","Breakout",""),IF(AU2582="Y","Accumulation",""),IF(AV2582="Y","Institutional buying",""),IF(AW2582="Y","Long buildup",""),IF(AX2582="Y","Momentum leader","")))</f>
        <v/>
      </c>
      <c r="BA2582" s="94">
        <f>IF(BW2582="","","Passes "&amp;AY2582&amp;" of 5 buy-side scans"&amp;IF(G2582="Y","; RED FLAG: filter out using Red flag column",""))</f>
        <v/>
      </c>
      <c r="BB2582" s="91" t="inlineStr">
        <is>
          <t>None</t>
        </is>
      </c>
      <c r="BC2582" s="92" t="inlineStr">
        <is>
          <t>Y</t>
        </is>
      </c>
      <c r="BD2582" s="94" t="inlineStr">
        <is>
          <t>Few traders (&lt;100 unique PAN, 30 days); High-low range &gt;75% in 3 months</t>
        </is>
      </c>
      <c r="BE2582" s="94" t="n"/>
      <c r="BF2582" s="92">
        <f>IF(R2582*100000&gt;=Settings!$B$5,"Y","N")</f>
        <v/>
      </c>
      <c r="BG2582" s="91">
        <f>IF(F2582&gt;Settings!$B$6,"Y","N")</f>
        <v/>
      </c>
      <c r="BH2582" s="97" t="n">
        <v>-35.99</v>
      </c>
      <c r="BI2582" s="96" t="n">
        <v>1.33</v>
      </c>
      <c r="BJ2582" s="96" t="n">
        <v>-6.92</v>
      </c>
      <c r="BK2582" s="96" t="n">
        <v>-25.2</v>
      </c>
      <c r="BL2582" s="96" t="n">
        <v>-31.59</v>
      </c>
      <c r="BM2582" s="96" t="n">
        <v>-20.52</v>
      </c>
      <c r="BN2582" s="97" t="n">
        <v>-2.4</v>
      </c>
      <c r="BO2582" s="96" t="n">
        <v>-9.33</v>
      </c>
      <c r="BP2582" s="96" t="n">
        <v>-13.05</v>
      </c>
      <c r="BQ2582" s="96" t="n">
        <v>-14.59</v>
      </c>
      <c r="BR2582" s="91" t="inlineStr">
        <is>
          <t>Stacked down</t>
        </is>
      </c>
      <c r="BS2582" s="91" t="inlineStr">
        <is>
          <t>None</t>
        </is>
      </c>
      <c r="BT2582" s="96" t="n">
        <v>47</v>
      </c>
      <c r="BU2582" s="91" t="inlineStr">
        <is>
          <t>N</t>
        </is>
      </c>
      <c r="BV2582" s="99">
        <f>IF(OR(BF2582&lt;&gt;"Y",BG2582&lt;&gt;"Y"),"",(AND(ISNUMBER(BQ2582),BQ2582&gt;0))+(BR2582="Stacked up")+(AND(ISNUMBER(BH2582),BH2582&gt;=-Settings!$B$17))+(AND(ISNUMBER(BK2582),ISNUMBER(BM2582),BK2582&gt;0,BM2582&gt;0))+(AND(ISNUMBER(AQ2582),AQ2582&gt;=Settings!$B$18))+(AND(ISNUMBER(BT2582),BT2582&gt;=Settings!$B$19,BT2582&lt;=Settings!$B$20))+(AND(ISNUMBER(AS2582),AS2582&gt;0))+(AND(ISNUMBER(T2582),ISNUMBER(M2582),T2582&gt;=Settings!$B$21,M2582&gt;0))+(AND(ISNUMBER(AD2582),ISNUMBER(M2582),AD2582&gt;=Settings!$B$22,M2582&gt;0))+(AY2582&gt;=1))</f>
        <v/>
      </c>
      <c r="BW2582" s="91">
        <f>IF(OR(AY2582=0,BF2582&lt;&gt;"Y",BG2582&lt;&gt;"Y"),"",1+SUMPRODUCT(($A$6:$A$2604=A2582)*($AY$6:$AY$2604&gt;0)*($BF$6:$BF$2604="Y")*($BG$6:$BG$2604="Y")*(($AY$6:$AY$2604&gt;AY2582)+($AY$6:$AY$2604=AY2582)*($AD$6:$AD$2604&gt;AD2582))))</f>
        <v/>
      </c>
    </row>
    <row r="2583" ht="23.85" customHeight="1" s="55">
      <c r="A2583" s="90" t="n">
        <v>46296</v>
      </c>
      <c r="B2583" s="91" t="inlineStr">
        <is>
          <t>UNIINFO</t>
        </is>
      </c>
      <c r="C2583" s="91" t="inlineStr">
        <is>
          <t>INE481Z01011</t>
        </is>
      </c>
      <c r="D2583" s="91" t="n"/>
      <c r="E2583" s="91" t="inlineStr">
        <is>
          <t>None</t>
        </is>
      </c>
      <c r="F2583" s="93" t="n">
        <v>12</v>
      </c>
      <c r="G2583" s="92" t="inlineStr">
        <is>
          <t>N</t>
        </is>
      </c>
      <c r="H2583" s="94" t="n"/>
      <c r="I2583" s="91" t="inlineStr">
        <is>
          <t>N</t>
        </is>
      </c>
      <c r="J2583" s="92">
        <f>IF(K2583="","N","Y")</f>
        <v/>
      </c>
      <c r="K2583" s="94">
        <f>_xlfn.TEXTJOIN("; ",TRUE,IF(P2583="52-wk low","52-wk low",""),IF(AND(AD2583&gt;=Settings!$B$12,M2583&lt;0),"Distribution",""),IF(AND(AJ2583="Y",M2583&lt;0,AK2583&lt;-Settings!$B$13),"Long unwinding",""),IF(AND(AJ2583="Y",M2583&lt;0,AK2583&gt;Settings!$B$13),"Short buildup",""))</f>
        <v/>
      </c>
      <c r="L2583" s="95" t="n">
        <v>10.85</v>
      </c>
      <c r="M2583" s="96" t="n">
        <v>-0.82</v>
      </c>
      <c r="N2583" s="93" t="n">
        <v>943</v>
      </c>
      <c r="O2583" s="91" t="inlineStr">
        <is>
          <t>None</t>
        </is>
      </c>
      <c r="P2583" s="91" t="inlineStr">
        <is>
          <t>None</t>
        </is>
      </c>
      <c r="Q2583" s="97" t="n">
        <v>0.04</v>
      </c>
      <c r="R2583" s="96" t="n">
        <v>0.02</v>
      </c>
      <c r="S2583" s="96" t="n">
        <v>2.11</v>
      </c>
      <c r="T2583" s="96" t="n">
        <v>1.65</v>
      </c>
      <c r="U2583" s="96" t="n">
        <v>1.27</v>
      </c>
      <c r="V2583" s="103" t="n">
        <v>0.64</v>
      </c>
      <c r="W2583" s="102" t="n">
        <v>3</v>
      </c>
      <c r="X2583" s="93" t="n"/>
      <c r="Y2583" s="91" t="inlineStr">
        <is>
          <t>None</t>
        </is>
      </c>
      <c r="Z2583" s="99" t="n">
        <v>75.33</v>
      </c>
      <c r="AA2583" s="96" t="n">
        <v>0.86</v>
      </c>
      <c r="AB2583" s="96" t="n">
        <v>0.88</v>
      </c>
      <c r="AC2583" s="96" t="n">
        <v>1.96</v>
      </c>
      <c r="AD2583" s="96" t="n"/>
      <c r="AE2583" s="96" t="n"/>
      <c r="AF2583" s="103" t="n"/>
      <c r="AG2583" s="91" t="inlineStr">
        <is>
          <t>No delivery data</t>
        </is>
      </c>
      <c r="AH2583" s="100" t="n">
        <v>0</v>
      </c>
      <c r="AI2583" s="101" t="n">
        <v>0</v>
      </c>
      <c r="AJ2583" s="92" t="inlineStr">
        <is>
          <t>N</t>
        </is>
      </c>
      <c r="AK2583" s="96" t="n"/>
      <c r="AL2583" s="91" t="inlineStr">
        <is>
          <t>n/a</t>
        </is>
      </c>
      <c r="AM2583" s="93" t="n"/>
      <c r="AN2583" s="92" t="inlineStr">
        <is>
          <t>None</t>
        </is>
      </c>
      <c r="AO2583" s="102" t="n">
        <v>0</v>
      </c>
      <c r="AP2583" s="103" t="n">
        <v>0.63</v>
      </c>
      <c r="AQ2583" s="102" t="n">
        <v>25</v>
      </c>
      <c r="AR2583" s="91" t="inlineStr">
        <is>
          <t>N</t>
        </is>
      </c>
      <c r="AS2583" s="104" t="n"/>
      <c r="AT2583" s="92">
        <f>IF(AND(P2583="52-wk high",T2583&gt;=Settings!$B$7),"Y","N")</f>
        <v/>
      </c>
      <c r="AU2583" s="91">
        <f>IF(AND(AD2583&gt;=Settings!$B$8,M2583&gt;0),"Y","N")</f>
        <v/>
      </c>
      <c r="AV2583" s="91">
        <f>IF(OR(AH2583&gt;Settings!$B$9,AI2583&gt;Settings!$B$9),"Y","N")</f>
        <v/>
      </c>
      <c r="AW2583" s="91">
        <f>IF(AJ2583&lt;&gt;"Y","n/a",IF(AND(M2583&gt;0,AK2583&gt;Settings!$B$10),"Y","N"))</f>
        <v/>
      </c>
      <c r="AX2583" s="91">
        <f>IF(AO2583&gt;=Settings!$B$11,"Y","N")</f>
        <v/>
      </c>
      <c r="AY2583" s="99">
        <f>(AT2583="Y")+(AU2583="Y")+(AV2583="Y")+(AW2583="Y")+(AX2583="Y")</f>
        <v/>
      </c>
      <c r="AZ2583" s="94">
        <f>IF(AY2583=0,"None",_xlfn.TEXTJOIN(", ",TRUE(),IF(AT2583="Y","Breakout",""),IF(AU2583="Y","Accumulation",""),IF(AV2583="Y","Institutional buying",""),IF(AW2583="Y","Long buildup",""),IF(AX2583="Y","Momentum leader","")))</f>
        <v/>
      </c>
      <c r="BA2583" s="94">
        <f>IF(BW2583="","","Passes "&amp;AY2583&amp;" of 5 buy-side scans"&amp;IF(G2583="Y","; RED FLAG: filter out using Red flag column",""))</f>
        <v/>
      </c>
      <c r="BB2583" s="91" t="inlineStr">
        <is>
          <t>Lower</t>
        </is>
      </c>
      <c r="BC2583" s="92" t="inlineStr">
        <is>
          <t>Y</t>
        </is>
      </c>
      <c r="BD2583" s="94" t="inlineStr">
        <is>
          <t>EPS zero; Few traders (&lt;100 unique PAN, 30 days)</t>
        </is>
      </c>
      <c r="BE2583" s="94" t="n"/>
      <c r="BF2583" s="92">
        <f>IF(R2583*100000&gt;=Settings!$B$5,"Y","N")</f>
        <v/>
      </c>
      <c r="BG2583" s="91">
        <f>IF(F2583&gt;Settings!$B$6,"Y","N")</f>
        <v/>
      </c>
      <c r="BH2583" s="97" t="n">
        <v>-42.83</v>
      </c>
      <c r="BI2583" s="96" t="n">
        <v>-3.9</v>
      </c>
      <c r="BJ2583" s="96" t="n">
        <v>-4.66</v>
      </c>
      <c r="BK2583" s="96" t="n">
        <v>-8.52</v>
      </c>
      <c r="BL2583" s="96" t="n">
        <v>0.74</v>
      </c>
      <c r="BM2583" s="96" t="n">
        <v>-39.62</v>
      </c>
      <c r="BN2583" s="97" t="n">
        <v>-3.21</v>
      </c>
      <c r="BO2583" s="96" t="n">
        <v>-5.35</v>
      </c>
      <c r="BP2583" s="96" t="n">
        <v>-8.75</v>
      </c>
      <c r="BQ2583" s="96" t="n">
        <v>-15.71</v>
      </c>
      <c r="BR2583" s="91" t="inlineStr">
        <is>
          <t>Stacked down</t>
        </is>
      </c>
      <c r="BS2583" s="91" t="inlineStr">
        <is>
          <t>None</t>
        </is>
      </c>
      <c r="BT2583" s="96" t="n">
        <v>37.4</v>
      </c>
      <c r="BU2583" s="91" t="inlineStr">
        <is>
          <t>N</t>
        </is>
      </c>
      <c r="BV2583" s="99">
        <f>IF(OR(BF2583&lt;&gt;"Y",BG2583&lt;&gt;"Y"),"",(AND(ISNUMBER(BQ2583),BQ2583&gt;0))+(BR2583="Stacked up")+(AND(ISNUMBER(BH2583),BH2583&gt;=-Settings!$B$17))+(AND(ISNUMBER(BK2583),ISNUMBER(BM2583),BK2583&gt;0,BM2583&gt;0))+(AND(ISNUMBER(AQ2583),AQ2583&gt;=Settings!$B$18))+(AND(ISNUMBER(BT2583),BT2583&gt;=Settings!$B$19,BT2583&lt;=Settings!$B$20))+(AND(ISNUMBER(AS2583),AS2583&gt;0))+(AND(ISNUMBER(T2583),ISNUMBER(M2583),T2583&gt;=Settings!$B$21,M2583&gt;0))+(AND(ISNUMBER(AD2583),ISNUMBER(M2583),AD2583&gt;=Settings!$B$22,M2583&gt;0))+(AY2583&gt;=1))</f>
        <v/>
      </c>
      <c r="BW2583" s="91">
        <f>IF(OR(AY2583=0,BF2583&lt;&gt;"Y",BG2583&lt;&gt;"Y"),"",1+SUMPRODUCT(($A$6:$A$2604=A2583)*($AY$6:$AY$2604&gt;0)*($BF$6:$BF$2604="Y")*($BG$6:$BG$2604="Y")*(($AY$6:$AY$2604&gt;AY2583)+($AY$6:$AY$2604=AY2583)*($AD$6:$AD$2604&gt;AD2583))))</f>
        <v/>
      </c>
    </row>
    <row r="2584" ht="23.85" customHeight="1" s="55">
      <c r="A2584" s="90" t="n">
        <v>46296</v>
      </c>
      <c r="B2584" s="91" t="inlineStr">
        <is>
          <t>ANTGRAPHIC</t>
        </is>
      </c>
      <c r="C2584" s="91" t="inlineStr">
        <is>
          <t>INE414B01021</t>
        </is>
      </c>
      <c r="D2584" s="91" t="n"/>
      <c r="E2584" s="91" t="inlineStr">
        <is>
          <t>None</t>
        </is>
      </c>
      <c r="F2584" s="93" t="n">
        <v>11</v>
      </c>
      <c r="G2584" s="92" t="inlineStr">
        <is>
          <t>N</t>
        </is>
      </c>
      <c r="H2584" s="94" t="n"/>
      <c r="I2584" s="91" t="inlineStr">
        <is>
          <t>N</t>
        </is>
      </c>
      <c r="J2584" s="92">
        <f>IF(K2584="","N","Y")</f>
        <v/>
      </c>
      <c r="K2584" s="94">
        <f>_xlfn.TEXTJOIN("; ",TRUE,IF(P2584="52-wk low","52-wk low",""),IF(AND(AD2584&gt;=Settings!$B$12,M2584&lt;0),"Distribution",""),IF(AND(AJ2584="Y",M2584&lt;0,AK2584&lt;-Settings!$B$13),"Long unwinding",""),IF(AND(AJ2584="Y",M2584&lt;0,AK2584&gt;Settings!$B$13),"Short buildup",""))</f>
        <v/>
      </c>
      <c r="L2584" s="95" t="n">
        <v>0.6899999999999999</v>
      </c>
      <c r="M2584" s="96" t="n">
        <v>-2.82</v>
      </c>
      <c r="N2584" s="93" t="n">
        <v>2018</v>
      </c>
      <c r="O2584" s="91" t="inlineStr">
        <is>
          <t>None</t>
        </is>
      </c>
      <c r="P2584" s="91" t="inlineStr">
        <is>
          <t>None</t>
        </is>
      </c>
      <c r="Q2584" s="97" t="n">
        <v>1.27</v>
      </c>
      <c r="R2584" s="96" t="n">
        <v>2.19</v>
      </c>
      <c r="S2584" s="96" t="n">
        <v>0.54</v>
      </c>
      <c r="T2584" s="96" t="n">
        <v>0.57</v>
      </c>
      <c r="U2584" s="96" t="n">
        <v>0.62</v>
      </c>
      <c r="V2584" s="103" t="n">
        <v>1.08</v>
      </c>
      <c r="W2584" s="102" t="n">
        <v>6</v>
      </c>
      <c r="X2584" s="93" t="n"/>
      <c r="Y2584" s="91" t="inlineStr">
        <is>
          <t>None</t>
        </is>
      </c>
      <c r="Z2584" s="99" t="n">
        <v>92.52</v>
      </c>
      <c r="AA2584" s="96" t="n">
        <v>1.18</v>
      </c>
      <c r="AB2584" s="96" t="n">
        <v>1.18</v>
      </c>
      <c r="AC2584" s="96" t="n">
        <v>0.64</v>
      </c>
      <c r="AD2584" s="96" t="n">
        <v>0.7</v>
      </c>
      <c r="AE2584" s="96" t="n">
        <v>0.78</v>
      </c>
      <c r="AF2584" s="103" t="n">
        <v>1.04</v>
      </c>
      <c r="AG2584" s="91" t="inlineStr">
        <is>
          <t>Normal</t>
        </is>
      </c>
      <c r="AH2584" s="100" t="n">
        <v>0</v>
      </c>
      <c r="AI2584" s="101" t="n">
        <v>0</v>
      </c>
      <c r="AJ2584" s="92" t="inlineStr">
        <is>
          <t>N</t>
        </is>
      </c>
      <c r="AK2584" s="96" t="n"/>
      <c r="AL2584" s="91" t="inlineStr">
        <is>
          <t>n/a</t>
        </is>
      </c>
      <c r="AM2584" s="93" t="n"/>
      <c r="AN2584" s="92" t="inlineStr">
        <is>
          <t>None</t>
        </is>
      </c>
      <c r="AO2584" s="102" t="n">
        <v>0</v>
      </c>
      <c r="AP2584" s="103" t="n">
        <v>0.57</v>
      </c>
      <c r="AQ2584" s="102" t="n">
        <v>14</v>
      </c>
      <c r="AR2584" s="91" t="inlineStr">
        <is>
          <t>N</t>
        </is>
      </c>
      <c r="AS2584" s="104" t="n"/>
      <c r="AT2584" s="92">
        <f>IF(AND(P2584="52-wk high",T2584&gt;=Settings!$B$7),"Y","N")</f>
        <v/>
      </c>
      <c r="AU2584" s="91">
        <f>IF(AND(AD2584&gt;=Settings!$B$8,M2584&gt;0),"Y","N")</f>
        <v/>
      </c>
      <c r="AV2584" s="91">
        <f>IF(OR(AH2584&gt;Settings!$B$9,AI2584&gt;Settings!$B$9),"Y","N")</f>
        <v/>
      </c>
      <c r="AW2584" s="91">
        <f>IF(AJ2584&lt;&gt;"Y","n/a",IF(AND(M2584&gt;0,AK2584&gt;Settings!$B$10),"Y","N"))</f>
        <v/>
      </c>
      <c r="AX2584" s="91">
        <f>IF(AO2584&gt;=Settings!$B$11,"Y","N")</f>
        <v/>
      </c>
      <c r="AY2584" s="99">
        <f>(AT2584="Y")+(AU2584="Y")+(AV2584="Y")+(AW2584="Y")+(AX2584="Y")</f>
        <v/>
      </c>
      <c r="AZ2584" s="94">
        <f>IF(AY2584=0,"None",_xlfn.TEXTJOIN(", ",TRUE(),IF(AT2584="Y","Breakout",""),IF(AU2584="Y","Accumulation",""),IF(AV2584="Y","Institutional buying",""),IF(AW2584="Y","Long buildup",""),IF(AX2584="Y","Momentum leader","")))</f>
        <v/>
      </c>
      <c r="BA2584" s="94">
        <f>IF(BW2584="","","Passes "&amp;AY2584&amp;" of 5 buy-side scans"&amp;IF(G2584="Y","; RED FLAG: filter out using Red flag column",""))</f>
        <v/>
      </c>
      <c r="BB2584" s="91" t="inlineStr">
        <is>
          <t>None</t>
        </is>
      </c>
      <c r="BC2584" s="92" t="inlineStr">
        <is>
          <t>N</t>
        </is>
      </c>
      <c r="BD2584" s="94" t="n"/>
      <c r="BE2584" s="94" t="n"/>
      <c r="BF2584" s="92">
        <f>IF(R2584*100000&gt;=Settings!$B$5,"Y","N")</f>
        <v/>
      </c>
      <c r="BG2584" s="91">
        <f>IF(F2584&gt;Settings!$B$6,"Y","N")</f>
        <v/>
      </c>
      <c r="BH2584" s="97" t="n">
        <v>-41.03</v>
      </c>
      <c r="BI2584" s="96" t="n">
        <v>-2.82</v>
      </c>
      <c r="BJ2584" s="96" t="n">
        <v>-8</v>
      </c>
      <c r="BK2584" s="96" t="n">
        <v>-13.75</v>
      </c>
      <c r="BL2584" s="96" t="n">
        <v>-10.39</v>
      </c>
      <c r="BM2584" s="96" t="n">
        <v>-35.51</v>
      </c>
      <c r="BN2584" s="97" t="n">
        <v>-3.62</v>
      </c>
      <c r="BO2584" s="96" t="n">
        <v>-6.02</v>
      </c>
      <c r="BP2584" s="96" t="n">
        <v>-9.77</v>
      </c>
      <c r="BQ2584" s="96" t="n">
        <v>-16.32</v>
      </c>
      <c r="BR2584" s="91" t="inlineStr">
        <is>
          <t>Stacked down</t>
        </is>
      </c>
      <c r="BS2584" s="91" t="inlineStr">
        <is>
          <t>None</t>
        </is>
      </c>
      <c r="BT2584" s="96" t="n">
        <v>39</v>
      </c>
      <c r="BU2584" s="91" t="inlineStr">
        <is>
          <t>N</t>
        </is>
      </c>
      <c r="BV2584" s="99">
        <f>IF(OR(BF2584&lt;&gt;"Y",BG2584&lt;&gt;"Y"),"",(AND(ISNUMBER(BQ2584),BQ2584&gt;0))+(BR2584="Stacked up")+(AND(ISNUMBER(BH2584),BH2584&gt;=-Settings!$B$17))+(AND(ISNUMBER(BK2584),ISNUMBER(BM2584),BK2584&gt;0,BM2584&gt;0))+(AND(ISNUMBER(AQ2584),AQ2584&gt;=Settings!$B$18))+(AND(ISNUMBER(BT2584),BT2584&gt;=Settings!$B$19,BT2584&lt;=Settings!$B$20))+(AND(ISNUMBER(AS2584),AS2584&gt;0))+(AND(ISNUMBER(T2584),ISNUMBER(M2584),T2584&gt;=Settings!$B$21,M2584&gt;0))+(AND(ISNUMBER(AD2584),ISNUMBER(M2584),AD2584&gt;=Settings!$B$22,M2584&gt;0))+(AY2584&gt;=1))</f>
        <v/>
      </c>
      <c r="BW2584" s="91">
        <f>IF(OR(AY2584=0,BF2584&lt;&gt;"Y",BG2584&lt;&gt;"Y"),"",1+SUMPRODUCT(($A$6:$A$2604=A2584)*($AY$6:$AY$2604&gt;0)*($BF$6:$BF$2604="Y")*($BG$6:$BG$2604="Y")*(($AY$6:$AY$2604&gt;AY2584)+($AY$6:$AY$2604=AY2584)*($AD$6:$AD$2604&gt;AD2584))))</f>
        <v/>
      </c>
    </row>
    <row r="2585" ht="23.85" customHeight="1" s="55">
      <c r="A2585" s="90" t="n">
        <v>46296</v>
      </c>
      <c r="B2585" s="91" t="inlineStr">
        <is>
          <t>ARENTERP</t>
        </is>
      </c>
      <c r="C2585" s="91" t="inlineStr">
        <is>
          <t>INE610C01014</t>
        </is>
      </c>
      <c r="D2585" s="91" t="n"/>
      <c r="E2585" s="91" t="inlineStr">
        <is>
          <t>None</t>
        </is>
      </c>
      <c r="F2585" s="93" t="n">
        <v>11</v>
      </c>
      <c r="G2585" s="92" t="inlineStr">
        <is>
          <t>Y</t>
        </is>
      </c>
      <c r="H2585" s="94" t="inlineStr">
        <is>
          <t>Long-term ASM Stage 1</t>
        </is>
      </c>
      <c r="I2585" s="91" t="inlineStr">
        <is>
          <t>N</t>
        </is>
      </c>
      <c r="J2585" s="92">
        <f>IF(K2585="","N","Y")</f>
        <v/>
      </c>
      <c r="K2585" s="94">
        <f>_xlfn.TEXTJOIN("; ",TRUE,IF(P2585="52-wk low","52-wk low",""),IF(AND(AD2585&gt;=Settings!$B$12,M2585&lt;0),"Distribution",""),IF(AND(AJ2585="Y",M2585&lt;0,AK2585&lt;-Settings!$B$13),"Long unwinding",""),IF(AND(AJ2585="Y",M2585&lt;0,AK2585&gt;Settings!$B$13),"Short buildup",""))</f>
        <v/>
      </c>
      <c r="L2585" s="95" t="n">
        <v>33.79</v>
      </c>
      <c r="M2585" s="96" t="n">
        <v>-0.32</v>
      </c>
      <c r="N2585" s="93" t="n">
        <v>719</v>
      </c>
      <c r="O2585" s="91" t="inlineStr">
        <is>
          <t>None</t>
        </is>
      </c>
      <c r="P2585" s="91" t="inlineStr">
        <is>
          <t>None</t>
        </is>
      </c>
      <c r="Q2585" s="97" t="n">
        <v>0</v>
      </c>
      <c r="R2585" s="96" t="n">
        <v>0.01</v>
      </c>
      <c r="S2585" s="96" t="n">
        <v>0.05</v>
      </c>
      <c r="T2585" s="96" t="n">
        <v>0</v>
      </c>
      <c r="U2585" s="96" t="n">
        <v>0.01</v>
      </c>
      <c r="V2585" s="103" t="n">
        <v>0.16</v>
      </c>
      <c r="W2585" s="102" t="n">
        <v>0</v>
      </c>
      <c r="X2585" s="93" t="n"/>
      <c r="Y2585" s="91" t="inlineStr">
        <is>
          <t>None</t>
        </is>
      </c>
      <c r="Z2585" s="99" t="n">
        <v>71.43000000000001</v>
      </c>
      <c r="AA2585" s="96" t="n">
        <v>0.96</v>
      </c>
      <c r="AB2585" s="96" t="n">
        <v>1.04</v>
      </c>
      <c r="AC2585" s="96" t="n">
        <v>0.05</v>
      </c>
      <c r="AD2585" s="96" t="n">
        <v>0.01</v>
      </c>
      <c r="AE2585" s="96" t="n">
        <v>0.01</v>
      </c>
      <c r="AF2585" s="103" t="n">
        <v>1.51</v>
      </c>
      <c r="AG2585" s="91" t="inlineStr">
        <is>
          <t>Quiet accumulation</t>
        </is>
      </c>
      <c r="AH2585" s="100" t="n">
        <v>0</v>
      </c>
      <c r="AI2585" s="101" t="n">
        <v>0</v>
      </c>
      <c r="AJ2585" s="92" t="inlineStr">
        <is>
          <t>N</t>
        </is>
      </c>
      <c r="AK2585" s="96" t="n"/>
      <c r="AL2585" s="91" t="inlineStr">
        <is>
          <t>n/a</t>
        </is>
      </c>
      <c r="AM2585" s="93" t="n"/>
      <c r="AN2585" s="92" t="inlineStr">
        <is>
          <t>None</t>
        </is>
      </c>
      <c r="AO2585" s="102" t="n">
        <v>0</v>
      </c>
      <c r="AP2585" s="103" t="n">
        <v>0.72</v>
      </c>
      <c r="AQ2585" s="102" t="n">
        <v>40</v>
      </c>
      <c r="AR2585" s="91" t="inlineStr">
        <is>
          <t>N</t>
        </is>
      </c>
      <c r="AS2585" s="104" t="n"/>
      <c r="AT2585" s="92">
        <f>IF(AND(P2585="52-wk high",T2585&gt;=Settings!$B$7),"Y","N")</f>
        <v/>
      </c>
      <c r="AU2585" s="91">
        <f>IF(AND(AD2585&gt;=Settings!$B$8,M2585&gt;0),"Y","N")</f>
        <v/>
      </c>
      <c r="AV2585" s="91">
        <f>IF(OR(AH2585&gt;Settings!$B$9,AI2585&gt;Settings!$B$9),"Y","N")</f>
        <v/>
      </c>
      <c r="AW2585" s="91">
        <f>IF(AJ2585&lt;&gt;"Y","n/a",IF(AND(M2585&gt;0,AK2585&gt;Settings!$B$10),"Y","N"))</f>
        <v/>
      </c>
      <c r="AX2585" s="91">
        <f>IF(AO2585&gt;=Settings!$B$11,"Y","N")</f>
        <v/>
      </c>
      <c r="AY2585" s="99">
        <f>(AT2585="Y")+(AU2585="Y")+(AV2585="Y")+(AW2585="Y")+(AX2585="Y")</f>
        <v/>
      </c>
      <c r="AZ2585" s="94">
        <f>IF(AY2585=0,"None",_xlfn.TEXTJOIN(", ",TRUE(),IF(AT2585="Y","Breakout",""),IF(AU2585="Y","Accumulation",""),IF(AV2585="Y","Institutional buying",""),IF(AW2585="Y","Long buildup",""),IF(AX2585="Y","Momentum leader","")))</f>
        <v/>
      </c>
      <c r="BA2585" s="94">
        <f>IF(BW2585="","","Passes "&amp;AY2585&amp;" of 5 buy-side scans"&amp;IF(G2585="Y","; RED FLAG: filter out using Red flag column",""))</f>
        <v/>
      </c>
      <c r="BB2585" s="91" t="inlineStr">
        <is>
          <t>None</t>
        </is>
      </c>
      <c r="BC2585" s="92" t="inlineStr">
        <is>
          <t>Y</t>
        </is>
      </c>
      <c r="BD2585" s="94" t="inlineStr">
        <is>
          <t>EPS zero; Few traders (&lt;100 unique PAN, 30 days)</t>
        </is>
      </c>
      <c r="BE2585" s="94" t="n"/>
      <c r="BF2585" s="92">
        <f>IF(R2585*100000&gt;=Settings!$B$5,"Y","N")</f>
        <v/>
      </c>
      <c r="BG2585" s="91">
        <f>IF(F2585&gt;Settings!$B$6,"Y","N")</f>
        <v/>
      </c>
      <c r="BH2585" s="97" t="n">
        <v>-44.42</v>
      </c>
      <c r="BI2585" s="96" t="n">
        <v>-2.82</v>
      </c>
      <c r="BJ2585" s="96" t="n">
        <v>-4.3</v>
      </c>
      <c r="BK2585" s="96" t="n">
        <v>-6.53</v>
      </c>
      <c r="BL2585" s="96" t="n">
        <v>0.39</v>
      </c>
      <c r="BM2585" s="96" t="n">
        <v>-24.2</v>
      </c>
      <c r="BN2585" s="97" t="n">
        <v>-1.52</v>
      </c>
      <c r="BO2585" s="96" t="n">
        <v>-5.19</v>
      </c>
      <c r="BP2585" s="96" t="n">
        <v>-8.630000000000001</v>
      </c>
      <c r="BQ2585" s="96" t="n">
        <v>-13.15</v>
      </c>
      <c r="BR2585" s="91" t="inlineStr">
        <is>
          <t>Stacked down</t>
        </is>
      </c>
      <c r="BS2585" s="91" t="inlineStr">
        <is>
          <t>None</t>
        </is>
      </c>
      <c r="BT2585" s="96" t="n">
        <v>46.8</v>
      </c>
      <c r="BU2585" s="91" t="inlineStr">
        <is>
          <t>N</t>
        </is>
      </c>
      <c r="BV2585" s="99">
        <f>IF(OR(BF2585&lt;&gt;"Y",BG2585&lt;&gt;"Y"),"",(AND(ISNUMBER(BQ2585),BQ2585&gt;0))+(BR2585="Stacked up")+(AND(ISNUMBER(BH2585),BH2585&gt;=-Settings!$B$17))+(AND(ISNUMBER(BK2585),ISNUMBER(BM2585),BK2585&gt;0,BM2585&gt;0))+(AND(ISNUMBER(AQ2585),AQ2585&gt;=Settings!$B$18))+(AND(ISNUMBER(BT2585),BT2585&gt;=Settings!$B$19,BT2585&lt;=Settings!$B$20))+(AND(ISNUMBER(AS2585),AS2585&gt;0))+(AND(ISNUMBER(T2585),ISNUMBER(M2585),T2585&gt;=Settings!$B$21,M2585&gt;0))+(AND(ISNUMBER(AD2585),ISNUMBER(M2585),AD2585&gt;=Settings!$B$22,M2585&gt;0))+(AY2585&gt;=1))</f>
        <v/>
      </c>
      <c r="BW2585" s="91">
        <f>IF(OR(AY2585=0,BF2585&lt;&gt;"Y",BG2585&lt;&gt;"Y"),"",1+SUMPRODUCT(($A$6:$A$2604=A2585)*($AY$6:$AY$2604&gt;0)*($BF$6:$BF$2604="Y")*($BG$6:$BG$2604="Y")*(($AY$6:$AY$2604&gt;AY2585)+($AY$6:$AY$2604=AY2585)*($AD$6:$AD$2604&gt;AD2585))))</f>
        <v/>
      </c>
    </row>
    <row r="2586" ht="23.85" customHeight="1" s="55">
      <c r="A2586" s="90" t="n">
        <v>46296</v>
      </c>
      <c r="B2586" s="91" t="inlineStr">
        <is>
          <t>GLOBALE</t>
        </is>
      </c>
      <c r="C2586" s="91" t="inlineStr">
        <is>
          <t>INE0URU01010</t>
        </is>
      </c>
      <c r="D2586" s="91" t="n"/>
      <c r="E2586" s="91" t="inlineStr">
        <is>
          <t>None</t>
        </is>
      </c>
      <c r="F2586" s="93" t="n">
        <v>11</v>
      </c>
      <c r="G2586" s="92" t="inlineStr">
        <is>
          <t>Y</t>
        </is>
      </c>
      <c r="H2586" s="94" t="inlineStr">
        <is>
          <t>GSM Stage 0</t>
        </is>
      </c>
      <c r="I2586" s="91" t="inlineStr">
        <is>
          <t>N</t>
        </is>
      </c>
      <c r="J2586" s="92">
        <f>IF(K2586="","N","Y")</f>
        <v/>
      </c>
      <c r="K2586" s="94">
        <f>_xlfn.TEXTJOIN("; ",TRUE,IF(P2586="52-wk low","52-wk low",""),IF(AND(AD2586&gt;=Settings!$B$12,M2586&lt;0),"Distribution",""),IF(AND(AJ2586="Y",M2586&lt;0,AK2586&lt;-Settings!$B$13),"Long unwinding",""),IF(AND(AJ2586="Y",M2586&lt;0,AK2586&gt;Settings!$B$13),"Short buildup",""))</f>
        <v/>
      </c>
      <c r="L2586" s="95" t="n">
        <v>10.57</v>
      </c>
      <c r="M2586" s="96" t="n">
        <v>2.52</v>
      </c>
      <c r="N2586" s="93" t="n">
        <v>151</v>
      </c>
      <c r="O2586" s="91" t="inlineStr">
        <is>
          <t>None</t>
        </is>
      </c>
      <c r="P2586" s="91" t="inlineStr">
        <is>
          <t>None</t>
        </is>
      </c>
      <c r="Q2586" s="97" t="n">
        <v>0.02</v>
      </c>
      <c r="R2586" s="96" t="n">
        <v>0.05</v>
      </c>
      <c r="S2586" s="96" t="n">
        <v>0.33</v>
      </c>
      <c r="T2586" s="96" t="n">
        <v>0.4</v>
      </c>
      <c r="U2586" s="96" t="n">
        <v>0.3</v>
      </c>
      <c r="V2586" s="103" t="n">
        <v>0.9</v>
      </c>
      <c r="W2586" s="102" t="n">
        <v>5</v>
      </c>
      <c r="X2586" s="93" t="n"/>
      <c r="Y2586" s="91" t="inlineStr">
        <is>
          <t>None</t>
        </is>
      </c>
      <c r="Z2586" s="99" t="n">
        <v>72.42</v>
      </c>
      <c r="AA2586" s="96" t="n">
        <v>0.98</v>
      </c>
      <c r="AB2586" s="96" t="n">
        <v>0.9</v>
      </c>
      <c r="AC2586" s="96" t="n">
        <v>0.33</v>
      </c>
      <c r="AD2586" s="96" t="n"/>
      <c r="AE2586" s="96" t="n"/>
      <c r="AF2586" s="103" t="n"/>
      <c r="AG2586" s="91" t="inlineStr">
        <is>
          <t>No delivery data</t>
        </is>
      </c>
      <c r="AH2586" s="100" t="n">
        <v>0</v>
      </c>
      <c r="AI2586" s="101" t="n">
        <v>0</v>
      </c>
      <c r="AJ2586" s="92" t="inlineStr">
        <is>
          <t>N</t>
        </is>
      </c>
      <c r="AK2586" s="96" t="n"/>
      <c r="AL2586" s="91" t="inlineStr">
        <is>
          <t>n/a</t>
        </is>
      </c>
      <c r="AM2586" s="93" t="n"/>
      <c r="AN2586" s="92" t="inlineStr">
        <is>
          <t>None</t>
        </is>
      </c>
      <c r="AO2586" s="102" t="n">
        <v>0</v>
      </c>
      <c r="AP2586" s="103" t="n">
        <v>0.72</v>
      </c>
      <c r="AQ2586" s="102" t="n">
        <v>40</v>
      </c>
      <c r="AR2586" s="91" t="inlineStr">
        <is>
          <t>N</t>
        </is>
      </c>
      <c r="AS2586" s="104" t="n"/>
      <c r="AT2586" s="92">
        <f>IF(AND(P2586="52-wk high",T2586&gt;=Settings!$B$7),"Y","N")</f>
        <v/>
      </c>
      <c r="AU2586" s="91">
        <f>IF(AND(AD2586&gt;=Settings!$B$8,M2586&gt;0),"Y","N")</f>
        <v/>
      </c>
      <c r="AV2586" s="91">
        <f>IF(OR(AH2586&gt;Settings!$B$9,AI2586&gt;Settings!$B$9),"Y","N")</f>
        <v/>
      </c>
      <c r="AW2586" s="91">
        <f>IF(AJ2586&lt;&gt;"Y","n/a",IF(AND(M2586&gt;0,AK2586&gt;Settings!$B$10),"Y","N"))</f>
        <v/>
      </c>
      <c r="AX2586" s="91">
        <f>IF(AO2586&gt;=Settings!$B$11,"Y","N")</f>
        <v/>
      </c>
      <c r="AY2586" s="99">
        <f>(AT2586="Y")+(AU2586="Y")+(AV2586="Y")+(AW2586="Y")+(AX2586="Y")</f>
        <v/>
      </c>
      <c r="AZ2586" s="94">
        <f>IF(AY2586=0,"None",_xlfn.TEXTJOIN(", ",TRUE(),IF(AT2586="Y","Breakout",""),IF(AU2586="Y","Accumulation",""),IF(AV2586="Y","Institutional buying",""),IF(AW2586="Y","Long buildup",""),IF(AX2586="Y","Momentum leader","")))</f>
        <v/>
      </c>
      <c r="BA2586" s="94">
        <f>IF(BW2586="","","Passes "&amp;AY2586&amp;" of 5 buy-side scans"&amp;IF(G2586="Y","; RED FLAG: filter out using Red flag column",""))</f>
        <v/>
      </c>
      <c r="BB2586" s="91" t="inlineStr">
        <is>
          <t>None</t>
        </is>
      </c>
      <c r="BC2586" s="92" t="inlineStr">
        <is>
          <t>Y</t>
        </is>
      </c>
      <c r="BD2586" s="94" t="inlineStr">
        <is>
          <t>EPS zero; Few traders (&lt;100 unique PAN, 30 days)</t>
        </is>
      </c>
      <c r="BE2586" s="94" t="n"/>
      <c r="BF2586" s="92">
        <f>IF(R2586*100000&gt;=Settings!$B$5,"Y","N")</f>
        <v/>
      </c>
      <c r="BG2586" s="91">
        <f>IF(F2586&gt;Settings!$B$6,"Y","N")</f>
        <v/>
      </c>
      <c r="BH2586" s="97" t="n">
        <v>-31.36</v>
      </c>
      <c r="BI2586" s="96" t="n">
        <v>-2.13</v>
      </c>
      <c r="BJ2586" s="96" t="n">
        <v>-5.62</v>
      </c>
      <c r="BK2586" s="96" t="n">
        <v>-12.43</v>
      </c>
      <c r="BL2586" s="96" t="n">
        <v>3.73</v>
      </c>
      <c r="BM2586" s="96" t="n">
        <v>-20.35</v>
      </c>
      <c r="BN2586" s="97" t="n">
        <v>-3.55</v>
      </c>
      <c r="BO2586" s="96" t="n">
        <v>-5.43</v>
      </c>
      <c r="BP2586" s="96" t="n">
        <v>-7.76</v>
      </c>
      <c r="BQ2586" s="96" t="n">
        <v>-10.85</v>
      </c>
      <c r="BR2586" s="91" t="inlineStr">
        <is>
          <t>Stacked down</t>
        </is>
      </c>
      <c r="BS2586" s="91" t="inlineStr">
        <is>
          <t>None</t>
        </is>
      </c>
      <c r="BT2586" s="96" t="n">
        <v>41.9</v>
      </c>
      <c r="BU2586" s="91" t="inlineStr">
        <is>
          <t>N</t>
        </is>
      </c>
      <c r="BV2586" s="99">
        <f>IF(OR(BF2586&lt;&gt;"Y",BG2586&lt;&gt;"Y"),"",(AND(ISNUMBER(BQ2586),BQ2586&gt;0))+(BR2586="Stacked up")+(AND(ISNUMBER(BH2586),BH2586&gt;=-Settings!$B$17))+(AND(ISNUMBER(BK2586),ISNUMBER(BM2586),BK2586&gt;0,BM2586&gt;0))+(AND(ISNUMBER(AQ2586),AQ2586&gt;=Settings!$B$18))+(AND(ISNUMBER(BT2586),BT2586&gt;=Settings!$B$19,BT2586&lt;=Settings!$B$20))+(AND(ISNUMBER(AS2586),AS2586&gt;0))+(AND(ISNUMBER(T2586),ISNUMBER(M2586),T2586&gt;=Settings!$B$21,M2586&gt;0))+(AND(ISNUMBER(AD2586),ISNUMBER(M2586),AD2586&gt;=Settings!$B$22,M2586&gt;0))+(AY2586&gt;=1))</f>
        <v/>
      </c>
      <c r="BW2586" s="91">
        <f>IF(OR(AY2586=0,BF2586&lt;&gt;"Y",BG2586&lt;&gt;"Y"),"",1+SUMPRODUCT(($A$6:$A$2604=A2586)*($AY$6:$AY$2604&gt;0)*($BF$6:$BF$2604="Y")*($BG$6:$BG$2604="Y")*(($AY$6:$AY$2604&gt;AY2586)+($AY$6:$AY$2604=AY2586)*($AD$6:$AD$2604&gt;AD2586))))</f>
        <v/>
      </c>
    </row>
    <row r="2587" ht="23.85" customHeight="1" s="55">
      <c r="A2587" s="90" t="n">
        <v>46296</v>
      </c>
      <c r="B2587" s="91" t="inlineStr">
        <is>
          <t>DCMFINSERV</t>
        </is>
      </c>
      <c r="C2587" s="91" t="inlineStr">
        <is>
          <t>INE891B01012</t>
        </is>
      </c>
      <c r="D2587" s="91" t="n"/>
      <c r="E2587" s="91" t="inlineStr">
        <is>
          <t>None</t>
        </is>
      </c>
      <c r="F2587" s="93" t="n">
        <v>10</v>
      </c>
      <c r="G2587" s="92" t="inlineStr">
        <is>
          <t>Y</t>
        </is>
      </c>
      <c r="H2587" s="94" t="inlineStr">
        <is>
          <t>GSM Stage 0; Loss making</t>
        </is>
      </c>
      <c r="I2587" s="91" t="inlineStr">
        <is>
          <t>N</t>
        </is>
      </c>
      <c r="J2587" s="92">
        <f>IF(K2587="","N","Y")</f>
        <v/>
      </c>
      <c r="K2587" s="94">
        <f>_xlfn.TEXTJOIN("; ",TRUE,IF(P2587="52-wk low","52-wk low",""),IF(AND(AD2587&gt;=Settings!$B$12,M2587&lt;0),"Distribution",""),IF(AND(AJ2587="Y",M2587&lt;0,AK2587&lt;-Settings!$B$13),"Long unwinding",""),IF(AND(AJ2587="Y",M2587&lt;0,AK2587&gt;Settings!$B$13),"Short buildup",""))</f>
        <v/>
      </c>
      <c r="L2587" s="95" t="n">
        <v>5.07</v>
      </c>
      <c r="M2587" s="96" t="n">
        <v>0</v>
      </c>
      <c r="N2587" s="93" t="n">
        <v>581</v>
      </c>
      <c r="O2587" s="91" t="inlineStr">
        <is>
          <t>None</t>
        </is>
      </c>
      <c r="P2587" s="91" t="inlineStr">
        <is>
          <t>None</t>
        </is>
      </c>
      <c r="Q2587" s="97" t="n">
        <v>0.04</v>
      </c>
      <c r="R2587" s="96" t="n">
        <v>0.11</v>
      </c>
      <c r="S2587" s="96" t="n">
        <v>0.35</v>
      </c>
      <c r="T2587" s="96" t="n">
        <v>0.29</v>
      </c>
      <c r="U2587" s="96" t="n">
        <v>0.37</v>
      </c>
      <c r="V2587" s="103" t="n">
        <v>1.04</v>
      </c>
      <c r="W2587" s="102" t="n">
        <v>6</v>
      </c>
      <c r="X2587" s="93" t="n"/>
      <c r="Y2587" s="91" t="inlineStr">
        <is>
          <t>None</t>
        </is>
      </c>
      <c r="Z2587" s="99" t="n">
        <v>58.12</v>
      </c>
      <c r="AA2587" s="96" t="n">
        <v>0.75</v>
      </c>
      <c r="AB2587" s="96" t="n">
        <v>0.79</v>
      </c>
      <c r="AC2587" s="96" t="n">
        <v>0.28</v>
      </c>
      <c r="AD2587" s="96" t="n"/>
      <c r="AE2587" s="96" t="n"/>
      <c r="AF2587" s="103" t="n"/>
      <c r="AG2587" s="91" t="inlineStr">
        <is>
          <t>No delivery data</t>
        </is>
      </c>
      <c r="AH2587" s="100" t="n">
        <v>0</v>
      </c>
      <c r="AI2587" s="101" t="n">
        <v>0</v>
      </c>
      <c r="AJ2587" s="92" t="inlineStr">
        <is>
          <t>N</t>
        </is>
      </c>
      <c r="AK2587" s="96" t="n"/>
      <c r="AL2587" s="91" t="inlineStr">
        <is>
          <t>n/a</t>
        </is>
      </c>
      <c r="AM2587" s="93" t="n"/>
      <c r="AN2587" s="92" t="inlineStr">
        <is>
          <t>None</t>
        </is>
      </c>
      <c r="AO2587" s="102" t="n">
        <v>0</v>
      </c>
      <c r="AP2587" s="103" t="n">
        <v>0.8</v>
      </c>
      <c r="AQ2587" s="102" t="n">
        <v>49</v>
      </c>
      <c r="AR2587" s="91" t="inlineStr">
        <is>
          <t>N</t>
        </is>
      </c>
      <c r="AS2587" s="104" t="n"/>
      <c r="AT2587" s="92">
        <f>IF(AND(P2587="52-wk high",T2587&gt;=Settings!$B$7),"Y","N")</f>
        <v/>
      </c>
      <c r="AU2587" s="91">
        <f>IF(AND(AD2587&gt;=Settings!$B$8,M2587&gt;0),"Y","N")</f>
        <v/>
      </c>
      <c r="AV2587" s="91">
        <f>IF(OR(AH2587&gt;Settings!$B$9,AI2587&gt;Settings!$B$9),"Y","N")</f>
        <v/>
      </c>
      <c r="AW2587" s="91">
        <f>IF(AJ2587&lt;&gt;"Y","n/a",IF(AND(M2587&gt;0,AK2587&gt;Settings!$B$10),"Y","N"))</f>
        <v/>
      </c>
      <c r="AX2587" s="91">
        <f>IF(AO2587&gt;=Settings!$B$11,"Y","N")</f>
        <v/>
      </c>
      <c r="AY2587" s="99">
        <f>(AT2587="Y")+(AU2587="Y")+(AV2587="Y")+(AW2587="Y")+(AX2587="Y")</f>
        <v/>
      </c>
      <c r="AZ2587" s="94">
        <f>IF(AY2587=0,"None",_xlfn.TEXTJOIN(", ",TRUE(),IF(AT2587="Y","Breakout",""),IF(AU2587="Y","Accumulation",""),IF(AV2587="Y","Institutional buying",""),IF(AW2587="Y","Long buildup",""),IF(AX2587="Y","Momentum leader","")))</f>
        <v/>
      </c>
      <c r="BA2587" s="94">
        <f>IF(BW2587="","","Passes "&amp;AY2587&amp;" of 5 buy-side scans"&amp;IF(G2587="Y","; RED FLAG: filter out using Red flag column",""))</f>
        <v/>
      </c>
      <c r="BB2587" s="91" t="inlineStr">
        <is>
          <t>None</t>
        </is>
      </c>
      <c r="BC2587" s="92" t="inlineStr">
        <is>
          <t>Y</t>
        </is>
      </c>
      <c r="BD2587" s="94" t="inlineStr">
        <is>
          <t>EPS zero; Few traders (&lt;100 unique PAN, 30 days)</t>
        </is>
      </c>
      <c r="BE2587" s="94" t="n"/>
      <c r="BF2587" s="92">
        <f>IF(R2587*100000&gt;=Settings!$B$5,"Y","N")</f>
        <v/>
      </c>
      <c r="BG2587" s="91">
        <f>IF(F2587&gt;Settings!$B$6,"Y","N")</f>
        <v/>
      </c>
      <c r="BH2587" s="97" t="n">
        <v>-40.7</v>
      </c>
      <c r="BI2587" s="96" t="n">
        <v>1.6</v>
      </c>
      <c r="BJ2587" s="96" t="n">
        <v>-2.87</v>
      </c>
      <c r="BK2587" s="96" t="n">
        <v>-7.48</v>
      </c>
      <c r="BL2587" s="96" t="n">
        <v>3.05</v>
      </c>
      <c r="BM2587" s="96" t="n">
        <v>-7.48</v>
      </c>
      <c r="BN2587" s="97" t="n">
        <v>-0.46</v>
      </c>
      <c r="BO2587" s="96" t="n">
        <v>-2.15</v>
      </c>
      <c r="BP2587" s="96" t="n">
        <v>-3</v>
      </c>
      <c r="BQ2587" s="96" t="n">
        <v>-3.98</v>
      </c>
      <c r="BR2587" s="91" t="inlineStr">
        <is>
          <t>Stacked down</t>
        </is>
      </c>
      <c r="BS2587" s="91" t="inlineStr">
        <is>
          <t>None</t>
        </is>
      </c>
      <c r="BT2587" s="96" t="n">
        <v>49.3</v>
      </c>
      <c r="BU2587" s="91" t="inlineStr">
        <is>
          <t>N</t>
        </is>
      </c>
      <c r="BV2587" s="99">
        <f>IF(OR(BF2587&lt;&gt;"Y",BG2587&lt;&gt;"Y"),"",(AND(ISNUMBER(BQ2587),BQ2587&gt;0))+(BR2587="Stacked up")+(AND(ISNUMBER(BH2587),BH2587&gt;=-Settings!$B$17))+(AND(ISNUMBER(BK2587),ISNUMBER(BM2587),BK2587&gt;0,BM2587&gt;0))+(AND(ISNUMBER(AQ2587),AQ2587&gt;=Settings!$B$18))+(AND(ISNUMBER(BT2587),BT2587&gt;=Settings!$B$19,BT2587&lt;=Settings!$B$20))+(AND(ISNUMBER(AS2587),AS2587&gt;0))+(AND(ISNUMBER(T2587),ISNUMBER(M2587),T2587&gt;=Settings!$B$21,M2587&gt;0))+(AND(ISNUMBER(AD2587),ISNUMBER(M2587),AD2587&gt;=Settings!$B$22,M2587&gt;0))+(AY2587&gt;=1))</f>
        <v/>
      </c>
      <c r="BW2587" s="91">
        <f>IF(OR(AY2587=0,BF2587&lt;&gt;"Y",BG2587&lt;&gt;"Y"),"",1+SUMPRODUCT(($A$6:$A$2604=A2587)*($AY$6:$AY$2604&gt;0)*($BF$6:$BF$2604="Y")*($BG$6:$BG$2604="Y")*(($AY$6:$AY$2604&gt;AY2587)+($AY$6:$AY$2604=AY2587)*($AD$6:$AD$2604&gt;AD2587))))</f>
        <v/>
      </c>
    </row>
    <row r="2588" ht="23.85" customHeight="1" s="55">
      <c r="A2588" s="90" t="n">
        <v>46296</v>
      </c>
      <c r="B2588" s="91" t="inlineStr">
        <is>
          <t>FLEXITUFF</t>
        </is>
      </c>
      <c r="C2588" s="91" t="inlineStr">
        <is>
          <t>INE060J01017</t>
        </is>
      </c>
      <c r="D2588" s="91" t="n"/>
      <c r="E2588" s="91" t="inlineStr">
        <is>
          <t>None</t>
        </is>
      </c>
      <c r="F2588" s="93" t="n">
        <v>10</v>
      </c>
      <c r="G2588" s="92" t="inlineStr">
        <is>
          <t>Y</t>
        </is>
      </c>
      <c r="H2588" s="94" t="inlineStr">
        <is>
          <t>GSM Stage 0; ESM Stage 2; Loss making; T2T (BE series)</t>
        </is>
      </c>
      <c r="I2588" s="91" t="inlineStr">
        <is>
          <t>Y</t>
        </is>
      </c>
      <c r="J2588" s="92">
        <f>IF(K2588="","N","Y")</f>
        <v/>
      </c>
      <c r="K2588" s="94">
        <f>_xlfn.TEXTJOIN("; ",TRUE,IF(P2588="52-wk low","52-wk low",""),IF(AND(AD2588&gt;=Settings!$B$12,M2588&lt;0),"Distribution",""),IF(AND(AJ2588="Y",M2588&lt;0,AK2588&lt;-Settings!$B$13),"Long unwinding",""),IF(AND(AJ2588="Y",M2588&lt;0,AK2588&gt;Settings!$B$13),"Short buildup",""))</f>
        <v/>
      </c>
      <c r="L2588" s="95" t="n">
        <v>3.02</v>
      </c>
      <c r="M2588" s="96" t="n">
        <v>1.68</v>
      </c>
      <c r="N2588" s="93" t="n">
        <v>225</v>
      </c>
      <c r="O2588" s="91" t="inlineStr">
        <is>
          <t>None</t>
        </is>
      </c>
      <c r="P2588" s="91" t="inlineStr">
        <is>
          <t>None</t>
        </is>
      </c>
      <c r="Q2588" s="97" t="n">
        <v>0.12</v>
      </c>
      <c r="R2588" s="96" t="n">
        <v>0.45</v>
      </c>
      <c r="S2588" s="96" t="n">
        <v>0.25</v>
      </c>
      <c r="T2588" s="96" t="n">
        <v>0.16</v>
      </c>
      <c r="U2588" s="96" t="n">
        <v>0.24</v>
      </c>
      <c r="V2588" s="103" t="n">
        <v>0.92</v>
      </c>
      <c r="W2588" s="102" t="n">
        <v>3</v>
      </c>
      <c r="X2588" s="93" t="n"/>
      <c r="Y2588" s="91" t="inlineStr">
        <is>
          <t>None</t>
        </is>
      </c>
      <c r="Z2588" s="99" t="n"/>
      <c r="AA2588" s="96" t="n"/>
      <c r="AB2588" s="96" t="n"/>
      <c r="AC2588" s="96" t="n"/>
      <c r="AD2588" s="96" t="n"/>
      <c r="AE2588" s="96" t="n"/>
      <c r="AF2588" s="103" t="n"/>
      <c r="AG2588" s="91" t="inlineStr">
        <is>
          <t>No delivery data</t>
        </is>
      </c>
      <c r="AH2588" s="100" t="n">
        <v>0</v>
      </c>
      <c r="AI2588" s="101" t="n">
        <v>0</v>
      </c>
      <c r="AJ2588" s="92" t="inlineStr">
        <is>
          <t>N</t>
        </is>
      </c>
      <c r="AK2588" s="96" t="n"/>
      <c r="AL2588" s="91" t="inlineStr">
        <is>
          <t>n/a</t>
        </is>
      </c>
      <c r="AM2588" s="93" t="n"/>
      <c r="AN2588" s="92" t="inlineStr">
        <is>
          <t>None</t>
        </is>
      </c>
      <c r="AO2588" s="102" t="n">
        <v>0</v>
      </c>
      <c r="AP2588" s="103" t="n">
        <v>0.39</v>
      </c>
      <c r="AQ2588" s="102" t="n">
        <v>0</v>
      </c>
      <c r="AR2588" s="91" t="inlineStr">
        <is>
          <t>N</t>
        </is>
      </c>
      <c r="AS2588" s="104" t="n"/>
      <c r="AT2588" s="92">
        <f>IF(AND(P2588="52-wk high",T2588&gt;=Settings!$B$7),"Y","N")</f>
        <v/>
      </c>
      <c r="AU2588" s="91">
        <f>IF(AND(AD2588&gt;=Settings!$B$8,M2588&gt;0),"Y","N")</f>
        <v/>
      </c>
      <c r="AV2588" s="91">
        <f>IF(OR(AH2588&gt;Settings!$B$9,AI2588&gt;Settings!$B$9),"Y","N")</f>
        <v/>
      </c>
      <c r="AW2588" s="91">
        <f>IF(AJ2588&lt;&gt;"Y","n/a",IF(AND(M2588&gt;0,AK2588&gt;Settings!$B$10),"Y","N"))</f>
        <v/>
      </c>
      <c r="AX2588" s="91">
        <f>IF(AO2588&gt;=Settings!$B$11,"Y","N")</f>
        <v/>
      </c>
      <c r="AY2588" s="99">
        <f>(AT2588="Y")+(AU2588="Y")+(AV2588="Y")+(AW2588="Y")+(AX2588="Y")</f>
        <v/>
      </c>
      <c r="AZ2588" s="94">
        <f>IF(AY2588=0,"None",_xlfn.TEXTJOIN(", ",TRUE(),IF(AT2588="Y","Breakout",""),IF(AU2588="Y","Accumulation",""),IF(AV2588="Y","Institutional buying",""),IF(AW2588="Y","Long buildup",""),IF(AX2588="Y","Momentum leader","")))</f>
        <v/>
      </c>
      <c r="BA2588" s="94">
        <f>IF(BW2588="","","Passes "&amp;AY2588&amp;" of 5 buy-side scans"&amp;IF(G2588="Y","; RED FLAG: filter out using Red flag column",""))</f>
        <v/>
      </c>
      <c r="BB2588" s="91" t="inlineStr">
        <is>
          <t>None</t>
        </is>
      </c>
      <c r="BC2588" s="92" t="inlineStr">
        <is>
          <t>Y</t>
        </is>
      </c>
      <c r="BD2588" s="94" t="inlineStr">
        <is>
          <t>EPS zero; Few traders (&lt;100 unique PAN, 30 days)</t>
        </is>
      </c>
      <c r="BE2588" s="94" t="n"/>
      <c r="BF2588" s="92">
        <f>IF(R2588*100000&gt;=Settings!$B$5,"Y","N")</f>
        <v/>
      </c>
      <c r="BG2588" s="91">
        <f>IF(F2588&gt;Settings!$B$6,"Y","N")</f>
        <v/>
      </c>
      <c r="BH2588" s="97" t="n">
        <v>-87.92</v>
      </c>
      <c r="BI2588" s="96" t="n">
        <v>9.029999999999999</v>
      </c>
      <c r="BJ2588" s="96" t="n">
        <v>22.76</v>
      </c>
      <c r="BK2588" s="96" t="n">
        <v>-45.39</v>
      </c>
      <c r="BL2588" s="96" t="n">
        <v>-52.74</v>
      </c>
      <c r="BM2588" s="96" t="n">
        <v>-86.62</v>
      </c>
      <c r="BN2588" s="97" t="n">
        <v>10.94</v>
      </c>
      <c r="BO2588" s="96" t="n">
        <v>-6.84</v>
      </c>
      <c r="BP2588" s="96" t="n">
        <v>-34.08</v>
      </c>
      <c r="BQ2588" s="96" t="n">
        <v>-60.76</v>
      </c>
      <c r="BR2588" s="91" t="inlineStr">
        <is>
          <t>Mixed</t>
        </is>
      </c>
      <c r="BS2588" s="91" t="inlineStr">
        <is>
          <t>None</t>
        </is>
      </c>
      <c r="BT2588" s="96" t="n">
        <v>81.59999999999999</v>
      </c>
      <c r="BU2588" s="91" t="inlineStr">
        <is>
          <t>N</t>
        </is>
      </c>
      <c r="BV2588" s="99">
        <f>IF(OR(BF2588&lt;&gt;"Y",BG2588&lt;&gt;"Y"),"",(AND(ISNUMBER(BQ2588),BQ2588&gt;0))+(BR2588="Stacked up")+(AND(ISNUMBER(BH2588),BH2588&gt;=-Settings!$B$17))+(AND(ISNUMBER(BK2588),ISNUMBER(BM2588),BK2588&gt;0,BM2588&gt;0))+(AND(ISNUMBER(AQ2588),AQ2588&gt;=Settings!$B$18))+(AND(ISNUMBER(BT2588),BT2588&gt;=Settings!$B$19,BT2588&lt;=Settings!$B$20))+(AND(ISNUMBER(AS2588),AS2588&gt;0))+(AND(ISNUMBER(T2588),ISNUMBER(M2588),T2588&gt;=Settings!$B$21,M2588&gt;0))+(AND(ISNUMBER(AD2588),ISNUMBER(M2588),AD2588&gt;=Settings!$B$22,M2588&gt;0))+(AY2588&gt;=1))</f>
        <v/>
      </c>
      <c r="BW2588" s="91">
        <f>IF(OR(AY2588=0,BF2588&lt;&gt;"Y",BG2588&lt;&gt;"Y"),"",1+SUMPRODUCT(($A$6:$A$2604=A2588)*($AY$6:$AY$2604&gt;0)*($BF$6:$BF$2604="Y")*($BG$6:$BG$2604="Y")*(($AY$6:$AY$2604&gt;AY2588)+($AY$6:$AY$2604=AY2588)*($AD$6:$AD$2604&gt;AD2588))))</f>
        <v/>
      </c>
    </row>
    <row r="2589" ht="23.85" customHeight="1" s="55">
      <c r="A2589" s="90" t="n">
        <v>46296</v>
      </c>
      <c r="B2589" s="91" t="inlineStr">
        <is>
          <t>TVVISION</t>
        </is>
      </c>
      <c r="C2589" s="91" t="inlineStr">
        <is>
          <t>INE871L01013</t>
        </is>
      </c>
      <c r="D2589" s="91" t="n"/>
      <c r="E2589" s="91" t="inlineStr">
        <is>
          <t>None</t>
        </is>
      </c>
      <c r="F2589" s="93" t="n">
        <v>10</v>
      </c>
      <c r="G2589" s="92" t="inlineStr">
        <is>
          <t>Y</t>
        </is>
      </c>
      <c r="H2589" s="94" t="inlineStr">
        <is>
          <t>GSM Stage 0; IRP (insolvency); Loss making; T2T (BE series)</t>
        </is>
      </c>
      <c r="I2589" s="91" t="inlineStr">
        <is>
          <t>Y</t>
        </is>
      </c>
      <c r="J2589" s="92">
        <f>IF(K2589="","N","Y")</f>
        <v/>
      </c>
      <c r="K2589" s="94">
        <f>_xlfn.TEXTJOIN("; ",TRUE,IF(P2589="52-wk low","52-wk low",""),IF(AND(AD2589&gt;=Settings!$B$12,M2589&lt;0),"Distribution",""),IF(AND(AJ2589="Y",M2589&lt;0,AK2589&lt;-Settings!$B$13),"Long unwinding",""),IF(AND(AJ2589="Y",M2589&lt;0,AK2589&gt;Settings!$B$13),"Short buildup",""))</f>
        <v/>
      </c>
      <c r="L2589" s="95" t="n">
        <v>2.55</v>
      </c>
      <c r="M2589" s="96" t="n">
        <v>-4.85</v>
      </c>
      <c r="N2589" s="93" t="n">
        <v>2457</v>
      </c>
      <c r="O2589" s="91" t="inlineStr">
        <is>
          <t>None</t>
        </is>
      </c>
      <c r="P2589" s="91" t="inlineStr">
        <is>
          <t>None</t>
        </is>
      </c>
      <c r="Q2589" s="97" t="n">
        <v>1.13</v>
      </c>
      <c r="R2589" s="96" t="n">
        <v>0.83</v>
      </c>
      <c r="S2589" s="96" t="n">
        <v>1.43</v>
      </c>
      <c r="T2589" s="96" t="n">
        <v>2.16</v>
      </c>
      <c r="U2589" s="96" t="n">
        <v>3.36</v>
      </c>
      <c r="V2589" s="103" t="n">
        <v>2.39</v>
      </c>
      <c r="W2589" s="102" t="n">
        <v>13</v>
      </c>
      <c r="X2589" s="93" t="n"/>
      <c r="Y2589" s="91" t="inlineStr">
        <is>
          <t>None</t>
        </is>
      </c>
      <c r="Z2589" s="99" t="n"/>
      <c r="AA2589" s="96" t="n"/>
      <c r="AB2589" s="96" t="n"/>
      <c r="AC2589" s="96" t="n"/>
      <c r="AD2589" s="96" t="n"/>
      <c r="AE2589" s="96" t="n"/>
      <c r="AF2589" s="103" t="n"/>
      <c r="AG2589" s="91" t="inlineStr">
        <is>
          <t>No delivery data</t>
        </is>
      </c>
      <c r="AH2589" s="100" t="n">
        <v>0</v>
      </c>
      <c r="AI2589" s="101" t="n">
        <v>0</v>
      </c>
      <c r="AJ2589" s="92" t="inlineStr">
        <is>
          <t>N</t>
        </is>
      </c>
      <c r="AK2589" s="96" t="n"/>
      <c r="AL2589" s="91" t="inlineStr">
        <is>
          <t>n/a</t>
        </is>
      </c>
      <c r="AM2589" s="93" t="n"/>
      <c r="AN2589" s="92" t="inlineStr">
        <is>
          <t>None</t>
        </is>
      </c>
      <c r="AO2589" s="102" t="n">
        <v>0</v>
      </c>
      <c r="AP2589" s="103" t="n">
        <v>0.46</v>
      </c>
      <c r="AQ2589" s="102" t="n">
        <v>2</v>
      </c>
      <c r="AR2589" s="91" t="inlineStr">
        <is>
          <t>N</t>
        </is>
      </c>
      <c r="AS2589" s="104" t="n"/>
      <c r="AT2589" s="92">
        <f>IF(AND(P2589="52-wk high",T2589&gt;=Settings!$B$7),"Y","N")</f>
        <v/>
      </c>
      <c r="AU2589" s="91">
        <f>IF(AND(AD2589&gt;=Settings!$B$8,M2589&gt;0),"Y","N")</f>
        <v/>
      </c>
      <c r="AV2589" s="91">
        <f>IF(OR(AH2589&gt;Settings!$B$9,AI2589&gt;Settings!$B$9),"Y","N")</f>
        <v/>
      </c>
      <c r="AW2589" s="91">
        <f>IF(AJ2589&lt;&gt;"Y","n/a",IF(AND(M2589&gt;0,AK2589&gt;Settings!$B$10),"Y","N"))</f>
        <v/>
      </c>
      <c r="AX2589" s="91">
        <f>IF(AO2589&gt;=Settings!$B$11,"Y","N")</f>
        <v/>
      </c>
      <c r="AY2589" s="99">
        <f>(AT2589="Y")+(AU2589="Y")+(AV2589="Y")+(AW2589="Y")+(AX2589="Y")</f>
        <v/>
      </c>
      <c r="AZ2589" s="94">
        <f>IF(AY2589=0,"None",_xlfn.TEXTJOIN(", ",TRUE(),IF(AT2589="Y","Breakout",""),IF(AU2589="Y","Accumulation",""),IF(AV2589="Y","Institutional buying",""),IF(AW2589="Y","Long buildup",""),IF(AX2589="Y","Momentum leader","")))</f>
        <v/>
      </c>
      <c r="BA2589" s="94">
        <f>IF(BW2589="","","Passes "&amp;AY2589&amp;" of 5 buy-side scans"&amp;IF(G2589="Y","; RED FLAG: filter out using Red flag column",""))</f>
        <v/>
      </c>
      <c r="BB2589" s="91" t="inlineStr">
        <is>
          <t>Upper</t>
        </is>
      </c>
      <c r="BC2589" s="92" t="inlineStr">
        <is>
          <t>Y</t>
        </is>
      </c>
      <c r="BD2589" s="94" t="inlineStr">
        <is>
          <t>EPS zero; Few traders (&lt;100 unique PAN, 30 days)</t>
        </is>
      </c>
      <c r="BE2589" s="94" t="n"/>
      <c r="BF2589" s="92">
        <f>IF(R2589*100000&gt;=Settings!$B$5,"Y","N")</f>
        <v/>
      </c>
      <c r="BG2589" s="91">
        <f>IF(F2589&gt;Settings!$B$6,"Y","N")</f>
        <v/>
      </c>
      <c r="BH2589" s="97" t="n">
        <v>-79.44</v>
      </c>
      <c r="BI2589" s="96" t="n">
        <v>-16.39</v>
      </c>
      <c r="BJ2589" s="96" t="n">
        <v>-26.72</v>
      </c>
      <c r="BK2589" s="96" t="n">
        <v>-49.7</v>
      </c>
      <c r="BL2589" s="96" t="n">
        <v>-51.98</v>
      </c>
      <c r="BM2589" s="96" t="n">
        <v>-61.54</v>
      </c>
      <c r="BN2589" s="97" t="n">
        <v>-13.26</v>
      </c>
      <c r="BO2589" s="96" t="n">
        <v>-26.99</v>
      </c>
      <c r="BP2589" s="96" t="n">
        <v>-38.5</v>
      </c>
      <c r="BQ2589" s="96" t="n">
        <v>-48.36</v>
      </c>
      <c r="BR2589" s="91" t="inlineStr">
        <is>
          <t>Stacked down</t>
        </is>
      </c>
      <c r="BS2589" s="91" t="inlineStr">
        <is>
          <t>None</t>
        </is>
      </c>
      <c r="BT2589" s="96" t="n">
        <v>32.1</v>
      </c>
      <c r="BU2589" s="91" t="inlineStr">
        <is>
          <t>N</t>
        </is>
      </c>
      <c r="BV2589" s="99">
        <f>IF(OR(BF2589&lt;&gt;"Y",BG2589&lt;&gt;"Y"),"",(AND(ISNUMBER(BQ2589),BQ2589&gt;0))+(BR2589="Stacked up")+(AND(ISNUMBER(BH2589),BH2589&gt;=-Settings!$B$17))+(AND(ISNUMBER(BK2589),ISNUMBER(BM2589),BK2589&gt;0,BM2589&gt;0))+(AND(ISNUMBER(AQ2589),AQ2589&gt;=Settings!$B$18))+(AND(ISNUMBER(BT2589),BT2589&gt;=Settings!$B$19,BT2589&lt;=Settings!$B$20))+(AND(ISNUMBER(AS2589),AS2589&gt;0))+(AND(ISNUMBER(T2589),ISNUMBER(M2589),T2589&gt;=Settings!$B$21,M2589&gt;0))+(AND(ISNUMBER(AD2589),ISNUMBER(M2589),AD2589&gt;=Settings!$B$22,M2589&gt;0))+(AY2589&gt;=1))</f>
        <v/>
      </c>
      <c r="BW2589" s="91">
        <f>IF(OR(AY2589=0,BF2589&lt;&gt;"Y",BG2589&lt;&gt;"Y"),"",1+SUMPRODUCT(($A$6:$A$2604=A2589)*($AY$6:$AY$2604&gt;0)*($BF$6:$BF$2604="Y")*($BG$6:$BG$2604="Y")*(($AY$6:$AY$2604&gt;AY2589)+($AY$6:$AY$2604=AY2589)*($AD$6:$AD$2604&gt;AD2589))))</f>
        <v/>
      </c>
    </row>
    <row r="2590" ht="23.85" customHeight="1" s="55">
      <c r="A2590" s="90" t="n">
        <v>46296</v>
      </c>
      <c r="B2590" s="91" t="inlineStr">
        <is>
          <t>CENTEXT-RE</t>
        </is>
      </c>
      <c r="C2590" s="91" t="inlineStr">
        <is>
          <t>INE281A20018</t>
        </is>
      </c>
      <c r="D2590" s="91" t="n"/>
      <c r="E2590" s="91" t="inlineStr">
        <is>
          <t>None</t>
        </is>
      </c>
      <c r="F2590" s="93" t="n">
        <v>9</v>
      </c>
      <c r="G2590" s="92" t="inlineStr">
        <is>
          <t>Y</t>
        </is>
      </c>
      <c r="H2590" s="94" t="inlineStr">
        <is>
          <t>T2T (BE series)</t>
        </is>
      </c>
      <c r="I2590" s="91" t="inlineStr">
        <is>
          <t>Y</t>
        </is>
      </c>
      <c r="J2590" s="92">
        <f>IF(K2590="","N","Y")</f>
        <v/>
      </c>
      <c r="K2590" s="94">
        <f>_xlfn.TEXTJOIN("; ",TRUE,IF(P2590="52-wk low","52-wk low",""),IF(AND(AD2590&gt;=Settings!$B$12,M2590&lt;0),"Distribution",""),IF(AND(AJ2590="Y",M2590&lt;0,AK2590&lt;-Settings!$B$13),"Long unwinding",""),IF(AND(AJ2590="Y",M2590&lt;0,AK2590&gt;Settings!$B$13),"Short buildup",""))</f>
        <v/>
      </c>
      <c r="L2590" s="95" t="n">
        <v>3.16</v>
      </c>
      <c r="M2590" s="96" t="n">
        <v>-12.71</v>
      </c>
      <c r="N2590" s="93" t="n">
        <v>2583</v>
      </c>
      <c r="O2590" s="91" t="inlineStr">
        <is>
          <t>None</t>
        </is>
      </c>
      <c r="P2590" s="91" t="inlineStr">
        <is>
          <t>None</t>
        </is>
      </c>
      <c r="Q2590" s="97" t="n">
        <v>3.17</v>
      </c>
      <c r="R2590" s="96" t="n"/>
      <c r="S2590" s="96" t="n"/>
      <c r="T2590" s="96" t="n"/>
      <c r="U2590" s="96" t="n"/>
      <c r="V2590" s="103" t="n"/>
      <c r="W2590" s="102" t="n"/>
      <c r="X2590" s="93" t="n"/>
      <c r="Y2590" s="91" t="inlineStr">
        <is>
          <t>None</t>
        </is>
      </c>
      <c r="Z2590" s="99" t="n"/>
      <c r="AA2590" s="96" t="n"/>
      <c r="AB2590" s="96" t="n"/>
      <c r="AC2590" s="96" t="n"/>
      <c r="AD2590" s="96" t="n"/>
      <c r="AE2590" s="96" t="n"/>
      <c r="AF2590" s="103" t="n"/>
      <c r="AG2590" s="91" t="n"/>
      <c r="AH2590" s="100" t="n">
        <v>0</v>
      </c>
      <c r="AI2590" s="101" t="n">
        <v>0</v>
      </c>
      <c r="AJ2590" s="92" t="inlineStr">
        <is>
          <t>N</t>
        </is>
      </c>
      <c r="AK2590" s="96" t="n"/>
      <c r="AL2590" s="91" t="inlineStr">
        <is>
          <t>n/a</t>
        </is>
      </c>
      <c r="AM2590" s="93" t="n"/>
      <c r="AN2590" s="92" t="inlineStr">
        <is>
          <t>None</t>
        </is>
      </c>
      <c r="AO2590" s="102" t="n">
        <v>0</v>
      </c>
      <c r="AP2590" s="103" t="n"/>
      <c r="AQ2590" s="102" t="n"/>
      <c r="AR2590" s="91" t="inlineStr">
        <is>
          <t>N</t>
        </is>
      </c>
      <c r="AS2590" s="104" t="n"/>
      <c r="AT2590" s="92">
        <f>IF(AND(P2590="52-wk high",T2590&gt;=Settings!$B$7),"Y","N")</f>
        <v/>
      </c>
      <c r="AU2590" s="91">
        <f>IF(AND(AD2590&gt;=Settings!$B$8,M2590&gt;0),"Y","N")</f>
        <v/>
      </c>
      <c r="AV2590" s="91">
        <f>IF(OR(AH2590&gt;Settings!$B$9,AI2590&gt;Settings!$B$9),"Y","N")</f>
        <v/>
      </c>
      <c r="AW2590" s="91">
        <f>IF(AJ2590&lt;&gt;"Y","n/a",IF(AND(M2590&gt;0,AK2590&gt;Settings!$B$10),"Y","N"))</f>
        <v/>
      </c>
      <c r="AX2590" s="91">
        <f>IF(AO2590&gt;=Settings!$B$11,"Y","N")</f>
        <v/>
      </c>
      <c r="AY2590" s="99">
        <f>(AT2590="Y")+(AU2590="Y")+(AV2590="Y")+(AW2590="Y")+(AX2590="Y")</f>
        <v/>
      </c>
      <c r="AZ2590" s="94">
        <f>IF(AY2590=0,"None",_xlfn.TEXTJOIN(", ",TRUE(),IF(AT2590="Y","Breakout",""),IF(AU2590="Y","Accumulation",""),IF(AV2590="Y","Institutional buying",""),IF(AW2590="Y","Long buildup",""),IF(AX2590="Y","Momentum leader","")))</f>
        <v/>
      </c>
      <c r="BA2590" s="94">
        <f>IF(BW2590="","","Passes "&amp;AY2590&amp;" of 5 buy-side scans"&amp;IF(G2590="Y","; RED FLAG: filter out using Red flag column",""))</f>
        <v/>
      </c>
      <c r="BB2590" s="91" t="inlineStr">
        <is>
          <t>None</t>
        </is>
      </c>
      <c r="BC2590" s="92" t="inlineStr">
        <is>
          <t>missing</t>
        </is>
      </c>
      <c r="BD2590" s="94" t="inlineStr">
        <is>
          <t>missing</t>
        </is>
      </c>
      <c r="BE2590" s="94" t="n"/>
      <c r="BF2590" s="92">
        <f>IF(R2590*100000&gt;=Settings!$B$5,"Y","N")</f>
        <v/>
      </c>
      <c r="BG2590" s="91">
        <f>IF(F2590&gt;Settings!$B$6,"Y","N")</f>
        <v/>
      </c>
      <c r="BH2590" s="97" t="n">
        <v>-18.56</v>
      </c>
      <c r="BI2590" s="96" t="n">
        <v>64.58</v>
      </c>
      <c r="BJ2590" s="96" t="n"/>
      <c r="BK2590" s="96" t="n"/>
      <c r="BL2590" s="96" t="n"/>
      <c r="BM2590" s="96" t="n"/>
      <c r="BN2590" s="97" t="n"/>
      <c r="BO2590" s="96" t="n"/>
      <c r="BP2590" s="96" t="n"/>
      <c r="BQ2590" s="96" t="n"/>
      <c r="BR2590" s="91" t="n"/>
      <c r="BS2590" s="91" t="n"/>
      <c r="BT2590" s="96" t="n"/>
      <c r="BU2590" s="91" t="n"/>
      <c r="BV2590" s="99">
        <f>IF(OR(BF2590&lt;&gt;"Y",BG2590&lt;&gt;"Y"),"",(AND(ISNUMBER(BQ2590),BQ2590&gt;0))+(BR2590="Stacked up")+(AND(ISNUMBER(BH2590),BH2590&gt;=-Settings!$B$17))+(AND(ISNUMBER(BK2590),ISNUMBER(BM2590),BK2590&gt;0,BM2590&gt;0))+(AND(ISNUMBER(AQ2590),AQ2590&gt;=Settings!$B$18))+(AND(ISNUMBER(BT2590),BT2590&gt;=Settings!$B$19,BT2590&lt;=Settings!$B$20))+(AND(ISNUMBER(AS2590),AS2590&gt;0))+(AND(ISNUMBER(T2590),ISNUMBER(M2590),T2590&gt;=Settings!$B$21,M2590&gt;0))+(AND(ISNUMBER(AD2590),ISNUMBER(M2590),AD2590&gt;=Settings!$B$22,M2590&gt;0))+(AY2590&gt;=1))</f>
        <v/>
      </c>
      <c r="BW2590" s="91">
        <f>IF(OR(AY2590=0,BF2590&lt;&gt;"Y",BG2590&lt;&gt;"Y"),"",1+SUMPRODUCT(($A$6:$A$2604=A2590)*($AY$6:$AY$2604&gt;0)*($BF$6:$BF$2604="Y")*($BG$6:$BG$2604="Y")*(($AY$6:$AY$2604&gt;AY2590)+($AY$6:$AY$2604=AY2590)*($AD$6:$AD$2604&gt;AD2590))))</f>
        <v/>
      </c>
    </row>
    <row r="2591" ht="23.85" customHeight="1" s="55">
      <c r="A2591" s="90" t="n">
        <v>46296</v>
      </c>
      <c r="B2591" s="91" t="inlineStr">
        <is>
          <t>COMPINFO</t>
        </is>
      </c>
      <c r="C2591" s="91" t="inlineStr">
        <is>
          <t>INE070C01037</t>
        </is>
      </c>
      <c r="D2591" s="91" t="n"/>
      <c r="E2591" s="91" t="inlineStr">
        <is>
          <t>None</t>
        </is>
      </c>
      <c r="F2591" s="93" t="n">
        <v>9</v>
      </c>
      <c r="G2591" s="92" t="inlineStr">
        <is>
          <t>Y</t>
        </is>
      </c>
      <c r="H2591" s="94" t="inlineStr">
        <is>
          <t>GSM Stage 0; IRP (insolvency); BZ/SZ series</t>
        </is>
      </c>
      <c r="I2591" s="91" t="inlineStr">
        <is>
          <t>Y</t>
        </is>
      </c>
      <c r="J2591" s="92">
        <f>IF(K2591="","N","Y")</f>
        <v/>
      </c>
      <c r="K2591" s="94">
        <f>_xlfn.TEXTJOIN("; ",TRUE,IF(P2591="52-wk low","52-wk low",""),IF(AND(AD2591&gt;=Settings!$B$12,M2591&lt;0),"Distribution",""),IF(AND(AJ2591="Y",M2591&lt;0,AK2591&lt;-Settings!$B$13),"Long unwinding",""),IF(AND(AJ2591="Y",M2591&lt;0,AK2591&gt;Settings!$B$13),"Short buildup",""))</f>
        <v/>
      </c>
      <c r="L2591" s="95" t="n">
        <v>1.09</v>
      </c>
      <c r="M2591" s="96" t="n">
        <v>2.83</v>
      </c>
      <c r="N2591" s="93" t="n">
        <v>134</v>
      </c>
      <c r="O2591" s="91" t="inlineStr">
        <is>
          <t>None</t>
        </is>
      </c>
      <c r="P2591" s="91" t="inlineStr">
        <is>
          <t>None</t>
        </is>
      </c>
      <c r="Q2591" s="97" t="n">
        <v>0.1</v>
      </c>
      <c r="R2591" s="96" t="n">
        <v>0.2</v>
      </c>
      <c r="S2591" s="96" t="n">
        <v>0.51</v>
      </c>
      <c r="T2591" s="96" t="n">
        <v>0.57</v>
      </c>
      <c r="U2591" s="96" t="n">
        <v>0.51</v>
      </c>
      <c r="V2591" s="103" t="n">
        <v>1.02</v>
      </c>
      <c r="W2591" s="102" t="n">
        <v>6</v>
      </c>
      <c r="X2591" s="93" t="n"/>
      <c r="Y2591" s="91" t="inlineStr">
        <is>
          <t>None</t>
        </is>
      </c>
      <c r="Z2591" s="99" t="n"/>
      <c r="AA2591" s="96" t="n"/>
      <c r="AB2591" s="96" t="n"/>
      <c r="AC2591" s="96" t="n"/>
      <c r="AD2591" s="96" t="n"/>
      <c r="AE2591" s="96" t="n"/>
      <c r="AF2591" s="103" t="n"/>
      <c r="AG2591" s="91" t="inlineStr">
        <is>
          <t>No delivery data</t>
        </is>
      </c>
      <c r="AH2591" s="100" t="n">
        <v>0</v>
      </c>
      <c r="AI2591" s="101" t="n">
        <v>0</v>
      </c>
      <c r="AJ2591" s="92" t="inlineStr">
        <is>
          <t>N</t>
        </is>
      </c>
      <c r="AK2591" s="96" t="n"/>
      <c r="AL2591" s="91" t="inlineStr">
        <is>
          <t>n/a</t>
        </is>
      </c>
      <c r="AM2591" s="93" t="n"/>
      <c r="AN2591" s="92" t="inlineStr">
        <is>
          <t>None</t>
        </is>
      </c>
      <c r="AO2591" s="102" t="n">
        <v>0</v>
      </c>
      <c r="AP2591" s="103" t="n">
        <v>0.72</v>
      </c>
      <c r="AQ2591" s="102" t="n">
        <v>40</v>
      </c>
      <c r="AR2591" s="91" t="inlineStr">
        <is>
          <t>N</t>
        </is>
      </c>
      <c r="AS2591" s="104" t="n"/>
      <c r="AT2591" s="92">
        <f>IF(AND(P2591="52-wk high",T2591&gt;=Settings!$B$7),"Y","N")</f>
        <v/>
      </c>
      <c r="AU2591" s="91">
        <f>IF(AND(AD2591&gt;=Settings!$B$8,M2591&gt;0),"Y","N")</f>
        <v/>
      </c>
      <c r="AV2591" s="91">
        <f>IF(OR(AH2591&gt;Settings!$B$9,AI2591&gt;Settings!$B$9),"Y","N")</f>
        <v/>
      </c>
      <c r="AW2591" s="91">
        <f>IF(AJ2591&lt;&gt;"Y","n/a",IF(AND(M2591&gt;0,AK2591&gt;Settings!$B$10),"Y","N"))</f>
        <v/>
      </c>
      <c r="AX2591" s="91">
        <f>IF(AO2591&gt;=Settings!$B$11,"Y","N")</f>
        <v/>
      </c>
      <c r="AY2591" s="99">
        <f>(AT2591="Y")+(AU2591="Y")+(AV2591="Y")+(AW2591="Y")+(AX2591="Y")</f>
        <v/>
      </c>
      <c r="AZ2591" s="94">
        <f>IF(AY2591=0,"None",_xlfn.TEXTJOIN(", ",TRUE(),IF(AT2591="Y","Breakout",""),IF(AU2591="Y","Accumulation",""),IF(AV2591="Y","Institutional buying",""),IF(AW2591="Y","Long buildup",""),IF(AX2591="Y","Momentum leader","")))</f>
        <v/>
      </c>
      <c r="BA2591" s="94">
        <f>IF(BW2591="","","Passes "&amp;AY2591&amp;" of 5 buy-side scans"&amp;IF(G2591="Y","; RED FLAG: filter out using Red flag column",""))</f>
        <v/>
      </c>
      <c r="BB2591" s="91" t="inlineStr">
        <is>
          <t>Upper</t>
        </is>
      </c>
      <c r="BC2591" s="92" t="inlineStr">
        <is>
          <t>Y</t>
        </is>
      </c>
      <c r="BD2591" s="94" t="inlineStr">
        <is>
          <t>Few traders (&lt;100 unique PAN, 30 days)</t>
        </is>
      </c>
      <c r="BE2591" s="94" t="n"/>
      <c r="BF2591" s="92">
        <f>IF(R2591*100000&gt;=Settings!$B$5,"Y","N")</f>
        <v/>
      </c>
      <c r="BG2591" s="91">
        <f>IF(F2591&gt;Settings!$B$6,"Y","N")</f>
        <v/>
      </c>
      <c r="BH2591" s="97" t="n">
        <v>-54.01</v>
      </c>
      <c r="BI2591" s="96" t="n">
        <v>1.87</v>
      </c>
      <c r="BJ2591" s="96" t="n">
        <v>-1.8</v>
      </c>
      <c r="BK2591" s="96" t="n">
        <v>-12.1</v>
      </c>
      <c r="BL2591" s="96" t="n">
        <v>15.96</v>
      </c>
      <c r="BM2591" s="96" t="n">
        <v>-35.88</v>
      </c>
      <c r="BN2591" s="97" t="n">
        <v>1.59</v>
      </c>
      <c r="BO2591" s="96" t="n">
        <v>-1.28</v>
      </c>
      <c r="BP2591" s="96" t="n">
        <v>-6.73</v>
      </c>
      <c r="BQ2591" s="96" t="n">
        <v>-16.1</v>
      </c>
      <c r="BR2591" s="91" t="inlineStr">
        <is>
          <t>Mixed</t>
        </is>
      </c>
      <c r="BS2591" s="91" t="inlineStr">
        <is>
          <t>None</t>
        </is>
      </c>
      <c r="BT2591" s="96" t="n">
        <v>53.8</v>
      </c>
      <c r="BU2591" s="91" t="inlineStr">
        <is>
          <t>N</t>
        </is>
      </c>
      <c r="BV2591" s="99">
        <f>IF(OR(BF2591&lt;&gt;"Y",BG2591&lt;&gt;"Y"),"",(AND(ISNUMBER(BQ2591),BQ2591&gt;0))+(BR2591="Stacked up")+(AND(ISNUMBER(BH2591),BH2591&gt;=-Settings!$B$17))+(AND(ISNUMBER(BK2591),ISNUMBER(BM2591),BK2591&gt;0,BM2591&gt;0))+(AND(ISNUMBER(AQ2591),AQ2591&gt;=Settings!$B$18))+(AND(ISNUMBER(BT2591),BT2591&gt;=Settings!$B$19,BT2591&lt;=Settings!$B$20))+(AND(ISNUMBER(AS2591),AS2591&gt;0))+(AND(ISNUMBER(T2591),ISNUMBER(M2591),T2591&gt;=Settings!$B$21,M2591&gt;0))+(AND(ISNUMBER(AD2591),ISNUMBER(M2591),AD2591&gt;=Settings!$B$22,M2591&gt;0))+(AY2591&gt;=1))</f>
        <v/>
      </c>
      <c r="BW2591" s="91">
        <f>IF(OR(AY2591=0,BF2591&lt;&gt;"Y",BG2591&lt;&gt;"Y"),"",1+SUMPRODUCT(($A$6:$A$2604=A2591)*($AY$6:$AY$2604&gt;0)*($BF$6:$BF$2604="Y")*($BG$6:$BG$2604="Y")*(($AY$6:$AY$2604&gt;AY2591)+($AY$6:$AY$2604=AY2591)*($AD$6:$AD$2604&gt;AD2591))))</f>
        <v/>
      </c>
    </row>
    <row r="2592" ht="23.85" customHeight="1" s="55">
      <c r="A2592" s="90" t="n">
        <v>46296</v>
      </c>
      <c r="B2592" s="91" t="inlineStr">
        <is>
          <t>GATECHDVR</t>
        </is>
      </c>
      <c r="C2592" s="91" t="inlineStr">
        <is>
          <t>INE224E01036</t>
        </is>
      </c>
      <c r="D2592" s="91" t="n"/>
      <c r="E2592" s="91" t="inlineStr">
        <is>
          <t>None</t>
        </is>
      </c>
      <c r="F2592" s="93" t="n">
        <v>9</v>
      </c>
      <c r="G2592" s="92" t="inlineStr">
        <is>
          <t>Y</t>
        </is>
      </c>
      <c r="H2592" s="94" t="inlineStr">
        <is>
          <t>ESM Stage 1; T2T (BE series)</t>
        </is>
      </c>
      <c r="I2592" s="91" t="inlineStr">
        <is>
          <t>Y</t>
        </is>
      </c>
      <c r="J2592" s="92">
        <f>IF(K2592="","N","Y")</f>
        <v/>
      </c>
      <c r="K2592" s="94">
        <f>_xlfn.TEXTJOIN("; ",TRUE,IF(P2592="52-wk low","52-wk low",""),IF(AND(AD2592&gt;=Settings!$B$12,M2592&lt;0),"Distribution",""),IF(AND(AJ2592="Y",M2592&lt;0,AK2592&lt;-Settings!$B$13),"Long unwinding",""),IF(AND(AJ2592="Y",M2592&lt;0,AK2592&gt;Settings!$B$13),"Short buildup",""))</f>
        <v/>
      </c>
      <c r="L2592" s="95" t="n">
        <v>0.46</v>
      </c>
      <c r="M2592" s="96" t="n">
        <v>-2.13</v>
      </c>
      <c r="N2592" s="93" t="n">
        <v>1714</v>
      </c>
      <c r="O2592" s="91" t="inlineStr">
        <is>
          <t>None</t>
        </is>
      </c>
      <c r="P2592" s="91" t="inlineStr">
        <is>
          <t>None</t>
        </is>
      </c>
      <c r="Q2592" s="97" t="n">
        <v>2.72</v>
      </c>
      <c r="R2592" s="96" t="n">
        <v>3.55</v>
      </c>
      <c r="S2592" s="96" t="n">
        <v>0.75</v>
      </c>
      <c r="T2592" s="96" t="n">
        <v>0.34</v>
      </c>
      <c r="U2592" s="96" t="n">
        <v>0.35</v>
      </c>
      <c r="V2592" s="103" t="n">
        <v>0.5</v>
      </c>
      <c r="W2592" s="102" t="n">
        <v>0</v>
      </c>
      <c r="X2592" s="93" t="n"/>
      <c r="Y2592" s="91" t="inlineStr">
        <is>
          <t>None</t>
        </is>
      </c>
      <c r="Z2592" s="99" t="n"/>
      <c r="AA2592" s="96" t="n"/>
      <c r="AB2592" s="96" t="n"/>
      <c r="AC2592" s="96" t="n"/>
      <c r="AD2592" s="96" t="n"/>
      <c r="AE2592" s="96" t="n"/>
      <c r="AF2592" s="103" t="n"/>
      <c r="AG2592" s="91" t="inlineStr">
        <is>
          <t>No delivery data</t>
        </is>
      </c>
      <c r="AH2592" s="100" t="n">
        <v>0</v>
      </c>
      <c r="AI2592" s="101" t="n">
        <v>0</v>
      </c>
      <c r="AJ2592" s="92" t="inlineStr">
        <is>
          <t>N</t>
        </is>
      </c>
      <c r="AK2592" s="96" t="n"/>
      <c r="AL2592" s="91" t="inlineStr">
        <is>
          <t>n/a</t>
        </is>
      </c>
      <c r="AM2592" s="93" t="n"/>
      <c r="AN2592" s="92" t="inlineStr">
        <is>
          <t>None</t>
        </is>
      </c>
      <c r="AO2592" s="102" t="n">
        <v>0</v>
      </c>
      <c r="AP2592" s="103" t="n">
        <v>0.8100000000000001</v>
      </c>
      <c r="AQ2592" s="102" t="n">
        <v>50</v>
      </c>
      <c r="AR2592" s="91" t="inlineStr">
        <is>
          <t>N</t>
        </is>
      </c>
      <c r="AS2592" s="104" t="n"/>
      <c r="AT2592" s="92">
        <f>IF(AND(P2592="52-wk high",T2592&gt;=Settings!$B$7),"Y","N")</f>
        <v/>
      </c>
      <c r="AU2592" s="91">
        <f>IF(AND(AD2592&gt;=Settings!$B$8,M2592&gt;0),"Y","N")</f>
        <v/>
      </c>
      <c r="AV2592" s="91">
        <f>IF(OR(AH2592&gt;Settings!$B$9,AI2592&gt;Settings!$B$9),"Y","N")</f>
        <v/>
      </c>
      <c r="AW2592" s="91">
        <f>IF(AJ2592&lt;&gt;"Y","n/a",IF(AND(M2592&gt;0,AK2592&gt;Settings!$B$10),"Y","N"))</f>
        <v/>
      </c>
      <c r="AX2592" s="91">
        <f>IF(AO2592&gt;=Settings!$B$11,"Y","N")</f>
        <v/>
      </c>
      <c r="AY2592" s="99">
        <f>(AT2592="Y")+(AU2592="Y")+(AV2592="Y")+(AW2592="Y")+(AX2592="Y")</f>
        <v/>
      </c>
      <c r="AZ2592" s="94">
        <f>IF(AY2592=0,"None",_xlfn.TEXTJOIN(", ",TRUE(),IF(AT2592="Y","Breakout",""),IF(AU2592="Y","Accumulation",""),IF(AV2592="Y","Institutional buying",""),IF(AW2592="Y","Long buildup",""),IF(AX2592="Y","Momentum leader","")))</f>
        <v/>
      </c>
      <c r="BA2592" s="94">
        <f>IF(BW2592="","","Passes "&amp;AY2592&amp;" of 5 buy-side scans"&amp;IF(G2592="Y","; RED FLAG: filter out using Red flag column",""))</f>
        <v/>
      </c>
      <c r="BB2592" s="91" t="inlineStr">
        <is>
          <t>Upper</t>
        </is>
      </c>
      <c r="BC2592" s="92" t="inlineStr">
        <is>
          <t>N</t>
        </is>
      </c>
      <c r="BD2592" s="94" t="n"/>
      <c r="BE2592" s="94" t="n"/>
      <c r="BF2592" s="92">
        <f>IF(R2592*100000&gt;=Settings!$B$5,"Y","N")</f>
        <v/>
      </c>
      <c r="BG2592" s="91">
        <f>IF(F2592&gt;Settings!$B$6,"Y","N")</f>
        <v/>
      </c>
      <c r="BH2592" s="97" t="n">
        <v>-31.34</v>
      </c>
      <c r="BI2592" s="96" t="n">
        <v>-2.13</v>
      </c>
      <c r="BJ2592" s="96" t="n">
        <v>-14.81</v>
      </c>
      <c r="BK2592" s="96" t="n">
        <v>0</v>
      </c>
      <c r="BL2592" s="96" t="n">
        <v>9.52</v>
      </c>
      <c r="BM2592" s="96" t="n">
        <v>-13.21</v>
      </c>
      <c r="BN2592" s="97" t="n">
        <v>-4.2</v>
      </c>
      <c r="BO2592" s="96" t="n">
        <v>-5.05</v>
      </c>
      <c r="BP2592" s="96" t="n">
        <v>-4.53</v>
      </c>
      <c r="BQ2592" s="96" t="n">
        <v>-6.17</v>
      </c>
      <c r="BR2592" s="91" t="inlineStr">
        <is>
          <t>Mixed</t>
        </is>
      </c>
      <c r="BS2592" s="91" t="inlineStr">
        <is>
          <t>None</t>
        </is>
      </c>
      <c r="BT2592" s="96" t="n">
        <v>34.8</v>
      </c>
      <c r="BU2592" s="91" t="inlineStr">
        <is>
          <t>N</t>
        </is>
      </c>
      <c r="BV2592" s="99">
        <f>IF(OR(BF2592&lt;&gt;"Y",BG2592&lt;&gt;"Y"),"",(AND(ISNUMBER(BQ2592),BQ2592&gt;0))+(BR2592="Stacked up")+(AND(ISNUMBER(BH2592),BH2592&gt;=-Settings!$B$17))+(AND(ISNUMBER(BK2592),ISNUMBER(BM2592),BK2592&gt;0,BM2592&gt;0))+(AND(ISNUMBER(AQ2592),AQ2592&gt;=Settings!$B$18))+(AND(ISNUMBER(BT2592),BT2592&gt;=Settings!$B$19,BT2592&lt;=Settings!$B$20))+(AND(ISNUMBER(AS2592),AS2592&gt;0))+(AND(ISNUMBER(T2592),ISNUMBER(M2592),T2592&gt;=Settings!$B$21,M2592&gt;0))+(AND(ISNUMBER(AD2592),ISNUMBER(M2592),AD2592&gt;=Settings!$B$22,M2592&gt;0))+(AY2592&gt;=1))</f>
        <v/>
      </c>
      <c r="BW2592" s="91">
        <f>IF(OR(AY2592=0,BF2592&lt;&gt;"Y",BG2592&lt;&gt;"Y"),"",1+SUMPRODUCT(($A$6:$A$2604=A2592)*($AY$6:$AY$2604&gt;0)*($BF$6:$BF$2604="Y")*($BG$6:$BG$2604="Y")*(($AY$6:$AY$2604&gt;AY2592)+($AY$6:$AY$2604=AY2592)*($AD$6:$AD$2604&gt;AD2592))))</f>
        <v/>
      </c>
    </row>
    <row r="2593" ht="23.85" customHeight="1" s="55">
      <c r="A2593" s="90" t="n">
        <v>46296</v>
      </c>
      <c r="B2593" s="91" t="inlineStr">
        <is>
          <t>FELDVR</t>
        </is>
      </c>
      <c r="C2593" s="91" t="inlineStr">
        <is>
          <t>IN9623B01058</t>
        </is>
      </c>
      <c r="D2593" s="91" t="n"/>
      <c r="E2593" s="91" t="inlineStr">
        <is>
          <t>None</t>
        </is>
      </c>
      <c r="F2593" s="93" t="n">
        <v>8</v>
      </c>
      <c r="G2593" s="92" t="inlineStr">
        <is>
          <t>Y</t>
        </is>
      </c>
      <c r="H2593" s="94" t="inlineStr">
        <is>
          <t>GSM Stage 0; IRP (insolvency); BZ/SZ series</t>
        </is>
      </c>
      <c r="I2593" s="91" t="inlineStr">
        <is>
          <t>Y</t>
        </is>
      </c>
      <c r="J2593" s="92">
        <f>IF(K2593="","N","Y")</f>
        <v/>
      </c>
      <c r="K2593" s="94">
        <f>_xlfn.TEXTJOIN("; ",TRUE,IF(P2593="52-wk low","52-wk low",""),IF(AND(AD2593&gt;=Settings!$B$12,M2593&lt;0),"Distribution",""),IF(AND(AJ2593="Y",M2593&lt;0,AK2593&lt;-Settings!$B$13),"Long unwinding",""),IF(AND(AJ2593="Y",M2593&lt;0,AK2593&gt;Settings!$B$13),"Short buildup",""))</f>
        <v/>
      </c>
      <c r="L2593" s="95" t="n">
        <v>2.03</v>
      </c>
      <c r="M2593" s="96" t="n">
        <v>0.5</v>
      </c>
      <c r="N2593" s="93" t="n">
        <v>443</v>
      </c>
      <c r="O2593" s="91" t="inlineStr">
        <is>
          <t>None</t>
        </is>
      </c>
      <c r="P2593" s="91" t="inlineStr">
        <is>
          <t>None</t>
        </is>
      </c>
      <c r="Q2593" s="97" t="n">
        <v>0.16</v>
      </c>
      <c r="R2593" s="96" t="n">
        <v>0.06</v>
      </c>
      <c r="S2593" s="96" t="n">
        <v>3.02</v>
      </c>
      <c r="T2593" s="96" t="n">
        <v>3.83</v>
      </c>
      <c r="U2593" s="96" t="n">
        <v>4.63</v>
      </c>
      <c r="V2593" s="103" t="n">
        <v>1.69</v>
      </c>
      <c r="W2593" s="102" t="n">
        <v>11</v>
      </c>
      <c r="X2593" s="93" t="n"/>
      <c r="Y2593" s="91" t="inlineStr">
        <is>
          <t>None</t>
        </is>
      </c>
      <c r="Z2593" s="99" t="n"/>
      <c r="AA2593" s="96" t="n"/>
      <c r="AB2593" s="96" t="n"/>
      <c r="AC2593" s="96" t="n"/>
      <c r="AD2593" s="96" t="n"/>
      <c r="AE2593" s="96" t="n"/>
      <c r="AF2593" s="103" t="n"/>
      <c r="AG2593" s="91" t="inlineStr">
        <is>
          <t>No delivery data</t>
        </is>
      </c>
      <c r="AH2593" s="100" t="n">
        <v>0</v>
      </c>
      <c r="AI2593" s="101" t="n">
        <v>0</v>
      </c>
      <c r="AJ2593" s="92" t="inlineStr">
        <is>
          <t>N</t>
        </is>
      </c>
      <c r="AK2593" s="96" t="n"/>
      <c r="AL2593" s="91" t="inlineStr">
        <is>
          <t>n/a</t>
        </is>
      </c>
      <c r="AM2593" s="93" t="n"/>
      <c r="AN2593" s="92" t="inlineStr">
        <is>
          <t>None</t>
        </is>
      </c>
      <c r="AO2593" s="102" t="n">
        <v>0</v>
      </c>
      <c r="AP2593" s="103" t="n"/>
      <c r="AQ2593" s="102" t="n"/>
      <c r="AR2593" s="91" t="inlineStr">
        <is>
          <t>N</t>
        </is>
      </c>
      <c r="AS2593" s="104" t="n"/>
      <c r="AT2593" s="92">
        <f>IF(AND(P2593="52-wk high",T2593&gt;=Settings!$B$7),"Y","N")</f>
        <v/>
      </c>
      <c r="AU2593" s="91">
        <f>IF(AND(AD2593&gt;=Settings!$B$8,M2593&gt;0),"Y","N")</f>
        <v/>
      </c>
      <c r="AV2593" s="91">
        <f>IF(OR(AH2593&gt;Settings!$B$9,AI2593&gt;Settings!$B$9),"Y","N")</f>
        <v/>
      </c>
      <c r="AW2593" s="91">
        <f>IF(AJ2593&lt;&gt;"Y","n/a",IF(AND(M2593&gt;0,AK2593&gt;Settings!$B$10),"Y","N"))</f>
        <v/>
      </c>
      <c r="AX2593" s="91">
        <f>IF(AO2593&gt;=Settings!$B$11,"Y","N")</f>
        <v/>
      </c>
      <c r="AY2593" s="99">
        <f>(AT2593="Y")+(AU2593="Y")+(AV2593="Y")+(AW2593="Y")+(AX2593="Y")</f>
        <v/>
      </c>
      <c r="AZ2593" s="94">
        <f>IF(AY2593=0,"None",_xlfn.TEXTJOIN(", ",TRUE(),IF(AT2593="Y","Breakout",""),IF(AU2593="Y","Accumulation",""),IF(AV2593="Y","Institutional buying",""),IF(AW2593="Y","Long buildup",""),IF(AX2593="Y","Momentum leader","")))</f>
        <v/>
      </c>
      <c r="BA2593" s="94">
        <f>IF(BW2593="","","Passes "&amp;AY2593&amp;" of 5 buy-side scans"&amp;IF(G2593="Y","; RED FLAG: filter out using Red flag column",""))</f>
        <v/>
      </c>
      <c r="BB2593" s="91" t="inlineStr">
        <is>
          <t>Lower</t>
        </is>
      </c>
      <c r="BC2593" s="92" t="inlineStr">
        <is>
          <t>Y</t>
        </is>
      </c>
      <c r="BD2593" s="94" t="inlineStr">
        <is>
          <t>Few traders (&lt;100 unique PAN, 30 days)</t>
        </is>
      </c>
      <c r="BE2593" s="94" t="n"/>
      <c r="BF2593" s="92">
        <f>IF(R2593*100000&gt;=Settings!$B$5,"Y","N")</f>
        <v/>
      </c>
      <c r="BG2593" s="91">
        <f>IF(F2593&gt;Settings!$B$6,"Y","N")</f>
        <v/>
      </c>
      <c r="BH2593" s="97" t="n">
        <v>-45.72</v>
      </c>
      <c r="BI2593" s="96" t="n">
        <v>-1.93</v>
      </c>
      <c r="BJ2593" s="96" t="n">
        <v>-8.970000000000001</v>
      </c>
      <c r="BK2593" s="96" t="n">
        <v>-20.39</v>
      </c>
      <c r="BL2593" s="96" t="n">
        <v>-21.01</v>
      </c>
      <c r="BM2593" s="96" t="n">
        <v>-41.83</v>
      </c>
      <c r="BN2593" s="97" t="n">
        <v>-3.12</v>
      </c>
      <c r="BO2593" s="96" t="n">
        <v>-8.93</v>
      </c>
      <c r="BP2593" s="96" t="n">
        <v>-15.02</v>
      </c>
      <c r="BQ2593" s="96" t="n">
        <v>-22.37</v>
      </c>
      <c r="BR2593" s="91" t="inlineStr">
        <is>
          <t>Stacked down</t>
        </is>
      </c>
      <c r="BS2593" s="91" t="inlineStr">
        <is>
          <t>None</t>
        </is>
      </c>
      <c r="BT2593" s="96" t="n">
        <v>42.6</v>
      </c>
      <c r="BU2593" s="91" t="inlineStr">
        <is>
          <t>N</t>
        </is>
      </c>
      <c r="BV2593" s="99">
        <f>IF(OR(BF2593&lt;&gt;"Y",BG2593&lt;&gt;"Y"),"",(AND(ISNUMBER(BQ2593),BQ2593&gt;0))+(BR2593="Stacked up")+(AND(ISNUMBER(BH2593),BH2593&gt;=-Settings!$B$17))+(AND(ISNUMBER(BK2593),ISNUMBER(BM2593),BK2593&gt;0,BM2593&gt;0))+(AND(ISNUMBER(AQ2593),AQ2593&gt;=Settings!$B$18))+(AND(ISNUMBER(BT2593),BT2593&gt;=Settings!$B$19,BT2593&lt;=Settings!$B$20))+(AND(ISNUMBER(AS2593),AS2593&gt;0))+(AND(ISNUMBER(T2593),ISNUMBER(M2593),T2593&gt;=Settings!$B$21,M2593&gt;0))+(AND(ISNUMBER(AD2593),ISNUMBER(M2593),AD2593&gt;=Settings!$B$22,M2593&gt;0))+(AY2593&gt;=1))</f>
        <v/>
      </c>
      <c r="BW2593" s="91">
        <f>IF(OR(AY2593=0,BF2593&lt;&gt;"Y",BG2593&lt;&gt;"Y"),"",1+SUMPRODUCT(($A$6:$A$2604=A2593)*($AY$6:$AY$2604&gt;0)*($BF$6:$BF$2604="Y")*($BG$6:$BG$2604="Y")*(($AY$6:$AY$2604&gt;AY2593)+($AY$6:$AY$2604=AY2593)*($AD$6:$AD$2604&gt;AD2593))))</f>
        <v/>
      </c>
    </row>
    <row r="2594" ht="23.85" customHeight="1" s="55">
      <c r="A2594" s="90" t="n">
        <v>46296</v>
      </c>
      <c r="B2594" s="91" t="inlineStr">
        <is>
          <t>PREMIER</t>
        </is>
      </c>
      <c r="C2594" s="91" t="inlineStr">
        <is>
          <t>INE342A01018</t>
        </is>
      </c>
      <c r="D2594" s="91" t="n"/>
      <c r="E2594" s="91" t="inlineStr">
        <is>
          <t>None</t>
        </is>
      </c>
      <c r="F2594" s="93" t="n">
        <v>8</v>
      </c>
      <c r="G2594" s="92" t="inlineStr">
        <is>
          <t>Y</t>
        </is>
      </c>
      <c r="H2594" s="94" t="inlineStr">
        <is>
          <t>GSM Stage 0; IRP (insolvency); Loss making; T2T (BE series)</t>
        </is>
      </c>
      <c r="I2594" s="91" t="inlineStr">
        <is>
          <t>Y</t>
        </is>
      </c>
      <c r="J2594" s="92">
        <f>IF(K2594="","N","Y")</f>
        <v/>
      </c>
      <c r="K2594" s="94">
        <f>_xlfn.TEXTJOIN("; ",TRUE,IF(P2594="52-wk low","52-wk low",""),IF(AND(AD2594&gt;=Settings!$B$12,M2594&lt;0),"Distribution",""),IF(AND(AJ2594="Y",M2594&lt;0,AK2594&lt;-Settings!$B$13),"Long unwinding",""),IF(AND(AJ2594="Y",M2594&lt;0,AK2594&gt;Settings!$B$13),"Short buildup",""))</f>
        <v/>
      </c>
      <c r="L2594" s="95" t="n">
        <v>2.6</v>
      </c>
      <c r="M2594" s="96" t="n">
        <v>-4.76</v>
      </c>
      <c r="N2594" s="93" t="n">
        <v>2449</v>
      </c>
      <c r="O2594" s="91" t="inlineStr">
        <is>
          <t>None</t>
        </is>
      </c>
      <c r="P2594" s="91" t="inlineStr">
        <is>
          <t>None</t>
        </is>
      </c>
      <c r="Q2594" s="97" t="n">
        <v>0.22</v>
      </c>
      <c r="R2594" s="96" t="n">
        <v>0.19</v>
      </c>
      <c r="S2594" s="96" t="n">
        <v>1.22</v>
      </c>
      <c r="T2594" s="96" t="n">
        <v>1.94</v>
      </c>
      <c r="U2594" s="96" t="n">
        <v>2.16</v>
      </c>
      <c r="V2594" s="103" t="n">
        <v>1.82</v>
      </c>
      <c r="W2594" s="102" t="n">
        <v>9</v>
      </c>
      <c r="X2594" s="93" t="n"/>
      <c r="Y2594" s="91" t="inlineStr">
        <is>
          <t>None</t>
        </is>
      </c>
      <c r="Z2594" s="99" t="n"/>
      <c r="AA2594" s="96" t="n"/>
      <c r="AB2594" s="96" t="n"/>
      <c r="AC2594" s="96" t="n"/>
      <c r="AD2594" s="96" t="n"/>
      <c r="AE2594" s="96" t="n"/>
      <c r="AF2594" s="103" t="n"/>
      <c r="AG2594" s="91" t="inlineStr">
        <is>
          <t>No delivery data</t>
        </is>
      </c>
      <c r="AH2594" s="100" t="n">
        <v>0</v>
      </c>
      <c r="AI2594" s="101" t="n">
        <v>0</v>
      </c>
      <c r="AJ2594" s="92" t="inlineStr">
        <is>
          <t>N</t>
        </is>
      </c>
      <c r="AK2594" s="96" t="n"/>
      <c r="AL2594" s="91" t="inlineStr">
        <is>
          <t>n/a</t>
        </is>
      </c>
      <c r="AM2594" s="93" t="n"/>
      <c r="AN2594" s="92" t="inlineStr">
        <is>
          <t>None</t>
        </is>
      </c>
      <c r="AO2594" s="102" t="n">
        <v>0</v>
      </c>
      <c r="AP2594" s="103" t="n">
        <v>0.61</v>
      </c>
      <c r="AQ2594" s="102" t="n">
        <v>22</v>
      </c>
      <c r="AR2594" s="91" t="inlineStr">
        <is>
          <t>N</t>
        </is>
      </c>
      <c r="AS2594" s="104" t="n"/>
      <c r="AT2594" s="92">
        <f>IF(AND(P2594="52-wk high",T2594&gt;=Settings!$B$7),"Y","N")</f>
        <v/>
      </c>
      <c r="AU2594" s="91">
        <f>IF(AND(AD2594&gt;=Settings!$B$8,M2594&gt;0),"Y","N")</f>
        <v/>
      </c>
      <c r="AV2594" s="91">
        <f>IF(OR(AH2594&gt;Settings!$B$9,AI2594&gt;Settings!$B$9),"Y","N")</f>
        <v/>
      </c>
      <c r="AW2594" s="91">
        <f>IF(AJ2594&lt;&gt;"Y","n/a",IF(AND(M2594&gt;0,AK2594&gt;Settings!$B$10),"Y","N"))</f>
        <v/>
      </c>
      <c r="AX2594" s="91">
        <f>IF(AO2594&gt;=Settings!$B$11,"Y","N")</f>
        <v/>
      </c>
      <c r="AY2594" s="99">
        <f>(AT2594="Y")+(AU2594="Y")+(AV2594="Y")+(AW2594="Y")+(AX2594="Y")</f>
        <v/>
      </c>
      <c r="AZ2594" s="94">
        <f>IF(AY2594=0,"None",_xlfn.TEXTJOIN(", ",TRUE(),IF(AT2594="Y","Breakout",""),IF(AU2594="Y","Accumulation",""),IF(AV2594="Y","Institutional buying",""),IF(AW2594="Y","Long buildup",""),IF(AX2594="Y","Momentum leader","")))</f>
        <v/>
      </c>
      <c r="BA2594" s="94">
        <f>IF(BW2594="","","Passes "&amp;AY2594&amp;" of 5 buy-side scans"&amp;IF(G2594="Y","; RED FLAG: filter out using Red flag column",""))</f>
        <v/>
      </c>
      <c r="BB2594" s="91" t="inlineStr">
        <is>
          <t>Lower</t>
        </is>
      </c>
      <c r="BC2594" s="92" t="inlineStr">
        <is>
          <t>Y</t>
        </is>
      </c>
      <c r="BD2594" s="94" t="inlineStr">
        <is>
          <t>EPS zero; Few traders (&lt;100 unique PAN, 30 days)</t>
        </is>
      </c>
      <c r="BE2594" s="94" t="n"/>
      <c r="BF2594" s="92">
        <f>IF(R2594*100000&gt;=Settings!$B$5,"Y","N")</f>
        <v/>
      </c>
      <c r="BG2594" s="91">
        <f>IF(F2594&gt;Settings!$B$6,"Y","N")</f>
        <v/>
      </c>
      <c r="BH2594" s="97" t="n">
        <v>-32.99</v>
      </c>
      <c r="BI2594" s="96" t="n">
        <v>-11.26</v>
      </c>
      <c r="BJ2594" s="96" t="n">
        <v>-10.34</v>
      </c>
      <c r="BK2594" s="96" t="n">
        <v>-11.56</v>
      </c>
      <c r="BL2594" s="96" t="n">
        <v>-9.41</v>
      </c>
      <c r="BM2594" s="96" t="n">
        <v>-26.97</v>
      </c>
      <c r="BN2594" s="97" t="n">
        <v>-5.67</v>
      </c>
      <c r="BO2594" s="96" t="n">
        <v>-7.04</v>
      </c>
      <c r="BP2594" s="96" t="n">
        <v>-8.81</v>
      </c>
      <c r="BQ2594" s="96" t="n">
        <v>-11.96</v>
      </c>
      <c r="BR2594" s="91" t="inlineStr">
        <is>
          <t>Stacked down</t>
        </is>
      </c>
      <c r="BS2594" s="91" t="inlineStr">
        <is>
          <t>None</t>
        </is>
      </c>
      <c r="BT2594" s="96" t="n">
        <v>37.9</v>
      </c>
      <c r="BU2594" s="91" t="inlineStr">
        <is>
          <t>N</t>
        </is>
      </c>
      <c r="BV2594" s="99">
        <f>IF(OR(BF2594&lt;&gt;"Y",BG2594&lt;&gt;"Y"),"",(AND(ISNUMBER(BQ2594),BQ2594&gt;0))+(BR2594="Stacked up")+(AND(ISNUMBER(BH2594),BH2594&gt;=-Settings!$B$17))+(AND(ISNUMBER(BK2594),ISNUMBER(BM2594),BK2594&gt;0,BM2594&gt;0))+(AND(ISNUMBER(AQ2594),AQ2594&gt;=Settings!$B$18))+(AND(ISNUMBER(BT2594),BT2594&gt;=Settings!$B$19,BT2594&lt;=Settings!$B$20))+(AND(ISNUMBER(AS2594),AS2594&gt;0))+(AND(ISNUMBER(T2594),ISNUMBER(M2594),T2594&gt;=Settings!$B$21,M2594&gt;0))+(AND(ISNUMBER(AD2594),ISNUMBER(M2594),AD2594&gt;=Settings!$B$22,M2594&gt;0))+(AY2594&gt;=1))</f>
        <v/>
      </c>
      <c r="BW2594" s="91">
        <f>IF(OR(AY2594=0,BF2594&lt;&gt;"Y",BG2594&lt;&gt;"Y"),"",1+SUMPRODUCT(($A$6:$A$2604=A2594)*($AY$6:$AY$2604&gt;0)*($BF$6:$BF$2604="Y")*($BG$6:$BG$2604="Y")*(($AY$6:$AY$2604&gt;AY2594)+($AY$6:$AY$2604=AY2594)*($AD$6:$AD$2604&gt;AD2594))))</f>
        <v/>
      </c>
    </row>
    <row r="2595" ht="23.85" customHeight="1" s="55">
      <c r="A2595" s="90" t="n">
        <v>46296</v>
      </c>
      <c r="B2595" s="91" t="inlineStr">
        <is>
          <t>LAKPRE</t>
        </is>
      </c>
      <c r="C2595" s="91" t="inlineStr">
        <is>
          <t>INE651C01018</t>
        </is>
      </c>
      <c r="D2595" s="91" t="n"/>
      <c r="E2595" s="91" t="inlineStr">
        <is>
          <t>None</t>
        </is>
      </c>
      <c r="F2595" s="93" t="n">
        <v>6</v>
      </c>
      <c r="G2595" s="92" t="inlineStr">
        <is>
          <t>Y</t>
        </is>
      </c>
      <c r="H2595" s="94" t="inlineStr">
        <is>
          <t>GSM Stage 0; IRP (insolvency); BZ/SZ series</t>
        </is>
      </c>
      <c r="I2595" s="91" t="inlineStr">
        <is>
          <t>Y</t>
        </is>
      </c>
      <c r="J2595" s="92">
        <f>IF(K2595="","N","Y")</f>
        <v/>
      </c>
      <c r="K2595" s="94">
        <f>_xlfn.TEXTJOIN("; ",TRUE,IF(P2595="52-wk low","52-wk low",""),IF(AND(AD2595&gt;=Settings!$B$12,M2595&lt;0),"Distribution",""),IF(AND(AJ2595="Y",M2595&lt;0,AK2595&lt;-Settings!$B$13),"Long unwinding",""),IF(AND(AJ2595="Y",M2595&lt;0,AK2595&gt;Settings!$B$13),"Short buildup",""))</f>
        <v/>
      </c>
      <c r="L2595" s="95" t="n">
        <v>5.25</v>
      </c>
      <c r="M2595" s="96" t="n">
        <v>0</v>
      </c>
      <c r="N2595" s="93" t="n">
        <v>581</v>
      </c>
      <c r="O2595" s="91" t="inlineStr">
        <is>
          <t>None</t>
        </is>
      </c>
      <c r="P2595" s="91" t="inlineStr">
        <is>
          <t>None</t>
        </is>
      </c>
      <c r="Q2595" s="97" t="n">
        <v>0</v>
      </c>
      <c r="R2595" s="96" t="n">
        <v>0.04</v>
      </c>
      <c r="S2595" s="96" t="n">
        <v>0</v>
      </c>
      <c r="T2595" s="96" t="n">
        <v>0</v>
      </c>
      <c r="U2595" s="96" t="n">
        <v>0</v>
      </c>
      <c r="V2595" s="103" t="n">
        <v>1.72</v>
      </c>
      <c r="W2595" s="102" t="n">
        <v>9</v>
      </c>
      <c r="X2595" s="93" t="n"/>
      <c r="Y2595" s="91" t="inlineStr">
        <is>
          <t>None</t>
        </is>
      </c>
      <c r="Z2595" s="99" t="n"/>
      <c r="AA2595" s="96" t="n"/>
      <c r="AB2595" s="96" t="n"/>
      <c r="AC2595" s="96" t="n"/>
      <c r="AD2595" s="96" t="n"/>
      <c r="AE2595" s="96" t="n"/>
      <c r="AF2595" s="103" t="n"/>
      <c r="AG2595" s="91" t="inlineStr">
        <is>
          <t>Drying up</t>
        </is>
      </c>
      <c r="AH2595" s="100" t="n">
        <v>0</v>
      </c>
      <c r="AI2595" s="101" t="n">
        <v>0</v>
      </c>
      <c r="AJ2595" s="92" t="inlineStr">
        <is>
          <t>N</t>
        </is>
      </c>
      <c r="AK2595" s="96" t="n"/>
      <c r="AL2595" s="91" t="inlineStr">
        <is>
          <t>n/a</t>
        </is>
      </c>
      <c r="AM2595" s="93" t="n"/>
      <c r="AN2595" s="92" t="inlineStr">
        <is>
          <t>None</t>
        </is>
      </c>
      <c r="AO2595" s="102" t="n">
        <v>0</v>
      </c>
      <c r="AP2595" s="103" t="n">
        <v>0.87</v>
      </c>
      <c r="AQ2595" s="102" t="n">
        <v>55</v>
      </c>
      <c r="AR2595" s="91" t="inlineStr">
        <is>
          <t>N</t>
        </is>
      </c>
      <c r="AS2595" s="104" t="n"/>
      <c r="AT2595" s="92">
        <f>IF(AND(P2595="52-wk high",T2595&gt;=Settings!$B$7),"Y","N")</f>
        <v/>
      </c>
      <c r="AU2595" s="91">
        <f>IF(AND(AD2595&gt;=Settings!$B$8,M2595&gt;0),"Y","N")</f>
        <v/>
      </c>
      <c r="AV2595" s="91">
        <f>IF(OR(AH2595&gt;Settings!$B$9,AI2595&gt;Settings!$B$9),"Y","N")</f>
        <v/>
      </c>
      <c r="AW2595" s="91">
        <f>IF(AJ2595&lt;&gt;"Y","n/a",IF(AND(M2595&gt;0,AK2595&gt;Settings!$B$10),"Y","N"))</f>
        <v/>
      </c>
      <c r="AX2595" s="91">
        <f>IF(AO2595&gt;=Settings!$B$11,"Y","N")</f>
        <v/>
      </c>
      <c r="AY2595" s="99">
        <f>(AT2595="Y")+(AU2595="Y")+(AV2595="Y")+(AW2595="Y")+(AX2595="Y")</f>
        <v/>
      </c>
      <c r="AZ2595" s="94">
        <f>IF(AY2595=0,"None",_xlfn.TEXTJOIN(", ",TRUE(),IF(AT2595="Y","Breakout",""),IF(AU2595="Y","Accumulation",""),IF(AV2595="Y","Institutional buying",""),IF(AW2595="Y","Long buildup",""),IF(AX2595="Y","Momentum leader","")))</f>
        <v/>
      </c>
      <c r="BA2595" s="94">
        <f>IF(BW2595="","","Passes "&amp;AY2595&amp;" of 5 buy-side scans"&amp;IF(G2595="Y","; RED FLAG: filter out using Red flag column",""))</f>
        <v/>
      </c>
      <c r="BB2595" s="91" t="inlineStr">
        <is>
          <t>None</t>
        </is>
      </c>
      <c r="BC2595" s="92" t="inlineStr">
        <is>
          <t>Y</t>
        </is>
      </c>
      <c r="BD2595" s="94" t="inlineStr">
        <is>
          <t>Few traders (&lt;100 unique PAN, 30 days)</t>
        </is>
      </c>
      <c r="BE2595" s="94" t="n"/>
      <c r="BF2595" s="92">
        <f>IF(R2595*100000&gt;=Settings!$B$5,"Y","N")</f>
        <v/>
      </c>
      <c r="BG2595" s="91">
        <f>IF(F2595&gt;Settings!$B$6,"Y","N")</f>
        <v/>
      </c>
      <c r="BH2595" s="97" t="n">
        <v>-21.29</v>
      </c>
      <c r="BI2595" s="96" t="n">
        <v>3.14</v>
      </c>
      <c r="BJ2595" s="96" t="n">
        <v>7.14</v>
      </c>
      <c r="BK2595" s="96" t="n">
        <v>0.96</v>
      </c>
      <c r="BL2595" s="96" t="n">
        <v>4.17</v>
      </c>
      <c r="BM2595" s="96" t="n">
        <v>3.75</v>
      </c>
      <c r="BN2595" s="97" t="n">
        <v>2.31</v>
      </c>
      <c r="BO2595" s="96" t="n">
        <v>3.4</v>
      </c>
      <c r="BP2595" s="96" t="n">
        <v>2.88</v>
      </c>
      <c r="BQ2595" s="96" t="n">
        <v>2.7</v>
      </c>
      <c r="BR2595" s="91" t="inlineStr">
        <is>
          <t>Mixed</t>
        </is>
      </c>
      <c r="BS2595" s="91" t="inlineStr">
        <is>
          <t>None</t>
        </is>
      </c>
      <c r="BT2595" s="96" t="n">
        <v>55.5</v>
      </c>
      <c r="BU2595" s="91" t="inlineStr">
        <is>
          <t>N</t>
        </is>
      </c>
      <c r="BV2595" s="99">
        <f>IF(OR(BF2595&lt;&gt;"Y",BG2595&lt;&gt;"Y"),"",(AND(ISNUMBER(BQ2595),BQ2595&gt;0))+(BR2595="Stacked up")+(AND(ISNUMBER(BH2595),BH2595&gt;=-Settings!$B$17))+(AND(ISNUMBER(BK2595),ISNUMBER(BM2595),BK2595&gt;0,BM2595&gt;0))+(AND(ISNUMBER(AQ2595),AQ2595&gt;=Settings!$B$18))+(AND(ISNUMBER(BT2595),BT2595&gt;=Settings!$B$19,BT2595&lt;=Settings!$B$20))+(AND(ISNUMBER(AS2595),AS2595&gt;0))+(AND(ISNUMBER(T2595),ISNUMBER(M2595),T2595&gt;=Settings!$B$21,M2595&gt;0))+(AND(ISNUMBER(AD2595),ISNUMBER(M2595),AD2595&gt;=Settings!$B$22,M2595&gt;0))+(AY2595&gt;=1))</f>
        <v/>
      </c>
      <c r="BW2595" s="91">
        <f>IF(OR(AY2595=0,BF2595&lt;&gt;"Y",BG2595&lt;&gt;"Y"),"",1+SUMPRODUCT(($A$6:$A$2604=A2595)*($AY$6:$AY$2604&gt;0)*($BF$6:$BF$2604="Y")*($BG$6:$BG$2604="Y")*(($AY$6:$AY$2604&gt;AY2595)+($AY$6:$AY$2604=AY2595)*($AD$6:$AD$2604&gt;AD2595))))</f>
        <v/>
      </c>
    </row>
    <row r="2596" ht="23.85" customHeight="1" s="55">
      <c r="A2596" s="90" t="n">
        <v>46296</v>
      </c>
      <c r="B2596" s="91" t="inlineStr">
        <is>
          <t>SETUINFRA</t>
        </is>
      </c>
      <c r="C2596" s="91" t="inlineStr">
        <is>
          <t>INE023M01027</t>
        </is>
      </c>
      <c r="D2596" s="91" t="n"/>
      <c r="E2596" s="91" t="inlineStr">
        <is>
          <t>None</t>
        </is>
      </c>
      <c r="F2596" s="93" t="n">
        <v>6</v>
      </c>
      <c r="G2596" s="92" t="inlineStr">
        <is>
          <t>Y</t>
        </is>
      </c>
      <c r="H2596" s="94" t="inlineStr">
        <is>
          <t>IRP (insolvency); BZ/SZ series</t>
        </is>
      </c>
      <c r="I2596" s="91" t="inlineStr">
        <is>
          <t>Y</t>
        </is>
      </c>
      <c r="J2596" s="92">
        <f>IF(K2596="","N","Y")</f>
        <v/>
      </c>
      <c r="K2596" s="94">
        <f>_xlfn.TEXTJOIN("; ",TRUE,IF(P2596="52-wk low","52-wk low",""),IF(AND(AD2596&gt;=Settings!$B$12,M2596&lt;0),"Distribution",""),IF(AND(AJ2596="Y",M2596&lt;0,AK2596&lt;-Settings!$B$13),"Long unwinding",""),IF(AND(AJ2596="Y",M2596&lt;0,AK2596&gt;Settings!$B$13),"Short buildup",""))</f>
        <v/>
      </c>
      <c r="L2596" s="95" t="n">
        <v>0.51</v>
      </c>
      <c r="M2596" s="96" t="n">
        <v>-1.92</v>
      </c>
      <c r="N2596" s="93" t="n">
        <v>1590</v>
      </c>
      <c r="O2596" s="91" t="inlineStr">
        <is>
          <t>None</t>
        </is>
      </c>
      <c r="P2596" s="91" t="inlineStr">
        <is>
          <t>None</t>
        </is>
      </c>
      <c r="Q2596" s="97" t="n">
        <v>0.18</v>
      </c>
      <c r="R2596" s="96" t="n">
        <v>0.48</v>
      </c>
      <c r="S2596" s="96" t="n">
        <v>0.38</v>
      </c>
      <c r="T2596" s="96" t="n">
        <v>0.36</v>
      </c>
      <c r="U2596" s="96" t="n">
        <v>0.3</v>
      </c>
      <c r="V2596" s="103" t="n">
        <v>0.8</v>
      </c>
      <c r="W2596" s="102" t="n">
        <v>3</v>
      </c>
      <c r="X2596" s="93" t="n"/>
      <c r="Y2596" s="91" t="inlineStr">
        <is>
          <t>None</t>
        </is>
      </c>
      <c r="Z2596" s="99" t="n"/>
      <c r="AA2596" s="96" t="n"/>
      <c r="AB2596" s="96" t="n"/>
      <c r="AC2596" s="96" t="n"/>
      <c r="AD2596" s="96" t="n"/>
      <c r="AE2596" s="96" t="n"/>
      <c r="AF2596" s="103" t="n"/>
      <c r="AG2596" s="91" t="inlineStr">
        <is>
          <t>No delivery data</t>
        </is>
      </c>
      <c r="AH2596" s="100" t="n">
        <v>0</v>
      </c>
      <c r="AI2596" s="101" t="n">
        <v>0</v>
      </c>
      <c r="AJ2596" s="92" t="inlineStr">
        <is>
          <t>N</t>
        </is>
      </c>
      <c r="AK2596" s="96" t="n"/>
      <c r="AL2596" s="91" t="inlineStr">
        <is>
          <t>n/a</t>
        </is>
      </c>
      <c r="AM2596" s="93" t="n"/>
      <c r="AN2596" s="92" t="inlineStr">
        <is>
          <t>None</t>
        </is>
      </c>
      <c r="AO2596" s="102" t="n">
        <v>0</v>
      </c>
      <c r="AP2596" s="103" t="n">
        <v>0.95</v>
      </c>
      <c r="AQ2596" s="102" t="n">
        <v>59</v>
      </c>
      <c r="AR2596" s="91" t="inlineStr">
        <is>
          <t>N</t>
        </is>
      </c>
      <c r="AS2596" s="104" t="n"/>
      <c r="AT2596" s="92">
        <f>IF(AND(P2596="52-wk high",T2596&gt;=Settings!$B$7),"Y","N")</f>
        <v/>
      </c>
      <c r="AU2596" s="91">
        <f>IF(AND(AD2596&gt;=Settings!$B$8,M2596&gt;0),"Y","N")</f>
        <v/>
      </c>
      <c r="AV2596" s="91">
        <f>IF(OR(AH2596&gt;Settings!$B$9,AI2596&gt;Settings!$B$9),"Y","N")</f>
        <v/>
      </c>
      <c r="AW2596" s="91">
        <f>IF(AJ2596&lt;&gt;"Y","n/a",IF(AND(M2596&gt;0,AK2596&gt;Settings!$B$10),"Y","N"))</f>
        <v/>
      </c>
      <c r="AX2596" s="91">
        <f>IF(AO2596&gt;=Settings!$B$11,"Y","N")</f>
        <v/>
      </c>
      <c r="AY2596" s="99">
        <f>(AT2596="Y")+(AU2596="Y")+(AV2596="Y")+(AW2596="Y")+(AX2596="Y")</f>
        <v/>
      </c>
      <c r="AZ2596" s="94">
        <f>IF(AY2596=0,"None",_xlfn.TEXTJOIN(", ",TRUE(),IF(AT2596="Y","Breakout",""),IF(AU2596="Y","Accumulation",""),IF(AV2596="Y","Institutional buying",""),IF(AW2596="Y","Long buildup",""),IF(AX2596="Y","Momentum leader","")))</f>
        <v/>
      </c>
      <c r="BA2596" s="94">
        <f>IF(BW2596="","","Passes "&amp;AY2596&amp;" of 5 buy-side scans"&amp;IF(G2596="Y","; RED FLAG: filter out using Red flag column",""))</f>
        <v/>
      </c>
      <c r="BB2596" s="91" t="inlineStr">
        <is>
          <t>Lower</t>
        </is>
      </c>
      <c r="BC2596" s="92" t="inlineStr">
        <is>
          <t>Y</t>
        </is>
      </c>
      <c r="BD2596" s="94" t="inlineStr">
        <is>
          <t>Few traders (&lt;100 unique PAN, 30 days)</t>
        </is>
      </c>
      <c r="BE2596" s="94" t="n"/>
      <c r="BF2596" s="92">
        <f>IF(R2596*100000&gt;=Settings!$B$5,"Y","N")</f>
        <v/>
      </c>
      <c r="BG2596" s="91">
        <f>IF(F2596&gt;Settings!$B$6,"Y","N")</f>
        <v/>
      </c>
      <c r="BH2596" s="97" t="n">
        <v>-28.17</v>
      </c>
      <c r="BI2596" s="96" t="n">
        <v>-8.93</v>
      </c>
      <c r="BJ2596" s="96" t="n">
        <v>0</v>
      </c>
      <c r="BK2596" s="96" t="n">
        <v>8.51</v>
      </c>
      <c r="BL2596" s="96" t="n">
        <v>34.21</v>
      </c>
      <c r="BM2596" s="96" t="n">
        <v>-21.54</v>
      </c>
      <c r="BN2596" s="97" t="n">
        <v>-7.64</v>
      </c>
      <c r="BO2596" s="96" t="n">
        <v>-1.89</v>
      </c>
      <c r="BP2596" s="96" t="n">
        <v>2.96</v>
      </c>
      <c r="BQ2596" s="96" t="n">
        <v>1.75</v>
      </c>
      <c r="BR2596" s="91" t="inlineStr">
        <is>
          <t>Mixed</t>
        </is>
      </c>
      <c r="BS2596" s="91" t="inlineStr">
        <is>
          <t>None</t>
        </is>
      </c>
      <c r="BT2596" s="96" t="n">
        <v>27.3</v>
      </c>
      <c r="BU2596" s="91" t="inlineStr">
        <is>
          <t>N</t>
        </is>
      </c>
      <c r="BV2596" s="99">
        <f>IF(OR(BF2596&lt;&gt;"Y",BG2596&lt;&gt;"Y"),"",(AND(ISNUMBER(BQ2596),BQ2596&gt;0))+(BR2596="Stacked up")+(AND(ISNUMBER(BH2596),BH2596&gt;=-Settings!$B$17))+(AND(ISNUMBER(BK2596),ISNUMBER(BM2596),BK2596&gt;0,BM2596&gt;0))+(AND(ISNUMBER(AQ2596),AQ2596&gt;=Settings!$B$18))+(AND(ISNUMBER(BT2596),BT2596&gt;=Settings!$B$19,BT2596&lt;=Settings!$B$20))+(AND(ISNUMBER(AS2596),AS2596&gt;0))+(AND(ISNUMBER(T2596),ISNUMBER(M2596),T2596&gt;=Settings!$B$21,M2596&gt;0))+(AND(ISNUMBER(AD2596),ISNUMBER(M2596),AD2596&gt;=Settings!$B$22,M2596&gt;0))+(AY2596&gt;=1))</f>
        <v/>
      </c>
      <c r="BW2596" s="91">
        <f>IF(OR(AY2596=0,BF2596&lt;&gt;"Y",BG2596&lt;&gt;"Y"),"",1+SUMPRODUCT(($A$6:$A$2604=A2596)*($AY$6:$AY$2604&gt;0)*($BF$6:$BF$2604="Y")*($BG$6:$BG$2604="Y")*(($AY$6:$AY$2604&gt;AY2596)+($AY$6:$AY$2604=AY2596)*($AD$6:$AD$2604&gt;AD2596))))</f>
        <v/>
      </c>
    </row>
    <row r="2597" ht="23.85" customHeight="1" s="55">
      <c r="A2597" s="90" t="n">
        <v>46296</v>
      </c>
      <c r="B2597" s="91" t="inlineStr">
        <is>
          <t>SHANTI</t>
        </is>
      </c>
      <c r="C2597" s="91" t="inlineStr">
        <is>
          <t>INE933X01016</t>
        </is>
      </c>
      <c r="D2597" s="91" t="n"/>
      <c r="E2597" s="91" t="inlineStr">
        <is>
          <t>None</t>
        </is>
      </c>
      <c r="F2597" s="93" t="n">
        <v>6</v>
      </c>
      <c r="G2597" s="92" t="inlineStr">
        <is>
          <t>Y</t>
        </is>
      </c>
      <c r="H2597" s="94" t="inlineStr">
        <is>
          <t>GSM Stage 0</t>
        </is>
      </c>
      <c r="I2597" s="91" t="inlineStr">
        <is>
          <t>N</t>
        </is>
      </c>
      <c r="J2597" s="92">
        <f>IF(K2597="","N","Y")</f>
        <v/>
      </c>
      <c r="K2597" s="94">
        <f>_xlfn.TEXTJOIN("; ",TRUE,IF(P2597="52-wk low","52-wk low",""),IF(AND(AD2597&gt;=Settings!$B$12,M2597&lt;0),"Distribution",""),IF(AND(AJ2597="Y",M2597&lt;0,AK2597&lt;-Settings!$B$13),"Long unwinding",""),IF(AND(AJ2597="Y",M2597&lt;0,AK2597&gt;Settings!$B$13),"Short buildup",""))</f>
        <v/>
      </c>
      <c r="L2597" s="95" t="n">
        <v>5.5</v>
      </c>
      <c r="M2597" s="96" t="n">
        <v>0.18</v>
      </c>
      <c r="N2597" s="93" t="n">
        <v>529</v>
      </c>
      <c r="O2597" s="91" t="inlineStr">
        <is>
          <t>None</t>
        </is>
      </c>
      <c r="P2597" s="91" t="inlineStr">
        <is>
          <t>None</t>
        </is>
      </c>
      <c r="Q2597" s="97" t="n">
        <v>0.3</v>
      </c>
      <c r="R2597" s="96" t="n">
        <v>0.42</v>
      </c>
      <c r="S2597" s="96" t="n">
        <v>0.73</v>
      </c>
      <c r="T2597" s="96" t="n">
        <v>0.76</v>
      </c>
      <c r="U2597" s="96" t="n">
        <v>0.84</v>
      </c>
      <c r="V2597" s="103" t="n">
        <v>1.19</v>
      </c>
      <c r="W2597" s="102" t="n">
        <v>5</v>
      </c>
      <c r="X2597" s="93" t="n"/>
      <c r="Y2597" s="91" t="inlineStr">
        <is>
          <t>None</t>
        </is>
      </c>
      <c r="Z2597" s="99" t="n">
        <v>46.11</v>
      </c>
      <c r="AA2597" s="96" t="n">
        <v>0.65</v>
      </c>
      <c r="AB2597" s="96" t="n">
        <v>0.63</v>
      </c>
      <c r="AC2597" s="96" t="n">
        <v>0.5</v>
      </c>
      <c r="AD2597" s="96" t="n">
        <v>0.51</v>
      </c>
      <c r="AE2597" s="96" t="n">
        <v>0.55</v>
      </c>
      <c r="AF2597" s="103" t="n">
        <v>0.9399999999999999</v>
      </c>
      <c r="AG2597" s="91" t="inlineStr">
        <is>
          <t>Normal</t>
        </is>
      </c>
      <c r="AH2597" s="100" t="n">
        <v>0</v>
      </c>
      <c r="AI2597" s="101" t="n">
        <v>0</v>
      </c>
      <c r="AJ2597" s="92" t="inlineStr">
        <is>
          <t>N</t>
        </is>
      </c>
      <c r="AK2597" s="96" t="n"/>
      <c r="AL2597" s="91" t="inlineStr">
        <is>
          <t>n/a</t>
        </is>
      </c>
      <c r="AM2597" s="93" t="n"/>
      <c r="AN2597" s="92" t="inlineStr">
        <is>
          <t>None</t>
        </is>
      </c>
      <c r="AO2597" s="102" t="n">
        <v>0</v>
      </c>
      <c r="AP2597" s="103" t="n">
        <v>0.57</v>
      </c>
      <c r="AQ2597" s="102" t="n">
        <v>14</v>
      </c>
      <c r="AR2597" s="91" t="inlineStr">
        <is>
          <t>N</t>
        </is>
      </c>
      <c r="AS2597" s="104" t="n"/>
      <c r="AT2597" s="92">
        <f>IF(AND(P2597="52-wk high",T2597&gt;=Settings!$B$7),"Y","N")</f>
        <v/>
      </c>
      <c r="AU2597" s="91">
        <f>IF(AND(AD2597&gt;=Settings!$B$8,M2597&gt;0),"Y","N")</f>
        <v/>
      </c>
      <c r="AV2597" s="91">
        <f>IF(OR(AH2597&gt;Settings!$B$9,AI2597&gt;Settings!$B$9),"Y","N")</f>
        <v/>
      </c>
      <c r="AW2597" s="91">
        <f>IF(AJ2597&lt;&gt;"Y","n/a",IF(AND(M2597&gt;0,AK2597&gt;Settings!$B$10),"Y","N"))</f>
        <v/>
      </c>
      <c r="AX2597" s="91">
        <f>IF(AO2597&gt;=Settings!$B$11,"Y","N")</f>
        <v/>
      </c>
      <c r="AY2597" s="99">
        <f>(AT2597="Y")+(AU2597="Y")+(AV2597="Y")+(AW2597="Y")+(AX2597="Y")</f>
        <v/>
      </c>
      <c r="AZ2597" s="94">
        <f>IF(AY2597=0,"None",_xlfn.TEXTJOIN(", ",TRUE(),IF(AT2597="Y","Breakout",""),IF(AU2597="Y","Accumulation",""),IF(AV2597="Y","Institutional buying",""),IF(AW2597="Y","Long buildup",""),IF(AX2597="Y","Momentum leader","")))</f>
        <v/>
      </c>
      <c r="BA2597" s="94">
        <f>IF(BW2597="","","Passes "&amp;AY2597&amp;" of 5 buy-side scans"&amp;IF(G2597="Y","; RED FLAG: filter out using Red flag column",""))</f>
        <v/>
      </c>
      <c r="BB2597" s="91" t="inlineStr">
        <is>
          <t>None</t>
        </is>
      </c>
      <c r="BC2597" s="92" t="inlineStr">
        <is>
          <t>Y</t>
        </is>
      </c>
      <c r="BD2597" s="94" t="inlineStr">
        <is>
          <t>EPS zero; Few traders (&lt;100 unique PAN, 30 days)</t>
        </is>
      </c>
      <c r="BE2597" s="94" t="n"/>
      <c r="BF2597" s="92">
        <f>IF(R2597*100000&gt;=Settings!$B$5,"Y","N")</f>
        <v/>
      </c>
      <c r="BG2597" s="91">
        <f>IF(F2597&gt;Settings!$B$6,"Y","N")</f>
        <v/>
      </c>
      <c r="BH2597" s="97" t="n">
        <v>-55.14</v>
      </c>
      <c r="BI2597" s="96" t="n">
        <v>-2.14</v>
      </c>
      <c r="BJ2597" s="96" t="n">
        <v>-13.39</v>
      </c>
      <c r="BK2597" s="96" t="n">
        <v>-19.59</v>
      </c>
      <c r="BL2597" s="96" t="n">
        <v>-2.48</v>
      </c>
      <c r="BM2597" s="96" t="n">
        <v>-48.11</v>
      </c>
      <c r="BN2597" s="97" t="n">
        <v>-6.38</v>
      </c>
      <c r="BO2597" s="96" t="n">
        <v>-11.11</v>
      </c>
      <c r="BP2597" s="96" t="n">
        <v>-15.11</v>
      </c>
      <c r="BQ2597" s="96" t="n">
        <v>-21.77</v>
      </c>
      <c r="BR2597" s="91" t="inlineStr">
        <is>
          <t>Stacked down</t>
        </is>
      </c>
      <c r="BS2597" s="91" t="inlineStr">
        <is>
          <t>None</t>
        </is>
      </c>
      <c r="BT2597" s="96" t="n">
        <v>30.1</v>
      </c>
      <c r="BU2597" s="91" t="inlineStr">
        <is>
          <t>N</t>
        </is>
      </c>
      <c r="BV2597" s="99">
        <f>IF(OR(BF2597&lt;&gt;"Y",BG2597&lt;&gt;"Y"),"",(AND(ISNUMBER(BQ2597),BQ2597&gt;0))+(BR2597="Stacked up")+(AND(ISNUMBER(BH2597),BH2597&gt;=-Settings!$B$17))+(AND(ISNUMBER(BK2597),ISNUMBER(BM2597),BK2597&gt;0,BM2597&gt;0))+(AND(ISNUMBER(AQ2597),AQ2597&gt;=Settings!$B$18))+(AND(ISNUMBER(BT2597),BT2597&gt;=Settings!$B$19,BT2597&lt;=Settings!$B$20))+(AND(ISNUMBER(AS2597),AS2597&gt;0))+(AND(ISNUMBER(T2597),ISNUMBER(M2597),T2597&gt;=Settings!$B$21,M2597&gt;0))+(AND(ISNUMBER(AD2597),ISNUMBER(M2597),AD2597&gt;=Settings!$B$22,M2597&gt;0))+(AY2597&gt;=1))</f>
        <v/>
      </c>
      <c r="BW2597" s="91">
        <f>IF(OR(AY2597=0,BF2597&lt;&gt;"Y",BG2597&lt;&gt;"Y"),"",1+SUMPRODUCT(($A$6:$A$2604=A2597)*($AY$6:$AY$2604&gt;0)*($BF$6:$BF$2604="Y")*($BG$6:$BG$2604="Y")*(($AY$6:$AY$2604&gt;AY2597)+($AY$6:$AY$2604=AY2597)*($AD$6:$AD$2604&gt;AD2597))))</f>
        <v/>
      </c>
    </row>
    <row r="2598" ht="23.85" customHeight="1" s="55">
      <c r="A2598" s="90" t="n">
        <v>46296</v>
      </c>
      <c r="B2598" s="91" t="inlineStr">
        <is>
          <t>QUINTEGRA</t>
        </is>
      </c>
      <c r="C2598" s="91" t="inlineStr">
        <is>
          <t>INE033B01011</t>
        </is>
      </c>
      <c r="D2598" s="91" t="n"/>
      <c r="E2598" s="91" t="inlineStr">
        <is>
          <t>None</t>
        </is>
      </c>
      <c r="F2598" s="93" t="n">
        <v>4</v>
      </c>
      <c r="G2598" s="92" t="inlineStr">
        <is>
          <t>Y</t>
        </is>
      </c>
      <c r="H2598" s="94" t="inlineStr">
        <is>
          <t>GSM Stage 0; Loss making</t>
        </is>
      </c>
      <c r="I2598" s="91" t="inlineStr">
        <is>
          <t>N</t>
        </is>
      </c>
      <c r="J2598" s="92">
        <f>IF(K2598="","N","Y")</f>
        <v/>
      </c>
      <c r="K2598" s="94">
        <f>_xlfn.TEXTJOIN("; ",TRUE,IF(P2598="52-wk low","52-wk low",""),IF(AND(AD2598&gt;=Settings!$B$12,M2598&lt;0),"Distribution",""),IF(AND(AJ2598="Y",M2598&lt;0,AK2598&lt;-Settings!$B$13),"Long unwinding",""),IF(AND(AJ2598="Y",M2598&lt;0,AK2598&gt;Settings!$B$13),"Short buildup",""))</f>
        <v/>
      </c>
      <c r="L2598" s="95" t="n">
        <v>1.34</v>
      </c>
      <c r="M2598" s="96" t="n">
        <v>4.69</v>
      </c>
      <c r="N2598" s="93" t="n">
        <v>65</v>
      </c>
      <c r="O2598" s="91" t="inlineStr">
        <is>
          <t>None</t>
        </is>
      </c>
      <c r="P2598" s="91" t="inlineStr">
        <is>
          <t>None</t>
        </is>
      </c>
      <c r="Q2598" s="97" t="n">
        <v>0</v>
      </c>
      <c r="R2598" s="96" t="n">
        <v>0.05</v>
      </c>
      <c r="S2598" s="96" t="n">
        <v>0.07000000000000001</v>
      </c>
      <c r="T2598" s="96" t="n">
        <v>0.05</v>
      </c>
      <c r="U2598" s="96" t="n">
        <v>0.06</v>
      </c>
      <c r="V2598" s="103" t="n">
        <v>0.95</v>
      </c>
      <c r="W2598" s="102" t="n">
        <v>4</v>
      </c>
      <c r="X2598" s="93" t="n"/>
      <c r="Y2598" s="91" t="inlineStr">
        <is>
          <t>None</t>
        </is>
      </c>
      <c r="Z2598" s="99" t="n">
        <v>100</v>
      </c>
      <c r="AA2598" s="96" t="n">
        <v>1</v>
      </c>
      <c r="AB2598" s="96" t="n">
        <v>1</v>
      </c>
      <c r="AC2598" s="96" t="n"/>
      <c r="AD2598" s="96" t="n"/>
      <c r="AE2598" s="96" t="n"/>
      <c r="AF2598" s="103" t="n"/>
      <c r="AG2598" s="91" t="inlineStr">
        <is>
          <t>No delivery data</t>
        </is>
      </c>
      <c r="AH2598" s="100" t="n">
        <v>0</v>
      </c>
      <c r="AI2598" s="101" t="n">
        <v>0</v>
      </c>
      <c r="AJ2598" s="92" t="inlineStr">
        <is>
          <t>N</t>
        </is>
      </c>
      <c r="AK2598" s="96" t="n"/>
      <c r="AL2598" s="91" t="inlineStr">
        <is>
          <t>n/a</t>
        </is>
      </c>
      <c r="AM2598" s="93" t="n"/>
      <c r="AN2598" s="92" t="inlineStr">
        <is>
          <t>None</t>
        </is>
      </c>
      <c r="AO2598" s="102" t="n">
        <v>0</v>
      </c>
      <c r="AP2598" s="103" t="n"/>
      <c r="AQ2598" s="102" t="n"/>
      <c r="AR2598" s="91" t="inlineStr">
        <is>
          <t>N</t>
        </is>
      </c>
      <c r="AS2598" s="104" t="n"/>
      <c r="AT2598" s="92">
        <f>IF(AND(P2598="52-wk high",T2598&gt;=Settings!$B$7),"Y","N")</f>
        <v/>
      </c>
      <c r="AU2598" s="91">
        <f>IF(AND(AD2598&gt;=Settings!$B$8,M2598&gt;0),"Y","N")</f>
        <v/>
      </c>
      <c r="AV2598" s="91">
        <f>IF(OR(AH2598&gt;Settings!$B$9,AI2598&gt;Settings!$B$9),"Y","N")</f>
        <v/>
      </c>
      <c r="AW2598" s="91">
        <f>IF(AJ2598&lt;&gt;"Y","n/a",IF(AND(M2598&gt;0,AK2598&gt;Settings!$B$10),"Y","N"))</f>
        <v/>
      </c>
      <c r="AX2598" s="91">
        <f>IF(AO2598&gt;=Settings!$B$11,"Y","N")</f>
        <v/>
      </c>
      <c r="AY2598" s="99">
        <f>(AT2598="Y")+(AU2598="Y")+(AV2598="Y")+(AW2598="Y")+(AX2598="Y")</f>
        <v/>
      </c>
      <c r="AZ2598" s="94">
        <f>IF(AY2598=0,"None",_xlfn.TEXTJOIN(", ",TRUE(),IF(AT2598="Y","Breakout",""),IF(AU2598="Y","Accumulation",""),IF(AV2598="Y","Institutional buying",""),IF(AW2598="Y","Long buildup",""),IF(AX2598="Y","Momentum leader","")))</f>
        <v/>
      </c>
      <c r="BA2598" s="94">
        <f>IF(BW2598="","","Passes "&amp;AY2598&amp;" of 5 buy-side scans"&amp;IF(G2598="Y","; RED FLAG: filter out using Red flag column",""))</f>
        <v/>
      </c>
      <c r="BB2598" s="91" t="inlineStr">
        <is>
          <t>Upper</t>
        </is>
      </c>
      <c r="BC2598" s="92" t="inlineStr">
        <is>
          <t>Y</t>
        </is>
      </c>
      <c r="BD2598" s="94" t="inlineStr">
        <is>
          <t>EPS zero; Few traders (&lt;100 unique PAN, 30 days)</t>
        </is>
      </c>
      <c r="BE2598" s="94" t="n"/>
      <c r="BF2598" s="92">
        <f>IF(R2598*100000&gt;=Settings!$B$5,"Y","N")</f>
        <v/>
      </c>
      <c r="BG2598" s="91">
        <f>IF(F2598&gt;Settings!$B$6,"Y","N")</f>
        <v/>
      </c>
      <c r="BH2598" s="97" t="n">
        <v>-34.63</v>
      </c>
      <c r="BI2598" s="96" t="n">
        <v>19.64</v>
      </c>
      <c r="BJ2598" s="96" t="n">
        <v>10.74</v>
      </c>
      <c r="BK2598" s="96" t="n">
        <v>1.52</v>
      </c>
      <c r="BL2598" s="96" t="n">
        <v>12.61</v>
      </c>
      <c r="BM2598" s="96" t="n">
        <v>-29.84</v>
      </c>
      <c r="BN2598" s="97" t="n">
        <v>6.73</v>
      </c>
      <c r="BO2598" s="96" t="n">
        <v>-1.46</v>
      </c>
      <c r="BP2598" s="96" t="n"/>
      <c r="BQ2598" s="96" t="n"/>
      <c r="BR2598" s="91" t="n"/>
      <c r="BS2598" s="91" t="inlineStr">
        <is>
          <t>None</t>
        </is>
      </c>
      <c r="BT2598" s="96" t="n">
        <v>87.5</v>
      </c>
      <c r="BU2598" s="91" t="n"/>
      <c r="BV2598" s="99">
        <f>IF(OR(BF2598&lt;&gt;"Y",BG2598&lt;&gt;"Y"),"",(AND(ISNUMBER(BQ2598),BQ2598&gt;0))+(BR2598="Stacked up")+(AND(ISNUMBER(BH2598),BH2598&gt;=-Settings!$B$17))+(AND(ISNUMBER(BK2598),ISNUMBER(BM2598),BK2598&gt;0,BM2598&gt;0))+(AND(ISNUMBER(AQ2598),AQ2598&gt;=Settings!$B$18))+(AND(ISNUMBER(BT2598),BT2598&gt;=Settings!$B$19,BT2598&lt;=Settings!$B$20))+(AND(ISNUMBER(AS2598),AS2598&gt;0))+(AND(ISNUMBER(T2598),ISNUMBER(M2598),T2598&gt;=Settings!$B$21,M2598&gt;0))+(AND(ISNUMBER(AD2598),ISNUMBER(M2598),AD2598&gt;=Settings!$B$22,M2598&gt;0))+(AY2598&gt;=1))</f>
        <v/>
      </c>
      <c r="BW2598" s="91">
        <f>IF(OR(AY2598=0,BF2598&lt;&gt;"Y",BG2598&lt;&gt;"Y"),"",1+SUMPRODUCT(($A$6:$A$2604=A2598)*($AY$6:$AY$2604&gt;0)*($BF$6:$BF$2604="Y")*($BG$6:$BG$2604="Y")*(($AY$6:$AY$2604&gt;AY2598)+($AY$6:$AY$2604=AY2598)*($AD$6:$AD$2604&gt;AD2598))))</f>
        <v/>
      </c>
    </row>
    <row r="2599" ht="23.85" customHeight="1" s="55">
      <c r="A2599" s="90" t="n">
        <v>46296</v>
      </c>
      <c r="B2599" s="91" t="inlineStr">
        <is>
          <t>ACEVECTOR</t>
        </is>
      </c>
      <c r="C2599" s="91" t="inlineStr">
        <is>
          <t>INE580P01029</t>
        </is>
      </c>
      <c r="D2599" s="91" t="n"/>
      <c r="E2599" s="91" t="inlineStr">
        <is>
          <t>None</t>
        </is>
      </c>
      <c r="F2599" s="93" t="n"/>
      <c r="G2599" s="92" t="inlineStr">
        <is>
          <t>N</t>
        </is>
      </c>
      <c r="H2599" s="94" t="n"/>
      <c r="I2599" s="91" t="inlineStr">
        <is>
          <t>N</t>
        </is>
      </c>
      <c r="J2599" s="92">
        <f>IF(K2599="","N","Y")</f>
        <v/>
      </c>
      <c r="K2599" s="94">
        <f>_xlfn.TEXTJOIN("; ",TRUE,IF(P2599="52-wk low","52-wk low",""),IF(AND(AD2599&gt;=Settings!$B$12,M2599&lt;0),"Distribution",""),IF(AND(AJ2599="Y",M2599&lt;0,AK2599&lt;-Settings!$B$13),"Long unwinding",""),IF(AND(AJ2599="Y",M2599&lt;0,AK2599&gt;Settings!$B$13),"Short buildup",""))</f>
        <v/>
      </c>
      <c r="L2599" s="95" t="n"/>
      <c r="M2599" s="96" t="n"/>
      <c r="N2599" s="93" t="n"/>
      <c r="O2599" s="91" t="inlineStr">
        <is>
          <t>None</t>
        </is>
      </c>
      <c r="P2599" s="91" t="inlineStr">
        <is>
          <t>missing</t>
        </is>
      </c>
      <c r="Q2599" s="97" t="n"/>
      <c r="R2599" s="96" t="n"/>
      <c r="S2599" s="96" t="n"/>
      <c r="T2599" s="96" t="n"/>
      <c r="U2599" s="96" t="n"/>
      <c r="V2599" s="103" t="n"/>
      <c r="W2599" s="102" t="n"/>
      <c r="X2599" s="93" t="n"/>
      <c r="Y2599" s="91" t="inlineStr">
        <is>
          <t>None</t>
        </is>
      </c>
      <c r="Z2599" s="99" t="n"/>
      <c r="AA2599" s="96" t="n"/>
      <c r="AB2599" s="96" t="n"/>
      <c r="AC2599" s="96" t="n"/>
      <c r="AD2599" s="96" t="n"/>
      <c r="AE2599" s="96" t="n"/>
      <c r="AF2599" s="103" t="n"/>
      <c r="AG2599" s="91" t="n"/>
      <c r="AH2599" s="100" t="n">
        <v>0</v>
      </c>
      <c r="AI2599" s="101" t="n">
        <v>0</v>
      </c>
      <c r="AJ2599" s="92" t="inlineStr">
        <is>
          <t>N</t>
        </is>
      </c>
      <c r="AK2599" s="96" t="n"/>
      <c r="AL2599" s="91" t="inlineStr">
        <is>
          <t>n/a</t>
        </is>
      </c>
      <c r="AM2599" s="93" t="n"/>
      <c r="AN2599" s="92" t="inlineStr">
        <is>
          <t>None</t>
        </is>
      </c>
      <c r="AO2599" s="102" t="n">
        <v>0</v>
      </c>
      <c r="AP2599" s="103" t="n"/>
      <c r="AQ2599" s="102" t="n"/>
      <c r="AR2599" s="91" t="inlineStr">
        <is>
          <t>N</t>
        </is>
      </c>
      <c r="AS2599" s="104" t="n"/>
      <c r="AT2599" s="92">
        <f>IF(AND(P2599="52-wk high",T2599&gt;=Settings!$B$7),"Y","N")</f>
        <v/>
      </c>
      <c r="AU2599" s="91">
        <f>IF(AND(AD2599&gt;=Settings!$B$8,M2599&gt;0),"Y","N")</f>
        <v/>
      </c>
      <c r="AV2599" s="91">
        <f>IF(OR(AH2599&gt;Settings!$B$9,AI2599&gt;Settings!$B$9),"Y","N")</f>
        <v/>
      </c>
      <c r="AW2599" s="91">
        <f>IF(AJ2599&lt;&gt;"Y","n/a",IF(AND(M2599&gt;0,AK2599&gt;Settings!$B$10),"Y","N"))</f>
        <v/>
      </c>
      <c r="AX2599" s="91">
        <f>IF(AO2599&gt;=Settings!$B$11,"Y","N")</f>
        <v/>
      </c>
      <c r="AY2599" s="99">
        <f>(AT2599="Y")+(AU2599="Y")+(AV2599="Y")+(AW2599="Y")+(AX2599="Y")</f>
        <v/>
      </c>
      <c r="AZ2599" s="94">
        <f>IF(AY2599=0,"None",_xlfn.TEXTJOIN(", ",TRUE(),IF(AT2599="Y","Breakout",""),IF(AU2599="Y","Accumulation",""),IF(AV2599="Y","Institutional buying",""),IF(AW2599="Y","Long buildup",""),IF(AX2599="Y","Momentum leader","")))</f>
        <v/>
      </c>
      <c r="BA2599" s="94">
        <f>IF(BW2599="","","Passes "&amp;AY2599&amp;" of 5 buy-side scans"&amp;IF(G2599="Y","; RED FLAG: filter out using Red flag column",""))</f>
        <v/>
      </c>
      <c r="BB2599" s="91" t="inlineStr">
        <is>
          <t>None</t>
        </is>
      </c>
      <c r="BC2599" s="92" t="inlineStr">
        <is>
          <t>N</t>
        </is>
      </c>
      <c r="BD2599" s="94" t="n"/>
      <c r="BE2599" s="94" t="n"/>
      <c r="BF2599" s="92">
        <f>IF(R2599*100000&gt;=Settings!$B$5,"Y","N")</f>
        <v/>
      </c>
      <c r="BG2599" s="91">
        <f>IF(F2599&gt;Settings!$B$6,"Y","N")</f>
        <v/>
      </c>
      <c r="BH2599" s="97" t="n"/>
      <c r="BI2599" s="96" t="n"/>
      <c r="BJ2599" s="96" t="n"/>
      <c r="BK2599" s="96" t="n"/>
      <c r="BL2599" s="96" t="n"/>
      <c r="BM2599" s="96" t="n"/>
      <c r="BN2599" s="97" t="n"/>
      <c r="BO2599" s="96" t="n"/>
      <c r="BP2599" s="96" t="n"/>
      <c r="BQ2599" s="96" t="n"/>
      <c r="BR2599" s="91" t="n"/>
      <c r="BS2599" s="91" t="n"/>
      <c r="BT2599" s="96" t="n"/>
      <c r="BU2599" s="91" t="n"/>
      <c r="BV2599" s="99">
        <f>IF(OR(BF2599&lt;&gt;"Y",BG2599&lt;&gt;"Y"),"",(AND(ISNUMBER(BQ2599),BQ2599&gt;0))+(BR2599="Stacked up")+(AND(ISNUMBER(BH2599),BH2599&gt;=-Settings!$B$17))+(AND(ISNUMBER(BK2599),ISNUMBER(BM2599),BK2599&gt;0,BM2599&gt;0))+(AND(ISNUMBER(AQ2599),AQ2599&gt;=Settings!$B$18))+(AND(ISNUMBER(BT2599),BT2599&gt;=Settings!$B$19,BT2599&lt;=Settings!$B$20))+(AND(ISNUMBER(AS2599),AS2599&gt;0))+(AND(ISNUMBER(T2599),ISNUMBER(M2599),T2599&gt;=Settings!$B$21,M2599&gt;0))+(AND(ISNUMBER(AD2599),ISNUMBER(M2599),AD2599&gt;=Settings!$B$22,M2599&gt;0))+(AY2599&gt;=1))</f>
        <v/>
      </c>
      <c r="BW2599" s="91">
        <f>IF(OR(AY2599=0,BF2599&lt;&gt;"Y",BG2599&lt;&gt;"Y"),"",1+SUMPRODUCT(($A$6:$A$2604=A2599)*($AY$6:$AY$2604&gt;0)*($BF$6:$BF$2604="Y")*($BG$6:$BG$2604="Y")*(($AY$6:$AY$2604&gt;AY2599)+($AY$6:$AY$2604=AY2599)*($AD$6:$AD$2604&gt;AD2599))))</f>
        <v/>
      </c>
    </row>
    <row r="2600" ht="23.85" customHeight="1" s="55">
      <c r="A2600" s="90" t="n">
        <v>46296</v>
      </c>
      <c r="B2600" s="91" t="inlineStr">
        <is>
          <t>GERMAN</t>
        </is>
      </c>
      <c r="C2600" s="91" t="inlineStr">
        <is>
          <t>INE0D4501011</t>
        </is>
      </c>
      <c r="D2600" s="91" t="n"/>
      <c r="E2600" s="91" t="inlineStr">
        <is>
          <t>None</t>
        </is>
      </c>
      <c r="F2600" s="93" t="n"/>
      <c r="G2600" s="92" t="inlineStr">
        <is>
          <t>N</t>
        </is>
      </c>
      <c r="H2600" s="94" t="n"/>
      <c r="I2600" s="91" t="inlineStr">
        <is>
          <t>N</t>
        </is>
      </c>
      <c r="J2600" s="92">
        <f>IF(K2600="","N","Y")</f>
        <v/>
      </c>
      <c r="K2600" s="94">
        <f>_xlfn.TEXTJOIN("; ",TRUE,IF(P2600="52-wk low","52-wk low",""),IF(AND(AD2600&gt;=Settings!$B$12,M2600&lt;0),"Distribution",""),IF(AND(AJ2600="Y",M2600&lt;0,AK2600&lt;-Settings!$B$13),"Long unwinding",""),IF(AND(AJ2600="Y",M2600&lt;0,AK2600&gt;Settings!$B$13),"Short buildup",""))</f>
        <v/>
      </c>
      <c r="L2600" s="95" t="n"/>
      <c r="M2600" s="96" t="n"/>
      <c r="N2600" s="93" t="n"/>
      <c r="O2600" s="91" t="inlineStr">
        <is>
          <t>None</t>
        </is>
      </c>
      <c r="P2600" s="91" t="inlineStr">
        <is>
          <t>missing</t>
        </is>
      </c>
      <c r="Q2600" s="97" t="n"/>
      <c r="R2600" s="96" t="n"/>
      <c r="S2600" s="96" t="n"/>
      <c r="T2600" s="96" t="n"/>
      <c r="U2600" s="96" t="n"/>
      <c r="V2600" s="103" t="n"/>
      <c r="W2600" s="102" t="n"/>
      <c r="X2600" s="93" t="n"/>
      <c r="Y2600" s="91" t="inlineStr">
        <is>
          <t>None</t>
        </is>
      </c>
      <c r="Z2600" s="99" t="n"/>
      <c r="AA2600" s="96" t="n"/>
      <c r="AB2600" s="96" t="n"/>
      <c r="AC2600" s="96" t="n"/>
      <c r="AD2600" s="96" t="n"/>
      <c r="AE2600" s="96" t="n"/>
      <c r="AF2600" s="103" t="n"/>
      <c r="AG2600" s="91" t="n"/>
      <c r="AH2600" s="100" t="n">
        <v>0</v>
      </c>
      <c r="AI2600" s="101" t="n">
        <v>0</v>
      </c>
      <c r="AJ2600" s="92" t="inlineStr">
        <is>
          <t>N</t>
        </is>
      </c>
      <c r="AK2600" s="96" t="n"/>
      <c r="AL2600" s="91" t="inlineStr">
        <is>
          <t>n/a</t>
        </is>
      </c>
      <c r="AM2600" s="93" t="n"/>
      <c r="AN2600" s="92" t="inlineStr">
        <is>
          <t>None</t>
        </is>
      </c>
      <c r="AO2600" s="102" t="n">
        <v>0</v>
      </c>
      <c r="AP2600" s="103" t="n"/>
      <c r="AQ2600" s="102" t="n"/>
      <c r="AR2600" s="91" t="inlineStr">
        <is>
          <t>N</t>
        </is>
      </c>
      <c r="AS2600" s="104" t="n"/>
      <c r="AT2600" s="92">
        <f>IF(AND(P2600="52-wk high",T2600&gt;=Settings!$B$7),"Y","N")</f>
        <v/>
      </c>
      <c r="AU2600" s="91">
        <f>IF(AND(AD2600&gt;=Settings!$B$8,M2600&gt;0),"Y","N")</f>
        <v/>
      </c>
      <c r="AV2600" s="91">
        <f>IF(OR(AH2600&gt;Settings!$B$9,AI2600&gt;Settings!$B$9),"Y","N")</f>
        <v/>
      </c>
      <c r="AW2600" s="91">
        <f>IF(AJ2600&lt;&gt;"Y","n/a",IF(AND(M2600&gt;0,AK2600&gt;Settings!$B$10),"Y","N"))</f>
        <v/>
      </c>
      <c r="AX2600" s="91">
        <f>IF(AO2600&gt;=Settings!$B$11,"Y","N")</f>
        <v/>
      </c>
      <c r="AY2600" s="99">
        <f>(AT2600="Y")+(AU2600="Y")+(AV2600="Y")+(AW2600="Y")+(AX2600="Y")</f>
        <v/>
      </c>
      <c r="AZ2600" s="94">
        <f>IF(AY2600=0,"None",_xlfn.TEXTJOIN(", ",TRUE(),IF(AT2600="Y","Breakout",""),IF(AU2600="Y","Accumulation",""),IF(AV2600="Y","Institutional buying",""),IF(AW2600="Y","Long buildup",""),IF(AX2600="Y","Momentum leader","")))</f>
        <v/>
      </c>
      <c r="BA2600" s="94">
        <f>IF(BW2600="","","Passes "&amp;AY2600&amp;" of 5 buy-side scans"&amp;IF(G2600="Y","; RED FLAG: filter out using Red flag column",""))</f>
        <v/>
      </c>
      <c r="BB2600" s="91" t="inlineStr">
        <is>
          <t>None</t>
        </is>
      </c>
      <c r="BC2600" s="92" t="inlineStr">
        <is>
          <t>N</t>
        </is>
      </c>
      <c r="BD2600" s="94" t="n"/>
      <c r="BE2600" s="94" t="n"/>
      <c r="BF2600" s="92">
        <f>IF(R2600*100000&gt;=Settings!$B$5,"Y","N")</f>
        <v/>
      </c>
      <c r="BG2600" s="91">
        <f>IF(F2600&gt;Settings!$B$6,"Y","N")</f>
        <v/>
      </c>
      <c r="BH2600" s="97" t="n"/>
      <c r="BI2600" s="96" t="n"/>
      <c r="BJ2600" s="96" t="n"/>
      <c r="BK2600" s="96" t="n"/>
      <c r="BL2600" s="96" t="n"/>
      <c r="BM2600" s="96" t="n"/>
      <c r="BN2600" s="97" t="n"/>
      <c r="BO2600" s="96" t="n"/>
      <c r="BP2600" s="96" t="n"/>
      <c r="BQ2600" s="96" t="n"/>
      <c r="BR2600" s="91" t="n"/>
      <c r="BS2600" s="91" t="n"/>
      <c r="BT2600" s="96" t="n"/>
      <c r="BU2600" s="91" t="n"/>
      <c r="BV2600" s="99">
        <f>IF(OR(BF2600&lt;&gt;"Y",BG2600&lt;&gt;"Y"),"",(AND(ISNUMBER(BQ2600),BQ2600&gt;0))+(BR2600="Stacked up")+(AND(ISNUMBER(BH2600),BH2600&gt;=-Settings!$B$17))+(AND(ISNUMBER(BK2600),ISNUMBER(BM2600),BK2600&gt;0,BM2600&gt;0))+(AND(ISNUMBER(AQ2600),AQ2600&gt;=Settings!$B$18))+(AND(ISNUMBER(BT2600),BT2600&gt;=Settings!$B$19,BT2600&lt;=Settings!$B$20))+(AND(ISNUMBER(AS2600),AS2600&gt;0))+(AND(ISNUMBER(T2600),ISNUMBER(M2600),T2600&gt;=Settings!$B$21,M2600&gt;0))+(AND(ISNUMBER(AD2600),ISNUMBER(M2600),AD2600&gt;=Settings!$B$22,M2600&gt;0))+(AY2600&gt;=1))</f>
        <v/>
      </c>
      <c r="BW2600" s="91">
        <f>IF(OR(AY2600=0,BF2600&lt;&gt;"Y",BG2600&lt;&gt;"Y"),"",1+SUMPRODUCT(($A$6:$A$2604=A2600)*($AY$6:$AY$2604&gt;0)*($BF$6:$BF$2604="Y")*($BG$6:$BG$2604="Y")*(($AY$6:$AY$2604&gt;AY2600)+($AY$6:$AY$2604=AY2600)*($AD$6:$AD$2604&gt;AD2600))))</f>
        <v/>
      </c>
    </row>
    <row r="2601" ht="23.85" customHeight="1" s="55">
      <c r="A2601" s="90" t="n">
        <v>46296</v>
      </c>
      <c r="B2601" s="91" t="inlineStr">
        <is>
          <t>ORIENTCABL</t>
        </is>
      </c>
      <c r="C2601" s="91" t="inlineStr">
        <is>
          <t>INE0J1N01028</t>
        </is>
      </c>
      <c r="D2601" s="91" t="n"/>
      <c r="E2601" s="91" t="inlineStr">
        <is>
          <t>None</t>
        </is>
      </c>
      <c r="F2601" s="93" t="n"/>
      <c r="G2601" s="92" t="inlineStr">
        <is>
          <t>N</t>
        </is>
      </c>
      <c r="H2601" s="94" t="n"/>
      <c r="I2601" s="91" t="inlineStr">
        <is>
          <t>N</t>
        </is>
      </c>
      <c r="J2601" s="92">
        <f>IF(K2601="","N","Y")</f>
        <v/>
      </c>
      <c r="K2601" s="94">
        <f>_xlfn.TEXTJOIN("; ",TRUE,IF(P2601="52-wk low","52-wk low",""),IF(AND(AD2601&gt;=Settings!$B$12,M2601&lt;0),"Distribution",""),IF(AND(AJ2601="Y",M2601&lt;0,AK2601&lt;-Settings!$B$13),"Long unwinding",""),IF(AND(AJ2601="Y",M2601&lt;0,AK2601&gt;Settings!$B$13),"Short buildup",""))</f>
        <v/>
      </c>
      <c r="L2601" s="95" t="n"/>
      <c r="M2601" s="96" t="n"/>
      <c r="N2601" s="93" t="n"/>
      <c r="O2601" s="91" t="inlineStr">
        <is>
          <t>None</t>
        </is>
      </c>
      <c r="P2601" s="91" t="inlineStr">
        <is>
          <t>missing</t>
        </is>
      </c>
      <c r="Q2601" s="97" t="n"/>
      <c r="R2601" s="96" t="n"/>
      <c r="S2601" s="96" t="n"/>
      <c r="T2601" s="96" t="n"/>
      <c r="U2601" s="96" t="n"/>
      <c r="V2601" s="103" t="n"/>
      <c r="W2601" s="102" t="n"/>
      <c r="X2601" s="93" t="n"/>
      <c r="Y2601" s="91" t="inlineStr">
        <is>
          <t>None</t>
        </is>
      </c>
      <c r="Z2601" s="99" t="n"/>
      <c r="AA2601" s="96" t="n"/>
      <c r="AB2601" s="96" t="n"/>
      <c r="AC2601" s="96" t="n"/>
      <c r="AD2601" s="96" t="n"/>
      <c r="AE2601" s="96" t="n"/>
      <c r="AF2601" s="103" t="n"/>
      <c r="AG2601" s="91" t="n"/>
      <c r="AH2601" s="100" t="n">
        <v>0</v>
      </c>
      <c r="AI2601" s="101" t="n">
        <v>0</v>
      </c>
      <c r="AJ2601" s="92" t="inlineStr">
        <is>
          <t>N</t>
        </is>
      </c>
      <c r="AK2601" s="96" t="n"/>
      <c r="AL2601" s="91" t="inlineStr">
        <is>
          <t>n/a</t>
        </is>
      </c>
      <c r="AM2601" s="93" t="n"/>
      <c r="AN2601" s="92" t="inlineStr">
        <is>
          <t>None</t>
        </is>
      </c>
      <c r="AO2601" s="102" t="n">
        <v>0</v>
      </c>
      <c r="AP2601" s="103" t="n"/>
      <c r="AQ2601" s="102" t="n"/>
      <c r="AR2601" s="91" t="inlineStr">
        <is>
          <t>N</t>
        </is>
      </c>
      <c r="AS2601" s="104" t="n"/>
      <c r="AT2601" s="92">
        <f>IF(AND(P2601="52-wk high",T2601&gt;=Settings!$B$7),"Y","N")</f>
        <v/>
      </c>
      <c r="AU2601" s="91">
        <f>IF(AND(AD2601&gt;=Settings!$B$8,M2601&gt;0),"Y","N")</f>
        <v/>
      </c>
      <c r="AV2601" s="91">
        <f>IF(OR(AH2601&gt;Settings!$B$9,AI2601&gt;Settings!$B$9),"Y","N")</f>
        <v/>
      </c>
      <c r="AW2601" s="91">
        <f>IF(AJ2601&lt;&gt;"Y","n/a",IF(AND(M2601&gt;0,AK2601&gt;Settings!$B$10),"Y","N"))</f>
        <v/>
      </c>
      <c r="AX2601" s="91">
        <f>IF(AO2601&gt;=Settings!$B$11,"Y","N")</f>
        <v/>
      </c>
      <c r="AY2601" s="99">
        <f>(AT2601="Y")+(AU2601="Y")+(AV2601="Y")+(AW2601="Y")+(AX2601="Y")</f>
        <v/>
      </c>
      <c r="AZ2601" s="94">
        <f>IF(AY2601=0,"None",_xlfn.TEXTJOIN(", ",TRUE(),IF(AT2601="Y","Breakout",""),IF(AU2601="Y","Accumulation",""),IF(AV2601="Y","Institutional buying",""),IF(AW2601="Y","Long buildup",""),IF(AX2601="Y","Momentum leader","")))</f>
        <v/>
      </c>
      <c r="BA2601" s="94">
        <f>IF(BW2601="","","Passes "&amp;AY2601&amp;" of 5 buy-side scans"&amp;IF(G2601="Y","; RED FLAG: filter out using Red flag column",""))</f>
        <v/>
      </c>
      <c r="BB2601" s="91" t="inlineStr">
        <is>
          <t>None</t>
        </is>
      </c>
      <c r="BC2601" s="92" t="inlineStr">
        <is>
          <t>N</t>
        </is>
      </c>
      <c r="BD2601" s="94" t="n"/>
      <c r="BE2601" s="94" t="n"/>
      <c r="BF2601" s="92">
        <f>IF(R2601*100000&gt;=Settings!$B$5,"Y","N")</f>
        <v/>
      </c>
      <c r="BG2601" s="91">
        <f>IF(F2601&gt;Settings!$B$6,"Y","N")</f>
        <v/>
      </c>
      <c r="BH2601" s="97" t="n"/>
      <c r="BI2601" s="96" t="n"/>
      <c r="BJ2601" s="96" t="n"/>
      <c r="BK2601" s="96" t="n"/>
      <c r="BL2601" s="96" t="n"/>
      <c r="BM2601" s="96" t="n"/>
      <c r="BN2601" s="97" t="n"/>
      <c r="BO2601" s="96" t="n"/>
      <c r="BP2601" s="96" t="n"/>
      <c r="BQ2601" s="96" t="n"/>
      <c r="BR2601" s="91" t="n"/>
      <c r="BS2601" s="91" t="n"/>
      <c r="BT2601" s="96" t="n"/>
      <c r="BU2601" s="91" t="n"/>
      <c r="BV2601" s="99">
        <f>IF(OR(BF2601&lt;&gt;"Y",BG2601&lt;&gt;"Y"),"",(AND(ISNUMBER(BQ2601),BQ2601&gt;0))+(BR2601="Stacked up")+(AND(ISNUMBER(BH2601),BH2601&gt;=-Settings!$B$17))+(AND(ISNUMBER(BK2601),ISNUMBER(BM2601),BK2601&gt;0,BM2601&gt;0))+(AND(ISNUMBER(AQ2601),AQ2601&gt;=Settings!$B$18))+(AND(ISNUMBER(BT2601),BT2601&gt;=Settings!$B$19,BT2601&lt;=Settings!$B$20))+(AND(ISNUMBER(AS2601),AS2601&gt;0))+(AND(ISNUMBER(T2601),ISNUMBER(M2601),T2601&gt;=Settings!$B$21,M2601&gt;0))+(AND(ISNUMBER(AD2601),ISNUMBER(M2601),AD2601&gt;=Settings!$B$22,M2601&gt;0))+(AY2601&gt;=1))</f>
        <v/>
      </c>
      <c r="BW2601" s="91">
        <f>IF(OR(AY2601=0,BF2601&lt;&gt;"Y",BG2601&lt;&gt;"Y"),"",1+SUMPRODUCT(($A$6:$A$2604=A2601)*($AY$6:$AY$2604&gt;0)*($BF$6:$BF$2604="Y")*($BG$6:$BG$2604="Y")*(($AY$6:$AY$2604&gt;AY2601)+($AY$6:$AY$2604=AY2601)*($AD$6:$AD$2604&gt;AD2601))))</f>
        <v/>
      </c>
    </row>
    <row r="2602" ht="23.85" customHeight="1" s="55">
      <c r="A2602" s="90" t="n">
        <v>46296</v>
      </c>
      <c r="B2602" s="91" t="inlineStr">
        <is>
          <t>RUNWALENTR</t>
        </is>
      </c>
      <c r="C2602" s="91" t="inlineStr">
        <is>
          <t>INE804W01029</t>
        </is>
      </c>
      <c r="D2602" s="91" t="n"/>
      <c r="E2602" s="91" t="inlineStr">
        <is>
          <t>None</t>
        </is>
      </c>
      <c r="F2602" s="93" t="n"/>
      <c r="G2602" s="92" t="inlineStr">
        <is>
          <t>N</t>
        </is>
      </c>
      <c r="H2602" s="94" t="n"/>
      <c r="I2602" s="91" t="inlineStr">
        <is>
          <t>N</t>
        </is>
      </c>
      <c r="J2602" s="92">
        <f>IF(K2602="","N","Y")</f>
        <v/>
      </c>
      <c r="K2602" s="94">
        <f>_xlfn.TEXTJOIN("; ",TRUE,IF(P2602="52-wk low","52-wk low",""),IF(AND(AD2602&gt;=Settings!$B$12,M2602&lt;0),"Distribution",""),IF(AND(AJ2602="Y",M2602&lt;0,AK2602&lt;-Settings!$B$13),"Long unwinding",""),IF(AND(AJ2602="Y",M2602&lt;0,AK2602&gt;Settings!$B$13),"Short buildup",""))</f>
        <v/>
      </c>
      <c r="L2602" s="95" t="n"/>
      <c r="M2602" s="96" t="n"/>
      <c r="N2602" s="93" t="n"/>
      <c r="O2602" s="91" t="inlineStr">
        <is>
          <t>None</t>
        </is>
      </c>
      <c r="P2602" s="91" t="inlineStr">
        <is>
          <t>missing</t>
        </is>
      </c>
      <c r="Q2602" s="97" t="n"/>
      <c r="R2602" s="96" t="n"/>
      <c r="S2602" s="96" t="n"/>
      <c r="T2602" s="96" t="n"/>
      <c r="U2602" s="96" t="n"/>
      <c r="V2602" s="103" t="n"/>
      <c r="W2602" s="102" t="n"/>
      <c r="X2602" s="93" t="n"/>
      <c r="Y2602" s="91" t="inlineStr">
        <is>
          <t>None</t>
        </is>
      </c>
      <c r="Z2602" s="99" t="n"/>
      <c r="AA2602" s="96" t="n"/>
      <c r="AB2602" s="96" t="n"/>
      <c r="AC2602" s="96" t="n"/>
      <c r="AD2602" s="96" t="n"/>
      <c r="AE2602" s="96" t="n"/>
      <c r="AF2602" s="103" t="n"/>
      <c r="AG2602" s="91" t="n"/>
      <c r="AH2602" s="100" t="n">
        <v>0</v>
      </c>
      <c r="AI2602" s="101" t="n">
        <v>0</v>
      </c>
      <c r="AJ2602" s="92" t="inlineStr">
        <is>
          <t>N</t>
        </is>
      </c>
      <c r="AK2602" s="96" t="n"/>
      <c r="AL2602" s="91" t="inlineStr">
        <is>
          <t>n/a</t>
        </is>
      </c>
      <c r="AM2602" s="93" t="n"/>
      <c r="AN2602" s="92" t="inlineStr">
        <is>
          <t>None</t>
        </is>
      </c>
      <c r="AO2602" s="102" t="n">
        <v>0</v>
      </c>
      <c r="AP2602" s="103" t="n"/>
      <c r="AQ2602" s="102" t="n"/>
      <c r="AR2602" s="91" t="inlineStr">
        <is>
          <t>N</t>
        </is>
      </c>
      <c r="AS2602" s="104" t="n"/>
      <c r="AT2602" s="92">
        <f>IF(AND(P2602="52-wk high",T2602&gt;=Settings!$B$7),"Y","N")</f>
        <v/>
      </c>
      <c r="AU2602" s="91">
        <f>IF(AND(AD2602&gt;=Settings!$B$8,M2602&gt;0),"Y","N")</f>
        <v/>
      </c>
      <c r="AV2602" s="91">
        <f>IF(OR(AH2602&gt;Settings!$B$9,AI2602&gt;Settings!$B$9),"Y","N")</f>
        <v/>
      </c>
      <c r="AW2602" s="91">
        <f>IF(AJ2602&lt;&gt;"Y","n/a",IF(AND(M2602&gt;0,AK2602&gt;Settings!$B$10),"Y","N"))</f>
        <v/>
      </c>
      <c r="AX2602" s="91">
        <f>IF(AO2602&gt;=Settings!$B$11,"Y","N")</f>
        <v/>
      </c>
      <c r="AY2602" s="99">
        <f>(AT2602="Y")+(AU2602="Y")+(AV2602="Y")+(AW2602="Y")+(AX2602="Y")</f>
        <v/>
      </c>
      <c r="AZ2602" s="94">
        <f>IF(AY2602=0,"None",_xlfn.TEXTJOIN(", ",TRUE(),IF(AT2602="Y","Breakout",""),IF(AU2602="Y","Accumulation",""),IF(AV2602="Y","Institutional buying",""),IF(AW2602="Y","Long buildup",""),IF(AX2602="Y","Momentum leader","")))</f>
        <v/>
      </c>
      <c r="BA2602" s="94">
        <f>IF(BW2602="","","Passes "&amp;AY2602&amp;" of 5 buy-side scans"&amp;IF(G2602="Y","; RED FLAG: filter out using Red flag column",""))</f>
        <v/>
      </c>
      <c r="BB2602" s="91" t="inlineStr">
        <is>
          <t>None</t>
        </is>
      </c>
      <c r="BC2602" s="92" t="inlineStr">
        <is>
          <t>N</t>
        </is>
      </c>
      <c r="BD2602" s="94" t="n"/>
      <c r="BE2602" s="94" t="n"/>
      <c r="BF2602" s="92">
        <f>IF(R2602*100000&gt;=Settings!$B$5,"Y","N")</f>
        <v/>
      </c>
      <c r="BG2602" s="91">
        <f>IF(F2602&gt;Settings!$B$6,"Y","N")</f>
        <v/>
      </c>
      <c r="BH2602" s="97" t="n"/>
      <c r="BI2602" s="96" t="n"/>
      <c r="BJ2602" s="96" t="n"/>
      <c r="BK2602" s="96" t="n"/>
      <c r="BL2602" s="96" t="n"/>
      <c r="BM2602" s="96" t="n"/>
      <c r="BN2602" s="97" t="n"/>
      <c r="BO2602" s="96" t="n"/>
      <c r="BP2602" s="96" t="n"/>
      <c r="BQ2602" s="96" t="n"/>
      <c r="BR2602" s="91" t="n"/>
      <c r="BS2602" s="91" t="n"/>
      <c r="BT2602" s="96" t="n"/>
      <c r="BU2602" s="91" t="n"/>
      <c r="BV2602" s="99">
        <f>IF(OR(BF2602&lt;&gt;"Y",BG2602&lt;&gt;"Y"),"",(AND(ISNUMBER(BQ2602),BQ2602&gt;0))+(BR2602="Stacked up")+(AND(ISNUMBER(BH2602),BH2602&gt;=-Settings!$B$17))+(AND(ISNUMBER(BK2602),ISNUMBER(BM2602),BK2602&gt;0,BM2602&gt;0))+(AND(ISNUMBER(AQ2602),AQ2602&gt;=Settings!$B$18))+(AND(ISNUMBER(BT2602),BT2602&gt;=Settings!$B$19,BT2602&lt;=Settings!$B$20))+(AND(ISNUMBER(AS2602),AS2602&gt;0))+(AND(ISNUMBER(T2602),ISNUMBER(M2602),T2602&gt;=Settings!$B$21,M2602&gt;0))+(AND(ISNUMBER(AD2602),ISNUMBER(M2602),AD2602&gt;=Settings!$B$22,M2602&gt;0))+(AY2602&gt;=1))</f>
        <v/>
      </c>
      <c r="BW2602" s="91">
        <f>IF(OR(AY2602=0,BF2602&lt;&gt;"Y",BG2602&lt;&gt;"Y"),"",1+SUMPRODUCT(($A$6:$A$2604=A2602)*($AY$6:$AY$2604&gt;0)*($BF$6:$BF$2604="Y")*($BG$6:$BG$2604="Y")*(($AY$6:$AY$2604&gt;AY2602)+($AY$6:$AY$2604=AY2602)*($AD$6:$AD$2604&gt;AD2602))))</f>
        <v/>
      </c>
    </row>
    <row r="2603" ht="23.85" customHeight="1" s="55">
      <c r="A2603" s="90" t="n">
        <v>46296</v>
      </c>
      <c r="B2603" s="91" t="inlineStr">
        <is>
          <t>SHAHINVEST</t>
        </is>
      </c>
      <c r="C2603" s="91" t="inlineStr">
        <is>
          <t>INE029N01014</t>
        </is>
      </c>
      <c r="D2603" s="91" t="n"/>
      <c r="E2603" s="91" t="inlineStr">
        <is>
          <t>None</t>
        </is>
      </c>
      <c r="F2603" s="93" t="n"/>
      <c r="G2603" s="92" t="inlineStr">
        <is>
          <t>Y</t>
        </is>
      </c>
      <c r="H2603" s="94" t="inlineStr">
        <is>
          <t>T2T (BE series)</t>
        </is>
      </c>
      <c r="I2603" s="91" t="inlineStr">
        <is>
          <t>Y</t>
        </is>
      </c>
      <c r="J2603" s="92">
        <f>IF(K2603="","N","Y")</f>
        <v/>
      </c>
      <c r="K2603" s="94">
        <f>_xlfn.TEXTJOIN("; ",TRUE,IF(P2603="52-wk low","52-wk low",""),IF(AND(AD2603&gt;=Settings!$B$12,M2603&lt;0),"Distribution",""),IF(AND(AJ2603="Y",M2603&lt;0,AK2603&lt;-Settings!$B$13),"Long unwinding",""),IF(AND(AJ2603="Y",M2603&lt;0,AK2603&gt;Settings!$B$13),"Short buildup",""))</f>
        <v/>
      </c>
      <c r="L2603" s="95" t="n"/>
      <c r="M2603" s="96" t="n"/>
      <c r="N2603" s="93" t="n"/>
      <c r="O2603" s="91" t="inlineStr">
        <is>
          <t>None</t>
        </is>
      </c>
      <c r="P2603" s="91" t="inlineStr">
        <is>
          <t>missing</t>
        </is>
      </c>
      <c r="Q2603" s="97" t="n"/>
      <c r="R2603" s="96" t="n"/>
      <c r="S2603" s="96" t="n"/>
      <c r="T2603" s="96" t="n"/>
      <c r="U2603" s="96" t="n"/>
      <c r="V2603" s="103" t="n"/>
      <c r="W2603" s="102" t="n"/>
      <c r="X2603" s="93" t="n"/>
      <c r="Y2603" s="91" t="inlineStr">
        <is>
          <t>None</t>
        </is>
      </c>
      <c r="Z2603" s="99" t="n"/>
      <c r="AA2603" s="96" t="n"/>
      <c r="AB2603" s="96" t="n"/>
      <c r="AC2603" s="96" t="n"/>
      <c r="AD2603" s="96" t="n"/>
      <c r="AE2603" s="96" t="n"/>
      <c r="AF2603" s="103" t="n"/>
      <c r="AG2603" s="91" t="n"/>
      <c r="AH2603" s="100" t="n">
        <v>0</v>
      </c>
      <c r="AI2603" s="101" t="n">
        <v>0</v>
      </c>
      <c r="AJ2603" s="92" t="inlineStr">
        <is>
          <t>N</t>
        </is>
      </c>
      <c r="AK2603" s="96" t="n"/>
      <c r="AL2603" s="91" t="inlineStr">
        <is>
          <t>n/a</t>
        </is>
      </c>
      <c r="AM2603" s="93" t="n"/>
      <c r="AN2603" s="92" t="inlineStr">
        <is>
          <t>None</t>
        </is>
      </c>
      <c r="AO2603" s="102" t="n">
        <v>0</v>
      </c>
      <c r="AP2603" s="103" t="n"/>
      <c r="AQ2603" s="102" t="n"/>
      <c r="AR2603" s="91" t="inlineStr">
        <is>
          <t>N</t>
        </is>
      </c>
      <c r="AS2603" s="104" t="n"/>
      <c r="AT2603" s="92">
        <f>IF(AND(P2603="52-wk high",T2603&gt;=Settings!$B$7),"Y","N")</f>
        <v/>
      </c>
      <c r="AU2603" s="91">
        <f>IF(AND(AD2603&gt;=Settings!$B$8,M2603&gt;0),"Y","N")</f>
        <v/>
      </c>
      <c r="AV2603" s="91">
        <f>IF(OR(AH2603&gt;Settings!$B$9,AI2603&gt;Settings!$B$9),"Y","N")</f>
        <v/>
      </c>
      <c r="AW2603" s="91">
        <f>IF(AJ2603&lt;&gt;"Y","n/a",IF(AND(M2603&gt;0,AK2603&gt;Settings!$B$10),"Y","N"))</f>
        <v/>
      </c>
      <c r="AX2603" s="91">
        <f>IF(AO2603&gt;=Settings!$B$11,"Y","N")</f>
        <v/>
      </c>
      <c r="AY2603" s="99">
        <f>(AT2603="Y")+(AU2603="Y")+(AV2603="Y")+(AW2603="Y")+(AX2603="Y")</f>
        <v/>
      </c>
      <c r="AZ2603" s="94">
        <f>IF(AY2603=0,"None",_xlfn.TEXTJOIN(", ",TRUE(),IF(AT2603="Y","Breakout",""),IF(AU2603="Y","Accumulation",""),IF(AV2603="Y","Institutional buying",""),IF(AW2603="Y","Long buildup",""),IF(AX2603="Y","Momentum leader","")))</f>
        <v/>
      </c>
      <c r="BA2603" s="94">
        <f>IF(BW2603="","","Passes "&amp;AY2603&amp;" of 5 buy-side scans"&amp;IF(G2603="Y","; RED FLAG: filter out using Red flag column",""))</f>
        <v/>
      </c>
      <c r="BB2603" s="91" t="inlineStr">
        <is>
          <t>None</t>
        </is>
      </c>
      <c r="BC2603" s="92" t="inlineStr">
        <is>
          <t>missing</t>
        </is>
      </c>
      <c r="BD2603" s="94" t="inlineStr">
        <is>
          <t>missing</t>
        </is>
      </c>
      <c r="BE2603" s="94" t="n"/>
      <c r="BF2603" s="92">
        <f>IF(R2603*100000&gt;=Settings!$B$5,"Y","N")</f>
        <v/>
      </c>
      <c r="BG2603" s="91">
        <f>IF(F2603&gt;Settings!$B$6,"Y","N")</f>
        <v/>
      </c>
      <c r="BH2603" s="97" t="n"/>
      <c r="BI2603" s="96" t="n"/>
      <c r="BJ2603" s="96" t="n"/>
      <c r="BK2603" s="96" t="n"/>
      <c r="BL2603" s="96" t="n"/>
      <c r="BM2603" s="96" t="n"/>
      <c r="BN2603" s="97" t="n"/>
      <c r="BO2603" s="96" t="n"/>
      <c r="BP2603" s="96" t="n"/>
      <c r="BQ2603" s="96" t="n"/>
      <c r="BR2603" s="91" t="n"/>
      <c r="BS2603" s="91" t="n"/>
      <c r="BT2603" s="96" t="n"/>
      <c r="BU2603" s="91" t="n"/>
      <c r="BV2603" s="99">
        <f>IF(OR(BF2603&lt;&gt;"Y",BG2603&lt;&gt;"Y"),"",(AND(ISNUMBER(BQ2603),BQ2603&gt;0))+(BR2603="Stacked up")+(AND(ISNUMBER(BH2603),BH2603&gt;=-Settings!$B$17))+(AND(ISNUMBER(BK2603),ISNUMBER(BM2603),BK2603&gt;0,BM2603&gt;0))+(AND(ISNUMBER(AQ2603),AQ2603&gt;=Settings!$B$18))+(AND(ISNUMBER(BT2603),BT2603&gt;=Settings!$B$19,BT2603&lt;=Settings!$B$20))+(AND(ISNUMBER(AS2603),AS2603&gt;0))+(AND(ISNUMBER(T2603),ISNUMBER(M2603),T2603&gt;=Settings!$B$21,M2603&gt;0))+(AND(ISNUMBER(AD2603),ISNUMBER(M2603),AD2603&gt;=Settings!$B$22,M2603&gt;0))+(AY2603&gt;=1))</f>
        <v/>
      </c>
      <c r="BW2603" s="91">
        <f>IF(OR(AY2603=0,BF2603&lt;&gt;"Y",BG2603&lt;&gt;"Y"),"",1+SUMPRODUCT(($A$6:$A$2604=A2603)*($AY$6:$AY$2604&gt;0)*($BF$6:$BF$2604="Y")*($BG$6:$BG$2604="Y")*(($AY$6:$AY$2604&gt;AY2603)+($AY$6:$AY$2604=AY2603)*($AD$6:$AD$2604&gt;AD2603))))</f>
        <v/>
      </c>
    </row>
    <row r="2604" ht="23.85" customHeight="1" s="55">
      <c r="A2604" s="90" t="n">
        <v>46296</v>
      </c>
      <c r="B2604" s="91" t="inlineStr">
        <is>
          <t>SRIT</t>
        </is>
      </c>
      <c r="C2604" s="91" t="inlineStr">
        <is>
          <t>INE307K01028</t>
        </is>
      </c>
      <c r="D2604" s="91" t="n"/>
      <c r="E2604" s="91" t="inlineStr">
        <is>
          <t>None</t>
        </is>
      </c>
      <c r="F2604" s="93" t="n"/>
      <c r="G2604" s="92" t="inlineStr">
        <is>
          <t>Y</t>
        </is>
      </c>
      <c r="H2604" s="94" t="inlineStr">
        <is>
          <t>T2T (BE series)</t>
        </is>
      </c>
      <c r="I2604" s="91" t="inlineStr">
        <is>
          <t>Y</t>
        </is>
      </c>
      <c r="J2604" s="92">
        <f>IF(K2604="","N","Y")</f>
        <v/>
      </c>
      <c r="K2604" s="94">
        <f>_xlfn.TEXTJOIN("; ",TRUE,IF(P2604="52-wk low","52-wk low",""),IF(AND(AD2604&gt;=Settings!$B$12,M2604&lt;0),"Distribution",""),IF(AND(AJ2604="Y",M2604&lt;0,AK2604&lt;-Settings!$B$13),"Long unwinding",""),IF(AND(AJ2604="Y",M2604&lt;0,AK2604&gt;Settings!$B$13),"Short buildup",""))</f>
        <v/>
      </c>
      <c r="L2604" s="95" t="n"/>
      <c r="M2604" s="96" t="n"/>
      <c r="N2604" s="93" t="n"/>
      <c r="O2604" s="91" t="inlineStr">
        <is>
          <t>None</t>
        </is>
      </c>
      <c r="P2604" s="91" t="inlineStr">
        <is>
          <t>missing</t>
        </is>
      </c>
      <c r="Q2604" s="97" t="n"/>
      <c r="R2604" s="96" t="n"/>
      <c r="S2604" s="96" t="n"/>
      <c r="T2604" s="96" t="n"/>
      <c r="U2604" s="96" t="n"/>
      <c r="V2604" s="103" t="n"/>
      <c r="W2604" s="102" t="n"/>
      <c r="X2604" s="93" t="n"/>
      <c r="Y2604" s="91" t="inlineStr">
        <is>
          <t>None</t>
        </is>
      </c>
      <c r="Z2604" s="99" t="n"/>
      <c r="AA2604" s="96" t="n"/>
      <c r="AB2604" s="96" t="n"/>
      <c r="AC2604" s="96" t="n"/>
      <c r="AD2604" s="96" t="n"/>
      <c r="AE2604" s="96" t="n"/>
      <c r="AF2604" s="103" t="n"/>
      <c r="AG2604" s="91" t="n"/>
      <c r="AH2604" s="100" t="n">
        <v>0</v>
      </c>
      <c r="AI2604" s="101" t="n">
        <v>0</v>
      </c>
      <c r="AJ2604" s="92" t="inlineStr">
        <is>
          <t>N</t>
        </is>
      </c>
      <c r="AK2604" s="96" t="n"/>
      <c r="AL2604" s="91" t="inlineStr">
        <is>
          <t>n/a</t>
        </is>
      </c>
      <c r="AM2604" s="93" t="n"/>
      <c r="AN2604" s="92" t="inlineStr">
        <is>
          <t>None</t>
        </is>
      </c>
      <c r="AO2604" s="102" t="n">
        <v>0</v>
      </c>
      <c r="AP2604" s="103" t="n"/>
      <c r="AQ2604" s="102" t="n"/>
      <c r="AR2604" s="91" t="inlineStr">
        <is>
          <t>N</t>
        </is>
      </c>
      <c r="AS2604" s="104" t="n"/>
      <c r="AT2604" s="92">
        <f>IF(AND(P2604="52-wk high",T2604&gt;=Settings!$B$7),"Y","N")</f>
        <v/>
      </c>
      <c r="AU2604" s="91">
        <f>IF(AND(AD2604&gt;=Settings!$B$8,M2604&gt;0),"Y","N")</f>
        <v/>
      </c>
      <c r="AV2604" s="91">
        <f>IF(OR(AH2604&gt;Settings!$B$9,AI2604&gt;Settings!$B$9),"Y","N")</f>
        <v/>
      </c>
      <c r="AW2604" s="91">
        <f>IF(AJ2604&lt;&gt;"Y","n/a",IF(AND(M2604&gt;0,AK2604&gt;Settings!$B$10),"Y","N"))</f>
        <v/>
      </c>
      <c r="AX2604" s="91">
        <f>IF(AO2604&gt;=Settings!$B$11,"Y","N")</f>
        <v/>
      </c>
      <c r="AY2604" s="99">
        <f>(AT2604="Y")+(AU2604="Y")+(AV2604="Y")+(AW2604="Y")+(AX2604="Y")</f>
        <v/>
      </c>
      <c r="AZ2604" s="94">
        <f>IF(AY2604=0,"None",_xlfn.TEXTJOIN(", ",TRUE(),IF(AT2604="Y","Breakout",""),IF(AU2604="Y","Accumulation",""),IF(AV2604="Y","Institutional buying",""),IF(AW2604="Y","Long buildup",""),IF(AX2604="Y","Momentum leader","")))</f>
        <v/>
      </c>
      <c r="BA2604" s="94">
        <f>IF(BW2604="","","Passes "&amp;AY2604&amp;" of 5 buy-side scans"&amp;IF(G2604="Y","; RED FLAG: filter out using Red flag column",""))</f>
        <v/>
      </c>
      <c r="BB2604" s="91" t="inlineStr">
        <is>
          <t>None</t>
        </is>
      </c>
      <c r="BC2604" s="92" t="inlineStr">
        <is>
          <t>missing</t>
        </is>
      </c>
      <c r="BD2604" s="94" t="inlineStr">
        <is>
          <t>missing</t>
        </is>
      </c>
      <c r="BE2604" s="94" t="n"/>
      <c r="BF2604" s="92">
        <f>IF(R2604*100000&gt;=Settings!$B$5,"Y","N")</f>
        <v/>
      </c>
      <c r="BG2604" s="91">
        <f>IF(F2604&gt;Settings!$B$6,"Y","N")</f>
        <v/>
      </c>
      <c r="BH2604" s="97" t="n"/>
      <c r="BI2604" s="96" t="n"/>
      <c r="BJ2604" s="96" t="n"/>
      <c r="BK2604" s="96" t="n"/>
      <c r="BL2604" s="96" t="n"/>
      <c r="BM2604" s="96" t="n"/>
      <c r="BN2604" s="97" t="n"/>
      <c r="BO2604" s="96" t="n"/>
      <c r="BP2604" s="96" t="n"/>
      <c r="BQ2604" s="96" t="n"/>
      <c r="BR2604" s="91" t="n"/>
      <c r="BS2604" s="91" t="n"/>
      <c r="BT2604" s="96" t="n"/>
      <c r="BU2604" s="91" t="n"/>
      <c r="BV2604" s="99">
        <f>IF(OR(BF2604&lt;&gt;"Y",BG2604&lt;&gt;"Y"),"",(AND(ISNUMBER(BQ2604),BQ2604&gt;0))+(BR2604="Stacked up")+(AND(ISNUMBER(BH2604),BH2604&gt;=-Settings!$B$17))+(AND(ISNUMBER(BK2604),ISNUMBER(BM2604),BK2604&gt;0,BM2604&gt;0))+(AND(ISNUMBER(AQ2604),AQ2604&gt;=Settings!$B$18))+(AND(ISNUMBER(BT2604),BT2604&gt;=Settings!$B$19,BT2604&lt;=Settings!$B$20))+(AND(ISNUMBER(AS2604),AS2604&gt;0))+(AND(ISNUMBER(T2604),ISNUMBER(M2604),T2604&gt;=Settings!$B$21,M2604&gt;0))+(AND(ISNUMBER(AD2604),ISNUMBER(M2604),AD2604&gt;=Settings!$B$22,M2604&gt;0))+(AY2604&gt;=1))</f>
        <v/>
      </c>
      <c r="BW2604" s="91">
        <f>IF(OR(AY2604=0,BF2604&lt;&gt;"Y",BG2604&lt;&gt;"Y"),"",1+SUMPRODUCT(($A$6:$A$2604=A2604)*($AY$6:$AY$2604&gt;0)*($BF$6:$BF$2604="Y")*($BG$6:$BG$2604="Y")*(($AY$6:$AY$2604&gt;AY2604)+($AY$6:$AY$2604=AY2604)*($AD$6:$AD$2604&gt;AD2604))))</f>
        <v/>
      </c>
    </row>
    <row r="2606">
      <c r="A2606" s="105" t="inlineStr">
        <is>
          <t>Green = ranked, no red flag. White = not ranked (no scan passed, or fails Liquidity (&gt;= 1 lakh) or Market cap (&gt; 500 cr)). Red = red flag (still ranked if it passes scans): filter on Red flag = N to remove flagged stocks.</t>
        </is>
      </c>
    </row>
    <row r="2607">
      <c r="A2607" s="105" t="inlineStr">
        <is>
          <t>Scan thresholds are editable settings; ranking rule agreed 27-Sep-2026 (spec Section 12); Liquidity (&gt;= 1 lakh) and Market cap (&gt; 500 cr) made mandatory for Rank buy scans and Selection score 04-Oct-2026. See Data Dictionary for every column.</t>
        </is>
      </c>
    </row>
    <row r="2608">
      <c r="A2608" s="105" t="inlineStr">
        <is>
          <t>Splits/bonuses: volume and delivered-qty ratios, own momentum, industry strength, returns, EMA and RSI columns are not adjusted, so they are distorted for a stock around a split or bonus (few stocks; decided 30-Sep-2026 and 04-Oct-2026). Check the Split/bonus (recent) column.</t>
        </is>
      </c>
    </row>
    <row r="2609">
      <c r="A2609" s="105" t="inlineStr">
        <is>
          <t>Not on this sheet: market-level items (Advances/Declines, FII/DII, universe breadth). Market-Day view dropped for now.</t>
        </is>
      </c>
    </row>
    <row r="2610">
      <c r="A2610" s="105" t="inlineStr">
        <is>
          <t>Rows are sorted by NSE Index (Nifty 50, Nifty Next 50, Midcap 150 (in Nifty 200), Midcap 150 (rest), Smallcap 250, Microcap 250, None), then Market cap (cr) high to low; blank market cap last in its group (03-Oct-2026).</t>
        </is>
      </c>
    </row>
  </sheetData>
  <mergeCells count="16">
    <mergeCell ref="J4:K4"/>
    <mergeCell ref="L4:P4"/>
    <mergeCell ref="BV4:BW4"/>
    <mergeCell ref="AT4:AX4"/>
    <mergeCell ref="BC4:BD4"/>
    <mergeCell ref="BF4:BG4"/>
    <mergeCell ref="AH4:AI4"/>
    <mergeCell ref="Z4:AF4"/>
    <mergeCell ref="BN4:BU4"/>
    <mergeCell ref="AJ4:AM4"/>
    <mergeCell ref="BH4:BM4"/>
    <mergeCell ref="G4:I4"/>
    <mergeCell ref="A4:F4"/>
    <mergeCell ref="Q4:Y4"/>
    <mergeCell ref="AN4:AS4"/>
    <mergeCell ref="AY4:BA4"/>
  </mergeCells>
  <conditionalFormatting sqref="A6:BW2604">
    <cfRule type="expression" rank="0" priority="2" equalAverage="0" aboveAverage="0" dxfId="0" text="" percent="0" bottom="0">
      <formula>$G6="Y"</formula>
    </cfRule>
    <cfRule type="expression" rank="0" priority="3" equalAverage="0" aboveAverage="0" dxfId="1" text="" percent="0" bottom="0">
      <formula>$BW6&lt;&gt;""</formula>
    </cfRule>
  </conditionalFormatting>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D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54" min="1" max="1"/>
    <col width="12" customWidth="1" style="54" min="2" max="2"/>
    <col width="24" customWidth="1" style="54" min="3" max="3"/>
    <col width="26" customWidth="1" style="54" min="4" max="4"/>
  </cols>
  <sheetData>
    <row r="1" ht="15" customHeight="1" s="55">
      <c r="A1" s="56" t="inlineStr">
        <is>
          <t>Settings: every editable threshold in one place</t>
        </is>
      </c>
    </row>
    <row r="2" ht="15" customHeight="1" s="55">
      <c r="A2" s="105" t="inlineStr">
        <is>
          <t>Change the blue values in column B; scan columns on the Screener sheet recalculate automatically. Rows 5-6 drive the Liquidity (&gt;= 1 lakh) and Market cap (&gt; 500 cr) columns, which are mandatory for Rank buy scans and Selection score. Rows 14-16 and 23-30 are read by the pipeline, not by a formula: a change there applies from the next run.</t>
        </is>
      </c>
    </row>
    <row r="4" ht="15" customHeight="1" s="55">
      <c r="A4" s="106" t="inlineStr">
        <is>
          <t>Parameter</t>
        </is>
      </c>
      <c r="B4" s="106" t="inlineStr">
        <is>
          <t>Value</t>
        </is>
      </c>
      <c r="C4" s="106" t="inlineStr">
        <is>
          <t>Unit</t>
        </is>
      </c>
      <c r="D4" s="106" t="inlineStr">
        <is>
          <t>Used by</t>
        </is>
      </c>
    </row>
    <row r="5" ht="15" customHeight="1" s="55">
      <c r="A5" s="91" t="inlineStr">
        <is>
          <t>Liquidity: min average shares traded per day over the last 20 days</t>
        </is>
      </c>
      <c r="B5" s="107" t="n">
        <v>100000</v>
      </c>
      <c r="C5" s="91" t="inlineStr">
        <is>
          <t>Shares</t>
        </is>
      </c>
      <c r="D5" s="91" t="inlineStr">
        <is>
          <t>Liquidity (&gt;= 1 lakh)</t>
        </is>
      </c>
    </row>
    <row r="6" ht="15" customHeight="1" s="55">
      <c r="A6" s="91" t="inlineStr">
        <is>
          <t>Market cap floor</t>
        </is>
      </c>
      <c r="B6" s="107" t="n">
        <v>500</v>
      </c>
      <c r="C6" s="91" t="inlineStr">
        <is>
          <t>Rs crore</t>
        </is>
      </c>
      <c r="D6" s="91" t="inlineStr">
        <is>
          <t>Market cap (&gt; 500 cr)</t>
        </is>
      </c>
    </row>
    <row r="7" ht="15" customHeight="1" s="55">
      <c r="A7" s="91" t="inlineStr">
        <is>
          <t>Breakout: volume vs 50-day avg at least</t>
        </is>
      </c>
      <c r="B7" s="107" t="n">
        <v>2</v>
      </c>
      <c r="C7" s="91" t="inlineStr">
        <is>
          <t>Times (x)</t>
        </is>
      </c>
      <c r="D7" s="91" t="inlineStr">
        <is>
          <t>Breakout</t>
        </is>
      </c>
    </row>
    <row r="8" ht="15" customHeight="1" s="55">
      <c r="A8" s="91" t="inlineStr">
        <is>
          <t>Accumulation: delivered qty vs 50-day avg at least</t>
        </is>
      </c>
      <c r="B8" s="107" t="n">
        <v>2</v>
      </c>
      <c r="C8" s="91" t="inlineStr">
        <is>
          <t>Times (x)</t>
        </is>
      </c>
      <c r="D8" s="91" t="inlineStr">
        <is>
          <t>Accumulation</t>
        </is>
      </c>
    </row>
    <row r="9" ht="15" customHeight="1" s="55">
      <c r="A9" s="91" t="inlineStr">
        <is>
          <t>Institutional buying: bulk net qty or block buy qty above</t>
        </is>
      </c>
      <c r="B9" s="107" t="n">
        <v>0</v>
      </c>
      <c r="C9" s="91" t="inlineStr">
        <is>
          <t>Shares</t>
        </is>
      </c>
      <c r="D9" s="91" t="inlineStr">
        <is>
          <t>Institutional buying</t>
        </is>
      </c>
    </row>
    <row r="10" ht="15" customHeight="1" s="55">
      <c r="A10" s="91" t="inlineStr">
        <is>
          <t>Long buildup: OI change above</t>
        </is>
      </c>
      <c r="B10" s="107" t="n">
        <v>0</v>
      </c>
      <c r="C10" s="91" t="inlineStr">
        <is>
          <t>%</t>
        </is>
      </c>
      <c r="D10" s="91" t="inlineStr">
        <is>
          <t>Long buildup</t>
        </is>
      </c>
    </row>
    <row r="11" ht="15" customHeight="1" s="55">
      <c r="A11" s="91" t="inlineStr">
        <is>
          <t>Momentum leader: momentum indices at least</t>
        </is>
      </c>
      <c r="B11" s="107" t="n">
        <v>1</v>
      </c>
      <c r="C11" s="91" t="inlineStr">
        <is>
          <t>Count (of 7)</t>
        </is>
      </c>
      <c r="D11" s="91" t="inlineStr">
        <is>
          <t>Momentum leader</t>
        </is>
      </c>
    </row>
    <row r="12" ht="15" customHeight="1" s="55">
      <c r="A12" s="91" t="inlineStr">
        <is>
          <t>Weakness: distribution delivered qty vs 50-day avg at least</t>
        </is>
      </c>
      <c r="B12" s="107" t="n">
        <v>2</v>
      </c>
      <c r="C12" s="91" t="inlineStr">
        <is>
          <t>Times (x)</t>
        </is>
      </c>
      <c r="D12" s="91" t="inlineStr">
        <is>
          <t>Weakness list</t>
        </is>
      </c>
    </row>
    <row r="13" ht="15" customHeight="1" s="55">
      <c r="A13" s="91" t="inlineStr">
        <is>
          <t>Weakness: F&amp;O minimum OI change (either direction) above</t>
        </is>
      </c>
      <c r="B13" s="107" t="n">
        <v>0</v>
      </c>
      <c r="C13" s="91" t="inlineStr">
        <is>
          <t>%</t>
        </is>
      </c>
      <c r="D13" s="91" t="inlineStr">
        <is>
          <t>Weakness list</t>
        </is>
      </c>
    </row>
    <row r="14">
      <c r="A14" s="91" t="inlineStr">
        <is>
          <t>Split/bonus flag window: show actions with ex-date within the last</t>
        </is>
      </c>
      <c r="B14" s="107" t="n">
        <v>250</v>
      </c>
      <c r="C14" s="91" t="inlineStr">
        <is>
          <t>Trading days</t>
        </is>
      </c>
      <c r="D14" s="91" t="inlineStr">
        <is>
          <t>Split/bonus (recent)</t>
        </is>
      </c>
    </row>
    <row r="15" ht="15" customHeight="1" s="55">
      <c r="A15" s="91" t="inlineStr">
        <is>
          <t>EMA pullback bounce: low within this % above the 20 EMA (or below it)</t>
        </is>
      </c>
      <c r="B15" s="107" t="n">
        <v>1</v>
      </c>
      <c r="C15" s="91" t="inlineStr">
        <is>
          <t>%</t>
        </is>
      </c>
      <c r="D15" s="91" t="inlineStr">
        <is>
          <t>EMA pullback bounce</t>
        </is>
      </c>
    </row>
    <row r="16" ht="15" customHeight="1" s="55">
      <c r="A16" s="91" t="inlineStr">
        <is>
          <t>EMA pullback bounce: volume vs 20-day avg at least</t>
        </is>
      </c>
      <c r="B16" s="107" t="n">
        <v>1.5</v>
      </c>
      <c r="C16" s="91" t="inlineStr">
        <is>
          <t>Times (x)</t>
        </is>
      </c>
      <c r="D16" s="91" t="inlineStr">
        <is>
          <t>EMA pullback bounce</t>
        </is>
      </c>
    </row>
    <row r="17" ht="15" customHeight="1" s="55">
      <c r="A17" s="91" t="inlineStr">
        <is>
          <t>Selection score: within this % of the 52-week high</t>
        </is>
      </c>
      <c r="B17" s="107" t="n">
        <v>25</v>
      </c>
      <c r="C17" s="91" t="inlineStr">
        <is>
          <t>%</t>
        </is>
      </c>
      <c r="D17" s="91" t="inlineStr">
        <is>
          <t>Selection score (of 10)</t>
        </is>
      </c>
    </row>
    <row r="18" ht="15" customHeight="1" s="55">
      <c r="A18" s="91" t="inlineStr">
        <is>
          <t>Selection score: own momentum percentile at least</t>
        </is>
      </c>
      <c r="B18" s="107" t="n">
        <v>70</v>
      </c>
      <c r="C18" s="91" t="inlineStr">
        <is>
          <t>Percentile (0 to 100)</t>
        </is>
      </c>
      <c r="D18" s="91" t="inlineStr">
        <is>
          <t>Selection score (of 10)</t>
        </is>
      </c>
    </row>
    <row r="19" ht="15" customHeight="1" s="55">
      <c r="A19" s="91" t="inlineStr">
        <is>
          <t>Selection score: RSI at least</t>
        </is>
      </c>
      <c r="B19" s="107" t="n">
        <v>50</v>
      </c>
      <c r="C19" s="91" t="inlineStr">
        <is>
          <t>RSI (0 to 100)</t>
        </is>
      </c>
      <c r="D19" s="91" t="inlineStr">
        <is>
          <t>Selection score (of 10)</t>
        </is>
      </c>
    </row>
    <row r="20" ht="15" customHeight="1" s="55">
      <c r="A20" s="91" t="inlineStr">
        <is>
          <t>Selection score: RSI at most</t>
        </is>
      </c>
      <c r="B20" s="107" t="n">
        <v>80</v>
      </c>
      <c r="C20" s="91" t="inlineStr">
        <is>
          <t>RSI (0 to 100)</t>
        </is>
      </c>
      <c r="D20" s="91" t="inlineStr">
        <is>
          <t>Selection score (of 10)</t>
        </is>
      </c>
    </row>
    <row r="21" ht="15" customHeight="1" s="55">
      <c r="A21" s="91" t="inlineStr">
        <is>
          <t>Selection score: volume vs 50-day avg at least (on an up day)</t>
        </is>
      </c>
      <c r="B21" s="107" t="n">
        <v>1</v>
      </c>
      <c r="C21" s="91" t="inlineStr">
        <is>
          <t>Times (x)</t>
        </is>
      </c>
      <c r="D21" s="91" t="inlineStr">
        <is>
          <t>Selection score (of 10)</t>
        </is>
      </c>
    </row>
    <row r="22" ht="15" customHeight="1" s="55">
      <c r="A22" s="91" t="inlineStr">
        <is>
          <t>Selection score: delivered qty vs 50-day avg at least (on an up day)</t>
        </is>
      </c>
      <c r="B22" s="107" t="n">
        <v>1</v>
      </c>
      <c r="C22" s="91" t="inlineStr">
        <is>
          <t>Times (x)</t>
        </is>
      </c>
      <c r="D22" s="91" t="inlineStr">
        <is>
          <t>Selection score (of 10)</t>
        </is>
      </c>
    </row>
    <row r="23" ht="15" customHeight="1" s="55">
      <c r="A23" s="91" t="inlineStr">
        <is>
          <t>Volume: a day is 'active' when all three Volume vs average ratios are above</t>
        </is>
      </c>
      <c r="B23" s="107" t="n">
        <v>1</v>
      </c>
      <c r="C23" s="91" t="inlineStr">
        <is>
          <t>Times (x)</t>
        </is>
      </c>
      <c r="D23" s="91" t="inlineStr">
        <is>
          <t>Volume active days (of 20)</t>
        </is>
      </c>
    </row>
    <row r="24" ht="15" customHeight="1" s="55">
      <c r="A24" s="91" t="inlineStr">
        <is>
          <t>Activity stage: volume build-up at least</t>
        </is>
      </c>
      <c r="B24" s="107" t="n">
        <v>1.5</v>
      </c>
      <c r="C24" s="91" t="inlineStr">
        <is>
          <t>Times (x)</t>
        </is>
      </c>
      <c r="D24" s="91" t="inlineStr">
        <is>
          <t>Activity stage</t>
        </is>
      </c>
    </row>
    <row r="25" ht="15" customHeight="1" s="55">
      <c r="A25" s="91" t="inlineStr">
        <is>
          <t>Activity stage: accumulation, delivery share trend at least</t>
        </is>
      </c>
      <c r="B25" s="107" t="n">
        <v>1.1</v>
      </c>
      <c r="C25" s="91" t="inlineStr">
        <is>
          <t>Times (x)</t>
        </is>
      </c>
      <c r="D25" s="91" t="inlineStr">
        <is>
          <t>Activity stage</t>
        </is>
      </c>
    </row>
    <row r="26" ht="15" customHeight="1" s="55">
      <c r="A26" s="91" t="inlineStr">
        <is>
          <t>Activity stage: delivery share trend falling, at most</t>
        </is>
      </c>
      <c r="B26" s="107" t="n">
        <v>0.8</v>
      </c>
      <c r="C26" s="91" t="inlineStr">
        <is>
          <t>Times (x)</t>
        </is>
      </c>
      <c r="D26" s="91" t="inlineStr">
        <is>
          <t>Activity stage</t>
        </is>
      </c>
    </row>
    <row r="27" ht="15" customHeight="1" s="55">
      <c r="A27" s="91" t="inlineStr">
        <is>
          <t>Activity stage: price run-up, Return 1 month above</t>
        </is>
      </c>
      <c r="B27" s="107" t="n">
        <v>15</v>
      </c>
      <c r="C27" s="91" t="inlineStr">
        <is>
          <t>%</t>
        </is>
      </c>
      <c r="D27" s="91" t="inlineStr">
        <is>
          <t>Activity stage</t>
        </is>
      </c>
    </row>
    <row r="28" ht="15" customHeight="1" s="55">
      <c r="A28" s="91" t="inlineStr">
        <is>
          <t>Activity stage: drying up, Volume vs 20-day avg below</t>
        </is>
      </c>
      <c r="B28" s="107" t="n">
        <v>0.5</v>
      </c>
      <c r="C28" s="91" t="inlineStr">
        <is>
          <t>Times (x)</t>
        </is>
      </c>
      <c r="D28" s="91" t="inlineStr">
        <is>
          <t>Activity stage</t>
        </is>
      </c>
    </row>
    <row r="29" ht="15" customHeight="1" s="55">
      <c r="A29" s="91" t="inlineStr">
        <is>
          <t>Activity stage: quiet accumulation, delivery share trend at least</t>
        </is>
      </c>
      <c r="B29" s="107" t="n">
        <v>1.5</v>
      </c>
      <c r="C29" s="91" t="inlineStr">
        <is>
          <t>Times (x)</t>
        </is>
      </c>
      <c r="D29" s="91" t="inlineStr">
        <is>
          <t>Activity stage</t>
        </is>
      </c>
    </row>
    <row r="30" ht="15" customHeight="1" s="55">
      <c r="A30" s="91" t="inlineStr">
        <is>
          <t>Activity stage: accumulation, Return 1 month at most</t>
        </is>
      </c>
      <c r="B30" s="107" t="n">
        <v>5</v>
      </c>
      <c r="C30" s="91" t="inlineStr">
        <is>
          <t>%</t>
        </is>
      </c>
      <c r="D30" s="91" t="inlineStr">
        <is>
          <t>Activity stage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8"/>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10" customWidth="1" style="54" min="1" max="1"/>
    <col width="24" customWidth="1" style="54" min="2" max="2"/>
    <col width="42" customWidth="1" style="54" min="3" max="3"/>
    <col width="26" customWidth="1" style="54" min="4" max="4"/>
    <col width="13" customWidth="1" style="54" min="5" max="5"/>
    <col width="52" customWidth="1" style="54" min="6" max="6"/>
    <col width="24" customWidth="1" style="54" min="7" max="7"/>
    <col width="40" customWidth="1" style="54" min="8" max="8"/>
    <col width="50" customWidth="1" style="54" min="9" max="9"/>
  </cols>
  <sheetData>
    <row r="1" ht="15" customHeight="1" s="55">
      <c r="A1" s="56" t="inlineStr">
        <is>
          <t>Data Dictionary: columns on the Screener sheet</t>
        </is>
      </c>
    </row>
    <row r="2" ht="15" customHeight="1" s="55">
      <c r="A2" s="57" t="inlineStr">
        <is>
          <t>All source links checked 30-Sep-2026. NSE and niftyindices can rename files; if a download fails, recheck the link here.</t>
        </is>
      </c>
    </row>
    <row r="3" ht="23.85" customHeight="1" s="55">
      <c r="A3" s="108" t="inlineStr">
        <is>
          <t>Group</t>
        </is>
      </c>
      <c r="B3" s="108" t="inlineStr">
        <is>
          <t>Column</t>
        </is>
      </c>
      <c r="C3" s="108" t="inlineStr">
        <is>
          <t>What it means</t>
        </is>
      </c>
      <c r="D3" s="108" t="inlineStr">
        <is>
          <t>Source report</t>
        </is>
      </c>
      <c r="E3" s="108" t="inlineStr">
        <is>
          <t>Downloaded or computed</t>
        </is>
      </c>
      <c r="F3" s="108" t="inlineStr">
        <is>
          <t>How it is derived</t>
        </is>
      </c>
      <c r="G3" s="108" t="inlineStr">
        <is>
          <t>Unit / values</t>
        </is>
      </c>
      <c r="H3" s="108" t="inlineStr">
        <is>
          <t>Source link</t>
        </is>
      </c>
      <c r="I3" s="108" t="inlineStr">
        <is>
          <t>Where to find it</t>
        </is>
      </c>
    </row>
    <row r="4" ht="23.85" customHeight="1" s="55">
      <c r="A4" s="94" t="inlineStr">
        <is>
          <t>Identity</t>
        </is>
      </c>
      <c r="B4" s="94" t="inlineStr">
        <is>
          <t>Date</t>
        </is>
      </c>
      <c r="C4" s="94" t="inlineStr">
        <is>
          <t>Trading date the row belongs to; part of the join key (ISIN + Date)</t>
        </is>
      </c>
      <c r="D4" s="94" t="inlineStr">
        <is>
          <t>Equity bhavcopy</t>
        </is>
      </c>
      <c r="E4" s="94" t="inlineStr">
        <is>
          <t>Downloaded</t>
        </is>
      </c>
      <c r="F4" s="94" t="inlineStr">
        <is>
          <t>Trade date of the bhavcopy file</t>
        </is>
      </c>
      <c r="G4" s="94" t="inlineStr">
        <is>
          <t>DD-MMM-YYYY</t>
        </is>
      </c>
      <c r="H4" s="109" t="inlineStr">
        <is>
          <t>https://www.nseindia.com/all-reports/</t>
        </is>
      </c>
      <c r="I4" s="94" t="inlineStr">
        <is>
          <t>Equities &gt; Daily Reports &gt; CM-UDiFF Common Bhavcopy Final</t>
        </is>
      </c>
    </row>
    <row r="5" ht="23.85" customHeight="1" s="55">
      <c r="A5" s="94" t="inlineStr">
        <is>
          <t>Identity</t>
        </is>
      </c>
      <c r="B5" s="94" t="inlineStr">
        <is>
          <t>Symbol</t>
        </is>
      </c>
      <c r="C5" s="94" t="inlineStr">
        <is>
          <t>NSE trading symbol (label only; can change on renames)</t>
        </is>
      </c>
      <c r="D5" s="94" t="inlineStr">
        <is>
          <t>Equity bhavcopy</t>
        </is>
      </c>
      <c r="E5" s="94" t="inlineStr">
        <is>
          <t>Downloaded</t>
        </is>
      </c>
      <c r="F5" s="94" t="inlineStr">
        <is>
          <t>As published</t>
        </is>
      </c>
      <c r="G5" s="94" t="inlineStr">
        <is>
          <t>Text</t>
        </is>
      </c>
      <c r="H5" s="109" t="inlineStr">
        <is>
          <t>https://www.nseindia.com/all-reports/</t>
        </is>
      </c>
      <c r="I5" s="94" t="inlineStr">
        <is>
          <t>Equities &gt; Daily Reports &gt; CM-UDiFF Common Bhavcopy Final</t>
        </is>
      </c>
    </row>
    <row r="6" ht="23.85" customHeight="1" s="55">
      <c r="A6" s="94" t="inlineStr">
        <is>
          <t>Identity</t>
        </is>
      </c>
      <c r="B6" s="94" t="inlineStr">
        <is>
          <t>ISIN</t>
        </is>
      </c>
      <c r="C6" s="94" t="inlineStr">
        <is>
          <t>Permanent security ID; master join key</t>
        </is>
      </c>
      <c r="D6" s="94" t="inlineStr">
        <is>
          <t>Equity bhavcopy / index CSV</t>
        </is>
      </c>
      <c r="E6" s="94" t="inlineStr">
        <is>
          <t>Downloaded</t>
        </is>
      </c>
      <c r="F6" s="94" t="inlineStr">
        <is>
          <t>As published</t>
        </is>
      </c>
      <c r="G6" s="94" t="inlineStr">
        <is>
          <t>12-char code</t>
        </is>
      </c>
      <c r="H6" s="109" t="inlineStr">
        <is>
          <t>https://www.nseindia.com/all-reports/</t>
        </is>
      </c>
      <c r="I6" s="94" t="inlineStr">
        <is>
          <t>Equities &gt; Daily Reports &gt; CM-UDiFF Common Bhavcopy Final</t>
        </is>
      </c>
    </row>
    <row r="7" ht="23.85" customHeight="1" s="55">
      <c r="A7" s="94" t="inlineStr">
        <is>
          <t>Identity</t>
        </is>
      </c>
      <c r="B7" s="94" t="inlineStr">
        <is>
          <t>Industry</t>
        </is>
      </c>
      <c r="C7" s="94" t="inlineStr">
        <is>
          <t>Sector tag of the stock. Blank if the stock is not in Nifty Total Market</t>
        </is>
      </c>
      <c r="D7" s="94" t="inlineStr">
        <is>
          <t>Nifty Total Market constituent CSV</t>
        </is>
      </c>
      <c r="E7" s="94" t="inlineStr">
        <is>
          <t>Downloaded</t>
        </is>
      </c>
      <c r="F7" s="94" t="inlineStr">
        <is>
          <t>'Industry' column (changed 29-Sep-2026: was Nifty 500 + Smallcap lists)</t>
        </is>
      </c>
      <c r="G7" s="94" t="inlineStr">
        <is>
          <t>Text; blank if not a Total Market member</t>
        </is>
      </c>
      <c r="H7" s="109" t="inlineStr">
        <is>
          <t>https://www.niftyindices.com/IndexConstituent/ind_niftytotalmarket_list.csv</t>
        </is>
      </c>
      <c r="I7" s="94" t="inlineStr">
        <is>
          <t>niftyindices constituent CSV (Nifty Total Market, 752 stocks on 29-Sep-2026)</t>
        </is>
      </c>
    </row>
    <row r="8" ht="23.85" customHeight="1" s="55">
      <c r="A8" s="94" t="inlineStr">
        <is>
          <t>Identity</t>
        </is>
      </c>
      <c r="B8" s="94" t="inlineStr">
        <is>
          <t>NSE Index</t>
        </is>
      </c>
      <c r="C8" s="94" t="inlineStr">
        <is>
          <t>Index building block the stock belongs to (size group)</t>
        </is>
      </c>
      <c r="D8" s="94" t="inlineStr">
        <is>
          <t>Index constituent CSVs (6)</t>
        </is>
      </c>
      <c r="E8" s="94" t="inlineStr">
        <is>
          <t>Downloaded</t>
        </is>
      </c>
      <c r="F8" s="94" t="inlineStr">
        <is>
          <t>First match: Nifty 50 &gt; Nifty Next 50 &gt; Midcap 150 (in Nifty 200) &gt; Midcap 150 (rest) &gt; Smallcap 250 &gt; Microcap 250 &gt; None. Changed 29-Sep-2026</t>
        </is>
      </c>
      <c r="G8" s="94" t="inlineStr">
        <is>
          <t>Text; None if in no index</t>
        </is>
      </c>
      <c r="H8" s="109" t="inlineStr">
        <is>
          <t>https://www.niftyindices.com/IndexConstituent/ind_nifty50list.csv</t>
        </is>
      </c>
      <c r="I8" s="94" t="inlineStr">
        <is>
          <t>niftyindices CSVs: ind_nifty50list, ind_nifty100list, ind_nifty200list, ind_niftymidcap150list, ind_niftysmallcap250list, ind_niftymicrocap250_list</t>
        </is>
      </c>
    </row>
    <row r="9" ht="35.05" customHeight="1" s="55">
      <c r="A9" s="94" t="inlineStr">
        <is>
          <t>Identity</t>
        </is>
      </c>
      <c r="B9" s="94" t="inlineStr">
        <is>
          <t>Market cap (cr)</t>
        </is>
      </c>
      <c r="C9" s="94" t="inlineStr">
        <is>
          <t>Company size by market value, in Rs crore, on the report date. NSE's own daily figure (changed 05-Oct-2026: was NSE's 6-month average list, which left about 395 stocks blank)</t>
        </is>
      </c>
      <c r="D9" s="94" t="inlineStr">
        <is>
          <t>PR pack mcap file</t>
        </is>
      </c>
      <c r="E9" s="94" t="inlineStr">
        <is>
          <t>Downloaded</t>
        </is>
      </c>
      <c r="F9" s="94" t="inlineStr">
        <is>
          <t>Market Cap(Rs.) for the symbol (series EQ, BE or BZ) in mcapDDMMYYYY.csv, / 1,00,00,000. A re-run of a past date uses that date's own file</t>
        </is>
      </c>
      <c r="G9" s="94" t="inlineStr">
        <is>
          <t>Rs crore, for the report date. Size floor: &gt; Rs 500 cr (editable setting). Blank only if the PR pack or its mcap file is missing for that day</t>
        </is>
      </c>
      <c r="H9" s="109" t="inlineStr">
        <is>
          <t>https://www.nseindia.com/all-reports/</t>
        </is>
      </c>
      <c r="I9" s="94" t="inlineStr">
        <is>
          <t>Equities &gt; Daily Reports &gt; Bhavcopy (PR)(zip) &gt; mcapDDMMYYYY.csv (Symbol, Series, Market Cap(Rs.))</t>
        </is>
      </c>
    </row>
    <row r="10" ht="68.65000000000001" customHeight="1" s="55">
      <c r="A10" s="94" t="inlineStr">
        <is>
          <t>Red flags</t>
        </is>
      </c>
      <c r="B10" s="94" t="inlineStr">
        <is>
          <t>Red flag</t>
        </is>
      </c>
      <c r="C10" s="94" t="inlineStr">
        <is>
          <t>Any compliance, surveillance or stress flag on the stock. Filter on this column to remove flagged stocks; rank and scans are calculated independently</t>
        </is>
      </c>
      <c r="D10" s="94" t="inlineStr">
        <is>
          <t>REG1_IND (was REG_IND) + listing compliance lists</t>
        </is>
      </c>
      <c r="E10" s="94" t="inlineStr">
        <is>
          <t>Computed</t>
        </is>
      </c>
      <c r="F10" s="94" t="inlineStr">
        <is>
          <t>Y if any of: GSM stage; Long-term ASM; Short-term ASM; ESM; IRP (insolvency); Default; ICA (inter-creditor agreement); Pledge / encumbrance &gt; 50%; Add-on price band; Loss making; Unsolicited SMS; Social media platforms; F&amp;O contracts moving out; BZ/SZ series; BE series (T2T surveillance, NSE Legend of series); Listing fee not paid; Suspended. Rules (30-Sep-2026): a REG1_IND flag column counts when its value is not 100 (per NSE file structure); Suspended = REG1_IND Status S (I = Inactive ignored) plus NSE Suspension lists (only compliance lists used; MPS list not used); Pledge / encumbrance = the Overall encumbered share &gt;= 50% column only. Changed 30-Sep-2026: BE series added; MPS non-compliant dropped</t>
        </is>
      </c>
      <c r="G10" s="94" t="inlineStr">
        <is>
          <t>Y / N</t>
        </is>
      </c>
      <c r="H10" s="109" t="inlineStr">
        <is>
          <t>https://www.nseindia.com/all-reports/</t>
        </is>
      </c>
      <c r="I10" s="94" t="inlineStr">
        <is>
          <t>Equities &gt; Daily Reports &gt; Surveillance Indicator New (REG1_INDDDMMYY.csv; same flag columns as REG_INDDDMMYY.csv). Legend: https://www.nseindia.com/static/regulations/exchange-market-surveillance-actions Also listing compliance: https://www.nseindia.com/regulations/listing-compliance. Suspension lists: the newest 'Suspension_List' and 'Suspension_list_SOP' files are read from that page on each run (30-Sep-2026)</t>
        </is>
      </c>
    </row>
    <row r="11" ht="57.45" customHeight="1" s="55">
      <c r="A11" s="94" t="inlineStr">
        <is>
          <t>Red flags</t>
        </is>
      </c>
      <c r="B11" s="94" t="inlineStr">
        <is>
          <t>Red flag reason</t>
        </is>
      </c>
      <c r="C11" s="94" t="inlineStr">
        <is>
          <t>Every red flag that applies, with stage where the source gives one</t>
        </is>
      </c>
      <c r="D11" s="94" t="inlineStr">
        <is>
          <t>REG1_IND (was REG_IND) + listing compliance lists</t>
        </is>
      </c>
      <c r="E11" s="94" t="inlineStr">
        <is>
          <t>Computed</t>
        </is>
      </c>
      <c r="F11" s="94" t="inlineStr">
        <is>
          <t>All flags found, joined with '; ' (e.g. Short-term ASM Stage 1; Loss making)</t>
        </is>
      </c>
      <c r="G11" s="94" t="inlineStr">
        <is>
          <t>Text; blank if no red flag</t>
        </is>
      </c>
      <c r="H11" s="109" t="inlineStr">
        <is>
          <t>https://www.nseindia.com/all-reports/</t>
        </is>
      </c>
      <c r="I11" s="94" t="inlineStr">
        <is>
          <t>Equities &gt; Daily Reports &gt; Surveillance Indicator New (REG1_INDDDMMYY.csv; same flag columns as REG_INDDDMMYY.csv). Legend: https://www.nseindia.com/static/regulations/exchange-market-surveillance-actions Also listing compliance: https://www.nseindia.com/regulations/listing-compliance</t>
        </is>
      </c>
    </row>
    <row r="12" ht="57.45" customHeight="1" s="55">
      <c r="A12" s="94" t="inlineStr">
        <is>
          <t>Red flags</t>
        </is>
      </c>
      <c r="B12" s="94" t="inlineStr">
        <is>
          <t>No intraday</t>
        </is>
      </c>
      <c r="C12" s="94" t="inlineStr">
        <is>
          <t>The stock cannot be traded intraday: every trade must be settled by delivery (no same-day buy and sell). NSE calls this Trade-for-Trade (T2T). Renamed 04-Oct-2026 (was "T2T")</t>
        </is>
      </c>
      <c r="D12" s="94" t="inlineStr">
        <is>
          <t>Equity bhavcopy (Series) + REG1_IND</t>
        </is>
      </c>
      <c r="E12" s="94" t="inlineStr">
        <is>
          <t>Computed</t>
        </is>
      </c>
      <c r="F12" s="94" t="inlineStr">
        <is>
          <t>Y if Series is BE or BZ</t>
        </is>
      </c>
      <c r="G12" s="94" t="inlineStr">
        <is>
          <t>Y = no intraday (delivery only) / N</t>
        </is>
      </c>
      <c r="H12" s="109" t="inlineStr">
        <is>
          <t>https://www.nseindia.com/all-reports/</t>
        </is>
      </c>
      <c r="I12" s="94" t="inlineStr">
        <is>
          <t>Equities &gt; Daily Reports &gt; CM-UDiFF Common Bhavcopy Final Series column (BE/BZ); also flagged in REG1_IND.</t>
        </is>
      </c>
    </row>
    <row r="13" ht="57.45" customHeight="1" s="55">
      <c r="A13" s="94" t="inlineStr">
        <is>
          <t>Weakness</t>
        </is>
      </c>
      <c r="B13" s="94" t="inlineStr">
        <is>
          <t>Weakness list</t>
        </is>
      </c>
      <c r="C13" s="94" t="inlineStr">
        <is>
          <t>Signs of selling. Not a scan and not a red flag; not used for rank. Applied to all stocks</t>
        </is>
      </c>
      <c r="D13" s="94" t="inlineStr">
        <is>
          <t>Screener sheet</t>
        </is>
      </c>
      <c r="E13" s="94" t="inlineStr">
        <is>
          <t>Computed</t>
        </is>
      </c>
      <c r="F13" s="94" t="inlineStr">
        <is>
          <t>Y if Weakness reason is not blank (formula)</t>
        </is>
      </c>
      <c r="G13" s="94" t="inlineStr">
        <is>
          <t>Y / N</t>
        </is>
      </c>
      <c r="H13" s="109" t="inlineStr">
        <is>
          <t>n/a</t>
        </is>
      </c>
      <c r="I13" s="94" t="inlineStr">
        <is>
          <t>Computed in the Screener sheet; no external source</t>
        </is>
      </c>
    </row>
    <row r="14" ht="23.85" customHeight="1" s="55">
      <c r="A14" s="94" t="inlineStr">
        <is>
          <t>Weakness</t>
        </is>
      </c>
      <c r="B14" s="94" t="inlineStr">
        <is>
          <t>Weakness reason</t>
        </is>
      </c>
      <c r="C14" s="94" t="inlineStr">
        <is>
          <t>Every weakness condition that applies</t>
        </is>
      </c>
      <c r="D14" s="94" t="inlineStr">
        <is>
          <t>Screener sheet</t>
        </is>
      </c>
      <c r="E14" s="94" t="inlineStr">
        <is>
          <t>Computed</t>
        </is>
      </c>
      <c r="F14" s="94" t="inlineStr">
        <is>
          <t>Joined with '; ' in this order (F&amp;O last): 52-wk low (52-wk status = 52-wk low); Distribution (Delivered qty vs 50-day avg &gt;= Settings threshold AND Chg % &lt; 0); Long unwinding (F&amp;O stock AND Chg % &lt; 0 AND % chg in open interest &lt; -X); Short buildup (F&amp;O stock AND Chg % &lt; 0 AND % chg in open interest &gt; X). X = F&amp;O minimum OI change on Settings (default 0). Changed 29-Sep-2026: replaces scan 6 'Weakness watch'</t>
        </is>
      </c>
      <c r="G14" s="94" t="inlineStr">
        <is>
          <t>Text; blank if none</t>
        </is>
      </c>
      <c r="H14" s="109" t="inlineStr">
        <is>
          <t>n/a</t>
        </is>
      </c>
      <c r="I14" s="94" t="inlineStr">
        <is>
          <t>Computed in the Screener sheet; no external source</t>
        </is>
      </c>
    </row>
    <row r="15" ht="46.25" customHeight="1" s="55">
      <c r="A15" s="94" t="inlineStr">
        <is>
          <t>Price</t>
        </is>
      </c>
      <c r="B15" s="94" t="inlineStr">
        <is>
          <t>Close</t>
        </is>
      </c>
      <c r="C15" s="94" t="inlineStr">
        <is>
          <t>Closing price for the day, in rupees (Rs)</t>
        </is>
      </c>
      <c r="D15" s="94" t="inlineStr">
        <is>
          <t>Equity bhavcopy</t>
        </is>
      </c>
      <c r="E15" s="94" t="inlineStr">
        <is>
          <t>Downloaded</t>
        </is>
      </c>
      <c r="F15" s="94" t="inlineStr">
        <is>
          <t>Close price</t>
        </is>
      </c>
      <c r="G15" s="94" t="inlineStr">
        <is>
          <t>Rupees</t>
        </is>
      </c>
      <c r="H15" s="109" t="inlineStr">
        <is>
          <t>https://www.nseindia.com/all-reports/</t>
        </is>
      </c>
      <c r="I15" s="94" t="inlineStr">
        <is>
          <t>Equities &gt; Daily Reports &gt; CM-UDiFF Common Bhavcopy Final</t>
        </is>
      </c>
    </row>
    <row r="16" ht="35.05" customHeight="1" s="55">
      <c r="A16" s="94" t="inlineStr">
        <is>
          <t>Price</t>
        </is>
      </c>
      <c r="B16" s="94" t="inlineStr">
        <is>
          <t>Chg % (vs previous close)</t>
        </is>
      </c>
      <c r="C16" s="94" t="inlineStr">
        <is>
          <t>Price change vs previous close</t>
        </is>
      </c>
      <c r="D16" s="94" t="inlineStr">
        <is>
          <t>Equity bhavcopy</t>
        </is>
      </c>
      <c r="E16" s="94" t="inlineStr">
        <is>
          <t>Computed</t>
        </is>
      </c>
      <c r="F16" s="94" t="inlineStr">
        <is>
          <t>(Close / Prev close - 1) x 100</t>
        </is>
      </c>
      <c r="G16" s="94" t="inlineStr">
        <is>
          <t>%</t>
        </is>
      </c>
      <c r="H16" s="109" t="inlineStr">
        <is>
          <t>https://www.nseindia.com/all-reports/</t>
        </is>
      </c>
      <c r="I16" s="94" t="inlineStr">
        <is>
          <t>Equities &gt; Daily Reports &gt; CM-UDiFF Common Bhavcopy Final</t>
        </is>
      </c>
    </row>
    <row r="17" ht="35.05" customHeight="1" s="55">
      <c r="A17" s="94" t="inlineStr">
        <is>
          <t>Price</t>
        </is>
      </c>
      <c r="B17" s="94" t="inlineStr">
        <is>
          <t>Rank Gainer/Loser (of universe)</t>
        </is>
      </c>
      <c r="C17" s="94" t="inlineStr">
        <is>
          <t>Position of today's % change among all universe stocks (~2,587), sorted best to worst (replaces NSE Top Gainers/Losers, which shows only a top-20 list for today)</t>
        </is>
      </c>
      <c r="D17" s="94" t="inlineStr">
        <is>
          <t>Equity bhavcopy</t>
        </is>
      </c>
      <c r="E17" s="94" t="inlineStr">
        <is>
          <t>Computed</t>
        </is>
      </c>
      <c r="F17" s="94" t="inlineStr">
        <is>
          <t>Sort all stocks by Chg % descending; rank 1 = biggest gainer, last rank = biggest loser</t>
        </is>
      </c>
      <c r="G17" s="94" t="inlineStr">
        <is>
          <t>1 = top gainer; last rank = top loser</t>
        </is>
      </c>
      <c r="H17" s="109" t="inlineStr">
        <is>
          <t>https://www.nseindia.com/all-reports/</t>
        </is>
      </c>
      <c r="I17" s="94" t="inlineStr">
        <is>
          <t>Equities &gt; Daily Reports &gt; CM-UDiFF Common Bhavcopy Final</t>
        </is>
      </c>
    </row>
    <row r="18" ht="23.85" customHeight="1" s="55">
      <c r="A18" s="94" t="inlineStr">
        <is>
          <t>Price</t>
        </is>
      </c>
      <c r="B18" s="94" t="inlineStr">
        <is>
          <t>NSE Top 20 Gainers/Losers</t>
        </is>
      </c>
      <c r="C18" s="94" t="inlineStr">
        <is>
          <t>Is the stock on NSE's own Top 20 Gainers or Top 20 Losers list today (kept alongside our rank for comparison)</t>
        </is>
      </c>
      <c r="D18" s="94" t="inlineStr">
        <is>
          <t>NSE Top Gainers/Losers page</t>
        </is>
      </c>
      <c r="E18" s="94" t="inlineStr">
        <is>
          <t>Downloaded</t>
        </is>
      </c>
      <c r="F18" s="94" t="inlineStr">
        <is>
          <t>Captured on the run date from NSE's live data (All Securities top 20 gainers and losers), only if its timestamp is the run date; stock marked if it appears. Changed 30-Sep-2026</t>
        </is>
      </c>
      <c r="G18" s="94" t="inlineStr">
        <is>
          <t>Top gainer / Top loser / None; 'missing' if not captured that day (live-only: no history; run on the day to capture)</t>
        </is>
      </c>
      <c r="H18" s="109" t="inlineStr">
        <is>
          <t>https://www.nseindia.com/market-data/top-gainers-losers</t>
        </is>
      </c>
      <c r="I18" s="94" t="inlineStr">
        <is>
          <t>Live page, 'All Securities' list. API: https://www.nseindia.com/api/live-analysis-variations?index=gainers (and index=loosers), key allSec</t>
        </is>
      </c>
    </row>
    <row r="19" ht="46.25" customHeight="1" s="55">
      <c r="A19" s="94" t="inlineStr">
        <is>
          <t>Price</t>
        </is>
      </c>
      <c r="B19" s="94" t="inlineStr">
        <is>
          <t>52-wk status</t>
        </is>
      </c>
      <c r="C19" s="94" t="inlineStr">
        <is>
          <t>Did the stock make a new 52-week high or low today</t>
        </is>
      </c>
      <c r="D19" s="94" t="inlineStr">
        <is>
          <t>52 Week High Low Report + equity bhavcopy</t>
        </is>
      </c>
      <c r="E19" s="94" t="inlineStr">
        <is>
          <t>Downloaded (comparison computed)</t>
        </is>
      </c>
      <c r="F19" s="94" t="inlineStr">
        <is>
          <t>52-wk high if today's high &gt;= Adjusted_52_Week_High in the report effective today; 52-wk low if today's low &lt;= Adjusted_52_Week_Low; else None. Ties count as new (matches NSE's live page). Changed 29-Sep-2026: no longer computed from 250 days of history</t>
        </is>
      </c>
      <c r="G19" s="94" t="inlineStr">
        <is>
          <t>52-wk high / 52-wk low / None. Blank if the stock has no 52-week value (e.g. new listing)</t>
        </is>
      </c>
      <c r="H19" s="109" t="inlineStr">
        <is>
          <t>https://www.nseindia.com/all-reports/</t>
        </is>
      </c>
      <c r="I19" s="94" t="inlineStr">
        <is>
          <t>Equities &gt; Daily Reports &gt; 52 Week High Low Report (CM_52_wk_High_low_DDMMYYYY.csv; values adjusted for corporate actions). Today's high/low from CM-UDiFF Common Bhavcopy Final</t>
        </is>
      </c>
    </row>
    <row r="20" ht="35.05" customHeight="1" s="55">
      <c r="A20" s="94" t="inlineStr">
        <is>
          <t>Volume</t>
        </is>
      </c>
      <c r="B20" s="94" t="inlineStr">
        <is>
          <t>Volume (lakh)</t>
        </is>
      </c>
      <c r="C20" s="94" t="inlineStr">
        <is>
          <t>Shares traded on the report date (one day only, not an average)</t>
        </is>
      </c>
      <c r="D20" s="94" t="inlineStr">
        <is>
          <t>Equity bhavcopy</t>
        </is>
      </c>
      <c r="E20" s="94" t="inlineStr">
        <is>
          <t>Downloaded</t>
        </is>
      </c>
      <c r="F20" s="94" t="inlineStr">
        <is>
          <t>Total traded quantity on the report date / 1,00,000</t>
        </is>
      </c>
      <c r="G20" s="94" t="inlineStr">
        <is>
          <t>Lakh shares, for the report date only. The average is in Avg volume, 20-day (lakh)</t>
        </is>
      </c>
      <c r="H20" s="109" t="inlineStr">
        <is>
          <t>https://www.nseindia.com/all-reports/</t>
        </is>
      </c>
      <c r="I20" s="94" t="inlineStr">
        <is>
          <t>Equities &gt; Daily Reports &gt; CM-UDiFF Common Bhavcopy Final</t>
        </is>
      </c>
    </row>
    <row r="21" ht="23.85" customHeight="1" s="55">
      <c r="A21" s="94" t="inlineStr">
        <is>
          <t>Volume</t>
        </is>
      </c>
      <c r="B21" s="94" t="inlineStr">
        <is>
          <t>Avg volume, 20-day (lakh)</t>
        </is>
      </c>
      <c r="C21" s="94" t="inlineStr">
        <is>
          <t>Average shares traded per day over the last 20 trading days; used for the liquidity floor</t>
        </is>
      </c>
      <c r="D21" s="94" t="inlineStr">
        <is>
          <t>Equity bhavcopy history</t>
        </is>
      </c>
      <c r="E21" s="94" t="inlineStr">
        <is>
          <t>Computed</t>
        </is>
      </c>
      <c r="F21" s="94" t="inlineStr">
        <is>
          <t>Average of daily traded quantity over the last 20 trading days, including today, / 1,00,000. Blank if fewer than 20 days of history. Changed 30-Sep-2026 (was 'previous 20')</t>
        </is>
      </c>
      <c r="G21" s="94" t="inlineStr">
        <is>
          <t>Lakh shares. Liquidity floor: 20-day average &gt;= 1 lakh, i.e. this value &gt;= 1 (editable setting)</t>
        </is>
      </c>
      <c r="H21" s="109" t="inlineStr">
        <is>
          <t>https://www.nseindia.com/all-reports/</t>
        </is>
      </c>
      <c r="I21" s="94" t="inlineStr">
        <is>
          <t>Equities &gt; Daily Reports &gt; CM-UDiFF Common Bhavcopy Final</t>
        </is>
      </c>
    </row>
    <row r="22" ht="23.85" customHeight="1" s="55">
      <c r="A22" s="94" t="inlineStr">
        <is>
          <t>Volume</t>
        </is>
      </c>
      <c r="B22" s="94" t="inlineStr">
        <is>
          <t>Volume vs 20-day avg (x)</t>
        </is>
      </c>
      <c r="C22" s="94" t="inlineStr">
        <is>
          <t>Volume spike vs the stock's own normal (replaces NSE Volume Gainers)</t>
        </is>
      </c>
      <c r="D22" s="94" t="inlineStr">
        <is>
          <t>Equity bhavcopy history</t>
        </is>
      </c>
      <c r="E22" s="94" t="inlineStr">
        <is>
          <t>Computed</t>
        </is>
      </c>
      <c r="F22" s="94" t="inlineStr">
        <is>
          <t>Today's volume / average volume of previous 20 trading days</t>
        </is>
      </c>
      <c r="G22" s="94" t="inlineStr">
        <is>
          <t>Times; &gt;2 = spike. Blank if &lt;20 days history</t>
        </is>
      </c>
      <c r="H22" s="109" t="inlineStr">
        <is>
          <t>https://www.nseindia.com/all-reports/</t>
        </is>
      </c>
      <c r="I22" s="94" t="inlineStr">
        <is>
          <t>Equities &gt; Daily Reports &gt; CM-UDiFF Common Bhavcopy Final</t>
        </is>
      </c>
    </row>
    <row r="23" ht="35.05" customHeight="1" s="55">
      <c r="A23" s="94" t="inlineStr">
        <is>
          <t>Volume</t>
        </is>
      </c>
      <c r="B23" s="94" t="inlineStr">
        <is>
          <t>Volume vs 50-day avg (x)</t>
        </is>
      </c>
      <c r="C23" s="94" t="inlineStr">
        <is>
          <t>Volume spike vs the stock's normal over the last quarter; steadier than 20-day</t>
        </is>
      </c>
      <c r="D23" s="94" t="inlineStr">
        <is>
          <t>Equity bhavcopy history</t>
        </is>
      </c>
      <c r="E23" s="94" t="inlineStr">
        <is>
          <t>Computed</t>
        </is>
      </c>
      <c r="F23" s="94" t="inlineStr">
        <is>
          <t>Today's volume / average volume of previous 50 trading days</t>
        </is>
      </c>
      <c r="G23" s="94" t="inlineStr">
        <is>
          <t>Times; &gt;2 = spike. Blank if &lt;50 days history</t>
        </is>
      </c>
      <c r="H23" s="109" t="inlineStr">
        <is>
          <t>https://www.nseindia.com/all-reports/</t>
        </is>
      </c>
      <c r="I23" s="94" t="inlineStr">
        <is>
          <t>Equities &gt; Daily Reports &gt; CM-UDiFF Common Bhavcopy Final</t>
        </is>
      </c>
    </row>
    <row r="24" ht="35.05" customHeight="1" s="55">
      <c r="A24" s="94" t="inlineStr">
        <is>
          <t>Volume</t>
        </is>
      </c>
      <c r="B24" s="94" t="inlineStr">
        <is>
          <t>Volume vs 100-day avg (x)</t>
        </is>
      </c>
      <c r="C24" s="94" t="inlineStr">
        <is>
          <t>Volume spike vs the stock's normal over about 5 months; the most stable baseline</t>
        </is>
      </c>
      <c r="D24" s="94" t="inlineStr">
        <is>
          <t>Equity bhavcopy history</t>
        </is>
      </c>
      <c r="E24" s="94" t="inlineStr">
        <is>
          <t>Computed</t>
        </is>
      </c>
      <c r="F24" s="94" t="inlineStr">
        <is>
          <t>Today's volume / average volume of previous 100 trading days</t>
        </is>
      </c>
      <c r="G24" s="94" t="inlineStr">
        <is>
          <t>Times; &gt;2 = spike. Blank if &lt;100 days history</t>
        </is>
      </c>
      <c r="H24" s="109" t="inlineStr">
        <is>
          <t>https://www.nseindia.com/all-reports/</t>
        </is>
      </c>
      <c r="I24" s="94" t="inlineStr">
        <is>
          <t>Equities &gt; Daily Reports &gt; CM-UDiFF Common Bhavcopy Final</t>
        </is>
      </c>
    </row>
    <row r="25" ht="35.05" customHeight="1" s="55">
      <c r="A25" s="94" t="inlineStr">
        <is>
          <t>Volume</t>
        </is>
      </c>
      <c r="B25" s="94" t="inlineStr">
        <is>
          <t>Volume build-up (x)</t>
        </is>
      </c>
      <c r="C25" s="94" t="inlineStr">
        <is>
          <t>Has the stock been busier lately than its own normal: the last 20 days' average volume against the last 100 days'. Hardly moved by today's volume, so a quiet day inside a busy spell does not hide it</t>
        </is>
      </c>
      <c r="D25" s="94" t="inlineStr">
        <is>
          <t>Equity bhavcopy history</t>
        </is>
      </c>
      <c r="E25" s="94" t="inlineStr">
        <is>
          <t>Computed</t>
        </is>
      </c>
      <c r="F25" s="94" t="inlineStr">
        <is>
          <t>Average daily volume of the last 20 trading days / average of the last 100, both including today. Blank if fewer than 100 days of history. On its own it showed no link to later price moves. Tested 06-Oct-2026 on one year of data (a falling then rebounding market), so treat as an indication, not proof. Added 06-Oct-2026</t>
        </is>
      </c>
      <c r="G25" s="94" t="inlineStr">
        <is>
          <t>Times; 2 = the past month traded twice the five-month norm</t>
        </is>
      </c>
      <c r="H25" s="109" t="inlineStr">
        <is>
          <t>https://www.nseindia.com/all-reports/</t>
        </is>
      </c>
      <c r="I25" s="94" t="inlineStr">
        <is>
          <t>Equities &gt; Daily Reports &gt; CM-UDiFF Common Bhavcopy Final</t>
        </is>
      </c>
    </row>
    <row r="26" ht="35.05" customHeight="1" s="55">
      <c r="A26" s="94" t="inlineStr">
        <is>
          <t>Volume</t>
        </is>
      </c>
      <c r="B26" s="94" t="inlineStr">
        <is>
          <t>Volume active days (of 20)</t>
        </is>
      </c>
      <c r="C26" s="94" t="inlineStr">
        <is>
          <t>On how many of the last 20 trading days was volume above all three of its averages (20, 50 and 100-day). Shows sustained activity when the buying is not done every day</t>
        </is>
      </c>
      <c r="D26" s="94" t="inlineStr">
        <is>
          <t>Equity bhavcopy history</t>
        </is>
      </c>
      <c r="E26" s="94" t="inlineStr">
        <is>
          <t>Computed</t>
        </is>
      </c>
      <c r="F26" s="94" t="inlineStr">
        <is>
          <t>Count of the last 20 days, including today, on which Volume vs 20-day, 50-day and 100-day avg were all above the Settings value (default 1). Blank if fewer than 120 days of history. Added 06-Oct-2026</t>
        </is>
      </c>
      <c r="G26" s="94" t="inlineStr">
        <is>
          <t>0 to 20; 8 or more = active on many days</t>
        </is>
      </c>
      <c r="H26" s="109" t="inlineStr">
        <is>
          <t>https://www.nseindia.com/all-reports/</t>
        </is>
      </c>
      <c r="I26" s="94" t="inlineStr">
        <is>
          <t>Equities &gt; Daily Reports &gt; CM-UDiFF Common Bhavcopy Final</t>
        </is>
      </c>
    </row>
    <row r="27" ht="35.05" customHeight="1" s="55">
      <c r="A27" s="94" t="inlineStr">
        <is>
          <t>Volume</t>
        </is>
      </c>
      <c r="B27" s="94" t="inlineStr">
        <is>
          <t>Rank volume spike</t>
        </is>
      </c>
      <c r="C27" s="94" t="inlineStr">
        <is>
          <t>How unusual today's volume is against the stock's own norms, ranked across stocks. Only stocks that pass Liquidity (&gt;= 1 lakh) and have all three Volume vs average ratios above 1 today are ranked</t>
        </is>
      </c>
      <c r="D27" s="94" t="inlineStr">
        <is>
          <t>Equity bhavcopy history</t>
        </is>
      </c>
      <c r="E27" s="94" t="inlineStr">
        <is>
          <t>Computed</t>
        </is>
      </c>
      <c r="F27" s="94" t="inlineStr">
        <is>
          <t>Rank of the average of Volume vs 20-day, 50-day and 100-day avg (x), highest = 1, among stocks whose 20-day average volume meets the liquidity floor on Settings and whose three ratios are all above the Settings value (default 1). Worked out by the pipeline: a Settings change applies from the next run. Added 06-Oct-2026</t>
        </is>
      </c>
      <c r="G27" s="94" t="inlineStr">
        <is>
          <t>1 = biggest spike today; blank if not ranked</t>
        </is>
      </c>
      <c r="H27" s="109" t="inlineStr">
        <is>
          <t>https://www.nseindia.com/all-reports/</t>
        </is>
      </c>
      <c r="I27" s="94" t="inlineStr">
        <is>
          <t>Equities &gt; Daily Reports &gt; CM-UDiFF Common Bhavcopy Final</t>
        </is>
      </c>
    </row>
    <row r="28" ht="23.85" customHeight="1" s="55">
      <c r="A28" s="94" t="inlineStr">
        <is>
          <t>Volume</t>
        </is>
      </c>
      <c r="B28" s="94" t="inlineStr">
        <is>
          <t>NSE Most Active (Top 20)</t>
        </is>
      </c>
      <c r="C28" s="94" t="inlineStr">
        <is>
          <t>Is the stock on NSE's own Most Active Equities list today</t>
        </is>
      </c>
      <c r="D28" s="94" t="inlineStr">
        <is>
          <t>NSE Most Active Equities page</t>
        </is>
      </c>
      <c r="E28" s="94" t="inlineStr">
        <is>
          <t>Downloaded</t>
        </is>
      </c>
      <c r="F28" s="94" t="inlineStr">
        <is>
          <t>Captured on the run date from NSE's live data (top 20 by volume and by value), only if its timestamp is the run date. Changed 30-Sep-2026</t>
        </is>
      </c>
      <c r="G28" s="94" t="inlineStr">
        <is>
          <t>By volume / By value / Both / None; 'missing' if not captured that day (live-only: no history; run on the day to capture)</t>
        </is>
      </c>
      <c r="H28" s="109" t="inlineStr">
        <is>
          <t>https://www.nseindia.com/market-data/most-active-equities</t>
        </is>
      </c>
      <c r="I28" s="94" t="inlineStr">
        <is>
          <t>Live page. API: https://www.nseindia.com/api/live-analysis-most-active-securities?index=volume (and index=value)</t>
        </is>
      </c>
    </row>
    <row r="29" ht="23.85" customHeight="1" s="55">
      <c r="A29" s="94" t="inlineStr">
        <is>
          <t>Delivery</t>
        </is>
      </c>
      <c r="B29" s="94" t="inlineStr">
        <is>
          <t>Delivery %</t>
        </is>
      </c>
      <c r="C29" s="94" t="inlineStr">
        <is>
          <t>Share of traded quantity actually delivered (not squared off intraday)</t>
        </is>
      </c>
      <c r="D29" s="94" t="inlineStr">
        <is>
          <t>Delivery position (MTO)</t>
        </is>
      </c>
      <c r="E29" s="94" t="inlineStr">
        <is>
          <t>Downloaded</t>
        </is>
      </c>
      <c r="F29" s="94" t="inlineStr">
        <is>
          <t>% Deliverable Qty to Traded Qty. Blank for BE/BZ stocks: MTO has no BE/BZ rows (checked 30-Sep-2026)</t>
        </is>
      </c>
      <c r="G29" s="94" t="inlineStr">
        <is>
          <t>%</t>
        </is>
      </c>
      <c r="H29" s="109" t="inlineStr">
        <is>
          <t>https://www.nseindia.com/all-reports/</t>
        </is>
      </c>
      <c r="I29" s="94" t="inlineStr">
        <is>
          <t>Equities &gt; Daily Reports &gt; CM - Security-wise Delivery Positions (MTO_DDMMYYYY.DAT)</t>
        </is>
      </c>
    </row>
    <row r="30" ht="23.85" customHeight="1" s="55">
      <c r="A30" s="94" t="inlineStr">
        <is>
          <t>Delivery</t>
        </is>
      </c>
      <c r="B30" s="94" t="inlineStr">
        <is>
          <t>Delivery % vs 20-day avg (x)</t>
        </is>
      </c>
      <c r="C30" s="94" t="inlineStr">
        <is>
          <t>Is today's delivery % unusual for this stock</t>
        </is>
      </c>
      <c r="D30" s="94" t="inlineStr">
        <is>
          <t>Delivery position (MTO) history</t>
        </is>
      </c>
      <c r="E30" s="94" t="inlineStr">
        <is>
          <t>Computed</t>
        </is>
      </c>
      <c r="F30" s="94" t="inlineStr">
        <is>
          <t>Today's delivery % / average delivery % of previous 20 days</t>
        </is>
      </c>
      <c r="G30" s="94" t="inlineStr">
        <is>
          <t>Times; &gt;1.5 = unusual. Blank if &lt;20 days history</t>
        </is>
      </c>
      <c r="H30" s="109" t="inlineStr">
        <is>
          <t>https://www.nseindia.com/all-reports/</t>
        </is>
      </c>
      <c r="I30" s="94" t="inlineStr">
        <is>
          <t>Equities &gt; Daily Reports &gt; CM - Security-wise Delivery Positions (MTO_DDMMYYYY.DAT)</t>
        </is>
      </c>
    </row>
    <row r="31" ht="23.85" customHeight="1" s="55">
      <c r="A31" s="94" t="inlineStr">
        <is>
          <t>Delivery</t>
        </is>
      </c>
      <c r="B31" s="94" t="inlineStr">
        <is>
          <t>Delivery % vs 50-day avg (x)</t>
        </is>
      </c>
      <c r="C31" s="94" t="inlineStr">
        <is>
          <t>Is today's delivery % unusual vs the last quarter</t>
        </is>
      </c>
      <c r="D31" s="94" t="inlineStr">
        <is>
          <t>Delivery position (MTO) history</t>
        </is>
      </c>
      <c r="E31" s="94" t="inlineStr">
        <is>
          <t>Computed</t>
        </is>
      </c>
      <c r="F31" s="94" t="inlineStr">
        <is>
          <t>Today's delivery % / average delivery % of previous 50 days</t>
        </is>
      </c>
      <c r="G31" s="94" t="inlineStr">
        <is>
          <t>Times; &gt;1.5 = unusual. Blank if &lt;50 days history</t>
        </is>
      </c>
      <c r="H31" s="109" t="inlineStr">
        <is>
          <t>https://www.nseindia.com/all-reports/</t>
        </is>
      </c>
      <c r="I31" s="94" t="inlineStr">
        <is>
          <t>Equities &gt; Daily Reports &gt; CM - Security-wise Delivery Positions (MTO_DDMMYYYY.DAT)</t>
        </is>
      </c>
    </row>
    <row r="32" ht="23.85" customHeight="1" s="55">
      <c r="A32" s="94" t="inlineStr">
        <is>
          <t>Delivery</t>
        </is>
      </c>
      <c r="B32" s="94" t="inlineStr">
        <is>
          <t>Delivered qty vs 20-day avg (x)</t>
        </is>
      </c>
      <c r="C32" s="94" t="inlineStr">
        <is>
          <t>Spike in shares delivered; stronger than delivery % alone</t>
        </is>
      </c>
      <c r="D32" s="94" t="inlineStr">
        <is>
          <t>Delivery position (MTO) history</t>
        </is>
      </c>
      <c r="E32" s="94" t="inlineStr">
        <is>
          <t>Computed</t>
        </is>
      </c>
      <c r="F32" s="94" t="inlineStr">
        <is>
          <t>Today's deliverable qty / average deliverable qty of previous 20 days</t>
        </is>
      </c>
      <c r="G32" s="94" t="inlineStr">
        <is>
          <t>Times; &gt;2 = spike. Blank if &lt;20 days history</t>
        </is>
      </c>
      <c r="H32" s="109" t="inlineStr">
        <is>
          <t>https://www.nseindia.com/all-reports/</t>
        </is>
      </c>
      <c r="I32" s="94" t="inlineStr">
        <is>
          <t>Equities &gt; Daily Reports &gt; CM - Security-wise Delivery Positions (MTO_DDMMYYYY.DAT)</t>
        </is>
      </c>
    </row>
    <row r="33" ht="23.85" customHeight="1" s="55">
      <c r="A33" s="94" t="inlineStr">
        <is>
          <t>Delivery</t>
        </is>
      </c>
      <c r="B33" s="94" t="inlineStr">
        <is>
          <t>Delivered qty vs 50-day avg (x)</t>
        </is>
      </c>
      <c r="C33" s="94" t="inlineStr">
        <is>
          <t>Spike in shares delivered vs the last quarter</t>
        </is>
      </c>
      <c r="D33" s="94" t="inlineStr">
        <is>
          <t>Delivery position (MTO) history</t>
        </is>
      </c>
      <c r="E33" s="94" t="inlineStr">
        <is>
          <t>Computed</t>
        </is>
      </c>
      <c r="F33" s="94" t="inlineStr">
        <is>
          <t>Today's deliverable qty / average deliverable qty of previous 50 days</t>
        </is>
      </c>
      <c r="G33" s="94" t="inlineStr">
        <is>
          <t>Times; &gt;2 = spike. Blank if &lt;50 days history</t>
        </is>
      </c>
      <c r="H33" s="109" t="inlineStr">
        <is>
          <t>https://www.nseindia.com/all-reports/</t>
        </is>
      </c>
      <c r="I33" s="94" t="inlineStr">
        <is>
          <t>Equities &gt; Daily Reports &gt; CM - Security-wise Delivery Positions (MTO_DDMMYYYY.DAT)</t>
        </is>
      </c>
    </row>
    <row r="34" ht="23.85" customHeight="1" s="55">
      <c r="A34" s="94" t="inlineStr">
        <is>
          <t>Delivery</t>
        </is>
      </c>
      <c r="B34" s="94" t="inlineStr">
        <is>
          <t>Delivered qty vs 100-day avg (x)</t>
        </is>
      </c>
      <c r="C34" s="94" t="inlineStr">
        <is>
          <t>Spike in shares delivered vs about 5 months of history</t>
        </is>
      </c>
      <c r="D34" s="94" t="inlineStr">
        <is>
          <t>Delivery position (MTO) history</t>
        </is>
      </c>
      <c r="E34" s="94" t="inlineStr">
        <is>
          <t>Computed</t>
        </is>
      </c>
      <c r="F34" s="94" t="inlineStr">
        <is>
          <t>Today's deliverable qty / average deliverable qty of previous 100 days</t>
        </is>
      </c>
      <c r="G34" s="94" t="inlineStr">
        <is>
          <t>Times; &gt;2 = spike. Blank if &lt;100 days history</t>
        </is>
      </c>
      <c r="H34" s="109" t="inlineStr">
        <is>
          <t>https://www.nseindia.com/all-reports/</t>
        </is>
      </c>
      <c r="I34" s="94" t="inlineStr">
        <is>
          <t>Equities &gt; Daily Reports &gt; CM - Security-wise Delivery Positions (MTO_DDMMYYYY.DAT)</t>
        </is>
      </c>
    </row>
    <row r="35" ht="35.05" customHeight="1" s="55">
      <c r="A35" s="94" t="inlineStr">
        <is>
          <t>Delivery</t>
        </is>
      </c>
      <c r="B35" s="94" t="inlineStr">
        <is>
          <t>Delivery share trend (x)</t>
        </is>
      </c>
      <c r="C35" s="94" t="inlineStr">
        <is>
          <t>Is a larger share of the traded volume being taken into delivery lately: the delivery share of the last 20 days against the last 100. Rising = shares are really changing hands; falling = more of the volume is same-day churn</t>
        </is>
      </c>
      <c r="D35" s="94" t="inlineStr">
        <is>
          <t>Delivery position (MTO) history</t>
        </is>
      </c>
      <c r="E35" s="94" t="inlineStr">
        <is>
          <t>Computed</t>
        </is>
      </c>
      <c r="F35" s="94" t="inlineStr">
        <is>
          <t>(Delivered qty / traded qty over the last 20 days) / (the same over the last 100 days), both including today. Needs delivery data on at least 15 of the 20 and 70 of the 100 days. Blank for BE/BZ stocks (no MTO rows). The steadiest sign found before later price rises: 1.1 or more was followed by a big rise about 1.3 to 1.4 times as often as average over 50 and 100 days. Tested 06-Oct-2026 on one year of data (a falling then rebounding market), so treat as an indication, not proof. Added 06-Oct-2026</t>
        </is>
      </c>
      <c r="G35" s="94" t="inlineStr">
        <is>
          <t>Times; 1.1 or more = rising, 0.8 or less = falling</t>
        </is>
      </c>
      <c r="H35" s="109" t="inlineStr">
        <is>
          <t>https://www.nseindia.com/all-reports/</t>
        </is>
      </c>
      <c r="I35" s="94" t="inlineStr">
        <is>
          <t>Equities &gt; Daily Reports &gt; CM - Security-wise Delivery Positions (MTO_DDMMYYYY.DAT)</t>
        </is>
      </c>
    </row>
    <row r="36" ht="35.05" customHeight="1" s="55">
      <c r="A36" s="94" t="inlineStr">
        <is>
          <t>Activity</t>
        </is>
      </c>
      <c r="B36" s="94" t="inlineStr">
        <is>
          <t>Activity stage</t>
        </is>
      </c>
      <c r="C36" s="94" t="inlineStr">
        <is>
          <t>Volume, delivery and price read together, as one word. Information only: not a scan, not used for Rank buy scans or Selection score</t>
        </is>
      </c>
      <c r="D36" s="94" t="inlineStr">
        <is>
          <t>Equity bhavcopy history + delivery position (MTO) history</t>
        </is>
      </c>
      <c r="E36" s="94" t="inlineStr">
        <is>
          <t>Computed</t>
        </is>
      </c>
      <c r="F36" s="94" t="inlineStr">
        <is>
          <t>First that applies, with the cut-offs on Settings: Drying up (Volume build-up &gt;= 1.5 and today's Volume vs 20-day avg &lt; 0.5); Run-up, risky (build-up &gt;= 1.5 and Return 1 month &gt; 15%); Churn (build-up &gt;= 1.5 and Delivery share trend &lt;= 0.8); Accumulation (build-up &gt;= 1.5, Delivery share trend &gt;= 1.1 and Return 1 month &lt;= 5%); Quiet accumulation (build-up &lt; 1.5, Delivery share trend &gt;= 1.5 and Return 1 month &lt;= 5%); No delivery data (trend blank and none of the above); else Normal. Blank if Volume build-up is blank. Worked out by the pipeline: a Settings change applies from the next run. In the test, Run-up, risky had the most sharp falls and Churn was average. Tested 06-Oct-2026 on one year of data (a falling then rebounding market), so treat as an indication, not proof. Same day: price test tightened from 15% to 5% (a price already rising lowered the odds in the look-back test) and Quiet accumulation given its own, higher delivery cut-off so the list is short enough to use. Added 06-Oct-2026</t>
        </is>
      </c>
      <c r="G36" s="94" t="inlineStr">
        <is>
          <t>Accumulation / Quiet accumulation / Churn / Run-up, risky / Drying up / Normal / No delivery data</t>
        </is>
      </c>
      <c r="H36" s="109" t="inlineStr">
        <is>
          <t>https://www.nseindia.com/all-reports/</t>
        </is>
      </c>
      <c r="I36" s="94" t="inlineStr">
        <is>
          <t>Equities &gt; Daily Reports &gt; CM-UDiFF Common Bhavcopy Final</t>
        </is>
      </c>
    </row>
    <row r="37" ht="23.85" customHeight="1" s="55">
      <c r="A37" s="94" t="inlineStr">
        <is>
          <t>Deals</t>
        </is>
      </c>
      <c r="B37" s="94" t="inlineStr">
        <is>
          <t>Bulk deal net qty</t>
        </is>
      </c>
      <c r="C37" s="94" t="inlineStr">
        <is>
          <t>Net shares bought (+) or sold (-) in bulk deals</t>
        </is>
      </c>
      <c r="D37" s="94" t="inlineStr">
        <is>
          <t>Bulk deals</t>
        </is>
      </c>
      <c r="E37" s="94" t="inlineStr">
        <is>
          <t>Computed</t>
        </is>
      </c>
      <c r="F37" s="94" t="inlineStr">
        <is>
          <t>Sum of buy qty - sum of sell qty across all bulk deals that day</t>
        </is>
      </c>
      <c r="G37" s="94" t="inlineStr">
        <is>
          <t>Shares</t>
        </is>
      </c>
      <c r="H37" s="109" t="inlineStr">
        <is>
          <t>https://www.nseindia.com/report-detail/display-bulk-and-block-deals</t>
        </is>
      </c>
      <c r="I37" s="94" t="inlineStr">
        <is>
          <t>Select Bulk Deals or Block Deals, date range, Download (.csv)</t>
        </is>
      </c>
    </row>
    <row r="38" ht="23.85" customHeight="1" s="55">
      <c r="A38" s="94" t="inlineStr">
        <is>
          <t>Deals</t>
        </is>
      </c>
      <c r="B38" s="94" t="inlineStr">
        <is>
          <t>Block deal buy qty</t>
        </is>
      </c>
      <c r="C38" s="94" t="inlineStr">
        <is>
          <t>Shares bought in block deals (for use and reference). Every block deal has a matching seller, so a net figure is always 0</t>
        </is>
      </c>
      <c r="D38" s="94" t="inlineStr">
        <is>
          <t>Block deals</t>
        </is>
      </c>
      <c r="E38" s="94" t="inlineStr">
        <is>
          <t>Computed</t>
        </is>
      </c>
      <c r="F38" s="94" t="inlineStr">
        <is>
          <t>Sum of BUY qty across all block deals that day; 0 if none. Changed 30-Sep-2026 (was net qty, always 0: buy side equals sell side)</t>
        </is>
      </c>
      <c r="G38" s="94" t="inlineStr">
        <is>
          <t>Shares</t>
        </is>
      </c>
      <c r="H38" s="109" t="inlineStr">
        <is>
          <t>https://www.nseindia.com/report-detail/display-bulk-and-block-deals</t>
        </is>
      </c>
      <c r="I38" s="94" t="inlineStr">
        <is>
          <t>Select Bulk Deals or Block Deals, date range, Download (.csv)</t>
        </is>
      </c>
    </row>
    <row r="39" ht="23.85" customHeight="1" s="55">
      <c r="A39" s="94" t="inlineStr">
        <is>
          <t>F&amp;O</t>
        </is>
      </c>
      <c r="B39" s="94" t="inlineStr">
        <is>
          <t>Traded in F&amp;O</t>
        </is>
      </c>
      <c r="C39" s="94" t="inlineStr">
        <is>
          <t>Does the stock have futures contracts</t>
        </is>
      </c>
      <c r="D39" s="94" t="inlineStr">
        <is>
          <t>F&amp;O bhavcopy</t>
        </is>
      </c>
      <c r="E39" s="94" t="inlineStr">
        <is>
          <t>Computed</t>
        </is>
      </c>
      <c r="F39" s="94" t="inlineStr">
        <is>
          <t>Symbol present in that day's F&amp;O file</t>
        </is>
      </c>
      <c r="G39" s="94" t="inlineStr">
        <is>
          <t>Y / N</t>
        </is>
      </c>
      <c r="H39" s="109" t="inlineStr">
        <is>
          <t>https://www.nseindia.com/all-reports-derivatives</t>
        </is>
      </c>
      <c r="I39" s="94" t="inlineStr">
        <is>
          <t>Daily Reports &gt; F&amp;O - UDiFF Common Bhavcopy Final (columns confirmed from sample file 29-Sep-2026)</t>
        </is>
      </c>
    </row>
    <row r="40" ht="23.85" customHeight="1" s="55">
      <c r="A40" s="94" t="inlineStr">
        <is>
          <t>F&amp;O</t>
        </is>
      </c>
      <c r="B40" s="94" t="inlineStr">
        <is>
          <t>% chg in open interest</t>
        </is>
      </c>
      <c r="C40" s="94" t="inlineStr">
        <is>
          <t>Change in open interest, all futures contracts combined</t>
        </is>
      </c>
      <c r="D40" s="94" t="inlineStr">
        <is>
          <t>F&amp;O bhavcopy</t>
        </is>
      </c>
      <c r="E40" s="94" t="inlineStr">
        <is>
          <t>Computed</t>
        </is>
      </c>
      <c r="F40" s="94" t="inlineStr">
        <is>
          <t>(Total OI today / total OI yesterday - 1) x 100 across near/next/far month</t>
        </is>
      </c>
      <c r="G40" s="94" t="inlineStr">
        <is>
          <t>%. Blank if not F&amp;O</t>
        </is>
      </c>
      <c r="H40" s="109" t="inlineStr">
        <is>
          <t>https://www.nseindia.com/all-reports-derivatives</t>
        </is>
      </c>
      <c r="I40" s="94" t="inlineStr">
        <is>
          <t>Daily Reports &gt; F&amp;O - UDiFF Common Bhavcopy Final (columns confirmed from sample file 29-Sep-2026)</t>
        </is>
      </c>
    </row>
    <row r="41" ht="91" customHeight="1" s="55">
      <c r="A41" s="94" t="inlineStr">
        <is>
          <t>F&amp;O</t>
        </is>
      </c>
      <c r="B41" s="94" t="inlineStr">
        <is>
          <t>OI signal</t>
        </is>
      </c>
      <c r="C41" s="94" t="inlineStr">
        <is>
          <t>Who is driving the move, from price and OI direction</t>
        </is>
      </c>
      <c r="D41" s="94" t="inlineStr">
        <is>
          <t>F&amp;O bhavcopy + equity bhavcopy</t>
        </is>
      </c>
      <c r="E41" s="94" t="inlineStr">
        <is>
          <t>Computed</t>
        </is>
      </c>
      <c r="F41" s="94" t="inlineStr">
        <is>
          <t>Price up + OI up = Long buildup; up + down = Short covering; down + up = Short buildup; down + down = Long unwinding; Neutral if either change is exactly 0 (added 30-Sep-2026)</t>
        </is>
      </c>
      <c r="G41" s="94" t="inlineStr">
        <is>
          <t>Text. n/a if not F&amp;O; Neutral if price or OI change is 0</t>
        </is>
      </c>
      <c r="H41" s="109" t="inlineStr">
        <is>
          <t>https://www.nseindia.com/all-reports-derivatives</t>
        </is>
      </c>
      <c r="I41" s="94" t="inlineStr">
        <is>
          <t>Daily Reports &gt; F&amp;O - UDiFF Common Bhavcopy Final (columns confirmed from sample file 29-Sep-2026)</t>
        </is>
      </c>
    </row>
    <row r="42" ht="35.05" customHeight="1" s="55">
      <c r="A42" s="94" t="inlineStr">
        <is>
          <t>F&amp;O</t>
        </is>
      </c>
      <c r="B42" s="94" t="inlineStr">
        <is>
          <t>Rank F&amp;O activity</t>
        </is>
      </c>
      <c r="C42" s="94" t="inlineStr">
        <is>
          <t>Where the stock's futures turnover ranks among F&amp;O stocks (replaces NSE Most Active Futures)</t>
        </is>
      </c>
      <c r="D42" s="94" t="inlineStr">
        <is>
          <t>F&amp;O bhavcopy</t>
        </is>
      </c>
      <c r="E42" s="94" t="inlineStr">
        <is>
          <t>Computed</t>
        </is>
      </c>
      <c r="F42" s="94" t="inlineStr">
        <is>
          <t>Rank of combined futures turnover, highest = 1</t>
        </is>
      </c>
      <c r="G42" s="94" t="inlineStr">
        <is>
          <t>1 = most active. Blank if not F&amp;O</t>
        </is>
      </c>
      <c r="H42" s="109" t="inlineStr">
        <is>
          <t>https://www.nseindia.com/all-reports-derivatives</t>
        </is>
      </c>
      <c r="I42" s="94" t="inlineStr">
        <is>
          <t>Daily Reports &gt; F&amp;O - UDiFF Common Bhavcopy Final (columns confirmed from sample file 29-Sep-2026)</t>
        </is>
      </c>
    </row>
    <row r="43" ht="23.85" customHeight="1" s="55">
      <c r="A43" s="94" t="inlineStr">
        <is>
          <t>Factors</t>
        </is>
      </c>
      <c r="B43" s="94" t="inlineStr">
        <is>
          <t>Momentum indices</t>
        </is>
      </c>
      <c r="C43" s="94" t="inlineStr">
        <is>
          <t>Which of NSE's 7 momentum strategy indices the stock belongs to</t>
        </is>
      </c>
      <c r="D43" s="94" t="inlineStr">
        <is>
          <t>Momentum index constituent CSVs (7)</t>
        </is>
      </c>
      <c r="E43" s="94" t="inlineStr">
        <is>
          <t>Downloaded</t>
        </is>
      </c>
      <c r="F43" s="94" t="inlineStr">
        <is>
          <t>Symbol present in each list. Codes: 200 Mom 30 = Nifty200 Momentum 30; 500 Mom 50 = Nifty500 Momentum 50; Mid150 Mom 50 = Nifty Midcap150 Momentum 50; Smallcap250 MQ 100 = Nifty Smallcap250 Momentum Quality 100; MidSmall400 MQ 100 = Nifty MidSmallcap400 Momentum Quality 100; 500 Multicap MQ 50 = Nifty500 Multicap Momentum Quality 50; TotalMkt MQ 50 = Nifty Total Market Momentum Quality 50. MQ indices also require quality (profitability, low debt)</t>
        </is>
      </c>
      <c r="G43" s="94" t="inlineStr">
        <is>
          <t>Text list, or None. Lists rebalance twice a year</t>
        </is>
      </c>
      <c r="H43" s="109" t="inlineStr">
        <is>
          <t>https://www.niftyindices.com/IndexConstituent/ind_nifty200Momentum30_list.csv</t>
        </is>
      </c>
      <c r="I43" s="94" t="inlineStr">
        <is>
          <t>niftyindices CSVs (confirmed 30-Sep-2026): https://www.niftyindices.com/IndexConstituent/ind_nifty200Momentum30_list.csv, ind_nifty500Momentum50_list.csv, ind_niftymidcap150momentum50_list.csv, ind_niftysmallcap250momentumquality100_list.csv, ind_niftymidsmallcap400momentumquality100_list.csv, ind_nifty500multicapmomentumquality50_list.csv, ind_niftytotalmarketmomentumquality50_list.csv (same base URL)</t>
        </is>
      </c>
    </row>
    <row r="44" ht="23.85" customHeight="1" s="55">
      <c r="A44" s="94" t="inlineStr">
        <is>
          <t>Factors</t>
        </is>
      </c>
      <c r="B44" s="94" t="inlineStr">
        <is>
          <t>Momentum index count (of 7)</t>
        </is>
      </c>
      <c r="C44" s="94" t="inlineStr">
        <is>
          <t>How many of the 7 momentum indices include the stock</t>
        </is>
      </c>
      <c r="D44" s="94" t="inlineStr">
        <is>
          <t>Momentum index constituent CSVs (7)</t>
        </is>
      </c>
      <c r="E44" s="94" t="inlineStr">
        <is>
          <t>Computed</t>
        </is>
      </c>
      <c r="F44" s="94" t="inlineStr">
        <is>
          <t>Count of lists the stock appears in</t>
        </is>
      </c>
      <c r="G44" s="94" t="inlineStr">
        <is>
          <t>0 to 7; higher = more broadly recognised momentum</t>
        </is>
      </c>
      <c r="H44" s="109" t="inlineStr">
        <is>
          <t>https://www.niftyindices.com/IndexConstituent/ind_nifty200Momentum30_list.csv</t>
        </is>
      </c>
      <c r="I44" s="94" t="inlineStr">
        <is>
          <t>niftyindices CSVs (confirmed 30-Sep-2026): https://www.niftyindices.com/IndexConstituent/ind_nifty200Momentum30_list.csv, ind_nifty500Momentum50_list.csv, ind_niftymidcap150momentum50_list.csv, ind_niftysmallcap250momentumquality100_list.csv, ind_niftymidsmallcap400momentumquality100_list.csv, ind_nifty500multicapmomentumquality50_list.csv, ind_niftytotalmarketmomentumquality50_list.csv (same base URL)</t>
        </is>
      </c>
    </row>
    <row r="45" ht="23.85" customHeight="1" s="55">
      <c r="A45" s="94" t="inlineStr">
        <is>
          <t>Factors</t>
        </is>
      </c>
      <c r="B45" s="94" t="inlineStr">
        <is>
          <t>Own momentum score</t>
        </is>
      </c>
      <c r="C45" s="94" t="inlineStr">
        <is>
          <t>Self-computed momentum using NSE's published method</t>
        </is>
      </c>
      <c r="D45" s="94" t="inlineStr">
        <is>
          <t>Equity bhavcopy history</t>
        </is>
      </c>
      <c r="E45" s="94" t="inlineStr">
        <is>
          <t>Computed</t>
        </is>
      </c>
      <c r="F45" s="94" t="inlineStr">
        <is>
          <t>NSE Normalised Momentum Score (NSE Methodology Document, June 2026, section 16), daily rolling: MR12 = 12-month return / sigma, MR6 = 6-month return / sigma (sigma = annualised std of log daily returns, 1 year); Z-scores across the universe; 50/50 blend; score = 1 + Z if Z &gt;= 0, else 1 / (1 - Z). Today's close vs close 6 and 12 months ago (NSE uses month-end prices). Blank if less than 1 year of history. Changed 30-Sep-2026</t>
        </is>
      </c>
      <c r="G45" s="94" t="inlineStr">
        <is>
          <t>Number above 0; higher = stronger (1 = universe average)</t>
        </is>
      </c>
      <c r="H45" s="109" t="inlineStr">
        <is>
          <t>https://www.nseindia.com/all-reports/</t>
        </is>
      </c>
      <c r="I45" s="94" t="inlineStr">
        <is>
          <t>Equities &gt; Daily Reports &gt; CM-UDiFF Common Bhavcopy Final</t>
        </is>
      </c>
    </row>
    <row r="46" ht="23.85" customHeight="1" s="55">
      <c r="A46" s="94" t="inlineStr">
        <is>
          <t>Factors</t>
        </is>
      </c>
      <c r="B46" s="94" t="inlineStr">
        <is>
          <t>Own momentum percentile (of universe)</t>
        </is>
      </c>
      <c r="C46" s="94" t="inlineStr">
        <is>
          <t>Where the own momentum score ranks across all universe stocks (~2,587), as a percentile</t>
        </is>
      </c>
      <c r="D46" s="94" t="inlineStr">
        <is>
          <t>Equity bhavcopy history</t>
        </is>
      </c>
      <c r="E46" s="94" t="inlineStr">
        <is>
          <t>Computed</t>
        </is>
      </c>
      <c r="F46" s="94" t="inlineStr">
        <is>
          <t>Percentile rank of Own momentum score within the universe</t>
        </is>
      </c>
      <c r="G46" s="94" t="inlineStr">
        <is>
          <t>0 to 100; 90+ = top 10%</t>
        </is>
      </c>
      <c r="H46" s="109" t="inlineStr">
        <is>
          <t>https://www.nseindia.com/all-reports/</t>
        </is>
      </c>
      <c r="I46" s="94" t="inlineStr">
        <is>
          <t>Equities &gt; Daily Reports &gt; CM-UDiFF Common Bhavcopy Final</t>
        </is>
      </c>
    </row>
    <row r="47" ht="46.25" customHeight="1" s="55">
      <c r="A47" s="94" t="inlineStr">
        <is>
          <t>Factors</t>
        </is>
      </c>
      <c r="B47" s="94" t="inlineStr">
        <is>
          <t>FPI 150 member</t>
        </is>
      </c>
      <c r="C47" s="94" t="inlineStr">
        <is>
          <t>In Nifty India FPI 150 (foreign-investible, not foreign-favoured)</t>
        </is>
      </c>
      <c r="D47" s="94" t="inlineStr">
        <is>
          <t>FPI 150 constituent CSV</t>
        </is>
      </c>
      <c r="E47" s="94" t="inlineStr">
        <is>
          <t>Downloaded</t>
        </is>
      </c>
      <c r="F47" s="94" t="inlineStr">
        <is>
          <t>Symbol present in list</t>
        </is>
      </c>
      <c r="G47" s="94" t="inlineStr">
        <is>
          <t>Y / N</t>
        </is>
      </c>
      <c r="H47" s="109" t="inlineStr">
        <is>
          <t>https://www.niftyindices.com/IndexConstituent/ind_niftyindiafpi150_list.csv</t>
        </is>
      </c>
      <c r="I47" s="94" t="inlineStr">
        <is>
          <t>niftyindices constituent CSV ind_niftyindiafpi150_list.csv (150 stocks; confirmed 30-Sep-2026)</t>
        </is>
      </c>
    </row>
    <row r="48" ht="35.05" customHeight="1" s="55">
      <c r="A48" s="94" t="inlineStr">
        <is>
          <t>Factors</t>
        </is>
      </c>
      <c r="B48" s="94" t="inlineStr">
        <is>
          <t>Industry strength vs Nifty, 20-day (%)</t>
        </is>
      </c>
      <c r="C48" s="94" t="inlineStr">
        <is>
          <t>Is the stock's industry beating the market</t>
        </is>
      </c>
      <c r="D48" s="94" t="inlineStr">
        <is>
          <t>Equity bhavcopy history + index CSV</t>
        </is>
      </c>
      <c r="E48" s="94" t="inlineStr">
        <is>
          <t>Computed</t>
        </is>
      </c>
      <c r="F48" s="94" t="inlineStr">
        <is>
          <t>Average 20-day return of stocks in the same Industry minus Nifty 20-day return</t>
        </is>
      </c>
      <c r="G48" s="94" t="inlineStr">
        <is>
          <t>% points; + = beating Nifty</t>
        </is>
      </c>
      <c r="H48" s="109" t="inlineStr">
        <is>
          <t>https://www.nseindia.com/all-reports/</t>
        </is>
      </c>
      <c r="I48" s="94" t="inlineStr">
        <is>
          <t>Equities &gt; Daily Reports &gt; CM-UDiFF Common Bhavcopy Final Industry tag from index CSV.</t>
        </is>
      </c>
    </row>
    <row r="49" ht="23.85" customHeight="1" s="55">
      <c r="A49" s="94" t="inlineStr">
        <is>
          <t>Scans</t>
        </is>
      </c>
      <c r="B49" s="94" t="inlineStr">
        <is>
          <t>Breakout</t>
        </is>
      </c>
      <c r="C49" s="94" t="inlineStr">
        <is>
          <t>Scan 1: new 52-week high confirmed by heavy volume</t>
        </is>
      </c>
      <c r="D49" s="94" t="inlineStr">
        <is>
          <t>Screener sheet</t>
        </is>
      </c>
      <c r="E49" s="94" t="inlineStr">
        <is>
          <t>Computed</t>
        </is>
      </c>
      <c r="F49" s="94" t="inlineStr">
        <is>
          <t>Y if 52-wk status = 52-wk high AND Volume vs 50-day avg &gt;= 2 (threshold on Settings sheet)</t>
        </is>
      </c>
      <c r="G49" s="94" t="inlineStr">
        <is>
          <t>Y / N</t>
        </is>
      </c>
      <c r="H49" s="94" t="inlineStr">
        <is>
          <t>n/a</t>
        </is>
      </c>
      <c r="I49" s="94" t="inlineStr">
        <is>
          <t>Computed in the Screener sheet; no external source</t>
        </is>
      </c>
    </row>
    <row r="50" ht="23.85" customHeight="1" s="55">
      <c r="A50" s="94" t="inlineStr">
        <is>
          <t>Scans</t>
        </is>
      </c>
      <c r="B50" s="94" t="inlineStr">
        <is>
          <t>Accumulation</t>
        </is>
      </c>
      <c r="C50" s="94" t="inlineStr">
        <is>
          <t>Scan 2: heavy buying for keeps on an up day</t>
        </is>
      </c>
      <c r="D50" s="94" t="inlineStr">
        <is>
          <t>Screener sheet</t>
        </is>
      </c>
      <c r="E50" s="94" t="inlineStr">
        <is>
          <t>Computed</t>
        </is>
      </c>
      <c r="F50" s="94" t="inlineStr">
        <is>
          <t>Y if Delivered qty vs 50-day avg &gt;= 2 (threshold on Settings sheet) AND Chg % &gt; 0</t>
        </is>
      </c>
      <c r="G50" s="94" t="inlineStr">
        <is>
          <t>Y / N</t>
        </is>
      </c>
      <c r="H50" s="94" t="inlineStr">
        <is>
          <t>n/a</t>
        </is>
      </c>
      <c r="I50" s="94" t="inlineStr">
        <is>
          <t>Computed in the Screener sheet; no external source</t>
        </is>
      </c>
    </row>
    <row r="51" ht="23.85" customHeight="1" s="55">
      <c r="A51" s="94" t="inlineStr">
        <is>
          <t>Scans</t>
        </is>
      </c>
      <c r="B51" s="94" t="inlineStr">
        <is>
          <t>Institutional buying</t>
        </is>
      </c>
      <c r="C51" s="94" t="inlineStr">
        <is>
          <t>Scan 3: net buying through bulk deals, or any buying through block deals, today</t>
        </is>
      </c>
      <c r="D51" s="94" t="inlineStr">
        <is>
          <t>Screener sheet</t>
        </is>
      </c>
      <c r="E51" s="94" t="inlineStr">
        <is>
          <t>Computed</t>
        </is>
      </c>
      <c r="F51" s="94" t="inlineStr">
        <is>
          <t>Y if (Bulk deal net qty &gt; 0 OR Block deal buy qty &gt; 0) (threshold on Settings sheet). With threshold 0, any block deal passes (every block has a buyer). No minimum deal size; buyer identity not checked. Changed 30-Sep-2026</t>
        </is>
      </c>
      <c r="G51" s="94" t="inlineStr">
        <is>
          <t>Y / N</t>
        </is>
      </c>
      <c r="H51" s="94" t="inlineStr">
        <is>
          <t>n/a</t>
        </is>
      </c>
      <c r="I51" s="94" t="inlineStr">
        <is>
          <t>Computed in the Screener sheet; no external source</t>
        </is>
      </c>
    </row>
    <row r="52" ht="46.25" customHeight="1" s="55">
      <c r="A52" s="94" t="inlineStr">
        <is>
          <t>Scans</t>
        </is>
      </c>
      <c r="B52" s="94" t="inlineStr">
        <is>
          <t>Long buildup</t>
        </is>
      </c>
      <c r="C52" s="94" t="inlineStr">
        <is>
          <t>Scan 4: fresh long positions in futures (price up with open interest up)</t>
        </is>
      </c>
      <c r="D52" s="94" t="inlineStr">
        <is>
          <t>Screener sheet</t>
        </is>
      </c>
      <c r="E52" s="94" t="inlineStr">
        <is>
          <t>Computed</t>
        </is>
      </c>
      <c r="F52" s="94" t="inlineStr">
        <is>
          <t>Y if F&amp;O stock AND Chg % &gt; 0 AND % chg in open interest &gt; 0 (no minimum OI rise)</t>
        </is>
      </c>
      <c r="G52" s="94" t="inlineStr">
        <is>
          <t>Y / N; n/a if not an F&amp;O stock</t>
        </is>
      </c>
      <c r="H52" s="94" t="inlineStr">
        <is>
          <t>n/a</t>
        </is>
      </c>
      <c r="I52" s="94" t="inlineStr">
        <is>
          <t>Computed in the Screener sheet; no external source</t>
        </is>
      </c>
    </row>
    <row r="53" ht="23.85" customHeight="1" s="55">
      <c r="A53" s="94" t="inlineStr">
        <is>
          <t>Scans</t>
        </is>
      </c>
      <c r="B53" s="94" t="inlineStr">
        <is>
          <t>Momentum leader</t>
        </is>
      </c>
      <c r="C53" s="94" t="inlineStr">
        <is>
          <t>Scan 5: stock is in at least one of the 7 NSE momentum indices</t>
        </is>
      </c>
      <c r="D53" s="94" t="inlineStr">
        <is>
          <t>Screener sheet</t>
        </is>
      </c>
      <c r="E53" s="94" t="inlineStr">
        <is>
          <t>Computed</t>
        </is>
      </c>
      <c r="F53" s="94" t="inlineStr">
        <is>
          <t>Y if Momentum index count &gt;= 1. Own momentum score and percentile are shown for comparison only, not part of the rule</t>
        </is>
      </c>
      <c r="G53" s="94" t="inlineStr">
        <is>
          <t>Y / N</t>
        </is>
      </c>
      <c r="H53" s="94" t="inlineStr">
        <is>
          <t>n/a</t>
        </is>
      </c>
      <c r="I53" s="94" t="inlineStr">
        <is>
          <t>Computed in the Screener sheet; no external source</t>
        </is>
      </c>
    </row>
    <row r="54" ht="23.85" customHeight="1" s="55">
      <c r="A54" s="94" t="inlineStr">
        <is>
          <t>Output</t>
        </is>
      </c>
      <c r="B54" s="94" t="inlineStr">
        <is>
          <t>Buy scans passed (count)</t>
        </is>
      </c>
      <c r="C54" s="94" t="inlineStr">
        <is>
          <t>How many of the 5 buy-side scans the stock passed today</t>
        </is>
      </c>
      <c r="D54" s="94" t="inlineStr">
        <is>
          <t>Screener sheet</t>
        </is>
      </c>
      <c r="E54" s="94" t="inlineStr">
        <is>
          <t>Computed</t>
        </is>
      </c>
      <c r="F54" s="94" t="inlineStr">
        <is>
          <t>Count of Y among Breakout, Accumulation, Institutional buying, Long buildup, Momentum leader (formula)</t>
        </is>
      </c>
      <c r="G54" s="94" t="inlineStr">
        <is>
          <t>0 to 5</t>
        </is>
      </c>
      <c r="H54" s="94" t="inlineStr">
        <is>
          <t>n/a</t>
        </is>
      </c>
      <c r="I54" s="94" t="inlineStr">
        <is>
          <t>Computed in the Screener sheet; no external source</t>
        </is>
      </c>
    </row>
    <row r="55" ht="15" customHeight="1" s="55">
      <c r="A55" s="94" t="inlineStr">
        <is>
          <t>Output</t>
        </is>
      </c>
      <c r="B55" s="94" t="inlineStr">
        <is>
          <t>Scans passed (buy-side)</t>
        </is>
      </c>
      <c r="C55" s="94" t="inlineStr">
        <is>
          <t>Which of the 5 buy-side scans the stock passed today (Weakness list not included)</t>
        </is>
      </c>
      <c r="D55" s="94" t="inlineStr">
        <is>
          <t>Screener sheet</t>
        </is>
      </c>
      <c r="E55" s="94" t="inlineStr">
        <is>
          <t>Computed</t>
        </is>
      </c>
      <c r="F55" s="94" t="inlineStr">
        <is>
          <t>List of scans with Y among Breakout, Accumulation, Institutional buying, Long buildup, Momentum leader</t>
        </is>
      </c>
      <c r="G55" s="94" t="inlineStr">
        <is>
          <t>Text, or None</t>
        </is>
      </c>
      <c r="H55" s="94" t="inlineStr">
        <is>
          <t>n/a</t>
        </is>
      </c>
      <c r="I55" s="94" t="inlineStr">
        <is>
          <t>Computed in the Screener sheet; no external source</t>
        </is>
      </c>
    </row>
    <row r="56" s="55">
      <c r="A56" s="94" t="inlineStr">
        <is>
          <t>Output</t>
        </is>
      </c>
      <c r="B56" s="94" t="inlineStr">
        <is>
          <t>Why ranked here</t>
        </is>
      </c>
      <c r="C56" s="94" t="inlineStr">
        <is>
          <t>Plain-English reason for the rank</t>
        </is>
      </c>
      <c r="D56" s="94" t="inlineStr">
        <is>
          <t>Screener sheet</t>
        </is>
      </c>
      <c r="E56" s="94" t="inlineStr">
        <is>
          <t>Computed</t>
        </is>
      </c>
      <c r="F56" s="94" t="inlineStr">
        <is>
          <t>Generated from the columns that drove the rank</t>
        </is>
      </c>
      <c r="G56" s="94" t="inlineStr">
        <is>
          <t>Text</t>
        </is>
      </c>
      <c r="H56" s="94" t="inlineStr">
        <is>
          <t>n/a</t>
        </is>
      </c>
      <c r="I56" s="94" t="inlineStr">
        <is>
          <t>Computed in the Screener sheet; no external source</t>
        </is>
      </c>
    </row>
    <row r="57" s="55">
      <c r="A57" s="94" t="inlineStr">
        <is>
          <t>Price band</t>
        </is>
      </c>
      <c r="B57" s="94" t="inlineStr">
        <is>
          <t>Price band hit today</t>
        </is>
      </c>
      <c r="C57" s="94" t="inlineStr">
        <is>
          <t>Did the stock touch its upper or lower price band (circuit) during the day. Touched, not necessarily closed at the band</t>
        </is>
      </c>
      <c r="D57" s="94" t="inlineStr">
        <is>
          <t>PR pack bh file</t>
        </is>
      </c>
      <c r="E57" s="94" t="inlineStr">
        <is>
          <t>Downloaded</t>
        </is>
      </c>
      <c r="F57" s="94" t="inlineStr">
        <is>
          <t>Upper if listed with H, Lower if listed with L in bhDDMMYYYY.csv (keyed by SYMBOL); None if not listed. Added 29-Sep-2026</t>
        </is>
      </c>
      <c r="G57" s="94" t="inlineStr">
        <is>
          <t>Upper / Lower / None; "missing" if the bh file is missing that day</t>
        </is>
      </c>
      <c r="H57" s="94" t="inlineStr">
        <is>
          <t>https://www.nseindia.com/all-reports/</t>
        </is>
      </c>
      <c r="I57" s="94" t="inlineStr">
        <is>
          <t>Equities &gt; Daily Reports &gt; Bhavcopy (PR)(zip) &gt; bhDDMMYYYY.csv (columns SYMBOL, SERIES, SECURITY, HIGH/LOW)</t>
        </is>
      </c>
    </row>
    <row r="58" s="55">
      <c r="A58" s="94" t="inlineStr">
        <is>
          <t>Surveillance watch</t>
        </is>
      </c>
      <c r="B58" s="94" t="inlineStr">
        <is>
          <t>Surveillance watch</t>
        </is>
      </c>
      <c r="C58" s="94" t="inlineStr">
        <is>
          <t>Early warning: stock meets one or more NSE surveillance criteria in the REG1_IND file (e.g. large price moves, PE &gt; 50, EPS zero, few traders). Not a red flag; not used for rank</t>
        </is>
      </c>
      <c r="D58" s="94" t="inlineStr">
        <is>
          <t>REG1_IND (Surveillance Indicator New)</t>
        </is>
      </c>
      <c r="E58" s="94" t="inlineStr">
        <is>
          <t>Downloaded</t>
        </is>
      </c>
      <c r="F58" s="94" t="inlineStr">
        <is>
          <t>Y if any of the 21 non-SME criteria columns (PE &gt; 50, EPS zero, &lt;100 unique PAN, 11 close-to-close move, 7 high-low range) is 0; else N. Value meaning (0 = criterion met) follows NSE REG_IND file-structure pattern (100 = not, 0 = under this category); not yet confirmed for REG1 (its structure PDF link is broken). Added 30-Sep-2026</t>
        </is>
      </c>
      <c r="G58" s="94" t="inlineStr">
        <is>
          <t>Y / N</t>
        </is>
      </c>
      <c r="H58" s="94" t="inlineStr">
        <is>
          <t>https://www.nseindia.com/all-reports/</t>
        </is>
      </c>
      <c r="I58" s="94" t="inlineStr">
        <is>
          <t>Equities &gt; Daily Reports &gt; Surveillance Indicator New (REG1_INDDDMMYY.csv)</t>
        </is>
      </c>
    </row>
    <row r="59" s="55">
      <c r="A59" s="94" t="inlineStr">
        <is>
          <t>Surveillance watch</t>
        </is>
      </c>
      <c r="B59" s="94" t="inlineStr">
        <is>
          <t>Surveillance watch reason</t>
        </is>
      </c>
      <c r="C59" s="94" t="inlineStr">
        <is>
          <t>Every criterion met, in short form</t>
        </is>
      </c>
      <c r="D59" s="94" t="inlineStr">
        <is>
          <t>REG1_IND (Surveillance Indicator New)</t>
        </is>
      </c>
      <c r="E59" s="94" t="inlineStr">
        <is>
          <t>Downloaded</t>
        </is>
      </c>
      <c r="F59" s="94" t="inlineStr">
        <is>
          <t>Criteria names shortened and joined with '; ' (e.g. PE &gt; 50; &gt;25% move in 5 days). SME-only columns excluded</t>
        </is>
      </c>
      <c r="G59" s="94" t="inlineStr">
        <is>
          <t>Text; blank if none</t>
        </is>
      </c>
      <c r="H59" s="94" t="inlineStr">
        <is>
          <t>https://www.nseindia.com/all-reports/</t>
        </is>
      </c>
      <c r="I59" s="94" t="inlineStr">
        <is>
          <t>Equities &gt; Daily Reports &gt; Surveillance Indicator New (REG1_INDDDMMYY.csv)</t>
        </is>
      </c>
    </row>
    <row r="60" s="55">
      <c r="A60" s="94" t="inlineStr">
        <is>
          <t>Corporate action</t>
        </is>
      </c>
      <c r="B60" s="94" t="inlineStr">
        <is>
          <t>Split/bonus (recent)</t>
        </is>
      </c>
      <c r="C60" s="94" t="inlineStr">
        <is>
          <t>Most recent split or bonus with ex-date inside the window. Warns that volume/delivery ratios, own momentum and industry strength are distorted (numbers are NOT adjusted: user decision 30-Sep-2026). 52-wk status is unaffected (NSE report is adjusted)</t>
        </is>
      </c>
      <c r="D60" s="94" t="inlineStr">
        <is>
          <t>PR pack bc file</t>
        </is>
      </c>
      <c r="E60" s="94" t="inlineStr">
        <is>
          <t>Downloaded</t>
        </is>
      </c>
      <c r="F60" s="94" t="inlineStr">
        <is>
          <t>PURPOSE lines containing BONUS or FVSPLT (face value split) for the symbol, ex-date within the Settings window (default 250 trading days); shown as PURPOSE text + ', ex ' + ex-date. Duplicates across daily bc files removed (symbol + ex-date + purpose). Unreadable PURPOSE text logged. Added 30-Sep-2026</t>
        </is>
      </c>
      <c r="G60" s="94" t="inlineStr">
        <is>
          <t>Text; blank if none in window</t>
        </is>
      </c>
      <c r="H60" s="94" t="inlineStr">
        <is>
          <t>https://www.nseindia.com/all-reports/</t>
        </is>
      </c>
      <c r="I60" s="94" t="inlineStr">
        <is>
          <t>Equities &gt; Daily Reports &gt; Bhavcopy (PR)(zip) &gt; bcDDMMYYYY.csv (EX_DT, PURPOSE)</t>
        </is>
      </c>
    </row>
    <row r="61" ht="23.85" customHeight="1" s="55">
      <c r="A61" s="94" t="inlineStr">
        <is>
          <t>Buy checks</t>
        </is>
      </c>
      <c r="B61" s="94" t="inlineStr">
        <is>
          <t>Liquidity (&gt;= 1 lakh)</t>
        </is>
      </c>
      <c r="C61" s="94" t="inlineStr">
        <is>
          <t>Mandatory check (not a red flag): did the stock trade at least the liquidity floor on average over the last 20 days. A stock showing N gets no Rank buy scans and no Selection score, whatever its other numbers (user decision 04-Oct-2026). Not one of the 5 scans</t>
        </is>
      </c>
      <c r="D61" s="94" t="inlineStr">
        <is>
          <t>Screener sheet</t>
        </is>
      </c>
      <c r="E61" s="94" t="inlineStr">
        <is>
          <t>Computed</t>
        </is>
      </c>
      <c r="F61" s="94" t="inlineStr">
        <is>
          <t>Y if Avg volume, 20-day (lakh) x 1,00,000 &gt;= liquidity floor on Settings (formula). Changed 03-Oct-2026 (was the minimum of the 20 days)</t>
        </is>
      </c>
      <c r="G61" s="94" t="inlineStr">
        <is>
          <t>Y / N</t>
        </is>
      </c>
      <c r="H61" s="94" t="inlineStr">
        <is>
          <t>n/a</t>
        </is>
      </c>
      <c r="I61" s="94" t="inlineStr">
        <is>
          <t>Computed in the Screener sheet; no external source</t>
        </is>
      </c>
    </row>
    <row r="62" ht="23.85" customHeight="1" s="55">
      <c r="A62" s="94" t="inlineStr">
        <is>
          <t>Buy checks</t>
        </is>
      </c>
      <c r="B62" s="94" t="inlineStr">
        <is>
          <t>Market cap (&gt; 500 cr)</t>
        </is>
      </c>
      <c r="C62" s="94" t="inlineStr">
        <is>
          <t>Mandatory check (not a red flag): is the company above the market cap floor (Rs crore; default Rs 500 crore). A stock showing N gets no Rank buy scans and no Selection score, whatever its other numbers (user decision 04-Oct-2026). Not one of the 5 scans</t>
        </is>
      </c>
      <c r="D62" s="94" t="inlineStr">
        <is>
          <t>Screener sheet</t>
        </is>
      </c>
      <c r="E62" s="94" t="inlineStr">
        <is>
          <t>Computed</t>
        </is>
      </c>
      <c r="F62" s="94" t="inlineStr">
        <is>
          <t>Y if Market cap (cr) &gt; market cap floor on Settings (formula)</t>
        </is>
      </c>
      <c r="G62" s="94" t="inlineStr">
        <is>
          <t>Y / N</t>
        </is>
      </c>
      <c r="H62" s="94" t="inlineStr">
        <is>
          <t>n/a</t>
        </is>
      </c>
      <c r="I62" s="94" t="inlineStr">
        <is>
          <t>Computed in the Screener sheet; no external source</t>
        </is>
      </c>
    </row>
    <row r="63" s="55">
      <c r="A63" s="94" t="inlineStr">
        <is>
          <t>Returns</t>
        </is>
      </c>
      <c r="B63" s="94" t="inlineStr">
        <is>
          <t>% change from 52-week high/low</t>
        </is>
      </c>
      <c r="C63" s="94" t="inlineStr">
        <is>
          <t>How far today's close is from the stock's 52-week high, in %. Negative = the price has dropped that much below the high; positive = it closed above the old high (a new high today). Measured from the high only (user decision 04-Oct-2026)</t>
        </is>
      </c>
      <c r="D63" s="94" t="inlineStr">
        <is>
          <t>52 Week High Low Report + equity bhavcopy</t>
        </is>
      </c>
      <c r="E63" s="94" t="inlineStr">
        <is>
          <t>Computed</t>
        </is>
      </c>
      <c r="F63" s="94" t="inlineStr">
        <is>
          <t>(Close / Adjusted_52_Week_High - 1) x 100, using the report effective today (its high covers up to the previous day; values adjusted for corporate actions). Added 04-Oct-2026</t>
        </is>
      </c>
      <c r="G63" s="94" t="inlineStr">
        <is>
          <t>%; blank if the stock has no 52-week value or no price today</t>
        </is>
      </c>
      <c r="H63" s="94" t="inlineStr">
        <is>
          <t>https://www.nseindia.com/all-reports/</t>
        </is>
      </c>
      <c r="I63" s="94" t="inlineStr">
        <is>
          <t>Equities &gt; Daily Reports &gt; 52 Week High Low Report (CM_52_wk_High_low_DDMMYYYY.csv); close from CM-UDiFF Common Bhavcopy Final</t>
        </is>
      </c>
    </row>
    <row r="64" s="55">
      <c r="A64" s="94" t="inlineStr">
        <is>
          <t>Returns</t>
        </is>
      </c>
      <c r="B64" s="94" t="inlineStr">
        <is>
          <t>Return 1 week (%)</t>
        </is>
      </c>
      <c r="C64" s="94" t="inlineStr">
        <is>
          <t>Price change over 1 week: today's close against the close 1 week ago</t>
        </is>
      </c>
      <c r="D64" s="94" t="inlineStr">
        <is>
          <t>Equity bhavcopy history</t>
        </is>
      </c>
      <c r="E64" s="94" t="inlineStr">
        <is>
          <t>Computed</t>
        </is>
      </c>
      <c r="F64" s="94" t="inlineStr">
        <is>
          <t>(Close today / close 1 week ago - 1) x 100. Earlier date by calendar (7 days back); if it is not a trading day, the last close before it. Not adjusted for splits or bonuses (affects few stocks; see Split/bonus (recent)). Added 04-Oct-2026</t>
        </is>
      </c>
      <c r="G64" s="94" t="inlineStr">
        <is>
          <t>%; + = price up, - = price down. Blank if the stock has no price on or before the earlier date (e.g. listed later)</t>
        </is>
      </c>
      <c r="H64" s="94" t="inlineStr">
        <is>
          <t>https://www.nseindia.com/all-reports/</t>
        </is>
      </c>
      <c r="I64" s="94" t="inlineStr">
        <is>
          <t>Equities &gt; Daily Reports &gt; CM-UDiFF Common Bhavcopy Final</t>
        </is>
      </c>
    </row>
    <row r="65" s="55">
      <c r="A65" s="94" t="inlineStr">
        <is>
          <t>Returns</t>
        </is>
      </c>
      <c r="B65" s="94" t="inlineStr">
        <is>
          <t>Return 1 month (%)</t>
        </is>
      </c>
      <c r="C65" s="94" t="inlineStr">
        <is>
          <t>Price change over 1 month: today's close against the close 1 month ago</t>
        </is>
      </c>
      <c r="D65" s="94" t="inlineStr">
        <is>
          <t>Equity bhavcopy history</t>
        </is>
      </c>
      <c r="E65" s="94" t="inlineStr">
        <is>
          <t>Computed</t>
        </is>
      </c>
      <c r="F65" s="94" t="inlineStr">
        <is>
          <t>(Close today / close 1 month ago - 1) x 100. Earlier date by calendar (same date 1 month back); if it is not a trading day, the last close before it. Not adjusted for splits or bonuses (affects few stocks; see Split/bonus (recent)). Added 04-Oct-2026</t>
        </is>
      </c>
      <c r="G65" s="94" t="inlineStr">
        <is>
          <t>%; + = price up, - = price down. Blank if the stock has no price on or before the earlier date (e.g. listed later)</t>
        </is>
      </c>
      <c r="H65" s="94" t="inlineStr">
        <is>
          <t>https://www.nseindia.com/all-reports/</t>
        </is>
      </c>
      <c r="I65" s="94" t="inlineStr">
        <is>
          <t>Equities &gt; Daily Reports &gt; CM-UDiFF Common Bhavcopy Final</t>
        </is>
      </c>
    </row>
    <row r="66" s="55">
      <c r="A66" s="94" t="inlineStr">
        <is>
          <t>Returns</t>
        </is>
      </c>
      <c r="B66" s="94" t="inlineStr">
        <is>
          <t>Return 3 months (%)</t>
        </is>
      </c>
      <c r="C66" s="94" t="inlineStr">
        <is>
          <t>Price change over 3 months: today's close against the close 3 months ago</t>
        </is>
      </c>
      <c r="D66" s="94" t="inlineStr">
        <is>
          <t>Equity bhavcopy history</t>
        </is>
      </c>
      <c r="E66" s="94" t="inlineStr">
        <is>
          <t>Computed</t>
        </is>
      </c>
      <c r="F66" s="94" t="inlineStr">
        <is>
          <t>(Close today / close 3 months ago - 1) x 100. Earlier date by calendar (same date 3 months back); if it is not a trading day, the last close before it. Not adjusted for splits or bonuses (affects few stocks; see Split/bonus (recent)). Added 04-Oct-2026</t>
        </is>
      </c>
      <c r="G66" s="94" t="inlineStr">
        <is>
          <t>%; + = price up, - = price down. Blank if the stock has no price on or before the earlier date (e.g. listed later)</t>
        </is>
      </c>
      <c r="H66" s="94" t="inlineStr">
        <is>
          <t>https://www.nseindia.com/all-reports/</t>
        </is>
      </c>
      <c r="I66" s="94" t="inlineStr">
        <is>
          <t>Equities &gt; Daily Reports &gt; CM-UDiFF Common Bhavcopy Final</t>
        </is>
      </c>
    </row>
    <row r="67" s="55">
      <c r="A67" s="94" t="inlineStr">
        <is>
          <t>Returns</t>
        </is>
      </c>
      <c r="B67" s="94" t="inlineStr">
        <is>
          <t>Return 6 months (%)</t>
        </is>
      </c>
      <c r="C67" s="94" t="inlineStr">
        <is>
          <t>Price change over 6 months: today's close against the close 6 months ago</t>
        </is>
      </c>
      <c r="D67" s="94" t="inlineStr">
        <is>
          <t>Equity bhavcopy history</t>
        </is>
      </c>
      <c r="E67" s="94" t="inlineStr">
        <is>
          <t>Computed</t>
        </is>
      </c>
      <c r="F67" s="94" t="inlineStr">
        <is>
          <t>(Close today / close 6 months ago - 1) x 100. Earlier date by calendar (same date 6 months back); if it is not a trading day, the last close before it. Not adjusted for splits or bonuses (affects few stocks; see Split/bonus (recent)). Added 04-Oct-2026</t>
        </is>
      </c>
      <c r="G67" s="94" t="inlineStr">
        <is>
          <t>%; + = price up, - = price down. Blank if the stock has no price on or before the earlier date (e.g. listed later)</t>
        </is>
      </c>
      <c r="H67" s="94" t="inlineStr">
        <is>
          <t>https://www.nseindia.com/all-reports/</t>
        </is>
      </c>
      <c r="I67" s="94" t="inlineStr">
        <is>
          <t>Equities &gt; Daily Reports &gt; CM-UDiFF Common Bhavcopy Final</t>
        </is>
      </c>
    </row>
    <row r="68" s="55">
      <c r="A68" s="94" t="inlineStr">
        <is>
          <t>Returns</t>
        </is>
      </c>
      <c r="B68" s="94" t="inlineStr">
        <is>
          <t>Return 12 months (%)</t>
        </is>
      </c>
      <c r="C68" s="94" t="inlineStr">
        <is>
          <t>Price change over 12 months: today's close against the close 12 months ago</t>
        </is>
      </c>
      <c r="D68" s="94" t="inlineStr">
        <is>
          <t>Equity bhavcopy history</t>
        </is>
      </c>
      <c r="E68" s="94" t="inlineStr">
        <is>
          <t>Computed</t>
        </is>
      </c>
      <c r="F68" s="94" t="inlineStr">
        <is>
          <t>(Close today / close 12 months ago - 1) x 100. Earlier date by calendar (same date 12 months back); if it is not a trading day, the last close before it. Not adjusted for splits or bonuses (affects few stocks; see Split/bonus (recent)). Added 04-Oct-2026</t>
        </is>
      </c>
      <c r="G68" s="94" t="inlineStr">
        <is>
          <t>%; + = price up, - = price down. Blank if the stock has no price on or before the earlier date (e.g. listed later)</t>
        </is>
      </c>
      <c r="H68" s="94" t="inlineStr">
        <is>
          <t>https://www.nseindia.com/all-reports/</t>
        </is>
      </c>
      <c r="I68" s="94" t="inlineStr">
        <is>
          <t>Equities &gt; Daily Reports &gt; CM-UDiFF Common Bhavcopy Final</t>
        </is>
      </c>
    </row>
    <row r="69" s="55">
      <c r="A69" s="94" t="inlineStr">
        <is>
          <t>Trend</t>
        </is>
      </c>
      <c r="B69" s="94" t="inlineStr">
        <is>
          <t>Close vs EMA 20 (%)</t>
        </is>
      </c>
      <c r="C69" s="94" t="inlineStr">
        <is>
          <t>How far today's close is above (+) or below (-) the stock's 20-day exponential moving average (EMA)</t>
        </is>
      </c>
      <c r="D69" s="94" t="inlineStr">
        <is>
          <t>Equity bhavcopy history</t>
        </is>
      </c>
      <c r="E69" s="94" t="inlineStr">
        <is>
          <t>Computed</t>
        </is>
      </c>
      <c r="F69" s="94" t="inlineStr">
        <is>
          <t>(Close / EMA 20 - 1) x 100. EMA = exponential moving average of daily closes, smoothing 2 / (20 + 1), built from the first close held (about 1 year of history). Not adjusted for splits or bonuses (affects few stocks; see Split/bonus (recent)). Added 04-Oct-2026</t>
        </is>
      </c>
      <c r="G69" s="94" t="inlineStr">
        <is>
          <t>%; + = close above the EMA. Blank if fewer than 20 days of prices</t>
        </is>
      </c>
      <c r="H69" s="94" t="inlineStr">
        <is>
          <t>https://www.nseindia.com/all-reports/</t>
        </is>
      </c>
      <c r="I69" s="94" t="inlineStr">
        <is>
          <t>Equities &gt; Daily Reports &gt; CM-UDiFF Common Bhavcopy Final</t>
        </is>
      </c>
    </row>
    <row r="70" s="55">
      <c r="A70" s="94" t="inlineStr">
        <is>
          <t>Trend</t>
        </is>
      </c>
      <c r="B70" s="94" t="inlineStr">
        <is>
          <t>Close vs EMA 50 (%)</t>
        </is>
      </c>
      <c r="C70" s="94" t="inlineStr">
        <is>
          <t>How far today's close is above (+) or below (-) the stock's 50-day exponential moving average (EMA)</t>
        </is>
      </c>
      <c r="D70" s="94" t="inlineStr">
        <is>
          <t>Equity bhavcopy history</t>
        </is>
      </c>
      <c r="E70" s="94" t="inlineStr">
        <is>
          <t>Computed</t>
        </is>
      </c>
      <c r="F70" s="94" t="inlineStr">
        <is>
          <t>(Close / EMA 50 - 1) x 100. EMA = exponential moving average of daily closes, smoothing 2 / (50 + 1), built from the first close held (about 1 year of history). Not adjusted for splits or bonuses (affects few stocks; see Split/bonus (recent)). Added 04-Oct-2026</t>
        </is>
      </c>
      <c r="G70" s="94" t="inlineStr">
        <is>
          <t>%; + = close above the EMA. Blank if fewer than 50 days of prices</t>
        </is>
      </c>
      <c r="H70" s="94" t="inlineStr">
        <is>
          <t>https://www.nseindia.com/all-reports/</t>
        </is>
      </c>
      <c r="I70" s="94" t="inlineStr">
        <is>
          <t>Equities &gt; Daily Reports &gt; CM-UDiFF Common Bhavcopy Final</t>
        </is>
      </c>
    </row>
    <row r="71" s="55">
      <c r="A71" s="94" t="inlineStr">
        <is>
          <t>Trend</t>
        </is>
      </c>
      <c r="B71" s="94" t="inlineStr">
        <is>
          <t>Close vs EMA 100 (%)</t>
        </is>
      </c>
      <c r="C71" s="94" t="inlineStr">
        <is>
          <t>How far today's close is above (+) or below (-) the stock's 100-day exponential moving average (EMA)</t>
        </is>
      </c>
      <c r="D71" s="94" t="inlineStr">
        <is>
          <t>Equity bhavcopy history</t>
        </is>
      </c>
      <c r="E71" s="94" t="inlineStr">
        <is>
          <t>Computed</t>
        </is>
      </c>
      <c r="F71" s="94" t="inlineStr">
        <is>
          <t>(Close / EMA 100 - 1) x 100. EMA = exponential moving average of daily closes, smoothing 2 / (100 + 1), built from the first close held (about 1 year of history). Not adjusted for splits or bonuses (affects few stocks; see Split/bonus (recent)). Added 04-Oct-2026</t>
        </is>
      </c>
      <c r="G71" s="94" t="inlineStr">
        <is>
          <t>%; + = close above the EMA. Blank if fewer than 100 days of prices</t>
        </is>
      </c>
      <c r="H71" s="94" t="inlineStr">
        <is>
          <t>https://www.nseindia.com/all-reports/</t>
        </is>
      </c>
      <c r="I71" s="94" t="inlineStr">
        <is>
          <t>Equities &gt; Daily Reports &gt; CM-UDiFF Common Bhavcopy Final</t>
        </is>
      </c>
    </row>
    <row r="72" s="55">
      <c r="A72" s="94" t="inlineStr">
        <is>
          <t>Trend</t>
        </is>
      </c>
      <c r="B72" s="94" t="inlineStr">
        <is>
          <t>Close vs EMA 200 (%)</t>
        </is>
      </c>
      <c r="C72" s="94" t="inlineStr">
        <is>
          <t>How far today's close is above (+) or below (-) the stock's 200-day exponential moving average (EMA)</t>
        </is>
      </c>
      <c r="D72" s="94" t="inlineStr">
        <is>
          <t>Equity bhavcopy history</t>
        </is>
      </c>
      <c r="E72" s="94" t="inlineStr">
        <is>
          <t>Computed</t>
        </is>
      </c>
      <c r="F72" s="94" t="inlineStr">
        <is>
          <t>(Close / EMA 200 - 1) x 100. EMA = exponential moving average of daily closes, smoothing 2 / (200 + 1), built from the first close held (about 1 year of history). Approximate: with about 250 days of history roughly 8% of the weight still rests on the oldest price, so it can differ a little from charting sites (user decision 04-Oct-2026: manage with existing data). Not adjusted for splits or bonuses (affects few stocks; see Split/bonus (recent)). Added 04-Oct-2026</t>
        </is>
      </c>
      <c r="G72" s="94" t="inlineStr">
        <is>
          <t>%; + = close above the EMA. Blank if fewer than 200 days of prices</t>
        </is>
      </c>
      <c r="H72" s="94" t="inlineStr">
        <is>
          <t>https://www.nseindia.com/all-reports/</t>
        </is>
      </c>
      <c r="I72" s="94" t="inlineStr">
        <is>
          <t>Equities &gt; Daily Reports &gt; CM-UDiFF Common Bhavcopy Final</t>
        </is>
      </c>
    </row>
    <row r="73" s="55">
      <c r="A73" s="94" t="inlineStr">
        <is>
          <t>Trend</t>
        </is>
      </c>
      <c r="B73" s="94" t="inlineStr">
        <is>
          <t>EMA trend</t>
        </is>
      </c>
      <c r="C73" s="94" t="inlineStr">
        <is>
          <t>Are the close and the four EMAs lined up in trend order</t>
        </is>
      </c>
      <c r="D73" s="94" t="inlineStr">
        <is>
          <t>Equity bhavcopy history</t>
        </is>
      </c>
      <c r="E73" s="94" t="inlineStr">
        <is>
          <t>Computed</t>
        </is>
      </c>
      <c r="F73" s="94" t="inlineStr">
        <is>
          <t>Stacked up if Close &gt; EMA 20 &gt; EMA 50 &gt; EMA 100 &gt; EMA 200; Stacked down if Close &lt; EMA 20 &lt; EMA 50 &lt; EMA 100 &lt; EMA 200; else Mixed. Added 04-Oct-2026</t>
        </is>
      </c>
      <c r="G73" s="94" t="inlineStr">
        <is>
          <t>Stacked up / Stacked down / Mixed; blank if EMA 200 is blank</t>
        </is>
      </c>
      <c r="H73" s="94" t="inlineStr">
        <is>
          <t>https://www.nseindia.com/all-reports/</t>
        </is>
      </c>
      <c r="I73" s="94" t="inlineStr">
        <is>
          <t>Equities &gt; Daily Reports &gt; CM-UDiFF Common Bhavcopy Final</t>
        </is>
      </c>
    </row>
    <row r="74" s="55">
      <c r="A74" s="94" t="inlineStr">
        <is>
          <t>Trend</t>
        </is>
      </c>
      <c r="B74" s="94" t="inlineStr">
        <is>
          <t>EMA 20/50 cross</t>
        </is>
      </c>
      <c r="C74" s="94" t="inlineStr">
        <is>
          <t>Did the 20-day EMA cross the 50-day EMA today</t>
        </is>
      </c>
      <c r="D74" s="94" t="inlineStr">
        <is>
          <t>Equity bhavcopy history</t>
        </is>
      </c>
      <c r="E74" s="94" t="inlineStr">
        <is>
          <t>Computed</t>
        </is>
      </c>
      <c r="F74" s="94" t="inlineStr">
        <is>
          <t>Bullish cross if EMA 20 &gt; EMA 50 today and EMA 20 &lt;= EMA 50 on the previous trading day; Bearish cross if the reverse; else None. Added 04-Oct-2026</t>
        </is>
      </c>
      <c r="G74" s="94" t="inlineStr">
        <is>
          <t>Bullish cross / Bearish cross / None; blank if fewer than 50 days of prices</t>
        </is>
      </c>
      <c r="H74" s="94" t="inlineStr">
        <is>
          <t>https://www.nseindia.com/all-reports/</t>
        </is>
      </c>
      <c r="I74" s="94" t="inlineStr">
        <is>
          <t>Equities &gt; Daily Reports &gt; CM-UDiFF Common Bhavcopy Final</t>
        </is>
      </c>
    </row>
    <row r="75" s="55">
      <c r="A75" s="94" t="inlineStr">
        <is>
          <t>Trend</t>
        </is>
      </c>
      <c r="B75" s="94" t="inlineStr">
        <is>
          <t>RSI (9)</t>
        </is>
      </c>
      <c r="C75" s="94" t="inlineStr">
        <is>
          <t>Relative Strength Index over 9 days: strength of recent gains against recent losses</t>
        </is>
      </c>
      <c r="D75" s="94" t="inlineStr">
        <is>
          <t>Equity bhavcopy history</t>
        </is>
      </c>
      <c r="E75" s="94" t="inlineStr">
        <is>
          <t>Computed</t>
        </is>
      </c>
      <c r="F75" s="94" t="inlineStr">
        <is>
          <t>Wilder's RSI on daily closes, 9 days (a day with no trade counts as no change): 100 - 100 / (1 + average gain / average loss), averages smoothed by Wilder's method (1/9). 9 days is the user's choice (the usual default is 14). Not adjusted for splits or bonuses (affects few stocks; see Split/bonus (recent)). Added 04-Oct-2026</t>
        </is>
      </c>
      <c r="G75" s="94" t="inlineStr">
        <is>
          <t>0 to 100. Common reading: above 70 overbought, below 30 oversold. Blank if fewer than 30 days of prices</t>
        </is>
      </c>
      <c r="H75" s="94" t="inlineStr">
        <is>
          <t>https://www.nseindia.com/all-reports/</t>
        </is>
      </c>
      <c r="I75" s="94" t="inlineStr">
        <is>
          <t>Equities &gt; Daily Reports &gt; CM-UDiFF Common Bhavcopy Final</t>
        </is>
      </c>
    </row>
    <row r="76" s="55">
      <c r="A76" s="94" t="inlineStr">
        <is>
          <t>Trend</t>
        </is>
      </c>
      <c r="B76" s="94" t="inlineStr">
        <is>
          <t>EMA pullback bounce</t>
        </is>
      </c>
      <c r="C76" s="94" t="inlineStr">
        <is>
          <t>Stock in an uptrend that dipped to its 20 EMA and bounced today on higher volume. Information only: not a scan, not a red flag, not used for rank</t>
        </is>
      </c>
      <c r="D76" s="94" t="inlineStr">
        <is>
          <t>Equity bhavcopy history</t>
        </is>
      </c>
      <c r="E76" s="94" t="inlineStr">
        <is>
          <t>Computed</t>
        </is>
      </c>
      <c r="F76" s="94" t="inlineStr">
        <is>
          <t>Y if all of: (1) EMA 20 &gt; EMA 50 &gt; EMA 100 &gt; EMA 200, Close above EMA 100 and EMA 200, and EMA 200 higher than 20 trading days ago; (2) today's or the previous day's low &lt;= that day's EMA 20 x (1 + X%), X on Settings (default 1); (3) Close &gt; previous day's high; (4) Volume vs 20-day avg &gt;= Settings threshold (default 1.5). Worked out by the pipeline, not a formula: a Settings change applies from the next run. Rule from web sources, not tested on NSE data. Added 04-Oct-2026</t>
        </is>
      </c>
      <c r="G76" s="94" t="inlineStr">
        <is>
          <t>Y / N; blank if not enough history</t>
        </is>
      </c>
      <c r="H76" s="94" t="inlineStr">
        <is>
          <t>https://www.nseindia.com/all-reports/</t>
        </is>
      </c>
      <c r="I76" s="94" t="inlineStr">
        <is>
          <t>Equities &gt; Daily Reports &gt; CM-UDiFF Common Bhavcopy Final</t>
        </is>
      </c>
    </row>
    <row r="77" s="55">
      <c r="A77" s="94" t="inlineStr">
        <is>
          <t>Selection</t>
        </is>
      </c>
      <c r="B77" s="94" t="inlineStr">
        <is>
          <t>Selection score (of 10)</t>
        </is>
      </c>
      <c r="C77" s="94" t="inlineStr">
        <is>
          <t>One number for stock selection: how many of ten checks the stock passes today. Only for stocks that pass both mandatory checks (Liquidity (&gt;= 1 lakh) and Market cap (&gt; 500 cr)). Red flags are not considered: filter on the Red flag column. Thresholds from the assistant's recommendation, not tested on NSE data</t>
        </is>
      </c>
      <c r="D77" s="94" t="inlineStr">
        <is>
          <t>Screener sheet</t>
        </is>
      </c>
      <c r="E77" s="94" t="inlineStr">
        <is>
          <t>Computed</t>
        </is>
      </c>
      <c r="F77" s="94" t="inlineStr">
        <is>
          <t>Blank if Liquidity (&gt;= 1 lakh) or Market cap (&gt; 500 cr) is not Y. Otherwise 1 point for each of: (1) Close vs EMA 200 &gt; 0; (2) EMA trend = Stacked up; (3) % change from 52-week high/low &gt;= -X (Settings, default 25); (4) Return 3 months &gt; 0 and Return 12 months &gt; 0; (5) Own momentum percentile &gt;= Settings (default 70); (6) RSI (9) between the Settings limits (default 50 to 80); (7) Industry strength vs Nifty &gt; 0; (8) Volume vs 50-day avg &gt;= Settings (default 1) and Chg % &gt; 0; (9) Delivered qty vs 50-day avg &gt;= Settings (default 1) and Chg % &gt; 0; (10) Buy scans passed &gt;= 1. A check with blank or missing data scores 0 (formula). Added 04-Oct-2026</t>
        </is>
      </c>
      <c r="G77" s="94" t="inlineStr">
        <is>
          <t>0 to 10; blank if a mandatory check fails</t>
        </is>
      </c>
      <c r="H77" s="94" t="inlineStr">
        <is>
          <t>n/a</t>
        </is>
      </c>
      <c r="I77" s="94" t="inlineStr">
        <is>
          <t>Computed in the Screener sheet; no external source</t>
        </is>
      </c>
    </row>
    <row r="78" ht="35.05" customHeight="1" s="55">
      <c r="A78" s="94" t="inlineStr">
        <is>
          <t>Selection</t>
        </is>
      </c>
      <c r="B78" s="94" t="inlineStr">
        <is>
          <t>Rank buy scans</t>
        </is>
      </c>
      <c r="C78" s="94" t="inlineStr">
        <is>
          <t>Order of preference among stocks that pass at least one buy-side scan AND both mandatory checks (Liquidity (&gt;= 1 lakh) and Market cap (&gt; 500 cr)). Not affected by red flags; use the Red flag column to filter flagged stocks out</t>
        </is>
      </c>
      <c r="D78" s="94" t="inlineStr">
        <is>
          <t>Screener sheet</t>
        </is>
      </c>
      <c r="E78" s="94" t="inlineStr">
        <is>
          <t>Computed</t>
        </is>
      </c>
      <c r="F78" s="94" t="inlineStr">
        <is>
          <t>Ranked only if Buy scans passed &gt;= 1 and Liquidity (&gt;= 1 lakh) = Y and Market cap (&gt; 500 cr) = Y. More buy-side scans passed ranks higher; ties broken by Delivered qty vs 50-day avg (higher first). Ranked within the same Date only (formula). Gates added 04-Oct-2026</t>
        </is>
      </c>
      <c r="G78" s="94" t="inlineStr">
        <is>
          <t>1, 2, 3...; blank if no scan passed or a mandatory check fails</t>
        </is>
      </c>
      <c r="H78" s="94" t="inlineStr">
        <is>
          <t>n/a</t>
        </is>
      </c>
      <c r="I78" s="94" t="inlineStr">
        <is>
          <t>Computed in the Screener sheet; no external source</t>
        </is>
      </c>
    </row>
  </sheetData>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8" r:id="rId22"/>
    <hyperlink xmlns:r="http://schemas.openxmlformats.org/officeDocument/2006/relationships" ref="H29" r:id="rId23"/>
    <hyperlink xmlns:r="http://schemas.openxmlformats.org/officeDocument/2006/relationships" ref="H30" r:id="rId24"/>
    <hyperlink xmlns:r="http://schemas.openxmlformats.org/officeDocument/2006/relationships" ref="H31" r:id="rId25"/>
    <hyperlink xmlns:r="http://schemas.openxmlformats.org/officeDocument/2006/relationships" ref="H32" r:id="rId26"/>
    <hyperlink xmlns:r="http://schemas.openxmlformats.org/officeDocument/2006/relationships" ref="H33" r:id="rId27"/>
    <hyperlink xmlns:r="http://schemas.openxmlformats.org/officeDocument/2006/relationships" ref="H34" r:id="rId28"/>
    <hyperlink xmlns:r="http://schemas.openxmlformats.org/officeDocument/2006/relationships" ref="H37" r:id="rId29"/>
    <hyperlink xmlns:r="http://schemas.openxmlformats.org/officeDocument/2006/relationships" ref="H38" r:id="rId30"/>
    <hyperlink xmlns:r="http://schemas.openxmlformats.org/officeDocument/2006/relationships" ref="H39" r:id="rId31"/>
    <hyperlink xmlns:r="http://schemas.openxmlformats.org/officeDocument/2006/relationships" ref="H40" r:id="rId32"/>
    <hyperlink xmlns:r="http://schemas.openxmlformats.org/officeDocument/2006/relationships" ref="H41" r:id="rId33"/>
    <hyperlink xmlns:r="http://schemas.openxmlformats.org/officeDocument/2006/relationships" ref="H42" r:id="rId34"/>
    <hyperlink xmlns:r="http://schemas.openxmlformats.org/officeDocument/2006/relationships" ref="H43" r:id="rId35"/>
    <hyperlink xmlns:r="http://schemas.openxmlformats.org/officeDocument/2006/relationships" ref="H44" r:id="rId36"/>
    <hyperlink xmlns:r="http://schemas.openxmlformats.org/officeDocument/2006/relationships" ref="H45" r:id="rId37"/>
    <hyperlink xmlns:r="http://schemas.openxmlformats.org/officeDocument/2006/relationships" ref="H46" r:id="rId3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2026-09-27T12:29:26Z</dcterms:created>
  <dcterms:modified xmlns:dcterms="http://purl.org/dc/terms/" xmlns:xsi="http://www.w3.org/2001/XMLSchema-instance" xsi:type="dcterms:W3CDTF">2026-10-06T02:27:09Z</dcterms:modified>
  <cp:revision>0</cp:revision>
</cp:coreProperties>
</file>